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slicerCaches/slicerCache1.xml" ContentType="application/vnd.ms-excel.slicerCache+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queryTables/queryTable1.xml" ContentType="application/vnd.openxmlformats-officedocument.spreadsheetml.queryTable+xml"/>
  <Override PartName="/xl/queryTables/queryTable2.xml" ContentType="application/vnd.openxmlformats-officedocument.spreadsheetml.query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mc:AlternateContent xmlns:mc="http://schemas.openxmlformats.org/markup-compatibility/2006">
    <mc:Choice Requires="x15">
      <x15ac:absPath xmlns:x15ac="http://schemas.microsoft.com/office/spreadsheetml/2010/11/ac" url="D:\Library\Audit Monk\04 Portfolio Tracker\"/>
    </mc:Choice>
  </mc:AlternateContent>
  <bookViews>
    <workbookView xWindow="0" yWindow="0" windowWidth="20490" windowHeight="7530" tabRatio="744"/>
  </bookViews>
  <sheets>
    <sheet name="Read Me" sheetId="3" r:id="rId1"/>
    <sheet name="Current Holding Summary" sheetId="4" r:id="rId2"/>
    <sheet name="Stock Summary" sheetId="2" r:id="rId3"/>
    <sheet name="Transactions" sheetId="1" r:id="rId4"/>
    <sheet name="MSN_Money" sheetId="5" r:id="rId5"/>
    <sheet name="google_finance" sheetId="10" r:id="rId6"/>
    <sheet name="AMFI" sheetId="7" r:id="rId7"/>
    <sheet name="AMFI_Pivot" sheetId="9" r:id="rId8"/>
  </sheets>
  <definedNames>
    <definedName name="_xlnm._FilterDatabase" localSheetId="2" hidden="1">'Stock Summary'!$A$1:$Q$25</definedName>
    <definedName name="_xlnm._FilterDatabase" localSheetId="3" hidden="1">Transactions!$A$1:$T$142</definedName>
    <definedName name="MSNMONEYCENTRAL" localSheetId="4">MSN_Money!$A$1:$P$13</definedName>
    <definedName name="NAV1_" localSheetId="6">AMFI!$A$1:$A$6651</definedName>
    <definedName name="Slicer_Holding_Status">#N/A</definedName>
  </definedNames>
  <calcPr calcId="152511"/>
  <pivotCaches>
    <pivotCache cacheId="11" r:id="rId9"/>
    <pivotCache cacheId="41" r:id="rId10"/>
  </pivotCaches>
  <extLst>
    <ext xmlns:x14="http://schemas.microsoft.com/office/spreadsheetml/2009/9/main" uri="{BBE1A952-AA13-448e-AADC-164F8A28A991}">
      <x14:slicerCaches>
        <x14:slicerCache r:id="rId11"/>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10" l="1"/>
  <c r="E18" i="10" l="1"/>
  <c r="F18" i="10" s="1"/>
  <c r="E14" i="10"/>
  <c r="F14" i="10" s="1"/>
  <c r="E10" i="10"/>
  <c r="F10" i="10" s="1"/>
  <c r="B21" i="10"/>
  <c r="E21" i="10" s="1"/>
  <c r="F21" i="10" s="1"/>
  <c r="B20" i="10"/>
  <c r="E20" i="10" s="1"/>
  <c r="F20" i="10" s="1"/>
  <c r="B19" i="10"/>
  <c r="E19" i="10" s="1"/>
  <c r="F19" i="10" s="1"/>
  <c r="B18" i="10"/>
  <c r="B17" i="10"/>
  <c r="E17" i="10" s="1"/>
  <c r="F17" i="10" s="1"/>
  <c r="G17" i="10" s="1"/>
  <c r="B16" i="10"/>
  <c r="E16" i="10" s="1"/>
  <c r="F16" i="10" s="1"/>
  <c r="B15" i="10"/>
  <c r="E15" i="10" s="1"/>
  <c r="F15" i="10" s="1"/>
  <c r="B14" i="10"/>
  <c r="B13" i="10"/>
  <c r="E13" i="10" s="1"/>
  <c r="F13" i="10" s="1"/>
  <c r="B12" i="10"/>
  <c r="E12" i="10" s="1"/>
  <c r="F12" i="10" s="1"/>
  <c r="B11" i="10"/>
  <c r="E11" i="10" s="1"/>
  <c r="F11" i="10" s="1"/>
  <c r="B10" i="10"/>
  <c r="B9" i="10"/>
  <c r="E9" i="10" s="1"/>
  <c r="F9" i="10" s="1"/>
  <c r="B8" i="10"/>
  <c r="E8" i="10" s="1"/>
  <c r="F8" i="10" s="1"/>
  <c r="B7" i="10"/>
  <c r="E7" i="10" s="1"/>
  <c r="F7" i="10" s="1"/>
  <c r="B6" i="10"/>
  <c r="G15" i="10" l="1"/>
  <c r="H15" i="10" s="1"/>
  <c r="I15" i="10" s="1"/>
  <c r="J15" i="10" s="1"/>
  <c r="G19" i="10"/>
  <c r="H19" i="10" s="1"/>
  <c r="I19" i="10" s="1"/>
  <c r="J19" i="10" s="1"/>
  <c r="G9" i="10"/>
  <c r="H9" i="10" s="1"/>
  <c r="I9" i="10" s="1"/>
  <c r="J9" i="10" s="1"/>
  <c r="G7" i="10"/>
  <c r="H7" i="10" s="1"/>
  <c r="I7" i="10" s="1"/>
  <c r="J7" i="10" s="1"/>
  <c r="G11" i="10"/>
  <c r="H11" i="10" s="1"/>
  <c r="I11" i="10" s="1"/>
  <c r="J11" i="10" s="1"/>
  <c r="G8" i="10"/>
  <c r="H8" i="10" s="1"/>
  <c r="I8" i="10" s="1"/>
  <c r="J8" i="10" s="1"/>
  <c r="H12" i="10"/>
  <c r="I12" i="10" s="1"/>
  <c r="J12" i="10" s="1"/>
  <c r="G12" i="10"/>
  <c r="G16" i="10"/>
  <c r="H16" i="10" s="1"/>
  <c r="I16" i="10" s="1"/>
  <c r="J16" i="10" s="1"/>
  <c r="G20" i="10"/>
  <c r="H20" i="10" s="1"/>
  <c r="I20" i="10" s="1"/>
  <c r="J20" i="10" s="1"/>
  <c r="H13" i="10"/>
  <c r="I13" i="10" s="1"/>
  <c r="J13" i="10" s="1"/>
  <c r="G13" i="10"/>
  <c r="H17" i="10"/>
  <c r="I17" i="10" s="1"/>
  <c r="J17" i="10" s="1"/>
  <c r="G21" i="10"/>
  <c r="H21" i="10" s="1"/>
  <c r="I21" i="10" s="1"/>
  <c r="J21" i="10" s="1"/>
  <c r="G10" i="10"/>
  <c r="H10" i="10" s="1"/>
  <c r="I10" i="10" s="1"/>
  <c r="J10" i="10" s="1"/>
  <c r="G14" i="10"/>
  <c r="H14" i="10" s="1"/>
  <c r="I14" i="10" s="1"/>
  <c r="J14" i="10" s="1"/>
  <c r="G18" i="10"/>
  <c r="H18" i="10" s="1"/>
  <c r="I18" i="10" s="1"/>
  <c r="J18" i="10" s="1"/>
  <c r="E6" i="10"/>
  <c r="G6" i="10" l="1"/>
  <c r="C13" i="10"/>
  <c r="C18" i="10"/>
  <c r="C16" i="10"/>
  <c r="C21" i="10"/>
  <c r="C17" i="10"/>
  <c r="C19" i="10"/>
  <c r="C12" i="10"/>
  <c r="C14" i="10"/>
  <c r="C15" i="10"/>
  <c r="C20" i="10"/>
  <c r="C7" i="10"/>
  <c r="C11" i="10"/>
  <c r="D8" i="2" l="1"/>
  <c r="C9" i="10"/>
  <c r="D16" i="2"/>
  <c r="C10" i="10"/>
  <c r="D15" i="2"/>
  <c r="D14" i="2"/>
  <c r="D13" i="2"/>
  <c r="D10" i="2"/>
  <c r="D12" i="2"/>
  <c r="D9" i="2"/>
  <c r="C8" i="10"/>
  <c r="D3" i="2" s="1"/>
  <c r="D7" i="2"/>
  <c r="D11" i="2"/>
  <c r="H6" i="10"/>
  <c r="I6" i="10" s="1"/>
  <c r="J6" i="10" s="1"/>
  <c r="D4" i="2" l="1"/>
  <c r="D5" i="2"/>
  <c r="D6" i="2"/>
  <c r="C6" i="10"/>
  <c r="D2" i="2" s="1"/>
  <c r="D17" i="2"/>
  <c r="S161" i="1"/>
  <c r="R161" i="1"/>
  <c r="Q161" i="1"/>
  <c r="O161" i="1"/>
  <c r="N161" i="1"/>
  <c r="M161" i="1"/>
  <c r="K161" i="1"/>
  <c r="J161" i="1"/>
  <c r="H161" i="1" a="1"/>
  <c r="H161" i="1" s="1"/>
  <c r="R160" i="1"/>
  <c r="Q160" i="1"/>
  <c r="N160" i="1"/>
  <c r="M160" i="1"/>
  <c r="K160" i="1"/>
  <c r="S160" i="1" s="1"/>
  <c r="H160" i="1" a="1"/>
  <c r="H160" i="1" s="1"/>
  <c r="R142" i="1"/>
  <c r="Q142" i="1"/>
  <c r="N142" i="1"/>
  <c r="M142" i="1"/>
  <c r="K142" i="1"/>
  <c r="S142" i="1" s="1"/>
  <c r="H142" i="1" a="1"/>
  <c r="H142" i="1" s="1"/>
  <c r="R141" i="1"/>
  <c r="Q141" i="1"/>
  <c r="N141" i="1"/>
  <c r="M141" i="1"/>
  <c r="K141" i="1"/>
  <c r="S141" i="1" s="1"/>
  <c r="H141" i="1" a="1"/>
  <c r="H141" i="1" s="1"/>
  <c r="K140" i="1"/>
  <c r="S140" i="1" s="1"/>
  <c r="H140" i="1" a="1"/>
  <c r="H140" i="1" s="1"/>
  <c r="P161" i="1" l="1"/>
  <c r="F17" i="2"/>
  <c r="F16" i="2"/>
  <c r="F15" i="2"/>
  <c r="F14" i="2"/>
  <c r="F13" i="2"/>
  <c r="F12" i="2"/>
  <c r="F11" i="2"/>
  <c r="F10" i="2"/>
  <c r="F9" i="2"/>
  <c r="F8" i="2"/>
  <c r="F7" i="2"/>
  <c r="F6" i="2"/>
  <c r="F5" i="2"/>
  <c r="F4" i="2"/>
  <c r="F3" i="2"/>
  <c r="H3" i="2" s="1"/>
  <c r="F2" i="2"/>
  <c r="H2" i="2" s="1"/>
  <c r="O23" i="2" a="1"/>
  <c r="O23" i="2" s="1"/>
  <c r="O22" i="2" a="1"/>
  <c r="O22" i="2" s="1"/>
  <c r="O21" i="2" a="1"/>
  <c r="O21" i="2" s="1"/>
  <c r="O20" i="2" a="1"/>
  <c r="O20" i="2" s="1"/>
  <c r="O19" i="2" a="1"/>
  <c r="O19" i="2" s="1"/>
  <c r="O18" i="2" a="1"/>
  <c r="O18" i="2" s="1"/>
  <c r="O12" i="2" a="1"/>
  <c r="O12" i="2" s="1"/>
  <c r="O9" i="2" a="1"/>
  <c r="O9" i="2" s="1"/>
  <c r="O7" i="2" a="1"/>
  <c r="O7" i="2" s="1"/>
  <c r="O6" i="2" a="1"/>
  <c r="O6" i="2" s="1"/>
  <c r="O5" i="2" a="1"/>
  <c r="O5" i="2" s="1"/>
  <c r="O2" i="2" a="1"/>
  <c r="O2" i="2" s="1"/>
  <c r="F20" i="2"/>
  <c r="F21" i="2"/>
  <c r="F18" i="2"/>
  <c r="F23" i="2"/>
  <c r="F19" i="2"/>
  <c r="F22" i="2"/>
  <c r="R139" i="1" l="1"/>
  <c r="Q139" i="1"/>
  <c r="N139" i="1"/>
  <c r="M139" i="1"/>
  <c r="K139" i="1"/>
  <c r="S139" i="1" s="1"/>
  <c r="H139" i="1" a="1"/>
  <c r="H139" i="1" s="1"/>
  <c r="R138" i="1"/>
  <c r="Q138" i="1"/>
  <c r="N138" i="1"/>
  <c r="M138" i="1"/>
  <c r="K138" i="1"/>
  <c r="S138" i="1" s="1"/>
  <c r="H138" i="1" a="1"/>
  <c r="H138" i="1" s="1"/>
  <c r="R137" i="1"/>
  <c r="Q137" i="1"/>
  <c r="N137" i="1"/>
  <c r="M137" i="1"/>
  <c r="K137" i="1"/>
  <c r="S137" i="1" s="1"/>
  <c r="H137" i="1" a="1"/>
  <c r="H137" i="1" s="1"/>
  <c r="R136" i="1"/>
  <c r="Q136" i="1"/>
  <c r="N136" i="1"/>
  <c r="M136" i="1"/>
  <c r="K136" i="1"/>
  <c r="S136" i="1" s="1"/>
  <c r="H136" i="1" a="1"/>
  <c r="H136" i="1" s="1"/>
  <c r="R135" i="1"/>
  <c r="Q135" i="1"/>
  <c r="N135" i="1"/>
  <c r="M135" i="1"/>
  <c r="K135" i="1"/>
  <c r="S135" i="1" s="1"/>
  <c r="H135" i="1" a="1"/>
  <c r="H135" i="1" s="1"/>
  <c r="R134" i="1" l="1"/>
  <c r="Q134" i="1"/>
  <c r="N134" i="1"/>
  <c r="M134" i="1"/>
  <c r="K134" i="1"/>
  <c r="S134" i="1" s="1"/>
  <c r="H134" i="1" a="1"/>
  <c r="H134" i="1" s="1"/>
  <c r="I160" i="1"/>
  <c r="L160" i="1"/>
  <c r="O160" i="1" l="1"/>
  <c r="J160" i="1"/>
  <c r="R133" i="1"/>
  <c r="Q133" i="1"/>
  <c r="N133" i="1"/>
  <c r="M133" i="1"/>
  <c r="K133" i="1"/>
  <c r="S133" i="1" s="1"/>
  <c r="H133" i="1" a="1"/>
  <c r="H133" i="1" s="1"/>
  <c r="L161" i="1"/>
  <c r="I161" i="1"/>
  <c r="P160" i="1" l="1"/>
  <c r="R132" i="1" l="1"/>
  <c r="Q132" i="1"/>
  <c r="N132" i="1"/>
  <c r="M132" i="1"/>
  <c r="K132" i="1"/>
  <c r="S132" i="1" s="1"/>
  <c r="H132" i="1" a="1"/>
  <c r="H132" i="1" s="1"/>
  <c r="R131" i="1"/>
  <c r="Q131" i="1"/>
  <c r="N131" i="1"/>
  <c r="M131" i="1"/>
  <c r="K131" i="1"/>
  <c r="S131" i="1" s="1"/>
  <c r="H131" i="1" a="1"/>
  <c r="H131" i="1" s="1"/>
  <c r="R130" i="1"/>
  <c r="Q130" i="1"/>
  <c r="N130" i="1"/>
  <c r="M130" i="1"/>
  <c r="K130" i="1"/>
  <c r="S130" i="1" s="1"/>
  <c r="H130" i="1" a="1"/>
  <c r="H130" i="1" s="1"/>
  <c r="R129" i="1"/>
  <c r="Q129" i="1"/>
  <c r="N129" i="1"/>
  <c r="M129" i="1"/>
  <c r="K129" i="1"/>
  <c r="S129" i="1" s="1"/>
  <c r="H129" i="1" a="1"/>
  <c r="H129" i="1" s="1"/>
  <c r="L141" i="1"/>
  <c r="I141" i="1"/>
  <c r="J141" i="1" l="1"/>
  <c r="O141" i="1"/>
  <c r="R128" i="1"/>
  <c r="Q128" i="1"/>
  <c r="N128" i="1"/>
  <c r="M128" i="1"/>
  <c r="K128" i="1"/>
  <c r="S128" i="1" s="1"/>
  <c r="H128" i="1" a="1"/>
  <c r="H128" i="1" s="1"/>
  <c r="R127" i="1"/>
  <c r="Q127" i="1"/>
  <c r="N127" i="1"/>
  <c r="M127" i="1"/>
  <c r="K127" i="1"/>
  <c r="S127" i="1" s="1"/>
  <c r="H127" i="1" a="1"/>
  <c r="H127" i="1" s="1"/>
  <c r="R126" i="1"/>
  <c r="Q126" i="1"/>
  <c r="N126" i="1"/>
  <c r="M126" i="1"/>
  <c r="K126" i="1"/>
  <c r="S126" i="1" s="1"/>
  <c r="H126" i="1" a="1"/>
  <c r="H126" i="1" s="1"/>
  <c r="R125" i="1"/>
  <c r="Q125" i="1"/>
  <c r="N125" i="1"/>
  <c r="M125" i="1"/>
  <c r="K125" i="1"/>
  <c r="S125" i="1" s="1"/>
  <c r="H125" i="1" a="1"/>
  <c r="H125" i="1" s="1"/>
  <c r="R124" i="1"/>
  <c r="Q124" i="1"/>
  <c r="N124" i="1"/>
  <c r="M124" i="1"/>
  <c r="K124" i="1"/>
  <c r="S124" i="1" s="1"/>
  <c r="H124" i="1" a="1"/>
  <c r="H124" i="1" s="1"/>
  <c r="R123" i="1"/>
  <c r="Q123" i="1"/>
  <c r="N123" i="1"/>
  <c r="M123" i="1"/>
  <c r="K123" i="1"/>
  <c r="S123" i="1" s="1"/>
  <c r="H123" i="1" a="1"/>
  <c r="H123" i="1" s="1"/>
  <c r="P141" i="1" l="1"/>
  <c r="R122" i="1"/>
  <c r="Q122" i="1"/>
  <c r="N122" i="1"/>
  <c r="M122" i="1"/>
  <c r="K122" i="1"/>
  <c r="S122" i="1" s="1"/>
  <c r="H122" i="1" a="1"/>
  <c r="H122" i="1" s="1"/>
  <c r="R121" i="1"/>
  <c r="Q121" i="1"/>
  <c r="N121" i="1"/>
  <c r="M121" i="1"/>
  <c r="K121" i="1"/>
  <c r="S121" i="1" s="1"/>
  <c r="H121" i="1" a="1"/>
  <c r="H121" i="1" s="1"/>
  <c r="D6595" i="7" l="1"/>
  <c r="O6595" i="7" s="1"/>
  <c r="D6594" i="7"/>
  <c r="P6594" i="7" s="1"/>
  <c r="D6593" i="7"/>
  <c r="P6593" i="7" s="1"/>
  <c r="D6592" i="7"/>
  <c r="P6592" i="7" s="1"/>
  <c r="D6591" i="7"/>
  <c r="P6591" i="7" s="1"/>
  <c r="D6590" i="7"/>
  <c r="P6590" i="7" s="1"/>
  <c r="D6589" i="7"/>
  <c r="P6589" i="7" s="1"/>
  <c r="D6588" i="7"/>
  <c r="P6588" i="7" s="1"/>
  <c r="D6587" i="7"/>
  <c r="P6587" i="7" s="1"/>
  <c r="D6586" i="7"/>
  <c r="D6585" i="7"/>
  <c r="D6584" i="7"/>
  <c r="D6583" i="7"/>
  <c r="D6582" i="7"/>
  <c r="D6581" i="7"/>
  <c r="D6580" i="7"/>
  <c r="D6579" i="7"/>
  <c r="D6578" i="7"/>
  <c r="D6577" i="7"/>
  <c r="D6576" i="7"/>
  <c r="D6575" i="7"/>
  <c r="H6575" i="7" s="1"/>
  <c r="D6574" i="7"/>
  <c r="P6574" i="7" s="1"/>
  <c r="D6573" i="7"/>
  <c r="P6573" i="7" s="1"/>
  <c r="D6572" i="7"/>
  <c r="P6572" i="7" s="1"/>
  <c r="D6571" i="7"/>
  <c r="P6571" i="7" s="1"/>
  <c r="D6570" i="7"/>
  <c r="P6570" i="7" s="1"/>
  <c r="D6569" i="7"/>
  <c r="Q6569" i="7" s="1"/>
  <c r="D6568" i="7"/>
  <c r="Q6568" i="7" s="1"/>
  <c r="D6567" i="7"/>
  <c r="Q6567" i="7" s="1"/>
  <c r="D6566" i="7"/>
  <c r="Q6566" i="7" s="1"/>
  <c r="D6565" i="7"/>
  <c r="M6565" i="7" s="1"/>
  <c r="D6564" i="7"/>
  <c r="P6564" i="7" s="1"/>
  <c r="D6563" i="7"/>
  <c r="L6563" i="7" s="1"/>
  <c r="S6563" i="7" s="1"/>
  <c r="D6562" i="7"/>
  <c r="L6562" i="7" s="1"/>
  <c r="S6562" i="7" s="1"/>
  <c r="D6561" i="7"/>
  <c r="Q6561" i="7" s="1"/>
  <c r="D6560" i="7"/>
  <c r="P6560" i="7" s="1"/>
  <c r="D6559" i="7"/>
  <c r="L6559" i="7" s="1"/>
  <c r="S6559" i="7" s="1"/>
  <c r="D6558" i="7"/>
  <c r="R6558" i="7" s="1"/>
  <c r="D6557" i="7"/>
  <c r="R6557" i="7" s="1"/>
  <c r="D6556" i="7"/>
  <c r="R6556" i="7" s="1"/>
  <c r="D6555" i="7"/>
  <c r="R6555" i="7" s="1"/>
  <c r="D6554" i="7"/>
  <c r="D6553" i="7"/>
  <c r="D6552" i="7"/>
  <c r="D6551" i="7"/>
  <c r="D6550" i="7"/>
  <c r="D6549" i="7"/>
  <c r="D6548" i="7"/>
  <c r="D6547" i="7"/>
  <c r="D6546" i="7"/>
  <c r="D6545" i="7"/>
  <c r="D6544" i="7"/>
  <c r="D6543" i="7"/>
  <c r="D6542" i="7"/>
  <c r="D6541" i="7"/>
  <c r="D6540" i="7"/>
  <c r="D6539" i="7"/>
  <c r="D6538" i="7"/>
  <c r="D6537" i="7"/>
  <c r="D6536" i="7"/>
  <c r="D6535" i="7"/>
  <c r="K6561" i="7" l="1"/>
  <c r="P6563" i="7"/>
  <c r="G6565" i="7"/>
  <c r="E6561" i="7"/>
  <c r="G6564" i="7"/>
  <c r="G6561" i="7"/>
  <c r="E6563" i="7"/>
  <c r="F6575" i="7"/>
  <c r="E6559" i="7"/>
  <c r="G6560" i="7"/>
  <c r="E6565" i="7"/>
  <c r="I6570" i="7"/>
  <c r="M6573" i="7"/>
  <c r="K6559" i="7"/>
  <c r="Q6560" i="7"/>
  <c r="P6559" i="7"/>
  <c r="P6561" i="7"/>
  <c r="K6563" i="7"/>
  <c r="Q6564" i="7"/>
  <c r="L6565" i="7"/>
  <c r="S6565" i="7" s="1"/>
  <c r="E6571" i="7"/>
  <c r="E6573" i="7"/>
  <c r="M6571" i="7"/>
  <c r="I6573" i="7"/>
  <c r="G6559" i="7"/>
  <c r="Q6559" i="7"/>
  <c r="K6560" i="7"/>
  <c r="L6561" i="7"/>
  <c r="S6561" i="7" s="1"/>
  <c r="E6562" i="7"/>
  <c r="P6562" i="7"/>
  <c r="G6563" i="7"/>
  <c r="Q6563" i="7"/>
  <c r="K6564" i="7"/>
  <c r="M6570" i="7"/>
  <c r="I6571" i="7"/>
  <c r="E6572" i="7"/>
  <c r="Q6573" i="7"/>
  <c r="M6574" i="7"/>
  <c r="L6560" i="7"/>
  <c r="S6560" i="7" s="1"/>
  <c r="G6562" i="7"/>
  <c r="Q6562" i="7"/>
  <c r="L6564" i="7"/>
  <c r="S6564" i="7" s="1"/>
  <c r="Q6570" i="7"/>
  <c r="I6572" i="7"/>
  <c r="Q6574" i="7"/>
  <c r="E6560" i="7"/>
  <c r="K6562" i="7"/>
  <c r="E6564" i="7"/>
  <c r="E6570" i="7"/>
  <c r="Q6571" i="7"/>
  <c r="M6572" i="7"/>
  <c r="E6574" i="7"/>
  <c r="Q6572" i="7"/>
  <c r="I6574" i="7"/>
  <c r="E6537" i="7"/>
  <c r="F6537" i="7" s="1"/>
  <c r="E6543" i="7"/>
  <c r="E6538" i="7"/>
  <c r="F6538" i="7" s="1"/>
  <c r="G6538" i="7" s="1"/>
  <c r="E6542" i="7"/>
  <c r="F6542" i="7" s="1"/>
  <c r="G6542" i="7" s="1"/>
  <c r="E6535" i="7"/>
  <c r="E6539" i="7"/>
  <c r="E6540" i="7"/>
  <c r="F6540" i="7" s="1"/>
  <c r="G6540" i="7" s="1"/>
  <c r="E6536" i="7"/>
  <c r="E6541" i="7"/>
  <c r="F6541" i="7" s="1"/>
  <c r="G6555" i="7"/>
  <c r="K6555" i="7"/>
  <c r="O6555" i="7"/>
  <c r="G6556" i="7"/>
  <c r="K6556" i="7"/>
  <c r="O6556" i="7"/>
  <c r="G6557" i="7"/>
  <c r="K6557" i="7"/>
  <c r="O6557" i="7"/>
  <c r="G6558" i="7"/>
  <c r="K6558" i="7"/>
  <c r="O6558" i="7"/>
  <c r="R6559" i="7"/>
  <c r="N6559" i="7"/>
  <c r="J6559" i="7"/>
  <c r="F6559" i="7"/>
  <c r="I6559" i="7"/>
  <c r="O6559" i="7"/>
  <c r="R6560" i="7"/>
  <c r="N6560" i="7"/>
  <c r="J6560" i="7"/>
  <c r="F6560" i="7"/>
  <c r="I6560" i="7"/>
  <c r="O6560" i="7"/>
  <c r="R6561" i="7"/>
  <c r="N6561" i="7"/>
  <c r="J6561" i="7"/>
  <c r="F6561" i="7"/>
  <c r="I6561" i="7"/>
  <c r="O6561" i="7"/>
  <c r="R6562" i="7"/>
  <c r="N6562" i="7"/>
  <c r="J6562" i="7"/>
  <c r="F6562" i="7"/>
  <c r="I6562" i="7"/>
  <c r="O6562" i="7"/>
  <c r="R6563" i="7"/>
  <c r="N6563" i="7"/>
  <c r="J6563" i="7"/>
  <c r="F6563" i="7"/>
  <c r="I6563" i="7"/>
  <c r="O6563" i="7"/>
  <c r="R6564" i="7"/>
  <c r="N6564" i="7"/>
  <c r="J6564" i="7"/>
  <c r="F6564" i="7"/>
  <c r="I6564" i="7"/>
  <c r="O6564" i="7"/>
  <c r="O6565" i="7"/>
  <c r="K6565" i="7"/>
  <c r="R6565" i="7"/>
  <c r="N6565" i="7"/>
  <c r="J6565" i="7"/>
  <c r="F6565" i="7"/>
  <c r="I6565" i="7"/>
  <c r="Q6565" i="7"/>
  <c r="I6566" i="7"/>
  <c r="I6567" i="7"/>
  <c r="I6568" i="7"/>
  <c r="I6569" i="7"/>
  <c r="O6576" i="7"/>
  <c r="K6576" i="7"/>
  <c r="G6576" i="7"/>
  <c r="R6576" i="7"/>
  <c r="N6576" i="7"/>
  <c r="J6576" i="7"/>
  <c r="F6576" i="7"/>
  <c r="Q6576" i="7"/>
  <c r="M6576" i="7"/>
  <c r="I6576" i="7"/>
  <c r="E6576" i="7"/>
  <c r="P6576" i="7"/>
  <c r="L6576" i="7"/>
  <c r="S6576" i="7" s="1"/>
  <c r="H6576" i="7"/>
  <c r="O6580" i="7"/>
  <c r="K6580" i="7"/>
  <c r="G6580" i="7"/>
  <c r="R6580" i="7"/>
  <c r="N6580" i="7"/>
  <c r="J6580" i="7"/>
  <c r="F6580" i="7"/>
  <c r="Q6580" i="7"/>
  <c r="M6580" i="7"/>
  <c r="I6580" i="7"/>
  <c r="E6580" i="7"/>
  <c r="P6580" i="7"/>
  <c r="L6580" i="7"/>
  <c r="S6580" i="7" s="1"/>
  <c r="H6580" i="7"/>
  <c r="O6584" i="7"/>
  <c r="K6584" i="7"/>
  <c r="G6584" i="7"/>
  <c r="R6584" i="7"/>
  <c r="N6584" i="7"/>
  <c r="J6584" i="7"/>
  <c r="F6584" i="7"/>
  <c r="Q6584" i="7"/>
  <c r="M6584" i="7"/>
  <c r="I6584" i="7"/>
  <c r="E6584" i="7"/>
  <c r="P6584" i="7"/>
  <c r="L6584" i="7"/>
  <c r="S6584" i="7" s="1"/>
  <c r="H6584" i="7"/>
  <c r="H6555" i="7"/>
  <c r="L6555" i="7"/>
  <c r="S6555" i="7" s="1"/>
  <c r="P6555" i="7"/>
  <c r="H6556" i="7"/>
  <c r="L6556" i="7"/>
  <c r="S6556" i="7" s="1"/>
  <c r="P6556" i="7"/>
  <c r="H6557" i="7"/>
  <c r="L6557" i="7"/>
  <c r="S6557" i="7" s="1"/>
  <c r="P6557" i="7"/>
  <c r="H6558" i="7"/>
  <c r="L6558" i="7"/>
  <c r="S6558" i="7" s="1"/>
  <c r="P6558" i="7"/>
  <c r="O6566" i="7"/>
  <c r="K6566" i="7"/>
  <c r="G6566" i="7"/>
  <c r="R6566" i="7"/>
  <c r="N6566" i="7"/>
  <c r="J6566" i="7"/>
  <c r="F6566" i="7"/>
  <c r="L6566" i="7"/>
  <c r="S6566" i="7" s="1"/>
  <c r="O6567" i="7"/>
  <c r="K6567" i="7"/>
  <c r="G6567" i="7"/>
  <c r="R6567" i="7"/>
  <c r="N6567" i="7"/>
  <c r="J6567" i="7"/>
  <c r="F6567" i="7"/>
  <c r="L6567" i="7"/>
  <c r="S6567" i="7" s="1"/>
  <c r="O6568" i="7"/>
  <c r="K6568" i="7"/>
  <c r="G6568" i="7"/>
  <c r="R6568" i="7"/>
  <c r="N6568" i="7"/>
  <c r="J6568" i="7"/>
  <c r="F6568" i="7"/>
  <c r="L6568" i="7"/>
  <c r="S6568" i="7" s="1"/>
  <c r="O6569" i="7"/>
  <c r="K6569" i="7"/>
  <c r="G6569" i="7"/>
  <c r="R6569" i="7"/>
  <c r="N6569" i="7"/>
  <c r="J6569" i="7"/>
  <c r="F6569" i="7"/>
  <c r="L6569" i="7"/>
  <c r="S6569" i="7" s="1"/>
  <c r="O6577" i="7"/>
  <c r="K6577" i="7"/>
  <c r="G6577" i="7"/>
  <c r="R6577" i="7"/>
  <c r="N6577" i="7"/>
  <c r="J6577" i="7"/>
  <c r="F6577" i="7"/>
  <c r="Q6577" i="7"/>
  <c r="M6577" i="7"/>
  <c r="I6577" i="7"/>
  <c r="E6577" i="7"/>
  <c r="P6577" i="7"/>
  <c r="L6577" i="7"/>
  <c r="S6577" i="7" s="1"/>
  <c r="H6577" i="7"/>
  <c r="O6581" i="7"/>
  <c r="K6581" i="7"/>
  <c r="G6581" i="7"/>
  <c r="R6581" i="7"/>
  <c r="N6581" i="7"/>
  <c r="J6581" i="7"/>
  <c r="F6581" i="7"/>
  <c r="Q6581" i="7"/>
  <c r="M6581" i="7"/>
  <c r="I6581" i="7"/>
  <c r="E6581" i="7"/>
  <c r="P6581" i="7"/>
  <c r="L6581" i="7"/>
  <c r="S6581" i="7" s="1"/>
  <c r="H6581" i="7"/>
  <c r="O6585" i="7"/>
  <c r="K6585" i="7"/>
  <c r="G6585" i="7"/>
  <c r="R6585" i="7"/>
  <c r="N6585" i="7"/>
  <c r="J6585" i="7"/>
  <c r="F6585" i="7"/>
  <c r="Q6585" i="7"/>
  <c r="M6585" i="7"/>
  <c r="I6585" i="7"/>
  <c r="E6585" i="7"/>
  <c r="P6585" i="7"/>
  <c r="L6585" i="7"/>
  <c r="S6585" i="7" s="1"/>
  <c r="H6585" i="7"/>
  <c r="E6547" i="7"/>
  <c r="F6547" i="7" s="1"/>
  <c r="E6548" i="7"/>
  <c r="F6548" i="7" s="1"/>
  <c r="E6549" i="7"/>
  <c r="E6550" i="7"/>
  <c r="F6550" i="7" s="1"/>
  <c r="E6551" i="7"/>
  <c r="E6552" i="7"/>
  <c r="F6552" i="7" s="1"/>
  <c r="E6553" i="7"/>
  <c r="F6553" i="7" s="1"/>
  <c r="E6554" i="7"/>
  <c r="F6554" i="7" s="1"/>
  <c r="E6555" i="7"/>
  <c r="I6555" i="7"/>
  <c r="M6555" i="7"/>
  <c r="Q6555" i="7"/>
  <c r="E6556" i="7"/>
  <c r="I6556" i="7"/>
  <c r="M6556" i="7"/>
  <c r="Q6556" i="7"/>
  <c r="E6557" i="7"/>
  <c r="I6557" i="7"/>
  <c r="M6557" i="7"/>
  <c r="Q6557" i="7"/>
  <c r="E6558" i="7"/>
  <c r="I6558" i="7"/>
  <c r="M6558" i="7"/>
  <c r="Q6558" i="7"/>
  <c r="E6566" i="7"/>
  <c r="M6566" i="7"/>
  <c r="E6567" i="7"/>
  <c r="M6567" i="7"/>
  <c r="E6568" i="7"/>
  <c r="M6568" i="7"/>
  <c r="E6569" i="7"/>
  <c r="M6569" i="7"/>
  <c r="O6578" i="7"/>
  <c r="K6578" i="7"/>
  <c r="G6578" i="7"/>
  <c r="R6578" i="7"/>
  <c r="N6578" i="7"/>
  <c r="J6578" i="7"/>
  <c r="F6578" i="7"/>
  <c r="Q6578" i="7"/>
  <c r="M6578" i="7"/>
  <c r="I6578" i="7"/>
  <c r="E6578" i="7"/>
  <c r="P6578" i="7"/>
  <c r="L6578" i="7"/>
  <c r="S6578" i="7" s="1"/>
  <c r="H6578" i="7"/>
  <c r="O6582" i="7"/>
  <c r="K6582" i="7"/>
  <c r="G6582" i="7"/>
  <c r="R6582" i="7"/>
  <c r="N6582" i="7"/>
  <c r="J6582" i="7"/>
  <c r="F6582" i="7"/>
  <c r="Q6582" i="7"/>
  <c r="M6582" i="7"/>
  <c r="I6582" i="7"/>
  <c r="E6582" i="7"/>
  <c r="P6582" i="7"/>
  <c r="L6582" i="7"/>
  <c r="S6582" i="7" s="1"/>
  <c r="H6582" i="7"/>
  <c r="O6586" i="7"/>
  <c r="K6586" i="7"/>
  <c r="G6586" i="7"/>
  <c r="R6586" i="7"/>
  <c r="N6586" i="7"/>
  <c r="J6586" i="7"/>
  <c r="F6586" i="7"/>
  <c r="Q6586" i="7"/>
  <c r="M6586" i="7"/>
  <c r="I6586" i="7"/>
  <c r="E6586" i="7"/>
  <c r="P6586" i="7"/>
  <c r="L6586" i="7"/>
  <c r="S6586" i="7" s="1"/>
  <c r="H6586" i="7"/>
  <c r="E6544" i="7"/>
  <c r="F6544" i="7" s="1"/>
  <c r="E6545" i="7"/>
  <c r="E6546" i="7"/>
  <c r="F6546" i="7" s="1"/>
  <c r="F6555" i="7"/>
  <c r="J6555" i="7"/>
  <c r="N6555" i="7"/>
  <c r="F6556" i="7"/>
  <c r="J6556" i="7"/>
  <c r="N6556" i="7"/>
  <c r="F6557" i="7"/>
  <c r="J6557" i="7"/>
  <c r="N6557" i="7"/>
  <c r="F6558" i="7"/>
  <c r="J6558" i="7"/>
  <c r="N6558" i="7"/>
  <c r="H6559" i="7"/>
  <c r="M6559" i="7"/>
  <c r="H6560" i="7"/>
  <c r="M6560" i="7"/>
  <c r="H6561" i="7"/>
  <c r="M6561" i="7"/>
  <c r="H6562" i="7"/>
  <c r="M6562" i="7"/>
  <c r="H6563" i="7"/>
  <c r="M6563" i="7"/>
  <c r="H6564" i="7"/>
  <c r="M6564" i="7"/>
  <c r="H6565" i="7"/>
  <c r="P6565" i="7"/>
  <c r="H6566" i="7"/>
  <c r="P6566" i="7"/>
  <c r="H6567" i="7"/>
  <c r="P6567" i="7"/>
  <c r="H6568" i="7"/>
  <c r="P6568" i="7"/>
  <c r="H6569" i="7"/>
  <c r="P6569" i="7"/>
  <c r="O6579" i="7"/>
  <c r="K6579" i="7"/>
  <c r="G6579" i="7"/>
  <c r="R6579" i="7"/>
  <c r="N6579" i="7"/>
  <c r="J6579" i="7"/>
  <c r="F6579" i="7"/>
  <c r="Q6579" i="7"/>
  <c r="M6579" i="7"/>
  <c r="I6579" i="7"/>
  <c r="E6579" i="7"/>
  <c r="P6579" i="7"/>
  <c r="L6579" i="7"/>
  <c r="S6579" i="7" s="1"/>
  <c r="H6579" i="7"/>
  <c r="O6583" i="7"/>
  <c r="K6583" i="7"/>
  <c r="G6583" i="7"/>
  <c r="R6583" i="7"/>
  <c r="N6583" i="7"/>
  <c r="J6583" i="7"/>
  <c r="F6583" i="7"/>
  <c r="Q6583" i="7"/>
  <c r="M6583" i="7"/>
  <c r="I6583" i="7"/>
  <c r="E6583" i="7"/>
  <c r="P6583" i="7"/>
  <c r="L6583" i="7"/>
  <c r="S6583" i="7" s="1"/>
  <c r="H6583" i="7"/>
  <c r="F6570" i="7"/>
  <c r="J6570" i="7"/>
  <c r="N6570" i="7"/>
  <c r="R6570" i="7"/>
  <c r="F6571" i="7"/>
  <c r="J6571" i="7"/>
  <c r="N6571" i="7"/>
  <c r="R6571" i="7"/>
  <c r="F6572" i="7"/>
  <c r="J6572" i="7"/>
  <c r="N6572" i="7"/>
  <c r="R6572" i="7"/>
  <c r="F6573" i="7"/>
  <c r="J6573" i="7"/>
  <c r="N6573" i="7"/>
  <c r="R6573" i="7"/>
  <c r="F6574" i="7"/>
  <c r="J6574" i="7"/>
  <c r="N6574" i="7"/>
  <c r="R6574" i="7"/>
  <c r="H6587" i="7"/>
  <c r="H6588" i="7"/>
  <c r="H6589" i="7"/>
  <c r="H6590" i="7"/>
  <c r="H6591" i="7"/>
  <c r="H6592" i="7"/>
  <c r="H6593" i="7"/>
  <c r="H6594" i="7"/>
  <c r="G6570" i="7"/>
  <c r="K6570" i="7"/>
  <c r="O6570" i="7"/>
  <c r="G6571" i="7"/>
  <c r="K6571" i="7"/>
  <c r="O6571" i="7"/>
  <c r="G6572" i="7"/>
  <c r="K6572" i="7"/>
  <c r="O6572" i="7"/>
  <c r="G6573" i="7"/>
  <c r="K6573" i="7"/>
  <c r="O6573" i="7"/>
  <c r="G6574" i="7"/>
  <c r="K6574" i="7"/>
  <c r="O6574" i="7"/>
  <c r="O6575" i="7"/>
  <c r="K6575" i="7"/>
  <c r="G6575" i="7"/>
  <c r="R6575" i="7"/>
  <c r="N6575" i="7"/>
  <c r="J6575" i="7"/>
  <c r="Q6575" i="7"/>
  <c r="M6575" i="7"/>
  <c r="I6575" i="7"/>
  <c r="L6575" i="7"/>
  <c r="S6575" i="7" s="1"/>
  <c r="L6587" i="7"/>
  <c r="S6587" i="7" s="1"/>
  <c r="L6588" i="7"/>
  <c r="S6588" i="7" s="1"/>
  <c r="L6589" i="7"/>
  <c r="S6589" i="7" s="1"/>
  <c r="L6590" i="7"/>
  <c r="S6590" i="7" s="1"/>
  <c r="L6591" i="7"/>
  <c r="S6591" i="7" s="1"/>
  <c r="L6592" i="7"/>
  <c r="S6592" i="7" s="1"/>
  <c r="L6593" i="7"/>
  <c r="S6593" i="7" s="1"/>
  <c r="L6594" i="7"/>
  <c r="S6594" i="7" s="1"/>
  <c r="H6570" i="7"/>
  <c r="L6570" i="7"/>
  <c r="S6570" i="7" s="1"/>
  <c r="H6571" i="7"/>
  <c r="L6571" i="7"/>
  <c r="S6571" i="7" s="1"/>
  <c r="H6572" i="7"/>
  <c r="L6572" i="7"/>
  <c r="S6572" i="7" s="1"/>
  <c r="H6573" i="7"/>
  <c r="L6573" i="7"/>
  <c r="S6573" i="7" s="1"/>
  <c r="H6574" i="7"/>
  <c r="L6574" i="7"/>
  <c r="S6574" i="7" s="1"/>
  <c r="E6575" i="7"/>
  <c r="P6575" i="7"/>
  <c r="O6587" i="7"/>
  <c r="K6587" i="7"/>
  <c r="G6587" i="7"/>
  <c r="R6587" i="7"/>
  <c r="N6587" i="7"/>
  <c r="J6587" i="7"/>
  <c r="F6587" i="7"/>
  <c r="Q6587" i="7"/>
  <c r="M6587" i="7"/>
  <c r="I6587" i="7"/>
  <c r="E6587" i="7"/>
  <c r="O6588" i="7"/>
  <c r="K6588" i="7"/>
  <c r="G6588" i="7"/>
  <c r="R6588" i="7"/>
  <c r="N6588" i="7"/>
  <c r="J6588" i="7"/>
  <c r="F6588" i="7"/>
  <c r="Q6588" i="7"/>
  <c r="M6588" i="7"/>
  <c r="I6588" i="7"/>
  <c r="E6588" i="7"/>
  <c r="O6589" i="7"/>
  <c r="K6589" i="7"/>
  <c r="G6589" i="7"/>
  <c r="R6589" i="7"/>
  <c r="N6589" i="7"/>
  <c r="J6589" i="7"/>
  <c r="F6589" i="7"/>
  <c r="Q6589" i="7"/>
  <c r="M6589" i="7"/>
  <c r="I6589" i="7"/>
  <c r="E6589" i="7"/>
  <c r="O6590" i="7"/>
  <c r="K6590" i="7"/>
  <c r="G6590" i="7"/>
  <c r="R6590" i="7"/>
  <c r="N6590" i="7"/>
  <c r="J6590" i="7"/>
  <c r="F6590" i="7"/>
  <c r="Q6590" i="7"/>
  <c r="M6590" i="7"/>
  <c r="I6590" i="7"/>
  <c r="E6590" i="7"/>
  <c r="O6591" i="7"/>
  <c r="K6591" i="7"/>
  <c r="G6591" i="7"/>
  <c r="R6591" i="7"/>
  <c r="N6591" i="7"/>
  <c r="J6591" i="7"/>
  <c r="F6591" i="7"/>
  <c r="Q6591" i="7"/>
  <c r="M6591" i="7"/>
  <c r="I6591" i="7"/>
  <c r="E6591" i="7"/>
  <c r="O6592" i="7"/>
  <c r="K6592" i="7"/>
  <c r="G6592" i="7"/>
  <c r="R6592" i="7"/>
  <c r="N6592" i="7"/>
  <c r="J6592" i="7"/>
  <c r="F6592" i="7"/>
  <c r="Q6592" i="7"/>
  <c r="M6592" i="7"/>
  <c r="I6592" i="7"/>
  <c r="E6592" i="7"/>
  <c r="O6593" i="7"/>
  <c r="K6593" i="7"/>
  <c r="G6593" i="7"/>
  <c r="R6593" i="7"/>
  <c r="N6593" i="7"/>
  <c r="J6593" i="7"/>
  <c r="F6593" i="7"/>
  <c r="Q6593" i="7"/>
  <c r="M6593" i="7"/>
  <c r="I6593" i="7"/>
  <c r="E6593" i="7"/>
  <c r="O6594" i="7"/>
  <c r="K6594" i="7"/>
  <c r="G6594" i="7"/>
  <c r="R6594" i="7"/>
  <c r="N6594" i="7"/>
  <c r="J6594" i="7"/>
  <c r="F6594" i="7"/>
  <c r="Q6594" i="7"/>
  <c r="M6594" i="7"/>
  <c r="I6594" i="7"/>
  <c r="E6594" i="7"/>
  <c r="H6595" i="7"/>
  <c r="L6595" i="7"/>
  <c r="S6595" i="7" s="1"/>
  <c r="P6595" i="7"/>
  <c r="E6595" i="7"/>
  <c r="I6595" i="7"/>
  <c r="M6595" i="7"/>
  <c r="Q6595" i="7"/>
  <c r="F6595" i="7"/>
  <c r="J6595" i="7"/>
  <c r="N6595" i="7"/>
  <c r="R6595" i="7"/>
  <c r="G6595" i="7"/>
  <c r="K6595" i="7"/>
  <c r="K120" i="1"/>
  <c r="H120" i="1" a="1"/>
  <c r="H120" i="1" s="1"/>
  <c r="R119" i="1"/>
  <c r="Q119" i="1"/>
  <c r="N119" i="1"/>
  <c r="M119" i="1"/>
  <c r="K119" i="1"/>
  <c r="S119" i="1" s="1"/>
  <c r="H119" i="1" a="1"/>
  <c r="H119" i="1" s="1"/>
  <c r="L119" i="1" s="1"/>
  <c r="R118" i="1"/>
  <c r="Q118" i="1"/>
  <c r="N118" i="1"/>
  <c r="M118" i="1"/>
  <c r="K118" i="1"/>
  <c r="S118" i="1" s="1"/>
  <c r="H118" i="1" a="1"/>
  <c r="H118" i="1" s="1"/>
  <c r="R117" i="1"/>
  <c r="Q117" i="1"/>
  <c r="N117" i="1"/>
  <c r="M117" i="1"/>
  <c r="K117" i="1"/>
  <c r="S117" i="1" s="1"/>
  <c r="H117" i="1" a="1"/>
  <c r="H117" i="1" s="1"/>
  <c r="R116" i="1"/>
  <c r="Q116" i="1"/>
  <c r="N116" i="1"/>
  <c r="M116" i="1"/>
  <c r="K116" i="1"/>
  <c r="S116" i="1" s="1"/>
  <c r="H116" i="1" a="1"/>
  <c r="H116" i="1" s="1"/>
  <c r="R115" i="1"/>
  <c r="Q115" i="1"/>
  <c r="N115" i="1"/>
  <c r="M115" i="1"/>
  <c r="K115" i="1"/>
  <c r="S115" i="1" s="1"/>
  <c r="H115" i="1" a="1"/>
  <c r="H115" i="1" s="1"/>
  <c r="R114" i="1"/>
  <c r="Q114" i="1"/>
  <c r="N114" i="1"/>
  <c r="M114" i="1"/>
  <c r="K114" i="1"/>
  <c r="S114" i="1" s="1"/>
  <c r="H114" i="1" a="1"/>
  <c r="H114" i="1" s="1"/>
  <c r="R113" i="1"/>
  <c r="Q113" i="1"/>
  <c r="N113" i="1"/>
  <c r="M113" i="1"/>
  <c r="K113" i="1"/>
  <c r="S113" i="1" s="1"/>
  <c r="H113" i="1" a="1"/>
  <c r="H113" i="1" s="1"/>
  <c r="R112" i="1"/>
  <c r="Q112" i="1"/>
  <c r="N112" i="1"/>
  <c r="M112" i="1"/>
  <c r="K112" i="1"/>
  <c r="S112" i="1" s="1"/>
  <c r="H112" i="1" a="1"/>
  <c r="H112" i="1" s="1"/>
  <c r="R111" i="1"/>
  <c r="Q111" i="1"/>
  <c r="N111" i="1"/>
  <c r="M111" i="1"/>
  <c r="K111" i="1"/>
  <c r="S111" i="1" s="1"/>
  <c r="H111" i="1" a="1"/>
  <c r="H111" i="1" s="1"/>
  <c r="R110" i="1"/>
  <c r="Q110" i="1"/>
  <c r="N110" i="1"/>
  <c r="M110" i="1"/>
  <c r="K110" i="1"/>
  <c r="S110" i="1" s="1"/>
  <c r="H110" i="1" a="1"/>
  <c r="H110" i="1" s="1"/>
  <c r="O119" i="1" l="1"/>
  <c r="J5" i="2" s="1" a="1"/>
  <c r="J5" i="2" s="1"/>
  <c r="G6554" i="7"/>
  <c r="H6554" i="7" s="1"/>
  <c r="I6554" i="7" s="1"/>
  <c r="S120" i="1"/>
  <c r="G6550" i="7"/>
  <c r="H6542" i="7"/>
  <c r="I6542" i="7" s="1"/>
  <c r="H6540" i="7"/>
  <c r="I6540" i="7" s="1"/>
  <c r="F6549" i="7"/>
  <c r="G6549" i="7" s="1"/>
  <c r="G6541" i="7"/>
  <c r="F6535" i="7"/>
  <c r="G6535" i="7" s="1"/>
  <c r="F6551" i="7"/>
  <c r="G6551" i="7" s="1"/>
  <c r="F6543" i="7"/>
  <c r="G6543" i="7" s="1"/>
  <c r="H6543" i="7" s="1"/>
  <c r="I6543" i="7" s="1"/>
  <c r="G6544" i="7"/>
  <c r="H6544" i="7" s="1"/>
  <c r="I6544" i="7" s="1"/>
  <c r="G6553" i="7"/>
  <c r="H6553" i="7" s="1"/>
  <c r="I6553" i="7" s="1"/>
  <c r="G6552" i="7"/>
  <c r="H6552" i="7" s="1"/>
  <c r="I6552" i="7" s="1"/>
  <c r="G6548" i="7"/>
  <c r="H6548" i="7" s="1"/>
  <c r="I6548" i="7" s="1"/>
  <c r="F6536" i="7"/>
  <c r="G6536" i="7" s="1"/>
  <c r="G6546" i="7"/>
  <c r="H6546" i="7" s="1"/>
  <c r="I6546" i="7" s="1"/>
  <c r="G6547" i="7"/>
  <c r="H6547" i="7" s="1"/>
  <c r="I6547" i="7" s="1"/>
  <c r="H6538" i="7"/>
  <c r="I6538" i="7" s="1"/>
  <c r="F6539" i="7"/>
  <c r="G6539" i="7" s="1"/>
  <c r="G6537" i="7"/>
  <c r="F6545" i="7"/>
  <c r="G6545" i="7" s="1"/>
  <c r="R109" i="1"/>
  <c r="Q109" i="1"/>
  <c r="N109" i="1"/>
  <c r="M109" i="1"/>
  <c r="K109" i="1"/>
  <c r="S109" i="1" s="1"/>
  <c r="H109" i="1" a="1"/>
  <c r="H109" i="1" s="1"/>
  <c r="R108" i="1"/>
  <c r="Q108" i="1"/>
  <c r="N108" i="1"/>
  <c r="M108" i="1"/>
  <c r="K108" i="1"/>
  <c r="S108" i="1" s="1"/>
  <c r="H108" i="1" a="1"/>
  <c r="H108" i="1" s="1"/>
  <c r="R107" i="1"/>
  <c r="Q107" i="1"/>
  <c r="N107" i="1"/>
  <c r="M107" i="1"/>
  <c r="K107" i="1"/>
  <c r="S107" i="1" s="1"/>
  <c r="H107" i="1" a="1"/>
  <c r="H107" i="1" s="1"/>
  <c r="R106" i="1"/>
  <c r="Q106" i="1"/>
  <c r="N106" i="1"/>
  <c r="M106" i="1"/>
  <c r="K106" i="1"/>
  <c r="S106" i="1" s="1"/>
  <c r="H106" i="1" a="1"/>
  <c r="H106" i="1" s="1"/>
  <c r="R105" i="1"/>
  <c r="Q105" i="1"/>
  <c r="N105" i="1"/>
  <c r="M105" i="1"/>
  <c r="K105" i="1"/>
  <c r="S105" i="1" s="1"/>
  <c r="H105" i="1" a="1"/>
  <c r="H105" i="1" s="1"/>
  <c r="R104" i="1"/>
  <c r="Q104" i="1"/>
  <c r="N104" i="1"/>
  <c r="M104" i="1"/>
  <c r="K104" i="1"/>
  <c r="S104" i="1" s="1"/>
  <c r="H104" i="1" a="1"/>
  <c r="H104" i="1" s="1"/>
  <c r="R103" i="1"/>
  <c r="Q103" i="1"/>
  <c r="N103" i="1"/>
  <c r="M103" i="1"/>
  <c r="K103" i="1"/>
  <c r="S103" i="1" s="1"/>
  <c r="H103" i="1" a="1"/>
  <c r="H103" i="1" s="1"/>
  <c r="R102" i="1"/>
  <c r="Q102" i="1"/>
  <c r="N102" i="1"/>
  <c r="M102" i="1"/>
  <c r="K102" i="1"/>
  <c r="S102" i="1" s="1"/>
  <c r="H102" i="1" a="1"/>
  <c r="H102" i="1" s="1"/>
  <c r="D6534" i="7"/>
  <c r="E6534" i="7" s="1"/>
  <c r="F6534" i="7" s="1"/>
  <c r="G6534" i="7" s="1"/>
  <c r="D6533" i="7"/>
  <c r="D6532" i="7"/>
  <c r="E6532" i="7" s="1"/>
  <c r="D6531" i="7"/>
  <c r="D6530" i="7"/>
  <c r="D6529" i="7"/>
  <c r="D6528" i="7"/>
  <c r="D6527" i="7"/>
  <c r="D6526" i="7"/>
  <c r="D6525" i="7"/>
  <c r="D6524" i="7"/>
  <c r="E6524" i="7" s="1"/>
  <c r="D6523" i="7"/>
  <c r="E6523" i="7" s="1"/>
  <c r="F6523" i="7" s="1"/>
  <c r="G6523" i="7" s="1"/>
  <c r="D6522" i="7"/>
  <c r="D6521" i="7"/>
  <c r="D6520" i="7"/>
  <c r="E6520" i="7" s="1"/>
  <c r="D6519" i="7"/>
  <c r="E6519" i="7" s="1"/>
  <c r="F6519" i="7" s="1"/>
  <c r="G6519" i="7" s="1"/>
  <c r="D6518" i="7"/>
  <c r="D6517" i="7"/>
  <c r="D6516" i="7"/>
  <c r="E6516" i="7" s="1"/>
  <c r="D6515" i="7"/>
  <c r="E6515" i="7" s="1"/>
  <c r="F6515" i="7" s="1"/>
  <c r="G6515" i="7" s="1"/>
  <c r="D6514" i="7"/>
  <c r="D6513" i="7"/>
  <c r="D6512" i="7"/>
  <c r="E6512" i="7" s="1"/>
  <c r="D6511" i="7"/>
  <c r="E6511" i="7" s="1"/>
  <c r="F6511" i="7" s="1"/>
  <c r="G6511" i="7" s="1"/>
  <c r="D6510" i="7"/>
  <c r="D6509" i="7"/>
  <c r="D6508" i="7"/>
  <c r="D6507" i="7"/>
  <c r="D6506" i="7"/>
  <c r="D6505" i="7"/>
  <c r="D6504" i="7"/>
  <c r="E6504" i="7" s="1"/>
  <c r="D6503" i="7"/>
  <c r="D6502" i="7"/>
  <c r="D6501" i="7"/>
  <c r="E6501" i="7" s="1"/>
  <c r="D6500" i="7"/>
  <c r="D6499" i="7"/>
  <c r="D6498" i="7"/>
  <c r="D6497" i="7"/>
  <c r="E6497" i="7" s="1"/>
  <c r="D6496" i="7"/>
  <c r="D6495" i="7"/>
  <c r="D6494" i="7"/>
  <c r="D6493" i="7"/>
  <c r="D6492" i="7"/>
  <c r="D6491" i="7"/>
  <c r="D6490" i="7"/>
  <c r="D6489" i="7"/>
  <c r="E6489" i="7" s="1"/>
  <c r="D6488" i="7"/>
  <c r="E6488" i="7" s="1"/>
  <c r="F6488" i="7" s="1"/>
  <c r="G6488" i="7" s="1"/>
  <c r="D6487" i="7"/>
  <c r="D6486" i="7"/>
  <c r="D6485" i="7"/>
  <c r="D6484" i="7"/>
  <c r="D6483" i="7"/>
  <c r="D6482" i="7"/>
  <c r="D6481" i="7"/>
  <c r="D6480" i="7"/>
  <c r="D6479" i="7"/>
  <c r="D6478" i="7"/>
  <c r="D6477" i="7"/>
  <c r="E6477" i="7" s="1"/>
  <c r="D6476" i="7"/>
  <c r="E6476" i="7" s="1"/>
  <c r="F6476" i="7" s="1"/>
  <c r="D6475" i="7"/>
  <c r="D6474" i="7"/>
  <c r="D6473" i="7"/>
  <c r="E6473" i="7" s="1"/>
  <c r="D6472" i="7"/>
  <c r="D6471" i="7"/>
  <c r="D6470" i="7"/>
  <c r="D6469" i="7"/>
  <c r="E6469" i="7" s="1"/>
  <c r="D6468" i="7"/>
  <c r="D6467" i="7"/>
  <c r="D6466" i="7"/>
  <c r="D6465" i="7"/>
  <c r="D6464" i="7"/>
  <c r="E6464" i="7" s="1"/>
  <c r="D6463" i="7"/>
  <c r="E6463" i="7" s="1"/>
  <c r="F6463" i="7" s="1"/>
  <c r="G6463" i="7" s="1"/>
  <c r="D6462" i="7"/>
  <c r="D6461" i="7"/>
  <c r="D6460" i="7"/>
  <c r="D6459" i="7"/>
  <c r="D6458" i="7"/>
  <c r="D6457" i="7"/>
  <c r="D6456" i="7"/>
  <c r="D6455" i="7"/>
  <c r="D6454" i="7"/>
  <c r="D6453" i="7"/>
  <c r="D6452" i="7"/>
  <c r="E6452" i="7" s="1"/>
  <c r="D6451" i="7"/>
  <c r="E6451" i="7" s="1"/>
  <c r="F6451" i="7" s="1"/>
  <c r="G6451" i="7" s="1"/>
  <c r="H6451" i="7" s="1"/>
  <c r="D6450" i="7"/>
  <c r="D6449" i="7"/>
  <c r="D6448" i="7"/>
  <c r="E6448" i="7" s="1"/>
  <c r="D6447" i="7"/>
  <c r="D6446" i="7"/>
  <c r="D6445" i="7"/>
  <c r="D6444" i="7"/>
  <c r="E6444" i="7" s="1"/>
  <c r="D6443" i="7"/>
  <c r="D6442" i="7"/>
  <c r="D6441" i="7"/>
  <c r="E6441" i="7" s="1"/>
  <c r="D6440" i="7"/>
  <c r="E6440" i="7" s="1"/>
  <c r="D6439" i="7"/>
  <c r="E6439" i="7" s="1"/>
  <c r="F6439" i="7" s="1"/>
  <c r="D6438" i="7"/>
  <c r="E6438" i="7" s="1"/>
  <c r="D6437" i="7"/>
  <c r="D6436" i="7"/>
  <c r="E6436" i="7" s="1"/>
  <c r="D6435" i="7"/>
  <c r="E6435" i="7" s="1"/>
  <c r="F6435" i="7" s="1"/>
  <c r="D6434" i="7"/>
  <c r="D6433" i="7"/>
  <c r="D6432" i="7"/>
  <c r="D6431" i="7"/>
  <c r="I119" i="1"/>
  <c r="J119" i="1" s="1"/>
  <c r="I5" i="2" s="1" a="1"/>
  <c r="I5" i="2" s="1"/>
  <c r="Q5" i="2" l="1"/>
  <c r="K5" i="2"/>
  <c r="P119" i="1"/>
  <c r="J6554" i="7"/>
  <c r="K6554" i="7" s="1"/>
  <c r="H6550" i="7"/>
  <c r="I6550" i="7" s="1"/>
  <c r="H6549" i="7"/>
  <c r="I6549" i="7" s="1"/>
  <c r="H6535" i="7"/>
  <c r="I6535" i="7" s="1"/>
  <c r="H6551" i="7"/>
  <c r="I6551" i="7" s="1"/>
  <c r="J6542" i="7"/>
  <c r="K6542" i="7" s="1"/>
  <c r="H6541" i="7"/>
  <c r="I6541" i="7" s="1"/>
  <c r="J6540" i="7"/>
  <c r="K6540" i="7" s="1"/>
  <c r="H6536" i="7"/>
  <c r="I6536" i="7" s="1"/>
  <c r="J6543" i="7"/>
  <c r="K6543" i="7" s="1"/>
  <c r="J6547" i="7"/>
  <c r="K6547" i="7" s="1"/>
  <c r="H6539" i="7"/>
  <c r="I6539" i="7" s="1"/>
  <c r="J6544" i="7"/>
  <c r="K6544" i="7" s="1"/>
  <c r="J6548" i="7"/>
  <c r="K6548" i="7" s="1"/>
  <c r="J6538" i="7"/>
  <c r="K6538" i="7" s="1"/>
  <c r="J6553" i="7"/>
  <c r="K6553" i="7" s="1"/>
  <c r="J6552" i="7"/>
  <c r="K6552" i="7" s="1"/>
  <c r="J6546" i="7"/>
  <c r="K6546" i="7" s="1"/>
  <c r="H6545" i="7"/>
  <c r="I6545" i="7" s="1"/>
  <c r="H6537" i="7"/>
  <c r="I6537" i="7" s="1"/>
  <c r="E6453" i="7"/>
  <c r="F6453" i="7" s="1"/>
  <c r="G6453" i="7" s="1"/>
  <c r="F6469" i="7"/>
  <c r="G6469" i="7" s="1"/>
  <c r="E6447" i="7"/>
  <c r="F6447" i="7" s="1"/>
  <c r="G6447" i="7" s="1"/>
  <c r="H6447" i="7" s="1"/>
  <c r="I6447" i="7" s="1"/>
  <c r="E6455" i="7"/>
  <c r="F6455" i="7" s="1"/>
  <c r="G6455" i="7" s="1"/>
  <c r="E6467" i="7"/>
  <c r="F6467" i="7" s="1"/>
  <c r="G6467" i="7" s="1"/>
  <c r="E6487" i="7"/>
  <c r="F6487" i="7" s="1"/>
  <c r="E6507" i="7"/>
  <c r="F6507" i="7" s="1"/>
  <c r="G6507" i="7" s="1"/>
  <c r="H6507" i="7" s="1"/>
  <c r="I6507" i="7" s="1"/>
  <c r="E6443" i="7"/>
  <c r="F6443" i="7" s="1"/>
  <c r="E6471" i="7"/>
  <c r="E6483" i="7"/>
  <c r="F6483" i="7" s="1"/>
  <c r="G6483" i="7" s="1"/>
  <c r="E6495" i="7"/>
  <c r="E6499" i="7"/>
  <c r="F6499" i="7" s="1"/>
  <c r="E6503" i="7"/>
  <c r="F6503" i="7" s="1"/>
  <c r="G6503" i="7" s="1"/>
  <c r="E6527" i="7"/>
  <c r="E6531" i="7"/>
  <c r="F6531" i="7" s="1"/>
  <c r="G6531" i="7" s="1"/>
  <c r="E6432" i="7"/>
  <c r="F6432" i="7" s="1"/>
  <c r="G6432" i="7" s="1"/>
  <c r="E6460" i="7"/>
  <c r="E6484" i="7"/>
  <c r="F6484" i="7" s="1"/>
  <c r="G6484" i="7" s="1"/>
  <c r="E6492" i="7"/>
  <c r="F6492" i="7" s="1"/>
  <c r="G6492" i="7" s="1"/>
  <c r="E6500" i="7"/>
  <c r="F6500" i="7" s="1"/>
  <c r="G6500" i="7" s="1"/>
  <c r="E6508" i="7"/>
  <c r="F6508" i="7" s="1"/>
  <c r="G6508" i="7" s="1"/>
  <c r="E6431" i="7"/>
  <c r="F6431" i="7" s="1"/>
  <c r="G6431" i="7" s="1"/>
  <c r="H6431" i="7" s="1"/>
  <c r="E6433" i="7"/>
  <c r="E6437" i="7"/>
  <c r="F6437" i="7" s="1"/>
  <c r="G6437" i="7" s="1"/>
  <c r="E6445" i="7"/>
  <c r="F6445" i="7" s="1"/>
  <c r="E6449" i="7"/>
  <c r="F6449" i="7" s="1"/>
  <c r="G6449" i="7" s="1"/>
  <c r="E6457" i="7"/>
  <c r="F6457" i="7" s="1"/>
  <c r="G6457" i="7" s="1"/>
  <c r="E6465" i="7"/>
  <c r="F6465" i="7" s="1"/>
  <c r="G6465" i="7" s="1"/>
  <c r="F6473" i="7"/>
  <c r="G6473" i="7" s="1"/>
  <c r="H6473" i="7" s="1"/>
  <c r="E6481" i="7"/>
  <c r="F6481" i="7" s="1"/>
  <c r="G6481" i="7" s="1"/>
  <c r="E6485" i="7"/>
  <c r="E6493" i="7"/>
  <c r="F6493" i="7" s="1"/>
  <c r="E6505" i="7"/>
  <c r="E6509" i="7"/>
  <c r="E6513" i="7"/>
  <c r="F6513" i="7" s="1"/>
  <c r="G6513" i="7" s="1"/>
  <c r="E6517" i="7"/>
  <c r="E6521" i="7"/>
  <c r="F6521" i="7" s="1"/>
  <c r="E6525" i="7"/>
  <c r="F6525" i="7" s="1"/>
  <c r="E6529" i="7"/>
  <c r="F6529" i="7" s="1"/>
  <c r="E6533" i="7"/>
  <c r="F6533" i="7" s="1"/>
  <c r="G6439" i="7"/>
  <c r="H6439" i="7" s="1"/>
  <c r="I6439" i="7" s="1"/>
  <c r="H6463" i="7"/>
  <c r="I6463" i="7" s="1"/>
  <c r="E6475" i="7"/>
  <c r="F6475" i="7" s="1"/>
  <c r="E6479" i="7"/>
  <c r="F6479" i="7" s="1"/>
  <c r="G6479" i="7" s="1"/>
  <c r="E6491" i="7"/>
  <c r="F6491" i="7" s="1"/>
  <c r="G6435" i="7"/>
  <c r="H6435" i="7" s="1"/>
  <c r="E6468" i="7"/>
  <c r="F6468" i="7" s="1"/>
  <c r="G6468" i="7" s="1"/>
  <c r="E6472" i="7"/>
  <c r="F6472" i="7" s="1"/>
  <c r="G6472" i="7" s="1"/>
  <c r="E6480" i="7"/>
  <c r="F6504" i="7"/>
  <c r="G6504" i="7" s="1"/>
  <c r="E6528" i="7"/>
  <c r="F6438" i="7"/>
  <c r="G6438" i="7" s="1"/>
  <c r="E6442" i="7"/>
  <c r="E6446" i="7"/>
  <c r="F6446" i="7" s="1"/>
  <c r="E6450" i="7"/>
  <c r="E6454" i="7"/>
  <c r="F6454" i="7" s="1"/>
  <c r="G6454" i="7" s="1"/>
  <c r="E6458" i="7"/>
  <c r="E6462" i="7"/>
  <c r="F6462" i="7" s="1"/>
  <c r="G6462" i="7" s="1"/>
  <c r="E6466" i="7"/>
  <c r="E6470" i="7"/>
  <c r="F6470" i="7" s="1"/>
  <c r="E6474" i="7"/>
  <c r="F6474" i="7" s="1"/>
  <c r="G6474" i="7" s="1"/>
  <c r="E6482" i="7"/>
  <c r="F6482" i="7" s="1"/>
  <c r="G6482" i="7" s="1"/>
  <c r="E6486" i="7"/>
  <c r="F6486" i="7" s="1"/>
  <c r="G6486" i="7" s="1"/>
  <c r="E6490" i="7"/>
  <c r="F6490" i="7" s="1"/>
  <c r="E6494" i="7"/>
  <c r="F6494" i="7" s="1"/>
  <c r="E6498" i="7"/>
  <c r="F6498" i="7" s="1"/>
  <c r="G6498" i="7" s="1"/>
  <c r="E6502" i="7"/>
  <c r="E6506" i="7"/>
  <c r="F6506" i="7" s="1"/>
  <c r="E6510" i="7"/>
  <c r="F6510" i="7" s="1"/>
  <c r="E6514" i="7"/>
  <c r="F6514" i="7" s="1"/>
  <c r="G6514" i="7" s="1"/>
  <c r="E6518" i="7"/>
  <c r="F6518" i="7" s="1"/>
  <c r="E6522" i="7"/>
  <c r="E6526" i="7"/>
  <c r="F6526" i="7" s="1"/>
  <c r="E6530" i="7"/>
  <c r="F6530" i="7" s="1"/>
  <c r="G6530" i="7" s="1"/>
  <c r="H6530" i="7" s="1"/>
  <c r="I6530" i="7" s="1"/>
  <c r="E6434" i="7"/>
  <c r="F6434" i="7" s="1"/>
  <c r="G6434" i="7" s="1"/>
  <c r="H6434" i="7" s="1"/>
  <c r="I6434" i="7" s="1"/>
  <c r="E6456" i="7"/>
  <c r="E6459" i="7"/>
  <c r="F6459" i="7" s="1"/>
  <c r="G6459" i="7" s="1"/>
  <c r="E6461" i="7"/>
  <c r="F6461" i="7" s="1"/>
  <c r="G6461" i="7" s="1"/>
  <c r="E6478" i="7"/>
  <c r="F6478" i="7" s="1"/>
  <c r="E6496" i="7"/>
  <c r="F6496" i="7" s="1"/>
  <c r="G6496" i="7" s="1"/>
  <c r="H6496" i="7" s="1"/>
  <c r="I6496" i="7" s="1"/>
  <c r="H6488" i="7"/>
  <c r="I6488" i="7" s="1"/>
  <c r="H6523" i="7"/>
  <c r="I6523" i="7" s="1"/>
  <c r="F6448" i="7"/>
  <c r="G6448" i="7" s="1"/>
  <c r="F6489" i="7"/>
  <c r="G6489" i="7" s="1"/>
  <c r="F6452" i="7"/>
  <c r="G6452" i="7" s="1"/>
  <c r="F6444" i="7"/>
  <c r="G6444" i="7" s="1"/>
  <c r="I6451" i="7"/>
  <c r="F6436" i="7"/>
  <c r="G6436" i="7" s="1"/>
  <c r="F6440" i="7"/>
  <c r="G6440" i="7" s="1"/>
  <c r="F6441" i="7"/>
  <c r="G6441" i="7" s="1"/>
  <c r="F6464" i="7"/>
  <c r="G6464" i="7" s="1"/>
  <c r="H6511" i="7"/>
  <c r="I6511" i="7" s="1"/>
  <c r="F6516" i="7"/>
  <c r="G6516" i="7" s="1"/>
  <c r="F6524" i="7"/>
  <c r="G6524" i="7" s="1"/>
  <c r="H6534" i="7"/>
  <c r="I6534" i="7" s="1"/>
  <c r="G6476" i="7"/>
  <c r="F6477" i="7"/>
  <c r="G6477" i="7" s="1"/>
  <c r="F6497" i="7"/>
  <c r="G6497" i="7" s="1"/>
  <c r="F6501" i="7"/>
  <c r="G6501" i="7" s="1"/>
  <c r="F6512" i="7"/>
  <c r="G6512" i="7" s="1"/>
  <c r="H6515" i="7"/>
  <c r="I6515" i="7" s="1"/>
  <c r="F6520" i="7"/>
  <c r="G6520" i="7" s="1"/>
  <c r="H6519" i="7"/>
  <c r="I6519" i="7" s="1"/>
  <c r="F6532" i="7"/>
  <c r="G6532" i="7" s="1"/>
  <c r="H7" i="2"/>
  <c r="H5" i="2"/>
  <c r="L5" i="2" s="1"/>
  <c r="M5" i="2" l="1"/>
  <c r="P5" i="2" s="1"/>
  <c r="L6554" i="7"/>
  <c r="S6554" i="7" s="1"/>
  <c r="J6550" i="7"/>
  <c r="K6550" i="7" s="1"/>
  <c r="J6549" i="7"/>
  <c r="K6549" i="7" s="1"/>
  <c r="L6542" i="7"/>
  <c r="S6542" i="7" s="1"/>
  <c r="J6535" i="7"/>
  <c r="K6535" i="7" s="1"/>
  <c r="L6535" i="7" s="1"/>
  <c r="S6535" i="7" s="1"/>
  <c r="J6541" i="7"/>
  <c r="K6541" i="7" s="1"/>
  <c r="J6551" i="7"/>
  <c r="K6551" i="7" s="1"/>
  <c r="L6540" i="7"/>
  <c r="S6540" i="7" s="1"/>
  <c r="J6536" i="7"/>
  <c r="K6536" i="7" s="1"/>
  <c r="L6536" i="7" s="1"/>
  <c r="S6536" i="7" s="1"/>
  <c r="L6547" i="7"/>
  <c r="S6547" i="7" s="1"/>
  <c r="L6548" i="7"/>
  <c r="S6548" i="7" s="1"/>
  <c r="J6537" i="7"/>
  <c r="K6537" i="7" s="1"/>
  <c r="L6553" i="7"/>
  <c r="S6553" i="7" s="1"/>
  <c r="L6544" i="7"/>
  <c r="S6544" i="7" s="1"/>
  <c r="L6546" i="7"/>
  <c r="S6546" i="7" s="1"/>
  <c r="L6552" i="7"/>
  <c r="S6552" i="7" s="1"/>
  <c r="L6543" i="7"/>
  <c r="S6543" i="7" s="1"/>
  <c r="J6545" i="7"/>
  <c r="K6545" i="7" s="1"/>
  <c r="J6539" i="7"/>
  <c r="K6539" i="7" s="1"/>
  <c r="L6538" i="7"/>
  <c r="S6538" i="7" s="1"/>
  <c r="G6487" i="7"/>
  <c r="H6487" i="7" s="1"/>
  <c r="I6487" i="7" s="1"/>
  <c r="J6487" i="7" s="1"/>
  <c r="K6487" i="7" s="1"/>
  <c r="G6499" i="7"/>
  <c r="H6499" i="7" s="1"/>
  <c r="I6499" i="7" s="1"/>
  <c r="F6458" i="7"/>
  <c r="G6458" i="7" s="1"/>
  <c r="H6458" i="7" s="1"/>
  <c r="I6458" i="7" s="1"/>
  <c r="J6458" i="7" s="1"/>
  <c r="K6458" i="7" s="1"/>
  <c r="H6455" i="7"/>
  <c r="I6455" i="7" s="1"/>
  <c r="H6454" i="7"/>
  <c r="I6454" i="7" s="1"/>
  <c r="G6510" i="7"/>
  <c r="H6510" i="7" s="1"/>
  <c r="I6510" i="7" s="1"/>
  <c r="J6510" i="7" s="1"/>
  <c r="K6510" i="7" s="1"/>
  <c r="F6502" i="7"/>
  <c r="G6502" i="7" s="1"/>
  <c r="H6502" i="7" s="1"/>
  <c r="I6502" i="7" s="1"/>
  <c r="G6470" i="7"/>
  <c r="H6470" i="7" s="1"/>
  <c r="I6470" i="7" s="1"/>
  <c r="J6470" i="7" s="1"/>
  <c r="K6470" i="7" s="1"/>
  <c r="F6471" i="7"/>
  <c r="G6471" i="7" s="1"/>
  <c r="H6483" i="7"/>
  <c r="I6483" i="7" s="1"/>
  <c r="H6503" i="7"/>
  <c r="I6503" i="7" s="1"/>
  <c r="J6503" i="7" s="1"/>
  <c r="K6503" i="7" s="1"/>
  <c r="H6479" i="7"/>
  <c r="I6479" i="7" s="1"/>
  <c r="H6453" i="7"/>
  <c r="I6453" i="7" s="1"/>
  <c r="H6484" i="7"/>
  <c r="I6484" i="7" s="1"/>
  <c r="H6531" i="7"/>
  <c r="I6531" i="7" s="1"/>
  <c r="J6531" i="7" s="1"/>
  <c r="K6531" i="7" s="1"/>
  <c r="F6495" i="7"/>
  <c r="G6495" i="7" s="1"/>
  <c r="H6495" i="7" s="1"/>
  <c r="I6495" i="7" s="1"/>
  <c r="J6495" i="7" s="1"/>
  <c r="K6495" i="7" s="1"/>
  <c r="H6459" i="7"/>
  <c r="I6459" i="7" s="1"/>
  <c r="G6478" i="7"/>
  <c r="H6478" i="7" s="1"/>
  <c r="I6478" i="7" s="1"/>
  <c r="I6431" i="7"/>
  <c r="F6466" i="7"/>
  <c r="G6466" i="7" s="1"/>
  <c r="H6508" i="7"/>
  <c r="I6508" i="7" s="1"/>
  <c r="F6460" i="7"/>
  <c r="G6460" i="7" s="1"/>
  <c r="F6509" i="7"/>
  <c r="G6509" i="7" s="1"/>
  <c r="G6529" i="7"/>
  <c r="H6529" i="7" s="1"/>
  <c r="I6529" i="7" s="1"/>
  <c r="J6529" i="7" s="1"/>
  <c r="K6529" i="7" s="1"/>
  <c r="G6494" i="7"/>
  <c r="H6494" i="7" s="1"/>
  <c r="I6494" i="7" s="1"/>
  <c r="J6494" i="7" s="1"/>
  <c r="K6494" i="7" s="1"/>
  <c r="H6438" i="7"/>
  <c r="I6438" i="7" s="1"/>
  <c r="J6438" i="7" s="1"/>
  <c r="K6438" i="7" s="1"/>
  <c r="G6533" i="7"/>
  <c r="H6533" i="7" s="1"/>
  <c r="I6533" i="7" s="1"/>
  <c r="G6518" i="7"/>
  <c r="H6518" i="7" s="1"/>
  <c r="I6518" i="7" s="1"/>
  <c r="J6518" i="7" s="1"/>
  <c r="K6518" i="7" s="1"/>
  <c r="F6517" i="7"/>
  <c r="G6517" i="7" s="1"/>
  <c r="H6517" i="7" s="1"/>
  <c r="I6517" i="7" s="1"/>
  <c r="F6522" i="7"/>
  <c r="G6522" i="7" s="1"/>
  <c r="H6522" i="7" s="1"/>
  <c r="I6522" i="7" s="1"/>
  <c r="J6522" i="7" s="1"/>
  <c r="K6522" i="7" s="1"/>
  <c r="G6475" i="7"/>
  <c r="H6475" i="7" s="1"/>
  <c r="I6475" i="7" s="1"/>
  <c r="J6475" i="7" s="1"/>
  <c r="K6475" i="7" s="1"/>
  <c r="H6462" i="7"/>
  <c r="I6462" i="7" s="1"/>
  <c r="H6498" i="7"/>
  <c r="I6498" i="7" s="1"/>
  <c r="H6504" i="7"/>
  <c r="I6504" i="7" s="1"/>
  <c r="H6468" i="7"/>
  <c r="I6468" i="7" s="1"/>
  <c r="H6514" i="7"/>
  <c r="I6514" i="7" s="1"/>
  <c r="J6514" i="7" s="1"/>
  <c r="K6514" i="7" s="1"/>
  <c r="H6457" i="7"/>
  <c r="I6457" i="7" s="1"/>
  <c r="H6500" i="7"/>
  <c r="I6500" i="7" s="1"/>
  <c r="H6467" i="7"/>
  <c r="I6467" i="7" s="1"/>
  <c r="H6472" i="7"/>
  <c r="I6472" i="7" s="1"/>
  <c r="H6461" i="7"/>
  <c r="I6461" i="7" s="1"/>
  <c r="H6481" i="7"/>
  <c r="I6481" i="7" s="1"/>
  <c r="H6432" i="7"/>
  <c r="I6432" i="7" s="1"/>
  <c r="H6474" i="7"/>
  <c r="I6474" i="7" s="1"/>
  <c r="G6506" i="7"/>
  <c r="I6473" i="7"/>
  <c r="F6527" i="7"/>
  <c r="G6527" i="7" s="1"/>
  <c r="F6505" i="7"/>
  <c r="G6505" i="7" s="1"/>
  <c r="I6435" i="7"/>
  <c r="J6435" i="7" s="1"/>
  <c r="K6435" i="7" s="1"/>
  <c r="F6450" i="7"/>
  <c r="G6450" i="7" s="1"/>
  <c r="H6450" i="7" s="1"/>
  <c r="I6450" i="7" s="1"/>
  <c r="G6446" i="7"/>
  <c r="H6446" i="7" s="1"/>
  <c r="I6446" i="7" s="1"/>
  <c r="J6446" i="7" s="1"/>
  <c r="K6446" i="7" s="1"/>
  <c r="F6528" i="7"/>
  <c r="G6528" i="7" s="1"/>
  <c r="G6525" i="7"/>
  <c r="G6445" i="7"/>
  <c r="H6445" i="7" s="1"/>
  <c r="I6445" i="7" s="1"/>
  <c r="J6445" i="7" s="1"/>
  <c r="K6445" i="7" s="1"/>
  <c r="F6433" i="7"/>
  <c r="G6433" i="7" s="1"/>
  <c r="F6456" i="7"/>
  <c r="G6456" i="7" s="1"/>
  <c r="G6490" i="7"/>
  <c r="H6490" i="7" s="1"/>
  <c r="I6490" i="7" s="1"/>
  <c r="J6490" i="7" s="1"/>
  <c r="K6490" i="7" s="1"/>
  <c r="G6491" i="7"/>
  <c r="F6442" i="7"/>
  <c r="G6442" i="7" s="1"/>
  <c r="H6442" i="7" s="1"/>
  <c r="I6442" i="7" s="1"/>
  <c r="J6442" i="7" s="1"/>
  <c r="K6442" i="7" s="1"/>
  <c r="F6480" i="7"/>
  <c r="G6480" i="7" s="1"/>
  <c r="G6493" i="7"/>
  <c r="F6485" i="7"/>
  <c r="G6485" i="7" s="1"/>
  <c r="H6492" i="7"/>
  <c r="I6492" i="7" s="1"/>
  <c r="G6526" i="7"/>
  <c r="G6521" i="7"/>
  <c r="H6521" i="7" s="1"/>
  <c r="I6521" i="7" s="1"/>
  <c r="J6521" i="7" s="1"/>
  <c r="K6521" i="7" s="1"/>
  <c r="G6443" i="7"/>
  <c r="H6477" i="7"/>
  <c r="I6477" i="7" s="1"/>
  <c r="H6444" i="7"/>
  <c r="I6444" i="7" s="1"/>
  <c r="J6488" i="7"/>
  <c r="K6488" i="7" s="1"/>
  <c r="H6520" i="7"/>
  <c r="I6520" i="7" s="1"/>
  <c r="J6439" i="7"/>
  <c r="K6439" i="7" s="1"/>
  <c r="J6507" i="7"/>
  <c r="K6507" i="7" s="1"/>
  <c r="H6436" i="7"/>
  <c r="I6436" i="7" s="1"/>
  <c r="H6452" i="7"/>
  <c r="I6452" i="7" s="1"/>
  <c r="H6532" i="7"/>
  <c r="I6532" i="7" s="1"/>
  <c r="J6515" i="7"/>
  <c r="K6515" i="7" s="1"/>
  <c r="H6489" i="7"/>
  <c r="I6489" i="7" s="1"/>
  <c r="H6512" i="7"/>
  <c r="I6512" i="7" s="1"/>
  <c r="H6440" i="7"/>
  <c r="I6440" i="7" s="1"/>
  <c r="J6523" i="7"/>
  <c r="K6523" i="7" s="1"/>
  <c r="J6434" i="7"/>
  <c r="K6434" i="7" s="1"/>
  <c r="H6513" i="7"/>
  <c r="I6513" i="7" s="1"/>
  <c r="H6482" i="7"/>
  <c r="I6482" i="7" s="1"/>
  <c r="J6511" i="7"/>
  <c r="K6511" i="7" s="1"/>
  <c r="H6449" i="7"/>
  <c r="I6449" i="7" s="1"/>
  <c r="H6469" i="7"/>
  <c r="I6469" i="7" s="1"/>
  <c r="J6463" i="7"/>
  <c r="K6463" i="7" s="1"/>
  <c r="H6501" i="7"/>
  <c r="I6501" i="7" s="1"/>
  <c r="H6516" i="7"/>
  <c r="I6516" i="7" s="1"/>
  <c r="J6519" i="7"/>
  <c r="K6519" i="7" s="1"/>
  <c r="H6476" i="7"/>
  <c r="I6476" i="7" s="1"/>
  <c r="H6524" i="7"/>
  <c r="I6524" i="7" s="1"/>
  <c r="H6465" i="7"/>
  <c r="I6465" i="7" s="1"/>
  <c r="J6451" i="7"/>
  <c r="K6451" i="7" s="1"/>
  <c r="H6441" i="7"/>
  <c r="I6441" i="7" s="1"/>
  <c r="H6448" i="7"/>
  <c r="I6448" i="7" s="1"/>
  <c r="J6534" i="7"/>
  <c r="K6534" i="7" s="1"/>
  <c r="H6464" i="7"/>
  <c r="I6464" i="7" s="1"/>
  <c r="J6530" i="7"/>
  <c r="K6530" i="7" s="1"/>
  <c r="H6497" i="7"/>
  <c r="I6497" i="7" s="1"/>
  <c r="J6496" i="7"/>
  <c r="K6496" i="7" s="1"/>
  <c r="H6486" i="7"/>
  <c r="I6486" i="7" s="1"/>
  <c r="H6437" i="7"/>
  <c r="I6437" i="7" s="1"/>
  <c r="J6447" i="7"/>
  <c r="K6447" i="7" s="1"/>
  <c r="H6" i="2"/>
  <c r="I7" i="2" l="1" a="1"/>
  <c r="I7" i="2" s="1"/>
  <c r="Q7" i="2" s="1"/>
  <c r="N5" i="2"/>
  <c r="M6554" i="7"/>
  <c r="L6550" i="7"/>
  <c r="S6550" i="7" s="1"/>
  <c r="L6541" i="7"/>
  <c r="S6541" i="7" s="1"/>
  <c r="L6551" i="7"/>
  <c r="S6551" i="7" s="1"/>
  <c r="L6549" i="7"/>
  <c r="S6549" i="7" s="1"/>
  <c r="M6542" i="7"/>
  <c r="M6540" i="7"/>
  <c r="M6552" i="7"/>
  <c r="N6552" i="7" s="1"/>
  <c r="O6552" i="7" s="1"/>
  <c r="M6544" i="7"/>
  <c r="N6544" i="7" s="1"/>
  <c r="O6544" i="7" s="1"/>
  <c r="L6545" i="7"/>
  <c r="S6545" i="7" s="1"/>
  <c r="M6536" i="7"/>
  <c r="M6538" i="7"/>
  <c r="M6543" i="7"/>
  <c r="M6546" i="7"/>
  <c r="M6553" i="7"/>
  <c r="M6548" i="7"/>
  <c r="L6539" i="7"/>
  <c r="S6539" i="7" s="1"/>
  <c r="L6537" i="7"/>
  <c r="S6537" i="7" s="1"/>
  <c r="M6535" i="7"/>
  <c r="M6547" i="7"/>
  <c r="J6455" i="7"/>
  <c r="K6455" i="7" s="1"/>
  <c r="J6454" i="7"/>
  <c r="K6454" i="7" s="1"/>
  <c r="H6471" i="7"/>
  <c r="I6471" i="7" s="1"/>
  <c r="H6466" i="7"/>
  <c r="I6466" i="7" s="1"/>
  <c r="J6484" i="7"/>
  <c r="K6484" i="7" s="1"/>
  <c r="H6460" i="7"/>
  <c r="I6460" i="7" s="1"/>
  <c r="J6459" i="7"/>
  <c r="K6459" i="7" s="1"/>
  <c r="L6459" i="7" s="1"/>
  <c r="S6459" i="7" s="1"/>
  <c r="J6479" i="7"/>
  <c r="K6479" i="7" s="1"/>
  <c r="J6483" i="7"/>
  <c r="K6483" i="7" s="1"/>
  <c r="J6431" i="7"/>
  <c r="K6431" i="7" s="1"/>
  <c r="J6453" i="7"/>
  <c r="K6453" i="7" s="1"/>
  <c r="J6508" i="7"/>
  <c r="K6508" i="7" s="1"/>
  <c r="H6509" i="7"/>
  <c r="I6509" i="7" s="1"/>
  <c r="J6499" i="7"/>
  <c r="K6499" i="7" s="1"/>
  <c r="J6492" i="7"/>
  <c r="K6492" i="7" s="1"/>
  <c r="H6528" i="7"/>
  <c r="I6528" i="7" s="1"/>
  <c r="J6481" i="7"/>
  <c r="K6481" i="7" s="1"/>
  <c r="J6467" i="7"/>
  <c r="K6467" i="7" s="1"/>
  <c r="H6505" i="7"/>
  <c r="I6505" i="7" s="1"/>
  <c r="J6461" i="7"/>
  <c r="K6461" i="7" s="1"/>
  <c r="J6457" i="7"/>
  <c r="K6457" i="7" s="1"/>
  <c r="J6498" i="7"/>
  <c r="K6498" i="7" s="1"/>
  <c r="H6433" i="7"/>
  <c r="I6433" i="7" s="1"/>
  <c r="H6485" i="7"/>
  <c r="I6485" i="7" s="1"/>
  <c r="J6474" i="7"/>
  <c r="K6474" i="7" s="1"/>
  <c r="L6474" i="7" s="1"/>
  <c r="S6474" i="7" s="1"/>
  <c r="H6527" i="7"/>
  <c r="I6527" i="7" s="1"/>
  <c r="J6468" i="7"/>
  <c r="K6468" i="7" s="1"/>
  <c r="L6510" i="7"/>
  <c r="S6510" i="7" s="1"/>
  <c r="H6480" i="7"/>
  <c r="I6480" i="7" s="1"/>
  <c r="H6456" i="7"/>
  <c r="I6456" i="7" s="1"/>
  <c r="J6450" i="7"/>
  <c r="K6450" i="7" s="1"/>
  <c r="L6450" i="7" s="1"/>
  <c r="S6450" i="7" s="1"/>
  <c r="J6504" i="7"/>
  <c r="K6504" i="7" s="1"/>
  <c r="J6462" i="7"/>
  <c r="K6462" i="7" s="1"/>
  <c r="H6526" i="7"/>
  <c r="I6526" i="7" s="1"/>
  <c r="J6473" i="7"/>
  <c r="K6473" i="7" s="1"/>
  <c r="H6443" i="7"/>
  <c r="I6443" i="7" s="1"/>
  <c r="J6443" i="7" s="1"/>
  <c r="K6443" i="7" s="1"/>
  <c r="L6443" i="7" s="1"/>
  <c r="S6443" i="7" s="1"/>
  <c r="H6506" i="7"/>
  <c r="I6506" i="7" s="1"/>
  <c r="H6491" i="7"/>
  <c r="I6491" i="7" s="1"/>
  <c r="J6432" i="7"/>
  <c r="K6432" i="7" s="1"/>
  <c r="J6472" i="7"/>
  <c r="K6472" i="7" s="1"/>
  <c r="J6500" i="7"/>
  <c r="K6500" i="7" s="1"/>
  <c r="H6493" i="7"/>
  <c r="I6493" i="7" s="1"/>
  <c r="H6525" i="7"/>
  <c r="I6525" i="7" s="1"/>
  <c r="J6525" i="7" s="1"/>
  <c r="K6525" i="7" s="1"/>
  <c r="L6525" i="7" s="1"/>
  <c r="S6525" i="7" s="1"/>
  <c r="L6530" i="7"/>
  <c r="S6530" i="7" s="1"/>
  <c r="L6451" i="7"/>
  <c r="S6451" i="7" s="1"/>
  <c r="J6533" i="7"/>
  <c r="K6533" i="7" s="1"/>
  <c r="L6523" i="7"/>
  <c r="S6523" i="7" s="1"/>
  <c r="J6512" i="7"/>
  <c r="K6512" i="7" s="1"/>
  <c r="J6489" i="7"/>
  <c r="K6489" i="7" s="1"/>
  <c r="L6442" i="7"/>
  <c r="S6442" i="7" s="1"/>
  <c r="L6514" i="7"/>
  <c r="S6514" i="7" s="1"/>
  <c r="L6503" i="7"/>
  <c r="S6503" i="7" s="1"/>
  <c r="J6516" i="7"/>
  <c r="K6516" i="7" s="1"/>
  <c r="L6531" i="7"/>
  <c r="S6531" i="7" s="1"/>
  <c r="L6446" i="7"/>
  <c r="S6446" i="7" s="1"/>
  <c r="J6436" i="7"/>
  <c r="K6436" i="7" s="1"/>
  <c r="L6490" i="7"/>
  <c r="S6490" i="7" s="1"/>
  <c r="L6487" i="7"/>
  <c r="S6487" i="7" s="1"/>
  <c r="L6534" i="7"/>
  <c r="S6534" i="7" s="1"/>
  <c r="L6475" i="7"/>
  <c r="S6475" i="7" s="1"/>
  <c r="J6469" i="7"/>
  <c r="K6469" i="7" s="1"/>
  <c r="J6449" i="7"/>
  <c r="K6449" i="7" s="1"/>
  <c r="L6494" i="7"/>
  <c r="S6494" i="7" s="1"/>
  <c r="J6532" i="7"/>
  <c r="K6532" i="7" s="1"/>
  <c r="J6520" i="7"/>
  <c r="K6520" i="7" s="1"/>
  <c r="J6477" i="7"/>
  <c r="K6477" i="7" s="1"/>
  <c r="L6518" i="7"/>
  <c r="S6518" i="7" s="1"/>
  <c r="L6519" i="7"/>
  <c r="S6519" i="7" s="1"/>
  <c r="L6447" i="7"/>
  <c r="S6447" i="7" s="1"/>
  <c r="J6497" i="7"/>
  <c r="K6497" i="7" s="1"/>
  <c r="J6524" i="7"/>
  <c r="K6524" i="7" s="1"/>
  <c r="J6437" i="7"/>
  <c r="K6437" i="7" s="1"/>
  <c r="J6502" i="7"/>
  <c r="K6502" i="7" s="1"/>
  <c r="J6464" i="7"/>
  <c r="K6464" i="7" s="1"/>
  <c r="J6441" i="7"/>
  <c r="K6441" i="7" s="1"/>
  <c r="J6465" i="7"/>
  <c r="K6465" i="7" s="1"/>
  <c r="J6478" i="7"/>
  <c r="K6478" i="7" s="1"/>
  <c r="J6482" i="7"/>
  <c r="K6482" i="7" s="1"/>
  <c r="L6495" i="7"/>
  <c r="S6495" i="7" s="1"/>
  <c r="L6529" i="7"/>
  <c r="S6529" i="7" s="1"/>
  <c r="L6515" i="7"/>
  <c r="S6515" i="7" s="1"/>
  <c r="L6488" i="7"/>
  <c r="S6488" i="7" s="1"/>
  <c r="L6521" i="7"/>
  <c r="S6521" i="7" s="1"/>
  <c r="L6435" i="7"/>
  <c r="S6435" i="7" s="1"/>
  <c r="J6440" i="7"/>
  <c r="K6440" i="7" s="1"/>
  <c r="L6470" i="7"/>
  <c r="S6470" i="7" s="1"/>
  <c r="J6452" i="7"/>
  <c r="K6452" i="7" s="1"/>
  <c r="J6517" i="7"/>
  <c r="K6517" i="7" s="1"/>
  <c r="J6448" i="7"/>
  <c r="K6448" i="7" s="1"/>
  <c r="J6476" i="7"/>
  <c r="K6476" i="7" s="1"/>
  <c r="J6501" i="7"/>
  <c r="K6501" i="7" s="1"/>
  <c r="L6522" i="7"/>
  <c r="S6522" i="7" s="1"/>
  <c r="L6507" i="7"/>
  <c r="S6507" i="7" s="1"/>
  <c r="L6439" i="7"/>
  <c r="S6439" i="7" s="1"/>
  <c r="J6444" i="7"/>
  <c r="K6444" i="7" s="1"/>
  <c r="J6486" i="7"/>
  <c r="K6486" i="7" s="1"/>
  <c r="L6458" i="7"/>
  <c r="S6458" i="7" s="1"/>
  <c r="L6511" i="7"/>
  <c r="S6511" i="7" s="1"/>
  <c r="J6513" i="7"/>
  <c r="K6513" i="7" s="1"/>
  <c r="L6496" i="7"/>
  <c r="S6496" i="7" s="1"/>
  <c r="L6463" i="7"/>
  <c r="S6463" i="7" s="1"/>
  <c r="L6438" i="7"/>
  <c r="S6438" i="7" s="1"/>
  <c r="L6434" i="7"/>
  <c r="S6434" i="7" s="1"/>
  <c r="L6445" i="7"/>
  <c r="S6445" i="7" s="1"/>
  <c r="R101" i="1"/>
  <c r="Q101" i="1"/>
  <c r="N101" i="1"/>
  <c r="M101" i="1"/>
  <c r="K101" i="1"/>
  <c r="S101" i="1" s="1"/>
  <c r="H101" i="1" a="1"/>
  <c r="H101" i="1" s="1"/>
  <c r="R100" i="1"/>
  <c r="Q100" i="1"/>
  <c r="N100" i="1"/>
  <c r="M100" i="1"/>
  <c r="K100" i="1"/>
  <c r="S100" i="1" s="1"/>
  <c r="H100" i="1" a="1"/>
  <c r="H100" i="1" s="1"/>
  <c r="R99" i="1"/>
  <c r="Q99" i="1"/>
  <c r="N99" i="1"/>
  <c r="M99" i="1"/>
  <c r="K99" i="1"/>
  <c r="S99" i="1" s="1"/>
  <c r="H99" i="1" a="1"/>
  <c r="H99" i="1" s="1"/>
  <c r="R98" i="1"/>
  <c r="Q98" i="1"/>
  <c r="N98" i="1"/>
  <c r="M98" i="1"/>
  <c r="K98" i="1"/>
  <c r="S98" i="1" s="1"/>
  <c r="H98" i="1" a="1"/>
  <c r="H98" i="1" s="1"/>
  <c r="R97" i="1"/>
  <c r="Q97" i="1"/>
  <c r="N97" i="1"/>
  <c r="M97" i="1"/>
  <c r="K97" i="1"/>
  <c r="S97" i="1" s="1"/>
  <c r="H97" i="1" a="1"/>
  <c r="H97" i="1" s="1"/>
  <c r="R96" i="1"/>
  <c r="Q96" i="1"/>
  <c r="N96" i="1"/>
  <c r="M96" i="1"/>
  <c r="K96" i="1"/>
  <c r="S96" i="1" s="1"/>
  <c r="H96" i="1" a="1"/>
  <c r="H96" i="1" s="1"/>
  <c r="R95" i="1"/>
  <c r="Q95" i="1"/>
  <c r="N95" i="1"/>
  <c r="M95" i="1"/>
  <c r="K95" i="1"/>
  <c r="S95" i="1" s="1"/>
  <c r="H95" i="1" a="1"/>
  <c r="H95" i="1" s="1"/>
  <c r="R94" i="1"/>
  <c r="Q94" i="1"/>
  <c r="N94" i="1"/>
  <c r="M94" i="1"/>
  <c r="K94" i="1"/>
  <c r="S94" i="1" s="1"/>
  <c r="H94" i="1" a="1"/>
  <c r="H94" i="1" s="1"/>
  <c r="R93" i="1"/>
  <c r="Q93" i="1"/>
  <c r="N93" i="1"/>
  <c r="M93" i="1"/>
  <c r="K93" i="1"/>
  <c r="S93" i="1" s="1"/>
  <c r="H93" i="1" a="1"/>
  <c r="H93" i="1" s="1"/>
  <c r="K92" i="1"/>
  <c r="S92" i="1" s="1"/>
  <c r="H92" i="1" a="1"/>
  <c r="H92" i="1" s="1"/>
  <c r="R91" i="1"/>
  <c r="Q91" i="1"/>
  <c r="N91" i="1"/>
  <c r="M91" i="1"/>
  <c r="K91" i="1"/>
  <c r="S91" i="1" s="1"/>
  <c r="H91" i="1" a="1"/>
  <c r="H91" i="1" s="1"/>
  <c r="R90" i="1"/>
  <c r="Q90" i="1"/>
  <c r="N90" i="1"/>
  <c r="M90" i="1"/>
  <c r="K90" i="1"/>
  <c r="S90" i="1" s="1"/>
  <c r="H90" i="1" a="1"/>
  <c r="H90" i="1" s="1"/>
  <c r="R89" i="1"/>
  <c r="Q89" i="1"/>
  <c r="N89" i="1"/>
  <c r="M89" i="1"/>
  <c r="K89" i="1"/>
  <c r="S89" i="1" s="1"/>
  <c r="H89" i="1" a="1"/>
  <c r="H89" i="1" s="1"/>
  <c r="R88" i="1"/>
  <c r="Q88" i="1"/>
  <c r="N88" i="1"/>
  <c r="M88" i="1"/>
  <c r="K88" i="1"/>
  <c r="S88" i="1" s="1"/>
  <c r="H88" i="1" a="1"/>
  <c r="H88" i="1" s="1"/>
  <c r="R87" i="1"/>
  <c r="Q87" i="1"/>
  <c r="N87" i="1"/>
  <c r="M87" i="1"/>
  <c r="K87" i="1"/>
  <c r="S87" i="1" s="1"/>
  <c r="H87" i="1" a="1"/>
  <c r="H87" i="1" s="1"/>
  <c r="R86" i="1"/>
  <c r="Q86" i="1"/>
  <c r="N86" i="1"/>
  <c r="M86" i="1"/>
  <c r="K86" i="1"/>
  <c r="S86" i="1" s="1"/>
  <c r="H86" i="1" a="1"/>
  <c r="H86" i="1" s="1"/>
  <c r="L7" i="2" l="1"/>
  <c r="J7" i="2" a="1"/>
  <c r="J7" i="2" s="1"/>
  <c r="K7" i="2" s="1"/>
  <c r="M7" i="2" s="1"/>
  <c r="P7" i="2" s="1"/>
  <c r="N6554" i="7"/>
  <c r="O6554" i="7" s="1"/>
  <c r="M6550" i="7"/>
  <c r="M6551" i="7"/>
  <c r="N6540" i="7"/>
  <c r="O6540" i="7" s="1"/>
  <c r="M6541" i="7"/>
  <c r="N6542" i="7"/>
  <c r="O6542" i="7" s="1"/>
  <c r="M6549" i="7"/>
  <c r="M6539" i="7"/>
  <c r="P6544" i="7"/>
  <c r="Q6544" i="7" s="1"/>
  <c r="R6544" i="7" s="1"/>
  <c r="P6552" i="7"/>
  <c r="Q6552" i="7" s="1"/>
  <c r="R6552" i="7" s="1"/>
  <c r="N6548" i="7"/>
  <c r="O6548" i="7" s="1"/>
  <c r="N6538" i="7"/>
  <c r="O6538" i="7" s="1"/>
  <c r="M6537" i="7"/>
  <c r="N6553" i="7"/>
  <c r="O6553" i="7" s="1"/>
  <c r="N6536" i="7"/>
  <c r="O6536" i="7" s="1"/>
  <c r="N6547" i="7"/>
  <c r="O6547" i="7" s="1"/>
  <c r="N6546" i="7"/>
  <c r="O6546" i="7" s="1"/>
  <c r="M6545" i="7"/>
  <c r="N6535" i="7"/>
  <c r="O6535" i="7" s="1"/>
  <c r="N6539" i="7"/>
  <c r="O6539" i="7" s="1"/>
  <c r="N6543" i="7"/>
  <c r="O6543" i="7" s="1"/>
  <c r="L6455" i="7"/>
  <c r="S6455" i="7" s="1"/>
  <c r="L6454" i="7"/>
  <c r="S6454" i="7" s="1"/>
  <c r="J6471" i="7"/>
  <c r="K6471" i="7" s="1"/>
  <c r="L6483" i="7"/>
  <c r="S6483" i="7" s="1"/>
  <c r="J6509" i="7"/>
  <c r="K6509" i="7" s="1"/>
  <c r="L6479" i="7"/>
  <c r="S6479" i="7" s="1"/>
  <c r="L6508" i="7"/>
  <c r="S6508" i="7" s="1"/>
  <c r="L6484" i="7"/>
  <c r="S6484" i="7" s="1"/>
  <c r="L6453" i="7"/>
  <c r="S6453" i="7" s="1"/>
  <c r="J6466" i="7"/>
  <c r="K6466" i="7" s="1"/>
  <c r="L6431" i="7"/>
  <c r="S6431" i="7" s="1"/>
  <c r="J6460" i="7"/>
  <c r="K6460" i="7" s="1"/>
  <c r="L6499" i="7"/>
  <c r="S6499" i="7" s="1"/>
  <c r="L6500" i="7"/>
  <c r="S6500" i="7" s="1"/>
  <c r="J6491" i="7"/>
  <c r="K6491" i="7" s="1"/>
  <c r="J6526" i="7"/>
  <c r="K6526" i="7" s="1"/>
  <c r="J6480" i="7"/>
  <c r="K6480" i="7" s="1"/>
  <c r="L6457" i="7"/>
  <c r="S6457" i="7" s="1"/>
  <c r="L6481" i="7"/>
  <c r="S6481" i="7" s="1"/>
  <c r="L6432" i="7"/>
  <c r="S6432" i="7" s="1"/>
  <c r="L6473" i="7"/>
  <c r="S6473" i="7" s="1"/>
  <c r="L6504" i="7"/>
  <c r="S6504" i="7" s="1"/>
  <c r="J6456" i="7"/>
  <c r="K6456" i="7" s="1"/>
  <c r="J6527" i="7"/>
  <c r="K6527" i="7" s="1"/>
  <c r="J6485" i="7"/>
  <c r="K6485" i="7" s="1"/>
  <c r="L6467" i="7"/>
  <c r="S6467" i="7" s="1"/>
  <c r="J6493" i="7"/>
  <c r="K6493" i="7" s="1"/>
  <c r="L6472" i="7"/>
  <c r="S6472" i="7" s="1"/>
  <c r="J6506" i="7"/>
  <c r="K6506" i="7" s="1"/>
  <c r="L6461" i="7"/>
  <c r="S6461" i="7" s="1"/>
  <c r="J6528" i="7"/>
  <c r="K6528" i="7" s="1"/>
  <c r="L6468" i="7"/>
  <c r="S6468" i="7" s="1"/>
  <c r="J6505" i="7"/>
  <c r="K6505" i="7" s="1"/>
  <c r="L6492" i="7"/>
  <c r="S6492" i="7" s="1"/>
  <c r="L6498" i="7"/>
  <c r="S6498" i="7" s="1"/>
  <c r="L6462" i="7"/>
  <c r="S6462" i="7" s="1"/>
  <c r="J6433" i="7"/>
  <c r="K6433" i="7" s="1"/>
  <c r="M6510" i="7"/>
  <c r="L6444" i="7"/>
  <c r="S6444" i="7" s="1"/>
  <c r="L6448" i="7"/>
  <c r="S6448" i="7" s="1"/>
  <c r="L6440" i="7"/>
  <c r="S6440" i="7" s="1"/>
  <c r="L6478" i="7"/>
  <c r="S6478" i="7" s="1"/>
  <c r="L6464" i="7"/>
  <c r="S6464" i="7" s="1"/>
  <c r="L6497" i="7"/>
  <c r="S6497" i="7" s="1"/>
  <c r="L6477" i="7"/>
  <c r="S6477" i="7" s="1"/>
  <c r="L6449" i="7"/>
  <c r="S6449" i="7" s="1"/>
  <c r="L6501" i="7"/>
  <c r="S6501" i="7" s="1"/>
  <c r="L6517" i="7"/>
  <c r="S6517" i="7" s="1"/>
  <c r="L6465" i="7"/>
  <c r="S6465" i="7" s="1"/>
  <c r="L6502" i="7"/>
  <c r="S6502" i="7" s="1"/>
  <c r="L6520" i="7"/>
  <c r="S6520" i="7" s="1"/>
  <c r="L6469" i="7"/>
  <c r="S6469" i="7" s="1"/>
  <c r="L6533" i="7"/>
  <c r="S6533" i="7" s="1"/>
  <c r="L6513" i="7"/>
  <c r="S6513" i="7" s="1"/>
  <c r="L6441" i="7"/>
  <c r="S6441" i="7" s="1"/>
  <c r="L6437" i="7"/>
  <c r="S6437" i="7" s="1"/>
  <c r="L6532" i="7"/>
  <c r="S6532" i="7" s="1"/>
  <c r="L6436" i="7"/>
  <c r="S6436" i="7" s="1"/>
  <c r="L6516" i="7"/>
  <c r="S6516" i="7" s="1"/>
  <c r="L6489" i="7"/>
  <c r="S6489" i="7" s="1"/>
  <c r="L6452" i="7"/>
  <c r="S6452" i="7" s="1"/>
  <c r="L6486" i="7"/>
  <c r="S6486" i="7" s="1"/>
  <c r="L6482" i="7"/>
  <c r="S6482" i="7" s="1"/>
  <c r="L6524" i="7"/>
  <c r="S6524" i="7" s="1"/>
  <c r="L6512" i="7"/>
  <c r="S6512" i="7" s="1"/>
  <c r="M6434" i="7"/>
  <c r="M6463" i="7"/>
  <c r="M6496" i="7"/>
  <c r="M6511" i="7"/>
  <c r="M6474" i="7"/>
  <c r="M6450" i="7"/>
  <c r="M6507" i="7"/>
  <c r="M6521" i="7"/>
  <c r="M6515" i="7"/>
  <c r="M6495" i="7"/>
  <c r="M6519" i="7"/>
  <c r="M6475" i="7"/>
  <c r="M6487" i="7"/>
  <c r="M6443" i="7"/>
  <c r="M6514" i="7"/>
  <c r="M6523" i="7"/>
  <c r="M6451" i="7"/>
  <c r="L6476" i="7"/>
  <c r="S6476" i="7" s="1"/>
  <c r="M6445" i="7"/>
  <c r="M6438" i="7"/>
  <c r="M6459" i="7"/>
  <c r="M6458" i="7"/>
  <c r="M6439" i="7"/>
  <c r="M6522" i="7"/>
  <c r="M6470" i="7"/>
  <c r="M6435" i="7"/>
  <c r="M6488" i="7"/>
  <c r="M6529" i="7"/>
  <c r="M6525" i="7"/>
  <c r="M6447" i="7"/>
  <c r="M6518" i="7"/>
  <c r="M6494" i="7"/>
  <c r="M6534" i="7"/>
  <c r="M6490" i="7"/>
  <c r="M6446" i="7"/>
  <c r="M6531" i="7"/>
  <c r="M6503" i="7"/>
  <c r="M6442" i="7"/>
  <c r="M6530" i="7"/>
  <c r="K3" i="4"/>
  <c r="L2" i="4"/>
  <c r="L3" i="4"/>
  <c r="K2" i="4"/>
  <c r="N7" i="2" l="1"/>
  <c r="P6554" i="7"/>
  <c r="Q6554" i="7" s="1"/>
  <c r="R6554" i="7" s="1"/>
  <c r="N6550" i="7"/>
  <c r="O6550" i="7" s="1"/>
  <c r="P6550" i="7" s="1"/>
  <c r="Q6550" i="7" s="1"/>
  <c r="R6550" i="7" s="1"/>
  <c r="P6540" i="7"/>
  <c r="Q6540" i="7" s="1"/>
  <c r="R6540" i="7" s="1"/>
  <c r="P6542" i="7"/>
  <c r="Q6542" i="7" s="1"/>
  <c r="R6542" i="7" s="1"/>
  <c r="N6541" i="7"/>
  <c r="O6541" i="7" s="1"/>
  <c r="N6549" i="7"/>
  <c r="O6549" i="7" s="1"/>
  <c r="N6551" i="7"/>
  <c r="O6551" i="7" s="1"/>
  <c r="P6547" i="7"/>
  <c r="Q6547" i="7" s="1"/>
  <c r="R6547" i="7" s="1"/>
  <c r="P6538" i="7"/>
  <c r="Q6538" i="7" s="1"/>
  <c r="R6538" i="7" s="1"/>
  <c r="P6535" i="7"/>
  <c r="Q6535" i="7" s="1"/>
  <c r="R6535" i="7" s="1"/>
  <c r="P6536" i="7"/>
  <c r="Q6536" i="7" s="1"/>
  <c r="R6536" i="7" s="1"/>
  <c r="P6548" i="7"/>
  <c r="Q6548" i="7" s="1"/>
  <c r="R6548" i="7" s="1"/>
  <c r="P6543" i="7"/>
  <c r="Q6543" i="7" s="1"/>
  <c r="R6543" i="7" s="1"/>
  <c r="P6553" i="7"/>
  <c r="Q6553" i="7" s="1"/>
  <c r="R6553" i="7" s="1"/>
  <c r="P6546" i="7"/>
  <c r="Q6546" i="7" s="1"/>
  <c r="R6546" i="7" s="1"/>
  <c r="N6545" i="7"/>
  <c r="O6545" i="7" s="1"/>
  <c r="P6539" i="7"/>
  <c r="Q6539" i="7" s="1"/>
  <c r="R6539" i="7" s="1"/>
  <c r="N6537" i="7"/>
  <c r="O6537" i="7" s="1"/>
  <c r="M6469" i="7"/>
  <c r="M6455" i="7"/>
  <c r="M6454" i="7"/>
  <c r="M6502" i="7"/>
  <c r="N6502" i="7" s="1"/>
  <c r="O6502" i="7" s="1"/>
  <c r="L6471" i="7"/>
  <c r="S6471" i="7" s="1"/>
  <c r="M6453" i="7"/>
  <c r="N6453" i="7" s="1"/>
  <c r="O6453" i="7" s="1"/>
  <c r="M6508" i="7"/>
  <c r="N6508" i="7" s="1"/>
  <c r="O6508" i="7" s="1"/>
  <c r="M6484" i="7"/>
  <c r="N6484" i="7" s="1"/>
  <c r="O6484" i="7" s="1"/>
  <c r="M6479" i="7"/>
  <c r="N6479" i="7" s="1"/>
  <c r="O6479" i="7" s="1"/>
  <c r="L6460" i="7"/>
  <c r="S6460" i="7" s="1"/>
  <c r="L6509" i="7"/>
  <c r="S6509" i="7" s="1"/>
  <c r="L6466" i="7"/>
  <c r="S6466" i="7" s="1"/>
  <c r="M6465" i="7"/>
  <c r="N6465" i="7" s="1"/>
  <c r="O6465" i="7" s="1"/>
  <c r="M6431" i="7"/>
  <c r="M6483" i="7"/>
  <c r="M6436" i="7"/>
  <c r="N6436" i="7" s="1"/>
  <c r="O6436" i="7" s="1"/>
  <c r="M6477" i="7"/>
  <c r="N6477" i="7" s="1"/>
  <c r="M6492" i="7"/>
  <c r="N6492" i="7" s="1"/>
  <c r="O6492" i="7" s="1"/>
  <c r="M6533" i="7"/>
  <c r="N6533" i="7" s="1"/>
  <c r="O6533" i="7" s="1"/>
  <c r="M6440" i="7"/>
  <c r="N6440" i="7" s="1"/>
  <c r="O6440" i="7" s="1"/>
  <c r="M6498" i="7"/>
  <c r="M6499" i="7"/>
  <c r="L6528" i="7"/>
  <c r="S6528" i="7" s="1"/>
  <c r="L6493" i="7"/>
  <c r="S6493" i="7" s="1"/>
  <c r="L6527" i="7"/>
  <c r="S6527" i="7" s="1"/>
  <c r="L6456" i="7"/>
  <c r="S6456" i="7" s="1"/>
  <c r="L6491" i="7"/>
  <c r="S6491" i="7" s="1"/>
  <c r="L6433" i="7"/>
  <c r="S6433" i="7" s="1"/>
  <c r="L6506" i="7"/>
  <c r="S6506" i="7" s="1"/>
  <c r="L6480" i="7"/>
  <c r="S6480" i="7" s="1"/>
  <c r="M6449" i="7"/>
  <c r="N6449" i="7" s="1"/>
  <c r="O6449" i="7" s="1"/>
  <c r="M6462" i="7"/>
  <c r="M6468" i="7"/>
  <c r="M6473" i="7"/>
  <c r="M6432" i="7"/>
  <c r="M6457" i="7"/>
  <c r="N6498" i="7"/>
  <c r="O6498" i="7" s="1"/>
  <c r="L6505" i="7"/>
  <c r="S6505" i="7" s="1"/>
  <c r="M6504" i="7"/>
  <c r="M6481" i="7"/>
  <c r="M6500" i="7"/>
  <c r="L6485" i="7"/>
  <c r="S6485" i="7" s="1"/>
  <c r="N6510" i="7"/>
  <c r="O6510" i="7" s="1"/>
  <c r="M6461" i="7"/>
  <c r="M6472" i="7"/>
  <c r="M6467" i="7"/>
  <c r="L6526" i="7"/>
  <c r="S6526" i="7" s="1"/>
  <c r="N6446" i="7"/>
  <c r="O6446" i="7" s="1"/>
  <c r="N6488" i="7"/>
  <c r="O6488" i="7" s="1"/>
  <c r="N6438" i="7"/>
  <c r="O6438" i="7" s="1"/>
  <c r="N6451" i="7"/>
  <c r="O6451" i="7" s="1"/>
  <c r="N6515" i="7"/>
  <c r="O6515" i="7" s="1"/>
  <c r="N6474" i="7"/>
  <c r="O6474" i="7" s="1"/>
  <c r="N6434" i="7"/>
  <c r="O6434" i="7" s="1"/>
  <c r="N6442" i="7"/>
  <c r="O6442" i="7" s="1"/>
  <c r="N6490" i="7"/>
  <c r="O6490" i="7" s="1"/>
  <c r="N6447" i="7"/>
  <c r="O6447" i="7" s="1"/>
  <c r="N6435" i="7"/>
  <c r="O6435" i="7" s="1"/>
  <c r="N6458" i="7"/>
  <c r="O6458" i="7" s="1"/>
  <c r="N6445" i="7"/>
  <c r="O6445" i="7" s="1"/>
  <c r="N6523" i="7"/>
  <c r="O6523" i="7" s="1"/>
  <c r="N6475" i="7"/>
  <c r="O6475" i="7" s="1"/>
  <c r="N6521" i="7"/>
  <c r="O6521" i="7" s="1"/>
  <c r="N6511" i="7"/>
  <c r="O6511" i="7" s="1"/>
  <c r="M6512" i="7"/>
  <c r="M6482" i="7"/>
  <c r="M6489" i="7"/>
  <c r="M6437" i="7"/>
  <c r="M6513" i="7"/>
  <c r="M6517" i="7"/>
  <c r="M6497" i="7"/>
  <c r="M6478" i="7"/>
  <c r="M6448" i="7"/>
  <c r="N6503" i="7"/>
  <c r="O6503" i="7" s="1"/>
  <c r="N6534" i="7"/>
  <c r="O6534" i="7" s="1"/>
  <c r="N6525" i="7"/>
  <c r="O6525" i="7" s="1"/>
  <c r="N6470" i="7"/>
  <c r="O6470" i="7" s="1"/>
  <c r="N6514" i="7"/>
  <c r="O6514" i="7" s="1"/>
  <c r="N6507" i="7"/>
  <c r="O6507" i="7" s="1"/>
  <c r="N6496" i="7"/>
  <c r="O6496" i="7" s="1"/>
  <c r="N6469" i="7"/>
  <c r="O6469" i="7" s="1"/>
  <c r="N6519" i="7"/>
  <c r="O6519" i="7" s="1"/>
  <c r="N6531" i="7"/>
  <c r="O6531" i="7" s="1"/>
  <c r="N6494" i="7"/>
  <c r="O6494" i="7" s="1"/>
  <c r="N6529" i="7"/>
  <c r="O6529" i="7" s="1"/>
  <c r="N6522" i="7"/>
  <c r="O6522" i="7" s="1"/>
  <c r="N6459" i="7"/>
  <c r="O6459" i="7" s="1"/>
  <c r="M6476" i="7"/>
  <c r="N6443" i="7"/>
  <c r="O6443" i="7" s="1"/>
  <c r="N6495" i="7"/>
  <c r="O6495" i="7" s="1"/>
  <c r="N6450" i="7"/>
  <c r="O6450" i="7" s="1"/>
  <c r="N6463" i="7"/>
  <c r="O6463" i="7" s="1"/>
  <c r="M6524" i="7"/>
  <c r="M6486" i="7"/>
  <c r="M6452" i="7"/>
  <c r="M6516" i="7"/>
  <c r="M6532" i="7"/>
  <c r="M6441" i="7"/>
  <c r="M6520" i="7"/>
  <c r="M6501" i="7"/>
  <c r="M6464" i="7"/>
  <c r="M6444" i="7"/>
  <c r="N6530" i="7"/>
  <c r="O6530" i="7" s="1"/>
  <c r="N6518" i="7"/>
  <c r="O6518" i="7" s="1"/>
  <c r="N6439" i="7"/>
  <c r="O6439" i="7" s="1"/>
  <c r="N6487" i="7"/>
  <c r="O6487" i="7" s="1"/>
  <c r="L4" i="4"/>
  <c r="K4" i="4"/>
  <c r="M3" i="4"/>
  <c r="N3" i="4" s="1"/>
  <c r="M2" i="4"/>
  <c r="D6651" i="7"/>
  <c r="D6650" i="7"/>
  <c r="D6649" i="7"/>
  <c r="D6648" i="7"/>
  <c r="D6647" i="7"/>
  <c r="D6646" i="7"/>
  <c r="D6645" i="7"/>
  <c r="D6644" i="7"/>
  <c r="P6551" i="7" l="1"/>
  <c r="Q6551" i="7" s="1"/>
  <c r="R6551" i="7" s="1"/>
  <c r="P6549" i="7"/>
  <c r="Q6549" i="7" s="1"/>
  <c r="R6549" i="7" s="1"/>
  <c r="P6541" i="7"/>
  <c r="Q6541" i="7" s="1"/>
  <c r="R6541" i="7" s="1"/>
  <c r="P6545" i="7"/>
  <c r="Q6545" i="7" s="1"/>
  <c r="R6545" i="7" s="1"/>
  <c r="P6537" i="7"/>
  <c r="Q6537" i="7" s="1"/>
  <c r="R6537" i="7" s="1"/>
  <c r="M6491" i="7"/>
  <c r="N6491" i="7" s="1"/>
  <c r="O6491" i="7" s="1"/>
  <c r="N6455" i="7"/>
  <c r="O6455" i="7" s="1"/>
  <c r="N6454" i="7"/>
  <c r="O6454" i="7" s="1"/>
  <c r="M6460" i="7"/>
  <c r="O6477" i="7"/>
  <c r="P6477" i="7" s="1"/>
  <c r="Q6477" i="7" s="1"/>
  <c r="R6477" i="7" s="1"/>
  <c r="M6509" i="7"/>
  <c r="N6509" i="7" s="1"/>
  <c r="O6509" i="7" s="1"/>
  <c r="M6471" i="7"/>
  <c r="P6479" i="7"/>
  <c r="Q6479" i="7" s="1"/>
  <c r="R6479" i="7" s="1"/>
  <c r="P6484" i="7"/>
  <c r="Q6484" i="7" s="1"/>
  <c r="R6484" i="7" s="1"/>
  <c r="P6508" i="7"/>
  <c r="Q6508" i="7" s="1"/>
  <c r="R6508" i="7" s="1"/>
  <c r="P6453" i="7"/>
  <c r="Q6453" i="7" s="1"/>
  <c r="R6453" i="7" s="1"/>
  <c r="N6460" i="7"/>
  <c r="O6460" i="7" s="1"/>
  <c r="N6483" i="7"/>
  <c r="O6483" i="7" s="1"/>
  <c r="M6466" i="7"/>
  <c r="N6431" i="7"/>
  <c r="O6431" i="7" s="1"/>
  <c r="M6433" i="7"/>
  <c r="N6433" i="7" s="1"/>
  <c r="O6433" i="7" s="1"/>
  <c r="N6499" i="7"/>
  <c r="O6499" i="7" s="1"/>
  <c r="P6498" i="7"/>
  <c r="Q6498" i="7" s="1"/>
  <c r="R6498" i="7" s="1"/>
  <c r="P6510" i="7"/>
  <c r="Q6510" i="7" s="1"/>
  <c r="R6510" i="7" s="1"/>
  <c r="N6467" i="7"/>
  <c r="O6467" i="7" s="1"/>
  <c r="N6481" i="7"/>
  <c r="O6481" i="7" s="1"/>
  <c r="N6457" i="7"/>
  <c r="O6457" i="7" s="1"/>
  <c r="N6462" i="7"/>
  <c r="O6462" i="7" s="1"/>
  <c r="M6480" i="7"/>
  <c r="M6526" i="7"/>
  <c r="N6472" i="7"/>
  <c r="O6472" i="7" s="1"/>
  <c r="M6485" i="7"/>
  <c r="N6504" i="7"/>
  <c r="O6504" i="7" s="1"/>
  <c r="N6432" i="7"/>
  <c r="O6432" i="7" s="1"/>
  <c r="M6527" i="7"/>
  <c r="M6528" i="7"/>
  <c r="N6461" i="7"/>
  <c r="O6461" i="7" s="1"/>
  <c r="P6492" i="7"/>
  <c r="Q6492" i="7" s="1"/>
  <c r="R6492" i="7" s="1"/>
  <c r="N6473" i="7"/>
  <c r="O6473" i="7" s="1"/>
  <c r="N6500" i="7"/>
  <c r="O6500" i="7" s="1"/>
  <c r="M6505" i="7"/>
  <c r="N6468" i="7"/>
  <c r="O6468" i="7" s="1"/>
  <c r="M6506" i="7"/>
  <c r="M6456" i="7"/>
  <c r="M6493" i="7"/>
  <c r="P6518" i="7"/>
  <c r="Q6518" i="7" s="1"/>
  <c r="R6518" i="7" s="1"/>
  <c r="P6443" i="7"/>
  <c r="Q6443" i="7" s="1"/>
  <c r="R6443" i="7" s="1"/>
  <c r="P6469" i="7"/>
  <c r="Q6469" i="7" s="1"/>
  <c r="R6469" i="7" s="1"/>
  <c r="P6511" i="7"/>
  <c r="Q6511" i="7" s="1"/>
  <c r="R6511" i="7" s="1"/>
  <c r="P6434" i="7"/>
  <c r="Q6434" i="7" s="1"/>
  <c r="R6434" i="7" s="1"/>
  <c r="P6530" i="7"/>
  <c r="Q6530" i="7" s="1"/>
  <c r="R6530" i="7" s="1"/>
  <c r="P6529" i="7"/>
  <c r="Q6529" i="7" s="1"/>
  <c r="R6529" i="7" s="1"/>
  <c r="P6519" i="7"/>
  <c r="Q6519" i="7" s="1"/>
  <c r="R6519" i="7" s="1"/>
  <c r="P6514" i="7"/>
  <c r="Q6514" i="7" s="1"/>
  <c r="R6514" i="7" s="1"/>
  <c r="P6458" i="7"/>
  <c r="Q6458" i="7" s="1"/>
  <c r="R6458" i="7" s="1"/>
  <c r="P6474" i="7"/>
  <c r="Q6474" i="7" s="1"/>
  <c r="R6474" i="7" s="1"/>
  <c r="P6438" i="7"/>
  <c r="Q6438" i="7" s="1"/>
  <c r="R6438" i="7" s="1"/>
  <c r="P6487" i="7"/>
  <c r="Q6487" i="7" s="1"/>
  <c r="R6487" i="7" s="1"/>
  <c r="P6449" i="7"/>
  <c r="Q6449" i="7" s="1"/>
  <c r="R6449" i="7" s="1"/>
  <c r="P6515" i="7"/>
  <c r="Q6515" i="7" s="1"/>
  <c r="R6515" i="7" s="1"/>
  <c r="P6450" i="7"/>
  <c r="Q6450" i="7" s="1"/>
  <c r="R6450" i="7" s="1"/>
  <c r="P6459" i="7"/>
  <c r="Q6459" i="7" s="1"/>
  <c r="R6459" i="7" s="1"/>
  <c r="P6494" i="7"/>
  <c r="Q6494" i="7" s="1"/>
  <c r="R6494" i="7" s="1"/>
  <c r="P6496" i="7"/>
  <c r="Q6496" i="7" s="1"/>
  <c r="R6496" i="7" s="1"/>
  <c r="P6525" i="7"/>
  <c r="Q6525" i="7" s="1"/>
  <c r="R6525" i="7" s="1"/>
  <c r="P6435" i="7"/>
  <c r="Q6435" i="7" s="1"/>
  <c r="R6435" i="7" s="1"/>
  <c r="P6439" i="7"/>
  <c r="Q6439" i="7" s="1"/>
  <c r="R6439" i="7" s="1"/>
  <c r="P6495" i="7"/>
  <c r="Q6495" i="7" s="1"/>
  <c r="R6495" i="7" s="1"/>
  <c r="P6531" i="7"/>
  <c r="Q6531" i="7" s="1"/>
  <c r="R6531" i="7" s="1"/>
  <c r="P6502" i="7"/>
  <c r="Q6502" i="7" s="1"/>
  <c r="R6502" i="7" s="1"/>
  <c r="P6442" i="7"/>
  <c r="Q6442" i="7" s="1"/>
  <c r="R6442" i="7" s="1"/>
  <c r="P6436" i="7"/>
  <c r="Q6436" i="7" s="1"/>
  <c r="R6436" i="7" s="1"/>
  <c r="P6446" i="7"/>
  <c r="Q6446" i="7" s="1"/>
  <c r="R6446" i="7" s="1"/>
  <c r="N6444" i="7"/>
  <c r="O6444" i="7" s="1"/>
  <c r="N6441" i="7"/>
  <c r="O6441" i="7" s="1"/>
  <c r="N6486" i="7"/>
  <c r="O6486" i="7" s="1"/>
  <c r="N6517" i="7"/>
  <c r="O6517" i="7" s="1"/>
  <c r="N6482" i="7"/>
  <c r="O6482" i="7" s="1"/>
  <c r="N6452" i="7"/>
  <c r="O6452" i="7" s="1"/>
  <c r="P6440" i="7"/>
  <c r="Q6440" i="7" s="1"/>
  <c r="R6440" i="7" s="1"/>
  <c r="N6532" i="7"/>
  <c r="O6532" i="7" s="1"/>
  <c r="N6524" i="7"/>
  <c r="O6524" i="7" s="1"/>
  <c r="P6522" i="7"/>
  <c r="Q6522" i="7" s="1"/>
  <c r="R6522" i="7" s="1"/>
  <c r="P6470" i="7"/>
  <c r="Q6470" i="7" s="1"/>
  <c r="R6470" i="7" s="1"/>
  <c r="P6534" i="7"/>
  <c r="Q6534" i="7" s="1"/>
  <c r="R6534" i="7" s="1"/>
  <c r="N6448" i="7"/>
  <c r="O6448" i="7" s="1"/>
  <c r="N6513" i="7"/>
  <c r="O6513" i="7" s="1"/>
  <c r="N6512" i="7"/>
  <c r="O6512" i="7" s="1"/>
  <c r="P6521" i="7"/>
  <c r="Q6521" i="7" s="1"/>
  <c r="R6521" i="7" s="1"/>
  <c r="P6523" i="7"/>
  <c r="Q6523" i="7" s="1"/>
  <c r="R6523" i="7" s="1"/>
  <c r="P6447" i="7"/>
  <c r="Q6447" i="7" s="1"/>
  <c r="R6447" i="7" s="1"/>
  <c r="P6451" i="7"/>
  <c r="Q6451" i="7" s="1"/>
  <c r="R6451" i="7" s="1"/>
  <c r="P6488" i="7"/>
  <c r="Q6488" i="7" s="1"/>
  <c r="R6488" i="7" s="1"/>
  <c r="N6520" i="7"/>
  <c r="O6520" i="7" s="1"/>
  <c r="P6463" i="7"/>
  <c r="Q6463" i="7" s="1"/>
  <c r="R6463" i="7" s="1"/>
  <c r="P6465" i="7"/>
  <c r="Q6465" i="7" s="1"/>
  <c r="R6465" i="7" s="1"/>
  <c r="N6464" i="7"/>
  <c r="O6464" i="7" s="1"/>
  <c r="N6501" i="7"/>
  <c r="O6501" i="7" s="1"/>
  <c r="N6516" i="7"/>
  <c r="O6516" i="7" s="1"/>
  <c r="N6476" i="7"/>
  <c r="O6476" i="7" s="1"/>
  <c r="N6478" i="7"/>
  <c r="O6478" i="7" s="1"/>
  <c r="N6437" i="7"/>
  <c r="O6437" i="7" s="1"/>
  <c r="P6533" i="7"/>
  <c r="Q6533" i="7" s="1"/>
  <c r="R6533" i="7" s="1"/>
  <c r="P6507" i="7"/>
  <c r="Q6507" i="7" s="1"/>
  <c r="R6507" i="7" s="1"/>
  <c r="P6503" i="7"/>
  <c r="Q6503" i="7" s="1"/>
  <c r="R6503" i="7" s="1"/>
  <c r="N6497" i="7"/>
  <c r="O6497" i="7" s="1"/>
  <c r="N6489" i="7"/>
  <c r="O6489" i="7" s="1"/>
  <c r="P6475" i="7"/>
  <c r="Q6475" i="7" s="1"/>
  <c r="R6475" i="7" s="1"/>
  <c r="P6445" i="7"/>
  <c r="Q6445" i="7" s="1"/>
  <c r="R6445" i="7" s="1"/>
  <c r="P6490" i="7"/>
  <c r="Q6490" i="7" s="1"/>
  <c r="R6490" i="7" s="1"/>
  <c r="N2" i="4"/>
  <c r="M4" i="4"/>
  <c r="N4" i="4" s="1"/>
  <c r="P6455" i="7" l="1"/>
  <c r="Q6455" i="7" s="1"/>
  <c r="R6455" i="7" s="1"/>
  <c r="P6454" i="7"/>
  <c r="Q6454" i="7" s="1"/>
  <c r="R6454" i="7" s="1"/>
  <c r="N6471" i="7"/>
  <c r="O6471" i="7" s="1"/>
  <c r="P6471" i="7" s="1"/>
  <c r="Q6471" i="7" s="1"/>
  <c r="R6471" i="7" s="1"/>
  <c r="P6509" i="7"/>
  <c r="Q6509" i="7" s="1"/>
  <c r="R6509" i="7" s="1"/>
  <c r="P6460" i="7"/>
  <c r="Q6460" i="7" s="1"/>
  <c r="R6460" i="7" s="1"/>
  <c r="P6483" i="7"/>
  <c r="Q6483" i="7" s="1"/>
  <c r="R6483" i="7" s="1"/>
  <c r="P6431" i="7"/>
  <c r="Q6431" i="7" s="1"/>
  <c r="R6431" i="7" s="1"/>
  <c r="N6466" i="7"/>
  <c r="O6466" i="7" s="1"/>
  <c r="P6499" i="7"/>
  <c r="Q6499" i="7" s="1"/>
  <c r="R6499" i="7" s="1"/>
  <c r="P6468" i="7"/>
  <c r="Q6468" i="7" s="1"/>
  <c r="R6468" i="7" s="1"/>
  <c r="P6461" i="7"/>
  <c r="Q6461" i="7" s="1"/>
  <c r="R6461" i="7" s="1"/>
  <c r="P6500" i="7"/>
  <c r="Q6500" i="7" s="1"/>
  <c r="R6500" i="7" s="1"/>
  <c r="P6433" i="7"/>
  <c r="Q6433" i="7" s="1"/>
  <c r="R6433" i="7" s="1"/>
  <c r="P6481" i="7"/>
  <c r="Q6481" i="7" s="1"/>
  <c r="R6481" i="7" s="1"/>
  <c r="P6432" i="7"/>
  <c r="Q6432" i="7" s="1"/>
  <c r="R6432" i="7" s="1"/>
  <c r="P6467" i="7"/>
  <c r="Q6467" i="7" s="1"/>
  <c r="R6467" i="7" s="1"/>
  <c r="P6491" i="7"/>
  <c r="Q6491" i="7" s="1"/>
  <c r="R6491" i="7" s="1"/>
  <c r="P6504" i="7"/>
  <c r="Q6504" i="7" s="1"/>
  <c r="R6504" i="7" s="1"/>
  <c r="P6462" i="7"/>
  <c r="Q6462" i="7" s="1"/>
  <c r="R6462" i="7" s="1"/>
  <c r="P6457" i="7"/>
  <c r="Q6457" i="7" s="1"/>
  <c r="R6457" i="7" s="1"/>
  <c r="N6493" i="7"/>
  <c r="O6493" i="7" s="1"/>
  <c r="N6456" i="7"/>
  <c r="O6456" i="7" s="1"/>
  <c r="N6505" i="7"/>
  <c r="O6505" i="7" s="1"/>
  <c r="N6528" i="7"/>
  <c r="O6528" i="7" s="1"/>
  <c r="P6472" i="7"/>
  <c r="Q6472" i="7" s="1"/>
  <c r="R6472" i="7" s="1"/>
  <c r="N6506" i="7"/>
  <c r="O6506" i="7" s="1"/>
  <c r="N6527" i="7"/>
  <c r="O6527" i="7" s="1"/>
  <c r="N6526" i="7"/>
  <c r="O6526" i="7" s="1"/>
  <c r="P6473" i="7"/>
  <c r="Q6473" i="7" s="1"/>
  <c r="R6473" i="7" s="1"/>
  <c r="N6485" i="7"/>
  <c r="O6485" i="7" s="1"/>
  <c r="N6480" i="7"/>
  <c r="O6480" i="7" s="1"/>
  <c r="P6497" i="7"/>
  <c r="Q6497" i="7" s="1"/>
  <c r="R6497" i="7" s="1"/>
  <c r="P6464" i="7"/>
  <c r="Q6464" i="7" s="1"/>
  <c r="R6464" i="7" s="1"/>
  <c r="P6532" i="7"/>
  <c r="Q6532" i="7" s="1"/>
  <c r="R6532" i="7" s="1"/>
  <c r="P6512" i="7"/>
  <c r="Q6512" i="7" s="1"/>
  <c r="R6512" i="7" s="1"/>
  <c r="P6486" i="7"/>
  <c r="Q6486" i="7" s="1"/>
  <c r="R6486" i="7" s="1"/>
  <c r="P6437" i="7"/>
  <c r="Q6437" i="7" s="1"/>
  <c r="R6437" i="7" s="1"/>
  <c r="P6516" i="7"/>
  <c r="Q6516" i="7" s="1"/>
  <c r="R6516" i="7" s="1"/>
  <c r="P6513" i="7"/>
  <c r="Q6513" i="7" s="1"/>
  <c r="R6513" i="7" s="1"/>
  <c r="P6452" i="7"/>
  <c r="Q6452" i="7" s="1"/>
  <c r="R6452" i="7" s="1"/>
  <c r="P6441" i="7"/>
  <c r="Q6441" i="7" s="1"/>
  <c r="R6441" i="7" s="1"/>
  <c r="P6517" i="7"/>
  <c r="Q6517" i="7" s="1"/>
  <c r="R6517" i="7" s="1"/>
  <c r="P6489" i="7"/>
  <c r="Q6489" i="7" s="1"/>
  <c r="R6489" i="7" s="1"/>
  <c r="P6478" i="7"/>
  <c r="Q6478" i="7" s="1"/>
  <c r="R6478" i="7" s="1"/>
  <c r="P6501" i="7"/>
  <c r="Q6501" i="7" s="1"/>
  <c r="R6501" i="7" s="1"/>
  <c r="P6520" i="7"/>
  <c r="Q6520" i="7" s="1"/>
  <c r="R6520" i="7" s="1"/>
  <c r="P6448" i="7"/>
  <c r="Q6448" i="7" s="1"/>
  <c r="R6448" i="7" s="1"/>
  <c r="P6524" i="7"/>
  <c r="Q6524" i="7" s="1"/>
  <c r="R6524" i="7" s="1"/>
  <c r="P6482" i="7"/>
  <c r="Q6482" i="7" s="1"/>
  <c r="R6482" i="7" s="1"/>
  <c r="P6444" i="7"/>
  <c r="Q6444" i="7" s="1"/>
  <c r="R6444" i="7" s="1"/>
  <c r="P6476" i="7"/>
  <c r="Q6476" i="7" s="1"/>
  <c r="R6476" i="7" s="1"/>
  <c r="P6466" i="7" l="1"/>
  <c r="Q6466" i="7" s="1"/>
  <c r="R6466" i="7" s="1"/>
  <c r="P6506" i="7"/>
  <c r="Q6506" i="7" s="1"/>
  <c r="R6506" i="7" s="1"/>
  <c r="P6493" i="7"/>
  <c r="Q6493" i="7" s="1"/>
  <c r="R6493" i="7" s="1"/>
  <c r="P6456" i="7"/>
  <c r="Q6456" i="7" s="1"/>
  <c r="R6456" i="7" s="1"/>
  <c r="P6480" i="7"/>
  <c r="Q6480" i="7" s="1"/>
  <c r="R6480" i="7" s="1"/>
  <c r="P6527" i="7"/>
  <c r="Q6527" i="7" s="1"/>
  <c r="R6527" i="7" s="1"/>
  <c r="P6485" i="7"/>
  <c r="Q6485" i="7" s="1"/>
  <c r="R6485" i="7" s="1"/>
  <c r="P6526" i="7"/>
  <c r="Q6526" i="7" s="1"/>
  <c r="R6526" i="7" s="1"/>
  <c r="P6528" i="7"/>
  <c r="Q6528" i="7" s="1"/>
  <c r="R6528" i="7" s="1"/>
  <c r="P6505" i="7"/>
  <c r="Q6505" i="7" s="1"/>
  <c r="R6505" i="7" s="1"/>
  <c r="R85" i="1"/>
  <c r="Q85" i="1"/>
  <c r="N85" i="1"/>
  <c r="M85" i="1"/>
  <c r="K85" i="1"/>
  <c r="S85" i="1" s="1"/>
  <c r="H85" i="1" a="1"/>
  <c r="H85" i="1" s="1"/>
  <c r="R84" i="1"/>
  <c r="Q84" i="1"/>
  <c r="N84" i="1"/>
  <c r="M84" i="1"/>
  <c r="K84" i="1"/>
  <c r="S84" i="1" s="1"/>
  <c r="H84" i="1" a="1"/>
  <c r="H84" i="1" s="1"/>
  <c r="R83" i="1"/>
  <c r="Q83" i="1"/>
  <c r="N83" i="1"/>
  <c r="M83" i="1"/>
  <c r="K83" i="1"/>
  <c r="S83" i="1" s="1"/>
  <c r="H83" i="1" a="1"/>
  <c r="H83" i="1" s="1"/>
  <c r="R82" i="1"/>
  <c r="Q82" i="1"/>
  <c r="N82" i="1"/>
  <c r="M82" i="1"/>
  <c r="K82" i="1"/>
  <c r="S82" i="1" s="1"/>
  <c r="H82" i="1" a="1"/>
  <c r="H82" i="1" s="1"/>
  <c r="H20" i="2" l="1"/>
  <c r="I85" i="1"/>
  <c r="J85" i="1" s="1"/>
  <c r="I96" i="1"/>
  <c r="J96" i="1" l="1"/>
  <c r="H23" i="2"/>
  <c r="H22" i="2"/>
  <c r="H18" i="2"/>
  <c r="H19" i="2"/>
  <c r="H21" i="2"/>
  <c r="D6643" i="7"/>
  <c r="D6642" i="7"/>
  <c r="D6641" i="7"/>
  <c r="D6640" i="7"/>
  <c r="D6639" i="7"/>
  <c r="D6638" i="7"/>
  <c r="D6637" i="7"/>
  <c r="D6636" i="7"/>
  <c r="D6635" i="7"/>
  <c r="D6634" i="7"/>
  <c r="D6633" i="7"/>
  <c r="D6632" i="7"/>
  <c r="D6631" i="7"/>
  <c r="D6630" i="7"/>
  <c r="D6629" i="7"/>
  <c r="D6628" i="7"/>
  <c r="D6627" i="7"/>
  <c r="D6626" i="7"/>
  <c r="D6625" i="7"/>
  <c r="D6624" i="7"/>
  <c r="D6623" i="7"/>
  <c r="D6622" i="7"/>
  <c r="D6621" i="7"/>
  <c r="D6620" i="7"/>
  <c r="D6619" i="7"/>
  <c r="D6618" i="7"/>
  <c r="D6617" i="7"/>
  <c r="D6616" i="7"/>
  <c r="D6615" i="7"/>
  <c r="D6614" i="7"/>
  <c r="D6613" i="7"/>
  <c r="D6612" i="7"/>
  <c r="D6611" i="7"/>
  <c r="D6610" i="7"/>
  <c r="D6609" i="7"/>
  <c r="D6608" i="7"/>
  <c r="D6607" i="7"/>
  <c r="D6606" i="7"/>
  <c r="D6605" i="7"/>
  <c r="D6604" i="7"/>
  <c r="D6603" i="7"/>
  <c r="D6602" i="7"/>
  <c r="D6601" i="7"/>
  <c r="D6600" i="7"/>
  <c r="D6599" i="7"/>
  <c r="D6598" i="7"/>
  <c r="D6597" i="7"/>
  <c r="D6596" i="7"/>
  <c r="D6430" i="7"/>
  <c r="D6429" i="7"/>
  <c r="E6429" i="7" s="1"/>
  <c r="D6428" i="7"/>
  <c r="E6428" i="7" s="1"/>
  <c r="D6427" i="7"/>
  <c r="D6426" i="7"/>
  <c r="D6425" i="7"/>
  <c r="E6425" i="7" s="1"/>
  <c r="D6424" i="7"/>
  <c r="E6424" i="7" s="1"/>
  <c r="D6423" i="7"/>
  <c r="D6422" i="7"/>
  <c r="D6421" i="7"/>
  <c r="E6421" i="7" s="1"/>
  <c r="D6420" i="7"/>
  <c r="E6420" i="7" s="1"/>
  <c r="D6419" i="7"/>
  <c r="D6418" i="7"/>
  <c r="D6417" i="7"/>
  <c r="E6417" i="7" s="1"/>
  <c r="F6417" i="7" s="1"/>
  <c r="G6417" i="7" s="1"/>
  <c r="D6416" i="7"/>
  <c r="D6415" i="7"/>
  <c r="D6414" i="7"/>
  <c r="D6413" i="7"/>
  <c r="E6413" i="7" s="1"/>
  <c r="D6412" i="7"/>
  <c r="E6412" i="7" s="1"/>
  <c r="D6411" i="7"/>
  <c r="D6410" i="7"/>
  <c r="D6409" i="7"/>
  <c r="D6408" i="7"/>
  <c r="E6408" i="7" s="1"/>
  <c r="D6407" i="7"/>
  <c r="D6406" i="7"/>
  <c r="D6405" i="7"/>
  <c r="E6405" i="7" s="1"/>
  <c r="F6405" i="7" s="1"/>
  <c r="D6404" i="7"/>
  <c r="E6404" i="7" s="1"/>
  <c r="D6403" i="7"/>
  <c r="D6402" i="7"/>
  <c r="D6401" i="7"/>
  <c r="E6401" i="7" s="1"/>
  <c r="D6400" i="7"/>
  <c r="E6400" i="7" s="1"/>
  <c r="D6399" i="7"/>
  <c r="D6398" i="7"/>
  <c r="D6397" i="7"/>
  <c r="D6396" i="7"/>
  <c r="E6396" i="7" s="1"/>
  <c r="D6395" i="7"/>
  <c r="D6394" i="7"/>
  <c r="D6393" i="7"/>
  <c r="D6392" i="7"/>
  <c r="E6392" i="7" s="1"/>
  <c r="D6391" i="7"/>
  <c r="D6390" i="7"/>
  <c r="D6389" i="7"/>
  <c r="E6389" i="7" s="1"/>
  <c r="F6389" i="7" s="1"/>
  <c r="D6388" i="7"/>
  <c r="E6388" i="7" s="1"/>
  <c r="D6387" i="7"/>
  <c r="D6386" i="7"/>
  <c r="D6385" i="7"/>
  <c r="D6384" i="7"/>
  <c r="E6384" i="7" s="1"/>
  <c r="D6383" i="7"/>
  <c r="D6382" i="7"/>
  <c r="D6381" i="7"/>
  <c r="D6380" i="7"/>
  <c r="E6380" i="7" s="1"/>
  <c r="D6379" i="7"/>
  <c r="D6378" i="7"/>
  <c r="D6377" i="7"/>
  <c r="D6376" i="7"/>
  <c r="E6376" i="7" s="1"/>
  <c r="D6375" i="7"/>
  <c r="D6374" i="7"/>
  <c r="D6373" i="7"/>
  <c r="E6373" i="7" s="1"/>
  <c r="F6373" i="7" s="1"/>
  <c r="D6372" i="7"/>
  <c r="E6372" i="7" s="1"/>
  <c r="D6371" i="7"/>
  <c r="D6370" i="7"/>
  <c r="D6369" i="7"/>
  <c r="E6369" i="7" s="1"/>
  <c r="D6368" i="7"/>
  <c r="E6368" i="7" s="1"/>
  <c r="D6367" i="7"/>
  <c r="D6366" i="7"/>
  <c r="D6365" i="7"/>
  <c r="E6365" i="7" s="1"/>
  <c r="D6364" i="7"/>
  <c r="E6364" i="7" s="1"/>
  <c r="D6363" i="7"/>
  <c r="D6362" i="7"/>
  <c r="D6361" i="7"/>
  <c r="E6361" i="7" s="1"/>
  <c r="D6360" i="7"/>
  <c r="E6360" i="7" s="1"/>
  <c r="D6359" i="7"/>
  <c r="D6358" i="7"/>
  <c r="D6357" i="7"/>
  <c r="D6356" i="7"/>
  <c r="D6355" i="7"/>
  <c r="D6354" i="7"/>
  <c r="D6353" i="7"/>
  <c r="D6352" i="7"/>
  <c r="D6351" i="7"/>
  <c r="E6351" i="7" s="1"/>
  <c r="D6350" i="7"/>
  <c r="D6349" i="7"/>
  <c r="E6349" i="7" s="1"/>
  <c r="D6348" i="7"/>
  <c r="D6347" i="7"/>
  <c r="E6347" i="7" s="1"/>
  <c r="D6346" i="7"/>
  <c r="D6345" i="7"/>
  <c r="E6345" i="7" s="1"/>
  <c r="D6344" i="7"/>
  <c r="D6343" i="7"/>
  <c r="E6343" i="7" s="1"/>
  <c r="D6342" i="7"/>
  <c r="D6341" i="7"/>
  <c r="E6341" i="7" s="1"/>
  <c r="D6340" i="7"/>
  <c r="D6339" i="7"/>
  <c r="E6339" i="7" s="1"/>
  <c r="D6338" i="7"/>
  <c r="D6337" i="7"/>
  <c r="D6336" i="7"/>
  <c r="D6335" i="7"/>
  <c r="D6334" i="7"/>
  <c r="D6333" i="7"/>
  <c r="E6333" i="7" s="1"/>
  <c r="D6332" i="7"/>
  <c r="D6331" i="7"/>
  <c r="E6331" i="7" s="1"/>
  <c r="D6330" i="7"/>
  <c r="D6329" i="7"/>
  <c r="E6329" i="7" s="1"/>
  <c r="D6328" i="7"/>
  <c r="D6327" i="7"/>
  <c r="E6327" i="7" s="1"/>
  <c r="D6326" i="7"/>
  <c r="D6325" i="7"/>
  <c r="E6325" i="7" s="1"/>
  <c r="D6324" i="7"/>
  <c r="D6323" i="7"/>
  <c r="E6323" i="7" s="1"/>
  <c r="D6322" i="7"/>
  <c r="D6321" i="7"/>
  <c r="E6321" i="7" s="1"/>
  <c r="D6320" i="7"/>
  <c r="D6319" i="7"/>
  <c r="E6319" i="7" s="1"/>
  <c r="D6318" i="7"/>
  <c r="D6317" i="7"/>
  <c r="E6317" i="7" s="1"/>
  <c r="D6316" i="7"/>
  <c r="D6315" i="7"/>
  <c r="E6315" i="7" s="1"/>
  <c r="D6314" i="7"/>
  <c r="D6313" i="7"/>
  <c r="E6313" i="7" s="1"/>
  <c r="D6312" i="7"/>
  <c r="D6311" i="7"/>
  <c r="E6311" i="7" s="1"/>
  <c r="D6310" i="7"/>
  <c r="D6309" i="7"/>
  <c r="E6309" i="7" s="1"/>
  <c r="D6308" i="7"/>
  <c r="D6307" i="7"/>
  <c r="E6307" i="7" s="1"/>
  <c r="D6306" i="7"/>
  <c r="D6305" i="7"/>
  <c r="E6305" i="7" s="1"/>
  <c r="D6304" i="7"/>
  <c r="D6303" i="7"/>
  <c r="E6303" i="7" s="1"/>
  <c r="D6302" i="7"/>
  <c r="D6301" i="7"/>
  <c r="E6301" i="7" s="1"/>
  <c r="D6300" i="7"/>
  <c r="D6299" i="7"/>
  <c r="E6299" i="7" s="1"/>
  <c r="D6298" i="7"/>
  <c r="D6297" i="7"/>
  <c r="D6296" i="7"/>
  <c r="D6295" i="7"/>
  <c r="D6294" i="7"/>
  <c r="D6293" i="7"/>
  <c r="E6293" i="7" s="1"/>
  <c r="D6292" i="7"/>
  <c r="D6291" i="7"/>
  <c r="D6290" i="7"/>
  <c r="D6289" i="7"/>
  <c r="D6288" i="7"/>
  <c r="D6287" i="7"/>
  <c r="E6287" i="7" s="1"/>
  <c r="D6286" i="7"/>
  <c r="D6285" i="7"/>
  <c r="E6285" i="7" s="1"/>
  <c r="D6284" i="7"/>
  <c r="D6283" i="7"/>
  <c r="E6283" i="7" s="1"/>
  <c r="F6283" i="7" s="1"/>
  <c r="D6282" i="7"/>
  <c r="E6282" i="7" s="1"/>
  <c r="D6281" i="7"/>
  <c r="D6280" i="7"/>
  <c r="D6279" i="7"/>
  <c r="D6278" i="7"/>
  <c r="D6277" i="7"/>
  <c r="D6276" i="7"/>
  <c r="D6275" i="7"/>
  <c r="D6274" i="7"/>
  <c r="E6274" i="7" s="1"/>
  <c r="D6273" i="7"/>
  <c r="D6272" i="7"/>
  <c r="E6272" i="7" s="1"/>
  <c r="D6271" i="7"/>
  <c r="E6271" i="7" s="1"/>
  <c r="F6271" i="7" s="1"/>
  <c r="D6270" i="7"/>
  <c r="E6270" i="7" s="1"/>
  <c r="D6269" i="7"/>
  <c r="D6268" i="7"/>
  <c r="D6267" i="7"/>
  <c r="D6266" i="7"/>
  <c r="D6265" i="7"/>
  <c r="D6264" i="7"/>
  <c r="D6263" i="7"/>
  <c r="E6263" i="7" s="1"/>
  <c r="F6263" i="7" s="1"/>
  <c r="D6262" i="7"/>
  <c r="E6262" i="7" s="1"/>
  <c r="D6261" i="7"/>
  <c r="D6260" i="7"/>
  <c r="E6260" i="7" s="1"/>
  <c r="F6260" i="7" s="1"/>
  <c r="D6259" i="7"/>
  <c r="D6258" i="7"/>
  <c r="D6257" i="7"/>
  <c r="D6256" i="7"/>
  <c r="D6255" i="7"/>
  <c r="D6254" i="7"/>
  <c r="D6253" i="7"/>
  <c r="D6252" i="7"/>
  <c r="E6252" i="7" s="1"/>
  <c r="F6252" i="7" s="1"/>
  <c r="G6252" i="7" s="1"/>
  <c r="D6251" i="7"/>
  <c r="E6251" i="7" s="1"/>
  <c r="F6251" i="7" s="1"/>
  <c r="D6250" i="7"/>
  <c r="E6250" i="7" s="1"/>
  <c r="D6249" i="7"/>
  <c r="D6248" i="7"/>
  <c r="D6247" i="7"/>
  <c r="D6246" i="7"/>
  <c r="D6245" i="7"/>
  <c r="D6244" i="7"/>
  <c r="D6243" i="7"/>
  <c r="D6242" i="7"/>
  <c r="E6242" i="7" s="1"/>
  <c r="D6241" i="7"/>
  <c r="D6240" i="7"/>
  <c r="D6239" i="7"/>
  <c r="D6238" i="7"/>
  <c r="D6237" i="7"/>
  <c r="D6236" i="7"/>
  <c r="D6235" i="7"/>
  <c r="D6234" i="7"/>
  <c r="D6233" i="7"/>
  <c r="D6232" i="7"/>
  <c r="D6231" i="7"/>
  <c r="D6230" i="7"/>
  <c r="E6230" i="7" s="1"/>
  <c r="D6229" i="7"/>
  <c r="D6228" i="7"/>
  <c r="D6227" i="7"/>
  <c r="D6226" i="7"/>
  <c r="E6226" i="7" s="1"/>
  <c r="D6225" i="7"/>
  <c r="D6224" i="7"/>
  <c r="D6223" i="7"/>
  <c r="D6222" i="7"/>
  <c r="E6222" i="7" s="1"/>
  <c r="D6221" i="7"/>
  <c r="D6220" i="7"/>
  <c r="D6219" i="7"/>
  <c r="D6218" i="7"/>
  <c r="E6218" i="7" s="1"/>
  <c r="D6217" i="7"/>
  <c r="D6216" i="7"/>
  <c r="D6215" i="7"/>
  <c r="D6214" i="7"/>
  <c r="E6214" i="7" s="1"/>
  <c r="D6213" i="7"/>
  <c r="D6212" i="7"/>
  <c r="E6212" i="7" s="1"/>
  <c r="F6212" i="7" s="1"/>
  <c r="G6212" i="7" s="1"/>
  <c r="D6211" i="7"/>
  <c r="D6210" i="7"/>
  <c r="E6210" i="7" s="1"/>
  <c r="D6209" i="7"/>
  <c r="D6208" i="7"/>
  <c r="E6208" i="7" s="1"/>
  <c r="F6208" i="7" s="1"/>
  <c r="G6208" i="7" s="1"/>
  <c r="D6207" i="7"/>
  <c r="D6206" i="7"/>
  <c r="E6206" i="7" s="1"/>
  <c r="D6205" i="7"/>
  <c r="D6204" i="7"/>
  <c r="E6204" i="7" s="1"/>
  <c r="F6204" i="7" s="1"/>
  <c r="G6204" i="7" s="1"/>
  <c r="D6203" i="7"/>
  <c r="D6202" i="7"/>
  <c r="E6202" i="7" s="1"/>
  <c r="D6201" i="7"/>
  <c r="D6200" i="7"/>
  <c r="D6199" i="7"/>
  <c r="D6198" i="7"/>
  <c r="E6198" i="7" s="1"/>
  <c r="D6197" i="7"/>
  <c r="D6196" i="7"/>
  <c r="D6195" i="7"/>
  <c r="D6194" i="7"/>
  <c r="D6193" i="7"/>
  <c r="D6192" i="7"/>
  <c r="E6192" i="7" s="1"/>
  <c r="F6192" i="7" s="1"/>
  <c r="D6191" i="7"/>
  <c r="D6190" i="7"/>
  <c r="E6190" i="7" s="1"/>
  <c r="D6189" i="7"/>
  <c r="D6188" i="7"/>
  <c r="E6188" i="7" s="1"/>
  <c r="F6188" i="7" s="1"/>
  <c r="G6188" i="7" s="1"/>
  <c r="D6187" i="7"/>
  <c r="D6186" i="7"/>
  <c r="E6186" i="7" s="1"/>
  <c r="D6185" i="7"/>
  <c r="D6184" i="7"/>
  <c r="E6184" i="7" s="1"/>
  <c r="F6184" i="7" s="1"/>
  <c r="G6184" i="7" s="1"/>
  <c r="D6183" i="7"/>
  <c r="D6182" i="7"/>
  <c r="E6182" i="7" s="1"/>
  <c r="D6181" i="7"/>
  <c r="D6180" i="7"/>
  <c r="E6180" i="7" s="1"/>
  <c r="F6180" i="7" s="1"/>
  <c r="G6180" i="7" s="1"/>
  <c r="D6179" i="7"/>
  <c r="D6178" i="7"/>
  <c r="E6178" i="7" s="1"/>
  <c r="D6177" i="7"/>
  <c r="D6176" i="7"/>
  <c r="D6175" i="7"/>
  <c r="D6174" i="7"/>
  <c r="D6173" i="7"/>
  <c r="D6172" i="7"/>
  <c r="E6172" i="7" s="1"/>
  <c r="F6172" i="7" s="1"/>
  <c r="G6172" i="7" s="1"/>
  <c r="D6171" i="7"/>
  <c r="D6170" i="7"/>
  <c r="E6170" i="7" s="1"/>
  <c r="D6169" i="7"/>
  <c r="D6168" i="7"/>
  <c r="D6167" i="7"/>
  <c r="D6166" i="7"/>
  <c r="E6166" i="7" s="1"/>
  <c r="D6165" i="7"/>
  <c r="D6164" i="7"/>
  <c r="D6163" i="7"/>
  <c r="D6162" i="7"/>
  <c r="E6162" i="7" s="1"/>
  <c r="D6161" i="7"/>
  <c r="D6160" i="7"/>
  <c r="E6160" i="7" s="1"/>
  <c r="F6160" i="7" s="1"/>
  <c r="G6160" i="7" s="1"/>
  <c r="D6159" i="7"/>
  <c r="D6158" i="7"/>
  <c r="E6158" i="7" s="1"/>
  <c r="D6157" i="7"/>
  <c r="D6156" i="7"/>
  <c r="E6156" i="7" s="1"/>
  <c r="F6156" i="7" s="1"/>
  <c r="G6156" i="7" s="1"/>
  <c r="D6155" i="7"/>
  <c r="D6154" i="7"/>
  <c r="E6154" i="7" s="1"/>
  <c r="D6153" i="7"/>
  <c r="D6152" i="7"/>
  <c r="E6152" i="7" s="1"/>
  <c r="F6152" i="7" s="1"/>
  <c r="D6151" i="7"/>
  <c r="D6150" i="7"/>
  <c r="E6150" i="7" s="1"/>
  <c r="D6149" i="7"/>
  <c r="D6148" i="7"/>
  <c r="D6147" i="7"/>
  <c r="D6146" i="7"/>
  <c r="E6146" i="7" s="1"/>
  <c r="D6145" i="7"/>
  <c r="D6144" i="7"/>
  <c r="E6144" i="7" s="1"/>
  <c r="F6144" i="7" s="1"/>
  <c r="G6144" i="7" s="1"/>
  <c r="D6143" i="7"/>
  <c r="D6142" i="7"/>
  <c r="D6141" i="7"/>
  <c r="D6140" i="7"/>
  <c r="E6140" i="7" s="1"/>
  <c r="D6139" i="7"/>
  <c r="D6138" i="7"/>
  <c r="E6138" i="7" s="1"/>
  <c r="D6137" i="7"/>
  <c r="D6136" i="7"/>
  <c r="E6136" i="7" s="1"/>
  <c r="F6136" i="7" s="1"/>
  <c r="G6136" i="7" s="1"/>
  <c r="D6135" i="7"/>
  <c r="D6134" i="7"/>
  <c r="E6134" i="7" s="1"/>
  <c r="D6133" i="7"/>
  <c r="D6132" i="7"/>
  <c r="E6132" i="7" s="1"/>
  <c r="F6132" i="7" s="1"/>
  <c r="G6132" i="7" s="1"/>
  <c r="D6131" i="7"/>
  <c r="D6130" i="7"/>
  <c r="E6130" i="7" s="1"/>
  <c r="D6129" i="7"/>
  <c r="D6128" i="7"/>
  <c r="E6128" i="7" s="1"/>
  <c r="F6128" i="7" s="1"/>
  <c r="D6127" i="7"/>
  <c r="D6126" i="7"/>
  <c r="E6126" i="7" s="1"/>
  <c r="D6125" i="7"/>
  <c r="D6124" i="7"/>
  <c r="D6123" i="7"/>
  <c r="D6122" i="7"/>
  <c r="D6121" i="7"/>
  <c r="D6120" i="7"/>
  <c r="D6119" i="7"/>
  <c r="D6118" i="7"/>
  <c r="E6118" i="7" s="1"/>
  <c r="D6117" i="7"/>
  <c r="D6116" i="7"/>
  <c r="D6115" i="7"/>
  <c r="D6114" i="7"/>
  <c r="E6114" i="7" s="1"/>
  <c r="D6113" i="7"/>
  <c r="D6112" i="7"/>
  <c r="E6112" i="7" s="1"/>
  <c r="D6111" i="7"/>
  <c r="D6110" i="7"/>
  <c r="D6109" i="7"/>
  <c r="D6108" i="7"/>
  <c r="D6107" i="7"/>
  <c r="D6106" i="7"/>
  <c r="E6106" i="7" s="1"/>
  <c r="D6105" i="7"/>
  <c r="D6104" i="7"/>
  <c r="D6103" i="7"/>
  <c r="D6102" i="7"/>
  <c r="D6101" i="7"/>
  <c r="D6100" i="7"/>
  <c r="D6099" i="7"/>
  <c r="D6098" i="7"/>
  <c r="E6098" i="7" s="1"/>
  <c r="D6097" i="7"/>
  <c r="D6096" i="7"/>
  <c r="D6095" i="7"/>
  <c r="D6094" i="7"/>
  <c r="E6094" i="7" s="1"/>
  <c r="D6093" i="7"/>
  <c r="D6092" i="7"/>
  <c r="D6091" i="7"/>
  <c r="D6090" i="7"/>
  <c r="E6090" i="7" s="1"/>
  <c r="D6089" i="7"/>
  <c r="D6088" i="7"/>
  <c r="E6088" i="7" s="1"/>
  <c r="D6087" i="7"/>
  <c r="D6086" i="7"/>
  <c r="E6086" i="7" s="1"/>
  <c r="D6085" i="7"/>
  <c r="D6084" i="7"/>
  <c r="E6084" i="7" s="1"/>
  <c r="F6084" i="7" s="1"/>
  <c r="D6083" i="7"/>
  <c r="E6083" i="7" s="1"/>
  <c r="D6082" i="7"/>
  <c r="D6081" i="7"/>
  <c r="D6080" i="7"/>
  <c r="E6080" i="7" s="1"/>
  <c r="F6080" i="7" s="1"/>
  <c r="G6080" i="7" s="1"/>
  <c r="D6079" i="7"/>
  <c r="E6079" i="7" s="1"/>
  <c r="F6079" i="7" s="1"/>
  <c r="D6078" i="7"/>
  <c r="D6077" i="7"/>
  <c r="D6076" i="7"/>
  <c r="D6075" i="7"/>
  <c r="D6074" i="7"/>
  <c r="D6073" i="7"/>
  <c r="D6072" i="7"/>
  <c r="E6072" i="7" s="1"/>
  <c r="F6072" i="7" s="1"/>
  <c r="G6072" i="7" s="1"/>
  <c r="D6071" i="7"/>
  <c r="E6071" i="7" s="1"/>
  <c r="F6071" i="7" s="1"/>
  <c r="D6070" i="7"/>
  <c r="D6069" i="7"/>
  <c r="D6068" i="7"/>
  <c r="E6068" i="7" s="1"/>
  <c r="D6067" i="7"/>
  <c r="E6067" i="7" s="1"/>
  <c r="D6066" i="7"/>
  <c r="D6065" i="7"/>
  <c r="D6064" i="7"/>
  <c r="E6064" i="7" s="1"/>
  <c r="D6063" i="7"/>
  <c r="D6062" i="7"/>
  <c r="D6061" i="7"/>
  <c r="D6060" i="7"/>
  <c r="E6060" i="7" s="1"/>
  <c r="D6059" i="7"/>
  <c r="E6059" i="7" s="1"/>
  <c r="D6058" i="7"/>
  <c r="E6058" i="7" s="1"/>
  <c r="D6057" i="7"/>
  <c r="D6056" i="7"/>
  <c r="E6056" i="7" s="1"/>
  <c r="D6055" i="7"/>
  <c r="D6054" i="7"/>
  <c r="D6053" i="7"/>
  <c r="E6053" i="7" s="1"/>
  <c r="F6053" i="7" s="1"/>
  <c r="D6052" i="7"/>
  <c r="E6052" i="7" s="1"/>
  <c r="D6051" i="7"/>
  <c r="D6050" i="7"/>
  <c r="D6049" i="7"/>
  <c r="D6048" i="7"/>
  <c r="E6048" i="7" s="1"/>
  <c r="D6047" i="7"/>
  <c r="D6046" i="7"/>
  <c r="D6045" i="7"/>
  <c r="E6045" i="7" s="1"/>
  <c r="F6045" i="7" s="1"/>
  <c r="D6044" i="7"/>
  <c r="E6044" i="7" s="1"/>
  <c r="D6043" i="7"/>
  <c r="D6042" i="7"/>
  <c r="E6042" i="7" s="1"/>
  <c r="D6041" i="7"/>
  <c r="D6040" i="7"/>
  <c r="E6040" i="7" s="1"/>
  <c r="D6039" i="7"/>
  <c r="D6038" i="7"/>
  <c r="D6037" i="7"/>
  <c r="E6037" i="7" s="1"/>
  <c r="F6037" i="7" s="1"/>
  <c r="D6036" i="7"/>
  <c r="E6036" i="7" s="1"/>
  <c r="D6035" i="7"/>
  <c r="D6034" i="7"/>
  <c r="E6034" i="7" s="1"/>
  <c r="D6033" i="7"/>
  <c r="D6032" i="7"/>
  <c r="E6032" i="7" s="1"/>
  <c r="D6031" i="7"/>
  <c r="D6030" i="7"/>
  <c r="D6029" i="7"/>
  <c r="E6029" i="7" s="1"/>
  <c r="F6029" i="7" s="1"/>
  <c r="D6028" i="7"/>
  <c r="E6028" i="7" s="1"/>
  <c r="D6027" i="7"/>
  <c r="D6026" i="7"/>
  <c r="E6026" i="7" s="1"/>
  <c r="D6025" i="7"/>
  <c r="D6024" i="7"/>
  <c r="E6024" i="7" s="1"/>
  <c r="D6023" i="7"/>
  <c r="D6022" i="7"/>
  <c r="D6021" i="7"/>
  <c r="D6020" i="7"/>
  <c r="E6020" i="7" s="1"/>
  <c r="D6019" i="7"/>
  <c r="D6018" i="7"/>
  <c r="D6017" i="7"/>
  <c r="E6017" i="7" s="1"/>
  <c r="D6016" i="7"/>
  <c r="E6016" i="7" s="1"/>
  <c r="D6015" i="7"/>
  <c r="D6014" i="7"/>
  <c r="D6013" i="7"/>
  <c r="E6013" i="7" s="1"/>
  <c r="D6012" i="7"/>
  <c r="E6012" i="7" s="1"/>
  <c r="D6011" i="7"/>
  <c r="D6010" i="7"/>
  <c r="D6009" i="7"/>
  <c r="D6008" i="7"/>
  <c r="E6008" i="7" s="1"/>
  <c r="D6007" i="7"/>
  <c r="D6006" i="7"/>
  <c r="E6006" i="7" s="1"/>
  <c r="F6006" i="7" s="1"/>
  <c r="D6005" i="7"/>
  <c r="E6005" i="7" s="1"/>
  <c r="D6004" i="7"/>
  <c r="E6004" i="7" s="1"/>
  <c r="D6003" i="7"/>
  <c r="D6002" i="7"/>
  <c r="D6001" i="7"/>
  <c r="E6001" i="7" s="1"/>
  <c r="F6001" i="7" s="1"/>
  <c r="D6000" i="7"/>
  <c r="E6000" i="7" s="1"/>
  <c r="D5999" i="7"/>
  <c r="D5998" i="7"/>
  <c r="D5997" i="7"/>
  <c r="D5996" i="7"/>
  <c r="E5996" i="7" s="1"/>
  <c r="D5995" i="7"/>
  <c r="D5994" i="7"/>
  <c r="D5993" i="7"/>
  <c r="D5992" i="7"/>
  <c r="E5992" i="7" s="1"/>
  <c r="D5991" i="7"/>
  <c r="D5990" i="7"/>
  <c r="D5989" i="7"/>
  <c r="D5988" i="7"/>
  <c r="D5987" i="7"/>
  <c r="D5986" i="7"/>
  <c r="E5986" i="7" s="1"/>
  <c r="D5985" i="7"/>
  <c r="D5984" i="7"/>
  <c r="E5984" i="7" s="1"/>
  <c r="D5983" i="7"/>
  <c r="D5982" i="7"/>
  <c r="E5982" i="7" s="1"/>
  <c r="F5982" i="7" s="1"/>
  <c r="D5981" i="7"/>
  <c r="E5981" i="7" s="1"/>
  <c r="D5980" i="7"/>
  <c r="E5980" i="7" s="1"/>
  <c r="D5979" i="7"/>
  <c r="D5978" i="7"/>
  <c r="E5978" i="7" s="1"/>
  <c r="D5977" i="7"/>
  <c r="E5977" i="7" s="1"/>
  <c r="D5976" i="7"/>
  <c r="E5976" i="7" s="1"/>
  <c r="D5975" i="7"/>
  <c r="D5974" i="7"/>
  <c r="E5974" i="7" s="1"/>
  <c r="D5973" i="7"/>
  <c r="D5972" i="7"/>
  <c r="E5972" i="7" s="1"/>
  <c r="D5971" i="7"/>
  <c r="D5970" i="7"/>
  <c r="E5970" i="7" s="1"/>
  <c r="D5969" i="7"/>
  <c r="E5969" i="7" s="1"/>
  <c r="D5968" i="7"/>
  <c r="D5967" i="7"/>
  <c r="D5966" i="7"/>
  <c r="E5966" i="7" s="1"/>
  <c r="D5965" i="7"/>
  <c r="E5965" i="7" s="1"/>
  <c r="F5965" i="7" s="1"/>
  <c r="D5964" i="7"/>
  <c r="D5963" i="7"/>
  <c r="D5962" i="7"/>
  <c r="D5961" i="7"/>
  <c r="E5961" i="7" s="1"/>
  <c r="F5961" i="7" s="1"/>
  <c r="D5960" i="7"/>
  <c r="D5959" i="7"/>
  <c r="D5958" i="7"/>
  <c r="E5958" i="7" s="1"/>
  <c r="F5958" i="7" s="1"/>
  <c r="G5958" i="7" s="1"/>
  <c r="D5957" i="7"/>
  <c r="E5957" i="7" s="1"/>
  <c r="F5957" i="7" s="1"/>
  <c r="D5956" i="7"/>
  <c r="E5956" i="7" s="1"/>
  <c r="D5955" i="7"/>
  <c r="D5954" i="7"/>
  <c r="E5954" i="7" s="1"/>
  <c r="F5954" i="7" s="1"/>
  <c r="G5954" i="7" s="1"/>
  <c r="D5953" i="7"/>
  <c r="E5953" i="7" s="1"/>
  <c r="D5952" i="7"/>
  <c r="D5951" i="7"/>
  <c r="D5950" i="7"/>
  <c r="E5950" i="7" s="1"/>
  <c r="F5950" i="7" s="1"/>
  <c r="G5950" i="7" s="1"/>
  <c r="D5949" i="7"/>
  <c r="E5949" i="7" s="1"/>
  <c r="F5949" i="7" s="1"/>
  <c r="D5948" i="7"/>
  <c r="D5947" i="7"/>
  <c r="D5946" i="7"/>
  <c r="E5946" i="7" s="1"/>
  <c r="D5945" i="7"/>
  <c r="E5945" i="7" s="1"/>
  <c r="F5945" i="7" s="1"/>
  <c r="D5944" i="7"/>
  <c r="D5943" i="7"/>
  <c r="D5942" i="7"/>
  <c r="D5941" i="7"/>
  <c r="D5940" i="7"/>
  <c r="D5939" i="7"/>
  <c r="D5938" i="7"/>
  <c r="E5938" i="7" s="1"/>
  <c r="D5937" i="7"/>
  <c r="E5937" i="7" s="1"/>
  <c r="F5937" i="7" s="1"/>
  <c r="D5936" i="7"/>
  <c r="E5936" i="7" s="1"/>
  <c r="D5935" i="7"/>
  <c r="D5934" i="7"/>
  <c r="E5934" i="7" s="1"/>
  <c r="D5933" i="7"/>
  <c r="E5933" i="7" s="1"/>
  <c r="F5933" i="7" s="1"/>
  <c r="D5932" i="7"/>
  <c r="D5931" i="7"/>
  <c r="D5930" i="7"/>
  <c r="D5929" i="7"/>
  <c r="E5929" i="7" s="1"/>
  <c r="D5928" i="7"/>
  <c r="D5927" i="7"/>
  <c r="D5926" i="7"/>
  <c r="E5926" i="7" s="1"/>
  <c r="D5925" i="7"/>
  <c r="E5925" i="7" s="1"/>
  <c r="D5924" i="7"/>
  <c r="D5923" i="7"/>
  <c r="D5922" i="7"/>
  <c r="D5921" i="7"/>
  <c r="E5921" i="7" s="1"/>
  <c r="F5921" i="7" s="1"/>
  <c r="D5920" i="7"/>
  <c r="D5919" i="7"/>
  <c r="D5918" i="7"/>
  <c r="D5917" i="7"/>
  <c r="E5917" i="7" s="1"/>
  <c r="F5917" i="7" s="1"/>
  <c r="D5916" i="7"/>
  <c r="E5916" i="7" s="1"/>
  <c r="D5915" i="7"/>
  <c r="D5914" i="7"/>
  <c r="D5913" i="7"/>
  <c r="D5912" i="7"/>
  <c r="D5911" i="7"/>
  <c r="D5910" i="7"/>
  <c r="E5910" i="7" s="1"/>
  <c r="F5910" i="7" s="1"/>
  <c r="G5910" i="7" s="1"/>
  <c r="D5909" i="7"/>
  <c r="D5908" i="7"/>
  <c r="E5908" i="7" s="1"/>
  <c r="D5907" i="7"/>
  <c r="D5906" i="7"/>
  <c r="E5906" i="7" s="1"/>
  <c r="D5905" i="7"/>
  <c r="D5904" i="7"/>
  <c r="D5903" i="7"/>
  <c r="D5902" i="7"/>
  <c r="D5901" i="7"/>
  <c r="D5900" i="7"/>
  <c r="D5899" i="7"/>
  <c r="D5898" i="7"/>
  <c r="E5898" i="7" s="1"/>
  <c r="D5897" i="7"/>
  <c r="D5896" i="7"/>
  <c r="D5895" i="7"/>
  <c r="D5894" i="7"/>
  <c r="D5893" i="7"/>
  <c r="D5892" i="7"/>
  <c r="E5892" i="7" s="1"/>
  <c r="D5891" i="7"/>
  <c r="D5890" i="7"/>
  <c r="E5890" i="7" s="1"/>
  <c r="D5889" i="7"/>
  <c r="D5888" i="7"/>
  <c r="D5887" i="7"/>
  <c r="D5886" i="7"/>
  <c r="E5886" i="7" s="1"/>
  <c r="D5885" i="7"/>
  <c r="D5884" i="7"/>
  <c r="E5884" i="7" s="1"/>
  <c r="D5883" i="7"/>
  <c r="D5882" i="7"/>
  <c r="E5882" i="7" s="1"/>
  <c r="D5881" i="7"/>
  <c r="D5880" i="7"/>
  <c r="D5879" i="7"/>
  <c r="D5878" i="7"/>
  <c r="D5877" i="7"/>
  <c r="D5876" i="7"/>
  <c r="E5876" i="7" s="1"/>
  <c r="D5875" i="7"/>
  <c r="D5874" i="7"/>
  <c r="E5874" i="7" s="1"/>
  <c r="D5873" i="7"/>
  <c r="D5872" i="7"/>
  <c r="D5871" i="7"/>
  <c r="D5870" i="7"/>
  <c r="D5869" i="7"/>
  <c r="D5868" i="7"/>
  <c r="D5867" i="7"/>
  <c r="E5867" i="7" s="1"/>
  <c r="D5866" i="7"/>
  <c r="D5865" i="7"/>
  <c r="D5864" i="7"/>
  <c r="D5863" i="7"/>
  <c r="E5863" i="7" s="1"/>
  <c r="D5862" i="7"/>
  <c r="D5861" i="7"/>
  <c r="D5860" i="7"/>
  <c r="D5859" i="7"/>
  <c r="E5859" i="7" s="1"/>
  <c r="D5858" i="7"/>
  <c r="D5857" i="7"/>
  <c r="D5856" i="7"/>
  <c r="D5855" i="7"/>
  <c r="E5855" i="7" s="1"/>
  <c r="D5854" i="7"/>
  <c r="D5853" i="7"/>
  <c r="D5852" i="7"/>
  <c r="D5851" i="7"/>
  <c r="E5851" i="7" s="1"/>
  <c r="D5850" i="7"/>
  <c r="D5849" i="7"/>
  <c r="D5848" i="7"/>
  <c r="D5847" i="7"/>
  <c r="E5847" i="7" s="1"/>
  <c r="D5846" i="7"/>
  <c r="D5845" i="7"/>
  <c r="D5844" i="7"/>
  <c r="D5843" i="7"/>
  <c r="D5842" i="7"/>
  <c r="D5841" i="7"/>
  <c r="D5840" i="7"/>
  <c r="D5839" i="7"/>
  <c r="E5839" i="7" s="1"/>
  <c r="D5838" i="7"/>
  <c r="D5837" i="7"/>
  <c r="D5836" i="7"/>
  <c r="D5835" i="7"/>
  <c r="E5835" i="7" s="1"/>
  <c r="D5834" i="7"/>
  <c r="D5833" i="7"/>
  <c r="D5832" i="7"/>
  <c r="D5831" i="7"/>
  <c r="E5831" i="7" s="1"/>
  <c r="D5830" i="7"/>
  <c r="D5829" i="7"/>
  <c r="D5828" i="7"/>
  <c r="D5827" i="7"/>
  <c r="E5827" i="7" s="1"/>
  <c r="D5826" i="7"/>
  <c r="D5825" i="7"/>
  <c r="D5824" i="7"/>
  <c r="D5823" i="7"/>
  <c r="E5823" i="7" s="1"/>
  <c r="D5822" i="7"/>
  <c r="E5822" i="7" s="1"/>
  <c r="D5821" i="7"/>
  <c r="D5820" i="7"/>
  <c r="D5819" i="7"/>
  <c r="E5819" i="7" s="1"/>
  <c r="D5818" i="7"/>
  <c r="E5818" i="7" s="1"/>
  <c r="D5817" i="7"/>
  <c r="D5816" i="7"/>
  <c r="D5815" i="7"/>
  <c r="E5815" i="7" s="1"/>
  <c r="D5814" i="7"/>
  <c r="E5814" i="7" s="1"/>
  <c r="D5813" i="7"/>
  <c r="D5812" i="7"/>
  <c r="D5811" i="7"/>
  <c r="E5811" i="7" s="1"/>
  <c r="D5810" i="7"/>
  <c r="E5810" i="7" s="1"/>
  <c r="D5809" i="7"/>
  <c r="D5808" i="7"/>
  <c r="D5807" i="7"/>
  <c r="E5807" i="7" s="1"/>
  <c r="D5806" i="7"/>
  <c r="E5806" i="7" s="1"/>
  <c r="D5805" i="7"/>
  <c r="D5804" i="7"/>
  <c r="D5803" i="7"/>
  <c r="E5803" i="7" s="1"/>
  <c r="D5802" i="7"/>
  <c r="E5802" i="7" s="1"/>
  <c r="D5801" i="7"/>
  <c r="D5800" i="7"/>
  <c r="D5799" i="7"/>
  <c r="E5799" i="7" s="1"/>
  <c r="D5798" i="7"/>
  <c r="E5798" i="7" s="1"/>
  <c r="D5797" i="7"/>
  <c r="D5796" i="7"/>
  <c r="D5795" i="7"/>
  <c r="D5794" i="7"/>
  <c r="D5793" i="7"/>
  <c r="D5792" i="7"/>
  <c r="D5791" i="7"/>
  <c r="E5791" i="7" s="1"/>
  <c r="F5791" i="7" s="1"/>
  <c r="D5790" i="7"/>
  <c r="E5790" i="7" s="1"/>
  <c r="D5789" i="7"/>
  <c r="D5788" i="7"/>
  <c r="D5787" i="7"/>
  <c r="E5787" i="7" s="1"/>
  <c r="D5786" i="7"/>
  <c r="E5786" i="7" s="1"/>
  <c r="F5786" i="7" s="1"/>
  <c r="D5785" i="7"/>
  <c r="D5784" i="7"/>
  <c r="D5783" i="7"/>
  <c r="E5783" i="7" s="1"/>
  <c r="F5783" i="7" s="1"/>
  <c r="G5783" i="7" s="1"/>
  <c r="D5782" i="7"/>
  <c r="E5782" i="7" s="1"/>
  <c r="D5781" i="7"/>
  <c r="D5780" i="7"/>
  <c r="D5779" i="7"/>
  <c r="D5778" i="7"/>
  <c r="D5777" i="7"/>
  <c r="D5776" i="7"/>
  <c r="D5775" i="7"/>
  <c r="E5775" i="7" s="1"/>
  <c r="D5774" i="7"/>
  <c r="D5773" i="7"/>
  <c r="E5773" i="7" s="1"/>
  <c r="D5772" i="7"/>
  <c r="D5771" i="7"/>
  <c r="E5771" i="7" s="1"/>
  <c r="D5770" i="7"/>
  <c r="D5769" i="7"/>
  <c r="E5769" i="7" s="1"/>
  <c r="D5768" i="7"/>
  <c r="D5767" i="7"/>
  <c r="E5767" i="7" s="1"/>
  <c r="D5766" i="7"/>
  <c r="D5765" i="7"/>
  <c r="E5765" i="7" s="1"/>
  <c r="D5764" i="7"/>
  <c r="D5763" i="7"/>
  <c r="D5762" i="7"/>
  <c r="D5761" i="7"/>
  <c r="D5760" i="7"/>
  <c r="D5759" i="7"/>
  <c r="E5759" i="7" s="1"/>
  <c r="D5758" i="7"/>
  <c r="D5757" i="7"/>
  <c r="E5757" i="7" s="1"/>
  <c r="D5756" i="7"/>
  <c r="D5755" i="7"/>
  <c r="E5755" i="7" s="1"/>
  <c r="D5754" i="7"/>
  <c r="D5753" i="7"/>
  <c r="E5753" i="7" s="1"/>
  <c r="D5752" i="7"/>
  <c r="D5751" i="7"/>
  <c r="E5751" i="7" s="1"/>
  <c r="D5750" i="7"/>
  <c r="D5749" i="7"/>
  <c r="E5749" i="7" s="1"/>
  <c r="D5748" i="7"/>
  <c r="D5747" i="7"/>
  <c r="E5747" i="7" s="1"/>
  <c r="D5746" i="7"/>
  <c r="D5745" i="7"/>
  <c r="E5745" i="7" s="1"/>
  <c r="D5744" i="7"/>
  <c r="D5743" i="7"/>
  <c r="E5743" i="7" s="1"/>
  <c r="D5742" i="7"/>
  <c r="D5741" i="7"/>
  <c r="E5741" i="7" s="1"/>
  <c r="D5740" i="7"/>
  <c r="D5739" i="7"/>
  <c r="E5739" i="7" s="1"/>
  <c r="D5738" i="7"/>
  <c r="D5737" i="7"/>
  <c r="E5737" i="7" s="1"/>
  <c r="D5736" i="7"/>
  <c r="D5735" i="7"/>
  <c r="E5735" i="7" s="1"/>
  <c r="D5734" i="7"/>
  <c r="D5733" i="7"/>
  <c r="E5733" i="7" s="1"/>
  <c r="D5732" i="7"/>
  <c r="D5731" i="7"/>
  <c r="E5731" i="7" s="1"/>
  <c r="D5730" i="7"/>
  <c r="D5729" i="7"/>
  <c r="E5729" i="7" s="1"/>
  <c r="D5728" i="7"/>
  <c r="D5727" i="7"/>
  <c r="E5727" i="7" s="1"/>
  <c r="D5726" i="7"/>
  <c r="D5725" i="7"/>
  <c r="E5725" i="7" s="1"/>
  <c r="D5724" i="7"/>
  <c r="D5723" i="7"/>
  <c r="E5723" i="7" s="1"/>
  <c r="D5722" i="7"/>
  <c r="D5721" i="7"/>
  <c r="E5721" i="7" s="1"/>
  <c r="D5720" i="7"/>
  <c r="D5719" i="7"/>
  <c r="E5719" i="7" s="1"/>
  <c r="D5718" i="7"/>
  <c r="D5717" i="7"/>
  <c r="E5717" i="7" s="1"/>
  <c r="D5716" i="7"/>
  <c r="D5715" i="7"/>
  <c r="E5715" i="7" s="1"/>
  <c r="D5714" i="7"/>
  <c r="D5713" i="7"/>
  <c r="E5713" i="7" s="1"/>
  <c r="D5712" i="7"/>
  <c r="D5711" i="7"/>
  <c r="E5711" i="7" s="1"/>
  <c r="D5710" i="7"/>
  <c r="D5709" i="7"/>
  <c r="E5709" i="7" s="1"/>
  <c r="D5708" i="7"/>
  <c r="D5707" i="7"/>
  <c r="E5707" i="7" s="1"/>
  <c r="D5706" i="7"/>
  <c r="D5705" i="7"/>
  <c r="E5705" i="7" s="1"/>
  <c r="D5704" i="7"/>
  <c r="D5703" i="7"/>
  <c r="E5703" i="7" s="1"/>
  <c r="D5702" i="7"/>
  <c r="D5701" i="7"/>
  <c r="E5701" i="7" s="1"/>
  <c r="D5700" i="7"/>
  <c r="D5699" i="7"/>
  <c r="E5699" i="7" s="1"/>
  <c r="D5698" i="7"/>
  <c r="D5697" i="7"/>
  <c r="E5697" i="7" s="1"/>
  <c r="D5696" i="7"/>
  <c r="D5695" i="7"/>
  <c r="E5695" i="7" s="1"/>
  <c r="D5694" i="7"/>
  <c r="D5693" i="7"/>
  <c r="E5693" i="7" s="1"/>
  <c r="D5692" i="7"/>
  <c r="D5691" i="7"/>
  <c r="E5691" i="7" s="1"/>
  <c r="D5690" i="7"/>
  <c r="D5689" i="7"/>
  <c r="E5689" i="7" s="1"/>
  <c r="D5688" i="7"/>
  <c r="D5687" i="7"/>
  <c r="E5687" i="7" s="1"/>
  <c r="D5686" i="7"/>
  <c r="D5685" i="7"/>
  <c r="E5685" i="7" s="1"/>
  <c r="D5684" i="7"/>
  <c r="D5683" i="7"/>
  <c r="E5683" i="7" s="1"/>
  <c r="D5682" i="7"/>
  <c r="D5681" i="7"/>
  <c r="E5681" i="7" s="1"/>
  <c r="D5680" i="7"/>
  <c r="D5679" i="7"/>
  <c r="E5679" i="7" s="1"/>
  <c r="D5678" i="7"/>
  <c r="D5677" i="7"/>
  <c r="E5677" i="7" s="1"/>
  <c r="D5676" i="7"/>
  <c r="D5675" i="7"/>
  <c r="E5675" i="7" s="1"/>
  <c r="D5674" i="7"/>
  <c r="D5673" i="7"/>
  <c r="E5673" i="7" s="1"/>
  <c r="D5672" i="7"/>
  <c r="D5671" i="7"/>
  <c r="E5671" i="7" s="1"/>
  <c r="D5670" i="7"/>
  <c r="D5669" i="7"/>
  <c r="E5669" i="7" s="1"/>
  <c r="D5668" i="7"/>
  <c r="D5667" i="7"/>
  <c r="E5667" i="7" s="1"/>
  <c r="D5666" i="7"/>
  <c r="D5665" i="7"/>
  <c r="E5665" i="7" s="1"/>
  <c r="D5664" i="7"/>
  <c r="D5663" i="7"/>
  <c r="E5663" i="7" s="1"/>
  <c r="D5662" i="7"/>
  <c r="D5661" i="7"/>
  <c r="E5661" i="7" s="1"/>
  <c r="D5660" i="7"/>
  <c r="D5659" i="7"/>
  <c r="E5659" i="7" s="1"/>
  <c r="D5658" i="7"/>
  <c r="D5657" i="7"/>
  <c r="E5657" i="7" s="1"/>
  <c r="D5656" i="7"/>
  <c r="D5655" i="7"/>
  <c r="E5655" i="7" s="1"/>
  <c r="D5654" i="7"/>
  <c r="D5653" i="7"/>
  <c r="E5653" i="7" s="1"/>
  <c r="D5652" i="7"/>
  <c r="D5651" i="7"/>
  <c r="E5651" i="7" s="1"/>
  <c r="D5650" i="7"/>
  <c r="D5649" i="7"/>
  <c r="E5649" i="7" s="1"/>
  <c r="D5648" i="7"/>
  <c r="D5647" i="7"/>
  <c r="E5647" i="7" s="1"/>
  <c r="D5646" i="7"/>
  <c r="D5645" i="7"/>
  <c r="E5645" i="7" s="1"/>
  <c r="D5644" i="7"/>
  <c r="D5643" i="7"/>
  <c r="E5643" i="7" s="1"/>
  <c r="D5642" i="7"/>
  <c r="D5641" i="7"/>
  <c r="E5641" i="7" s="1"/>
  <c r="D5640" i="7"/>
  <c r="D5639" i="7"/>
  <c r="E5639" i="7" s="1"/>
  <c r="D5638" i="7"/>
  <c r="D5637" i="7"/>
  <c r="D5636" i="7"/>
  <c r="D5635" i="7"/>
  <c r="E5635" i="7" s="1"/>
  <c r="D5634" i="7"/>
  <c r="D5633" i="7"/>
  <c r="E5633" i="7" s="1"/>
  <c r="D5632" i="7"/>
  <c r="D5631" i="7"/>
  <c r="E5631" i="7" s="1"/>
  <c r="D5630" i="7"/>
  <c r="D5629" i="7"/>
  <c r="E5629" i="7" s="1"/>
  <c r="D5628" i="7"/>
  <c r="D5627" i="7"/>
  <c r="E5627" i="7" s="1"/>
  <c r="D5626" i="7"/>
  <c r="D5625" i="7"/>
  <c r="E5625" i="7" s="1"/>
  <c r="D5624" i="7"/>
  <c r="D5623" i="7"/>
  <c r="E5623" i="7" s="1"/>
  <c r="D5622" i="7"/>
  <c r="D5621" i="7"/>
  <c r="D5620" i="7"/>
  <c r="D5619" i="7"/>
  <c r="D5618" i="7"/>
  <c r="D5617" i="7"/>
  <c r="E5617" i="7" s="1"/>
  <c r="D5616" i="7"/>
  <c r="D5615" i="7"/>
  <c r="E5615" i="7" s="1"/>
  <c r="D5614" i="7"/>
  <c r="D5613" i="7"/>
  <c r="E5613" i="7" s="1"/>
  <c r="D5612" i="7"/>
  <c r="D5611" i="7"/>
  <c r="E5611" i="7" s="1"/>
  <c r="D5610" i="7"/>
  <c r="D5609" i="7"/>
  <c r="E5609" i="7" s="1"/>
  <c r="D5608" i="7"/>
  <c r="D5607" i="7"/>
  <c r="E5607" i="7" s="1"/>
  <c r="D5606" i="7"/>
  <c r="D5605" i="7"/>
  <c r="E5605" i="7" s="1"/>
  <c r="D5604" i="7"/>
  <c r="D5603" i="7"/>
  <c r="E5603" i="7" s="1"/>
  <c r="D5602" i="7"/>
  <c r="D5601" i="7"/>
  <c r="E5601" i="7" s="1"/>
  <c r="D5600" i="7"/>
  <c r="D5599" i="7"/>
  <c r="D5598" i="7"/>
  <c r="D5597" i="7"/>
  <c r="E5597" i="7" s="1"/>
  <c r="D5596" i="7"/>
  <c r="D5595" i="7"/>
  <c r="E5595" i="7" s="1"/>
  <c r="D5594" i="7"/>
  <c r="D5593" i="7"/>
  <c r="E5593" i="7" s="1"/>
  <c r="D5592" i="7"/>
  <c r="D5591" i="7"/>
  <c r="E5591" i="7" s="1"/>
  <c r="D5590" i="7"/>
  <c r="D5589" i="7"/>
  <c r="E5589" i="7" s="1"/>
  <c r="D5588" i="7"/>
  <c r="D5587" i="7"/>
  <c r="E5587" i="7" s="1"/>
  <c r="D5586" i="7"/>
  <c r="D5585" i="7"/>
  <c r="E5585" i="7" s="1"/>
  <c r="D5584" i="7"/>
  <c r="D5583" i="7"/>
  <c r="E5583" i="7" s="1"/>
  <c r="D5582" i="7"/>
  <c r="D5581" i="7"/>
  <c r="E5581" i="7" s="1"/>
  <c r="D5580" i="7"/>
  <c r="D5579" i="7"/>
  <c r="E5579" i="7" s="1"/>
  <c r="D5578" i="7"/>
  <c r="D5577" i="7"/>
  <c r="E5577" i="7" s="1"/>
  <c r="D5576" i="7"/>
  <c r="D5575" i="7"/>
  <c r="E5575" i="7" s="1"/>
  <c r="D5574" i="7"/>
  <c r="D5573" i="7"/>
  <c r="E5573" i="7" s="1"/>
  <c r="D5572" i="7"/>
  <c r="D5571" i="7"/>
  <c r="E5571" i="7" s="1"/>
  <c r="D5570" i="7"/>
  <c r="D5569" i="7"/>
  <c r="E5569" i="7" s="1"/>
  <c r="D5568" i="7"/>
  <c r="D5567" i="7"/>
  <c r="E5567" i="7" s="1"/>
  <c r="D5566" i="7"/>
  <c r="D5565" i="7"/>
  <c r="E5565" i="7" s="1"/>
  <c r="F5565" i="7" s="1"/>
  <c r="D5564" i="7"/>
  <c r="D5563" i="7"/>
  <c r="E5563" i="7" s="1"/>
  <c r="D5562" i="7"/>
  <c r="D5561" i="7"/>
  <c r="D5560" i="7"/>
  <c r="D5559" i="7"/>
  <c r="E5559" i="7" s="1"/>
  <c r="D5558" i="7"/>
  <c r="D5557" i="7"/>
  <c r="D5556" i="7"/>
  <c r="D5555" i="7"/>
  <c r="E5555" i="7" s="1"/>
  <c r="D5554" i="7"/>
  <c r="D5553" i="7"/>
  <c r="E5553" i="7" s="1"/>
  <c r="D5552" i="7"/>
  <c r="D5551" i="7"/>
  <c r="E5551" i="7" s="1"/>
  <c r="D5550" i="7"/>
  <c r="D5549" i="7"/>
  <c r="E5549" i="7" s="1"/>
  <c r="F5549" i="7" s="1"/>
  <c r="D5548" i="7"/>
  <c r="D5547" i="7"/>
  <c r="D5546" i="7"/>
  <c r="D5545" i="7"/>
  <c r="D5544" i="7"/>
  <c r="D5543" i="7"/>
  <c r="E5543" i="7" s="1"/>
  <c r="D5542" i="7"/>
  <c r="D5541" i="7"/>
  <c r="D5540" i="7"/>
  <c r="D5539" i="7"/>
  <c r="E5539" i="7" s="1"/>
  <c r="D5538" i="7"/>
  <c r="D5537" i="7"/>
  <c r="D5536" i="7"/>
  <c r="D5535" i="7"/>
  <c r="E5535" i="7" s="1"/>
  <c r="D5534" i="7"/>
  <c r="D5533" i="7"/>
  <c r="E5533" i="7" s="1"/>
  <c r="D5532" i="7"/>
  <c r="D5531" i="7"/>
  <c r="E5531" i="7" s="1"/>
  <c r="D5530" i="7"/>
  <c r="D5529" i="7"/>
  <c r="D5528" i="7"/>
  <c r="D5527" i="7"/>
  <c r="E5527" i="7" s="1"/>
  <c r="D5526" i="7"/>
  <c r="D5525" i="7"/>
  <c r="D5524" i="7"/>
  <c r="D5523" i="7"/>
  <c r="E5523" i="7" s="1"/>
  <c r="D5522" i="7"/>
  <c r="D5521" i="7"/>
  <c r="E5521" i="7" s="1"/>
  <c r="D5520" i="7"/>
  <c r="D5519" i="7"/>
  <c r="E5519" i="7" s="1"/>
  <c r="D5518" i="7"/>
  <c r="D5517" i="7"/>
  <c r="E5517" i="7" s="1"/>
  <c r="D5516" i="7"/>
  <c r="D5515" i="7"/>
  <c r="E5515" i="7" s="1"/>
  <c r="D5514" i="7"/>
  <c r="D5513" i="7"/>
  <c r="E5513" i="7" s="1"/>
  <c r="F5513" i="7" s="1"/>
  <c r="D5512" i="7"/>
  <c r="D5511" i="7"/>
  <c r="E5511" i="7" s="1"/>
  <c r="D5510" i="7"/>
  <c r="D5509" i="7"/>
  <c r="D5508" i="7"/>
  <c r="D5507" i="7"/>
  <c r="E5507" i="7" s="1"/>
  <c r="D5506" i="7"/>
  <c r="D5505" i="7"/>
  <c r="E5505" i="7" s="1"/>
  <c r="D5504" i="7"/>
  <c r="D5503" i="7"/>
  <c r="E5503" i="7" s="1"/>
  <c r="D5502" i="7"/>
  <c r="D5501" i="7"/>
  <c r="E5501" i="7" s="1"/>
  <c r="D5500" i="7"/>
  <c r="D5499" i="7"/>
  <c r="E5499" i="7" s="1"/>
  <c r="D5498" i="7"/>
  <c r="D5497" i="7"/>
  <c r="D5496" i="7"/>
  <c r="D5495" i="7"/>
  <c r="E5495" i="7" s="1"/>
  <c r="D5494" i="7"/>
  <c r="D5493" i="7"/>
  <c r="D5492" i="7"/>
  <c r="D5491" i="7"/>
  <c r="E5491" i="7" s="1"/>
  <c r="D5490" i="7"/>
  <c r="D5489" i="7"/>
  <c r="E5489" i="7" s="1"/>
  <c r="D5488" i="7"/>
  <c r="E5488" i="7" s="1"/>
  <c r="D5487" i="7"/>
  <c r="D5486" i="7"/>
  <c r="D5485" i="7"/>
  <c r="E5485" i="7" s="1"/>
  <c r="F5485" i="7" s="1"/>
  <c r="G5485" i="7" s="1"/>
  <c r="D5484" i="7"/>
  <c r="E5484" i="7" s="1"/>
  <c r="F5484" i="7" s="1"/>
  <c r="D5483" i="7"/>
  <c r="D5482" i="7"/>
  <c r="D5481" i="7"/>
  <c r="E5481" i="7" s="1"/>
  <c r="D5480" i="7"/>
  <c r="E5480" i="7" s="1"/>
  <c r="D5479" i="7"/>
  <c r="D5478" i="7"/>
  <c r="D5477" i="7"/>
  <c r="E5477" i="7" s="1"/>
  <c r="F5477" i="7" s="1"/>
  <c r="G5477" i="7" s="1"/>
  <c r="D5476" i="7"/>
  <c r="E5476" i="7" s="1"/>
  <c r="F5476" i="7" s="1"/>
  <c r="D5475" i="7"/>
  <c r="D5474" i="7"/>
  <c r="D5473" i="7"/>
  <c r="E5473" i="7" s="1"/>
  <c r="D5472" i="7"/>
  <c r="E5472" i="7" s="1"/>
  <c r="D5471" i="7"/>
  <c r="D5470" i="7"/>
  <c r="D5469" i="7"/>
  <c r="E5469" i="7" s="1"/>
  <c r="F5469" i="7" s="1"/>
  <c r="G5469" i="7" s="1"/>
  <c r="D5468" i="7"/>
  <c r="E5468" i="7" s="1"/>
  <c r="F5468" i="7" s="1"/>
  <c r="D5467" i="7"/>
  <c r="D5466" i="7"/>
  <c r="D5465" i="7"/>
  <c r="E5465" i="7" s="1"/>
  <c r="D5464" i="7"/>
  <c r="E5464" i="7" s="1"/>
  <c r="D5463" i="7"/>
  <c r="D5462" i="7"/>
  <c r="D5461" i="7"/>
  <c r="E5461" i="7" s="1"/>
  <c r="F5461" i="7" s="1"/>
  <c r="G5461" i="7" s="1"/>
  <c r="D5460" i="7"/>
  <c r="E5460" i="7" s="1"/>
  <c r="F5460" i="7" s="1"/>
  <c r="D5459" i="7"/>
  <c r="D5458" i="7"/>
  <c r="D5457" i="7"/>
  <c r="E5457" i="7" s="1"/>
  <c r="D5456" i="7"/>
  <c r="E5456" i="7" s="1"/>
  <c r="D5455" i="7"/>
  <c r="D5454" i="7"/>
  <c r="D5453" i="7"/>
  <c r="E5453" i="7" s="1"/>
  <c r="F5453" i="7" s="1"/>
  <c r="G5453" i="7" s="1"/>
  <c r="D5452" i="7"/>
  <c r="E5452" i="7" s="1"/>
  <c r="F5452" i="7" s="1"/>
  <c r="D5451" i="7"/>
  <c r="D5450" i="7"/>
  <c r="E5450" i="7" s="1"/>
  <c r="D5449" i="7"/>
  <c r="D5448" i="7"/>
  <c r="E5448" i="7" s="1"/>
  <c r="D5447" i="7"/>
  <c r="D5446" i="7"/>
  <c r="D5445" i="7"/>
  <c r="D5444" i="7"/>
  <c r="E5444" i="7" s="1"/>
  <c r="D5443" i="7"/>
  <c r="D5442" i="7"/>
  <c r="E5442" i="7" s="1"/>
  <c r="F5442" i="7" s="1"/>
  <c r="G5442" i="7" s="1"/>
  <c r="D5441" i="7"/>
  <c r="D5440" i="7"/>
  <c r="E5440" i="7" s="1"/>
  <c r="D5439" i="7"/>
  <c r="D5438" i="7"/>
  <c r="E5438" i="7" s="1"/>
  <c r="F5438" i="7" s="1"/>
  <c r="G5438" i="7" s="1"/>
  <c r="D5437" i="7"/>
  <c r="D5436" i="7"/>
  <c r="E5436" i="7" s="1"/>
  <c r="D5435" i="7"/>
  <c r="D5434" i="7"/>
  <c r="D5433" i="7"/>
  <c r="D5432" i="7"/>
  <c r="E5432" i="7" s="1"/>
  <c r="D5431" i="7"/>
  <c r="D5430" i="7"/>
  <c r="E5430" i="7" s="1"/>
  <c r="F5430" i="7" s="1"/>
  <c r="D5429" i="7"/>
  <c r="D5428" i="7"/>
  <c r="E5428" i="7" s="1"/>
  <c r="D5427" i="7"/>
  <c r="D5426" i="7"/>
  <c r="E5426" i="7" s="1"/>
  <c r="F5426" i="7" s="1"/>
  <c r="G5426" i="7" s="1"/>
  <c r="D5425" i="7"/>
  <c r="D5424" i="7"/>
  <c r="E5424" i="7" s="1"/>
  <c r="D5423" i="7"/>
  <c r="D5422" i="7"/>
  <c r="E5422" i="7" s="1"/>
  <c r="F5422" i="7" s="1"/>
  <c r="G5422" i="7" s="1"/>
  <c r="D5421" i="7"/>
  <c r="D5420" i="7"/>
  <c r="E5420" i="7" s="1"/>
  <c r="D5419" i="7"/>
  <c r="D5418" i="7"/>
  <c r="E5418" i="7" s="1"/>
  <c r="D5417" i="7"/>
  <c r="D5416" i="7"/>
  <c r="E5416" i="7" s="1"/>
  <c r="D5415" i="7"/>
  <c r="D5414" i="7"/>
  <c r="D5413" i="7"/>
  <c r="D5412" i="7"/>
  <c r="E5412" i="7" s="1"/>
  <c r="D5411" i="7"/>
  <c r="D5410" i="7"/>
  <c r="E5410" i="7" s="1"/>
  <c r="F5410" i="7" s="1"/>
  <c r="G5410" i="7" s="1"/>
  <c r="D5409" i="7"/>
  <c r="D5408" i="7"/>
  <c r="E5408" i="7" s="1"/>
  <c r="D5407" i="7"/>
  <c r="D5406" i="7"/>
  <c r="E5406" i="7" s="1"/>
  <c r="F5406" i="7" s="1"/>
  <c r="G5406" i="7" s="1"/>
  <c r="D5405" i="7"/>
  <c r="D5404" i="7"/>
  <c r="E5404" i="7" s="1"/>
  <c r="D5403" i="7"/>
  <c r="D5402" i="7"/>
  <c r="D5401" i="7"/>
  <c r="D5400" i="7"/>
  <c r="E5400" i="7" s="1"/>
  <c r="D5399" i="7"/>
  <c r="D5398" i="7"/>
  <c r="E5398" i="7" s="1"/>
  <c r="F5398" i="7" s="1"/>
  <c r="G5398" i="7" s="1"/>
  <c r="D5397" i="7"/>
  <c r="D5396" i="7"/>
  <c r="E5396" i="7" s="1"/>
  <c r="D5395" i="7"/>
  <c r="D5394" i="7"/>
  <c r="E5394" i="7" s="1"/>
  <c r="F5394" i="7" s="1"/>
  <c r="G5394" i="7" s="1"/>
  <c r="D5393" i="7"/>
  <c r="D5392" i="7"/>
  <c r="E5392" i="7" s="1"/>
  <c r="D5391" i="7"/>
  <c r="D5390" i="7"/>
  <c r="D5389" i="7"/>
  <c r="D5388" i="7"/>
  <c r="E5388" i="7" s="1"/>
  <c r="D5387" i="7"/>
  <c r="D5386" i="7"/>
  <c r="E5386" i="7" s="1"/>
  <c r="D5385" i="7"/>
  <c r="D5384" i="7"/>
  <c r="E5384" i="7" s="1"/>
  <c r="D5383" i="7"/>
  <c r="D5382" i="7"/>
  <c r="E5382" i="7" s="1"/>
  <c r="F5382" i="7" s="1"/>
  <c r="G5382" i="7" s="1"/>
  <c r="D5381" i="7"/>
  <c r="D5380" i="7"/>
  <c r="E5380" i="7" s="1"/>
  <c r="D5379" i="7"/>
  <c r="D5378" i="7"/>
  <c r="E5378" i="7" s="1"/>
  <c r="F5378" i="7" s="1"/>
  <c r="G5378" i="7" s="1"/>
  <c r="D5377" i="7"/>
  <c r="D5376" i="7"/>
  <c r="E5376" i="7" s="1"/>
  <c r="D5375" i="7"/>
  <c r="D5374" i="7"/>
  <c r="E5374" i="7" s="1"/>
  <c r="F5374" i="7" s="1"/>
  <c r="D5373" i="7"/>
  <c r="D5372" i="7"/>
  <c r="E5372" i="7" s="1"/>
  <c r="D5371" i="7"/>
  <c r="D5370" i="7"/>
  <c r="D5369" i="7"/>
  <c r="D5368" i="7"/>
  <c r="E5368" i="7" s="1"/>
  <c r="D5367" i="7"/>
  <c r="D5366" i="7"/>
  <c r="E5366" i="7" s="1"/>
  <c r="F5366" i="7" s="1"/>
  <c r="G5366" i="7" s="1"/>
  <c r="D5365" i="7"/>
  <c r="D5364" i="7"/>
  <c r="E5364" i="7" s="1"/>
  <c r="D5363" i="7"/>
  <c r="D5362" i="7"/>
  <c r="E5362" i="7" s="1"/>
  <c r="F5362" i="7" s="1"/>
  <c r="G5362" i="7" s="1"/>
  <c r="D5361" i="7"/>
  <c r="D5360" i="7"/>
  <c r="E5360" i="7" s="1"/>
  <c r="D5359" i="7"/>
  <c r="D5358" i="7"/>
  <c r="D5357" i="7"/>
  <c r="D5356" i="7"/>
  <c r="E5356" i="7" s="1"/>
  <c r="D5355" i="7"/>
  <c r="D5354" i="7"/>
  <c r="E5354" i="7" s="1"/>
  <c r="D5353" i="7"/>
  <c r="D5352" i="7"/>
  <c r="E5352" i="7" s="1"/>
  <c r="D5351" i="7"/>
  <c r="D5350" i="7"/>
  <c r="E5350" i="7" s="1"/>
  <c r="F5350" i="7" s="1"/>
  <c r="G5350" i="7" s="1"/>
  <c r="D5349" i="7"/>
  <c r="D5348" i="7"/>
  <c r="E5348" i="7" s="1"/>
  <c r="D5347" i="7"/>
  <c r="D5346" i="7"/>
  <c r="D5345" i="7"/>
  <c r="D5344" i="7"/>
  <c r="E5344" i="7" s="1"/>
  <c r="D5343" i="7"/>
  <c r="D5342" i="7"/>
  <c r="E5342" i="7" s="1"/>
  <c r="F5342" i="7" s="1"/>
  <c r="G5342" i="7" s="1"/>
  <c r="D5341" i="7"/>
  <c r="D5340" i="7"/>
  <c r="E5340" i="7" s="1"/>
  <c r="D5339" i="7"/>
  <c r="D5338" i="7"/>
  <c r="D5337" i="7"/>
  <c r="D5336" i="7"/>
  <c r="E5336" i="7" s="1"/>
  <c r="D5335" i="7"/>
  <c r="D5334" i="7"/>
  <c r="E5334" i="7" s="1"/>
  <c r="F5334" i="7" s="1"/>
  <c r="G5334" i="7" s="1"/>
  <c r="D5333" i="7"/>
  <c r="D5332" i="7"/>
  <c r="E5332" i="7" s="1"/>
  <c r="D5331" i="7"/>
  <c r="D5330" i="7"/>
  <c r="E5330" i="7" s="1"/>
  <c r="F5330" i="7" s="1"/>
  <c r="D5329" i="7"/>
  <c r="D5328" i="7"/>
  <c r="E5328" i="7" s="1"/>
  <c r="D5327" i="7"/>
  <c r="D5326" i="7"/>
  <c r="E5326" i="7" s="1"/>
  <c r="F5326" i="7" s="1"/>
  <c r="D5325" i="7"/>
  <c r="D5324" i="7"/>
  <c r="E5324" i="7" s="1"/>
  <c r="D5323" i="7"/>
  <c r="D5322" i="7"/>
  <c r="D5321" i="7"/>
  <c r="D5320" i="7"/>
  <c r="E5320" i="7" s="1"/>
  <c r="D5319" i="7"/>
  <c r="D5318" i="7"/>
  <c r="E5318" i="7" s="1"/>
  <c r="F5318" i="7" s="1"/>
  <c r="D5317" i="7"/>
  <c r="D5316" i="7"/>
  <c r="E5316" i="7" s="1"/>
  <c r="D5315" i="7"/>
  <c r="D5314" i="7"/>
  <c r="E5314" i="7" s="1"/>
  <c r="F5314" i="7" s="1"/>
  <c r="D5313" i="7"/>
  <c r="D5312" i="7"/>
  <c r="E5312" i="7" s="1"/>
  <c r="D5311" i="7"/>
  <c r="D5310" i="7"/>
  <c r="E5310" i="7" s="1"/>
  <c r="F5310" i="7" s="1"/>
  <c r="D5309" i="7"/>
  <c r="D5308" i="7"/>
  <c r="E5308" i="7" s="1"/>
  <c r="D5307" i="7"/>
  <c r="D5306" i="7"/>
  <c r="E5306" i="7" s="1"/>
  <c r="F5306" i="7" s="1"/>
  <c r="D5305" i="7"/>
  <c r="D5304" i="7"/>
  <c r="E5304" i="7" s="1"/>
  <c r="D5303" i="7"/>
  <c r="D5302" i="7"/>
  <c r="E5302" i="7" s="1"/>
  <c r="F5302" i="7" s="1"/>
  <c r="D5301" i="7"/>
  <c r="D5300" i="7"/>
  <c r="E5300" i="7" s="1"/>
  <c r="D5299" i="7"/>
  <c r="D5298" i="7"/>
  <c r="E5298" i="7" s="1"/>
  <c r="F5298" i="7" s="1"/>
  <c r="D5297" i="7"/>
  <c r="D5296" i="7"/>
  <c r="E5296" i="7" s="1"/>
  <c r="D5295" i="7"/>
  <c r="D5294" i="7"/>
  <c r="E5294" i="7" s="1"/>
  <c r="F5294" i="7" s="1"/>
  <c r="D5293" i="7"/>
  <c r="D5292" i="7"/>
  <c r="E5292" i="7" s="1"/>
  <c r="D5291" i="7"/>
  <c r="D5290" i="7"/>
  <c r="E5290" i="7" s="1"/>
  <c r="F5290" i="7" s="1"/>
  <c r="D5289" i="7"/>
  <c r="D5288" i="7"/>
  <c r="E5288" i="7" s="1"/>
  <c r="D5287" i="7"/>
  <c r="D5286" i="7"/>
  <c r="E5286" i="7" s="1"/>
  <c r="F5286" i="7" s="1"/>
  <c r="D5285" i="7"/>
  <c r="D5284" i="7"/>
  <c r="E5284" i="7" s="1"/>
  <c r="D5283" i="7"/>
  <c r="D5282" i="7"/>
  <c r="E5282" i="7" s="1"/>
  <c r="F5282" i="7" s="1"/>
  <c r="D5281" i="7"/>
  <c r="D5280" i="7"/>
  <c r="E5280" i="7" s="1"/>
  <c r="D5279" i="7"/>
  <c r="D5278" i="7"/>
  <c r="E5278" i="7" s="1"/>
  <c r="F5278" i="7" s="1"/>
  <c r="D5277" i="7"/>
  <c r="D5276" i="7"/>
  <c r="E5276" i="7" s="1"/>
  <c r="D5275" i="7"/>
  <c r="D5274" i="7"/>
  <c r="E5274" i="7" s="1"/>
  <c r="F5274" i="7" s="1"/>
  <c r="D5273" i="7"/>
  <c r="D5272" i="7"/>
  <c r="E5272" i="7" s="1"/>
  <c r="D5271" i="7"/>
  <c r="D5270" i="7"/>
  <c r="E5270" i="7" s="1"/>
  <c r="F5270" i="7" s="1"/>
  <c r="D5269" i="7"/>
  <c r="D5268" i="7"/>
  <c r="E5268" i="7" s="1"/>
  <c r="D5267" i="7"/>
  <c r="D5266" i="7"/>
  <c r="E5266" i="7" s="1"/>
  <c r="F5266" i="7" s="1"/>
  <c r="D5265" i="7"/>
  <c r="D5264" i="7"/>
  <c r="E5264" i="7" s="1"/>
  <c r="D5263" i="7"/>
  <c r="D5262" i="7"/>
  <c r="E5262" i="7" s="1"/>
  <c r="F5262" i="7" s="1"/>
  <c r="D5261" i="7"/>
  <c r="D5260" i="7"/>
  <c r="E5260" i="7" s="1"/>
  <c r="D5259" i="7"/>
  <c r="D5258" i="7"/>
  <c r="E5258" i="7" s="1"/>
  <c r="F5258" i="7" s="1"/>
  <c r="D5257" i="7"/>
  <c r="D5256" i="7"/>
  <c r="E5256" i="7" s="1"/>
  <c r="D5255" i="7"/>
  <c r="D5254" i="7"/>
  <c r="E5254" i="7" s="1"/>
  <c r="F5254" i="7" s="1"/>
  <c r="D5253" i="7"/>
  <c r="D5252" i="7"/>
  <c r="E5252" i="7" s="1"/>
  <c r="D5251" i="7"/>
  <c r="D5250" i="7"/>
  <c r="E5250" i="7" s="1"/>
  <c r="F5250" i="7" s="1"/>
  <c r="D5249" i="7"/>
  <c r="D5248" i="7"/>
  <c r="E5248" i="7" s="1"/>
  <c r="D5247" i="7"/>
  <c r="D5246" i="7"/>
  <c r="E5246" i="7" s="1"/>
  <c r="F5246" i="7" s="1"/>
  <c r="D5245" i="7"/>
  <c r="D5244" i="7"/>
  <c r="E5244" i="7" s="1"/>
  <c r="D5243" i="7"/>
  <c r="D5242" i="7"/>
  <c r="D5241" i="7"/>
  <c r="D5240" i="7"/>
  <c r="E5240" i="7" s="1"/>
  <c r="D5239" i="7"/>
  <c r="D5238" i="7"/>
  <c r="E5238" i="7" s="1"/>
  <c r="D5237" i="7"/>
  <c r="D5236" i="7"/>
  <c r="E5236" i="7" s="1"/>
  <c r="D5235" i="7"/>
  <c r="D5234" i="7"/>
  <c r="E5234" i="7" s="1"/>
  <c r="F5234" i="7" s="1"/>
  <c r="G5234" i="7" s="1"/>
  <c r="D5233" i="7"/>
  <c r="D5232" i="7"/>
  <c r="E5232" i="7" s="1"/>
  <c r="D5231" i="7"/>
  <c r="D5230" i="7"/>
  <c r="D5229" i="7"/>
  <c r="D5228" i="7"/>
  <c r="E5228" i="7" s="1"/>
  <c r="D5227" i="7"/>
  <c r="D5226" i="7"/>
  <c r="D5225" i="7"/>
  <c r="D5224" i="7"/>
  <c r="E5224" i="7" s="1"/>
  <c r="D5223" i="7"/>
  <c r="D5222" i="7"/>
  <c r="E5222" i="7" s="1"/>
  <c r="D5221" i="7"/>
  <c r="D5220" i="7"/>
  <c r="E5220" i="7" s="1"/>
  <c r="D5219" i="7"/>
  <c r="D5218" i="7"/>
  <c r="E5218" i="7" s="1"/>
  <c r="F5218" i="7" s="1"/>
  <c r="G5218" i="7" s="1"/>
  <c r="D5217" i="7"/>
  <c r="D5216" i="7"/>
  <c r="E5216" i="7" s="1"/>
  <c r="D5215" i="7"/>
  <c r="D5214" i="7"/>
  <c r="D5213" i="7"/>
  <c r="D5212" i="7"/>
  <c r="E5212" i="7" s="1"/>
  <c r="D5211" i="7"/>
  <c r="D5210" i="7"/>
  <c r="D5209" i="7"/>
  <c r="D5208" i="7"/>
  <c r="E5208" i="7" s="1"/>
  <c r="D5207" i="7"/>
  <c r="E5207" i="7" s="1"/>
  <c r="D5206" i="7"/>
  <c r="D5205" i="7"/>
  <c r="E5205" i="7" s="1"/>
  <c r="D5204" i="7"/>
  <c r="D5203" i="7"/>
  <c r="E5203" i="7" s="1"/>
  <c r="D5202" i="7"/>
  <c r="D5201" i="7"/>
  <c r="E5201" i="7" s="1"/>
  <c r="D5200" i="7"/>
  <c r="D5199" i="7"/>
  <c r="E5199" i="7" s="1"/>
  <c r="D5198" i="7"/>
  <c r="D5197" i="7"/>
  <c r="E5197" i="7" s="1"/>
  <c r="D5196" i="7"/>
  <c r="D5195" i="7"/>
  <c r="E5195" i="7" s="1"/>
  <c r="D5194" i="7"/>
  <c r="D5193" i="7"/>
  <c r="E5193" i="7" s="1"/>
  <c r="D5192" i="7"/>
  <c r="D5191" i="7"/>
  <c r="E5191" i="7" s="1"/>
  <c r="D5190" i="7"/>
  <c r="D5189" i="7"/>
  <c r="E5189" i="7" s="1"/>
  <c r="D5188" i="7"/>
  <c r="D5187" i="7"/>
  <c r="E5187" i="7" s="1"/>
  <c r="D5186" i="7"/>
  <c r="D5185" i="7"/>
  <c r="E5185" i="7" s="1"/>
  <c r="D5184" i="7"/>
  <c r="D5183" i="7"/>
  <c r="E5183" i="7" s="1"/>
  <c r="D5182" i="7"/>
  <c r="D5181" i="7"/>
  <c r="E5181" i="7" s="1"/>
  <c r="D5180" i="7"/>
  <c r="D5179" i="7"/>
  <c r="E5179" i="7" s="1"/>
  <c r="D5178" i="7"/>
  <c r="D5177" i="7"/>
  <c r="E5177" i="7" s="1"/>
  <c r="D5176" i="7"/>
  <c r="D5175" i="7"/>
  <c r="E5175" i="7" s="1"/>
  <c r="D5174" i="7"/>
  <c r="D5173" i="7"/>
  <c r="E5173" i="7" s="1"/>
  <c r="D5172" i="7"/>
  <c r="D5171" i="7"/>
  <c r="E5171" i="7" s="1"/>
  <c r="D5170" i="7"/>
  <c r="D5169" i="7"/>
  <c r="E5169" i="7" s="1"/>
  <c r="D5168" i="7"/>
  <c r="D5167" i="7"/>
  <c r="E5167" i="7" s="1"/>
  <c r="D5166" i="7"/>
  <c r="D5165" i="7"/>
  <c r="E5165" i="7" s="1"/>
  <c r="D5164" i="7"/>
  <c r="D5163" i="7"/>
  <c r="E5163" i="7" s="1"/>
  <c r="D5162" i="7"/>
  <c r="D5161" i="7"/>
  <c r="E5161" i="7" s="1"/>
  <c r="D5160" i="7"/>
  <c r="D5159" i="7"/>
  <c r="E5159" i="7" s="1"/>
  <c r="D5158" i="7"/>
  <c r="D5157" i="7"/>
  <c r="E5157" i="7" s="1"/>
  <c r="D5156" i="7"/>
  <c r="D5155" i="7"/>
  <c r="E5155" i="7" s="1"/>
  <c r="D5154" i="7"/>
  <c r="D5153" i="7"/>
  <c r="E5153" i="7" s="1"/>
  <c r="D5152" i="7"/>
  <c r="D5151" i="7"/>
  <c r="E5151" i="7" s="1"/>
  <c r="D5150" i="7"/>
  <c r="D5149" i="7"/>
  <c r="E5149" i="7" s="1"/>
  <c r="D5148" i="7"/>
  <c r="D5147" i="7"/>
  <c r="D5146" i="7"/>
  <c r="D5145" i="7"/>
  <c r="D5144" i="7"/>
  <c r="D5143" i="7"/>
  <c r="E5143" i="7" s="1"/>
  <c r="D5142" i="7"/>
  <c r="D5141" i="7"/>
  <c r="D5140" i="7"/>
  <c r="D5139" i="7"/>
  <c r="E5139" i="7" s="1"/>
  <c r="D5138" i="7"/>
  <c r="D5137" i="7"/>
  <c r="E5137" i="7" s="1"/>
  <c r="D5136" i="7"/>
  <c r="D5135" i="7"/>
  <c r="E5135" i="7" s="1"/>
  <c r="D5134" i="7"/>
  <c r="D5133" i="7"/>
  <c r="E5133" i="7" s="1"/>
  <c r="D5132" i="7"/>
  <c r="D5131" i="7"/>
  <c r="E5131" i="7" s="1"/>
  <c r="D5130" i="7"/>
  <c r="D5129" i="7"/>
  <c r="E5129" i="7" s="1"/>
  <c r="D5128" i="7"/>
  <c r="D5127" i="7"/>
  <c r="E5127" i="7" s="1"/>
  <c r="D5126" i="7"/>
  <c r="D5125" i="7"/>
  <c r="E5125" i="7" s="1"/>
  <c r="D5124" i="7"/>
  <c r="D5123" i="7"/>
  <c r="E5123" i="7" s="1"/>
  <c r="D5122" i="7"/>
  <c r="D5121" i="7"/>
  <c r="E5121" i="7" s="1"/>
  <c r="D5120" i="7"/>
  <c r="D5119" i="7"/>
  <c r="E5119" i="7" s="1"/>
  <c r="D5118" i="7"/>
  <c r="D5117" i="7"/>
  <c r="E5117" i="7" s="1"/>
  <c r="D5116" i="7"/>
  <c r="D5115" i="7"/>
  <c r="E5115" i="7" s="1"/>
  <c r="D5114" i="7"/>
  <c r="D5113" i="7"/>
  <c r="E5113" i="7" s="1"/>
  <c r="D5112" i="7"/>
  <c r="D5111" i="7"/>
  <c r="E5111" i="7" s="1"/>
  <c r="D5110" i="7"/>
  <c r="D5109" i="7"/>
  <c r="E5109" i="7" s="1"/>
  <c r="D5108" i="7"/>
  <c r="D5107" i="7"/>
  <c r="E5107" i="7" s="1"/>
  <c r="D5106" i="7"/>
  <c r="D5105" i="7"/>
  <c r="E5105" i="7" s="1"/>
  <c r="D5104" i="7"/>
  <c r="D5103" i="7"/>
  <c r="E5103" i="7" s="1"/>
  <c r="D5102" i="7"/>
  <c r="D5101" i="7"/>
  <c r="D5100" i="7"/>
  <c r="D5099" i="7"/>
  <c r="D5098" i="7"/>
  <c r="D5097" i="7"/>
  <c r="E5097" i="7" s="1"/>
  <c r="D5096" i="7"/>
  <c r="D5095" i="7"/>
  <c r="E5095" i="7" s="1"/>
  <c r="D5094" i="7"/>
  <c r="D5093" i="7"/>
  <c r="E5093" i="7" s="1"/>
  <c r="D5092" i="7"/>
  <c r="D5091" i="7"/>
  <c r="E5091" i="7" s="1"/>
  <c r="D5090" i="7"/>
  <c r="D5089" i="7"/>
  <c r="E5089" i="7" s="1"/>
  <c r="D5088" i="7"/>
  <c r="D5087" i="7"/>
  <c r="E5087" i="7" s="1"/>
  <c r="D5086" i="7"/>
  <c r="D5085" i="7"/>
  <c r="E5085" i="7" s="1"/>
  <c r="D5084" i="7"/>
  <c r="D5083" i="7"/>
  <c r="E5083" i="7" s="1"/>
  <c r="D5082" i="7"/>
  <c r="D5081" i="7"/>
  <c r="E5081" i="7" s="1"/>
  <c r="D5080" i="7"/>
  <c r="D5079" i="7"/>
  <c r="E5079" i="7" s="1"/>
  <c r="D5078" i="7"/>
  <c r="D5077" i="7"/>
  <c r="E5077" i="7" s="1"/>
  <c r="D5076" i="7"/>
  <c r="D5075" i="7"/>
  <c r="E5075" i="7" s="1"/>
  <c r="D5074" i="7"/>
  <c r="D5073" i="7"/>
  <c r="E5073" i="7" s="1"/>
  <c r="D5072" i="7"/>
  <c r="D5071" i="7"/>
  <c r="E5071" i="7" s="1"/>
  <c r="D5070" i="7"/>
  <c r="D5069" i="7"/>
  <c r="E5069" i="7" s="1"/>
  <c r="D5068" i="7"/>
  <c r="D5067" i="7"/>
  <c r="E5067" i="7" s="1"/>
  <c r="D5066" i="7"/>
  <c r="D5065" i="7"/>
  <c r="E5065" i="7" s="1"/>
  <c r="D5064" i="7"/>
  <c r="D5063" i="7"/>
  <c r="D5062" i="7"/>
  <c r="D5061" i="7"/>
  <c r="E5061" i="7" s="1"/>
  <c r="D5060" i="7"/>
  <c r="D5059" i="7"/>
  <c r="E5059" i="7" s="1"/>
  <c r="D5058" i="7"/>
  <c r="D5057" i="7"/>
  <c r="E5057" i="7" s="1"/>
  <c r="D5056" i="7"/>
  <c r="D5055" i="7"/>
  <c r="E5055" i="7" s="1"/>
  <c r="D5054" i="7"/>
  <c r="D5053" i="7"/>
  <c r="E5053" i="7" s="1"/>
  <c r="D5052" i="7"/>
  <c r="D5051" i="7"/>
  <c r="E5051" i="7" s="1"/>
  <c r="D5050" i="7"/>
  <c r="D5049" i="7"/>
  <c r="D5048" i="7"/>
  <c r="D5047" i="7"/>
  <c r="D5046" i="7"/>
  <c r="D5045" i="7"/>
  <c r="E5045" i="7" s="1"/>
  <c r="D5044" i="7"/>
  <c r="D5043" i="7"/>
  <c r="E5043" i="7" s="1"/>
  <c r="D5042" i="7"/>
  <c r="D5041" i="7"/>
  <c r="E5041" i="7" s="1"/>
  <c r="D5040" i="7"/>
  <c r="D5039" i="7"/>
  <c r="E5039" i="7" s="1"/>
  <c r="D5038" i="7"/>
  <c r="D5037" i="7"/>
  <c r="E5037" i="7" s="1"/>
  <c r="D5036" i="7"/>
  <c r="D5035" i="7"/>
  <c r="E5035" i="7" s="1"/>
  <c r="D5034" i="7"/>
  <c r="D5033" i="7"/>
  <c r="E5033" i="7" s="1"/>
  <c r="D5032" i="7"/>
  <c r="D5031" i="7"/>
  <c r="E5031" i="7" s="1"/>
  <c r="D5030" i="7"/>
  <c r="D5029" i="7"/>
  <c r="D5028" i="7"/>
  <c r="D5027" i="7"/>
  <c r="E5027" i="7" s="1"/>
  <c r="D5026" i="7"/>
  <c r="D5025" i="7"/>
  <c r="E5025" i="7" s="1"/>
  <c r="D5024" i="7"/>
  <c r="D5023" i="7"/>
  <c r="E5023" i="7" s="1"/>
  <c r="D5022" i="7"/>
  <c r="D5021" i="7"/>
  <c r="E5021" i="7" s="1"/>
  <c r="D5020" i="7"/>
  <c r="D5019" i="7"/>
  <c r="E5019" i="7" s="1"/>
  <c r="D5018" i="7"/>
  <c r="D5017" i="7"/>
  <c r="E5017" i="7" s="1"/>
  <c r="D5016" i="7"/>
  <c r="D5015" i="7"/>
  <c r="E5015" i="7" s="1"/>
  <c r="D5014" i="7"/>
  <c r="D5013" i="7"/>
  <c r="E5013" i="7" s="1"/>
  <c r="D5012" i="7"/>
  <c r="D5011" i="7"/>
  <c r="E5011" i="7" s="1"/>
  <c r="D5010" i="7"/>
  <c r="D5009" i="7"/>
  <c r="E5009" i="7" s="1"/>
  <c r="D5008" i="7"/>
  <c r="D5007" i="7"/>
  <c r="E5007" i="7" s="1"/>
  <c r="D5006" i="7"/>
  <c r="D5005" i="7"/>
  <c r="E5005" i="7" s="1"/>
  <c r="D5004" i="7"/>
  <c r="D5003" i="7"/>
  <c r="E5003" i="7" s="1"/>
  <c r="D5002" i="7"/>
  <c r="D5001" i="7"/>
  <c r="E5001" i="7" s="1"/>
  <c r="D5000" i="7"/>
  <c r="D4999" i="7"/>
  <c r="E4999" i="7" s="1"/>
  <c r="D4998" i="7"/>
  <c r="D4997" i="7"/>
  <c r="D4996" i="7"/>
  <c r="D4995" i="7"/>
  <c r="D4994" i="7"/>
  <c r="D4993" i="7"/>
  <c r="E4993" i="7" s="1"/>
  <c r="D4992" i="7"/>
  <c r="D4991" i="7"/>
  <c r="E4991" i="7" s="1"/>
  <c r="D4990" i="7"/>
  <c r="D4989" i="7"/>
  <c r="E4989" i="7" s="1"/>
  <c r="D4988" i="7"/>
  <c r="D4987" i="7"/>
  <c r="E4987" i="7" s="1"/>
  <c r="D4986" i="7"/>
  <c r="D4985" i="7"/>
  <c r="E4985" i="7" s="1"/>
  <c r="D4984" i="7"/>
  <c r="D4983" i="7"/>
  <c r="E4983" i="7" s="1"/>
  <c r="D4982" i="7"/>
  <c r="D4981" i="7"/>
  <c r="E4981" i="7" s="1"/>
  <c r="D4980" i="7"/>
  <c r="D4979" i="7"/>
  <c r="E4979" i="7" s="1"/>
  <c r="D4978" i="7"/>
  <c r="D4977" i="7"/>
  <c r="E4977" i="7" s="1"/>
  <c r="D4976" i="7"/>
  <c r="D4975" i="7"/>
  <c r="E4975" i="7" s="1"/>
  <c r="D4974" i="7"/>
  <c r="D4973" i="7"/>
  <c r="E4973" i="7" s="1"/>
  <c r="D4972" i="7"/>
  <c r="D4971" i="7"/>
  <c r="E4971" i="7" s="1"/>
  <c r="D4970" i="7"/>
  <c r="D4969" i="7"/>
  <c r="E4969" i="7" s="1"/>
  <c r="D4968" i="7"/>
  <c r="D4967" i="7"/>
  <c r="E4967" i="7" s="1"/>
  <c r="D4966" i="7"/>
  <c r="D4965" i="7"/>
  <c r="E4965" i="7" s="1"/>
  <c r="D4964" i="7"/>
  <c r="D4963" i="7"/>
  <c r="E4963" i="7" s="1"/>
  <c r="D4962" i="7"/>
  <c r="D4961" i="7"/>
  <c r="E4961" i="7" s="1"/>
  <c r="D4960" i="7"/>
  <c r="D4959" i="7"/>
  <c r="E4959" i="7" s="1"/>
  <c r="D4958" i="7"/>
  <c r="D4957" i="7"/>
  <c r="E4957" i="7" s="1"/>
  <c r="D4956" i="7"/>
  <c r="D4955" i="7"/>
  <c r="E4955" i="7" s="1"/>
  <c r="D4954" i="7"/>
  <c r="D4953" i="7"/>
  <c r="E4953" i="7" s="1"/>
  <c r="D4952" i="7"/>
  <c r="D4951" i="7"/>
  <c r="E4951" i="7" s="1"/>
  <c r="D4950" i="7"/>
  <c r="D4949" i="7"/>
  <c r="E4949" i="7" s="1"/>
  <c r="D4948" i="7"/>
  <c r="D4947" i="7"/>
  <c r="E4947" i="7" s="1"/>
  <c r="D4946" i="7"/>
  <c r="D4945" i="7"/>
  <c r="E4945" i="7" s="1"/>
  <c r="D4944" i="7"/>
  <c r="D4943" i="7"/>
  <c r="E4943" i="7" s="1"/>
  <c r="D4942" i="7"/>
  <c r="D4941" i="7"/>
  <c r="E4941" i="7" s="1"/>
  <c r="D4940" i="7"/>
  <c r="D4939" i="7"/>
  <c r="E4939" i="7" s="1"/>
  <c r="D4938" i="7"/>
  <c r="D4937" i="7"/>
  <c r="E4937" i="7" s="1"/>
  <c r="D4936" i="7"/>
  <c r="D4935" i="7"/>
  <c r="E4935" i="7" s="1"/>
  <c r="D4934" i="7"/>
  <c r="D4933" i="7"/>
  <c r="E4933" i="7" s="1"/>
  <c r="D4932" i="7"/>
  <c r="D4931" i="7"/>
  <c r="E4931" i="7" s="1"/>
  <c r="D4930" i="7"/>
  <c r="D4929" i="7"/>
  <c r="E4929" i="7" s="1"/>
  <c r="D4928" i="7"/>
  <c r="D4927" i="7"/>
  <c r="E4927" i="7" s="1"/>
  <c r="D4926" i="7"/>
  <c r="D4925" i="7"/>
  <c r="E4925" i="7" s="1"/>
  <c r="D4924" i="7"/>
  <c r="D4923" i="7"/>
  <c r="E4923" i="7" s="1"/>
  <c r="D4922" i="7"/>
  <c r="D4921" i="7"/>
  <c r="E4921" i="7" s="1"/>
  <c r="D4920" i="7"/>
  <c r="D4919" i="7"/>
  <c r="E4919" i="7" s="1"/>
  <c r="D4918" i="7"/>
  <c r="D4917" i="7"/>
  <c r="E4917" i="7" s="1"/>
  <c r="D4916" i="7"/>
  <c r="D4915" i="7"/>
  <c r="E4915" i="7" s="1"/>
  <c r="D4914" i="7"/>
  <c r="D4913" i="7"/>
  <c r="E4913" i="7" s="1"/>
  <c r="D4912" i="7"/>
  <c r="D4911" i="7"/>
  <c r="E4911" i="7" s="1"/>
  <c r="D4910" i="7"/>
  <c r="D4909" i="7"/>
  <c r="D4908" i="7"/>
  <c r="D4907" i="7"/>
  <c r="D4906" i="7"/>
  <c r="D4905" i="7"/>
  <c r="E4905" i="7" s="1"/>
  <c r="D4904" i="7"/>
  <c r="D4903" i="7"/>
  <c r="E4903" i="7" s="1"/>
  <c r="D4902" i="7"/>
  <c r="D4901" i="7"/>
  <c r="E4901" i="7" s="1"/>
  <c r="F4901" i="7" s="1"/>
  <c r="G4901" i="7" s="1"/>
  <c r="D4900" i="7"/>
  <c r="D4899" i="7"/>
  <c r="E4899" i="7" s="1"/>
  <c r="D4898" i="7"/>
  <c r="D4897" i="7"/>
  <c r="E4897" i="7" s="1"/>
  <c r="D4896" i="7"/>
  <c r="D4895" i="7"/>
  <c r="E4895" i="7" s="1"/>
  <c r="D4894" i="7"/>
  <c r="D4893" i="7"/>
  <c r="D4892" i="7"/>
  <c r="D4891" i="7"/>
  <c r="E4891" i="7" s="1"/>
  <c r="D4890" i="7"/>
  <c r="D4889" i="7"/>
  <c r="D4888" i="7"/>
  <c r="D4887" i="7"/>
  <c r="E4887" i="7" s="1"/>
  <c r="D4886" i="7"/>
  <c r="D4885" i="7"/>
  <c r="E4885" i="7" s="1"/>
  <c r="F4885" i="7" s="1"/>
  <c r="G4885" i="7" s="1"/>
  <c r="D4884" i="7"/>
  <c r="D4883" i="7"/>
  <c r="E4883" i="7" s="1"/>
  <c r="D4882" i="7"/>
  <c r="D4881" i="7"/>
  <c r="D4880" i="7"/>
  <c r="D4879" i="7"/>
  <c r="E4879" i="7" s="1"/>
  <c r="D4878" i="7"/>
  <c r="D4877" i="7"/>
  <c r="E4877" i="7" s="1"/>
  <c r="D4876" i="7"/>
  <c r="D4875" i="7"/>
  <c r="E4875" i="7" s="1"/>
  <c r="D4874" i="7"/>
  <c r="D4873" i="7"/>
  <c r="D4872" i="7"/>
  <c r="D4871" i="7"/>
  <c r="E4871" i="7" s="1"/>
  <c r="D4870" i="7"/>
  <c r="D4869" i="7"/>
  <c r="E4869" i="7" s="1"/>
  <c r="F4869" i="7" s="1"/>
  <c r="G4869" i="7" s="1"/>
  <c r="D4868" i="7"/>
  <c r="D4867" i="7"/>
  <c r="E4867" i="7" s="1"/>
  <c r="D4866" i="7"/>
  <c r="D4865" i="7"/>
  <c r="D4864" i="7"/>
  <c r="D4863" i="7"/>
  <c r="E4863" i="7" s="1"/>
  <c r="D4862" i="7"/>
  <c r="D4861" i="7"/>
  <c r="D4860" i="7"/>
  <c r="D4859" i="7"/>
  <c r="E4859" i="7" s="1"/>
  <c r="D4858" i="7"/>
  <c r="D4857" i="7"/>
  <c r="D4856" i="7"/>
  <c r="D4855" i="7"/>
  <c r="E4855" i="7" s="1"/>
  <c r="D4854" i="7"/>
  <c r="D4853" i="7"/>
  <c r="E4853" i="7" s="1"/>
  <c r="F4853" i="7" s="1"/>
  <c r="G4853" i="7" s="1"/>
  <c r="D4852" i="7"/>
  <c r="D4851" i="7"/>
  <c r="E4851" i="7" s="1"/>
  <c r="D4850" i="7"/>
  <c r="D4849" i="7"/>
  <c r="E4849" i="7" s="1"/>
  <c r="F4849" i="7" s="1"/>
  <c r="D4848" i="7"/>
  <c r="D4847" i="7"/>
  <c r="E4847" i="7" s="1"/>
  <c r="D4846" i="7"/>
  <c r="D4845" i="7"/>
  <c r="D4844" i="7"/>
  <c r="D4843" i="7"/>
  <c r="E4843" i="7" s="1"/>
  <c r="D4842" i="7"/>
  <c r="D4841" i="7"/>
  <c r="D4840" i="7"/>
  <c r="D4839" i="7"/>
  <c r="E4839" i="7" s="1"/>
  <c r="D4838" i="7"/>
  <c r="D4837" i="7"/>
  <c r="E4837" i="7" s="1"/>
  <c r="F4837" i="7" s="1"/>
  <c r="G4837" i="7" s="1"/>
  <c r="D4836" i="7"/>
  <c r="D4835" i="7"/>
  <c r="E4835" i="7" s="1"/>
  <c r="D4834" i="7"/>
  <c r="D4833" i="7"/>
  <c r="E4833" i="7" s="1"/>
  <c r="F4833" i="7" s="1"/>
  <c r="D4832" i="7"/>
  <c r="D4831" i="7"/>
  <c r="E4831" i="7" s="1"/>
  <c r="D4830" i="7"/>
  <c r="D4829" i="7"/>
  <c r="D4828" i="7"/>
  <c r="D4827" i="7"/>
  <c r="E4827" i="7" s="1"/>
  <c r="D4826" i="7"/>
  <c r="D4825" i="7"/>
  <c r="D4824" i="7"/>
  <c r="D4823" i="7"/>
  <c r="E4823" i="7" s="1"/>
  <c r="D4822" i="7"/>
  <c r="D4821" i="7"/>
  <c r="E4821" i="7" s="1"/>
  <c r="F4821" i="7" s="1"/>
  <c r="G4821" i="7" s="1"/>
  <c r="D4820" i="7"/>
  <c r="D4819" i="7"/>
  <c r="E4819" i="7" s="1"/>
  <c r="D4818" i="7"/>
  <c r="D4817" i="7"/>
  <c r="D4816" i="7"/>
  <c r="D4815" i="7"/>
  <c r="E4815" i="7" s="1"/>
  <c r="D4814" i="7"/>
  <c r="D4813" i="7"/>
  <c r="D4812" i="7"/>
  <c r="D4811" i="7"/>
  <c r="E4811" i="7" s="1"/>
  <c r="D4810" i="7"/>
  <c r="D4809" i="7"/>
  <c r="E4809" i="7" s="1"/>
  <c r="D4808" i="7"/>
  <c r="D4807" i="7"/>
  <c r="E4807" i="7" s="1"/>
  <c r="D4806" i="7"/>
  <c r="D4805" i="7"/>
  <c r="D4804" i="7"/>
  <c r="D4803" i="7"/>
  <c r="E4803" i="7" s="1"/>
  <c r="D4802" i="7"/>
  <c r="D4801" i="7"/>
  <c r="E4801" i="7" s="1"/>
  <c r="D4800" i="7"/>
  <c r="D4799" i="7"/>
  <c r="E4799" i="7" s="1"/>
  <c r="D4798" i="7"/>
  <c r="D4797" i="7"/>
  <c r="D4796" i="7"/>
  <c r="D4795" i="7"/>
  <c r="E4795" i="7" s="1"/>
  <c r="D4794" i="7"/>
  <c r="D4793" i="7"/>
  <c r="E4793" i="7" s="1"/>
  <c r="D4792" i="7"/>
  <c r="D4791" i="7"/>
  <c r="E4791" i="7" s="1"/>
  <c r="D4790" i="7"/>
  <c r="D4789" i="7"/>
  <c r="D4788" i="7"/>
  <c r="D4787" i="7"/>
  <c r="E4787" i="7" s="1"/>
  <c r="D4786" i="7"/>
  <c r="D4785" i="7"/>
  <c r="D4784" i="7"/>
  <c r="D4783" i="7"/>
  <c r="E4783" i="7" s="1"/>
  <c r="D4782" i="7"/>
  <c r="D4781" i="7"/>
  <c r="D4780" i="7"/>
  <c r="D4779" i="7"/>
  <c r="E4779" i="7" s="1"/>
  <c r="D4778" i="7"/>
  <c r="D4777" i="7"/>
  <c r="E4777" i="7" s="1"/>
  <c r="D4776" i="7"/>
  <c r="D4775" i="7"/>
  <c r="E4775" i="7" s="1"/>
  <c r="D4774" i="7"/>
  <c r="D4773" i="7"/>
  <c r="E4773" i="7" s="1"/>
  <c r="F4773" i="7" s="1"/>
  <c r="G4773" i="7" s="1"/>
  <c r="D4772" i="7"/>
  <c r="D4771" i="7"/>
  <c r="E4771" i="7" s="1"/>
  <c r="D4770" i="7"/>
  <c r="D4769" i="7"/>
  <c r="D4768" i="7"/>
  <c r="D4767" i="7"/>
  <c r="E4767" i="7" s="1"/>
  <c r="D4766" i="7"/>
  <c r="D4765" i="7"/>
  <c r="D4764" i="7"/>
  <c r="D4763" i="7"/>
  <c r="E4763" i="7" s="1"/>
  <c r="D4762" i="7"/>
  <c r="D4761" i="7"/>
  <c r="E4761" i="7" s="1"/>
  <c r="D4760" i="7"/>
  <c r="D4759" i="7"/>
  <c r="E4759" i="7" s="1"/>
  <c r="D4758" i="7"/>
  <c r="D4757" i="7"/>
  <c r="E4757" i="7" s="1"/>
  <c r="F4757" i="7" s="1"/>
  <c r="G4757" i="7" s="1"/>
  <c r="D4756" i="7"/>
  <c r="D4755" i="7"/>
  <c r="D4754" i="7"/>
  <c r="D4753" i="7"/>
  <c r="D4752" i="7"/>
  <c r="E4752" i="7" s="1"/>
  <c r="F4752" i="7" s="1"/>
  <c r="D4751" i="7"/>
  <c r="D4750" i="7"/>
  <c r="E4750" i="7" s="1"/>
  <c r="D4749" i="7"/>
  <c r="D4748" i="7"/>
  <c r="D4747" i="7"/>
  <c r="D4746" i="7"/>
  <c r="E4746" i="7" s="1"/>
  <c r="D4745" i="7"/>
  <c r="D4744" i="7"/>
  <c r="E4744" i="7" s="1"/>
  <c r="D4743" i="7"/>
  <c r="D4742" i="7"/>
  <c r="E4742" i="7" s="1"/>
  <c r="D4741" i="7"/>
  <c r="D4740" i="7"/>
  <c r="E4740" i="7" s="1"/>
  <c r="F4740" i="7" s="1"/>
  <c r="G4740" i="7" s="1"/>
  <c r="D4739" i="7"/>
  <c r="D4738" i="7"/>
  <c r="E4738" i="7" s="1"/>
  <c r="D4737" i="7"/>
  <c r="D4736" i="7"/>
  <c r="D4735" i="7"/>
  <c r="D4734" i="7"/>
  <c r="E4734" i="7" s="1"/>
  <c r="D4733" i="7"/>
  <c r="D4732" i="7"/>
  <c r="E4732" i="7" s="1"/>
  <c r="D4731" i="7"/>
  <c r="D4730" i="7"/>
  <c r="E4730" i="7" s="1"/>
  <c r="D4729" i="7"/>
  <c r="D4728" i="7"/>
  <c r="E4728" i="7" s="1"/>
  <c r="F4728" i="7" s="1"/>
  <c r="D4727" i="7"/>
  <c r="D4726" i="7"/>
  <c r="E4726" i="7" s="1"/>
  <c r="D4725" i="7"/>
  <c r="D4724" i="7"/>
  <c r="D4723" i="7"/>
  <c r="D4722" i="7"/>
  <c r="E4722" i="7" s="1"/>
  <c r="D4721" i="7"/>
  <c r="D4720" i="7"/>
  <c r="D4719" i="7"/>
  <c r="D4718" i="7"/>
  <c r="E4718" i="7" s="1"/>
  <c r="D4717" i="7"/>
  <c r="D4716" i="7"/>
  <c r="E4716" i="7" s="1"/>
  <c r="F4716" i="7" s="1"/>
  <c r="G4716" i="7" s="1"/>
  <c r="D4715" i="7"/>
  <c r="D4714" i="7"/>
  <c r="E4714" i="7" s="1"/>
  <c r="D4713" i="7"/>
  <c r="D4712" i="7"/>
  <c r="D4711" i="7"/>
  <c r="D4710" i="7"/>
  <c r="E4710" i="7" s="1"/>
  <c r="D4709" i="7"/>
  <c r="D4708" i="7"/>
  <c r="D4707" i="7"/>
  <c r="D4706" i="7"/>
  <c r="E4706" i="7" s="1"/>
  <c r="D4705" i="7"/>
  <c r="D4704" i="7"/>
  <c r="E4704" i="7" s="1"/>
  <c r="D4703" i="7"/>
  <c r="D4702" i="7"/>
  <c r="E4702" i="7" s="1"/>
  <c r="D4701" i="7"/>
  <c r="D4700" i="7"/>
  <c r="E4700" i="7" s="1"/>
  <c r="F4700" i="7" s="1"/>
  <c r="D4699" i="7"/>
  <c r="D4698" i="7"/>
  <c r="E4698" i="7" s="1"/>
  <c r="D4697" i="7"/>
  <c r="D4696" i="7"/>
  <c r="D4695" i="7"/>
  <c r="D4694" i="7"/>
  <c r="E4694" i="7" s="1"/>
  <c r="D4693" i="7"/>
  <c r="D4692" i="7"/>
  <c r="D4691" i="7"/>
  <c r="D4690" i="7"/>
  <c r="E4690" i="7" s="1"/>
  <c r="D4689" i="7"/>
  <c r="D4688" i="7"/>
  <c r="E4688" i="7" s="1"/>
  <c r="D4687" i="7"/>
  <c r="D4686" i="7"/>
  <c r="E4686" i="7" s="1"/>
  <c r="D4685" i="7"/>
  <c r="E4685" i="7" s="1"/>
  <c r="F4685" i="7" s="1"/>
  <c r="D4684" i="7"/>
  <c r="E4684" i="7" s="1"/>
  <c r="D4683" i="7"/>
  <c r="D4682" i="7"/>
  <c r="D4681" i="7"/>
  <c r="D4680" i="7"/>
  <c r="D4679" i="7"/>
  <c r="D4678" i="7"/>
  <c r="D4677" i="7"/>
  <c r="E4677" i="7" s="1"/>
  <c r="F4677" i="7" s="1"/>
  <c r="D4676" i="7"/>
  <c r="E4676" i="7" s="1"/>
  <c r="D4675" i="7"/>
  <c r="D4674" i="7"/>
  <c r="E4674" i="7" s="1"/>
  <c r="F4674" i="7" s="1"/>
  <c r="D4673" i="7"/>
  <c r="D4672" i="7"/>
  <c r="E4672" i="7" s="1"/>
  <c r="D4671" i="7"/>
  <c r="D4670" i="7"/>
  <c r="D4669" i="7"/>
  <c r="E4669" i="7" s="1"/>
  <c r="F4669" i="7" s="1"/>
  <c r="D4668" i="7"/>
  <c r="D4667" i="7"/>
  <c r="D4666" i="7"/>
  <c r="E4666" i="7" s="1"/>
  <c r="D4665" i="7"/>
  <c r="D4664" i="7"/>
  <c r="E4664" i="7" s="1"/>
  <c r="D4663" i="7"/>
  <c r="D4662" i="7"/>
  <c r="D4661" i="7"/>
  <c r="D4660" i="7"/>
  <c r="D4659" i="7"/>
  <c r="D4658" i="7"/>
  <c r="E4658" i="7" s="1"/>
  <c r="D4657" i="7"/>
  <c r="D4656" i="7"/>
  <c r="E4656" i="7" s="1"/>
  <c r="D4655" i="7"/>
  <c r="D4654" i="7"/>
  <c r="E4654" i="7" s="1"/>
  <c r="D4653" i="7"/>
  <c r="D4652" i="7"/>
  <c r="E4652" i="7" s="1"/>
  <c r="D4651" i="7"/>
  <c r="D4650" i="7"/>
  <c r="E4650" i="7" s="1"/>
  <c r="D4649" i="7"/>
  <c r="D4648" i="7"/>
  <c r="E4648" i="7" s="1"/>
  <c r="D4647" i="7"/>
  <c r="D4646" i="7"/>
  <c r="E4646" i="7" s="1"/>
  <c r="D4645" i="7"/>
  <c r="E4645" i="7" s="1"/>
  <c r="F4645" i="7" s="1"/>
  <c r="D4644" i="7"/>
  <c r="E4644" i="7" s="1"/>
  <c r="D4643" i="7"/>
  <c r="D4642" i="7"/>
  <c r="D4641" i="7"/>
  <c r="D4640" i="7"/>
  <c r="E4640" i="7" s="1"/>
  <c r="D4639" i="7"/>
  <c r="D4638" i="7"/>
  <c r="E4638" i="7" s="1"/>
  <c r="F4638" i="7" s="1"/>
  <c r="D4637" i="7"/>
  <c r="E4637" i="7" s="1"/>
  <c r="F4637" i="7" s="1"/>
  <c r="D4636" i="7"/>
  <c r="D4635" i="7"/>
  <c r="D4634" i="7"/>
  <c r="E4634" i="7" s="1"/>
  <c r="D4633" i="7"/>
  <c r="D4632" i="7"/>
  <c r="E4632" i="7" s="1"/>
  <c r="D4631" i="7"/>
  <c r="D4630" i="7"/>
  <c r="E4630" i="7" s="1"/>
  <c r="D4629" i="7"/>
  <c r="D4628" i="7"/>
  <c r="E4628" i="7" s="1"/>
  <c r="F4628" i="7" s="1"/>
  <c r="G4628" i="7" s="1"/>
  <c r="D4627" i="7"/>
  <c r="D4626" i="7"/>
  <c r="D4625" i="7"/>
  <c r="D4624" i="7"/>
  <c r="D4623" i="7"/>
  <c r="E4623" i="7" s="1"/>
  <c r="F4623" i="7" s="1"/>
  <c r="D4622" i="7"/>
  <c r="D4621" i="7"/>
  <c r="D4620" i="7"/>
  <c r="D4619" i="7"/>
  <c r="E4619" i="7" s="1"/>
  <c r="F4619" i="7" s="1"/>
  <c r="D4618" i="7"/>
  <c r="E4618" i="7" s="1"/>
  <c r="D4617" i="7"/>
  <c r="D4616" i="7"/>
  <c r="D4615" i="7"/>
  <c r="E4615" i="7" s="1"/>
  <c r="F4615" i="7" s="1"/>
  <c r="D4614" i="7"/>
  <c r="E4614" i="7" s="1"/>
  <c r="D4613" i="7"/>
  <c r="D4612" i="7"/>
  <c r="D4611" i="7"/>
  <c r="D4610" i="7"/>
  <c r="D4609" i="7"/>
  <c r="D4608" i="7"/>
  <c r="E4608" i="7" s="1"/>
  <c r="F4608" i="7" s="1"/>
  <c r="D4607" i="7"/>
  <c r="E4607" i="7" s="1"/>
  <c r="F4607" i="7" s="1"/>
  <c r="D4606" i="7"/>
  <c r="D4605" i="7"/>
  <c r="D4604" i="7"/>
  <c r="D4603" i="7"/>
  <c r="E4603" i="7" s="1"/>
  <c r="F4603" i="7" s="1"/>
  <c r="D4602" i="7"/>
  <c r="E4602" i="7" s="1"/>
  <c r="D4601" i="7"/>
  <c r="D4600" i="7"/>
  <c r="E4600" i="7" s="1"/>
  <c r="D4599" i="7"/>
  <c r="D4598" i="7"/>
  <c r="E4598" i="7" s="1"/>
  <c r="D4597" i="7"/>
  <c r="D4596" i="7"/>
  <c r="D4595" i="7"/>
  <c r="D4594" i="7"/>
  <c r="E4594" i="7" s="1"/>
  <c r="D4593" i="7"/>
  <c r="D4592" i="7"/>
  <c r="D4591" i="7"/>
  <c r="D4590" i="7"/>
  <c r="D4589" i="7"/>
  <c r="D4588" i="7"/>
  <c r="D4587" i="7"/>
  <c r="E4587" i="7" s="1"/>
  <c r="F4587" i="7" s="1"/>
  <c r="D4586" i="7"/>
  <c r="D4585" i="7"/>
  <c r="D4584" i="7"/>
  <c r="D4583" i="7"/>
  <c r="D4582" i="7"/>
  <c r="E4582" i="7" s="1"/>
  <c r="D4581" i="7"/>
  <c r="D4580" i="7"/>
  <c r="E4580" i="7" s="1"/>
  <c r="D4579" i="7"/>
  <c r="E4579" i="7" s="1"/>
  <c r="D4578" i="7"/>
  <c r="D4577" i="7"/>
  <c r="D4576" i="7"/>
  <c r="D4575" i="7"/>
  <c r="D4574" i="7"/>
  <c r="E4574" i="7" s="1"/>
  <c r="D4573" i="7"/>
  <c r="D4572" i="7"/>
  <c r="E4572" i="7" s="1"/>
  <c r="D4571" i="7"/>
  <c r="E4571" i="7" s="1"/>
  <c r="D4570" i="7"/>
  <c r="D4569" i="7"/>
  <c r="D4568" i="7"/>
  <c r="D4567" i="7"/>
  <c r="D4566" i="7"/>
  <c r="E4566" i="7" s="1"/>
  <c r="D4565" i="7"/>
  <c r="D4564" i="7"/>
  <c r="D4563" i="7"/>
  <c r="D4562" i="7"/>
  <c r="D4561" i="7"/>
  <c r="D4560" i="7"/>
  <c r="D4559" i="7"/>
  <c r="D4558" i="7"/>
  <c r="E4558" i="7" s="1"/>
  <c r="D4557" i="7"/>
  <c r="D4556" i="7"/>
  <c r="E4556" i="7" s="1"/>
  <c r="D4555" i="7"/>
  <c r="E4555" i="7" s="1"/>
  <c r="D4554" i="7"/>
  <c r="D4553" i="7"/>
  <c r="D4552" i="7"/>
  <c r="D4551" i="7"/>
  <c r="D4550" i="7"/>
  <c r="E4550" i="7" s="1"/>
  <c r="D4549" i="7"/>
  <c r="D4548" i="7"/>
  <c r="E4548" i="7" s="1"/>
  <c r="D4547" i="7"/>
  <c r="E4547" i="7" s="1"/>
  <c r="D4546" i="7"/>
  <c r="D4545" i="7"/>
  <c r="D4544" i="7"/>
  <c r="D4543" i="7"/>
  <c r="D4542" i="7"/>
  <c r="E4542" i="7" s="1"/>
  <c r="D4541" i="7"/>
  <c r="D4540" i="7"/>
  <c r="E4540" i="7" s="1"/>
  <c r="D4539" i="7"/>
  <c r="E4539" i="7" s="1"/>
  <c r="D4538" i="7"/>
  <c r="D4537" i="7"/>
  <c r="D4536" i="7"/>
  <c r="E4536" i="7" s="1"/>
  <c r="D4535" i="7"/>
  <c r="D4534" i="7"/>
  <c r="E4534" i="7" s="1"/>
  <c r="D4533" i="7"/>
  <c r="E4533" i="7" s="1"/>
  <c r="D4532" i="7"/>
  <c r="D4531" i="7"/>
  <c r="D4530" i="7"/>
  <c r="D4529" i="7"/>
  <c r="E4529" i="7" s="1"/>
  <c r="D4528" i="7"/>
  <c r="D4527" i="7"/>
  <c r="D4526" i="7"/>
  <c r="D4525" i="7"/>
  <c r="E4525" i="7" s="1"/>
  <c r="D4524" i="7"/>
  <c r="D4523" i="7"/>
  <c r="D4522" i="7"/>
  <c r="D4521" i="7"/>
  <c r="E4521" i="7" s="1"/>
  <c r="D4520" i="7"/>
  <c r="D4519" i="7"/>
  <c r="D4518" i="7"/>
  <c r="D4517" i="7"/>
  <c r="E4517" i="7" s="1"/>
  <c r="D4516" i="7"/>
  <c r="D4515" i="7"/>
  <c r="D4514" i="7"/>
  <c r="D4513" i="7"/>
  <c r="E4513" i="7" s="1"/>
  <c r="D4512" i="7"/>
  <c r="D4511" i="7"/>
  <c r="D4510" i="7"/>
  <c r="D4509" i="7"/>
  <c r="E4509" i="7" s="1"/>
  <c r="D4508" i="7"/>
  <c r="D4507" i="7"/>
  <c r="D4506" i="7"/>
  <c r="D4505" i="7"/>
  <c r="E4505" i="7" s="1"/>
  <c r="D4504" i="7"/>
  <c r="D4503" i="7"/>
  <c r="D4502" i="7"/>
  <c r="D4501" i="7"/>
  <c r="E4501" i="7" s="1"/>
  <c r="D4500" i="7"/>
  <c r="D4499" i="7"/>
  <c r="D4498" i="7"/>
  <c r="D4497" i="7"/>
  <c r="E4497" i="7" s="1"/>
  <c r="D4496" i="7"/>
  <c r="D4495" i="7"/>
  <c r="D4494" i="7"/>
  <c r="D4493" i="7"/>
  <c r="E4493" i="7" s="1"/>
  <c r="D4492" i="7"/>
  <c r="D4491" i="7"/>
  <c r="D4490" i="7"/>
  <c r="D4489" i="7"/>
  <c r="E4489" i="7" s="1"/>
  <c r="D4488" i="7"/>
  <c r="D4487" i="7"/>
  <c r="D4486" i="7"/>
  <c r="D4485" i="7"/>
  <c r="E4485" i="7" s="1"/>
  <c r="D4484" i="7"/>
  <c r="D4483" i="7"/>
  <c r="D4482" i="7"/>
  <c r="D4481" i="7"/>
  <c r="E4481" i="7" s="1"/>
  <c r="D4480" i="7"/>
  <c r="D4479" i="7"/>
  <c r="D4478" i="7"/>
  <c r="D4477" i="7"/>
  <c r="E4477" i="7" s="1"/>
  <c r="D4476" i="7"/>
  <c r="D4475" i="7"/>
  <c r="D4474" i="7"/>
  <c r="D4473" i="7"/>
  <c r="E4473" i="7" s="1"/>
  <c r="D4472" i="7"/>
  <c r="D4471" i="7"/>
  <c r="D4470" i="7"/>
  <c r="D4469" i="7"/>
  <c r="E4469" i="7" s="1"/>
  <c r="D4468" i="7"/>
  <c r="D4467" i="7"/>
  <c r="D4466" i="7"/>
  <c r="D4465" i="7"/>
  <c r="E4465" i="7" s="1"/>
  <c r="D4464" i="7"/>
  <c r="D4463" i="7"/>
  <c r="D4462" i="7"/>
  <c r="D4461" i="7"/>
  <c r="E4461" i="7" s="1"/>
  <c r="D4460" i="7"/>
  <c r="D4459" i="7"/>
  <c r="D4458" i="7"/>
  <c r="D4457" i="7"/>
  <c r="E4457" i="7" s="1"/>
  <c r="D4456" i="7"/>
  <c r="D4455" i="7"/>
  <c r="D4454" i="7"/>
  <c r="D4453" i="7"/>
  <c r="E4453" i="7" s="1"/>
  <c r="D4452" i="7"/>
  <c r="D4451" i="7"/>
  <c r="D4450" i="7"/>
  <c r="D4449" i="7"/>
  <c r="E4449" i="7" s="1"/>
  <c r="D4448" i="7"/>
  <c r="D4447" i="7"/>
  <c r="D4446" i="7"/>
  <c r="D4445" i="7"/>
  <c r="E4445" i="7" s="1"/>
  <c r="D4444" i="7"/>
  <c r="D4443" i="7"/>
  <c r="D4442" i="7"/>
  <c r="D4441" i="7"/>
  <c r="E4441" i="7" s="1"/>
  <c r="D4440" i="7"/>
  <c r="D4439" i="7"/>
  <c r="D4438" i="7"/>
  <c r="D4437" i="7"/>
  <c r="E4437" i="7" s="1"/>
  <c r="D4436" i="7"/>
  <c r="D4435" i="7"/>
  <c r="D4434" i="7"/>
  <c r="D4433" i="7"/>
  <c r="E4433" i="7" s="1"/>
  <c r="D4432" i="7"/>
  <c r="D4431" i="7"/>
  <c r="D4430" i="7"/>
  <c r="D4429" i="7"/>
  <c r="E4429" i="7" s="1"/>
  <c r="D4428" i="7"/>
  <c r="D4427" i="7"/>
  <c r="D4426" i="7"/>
  <c r="D4425" i="7"/>
  <c r="E4425" i="7" s="1"/>
  <c r="D4424" i="7"/>
  <c r="D4423" i="7"/>
  <c r="D4422" i="7"/>
  <c r="D4421" i="7"/>
  <c r="E4421" i="7" s="1"/>
  <c r="D4420" i="7"/>
  <c r="D4419" i="7"/>
  <c r="D4418" i="7"/>
  <c r="D4417" i="7"/>
  <c r="E4417" i="7" s="1"/>
  <c r="D4416" i="7"/>
  <c r="D4415" i="7"/>
  <c r="D4414" i="7"/>
  <c r="E4414" i="7" s="1"/>
  <c r="F4414" i="7" s="1"/>
  <c r="D4413" i="7"/>
  <c r="E4413" i="7" s="1"/>
  <c r="D4412" i="7"/>
  <c r="D4411" i="7"/>
  <c r="D4410" i="7"/>
  <c r="D4409" i="7"/>
  <c r="E4409" i="7" s="1"/>
  <c r="D4408" i="7"/>
  <c r="D4407" i="7"/>
  <c r="D4406" i="7"/>
  <c r="D4405" i="7"/>
  <c r="E4405" i="7" s="1"/>
  <c r="D4404" i="7"/>
  <c r="D4403" i="7"/>
  <c r="D4402" i="7"/>
  <c r="E4402" i="7" s="1"/>
  <c r="D4401" i="7"/>
  <c r="E4401" i="7" s="1"/>
  <c r="D4400" i="7"/>
  <c r="D4399" i="7"/>
  <c r="D4398" i="7"/>
  <c r="E4398" i="7" s="1"/>
  <c r="F4398" i="7" s="1"/>
  <c r="D4397" i="7"/>
  <c r="E4397" i="7" s="1"/>
  <c r="D4396" i="7"/>
  <c r="D4395" i="7"/>
  <c r="D4394" i="7"/>
  <c r="D4393" i="7"/>
  <c r="D4392" i="7"/>
  <c r="D4391" i="7"/>
  <c r="D4390" i="7"/>
  <c r="D4389" i="7"/>
  <c r="E4389" i="7" s="1"/>
  <c r="D4388" i="7"/>
  <c r="D4387" i="7"/>
  <c r="D4386" i="7"/>
  <c r="E4386" i="7" s="1"/>
  <c r="F4386" i="7" s="1"/>
  <c r="D4385" i="7"/>
  <c r="E4385" i="7" s="1"/>
  <c r="D4384" i="7"/>
  <c r="D4383" i="7"/>
  <c r="D4382" i="7"/>
  <c r="E4382" i="7" s="1"/>
  <c r="D4381" i="7"/>
  <c r="E4381" i="7" s="1"/>
  <c r="D4380" i="7"/>
  <c r="D4379" i="7"/>
  <c r="D4378" i="7"/>
  <c r="E4378" i="7" s="1"/>
  <c r="D4377" i="7"/>
  <c r="E4377" i="7" s="1"/>
  <c r="D4376" i="7"/>
  <c r="D4375" i="7"/>
  <c r="D4374" i="7"/>
  <c r="E4374" i="7" s="1"/>
  <c r="F4374" i="7" s="1"/>
  <c r="D4373" i="7"/>
  <c r="E4373" i="7" s="1"/>
  <c r="D4372" i="7"/>
  <c r="D4371" i="7"/>
  <c r="D4370" i="7"/>
  <c r="E4370" i="7" s="1"/>
  <c r="F4370" i="7" s="1"/>
  <c r="D4369" i="7"/>
  <c r="E4369" i="7" s="1"/>
  <c r="D4368" i="7"/>
  <c r="D4367" i="7"/>
  <c r="D4366" i="7"/>
  <c r="D4365" i="7"/>
  <c r="E4365" i="7" s="1"/>
  <c r="D4364" i="7"/>
  <c r="D4363" i="7"/>
  <c r="D4362" i="7"/>
  <c r="E4362" i="7" s="1"/>
  <c r="D4361" i="7"/>
  <c r="E4361" i="7" s="1"/>
  <c r="D4360" i="7"/>
  <c r="D4359" i="7"/>
  <c r="D4358" i="7"/>
  <c r="D4357" i="7"/>
  <c r="D4356" i="7"/>
  <c r="D4355" i="7"/>
  <c r="D4354" i="7"/>
  <c r="D4353" i="7"/>
  <c r="E4353" i="7" s="1"/>
  <c r="D4352" i="7"/>
  <c r="D4351" i="7"/>
  <c r="D4350" i="7"/>
  <c r="E4350" i="7" s="1"/>
  <c r="D4349" i="7"/>
  <c r="E4349" i="7" s="1"/>
  <c r="D4348" i="7"/>
  <c r="D4347" i="7"/>
  <c r="D4346" i="7"/>
  <c r="E4346" i="7" s="1"/>
  <c r="F4346" i="7" s="1"/>
  <c r="D4345" i="7"/>
  <c r="E4345" i="7" s="1"/>
  <c r="D4344" i="7"/>
  <c r="D4343" i="7"/>
  <c r="D4342" i="7"/>
  <c r="E4342" i="7" s="1"/>
  <c r="D4341" i="7"/>
  <c r="E4341" i="7" s="1"/>
  <c r="D4340" i="7"/>
  <c r="D4339" i="7"/>
  <c r="D4338" i="7"/>
  <c r="D4337" i="7"/>
  <c r="E4337" i="7" s="1"/>
  <c r="D4336" i="7"/>
  <c r="D4335" i="7"/>
  <c r="D4334" i="7"/>
  <c r="E4334" i="7" s="1"/>
  <c r="D4333" i="7"/>
  <c r="E4333" i="7" s="1"/>
  <c r="D4332" i="7"/>
  <c r="D4331" i="7"/>
  <c r="D4330" i="7"/>
  <c r="E4330" i="7" s="1"/>
  <c r="F4330" i="7" s="1"/>
  <c r="D4329" i="7"/>
  <c r="E4329" i="7" s="1"/>
  <c r="D4328" i="7"/>
  <c r="D4327" i="7"/>
  <c r="D4326" i="7"/>
  <c r="E4326" i="7" s="1"/>
  <c r="D4325" i="7"/>
  <c r="E4325" i="7" s="1"/>
  <c r="D4324" i="7"/>
  <c r="D4323" i="7"/>
  <c r="D4322" i="7"/>
  <c r="D4321" i="7"/>
  <c r="E4321" i="7" s="1"/>
  <c r="D4320" i="7"/>
  <c r="D4319" i="7"/>
  <c r="D4318" i="7"/>
  <c r="E4318" i="7" s="1"/>
  <c r="D4317" i="7"/>
  <c r="E4317" i="7" s="1"/>
  <c r="D4316" i="7"/>
  <c r="D4315" i="7"/>
  <c r="D4314" i="7"/>
  <c r="E4314" i="7" s="1"/>
  <c r="F4314" i="7" s="1"/>
  <c r="D4313" i="7"/>
  <c r="E4313" i="7" s="1"/>
  <c r="D4312" i="7"/>
  <c r="D4311" i="7"/>
  <c r="D4310" i="7"/>
  <c r="E4310" i="7" s="1"/>
  <c r="D4309" i="7"/>
  <c r="E4309" i="7" s="1"/>
  <c r="D4308" i="7"/>
  <c r="D4307" i="7"/>
  <c r="D4306" i="7"/>
  <c r="D4305" i="7"/>
  <c r="E4305" i="7" s="1"/>
  <c r="D4304" i="7"/>
  <c r="D4303" i="7"/>
  <c r="D4302" i="7"/>
  <c r="E4302" i="7" s="1"/>
  <c r="D4301" i="7"/>
  <c r="E4301" i="7" s="1"/>
  <c r="D4300" i="7"/>
  <c r="D4299" i="7"/>
  <c r="D4298" i="7"/>
  <c r="E4298" i="7" s="1"/>
  <c r="F4298" i="7" s="1"/>
  <c r="D4297" i="7"/>
  <c r="E4297" i="7" s="1"/>
  <c r="D4296" i="7"/>
  <c r="D4295" i="7"/>
  <c r="D4294" i="7"/>
  <c r="E4294" i="7" s="1"/>
  <c r="D4293" i="7"/>
  <c r="E4293" i="7" s="1"/>
  <c r="D4292" i="7"/>
  <c r="D4291" i="7"/>
  <c r="D4290" i="7"/>
  <c r="D4289" i="7"/>
  <c r="E4289" i="7" s="1"/>
  <c r="D4288" i="7"/>
  <c r="D4287" i="7"/>
  <c r="D4286" i="7"/>
  <c r="E4286" i="7" s="1"/>
  <c r="D4285" i="7"/>
  <c r="E4285" i="7" s="1"/>
  <c r="D4284" i="7"/>
  <c r="D4283" i="7"/>
  <c r="D4282" i="7"/>
  <c r="E4282" i="7" s="1"/>
  <c r="F4282" i="7" s="1"/>
  <c r="D4281" i="7"/>
  <c r="E4281" i="7" s="1"/>
  <c r="D4280" i="7"/>
  <c r="D4279" i="7"/>
  <c r="D4278" i="7"/>
  <c r="E4278" i="7" s="1"/>
  <c r="D4277" i="7"/>
  <c r="E4277" i="7" s="1"/>
  <c r="D4276" i="7"/>
  <c r="D4275" i="7"/>
  <c r="D4274" i="7"/>
  <c r="D4273" i="7"/>
  <c r="E4273" i="7" s="1"/>
  <c r="D4272" i="7"/>
  <c r="D4271" i="7"/>
  <c r="D4270" i="7"/>
  <c r="E4270" i="7" s="1"/>
  <c r="D4269" i="7"/>
  <c r="E4269" i="7" s="1"/>
  <c r="D4268" i="7"/>
  <c r="D4267" i="7"/>
  <c r="D4266" i="7"/>
  <c r="E4266" i="7" s="1"/>
  <c r="F4266" i="7" s="1"/>
  <c r="D4265" i="7"/>
  <c r="E4265" i="7" s="1"/>
  <c r="D4264" i="7"/>
  <c r="D4263" i="7"/>
  <c r="D4262" i="7"/>
  <c r="E4262" i="7" s="1"/>
  <c r="D4261" i="7"/>
  <c r="E4261" i="7" s="1"/>
  <c r="D4260" i="7"/>
  <c r="D4259" i="7"/>
  <c r="D4258" i="7"/>
  <c r="D4257" i="7"/>
  <c r="E4257" i="7" s="1"/>
  <c r="D4256" i="7"/>
  <c r="D4255" i="7"/>
  <c r="D4254" i="7"/>
  <c r="E4254" i="7" s="1"/>
  <c r="D4253" i="7"/>
  <c r="E4253" i="7" s="1"/>
  <c r="D4252" i="7"/>
  <c r="D4251" i="7"/>
  <c r="D4250" i="7"/>
  <c r="E4250" i="7" s="1"/>
  <c r="F4250" i="7" s="1"/>
  <c r="D4249" i="7"/>
  <c r="E4249" i="7" s="1"/>
  <c r="D4248" i="7"/>
  <c r="D4247" i="7"/>
  <c r="D4246" i="7"/>
  <c r="E4246" i="7" s="1"/>
  <c r="D4245" i="7"/>
  <c r="E4245" i="7" s="1"/>
  <c r="D4244" i="7"/>
  <c r="D4243" i="7"/>
  <c r="D4242" i="7"/>
  <c r="D4241" i="7"/>
  <c r="E4241" i="7" s="1"/>
  <c r="D4240" i="7"/>
  <c r="D4239" i="7"/>
  <c r="D4238" i="7"/>
  <c r="E4238" i="7" s="1"/>
  <c r="D4237" i="7"/>
  <c r="E4237" i="7" s="1"/>
  <c r="D4236" i="7"/>
  <c r="D4235" i="7"/>
  <c r="D4234" i="7"/>
  <c r="E4234" i="7" s="1"/>
  <c r="F4234" i="7" s="1"/>
  <c r="D4233" i="7"/>
  <c r="E4233" i="7" s="1"/>
  <c r="D4232" i="7"/>
  <c r="D4231" i="7"/>
  <c r="D4230" i="7"/>
  <c r="E4230" i="7" s="1"/>
  <c r="D4229" i="7"/>
  <c r="E4229" i="7" s="1"/>
  <c r="D4228" i="7"/>
  <c r="D4227" i="7"/>
  <c r="D4226" i="7"/>
  <c r="D4225" i="7"/>
  <c r="E4225" i="7" s="1"/>
  <c r="D4224" i="7"/>
  <c r="D4223" i="7"/>
  <c r="D4222" i="7"/>
  <c r="E4222" i="7" s="1"/>
  <c r="D4221" i="7"/>
  <c r="E4221" i="7" s="1"/>
  <c r="D4220" i="7"/>
  <c r="D4219" i="7"/>
  <c r="D4218" i="7"/>
  <c r="E4218" i="7" s="1"/>
  <c r="F4218" i="7" s="1"/>
  <c r="D4217" i="7"/>
  <c r="E4217" i="7" s="1"/>
  <c r="D4216" i="7"/>
  <c r="D4215" i="7"/>
  <c r="D4214" i="7"/>
  <c r="E4214" i="7" s="1"/>
  <c r="D4213" i="7"/>
  <c r="E4213" i="7" s="1"/>
  <c r="D4212" i="7"/>
  <c r="D4211" i="7"/>
  <c r="D4210" i="7"/>
  <c r="D4209" i="7"/>
  <c r="E4209" i="7" s="1"/>
  <c r="D4208" i="7"/>
  <c r="D4207" i="7"/>
  <c r="D4206" i="7"/>
  <c r="E4206" i="7" s="1"/>
  <c r="D4205" i="7"/>
  <c r="E4205" i="7" s="1"/>
  <c r="D4204" i="7"/>
  <c r="D4203" i="7"/>
  <c r="D4202" i="7"/>
  <c r="E4202" i="7" s="1"/>
  <c r="F4202" i="7" s="1"/>
  <c r="D4201" i="7"/>
  <c r="E4201" i="7" s="1"/>
  <c r="D4200" i="7"/>
  <c r="D4199" i="7"/>
  <c r="D4198" i="7"/>
  <c r="E4198" i="7" s="1"/>
  <c r="D4197" i="7"/>
  <c r="E4197" i="7" s="1"/>
  <c r="D4196" i="7"/>
  <c r="D4195" i="7"/>
  <c r="D4194" i="7"/>
  <c r="D4193" i="7"/>
  <c r="E4193" i="7" s="1"/>
  <c r="D4192" i="7"/>
  <c r="D4191" i="7"/>
  <c r="D4190" i="7"/>
  <c r="E4190" i="7" s="1"/>
  <c r="D4189" i="7"/>
  <c r="E4189" i="7" s="1"/>
  <c r="D4188" i="7"/>
  <c r="D4187" i="7"/>
  <c r="D4186" i="7"/>
  <c r="E4186" i="7" s="1"/>
  <c r="F4186" i="7" s="1"/>
  <c r="D4185" i="7"/>
  <c r="E4185" i="7" s="1"/>
  <c r="D4184" i="7"/>
  <c r="D4183" i="7"/>
  <c r="D4182" i="7"/>
  <c r="E4182" i="7" s="1"/>
  <c r="D4181" i="7"/>
  <c r="E4181" i="7" s="1"/>
  <c r="D4180" i="7"/>
  <c r="D4179" i="7"/>
  <c r="D4178" i="7"/>
  <c r="D4177" i="7"/>
  <c r="E4177" i="7" s="1"/>
  <c r="D4176" i="7"/>
  <c r="D4175" i="7"/>
  <c r="D4174" i="7"/>
  <c r="E4174" i="7" s="1"/>
  <c r="D4173" i="7"/>
  <c r="E4173" i="7" s="1"/>
  <c r="D4172" i="7"/>
  <c r="D4171" i="7"/>
  <c r="D4170" i="7"/>
  <c r="E4170" i="7" s="1"/>
  <c r="F4170" i="7" s="1"/>
  <c r="D4169" i="7"/>
  <c r="E4169" i="7" s="1"/>
  <c r="D4168" i="7"/>
  <c r="D4167" i="7"/>
  <c r="D4166" i="7"/>
  <c r="E4166" i="7" s="1"/>
  <c r="D4165" i="7"/>
  <c r="E4165" i="7" s="1"/>
  <c r="D4164" i="7"/>
  <c r="D4163" i="7"/>
  <c r="D4162" i="7"/>
  <c r="D4161" i="7"/>
  <c r="E4161" i="7" s="1"/>
  <c r="D4160" i="7"/>
  <c r="D4159" i="7"/>
  <c r="D4158" i="7"/>
  <c r="E4158" i="7" s="1"/>
  <c r="D4157" i="7"/>
  <c r="E4157" i="7" s="1"/>
  <c r="D4156" i="7"/>
  <c r="D4155" i="7"/>
  <c r="D4154" i="7"/>
  <c r="E4154" i="7" s="1"/>
  <c r="F4154" i="7" s="1"/>
  <c r="D4153" i="7"/>
  <c r="E4153" i="7" s="1"/>
  <c r="D4152" i="7"/>
  <c r="D4151" i="7"/>
  <c r="D4150" i="7"/>
  <c r="E4150" i="7" s="1"/>
  <c r="D4149" i="7"/>
  <c r="E4149" i="7" s="1"/>
  <c r="D4148" i="7"/>
  <c r="D4147" i="7"/>
  <c r="D4146" i="7"/>
  <c r="D4145" i="7"/>
  <c r="E4145" i="7" s="1"/>
  <c r="D4144" i="7"/>
  <c r="D4143" i="7"/>
  <c r="D4142" i="7"/>
  <c r="E4142" i="7" s="1"/>
  <c r="D4141" i="7"/>
  <c r="E4141" i="7" s="1"/>
  <c r="D4140" i="7"/>
  <c r="D4139" i="7"/>
  <c r="D4138" i="7"/>
  <c r="E4138" i="7" s="1"/>
  <c r="F4138" i="7" s="1"/>
  <c r="D4137" i="7"/>
  <c r="E4137" i="7" s="1"/>
  <c r="D4136" i="7"/>
  <c r="D4135" i="7"/>
  <c r="D4134" i="7"/>
  <c r="E4134" i="7" s="1"/>
  <c r="D4133" i="7"/>
  <c r="E4133" i="7" s="1"/>
  <c r="D4132" i="7"/>
  <c r="D4131" i="7"/>
  <c r="D4130" i="7"/>
  <c r="D4129" i="7"/>
  <c r="E4129" i="7" s="1"/>
  <c r="D4128" i="7"/>
  <c r="D4127" i="7"/>
  <c r="D4126" i="7"/>
  <c r="E4126" i="7" s="1"/>
  <c r="D4125" i="7"/>
  <c r="E4125" i="7" s="1"/>
  <c r="D4124" i="7"/>
  <c r="D4123" i="7"/>
  <c r="D4122" i="7"/>
  <c r="E4122" i="7" s="1"/>
  <c r="F4122" i="7" s="1"/>
  <c r="D4121" i="7"/>
  <c r="E4121" i="7" s="1"/>
  <c r="D4120" i="7"/>
  <c r="D4119" i="7"/>
  <c r="D4118" i="7"/>
  <c r="E4118" i="7" s="1"/>
  <c r="D4117" i="7"/>
  <c r="E4117" i="7" s="1"/>
  <c r="D4116" i="7"/>
  <c r="D4115" i="7"/>
  <c r="D4114" i="7"/>
  <c r="D4113" i="7"/>
  <c r="E4113" i="7" s="1"/>
  <c r="D4112" i="7"/>
  <c r="D4111" i="7"/>
  <c r="D4110" i="7"/>
  <c r="E4110" i="7" s="1"/>
  <c r="D4109" i="7"/>
  <c r="E4109" i="7" s="1"/>
  <c r="D4108" i="7"/>
  <c r="D4107" i="7"/>
  <c r="D4106" i="7"/>
  <c r="E4106" i="7" s="1"/>
  <c r="F4106" i="7" s="1"/>
  <c r="D4105" i="7"/>
  <c r="E4105" i="7" s="1"/>
  <c r="D4104" i="7"/>
  <c r="D4103" i="7"/>
  <c r="D4102" i="7"/>
  <c r="E4102" i="7" s="1"/>
  <c r="D4101" i="7"/>
  <c r="E4101" i="7" s="1"/>
  <c r="D4100" i="7"/>
  <c r="D4099" i="7"/>
  <c r="D4098" i="7"/>
  <c r="D4097" i="7"/>
  <c r="E4097" i="7" s="1"/>
  <c r="D4096" i="7"/>
  <c r="D4095" i="7"/>
  <c r="D4094" i="7"/>
  <c r="E4094" i="7" s="1"/>
  <c r="D4093" i="7"/>
  <c r="E4093" i="7" s="1"/>
  <c r="D4092" i="7"/>
  <c r="D4091" i="7"/>
  <c r="D4090" i="7"/>
  <c r="E4090" i="7" s="1"/>
  <c r="F4090" i="7" s="1"/>
  <c r="D4089" i="7"/>
  <c r="E4089" i="7" s="1"/>
  <c r="D4088" i="7"/>
  <c r="D4087" i="7"/>
  <c r="D4086" i="7"/>
  <c r="E4086" i="7" s="1"/>
  <c r="D4085" i="7"/>
  <c r="E4085" i="7" s="1"/>
  <c r="D4084" i="7"/>
  <c r="D4083" i="7"/>
  <c r="D4082" i="7"/>
  <c r="D4081" i="7"/>
  <c r="E4081" i="7" s="1"/>
  <c r="D4080" i="7"/>
  <c r="D4079" i="7"/>
  <c r="D4078" i="7"/>
  <c r="E4078" i="7" s="1"/>
  <c r="D4077" i="7"/>
  <c r="E4077" i="7" s="1"/>
  <c r="D4076" i="7"/>
  <c r="D4075" i="7"/>
  <c r="D4074" i="7"/>
  <c r="E4074" i="7" s="1"/>
  <c r="F4074" i="7" s="1"/>
  <c r="D4073" i="7"/>
  <c r="E4073" i="7" s="1"/>
  <c r="D4072" i="7"/>
  <c r="D4071" i="7"/>
  <c r="D4070" i="7"/>
  <c r="E4070" i="7" s="1"/>
  <c r="D4069" i="7"/>
  <c r="E4069" i="7" s="1"/>
  <c r="D4068" i="7"/>
  <c r="D4067" i="7"/>
  <c r="D4066" i="7"/>
  <c r="D4065" i="7"/>
  <c r="D4064" i="7"/>
  <c r="D4063" i="7"/>
  <c r="D4062" i="7"/>
  <c r="E4062" i="7" s="1"/>
  <c r="F4062" i="7" s="1"/>
  <c r="D4061" i="7"/>
  <c r="D4060" i="7"/>
  <c r="D4059" i="7"/>
  <c r="D4058" i="7"/>
  <c r="D4057" i="7"/>
  <c r="D4056" i="7"/>
  <c r="D4055" i="7"/>
  <c r="D4054" i="7"/>
  <c r="D4053" i="7"/>
  <c r="D4052" i="7"/>
  <c r="D4051" i="7"/>
  <c r="D4050" i="7"/>
  <c r="D4049" i="7"/>
  <c r="D4048" i="7"/>
  <c r="D4047" i="7"/>
  <c r="D4046" i="7"/>
  <c r="E4046" i="7" s="1"/>
  <c r="F4046" i="7" s="1"/>
  <c r="D4045" i="7"/>
  <c r="D4044" i="7"/>
  <c r="D4043" i="7"/>
  <c r="D4042" i="7"/>
  <c r="D4041" i="7"/>
  <c r="D4040" i="7"/>
  <c r="D4039" i="7"/>
  <c r="D4038" i="7"/>
  <c r="E4038" i="7" s="1"/>
  <c r="F4038" i="7" s="1"/>
  <c r="D4037" i="7"/>
  <c r="D4036" i="7"/>
  <c r="D4035" i="7"/>
  <c r="D4034" i="7"/>
  <c r="D4033" i="7"/>
  <c r="D4032" i="7"/>
  <c r="D4031" i="7"/>
  <c r="D4030" i="7"/>
  <c r="E4030" i="7" s="1"/>
  <c r="F4030" i="7" s="1"/>
  <c r="D4029" i="7"/>
  <c r="D4028" i="7"/>
  <c r="D4027" i="7"/>
  <c r="D4026" i="7"/>
  <c r="D4025" i="7"/>
  <c r="D4024" i="7"/>
  <c r="D4023" i="7"/>
  <c r="D4022" i="7"/>
  <c r="E4022" i="7" s="1"/>
  <c r="F4022" i="7" s="1"/>
  <c r="D4021" i="7"/>
  <c r="D4020" i="7"/>
  <c r="D4019" i="7"/>
  <c r="D4018" i="7"/>
  <c r="D4017" i="7"/>
  <c r="D4016" i="7"/>
  <c r="D4015" i="7"/>
  <c r="D4014" i="7"/>
  <c r="E4014" i="7" s="1"/>
  <c r="D4013" i="7"/>
  <c r="E4013" i="7" s="1"/>
  <c r="D4012" i="7"/>
  <c r="D4011" i="7"/>
  <c r="D4010" i="7"/>
  <c r="E4010" i="7" s="1"/>
  <c r="D4009" i="7"/>
  <c r="E4009" i="7" s="1"/>
  <c r="D4008" i="7"/>
  <c r="D4007" i="7"/>
  <c r="D4006" i="7"/>
  <c r="E4006" i="7" s="1"/>
  <c r="D4005" i="7"/>
  <c r="E4005" i="7" s="1"/>
  <c r="D4004" i="7"/>
  <c r="D4003" i="7"/>
  <c r="D4002" i="7"/>
  <c r="E4002" i="7" s="1"/>
  <c r="D4001" i="7"/>
  <c r="E4001" i="7" s="1"/>
  <c r="D4000" i="7"/>
  <c r="D3999" i="7"/>
  <c r="D3998" i="7"/>
  <c r="E3998" i="7" s="1"/>
  <c r="D3997" i="7"/>
  <c r="E3997" i="7" s="1"/>
  <c r="D3996" i="7"/>
  <c r="D3995" i="7"/>
  <c r="D3994" i="7"/>
  <c r="E3994" i="7" s="1"/>
  <c r="D3993" i="7"/>
  <c r="E3993" i="7" s="1"/>
  <c r="D3992" i="7"/>
  <c r="D3991" i="7"/>
  <c r="D3990" i="7"/>
  <c r="E3990" i="7" s="1"/>
  <c r="D3989" i="7"/>
  <c r="D3988" i="7"/>
  <c r="D3987" i="7"/>
  <c r="D3986" i="7"/>
  <c r="E3986" i="7" s="1"/>
  <c r="D3985" i="7"/>
  <c r="D3984" i="7"/>
  <c r="D3983" i="7"/>
  <c r="D3982" i="7"/>
  <c r="E3982" i="7" s="1"/>
  <c r="D3981" i="7"/>
  <c r="D3980" i="7"/>
  <c r="D3979" i="7"/>
  <c r="D3978" i="7"/>
  <c r="E3978" i="7" s="1"/>
  <c r="D3977" i="7"/>
  <c r="D3976" i="7"/>
  <c r="D3975" i="7"/>
  <c r="D3974" i="7"/>
  <c r="E3974" i="7" s="1"/>
  <c r="D3973" i="7"/>
  <c r="D3972" i="7"/>
  <c r="D3971" i="7"/>
  <c r="D3970" i="7"/>
  <c r="E3970" i="7" s="1"/>
  <c r="D3969" i="7"/>
  <c r="D3968" i="7"/>
  <c r="D3967" i="7"/>
  <c r="D3966" i="7"/>
  <c r="E3966" i="7" s="1"/>
  <c r="D3965" i="7"/>
  <c r="D3964" i="7"/>
  <c r="D3963" i="7"/>
  <c r="D3962" i="7"/>
  <c r="E3962" i="7" s="1"/>
  <c r="D3961" i="7"/>
  <c r="D3960" i="7"/>
  <c r="D3959" i="7"/>
  <c r="D3958" i="7"/>
  <c r="E3958" i="7" s="1"/>
  <c r="D3957" i="7"/>
  <c r="D3956" i="7"/>
  <c r="D3955" i="7"/>
  <c r="D3954" i="7"/>
  <c r="E3954" i="7" s="1"/>
  <c r="D3953" i="7"/>
  <c r="E3953" i="7" s="1"/>
  <c r="D3952" i="7"/>
  <c r="D3951" i="7"/>
  <c r="D3950" i="7"/>
  <c r="E3950" i="7" s="1"/>
  <c r="D3949" i="7"/>
  <c r="E3949" i="7" s="1"/>
  <c r="D3948" i="7"/>
  <c r="D3947" i="7"/>
  <c r="D3946" i="7"/>
  <c r="E3946" i="7" s="1"/>
  <c r="D3945" i="7"/>
  <c r="E3945" i="7" s="1"/>
  <c r="D3944" i="7"/>
  <c r="D3943" i="7"/>
  <c r="D3942" i="7"/>
  <c r="E3942" i="7" s="1"/>
  <c r="D3941" i="7"/>
  <c r="E3941" i="7" s="1"/>
  <c r="D3940" i="7"/>
  <c r="D3939" i="7"/>
  <c r="D3938" i="7"/>
  <c r="E3938" i="7" s="1"/>
  <c r="D3937" i="7"/>
  <c r="E3937" i="7" s="1"/>
  <c r="D3936" i="7"/>
  <c r="D3935" i="7"/>
  <c r="D3934" i="7"/>
  <c r="E3934" i="7" s="1"/>
  <c r="D3933" i="7"/>
  <c r="E3933" i="7" s="1"/>
  <c r="D3932" i="7"/>
  <c r="D3931" i="7"/>
  <c r="D3930" i="7"/>
  <c r="E3930" i="7" s="1"/>
  <c r="D3929" i="7"/>
  <c r="E3929" i="7" s="1"/>
  <c r="D3928" i="7"/>
  <c r="D3927" i="7"/>
  <c r="D3926" i="7"/>
  <c r="E3926" i="7" s="1"/>
  <c r="D3925" i="7"/>
  <c r="E3925" i="7" s="1"/>
  <c r="D3924" i="7"/>
  <c r="D3923" i="7"/>
  <c r="D3922" i="7"/>
  <c r="E3922" i="7" s="1"/>
  <c r="D3921" i="7"/>
  <c r="E3921" i="7" s="1"/>
  <c r="D3920" i="7"/>
  <c r="D3919" i="7"/>
  <c r="D3918" i="7"/>
  <c r="E3918" i="7" s="1"/>
  <c r="D3917" i="7"/>
  <c r="E3917" i="7" s="1"/>
  <c r="D3916" i="7"/>
  <c r="D3915" i="7"/>
  <c r="D3914" i="7"/>
  <c r="E3914" i="7" s="1"/>
  <c r="D3913" i="7"/>
  <c r="E3913" i="7" s="1"/>
  <c r="D3912" i="7"/>
  <c r="D3911" i="7"/>
  <c r="D3910" i="7"/>
  <c r="E3910" i="7" s="1"/>
  <c r="D3909" i="7"/>
  <c r="E3909" i="7" s="1"/>
  <c r="D3908" i="7"/>
  <c r="D3907" i="7"/>
  <c r="D3906" i="7"/>
  <c r="E3906" i="7" s="1"/>
  <c r="D3905" i="7"/>
  <c r="E3905" i="7" s="1"/>
  <c r="D3904" i="7"/>
  <c r="D3903" i="7"/>
  <c r="D3902" i="7"/>
  <c r="E3902" i="7" s="1"/>
  <c r="D3901" i="7"/>
  <c r="E3901" i="7" s="1"/>
  <c r="D3900" i="7"/>
  <c r="D3899" i="7"/>
  <c r="D3898" i="7"/>
  <c r="E3898" i="7" s="1"/>
  <c r="D3897" i="7"/>
  <c r="D3896" i="7"/>
  <c r="E3896" i="7" s="1"/>
  <c r="D3895" i="7"/>
  <c r="D3894" i="7"/>
  <c r="E3894" i="7" s="1"/>
  <c r="D3893" i="7"/>
  <c r="E3893" i="7" s="1"/>
  <c r="D3892" i="7"/>
  <c r="D3891" i="7"/>
  <c r="D3890" i="7"/>
  <c r="E3890" i="7" s="1"/>
  <c r="D3889" i="7"/>
  <c r="D3888" i="7"/>
  <c r="E3888" i="7" s="1"/>
  <c r="D3887" i="7"/>
  <c r="D3886" i="7"/>
  <c r="E3886" i="7" s="1"/>
  <c r="D3885" i="7"/>
  <c r="E3885" i="7" s="1"/>
  <c r="D3884" i="7"/>
  <c r="D3883" i="7"/>
  <c r="D3882" i="7"/>
  <c r="E3882" i="7" s="1"/>
  <c r="F3882" i="7" s="1"/>
  <c r="D3881" i="7"/>
  <c r="D3880" i="7"/>
  <c r="E3880" i="7" s="1"/>
  <c r="D3879" i="7"/>
  <c r="D3878" i="7"/>
  <c r="E3878" i="7" s="1"/>
  <c r="D3877" i="7"/>
  <c r="E3877" i="7" s="1"/>
  <c r="D3876" i="7"/>
  <c r="D3875" i="7"/>
  <c r="D3874" i="7"/>
  <c r="E3874" i="7" s="1"/>
  <c r="D3873" i="7"/>
  <c r="D3872" i="7"/>
  <c r="E3872" i="7" s="1"/>
  <c r="D3871" i="7"/>
  <c r="D3870" i="7"/>
  <c r="E3870" i="7" s="1"/>
  <c r="D3869" i="7"/>
  <c r="E3869" i="7" s="1"/>
  <c r="D3868" i="7"/>
  <c r="D3867" i="7"/>
  <c r="D3866" i="7"/>
  <c r="E3866" i="7" s="1"/>
  <c r="F3866" i="7" s="1"/>
  <c r="D3865" i="7"/>
  <c r="D3864" i="7"/>
  <c r="E3864" i="7" s="1"/>
  <c r="D3863" i="7"/>
  <c r="D3862" i="7"/>
  <c r="D3861" i="7"/>
  <c r="D3860" i="7"/>
  <c r="D3859" i="7"/>
  <c r="D3858" i="7"/>
  <c r="E3858" i="7" s="1"/>
  <c r="D3857" i="7"/>
  <c r="D3856" i="7"/>
  <c r="E3856" i="7" s="1"/>
  <c r="D3855" i="7"/>
  <c r="D3854" i="7"/>
  <c r="E3854" i="7" s="1"/>
  <c r="D3853" i="7"/>
  <c r="D3852" i="7"/>
  <c r="D3851" i="7"/>
  <c r="D3850" i="7"/>
  <c r="E3850" i="7" s="1"/>
  <c r="F3850" i="7" s="1"/>
  <c r="D3849" i="7"/>
  <c r="D3848" i="7"/>
  <c r="E3848" i="7" s="1"/>
  <c r="D3847" i="7"/>
  <c r="D3846" i="7"/>
  <c r="D3845" i="7"/>
  <c r="E3845" i="7" s="1"/>
  <c r="F3845" i="7" s="1"/>
  <c r="D3844" i="7"/>
  <c r="E3844" i="7" s="1"/>
  <c r="D3843" i="7"/>
  <c r="D3842" i="7"/>
  <c r="D3841" i="7"/>
  <c r="D3840" i="7"/>
  <c r="E3840" i="7" s="1"/>
  <c r="D3839" i="7"/>
  <c r="D3838" i="7"/>
  <c r="D3837" i="7"/>
  <c r="E3837" i="7" s="1"/>
  <c r="D3836" i="7"/>
  <c r="E3836" i="7" s="1"/>
  <c r="D3835" i="7"/>
  <c r="D3834" i="7"/>
  <c r="D3833" i="7"/>
  <c r="D3832" i="7"/>
  <c r="E3832" i="7" s="1"/>
  <c r="D3831" i="7"/>
  <c r="D3830" i="7"/>
  <c r="D3829" i="7"/>
  <c r="E3829" i="7" s="1"/>
  <c r="F3829" i="7" s="1"/>
  <c r="D3828" i="7"/>
  <c r="E3828" i="7" s="1"/>
  <c r="D3827" i="7"/>
  <c r="D3826" i="7"/>
  <c r="D3825" i="7"/>
  <c r="D3824" i="7"/>
  <c r="E3824" i="7" s="1"/>
  <c r="D3823" i="7"/>
  <c r="D3822" i="7"/>
  <c r="D3821" i="7"/>
  <c r="E3821" i="7" s="1"/>
  <c r="D3820" i="7"/>
  <c r="E3820" i="7" s="1"/>
  <c r="D3819" i="7"/>
  <c r="D3818" i="7"/>
  <c r="D3817" i="7"/>
  <c r="E3817" i="7" s="1"/>
  <c r="F3817" i="7" s="1"/>
  <c r="D3816" i="7"/>
  <c r="E3816" i="7" s="1"/>
  <c r="D3815" i="7"/>
  <c r="D3814" i="7"/>
  <c r="D3813" i="7"/>
  <c r="E3813" i="7" s="1"/>
  <c r="F3813" i="7" s="1"/>
  <c r="D3812" i="7"/>
  <c r="E3812" i="7" s="1"/>
  <c r="D3811" i="7"/>
  <c r="D3810" i="7"/>
  <c r="D3809" i="7"/>
  <c r="D3808" i="7"/>
  <c r="E3808" i="7" s="1"/>
  <c r="D3807" i="7"/>
  <c r="D3806" i="7"/>
  <c r="D3805" i="7"/>
  <c r="E3805" i="7" s="1"/>
  <c r="D3804" i="7"/>
  <c r="E3804" i="7" s="1"/>
  <c r="D3803" i="7"/>
  <c r="D3802" i="7"/>
  <c r="D3801" i="7"/>
  <c r="E3801" i="7" s="1"/>
  <c r="D3800" i="7"/>
  <c r="E3800" i="7" s="1"/>
  <c r="D3799" i="7"/>
  <c r="D3798" i="7"/>
  <c r="D3797" i="7"/>
  <c r="E3797" i="7" s="1"/>
  <c r="F3797" i="7" s="1"/>
  <c r="D3796" i="7"/>
  <c r="E3796" i="7" s="1"/>
  <c r="D3795" i="7"/>
  <c r="D3794" i="7"/>
  <c r="D3793" i="7"/>
  <c r="D3792" i="7"/>
  <c r="E3792" i="7" s="1"/>
  <c r="D3791" i="7"/>
  <c r="D3790" i="7"/>
  <c r="D3789" i="7"/>
  <c r="E3789" i="7" s="1"/>
  <c r="D3788" i="7"/>
  <c r="E3788" i="7" s="1"/>
  <c r="D3787" i="7"/>
  <c r="D3786" i="7"/>
  <c r="D3785" i="7"/>
  <c r="D3784" i="7"/>
  <c r="E3784" i="7" s="1"/>
  <c r="D3783" i="7"/>
  <c r="D3782" i="7"/>
  <c r="D3781" i="7"/>
  <c r="D3780" i="7"/>
  <c r="D3779" i="7"/>
  <c r="D3778" i="7"/>
  <c r="D3777" i="7"/>
  <c r="D3776" i="7"/>
  <c r="E3776" i="7" s="1"/>
  <c r="D3775" i="7"/>
  <c r="D3774" i="7"/>
  <c r="D3773" i="7"/>
  <c r="E3773" i="7" s="1"/>
  <c r="F3773" i="7" s="1"/>
  <c r="D3772" i="7"/>
  <c r="E3772" i="7" s="1"/>
  <c r="D3771" i="7"/>
  <c r="D3770" i="7"/>
  <c r="D3769" i="7"/>
  <c r="D3768" i="7"/>
  <c r="D3767" i="7"/>
  <c r="D3766" i="7"/>
  <c r="D3765" i="7"/>
  <c r="E3765" i="7" s="1"/>
  <c r="F3765" i="7" s="1"/>
  <c r="D3764" i="7"/>
  <c r="E3764" i="7" s="1"/>
  <c r="D3763" i="7"/>
  <c r="D3762" i="7"/>
  <c r="D3761" i="7"/>
  <c r="D3760" i="7"/>
  <c r="E3760" i="7" s="1"/>
  <c r="D3759" i="7"/>
  <c r="D3758" i="7"/>
  <c r="D3757" i="7"/>
  <c r="E3757" i="7" s="1"/>
  <c r="D3756" i="7"/>
  <c r="E3756" i="7" s="1"/>
  <c r="D3755" i="7"/>
  <c r="D3754" i="7"/>
  <c r="D3753" i="7"/>
  <c r="D3752" i="7"/>
  <c r="E3752" i="7" s="1"/>
  <c r="D3751" i="7"/>
  <c r="D3750" i="7"/>
  <c r="D3749" i="7"/>
  <c r="D3748" i="7"/>
  <c r="E3748" i="7" s="1"/>
  <c r="D3747" i="7"/>
  <c r="D3746" i="7"/>
  <c r="D3745" i="7"/>
  <c r="D3744" i="7"/>
  <c r="E3744" i="7" s="1"/>
  <c r="D3743" i="7"/>
  <c r="D3742" i="7"/>
  <c r="D3741" i="7"/>
  <c r="E3741" i="7" s="1"/>
  <c r="D3740" i="7"/>
  <c r="E3740" i="7" s="1"/>
  <c r="D3739" i="7"/>
  <c r="D3738" i="7"/>
  <c r="D3737" i="7"/>
  <c r="D3736" i="7"/>
  <c r="E3736" i="7" s="1"/>
  <c r="D3735" i="7"/>
  <c r="D3734" i="7"/>
  <c r="D3733" i="7"/>
  <c r="E3733" i="7" s="1"/>
  <c r="F3733" i="7" s="1"/>
  <c r="D3732" i="7"/>
  <c r="E3732" i="7" s="1"/>
  <c r="D3731" i="7"/>
  <c r="D3730" i="7"/>
  <c r="D3729" i="7"/>
  <c r="D3728" i="7"/>
  <c r="E3728" i="7" s="1"/>
  <c r="D3727" i="7"/>
  <c r="D3726" i="7"/>
  <c r="D3725" i="7"/>
  <c r="E3725" i="7" s="1"/>
  <c r="D3724" i="7"/>
  <c r="E3724" i="7" s="1"/>
  <c r="D3723" i="7"/>
  <c r="D3722" i="7"/>
  <c r="D3721" i="7"/>
  <c r="D3720" i="7"/>
  <c r="E3720" i="7" s="1"/>
  <c r="D3719" i="7"/>
  <c r="D3718" i="7"/>
  <c r="D3717" i="7"/>
  <c r="E3717" i="7" s="1"/>
  <c r="F3717" i="7" s="1"/>
  <c r="D3716" i="7"/>
  <c r="E3716" i="7" s="1"/>
  <c r="D3715" i="7"/>
  <c r="D3714" i="7"/>
  <c r="D3713" i="7"/>
  <c r="D3712" i="7"/>
  <c r="E3712" i="7" s="1"/>
  <c r="D3711" i="7"/>
  <c r="D3710" i="7"/>
  <c r="D3709" i="7"/>
  <c r="E3709" i="7" s="1"/>
  <c r="D3708" i="7"/>
  <c r="E3708" i="7" s="1"/>
  <c r="D3707" i="7"/>
  <c r="D3706" i="7"/>
  <c r="D3705" i="7"/>
  <c r="D3704" i="7"/>
  <c r="E3704" i="7" s="1"/>
  <c r="D3703" i="7"/>
  <c r="D3702" i="7"/>
  <c r="D3701" i="7"/>
  <c r="E3701" i="7" s="1"/>
  <c r="F3701" i="7" s="1"/>
  <c r="D3700" i="7"/>
  <c r="E3700" i="7" s="1"/>
  <c r="D3699" i="7"/>
  <c r="D3698" i="7"/>
  <c r="D3697" i="7"/>
  <c r="D3696" i="7"/>
  <c r="E3696" i="7" s="1"/>
  <c r="D3695" i="7"/>
  <c r="D3694" i="7"/>
  <c r="D3693" i="7"/>
  <c r="E3693" i="7" s="1"/>
  <c r="D3692" i="7"/>
  <c r="E3692" i="7" s="1"/>
  <c r="D3691" i="7"/>
  <c r="D3690" i="7"/>
  <c r="D3689" i="7"/>
  <c r="E3689" i="7" s="1"/>
  <c r="D3688" i="7"/>
  <c r="E3688" i="7" s="1"/>
  <c r="D3687" i="7"/>
  <c r="D3686" i="7"/>
  <c r="D3685" i="7"/>
  <c r="E3685" i="7" s="1"/>
  <c r="F3685" i="7" s="1"/>
  <c r="D3684" i="7"/>
  <c r="E3684" i="7" s="1"/>
  <c r="D3683" i="7"/>
  <c r="D3682" i="7"/>
  <c r="D3681" i="7"/>
  <c r="E3681" i="7" s="1"/>
  <c r="D3680" i="7"/>
  <c r="E3680" i="7" s="1"/>
  <c r="D3679" i="7"/>
  <c r="D3678" i="7"/>
  <c r="D3677" i="7"/>
  <c r="D3676" i="7"/>
  <c r="E3676" i="7" s="1"/>
  <c r="D3675" i="7"/>
  <c r="D3674" i="7"/>
  <c r="D3673" i="7"/>
  <c r="D3672" i="7"/>
  <c r="E3672" i="7" s="1"/>
  <c r="D3671" i="7"/>
  <c r="D3670" i="7"/>
  <c r="D3669" i="7"/>
  <c r="E3669" i="7" s="1"/>
  <c r="F3669" i="7" s="1"/>
  <c r="D3668" i="7"/>
  <c r="E3668" i="7" s="1"/>
  <c r="D3667" i="7"/>
  <c r="D3666" i="7"/>
  <c r="D3665" i="7"/>
  <c r="D3664" i="7"/>
  <c r="D3663" i="7"/>
  <c r="D3662" i="7"/>
  <c r="D3661" i="7"/>
  <c r="D3660" i="7"/>
  <c r="E3660" i="7" s="1"/>
  <c r="D3659" i="7"/>
  <c r="D3658" i="7"/>
  <c r="D3657" i="7"/>
  <c r="D3656" i="7"/>
  <c r="E3656" i="7" s="1"/>
  <c r="D3655" i="7"/>
  <c r="D3654" i="7"/>
  <c r="D3653" i="7"/>
  <c r="D3652" i="7"/>
  <c r="E3652" i="7" s="1"/>
  <c r="D3651" i="7"/>
  <c r="D3650" i="7"/>
  <c r="D3649" i="7"/>
  <c r="E3649" i="7" s="1"/>
  <c r="F3649" i="7" s="1"/>
  <c r="D3648" i="7"/>
  <c r="E3648" i="7" s="1"/>
  <c r="D3647" i="7"/>
  <c r="D3646" i="7"/>
  <c r="D3645" i="7"/>
  <c r="D3644" i="7"/>
  <c r="E3644" i="7" s="1"/>
  <c r="D3643" i="7"/>
  <c r="D3642" i="7"/>
  <c r="D3641" i="7"/>
  <c r="E3641" i="7" s="1"/>
  <c r="D3640" i="7"/>
  <c r="E3640" i="7" s="1"/>
  <c r="D3639" i="7"/>
  <c r="D3638" i="7"/>
  <c r="D3637" i="7"/>
  <c r="E3637" i="7" s="1"/>
  <c r="F3637" i="7" s="1"/>
  <c r="D3636" i="7"/>
  <c r="E3636" i="7" s="1"/>
  <c r="D3635" i="7"/>
  <c r="D3634" i="7"/>
  <c r="D3633" i="7"/>
  <c r="D3632" i="7"/>
  <c r="E3632" i="7" s="1"/>
  <c r="D3631" i="7"/>
  <c r="D3630" i="7"/>
  <c r="D3629" i="7"/>
  <c r="E3629" i="7" s="1"/>
  <c r="D3628" i="7"/>
  <c r="E3628" i="7" s="1"/>
  <c r="D3627" i="7"/>
  <c r="D3626" i="7"/>
  <c r="D3625" i="7"/>
  <c r="E3625" i="7" s="1"/>
  <c r="D3624" i="7"/>
  <c r="E3624" i="7" s="1"/>
  <c r="D3623" i="7"/>
  <c r="D3622" i="7"/>
  <c r="D3621" i="7"/>
  <c r="D3620" i="7"/>
  <c r="E3620" i="7" s="1"/>
  <c r="D3619" i="7"/>
  <c r="D3618" i="7"/>
  <c r="D3617" i="7"/>
  <c r="E3617" i="7" s="1"/>
  <c r="D3616" i="7"/>
  <c r="E3616" i="7" s="1"/>
  <c r="D3615" i="7"/>
  <c r="D3614" i="7"/>
  <c r="D3613" i="7"/>
  <c r="D3612" i="7"/>
  <c r="E3612" i="7" s="1"/>
  <c r="D3611" i="7"/>
  <c r="D3610" i="7"/>
  <c r="D3609" i="7"/>
  <c r="D3608" i="7"/>
  <c r="E3608" i="7" s="1"/>
  <c r="D3607" i="7"/>
  <c r="D3606" i="7"/>
  <c r="D3605" i="7"/>
  <c r="D3604" i="7"/>
  <c r="E3604" i="7" s="1"/>
  <c r="D3603" i="7"/>
  <c r="D3602" i="7"/>
  <c r="D3601" i="7"/>
  <c r="E3601" i="7" s="1"/>
  <c r="D3600" i="7"/>
  <c r="E3600" i="7" s="1"/>
  <c r="D3599" i="7"/>
  <c r="D3598" i="7"/>
  <c r="D3597" i="7"/>
  <c r="D3596" i="7"/>
  <c r="E3596" i="7" s="1"/>
  <c r="D3595" i="7"/>
  <c r="D3594" i="7"/>
  <c r="D3593" i="7"/>
  <c r="D3592" i="7"/>
  <c r="E3592" i="7" s="1"/>
  <c r="D3591" i="7"/>
  <c r="D3590" i="7"/>
  <c r="D3589" i="7"/>
  <c r="D3588" i="7"/>
  <c r="E3588" i="7" s="1"/>
  <c r="D3587" i="7"/>
  <c r="D3586" i="7"/>
  <c r="D3585" i="7"/>
  <c r="E3585" i="7" s="1"/>
  <c r="D3584" i="7"/>
  <c r="E3584" i="7" s="1"/>
  <c r="D3583" i="7"/>
  <c r="D3582" i="7"/>
  <c r="D3581" i="7"/>
  <c r="D3580" i="7"/>
  <c r="E3580" i="7" s="1"/>
  <c r="D3579" i="7"/>
  <c r="D3578" i="7"/>
  <c r="D3577" i="7"/>
  <c r="D3576" i="7"/>
  <c r="E3576" i="7" s="1"/>
  <c r="D3575" i="7"/>
  <c r="D3574" i="7"/>
  <c r="D3573" i="7"/>
  <c r="D3572" i="7"/>
  <c r="E3572" i="7" s="1"/>
  <c r="D3571" i="7"/>
  <c r="D3570" i="7"/>
  <c r="D3569" i="7"/>
  <c r="E3569" i="7" s="1"/>
  <c r="D3568" i="7"/>
  <c r="E3568" i="7" s="1"/>
  <c r="D3567" i="7"/>
  <c r="D3566" i="7"/>
  <c r="D3565" i="7"/>
  <c r="D3564" i="7"/>
  <c r="E3564" i="7" s="1"/>
  <c r="D3563" i="7"/>
  <c r="D3562" i="7"/>
  <c r="D3561" i="7"/>
  <c r="D3560" i="7"/>
  <c r="E3560" i="7" s="1"/>
  <c r="D3559" i="7"/>
  <c r="D3558" i="7"/>
  <c r="D3557" i="7"/>
  <c r="D3556" i="7"/>
  <c r="E3556" i="7" s="1"/>
  <c r="D3555" i="7"/>
  <c r="D3554" i="7"/>
  <c r="D3553" i="7"/>
  <c r="E3553" i="7" s="1"/>
  <c r="D3552" i="7"/>
  <c r="E3552" i="7" s="1"/>
  <c r="D3551" i="7"/>
  <c r="D3550" i="7"/>
  <c r="D3549" i="7"/>
  <c r="D3548" i="7"/>
  <c r="E3548" i="7" s="1"/>
  <c r="D3547" i="7"/>
  <c r="D3546" i="7"/>
  <c r="D3545" i="7"/>
  <c r="D3544" i="7"/>
  <c r="E3544" i="7" s="1"/>
  <c r="D3543" i="7"/>
  <c r="D3542" i="7"/>
  <c r="D3541" i="7"/>
  <c r="D3540" i="7"/>
  <c r="E3540" i="7" s="1"/>
  <c r="D3539" i="7"/>
  <c r="D3538" i="7"/>
  <c r="D3537" i="7"/>
  <c r="E3537" i="7" s="1"/>
  <c r="D3536" i="7"/>
  <c r="E3536" i="7" s="1"/>
  <c r="D3535" i="7"/>
  <c r="D3534" i="7"/>
  <c r="D3533" i="7"/>
  <c r="D3532" i="7"/>
  <c r="E3532" i="7" s="1"/>
  <c r="D3531" i="7"/>
  <c r="D3530" i="7"/>
  <c r="D3529" i="7"/>
  <c r="D3528" i="7"/>
  <c r="E3528" i="7" s="1"/>
  <c r="D3527" i="7"/>
  <c r="D3526" i="7"/>
  <c r="D3525" i="7"/>
  <c r="D3524" i="7"/>
  <c r="E3524" i="7" s="1"/>
  <c r="D3523" i="7"/>
  <c r="D3522" i="7"/>
  <c r="D3521" i="7"/>
  <c r="E3521" i="7" s="1"/>
  <c r="D3520" i="7"/>
  <c r="E3520" i="7" s="1"/>
  <c r="D3519" i="7"/>
  <c r="D3518" i="7"/>
  <c r="D3517" i="7"/>
  <c r="D3516" i="7"/>
  <c r="E3516" i="7" s="1"/>
  <c r="D3515" i="7"/>
  <c r="D3514" i="7"/>
  <c r="D3513" i="7"/>
  <c r="D3512" i="7"/>
  <c r="D3511" i="7"/>
  <c r="D3510" i="7"/>
  <c r="D3509" i="7"/>
  <c r="E3509" i="7" s="1"/>
  <c r="F3509" i="7" s="1"/>
  <c r="D3508" i="7"/>
  <c r="E3508" i="7" s="1"/>
  <c r="D3507" i="7"/>
  <c r="D3506" i="7"/>
  <c r="D3505" i="7"/>
  <c r="D3504" i="7"/>
  <c r="E3504" i="7" s="1"/>
  <c r="D3503" i="7"/>
  <c r="D3502" i="7"/>
  <c r="D3501" i="7"/>
  <c r="D3500" i="7"/>
  <c r="E3500" i="7" s="1"/>
  <c r="D3499" i="7"/>
  <c r="D3498" i="7"/>
  <c r="D3497" i="7"/>
  <c r="D3496" i="7"/>
  <c r="E3496" i="7" s="1"/>
  <c r="D3495" i="7"/>
  <c r="D3494" i="7"/>
  <c r="D3493" i="7"/>
  <c r="E3493" i="7" s="1"/>
  <c r="F3493" i="7" s="1"/>
  <c r="D3492" i="7"/>
  <c r="E3492" i="7" s="1"/>
  <c r="D3491" i="7"/>
  <c r="D3490" i="7"/>
  <c r="D3489" i="7"/>
  <c r="D3488" i="7"/>
  <c r="E3488" i="7" s="1"/>
  <c r="D3487" i="7"/>
  <c r="D3486" i="7"/>
  <c r="D3485" i="7"/>
  <c r="D3484" i="7"/>
  <c r="E3484" i="7" s="1"/>
  <c r="D3483" i="7"/>
  <c r="D3482" i="7"/>
  <c r="D3481" i="7"/>
  <c r="D3480" i="7"/>
  <c r="E3480" i="7" s="1"/>
  <c r="D3479" i="7"/>
  <c r="D3478" i="7"/>
  <c r="D3477" i="7"/>
  <c r="E3477" i="7" s="1"/>
  <c r="F3477" i="7" s="1"/>
  <c r="D3476" i="7"/>
  <c r="E3476" i="7" s="1"/>
  <c r="D3475" i="7"/>
  <c r="D3474" i="7"/>
  <c r="D3473" i="7"/>
  <c r="D3472" i="7"/>
  <c r="E3472" i="7" s="1"/>
  <c r="D3471" i="7"/>
  <c r="D3470" i="7"/>
  <c r="D3469" i="7"/>
  <c r="D3468" i="7"/>
  <c r="E3468" i="7" s="1"/>
  <c r="D3467" i="7"/>
  <c r="D3466" i="7"/>
  <c r="D3465" i="7"/>
  <c r="D3464" i="7"/>
  <c r="E3464" i="7" s="1"/>
  <c r="D3463" i="7"/>
  <c r="D3462" i="7"/>
  <c r="D3461" i="7"/>
  <c r="E3461" i="7" s="1"/>
  <c r="F3461" i="7" s="1"/>
  <c r="D3460" i="7"/>
  <c r="E3460" i="7" s="1"/>
  <c r="D3459" i="7"/>
  <c r="D3458" i="7"/>
  <c r="D3457" i="7"/>
  <c r="D3456" i="7"/>
  <c r="E3456" i="7" s="1"/>
  <c r="D3455" i="7"/>
  <c r="D3454" i="7"/>
  <c r="D3453" i="7"/>
  <c r="D3452" i="7"/>
  <c r="E3452" i="7" s="1"/>
  <c r="D3451" i="7"/>
  <c r="D3450" i="7"/>
  <c r="D3449" i="7"/>
  <c r="E3449" i="7" s="1"/>
  <c r="D3448" i="7"/>
  <c r="E3448" i="7" s="1"/>
  <c r="D3447" i="7"/>
  <c r="D3446" i="7"/>
  <c r="D3445" i="7"/>
  <c r="E3445" i="7" s="1"/>
  <c r="D3444" i="7"/>
  <c r="E3444" i="7" s="1"/>
  <c r="D3443" i="7"/>
  <c r="D3442" i="7"/>
  <c r="D3441" i="7"/>
  <c r="D3440" i="7"/>
  <c r="E3440" i="7" s="1"/>
  <c r="D3439" i="7"/>
  <c r="D3438" i="7"/>
  <c r="D3437" i="7"/>
  <c r="D3436" i="7"/>
  <c r="E3436" i="7" s="1"/>
  <c r="D3435" i="7"/>
  <c r="D3434" i="7"/>
  <c r="D3433" i="7"/>
  <c r="E3433" i="7" s="1"/>
  <c r="D3432" i="7"/>
  <c r="E3432" i="7" s="1"/>
  <c r="D3431" i="7"/>
  <c r="D3430" i="7"/>
  <c r="D3429" i="7"/>
  <c r="E3429" i="7" s="1"/>
  <c r="D3428" i="7"/>
  <c r="D3427" i="7"/>
  <c r="D3426" i="7"/>
  <c r="D3425" i="7"/>
  <c r="D3424" i="7"/>
  <c r="E3424" i="7" s="1"/>
  <c r="D3423" i="7"/>
  <c r="D3422" i="7"/>
  <c r="D3421" i="7"/>
  <c r="D3420" i="7"/>
  <c r="E3420" i="7" s="1"/>
  <c r="D3419" i="7"/>
  <c r="D3418" i="7"/>
  <c r="D3417" i="7"/>
  <c r="D3416" i="7"/>
  <c r="E3416" i="7" s="1"/>
  <c r="D3415" i="7"/>
  <c r="D3414" i="7"/>
  <c r="D3413" i="7"/>
  <c r="D3412" i="7"/>
  <c r="E3412" i="7" s="1"/>
  <c r="D3411" i="7"/>
  <c r="D3410" i="7"/>
  <c r="D3409" i="7"/>
  <c r="D3408" i="7"/>
  <c r="E3408" i="7" s="1"/>
  <c r="D3407" i="7"/>
  <c r="D3406" i="7"/>
  <c r="D3405" i="7"/>
  <c r="D3404" i="7"/>
  <c r="E3404" i="7" s="1"/>
  <c r="D3403" i="7"/>
  <c r="D3402" i="7"/>
  <c r="D3401" i="7"/>
  <c r="D3400" i="7"/>
  <c r="E3400" i="7" s="1"/>
  <c r="D3399" i="7"/>
  <c r="D3398" i="7"/>
  <c r="D3397" i="7"/>
  <c r="D3396" i="7"/>
  <c r="E3396" i="7" s="1"/>
  <c r="D3395" i="7"/>
  <c r="D3394" i="7"/>
  <c r="D3393" i="7"/>
  <c r="D3392" i="7"/>
  <c r="E3392" i="7" s="1"/>
  <c r="D3391" i="7"/>
  <c r="D3390" i="7"/>
  <c r="D3389" i="7"/>
  <c r="E3389" i="7" s="1"/>
  <c r="D3388" i="7"/>
  <c r="E3388" i="7" s="1"/>
  <c r="D3387" i="7"/>
  <c r="D3386" i="7"/>
  <c r="D3385" i="7"/>
  <c r="E3385" i="7" s="1"/>
  <c r="D3384" i="7"/>
  <c r="E3384" i="7" s="1"/>
  <c r="D3383" i="7"/>
  <c r="D3382" i="7"/>
  <c r="D3381" i="7"/>
  <c r="E3381" i="7" s="1"/>
  <c r="D3380" i="7"/>
  <c r="E3380" i="7" s="1"/>
  <c r="D3379" i="7"/>
  <c r="D3378" i="7"/>
  <c r="D3377" i="7"/>
  <c r="E3377" i="7" s="1"/>
  <c r="D3376" i="7"/>
  <c r="E3376" i="7" s="1"/>
  <c r="D3375" i="7"/>
  <c r="D3374" i="7"/>
  <c r="D3373" i="7"/>
  <c r="E3373" i="7" s="1"/>
  <c r="D3372" i="7"/>
  <c r="E3372" i="7" s="1"/>
  <c r="D3371" i="7"/>
  <c r="D3370" i="7"/>
  <c r="D3369" i="7"/>
  <c r="E3369" i="7" s="1"/>
  <c r="D3368" i="7"/>
  <c r="E3368" i="7" s="1"/>
  <c r="D3367" i="7"/>
  <c r="D3366" i="7"/>
  <c r="D3365" i="7"/>
  <c r="E3365" i="7" s="1"/>
  <c r="D3364" i="7"/>
  <c r="E3364" i="7" s="1"/>
  <c r="D3363" i="7"/>
  <c r="D3362" i="7"/>
  <c r="D3361" i="7"/>
  <c r="E3361" i="7" s="1"/>
  <c r="D3360" i="7"/>
  <c r="E3360" i="7" s="1"/>
  <c r="D3359" i="7"/>
  <c r="D3358" i="7"/>
  <c r="D3357" i="7"/>
  <c r="D3356" i="7"/>
  <c r="D3355" i="7"/>
  <c r="D3354" i="7"/>
  <c r="D3353" i="7"/>
  <c r="D3352" i="7"/>
  <c r="D3351" i="7"/>
  <c r="D3350" i="7"/>
  <c r="D3349" i="7"/>
  <c r="D3348" i="7"/>
  <c r="D3347" i="7"/>
  <c r="D3346" i="7"/>
  <c r="D3345" i="7"/>
  <c r="D3344" i="7"/>
  <c r="D3343" i="7"/>
  <c r="D3342" i="7"/>
  <c r="D3341" i="7"/>
  <c r="D3340" i="7"/>
  <c r="D3339" i="7"/>
  <c r="D3338" i="7"/>
  <c r="D3337" i="7"/>
  <c r="D3336" i="7"/>
  <c r="D3335" i="7"/>
  <c r="D3334" i="7"/>
  <c r="D3333" i="7"/>
  <c r="D3332" i="7"/>
  <c r="D3331" i="7"/>
  <c r="D3330" i="7"/>
  <c r="D3329" i="7"/>
  <c r="D3328" i="7"/>
  <c r="D3327" i="7"/>
  <c r="D3326" i="7"/>
  <c r="D3325" i="7"/>
  <c r="D3324" i="7"/>
  <c r="D3323" i="7"/>
  <c r="D3322" i="7"/>
  <c r="D3321" i="7"/>
  <c r="D3320" i="7"/>
  <c r="D3319" i="7"/>
  <c r="D3318" i="7"/>
  <c r="D3317" i="7"/>
  <c r="D3316" i="7"/>
  <c r="D3315" i="7"/>
  <c r="D3314" i="7"/>
  <c r="D3313" i="7"/>
  <c r="D3312" i="7"/>
  <c r="D3311" i="7"/>
  <c r="D3310" i="7"/>
  <c r="D3309" i="7"/>
  <c r="D3308" i="7"/>
  <c r="D3307" i="7"/>
  <c r="D3306" i="7"/>
  <c r="D3305" i="7"/>
  <c r="D3304" i="7"/>
  <c r="D3303" i="7"/>
  <c r="D3302" i="7"/>
  <c r="D3301" i="7"/>
  <c r="D3300" i="7"/>
  <c r="D3299" i="7"/>
  <c r="D3298" i="7"/>
  <c r="D3297" i="7"/>
  <c r="D3296" i="7"/>
  <c r="D3295" i="7"/>
  <c r="D3294" i="7"/>
  <c r="D3293" i="7"/>
  <c r="D3292" i="7"/>
  <c r="D3291" i="7"/>
  <c r="D3290" i="7"/>
  <c r="D3289" i="7"/>
  <c r="D3288" i="7"/>
  <c r="D3287" i="7"/>
  <c r="D3286" i="7"/>
  <c r="D3285" i="7"/>
  <c r="D3284" i="7"/>
  <c r="D3283" i="7"/>
  <c r="D3282" i="7"/>
  <c r="D3281" i="7"/>
  <c r="D3280" i="7"/>
  <c r="D3279" i="7"/>
  <c r="D3278" i="7"/>
  <c r="D3277" i="7"/>
  <c r="D3276" i="7"/>
  <c r="D3275" i="7"/>
  <c r="D3274" i="7"/>
  <c r="D3273" i="7"/>
  <c r="D3272" i="7"/>
  <c r="D3271" i="7"/>
  <c r="D3270" i="7"/>
  <c r="D3269" i="7"/>
  <c r="D3268" i="7"/>
  <c r="D3267" i="7"/>
  <c r="D3266" i="7"/>
  <c r="D3265" i="7"/>
  <c r="D3264" i="7"/>
  <c r="D3263" i="7"/>
  <c r="D3262" i="7"/>
  <c r="D3261" i="7"/>
  <c r="D3260" i="7"/>
  <c r="D3259" i="7"/>
  <c r="D3258" i="7"/>
  <c r="D3257" i="7"/>
  <c r="D3256" i="7"/>
  <c r="D3255" i="7"/>
  <c r="D3254" i="7"/>
  <c r="D3253" i="7"/>
  <c r="D3252" i="7"/>
  <c r="D3251" i="7"/>
  <c r="D3250" i="7"/>
  <c r="D3249" i="7"/>
  <c r="D3248" i="7"/>
  <c r="D3247" i="7"/>
  <c r="D3246" i="7"/>
  <c r="D3245" i="7"/>
  <c r="D3244" i="7"/>
  <c r="D3243" i="7"/>
  <c r="D3242" i="7"/>
  <c r="D3241" i="7"/>
  <c r="D3240" i="7"/>
  <c r="D3239" i="7"/>
  <c r="D3238" i="7"/>
  <c r="D3237" i="7"/>
  <c r="E3237" i="7" s="1"/>
  <c r="D3236" i="7"/>
  <c r="E3236" i="7" s="1"/>
  <c r="D3235" i="7"/>
  <c r="D3234" i="7"/>
  <c r="D3233" i="7"/>
  <c r="E3233" i="7" s="1"/>
  <c r="D3232" i="7"/>
  <c r="E3232" i="7" s="1"/>
  <c r="D3231" i="7"/>
  <c r="D3230" i="7"/>
  <c r="D3229" i="7"/>
  <c r="E3229" i="7" s="1"/>
  <c r="D3228" i="7"/>
  <c r="E3228" i="7" s="1"/>
  <c r="D3227" i="7"/>
  <c r="D3226" i="7"/>
  <c r="D3225" i="7"/>
  <c r="E3225" i="7" s="1"/>
  <c r="D3224" i="7"/>
  <c r="E3224" i="7" s="1"/>
  <c r="D3223" i="7"/>
  <c r="D3222" i="7"/>
  <c r="D3221" i="7"/>
  <c r="E3221" i="7" s="1"/>
  <c r="D3220" i="7"/>
  <c r="E3220" i="7" s="1"/>
  <c r="D3219" i="7"/>
  <c r="D3218" i="7"/>
  <c r="D3217" i="7"/>
  <c r="E3217" i="7" s="1"/>
  <c r="D3216" i="7"/>
  <c r="E3216" i="7" s="1"/>
  <c r="D3215" i="7"/>
  <c r="D3214" i="7"/>
  <c r="D3213" i="7"/>
  <c r="E3213" i="7" s="1"/>
  <c r="D3212" i="7"/>
  <c r="E3212" i="7" s="1"/>
  <c r="D3211" i="7"/>
  <c r="D3210" i="7"/>
  <c r="D3209" i="7"/>
  <c r="E3209" i="7" s="1"/>
  <c r="D3208" i="7"/>
  <c r="E3208" i="7" s="1"/>
  <c r="D3207" i="7"/>
  <c r="D3206" i="7"/>
  <c r="D3205" i="7"/>
  <c r="E3205" i="7" s="1"/>
  <c r="D3204" i="7"/>
  <c r="E3204" i="7" s="1"/>
  <c r="D3203" i="7"/>
  <c r="D3202" i="7"/>
  <c r="D3201" i="7"/>
  <c r="E3201" i="7" s="1"/>
  <c r="D3200" i="7"/>
  <c r="E3200" i="7" s="1"/>
  <c r="D3199" i="7"/>
  <c r="D3198" i="7"/>
  <c r="D3197" i="7"/>
  <c r="E3197" i="7" s="1"/>
  <c r="D3196" i="7"/>
  <c r="E3196" i="7" s="1"/>
  <c r="D3195" i="7"/>
  <c r="D3194" i="7"/>
  <c r="D3193" i="7"/>
  <c r="D3192" i="7"/>
  <c r="D3191" i="7"/>
  <c r="E3191" i="7" s="1"/>
  <c r="D3190" i="7"/>
  <c r="D3189" i="7"/>
  <c r="D3188" i="7"/>
  <c r="D3187" i="7"/>
  <c r="E3187" i="7" s="1"/>
  <c r="D3186" i="7"/>
  <c r="D3185" i="7"/>
  <c r="E3185" i="7" s="1"/>
  <c r="D3184" i="7"/>
  <c r="D3183" i="7"/>
  <c r="E3183" i="7" s="1"/>
  <c r="D3182" i="7"/>
  <c r="D3181" i="7"/>
  <c r="D3180" i="7"/>
  <c r="D3179" i="7"/>
  <c r="E3179" i="7" s="1"/>
  <c r="D3178" i="7"/>
  <c r="D3177" i="7"/>
  <c r="D3176" i="7"/>
  <c r="D3175" i="7"/>
  <c r="E3175" i="7" s="1"/>
  <c r="D3174" i="7"/>
  <c r="D3173" i="7"/>
  <c r="D3172" i="7"/>
  <c r="D3171" i="7"/>
  <c r="E3171" i="7" s="1"/>
  <c r="D3170" i="7"/>
  <c r="D3169" i="7"/>
  <c r="E3169" i="7" s="1"/>
  <c r="D3168" i="7"/>
  <c r="D3167" i="7"/>
  <c r="E3167" i="7" s="1"/>
  <c r="D3166" i="7"/>
  <c r="D3165" i="7"/>
  <c r="D3164" i="7"/>
  <c r="D3163" i="7"/>
  <c r="E3163" i="7" s="1"/>
  <c r="D3162" i="7"/>
  <c r="D3161" i="7"/>
  <c r="D3160" i="7"/>
  <c r="D3159" i="7"/>
  <c r="E3159" i="7" s="1"/>
  <c r="D3158" i="7"/>
  <c r="D3157" i="7"/>
  <c r="D3156" i="7"/>
  <c r="D3155" i="7"/>
  <c r="E3155" i="7" s="1"/>
  <c r="D3154" i="7"/>
  <c r="D3153" i="7"/>
  <c r="E3153" i="7" s="1"/>
  <c r="D3152" i="7"/>
  <c r="D3151" i="7"/>
  <c r="E3151" i="7" s="1"/>
  <c r="D3150" i="7"/>
  <c r="D3149" i="7"/>
  <c r="D3148" i="7"/>
  <c r="D3147" i="7"/>
  <c r="E3147" i="7" s="1"/>
  <c r="D3146" i="7"/>
  <c r="D3145" i="7"/>
  <c r="D3144" i="7"/>
  <c r="D3143" i="7"/>
  <c r="E3143" i="7" s="1"/>
  <c r="D3142" i="7"/>
  <c r="D3141" i="7"/>
  <c r="D3140" i="7"/>
  <c r="D3139" i="7"/>
  <c r="E3139" i="7" s="1"/>
  <c r="D3138" i="7"/>
  <c r="D3137" i="7"/>
  <c r="E3137" i="7" s="1"/>
  <c r="D3136" i="7"/>
  <c r="D3135" i="7"/>
  <c r="E3135" i="7" s="1"/>
  <c r="D3134" i="7"/>
  <c r="D3133" i="7"/>
  <c r="D3132" i="7"/>
  <c r="D3131" i="7"/>
  <c r="E3131" i="7" s="1"/>
  <c r="D3130" i="7"/>
  <c r="D3129" i="7"/>
  <c r="D3128" i="7"/>
  <c r="D3127" i="7"/>
  <c r="D3126" i="7"/>
  <c r="D3125" i="7"/>
  <c r="D3124" i="7"/>
  <c r="D3123" i="7"/>
  <c r="E3123" i="7" s="1"/>
  <c r="D3122" i="7"/>
  <c r="D3121" i="7"/>
  <c r="D3120" i="7"/>
  <c r="E3120" i="7" s="1"/>
  <c r="D3119" i="7"/>
  <c r="D3118" i="7"/>
  <c r="E3118" i="7" s="1"/>
  <c r="D3117" i="7"/>
  <c r="D3116" i="7"/>
  <c r="E3116" i="7" s="1"/>
  <c r="D3115" i="7"/>
  <c r="D3114" i="7"/>
  <c r="E3114" i="7" s="1"/>
  <c r="D3113" i="7"/>
  <c r="D3112" i="7"/>
  <c r="E3112" i="7" s="1"/>
  <c r="D3111" i="7"/>
  <c r="D3110" i="7"/>
  <c r="E3110" i="7" s="1"/>
  <c r="D3109" i="7"/>
  <c r="D3108" i="7"/>
  <c r="E3108" i="7" s="1"/>
  <c r="D3107" i="7"/>
  <c r="D3106" i="7"/>
  <c r="E3106" i="7" s="1"/>
  <c r="D3105" i="7"/>
  <c r="D3104" i="7"/>
  <c r="E3104" i="7" s="1"/>
  <c r="D3103" i="7"/>
  <c r="D3102" i="7"/>
  <c r="E3102" i="7" s="1"/>
  <c r="D3101" i="7"/>
  <c r="D3100" i="7"/>
  <c r="E3100" i="7" s="1"/>
  <c r="D3099" i="7"/>
  <c r="D3098" i="7"/>
  <c r="E3098" i="7" s="1"/>
  <c r="D3097" i="7"/>
  <c r="D3096" i="7"/>
  <c r="E3096" i="7" s="1"/>
  <c r="D3095" i="7"/>
  <c r="D3094" i="7"/>
  <c r="E3094" i="7" s="1"/>
  <c r="D3093" i="7"/>
  <c r="D3092" i="7"/>
  <c r="E3092" i="7" s="1"/>
  <c r="D3091" i="7"/>
  <c r="D3090" i="7"/>
  <c r="E3090" i="7" s="1"/>
  <c r="D3089" i="7"/>
  <c r="D3088" i="7"/>
  <c r="E3088" i="7" s="1"/>
  <c r="D3087" i="7"/>
  <c r="D3086" i="7"/>
  <c r="E3086" i="7" s="1"/>
  <c r="D3085" i="7"/>
  <c r="D3084" i="7"/>
  <c r="E3084" i="7" s="1"/>
  <c r="D3083" i="7"/>
  <c r="D3082" i="7"/>
  <c r="E3082" i="7" s="1"/>
  <c r="D3081" i="7"/>
  <c r="D3080" i="7"/>
  <c r="E3080" i="7" s="1"/>
  <c r="D3079" i="7"/>
  <c r="D3078" i="7"/>
  <c r="E3078" i="7" s="1"/>
  <c r="D3077" i="7"/>
  <c r="D3076" i="7"/>
  <c r="E3076" i="7" s="1"/>
  <c r="D3075" i="7"/>
  <c r="D3074" i="7"/>
  <c r="E3074" i="7" s="1"/>
  <c r="D3073" i="7"/>
  <c r="D3072" i="7"/>
  <c r="E3072" i="7" s="1"/>
  <c r="D3071" i="7"/>
  <c r="D3070" i="7"/>
  <c r="E3070" i="7" s="1"/>
  <c r="D3069" i="7"/>
  <c r="D3068" i="7"/>
  <c r="E3068" i="7" s="1"/>
  <c r="D3067" i="7"/>
  <c r="D3066" i="7"/>
  <c r="E3066" i="7" s="1"/>
  <c r="D3065" i="7"/>
  <c r="D3064" i="7"/>
  <c r="E3064" i="7" s="1"/>
  <c r="D3063" i="7"/>
  <c r="D3062" i="7"/>
  <c r="E3062" i="7" s="1"/>
  <c r="D3061" i="7"/>
  <c r="D3060" i="7"/>
  <c r="E3060" i="7" s="1"/>
  <c r="D3059" i="7"/>
  <c r="D3058" i="7"/>
  <c r="E3058" i="7" s="1"/>
  <c r="D3057" i="7"/>
  <c r="D3056" i="7"/>
  <c r="E3056" i="7" s="1"/>
  <c r="D3055" i="7"/>
  <c r="D3054" i="7"/>
  <c r="E3054" i="7" s="1"/>
  <c r="D3053" i="7"/>
  <c r="D3052" i="7"/>
  <c r="E3052" i="7" s="1"/>
  <c r="D3051" i="7"/>
  <c r="D3050" i="7"/>
  <c r="D3049" i="7"/>
  <c r="D3048" i="7"/>
  <c r="E3048" i="7" s="1"/>
  <c r="D3047" i="7"/>
  <c r="D3046" i="7"/>
  <c r="E3046" i="7" s="1"/>
  <c r="D3045" i="7"/>
  <c r="D3044" i="7"/>
  <c r="E3044" i="7" s="1"/>
  <c r="D3043" i="7"/>
  <c r="D3042" i="7"/>
  <c r="E3042" i="7" s="1"/>
  <c r="D3041" i="7"/>
  <c r="D3040" i="7"/>
  <c r="D3039" i="7"/>
  <c r="D3038" i="7"/>
  <c r="D3037" i="7"/>
  <c r="D3036" i="7"/>
  <c r="E3036" i="7" s="1"/>
  <c r="D3035" i="7"/>
  <c r="D3034" i="7"/>
  <c r="E3034" i="7" s="1"/>
  <c r="D3033" i="7"/>
  <c r="D3032" i="7"/>
  <c r="E3032" i="7" s="1"/>
  <c r="D3031" i="7"/>
  <c r="D3030" i="7"/>
  <c r="E3030" i="7" s="1"/>
  <c r="D3029" i="7"/>
  <c r="D3028" i="7"/>
  <c r="E3028" i="7" s="1"/>
  <c r="D3027" i="7"/>
  <c r="D3026" i="7"/>
  <c r="E3026" i="7" s="1"/>
  <c r="D3025" i="7"/>
  <c r="D3024" i="7"/>
  <c r="E3024" i="7" s="1"/>
  <c r="D3023" i="7"/>
  <c r="D3022" i="7"/>
  <c r="E3022" i="7" s="1"/>
  <c r="D3021" i="7"/>
  <c r="D3020" i="7"/>
  <c r="E3020" i="7" s="1"/>
  <c r="D3019" i="7"/>
  <c r="D3018" i="7"/>
  <c r="E3018" i="7" s="1"/>
  <c r="D3017" i="7"/>
  <c r="D3016" i="7"/>
  <c r="E3016" i="7" s="1"/>
  <c r="D3015" i="7"/>
  <c r="D3014" i="7"/>
  <c r="E3014" i="7" s="1"/>
  <c r="D3013" i="7"/>
  <c r="D3012" i="7"/>
  <c r="E3012" i="7" s="1"/>
  <c r="D3011" i="7"/>
  <c r="D3010" i="7"/>
  <c r="E3010" i="7" s="1"/>
  <c r="D3009" i="7"/>
  <c r="D3008" i="7"/>
  <c r="E3008" i="7" s="1"/>
  <c r="D3007" i="7"/>
  <c r="D3006" i="7"/>
  <c r="D3005" i="7"/>
  <c r="D3004" i="7"/>
  <c r="E3004" i="7" s="1"/>
  <c r="D3003" i="7"/>
  <c r="D3002" i="7"/>
  <c r="E3002" i="7" s="1"/>
  <c r="D3001" i="7"/>
  <c r="D3000" i="7"/>
  <c r="E3000" i="7" s="1"/>
  <c r="D2999" i="7"/>
  <c r="D2998" i="7"/>
  <c r="E2998" i="7" s="1"/>
  <c r="D2997" i="7"/>
  <c r="D2996" i="7"/>
  <c r="E2996" i="7" s="1"/>
  <c r="D2995" i="7"/>
  <c r="D2994" i="7"/>
  <c r="E2994" i="7" s="1"/>
  <c r="D2993" i="7"/>
  <c r="D2992" i="7"/>
  <c r="E2992" i="7" s="1"/>
  <c r="D2991" i="7"/>
  <c r="D2990" i="7"/>
  <c r="E2990" i="7" s="1"/>
  <c r="D2989" i="7"/>
  <c r="D2988" i="7"/>
  <c r="E2988" i="7" s="1"/>
  <c r="D2987" i="7"/>
  <c r="D2986" i="7"/>
  <c r="E2986" i="7" s="1"/>
  <c r="D2985" i="7"/>
  <c r="D2984" i="7"/>
  <c r="E2984" i="7" s="1"/>
  <c r="D2983" i="7"/>
  <c r="D2982" i="7"/>
  <c r="E2982" i="7" s="1"/>
  <c r="D2981" i="7"/>
  <c r="D2980" i="7"/>
  <c r="E2980" i="7" s="1"/>
  <c r="D2979" i="7"/>
  <c r="D2978" i="7"/>
  <c r="E2978" i="7" s="1"/>
  <c r="D2977" i="7"/>
  <c r="D2976" i="7"/>
  <c r="E2976" i="7" s="1"/>
  <c r="D2975" i="7"/>
  <c r="D2974" i="7"/>
  <c r="E2974" i="7" s="1"/>
  <c r="D2973" i="7"/>
  <c r="D2972" i="7"/>
  <c r="E2972" i="7" s="1"/>
  <c r="D2971" i="7"/>
  <c r="D2970" i="7"/>
  <c r="E2970" i="7" s="1"/>
  <c r="D2969" i="7"/>
  <c r="D2968" i="7"/>
  <c r="E2968" i="7" s="1"/>
  <c r="D2967" i="7"/>
  <c r="D2966" i="7"/>
  <c r="E2966" i="7" s="1"/>
  <c r="D2965" i="7"/>
  <c r="D2964" i="7"/>
  <c r="E2964" i="7" s="1"/>
  <c r="D2963" i="7"/>
  <c r="D2962" i="7"/>
  <c r="E2962" i="7" s="1"/>
  <c r="D2961" i="7"/>
  <c r="D2960" i="7"/>
  <c r="E2960" i="7" s="1"/>
  <c r="D2959" i="7"/>
  <c r="D2958" i="7"/>
  <c r="E2958" i="7" s="1"/>
  <c r="D2957" i="7"/>
  <c r="D2956" i="7"/>
  <c r="E2956" i="7" s="1"/>
  <c r="D2955" i="7"/>
  <c r="D2954" i="7"/>
  <c r="E2954" i="7" s="1"/>
  <c r="D2953" i="7"/>
  <c r="D2952" i="7"/>
  <c r="E2952" i="7" s="1"/>
  <c r="D2951" i="7"/>
  <c r="D2950" i="7"/>
  <c r="E2950" i="7" s="1"/>
  <c r="D2949" i="7"/>
  <c r="D2948" i="7"/>
  <c r="E2948" i="7" s="1"/>
  <c r="D2947" i="7"/>
  <c r="D2946" i="7"/>
  <c r="E2946" i="7" s="1"/>
  <c r="D2945" i="7"/>
  <c r="D2944" i="7"/>
  <c r="E2944" i="7" s="1"/>
  <c r="D2943" i="7"/>
  <c r="D2942" i="7"/>
  <c r="E2942" i="7" s="1"/>
  <c r="D2941" i="7"/>
  <c r="D2940" i="7"/>
  <c r="E2940" i="7" s="1"/>
  <c r="D2939" i="7"/>
  <c r="D2938" i="7"/>
  <c r="E2938" i="7" s="1"/>
  <c r="D2937" i="7"/>
  <c r="D2936" i="7"/>
  <c r="E2936" i="7" s="1"/>
  <c r="D2935" i="7"/>
  <c r="D2934" i="7"/>
  <c r="E2934" i="7" s="1"/>
  <c r="D2933" i="7"/>
  <c r="D2932" i="7"/>
  <c r="E2932" i="7" s="1"/>
  <c r="D2931" i="7"/>
  <c r="D2930" i="7"/>
  <c r="E2930" i="7" s="1"/>
  <c r="D2929" i="7"/>
  <c r="D2928" i="7"/>
  <c r="D2927" i="7"/>
  <c r="D2926" i="7"/>
  <c r="D2925" i="7"/>
  <c r="D2924" i="7"/>
  <c r="E2924" i="7" s="1"/>
  <c r="D2923" i="7"/>
  <c r="D2922" i="7"/>
  <c r="E2922" i="7" s="1"/>
  <c r="D2921" i="7"/>
  <c r="D2920" i="7"/>
  <c r="E2920" i="7" s="1"/>
  <c r="D2919" i="7"/>
  <c r="D2918" i="7"/>
  <c r="E2918" i="7" s="1"/>
  <c r="D2917" i="7"/>
  <c r="D2916" i="7"/>
  <c r="E2916" i="7" s="1"/>
  <c r="D2915" i="7"/>
  <c r="D2914" i="7"/>
  <c r="E2914" i="7" s="1"/>
  <c r="D2913" i="7"/>
  <c r="D2912" i="7"/>
  <c r="E2912" i="7" s="1"/>
  <c r="D2911" i="7"/>
  <c r="D2910" i="7"/>
  <c r="E2910" i="7" s="1"/>
  <c r="D2909" i="7"/>
  <c r="D2908" i="7"/>
  <c r="E2908" i="7" s="1"/>
  <c r="D2907" i="7"/>
  <c r="D2906" i="7"/>
  <c r="E2906" i="7" s="1"/>
  <c r="D2905" i="7"/>
  <c r="D2904" i="7"/>
  <c r="E2904" i="7" s="1"/>
  <c r="D2903" i="7"/>
  <c r="D2902" i="7"/>
  <c r="E2902" i="7" s="1"/>
  <c r="D2901" i="7"/>
  <c r="D2900" i="7"/>
  <c r="E2900" i="7" s="1"/>
  <c r="D2899" i="7"/>
  <c r="D2898" i="7"/>
  <c r="E2898" i="7" s="1"/>
  <c r="D2897" i="7"/>
  <c r="D2896" i="7"/>
  <c r="E2896" i="7" s="1"/>
  <c r="D2895" i="7"/>
  <c r="D2894" i="7"/>
  <c r="E2894" i="7" s="1"/>
  <c r="D2893" i="7"/>
  <c r="D2892" i="7"/>
  <c r="E2892" i="7" s="1"/>
  <c r="D2891" i="7"/>
  <c r="D2890" i="7"/>
  <c r="E2890" i="7" s="1"/>
  <c r="D2889" i="7"/>
  <c r="D2888" i="7"/>
  <c r="E2888" i="7" s="1"/>
  <c r="D2887" i="7"/>
  <c r="D2886" i="7"/>
  <c r="E2886" i="7" s="1"/>
  <c r="D2885" i="7"/>
  <c r="D2884" i="7"/>
  <c r="D2883" i="7"/>
  <c r="D2882" i="7"/>
  <c r="E2882" i="7" s="1"/>
  <c r="D2881" i="7"/>
  <c r="D2880" i="7"/>
  <c r="E2880" i="7" s="1"/>
  <c r="F2880" i="7" s="1"/>
  <c r="D2879" i="7"/>
  <c r="D2878" i="7"/>
  <c r="E2878" i="7" s="1"/>
  <c r="D2877" i="7"/>
  <c r="D2876" i="7"/>
  <c r="E2876" i="7" s="1"/>
  <c r="D2875" i="7"/>
  <c r="D2874" i="7"/>
  <c r="E2874" i="7" s="1"/>
  <c r="D2873" i="7"/>
  <c r="D2872" i="7"/>
  <c r="E2872" i="7" s="1"/>
  <c r="F2872" i="7" s="1"/>
  <c r="D2871" i="7"/>
  <c r="D2870" i="7"/>
  <c r="E2870" i="7" s="1"/>
  <c r="D2869" i="7"/>
  <c r="D2868" i="7"/>
  <c r="D2867" i="7"/>
  <c r="D2866" i="7"/>
  <c r="E2866" i="7" s="1"/>
  <c r="D2865" i="7"/>
  <c r="D2864" i="7"/>
  <c r="D2863" i="7"/>
  <c r="D2862" i="7"/>
  <c r="D2861" i="7"/>
  <c r="D2860" i="7"/>
  <c r="D2859" i="7"/>
  <c r="D2858" i="7"/>
  <c r="E2858" i="7" s="1"/>
  <c r="D2857" i="7"/>
  <c r="D2856" i="7"/>
  <c r="E2856" i="7" s="1"/>
  <c r="F2856" i="7" s="1"/>
  <c r="D2855" i="7"/>
  <c r="D2854" i="7"/>
  <c r="E2854" i="7" s="1"/>
  <c r="D2853" i="7"/>
  <c r="D2852" i="7"/>
  <c r="D2851" i="7"/>
  <c r="D2850" i="7"/>
  <c r="E2850" i="7" s="1"/>
  <c r="D2849" i="7"/>
  <c r="D2848" i="7"/>
  <c r="E2848" i="7" s="1"/>
  <c r="F2848" i="7" s="1"/>
  <c r="D2847" i="7"/>
  <c r="D2846" i="7"/>
  <c r="E2846" i="7" s="1"/>
  <c r="D2845" i="7"/>
  <c r="D2844" i="7"/>
  <c r="E2844" i="7" s="1"/>
  <c r="D2843" i="7"/>
  <c r="D2842" i="7"/>
  <c r="E2842" i="7" s="1"/>
  <c r="D2841" i="7"/>
  <c r="D2840" i="7"/>
  <c r="E2840" i="7" s="1"/>
  <c r="F2840" i="7" s="1"/>
  <c r="D2839" i="7"/>
  <c r="D2838" i="7"/>
  <c r="E2838" i="7" s="1"/>
  <c r="D2837" i="7"/>
  <c r="D2836" i="7"/>
  <c r="D2835" i="7"/>
  <c r="D2834" i="7"/>
  <c r="E2834" i="7" s="1"/>
  <c r="D2833" i="7"/>
  <c r="D2832" i="7"/>
  <c r="E2832" i="7" s="1"/>
  <c r="F2832" i="7" s="1"/>
  <c r="D2831" i="7"/>
  <c r="D2830" i="7"/>
  <c r="E2830" i="7" s="1"/>
  <c r="D2829" i="7"/>
  <c r="D2828" i="7"/>
  <c r="E2828" i="7" s="1"/>
  <c r="D2827" i="7"/>
  <c r="D2826" i="7"/>
  <c r="E2826" i="7" s="1"/>
  <c r="D2825" i="7"/>
  <c r="D2824" i="7"/>
  <c r="E2824" i="7" s="1"/>
  <c r="F2824" i="7" s="1"/>
  <c r="D2823" i="7"/>
  <c r="D2822" i="7"/>
  <c r="E2822" i="7" s="1"/>
  <c r="D2821" i="7"/>
  <c r="D2820" i="7"/>
  <c r="D2819" i="7"/>
  <c r="D2818" i="7"/>
  <c r="E2818" i="7" s="1"/>
  <c r="D2817" i="7"/>
  <c r="D2816" i="7"/>
  <c r="E2816" i="7" s="1"/>
  <c r="F2816" i="7" s="1"/>
  <c r="D2815" i="7"/>
  <c r="D2814" i="7"/>
  <c r="E2814" i="7" s="1"/>
  <c r="D2813" i="7"/>
  <c r="D2812" i="7"/>
  <c r="E2812" i="7" s="1"/>
  <c r="D2811" i="7"/>
  <c r="D2810" i="7"/>
  <c r="E2810" i="7" s="1"/>
  <c r="D2809" i="7"/>
  <c r="D2808" i="7"/>
  <c r="E2808" i="7" s="1"/>
  <c r="F2808" i="7" s="1"/>
  <c r="D2807" i="7"/>
  <c r="D2806" i="7"/>
  <c r="E2806" i="7" s="1"/>
  <c r="D2805" i="7"/>
  <c r="D2804" i="7"/>
  <c r="D2803" i="7"/>
  <c r="D2802" i="7"/>
  <c r="E2802" i="7" s="1"/>
  <c r="D2801" i="7"/>
  <c r="D2800" i="7"/>
  <c r="E2800" i="7" s="1"/>
  <c r="F2800" i="7" s="1"/>
  <c r="D2799" i="7"/>
  <c r="D2798" i="7"/>
  <c r="E2798" i="7" s="1"/>
  <c r="D2797" i="7"/>
  <c r="D2796" i="7"/>
  <c r="E2796" i="7" s="1"/>
  <c r="D2795" i="7"/>
  <c r="D2794" i="7"/>
  <c r="E2794" i="7" s="1"/>
  <c r="D2793" i="7"/>
  <c r="D2792" i="7"/>
  <c r="E2792" i="7" s="1"/>
  <c r="F2792" i="7" s="1"/>
  <c r="D2791" i="7"/>
  <c r="D2790" i="7"/>
  <c r="E2790" i="7" s="1"/>
  <c r="D2789" i="7"/>
  <c r="D2788" i="7"/>
  <c r="D2787" i="7"/>
  <c r="D2786" i="7"/>
  <c r="E2786" i="7" s="1"/>
  <c r="D2785" i="7"/>
  <c r="D2784" i="7"/>
  <c r="E2784" i="7" s="1"/>
  <c r="F2784" i="7" s="1"/>
  <c r="D2783" i="7"/>
  <c r="D2782" i="7"/>
  <c r="E2782" i="7" s="1"/>
  <c r="D2781" i="7"/>
  <c r="D2780" i="7"/>
  <c r="E2780" i="7" s="1"/>
  <c r="D2779" i="7"/>
  <c r="D2778" i="7"/>
  <c r="E2778" i="7" s="1"/>
  <c r="D2777" i="7"/>
  <c r="D2776" i="7"/>
  <c r="E2776" i="7" s="1"/>
  <c r="F2776" i="7" s="1"/>
  <c r="D2775" i="7"/>
  <c r="D2774" i="7"/>
  <c r="E2774" i="7" s="1"/>
  <c r="D2773" i="7"/>
  <c r="D2772" i="7"/>
  <c r="D2771" i="7"/>
  <c r="D2770" i="7"/>
  <c r="E2770" i="7" s="1"/>
  <c r="D2769" i="7"/>
  <c r="D2768" i="7"/>
  <c r="E2768" i="7" s="1"/>
  <c r="F2768" i="7" s="1"/>
  <c r="D2767" i="7"/>
  <c r="D2766" i="7"/>
  <c r="E2766" i="7" s="1"/>
  <c r="D2765" i="7"/>
  <c r="D2764" i="7"/>
  <c r="D2763" i="7"/>
  <c r="D2762" i="7"/>
  <c r="E2762" i="7" s="1"/>
  <c r="D2761" i="7"/>
  <c r="D2760" i="7"/>
  <c r="E2760" i="7" s="1"/>
  <c r="F2760" i="7" s="1"/>
  <c r="D2759" i="7"/>
  <c r="D2758" i="7"/>
  <c r="E2758" i="7" s="1"/>
  <c r="D2757" i="7"/>
  <c r="D2756" i="7"/>
  <c r="D2755" i="7"/>
  <c r="D2754" i="7"/>
  <c r="E2754" i="7" s="1"/>
  <c r="D2753" i="7"/>
  <c r="D2752" i="7"/>
  <c r="E2752" i="7" s="1"/>
  <c r="F2752" i="7" s="1"/>
  <c r="D2751" i="7"/>
  <c r="D2750" i="7"/>
  <c r="E2750" i="7" s="1"/>
  <c r="D2749" i="7"/>
  <c r="D2748" i="7"/>
  <c r="D2747" i="7"/>
  <c r="D2746" i="7"/>
  <c r="E2746" i="7" s="1"/>
  <c r="D2745" i="7"/>
  <c r="D2744" i="7"/>
  <c r="E2744" i="7" s="1"/>
  <c r="F2744" i="7" s="1"/>
  <c r="D2743" i="7"/>
  <c r="D2742" i="7"/>
  <c r="E2742" i="7" s="1"/>
  <c r="D2741" i="7"/>
  <c r="D2740" i="7"/>
  <c r="D2739" i="7"/>
  <c r="D2738" i="7"/>
  <c r="E2738" i="7" s="1"/>
  <c r="D2737" i="7"/>
  <c r="D2736" i="7"/>
  <c r="E2736" i="7" s="1"/>
  <c r="F2736" i="7" s="1"/>
  <c r="D2735" i="7"/>
  <c r="E2735" i="7" s="1"/>
  <c r="D2734" i="7"/>
  <c r="D2733" i="7"/>
  <c r="D2732" i="7"/>
  <c r="E2732" i="7" s="1"/>
  <c r="D2731" i="7"/>
  <c r="E2731" i="7" s="1"/>
  <c r="F2731" i="7" s="1"/>
  <c r="D2730" i="7"/>
  <c r="D2729" i="7"/>
  <c r="D2728" i="7"/>
  <c r="D2727" i="7"/>
  <c r="E2727" i="7" s="1"/>
  <c r="D2726" i="7"/>
  <c r="D2725" i="7"/>
  <c r="D2724" i="7"/>
  <c r="E2724" i="7" s="1"/>
  <c r="D2723" i="7"/>
  <c r="E2723" i="7" s="1"/>
  <c r="F2723" i="7" s="1"/>
  <c r="D2722" i="7"/>
  <c r="D2721" i="7"/>
  <c r="D2720" i="7"/>
  <c r="D2719" i="7"/>
  <c r="E2719" i="7" s="1"/>
  <c r="D2718" i="7"/>
  <c r="D2717" i="7"/>
  <c r="D2716" i="7"/>
  <c r="E2716" i="7" s="1"/>
  <c r="D2715" i="7"/>
  <c r="E2715" i="7" s="1"/>
  <c r="F2715" i="7" s="1"/>
  <c r="D2714" i="7"/>
  <c r="D2713" i="7"/>
  <c r="D2712" i="7"/>
  <c r="E2712" i="7" s="1"/>
  <c r="F2712" i="7" s="1"/>
  <c r="G2712" i="7" s="1"/>
  <c r="D2711" i="7"/>
  <c r="E2711" i="7" s="1"/>
  <c r="D2710" i="7"/>
  <c r="D2709" i="7"/>
  <c r="D2708" i="7"/>
  <c r="E2708" i="7" s="1"/>
  <c r="D2707" i="7"/>
  <c r="E2707" i="7" s="1"/>
  <c r="F2707" i="7" s="1"/>
  <c r="D2706" i="7"/>
  <c r="D2705" i="7"/>
  <c r="D2704" i="7"/>
  <c r="E2704" i="7" s="1"/>
  <c r="F2704" i="7" s="1"/>
  <c r="G2704" i="7" s="1"/>
  <c r="D2703" i="7"/>
  <c r="E2703" i="7" s="1"/>
  <c r="D2702" i="7"/>
  <c r="D2701" i="7"/>
  <c r="D2700" i="7"/>
  <c r="E2700" i="7" s="1"/>
  <c r="D2699" i="7"/>
  <c r="E2699" i="7" s="1"/>
  <c r="F2699" i="7" s="1"/>
  <c r="D2698" i="7"/>
  <c r="D2697" i="7"/>
  <c r="D2696" i="7"/>
  <c r="E2696" i="7" s="1"/>
  <c r="F2696" i="7" s="1"/>
  <c r="G2696" i="7" s="1"/>
  <c r="D2695" i="7"/>
  <c r="E2695" i="7" s="1"/>
  <c r="D2694" i="7"/>
  <c r="D2693" i="7"/>
  <c r="D2692" i="7"/>
  <c r="E2692" i="7" s="1"/>
  <c r="D2691" i="7"/>
  <c r="E2691" i="7" s="1"/>
  <c r="F2691" i="7" s="1"/>
  <c r="D2690" i="7"/>
  <c r="D2689" i="7"/>
  <c r="D2688" i="7"/>
  <c r="E2688" i="7" s="1"/>
  <c r="F2688" i="7" s="1"/>
  <c r="G2688" i="7" s="1"/>
  <c r="D2687" i="7"/>
  <c r="E2687" i="7" s="1"/>
  <c r="D2686" i="7"/>
  <c r="D2685" i="7"/>
  <c r="D2684" i="7"/>
  <c r="E2684" i="7" s="1"/>
  <c r="D2683" i="7"/>
  <c r="E2683" i="7" s="1"/>
  <c r="F2683" i="7" s="1"/>
  <c r="D2682" i="7"/>
  <c r="D2681" i="7"/>
  <c r="D2680" i="7"/>
  <c r="E2680" i="7" s="1"/>
  <c r="F2680" i="7" s="1"/>
  <c r="G2680" i="7" s="1"/>
  <c r="D2679" i="7"/>
  <c r="E2679" i="7" s="1"/>
  <c r="D2678" i="7"/>
  <c r="D2677" i="7"/>
  <c r="D2676" i="7"/>
  <c r="E2676" i="7" s="1"/>
  <c r="D2675" i="7"/>
  <c r="E2675" i="7" s="1"/>
  <c r="F2675" i="7" s="1"/>
  <c r="D2674" i="7"/>
  <c r="D2673" i="7"/>
  <c r="D2672" i="7"/>
  <c r="E2672" i="7" s="1"/>
  <c r="F2672" i="7" s="1"/>
  <c r="G2672" i="7" s="1"/>
  <c r="D2671" i="7"/>
  <c r="E2671" i="7" s="1"/>
  <c r="D2670" i="7"/>
  <c r="D2669" i="7"/>
  <c r="D2668" i="7"/>
  <c r="E2668" i="7" s="1"/>
  <c r="D2667" i="7"/>
  <c r="E2667" i="7" s="1"/>
  <c r="F2667" i="7" s="1"/>
  <c r="D2666" i="7"/>
  <c r="D2665" i="7"/>
  <c r="D2664" i="7"/>
  <c r="E2664" i="7" s="1"/>
  <c r="F2664" i="7" s="1"/>
  <c r="G2664" i="7" s="1"/>
  <c r="D2663" i="7"/>
  <c r="E2663" i="7" s="1"/>
  <c r="D2662" i="7"/>
  <c r="D2661" i="7"/>
  <c r="D2660" i="7"/>
  <c r="E2660" i="7" s="1"/>
  <c r="D2659" i="7"/>
  <c r="E2659" i="7" s="1"/>
  <c r="D2658" i="7"/>
  <c r="D2657" i="7"/>
  <c r="E2657" i="7" s="1"/>
  <c r="D2656" i="7"/>
  <c r="D2655" i="7"/>
  <c r="E2655" i="7" s="1"/>
  <c r="D2654" i="7"/>
  <c r="D2653" i="7"/>
  <c r="E2653" i="7" s="1"/>
  <c r="D2652" i="7"/>
  <c r="D2651" i="7"/>
  <c r="E2651" i="7" s="1"/>
  <c r="D2650" i="7"/>
  <c r="D2649" i="7"/>
  <c r="E2649" i="7" s="1"/>
  <c r="D2648" i="7"/>
  <c r="D2647" i="7"/>
  <c r="E2647" i="7" s="1"/>
  <c r="D2646" i="7"/>
  <c r="D2645" i="7"/>
  <c r="E2645" i="7" s="1"/>
  <c r="D2644" i="7"/>
  <c r="D2643" i="7"/>
  <c r="E2643" i="7" s="1"/>
  <c r="D2642" i="7"/>
  <c r="D2641" i="7"/>
  <c r="E2641" i="7" s="1"/>
  <c r="D2640" i="7"/>
  <c r="D2639" i="7"/>
  <c r="E2639" i="7" s="1"/>
  <c r="D2638" i="7"/>
  <c r="D2637" i="7"/>
  <c r="E2637" i="7" s="1"/>
  <c r="D2636" i="7"/>
  <c r="D2635" i="7"/>
  <c r="E2635" i="7" s="1"/>
  <c r="D2634" i="7"/>
  <c r="D2633" i="7"/>
  <c r="E2633" i="7" s="1"/>
  <c r="D2632" i="7"/>
  <c r="D2631" i="7"/>
  <c r="E2631" i="7" s="1"/>
  <c r="D2630" i="7"/>
  <c r="D2629" i="7"/>
  <c r="E2629" i="7" s="1"/>
  <c r="D2628" i="7"/>
  <c r="D2627" i="7"/>
  <c r="E2627" i="7" s="1"/>
  <c r="D2626" i="7"/>
  <c r="D2625" i="7"/>
  <c r="E2625" i="7" s="1"/>
  <c r="D2624" i="7"/>
  <c r="D2623" i="7"/>
  <c r="E2623" i="7" s="1"/>
  <c r="D2622" i="7"/>
  <c r="D2621" i="7"/>
  <c r="E2621" i="7" s="1"/>
  <c r="D2620" i="7"/>
  <c r="D2619" i="7"/>
  <c r="E2619" i="7" s="1"/>
  <c r="D2618" i="7"/>
  <c r="D2617" i="7"/>
  <c r="E2617" i="7" s="1"/>
  <c r="D2616" i="7"/>
  <c r="D2615" i="7"/>
  <c r="E2615" i="7" s="1"/>
  <c r="D2614" i="7"/>
  <c r="D2613" i="7"/>
  <c r="E2613" i="7" s="1"/>
  <c r="D2612" i="7"/>
  <c r="D2611" i="7"/>
  <c r="E2611" i="7" s="1"/>
  <c r="D2610" i="7"/>
  <c r="D2609" i="7"/>
  <c r="E2609" i="7" s="1"/>
  <c r="D2608" i="7"/>
  <c r="D2607" i="7"/>
  <c r="E2607" i="7" s="1"/>
  <c r="D2606" i="7"/>
  <c r="D2605" i="7"/>
  <c r="E2605" i="7" s="1"/>
  <c r="D2604" i="7"/>
  <c r="D2603" i="7"/>
  <c r="E2603" i="7" s="1"/>
  <c r="D2602" i="7"/>
  <c r="D2601" i="7"/>
  <c r="E2601" i="7" s="1"/>
  <c r="D2600" i="7"/>
  <c r="D2599" i="7"/>
  <c r="E2599" i="7" s="1"/>
  <c r="D2598" i="7"/>
  <c r="D2597" i="7"/>
  <c r="E2597" i="7" s="1"/>
  <c r="D2596" i="7"/>
  <c r="D2595" i="7"/>
  <c r="E2595" i="7" s="1"/>
  <c r="D2594" i="7"/>
  <c r="D2593" i="7"/>
  <c r="E2593" i="7" s="1"/>
  <c r="D2592" i="7"/>
  <c r="D2591" i="7"/>
  <c r="E2591" i="7" s="1"/>
  <c r="D2590" i="7"/>
  <c r="D2589" i="7"/>
  <c r="E2589" i="7" s="1"/>
  <c r="D2588" i="7"/>
  <c r="D2587" i="7"/>
  <c r="E2587" i="7" s="1"/>
  <c r="D2586" i="7"/>
  <c r="D2585" i="7"/>
  <c r="E2585" i="7" s="1"/>
  <c r="D2584" i="7"/>
  <c r="D2583" i="7"/>
  <c r="E2583" i="7" s="1"/>
  <c r="D2582" i="7"/>
  <c r="D2581" i="7"/>
  <c r="D2580" i="7"/>
  <c r="D2579" i="7"/>
  <c r="E2579" i="7" s="1"/>
  <c r="D2578" i="7"/>
  <c r="D2577" i="7"/>
  <c r="D2576" i="7"/>
  <c r="D2575" i="7"/>
  <c r="D2574" i="7"/>
  <c r="D2573" i="7"/>
  <c r="E2573" i="7" s="1"/>
  <c r="D2572" i="7"/>
  <c r="D2571" i="7"/>
  <c r="E2571" i="7" s="1"/>
  <c r="D2570" i="7"/>
  <c r="D2569" i="7"/>
  <c r="E2569" i="7" s="1"/>
  <c r="D2568" i="7"/>
  <c r="D2567" i="7"/>
  <c r="E2567" i="7" s="1"/>
  <c r="D2566" i="7"/>
  <c r="D2565" i="7"/>
  <c r="E2565" i="7" s="1"/>
  <c r="D2564" i="7"/>
  <c r="D2563" i="7"/>
  <c r="E2563" i="7" s="1"/>
  <c r="D2562" i="7"/>
  <c r="D2561" i="7"/>
  <c r="E2561" i="7" s="1"/>
  <c r="D2560" i="7"/>
  <c r="D2559" i="7"/>
  <c r="E2559" i="7" s="1"/>
  <c r="D2558" i="7"/>
  <c r="D2557" i="7"/>
  <c r="E2557" i="7" s="1"/>
  <c r="D2556" i="7"/>
  <c r="D2555" i="7"/>
  <c r="E2555" i="7" s="1"/>
  <c r="D2554" i="7"/>
  <c r="D2553" i="7"/>
  <c r="E2553" i="7" s="1"/>
  <c r="D2552" i="7"/>
  <c r="D2551" i="7"/>
  <c r="E2551" i="7" s="1"/>
  <c r="D2550" i="7"/>
  <c r="D2549" i="7"/>
  <c r="E2549" i="7" s="1"/>
  <c r="D2548" i="7"/>
  <c r="D2547" i="7"/>
  <c r="E2547" i="7" s="1"/>
  <c r="D2546" i="7"/>
  <c r="D2545" i="7"/>
  <c r="E2545" i="7" s="1"/>
  <c r="D2544" i="7"/>
  <c r="D2543" i="7"/>
  <c r="E2543" i="7" s="1"/>
  <c r="D2542" i="7"/>
  <c r="D2541" i="7"/>
  <c r="E2541" i="7" s="1"/>
  <c r="D2540" i="7"/>
  <c r="D2539" i="7"/>
  <c r="E2539" i="7" s="1"/>
  <c r="D2538" i="7"/>
  <c r="D2537" i="7"/>
  <c r="E2537" i="7" s="1"/>
  <c r="D2536" i="7"/>
  <c r="D2535" i="7"/>
  <c r="E2535" i="7" s="1"/>
  <c r="D2534" i="7"/>
  <c r="D2533" i="7"/>
  <c r="D2532" i="7"/>
  <c r="D2531" i="7"/>
  <c r="E2531" i="7" s="1"/>
  <c r="D2530" i="7"/>
  <c r="D2529" i="7"/>
  <c r="D2528" i="7"/>
  <c r="D2527" i="7"/>
  <c r="D2526" i="7"/>
  <c r="D2525" i="7"/>
  <c r="E2525" i="7" s="1"/>
  <c r="D2524" i="7"/>
  <c r="D2523" i="7"/>
  <c r="E2523" i="7" s="1"/>
  <c r="D2522" i="7"/>
  <c r="D2521" i="7"/>
  <c r="E2521" i="7" s="1"/>
  <c r="D2520" i="7"/>
  <c r="D2519" i="7"/>
  <c r="E2519" i="7" s="1"/>
  <c r="D2518" i="7"/>
  <c r="D2517" i="7"/>
  <c r="E2517" i="7" s="1"/>
  <c r="D2516" i="7"/>
  <c r="D2515" i="7"/>
  <c r="E2515" i="7" s="1"/>
  <c r="D2514" i="7"/>
  <c r="D2513" i="7"/>
  <c r="E2513" i="7" s="1"/>
  <c r="D2512" i="7"/>
  <c r="D2511" i="7"/>
  <c r="D2510" i="7"/>
  <c r="D2509" i="7"/>
  <c r="E2509" i="7" s="1"/>
  <c r="D2508" i="7"/>
  <c r="D2507" i="7"/>
  <c r="E2507" i="7" s="1"/>
  <c r="D2506" i="7"/>
  <c r="D2505" i="7"/>
  <c r="E2505" i="7" s="1"/>
  <c r="D2504" i="7"/>
  <c r="D2503" i="7"/>
  <c r="E2503" i="7" s="1"/>
  <c r="D2502" i="7"/>
  <c r="D2501" i="7"/>
  <c r="E2501" i="7" s="1"/>
  <c r="D2500" i="7"/>
  <c r="D2499" i="7"/>
  <c r="E2499" i="7" s="1"/>
  <c r="D2498" i="7"/>
  <c r="D2497" i="7"/>
  <c r="E2497" i="7" s="1"/>
  <c r="D2496" i="7"/>
  <c r="D2495" i="7"/>
  <c r="E2495" i="7" s="1"/>
  <c r="D2494" i="7"/>
  <c r="D2493" i="7"/>
  <c r="E2493" i="7" s="1"/>
  <c r="D2492" i="7"/>
  <c r="D2491" i="7"/>
  <c r="D2490" i="7"/>
  <c r="D2489" i="7"/>
  <c r="D2488" i="7"/>
  <c r="D2487" i="7"/>
  <c r="E2487" i="7" s="1"/>
  <c r="D2486" i="7"/>
  <c r="D2485" i="7"/>
  <c r="E2485" i="7" s="1"/>
  <c r="D2484" i="7"/>
  <c r="D2483" i="7"/>
  <c r="E2483" i="7" s="1"/>
  <c r="D2482" i="7"/>
  <c r="D2481" i="7"/>
  <c r="E2481" i="7" s="1"/>
  <c r="D2480" i="7"/>
  <c r="D2479" i="7"/>
  <c r="E2479" i="7" s="1"/>
  <c r="D2478" i="7"/>
  <c r="D2477" i="7"/>
  <c r="E2477" i="7" s="1"/>
  <c r="D2476" i="7"/>
  <c r="D2475" i="7"/>
  <c r="E2475" i="7" s="1"/>
  <c r="D2474" i="7"/>
  <c r="D2473" i="7"/>
  <c r="E2473" i="7" s="1"/>
  <c r="D2472" i="7"/>
  <c r="D2471" i="7"/>
  <c r="D2470" i="7"/>
  <c r="D2469" i="7"/>
  <c r="E2469" i="7" s="1"/>
  <c r="D2468" i="7"/>
  <c r="D2467" i="7"/>
  <c r="E2467" i="7" s="1"/>
  <c r="D2466" i="7"/>
  <c r="D2465" i="7"/>
  <c r="E2465" i="7" s="1"/>
  <c r="D2464" i="7"/>
  <c r="D2463" i="7"/>
  <c r="E2463" i="7" s="1"/>
  <c r="D2462" i="7"/>
  <c r="D2461" i="7"/>
  <c r="E2461" i="7" s="1"/>
  <c r="D2460" i="7"/>
  <c r="D2459" i="7"/>
  <c r="E2459" i="7" s="1"/>
  <c r="D2458" i="7"/>
  <c r="D2457" i="7"/>
  <c r="E2457" i="7" s="1"/>
  <c r="D2456" i="7"/>
  <c r="D2455" i="7"/>
  <c r="E2455" i="7" s="1"/>
  <c r="D2454" i="7"/>
  <c r="D2453" i="7"/>
  <c r="E2453" i="7" s="1"/>
  <c r="D2452" i="7"/>
  <c r="D2451" i="7"/>
  <c r="E2451" i="7" s="1"/>
  <c r="D2450" i="7"/>
  <c r="D2449" i="7"/>
  <c r="E2449" i="7" s="1"/>
  <c r="D2448" i="7"/>
  <c r="D2447" i="7"/>
  <c r="E2447" i="7" s="1"/>
  <c r="D2446" i="7"/>
  <c r="D2445" i="7"/>
  <c r="E2445" i="7" s="1"/>
  <c r="D2444" i="7"/>
  <c r="D2443" i="7"/>
  <c r="E2443" i="7" s="1"/>
  <c r="D2442" i="7"/>
  <c r="D2441" i="7"/>
  <c r="E2441" i="7" s="1"/>
  <c r="D2440" i="7"/>
  <c r="D2439" i="7"/>
  <c r="E2439" i="7" s="1"/>
  <c r="D2438" i="7"/>
  <c r="D2437" i="7"/>
  <c r="D2436" i="7"/>
  <c r="D2435" i="7"/>
  <c r="D2434" i="7"/>
  <c r="D2433" i="7"/>
  <c r="E2433" i="7" s="1"/>
  <c r="D2432" i="7"/>
  <c r="D2431" i="7"/>
  <c r="E2431" i="7" s="1"/>
  <c r="D2430" i="7"/>
  <c r="D2429" i="7"/>
  <c r="E2429" i="7" s="1"/>
  <c r="D2428" i="7"/>
  <c r="D2427" i="7"/>
  <c r="E2427" i="7" s="1"/>
  <c r="D2426" i="7"/>
  <c r="D2425" i="7"/>
  <c r="E2425" i="7" s="1"/>
  <c r="D2424" i="7"/>
  <c r="D2423" i="7"/>
  <c r="E2423" i="7" s="1"/>
  <c r="D2422" i="7"/>
  <c r="D2421" i="7"/>
  <c r="E2421" i="7" s="1"/>
  <c r="D2420" i="7"/>
  <c r="D2419" i="7"/>
  <c r="E2419" i="7" s="1"/>
  <c r="D2418" i="7"/>
  <c r="D2417" i="7"/>
  <c r="E2417" i="7" s="1"/>
  <c r="D2416" i="7"/>
  <c r="D2415" i="7"/>
  <c r="E2415" i="7" s="1"/>
  <c r="D2414" i="7"/>
  <c r="D2413" i="7"/>
  <c r="E2413" i="7" s="1"/>
  <c r="D2412" i="7"/>
  <c r="D2411" i="7"/>
  <c r="E2411" i="7" s="1"/>
  <c r="D2410" i="7"/>
  <c r="D2409" i="7"/>
  <c r="E2409" i="7" s="1"/>
  <c r="D2408" i="7"/>
  <c r="D2407" i="7"/>
  <c r="E2407" i="7" s="1"/>
  <c r="D2406" i="7"/>
  <c r="D2405" i="7"/>
  <c r="E2405" i="7" s="1"/>
  <c r="D2404" i="7"/>
  <c r="D2403" i="7"/>
  <c r="E2403" i="7" s="1"/>
  <c r="D2402" i="7"/>
  <c r="D2401" i="7"/>
  <c r="E2401" i="7" s="1"/>
  <c r="D2400" i="7"/>
  <c r="D2399" i="7"/>
  <c r="E2399" i="7" s="1"/>
  <c r="D2398" i="7"/>
  <c r="D2397" i="7"/>
  <c r="E2397" i="7" s="1"/>
  <c r="D2396" i="7"/>
  <c r="D2395" i="7"/>
  <c r="E2395" i="7" s="1"/>
  <c r="D2394" i="7"/>
  <c r="D2393" i="7"/>
  <c r="E2393" i="7" s="1"/>
  <c r="D2392" i="7"/>
  <c r="D2391" i="7"/>
  <c r="E2391" i="7" s="1"/>
  <c r="D2390" i="7"/>
  <c r="D2389" i="7"/>
  <c r="E2389" i="7" s="1"/>
  <c r="D2388" i="7"/>
  <c r="D2387" i="7"/>
  <c r="E2387" i="7" s="1"/>
  <c r="D2386" i="7"/>
  <c r="D2385" i="7"/>
  <c r="E2385" i="7" s="1"/>
  <c r="D2384" i="7"/>
  <c r="D2383" i="7"/>
  <c r="E2383" i="7" s="1"/>
  <c r="D2382" i="7"/>
  <c r="D2381" i="7"/>
  <c r="E2381" i="7" s="1"/>
  <c r="D2380" i="7"/>
  <c r="D2379" i="7"/>
  <c r="E2379" i="7" s="1"/>
  <c r="D2378" i="7"/>
  <c r="D2377" i="7"/>
  <c r="D2376" i="7"/>
  <c r="D2375" i="7"/>
  <c r="E2375" i="7" s="1"/>
  <c r="D2374" i="7"/>
  <c r="D2373" i="7"/>
  <c r="E2373" i="7" s="1"/>
  <c r="D2372" i="7"/>
  <c r="D2371" i="7"/>
  <c r="E2371" i="7" s="1"/>
  <c r="D2370" i="7"/>
  <c r="D2369" i="7"/>
  <c r="E2369" i="7" s="1"/>
  <c r="D2368" i="7"/>
  <c r="D2367" i="7"/>
  <c r="E2367" i="7" s="1"/>
  <c r="D2366" i="7"/>
  <c r="D2365" i="7"/>
  <c r="E2365" i="7" s="1"/>
  <c r="D2364" i="7"/>
  <c r="D2363" i="7"/>
  <c r="E2363" i="7" s="1"/>
  <c r="D2362" i="7"/>
  <c r="D2361" i="7"/>
  <c r="E2361" i="7" s="1"/>
  <c r="D2360" i="7"/>
  <c r="D2359" i="7"/>
  <c r="E2359" i="7" s="1"/>
  <c r="D2358" i="7"/>
  <c r="D2357" i="7"/>
  <c r="E2357" i="7" s="1"/>
  <c r="D2356" i="7"/>
  <c r="D2355" i="7"/>
  <c r="E2355" i="7" s="1"/>
  <c r="D2354" i="7"/>
  <c r="D2353" i="7"/>
  <c r="E2353" i="7" s="1"/>
  <c r="D2352" i="7"/>
  <c r="D2351" i="7"/>
  <c r="E2351" i="7" s="1"/>
  <c r="D2350" i="7"/>
  <c r="D2349" i="7"/>
  <c r="E2349" i="7" s="1"/>
  <c r="D2348" i="7"/>
  <c r="D2347" i="7"/>
  <c r="E2347" i="7" s="1"/>
  <c r="D2346" i="7"/>
  <c r="D2345" i="7"/>
  <c r="E2345" i="7" s="1"/>
  <c r="D2344" i="7"/>
  <c r="D2343" i="7"/>
  <c r="E2343" i="7" s="1"/>
  <c r="D2342" i="7"/>
  <c r="D2341" i="7"/>
  <c r="E2341" i="7" s="1"/>
  <c r="D2340" i="7"/>
  <c r="D2339" i="7"/>
  <c r="E2339" i="7" s="1"/>
  <c r="D2338" i="7"/>
  <c r="D2337" i="7"/>
  <c r="E2337" i="7" s="1"/>
  <c r="D2336" i="7"/>
  <c r="D2335" i="7"/>
  <c r="E2335" i="7" s="1"/>
  <c r="D2334" i="7"/>
  <c r="D2333" i="7"/>
  <c r="E2333" i="7" s="1"/>
  <c r="D2332" i="7"/>
  <c r="D2331" i="7"/>
  <c r="D2330" i="7"/>
  <c r="D2329" i="7"/>
  <c r="D2328" i="7"/>
  <c r="D2327" i="7"/>
  <c r="E2327" i="7" s="1"/>
  <c r="D2326" i="7"/>
  <c r="D2325" i="7"/>
  <c r="E2325" i="7" s="1"/>
  <c r="D2324" i="7"/>
  <c r="D2323" i="7"/>
  <c r="E2323" i="7" s="1"/>
  <c r="D2322" i="7"/>
  <c r="D2321" i="7"/>
  <c r="E2321" i="7" s="1"/>
  <c r="D2320" i="7"/>
  <c r="D2319" i="7"/>
  <c r="E2319" i="7" s="1"/>
  <c r="D2318" i="7"/>
  <c r="D2317" i="7"/>
  <c r="E2317" i="7" s="1"/>
  <c r="D2316" i="7"/>
  <c r="D2315" i="7"/>
  <c r="E2315" i="7" s="1"/>
  <c r="D2314" i="7"/>
  <c r="D2313" i="7"/>
  <c r="E2313" i="7" s="1"/>
  <c r="D2312" i="7"/>
  <c r="D2311" i="7"/>
  <c r="E2311" i="7" s="1"/>
  <c r="D2310" i="7"/>
  <c r="D2309" i="7"/>
  <c r="E2309" i="7" s="1"/>
  <c r="D2308" i="7"/>
  <c r="D2307" i="7"/>
  <c r="E2307" i="7" s="1"/>
  <c r="D2306" i="7"/>
  <c r="D2305" i="7"/>
  <c r="D2304" i="7"/>
  <c r="D2303" i="7"/>
  <c r="E2303" i="7" s="1"/>
  <c r="D2302" i="7"/>
  <c r="D2301" i="7"/>
  <c r="E2301" i="7" s="1"/>
  <c r="D2300" i="7"/>
  <c r="D2299" i="7"/>
  <c r="E2299" i="7" s="1"/>
  <c r="D2298" i="7"/>
  <c r="D2297" i="7"/>
  <c r="E2297" i="7" s="1"/>
  <c r="D2296" i="7"/>
  <c r="D2295" i="7"/>
  <c r="E2295" i="7" s="1"/>
  <c r="D2294" i="7"/>
  <c r="D2293" i="7"/>
  <c r="E2293" i="7" s="1"/>
  <c r="D2292" i="7"/>
  <c r="D2291" i="7"/>
  <c r="E2291" i="7" s="1"/>
  <c r="D2290" i="7"/>
  <c r="D2289" i="7"/>
  <c r="E2289" i="7" s="1"/>
  <c r="D2288" i="7"/>
  <c r="D2287" i="7"/>
  <c r="E2287" i="7" s="1"/>
  <c r="D2286" i="7"/>
  <c r="D2285" i="7"/>
  <c r="E2285" i="7" s="1"/>
  <c r="D2284" i="7"/>
  <c r="D2283" i="7"/>
  <c r="E2283" i="7" s="1"/>
  <c r="D2282" i="7"/>
  <c r="D2281" i="7"/>
  <c r="E2281" i="7" s="1"/>
  <c r="D2280" i="7"/>
  <c r="D2279" i="7"/>
  <c r="E2279" i="7" s="1"/>
  <c r="D2278" i="7"/>
  <c r="D2277" i="7"/>
  <c r="E2277" i="7" s="1"/>
  <c r="D2276" i="7"/>
  <c r="D2275" i="7"/>
  <c r="E2275" i="7" s="1"/>
  <c r="D2274" i="7"/>
  <c r="D2273" i="7"/>
  <c r="E2273" i="7" s="1"/>
  <c r="D2272" i="7"/>
  <c r="D2271" i="7"/>
  <c r="E2271" i="7" s="1"/>
  <c r="D2270" i="7"/>
  <c r="D2269" i="7"/>
  <c r="E2269" i="7" s="1"/>
  <c r="D2268" i="7"/>
  <c r="D2267" i="7"/>
  <c r="E2267" i="7" s="1"/>
  <c r="D2266" i="7"/>
  <c r="D2265" i="7"/>
  <c r="E2265" i="7" s="1"/>
  <c r="D2264" i="7"/>
  <c r="D2263" i="7"/>
  <c r="E2263" i="7" s="1"/>
  <c r="D2262" i="7"/>
  <c r="D2261" i="7"/>
  <c r="E2261" i="7" s="1"/>
  <c r="D2260" i="7"/>
  <c r="D2259" i="7"/>
  <c r="D2258" i="7"/>
  <c r="D2257" i="7"/>
  <c r="D2256" i="7"/>
  <c r="D2255" i="7"/>
  <c r="E2255" i="7" s="1"/>
  <c r="D2254" i="7"/>
  <c r="D2253" i="7"/>
  <c r="E2253" i="7" s="1"/>
  <c r="D2252" i="7"/>
  <c r="D2251" i="7"/>
  <c r="E2251" i="7" s="1"/>
  <c r="D2250" i="7"/>
  <c r="D2249" i="7"/>
  <c r="E2249" i="7" s="1"/>
  <c r="D2248" i="7"/>
  <c r="D2247" i="7"/>
  <c r="E2247" i="7" s="1"/>
  <c r="D2246" i="7"/>
  <c r="D2245" i="7"/>
  <c r="E2245" i="7" s="1"/>
  <c r="D2244" i="7"/>
  <c r="D2243" i="7"/>
  <c r="E2243" i="7" s="1"/>
  <c r="D2242" i="7"/>
  <c r="D2241" i="7"/>
  <c r="E2241" i="7" s="1"/>
  <c r="D2240" i="7"/>
  <c r="D2239" i="7"/>
  <c r="E2239" i="7" s="1"/>
  <c r="D2238" i="7"/>
  <c r="D2237" i="7"/>
  <c r="E2237" i="7" s="1"/>
  <c r="D2236" i="7"/>
  <c r="D2235" i="7"/>
  <c r="E2235" i="7" s="1"/>
  <c r="D2234" i="7"/>
  <c r="D2233" i="7"/>
  <c r="E2233" i="7" s="1"/>
  <c r="D2232" i="7"/>
  <c r="D2231" i="7"/>
  <c r="E2231" i="7" s="1"/>
  <c r="D2230" i="7"/>
  <c r="D2229" i="7"/>
  <c r="E2229" i="7" s="1"/>
  <c r="D2228" i="7"/>
  <c r="D2227" i="7"/>
  <c r="E2227" i="7" s="1"/>
  <c r="D2226" i="7"/>
  <c r="D2225" i="7"/>
  <c r="E2225" i="7" s="1"/>
  <c r="D2224" i="7"/>
  <c r="D2223" i="7"/>
  <c r="E2223" i="7" s="1"/>
  <c r="D2222" i="7"/>
  <c r="D2221" i="7"/>
  <c r="E2221" i="7" s="1"/>
  <c r="D2220" i="7"/>
  <c r="D2219" i="7"/>
  <c r="E2219" i="7" s="1"/>
  <c r="D2218" i="7"/>
  <c r="D2217" i="7"/>
  <c r="E2217" i="7" s="1"/>
  <c r="D2216" i="7"/>
  <c r="D2215" i="7"/>
  <c r="E2215" i="7" s="1"/>
  <c r="D2214" i="7"/>
  <c r="D2213" i="7"/>
  <c r="E2213" i="7" s="1"/>
  <c r="D2212" i="7"/>
  <c r="D2211" i="7"/>
  <c r="D2210" i="7"/>
  <c r="D2209" i="7"/>
  <c r="E2209" i="7" s="1"/>
  <c r="D2208" i="7"/>
  <c r="D2207" i="7"/>
  <c r="E2207" i="7" s="1"/>
  <c r="D2206" i="7"/>
  <c r="D2205" i="7"/>
  <c r="E2205" i="7" s="1"/>
  <c r="D2204" i="7"/>
  <c r="D2203" i="7"/>
  <c r="E2203" i="7" s="1"/>
  <c r="D2202" i="7"/>
  <c r="D2201" i="7"/>
  <c r="E2201" i="7" s="1"/>
  <c r="D2200" i="7"/>
  <c r="D2199" i="7"/>
  <c r="E2199" i="7" s="1"/>
  <c r="D2198" i="7"/>
  <c r="D2197" i="7"/>
  <c r="D2196" i="7"/>
  <c r="D2195" i="7"/>
  <c r="D2194" i="7"/>
  <c r="D2193" i="7"/>
  <c r="E2193" i="7" s="1"/>
  <c r="D2192" i="7"/>
  <c r="D2191" i="7"/>
  <c r="E2191" i="7" s="1"/>
  <c r="D2190" i="7"/>
  <c r="D2189" i="7"/>
  <c r="D2188" i="7"/>
  <c r="D2187" i="7"/>
  <c r="E2187" i="7" s="1"/>
  <c r="D2186" i="7"/>
  <c r="D2185" i="7"/>
  <c r="E2185" i="7" s="1"/>
  <c r="D2184" i="7"/>
  <c r="D2183" i="7"/>
  <c r="E2183" i="7" s="1"/>
  <c r="D2182" i="7"/>
  <c r="D2181" i="7"/>
  <c r="E2181" i="7" s="1"/>
  <c r="D2180" i="7"/>
  <c r="D2179" i="7"/>
  <c r="E2179" i="7" s="1"/>
  <c r="D2178" i="7"/>
  <c r="D2177" i="7"/>
  <c r="E2177" i="7" s="1"/>
  <c r="D2176" i="7"/>
  <c r="D2175" i="7"/>
  <c r="E2175" i="7" s="1"/>
  <c r="D2174" i="7"/>
  <c r="D2173" i="7"/>
  <c r="E2173" i="7" s="1"/>
  <c r="D2172" i="7"/>
  <c r="D2171" i="7"/>
  <c r="E2171" i="7" s="1"/>
  <c r="D2170" i="7"/>
  <c r="D2169" i="7"/>
  <c r="E2169" i="7" s="1"/>
  <c r="D2168" i="7"/>
  <c r="D2167" i="7"/>
  <c r="E2167" i="7" s="1"/>
  <c r="D2166" i="7"/>
  <c r="D2165" i="7"/>
  <c r="E2165" i="7" s="1"/>
  <c r="D2164" i="7"/>
  <c r="D2163" i="7"/>
  <c r="E2163" i="7" s="1"/>
  <c r="D2162" i="7"/>
  <c r="D2161" i="7"/>
  <c r="E2161" i="7" s="1"/>
  <c r="D2160" i="7"/>
  <c r="D2159" i="7"/>
  <c r="E2159" i="7" s="1"/>
  <c r="D2158" i="7"/>
  <c r="D2157" i="7"/>
  <c r="E2157" i="7" s="1"/>
  <c r="D2156" i="7"/>
  <c r="D2155" i="7"/>
  <c r="E2155" i="7" s="1"/>
  <c r="D2154" i="7"/>
  <c r="D2153" i="7"/>
  <c r="E2153" i="7" s="1"/>
  <c r="D2152" i="7"/>
  <c r="D2151" i="7"/>
  <c r="E2151" i="7" s="1"/>
  <c r="D2150" i="7"/>
  <c r="D2149" i="7"/>
  <c r="E2149" i="7" s="1"/>
  <c r="D2148" i="7"/>
  <c r="D2147" i="7"/>
  <c r="E2147" i="7" s="1"/>
  <c r="D2146" i="7"/>
  <c r="D2145" i="7"/>
  <c r="E2145" i="7" s="1"/>
  <c r="D2144" i="7"/>
  <c r="D2143" i="7"/>
  <c r="E2143" i="7" s="1"/>
  <c r="D2142" i="7"/>
  <c r="D2141" i="7"/>
  <c r="E2141" i="7" s="1"/>
  <c r="D2140" i="7"/>
  <c r="D2139" i="7"/>
  <c r="E2139" i="7" s="1"/>
  <c r="D2138" i="7"/>
  <c r="D2137" i="7"/>
  <c r="E2137" i="7" s="1"/>
  <c r="D2136" i="7"/>
  <c r="D2135" i="7"/>
  <c r="E2135" i="7" s="1"/>
  <c r="D2134" i="7"/>
  <c r="D2133" i="7"/>
  <c r="E2133" i="7" s="1"/>
  <c r="D2132" i="7"/>
  <c r="D2131" i="7"/>
  <c r="D2130" i="7"/>
  <c r="D2129" i="7"/>
  <c r="D2128" i="7"/>
  <c r="D2127" i="7"/>
  <c r="E2127" i="7" s="1"/>
  <c r="D2126" i="7"/>
  <c r="D2125" i="7"/>
  <c r="E2125" i="7" s="1"/>
  <c r="D2124" i="7"/>
  <c r="D2123" i="7"/>
  <c r="E2123" i="7" s="1"/>
  <c r="D2122" i="7"/>
  <c r="D2121" i="7"/>
  <c r="E2121" i="7" s="1"/>
  <c r="D2120" i="7"/>
  <c r="D2119" i="7"/>
  <c r="E2119" i="7" s="1"/>
  <c r="D2118" i="7"/>
  <c r="D2117" i="7"/>
  <c r="E2117" i="7" s="1"/>
  <c r="D2116" i="7"/>
  <c r="D2115" i="7"/>
  <c r="E2115" i="7" s="1"/>
  <c r="D2114" i="7"/>
  <c r="D2113" i="7"/>
  <c r="E2113" i="7" s="1"/>
  <c r="D2112" i="7"/>
  <c r="D2111" i="7"/>
  <c r="D2110" i="7"/>
  <c r="D2109" i="7"/>
  <c r="E2109" i="7" s="1"/>
  <c r="D2108" i="7"/>
  <c r="D2107" i="7"/>
  <c r="E2107" i="7" s="1"/>
  <c r="D2106" i="7"/>
  <c r="D2105" i="7"/>
  <c r="E2105" i="7" s="1"/>
  <c r="D2104" i="7"/>
  <c r="D2103" i="7"/>
  <c r="E2103" i="7" s="1"/>
  <c r="D2102" i="7"/>
  <c r="D2101" i="7"/>
  <c r="E2101" i="7" s="1"/>
  <c r="D2100" i="7"/>
  <c r="D2099" i="7"/>
  <c r="E2099" i="7" s="1"/>
  <c r="D2098" i="7"/>
  <c r="D2097" i="7"/>
  <c r="E2097" i="7" s="1"/>
  <c r="D2096" i="7"/>
  <c r="D2095" i="7"/>
  <c r="E2095" i="7" s="1"/>
  <c r="D2094" i="7"/>
  <c r="D2093" i="7"/>
  <c r="E2093" i="7" s="1"/>
  <c r="D2092" i="7"/>
  <c r="D2091" i="7"/>
  <c r="E2091" i="7" s="1"/>
  <c r="D2090" i="7"/>
  <c r="D2089" i="7"/>
  <c r="E2089" i="7" s="1"/>
  <c r="D2088" i="7"/>
  <c r="D2087" i="7"/>
  <c r="E2087" i="7" s="1"/>
  <c r="D2086" i="7"/>
  <c r="D2085" i="7"/>
  <c r="E2085" i="7" s="1"/>
  <c r="D2084" i="7"/>
  <c r="D2083" i="7"/>
  <c r="E2083" i="7" s="1"/>
  <c r="D2082" i="7"/>
  <c r="D2081" i="7"/>
  <c r="E2081" i="7" s="1"/>
  <c r="D2080" i="7"/>
  <c r="D2079" i="7"/>
  <c r="E2079" i="7" s="1"/>
  <c r="D2078" i="7"/>
  <c r="D2077" i="7"/>
  <c r="E2077" i="7" s="1"/>
  <c r="D2076" i="7"/>
  <c r="D2075" i="7"/>
  <c r="E2075" i="7" s="1"/>
  <c r="D2074" i="7"/>
  <c r="D2073" i="7"/>
  <c r="E2073" i="7" s="1"/>
  <c r="D2072" i="7"/>
  <c r="D2071" i="7"/>
  <c r="E2071" i="7" s="1"/>
  <c r="D2070" i="7"/>
  <c r="D2069" i="7"/>
  <c r="E2069" i="7" s="1"/>
  <c r="D2068" i="7"/>
  <c r="D2067" i="7"/>
  <c r="E2067" i="7" s="1"/>
  <c r="D2066" i="7"/>
  <c r="D2065" i="7"/>
  <c r="E2065" i="7" s="1"/>
  <c r="D2064" i="7"/>
  <c r="D2063" i="7"/>
  <c r="E2063" i="7" s="1"/>
  <c r="D2062" i="7"/>
  <c r="D2061" i="7"/>
  <c r="E2061" i="7" s="1"/>
  <c r="D2060" i="7"/>
  <c r="D2059" i="7"/>
  <c r="E2059" i="7" s="1"/>
  <c r="D2058" i="7"/>
  <c r="D2057" i="7"/>
  <c r="E2057" i="7" s="1"/>
  <c r="D2056" i="7"/>
  <c r="D2055" i="7"/>
  <c r="E2055" i="7" s="1"/>
  <c r="D2054" i="7"/>
  <c r="D2053" i="7"/>
  <c r="E2053" i="7" s="1"/>
  <c r="D2052" i="7"/>
  <c r="D2051" i="7"/>
  <c r="E2051" i="7" s="1"/>
  <c r="D2050" i="7"/>
  <c r="D2049" i="7"/>
  <c r="E2049" i="7" s="1"/>
  <c r="D2048" i="7"/>
  <c r="D2047" i="7"/>
  <c r="E2047" i="7" s="1"/>
  <c r="D2046" i="7"/>
  <c r="D2045" i="7"/>
  <c r="E2045" i="7" s="1"/>
  <c r="D2044" i="7"/>
  <c r="D2043" i="7"/>
  <c r="E2043" i="7" s="1"/>
  <c r="D2042" i="7"/>
  <c r="D2041" i="7"/>
  <c r="E2041" i="7" s="1"/>
  <c r="D2040" i="7"/>
  <c r="D2039" i="7"/>
  <c r="E2039" i="7" s="1"/>
  <c r="D2038" i="7"/>
  <c r="D2037" i="7"/>
  <c r="E2037" i="7" s="1"/>
  <c r="D2036" i="7"/>
  <c r="D2035" i="7"/>
  <c r="E2035" i="7" s="1"/>
  <c r="D2034" i="7"/>
  <c r="D2033" i="7"/>
  <c r="E2033" i="7" s="1"/>
  <c r="D2032" i="7"/>
  <c r="D2031" i="7"/>
  <c r="E2031" i="7" s="1"/>
  <c r="D2030" i="7"/>
  <c r="D2029" i="7"/>
  <c r="E2029" i="7" s="1"/>
  <c r="D2028" i="7"/>
  <c r="D2027" i="7"/>
  <c r="E2027" i="7" s="1"/>
  <c r="D2026" i="7"/>
  <c r="D2025" i="7"/>
  <c r="E2025" i="7" s="1"/>
  <c r="D2024" i="7"/>
  <c r="D2023" i="7"/>
  <c r="E2023" i="7" s="1"/>
  <c r="D2022" i="7"/>
  <c r="D2021" i="7"/>
  <c r="E2021" i="7" s="1"/>
  <c r="D2020" i="7"/>
  <c r="D2019" i="7"/>
  <c r="E2019" i="7" s="1"/>
  <c r="D2018" i="7"/>
  <c r="D2017" i="7"/>
  <c r="E2017" i="7" s="1"/>
  <c r="D2016" i="7"/>
  <c r="D2015" i="7"/>
  <c r="E2015" i="7" s="1"/>
  <c r="D2014" i="7"/>
  <c r="D2013" i="7"/>
  <c r="E2013" i="7" s="1"/>
  <c r="D2012" i="7"/>
  <c r="D2011" i="7"/>
  <c r="E2011" i="7" s="1"/>
  <c r="D2010" i="7"/>
  <c r="D2009" i="7"/>
  <c r="E2009" i="7" s="1"/>
  <c r="D2008" i="7"/>
  <c r="D2007" i="7"/>
  <c r="D2006" i="7"/>
  <c r="D2005" i="7"/>
  <c r="D2004" i="7"/>
  <c r="D2003" i="7"/>
  <c r="E2003" i="7" s="1"/>
  <c r="D2002" i="7"/>
  <c r="D2001" i="7"/>
  <c r="E2001" i="7" s="1"/>
  <c r="D2000" i="7"/>
  <c r="D1999" i="7"/>
  <c r="E1999" i="7" s="1"/>
  <c r="D1998" i="7"/>
  <c r="D1997" i="7"/>
  <c r="E1997" i="7" s="1"/>
  <c r="D1996" i="7"/>
  <c r="D1995" i="7"/>
  <c r="E1995" i="7" s="1"/>
  <c r="D1994" i="7"/>
  <c r="D1993" i="7"/>
  <c r="E1993" i="7" s="1"/>
  <c r="D1992" i="7"/>
  <c r="D1991" i="7"/>
  <c r="E1991" i="7" s="1"/>
  <c r="D1990" i="7"/>
  <c r="D1989" i="7"/>
  <c r="E1989" i="7" s="1"/>
  <c r="D1988" i="7"/>
  <c r="D1987" i="7"/>
  <c r="E1987" i="7" s="1"/>
  <c r="D1986" i="7"/>
  <c r="D1985" i="7"/>
  <c r="E1985" i="7" s="1"/>
  <c r="D1984" i="7"/>
  <c r="D1983" i="7"/>
  <c r="E1983" i="7" s="1"/>
  <c r="D1982" i="7"/>
  <c r="D1981" i="7"/>
  <c r="E1981" i="7" s="1"/>
  <c r="D1980" i="7"/>
  <c r="D1979" i="7"/>
  <c r="D1978" i="7"/>
  <c r="D1977" i="7"/>
  <c r="E1977" i="7" s="1"/>
  <c r="D1976" i="7"/>
  <c r="D1975" i="7"/>
  <c r="E1975" i="7" s="1"/>
  <c r="D1974" i="7"/>
  <c r="D1973" i="7"/>
  <c r="E1973" i="7" s="1"/>
  <c r="D1972" i="7"/>
  <c r="D1971" i="7"/>
  <c r="E1971" i="7" s="1"/>
  <c r="D1970" i="7"/>
  <c r="D1969" i="7"/>
  <c r="E1969" i="7" s="1"/>
  <c r="D1968" i="7"/>
  <c r="D1967" i="7"/>
  <c r="E1967" i="7" s="1"/>
  <c r="D1966" i="7"/>
  <c r="D1965" i="7"/>
  <c r="E1965" i="7" s="1"/>
  <c r="D1964" i="7"/>
  <c r="D1963" i="7"/>
  <c r="E1963" i="7" s="1"/>
  <c r="D1962" i="7"/>
  <c r="D1961" i="7"/>
  <c r="E1961" i="7" s="1"/>
  <c r="D1960" i="7"/>
  <c r="D1959" i="7"/>
  <c r="E1959" i="7" s="1"/>
  <c r="D1958" i="7"/>
  <c r="D1957" i="7"/>
  <c r="E1957" i="7" s="1"/>
  <c r="D1956" i="7"/>
  <c r="D1955" i="7"/>
  <c r="E1955" i="7" s="1"/>
  <c r="D1954" i="7"/>
  <c r="D1953" i="7"/>
  <c r="E1953" i="7" s="1"/>
  <c r="D1952" i="7"/>
  <c r="D1951" i="7"/>
  <c r="E1951" i="7" s="1"/>
  <c r="D1950" i="7"/>
  <c r="D1949" i="7"/>
  <c r="E1949" i="7" s="1"/>
  <c r="D1948" i="7"/>
  <c r="D1947" i="7"/>
  <c r="E1947" i="7" s="1"/>
  <c r="D1946" i="7"/>
  <c r="D1945" i="7"/>
  <c r="E1945" i="7" s="1"/>
  <c r="D1944" i="7"/>
  <c r="D1943" i="7"/>
  <c r="E1943" i="7" s="1"/>
  <c r="D1942" i="7"/>
  <c r="D1941" i="7"/>
  <c r="E1941" i="7" s="1"/>
  <c r="D1940" i="7"/>
  <c r="D1939" i="7"/>
  <c r="E1939" i="7" s="1"/>
  <c r="D1938" i="7"/>
  <c r="D1937" i="7"/>
  <c r="E1937" i="7" s="1"/>
  <c r="D1936" i="7"/>
  <c r="D1935" i="7"/>
  <c r="E1935" i="7" s="1"/>
  <c r="D1934" i="7"/>
  <c r="D1933" i="7"/>
  <c r="E1933" i="7" s="1"/>
  <c r="D1932" i="7"/>
  <c r="D1931" i="7"/>
  <c r="E1931" i="7" s="1"/>
  <c r="D1930" i="7"/>
  <c r="D1929" i="7"/>
  <c r="E1929" i="7" s="1"/>
  <c r="D1928" i="7"/>
  <c r="D1927" i="7"/>
  <c r="E1927" i="7" s="1"/>
  <c r="D1926" i="7"/>
  <c r="D1925" i="7"/>
  <c r="E1925" i="7" s="1"/>
  <c r="D1924" i="7"/>
  <c r="D1923" i="7"/>
  <c r="E1923" i="7" s="1"/>
  <c r="D1922" i="7"/>
  <c r="D1921" i="7"/>
  <c r="E1921" i="7" s="1"/>
  <c r="D1920" i="7"/>
  <c r="D1919" i="7"/>
  <c r="E1919" i="7" s="1"/>
  <c r="D1918" i="7"/>
  <c r="D1917" i="7"/>
  <c r="E1917" i="7" s="1"/>
  <c r="D1916" i="7"/>
  <c r="D1915" i="7"/>
  <c r="E1915" i="7" s="1"/>
  <c r="D1914" i="7"/>
  <c r="D1913" i="7"/>
  <c r="D1912" i="7"/>
  <c r="D1911" i="7"/>
  <c r="E1911" i="7" s="1"/>
  <c r="D1910" i="7"/>
  <c r="D1909" i="7"/>
  <c r="E1909" i="7" s="1"/>
  <c r="D1908" i="7"/>
  <c r="D1907" i="7"/>
  <c r="E1907" i="7" s="1"/>
  <c r="D1906" i="7"/>
  <c r="D1905" i="7"/>
  <c r="E1905" i="7" s="1"/>
  <c r="D1904" i="7"/>
  <c r="D1903" i="7"/>
  <c r="D1902" i="7"/>
  <c r="D1901" i="7"/>
  <c r="D1900" i="7"/>
  <c r="D1899" i="7"/>
  <c r="E1899" i="7" s="1"/>
  <c r="D1898" i="7"/>
  <c r="D1897" i="7"/>
  <c r="E1897" i="7" s="1"/>
  <c r="D1896" i="7"/>
  <c r="D1895" i="7"/>
  <c r="E1895" i="7" s="1"/>
  <c r="D1894" i="7"/>
  <c r="D1893" i="7"/>
  <c r="E1893" i="7" s="1"/>
  <c r="D1892" i="7"/>
  <c r="D1891" i="7"/>
  <c r="E1891" i="7" s="1"/>
  <c r="D1890" i="7"/>
  <c r="D1889" i="7"/>
  <c r="E1889" i="7" s="1"/>
  <c r="D1888" i="7"/>
  <c r="D1887" i="7"/>
  <c r="E1887" i="7" s="1"/>
  <c r="D1886" i="7"/>
  <c r="D1885" i="7"/>
  <c r="E1885" i="7" s="1"/>
  <c r="D1884" i="7"/>
  <c r="D1883" i="7"/>
  <c r="E1883" i="7" s="1"/>
  <c r="D1882" i="7"/>
  <c r="D1881" i="7"/>
  <c r="E1881" i="7" s="1"/>
  <c r="D1880" i="7"/>
  <c r="D1879" i="7"/>
  <c r="E1879" i="7" s="1"/>
  <c r="D1878" i="7"/>
  <c r="D1877" i="7"/>
  <c r="E1877" i="7" s="1"/>
  <c r="D1876" i="7"/>
  <c r="D1875" i="7"/>
  <c r="E1875" i="7" s="1"/>
  <c r="D1874" i="7"/>
  <c r="D1873" i="7"/>
  <c r="E1873" i="7" s="1"/>
  <c r="D1872" i="7"/>
  <c r="D1871" i="7"/>
  <c r="E1871" i="7" s="1"/>
  <c r="D1870" i="7"/>
  <c r="D1869" i="7"/>
  <c r="E1869" i="7" s="1"/>
  <c r="D1868" i="7"/>
  <c r="D1867" i="7"/>
  <c r="E1867" i="7" s="1"/>
  <c r="D1866" i="7"/>
  <c r="D1865" i="7"/>
  <c r="E1865" i="7" s="1"/>
  <c r="D1864" i="7"/>
  <c r="D1863" i="7"/>
  <c r="E1863" i="7" s="1"/>
  <c r="D1862" i="7"/>
  <c r="D1861" i="7"/>
  <c r="E1861" i="7" s="1"/>
  <c r="D1860" i="7"/>
  <c r="D1859" i="7"/>
  <c r="E1859" i="7" s="1"/>
  <c r="D1858" i="7"/>
  <c r="D1857" i="7"/>
  <c r="E1857" i="7" s="1"/>
  <c r="D1856" i="7"/>
  <c r="D1855" i="7"/>
  <c r="E1855" i="7" s="1"/>
  <c r="D1854" i="7"/>
  <c r="D1853" i="7"/>
  <c r="E1853" i="7" s="1"/>
  <c r="D1852" i="7"/>
  <c r="D1851" i="7"/>
  <c r="E1851" i="7" s="1"/>
  <c r="D1850" i="7"/>
  <c r="D1849" i="7"/>
  <c r="E1849" i="7" s="1"/>
  <c r="D1848" i="7"/>
  <c r="D1847" i="7"/>
  <c r="D1846" i="7"/>
  <c r="D1845" i="7"/>
  <c r="E1845" i="7" s="1"/>
  <c r="D1844" i="7"/>
  <c r="D1843" i="7"/>
  <c r="E1843" i="7" s="1"/>
  <c r="D1842" i="7"/>
  <c r="D1841" i="7"/>
  <c r="E1841" i="7" s="1"/>
  <c r="F1841" i="7" s="1"/>
  <c r="D1840" i="7"/>
  <c r="D1839" i="7"/>
  <c r="E1839" i="7" s="1"/>
  <c r="D1838" i="7"/>
  <c r="D1837" i="7"/>
  <c r="E1837" i="7" s="1"/>
  <c r="D1836" i="7"/>
  <c r="D1835" i="7"/>
  <c r="E1835" i="7" s="1"/>
  <c r="D1834" i="7"/>
  <c r="D1833" i="7"/>
  <c r="E1833" i="7" s="1"/>
  <c r="F1833" i="7" s="1"/>
  <c r="D1832" i="7"/>
  <c r="D1831" i="7"/>
  <c r="E1831" i="7" s="1"/>
  <c r="D1830" i="7"/>
  <c r="D1829" i="7"/>
  <c r="D1828" i="7"/>
  <c r="D1827" i="7"/>
  <c r="E1827" i="7" s="1"/>
  <c r="D1826" i="7"/>
  <c r="D1825" i="7"/>
  <c r="E1825" i="7" s="1"/>
  <c r="F1825" i="7" s="1"/>
  <c r="D1824" i="7"/>
  <c r="D1823" i="7"/>
  <c r="E1823" i="7" s="1"/>
  <c r="D1822" i="7"/>
  <c r="D1821" i="7"/>
  <c r="E1821" i="7" s="1"/>
  <c r="D1820" i="7"/>
  <c r="D1819" i="7"/>
  <c r="D1818" i="7"/>
  <c r="D1817" i="7"/>
  <c r="D1816" i="7"/>
  <c r="D1815" i="7"/>
  <c r="E1815" i="7" s="1"/>
  <c r="D1814" i="7"/>
  <c r="D1813" i="7"/>
  <c r="E1813" i="7" s="1"/>
  <c r="F1813" i="7" s="1"/>
  <c r="D1812" i="7"/>
  <c r="D1811" i="7"/>
  <c r="E1811" i="7" s="1"/>
  <c r="D1810" i="7"/>
  <c r="D1809" i="7"/>
  <c r="E1809" i="7" s="1"/>
  <c r="F1809" i="7" s="1"/>
  <c r="G1809" i="7" s="1"/>
  <c r="D1808" i="7"/>
  <c r="D1807" i="7"/>
  <c r="E1807" i="7" s="1"/>
  <c r="D1806" i="7"/>
  <c r="D1805" i="7"/>
  <c r="E1805" i="7" s="1"/>
  <c r="F1805" i="7" s="1"/>
  <c r="D1804" i="7"/>
  <c r="D1803" i="7"/>
  <c r="E1803" i="7" s="1"/>
  <c r="D1802" i="7"/>
  <c r="D1801" i="7"/>
  <c r="E1801" i="7" s="1"/>
  <c r="F1801" i="7" s="1"/>
  <c r="D1800" i="7"/>
  <c r="D1799" i="7"/>
  <c r="E1799" i="7" s="1"/>
  <c r="D1798" i="7"/>
  <c r="D1797" i="7"/>
  <c r="E1797" i="7" s="1"/>
  <c r="F1797" i="7" s="1"/>
  <c r="D1796" i="7"/>
  <c r="D1795" i="7"/>
  <c r="E1795" i="7" s="1"/>
  <c r="D1794" i="7"/>
  <c r="D1793" i="7"/>
  <c r="E1793" i="7" s="1"/>
  <c r="F1793" i="7" s="1"/>
  <c r="D1792" i="7"/>
  <c r="D1791" i="7"/>
  <c r="E1791" i="7" s="1"/>
  <c r="D1790" i="7"/>
  <c r="D1789" i="7"/>
  <c r="E1789" i="7" s="1"/>
  <c r="F1789" i="7" s="1"/>
  <c r="D1788" i="7"/>
  <c r="D1787" i="7"/>
  <c r="E1787" i="7" s="1"/>
  <c r="D1786" i="7"/>
  <c r="D1785" i="7"/>
  <c r="D1784" i="7"/>
  <c r="D1783" i="7"/>
  <c r="D1782" i="7"/>
  <c r="D1781" i="7"/>
  <c r="D1780" i="7"/>
  <c r="D1779" i="7"/>
  <c r="E1779" i="7" s="1"/>
  <c r="D1778" i="7"/>
  <c r="D1777" i="7"/>
  <c r="E1777" i="7" s="1"/>
  <c r="F1777" i="7" s="1"/>
  <c r="D1776" i="7"/>
  <c r="D1775" i="7"/>
  <c r="E1775" i="7" s="1"/>
  <c r="D1774" i="7"/>
  <c r="D1773" i="7"/>
  <c r="E1773" i="7" s="1"/>
  <c r="D1772" i="7"/>
  <c r="D1771" i="7"/>
  <c r="E1771" i="7" s="1"/>
  <c r="D1770" i="7"/>
  <c r="D1769" i="7"/>
  <c r="E1769" i="7" s="1"/>
  <c r="F1769" i="7" s="1"/>
  <c r="D1768" i="7"/>
  <c r="D1767" i="7"/>
  <c r="E1767" i="7" s="1"/>
  <c r="D1766" i="7"/>
  <c r="D1765" i="7"/>
  <c r="D1764" i="7"/>
  <c r="D1763" i="7"/>
  <c r="E1763" i="7" s="1"/>
  <c r="D1762" i="7"/>
  <c r="D1761" i="7"/>
  <c r="E1761" i="7" s="1"/>
  <c r="F1761" i="7" s="1"/>
  <c r="D1760" i="7"/>
  <c r="D1759" i="7"/>
  <c r="E1759" i="7" s="1"/>
  <c r="D1758" i="7"/>
  <c r="D1757" i="7"/>
  <c r="E1757" i="7" s="1"/>
  <c r="D1756" i="7"/>
  <c r="D1755" i="7"/>
  <c r="E1755" i="7" s="1"/>
  <c r="D1754" i="7"/>
  <c r="D1753" i="7"/>
  <c r="E1753" i="7" s="1"/>
  <c r="F1753" i="7" s="1"/>
  <c r="D1752" i="7"/>
  <c r="D1751" i="7"/>
  <c r="E1751" i="7" s="1"/>
  <c r="D1750" i="7"/>
  <c r="D1749" i="7"/>
  <c r="D1748" i="7"/>
  <c r="D1747" i="7"/>
  <c r="E1747" i="7" s="1"/>
  <c r="D1746" i="7"/>
  <c r="D1745" i="7"/>
  <c r="E1745" i="7" s="1"/>
  <c r="F1745" i="7" s="1"/>
  <c r="D1744" i="7"/>
  <c r="D1743" i="7"/>
  <c r="E1743" i="7" s="1"/>
  <c r="D1742" i="7"/>
  <c r="D1741" i="7"/>
  <c r="E1741" i="7" s="1"/>
  <c r="D1740" i="7"/>
  <c r="D1739" i="7"/>
  <c r="E1739" i="7" s="1"/>
  <c r="D1738" i="7"/>
  <c r="D1737" i="7"/>
  <c r="E1737" i="7" s="1"/>
  <c r="F1737" i="7" s="1"/>
  <c r="D1736" i="7"/>
  <c r="D1735" i="7"/>
  <c r="D1734" i="7"/>
  <c r="D1733" i="7"/>
  <c r="E1733" i="7" s="1"/>
  <c r="F1733" i="7" s="1"/>
  <c r="D1732" i="7"/>
  <c r="D1731" i="7"/>
  <c r="E1731" i="7" s="1"/>
  <c r="D1730" i="7"/>
  <c r="D1729" i="7"/>
  <c r="E1729" i="7" s="1"/>
  <c r="F1729" i="7" s="1"/>
  <c r="D1728" i="7"/>
  <c r="D1727" i="7"/>
  <c r="E1727" i="7" s="1"/>
  <c r="D1726" i="7"/>
  <c r="D1725" i="7"/>
  <c r="E1725" i="7" s="1"/>
  <c r="F1725" i="7" s="1"/>
  <c r="D1724" i="7"/>
  <c r="D1723" i="7"/>
  <c r="E1723" i="7" s="1"/>
  <c r="D1722" i="7"/>
  <c r="D1721" i="7"/>
  <c r="E1721" i="7" s="1"/>
  <c r="F1721" i="7" s="1"/>
  <c r="D1720" i="7"/>
  <c r="D1719" i="7"/>
  <c r="E1719" i="7" s="1"/>
  <c r="D1718" i="7"/>
  <c r="D1717" i="7"/>
  <c r="E1717" i="7" s="1"/>
  <c r="F1717" i="7" s="1"/>
  <c r="D1716" i="7"/>
  <c r="D1715" i="7"/>
  <c r="E1715" i="7" s="1"/>
  <c r="D1714" i="7"/>
  <c r="D1713" i="7"/>
  <c r="E1713" i="7" s="1"/>
  <c r="F1713" i="7" s="1"/>
  <c r="D1712" i="7"/>
  <c r="D1711" i="7"/>
  <c r="E1711" i="7" s="1"/>
  <c r="D1710" i="7"/>
  <c r="D1709" i="7"/>
  <c r="E1709" i="7" s="1"/>
  <c r="D1708" i="7"/>
  <c r="D1707" i="7"/>
  <c r="E1707" i="7" s="1"/>
  <c r="D1706" i="7"/>
  <c r="D1705" i="7"/>
  <c r="E1705" i="7" s="1"/>
  <c r="D1704" i="7"/>
  <c r="D1703" i="7"/>
  <c r="E1703" i="7" s="1"/>
  <c r="D1702" i="7"/>
  <c r="D1701" i="7"/>
  <c r="E1701" i="7" s="1"/>
  <c r="D1700" i="7"/>
  <c r="D1699" i="7"/>
  <c r="E1699" i="7" s="1"/>
  <c r="D1698" i="7"/>
  <c r="D1697" i="7"/>
  <c r="E1697" i="7" s="1"/>
  <c r="D1696" i="7"/>
  <c r="D1695" i="7"/>
  <c r="E1695" i="7" s="1"/>
  <c r="D1694" i="7"/>
  <c r="D1693" i="7"/>
  <c r="E1693" i="7" s="1"/>
  <c r="D1692" i="7"/>
  <c r="D1691" i="7"/>
  <c r="E1691" i="7" s="1"/>
  <c r="D1690" i="7"/>
  <c r="D1689" i="7"/>
  <c r="E1689" i="7" s="1"/>
  <c r="D1688" i="7"/>
  <c r="D1687" i="7"/>
  <c r="D1686" i="7"/>
  <c r="D1685" i="7"/>
  <c r="D1684" i="7"/>
  <c r="D1683" i="7"/>
  <c r="E1683" i="7" s="1"/>
  <c r="D1682" i="7"/>
  <c r="D1681" i="7"/>
  <c r="E1681" i="7" s="1"/>
  <c r="F1681" i="7" s="1"/>
  <c r="D1680" i="7"/>
  <c r="D1679" i="7"/>
  <c r="E1679" i="7" s="1"/>
  <c r="D1678" i="7"/>
  <c r="D1677" i="7"/>
  <c r="E1677" i="7" s="1"/>
  <c r="F1677" i="7" s="1"/>
  <c r="D1676" i="7"/>
  <c r="D1675" i="7"/>
  <c r="E1675" i="7" s="1"/>
  <c r="D1674" i="7"/>
  <c r="D1673" i="7"/>
  <c r="E1673" i="7" s="1"/>
  <c r="F1673" i="7" s="1"/>
  <c r="D1672" i="7"/>
  <c r="D1671" i="7"/>
  <c r="D1670" i="7"/>
  <c r="D1669" i="7"/>
  <c r="E1669" i="7" s="1"/>
  <c r="D1668" i="7"/>
  <c r="D1667" i="7"/>
  <c r="E1667" i="7" s="1"/>
  <c r="D1666" i="7"/>
  <c r="D1665" i="7"/>
  <c r="E1665" i="7" s="1"/>
  <c r="F1665" i="7" s="1"/>
  <c r="D1664" i="7"/>
  <c r="D1663" i="7"/>
  <c r="D1662" i="7"/>
  <c r="D1661" i="7"/>
  <c r="E1661" i="7" s="1"/>
  <c r="F1661" i="7" s="1"/>
  <c r="G1661" i="7" s="1"/>
  <c r="D1660" i="7"/>
  <c r="D1659" i="7"/>
  <c r="E1659" i="7" s="1"/>
  <c r="D1658" i="7"/>
  <c r="D1657" i="7"/>
  <c r="E1657" i="7" s="1"/>
  <c r="D1656" i="7"/>
  <c r="E1656" i="7" s="1"/>
  <c r="D1655" i="7"/>
  <c r="E1655" i="7" s="1"/>
  <c r="D1654" i="7"/>
  <c r="D1653" i="7"/>
  <c r="E1653" i="7" s="1"/>
  <c r="D1652" i="7"/>
  <c r="D1651" i="7"/>
  <c r="E1651" i="7" s="1"/>
  <c r="D1650" i="7"/>
  <c r="D1649" i="7"/>
  <c r="E1649" i="7" s="1"/>
  <c r="D1648" i="7"/>
  <c r="E1648" i="7" s="1"/>
  <c r="F1648" i="7" s="1"/>
  <c r="D1647" i="7"/>
  <c r="E1647" i="7" s="1"/>
  <c r="D1646" i="7"/>
  <c r="D1645" i="7"/>
  <c r="D1644" i="7"/>
  <c r="D1643" i="7"/>
  <c r="E1643" i="7" s="1"/>
  <c r="D1642" i="7"/>
  <c r="D1641" i="7"/>
  <c r="D1640" i="7"/>
  <c r="D1639" i="7"/>
  <c r="D1638" i="7"/>
  <c r="D1637" i="7"/>
  <c r="D1636" i="7"/>
  <c r="D1635" i="7"/>
  <c r="E1635" i="7" s="1"/>
  <c r="D1634" i="7"/>
  <c r="D1633" i="7"/>
  <c r="E1633" i="7" s="1"/>
  <c r="D1632" i="7"/>
  <c r="E1632" i="7" s="1"/>
  <c r="F1632" i="7" s="1"/>
  <c r="D1631" i="7"/>
  <c r="E1631" i="7" s="1"/>
  <c r="D1630" i="7"/>
  <c r="D1629" i="7"/>
  <c r="E1629" i="7" s="1"/>
  <c r="D1628" i="7"/>
  <c r="D1627" i="7"/>
  <c r="E1627" i="7" s="1"/>
  <c r="D1626" i="7"/>
  <c r="D1625" i="7"/>
  <c r="E1625" i="7" s="1"/>
  <c r="F1625" i="7" s="1"/>
  <c r="D1624" i="7"/>
  <c r="D1623" i="7"/>
  <c r="D1622" i="7"/>
  <c r="D1621" i="7"/>
  <c r="E1621" i="7" s="1"/>
  <c r="D1620" i="7"/>
  <c r="D1619" i="7"/>
  <c r="E1619" i="7" s="1"/>
  <c r="D1618" i="7"/>
  <c r="D1617" i="7"/>
  <c r="E1617" i="7" s="1"/>
  <c r="F1617" i="7" s="1"/>
  <c r="D1616" i="7"/>
  <c r="D1615" i="7"/>
  <c r="D1614" i="7"/>
  <c r="D1613" i="7"/>
  <c r="D1612" i="7"/>
  <c r="D1611" i="7"/>
  <c r="E1611" i="7" s="1"/>
  <c r="D1610" i="7"/>
  <c r="D1609" i="7"/>
  <c r="E1609" i="7" s="1"/>
  <c r="D1608" i="7"/>
  <c r="E1608" i="7" s="1"/>
  <c r="F1608" i="7" s="1"/>
  <c r="D1607" i="7"/>
  <c r="E1607" i="7" s="1"/>
  <c r="D1606" i="7"/>
  <c r="D1605" i="7"/>
  <c r="D1604" i="7"/>
  <c r="D1603" i="7"/>
  <c r="E1603" i="7" s="1"/>
  <c r="D1602" i="7"/>
  <c r="D1601" i="7"/>
  <c r="E1601" i="7" s="1"/>
  <c r="D1600" i="7"/>
  <c r="E1600" i="7" s="1"/>
  <c r="D1599" i="7"/>
  <c r="E1599" i="7" s="1"/>
  <c r="D1598" i="7"/>
  <c r="D1597" i="7"/>
  <c r="E1597" i="7" s="1"/>
  <c r="D1596" i="7"/>
  <c r="D1595" i="7"/>
  <c r="E1595" i="7" s="1"/>
  <c r="D1594" i="7"/>
  <c r="D1593" i="7"/>
  <c r="E1593" i="7" s="1"/>
  <c r="F1593" i="7" s="1"/>
  <c r="D1592" i="7"/>
  <c r="D1591" i="7"/>
  <c r="D1590" i="7"/>
  <c r="D1589" i="7"/>
  <c r="D1588" i="7"/>
  <c r="D1587" i="7"/>
  <c r="E1587" i="7" s="1"/>
  <c r="D1586" i="7"/>
  <c r="D1585" i="7"/>
  <c r="E1585" i="7" s="1"/>
  <c r="D1584" i="7"/>
  <c r="D1583" i="7"/>
  <c r="D1582" i="7"/>
  <c r="D1581" i="7"/>
  <c r="E1581" i="7" s="1"/>
  <c r="F1581" i="7" s="1"/>
  <c r="G1581" i="7" s="1"/>
  <c r="D1580" i="7"/>
  <c r="D1579" i="7"/>
  <c r="E1579" i="7" s="1"/>
  <c r="D1578" i="7"/>
  <c r="D1577" i="7"/>
  <c r="E1577" i="7" s="1"/>
  <c r="D1576" i="7"/>
  <c r="E1576" i="7" s="1"/>
  <c r="F1576" i="7" s="1"/>
  <c r="D1575" i="7"/>
  <c r="E1575" i="7" s="1"/>
  <c r="D1574" i="7"/>
  <c r="D1573" i="7"/>
  <c r="E1573" i="7" s="1"/>
  <c r="D1572" i="7"/>
  <c r="D1571" i="7"/>
  <c r="E1571" i="7" s="1"/>
  <c r="D1570" i="7"/>
  <c r="D1569" i="7"/>
  <c r="E1569" i="7" s="1"/>
  <c r="D1568" i="7"/>
  <c r="E1568" i="7" s="1"/>
  <c r="D1567" i="7"/>
  <c r="E1567" i="7" s="1"/>
  <c r="D1566" i="7"/>
  <c r="D1565" i="7"/>
  <c r="D1564" i="7"/>
  <c r="D1563" i="7"/>
  <c r="E1563" i="7" s="1"/>
  <c r="D1562" i="7"/>
  <c r="D1561" i="7"/>
  <c r="E1561" i="7" s="1"/>
  <c r="D1560" i="7"/>
  <c r="D1559" i="7"/>
  <c r="D1558" i="7"/>
  <c r="D1557" i="7"/>
  <c r="E1557" i="7" s="1"/>
  <c r="F1557" i="7" s="1"/>
  <c r="G1557" i="7" s="1"/>
  <c r="D1556" i="7"/>
  <c r="D1555" i="7"/>
  <c r="E1555" i="7" s="1"/>
  <c r="D1554" i="7"/>
  <c r="D1553" i="7"/>
  <c r="D1552" i="7"/>
  <c r="D1551" i="7"/>
  <c r="D1550" i="7"/>
  <c r="D1549" i="7"/>
  <c r="D1548" i="7"/>
  <c r="D1547" i="7"/>
  <c r="E1547" i="7" s="1"/>
  <c r="D1546" i="7"/>
  <c r="D1545" i="7"/>
  <c r="E1545" i="7" s="1"/>
  <c r="D1544" i="7"/>
  <c r="E1544" i="7" s="1"/>
  <c r="D1543" i="7"/>
  <c r="E1543" i="7" s="1"/>
  <c r="D1542" i="7"/>
  <c r="D1541" i="7"/>
  <c r="D1540" i="7"/>
  <c r="D1539" i="7"/>
  <c r="E1539" i="7" s="1"/>
  <c r="D1538" i="7"/>
  <c r="D1537" i="7"/>
  <c r="E1537" i="7" s="1"/>
  <c r="D1536" i="7"/>
  <c r="E1536" i="7" s="1"/>
  <c r="D1535" i="7"/>
  <c r="E1535" i="7" s="1"/>
  <c r="D1534" i="7"/>
  <c r="D1533" i="7"/>
  <c r="D1532" i="7"/>
  <c r="D1531" i="7"/>
  <c r="E1531" i="7" s="1"/>
  <c r="D1530" i="7"/>
  <c r="D1529" i="7"/>
  <c r="D1528" i="7"/>
  <c r="D1527" i="7"/>
  <c r="D1526" i="7"/>
  <c r="D1525" i="7"/>
  <c r="D1524" i="7"/>
  <c r="D1523" i="7"/>
  <c r="E1523" i="7" s="1"/>
  <c r="D1522" i="7"/>
  <c r="D1521" i="7"/>
  <c r="E1521" i="7" s="1"/>
  <c r="F1521" i="7" s="1"/>
  <c r="D1520" i="7"/>
  <c r="D1519" i="7"/>
  <c r="D1518" i="7"/>
  <c r="D1517" i="7"/>
  <c r="E1517" i="7" s="1"/>
  <c r="D1516" i="7"/>
  <c r="D1515" i="7"/>
  <c r="E1515" i="7" s="1"/>
  <c r="D1514" i="7"/>
  <c r="D1513" i="7"/>
  <c r="D1512" i="7"/>
  <c r="D1511" i="7"/>
  <c r="D1510" i="7"/>
  <c r="D1509" i="7"/>
  <c r="E1509" i="7" s="1"/>
  <c r="D1508" i="7"/>
  <c r="D1507" i="7"/>
  <c r="E1507" i="7" s="1"/>
  <c r="D1506" i="7"/>
  <c r="D1505" i="7"/>
  <c r="E1505" i="7" s="1"/>
  <c r="F1505" i="7" s="1"/>
  <c r="D1504" i="7"/>
  <c r="D1503" i="7"/>
  <c r="D1502" i="7"/>
  <c r="D1501" i="7"/>
  <c r="E1501" i="7" s="1"/>
  <c r="D1500" i="7"/>
  <c r="D1499" i="7"/>
  <c r="E1499" i="7" s="1"/>
  <c r="D1498" i="7"/>
  <c r="D1497" i="7"/>
  <c r="E1497" i="7" s="1"/>
  <c r="F1497" i="7" s="1"/>
  <c r="D1496" i="7"/>
  <c r="D1495" i="7"/>
  <c r="D1494" i="7"/>
  <c r="D1493" i="7"/>
  <c r="D1492" i="7"/>
  <c r="D1491" i="7"/>
  <c r="D1490" i="7"/>
  <c r="D1489" i="7"/>
  <c r="E1489" i="7" s="1"/>
  <c r="D1488" i="7"/>
  <c r="D1487" i="7"/>
  <c r="E1487" i="7" s="1"/>
  <c r="D1486" i="7"/>
  <c r="D1485" i="7"/>
  <c r="E1485" i="7" s="1"/>
  <c r="D1484" i="7"/>
  <c r="D1483" i="7"/>
  <c r="E1483" i="7" s="1"/>
  <c r="D1482" i="7"/>
  <c r="D1481" i="7"/>
  <c r="E1481" i="7" s="1"/>
  <c r="D1480" i="7"/>
  <c r="E1480" i="7" s="1"/>
  <c r="D1479" i="7"/>
  <c r="E1479" i="7" s="1"/>
  <c r="D1478" i="7"/>
  <c r="D1477" i="7"/>
  <c r="E1477" i="7" s="1"/>
  <c r="D1476" i="7"/>
  <c r="D1475" i="7"/>
  <c r="E1475" i="7" s="1"/>
  <c r="D1474" i="7"/>
  <c r="D1473" i="7"/>
  <c r="E1473" i="7" s="1"/>
  <c r="F1473" i="7" s="1"/>
  <c r="D1472" i="7"/>
  <c r="D1471" i="7"/>
  <c r="D1470" i="7"/>
  <c r="D1469" i="7"/>
  <c r="E1469" i="7" s="1"/>
  <c r="D1468" i="7"/>
  <c r="D1467" i="7"/>
  <c r="E1467" i="7" s="1"/>
  <c r="D1466" i="7"/>
  <c r="D1465" i="7"/>
  <c r="D1464" i="7"/>
  <c r="D1463" i="7"/>
  <c r="D1462" i="7"/>
  <c r="D1461" i="7"/>
  <c r="D1460" i="7"/>
  <c r="E1460" i="7" s="1"/>
  <c r="D1459" i="7"/>
  <c r="D1458" i="7"/>
  <c r="D1457" i="7"/>
  <c r="D1456" i="7"/>
  <c r="D1455" i="7"/>
  <c r="D1454" i="7"/>
  <c r="D1453" i="7"/>
  <c r="D1452" i="7"/>
  <c r="E1452" i="7" s="1"/>
  <c r="D1451" i="7"/>
  <c r="D1450" i="7"/>
  <c r="D1449" i="7"/>
  <c r="D1448" i="7"/>
  <c r="D1447" i="7"/>
  <c r="D1446" i="7"/>
  <c r="D1445" i="7"/>
  <c r="D1444" i="7"/>
  <c r="E1444" i="7" s="1"/>
  <c r="D1443" i="7"/>
  <c r="D1442" i="7"/>
  <c r="D1441" i="7"/>
  <c r="D1440" i="7"/>
  <c r="D1439" i="7"/>
  <c r="D1438" i="7"/>
  <c r="D1437" i="7"/>
  <c r="D1436" i="7"/>
  <c r="E1436" i="7" s="1"/>
  <c r="D1435" i="7"/>
  <c r="D1434" i="7"/>
  <c r="D1433" i="7"/>
  <c r="D1432" i="7"/>
  <c r="D1431" i="7"/>
  <c r="D1430" i="7"/>
  <c r="D1429" i="7"/>
  <c r="D1428" i="7"/>
  <c r="E1428" i="7" s="1"/>
  <c r="D1427" i="7"/>
  <c r="D1426" i="7"/>
  <c r="D1425" i="7"/>
  <c r="D1424" i="7"/>
  <c r="D1423" i="7"/>
  <c r="D1422" i="7"/>
  <c r="D1421" i="7"/>
  <c r="D1420" i="7"/>
  <c r="E1420" i="7" s="1"/>
  <c r="D1419" i="7"/>
  <c r="D1418" i="7"/>
  <c r="D1417" i="7"/>
  <c r="D1416" i="7"/>
  <c r="D1415" i="7"/>
  <c r="D1414" i="7"/>
  <c r="D1413" i="7"/>
  <c r="D1412" i="7"/>
  <c r="E1412" i="7" s="1"/>
  <c r="D1411" i="7"/>
  <c r="D1410" i="7"/>
  <c r="D1409" i="7"/>
  <c r="D1408" i="7"/>
  <c r="D1407" i="7"/>
  <c r="D1406" i="7"/>
  <c r="D1405" i="7"/>
  <c r="D1404" i="7"/>
  <c r="D1403" i="7"/>
  <c r="D1402" i="7"/>
  <c r="E1402" i="7" s="1"/>
  <c r="D1401" i="7"/>
  <c r="D1400" i="7"/>
  <c r="D1399" i="7"/>
  <c r="E1399" i="7" s="1"/>
  <c r="D1398" i="7"/>
  <c r="E1398" i="7" s="1"/>
  <c r="D1397" i="7"/>
  <c r="D1396" i="7"/>
  <c r="D1395" i="7"/>
  <c r="E1395" i="7" s="1"/>
  <c r="F1395" i="7" s="1"/>
  <c r="D1394" i="7"/>
  <c r="E1394" i="7" s="1"/>
  <c r="D1393" i="7"/>
  <c r="D1392" i="7"/>
  <c r="D1391" i="7"/>
  <c r="D1390" i="7"/>
  <c r="D1389" i="7"/>
  <c r="D1388" i="7"/>
  <c r="D1387" i="7"/>
  <c r="D1386" i="7"/>
  <c r="E1386" i="7" s="1"/>
  <c r="D1385" i="7"/>
  <c r="D1384" i="7"/>
  <c r="D1383" i="7"/>
  <c r="E1383" i="7" s="1"/>
  <c r="D1382" i="7"/>
  <c r="E1382" i="7" s="1"/>
  <c r="D1381" i="7"/>
  <c r="D1380" i="7"/>
  <c r="D1379" i="7"/>
  <c r="E1379" i="7" s="1"/>
  <c r="F1379" i="7" s="1"/>
  <c r="D1378" i="7"/>
  <c r="E1378" i="7" s="1"/>
  <c r="D1377" i="7"/>
  <c r="D1376" i="7"/>
  <c r="D1375" i="7"/>
  <c r="E1375" i="7" s="1"/>
  <c r="D1374" i="7"/>
  <c r="E1374" i="7" s="1"/>
  <c r="D1373" i="7"/>
  <c r="D1372" i="7"/>
  <c r="D1371" i="7"/>
  <c r="D1370" i="7"/>
  <c r="E1370" i="7" s="1"/>
  <c r="D1369" i="7"/>
  <c r="D1368" i="7"/>
  <c r="D1367" i="7"/>
  <c r="D1366" i="7"/>
  <c r="E1366" i="7" s="1"/>
  <c r="D1365" i="7"/>
  <c r="D1364" i="7"/>
  <c r="D1363" i="7"/>
  <c r="D1362" i="7"/>
  <c r="E1362" i="7" s="1"/>
  <c r="D1361" i="7"/>
  <c r="D1360" i="7"/>
  <c r="D1359" i="7"/>
  <c r="D1358" i="7"/>
  <c r="E1358" i="7" s="1"/>
  <c r="D1357" i="7"/>
  <c r="D1356" i="7"/>
  <c r="D1355" i="7"/>
  <c r="E1355" i="7" s="1"/>
  <c r="D1354" i="7"/>
  <c r="E1354" i="7" s="1"/>
  <c r="D1353" i="7"/>
  <c r="D1352" i="7"/>
  <c r="D1351" i="7"/>
  <c r="E1351" i="7" s="1"/>
  <c r="D1350" i="7"/>
  <c r="E1350" i="7" s="1"/>
  <c r="D1349" i="7"/>
  <c r="D1348" i="7"/>
  <c r="D1347" i="7"/>
  <c r="E1347" i="7" s="1"/>
  <c r="D1346" i="7"/>
  <c r="E1346" i="7" s="1"/>
  <c r="D1345" i="7"/>
  <c r="D1344" i="7"/>
  <c r="D1343" i="7"/>
  <c r="D1342" i="7"/>
  <c r="D1341" i="7"/>
  <c r="D1340" i="7"/>
  <c r="D1339" i="7"/>
  <c r="E1339" i="7" s="1"/>
  <c r="F1339" i="7" s="1"/>
  <c r="D1338" i="7"/>
  <c r="E1338" i="7" s="1"/>
  <c r="D1337" i="7"/>
  <c r="D1336" i="7"/>
  <c r="D1335" i="7"/>
  <c r="D1334" i="7"/>
  <c r="E1334" i="7" s="1"/>
  <c r="D1333" i="7"/>
  <c r="D1332" i="7"/>
  <c r="D1331" i="7"/>
  <c r="E1331" i="7" s="1"/>
  <c r="D1330" i="7"/>
  <c r="E1330" i="7" s="1"/>
  <c r="D1329" i="7"/>
  <c r="D1328" i="7"/>
  <c r="D1327" i="7"/>
  <c r="E1327" i="7" s="1"/>
  <c r="D1326" i="7"/>
  <c r="E1326" i="7" s="1"/>
  <c r="D1325" i="7"/>
  <c r="D1324" i="7"/>
  <c r="D1323" i="7"/>
  <c r="D1322" i="7"/>
  <c r="E1322" i="7" s="1"/>
  <c r="D1321" i="7"/>
  <c r="D1320" i="7"/>
  <c r="D1319" i="7"/>
  <c r="D1318" i="7"/>
  <c r="E1318" i="7" s="1"/>
  <c r="D1317" i="7"/>
  <c r="D1316" i="7"/>
  <c r="D1315" i="7"/>
  <c r="D1314" i="7"/>
  <c r="D1313" i="7"/>
  <c r="D1312" i="7"/>
  <c r="D1311" i="7"/>
  <c r="E1311" i="7" s="1"/>
  <c r="F1311" i="7" s="1"/>
  <c r="D1310" i="7"/>
  <c r="E1310" i="7" s="1"/>
  <c r="D1309" i="7"/>
  <c r="D1308" i="7"/>
  <c r="D1307" i="7"/>
  <c r="D1306" i="7"/>
  <c r="D1305" i="7"/>
  <c r="D1304" i="7"/>
  <c r="D1303" i="7"/>
  <c r="E1303" i="7" s="1"/>
  <c r="D1302" i="7"/>
  <c r="E1302" i="7" s="1"/>
  <c r="D1301" i="7"/>
  <c r="D1300" i="7"/>
  <c r="D1299" i="7"/>
  <c r="D1298" i="7"/>
  <c r="D1297" i="7"/>
  <c r="D1296" i="7"/>
  <c r="D1295" i="7"/>
  <c r="E1295" i="7" s="1"/>
  <c r="F1295" i="7" s="1"/>
  <c r="D1294" i="7"/>
  <c r="E1294" i="7" s="1"/>
  <c r="D1293" i="7"/>
  <c r="D1292" i="7"/>
  <c r="D1291" i="7"/>
  <c r="E1291" i="7" s="1"/>
  <c r="D1290" i="7"/>
  <c r="D1289" i="7"/>
  <c r="D1288" i="7"/>
  <c r="D1287" i="7"/>
  <c r="D1286" i="7"/>
  <c r="E1286" i="7" s="1"/>
  <c r="D1285" i="7"/>
  <c r="D1284" i="7"/>
  <c r="D1283" i="7"/>
  <c r="D1282" i="7"/>
  <c r="E1282" i="7" s="1"/>
  <c r="D1281" i="7"/>
  <c r="D1280" i="7"/>
  <c r="D1279" i="7"/>
  <c r="D1278" i="7"/>
  <c r="D1277" i="7"/>
  <c r="D1276" i="7"/>
  <c r="D1275" i="7"/>
  <c r="D1274" i="7"/>
  <c r="E1274" i="7" s="1"/>
  <c r="D1273" i="7"/>
  <c r="D1272" i="7"/>
  <c r="D1271" i="7"/>
  <c r="D1270" i="7"/>
  <c r="E1270" i="7" s="1"/>
  <c r="D1269" i="7"/>
  <c r="D1268" i="7"/>
  <c r="D1267" i="7"/>
  <c r="D1266" i="7"/>
  <c r="E1266" i="7" s="1"/>
  <c r="D1265" i="7"/>
  <c r="D1264" i="7"/>
  <c r="D1263" i="7"/>
  <c r="D1262" i="7"/>
  <c r="E1262" i="7" s="1"/>
  <c r="D1261" i="7"/>
  <c r="D1260" i="7"/>
  <c r="D1259" i="7"/>
  <c r="D1258" i="7"/>
  <c r="E1258" i="7" s="1"/>
  <c r="D1257" i="7"/>
  <c r="D1256" i="7"/>
  <c r="D1255" i="7"/>
  <c r="E1255" i="7" s="1"/>
  <c r="D1254" i="7"/>
  <c r="E1254" i="7" s="1"/>
  <c r="D1253" i="7"/>
  <c r="D1252" i="7"/>
  <c r="D1251" i="7"/>
  <c r="D1250" i="7"/>
  <c r="E1250" i="7" s="1"/>
  <c r="D1249" i="7"/>
  <c r="D1248" i="7"/>
  <c r="D1247" i="7"/>
  <c r="E1247" i="7" s="1"/>
  <c r="D1246" i="7"/>
  <c r="E1246" i="7" s="1"/>
  <c r="D1245" i="7"/>
  <c r="D1244" i="7"/>
  <c r="D1243" i="7"/>
  <c r="E1243" i="7" s="1"/>
  <c r="F1243" i="7" s="1"/>
  <c r="D1242" i="7"/>
  <c r="E1242" i="7" s="1"/>
  <c r="D1241" i="7"/>
  <c r="D1240" i="7"/>
  <c r="D1239" i="7"/>
  <c r="D1238" i="7"/>
  <c r="E1238" i="7" s="1"/>
  <c r="D1237" i="7"/>
  <c r="D1236" i="7"/>
  <c r="D1235" i="7"/>
  <c r="D1234" i="7"/>
  <c r="E1234" i="7" s="1"/>
  <c r="D1233" i="7"/>
  <c r="D1232" i="7"/>
  <c r="D1231" i="7"/>
  <c r="E1231" i="7" s="1"/>
  <c r="F1231" i="7" s="1"/>
  <c r="D1230" i="7"/>
  <c r="E1230" i="7" s="1"/>
  <c r="D1229" i="7"/>
  <c r="D1228" i="7"/>
  <c r="D1227" i="7"/>
  <c r="E1227" i="7" s="1"/>
  <c r="F1227" i="7" s="1"/>
  <c r="D1226" i="7"/>
  <c r="E1226" i="7" s="1"/>
  <c r="D1225" i="7"/>
  <c r="D1224" i="7"/>
  <c r="D1223" i="7"/>
  <c r="E1223" i="7" s="1"/>
  <c r="D1222" i="7"/>
  <c r="E1222" i="7" s="1"/>
  <c r="D1221" i="7"/>
  <c r="D1220" i="7"/>
  <c r="D1219" i="7"/>
  <c r="D1218" i="7"/>
  <c r="E1218" i="7" s="1"/>
  <c r="D1217" i="7"/>
  <c r="D1216" i="7"/>
  <c r="D1215" i="7"/>
  <c r="E1215" i="7" s="1"/>
  <c r="F1215" i="7" s="1"/>
  <c r="D1214" i="7"/>
  <c r="E1214" i="7" s="1"/>
  <c r="D1213" i="7"/>
  <c r="D1212" i="7"/>
  <c r="D1211" i="7"/>
  <c r="E1211" i="7" s="1"/>
  <c r="F1211" i="7" s="1"/>
  <c r="D1210" i="7"/>
  <c r="E1210" i="7" s="1"/>
  <c r="D1209" i="7"/>
  <c r="D1208" i="7"/>
  <c r="D1207" i="7"/>
  <c r="E1207" i="7" s="1"/>
  <c r="D1206" i="7"/>
  <c r="E1206" i="7" s="1"/>
  <c r="D1205" i="7"/>
  <c r="D1204" i="7"/>
  <c r="D1203" i="7"/>
  <c r="D1202" i="7"/>
  <c r="E1202" i="7" s="1"/>
  <c r="D1201" i="7"/>
  <c r="D1200" i="7"/>
  <c r="D1199" i="7"/>
  <c r="D1198" i="7"/>
  <c r="D1197" i="7"/>
  <c r="D1196" i="7"/>
  <c r="D1195" i="7"/>
  <c r="E1195" i="7" s="1"/>
  <c r="F1195" i="7" s="1"/>
  <c r="D1194" i="7"/>
  <c r="E1194" i="7" s="1"/>
  <c r="D1193" i="7"/>
  <c r="D1192" i="7"/>
  <c r="D1191" i="7"/>
  <c r="E1191" i="7" s="1"/>
  <c r="F1191" i="7" s="1"/>
  <c r="D1190" i="7"/>
  <c r="D1189" i="7"/>
  <c r="D1188" i="7"/>
  <c r="D1187" i="7"/>
  <c r="E1187" i="7" s="1"/>
  <c r="F1187" i="7" s="1"/>
  <c r="D1186" i="7"/>
  <c r="E1186" i="7" s="1"/>
  <c r="D1185" i="7"/>
  <c r="D1184" i="7"/>
  <c r="D1183" i="7"/>
  <c r="E1183" i="7" s="1"/>
  <c r="D1182" i="7"/>
  <c r="E1182" i="7" s="1"/>
  <c r="D1181" i="7"/>
  <c r="D1180" i="7"/>
  <c r="D1179" i="7"/>
  <c r="E1179" i="7" s="1"/>
  <c r="D1178" i="7"/>
  <c r="E1178" i="7" s="1"/>
  <c r="D1177" i="7"/>
  <c r="D1176" i="7"/>
  <c r="D1175" i="7"/>
  <c r="D1174" i="7"/>
  <c r="E1174" i="7" s="1"/>
  <c r="D1173" i="7"/>
  <c r="D1172" i="7"/>
  <c r="D1171" i="7"/>
  <c r="E1171" i="7" s="1"/>
  <c r="F1171" i="7" s="1"/>
  <c r="D1170" i="7"/>
  <c r="E1170" i="7" s="1"/>
  <c r="D1169" i="7"/>
  <c r="D1168" i="7"/>
  <c r="D1167" i="7"/>
  <c r="E1167" i="7" s="1"/>
  <c r="D1166" i="7"/>
  <c r="E1166" i="7" s="1"/>
  <c r="D1165" i="7"/>
  <c r="D1164" i="7"/>
  <c r="D1163" i="7"/>
  <c r="E1163" i="7" s="1"/>
  <c r="D1162" i="7"/>
  <c r="E1162" i="7" s="1"/>
  <c r="D1161" i="7"/>
  <c r="D1160" i="7"/>
  <c r="D1159" i="7"/>
  <c r="D1158" i="7"/>
  <c r="E1158" i="7" s="1"/>
  <c r="D1157" i="7"/>
  <c r="D1156" i="7"/>
  <c r="D1155" i="7"/>
  <c r="E1155" i="7" s="1"/>
  <c r="F1155" i="7" s="1"/>
  <c r="D1154" i="7"/>
  <c r="E1154" i="7" s="1"/>
  <c r="D1153" i="7"/>
  <c r="D1152" i="7"/>
  <c r="D1151" i="7"/>
  <c r="E1151" i="7" s="1"/>
  <c r="D1150" i="7"/>
  <c r="D1149" i="7"/>
  <c r="D1148" i="7"/>
  <c r="D1147" i="7"/>
  <c r="D1146" i="7"/>
  <c r="E1146" i="7" s="1"/>
  <c r="D1145" i="7"/>
  <c r="D1144" i="7"/>
  <c r="D1143" i="7"/>
  <c r="E1143" i="7" s="1"/>
  <c r="D1142" i="7"/>
  <c r="E1142" i="7" s="1"/>
  <c r="D1141" i="7"/>
  <c r="D1140" i="7"/>
  <c r="D1139" i="7"/>
  <c r="D1138" i="7"/>
  <c r="E1138" i="7" s="1"/>
  <c r="D1137" i="7"/>
  <c r="D1136" i="7"/>
  <c r="D1135" i="7"/>
  <c r="E1135" i="7" s="1"/>
  <c r="D1134" i="7"/>
  <c r="E1134" i="7" s="1"/>
  <c r="D1133" i="7"/>
  <c r="D1132" i="7"/>
  <c r="D1131" i="7"/>
  <c r="E1131" i="7" s="1"/>
  <c r="D1130" i="7"/>
  <c r="D1129" i="7"/>
  <c r="D1128" i="7"/>
  <c r="D1127" i="7"/>
  <c r="E1127" i="7" s="1"/>
  <c r="D1126" i="7"/>
  <c r="E1126" i="7" s="1"/>
  <c r="D1125" i="7"/>
  <c r="D1124" i="7"/>
  <c r="D1123" i="7"/>
  <c r="E1123" i="7" s="1"/>
  <c r="F1123" i="7" s="1"/>
  <c r="D1122" i="7"/>
  <c r="E1122" i="7" s="1"/>
  <c r="D1121" i="7"/>
  <c r="D1120" i="7"/>
  <c r="D1119" i="7"/>
  <c r="E1119" i="7" s="1"/>
  <c r="F1119" i="7" s="1"/>
  <c r="D1118" i="7"/>
  <c r="E1118" i="7" s="1"/>
  <c r="D1117" i="7"/>
  <c r="D1116" i="7"/>
  <c r="D1115" i="7"/>
  <c r="E1115" i="7" s="1"/>
  <c r="D1114" i="7"/>
  <c r="D1113" i="7"/>
  <c r="D1112" i="7"/>
  <c r="D1111" i="7"/>
  <c r="E1111" i="7" s="1"/>
  <c r="D1110" i="7"/>
  <c r="E1110" i="7" s="1"/>
  <c r="D1109" i="7"/>
  <c r="D1108" i="7"/>
  <c r="D1107" i="7"/>
  <c r="D1106" i="7"/>
  <c r="D1105" i="7"/>
  <c r="D1104" i="7"/>
  <c r="D1103" i="7"/>
  <c r="E1103" i="7" s="1"/>
  <c r="D1102" i="7"/>
  <c r="E1102" i="7" s="1"/>
  <c r="D1101" i="7"/>
  <c r="D1100" i="7"/>
  <c r="D1099" i="7"/>
  <c r="E1099" i="7" s="1"/>
  <c r="D1098" i="7"/>
  <c r="E1098" i="7" s="1"/>
  <c r="D1097" i="7"/>
  <c r="D1096" i="7"/>
  <c r="D1095" i="7"/>
  <c r="E1095" i="7" s="1"/>
  <c r="D1094" i="7"/>
  <c r="E1094" i="7" s="1"/>
  <c r="D1093" i="7"/>
  <c r="D1092" i="7"/>
  <c r="D1091" i="7"/>
  <c r="E1091" i="7" s="1"/>
  <c r="F1091" i="7" s="1"/>
  <c r="D1090" i="7"/>
  <c r="D1089" i="7"/>
  <c r="D1088" i="7"/>
  <c r="D1087" i="7"/>
  <c r="E1087" i="7" s="1"/>
  <c r="D1086" i="7"/>
  <c r="E1086" i="7" s="1"/>
  <c r="D1085" i="7"/>
  <c r="D1084" i="7"/>
  <c r="D1083" i="7"/>
  <c r="E1083" i="7" s="1"/>
  <c r="D1082" i="7"/>
  <c r="E1082" i="7" s="1"/>
  <c r="D1081" i="7"/>
  <c r="D1080" i="7"/>
  <c r="D1079" i="7"/>
  <c r="D1078" i="7"/>
  <c r="D1077" i="7"/>
  <c r="D1076" i="7"/>
  <c r="D1075" i="7"/>
  <c r="E1075" i="7" s="1"/>
  <c r="F1075" i="7" s="1"/>
  <c r="D1074" i="7"/>
  <c r="E1074" i="7" s="1"/>
  <c r="D1073" i="7"/>
  <c r="D1072" i="7"/>
  <c r="D1071" i="7"/>
  <c r="E1071" i="7" s="1"/>
  <c r="D1070" i="7"/>
  <c r="E1070" i="7" s="1"/>
  <c r="D1069" i="7"/>
  <c r="D1068" i="7"/>
  <c r="D1067" i="7"/>
  <c r="D1066" i="7"/>
  <c r="E1066" i="7" s="1"/>
  <c r="D1065" i="7"/>
  <c r="D1064" i="7"/>
  <c r="D1063" i="7"/>
  <c r="E1063" i="7" s="1"/>
  <c r="D1062" i="7"/>
  <c r="E1062" i="7" s="1"/>
  <c r="D1061" i="7"/>
  <c r="D1060" i="7"/>
  <c r="D1059" i="7"/>
  <c r="E1059" i="7" s="1"/>
  <c r="F1059" i="7" s="1"/>
  <c r="D1058" i="7"/>
  <c r="D1057" i="7"/>
  <c r="D1056" i="7"/>
  <c r="D1055" i="7"/>
  <c r="E1055" i="7" s="1"/>
  <c r="D1054" i="7"/>
  <c r="E1054" i="7" s="1"/>
  <c r="D1053" i="7"/>
  <c r="D1052" i="7"/>
  <c r="D1051" i="7"/>
  <c r="E1051" i="7" s="1"/>
  <c r="D1050" i="7"/>
  <c r="E1050" i="7" s="1"/>
  <c r="D1049" i="7"/>
  <c r="D1048" i="7"/>
  <c r="D1047" i="7"/>
  <c r="E1047" i="7" s="1"/>
  <c r="D1046" i="7"/>
  <c r="E1046" i="7" s="1"/>
  <c r="D1045" i="7"/>
  <c r="D1044" i="7"/>
  <c r="D1043" i="7"/>
  <c r="E1043" i="7" s="1"/>
  <c r="F1043" i="7" s="1"/>
  <c r="D1042" i="7"/>
  <c r="E1042" i="7" s="1"/>
  <c r="D1041" i="7"/>
  <c r="D1040" i="7"/>
  <c r="D1039" i="7"/>
  <c r="E1039" i="7" s="1"/>
  <c r="D1038" i="7"/>
  <c r="E1038" i="7" s="1"/>
  <c r="D1037" i="7"/>
  <c r="D1036" i="7"/>
  <c r="D1035" i="7"/>
  <c r="E1035" i="7" s="1"/>
  <c r="D1034" i="7"/>
  <c r="E1034" i="7" s="1"/>
  <c r="D1033" i="7"/>
  <c r="D1032" i="7"/>
  <c r="D1031" i="7"/>
  <c r="E1031" i="7" s="1"/>
  <c r="D1030" i="7"/>
  <c r="E1030" i="7" s="1"/>
  <c r="D1029" i="7"/>
  <c r="D1028" i="7"/>
  <c r="D1027" i="7"/>
  <c r="E1027" i="7" s="1"/>
  <c r="F1027" i="7" s="1"/>
  <c r="D1026" i="7"/>
  <c r="E1026" i="7" s="1"/>
  <c r="D1025" i="7"/>
  <c r="D1024" i="7"/>
  <c r="D1023" i="7"/>
  <c r="D1022" i="7"/>
  <c r="E1022" i="7" s="1"/>
  <c r="D1021" i="7"/>
  <c r="D1020" i="7"/>
  <c r="D1019" i="7"/>
  <c r="E1019" i="7" s="1"/>
  <c r="D1018" i="7"/>
  <c r="D1017" i="7"/>
  <c r="D1016" i="7"/>
  <c r="D1015" i="7"/>
  <c r="E1015" i="7" s="1"/>
  <c r="D1014" i="7"/>
  <c r="E1014" i="7" s="1"/>
  <c r="D1013" i="7"/>
  <c r="D1012" i="7"/>
  <c r="D1011" i="7"/>
  <c r="D1010" i="7"/>
  <c r="D1009" i="7"/>
  <c r="D1008" i="7"/>
  <c r="D1007" i="7"/>
  <c r="E1007" i="7" s="1"/>
  <c r="D1006" i="7"/>
  <c r="E1006" i="7" s="1"/>
  <c r="D1005" i="7"/>
  <c r="D1004" i="7"/>
  <c r="D1003" i="7"/>
  <c r="E1003" i="7" s="1"/>
  <c r="F1003" i="7" s="1"/>
  <c r="D1002" i="7"/>
  <c r="D1001" i="7"/>
  <c r="D1000" i="7"/>
  <c r="D999" i="7"/>
  <c r="D998" i="7"/>
  <c r="D997" i="7"/>
  <c r="D996" i="7"/>
  <c r="D995" i="7"/>
  <c r="E995" i="7" s="1"/>
  <c r="F995" i="7" s="1"/>
  <c r="D994" i="7"/>
  <c r="E994" i="7" s="1"/>
  <c r="D993" i="7"/>
  <c r="D992" i="7"/>
  <c r="D991" i="7"/>
  <c r="D990" i="7"/>
  <c r="E990" i="7" s="1"/>
  <c r="D989" i="7"/>
  <c r="D988" i="7"/>
  <c r="D987" i="7"/>
  <c r="E987" i="7" s="1"/>
  <c r="D986" i="7"/>
  <c r="D985" i="7"/>
  <c r="D984" i="7"/>
  <c r="D983" i="7"/>
  <c r="D982" i="7"/>
  <c r="E982" i="7" s="1"/>
  <c r="D981" i="7"/>
  <c r="D980" i="7"/>
  <c r="D979" i="7"/>
  <c r="D978" i="7"/>
  <c r="D977" i="7"/>
  <c r="D976" i="7"/>
  <c r="D975" i="7"/>
  <c r="E975" i="7" s="1"/>
  <c r="D974" i="7"/>
  <c r="E974" i="7" s="1"/>
  <c r="D973" i="7"/>
  <c r="D972" i="7"/>
  <c r="D971" i="7"/>
  <c r="E971" i="7" s="1"/>
  <c r="F971" i="7" s="1"/>
  <c r="D970" i="7"/>
  <c r="E970" i="7" s="1"/>
  <c r="D969" i="7"/>
  <c r="D968" i="7"/>
  <c r="D967" i="7"/>
  <c r="D966" i="7"/>
  <c r="D965" i="7"/>
  <c r="D964" i="7"/>
  <c r="D963" i="7"/>
  <c r="E963" i="7" s="1"/>
  <c r="D962" i="7"/>
  <c r="E962" i="7" s="1"/>
  <c r="D961" i="7"/>
  <c r="D960" i="7"/>
  <c r="D959" i="7"/>
  <c r="E959" i="7" s="1"/>
  <c r="D958" i="7"/>
  <c r="E958" i="7" s="1"/>
  <c r="D957" i="7"/>
  <c r="D956" i="7"/>
  <c r="D955" i="7"/>
  <c r="E955" i="7" s="1"/>
  <c r="D954" i="7"/>
  <c r="D953" i="7"/>
  <c r="D952" i="7"/>
  <c r="D951" i="7"/>
  <c r="D950" i="7"/>
  <c r="E950" i="7" s="1"/>
  <c r="D949" i="7"/>
  <c r="D948" i="7"/>
  <c r="D947" i="7"/>
  <c r="E947" i="7" s="1"/>
  <c r="D946" i="7"/>
  <c r="E946" i="7" s="1"/>
  <c r="D945" i="7"/>
  <c r="D944" i="7"/>
  <c r="D943" i="7"/>
  <c r="D942" i="7"/>
  <c r="D941" i="7"/>
  <c r="D940" i="7"/>
  <c r="D939" i="7"/>
  <c r="E939" i="7" s="1"/>
  <c r="D938" i="7"/>
  <c r="E938" i="7" s="1"/>
  <c r="D937" i="7"/>
  <c r="D936" i="7"/>
  <c r="D935" i="7"/>
  <c r="D934" i="7"/>
  <c r="E934" i="7" s="1"/>
  <c r="D933" i="7"/>
  <c r="D932" i="7"/>
  <c r="D931" i="7"/>
  <c r="D930" i="7"/>
  <c r="E930" i="7" s="1"/>
  <c r="D929" i="7"/>
  <c r="D928" i="7"/>
  <c r="D927" i="7"/>
  <c r="E927" i="7" s="1"/>
  <c r="D926" i="7"/>
  <c r="E926" i="7" s="1"/>
  <c r="D925" i="7"/>
  <c r="D924" i="7"/>
  <c r="D923" i="7"/>
  <c r="E923" i="7" s="1"/>
  <c r="D922" i="7"/>
  <c r="E922" i="7" s="1"/>
  <c r="D921" i="7"/>
  <c r="D920" i="7"/>
  <c r="D919" i="7"/>
  <c r="D918" i="7"/>
  <c r="D917" i="7"/>
  <c r="D916" i="7"/>
  <c r="D915" i="7"/>
  <c r="E915" i="7" s="1"/>
  <c r="F915" i="7" s="1"/>
  <c r="D914" i="7"/>
  <c r="E914" i="7" s="1"/>
  <c r="D913" i="7"/>
  <c r="D912" i="7"/>
  <c r="D911" i="7"/>
  <c r="E911" i="7" s="1"/>
  <c r="D910" i="7"/>
  <c r="E910" i="7" s="1"/>
  <c r="D909" i="7"/>
  <c r="D908" i="7"/>
  <c r="D907" i="7"/>
  <c r="D906" i="7"/>
  <c r="E906" i="7" s="1"/>
  <c r="D905" i="7"/>
  <c r="D904" i="7"/>
  <c r="D903" i="7"/>
  <c r="E903" i="7" s="1"/>
  <c r="D902" i="7"/>
  <c r="E902" i="7" s="1"/>
  <c r="D901" i="7"/>
  <c r="D900" i="7"/>
  <c r="D899" i="7"/>
  <c r="D898" i="7"/>
  <c r="E898" i="7" s="1"/>
  <c r="D897" i="7"/>
  <c r="D896" i="7"/>
  <c r="D895" i="7"/>
  <c r="E895" i="7" s="1"/>
  <c r="D894" i="7"/>
  <c r="E894" i="7" s="1"/>
  <c r="D893" i="7"/>
  <c r="D892" i="7"/>
  <c r="D891" i="7"/>
  <c r="E891" i="7" s="1"/>
  <c r="D890" i="7"/>
  <c r="E890" i="7" s="1"/>
  <c r="D889" i="7"/>
  <c r="D888" i="7"/>
  <c r="D887" i="7"/>
  <c r="E887" i="7" s="1"/>
  <c r="D886" i="7"/>
  <c r="E886" i="7" s="1"/>
  <c r="D885" i="7"/>
  <c r="D884" i="7"/>
  <c r="D883" i="7"/>
  <c r="D882" i="7"/>
  <c r="D881" i="7"/>
  <c r="D880" i="7"/>
  <c r="D879" i="7"/>
  <c r="E879" i="7" s="1"/>
  <c r="D878" i="7"/>
  <c r="E878" i="7" s="1"/>
  <c r="D877" i="7"/>
  <c r="D876" i="7"/>
  <c r="D875" i="7"/>
  <c r="E875" i="7" s="1"/>
  <c r="D874" i="7"/>
  <c r="E874" i="7" s="1"/>
  <c r="D873" i="7"/>
  <c r="D872" i="7"/>
  <c r="D871" i="7"/>
  <c r="D870" i="7"/>
  <c r="D869" i="7"/>
  <c r="D868" i="7"/>
  <c r="D867" i="7"/>
  <c r="E867" i="7" s="1"/>
  <c r="F867" i="7" s="1"/>
  <c r="D866" i="7"/>
  <c r="E866" i="7" s="1"/>
  <c r="D865" i="7"/>
  <c r="D864" i="7"/>
  <c r="D863" i="7"/>
  <c r="E863" i="7" s="1"/>
  <c r="F863" i="7" s="1"/>
  <c r="D862" i="7"/>
  <c r="E862" i="7" s="1"/>
  <c r="D861" i="7"/>
  <c r="D860" i="7"/>
  <c r="D859" i="7"/>
  <c r="D858" i="7"/>
  <c r="E858" i="7" s="1"/>
  <c r="D857" i="7"/>
  <c r="D856" i="7"/>
  <c r="D855" i="7"/>
  <c r="D854" i="7"/>
  <c r="D853" i="7"/>
  <c r="D852" i="7"/>
  <c r="D851" i="7"/>
  <c r="D850" i="7"/>
  <c r="E850" i="7" s="1"/>
  <c r="D849" i="7"/>
  <c r="D848" i="7"/>
  <c r="D847" i="7"/>
  <c r="E847" i="7" s="1"/>
  <c r="D846" i="7"/>
  <c r="D845" i="7"/>
  <c r="D844" i="7"/>
  <c r="D843" i="7"/>
  <c r="E843" i="7" s="1"/>
  <c r="F843" i="7" s="1"/>
  <c r="D842" i="7"/>
  <c r="E842" i="7" s="1"/>
  <c r="D841" i="7"/>
  <c r="D840" i="7"/>
  <c r="D839" i="7"/>
  <c r="D838" i="7"/>
  <c r="D837" i="7"/>
  <c r="D836" i="7"/>
  <c r="D835" i="7"/>
  <c r="D834" i="7"/>
  <c r="E834" i="7" s="1"/>
  <c r="D833" i="7"/>
  <c r="D832" i="7"/>
  <c r="D831" i="7"/>
  <c r="D830" i="7"/>
  <c r="D829" i="7"/>
  <c r="D828" i="7"/>
  <c r="D827" i="7"/>
  <c r="E827" i="7" s="1"/>
  <c r="F827" i="7" s="1"/>
  <c r="D826" i="7"/>
  <c r="E826" i="7" s="1"/>
  <c r="D825" i="7"/>
  <c r="D824" i="7"/>
  <c r="D823" i="7"/>
  <c r="D822" i="7"/>
  <c r="D821" i="7"/>
  <c r="D820" i="7"/>
  <c r="D819" i="7"/>
  <c r="E819" i="7" s="1"/>
  <c r="D818" i="7"/>
  <c r="E818" i="7" s="1"/>
  <c r="D817" i="7"/>
  <c r="D816" i="7"/>
  <c r="D815" i="7"/>
  <c r="E815" i="7" s="1"/>
  <c r="D814" i="7"/>
  <c r="E814" i="7" s="1"/>
  <c r="D813" i="7"/>
  <c r="D812" i="7"/>
  <c r="D811" i="7"/>
  <c r="D810" i="7"/>
  <c r="D809" i="7"/>
  <c r="D808" i="7"/>
  <c r="D807" i="7"/>
  <c r="E807" i="7" s="1"/>
  <c r="D806" i="7"/>
  <c r="D805" i="7"/>
  <c r="D804" i="7"/>
  <c r="D803" i="7"/>
  <c r="D802" i="7"/>
  <c r="E802" i="7" s="1"/>
  <c r="D801" i="7"/>
  <c r="D800" i="7"/>
  <c r="D799" i="7"/>
  <c r="D798" i="7"/>
  <c r="E798" i="7" s="1"/>
  <c r="D797" i="7"/>
  <c r="D796" i="7"/>
  <c r="D795" i="7"/>
  <c r="E795" i="7" s="1"/>
  <c r="D794" i="7"/>
  <c r="E794" i="7" s="1"/>
  <c r="D793" i="7"/>
  <c r="D792" i="7"/>
  <c r="D791" i="7"/>
  <c r="E791" i="7" s="1"/>
  <c r="D790" i="7"/>
  <c r="E790" i="7" s="1"/>
  <c r="D789" i="7"/>
  <c r="D788" i="7"/>
  <c r="D787" i="7"/>
  <c r="E787" i="7" s="1"/>
  <c r="F787" i="7" s="1"/>
  <c r="D786" i="7"/>
  <c r="E786" i="7" s="1"/>
  <c r="D785" i="7"/>
  <c r="D784" i="7"/>
  <c r="D783" i="7"/>
  <c r="E783" i="7" s="1"/>
  <c r="F783" i="7" s="1"/>
  <c r="D782" i="7"/>
  <c r="E782" i="7" s="1"/>
  <c r="D781" i="7"/>
  <c r="D780" i="7"/>
  <c r="D779" i="7"/>
  <c r="E779" i="7" s="1"/>
  <c r="D778" i="7"/>
  <c r="E778" i="7" s="1"/>
  <c r="D777" i="7"/>
  <c r="D776" i="7"/>
  <c r="D775" i="7"/>
  <c r="D774" i="7"/>
  <c r="E774" i="7" s="1"/>
  <c r="D773" i="7"/>
  <c r="D772" i="7"/>
  <c r="D771" i="7"/>
  <c r="D770" i="7"/>
  <c r="D769" i="7"/>
  <c r="D768" i="7"/>
  <c r="E768" i="7" s="1"/>
  <c r="D767" i="7"/>
  <c r="E767" i="7" s="1"/>
  <c r="D766" i="7"/>
  <c r="D765" i="7"/>
  <c r="D764" i="7"/>
  <c r="D763" i="7"/>
  <c r="D762" i="7"/>
  <c r="E762" i="7" s="1"/>
  <c r="D761" i="7"/>
  <c r="D760" i="7"/>
  <c r="E760" i="7" s="1"/>
  <c r="D759" i="7"/>
  <c r="E759" i="7" s="1"/>
  <c r="D758" i="7"/>
  <c r="D757" i="7"/>
  <c r="D756" i="7"/>
  <c r="E756" i="7" s="1"/>
  <c r="D755" i="7"/>
  <c r="D754" i="7"/>
  <c r="E754" i="7" s="1"/>
  <c r="D753" i="7"/>
  <c r="D752" i="7"/>
  <c r="E752" i="7" s="1"/>
  <c r="D751" i="7"/>
  <c r="E751" i="7" s="1"/>
  <c r="D750" i="7"/>
  <c r="D749" i="7"/>
  <c r="D748" i="7"/>
  <c r="E748" i="7" s="1"/>
  <c r="D747" i="7"/>
  <c r="D746" i="7"/>
  <c r="D745" i="7"/>
  <c r="D744" i="7"/>
  <c r="D743" i="7"/>
  <c r="D742" i="7"/>
  <c r="D741" i="7"/>
  <c r="D740" i="7"/>
  <c r="E740" i="7" s="1"/>
  <c r="F740" i="7" s="1"/>
  <c r="G740" i="7" s="1"/>
  <c r="D739" i="7"/>
  <c r="E739" i="7" s="1"/>
  <c r="D738" i="7"/>
  <c r="E738" i="7" s="1"/>
  <c r="D737" i="7"/>
  <c r="D736" i="7"/>
  <c r="E736" i="7" s="1"/>
  <c r="D735" i="7"/>
  <c r="D734" i="7"/>
  <c r="D733" i="7"/>
  <c r="D732" i="7"/>
  <c r="D731" i="7"/>
  <c r="D730" i="7"/>
  <c r="D729" i="7"/>
  <c r="D728" i="7"/>
  <c r="E728" i="7" s="1"/>
  <c r="D727" i="7"/>
  <c r="D726" i="7"/>
  <c r="D725" i="7"/>
  <c r="D724" i="7"/>
  <c r="E724" i="7" s="1"/>
  <c r="F724" i="7" s="1"/>
  <c r="G724" i="7" s="1"/>
  <c r="D723" i="7"/>
  <c r="D722" i="7"/>
  <c r="D721" i="7"/>
  <c r="D720" i="7"/>
  <c r="E720" i="7" s="1"/>
  <c r="D719" i="7"/>
  <c r="D718" i="7"/>
  <c r="D717" i="7"/>
  <c r="D716" i="7"/>
  <c r="D715" i="7"/>
  <c r="D714" i="7"/>
  <c r="E714" i="7" s="1"/>
  <c r="D713" i="7"/>
  <c r="D712" i="7"/>
  <c r="E712" i="7" s="1"/>
  <c r="D711" i="7"/>
  <c r="D710" i="7"/>
  <c r="D709" i="7"/>
  <c r="D708" i="7"/>
  <c r="E708" i="7" s="1"/>
  <c r="F708" i="7" s="1"/>
  <c r="G708" i="7" s="1"/>
  <c r="D707" i="7"/>
  <c r="D706" i="7"/>
  <c r="E706" i="7" s="1"/>
  <c r="D705" i="7"/>
  <c r="D704" i="7"/>
  <c r="E704" i="7" s="1"/>
  <c r="D703" i="7"/>
  <c r="D702" i="7"/>
  <c r="D701" i="7"/>
  <c r="D700" i="7"/>
  <c r="D699" i="7"/>
  <c r="D698" i="7"/>
  <c r="E698" i="7" s="1"/>
  <c r="D697" i="7"/>
  <c r="D696" i="7"/>
  <c r="E696" i="7" s="1"/>
  <c r="D695" i="7"/>
  <c r="D694" i="7"/>
  <c r="D693" i="7"/>
  <c r="D692" i="7"/>
  <c r="D691" i="7"/>
  <c r="D690" i="7"/>
  <c r="D689" i="7"/>
  <c r="D688" i="7"/>
  <c r="E688" i="7" s="1"/>
  <c r="D687" i="7"/>
  <c r="D686" i="7"/>
  <c r="E686" i="7" s="1"/>
  <c r="D685" i="7"/>
  <c r="D684" i="7"/>
  <c r="D683" i="7"/>
  <c r="D682" i="7"/>
  <c r="E682" i="7" s="1"/>
  <c r="D681" i="7"/>
  <c r="D680" i="7"/>
  <c r="E680" i="7" s="1"/>
  <c r="D679" i="7"/>
  <c r="D678" i="7"/>
  <c r="D677" i="7"/>
  <c r="D676" i="7"/>
  <c r="D675" i="7"/>
  <c r="D674" i="7"/>
  <c r="E674" i="7" s="1"/>
  <c r="D673" i="7"/>
  <c r="D672" i="7"/>
  <c r="E672" i="7" s="1"/>
  <c r="D671" i="7"/>
  <c r="D670" i="7"/>
  <c r="E670" i="7" s="1"/>
  <c r="D669" i="7"/>
  <c r="D668" i="7"/>
  <c r="D667" i="7"/>
  <c r="D666" i="7"/>
  <c r="E666" i="7" s="1"/>
  <c r="D665" i="7"/>
  <c r="D664" i="7"/>
  <c r="E664" i="7" s="1"/>
  <c r="D663" i="7"/>
  <c r="D662" i="7"/>
  <c r="E662" i="7" s="1"/>
  <c r="D661" i="7"/>
  <c r="D660" i="7"/>
  <c r="E660" i="7" s="1"/>
  <c r="F660" i="7" s="1"/>
  <c r="G660" i="7" s="1"/>
  <c r="D659" i="7"/>
  <c r="D658" i="7"/>
  <c r="E658" i="7" s="1"/>
  <c r="D657" i="7"/>
  <c r="D656" i="7"/>
  <c r="E656" i="7" s="1"/>
  <c r="D655" i="7"/>
  <c r="D654" i="7"/>
  <c r="E654" i="7" s="1"/>
  <c r="D653" i="7"/>
  <c r="D652" i="7"/>
  <c r="D651" i="7"/>
  <c r="D650" i="7"/>
  <c r="E650" i="7" s="1"/>
  <c r="D649" i="7"/>
  <c r="D648" i="7"/>
  <c r="E648" i="7" s="1"/>
  <c r="D647" i="7"/>
  <c r="D646" i="7"/>
  <c r="E646" i="7" s="1"/>
  <c r="D645" i="7"/>
  <c r="D644" i="7"/>
  <c r="E644" i="7" s="1"/>
  <c r="F644" i="7" s="1"/>
  <c r="G644" i="7" s="1"/>
  <c r="D643" i="7"/>
  <c r="D642" i="7"/>
  <c r="E642" i="7" s="1"/>
  <c r="D641" i="7"/>
  <c r="D640" i="7"/>
  <c r="E640" i="7" s="1"/>
  <c r="D639" i="7"/>
  <c r="D638" i="7"/>
  <c r="E638" i="7" s="1"/>
  <c r="D637" i="7"/>
  <c r="D636" i="7"/>
  <c r="D635" i="7"/>
  <c r="D634" i="7"/>
  <c r="D633" i="7"/>
  <c r="D632" i="7"/>
  <c r="E632" i="7" s="1"/>
  <c r="D631" i="7"/>
  <c r="D630" i="7"/>
  <c r="E630" i="7" s="1"/>
  <c r="D629" i="7"/>
  <c r="D628" i="7"/>
  <c r="D627" i="7"/>
  <c r="D626" i="7"/>
  <c r="D625" i="7"/>
  <c r="D624" i="7"/>
  <c r="D623" i="7"/>
  <c r="D622" i="7"/>
  <c r="E622" i="7" s="1"/>
  <c r="D621" i="7"/>
  <c r="D620" i="7"/>
  <c r="E620" i="7" s="1"/>
  <c r="F620" i="7" s="1"/>
  <c r="G620" i="7" s="1"/>
  <c r="D619" i="7"/>
  <c r="D618" i="7"/>
  <c r="E618" i="7" s="1"/>
  <c r="D617" i="7"/>
  <c r="D616" i="7"/>
  <c r="E616" i="7" s="1"/>
  <c r="D615" i="7"/>
  <c r="D614" i="7"/>
  <c r="E614" i="7" s="1"/>
  <c r="D613" i="7"/>
  <c r="D612" i="7"/>
  <c r="D611" i="7"/>
  <c r="D610" i="7"/>
  <c r="E610" i="7" s="1"/>
  <c r="D609" i="7"/>
  <c r="D608" i="7"/>
  <c r="E608" i="7" s="1"/>
  <c r="D607" i="7"/>
  <c r="D606" i="7"/>
  <c r="E606" i="7" s="1"/>
  <c r="D605" i="7"/>
  <c r="D604" i="7"/>
  <c r="D603" i="7"/>
  <c r="D602" i="7"/>
  <c r="E602" i="7" s="1"/>
  <c r="D601" i="7"/>
  <c r="D600" i="7"/>
  <c r="D599" i="7"/>
  <c r="D598" i="7"/>
  <c r="E598" i="7" s="1"/>
  <c r="D597" i="7"/>
  <c r="D596" i="7"/>
  <c r="E596" i="7" s="1"/>
  <c r="F596" i="7" s="1"/>
  <c r="G596" i="7" s="1"/>
  <c r="D595" i="7"/>
  <c r="D594" i="7"/>
  <c r="E594" i="7" s="1"/>
  <c r="D593" i="7"/>
  <c r="D592" i="7"/>
  <c r="E592" i="7" s="1"/>
  <c r="D591" i="7"/>
  <c r="D590" i="7"/>
  <c r="E590" i="7" s="1"/>
  <c r="D589" i="7"/>
  <c r="D588" i="7"/>
  <c r="D587" i="7"/>
  <c r="D586" i="7"/>
  <c r="E586" i="7" s="1"/>
  <c r="D585" i="7"/>
  <c r="D584" i="7"/>
  <c r="D583" i="7"/>
  <c r="D582" i="7"/>
  <c r="E582" i="7" s="1"/>
  <c r="D581" i="7"/>
  <c r="D580" i="7"/>
  <c r="E580" i="7" s="1"/>
  <c r="F580" i="7" s="1"/>
  <c r="G580" i="7" s="1"/>
  <c r="D579" i="7"/>
  <c r="D578" i="7"/>
  <c r="D577" i="7"/>
  <c r="D576" i="7"/>
  <c r="D575" i="7"/>
  <c r="D574" i="7"/>
  <c r="E574" i="7" s="1"/>
  <c r="D573" i="7"/>
  <c r="D572" i="7"/>
  <c r="D571" i="7"/>
  <c r="D570" i="7"/>
  <c r="E570" i="7" s="1"/>
  <c r="D569" i="7"/>
  <c r="D568" i="7"/>
  <c r="D567" i="7"/>
  <c r="D566" i="7"/>
  <c r="E566" i="7" s="1"/>
  <c r="D565" i="7"/>
  <c r="D564" i="7"/>
  <c r="E564" i="7" s="1"/>
  <c r="D563" i="7"/>
  <c r="D562" i="7"/>
  <c r="E562" i="7" s="1"/>
  <c r="D561" i="7"/>
  <c r="D560" i="7"/>
  <c r="D559" i="7"/>
  <c r="D558" i="7"/>
  <c r="E558" i="7" s="1"/>
  <c r="D557" i="7"/>
  <c r="D556" i="7"/>
  <c r="D555" i="7"/>
  <c r="D554" i="7"/>
  <c r="D553" i="7"/>
  <c r="D552" i="7"/>
  <c r="D551" i="7"/>
  <c r="D550" i="7"/>
  <c r="E550" i="7" s="1"/>
  <c r="D549" i="7"/>
  <c r="D548" i="7"/>
  <c r="D547" i="7"/>
  <c r="D546" i="7"/>
  <c r="E546" i="7" s="1"/>
  <c r="D545" i="7"/>
  <c r="D544" i="7"/>
  <c r="D543" i="7"/>
  <c r="D542" i="7"/>
  <c r="E542" i="7" s="1"/>
  <c r="D541" i="7"/>
  <c r="D540" i="7"/>
  <c r="E540" i="7" s="1"/>
  <c r="F540" i="7" s="1"/>
  <c r="G540" i="7" s="1"/>
  <c r="D539" i="7"/>
  <c r="D538" i="7"/>
  <c r="E538" i="7" s="1"/>
  <c r="D537" i="7"/>
  <c r="D536" i="7"/>
  <c r="D535" i="7"/>
  <c r="D534" i="7"/>
  <c r="D533" i="7"/>
  <c r="D532" i="7"/>
  <c r="E532" i="7" s="1"/>
  <c r="F532" i="7" s="1"/>
  <c r="G532" i="7" s="1"/>
  <c r="D531" i="7"/>
  <c r="D530" i="7"/>
  <c r="E530" i="7" s="1"/>
  <c r="D529" i="7"/>
  <c r="D528" i="7"/>
  <c r="D527" i="7"/>
  <c r="D526" i="7"/>
  <c r="E526" i="7" s="1"/>
  <c r="D525" i="7"/>
  <c r="D524" i="7"/>
  <c r="D523" i="7"/>
  <c r="D522" i="7"/>
  <c r="D521" i="7"/>
  <c r="D520" i="7"/>
  <c r="D519" i="7"/>
  <c r="D518" i="7"/>
  <c r="E518" i="7" s="1"/>
  <c r="D517" i="7"/>
  <c r="D516" i="7"/>
  <c r="D515" i="7"/>
  <c r="D514" i="7"/>
  <c r="D513" i="7"/>
  <c r="D512" i="7"/>
  <c r="E512" i="7" s="1"/>
  <c r="D511" i="7"/>
  <c r="D510" i="7"/>
  <c r="E510" i="7" s="1"/>
  <c r="D509" i="7"/>
  <c r="D508" i="7"/>
  <c r="D507" i="7"/>
  <c r="D506" i="7"/>
  <c r="E506" i="7" s="1"/>
  <c r="D505" i="7"/>
  <c r="D504" i="7"/>
  <c r="E504" i="7" s="1"/>
  <c r="D503" i="7"/>
  <c r="D502" i="7"/>
  <c r="D501" i="7"/>
  <c r="D500" i="7"/>
  <c r="D499" i="7"/>
  <c r="D498" i="7"/>
  <c r="E498" i="7" s="1"/>
  <c r="D497" i="7"/>
  <c r="D496" i="7"/>
  <c r="E496" i="7" s="1"/>
  <c r="D495" i="7"/>
  <c r="D494" i="7"/>
  <c r="D493" i="7"/>
  <c r="D492" i="7"/>
  <c r="D491" i="7"/>
  <c r="D490" i="7"/>
  <c r="E490" i="7" s="1"/>
  <c r="D489" i="7"/>
  <c r="D488" i="7"/>
  <c r="D487" i="7"/>
  <c r="D486" i="7"/>
  <c r="D485" i="7"/>
  <c r="D484" i="7"/>
  <c r="E484" i="7" s="1"/>
  <c r="F484" i="7" s="1"/>
  <c r="G484" i="7" s="1"/>
  <c r="D483" i="7"/>
  <c r="D482" i="7"/>
  <c r="E482" i="7" s="1"/>
  <c r="D481" i="7"/>
  <c r="D480" i="7"/>
  <c r="D479" i="7"/>
  <c r="D478" i="7"/>
  <c r="E478" i="7" s="1"/>
  <c r="D477" i="7"/>
  <c r="D476" i="7"/>
  <c r="D475" i="7"/>
  <c r="D474" i="7"/>
  <c r="D473" i="7"/>
  <c r="D472" i="7"/>
  <c r="D471" i="7"/>
  <c r="D470" i="7"/>
  <c r="D469" i="7"/>
  <c r="D468" i="7"/>
  <c r="D467" i="7"/>
  <c r="D466" i="7"/>
  <c r="E466" i="7" s="1"/>
  <c r="D465" i="7"/>
  <c r="D464" i="7"/>
  <c r="D463" i="7"/>
  <c r="D462" i="7"/>
  <c r="E462" i="7" s="1"/>
  <c r="D461" i="7"/>
  <c r="D460" i="7"/>
  <c r="D459" i="7"/>
  <c r="D458" i="7"/>
  <c r="D457" i="7"/>
  <c r="D456" i="7"/>
  <c r="E456" i="7" s="1"/>
  <c r="D455" i="7"/>
  <c r="D454" i="7"/>
  <c r="D453" i="7"/>
  <c r="D452" i="7"/>
  <c r="D451" i="7"/>
  <c r="D450" i="7"/>
  <c r="E450" i="7" s="1"/>
  <c r="D449" i="7"/>
  <c r="D448" i="7"/>
  <c r="E448" i="7" s="1"/>
  <c r="D447" i="7"/>
  <c r="D446" i="7"/>
  <c r="D445" i="7"/>
  <c r="D444" i="7"/>
  <c r="D443" i="7"/>
  <c r="D442" i="7"/>
  <c r="E442" i="7" s="1"/>
  <c r="D441" i="7"/>
  <c r="D440" i="7"/>
  <c r="E440" i="7" s="1"/>
  <c r="F440" i="7" s="1"/>
  <c r="D439" i="7"/>
  <c r="D438" i="7"/>
  <c r="D437" i="7"/>
  <c r="D436" i="7"/>
  <c r="D435" i="7"/>
  <c r="D434" i="7"/>
  <c r="E434" i="7" s="1"/>
  <c r="D433" i="7"/>
  <c r="D432" i="7"/>
  <c r="D431" i="7"/>
  <c r="D430" i="7"/>
  <c r="D429" i="7"/>
  <c r="D428" i="7"/>
  <c r="E428" i="7" s="1"/>
  <c r="F428" i="7" s="1"/>
  <c r="G428" i="7" s="1"/>
  <c r="D427" i="7"/>
  <c r="D426" i="7"/>
  <c r="E426" i="7" s="1"/>
  <c r="D425" i="7"/>
  <c r="D424" i="7"/>
  <c r="E424" i="7" s="1"/>
  <c r="D423" i="7"/>
  <c r="E423" i="7" s="1"/>
  <c r="F423" i="7" s="1"/>
  <c r="D422" i="7"/>
  <c r="E422" i="7" s="1"/>
  <c r="D421" i="7"/>
  <c r="D420" i="7"/>
  <c r="E420" i="7" s="1"/>
  <c r="D419" i="7"/>
  <c r="D418" i="7"/>
  <c r="E418" i="7" s="1"/>
  <c r="D417" i="7"/>
  <c r="D416" i="7"/>
  <c r="E416" i="7" s="1"/>
  <c r="F416" i="7" s="1"/>
  <c r="D415" i="7"/>
  <c r="D414" i="7"/>
  <c r="D413" i="7"/>
  <c r="D412" i="7"/>
  <c r="E412" i="7" s="1"/>
  <c r="D411" i="7"/>
  <c r="D410" i="7"/>
  <c r="E410" i="7" s="1"/>
  <c r="D409" i="7"/>
  <c r="D408" i="7"/>
  <c r="D407" i="7"/>
  <c r="D406" i="7"/>
  <c r="D405" i="7"/>
  <c r="D404" i="7"/>
  <c r="D403" i="7"/>
  <c r="D402" i="7"/>
  <c r="E402" i="7" s="1"/>
  <c r="D401" i="7"/>
  <c r="D400" i="7"/>
  <c r="E400" i="7" s="1"/>
  <c r="D399" i="7"/>
  <c r="D398" i="7"/>
  <c r="D397" i="7"/>
  <c r="D396" i="7"/>
  <c r="E396" i="7" s="1"/>
  <c r="F396" i="7" s="1"/>
  <c r="G396" i="7" s="1"/>
  <c r="D395" i="7"/>
  <c r="D394" i="7"/>
  <c r="E394" i="7" s="1"/>
  <c r="D393" i="7"/>
  <c r="D392" i="7"/>
  <c r="E392" i="7" s="1"/>
  <c r="D391" i="7"/>
  <c r="E391" i="7" s="1"/>
  <c r="F391" i="7" s="1"/>
  <c r="D390" i="7"/>
  <c r="E390" i="7" s="1"/>
  <c r="D389" i="7"/>
  <c r="D388" i="7"/>
  <c r="D387" i="7"/>
  <c r="D386" i="7"/>
  <c r="E386" i="7" s="1"/>
  <c r="D385" i="7"/>
  <c r="D384" i="7"/>
  <c r="E384" i="7" s="1"/>
  <c r="D383" i="7"/>
  <c r="D382" i="7"/>
  <c r="D381" i="7"/>
  <c r="D380" i="7"/>
  <c r="D379" i="7"/>
  <c r="D378" i="7"/>
  <c r="D377" i="7"/>
  <c r="D376" i="7"/>
  <c r="D375" i="7"/>
  <c r="D374" i="7"/>
  <c r="D373" i="7"/>
  <c r="D372" i="7"/>
  <c r="D371" i="7"/>
  <c r="D370" i="7"/>
  <c r="E370" i="7" s="1"/>
  <c r="D369" i="7"/>
  <c r="D368" i="7"/>
  <c r="E368" i="7" s="1"/>
  <c r="F368" i="7" s="1"/>
  <c r="D367" i="7"/>
  <c r="D366" i="7"/>
  <c r="D365" i="7"/>
  <c r="D364" i="7"/>
  <c r="D363" i="7"/>
  <c r="D362" i="7"/>
  <c r="E362" i="7" s="1"/>
  <c r="D361" i="7"/>
  <c r="D360" i="7"/>
  <c r="E360" i="7" s="1"/>
  <c r="D359" i="7"/>
  <c r="D358" i="7"/>
  <c r="D357" i="7"/>
  <c r="D356" i="7"/>
  <c r="E356" i="7" s="1"/>
  <c r="D355" i="7"/>
  <c r="D354" i="7"/>
  <c r="E354" i="7" s="1"/>
  <c r="D353" i="7"/>
  <c r="D352" i="7"/>
  <c r="D351" i="7"/>
  <c r="D350" i="7"/>
  <c r="D349" i="7"/>
  <c r="D348" i="7"/>
  <c r="E348" i="7" s="1"/>
  <c r="F348" i="7" s="1"/>
  <c r="G348" i="7" s="1"/>
  <c r="D347" i="7"/>
  <c r="D346" i="7"/>
  <c r="E346" i="7" s="1"/>
  <c r="D345" i="7"/>
  <c r="D344" i="7"/>
  <c r="D343" i="7"/>
  <c r="D342" i="7"/>
  <c r="E342" i="7" s="1"/>
  <c r="D341" i="7"/>
  <c r="D340" i="7"/>
  <c r="E340" i="7" s="1"/>
  <c r="D339" i="7"/>
  <c r="D338" i="7"/>
  <c r="D337" i="7"/>
  <c r="D336" i="7"/>
  <c r="D335" i="7"/>
  <c r="D334" i="7"/>
  <c r="D333" i="7"/>
  <c r="D332" i="7"/>
  <c r="D331" i="7"/>
  <c r="D330" i="7"/>
  <c r="D329" i="7"/>
  <c r="D328" i="7"/>
  <c r="E328" i="7" s="1"/>
  <c r="D327" i="7"/>
  <c r="D326" i="7"/>
  <c r="D325" i="7"/>
  <c r="D324" i="7"/>
  <c r="D323" i="7"/>
  <c r="D322" i="7"/>
  <c r="D321" i="7"/>
  <c r="D320" i="7"/>
  <c r="D319" i="7"/>
  <c r="D318" i="7"/>
  <c r="D317" i="7"/>
  <c r="D316" i="7"/>
  <c r="D315" i="7"/>
  <c r="D314" i="7"/>
  <c r="E314" i="7" s="1"/>
  <c r="D313" i="7"/>
  <c r="D312" i="7"/>
  <c r="D311" i="7"/>
  <c r="D310" i="7"/>
  <c r="E310" i="7" s="1"/>
  <c r="D309" i="7"/>
  <c r="D308" i="7"/>
  <c r="D307" i="7"/>
  <c r="D306" i="7"/>
  <c r="D305" i="7"/>
  <c r="D304" i="7"/>
  <c r="D303" i="7"/>
  <c r="D302" i="7"/>
  <c r="D301" i="7"/>
  <c r="D300" i="7"/>
  <c r="E300" i="7" s="1"/>
  <c r="F300" i="7" s="1"/>
  <c r="G300" i="7" s="1"/>
  <c r="D299" i="7"/>
  <c r="D298" i="7"/>
  <c r="D297" i="7"/>
  <c r="D296" i="7"/>
  <c r="E296" i="7" s="1"/>
  <c r="D295" i="7"/>
  <c r="D294" i="7"/>
  <c r="D293" i="7"/>
  <c r="D292" i="7"/>
  <c r="D291" i="7"/>
  <c r="D290" i="7"/>
  <c r="D289" i="7"/>
  <c r="D288" i="7"/>
  <c r="E288" i="7" s="1"/>
  <c r="F288" i="7" s="1"/>
  <c r="D287" i="7"/>
  <c r="D286" i="7"/>
  <c r="D285" i="7"/>
  <c r="D284" i="7"/>
  <c r="D283" i="7"/>
  <c r="D282" i="7"/>
  <c r="E282" i="7" s="1"/>
  <c r="D281" i="7"/>
  <c r="D280" i="7"/>
  <c r="E280" i="7" s="1"/>
  <c r="F280" i="7" s="1"/>
  <c r="D279" i="7"/>
  <c r="D278" i="7"/>
  <c r="D277" i="7"/>
  <c r="D276" i="7"/>
  <c r="D275" i="7"/>
  <c r="D274" i="7"/>
  <c r="E274" i="7" s="1"/>
  <c r="D273" i="7"/>
  <c r="D272" i="7"/>
  <c r="D271" i="7"/>
  <c r="D270" i="7"/>
  <c r="M270" i="7" s="1"/>
  <c r="D269" i="7"/>
  <c r="D268" i="7"/>
  <c r="D267" i="7"/>
  <c r="D266" i="7"/>
  <c r="E266" i="7" s="1"/>
  <c r="D265" i="7"/>
  <c r="D264" i="7"/>
  <c r="D263" i="7"/>
  <c r="D262" i="7"/>
  <c r="D261" i="7"/>
  <c r="D260" i="7"/>
  <c r="E260" i="7" s="1"/>
  <c r="F260" i="7" s="1"/>
  <c r="G260" i="7" s="1"/>
  <c r="D259" i="7"/>
  <c r="D258" i="7"/>
  <c r="E258" i="7" s="1"/>
  <c r="D257" i="7"/>
  <c r="D256" i="7"/>
  <c r="D255" i="7"/>
  <c r="D254" i="7"/>
  <c r="D253" i="7"/>
  <c r="D252" i="7"/>
  <c r="D251" i="7"/>
  <c r="D250" i="7"/>
  <c r="E250" i="7" s="1"/>
  <c r="D249" i="7"/>
  <c r="D248" i="7"/>
  <c r="D247" i="7"/>
  <c r="D246" i="7"/>
  <c r="D245" i="7"/>
  <c r="D244" i="7"/>
  <c r="D243" i="7"/>
  <c r="D242" i="7"/>
  <c r="E242" i="7" s="1"/>
  <c r="D241" i="7"/>
  <c r="D240" i="7"/>
  <c r="E240" i="7" s="1"/>
  <c r="F240" i="7" s="1"/>
  <c r="D239" i="7"/>
  <c r="D238" i="7"/>
  <c r="D237" i="7"/>
  <c r="D236" i="7"/>
  <c r="D235" i="7"/>
  <c r="D234" i="7"/>
  <c r="E234" i="7" s="1"/>
  <c r="D233" i="7"/>
  <c r="D232" i="7"/>
  <c r="D231" i="7"/>
  <c r="D230" i="7"/>
  <c r="D229" i="7"/>
  <c r="D228" i="7"/>
  <c r="D227" i="7"/>
  <c r="D226" i="7"/>
  <c r="E226" i="7" s="1"/>
  <c r="D225" i="7"/>
  <c r="D224" i="7"/>
  <c r="E224" i="7" s="1"/>
  <c r="F224" i="7" s="1"/>
  <c r="D223" i="7"/>
  <c r="D222" i="7"/>
  <c r="D221" i="7"/>
  <c r="D220" i="7"/>
  <c r="D219" i="7"/>
  <c r="D218" i="7"/>
  <c r="E218" i="7" s="1"/>
  <c r="D217" i="7"/>
  <c r="D216" i="7"/>
  <c r="D215" i="7"/>
  <c r="D214" i="7"/>
  <c r="D213" i="7"/>
  <c r="D212" i="7"/>
  <c r="D211" i="7"/>
  <c r="D210" i="7"/>
  <c r="E210" i="7" s="1"/>
  <c r="D209" i="7"/>
  <c r="D208" i="7"/>
  <c r="E208" i="7" s="1"/>
  <c r="D207" i="7"/>
  <c r="D206" i="7"/>
  <c r="D205" i="7"/>
  <c r="D204" i="7"/>
  <c r="D203" i="7"/>
  <c r="D202" i="7"/>
  <c r="E202" i="7" s="1"/>
  <c r="D201" i="7"/>
  <c r="D200" i="7"/>
  <c r="E200" i="7" s="1"/>
  <c r="F200" i="7" s="1"/>
  <c r="D199" i="7"/>
  <c r="D198" i="7"/>
  <c r="D197" i="7"/>
  <c r="D196" i="7"/>
  <c r="D195" i="7"/>
  <c r="D194" i="7"/>
  <c r="E194" i="7" s="1"/>
  <c r="D193" i="7"/>
  <c r="D192" i="7"/>
  <c r="E192" i="7" s="1"/>
  <c r="D191" i="7"/>
  <c r="E191" i="7" s="1"/>
  <c r="F191" i="7" s="1"/>
  <c r="D190" i="7"/>
  <c r="E190" i="7" s="1"/>
  <c r="D189" i="7"/>
  <c r="D188" i="7"/>
  <c r="E188" i="7" s="1"/>
  <c r="D187" i="7"/>
  <c r="D186" i="7"/>
  <c r="E186" i="7" s="1"/>
  <c r="D185" i="7"/>
  <c r="D184" i="7"/>
  <c r="E184" i="7" s="1"/>
  <c r="F184" i="7" s="1"/>
  <c r="D183" i="7"/>
  <c r="D182" i="7"/>
  <c r="D181" i="7"/>
  <c r="D180" i="7"/>
  <c r="E180" i="7" s="1"/>
  <c r="F180" i="7" s="1"/>
  <c r="G180" i="7" s="1"/>
  <c r="D179" i="7"/>
  <c r="D178" i="7"/>
  <c r="E178" i="7" s="1"/>
  <c r="D177" i="7"/>
  <c r="D176" i="7"/>
  <c r="D175" i="7"/>
  <c r="D174" i="7"/>
  <c r="D173" i="7"/>
  <c r="D172" i="7"/>
  <c r="D171" i="7"/>
  <c r="D170" i="7"/>
  <c r="E170" i="7" s="1"/>
  <c r="D169" i="7"/>
  <c r="D168" i="7"/>
  <c r="D167" i="7"/>
  <c r="D166" i="7"/>
  <c r="D165" i="7"/>
  <c r="D164" i="7"/>
  <c r="E164" i="7" s="1"/>
  <c r="D163" i="7"/>
  <c r="D162" i="7"/>
  <c r="E162" i="7" s="1"/>
  <c r="D161" i="7"/>
  <c r="D160" i="7"/>
  <c r="E160" i="7" s="1"/>
  <c r="F160" i="7" s="1"/>
  <c r="D159" i="7"/>
  <c r="D158" i="7"/>
  <c r="D157" i="7"/>
  <c r="D156" i="7"/>
  <c r="P156" i="7" s="1"/>
  <c r="D155" i="7"/>
  <c r="I155" i="7" s="1"/>
  <c r="D154" i="7"/>
  <c r="E154" i="7" s="1"/>
  <c r="D153" i="7"/>
  <c r="D152" i="7"/>
  <c r="E152" i="7" s="1"/>
  <c r="D151" i="7"/>
  <c r="E151" i="7" s="1"/>
  <c r="F151" i="7" s="1"/>
  <c r="D150" i="7"/>
  <c r="D149" i="7"/>
  <c r="D148" i="7"/>
  <c r="D147" i="7"/>
  <c r="D146" i="7"/>
  <c r="E146" i="7" s="1"/>
  <c r="D145" i="7"/>
  <c r="D144" i="7"/>
  <c r="E144" i="7" s="1"/>
  <c r="D143" i="7"/>
  <c r="D142" i="7"/>
  <c r="D141" i="7"/>
  <c r="D140" i="7"/>
  <c r="E140" i="7" s="1"/>
  <c r="F140" i="7" s="1"/>
  <c r="G140" i="7" s="1"/>
  <c r="D139" i="7"/>
  <c r="D138" i="7"/>
  <c r="E138" i="7" s="1"/>
  <c r="D137" i="7"/>
  <c r="D136" i="7"/>
  <c r="D135" i="7"/>
  <c r="D134" i="7"/>
  <c r="D133" i="7"/>
  <c r="D132" i="7"/>
  <c r="E132" i="7" s="1"/>
  <c r="D131" i="7"/>
  <c r="D130" i="7"/>
  <c r="E130" i="7" s="1"/>
  <c r="D129" i="7"/>
  <c r="D128" i="7"/>
  <c r="D127" i="7"/>
  <c r="D126" i="7"/>
  <c r="D125" i="7"/>
  <c r="D124" i="7"/>
  <c r="E124" i="7" s="1"/>
  <c r="F124" i="7" s="1"/>
  <c r="G124" i="7" s="1"/>
  <c r="D123" i="7"/>
  <c r="D122" i="7"/>
  <c r="E122" i="7" s="1"/>
  <c r="D121" i="7"/>
  <c r="D120" i="7"/>
  <c r="E120" i="7" s="1"/>
  <c r="D119" i="7"/>
  <c r="E119" i="7" s="1"/>
  <c r="F119" i="7" s="1"/>
  <c r="D118" i="7"/>
  <c r="E118" i="7" s="1"/>
  <c r="D117" i="7"/>
  <c r="D116" i="7"/>
  <c r="D115" i="7"/>
  <c r="D114" i="7"/>
  <c r="E114" i="7" s="1"/>
  <c r="D113" i="7"/>
  <c r="D112" i="7"/>
  <c r="D111" i="7"/>
  <c r="D110" i="7"/>
  <c r="D109" i="7"/>
  <c r="D108" i="7"/>
  <c r="E108" i="7" s="1"/>
  <c r="F108" i="7" s="1"/>
  <c r="G108" i="7" s="1"/>
  <c r="D107" i="7"/>
  <c r="D106" i="7"/>
  <c r="E106" i="7" s="1"/>
  <c r="D105" i="7"/>
  <c r="D104" i="7"/>
  <c r="D103" i="7"/>
  <c r="D102" i="7"/>
  <c r="E102" i="7" s="1"/>
  <c r="D101" i="7"/>
  <c r="D100" i="7"/>
  <c r="D99" i="7"/>
  <c r="D98" i="7"/>
  <c r="E98" i="7" s="1"/>
  <c r="D97" i="7"/>
  <c r="D96" i="7"/>
  <c r="E96" i="7" s="1"/>
  <c r="F96" i="7" s="1"/>
  <c r="G96" i="7" s="1"/>
  <c r="D95" i="7"/>
  <c r="D94" i="7"/>
  <c r="D93" i="7"/>
  <c r="D92" i="7"/>
  <c r="D91" i="7"/>
  <c r="D90" i="7"/>
  <c r="D89" i="7"/>
  <c r="D88" i="7"/>
  <c r="E88" i="7" s="1"/>
  <c r="F88" i="7" s="1"/>
  <c r="G88" i="7" s="1"/>
  <c r="D87" i="7"/>
  <c r="D86" i="7"/>
  <c r="E86" i="7" s="1"/>
  <c r="D85" i="7"/>
  <c r="D84" i="7"/>
  <c r="E84" i="7" s="1"/>
  <c r="F84" i="7" s="1"/>
  <c r="D83" i="7"/>
  <c r="D82" i="7"/>
  <c r="D81" i="7"/>
  <c r="D80" i="7"/>
  <c r="D79" i="7"/>
  <c r="D78" i="7"/>
  <c r="E78" i="7" s="1"/>
  <c r="D77" i="7"/>
  <c r="P77" i="7" s="1"/>
  <c r="D76" i="7"/>
  <c r="P76" i="7" s="1"/>
  <c r="D75" i="7"/>
  <c r="D74" i="7"/>
  <c r="D73" i="7"/>
  <c r="E73" i="7" s="1"/>
  <c r="D72" i="7"/>
  <c r="D71" i="7"/>
  <c r="D70" i="7"/>
  <c r="P70" i="7" s="1"/>
  <c r="D69" i="7"/>
  <c r="O69" i="7" s="1"/>
  <c r="D68" i="7"/>
  <c r="D67" i="7"/>
  <c r="D66" i="7"/>
  <c r="D65" i="7"/>
  <c r="E65" i="7" s="1"/>
  <c r="F65" i="7" s="1"/>
  <c r="D64" i="7"/>
  <c r="D63" i="7"/>
  <c r="D62" i="7"/>
  <c r="D61" i="7"/>
  <c r="P61" i="7" s="1"/>
  <c r="D60" i="7"/>
  <c r="D59" i="7"/>
  <c r="D58" i="7"/>
  <c r="D57" i="7"/>
  <c r="E57" i="7" s="1"/>
  <c r="D56" i="7"/>
  <c r="D55" i="7"/>
  <c r="D54" i="7"/>
  <c r="P54" i="7" s="1"/>
  <c r="D53" i="7"/>
  <c r="O53" i="7" s="1"/>
  <c r="D52" i="7"/>
  <c r="R52" i="7" s="1"/>
  <c r="D51" i="7"/>
  <c r="D50" i="7"/>
  <c r="D49" i="7"/>
  <c r="E49" i="7" s="1"/>
  <c r="D48" i="7"/>
  <c r="D47" i="7"/>
  <c r="Q47" i="7" s="1"/>
  <c r="D46" i="7"/>
  <c r="P46" i="7" s="1"/>
  <c r="D45" i="7"/>
  <c r="P45" i="7" s="1"/>
  <c r="D44" i="7"/>
  <c r="D43" i="7"/>
  <c r="D42" i="7"/>
  <c r="D41" i="7"/>
  <c r="E41" i="7" s="1"/>
  <c r="D40" i="7"/>
  <c r="R40" i="7" s="1"/>
  <c r="D39" i="7"/>
  <c r="Q39" i="7" s="1"/>
  <c r="D38" i="7"/>
  <c r="P38" i="7" s="1"/>
  <c r="D37" i="7"/>
  <c r="E37" i="7" s="1"/>
  <c r="D36" i="7"/>
  <c r="D35" i="7"/>
  <c r="D34" i="7"/>
  <c r="D33" i="7"/>
  <c r="E33" i="7" s="1"/>
  <c r="D32" i="7"/>
  <c r="D31" i="7"/>
  <c r="D30" i="7"/>
  <c r="D29" i="7"/>
  <c r="P29" i="7" s="1"/>
  <c r="D28" i="7"/>
  <c r="R28" i="7" s="1"/>
  <c r="D27" i="7"/>
  <c r="Q27" i="7" s="1"/>
  <c r="D26" i="7"/>
  <c r="D25" i="7"/>
  <c r="E25" i="7" s="1"/>
  <c r="D24" i="7"/>
  <c r="D23" i="7"/>
  <c r="D22" i="7"/>
  <c r="D21" i="7"/>
  <c r="P21" i="7" s="1"/>
  <c r="D20" i="7"/>
  <c r="R20" i="7" s="1"/>
  <c r="D19" i="7"/>
  <c r="Q19" i="7" s="1"/>
  <c r="D18" i="7"/>
  <c r="D17" i="7"/>
  <c r="E17" i="7" s="1"/>
  <c r="D16" i="7"/>
  <c r="D15" i="7"/>
  <c r="D14" i="7"/>
  <c r="D13" i="7"/>
  <c r="E13" i="7" s="1"/>
  <c r="D12" i="7"/>
  <c r="D11" i="7"/>
  <c r="D10" i="7"/>
  <c r="D9" i="7"/>
  <c r="E9" i="7" s="1"/>
  <c r="D8" i="7"/>
  <c r="D7" i="7"/>
  <c r="D6" i="7"/>
  <c r="E6" i="7" s="1"/>
  <c r="D5" i="7"/>
  <c r="F5" i="7" s="1"/>
  <c r="D4" i="7"/>
  <c r="F4" i="7" s="1"/>
  <c r="D3" i="7"/>
  <c r="I98" i="1"/>
  <c r="J98" i="1" l="1"/>
  <c r="E1847" i="7"/>
  <c r="E486" i="7"/>
  <c r="E2189" i="7"/>
  <c r="F2189" i="7" s="1"/>
  <c r="G2189" i="7" s="1"/>
  <c r="H2189" i="7" s="1"/>
  <c r="I2189" i="7" s="1"/>
  <c r="F4402" i="7"/>
  <c r="G4402" i="7" s="1"/>
  <c r="H4402" i="7" s="1"/>
  <c r="I4402" i="7" s="1"/>
  <c r="E1314" i="7"/>
  <c r="F1314" i="7" s="1"/>
  <c r="G1314" i="7" s="1"/>
  <c r="E5" i="7"/>
  <c r="M76" i="7"/>
  <c r="E2928" i="7"/>
  <c r="F2928" i="7" s="1"/>
  <c r="G2928" i="7" s="1"/>
  <c r="H2928" i="7" s="1"/>
  <c r="I2928" i="7" s="1"/>
  <c r="E978" i="7"/>
  <c r="F978" i="7" s="1"/>
  <c r="E3513" i="7"/>
  <c r="F3513" i="7" s="1"/>
  <c r="G3513" i="7" s="1"/>
  <c r="H3513" i="7" s="1"/>
  <c r="I3513" i="7" s="1"/>
  <c r="F3801" i="7"/>
  <c r="G3801" i="7" s="1"/>
  <c r="H3801" i="7" s="1"/>
  <c r="I3801" i="7" s="1"/>
  <c r="E248" i="7"/>
  <c r="F248" i="7" s="1"/>
  <c r="G248" i="7" s="1"/>
  <c r="H248" i="7" s="1"/>
  <c r="I248" i="7" s="1"/>
  <c r="E364" i="7"/>
  <c r="F364" i="7" s="1"/>
  <c r="G364" i="7" s="1"/>
  <c r="H364" i="7" s="1"/>
  <c r="F4362" i="7"/>
  <c r="G4362" i="7" s="1"/>
  <c r="H4362" i="7" s="1"/>
  <c r="I4362" i="7" s="1"/>
  <c r="O270" i="7"/>
  <c r="E588" i="7"/>
  <c r="F588" i="7" s="1"/>
  <c r="G588" i="7" s="1"/>
  <c r="H588" i="7" s="1"/>
  <c r="I588" i="7" s="1"/>
  <c r="O19" i="7"/>
  <c r="F76" i="7"/>
  <c r="F155" i="7"/>
  <c r="E1002" i="7"/>
  <c r="F1002" i="7" s="1"/>
  <c r="G1002" i="7" s="1"/>
  <c r="H1002" i="7" s="1"/>
  <c r="F6017" i="7"/>
  <c r="E624" i="7"/>
  <c r="F624" i="7" s="1"/>
  <c r="G624" i="7" s="1"/>
  <c r="H624" i="7" s="1"/>
  <c r="I624" i="7" s="1"/>
  <c r="E2331" i="7"/>
  <c r="F2331" i="7" s="1"/>
  <c r="G2331" i="7" s="1"/>
  <c r="G4728" i="7"/>
  <c r="H4728" i="7" s="1"/>
  <c r="I4728" i="7" s="1"/>
  <c r="F6034" i="7"/>
  <c r="G6034" i="7" s="1"/>
  <c r="H6034" i="7" s="1"/>
  <c r="I6034" i="7" s="1"/>
  <c r="J54" i="7"/>
  <c r="G76" i="7"/>
  <c r="E855" i="7"/>
  <c r="F855" i="7" s="1"/>
  <c r="G855" i="7" s="1"/>
  <c r="H855" i="7" s="1"/>
  <c r="I855" i="7" s="1"/>
  <c r="E1011" i="7"/>
  <c r="F1011" i="7" s="1"/>
  <c r="E4018" i="7"/>
  <c r="F4018" i="7" s="1"/>
  <c r="G45" i="7"/>
  <c r="E324" i="7"/>
  <c r="F324" i="7" s="1"/>
  <c r="G324" i="7" s="1"/>
  <c r="H324" i="7" s="1"/>
  <c r="I324" i="7" s="1"/>
  <c r="E628" i="7"/>
  <c r="F628" i="7" s="1"/>
  <c r="G628" i="7" s="1"/>
  <c r="H628" i="7" s="1"/>
  <c r="I628" i="7" s="1"/>
  <c r="E803" i="7"/>
  <c r="F803" i="7" s="1"/>
  <c r="E3673" i="7"/>
  <c r="E3781" i="7"/>
  <c r="E1298" i="7"/>
  <c r="F1298" i="7" s="1"/>
  <c r="F4897" i="7"/>
  <c r="G4897" i="7" s="1"/>
  <c r="H4897" i="7" s="1"/>
  <c r="E3737" i="7"/>
  <c r="F3737" i="7" s="1"/>
  <c r="G3737" i="7" s="1"/>
  <c r="H3737" i="7" s="1"/>
  <c r="I3737" i="7" s="1"/>
  <c r="J21" i="7"/>
  <c r="M45" i="7"/>
  <c r="G47" i="7"/>
  <c r="R54" i="7"/>
  <c r="F61" i="7"/>
  <c r="R61" i="7"/>
  <c r="O76" i="7"/>
  <c r="E103" i="7"/>
  <c r="F103" i="7" s="1"/>
  <c r="G103" i="7" s="1"/>
  <c r="F156" i="7"/>
  <c r="E167" i="7"/>
  <c r="F167" i="7" s="1"/>
  <c r="G167" i="7" s="1"/>
  <c r="E474" i="7"/>
  <c r="E578" i="7"/>
  <c r="F578" i="7" s="1"/>
  <c r="G578" i="7" s="1"/>
  <c r="H578" i="7" s="1"/>
  <c r="E626" i="7"/>
  <c r="F626" i="7" s="1"/>
  <c r="G626" i="7" s="1"/>
  <c r="H626" i="7" s="1"/>
  <c r="E723" i="7"/>
  <c r="F723" i="7" s="1"/>
  <c r="G723" i="7" s="1"/>
  <c r="H723" i="7" s="1"/>
  <c r="E851" i="7"/>
  <c r="F851" i="7" s="1"/>
  <c r="G851" i="7" s="1"/>
  <c r="E943" i="7"/>
  <c r="F943" i="7" s="1"/>
  <c r="G943" i="7" s="1"/>
  <c r="H943" i="7" s="1"/>
  <c r="E1067" i="7"/>
  <c r="F1067" i="7" s="1"/>
  <c r="G1067" i="7" s="1"/>
  <c r="H1067" i="7" s="1"/>
  <c r="I1067" i="7" s="1"/>
  <c r="E1323" i="7"/>
  <c r="F1323" i="7" s="1"/>
  <c r="O156" i="7"/>
  <c r="G156" i="7"/>
  <c r="E1199" i="7"/>
  <c r="F1199" i="7" s="1"/>
  <c r="G1199" i="7" s="1"/>
  <c r="H1199" i="7" s="1"/>
  <c r="I1199" i="7" s="1"/>
  <c r="Q61" i="7"/>
  <c r="O21" i="7"/>
  <c r="O45" i="7"/>
  <c r="K47" i="7"/>
  <c r="G61" i="7"/>
  <c r="F45" i="7"/>
  <c r="O47" i="7"/>
  <c r="G54" i="7"/>
  <c r="K61" i="7"/>
  <c r="N155" i="7"/>
  <c r="M156" i="7"/>
  <c r="E232" i="7"/>
  <c r="F232" i="7" s="1"/>
  <c r="G232" i="7" s="1"/>
  <c r="H232" i="7" s="1"/>
  <c r="E464" i="7"/>
  <c r="F464" i="7" s="1"/>
  <c r="E690" i="7"/>
  <c r="F690" i="7" s="1"/>
  <c r="E746" i="7"/>
  <c r="F746" i="7" s="1"/>
  <c r="G746" i="7" s="1"/>
  <c r="E822" i="7"/>
  <c r="F822" i="7" s="1"/>
  <c r="G822" i="7" s="1"/>
  <c r="E830" i="7"/>
  <c r="E882" i="7"/>
  <c r="F882" i="7" s="1"/>
  <c r="G882" i="7" s="1"/>
  <c r="H882" i="7" s="1"/>
  <c r="E919" i="7"/>
  <c r="F919" i="7" s="1"/>
  <c r="E1079" i="7"/>
  <c r="E1090" i="7"/>
  <c r="E3721" i="7"/>
  <c r="F3721" i="7" s="1"/>
  <c r="G3721" i="7" s="1"/>
  <c r="E3777" i="7"/>
  <c r="F3777" i="7" s="1"/>
  <c r="G3777" i="7" s="1"/>
  <c r="H3777" i="7" s="1"/>
  <c r="I3777" i="7" s="1"/>
  <c r="E2471" i="7"/>
  <c r="E2489" i="7"/>
  <c r="F2489" i="7" s="1"/>
  <c r="G2489" i="7" s="1"/>
  <c r="H2489" i="7" s="1"/>
  <c r="I2489" i="7" s="1"/>
  <c r="E1342" i="7"/>
  <c r="F1342" i="7" s="1"/>
  <c r="G1342" i="7" s="1"/>
  <c r="E1423" i="7"/>
  <c r="F1423" i="7" s="1"/>
  <c r="E2435" i="7"/>
  <c r="F2435" i="7" s="1"/>
  <c r="G2435" i="7" s="1"/>
  <c r="E3749" i="7"/>
  <c r="F3749" i="7" s="1"/>
  <c r="E3768" i="7"/>
  <c r="E3653" i="7"/>
  <c r="F3653" i="7" s="1"/>
  <c r="G3653" i="7" s="1"/>
  <c r="H3653" i="7" s="1"/>
  <c r="E3665" i="7"/>
  <c r="F3665" i="7" s="1"/>
  <c r="G3665" i="7" s="1"/>
  <c r="H3665" i="7" s="1"/>
  <c r="E3357" i="7"/>
  <c r="F3357" i="7" s="1"/>
  <c r="E3664" i="7"/>
  <c r="F3664" i="7" s="1"/>
  <c r="F3689" i="7"/>
  <c r="G3689" i="7" s="1"/>
  <c r="H3689" i="7" s="1"/>
  <c r="I3689" i="7" s="1"/>
  <c r="E4817" i="7"/>
  <c r="F4817" i="7" s="1"/>
  <c r="E4907" i="7"/>
  <c r="F4907" i="7" s="1"/>
  <c r="G4907" i="7" s="1"/>
  <c r="E5993" i="7"/>
  <c r="F5993" i="7" s="1"/>
  <c r="E6050" i="7"/>
  <c r="F6050" i="7" s="1"/>
  <c r="G6050" i="7" s="1"/>
  <c r="H6050" i="7" s="1"/>
  <c r="I6050" i="7" s="1"/>
  <c r="E6122" i="7"/>
  <c r="E6100" i="7"/>
  <c r="F6100" i="7" s="1"/>
  <c r="E6381" i="7"/>
  <c r="E4564" i="7"/>
  <c r="F4564" i="7" s="1"/>
  <c r="F4600" i="7"/>
  <c r="G4600" i="7" s="1"/>
  <c r="E5761" i="7"/>
  <c r="F5851" i="7"/>
  <c r="G5851" i="7" s="1"/>
  <c r="F6140" i="7"/>
  <c r="G6140" i="7" s="1"/>
  <c r="H6140" i="7" s="1"/>
  <c r="I6140" i="7" s="1"/>
  <c r="E6240" i="7"/>
  <c r="F6240" i="7" s="1"/>
  <c r="G6240" i="7" s="1"/>
  <c r="E3833" i="7"/>
  <c r="F3833" i="7" s="1"/>
  <c r="G3833" i="7" s="1"/>
  <c r="H3833" i="7" s="1"/>
  <c r="I3833" i="7" s="1"/>
  <c r="E3862" i="7"/>
  <c r="F3862" i="7" s="1"/>
  <c r="G3862" i="7" s="1"/>
  <c r="H3862" i="7" s="1"/>
  <c r="E4017" i="7"/>
  <c r="F4017" i="7" s="1"/>
  <c r="G4017" i="7" s="1"/>
  <c r="E4592" i="7"/>
  <c r="F4592" i="7" s="1"/>
  <c r="G4592" i="7" s="1"/>
  <c r="H4592" i="7" s="1"/>
  <c r="I4592" i="7" s="1"/>
  <c r="E4599" i="7"/>
  <c r="F4599" i="7" s="1"/>
  <c r="G4599" i="7" s="1"/>
  <c r="H4599" i="7" s="1"/>
  <c r="E4661" i="7"/>
  <c r="F4661" i="7" s="1"/>
  <c r="G4661" i="7" s="1"/>
  <c r="H4661" i="7" s="1"/>
  <c r="E4893" i="7"/>
  <c r="F4893" i="7" s="1"/>
  <c r="G4893" i="7" s="1"/>
  <c r="H4893" i="7" s="1"/>
  <c r="I4893" i="7" s="1"/>
  <c r="E5322" i="7"/>
  <c r="F5322" i="7" s="1"/>
  <c r="G5322" i="7" s="1"/>
  <c r="H5322" i="7" s="1"/>
  <c r="E5941" i="7"/>
  <c r="F5941" i="7" s="1"/>
  <c r="E6033" i="7"/>
  <c r="F6033" i="7" s="1"/>
  <c r="G6033" i="7" s="1"/>
  <c r="E6246" i="7"/>
  <c r="F6246" i="7" s="1"/>
  <c r="G6246" i="7" s="1"/>
  <c r="H6246" i="7" s="1"/>
  <c r="E6280" i="7"/>
  <c r="F6280" i="7" s="1"/>
  <c r="G6280" i="7" s="1"/>
  <c r="H6280" i="7" s="1"/>
  <c r="I6280" i="7" s="1"/>
  <c r="F3" i="7"/>
  <c r="K27" i="7"/>
  <c r="E29" i="7"/>
  <c r="K29" i="7"/>
  <c r="R29" i="7"/>
  <c r="E69" i="7"/>
  <c r="E80" i="7"/>
  <c r="F80" i="7" s="1"/>
  <c r="G80" i="7" s="1"/>
  <c r="H80" i="7" s="1"/>
  <c r="I80" i="7" s="1"/>
  <c r="E116" i="7"/>
  <c r="F116" i="7" s="1"/>
  <c r="E320" i="7"/>
  <c r="F320" i="7" s="1"/>
  <c r="G320" i="7" s="1"/>
  <c r="H320" i="7" s="1"/>
  <c r="E322" i="7"/>
  <c r="E480" i="7"/>
  <c r="F480" i="7" s="1"/>
  <c r="G480" i="7" s="1"/>
  <c r="H480" i="7" s="1"/>
  <c r="I480" i="7" s="1"/>
  <c r="E536" i="7"/>
  <c r="F536" i="7" s="1"/>
  <c r="E548" i="7"/>
  <c r="F548" i="7" s="1"/>
  <c r="G548" i="7" s="1"/>
  <c r="H548" i="7" s="1"/>
  <c r="I548" i="7" s="1"/>
  <c r="E568" i="7"/>
  <c r="F568" i="7" s="1"/>
  <c r="F592" i="7"/>
  <c r="G592" i="7" s="1"/>
  <c r="H592" i="7" s="1"/>
  <c r="I592" i="7" s="1"/>
  <c r="F616" i="7"/>
  <c r="F648" i="7"/>
  <c r="G648" i="7" s="1"/>
  <c r="H648" i="7" s="1"/>
  <c r="I648" i="7" s="1"/>
  <c r="F664" i="7"/>
  <c r="G664" i="7" s="1"/>
  <c r="H664" i="7" s="1"/>
  <c r="I664" i="7" s="1"/>
  <c r="E700" i="7"/>
  <c r="F700" i="7" s="1"/>
  <c r="G700" i="7" s="1"/>
  <c r="H700" i="7" s="1"/>
  <c r="I700" i="7" s="1"/>
  <c r="E716" i="7"/>
  <c r="F716" i="7" s="1"/>
  <c r="G716" i="7" s="1"/>
  <c r="H716" i="7" s="1"/>
  <c r="I716" i="7" s="1"/>
  <c r="F739" i="7"/>
  <c r="E771" i="7"/>
  <c r="F771" i="7" s="1"/>
  <c r="G771" i="7" s="1"/>
  <c r="H771" i="7" s="1"/>
  <c r="I771" i="7" s="1"/>
  <c r="E870" i="7"/>
  <c r="E966" i="7"/>
  <c r="F1103" i="7"/>
  <c r="G1103" i="7" s="1"/>
  <c r="H1103" i="7" s="1"/>
  <c r="I1103" i="7" s="1"/>
  <c r="E1106" i="7"/>
  <c r="F1106" i="7" s="1"/>
  <c r="E1114" i="7"/>
  <c r="F1114" i="7" s="1"/>
  <c r="G1114" i="7" s="1"/>
  <c r="H1114" i="7" s="1"/>
  <c r="F1255" i="7"/>
  <c r="G1255" i="7" s="1"/>
  <c r="H1255" i="7" s="1"/>
  <c r="I1255" i="7" s="1"/>
  <c r="E1267" i="7"/>
  <c r="F1267" i="7" s="1"/>
  <c r="G1267" i="7" s="1"/>
  <c r="H1267" i="7" s="1"/>
  <c r="E1279" i="7"/>
  <c r="F1279" i="7" s="1"/>
  <c r="G1279" i="7" s="1"/>
  <c r="H1279" i="7" s="1"/>
  <c r="I1279" i="7" s="1"/>
  <c r="E1306" i="7"/>
  <c r="F1306" i="7" s="1"/>
  <c r="G1306" i="7" s="1"/>
  <c r="H1306" i="7" s="1"/>
  <c r="E1307" i="7"/>
  <c r="F1307" i="7" s="1"/>
  <c r="G1307" i="7" s="1"/>
  <c r="H1307" i="7" s="1"/>
  <c r="F1351" i="7"/>
  <c r="G1351" i="7" s="1"/>
  <c r="H1351" i="7" s="1"/>
  <c r="I1351" i="7" s="1"/>
  <c r="E1367" i="7"/>
  <c r="F1367" i="7" s="1"/>
  <c r="G1367" i="7" s="1"/>
  <c r="H1367" i="7" s="1"/>
  <c r="I1367" i="7" s="1"/>
  <c r="E1415" i="7"/>
  <c r="F1415" i="7" s="1"/>
  <c r="G1415" i="7" s="1"/>
  <c r="H1415" i="7" s="1"/>
  <c r="E1525" i="7"/>
  <c r="F1525" i="7" s="1"/>
  <c r="G1525" i="7" s="1"/>
  <c r="H1525" i="7" s="1"/>
  <c r="I1525" i="7" s="1"/>
  <c r="E1541" i="7"/>
  <c r="F1541" i="7" s="1"/>
  <c r="G1541" i="7" s="1"/>
  <c r="H1541" i="7" s="1"/>
  <c r="I1541" i="7" s="1"/>
  <c r="E1549" i="7"/>
  <c r="F1549" i="7" s="1"/>
  <c r="G1549" i="7" s="1"/>
  <c r="H1549" i="7" s="1"/>
  <c r="I1549" i="7" s="1"/>
  <c r="G1677" i="7"/>
  <c r="H1677" i="7" s="1"/>
  <c r="I1677" i="7" s="1"/>
  <c r="E1903" i="7"/>
  <c r="E1979" i="7"/>
  <c r="F1979" i="7" s="1"/>
  <c r="G1979" i="7" s="1"/>
  <c r="E2131" i="7"/>
  <c r="F2131" i="7" s="1"/>
  <c r="G2131" i="7" s="1"/>
  <c r="E2211" i="7"/>
  <c r="F2211" i="7" s="1"/>
  <c r="G2211" i="7" s="1"/>
  <c r="H2211" i="7" s="1"/>
  <c r="E2257" i="7"/>
  <c r="F2257" i="7" s="1"/>
  <c r="G2257" i="7" s="1"/>
  <c r="H2257" i="7" s="1"/>
  <c r="E2533" i="7"/>
  <c r="F2533" i="7" s="1"/>
  <c r="G2533" i="7" s="1"/>
  <c r="H2533" i="7" s="1"/>
  <c r="E2581" i="7"/>
  <c r="F2581" i="7" s="1"/>
  <c r="G2581" i="7" s="1"/>
  <c r="H2581" i="7" s="1"/>
  <c r="I2581" i="7" s="1"/>
  <c r="G2784" i="7"/>
  <c r="H2784" i="7" s="1"/>
  <c r="I2784" i="7" s="1"/>
  <c r="G2800" i="7"/>
  <c r="G2816" i="7"/>
  <c r="H2816" i="7" s="1"/>
  <c r="I2816" i="7" s="1"/>
  <c r="G2832" i="7"/>
  <c r="H2832" i="7" s="1"/>
  <c r="I2832" i="7" s="1"/>
  <c r="G2848" i="7"/>
  <c r="H2848" i="7" s="1"/>
  <c r="I2848" i="7" s="1"/>
  <c r="G2880" i="7"/>
  <c r="E3393" i="7"/>
  <c r="F3393" i="7" s="1"/>
  <c r="G3393" i="7" s="1"/>
  <c r="H3393" i="7" s="1"/>
  <c r="I3393" i="7" s="1"/>
  <c r="E3409" i="7"/>
  <c r="F3409" i="7" s="1"/>
  <c r="G3409" i="7" s="1"/>
  <c r="H3409" i="7" s="1"/>
  <c r="I3409" i="7" s="1"/>
  <c r="E3425" i="7"/>
  <c r="F3425" i="7" s="1"/>
  <c r="G3425" i="7" s="1"/>
  <c r="H3425" i="7" s="1"/>
  <c r="I3425" i="7" s="1"/>
  <c r="E3437" i="7"/>
  <c r="F3437" i="7" s="1"/>
  <c r="E3453" i="7"/>
  <c r="F3453" i="7" s="1"/>
  <c r="G3453" i="7" s="1"/>
  <c r="H3453" i="7" s="1"/>
  <c r="E3469" i="7"/>
  <c r="F3469" i="7" s="1"/>
  <c r="G3469" i="7" s="1"/>
  <c r="H3469" i="7" s="1"/>
  <c r="E3485" i="7"/>
  <c r="F3485" i="7" s="1"/>
  <c r="G3485" i="7" s="1"/>
  <c r="H3485" i="7" s="1"/>
  <c r="E3501" i="7"/>
  <c r="F3501" i="7" s="1"/>
  <c r="G3501" i="7" s="1"/>
  <c r="H3501" i="7" s="1"/>
  <c r="E3529" i="7"/>
  <c r="F3529" i="7" s="1"/>
  <c r="G3529" i="7" s="1"/>
  <c r="H3529" i="7" s="1"/>
  <c r="I3529" i="7" s="1"/>
  <c r="E3545" i="7"/>
  <c r="F3545" i="7" s="1"/>
  <c r="G3545" i="7" s="1"/>
  <c r="H3545" i="7" s="1"/>
  <c r="I3545" i="7" s="1"/>
  <c r="E3561" i="7"/>
  <c r="F3561" i="7" s="1"/>
  <c r="G3561" i="7" s="1"/>
  <c r="H3561" i="7" s="1"/>
  <c r="I3561" i="7" s="1"/>
  <c r="E3577" i="7"/>
  <c r="F3577" i="7" s="1"/>
  <c r="G3577" i="7" s="1"/>
  <c r="E3593" i="7"/>
  <c r="F3593" i="7" s="1"/>
  <c r="G3593" i="7" s="1"/>
  <c r="H3593" i="7" s="1"/>
  <c r="I3593" i="7" s="1"/>
  <c r="E3609" i="7"/>
  <c r="F3609" i="7" s="1"/>
  <c r="G3609" i="7" s="1"/>
  <c r="H3609" i="7" s="1"/>
  <c r="I3609" i="7" s="1"/>
  <c r="F3625" i="7"/>
  <c r="G3625" i="7" s="1"/>
  <c r="H3625" i="7" s="1"/>
  <c r="I3625" i="7" s="1"/>
  <c r="E3705" i="7"/>
  <c r="F3705" i="7" s="1"/>
  <c r="G3705" i="7" s="1"/>
  <c r="H3705" i="7" s="1"/>
  <c r="I3705" i="7" s="1"/>
  <c r="E3753" i="7"/>
  <c r="F3753" i="7" s="1"/>
  <c r="G3753" i="7" s="1"/>
  <c r="H3753" i="7" s="1"/>
  <c r="I3753" i="7" s="1"/>
  <c r="E3785" i="7"/>
  <c r="F3785" i="7" s="1"/>
  <c r="G3785" i="7" s="1"/>
  <c r="H3785" i="7" s="1"/>
  <c r="I3785" i="7" s="1"/>
  <c r="G3850" i="7"/>
  <c r="H3850" i="7" s="1"/>
  <c r="I3850" i="7" s="1"/>
  <c r="E3853" i="7"/>
  <c r="F3853" i="7" s="1"/>
  <c r="G3853" i="7" s="1"/>
  <c r="E3861" i="7"/>
  <c r="F3861" i="7" s="1"/>
  <c r="G3861" i="7" s="1"/>
  <c r="H3861" i="7" s="1"/>
  <c r="I3861" i="7" s="1"/>
  <c r="G3866" i="7"/>
  <c r="H3866" i="7" s="1"/>
  <c r="I3866" i="7" s="1"/>
  <c r="E4054" i="7"/>
  <c r="F4054" i="7" s="1"/>
  <c r="G4054" i="7" s="1"/>
  <c r="H4054" i="7" s="1"/>
  <c r="G4700" i="7"/>
  <c r="E5779" i="7"/>
  <c r="F5779" i="7" s="1"/>
  <c r="E5930" i="7"/>
  <c r="F5930" i="7" s="1"/>
  <c r="G5930" i="7" s="1"/>
  <c r="H5930" i="7" s="1"/>
  <c r="F6026" i="7"/>
  <c r="G6026" i="7" s="1"/>
  <c r="H6026" i="7" s="1"/>
  <c r="I6026" i="7" s="1"/>
  <c r="E6041" i="7"/>
  <c r="F6041" i="7" s="1"/>
  <c r="G6041" i="7" s="1"/>
  <c r="H6041" i="7" s="1"/>
  <c r="F6058" i="7"/>
  <c r="G6058" i="7" s="1"/>
  <c r="H6058" i="7" s="1"/>
  <c r="I6058" i="7" s="1"/>
  <c r="E6062" i="7"/>
  <c r="F6062" i="7" s="1"/>
  <c r="G6084" i="7"/>
  <c r="J29" i="7"/>
  <c r="Q29" i="7"/>
  <c r="N46" i="7"/>
  <c r="F1031" i="7"/>
  <c r="G1031" i="7" s="1"/>
  <c r="H1031" i="7" s="1"/>
  <c r="I1031" i="7" s="1"/>
  <c r="F46" i="7"/>
  <c r="O46" i="7"/>
  <c r="E128" i="7"/>
  <c r="F128" i="7" s="1"/>
  <c r="G128" i="7" s="1"/>
  <c r="H128" i="7" s="1"/>
  <c r="E143" i="7"/>
  <c r="F143" i="7" s="1"/>
  <c r="E150" i="7"/>
  <c r="E176" i="7"/>
  <c r="F176" i="7" s="1"/>
  <c r="G176" i="7" s="1"/>
  <c r="H176" i="7" s="1"/>
  <c r="E256" i="7"/>
  <c r="F256" i="7" s="1"/>
  <c r="G256" i="7" s="1"/>
  <c r="H256" i="7" s="1"/>
  <c r="I256" i="7" s="1"/>
  <c r="E372" i="7"/>
  <c r="F372" i="7" s="1"/>
  <c r="G372" i="7" s="1"/>
  <c r="H372" i="7" s="1"/>
  <c r="G19" i="7"/>
  <c r="O27" i="7"/>
  <c r="F29" i="7"/>
  <c r="M29" i="7"/>
  <c r="Q45" i="7"/>
  <c r="R46" i="7"/>
  <c r="N54" i="7"/>
  <c r="M69" i="7"/>
  <c r="J156" i="7"/>
  <c r="Q156" i="7"/>
  <c r="F208" i="7"/>
  <c r="G208" i="7" s="1"/>
  <c r="H208" i="7" s="1"/>
  <c r="E404" i="7"/>
  <c r="F404" i="7" s="1"/>
  <c r="G404" i="7" s="1"/>
  <c r="H404" i="7" s="1"/>
  <c r="I404" i="7" s="1"/>
  <c r="E458" i="7"/>
  <c r="F458" i="7" s="1"/>
  <c r="G458" i="7" s="1"/>
  <c r="H458" i="7" s="1"/>
  <c r="E476" i="7"/>
  <c r="F476" i="7" s="1"/>
  <c r="G476" i="7" s="1"/>
  <c r="H476" i="7" s="1"/>
  <c r="I476" i="7" s="1"/>
  <c r="E528" i="7"/>
  <c r="F528" i="7" s="1"/>
  <c r="G528" i="7" s="1"/>
  <c r="E576" i="7"/>
  <c r="F576" i="7" s="1"/>
  <c r="G576" i="7" s="1"/>
  <c r="H576" i="7" s="1"/>
  <c r="I576" i="7" s="1"/>
  <c r="E1421" i="7"/>
  <c r="F3429" i="7"/>
  <c r="F3445" i="7"/>
  <c r="F3521" i="7"/>
  <c r="G3521" i="7" s="1"/>
  <c r="H3521" i="7" s="1"/>
  <c r="I3521" i="7" s="1"/>
  <c r="E4563" i="7"/>
  <c r="E4596" i="7"/>
  <c r="F4596" i="7" s="1"/>
  <c r="E4724" i="7"/>
  <c r="F4724" i="7" s="1"/>
  <c r="E5497" i="7"/>
  <c r="F5497" i="7" s="1"/>
  <c r="F5974" i="7"/>
  <c r="G5974" i="7" s="1"/>
  <c r="H5974" i="7" s="1"/>
  <c r="I5974" i="7" s="1"/>
  <c r="E6049" i="7"/>
  <c r="F6049" i="7" s="1"/>
  <c r="G6049" i="7" s="1"/>
  <c r="E6244" i="7"/>
  <c r="F6244" i="7" s="1"/>
  <c r="G6244" i="7" s="1"/>
  <c r="H6244" i="7" s="1"/>
  <c r="I6244" i="7" s="1"/>
  <c r="E6248" i="7"/>
  <c r="F875" i="7"/>
  <c r="G875" i="7" s="1"/>
  <c r="H875" i="7" s="1"/>
  <c r="F1047" i="7"/>
  <c r="G1047" i="7" s="1"/>
  <c r="H1047" i="7" s="1"/>
  <c r="I1047" i="7" s="1"/>
  <c r="F1131" i="7"/>
  <c r="E172" i="7"/>
  <c r="F172" i="7" s="1"/>
  <c r="G172" i="7" s="1"/>
  <c r="H172" i="7" s="1"/>
  <c r="I172" i="7" s="1"/>
  <c r="E332" i="7"/>
  <c r="F332" i="7" s="1"/>
  <c r="G332" i="7" s="1"/>
  <c r="H332" i="7" s="1"/>
  <c r="I332" i="7" s="1"/>
  <c r="J45" i="7"/>
  <c r="G46" i="7"/>
  <c r="J76" i="7"/>
  <c r="Q76" i="7"/>
  <c r="E268" i="7"/>
  <c r="F268" i="7" s="1"/>
  <c r="G268" i="7" s="1"/>
  <c r="H268" i="7" s="1"/>
  <c r="I268" i="7" s="1"/>
  <c r="H270" i="7"/>
  <c r="E352" i="7"/>
  <c r="F352" i="7" s="1"/>
  <c r="G352" i="7" s="1"/>
  <c r="H352" i="7" s="1"/>
  <c r="I352" i="7" s="1"/>
  <c r="E358" i="7"/>
  <c r="F358" i="7" s="1"/>
  <c r="G358" i="7" s="1"/>
  <c r="E468" i="7"/>
  <c r="F468" i="7" s="1"/>
  <c r="G468" i="7" s="1"/>
  <c r="H468" i="7" s="1"/>
  <c r="I468" i="7" s="1"/>
  <c r="K19" i="7"/>
  <c r="E21" i="7"/>
  <c r="G29" i="7"/>
  <c r="O29" i="7"/>
  <c r="E45" i="7"/>
  <c r="K45" i="7"/>
  <c r="R45" i="7"/>
  <c r="J46" i="7"/>
  <c r="F54" i="7"/>
  <c r="O54" i="7"/>
  <c r="M61" i="7"/>
  <c r="E76" i="7"/>
  <c r="K76" i="7"/>
  <c r="R76" i="7"/>
  <c r="E112" i="7"/>
  <c r="F112" i="7" s="1"/>
  <c r="F132" i="7"/>
  <c r="G132" i="7" s="1"/>
  <c r="H132" i="7" s="1"/>
  <c r="I132" i="7" s="1"/>
  <c r="E148" i="7"/>
  <c r="E156" i="7"/>
  <c r="K156" i="7"/>
  <c r="R156" i="7"/>
  <c r="E168" i="7"/>
  <c r="F168" i="7" s="1"/>
  <c r="E236" i="7"/>
  <c r="F236" i="7" s="1"/>
  <c r="G236" i="7" s="1"/>
  <c r="H236" i="7" s="1"/>
  <c r="I236" i="7" s="1"/>
  <c r="I270" i="7"/>
  <c r="E298" i="7"/>
  <c r="E304" i="7"/>
  <c r="F304" i="7" s="1"/>
  <c r="G304" i="7" s="1"/>
  <c r="H304" i="7" s="1"/>
  <c r="E308" i="7"/>
  <c r="F308" i="7" s="1"/>
  <c r="E343" i="7"/>
  <c r="F343" i="7" s="1"/>
  <c r="F412" i="7"/>
  <c r="G412" i="7" s="1"/>
  <c r="H412" i="7" s="1"/>
  <c r="I412" i="7" s="1"/>
  <c r="F448" i="7"/>
  <c r="G448" i="7" s="1"/>
  <c r="H448" i="7" s="1"/>
  <c r="E472" i="7"/>
  <c r="F472" i="7" s="1"/>
  <c r="E494" i="7"/>
  <c r="F494" i="7" s="1"/>
  <c r="G494" i="7" s="1"/>
  <c r="H494" i="7" s="1"/>
  <c r="E502" i="7"/>
  <c r="F502" i="7" s="1"/>
  <c r="G502" i="7" s="1"/>
  <c r="H502" i="7" s="1"/>
  <c r="E514" i="7"/>
  <c r="F514" i="7" s="1"/>
  <c r="F564" i="7"/>
  <c r="G564" i="7" s="1"/>
  <c r="H564" i="7" s="1"/>
  <c r="I564" i="7" s="1"/>
  <c r="F632" i="7"/>
  <c r="G632" i="7" s="1"/>
  <c r="H632" i="7" s="1"/>
  <c r="I632" i="7" s="1"/>
  <c r="E678" i="7"/>
  <c r="F678" i="7" s="1"/>
  <c r="G678" i="7" s="1"/>
  <c r="H678" i="7" s="1"/>
  <c r="E731" i="7"/>
  <c r="F731" i="7" s="1"/>
  <c r="E732" i="7"/>
  <c r="F732" i="7" s="1"/>
  <c r="G732" i="7" s="1"/>
  <c r="H732" i="7" s="1"/>
  <c r="I732" i="7" s="1"/>
  <c r="F756" i="7"/>
  <c r="G756" i="7" s="1"/>
  <c r="H756" i="7" s="1"/>
  <c r="I756" i="7" s="1"/>
  <c r="E764" i="7"/>
  <c r="F764" i="7" s="1"/>
  <c r="G764" i="7" s="1"/>
  <c r="H764" i="7" s="1"/>
  <c r="I764" i="7" s="1"/>
  <c r="F779" i="7"/>
  <c r="G779" i="7" s="1"/>
  <c r="H779" i="7" s="1"/>
  <c r="F795" i="7"/>
  <c r="G795" i="7" s="1"/>
  <c r="H795" i="7" s="1"/>
  <c r="E835" i="7"/>
  <c r="F835" i="7" s="1"/>
  <c r="G835" i="7" s="1"/>
  <c r="H835" i="7" s="1"/>
  <c r="E839" i="7"/>
  <c r="F839" i="7" s="1"/>
  <c r="E846" i="7"/>
  <c r="F846" i="7" s="1"/>
  <c r="G846" i="7" s="1"/>
  <c r="H846" i="7" s="1"/>
  <c r="E859" i="7"/>
  <c r="F859" i="7" s="1"/>
  <c r="G859" i="7" s="1"/>
  <c r="H859" i="7" s="1"/>
  <c r="F887" i="7"/>
  <c r="G887" i="7" s="1"/>
  <c r="H887" i="7" s="1"/>
  <c r="I887" i="7" s="1"/>
  <c r="F903" i="7"/>
  <c r="G903" i="7" s="1"/>
  <c r="H903" i="7" s="1"/>
  <c r="I903" i="7" s="1"/>
  <c r="E931" i="7"/>
  <c r="F931" i="7" s="1"/>
  <c r="G931" i="7" s="1"/>
  <c r="H931" i="7" s="1"/>
  <c r="E951" i="7"/>
  <c r="F951" i="7" s="1"/>
  <c r="G951" i="7" s="1"/>
  <c r="H951" i="7" s="1"/>
  <c r="I951" i="7" s="1"/>
  <c r="E999" i="7"/>
  <c r="F999" i="7" s="1"/>
  <c r="E1023" i="7"/>
  <c r="F1023" i="7" s="1"/>
  <c r="G1023" i="7" s="1"/>
  <c r="H1023" i="7" s="1"/>
  <c r="I1023" i="7" s="1"/>
  <c r="F1095" i="7"/>
  <c r="G1095" i="7" s="1"/>
  <c r="H1095" i="7" s="1"/>
  <c r="I1095" i="7" s="1"/>
  <c r="F1127" i="7"/>
  <c r="G1127" i="7" s="1"/>
  <c r="H1127" i="7" s="1"/>
  <c r="I1127" i="7" s="1"/>
  <c r="E1139" i="7"/>
  <c r="F1139" i="7" s="1"/>
  <c r="E1147" i="7"/>
  <c r="F1147" i="7" s="1"/>
  <c r="G1147" i="7" s="1"/>
  <c r="H1147" i="7" s="1"/>
  <c r="E1159" i="7"/>
  <c r="F1159" i="7" s="1"/>
  <c r="G1159" i="7" s="1"/>
  <c r="H1159" i="7" s="1"/>
  <c r="E1175" i="7"/>
  <c r="F1175" i="7" s="1"/>
  <c r="E1203" i="7"/>
  <c r="F1203" i="7" s="1"/>
  <c r="G1203" i="7" s="1"/>
  <c r="H1203" i="7" s="1"/>
  <c r="E1219" i="7"/>
  <c r="F1219" i="7" s="1"/>
  <c r="G1219" i="7" s="1"/>
  <c r="H1219" i="7" s="1"/>
  <c r="E1235" i="7"/>
  <c r="F1235" i="7" s="1"/>
  <c r="E1290" i="7"/>
  <c r="F1290" i="7" s="1"/>
  <c r="E1413" i="7"/>
  <c r="F1421" i="7"/>
  <c r="E1449" i="7"/>
  <c r="F1449" i="7" s="1"/>
  <c r="G1449" i="7" s="1"/>
  <c r="E1511" i="7"/>
  <c r="F1511" i="7" s="1"/>
  <c r="G1511" i="7" s="1"/>
  <c r="H1511" i="7" s="1"/>
  <c r="E1533" i="7"/>
  <c r="F1533" i="7" s="1"/>
  <c r="E1645" i="7"/>
  <c r="F1645" i="7" s="1"/>
  <c r="E1687" i="7"/>
  <c r="F1687" i="7" s="1"/>
  <c r="E2129" i="7"/>
  <c r="E2577" i="7"/>
  <c r="F2577" i="7" s="1"/>
  <c r="G2744" i="7"/>
  <c r="H2744" i="7" s="1"/>
  <c r="I2744" i="7" s="1"/>
  <c r="G2760" i="7"/>
  <c r="H2760" i="7" s="1"/>
  <c r="I2760" i="7" s="1"/>
  <c r="E2862" i="7"/>
  <c r="F2862" i="7" s="1"/>
  <c r="E2868" i="7"/>
  <c r="F2868" i="7" s="1"/>
  <c r="E3040" i="7"/>
  <c r="F3040" i="7" s="1"/>
  <c r="E3125" i="7"/>
  <c r="F3125" i="7" s="1"/>
  <c r="G3125" i="7" s="1"/>
  <c r="H3125" i="7" s="1"/>
  <c r="I3125" i="7" s="1"/>
  <c r="E3145" i="7"/>
  <c r="F3145" i="7" s="1"/>
  <c r="G3145" i="7" s="1"/>
  <c r="H3145" i="7" s="1"/>
  <c r="I3145" i="7" s="1"/>
  <c r="E3161" i="7"/>
  <c r="F3161" i="7" s="1"/>
  <c r="G3161" i="7" s="1"/>
  <c r="H3161" i="7" s="1"/>
  <c r="I3161" i="7" s="1"/>
  <c r="E3177" i="7"/>
  <c r="F3177" i="7" s="1"/>
  <c r="G3177" i="7" s="1"/>
  <c r="H3177" i="7" s="1"/>
  <c r="I3177" i="7" s="1"/>
  <c r="E3193" i="7"/>
  <c r="F3193" i="7" s="1"/>
  <c r="E3241" i="7"/>
  <c r="F3241" i="7" s="1"/>
  <c r="E3401" i="7"/>
  <c r="F3401" i="7" s="1"/>
  <c r="G3401" i="7" s="1"/>
  <c r="H3401" i="7" s="1"/>
  <c r="I3401" i="7" s="1"/>
  <c r="E3417" i="7"/>
  <c r="F3417" i="7" s="1"/>
  <c r="G3417" i="7" s="1"/>
  <c r="H3417" i="7" s="1"/>
  <c r="I3417" i="7" s="1"/>
  <c r="E4434" i="7"/>
  <c r="F4434" i="7" s="1"/>
  <c r="G4434" i="7" s="1"/>
  <c r="H4434" i="7" s="1"/>
  <c r="I4434" i="7" s="1"/>
  <c r="E4442" i="7"/>
  <c r="F4442" i="7" s="1"/>
  <c r="G4442" i="7" s="1"/>
  <c r="H4442" i="7" s="1"/>
  <c r="E4450" i="7"/>
  <c r="F4450" i="7" s="1"/>
  <c r="G4450" i="7" s="1"/>
  <c r="H4450" i="7" s="1"/>
  <c r="I4450" i="7" s="1"/>
  <c r="E4458" i="7"/>
  <c r="F4458" i="7" s="1"/>
  <c r="G4458" i="7" s="1"/>
  <c r="H4458" i="7" s="1"/>
  <c r="E4466" i="7"/>
  <c r="F4466" i="7" s="1"/>
  <c r="G4466" i="7" s="1"/>
  <c r="H4466" i="7" s="1"/>
  <c r="I4466" i="7" s="1"/>
  <c r="E4474" i="7"/>
  <c r="F4474" i="7" s="1"/>
  <c r="G4474" i="7" s="1"/>
  <c r="H4474" i="7" s="1"/>
  <c r="E4482" i="7"/>
  <c r="F4482" i="7" s="1"/>
  <c r="G4482" i="7" s="1"/>
  <c r="H4482" i="7" s="1"/>
  <c r="I4482" i="7" s="1"/>
  <c r="E4490" i="7"/>
  <c r="F4490" i="7" s="1"/>
  <c r="G4490" i="7" s="1"/>
  <c r="H4490" i="7" s="1"/>
  <c r="E4498" i="7"/>
  <c r="F4498" i="7" s="1"/>
  <c r="G4498" i="7" s="1"/>
  <c r="H4498" i="7" s="1"/>
  <c r="I4498" i="7" s="1"/>
  <c r="E4506" i="7"/>
  <c r="F4506" i="7" s="1"/>
  <c r="G4506" i="7" s="1"/>
  <c r="H4506" i="7" s="1"/>
  <c r="E4514" i="7"/>
  <c r="F4514" i="7" s="1"/>
  <c r="G4514" i="7" s="1"/>
  <c r="H4514" i="7" s="1"/>
  <c r="I4514" i="7" s="1"/>
  <c r="E4522" i="7"/>
  <c r="F4522" i="7" s="1"/>
  <c r="E4530" i="7"/>
  <c r="F4530" i="7" s="1"/>
  <c r="G4530" i="7" s="1"/>
  <c r="H4530" i="7" s="1"/>
  <c r="I4530" i="7" s="1"/>
  <c r="E4584" i="7"/>
  <c r="E4627" i="7"/>
  <c r="F4627" i="7" s="1"/>
  <c r="E4653" i="7"/>
  <c r="F4653" i="7" s="1"/>
  <c r="G4653" i="7" s="1"/>
  <c r="H4653" i="7" s="1"/>
  <c r="I4653" i="7" s="1"/>
  <c r="E4696" i="7"/>
  <c r="F4696" i="7" s="1"/>
  <c r="E4756" i="7"/>
  <c r="F4756" i="7" s="1"/>
  <c r="E4789" i="7"/>
  <c r="F4789" i="7" s="1"/>
  <c r="G4789" i="7" s="1"/>
  <c r="E4829" i="7"/>
  <c r="F4829" i="7" s="1"/>
  <c r="G4829" i="7" s="1"/>
  <c r="H4829" i="7" s="1"/>
  <c r="I4829" i="7" s="1"/>
  <c r="E4865" i="7"/>
  <c r="F4865" i="7" s="1"/>
  <c r="E6009" i="7"/>
  <c r="F6009" i="7" s="1"/>
  <c r="G6009" i="7" s="1"/>
  <c r="H6009" i="7" s="1"/>
  <c r="E6025" i="7"/>
  <c r="F6025" i="7" s="1"/>
  <c r="G6025" i="7" s="1"/>
  <c r="H6025" i="7" s="1"/>
  <c r="F6042" i="7"/>
  <c r="G6042" i="7" s="1"/>
  <c r="H6042" i="7" s="1"/>
  <c r="I6042" i="7" s="1"/>
  <c r="E6057" i="7"/>
  <c r="F6057" i="7" s="1"/>
  <c r="G6057" i="7" s="1"/>
  <c r="H6057" i="7" s="1"/>
  <c r="E6220" i="7"/>
  <c r="F6220" i="7" s="1"/>
  <c r="G6220" i="7" s="1"/>
  <c r="H6220" i="7" s="1"/>
  <c r="I6220" i="7" s="1"/>
  <c r="E6232" i="7"/>
  <c r="E4390" i="7"/>
  <c r="F4390" i="7" s="1"/>
  <c r="G4390" i="7" s="1"/>
  <c r="H4390" i="7" s="1"/>
  <c r="E4418" i="7"/>
  <c r="F4418" i="7" s="1"/>
  <c r="G4418" i="7" s="1"/>
  <c r="H4418" i="7" s="1"/>
  <c r="I4418" i="7" s="1"/>
  <c r="E4430" i="7"/>
  <c r="F4430" i="7" s="1"/>
  <c r="E4446" i="7"/>
  <c r="F4446" i="7" s="1"/>
  <c r="G4446" i="7" s="1"/>
  <c r="H4446" i="7" s="1"/>
  <c r="E4462" i="7"/>
  <c r="F4462" i="7" s="1"/>
  <c r="G4462" i="7" s="1"/>
  <c r="H4462" i="7" s="1"/>
  <c r="E4478" i="7"/>
  <c r="F4478" i="7" s="1"/>
  <c r="E4494" i="7"/>
  <c r="F4494" i="7" s="1"/>
  <c r="E4510" i="7"/>
  <c r="F4510" i="7" s="1"/>
  <c r="G4510" i="7" s="1"/>
  <c r="H4510" i="7" s="1"/>
  <c r="E4526" i="7"/>
  <c r="F4526" i="7" s="1"/>
  <c r="G4526" i="7" s="1"/>
  <c r="H4526" i="7" s="1"/>
  <c r="E4544" i="7"/>
  <c r="E4595" i="7"/>
  <c r="F4595" i="7" s="1"/>
  <c r="E4604" i="7"/>
  <c r="F4604" i="7" s="1"/>
  <c r="E4612" i="7"/>
  <c r="F4612" i="7" s="1"/>
  <c r="G4612" i="7" s="1"/>
  <c r="H4612" i="7" s="1"/>
  <c r="I4612" i="7" s="1"/>
  <c r="E4670" i="7"/>
  <c r="F4670" i="7" s="1"/>
  <c r="E4680" i="7"/>
  <c r="F4680" i="7" s="1"/>
  <c r="G4680" i="7" s="1"/>
  <c r="H4680" i="7" s="1"/>
  <c r="E4712" i="7"/>
  <c r="F4712" i="7" s="1"/>
  <c r="E4754" i="7"/>
  <c r="F4754" i="7" s="1"/>
  <c r="E4769" i="7"/>
  <c r="F4769" i="7" s="1"/>
  <c r="G4769" i="7" s="1"/>
  <c r="H4769" i="7" s="1"/>
  <c r="I4769" i="7" s="1"/>
  <c r="E4805" i="7"/>
  <c r="F4805" i="7" s="1"/>
  <c r="G4805" i="7" s="1"/>
  <c r="H4805" i="7" s="1"/>
  <c r="I4805" i="7" s="1"/>
  <c r="E4845" i="7"/>
  <c r="F4845" i="7" s="1"/>
  <c r="G4845" i="7" s="1"/>
  <c r="H4845" i="7" s="1"/>
  <c r="I4845" i="7" s="1"/>
  <c r="E4881" i="7"/>
  <c r="F4881" i="7" s="1"/>
  <c r="G4881" i="7" s="1"/>
  <c r="H4881" i="7" s="1"/>
  <c r="E5029" i="7"/>
  <c r="F5029" i="7" s="1"/>
  <c r="E5063" i="7"/>
  <c r="E5099" i="7"/>
  <c r="F5099" i="7" s="1"/>
  <c r="G5099" i="7" s="1"/>
  <c r="E5214" i="7"/>
  <c r="F5214" i="7" s="1"/>
  <c r="G5214" i="7" s="1"/>
  <c r="H5214" i="7" s="1"/>
  <c r="I5214" i="7" s="1"/>
  <c r="E5230" i="7"/>
  <c r="F5230" i="7" s="1"/>
  <c r="G5230" i="7" s="1"/>
  <c r="H5230" i="7" s="1"/>
  <c r="I5230" i="7" s="1"/>
  <c r="E5358" i="7"/>
  <c r="F5358" i="7" s="1"/>
  <c r="E5390" i="7"/>
  <c r="F5390" i="7" s="1"/>
  <c r="E5414" i="7"/>
  <c r="F5414" i="7" s="1"/>
  <c r="E5446" i="7"/>
  <c r="F5446" i="7" s="1"/>
  <c r="G5446" i="7" s="1"/>
  <c r="H5446" i="7" s="1"/>
  <c r="I5446" i="7" s="1"/>
  <c r="E5545" i="7"/>
  <c r="F5545" i="7" s="1"/>
  <c r="G5545" i="7" s="1"/>
  <c r="H5545" i="7" s="1"/>
  <c r="E5763" i="7"/>
  <c r="F5763" i="7" s="1"/>
  <c r="G5763" i="7" s="1"/>
  <c r="H5763" i="7" s="1"/>
  <c r="E5795" i="7"/>
  <c r="F5795" i="7" s="1"/>
  <c r="E5973" i="7"/>
  <c r="F5973" i="7" s="1"/>
  <c r="F5977" i="7"/>
  <c r="G5977" i="7" s="1"/>
  <c r="H5977" i="7" s="1"/>
  <c r="E5990" i="7"/>
  <c r="F5990" i="7" s="1"/>
  <c r="G5990" i="7" s="1"/>
  <c r="H5990" i="7" s="1"/>
  <c r="I5990" i="7" s="1"/>
  <c r="E6018" i="7"/>
  <c r="E6096" i="7"/>
  <c r="F6096" i="7" s="1"/>
  <c r="E6102" i="7"/>
  <c r="F6102" i="7" s="1"/>
  <c r="G6102" i="7" s="1"/>
  <c r="H6102" i="7" s="1"/>
  <c r="E6108" i="7"/>
  <c r="F6108" i="7" s="1"/>
  <c r="G6108" i="7" s="1"/>
  <c r="E6120" i="7"/>
  <c r="F6120" i="7" s="1"/>
  <c r="G6120" i="7" s="1"/>
  <c r="H6120" i="7" s="1"/>
  <c r="I6120" i="7" s="1"/>
  <c r="E6164" i="7"/>
  <c r="F6164" i="7" s="1"/>
  <c r="E6176" i="7"/>
  <c r="F6176" i="7" s="1"/>
  <c r="E6194" i="7"/>
  <c r="F6194" i="7" s="1"/>
  <c r="E6243" i="7"/>
  <c r="F6243" i="7" s="1"/>
  <c r="E6279" i="7"/>
  <c r="E6295" i="7"/>
  <c r="F6349" i="7"/>
  <c r="G6349" i="7" s="1"/>
  <c r="H6349" i="7" s="1"/>
  <c r="I6349" i="7" s="1"/>
  <c r="E6355" i="7"/>
  <c r="F6355" i="7" s="1"/>
  <c r="G6355" i="7" s="1"/>
  <c r="E6385" i="7"/>
  <c r="F6385" i="7" s="1"/>
  <c r="G6385" i="7" s="1"/>
  <c r="H6385" i="7" s="1"/>
  <c r="I6385" i="7" s="1"/>
  <c r="E6397" i="7"/>
  <c r="F6397" i="7" s="1"/>
  <c r="G6397" i="7" s="1"/>
  <c r="E4393" i="7"/>
  <c r="E4552" i="7"/>
  <c r="E4568" i="7"/>
  <c r="F4568" i="7" s="1"/>
  <c r="E4588" i="7"/>
  <c r="F4588" i="7" s="1"/>
  <c r="G4608" i="7"/>
  <c r="E4631" i="7"/>
  <c r="F4631" i="7" s="1"/>
  <c r="G4674" i="7"/>
  <c r="H4674" i="7" s="1"/>
  <c r="I4674" i="7" s="1"/>
  <c r="E4678" i="7"/>
  <c r="F4678" i="7" s="1"/>
  <c r="G4678" i="7" s="1"/>
  <c r="H4678" i="7" s="1"/>
  <c r="G4752" i="7"/>
  <c r="E4785" i="7"/>
  <c r="F4785" i="7" s="1"/>
  <c r="G4785" i="7" s="1"/>
  <c r="H4785" i="7" s="1"/>
  <c r="I4785" i="7" s="1"/>
  <c r="F4801" i="7"/>
  <c r="G4801" i="7" s="1"/>
  <c r="H4801" i="7" s="1"/>
  <c r="I4801" i="7" s="1"/>
  <c r="E4861" i="7"/>
  <c r="F4861" i="7" s="1"/>
  <c r="G4861" i="7" s="1"/>
  <c r="F4877" i="7"/>
  <c r="G4877" i="7" s="1"/>
  <c r="E4995" i="7"/>
  <c r="F4995" i="7" s="1"/>
  <c r="G4995" i="7" s="1"/>
  <c r="H4995" i="7" s="1"/>
  <c r="E5147" i="7"/>
  <c r="F5147" i="7" s="1"/>
  <c r="G5147" i="7" s="1"/>
  <c r="F5222" i="7"/>
  <c r="G5222" i="7" s="1"/>
  <c r="H5222" i="7" s="1"/>
  <c r="I5222" i="7" s="1"/>
  <c r="F5238" i="7"/>
  <c r="G5238" i="7" s="1"/>
  <c r="H5238" i="7" s="1"/>
  <c r="I5238" i="7" s="1"/>
  <c r="E5346" i="7"/>
  <c r="F5346" i="7" s="1"/>
  <c r="G5513" i="7"/>
  <c r="H5513" i="7" s="1"/>
  <c r="I5513" i="7" s="1"/>
  <c r="E5529" i="7"/>
  <c r="F5529" i="7" s="1"/>
  <c r="E5894" i="7"/>
  <c r="F5894" i="7" s="1"/>
  <c r="G5894" i="7" s="1"/>
  <c r="H5894" i="7" s="1"/>
  <c r="I5894" i="7" s="1"/>
  <c r="E5918" i="7"/>
  <c r="F5918" i="7" s="1"/>
  <c r="G5918" i="7" s="1"/>
  <c r="H5918" i="7" s="1"/>
  <c r="I5918" i="7" s="1"/>
  <c r="F5926" i="7"/>
  <c r="G5926" i="7" s="1"/>
  <c r="H5926" i="7" s="1"/>
  <c r="I5926" i="7" s="1"/>
  <c r="F5946" i="7"/>
  <c r="G5946" i="7" s="1"/>
  <c r="H5946" i="7" s="1"/>
  <c r="I5946" i="7" s="1"/>
  <c r="E5989" i="7"/>
  <c r="F5989" i="7" s="1"/>
  <c r="E5998" i="7"/>
  <c r="F5998" i="7" s="1"/>
  <c r="E6236" i="7"/>
  <c r="F6236" i="7" s="1"/>
  <c r="G6236" i="7" s="1"/>
  <c r="H6236" i="7" s="1"/>
  <c r="I6236" i="7" s="1"/>
  <c r="G6260" i="7"/>
  <c r="H6260" i="7" s="1"/>
  <c r="I6260" i="7" s="1"/>
  <c r="E6266" i="7"/>
  <c r="E6267" i="7"/>
  <c r="F6267" i="7" s="1"/>
  <c r="F6279" i="7"/>
  <c r="E6291" i="7"/>
  <c r="F6291" i="7" s="1"/>
  <c r="F6401" i="7"/>
  <c r="F6413" i="7"/>
  <c r="G6413" i="7" s="1"/>
  <c r="H6413" i="7" s="1"/>
  <c r="F680" i="7"/>
  <c r="G680" i="7" s="1"/>
  <c r="H680" i="7" s="1"/>
  <c r="I680" i="7" s="1"/>
  <c r="F188" i="7"/>
  <c r="G188" i="7" s="1"/>
  <c r="H188" i="7" s="1"/>
  <c r="I188" i="7" s="1"/>
  <c r="F504" i="7"/>
  <c r="G504" i="7" s="1"/>
  <c r="H504" i="7" s="1"/>
  <c r="I504" i="7" s="1"/>
  <c r="I53" i="7"/>
  <c r="K70" i="7"/>
  <c r="I21" i="7"/>
  <c r="N21" i="7"/>
  <c r="J38" i="7"/>
  <c r="R38" i="7"/>
  <c r="O39" i="7"/>
  <c r="G53" i="7"/>
  <c r="N53" i="7"/>
  <c r="J69" i="7"/>
  <c r="R69" i="7"/>
  <c r="J70" i="7"/>
  <c r="R70" i="7"/>
  <c r="M155" i="7"/>
  <c r="F791" i="7"/>
  <c r="G791" i="7" s="1"/>
  <c r="H791" i="7" s="1"/>
  <c r="F807" i="7"/>
  <c r="G807" i="7" s="1"/>
  <c r="H807" i="7" s="1"/>
  <c r="F847" i="7"/>
  <c r="G847" i="7" s="1"/>
  <c r="H847" i="7" s="1"/>
  <c r="F879" i="7"/>
  <c r="G879" i="7" s="1"/>
  <c r="H879" i="7" s="1"/>
  <c r="F891" i="7"/>
  <c r="G891" i="7" s="1"/>
  <c r="H891" i="7" s="1"/>
  <c r="F911" i="7"/>
  <c r="G911" i="7" s="1"/>
  <c r="H911" i="7" s="1"/>
  <c r="I911" i="7" s="1"/>
  <c r="E979" i="7"/>
  <c r="F979" i="7" s="1"/>
  <c r="G979" i="7" s="1"/>
  <c r="H979" i="7" s="1"/>
  <c r="F1063" i="7"/>
  <c r="G1063" i="7" s="1"/>
  <c r="H1063" i="7" s="1"/>
  <c r="I1063" i="7" s="1"/>
  <c r="E463" i="7"/>
  <c r="F463" i="7" s="1"/>
  <c r="G463" i="7" s="1"/>
  <c r="E488" i="7"/>
  <c r="E492" i="7"/>
  <c r="F492" i="7" s="1"/>
  <c r="G492" i="7" s="1"/>
  <c r="H492" i="7" s="1"/>
  <c r="I492" i="7" s="1"/>
  <c r="E500" i="7"/>
  <c r="F500" i="7" s="1"/>
  <c r="E508" i="7"/>
  <c r="F508" i="7" s="1"/>
  <c r="G508" i="7" s="1"/>
  <c r="H508" i="7" s="1"/>
  <c r="E516" i="7"/>
  <c r="F516" i="7" s="1"/>
  <c r="E520" i="7"/>
  <c r="E522" i="7"/>
  <c r="F522" i="7" s="1"/>
  <c r="G522" i="7" s="1"/>
  <c r="H522" i="7" s="1"/>
  <c r="E544" i="7"/>
  <c r="E552" i="7"/>
  <c r="E554" i="7"/>
  <c r="F554" i="7" s="1"/>
  <c r="G554" i="7" s="1"/>
  <c r="H554" i="7" s="1"/>
  <c r="E556" i="7"/>
  <c r="F556" i="7" s="1"/>
  <c r="E560" i="7"/>
  <c r="E572" i="7"/>
  <c r="F572" i="7" s="1"/>
  <c r="G572" i="7" s="1"/>
  <c r="H572" i="7" s="1"/>
  <c r="I572" i="7" s="1"/>
  <c r="E584" i="7"/>
  <c r="F584" i="7" s="1"/>
  <c r="G584" i="7" s="1"/>
  <c r="H584" i="7" s="1"/>
  <c r="E600" i="7"/>
  <c r="F600" i="7" s="1"/>
  <c r="G600" i="7" s="1"/>
  <c r="H600" i="7" s="1"/>
  <c r="E604" i="7"/>
  <c r="F604" i="7" s="1"/>
  <c r="E612" i="7"/>
  <c r="F612" i="7" s="1"/>
  <c r="G612" i="7" s="1"/>
  <c r="H612" i="7" s="1"/>
  <c r="I612" i="7" s="1"/>
  <c r="E636" i="7"/>
  <c r="F636" i="7" s="1"/>
  <c r="G636" i="7" s="1"/>
  <c r="H636" i="7" s="1"/>
  <c r="I636" i="7" s="1"/>
  <c r="F640" i="7"/>
  <c r="G640" i="7" s="1"/>
  <c r="H640" i="7" s="1"/>
  <c r="I640" i="7" s="1"/>
  <c r="E652" i="7"/>
  <c r="F652" i="7" s="1"/>
  <c r="G652" i="7" s="1"/>
  <c r="H652" i="7" s="1"/>
  <c r="I652" i="7" s="1"/>
  <c r="F656" i="7"/>
  <c r="G656" i="7" s="1"/>
  <c r="H656" i="7" s="1"/>
  <c r="I656" i="7" s="1"/>
  <c r="E668" i="7"/>
  <c r="F668" i="7" s="1"/>
  <c r="G668" i="7" s="1"/>
  <c r="H668" i="7" s="1"/>
  <c r="I668" i="7" s="1"/>
  <c r="F672" i="7"/>
  <c r="G672" i="7" s="1"/>
  <c r="H672" i="7" s="1"/>
  <c r="I672" i="7" s="1"/>
  <c r="E684" i="7"/>
  <c r="F684" i="7" s="1"/>
  <c r="F688" i="7"/>
  <c r="G688" i="7" s="1"/>
  <c r="H688" i="7" s="1"/>
  <c r="I688" i="7" s="1"/>
  <c r="E692" i="7"/>
  <c r="F692" i="7" s="1"/>
  <c r="E715" i="7"/>
  <c r="F715" i="7" s="1"/>
  <c r="G715" i="7" s="1"/>
  <c r="H715" i="7" s="1"/>
  <c r="E722" i="7"/>
  <c r="F722" i="7" s="1"/>
  <c r="G722" i="7" s="1"/>
  <c r="E744" i="7"/>
  <c r="F744" i="7" s="1"/>
  <c r="G744" i="7" s="1"/>
  <c r="H744" i="7" s="1"/>
  <c r="E747" i="7"/>
  <c r="F747" i="7" s="1"/>
  <c r="G747" i="7" s="1"/>
  <c r="H747" i="7" s="1"/>
  <c r="F748" i="7"/>
  <c r="G748" i="7" s="1"/>
  <c r="H748" i="7" s="1"/>
  <c r="I748" i="7" s="1"/>
  <c r="E755" i="7"/>
  <c r="F755" i="7" s="1"/>
  <c r="G755" i="7" s="1"/>
  <c r="E763" i="7"/>
  <c r="F763" i="7" s="1"/>
  <c r="G763" i="7" s="1"/>
  <c r="H763" i="7" s="1"/>
  <c r="E799" i="7"/>
  <c r="F799" i="7" s="1"/>
  <c r="G799" i="7" s="1"/>
  <c r="H799" i="7" s="1"/>
  <c r="E811" i="7"/>
  <c r="F811" i="7" s="1"/>
  <c r="E823" i="7"/>
  <c r="F823" i="7" s="1"/>
  <c r="E871" i="7"/>
  <c r="E883" i="7"/>
  <c r="F883" i="7" s="1"/>
  <c r="G883" i="7" s="1"/>
  <c r="H883" i="7" s="1"/>
  <c r="E899" i="7"/>
  <c r="F899" i="7" s="1"/>
  <c r="G899" i="7" s="1"/>
  <c r="H899" i="7" s="1"/>
  <c r="F927" i="7"/>
  <c r="G927" i="7" s="1"/>
  <c r="H927" i="7" s="1"/>
  <c r="I927" i="7" s="1"/>
  <c r="F939" i="7"/>
  <c r="G939" i="7" s="1"/>
  <c r="H939" i="7" s="1"/>
  <c r="E942" i="7"/>
  <c r="F942" i="7" s="1"/>
  <c r="G942" i="7" s="1"/>
  <c r="H942" i="7" s="1"/>
  <c r="F947" i="7"/>
  <c r="G947" i="7" s="1"/>
  <c r="H947" i="7" s="1"/>
  <c r="F975" i="7"/>
  <c r="G975" i="7" s="1"/>
  <c r="H975" i="7" s="1"/>
  <c r="I975" i="7" s="1"/>
  <c r="F987" i="7"/>
  <c r="G987" i="7" s="1"/>
  <c r="H987" i="7" s="1"/>
  <c r="F1015" i="7"/>
  <c r="G1015" i="7" s="1"/>
  <c r="H1015" i="7" s="1"/>
  <c r="I1015" i="7" s="1"/>
  <c r="F1143" i="7"/>
  <c r="G1143" i="7" s="1"/>
  <c r="H1143" i="7" s="1"/>
  <c r="I1143" i="7" s="1"/>
  <c r="K38" i="7"/>
  <c r="F21" i="7"/>
  <c r="K21" i="7"/>
  <c r="Q21" i="7"/>
  <c r="F38" i="7"/>
  <c r="N38" i="7"/>
  <c r="G39" i="7"/>
  <c r="E53" i="7"/>
  <c r="J53" i="7"/>
  <c r="R53" i="7"/>
  <c r="I61" i="7"/>
  <c r="N61" i="7"/>
  <c r="F69" i="7"/>
  <c r="N69" i="7"/>
  <c r="F70" i="7"/>
  <c r="N70" i="7"/>
  <c r="E92" i="7"/>
  <c r="F92" i="7" s="1"/>
  <c r="E100" i="7"/>
  <c r="F100" i="7" s="1"/>
  <c r="G100" i="7" s="1"/>
  <c r="H100" i="7" s="1"/>
  <c r="I100" i="7" s="1"/>
  <c r="E127" i="7"/>
  <c r="H155" i="7"/>
  <c r="Q155" i="7"/>
  <c r="F164" i="7"/>
  <c r="G164" i="7" s="1"/>
  <c r="H164" i="7" s="1"/>
  <c r="I164" i="7" s="1"/>
  <c r="E166" i="7"/>
  <c r="F166" i="7" s="1"/>
  <c r="G166" i="7" s="1"/>
  <c r="H166" i="7" s="1"/>
  <c r="E196" i="7"/>
  <c r="F196" i="7" s="1"/>
  <c r="E216" i="7"/>
  <c r="F216" i="7" s="1"/>
  <c r="E220" i="7"/>
  <c r="F220" i="7" s="1"/>
  <c r="G220" i="7" s="1"/>
  <c r="H220" i="7" s="1"/>
  <c r="I220" i="7" s="1"/>
  <c r="E228" i="7"/>
  <c r="E231" i="7"/>
  <c r="F231" i="7" s="1"/>
  <c r="G231" i="7" s="1"/>
  <c r="E244" i="7"/>
  <c r="F244" i="7" s="1"/>
  <c r="G244" i="7" s="1"/>
  <c r="H244" i="7" s="1"/>
  <c r="I244" i="7" s="1"/>
  <c r="E252" i="7"/>
  <c r="F252" i="7" s="1"/>
  <c r="G252" i="7" s="1"/>
  <c r="H252" i="7" s="1"/>
  <c r="I252" i="7" s="1"/>
  <c r="E264" i="7"/>
  <c r="F264" i="7" s="1"/>
  <c r="E272" i="7"/>
  <c r="E276" i="7"/>
  <c r="F276" i="7" s="1"/>
  <c r="G276" i="7" s="1"/>
  <c r="H276" i="7" s="1"/>
  <c r="I276" i="7" s="1"/>
  <c r="E284" i="7"/>
  <c r="F284" i="7" s="1"/>
  <c r="E306" i="7"/>
  <c r="E312" i="7"/>
  <c r="F312" i="7" s="1"/>
  <c r="E316" i="7"/>
  <c r="F316" i="7" s="1"/>
  <c r="G316" i="7" s="1"/>
  <c r="H316" i="7" s="1"/>
  <c r="I316" i="7" s="1"/>
  <c r="E330" i="7"/>
  <c r="F330" i="7" s="1"/>
  <c r="G330" i="7" s="1"/>
  <c r="H330" i="7" s="1"/>
  <c r="E336" i="7"/>
  <c r="F340" i="7"/>
  <c r="G340" i="7" s="1"/>
  <c r="H340" i="7" s="1"/>
  <c r="I340" i="7" s="1"/>
  <c r="F356" i="7"/>
  <c r="G356" i="7" s="1"/>
  <c r="H356" i="7" s="1"/>
  <c r="I356" i="7" s="1"/>
  <c r="E376" i="7"/>
  <c r="F376" i="7" s="1"/>
  <c r="G376" i="7" s="1"/>
  <c r="H376" i="7" s="1"/>
  <c r="E378" i="7"/>
  <c r="F378" i="7" s="1"/>
  <c r="G378" i="7" s="1"/>
  <c r="H378" i="7" s="1"/>
  <c r="E380" i="7"/>
  <c r="F380" i="7" s="1"/>
  <c r="E408" i="7"/>
  <c r="F408" i="7" s="1"/>
  <c r="G408" i="7" s="1"/>
  <c r="H408" i="7" s="1"/>
  <c r="F420" i="7"/>
  <c r="G420" i="7" s="1"/>
  <c r="H420" i="7" s="1"/>
  <c r="I420" i="7" s="1"/>
  <c r="E432" i="7"/>
  <c r="F432" i="7" s="1"/>
  <c r="E436" i="7"/>
  <c r="F436" i="7" s="1"/>
  <c r="G436" i="7" s="1"/>
  <c r="H436" i="7" s="1"/>
  <c r="I436" i="7" s="1"/>
  <c r="E444" i="7"/>
  <c r="E452" i="7"/>
  <c r="F452" i="7" s="1"/>
  <c r="E460" i="7"/>
  <c r="F460" i="7" s="1"/>
  <c r="F959" i="7"/>
  <c r="G959" i="7" s="1"/>
  <c r="H959" i="7" s="1"/>
  <c r="I959" i="7" s="1"/>
  <c r="E967" i="7"/>
  <c r="F967" i="7" s="1"/>
  <c r="Q53" i="7"/>
  <c r="F6" i="7"/>
  <c r="G21" i="7"/>
  <c r="M21" i="7"/>
  <c r="R21" i="7"/>
  <c r="G27" i="7"/>
  <c r="I29" i="7"/>
  <c r="N29" i="7"/>
  <c r="G38" i="7"/>
  <c r="O38" i="7"/>
  <c r="K39" i="7"/>
  <c r="I45" i="7"/>
  <c r="N45" i="7"/>
  <c r="K46" i="7"/>
  <c r="F53" i="7"/>
  <c r="M53" i="7"/>
  <c r="K54" i="7"/>
  <c r="E61" i="7"/>
  <c r="J61" i="7"/>
  <c r="O61" i="7"/>
  <c r="I69" i="7"/>
  <c r="Q69" i="7"/>
  <c r="G70" i="7"/>
  <c r="O70" i="7"/>
  <c r="I76" i="7"/>
  <c r="N76" i="7"/>
  <c r="E94" i="7"/>
  <c r="F94" i="7" s="1"/>
  <c r="E104" i="7"/>
  <c r="E126" i="7"/>
  <c r="F126" i="7" s="1"/>
  <c r="G126" i="7" s="1"/>
  <c r="E136" i="7"/>
  <c r="I156" i="7"/>
  <c r="N156" i="7"/>
  <c r="E204" i="7"/>
  <c r="F204" i="7" s="1"/>
  <c r="E212" i="7"/>
  <c r="E230" i="7"/>
  <c r="P270" i="7"/>
  <c r="E290" i="7"/>
  <c r="F290" i="7" s="1"/>
  <c r="E292" i="7"/>
  <c r="F292" i="7" s="1"/>
  <c r="E311" i="7"/>
  <c r="F311" i="7" s="1"/>
  <c r="G311" i="7" s="1"/>
  <c r="H311" i="7" s="1"/>
  <c r="E338" i="7"/>
  <c r="F338" i="7" s="1"/>
  <c r="E344" i="7"/>
  <c r="E359" i="7"/>
  <c r="F359" i="7" s="1"/>
  <c r="G359" i="7" s="1"/>
  <c r="E388" i="7"/>
  <c r="F496" i="7"/>
  <c r="G496" i="7" s="1"/>
  <c r="H496" i="7" s="1"/>
  <c r="I496" i="7" s="1"/>
  <c r="F512" i="7"/>
  <c r="G512" i="7" s="1"/>
  <c r="H512" i="7" s="1"/>
  <c r="I512" i="7" s="1"/>
  <c r="E524" i="7"/>
  <c r="F524" i="7" s="1"/>
  <c r="E534" i="7"/>
  <c r="F534" i="7" s="1"/>
  <c r="F608" i="7"/>
  <c r="G608" i="7" s="1"/>
  <c r="H608" i="7" s="1"/>
  <c r="I608" i="7" s="1"/>
  <c r="E634" i="7"/>
  <c r="F634" i="7" s="1"/>
  <c r="E676" i="7"/>
  <c r="F676" i="7" s="1"/>
  <c r="E730" i="7"/>
  <c r="F730" i="7" s="1"/>
  <c r="E770" i="7"/>
  <c r="F770" i="7" s="1"/>
  <c r="E775" i="7"/>
  <c r="E831" i="7"/>
  <c r="E838" i="7"/>
  <c r="F838" i="7" s="1"/>
  <c r="G838" i="7" s="1"/>
  <c r="E854" i="7"/>
  <c r="F854" i="7" s="1"/>
  <c r="G854" i="7" s="1"/>
  <c r="H854" i="7" s="1"/>
  <c r="F895" i="7"/>
  <c r="G895" i="7" s="1"/>
  <c r="H895" i="7" s="1"/>
  <c r="I895" i="7" s="1"/>
  <c r="E907" i="7"/>
  <c r="E918" i="7"/>
  <c r="F923" i="7"/>
  <c r="G923" i="7" s="1"/>
  <c r="H923" i="7" s="1"/>
  <c r="E935" i="7"/>
  <c r="F935" i="7" s="1"/>
  <c r="E954" i="7"/>
  <c r="F954" i="7" s="1"/>
  <c r="G954" i="7" s="1"/>
  <c r="H954" i="7" s="1"/>
  <c r="F963" i="7"/>
  <c r="E983" i="7"/>
  <c r="F1035" i="7"/>
  <c r="G1035" i="7" s="1"/>
  <c r="H1035" i="7" s="1"/>
  <c r="F1051" i="7"/>
  <c r="G1051" i="7" s="1"/>
  <c r="H1051" i="7" s="1"/>
  <c r="F1071" i="7"/>
  <c r="G1071" i="7" s="1"/>
  <c r="H1071" i="7" s="1"/>
  <c r="I1071" i="7" s="1"/>
  <c r="F1083" i="7"/>
  <c r="G1083" i="7" s="1"/>
  <c r="H1083" i="7" s="1"/>
  <c r="F1099" i="7"/>
  <c r="G1099" i="7" s="1"/>
  <c r="H1099" i="7" s="1"/>
  <c r="F1111" i="7"/>
  <c r="G1111" i="7" s="1"/>
  <c r="H1111" i="7" s="1"/>
  <c r="I1111" i="7" s="1"/>
  <c r="F1115" i="7"/>
  <c r="G1115" i="7" s="1"/>
  <c r="H1115" i="7" s="1"/>
  <c r="F1135" i="7"/>
  <c r="G1135" i="7" s="1"/>
  <c r="H1135" i="7" s="1"/>
  <c r="F1163" i="7"/>
  <c r="G1163" i="7" s="1"/>
  <c r="H1163" i="7" s="1"/>
  <c r="F1179" i="7"/>
  <c r="G1179" i="7" s="1"/>
  <c r="H1179" i="7" s="1"/>
  <c r="F1207" i="7"/>
  <c r="G1207" i="7" s="1"/>
  <c r="H1207" i="7" s="1"/>
  <c r="I1207" i="7" s="1"/>
  <c r="F1223" i="7"/>
  <c r="G1223" i="7" s="1"/>
  <c r="H1223" i="7" s="1"/>
  <c r="I1223" i="7" s="1"/>
  <c r="E1251" i="7"/>
  <c r="F1251" i="7" s="1"/>
  <c r="E1299" i="7"/>
  <c r="F1299" i="7" s="1"/>
  <c r="E1363" i="7"/>
  <c r="F1363" i="7" s="1"/>
  <c r="G1363" i="7" s="1"/>
  <c r="H1363" i="7" s="1"/>
  <c r="F1509" i="7"/>
  <c r="G1509" i="7" s="1"/>
  <c r="H1509" i="7" s="1"/>
  <c r="I1509" i="7" s="1"/>
  <c r="F1653" i="7"/>
  <c r="G1653" i="7" s="1"/>
  <c r="H1653" i="7" s="1"/>
  <c r="I1653" i="7" s="1"/>
  <c r="F1757" i="7"/>
  <c r="G1757" i="7" s="1"/>
  <c r="H1757" i="7" s="1"/>
  <c r="I1757" i="7" s="1"/>
  <c r="F1821" i="7"/>
  <c r="G1821" i="7" s="1"/>
  <c r="H1821" i="7" s="1"/>
  <c r="I1821" i="7" s="1"/>
  <c r="F955" i="7"/>
  <c r="G955" i="7" s="1"/>
  <c r="H955" i="7" s="1"/>
  <c r="I955" i="7" s="1"/>
  <c r="E986" i="7"/>
  <c r="E991" i="7"/>
  <c r="F991" i="7" s="1"/>
  <c r="G991" i="7" s="1"/>
  <c r="H991" i="7" s="1"/>
  <c r="F1007" i="7"/>
  <c r="G1007" i="7" s="1"/>
  <c r="H1007" i="7" s="1"/>
  <c r="I1007" i="7" s="1"/>
  <c r="E1010" i="7"/>
  <c r="F1010" i="7" s="1"/>
  <c r="G1010" i="7" s="1"/>
  <c r="H1010" i="7" s="1"/>
  <c r="E1018" i="7"/>
  <c r="F1018" i="7" s="1"/>
  <c r="G1018" i="7" s="1"/>
  <c r="H1018" i="7" s="1"/>
  <c r="E1058" i="7"/>
  <c r="F1058" i="7" s="1"/>
  <c r="G1058" i="7" s="1"/>
  <c r="H1058" i="7" s="1"/>
  <c r="F1079" i="7"/>
  <c r="G1079" i="7" s="1"/>
  <c r="H1079" i="7" s="1"/>
  <c r="I1079" i="7" s="1"/>
  <c r="E1150" i="7"/>
  <c r="E1190" i="7"/>
  <c r="F1190" i="7" s="1"/>
  <c r="G1190" i="7" s="1"/>
  <c r="H1190" i="7" s="1"/>
  <c r="E1263" i="7"/>
  <c r="F1263" i="7" s="1"/>
  <c r="E1271" i="7"/>
  <c r="F1271" i="7" s="1"/>
  <c r="E1283" i="7"/>
  <c r="F1283" i="7" s="1"/>
  <c r="G1283" i="7" s="1"/>
  <c r="H1283" i="7" s="1"/>
  <c r="F1303" i="7"/>
  <c r="G1303" i="7" s="1"/>
  <c r="H1303" i="7" s="1"/>
  <c r="E1319" i="7"/>
  <c r="F1319" i="7" s="1"/>
  <c r="G1319" i="7" s="1"/>
  <c r="H1319" i="7" s="1"/>
  <c r="F1327" i="7"/>
  <c r="G1327" i="7" s="1"/>
  <c r="H1327" i="7" s="1"/>
  <c r="I1327" i="7" s="1"/>
  <c r="E1359" i="7"/>
  <c r="F1359" i="7" s="1"/>
  <c r="G1359" i="7" s="1"/>
  <c r="H1359" i="7" s="1"/>
  <c r="F1741" i="7"/>
  <c r="G1741" i="7" s="1"/>
  <c r="H1741" i="7" s="1"/>
  <c r="I1741" i="7" s="1"/>
  <c r="E1278" i="7"/>
  <c r="E1335" i="7"/>
  <c r="F1335" i="7" s="1"/>
  <c r="E1343" i="7"/>
  <c r="F1343" i="7" s="1"/>
  <c r="F1477" i="7"/>
  <c r="G1477" i="7" s="1"/>
  <c r="H1477" i="7" s="1"/>
  <c r="I1477" i="7" s="1"/>
  <c r="E998" i="7"/>
  <c r="F1019" i="7"/>
  <c r="G1019" i="7" s="1"/>
  <c r="F1039" i="7"/>
  <c r="G1039" i="7" s="1"/>
  <c r="H1039" i="7" s="1"/>
  <c r="I1039" i="7" s="1"/>
  <c r="F1055" i="7"/>
  <c r="G1055" i="7" s="1"/>
  <c r="H1055" i="7" s="1"/>
  <c r="I1055" i="7" s="1"/>
  <c r="E1078" i="7"/>
  <c r="F1087" i="7"/>
  <c r="G1087" i="7" s="1"/>
  <c r="H1087" i="7" s="1"/>
  <c r="I1087" i="7" s="1"/>
  <c r="E1107" i="7"/>
  <c r="F1107" i="7" s="1"/>
  <c r="E1130" i="7"/>
  <c r="F1130" i="7" s="1"/>
  <c r="G1130" i="7" s="1"/>
  <c r="H1130" i="7" s="1"/>
  <c r="F1151" i="7"/>
  <c r="G1151" i="7" s="1"/>
  <c r="H1151" i="7" s="1"/>
  <c r="I1151" i="7" s="1"/>
  <c r="F1167" i="7"/>
  <c r="G1167" i="7" s="1"/>
  <c r="H1167" i="7" s="1"/>
  <c r="I1167" i="7" s="1"/>
  <c r="F1183" i="7"/>
  <c r="G1183" i="7" s="1"/>
  <c r="H1183" i="7" s="1"/>
  <c r="I1183" i="7" s="1"/>
  <c r="E1198" i="7"/>
  <c r="F1198" i="7" s="1"/>
  <c r="G1198" i="7" s="1"/>
  <c r="H1198" i="7" s="1"/>
  <c r="E1239" i="7"/>
  <c r="F1239" i="7" s="1"/>
  <c r="F1247" i="7"/>
  <c r="G1247" i="7" s="1"/>
  <c r="H1247" i="7" s="1"/>
  <c r="I1247" i="7" s="1"/>
  <c r="E1259" i="7"/>
  <c r="F1259" i="7" s="1"/>
  <c r="G1259" i="7" s="1"/>
  <c r="H1259" i="7" s="1"/>
  <c r="E1275" i="7"/>
  <c r="F1275" i="7" s="1"/>
  <c r="G1275" i="7" s="1"/>
  <c r="H1275" i="7" s="1"/>
  <c r="E1287" i="7"/>
  <c r="F1287" i="7" s="1"/>
  <c r="F1291" i="7"/>
  <c r="G1291" i="7" s="1"/>
  <c r="H1291" i="7" s="1"/>
  <c r="F1347" i="7"/>
  <c r="G1347" i="7" s="1"/>
  <c r="H1347" i="7" s="1"/>
  <c r="I1347" i="7" s="1"/>
  <c r="F1773" i="7"/>
  <c r="G1773" i="7" s="1"/>
  <c r="H1773" i="7" s="1"/>
  <c r="I1773" i="7" s="1"/>
  <c r="F1837" i="7"/>
  <c r="G1837" i="7" s="1"/>
  <c r="H1837" i="7" s="1"/>
  <c r="I1837" i="7" s="1"/>
  <c r="F1331" i="7"/>
  <c r="F1355" i="7"/>
  <c r="G1355" i="7" s="1"/>
  <c r="H1355" i="7" s="1"/>
  <c r="F1383" i="7"/>
  <c r="G1383" i="7" s="1"/>
  <c r="H1383" i="7" s="1"/>
  <c r="I1383" i="7" s="1"/>
  <c r="E1391" i="7"/>
  <c r="F1399" i="7"/>
  <c r="G1399" i="7" s="1"/>
  <c r="H1399" i="7" s="1"/>
  <c r="I1399" i="7" s="1"/>
  <c r="E1407" i="7"/>
  <c r="F1407" i="7" s="1"/>
  <c r="E1409" i="7"/>
  <c r="E1429" i="7"/>
  <c r="E1431" i="7"/>
  <c r="E1437" i="7"/>
  <c r="E1439" i="7"/>
  <c r="E1453" i="7"/>
  <c r="E1455" i="7"/>
  <c r="F1469" i="7"/>
  <c r="G1469" i="7" s="1"/>
  <c r="H1469" i="7" s="1"/>
  <c r="I1469" i="7" s="1"/>
  <c r="F1485" i="7"/>
  <c r="G1485" i="7" s="1"/>
  <c r="H1485" i="7" s="1"/>
  <c r="I1485" i="7" s="1"/>
  <c r="F1501" i="7"/>
  <c r="G1501" i="7" s="1"/>
  <c r="H1501" i="7" s="1"/>
  <c r="I1501" i="7" s="1"/>
  <c r="E1512" i="7"/>
  <c r="F1512" i="7" s="1"/>
  <c r="F1517" i="7"/>
  <c r="G1517" i="7" s="1"/>
  <c r="H1517" i="7" s="1"/>
  <c r="I1517" i="7" s="1"/>
  <c r="F1544" i="7"/>
  <c r="G1544" i="7" s="1"/>
  <c r="H1544" i="7" s="1"/>
  <c r="F1561" i="7"/>
  <c r="G1561" i="7" s="1"/>
  <c r="H1561" i="7" s="1"/>
  <c r="F1585" i="7"/>
  <c r="G1585" i="7" s="1"/>
  <c r="H1585" i="7" s="1"/>
  <c r="F1597" i="7"/>
  <c r="G1597" i="7" s="1"/>
  <c r="H1597" i="7" s="1"/>
  <c r="I1597" i="7" s="1"/>
  <c r="F1621" i="7"/>
  <c r="G1621" i="7" s="1"/>
  <c r="H1621" i="7" s="1"/>
  <c r="I1621" i="7" s="1"/>
  <c r="F1629" i="7"/>
  <c r="G1629" i="7" s="1"/>
  <c r="H1629" i="7" s="1"/>
  <c r="I1629" i="7" s="1"/>
  <c r="F1656" i="7"/>
  <c r="G1656" i="7" s="1"/>
  <c r="H1656" i="7" s="1"/>
  <c r="F1669" i="7"/>
  <c r="G1669" i="7" s="1"/>
  <c r="H1669" i="7" s="1"/>
  <c r="I1669" i="7" s="1"/>
  <c r="G1681" i="7"/>
  <c r="H1681" i="7" s="1"/>
  <c r="I1681" i="7" s="1"/>
  <c r="G1745" i="7"/>
  <c r="H1745" i="7" s="1"/>
  <c r="I1745" i="7" s="1"/>
  <c r="G1761" i="7"/>
  <c r="H1761" i="7" s="1"/>
  <c r="I1761" i="7" s="1"/>
  <c r="G1777" i="7"/>
  <c r="H1777" i="7" s="1"/>
  <c r="I1777" i="7" s="1"/>
  <c r="G1813" i="7"/>
  <c r="H1813" i="7" s="1"/>
  <c r="I1813" i="7" s="1"/>
  <c r="G1825" i="7"/>
  <c r="H1825" i="7" s="1"/>
  <c r="I1825" i="7" s="1"/>
  <c r="G1841" i="7"/>
  <c r="H1841" i="7" s="1"/>
  <c r="I1841" i="7" s="1"/>
  <c r="E1901" i="7"/>
  <c r="E1913" i="7"/>
  <c r="E2007" i="7"/>
  <c r="F2007" i="7" s="1"/>
  <c r="F2780" i="7"/>
  <c r="G2780" i="7" s="1"/>
  <c r="H2780" i="7" s="1"/>
  <c r="I2780" i="7" s="1"/>
  <c r="F2796" i="7"/>
  <c r="G2796" i="7" s="1"/>
  <c r="H2796" i="7" s="1"/>
  <c r="I2796" i="7" s="1"/>
  <c r="F2812" i="7"/>
  <c r="G2812" i="7" s="1"/>
  <c r="H2812" i="7" s="1"/>
  <c r="I2812" i="7" s="1"/>
  <c r="F2828" i="7"/>
  <c r="G2828" i="7" s="1"/>
  <c r="H2828" i="7" s="1"/>
  <c r="I2828" i="7" s="1"/>
  <c r="F2844" i="7"/>
  <c r="G2844" i="7" s="1"/>
  <c r="H2844" i="7" s="1"/>
  <c r="I2844" i="7" s="1"/>
  <c r="F2876" i="7"/>
  <c r="G2876" i="7" s="1"/>
  <c r="H2876" i="7" s="1"/>
  <c r="I2876" i="7" s="1"/>
  <c r="E1371" i="7"/>
  <c r="F1371" i="7" s="1"/>
  <c r="G1371" i="7" s="1"/>
  <c r="H1371" i="7" s="1"/>
  <c r="F1375" i="7"/>
  <c r="G1375" i="7" s="1"/>
  <c r="H1375" i="7" s="1"/>
  <c r="I1375" i="7" s="1"/>
  <c r="E1387" i="7"/>
  <c r="F1387" i="7" s="1"/>
  <c r="G1387" i="7" s="1"/>
  <c r="H1387" i="7" s="1"/>
  <c r="E1403" i="7"/>
  <c r="F1403" i="7" s="1"/>
  <c r="G1403" i="7" s="1"/>
  <c r="H1403" i="7" s="1"/>
  <c r="E1433" i="7"/>
  <c r="F1433" i="7" s="1"/>
  <c r="E1441" i="7"/>
  <c r="F1441" i="7" s="1"/>
  <c r="G1441" i="7" s="1"/>
  <c r="H1441" i="7" s="1"/>
  <c r="E1457" i="7"/>
  <c r="F1457" i="7" s="1"/>
  <c r="E1488" i="7"/>
  <c r="F1488" i="7" s="1"/>
  <c r="G1488" i="7" s="1"/>
  <c r="E1491" i="7"/>
  <c r="F1491" i="7" s="1"/>
  <c r="G1491" i="7" s="1"/>
  <c r="H1491" i="7" s="1"/>
  <c r="E1493" i="7"/>
  <c r="F1493" i="7" s="1"/>
  <c r="G1493" i="7" s="1"/>
  <c r="H1493" i="7" s="1"/>
  <c r="I1493" i="7" s="1"/>
  <c r="E1529" i="7"/>
  <c r="F1529" i="7" s="1"/>
  <c r="G1529" i="7" s="1"/>
  <c r="H1529" i="7" s="1"/>
  <c r="E1553" i="7"/>
  <c r="F1553" i="7" s="1"/>
  <c r="G1553" i="7" s="1"/>
  <c r="H1553" i="7" s="1"/>
  <c r="E1565" i="7"/>
  <c r="F1573" i="7"/>
  <c r="G1573" i="7" s="1"/>
  <c r="H1573" i="7" s="1"/>
  <c r="I1573" i="7" s="1"/>
  <c r="E1589" i="7"/>
  <c r="F1589" i="7" s="1"/>
  <c r="G1589" i="7" s="1"/>
  <c r="H1589" i="7" s="1"/>
  <c r="I1589" i="7" s="1"/>
  <c r="E1605" i="7"/>
  <c r="F1605" i="7" s="1"/>
  <c r="G1605" i="7" s="1"/>
  <c r="H1605" i="7" s="1"/>
  <c r="I1605" i="7" s="1"/>
  <c r="E1613" i="7"/>
  <c r="F1613" i="7" s="1"/>
  <c r="G1613" i="7" s="1"/>
  <c r="H1613" i="7" s="1"/>
  <c r="I1613" i="7" s="1"/>
  <c r="E1637" i="7"/>
  <c r="F1637" i="7" s="1"/>
  <c r="E1641" i="7"/>
  <c r="F1641" i="7" s="1"/>
  <c r="G1641" i="7" s="1"/>
  <c r="H1641" i="7" s="1"/>
  <c r="G1673" i="7"/>
  <c r="H1673" i="7" s="1"/>
  <c r="I1673" i="7" s="1"/>
  <c r="E1685" i="7"/>
  <c r="F1685" i="7" s="1"/>
  <c r="E1735" i="7"/>
  <c r="F1735" i="7" s="1"/>
  <c r="G1735" i="7" s="1"/>
  <c r="G1737" i="7"/>
  <c r="H1737" i="7" s="1"/>
  <c r="I1737" i="7" s="1"/>
  <c r="E1749" i="7"/>
  <c r="F1749" i="7" s="1"/>
  <c r="G1753" i="7"/>
  <c r="H1753" i="7" s="1"/>
  <c r="I1753" i="7" s="1"/>
  <c r="E1765" i="7"/>
  <c r="F1765" i="7" s="1"/>
  <c r="G1769" i="7"/>
  <c r="H1769" i="7" s="1"/>
  <c r="I1769" i="7" s="1"/>
  <c r="E1781" i="7"/>
  <c r="F1781" i="7" s="1"/>
  <c r="E1783" i="7"/>
  <c r="F1783" i="7" s="1"/>
  <c r="G1783" i="7" s="1"/>
  <c r="H1783" i="7" s="1"/>
  <c r="E1817" i="7"/>
  <c r="F1817" i="7" s="1"/>
  <c r="E1829" i="7"/>
  <c r="F1829" i="7" s="1"/>
  <c r="G1833" i="7"/>
  <c r="H1833" i="7" s="1"/>
  <c r="I1833" i="7" s="1"/>
  <c r="E2111" i="7"/>
  <c r="F2111" i="7" s="1"/>
  <c r="G2111" i="7" s="1"/>
  <c r="H2111" i="7" s="1"/>
  <c r="E2197" i="7"/>
  <c r="F2197" i="7" s="1"/>
  <c r="E2259" i="7"/>
  <c r="E2305" i="7"/>
  <c r="E2377" i="7"/>
  <c r="E1315" i="7"/>
  <c r="E1390" i="7"/>
  <c r="F1390" i="7" s="1"/>
  <c r="G1390" i="7" s="1"/>
  <c r="E1417" i="7"/>
  <c r="E1425" i="7"/>
  <c r="F1425" i="7" s="1"/>
  <c r="E1445" i="7"/>
  <c r="E1447" i="7"/>
  <c r="E1461" i="7"/>
  <c r="F1461" i="7" s="1"/>
  <c r="E1463" i="7"/>
  <c r="F1463" i="7" s="1"/>
  <c r="E1465" i="7"/>
  <c r="F1465" i="7" s="1"/>
  <c r="E1513" i="7"/>
  <c r="E1785" i="7"/>
  <c r="E1819" i="7"/>
  <c r="F1819" i="7" s="1"/>
  <c r="E2005" i="7"/>
  <c r="E2195" i="7"/>
  <c r="F2195" i="7" s="1"/>
  <c r="E2329" i="7"/>
  <c r="F3433" i="7"/>
  <c r="G3433" i="7" s="1"/>
  <c r="H3433" i="7" s="1"/>
  <c r="I3433" i="7" s="1"/>
  <c r="F3449" i="7"/>
  <c r="G3449" i="7" s="1"/>
  <c r="H3449" i="7" s="1"/>
  <c r="I3449" i="7" s="1"/>
  <c r="E2491" i="7"/>
  <c r="F2491" i="7" s="1"/>
  <c r="G2491" i="7" s="1"/>
  <c r="E2511" i="7"/>
  <c r="F2511" i="7" s="1"/>
  <c r="G2511" i="7" s="1"/>
  <c r="E2527" i="7"/>
  <c r="F2527" i="7" s="1"/>
  <c r="E2720" i="7"/>
  <c r="F2720" i="7" s="1"/>
  <c r="G2720" i="7" s="1"/>
  <c r="H2720" i="7" s="1"/>
  <c r="E2728" i="7"/>
  <c r="F2728" i="7" s="1"/>
  <c r="E2740" i="7"/>
  <c r="F2740" i="7" s="1"/>
  <c r="E2756" i="7"/>
  <c r="F2756" i="7" s="1"/>
  <c r="E2772" i="7"/>
  <c r="F2772" i="7" s="1"/>
  <c r="E2860" i="7"/>
  <c r="F2860" i="7" s="1"/>
  <c r="E3006" i="7"/>
  <c r="F3006" i="7" s="1"/>
  <c r="G3006" i="7" s="1"/>
  <c r="E3038" i="7"/>
  <c r="F3038" i="7" s="1"/>
  <c r="E3141" i="7"/>
  <c r="F3141" i="7" s="1"/>
  <c r="G3141" i="7" s="1"/>
  <c r="H3141" i="7" s="1"/>
  <c r="I3141" i="7" s="1"/>
  <c r="E3157" i="7"/>
  <c r="F3157" i="7" s="1"/>
  <c r="G3157" i="7" s="1"/>
  <c r="H3157" i="7" s="1"/>
  <c r="I3157" i="7" s="1"/>
  <c r="E3173" i="7"/>
  <c r="F3173" i="7" s="1"/>
  <c r="G3173" i="7" s="1"/>
  <c r="H3173" i="7" s="1"/>
  <c r="I3173" i="7" s="1"/>
  <c r="E3189" i="7"/>
  <c r="F3189" i="7" s="1"/>
  <c r="G3189" i="7" s="1"/>
  <c r="E3249" i="7"/>
  <c r="F3249" i="7" s="1"/>
  <c r="G3249" i="7" s="1"/>
  <c r="H3249" i="7" s="1"/>
  <c r="E3257" i="7"/>
  <c r="F3257" i="7" s="1"/>
  <c r="G3257" i="7" s="1"/>
  <c r="H3257" i="7" s="1"/>
  <c r="E3265" i="7"/>
  <c r="F3265" i="7" s="1"/>
  <c r="G3265" i="7" s="1"/>
  <c r="H3265" i="7" s="1"/>
  <c r="E3273" i="7"/>
  <c r="F3273" i="7" s="1"/>
  <c r="G3273" i="7" s="1"/>
  <c r="H3273" i="7" s="1"/>
  <c r="E3281" i="7"/>
  <c r="F3281" i="7" s="1"/>
  <c r="G3281" i="7" s="1"/>
  <c r="H3281" i="7" s="1"/>
  <c r="E3289" i="7"/>
  <c r="F3289" i="7" s="1"/>
  <c r="G3289" i="7" s="1"/>
  <c r="H3289" i="7" s="1"/>
  <c r="E3297" i="7"/>
  <c r="F3297" i="7" s="1"/>
  <c r="G3297" i="7" s="1"/>
  <c r="H3297" i="7" s="1"/>
  <c r="E3305" i="7"/>
  <c r="F3305" i="7" s="1"/>
  <c r="G3305" i="7" s="1"/>
  <c r="H3305" i="7" s="1"/>
  <c r="E3313" i="7"/>
  <c r="F3313" i="7" s="1"/>
  <c r="G3313" i="7" s="1"/>
  <c r="H3313" i="7" s="1"/>
  <c r="E3321" i="7"/>
  <c r="F3321" i="7" s="1"/>
  <c r="G3321" i="7" s="1"/>
  <c r="H3321" i="7" s="1"/>
  <c r="E3329" i="7"/>
  <c r="F3329" i="7" s="1"/>
  <c r="G3329" i="7" s="1"/>
  <c r="H3329" i="7" s="1"/>
  <c r="E3337" i="7"/>
  <c r="F3337" i="7" s="1"/>
  <c r="G3337" i="7" s="1"/>
  <c r="H3337" i="7" s="1"/>
  <c r="E3345" i="7"/>
  <c r="F3345" i="7" s="1"/>
  <c r="G3345" i="7" s="1"/>
  <c r="H3345" i="7" s="1"/>
  <c r="E3353" i="7"/>
  <c r="F3353" i="7" s="1"/>
  <c r="G3353" i="7" s="1"/>
  <c r="H3353" i="7" s="1"/>
  <c r="E3405" i="7"/>
  <c r="F3405" i="7" s="1"/>
  <c r="E3421" i="7"/>
  <c r="F3421" i="7" s="1"/>
  <c r="G3421" i="7" s="1"/>
  <c r="H3421" i="7" s="1"/>
  <c r="E3441" i="7"/>
  <c r="F3441" i="7" s="1"/>
  <c r="E3457" i="7"/>
  <c r="F3457" i="7" s="1"/>
  <c r="G3457" i="7" s="1"/>
  <c r="H3457" i="7" s="1"/>
  <c r="I3457" i="7" s="1"/>
  <c r="E3465" i="7"/>
  <c r="E3481" i="7"/>
  <c r="E3497" i="7"/>
  <c r="E3525" i="7"/>
  <c r="F3525" i="7" s="1"/>
  <c r="E3541" i="7"/>
  <c r="F3541" i="7" s="1"/>
  <c r="E3557" i="7"/>
  <c r="F3557" i="7" s="1"/>
  <c r="E3573" i="7"/>
  <c r="F3573" i="7" s="1"/>
  <c r="E3589" i="7"/>
  <c r="F3589" i="7" s="1"/>
  <c r="E3605" i="7"/>
  <c r="F3605" i="7" s="1"/>
  <c r="G3605" i="7" s="1"/>
  <c r="H3605" i="7" s="1"/>
  <c r="E3621" i="7"/>
  <c r="F3621" i="7" s="1"/>
  <c r="F3629" i="7"/>
  <c r="G3629" i="7" s="1"/>
  <c r="H3629" i="7" s="1"/>
  <c r="F3641" i="7"/>
  <c r="G3641" i="7" s="1"/>
  <c r="H3641" i="7" s="1"/>
  <c r="I3641" i="7" s="1"/>
  <c r="E3657" i="7"/>
  <c r="F3657" i="7" s="1"/>
  <c r="E3713" i="7"/>
  <c r="F3713" i="7" s="1"/>
  <c r="G3882" i="7"/>
  <c r="H3882" i="7" s="1"/>
  <c r="I3882" i="7" s="1"/>
  <c r="E2437" i="7"/>
  <c r="F2437" i="7" s="1"/>
  <c r="E2529" i="7"/>
  <c r="F2529" i="7" s="1"/>
  <c r="E2575" i="7"/>
  <c r="F2575" i="7" s="1"/>
  <c r="G2575" i="7" s="1"/>
  <c r="G2736" i="7"/>
  <c r="H2736" i="7" s="1"/>
  <c r="I2736" i="7" s="1"/>
  <c r="E2748" i="7"/>
  <c r="F2748" i="7" s="1"/>
  <c r="G2752" i="7"/>
  <c r="H2752" i="7" s="1"/>
  <c r="I2752" i="7" s="1"/>
  <c r="E2764" i="7"/>
  <c r="F2764" i="7" s="1"/>
  <c r="G2768" i="7"/>
  <c r="H2768" i="7" s="1"/>
  <c r="I2768" i="7" s="1"/>
  <c r="G2776" i="7"/>
  <c r="H2776" i="7" s="1"/>
  <c r="I2776" i="7" s="1"/>
  <c r="E2788" i="7"/>
  <c r="F2788" i="7" s="1"/>
  <c r="G2792" i="7"/>
  <c r="H2792" i="7" s="1"/>
  <c r="I2792" i="7" s="1"/>
  <c r="E2804" i="7"/>
  <c r="F2804" i="7" s="1"/>
  <c r="G2808" i="7"/>
  <c r="H2808" i="7" s="1"/>
  <c r="I2808" i="7" s="1"/>
  <c r="E2820" i="7"/>
  <c r="F2820" i="7" s="1"/>
  <c r="G2824" i="7"/>
  <c r="H2824" i="7" s="1"/>
  <c r="I2824" i="7" s="1"/>
  <c r="E2836" i="7"/>
  <c r="F2836" i="7" s="1"/>
  <c r="G2840" i="7"/>
  <c r="H2840" i="7" s="1"/>
  <c r="I2840" i="7" s="1"/>
  <c r="E2852" i="7"/>
  <c r="F2852" i="7" s="1"/>
  <c r="G2856" i="7"/>
  <c r="H2856" i="7" s="1"/>
  <c r="I2856" i="7" s="1"/>
  <c r="E2864" i="7"/>
  <c r="F2864" i="7" s="1"/>
  <c r="G2872" i="7"/>
  <c r="H2872" i="7" s="1"/>
  <c r="I2872" i="7" s="1"/>
  <c r="E2884" i="7"/>
  <c r="F2884" i="7" s="1"/>
  <c r="E2926" i="7"/>
  <c r="F2926" i="7" s="1"/>
  <c r="G2926" i="7" s="1"/>
  <c r="H2926" i="7" s="1"/>
  <c r="E3050" i="7"/>
  <c r="F3050" i="7" s="1"/>
  <c r="G3050" i="7" s="1"/>
  <c r="E3127" i="7"/>
  <c r="F3127" i="7" s="1"/>
  <c r="G3127" i="7" s="1"/>
  <c r="H3127" i="7" s="1"/>
  <c r="E3129" i="7"/>
  <c r="F3129" i="7" s="1"/>
  <c r="E3133" i="7"/>
  <c r="F3133" i="7" s="1"/>
  <c r="G3133" i="7" s="1"/>
  <c r="H3133" i="7" s="1"/>
  <c r="I3133" i="7" s="1"/>
  <c r="F3137" i="7"/>
  <c r="G3137" i="7" s="1"/>
  <c r="H3137" i="7" s="1"/>
  <c r="I3137" i="7" s="1"/>
  <c r="E3149" i="7"/>
  <c r="F3149" i="7" s="1"/>
  <c r="G3149" i="7" s="1"/>
  <c r="H3149" i="7" s="1"/>
  <c r="I3149" i="7" s="1"/>
  <c r="F3153" i="7"/>
  <c r="G3153" i="7" s="1"/>
  <c r="H3153" i="7" s="1"/>
  <c r="I3153" i="7" s="1"/>
  <c r="E3165" i="7"/>
  <c r="F3165" i="7" s="1"/>
  <c r="G3165" i="7" s="1"/>
  <c r="H3165" i="7" s="1"/>
  <c r="I3165" i="7" s="1"/>
  <c r="F3169" i="7"/>
  <c r="G3169" i="7" s="1"/>
  <c r="H3169" i="7" s="1"/>
  <c r="I3169" i="7" s="1"/>
  <c r="E3181" i="7"/>
  <c r="F3181" i="7" s="1"/>
  <c r="G3181" i="7" s="1"/>
  <c r="H3181" i="7" s="1"/>
  <c r="I3181" i="7" s="1"/>
  <c r="F3185" i="7"/>
  <c r="G3185" i="7" s="1"/>
  <c r="H3185" i="7" s="1"/>
  <c r="I3185" i="7" s="1"/>
  <c r="E3240" i="7"/>
  <c r="F3240" i="7" s="1"/>
  <c r="G3240" i="7" s="1"/>
  <c r="E3245" i="7"/>
  <c r="F3245" i="7" s="1"/>
  <c r="G3245" i="7" s="1"/>
  <c r="H3245" i="7" s="1"/>
  <c r="E3253" i="7"/>
  <c r="F3253" i="7" s="1"/>
  <c r="G3253" i="7" s="1"/>
  <c r="H3253" i="7" s="1"/>
  <c r="E3261" i="7"/>
  <c r="F3261" i="7" s="1"/>
  <c r="G3261" i="7" s="1"/>
  <c r="H3261" i="7" s="1"/>
  <c r="E3269" i="7"/>
  <c r="F3269" i="7" s="1"/>
  <c r="G3269" i="7" s="1"/>
  <c r="H3269" i="7" s="1"/>
  <c r="E3277" i="7"/>
  <c r="F3277" i="7" s="1"/>
  <c r="G3277" i="7" s="1"/>
  <c r="H3277" i="7" s="1"/>
  <c r="E3285" i="7"/>
  <c r="F3285" i="7" s="1"/>
  <c r="G3285" i="7" s="1"/>
  <c r="H3285" i="7" s="1"/>
  <c r="E3293" i="7"/>
  <c r="F3293" i="7" s="1"/>
  <c r="G3293" i="7" s="1"/>
  <c r="H3293" i="7" s="1"/>
  <c r="E3301" i="7"/>
  <c r="F3301" i="7" s="1"/>
  <c r="G3301" i="7" s="1"/>
  <c r="H3301" i="7" s="1"/>
  <c r="E3309" i="7"/>
  <c r="F3309" i="7" s="1"/>
  <c r="G3309" i="7" s="1"/>
  <c r="H3309" i="7" s="1"/>
  <c r="E3317" i="7"/>
  <c r="F3317" i="7" s="1"/>
  <c r="G3317" i="7" s="1"/>
  <c r="H3317" i="7" s="1"/>
  <c r="E3325" i="7"/>
  <c r="F3325" i="7" s="1"/>
  <c r="G3325" i="7" s="1"/>
  <c r="H3325" i="7" s="1"/>
  <c r="E3333" i="7"/>
  <c r="F3333" i="7" s="1"/>
  <c r="G3333" i="7" s="1"/>
  <c r="H3333" i="7" s="1"/>
  <c r="E3341" i="7"/>
  <c r="F3341" i="7" s="1"/>
  <c r="G3341" i="7" s="1"/>
  <c r="H3341" i="7" s="1"/>
  <c r="E3349" i="7"/>
  <c r="F3349" i="7" s="1"/>
  <c r="G3349" i="7" s="1"/>
  <c r="H3349" i="7" s="1"/>
  <c r="E3397" i="7"/>
  <c r="F3397" i="7" s="1"/>
  <c r="E3413" i="7"/>
  <c r="F3413" i="7" s="1"/>
  <c r="E3428" i="7"/>
  <c r="F3428" i="7" s="1"/>
  <c r="G3428" i="7" s="1"/>
  <c r="H3428" i="7" s="1"/>
  <c r="E3473" i="7"/>
  <c r="E3489" i="7"/>
  <c r="E3505" i="7"/>
  <c r="E3512" i="7"/>
  <c r="F3512" i="7" s="1"/>
  <c r="G3512" i="7" s="1"/>
  <c r="H3512" i="7" s="1"/>
  <c r="E3517" i="7"/>
  <c r="F3517" i="7" s="1"/>
  <c r="E3533" i="7"/>
  <c r="F3533" i="7" s="1"/>
  <c r="G3533" i="7" s="1"/>
  <c r="H3533" i="7" s="1"/>
  <c r="F3537" i="7"/>
  <c r="G3537" i="7" s="1"/>
  <c r="H3537" i="7" s="1"/>
  <c r="I3537" i="7" s="1"/>
  <c r="E3549" i="7"/>
  <c r="F3549" i="7" s="1"/>
  <c r="G3549" i="7" s="1"/>
  <c r="H3549" i="7" s="1"/>
  <c r="F3553" i="7"/>
  <c r="G3553" i="7" s="1"/>
  <c r="H3553" i="7" s="1"/>
  <c r="I3553" i="7" s="1"/>
  <c r="E3565" i="7"/>
  <c r="F3565" i="7" s="1"/>
  <c r="G3565" i="7" s="1"/>
  <c r="H3565" i="7" s="1"/>
  <c r="F3569" i="7"/>
  <c r="G3569" i="7" s="1"/>
  <c r="H3569" i="7" s="1"/>
  <c r="I3569" i="7" s="1"/>
  <c r="E3581" i="7"/>
  <c r="F3581" i="7" s="1"/>
  <c r="G3581" i="7" s="1"/>
  <c r="H3581" i="7" s="1"/>
  <c r="F3585" i="7"/>
  <c r="G3585" i="7" s="1"/>
  <c r="H3585" i="7" s="1"/>
  <c r="I3585" i="7" s="1"/>
  <c r="E3597" i="7"/>
  <c r="F3597" i="7" s="1"/>
  <c r="G3597" i="7" s="1"/>
  <c r="F3601" i="7"/>
  <c r="G3601" i="7" s="1"/>
  <c r="H3601" i="7" s="1"/>
  <c r="I3601" i="7" s="1"/>
  <c r="E3613" i="7"/>
  <c r="F3613" i="7" s="1"/>
  <c r="G3613" i="7" s="1"/>
  <c r="F3617" i="7"/>
  <c r="G3617" i="7" s="1"/>
  <c r="H3617" i="7" s="1"/>
  <c r="I3617" i="7" s="1"/>
  <c r="E3633" i="7"/>
  <c r="E3645" i="7"/>
  <c r="F3645" i="7" s="1"/>
  <c r="G3645" i="7" s="1"/>
  <c r="H3645" i="7" s="1"/>
  <c r="E3661" i="7"/>
  <c r="F3661" i="7" s="1"/>
  <c r="G3661" i="7" s="1"/>
  <c r="H3661" i="7" s="1"/>
  <c r="E3677" i="7"/>
  <c r="F3677" i="7" s="1"/>
  <c r="G3649" i="7"/>
  <c r="H3649" i="7" s="1"/>
  <c r="I3649" i="7" s="1"/>
  <c r="F3681" i="7"/>
  <c r="G3681" i="7" s="1"/>
  <c r="H3681" i="7" s="1"/>
  <c r="I3681" i="7" s="1"/>
  <c r="E3697" i="7"/>
  <c r="F3697" i="7" s="1"/>
  <c r="F3693" i="7"/>
  <c r="G3693" i="7" s="1"/>
  <c r="H3693" i="7" s="1"/>
  <c r="F3709" i="7"/>
  <c r="G3709" i="7" s="1"/>
  <c r="H3709" i="7" s="1"/>
  <c r="F3725" i="7"/>
  <c r="G3725" i="7" s="1"/>
  <c r="H3725" i="7" s="1"/>
  <c r="F3741" i="7"/>
  <c r="G3741" i="7" s="1"/>
  <c r="H3741" i="7" s="1"/>
  <c r="F3757" i="7"/>
  <c r="G3757" i="7" s="1"/>
  <c r="H3757" i="7" s="1"/>
  <c r="F3789" i="7"/>
  <c r="G3789" i="7" s="1"/>
  <c r="H3789" i="7" s="1"/>
  <c r="F3805" i="7"/>
  <c r="G3805" i="7" s="1"/>
  <c r="H3805" i="7" s="1"/>
  <c r="G3817" i="7"/>
  <c r="H3817" i="7" s="1"/>
  <c r="I3817" i="7" s="1"/>
  <c r="F3821" i="7"/>
  <c r="G3821" i="7" s="1"/>
  <c r="H3821" i="7" s="1"/>
  <c r="F3837" i="7"/>
  <c r="G3837" i="7" s="1"/>
  <c r="H3837" i="7" s="1"/>
  <c r="F3858" i="7"/>
  <c r="G3858" i="7" s="1"/>
  <c r="H3858" i="7" s="1"/>
  <c r="I3858" i="7" s="1"/>
  <c r="F3874" i="7"/>
  <c r="G3874" i="7" s="1"/>
  <c r="H3874" i="7" s="1"/>
  <c r="I3874" i="7" s="1"/>
  <c r="F3890" i="7"/>
  <c r="G3890" i="7" s="1"/>
  <c r="H3890" i="7" s="1"/>
  <c r="I3890" i="7" s="1"/>
  <c r="F3906" i="7"/>
  <c r="F4078" i="7"/>
  <c r="G4078" i="7" s="1"/>
  <c r="H4078" i="7" s="1"/>
  <c r="I4078" i="7" s="1"/>
  <c r="F4094" i="7"/>
  <c r="G4094" i="7" s="1"/>
  <c r="H4094" i="7" s="1"/>
  <c r="I4094" i="7" s="1"/>
  <c r="F4110" i="7"/>
  <c r="G4110" i="7" s="1"/>
  <c r="H4110" i="7" s="1"/>
  <c r="I4110" i="7" s="1"/>
  <c r="F4126" i="7"/>
  <c r="G4126" i="7" s="1"/>
  <c r="H4126" i="7" s="1"/>
  <c r="I4126" i="7" s="1"/>
  <c r="F4142" i="7"/>
  <c r="G4142" i="7" s="1"/>
  <c r="H4142" i="7" s="1"/>
  <c r="I4142" i="7" s="1"/>
  <c r="F4158" i="7"/>
  <c r="G4158" i="7" s="1"/>
  <c r="H4158" i="7" s="1"/>
  <c r="I4158" i="7" s="1"/>
  <c r="F4174" i="7"/>
  <c r="G4174" i="7" s="1"/>
  <c r="H4174" i="7" s="1"/>
  <c r="I4174" i="7" s="1"/>
  <c r="F4190" i="7"/>
  <c r="G4190" i="7" s="1"/>
  <c r="H4190" i="7" s="1"/>
  <c r="I4190" i="7" s="1"/>
  <c r="F4206" i="7"/>
  <c r="G4206" i="7" s="1"/>
  <c r="H4206" i="7" s="1"/>
  <c r="I4206" i="7" s="1"/>
  <c r="F4222" i="7"/>
  <c r="G4222" i="7" s="1"/>
  <c r="H4222" i="7" s="1"/>
  <c r="I4222" i="7" s="1"/>
  <c r="F4238" i="7"/>
  <c r="G4238" i="7" s="1"/>
  <c r="H4238" i="7" s="1"/>
  <c r="I4238" i="7" s="1"/>
  <c r="F4254" i="7"/>
  <c r="G4254" i="7" s="1"/>
  <c r="F4270" i="7"/>
  <c r="G4270" i="7" s="1"/>
  <c r="H4270" i="7" s="1"/>
  <c r="I4270" i="7" s="1"/>
  <c r="F4286" i="7"/>
  <c r="G4286" i="7" s="1"/>
  <c r="H4286" i="7" s="1"/>
  <c r="I4286" i="7" s="1"/>
  <c r="F4302" i="7"/>
  <c r="G4302" i="7" s="1"/>
  <c r="H4302" i="7" s="1"/>
  <c r="I4302" i="7" s="1"/>
  <c r="F4318" i="7"/>
  <c r="G4318" i="7" s="1"/>
  <c r="F4334" i="7"/>
  <c r="G4334" i="7" s="1"/>
  <c r="H4334" i="7" s="1"/>
  <c r="I4334" i="7" s="1"/>
  <c r="F4350" i="7"/>
  <c r="G4350" i="7" s="1"/>
  <c r="H4350" i="7" s="1"/>
  <c r="I4350" i="7" s="1"/>
  <c r="E4394" i="7"/>
  <c r="F4394" i="7" s="1"/>
  <c r="G4394" i="7" s="1"/>
  <c r="H4394" i="7" s="1"/>
  <c r="G4414" i="7"/>
  <c r="F4777" i="7"/>
  <c r="G4777" i="7" s="1"/>
  <c r="H4777" i="7" s="1"/>
  <c r="I4777" i="7" s="1"/>
  <c r="E4406" i="7"/>
  <c r="F4406" i="7" s="1"/>
  <c r="E4422" i="7"/>
  <c r="F4422" i="7" s="1"/>
  <c r="E4438" i="7"/>
  <c r="F4438" i="7" s="1"/>
  <c r="E4454" i="7"/>
  <c r="F4454" i="7" s="1"/>
  <c r="E4470" i="7"/>
  <c r="F4470" i="7" s="1"/>
  <c r="F4634" i="7"/>
  <c r="G4634" i="7" s="1"/>
  <c r="H4634" i="7" s="1"/>
  <c r="I4634" i="7" s="1"/>
  <c r="F4744" i="7"/>
  <c r="G4744" i="7" s="1"/>
  <c r="F4793" i="7"/>
  <c r="G4793" i="7" s="1"/>
  <c r="H4793" i="7" s="1"/>
  <c r="I4793" i="7" s="1"/>
  <c r="E3729" i="7"/>
  <c r="F3729" i="7" s="1"/>
  <c r="E3745" i="7"/>
  <c r="F3745" i="7" s="1"/>
  <c r="E3761" i="7"/>
  <c r="E3769" i="7"/>
  <c r="E3793" i="7"/>
  <c r="F3793" i="7" s="1"/>
  <c r="E3809" i="7"/>
  <c r="E3825" i="7"/>
  <c r="E3841" i="7"/>
  <c r="F3841" i="7" s="1"/>
  <c r="F3898" i="7"/>
  <c r="G3898" i="7" s="1"/>
  <c r="H3898" i="7" s="1"/>
  <c r="I3898" i="7" s="1"/>
  <c r="E4026" i="7"/>
  <c r="F4026" i="7" s="1"/>
  <c r="G4026" i="7" s="1"/>
  <c r="H4026" i="7" s="1"/>
  <c r="E4034" i="7"/>
  <c r="F4034" i="7" s="1"/>
  <c r="E4042" i="7"/>
  <c r="F4042" i="7" s="1"/>
  <c r="E4050" i="7"/>
  <c r="F4050" i="7" s="1"/>
  <c r="E4058" i="7"/>
  <c r="F4058" i="7" s="1"/>
  <c r="E4066" i="7"/>
  <c r="F4066" i="7" s="1"/>
  <c r="G4066" i="7" s="1"/>
  <c r="H4066" i="7" s="1"/>
  <c r="F4070" i="7"/>
  <c r="G4070" i="7" s="1"/>
  <c r="H4070" i="7" s="1"/>
  <c r="I4070" i="7" s="1"/>
  <c r="E4082" i="7"/>
  <c r="F4082" i="7" s="1"/>
  <c r="F4086" i="7"/>
  <c r="G4086" i="7" s="1"/>
  <c r="H4086" i="7" s="1"/>
  <c r="I4086" i="7" s="1"/>
  <c r="E4098" i="7"/>
  <c r="F4098" i="7" s="1"/>
  <c r="F4102" i="7"/>
  <c r="G4102" i="7" s="1"/>
  <c r="H4102" i="7" s="1"/>
  <c r="I4102" i="7" s="1"/>
  <c r="E4114" i="7"/>
  <c r="F4114" i="7" s="1"/>
  <c r="F4118" i="7"/>
  <c r="G4118" i="7" s="1"/>
  <c r="H4118" i="7" s="1"/>
  <c r="I4118" i="7" s="1"/>
  <c r="E4130" i="7"/>
  <c r="F4130" i="7" s="1"/>
  <c r="F4134" i="7"/>
  <c r="G4134" i="7" s="1"/>
  <c r="H4134" i="7" s="1"/>
  <c r="I4134" i="7" s="1"/>
  <c r="E4146" i="7"/>
  <c r="F4146" i="7" s="1"/>
  <c r="F4150" i="7"/>
  <c r="G4150" i="7" s="1"/>
  <c r="H4150" i="7" s="1"/>
  <c r="I4150" i="7" s="1"/>
  <c r="E4162" i="7"/>
  <c r="F4162" i="7" s="1"/>
  <c r="F4166" i="7"/>
  <c r="G4166" i="7" s="1"/>
  <c r="H4166" i="7" s="1"/>
  <c r="I4166" i="7" s="1"/>
  <c r="E4178" i="7"/>
  <c r="F4178" i="7" s="1"/>
  <c r="F4182" i="7"/>
  <c r="G4182" i="7" s="1"/>
  <c r="H4182" i="7" s="1"/>
  <c r="I4182" i="7" s="1"/>
  <c r="E4194" i="7"/>
  <c r="F4194" i="7" s="1"/>
  <c r="F4198" i="7"/>
  <c r="G4198" i="7" s="1"/>
  <c r="H4198" i="7" s="1"/>
  <c r="I4198" i="7" s="1"/>
  <c r="E4210" i="7"/>
  <c r="F4210" i="7" s="1"/>
  <c r="F4214" i="7"/>
  <c r="G4214" i="7" s="1"/>
  <c r="H4214" i="7" s="1"/>
  <c r="I4214" i="7" s="1"/>
  <c r="E4226" i="7"/>
  <c r="F4226" i="7" s="1"/>
  <c r="F4230" i="7"/>
  <c r="G4230" i="7" s="1"/>
  <c r="H4230" i="7" s="1"/>
  <c r="I4230" i="7" s="1"/>
  <c r="E4242" i="7"/>
  <c r="F4242" i="7" s="1"/>
  <c r="F4246" i="7"/>
  <c r="G4246" i="7" s="1"/>
  <c r="H4246" i="7" s="1"/>
  <c r="I4246" i="7" s="1"/>
  <c r="E4258" i="7"/>
  <c r="F4258" i="7" s="1"/>
  <c r="F4262" i="7"/>
  <c r="G4262" i="7" s="1"/>
  <c r="H4262" i="7" s="1"/>
  <c r="I4262" i="7" s="1"/>
  <c r="E4274" i="7"/>
  <c r="F4274" i="7" s="1"/>
  <c r="F4278" i="7"/>
  <c r="G4278" i="7" s="1"/>
  <c r="H4278" i="7" s="1"/>
  <c r="I4278" i="7" s="1"/>
  <c r="E4290" i="7"/>
  <c r="F4290" i="7" s="1"/>
  <c r="F4294" i="7"/>
  <c r="G4294" i="7" s="1"/>
  <c r="H4294" i="7" s="1"/>
  <c r="I4294" i="7" s="1"/>
  <c r="E4306" i="7"/>
  <c r="F4306" i="7" s="1"/>
  <c r="F4310" i="7"/>
  <c r="G4310" i="7" s="1"/>
  <c r="H4310" i="7" s="1"/>
  <c r="I4310" i="7" s="1"/>
  <c r="E4322" i="7"/>
  <c r="F4322" i="7" s="1"/>
  <c r="F4326" i="7"/>
  <c r="G4326" i="7" s="1"/>
  <c r="H4326" i="7" s="1"/>
  <c r="I4326" i="7" s="1"/>
  <c r="E4338" i="7"/>
  <c r="F4338" i="7" s="1"/>
  <c r="F4342" i="7"/>
  <c r="G4342" i="7" s="1"/>
  <c r="H4342" i="7" s="1"/>
  <c r="I4342" i="7" s="1"/>
  <c r="E4354" i="7"/>
  <c r="F4354" i="7" s="1"/>
  <c r="F4378" i="7"/>
  <c r="G4378" i="7" s="1"/>
  <c r="H4378" i="7" s="1"/>
  <c r="I4378" i="7" s="1"/>
  <c r="F4809" i="7"/>
  <c r="G4809" i="7" s="1"/>
  <c r="H4809" i="7" s="1"/>
  <c r="I4809" i="7" s="1"/>
  <c r="E3780" i="7"/>
  <c r="F3780" i="7" s="1"/>
  <c r="G3780" i="7" s="1"/>
  <c r="E4357" i="7"/>
  <c r="E4358" i="7"/>
  <c r="E4366" i="7"/>
  <c r="F4382" i="7"/>
  <c r="G4382" i="7" s="1"/>
  <c r="H4382" i="7" s="1"/>
  <c r="I4382" i="7" s="1"/>
  <c r="E4410" i="7"/>
  <c r="F4410" i="7" s="1"/>
  <c r="G4410" i="7" s="1"/>
  <c r="H4410" i="7" s="1"/>
  <c r="E4426" i="7"/>
  <c r="F4426" i="7" s="1"/>
  <c r="F4704" i="7"/>
  <c r="G4704" i="7" s="1"/>
  <c r="H4704" i="7" s="1"/>
  <c r="I4704" i="7" s="1"/>
  <c r="F4732" i="7"/>
  <c r="G4732" i="7" s="1"/>
  <c r="H4732" i="7" s="1"/>
  <c r="I4732" i="7" s="1"/>
  <c r="F4761" i="7"/>
  <c r="G4761" i="7" s="1"/>
  <c r="H4761" i="7" s="1"/>
  <c r="I4761" i="7" s="1"/>
  <c r="F5501" i="7"/>
  <c r="G5501" i="7" s="1"/>
  <c r="H5501" i="7" s="1"/>
  <c r="I5501" i="7" s="1"/>
  <c r="F5521" i="7"/>
  <c r="G5521" i="7" s="1"/>
  <c r="H5521" i="7" s="1"/>
  <c r="I5521" i="7" s="1"/>
  <c r="E5047" i="7"/>
  <c r="F5047" i="7" s="1"/>
  <c r="E5101" i="7"/>
  <c r="F5101" i="7" s="1"/>
  <c r="F5418" i="7"/>
  <c r="G5418" i="7" s="1"/>
  <c r="H5418" i="7" s="1"/>
  <c r="I5418" i="7" s="1"/>
  <c r="F5450" i="7"/>
  <c r="G5450" i="7" s="1"/>
  <c r="H5450" i="7" s="1"/>
  <c r="I5450" i="7" s="1"/>
  <c r="F5505" i="7"/>
  <c r="G5505" i="7" s="1"/>
  <c r="H5505" i="7" s="1"/>
  <c r="I5505" i="7" s="1"/>
  <c r="F5569" i="7"/>
  <c r="G5569" i="7" s="1"/>
  <c r="H5569" i="7" s="1"/>
  <c r="I5569" i="7" s="1"/>
  <c r="E4486" i="7"/>
  <c r="E4502" i="7"/>
  <c r="E4518" i="7"/>
  <c r="F4536" i="7"/>
  <c r="G4536" i="7" s="1"/>
  <c r="H4536" i="7" s="1"/>
  <c r="I4536" i="7" s="1"/>
  <c r="E4560" i="7"/>
  <c r="F4560" i="7" s="1"/>
  <c r="G4560" i="7" s="1"/>
  <c r="H4560" i="7" s="1"/>
  <c r="I4560" i="7" s="1"/>
  <c r="E4576" i="7"/>
  <c r="E4591" i="7"/>
  <c r="F4591" i="7" s="1"/>
  <c r="E4611" i="7"/>
  <c r="F4611" i="7" s="1"/>
  <c r="G4611" i="7" s="1"/>
  <c r="H4611" i="7" s="1"/>
  <c r="E4616" i="7"/>
  <c r="F4616" i="7" s="1"/>
  <c r="G4616" i="7" s="1"/>
  <c r="H4616" i="7" s="1"/>
  <c r="I4616" i="7" s="1"/>
  <c r="E4620" i="7"/>
  <c r="F4620" i="7" s="1"/>
  <c r="G4620" i="7" s="1"/>
  <c r="H4620" i="7" s="1"/>
  <c r="I4620" i="7" s="1"/>
  <c r="E4624" i="7"/>
  <c r="F4624" i="7" s="1"/>
  <c r="E4642" i="7"/>
  <c r="F4650" i="7"/>
  <c r="G4650" i="7" s="1"/>
  <c r="H4650" i="7" s="1"/>
  <c r="I4650" i="7" s="1"/>
  <c r="F4658" i="7"/>
  <c r="G4658" i="7" s="1"/>
  <c r="H4658" i="7" s="1"/>
  <c r="I4658" i="7" s="1"/>
  <c r="E4662" i="7"/>
  <c r="F4662" i="7" s="1"/>
  <c r="F4666" i="7"/>
  <c r="G4666" i="7" s="1"/>
  <c r="H4666" i="7" s="1"/>
  <c r="I4666" i="7" s="1"/>
  <c r="E4682" i="7"/>
  <c r="F4682" i="7" s="1"/>
  <c r="G4682" i="7" s="1"/>
  <c r="H4682" i="7" s="1"/>
  <c r="I4682" i="7" s="1"/>
  <c r="F4690" i="7"/>
  <c r="G4690" i="7" s="1"/>
  <c r="H4690" i="7" s="1"/>
  <c r="I4690" i="7" s="1"/>
  <c r="E4692" i="7"/>
  <c r="F4692" i="7" s="1"/>
  <c r="E4708" i="7"/>
  <c r="F4708" i="7" s="1"/>
  <c r="E4720" i="7"/>
  <c r="F4720" i="7" s="1"/>
  <c r="E4736" i="7"/>
  <c r="F4736" i="7" s="1"/>
  <c r="E4748" i="7"/>
  <c r="F4748" i="7" s="1"/>
  <c r="E4765" i="7"/>
  <c r="F4765" i="7" s="1"/>
  <c r="G4765" i="7" s="1"/>
  <c r="H4765" i="7" s="1"/>
  <c r="I4765" i="7" s="1"/>
  <c r="E4781" i="7"/>
  <c r="F4781" i="7" s="1"/>
  <c r="G4781" i="7" s="1"/>
  <c r="H4781" i="7" s="1"/>
  <c r="I4781" i="7" s="1"/>
  <c r="E4797" i="7"/>
  <c r="F4797" i="7" s="1"/>
  <c r="G4797" i="7" s="1"/>
  <c r="H4797" i="7" s="1"/>
  <c r="I4797" i="7" s="1"/>
  <c r="E4813" i="7"/>
  <c r="F4813" i="7" s="1"/>
  <c r="G4813" i="7" s="1"/>
  <c r="H4813" i="7" s="1"/>
  <c r="I4813" i="7" s="1"/>
  <c r="E4825" i="7"/>
  <c r="F4825" i="7" s="1"/>
  <c r="E4841" i="7"/>
  <c r="F4841" i="7" s="1"/>
  <c r="E4857" i="7"/>
  <c r="F4857" i="7" s="1"/>
  <c r="E4873" i="7"/>
  <c r="F4873" i="7" s="1"/>
  <c r="G4873" i="7" s="1"/>
  <c r="H4873" i="7" s="1"/>
  <c r="E4889" i="7"/>
  <c r="F4889" i="7" s="1"/>
  <c r="G4889" i="7" s="1"/>
  <c r="H4889" i="7" s="1"/>
  <c r="E4909" i="7"/>
  <c r="E5049" i="7"/>
  <c r="F5049" i="7" s="1"/>
  <c r="F5533" i="7"/>
  <c r="G5533" i="7" s="1"/>
  <c r="H5533" i="7" s="1"/>
  <c r="I5533" i="7" s="1"/>
  <c r="F5553" i="7"/>
  <c r="G5553" i="7" s="1"/>
  <c r="E4997" i="7"/>
  <c r="F5354" i="7"/>
  <c r="G5354" i="7" s="1"/>
  <c r="H5354" i="7" s="1"/>
  <c r="I5354" i="7" s="1"/>
  <c r="F5386" i="7"/>
  <c r="G5386" i="7" s="1"/>
  <c r="H5386" i="7" s="1"/>
  <c r="I5386" i="7" s="1"/>
  <c r="F5517" i="7"/>
  <c r="G5517" i="7" s="1"/>
  <c r="H5517" i="7" s="1"/>
  <c r="I5517" i="7" s="1"/>
  <c r="E5210" i="7"/>
  <c r="F5210" i="7" s="1"/>
  <c r="G5210" i="7" s="1"/>
  <c r="H5210" i="7" s="1"/>
  <c r="I5210" i="7" s="1"/>
  <c r="E5226" i="7"/>
  <c r="F5226" i="7" s="1"/>
  <c r="G5226" i="7" s="1"/>
  <c r="H5226" i="7" s="1"/>
  <c r="I5226" i="7" s="1"/>
  <c r="E5242" i="7"/>
  <c r="F5242" i="7" s="1"/>
  <c r="G5242" i="7" s="1"/>
  <c r="H5242" i="7" s="1"/>
  <c r="I5242" i="7" s="1"/>
  <c r="G5330" i="7"/>
  <c r="H5330" i="7" s="1"/>
  <c r="I5330" i="7" s="1"/>
  <c r="E5338" i="7"/>
  <c r="F5338" i="7" s="1"/>
  <c r="E5370" i="7"/>
  <c r="F5370" i="7" s="1"/>
  <c r="G5374" i="7"/>
  <c r="H5374" i="7" s="1"/>
  <c r="I5374" i="7" s="1"/>
  <c r="E5402" i="7"/>
  <c r="F5402" i="7" s="1"/>
  <c r="G5402" i="7" s="1"/>
  <c r="H5402" i="7" s="1"/>
  <c r="E5434" i="7"/>
  <c r="F5434" i="7" s="1"/>
  <c r="E5493" i="7"/>
  <c r="F5493" i="7" s="1"/>
  <c r="E5509" i="7"/>
  <c r="F5509" i="7" s="1"/>
  <c r="E5525" i="7"/>
  <c r="F5525" i="7" s="1"/>
  <c r="E5541" i="7"/>
  <c r="F5541" i="7" s="1"/>
  <c r="G5549" i="7"/>
  <c r="H5549" i="7" s="1"/>
  <c r="I5549" i="7" s="1"/>
  <c r="E5561" i="7"/>
  <c r="F5561" i="7" s="1"/>
  <c r="G5565" i="7"/>
  <c r="H5565" i="7" s="1"/>
  <c r="I5565" i="7" s="1"/>
  <c r="E5599" i="7"/>
  <c r="F5599" i="7" s="1"/>
  <c r="E5619" i="7"/>
  <c r="F5619" i="7" s="1"/>
  <c r="G5619" i="7" s="1"/>
  <c r="E5900" i="7"/>
  <c r="F5900" i="7" s="1"/>
  <c r="G5900" i="7" s="1"/>
  <c r="H5900" i="7" s="1"/>
  <c r="E5537" i="7"/>
  <c r="F5537" i="7" s="1"/>
  <c r="E5557" i="7"/>
  <c r="F5557" i="7" s="1"/>
  <c r="E5637" i="7"/>
  <c r="F5637" i="7" s="1"/>
  <c r="E5778" i="7"/>
  <c r="F5778" i="7" s="1"/>
  <c r="G5778" i="7" s="1"/>
  <c r="E5843" i="7"/>
  <c r="F5843" i="7" s="1"/>
  <c r="G5843" i="7" s="1"/>
  <c r="H5843" i="7" s="1"/>
  <c r="E5878" i="7"/>
  <c r="F5878" i="7" s="1"/>
  <c r="G5878" i="7" s="1"/>
  <c r="H5878" i="7" s="1"/>
  <c r="I5878" i="7" s="1"/>
  <c r="E5902" i="7"/>
  <c r="F5902" i="7" s="1"/>
  <c r="E5141" i="7"/>
  <c r="F5141" i="7" s="1"/>
  <c r="E5145" i="7"/>
  <c r="G5430" i="7"/>
  <c r="H5430" i="7" s="1"/>
  <c r="I5430" i="7" s="1"/>
  <c r="E5547" i="7"/>
  <c r="F5547" i="7" s="1"/>
  <c r="E5621" i="7"/>
  <c r="F5886" i="7"/>
  <c r="G5886" i="7" s="1"/>
  <c r="E5871" i="7"/>
  <c r="F5871" i="7" s="1"/>
  <c r="F5925" i="7"/>
  <c r="F5929" i="7"/>
  <c r="G5929" i="7" s="1"/>
  <c r="H5929" i="7" s="1"/>
  <c r="F5934" i="7"/>
  <c r="G5934" i="7" s="1"/>
  <c r="H5934" i="7" s="1"/>
  <c r="I5934" i="7" s="1"/>
  <c r="F5938" i="7"/>
  <c r="G5938" i="7" s="1"/>
  <c r="H5938" i="7" s="1"/>
  <c r="I5938" i="7" s="1"/>
  <c r="F5953" i="7"/>
  <c r="E5962" i="7"/>
  <c r="F5970" i="7"/>
  <c r="G5970" i="7" s="1"/>
  <c r="H5970" i="7" s="1"/>
  <c r="I5970" i="7" s="1"/>
  <c r="F5981" i="7"/>
  <c r="G5981" i="7" s="1"/>
  <c r="H5981" i="7" s="1"/>
  <c r="G5982" i="7"/>
  <c r="E5985" i="7"/>
  <c r="F5985" i="7" s="1"/>
  <c r="E5988" i="7"/>
  <c r="F5988" i="7" s="1"/>
  <c r="G5988" i="7" s="1"/>
  <c r="H5988" i="7" s="1"/>
  <c r="F6005" i="7"/>
  <c r="G6005" i="7" s="1"/>
  <c r="H6005" i="7" s="1"/>
  <c r="F6013" i="7"/>
  <c r="G6013" i="7" s="1"/>
  <c r="H6013" i="7" s="1"/>
  <c r="E5914" i="7"/>
  <c r="F5914" i="7" s="1"/>
  <c r="E5922" i="7"/>
  <c r="F5922" i="7" s="1"/>
  <c r="E5942" i="7"/>
  <c r="F5942" i="7" s="1"/>
  <c r="F5978" i="7"/>
  <c r="G5978" i="7" s="1"/>
  <c r="H5978" i="7" s="1"/>
  <c r="I5978" i="7" s="1"/>
  <c r="F5986" i="7"/>
  <c r="G5986" i="7" s="1"/>
  <c r="H5986" i="7" s="1"/>
  <c r="I5986" i="7" s="1"/>
  <c r="E5997" i="7"/>
  <c r="F5997" i="7" s="1"/>
  <c r="E6014" i="7"/>
  <c r="G6006" i="7"/>
  <c r="H6006" i="7" s="1"/>
  <c r="I6006" i="7" s="1"/>
  <c r="F6272" i="7"/>
  <c r="G6272" i="7" s="1"/>
  <c r="H6272" i="7" s="1"/>
  <c r="I6272" i="7" s="1"/>
  <c r="F5966" i="7"/>
  <c r="G5966" i="7" s="1"/>
  <c r="H5966" i="7" s="1"/>
  <c r="I5966" i="7" s="1"/>
  <c r="F5969" i="7"/>
  <c r="E5994" i="7"/>
  <c r="E6002" i="7"/>
  <c r="E6010" i="7"/>
  <c r="F6088" i="7"/>
  <c r="G6088" i="7" s="1"/>
  <c r="H6088" i="7" s="1"/>
  <c r="I6088" i="7" s="1"/>
  <c r="F6112" i="7"/>
  <c r="G6112" i="7" s="1"/>
  <c r="H6112" i="7" s="1"/>
  <c r="I6112" i="7" s="1"/>
  <c r="E6022" i="7"/>
  <c r="F6022" i="7" s="1"/>
  <c r="E6030" i="7"/>
  <c r="F6030" i="7" s="1"/>
  <c r="E6038" i="7"/>
  <c r="F6038" i="7" s="1"/>
  <c r="E6046" i="7"/>
  <c r="F6046" i="7" s="1"/>
  <c r="E6054" i="7"/>
  <c r="F6054" i="7" s="1"/>
  <c r="F6064" i="7"/>
  <c r="G6064" i="7" s="1"/>
  <c r="H6064" i="7" s="1"/>
  <c r="I6064" i="7" s="1"/>
  <c r="E6076" i="7"/>
  <c r="F6076" i="7" s="1"/>
  <c r="G6076" i="7" s="1"/>
  <c r="H6076" i="7" s="1"/>
  <c r="E6092" i="7"/>
  <c r="F6092" i="7" s="1"/>
  <c r="E6104" i="7"/>
  <c r="F6104" i="7" s="1"/>
  <c r="E6110" i="7"/>
  <c r="F6110" i="7" s="1"/>
  <c r="G6110" i="7" s="1"/>
  <c r="H6110" i="7" s="1"/>
  <c r="E6116" i="7"/>
  <c r="F6116" i="7" s="1"/>
  <c r="E6124" i="7"/>
  <c r="F6124" i="7" s="1"/>
  <c r="G6128" i="7"/>
  <c r="H6128" i="7" s="1"/>
  <c r="I6128" i="7" s="1"/>
  <c r="E6148" i="7"/>
  <c r="F6148" i="7" s="1"/>
  <c r="G6152" i="7"/>
  <c r="H6152" i="7" s="1"/>
  <c r="I6152" i="7" s="1"/>
  <c r="G6192" i="7"/>
  <c r="E6196" i="7"/>
  <c r="E6200" i="7"/>
  <c r="F6200" i="7" s="1"/>
  <c r="E6228" i="7"/>
  <c r="F6228" i="7" s="1"/>
  <c r="G6228" i="7" s="1"/>
  <c r="H6228" i="7" s="1"/>
  <c r="I6228" i="7" s="1"/>
  <c r="E6255" i="7"/>
  <c r="F6255" i="7" s="1"/>
  <c r="E6259" i="7"/>
  <c r="F6259" i="7" s="1"/>
  <c r="G6259" i="7" s="1"/>
  <c r="E6268" i="7"/>
  <c r="F6268" i="7" s="1"/>
  <c r="E6276" i="7"/>
  <c r="F6276" i="7" s="1"/>
  <c r="G6276" i="7" s="1"/>
  <c r="E6289" i="7"/>
  <c r="E6335" i="7"/>
  <c r="F6335" i="7" s="1"/>
  <c r="G6335" i="7" s="1"/>
  <c r="H6335" i="7" s="1"/>
  <c r="E6021" i="7"/>
  <c r="F6021" i="7" s="1"/>
  <c r="G6021" i="7" s="1"/>
  <c r="H6021" i="7" s="1"/>
  <c r="E6063" i="7"/>
  <c r="F6063" i="7" s="1"/>
  <c r="E6075" i="7"/>
  <c r="F6075" i="7" s="1"/>
  <c r="G6075" i="7" s="1"/>
  <c r="H6075" i="7" s="1"/>
  <c r="E6142" i="7"/>
  <c r="F6142" i="7" s="1"/>
  <c r="E6168" i="7"/>
  <c r="F6168" i="7" s="1"/>
  <c r="E6174" i="7"/>
  <c r="F6174" i="7" s="1"/>
  <c r="G6174" i="7" s="1"/>
  <c r="H6174" i="7" s="1"/>
  <c r="E6216" i="7"/>
  <c r="F6216" i="7" s="1"/>
  <c r="G6216" i="7" s="1"/>
  <c r="H6216" i="7" s="1"/>
  <c r="E6224" i="7"/>
  <c r="F6224" i="7" s="1"/>
  <c r="E6235" i="7"/>
  <c r="F6235" i="7" s="1"/>
  <c r="E6239" i="7"/>
  <c r="F6239" i="7" s="1"/>
  <c r="E6247" i="7"/>
  <c r="F6247" i="7" s="1"/>
  <c r="E6256" i="7"/>
  <c r="F6256" i="7" s="1"/>
  <c r="G6256" i="7" s="1"/>
  <c r="H6256" i="7" s="1"/>
  <c r="E6264" i="7"/>
  <c r="F6264" i="7" s="1"/>
  <c r="G6264" i="7" s="1"/>
  <c r="H6264" i="7" s="1"/>
  <c r="I6264" i="7" s="1"/>
  <c r="E6275" i="7"/>
  <c r="F6275" i="7" s="1"/>
  <c r="E6278" i="7"/>
  <c r="F6278" i="7" s="1"/>
  <c r="G6278" i="7" s="1"/>
  <c r="E6297" i="7"/>
  <c r="F6297" i="7" s="1"/>
  <c r="E6353" i="7"/>
  <c r="F6353" i="7" s="1"/>
  <c r="G6353" i="7" s="1"/>
  <c r="E6357" i="7"/>
  <c r="F6357" i="7" s="1"/>
  <c r="G6357" i="7" s="1"/>
  <c r="H6357" i="7" s="1"/>
  <c r="I6357" i="7" s="1"/>
  <c r="E6377" i="7"/>
  <c r="F6377" i="7" s="1"/>
  <c r="F6381" i="7"/>
  <c r="G6381" i="7" s="1"/>
  <c r="H6381" i="7" s="1"/>
  <c r="E6393" i="7"/>
  <c r="E6409" i="7"/>
  <c r="E6337" i="7"/>
  <c r="H20" i="7"/>
  <c r="P20" i="7"/>
  <c r="L28" i="7"/>
  <c r="S28" i="7" s="1"/>
  <c r="L52" i="7"/>
  <c r="S52" i="7" s="1"/>
  <c r="E109" i="7"/>
  <c r="F109" i="7" s="1"/>
  <c r="G109" i="7" s="1"/>
  <c r="E145" i="7"/>
  <c r="F145" i="7" s="1"/>
  <c r="E157" i="7"/>
  <c r="F157" i="7"/>
  <c r="G157" i="7" s="1"/>
  <c r="E169" i="7"/>
  <c r="F169" i="7" s="1"/>
  <c r="G169" i="7" s="1"/>
  <c r="H169" i="7" s="1"/>
  <c r="E187" i="7"/>
  <c r="F187" i="7" s="1"/>
  <c r="E227" i="7"/>
  <c r="F227" i="7" s="1"/>
  <c r="E245" i="7"/>
  <c r="F245" i="7" s="1"/>
  <c r="G245" i="7" s="1"/>
  <c r="E4" i="7"/>
  <c r="E12" i="7"/>
  <c r="F12" i="7" s="1"/>
  <c r="F13" i="7"/>
  <c r="G13" i="7" s="1"/>
  <c r="E16" i="7"/>
  <c r="F16" i="7" s="1"/>
  <c r="G16" i="7" s="1"/>
  <c r="F17" i="7"/>
  <c r="G17" i="7" s="1"/>
  <c r="P19" i="7"/>
  <c r="I20" i="7"/>
  <c r="E24" i="7"/>
  <c r="F24" i="7" s="1"/>
  <c r="G24" i="7" s="1"/>
  <c r="F25" i="7"/>
  <c r="G25" i="7" s="1"/>
  <c r="P27" i="7"/>
  <c r="M28" i="7"/>
  <c r="F37" i="7"/>
  <c r="G37" i="7" s="1"/>
  <c r="E52" i="7"/>
  <c r="M52" i="7"/>
  <c r="Q52" i="7"/>
  <c r="E60" i="7"/>
  <c r="F60" i="7" s="1"/>
  <c r="G60" i="7" s="1"/>
  <c r="E3" i="7"/>
  <c r="E10" i="7"/>
  <c r="E14" i="7"/>
  <c r="E18" i="7"/>
  <c r="F19" i="7"/>
  <c r="J19" i="7"/>
  <c r="N19" i="7"/>
  <c r="R19" i="7"/>
  <c r="G20" i="7"/>
  <c r="K20" i="7"/>
  <c r="O20" i="7"/>
  <c r="H21" i="7"/>
  <c r="L21" i="7"/>
  <c r="S21" i="7" s="1"/>
  <c r="E22" i="7"/>
  <c r="E26" i="7"/>
  <c r="F27" i="7"/>
  <c r="J27" i="7"/>
  <c r="N27" i="7"/>
  <c r="R27" i="7"/>
  <c r="G28" i="7"/>
  <c r="K28" i="7"/>
  <c r="O28" i="7"/>
  <c r="H29" i="7"/>
  <c r="L29" i="7"/>
  <c r="S29" i="7" s="1"/>
  <c r="E30" i="7"/>
  <c r="E34" i="7"/>
  <c r="E38" i="7"/>
  <c r="I38" i="7"/>
  <c r="M38" i="7"/>
  <c r="Q38" i="7"/>
  <c r="F39" i="7"/>
  <c r="J39" i="7"/>
  <c r="N39" i="7"/>
  <c r="R39" i="7"/>
  <c r="G40" i="7"/>
  <c r="K40" i="7"/>
  <c r="O40" i="7"/>
  <c r="E42" i="7"/>
  <c r="H45" i="7"/>
  <c r="L45" i="7"/>
  <c r="S45" i="7" s="1"/>
  <c r="E46" i="7"/>
  <c r="I46" i="7"/>
  <c r="M46" i="7"/>
  <c r="Q46" i="7"/>
  <c r="F47" i="7"/>
  <c r="J47" i="7"/>
  <c r="N47" i="7"/>
  <c r="R47" i="7"/>
  <c r="E50" i="7"/>
  <c r="G52" i="7"/>
  <c r="K52" i="7"/>
  <c r="O52" i="7"/>
  <c r="H53" i="7"/>
  <c r="L53" i="7"/>
  <c r="S53" i="7" s="1"/>
  <c r="P53" i="7"/>
  <c r="E54" i="7"/>
  <c r="I54" i="7"/>
  <c r="M54" i="7"/>
  <c r="Q54" i="7"/>
  <c r="E58" i="7"/>
  <c r="H61" i="7"/>
  <c r="L61" i="7"/>
  <c r="S61" i="7" s="1"/>
  <c r="E62" i="7"/>
  <c r="E66" i="7"/>
  <c r="H69" i="7"/>
  <c r="L69" i="7"/>
  <c r="S69" i="7" s="1"/>
  <c r="P69" i="7"/>
  <c r="E70" i="7"/>
  <c r="I70" i="7"/>
  <c r="M70" i="7"/>
  <c r="Q70" i="7"/>
  <c r="H77" i="7"/>
  <c r="N77" i="7"/>
  <c r="F78" i="7"/>
  <c r="G78" i="7" s="1"/>
  <c r="E79" i="7"/>
  <c r="F79" i="7" s="1"/>
  <c r="G84" i="7"/>
  <c r="H84" i="7" s="1"/>
  <c r="F86" i="7"/>
  <c r="G86" i="7" s="1"/>
  <c r="E87" i="7"/>
  <c r="F87" i="7" s="1"/>
  <c r="E95" i="7"/>
  <c r="F95" i="7" s="1"/>
  <c r="E99" i="7"/>
  <c r="F99" i="7" s="1"/>
  <c r="E105" i="7"/>
  <c r="E117" i="7"/>
  <c r="F118" i="7"/>
  <c r="G118" i="7" s="1"/>
  <c r="G119" i="7"/>
  <c r="H119" i="7" s="1"/>
  <c r="E123" i="7"/>
  <c r="F123" i="7" s="1"/>
  <c r="E129" i="7"/>
  <c r="E139" i="7"/>
  <c r="F139" i="7" s="1"/>
  <c r="E142" i="7"/>
  <c r="F142" i="7" s="1"/>
  <c r="G142" i="7" s="1"/>
  <c r="E149" i="7"/>
  <c r="F149" i="7" s="1"/>
  <c r="F150" i="7"/>
  <c r="G150" i="7" s="1"/>
  <c r="G151" i="7"/>
  <c r="H151" i="7" s="1"/>
  <c r="I151" i="7" s="1"/>
  <c r="J151" i="7" s="1"/>
  <c r="O155" i="7"/>
  <c r="K155" i="7"/>
  <c r="G155" i="7"/>
  <c r="P155" i="7"/>
  <c r="J155" i="7"/>
  <c r="E155" i="7"/>
  <c r="L155" i="7"/>
  <c r="S155" i="7" s="1"/>
  <c r="R155" i="7"/>
  <c r="E165" i="7"/>
  <c r="E177" i="7"/>
  <c r="E189" i="7"/>
  <c r="F189" i="7" s="1"/>
  <c r="F190" i="7"/>
  <c r="G190" i="7" s="1"/>
  <c r="G191" i="7"/>
  <c r="E195" i="7"/>
  <c r="F195" i="7" s="1"/>
  <c r="E209" i="7"/>
  <c r="E214" i="7"/>
  <c r="F214" i="7" s="1"/>
  <c r="G214" i="7" s="1"/>
  <c r="E215" i="7"/>
  <c r="F215" i="7" s="1"/>
  <c r="E217" i="7"/>
  <c r="E229" i="7"/>
  <c r="F229" i="7" s="1"/>
  <c r="F230" i="7"/>
  <c r="G230" i="7" s="1"/>
  <c r="G240" i="7"/>
  <c r="H240" i="7" s="1"/>
  <c r="E241" i="7"/>
  <c r="E251" i="7"/>
  <c r="F251" i="7" s="1"/>
  <c r="E254" i="7"/>
  <c r="F254" i="7" s="1"/>
  <c r="G254" i="7" s="1"/>
  <c r="E255" i="7"/>
  <c r="F255" i="7" s="1"/>
  <c r="G255" i="7" s="1"/>
  <c r="E257" i="7"/>
  <c r="E267" i="7"/>
  <c r="F267" i="7" s="1"/>
  <c r="E270" i="7"/>
  <c r="E271" i="7"/>
  <c r="F271" i="7" s="1"/>
  <c r="G271" i="7" s="1"/>
  <c r="E273" i="7"/>
  <c r="G288" i="7"/>
  <c r="H288" i="7" s="1"/>
  <c r="E289" i="7"/>
  <c r="E294" i="7"/>
  <c r="F294" i="7" s="1"/>
  <c r="G294" i="7" s="1"/>
  <c r="E295" i="7"/>
  <c r="F295" i="7" s="1"/>
  <c r="E309" i="7"/>
  <c r="F309" i="7" s="1"/>
  <c r="F310" i="7"/>
  <c r="G310" i="7" s="1"/>
  <c r="E321" i="7"/>
  <c r="E326" i="7"/>
  <c r="F326" i="7" s="1"/>
  <c r="G326" i="7" s="1"/>
  <c r="E327" i="7"/>
  <c r="F327" i="7" s="1"/>
  <c r="E341" i="7"/>
  <c r="F341" i="7" s="1"/>
  <c r="F342" i="7"/>
  <c r="G342" i="7" s="1"/>
  <c r="E357" i="7"/>
  <c r="E363" i="7"/>
  <c r="F363" i="7" s="1"/>
  <c r="E377" i="7"/>
  <c r="E382" i="7"/>
  <c r="F382" i="7" s="1"/>
  <c r="G382" i="7" s="1"/>
  <c r="E383" i="7"/>
  <c r="F383" i="7" s="1"/>
  <c r="E389" i="7"/>
  <c r="F389" i="7" s="1"/>
  <c r="F390" i="7"/>
  <c r="G390" i="7" s="1"/>
  <c r="G391" i="7"/>
  <c r="H391" i="7" s="1"/>
  <c r="E395" i="7"/>
  <c r="F395" i="7" s="1"/>
  <c r="E398" i="7"/>
  <c r="F398" i="7" s="1"/>
  <c r="G398" i="7" s="1"/>
  <c r="E399" i="7"/>
  <c r="F399" i="7" s="1"/>
  <c r="E409" i="7"/>
  <c r="E421" i="7"/>
  <c r="F422" i="7"/>
  <c r="G422" i="7" s="1"/>
  <c r="G423" i="7"/>
  <c r="H423" i="7" s="1"/>
  <c r="E427" i="7"/>
  <c r="F427" i="7" s="1"/>
  <c r="E430" i="7"/>
  <c r="F430" i="7" s="1"/>
  <c r="G430" i="7" s="1"/>
  <c r="E431" i="7"/>
  <c r="F431" i="7" s="1"/>
  <c r="E433" i="7"/>
  <c r="E449" i="7"/>
  <c r="E454" i="7"/>
  <c r="F454" i="7" s="1"/>
  <c r="G454" i="7" s="1"/>
  <c r="E455" i="7"/>
  <c r="F455" i="7" s="1"/>
  <c r="E461" i="7"/>
  <c r="F461" i="7" s="1"/>
  <c r="F462" i="7"/>
  <c r="G462" i="7" s="1"/>
  <c r="E481" i="7"/>
  <c r="F481" i="7" s="1"/>
  <c r="E483" i="7"/>
  <c r="F483" i="7" s="1"/>
  <c r="E493" i="7"/>
  <c r="E495" i="7"/>
  <c r="F495" i="7" s="1"/>
  <c r="G495" i="7" s="1"/>
  <c r="E505" i="7"/>
  <c r="E507" i="7"/>
  <c r="F507" i="7" s="1"/>
  <c r="E517" i="7"/>
  <c r="E519" i="7"/>
  <c r="F519" i="7" s="1"/>
  <c r="E523" i="7"/>
  <c r="F523" i="7" s="1"/>
  <c r="E533" i="7"/>
  <c r="E535" i="7"/>
  <c r="F535" i="7" s="1"/>
  <c r="E545" i="7"/>
  <c r="F545" i="7" s="1"/>
  <c r="E547" i="7"/>
  <c r="F547" i="7" s="1"/>
  <c r="E555" i="7"/>
  <c r="F555" i="7" s="1"/>
  <c r="G555" i="7" s="1"/>
  <c r="E603" i="7"/>
  <c r="E93" i="7"/>
  <c r="F93" i="7" s="1"/>
  <c r="E133" i="7"/>
  <c r="F133" i="7" s="1"/>
  <c r="G133" i="7" s="1"/>
  <c r="E261" i="7"/>
  <c r="F261" i="7" s="1"/>
  <c r="E277" i="7"/>
  <c r="F277" i="7" s="1"/>
  <c r="G277" i="7" s="1"/>
  <c r="E283" i="7"/>
  <c r="F283" i="7" s="1"/>
  <c r="E297" i="7"/>
  <c r="F297" i="7" s="1"/>
  <c r="G297" i="7" s="1"/>
  <c r="H297" i="7" s="1"/>
  <c r="E307" i="7"/>
  <c r="F307" i="7" s="1"/>
  <c r="E313" i="7"/>
  <c r="F313" i="7" s="1"/>
  <c r="E329" i="7"/>
  <c r="F329" i="7" s="1"/>
  <c r="G329" i="7" s="1"/>
  <c r="H329" i="7" s="1"/>
  <c r="I329" i="7" s="1"/>
  <c r="E339" i="7"/>
  <c r="F339" i="7" s="1"/>
  <c r="G339" i="7" s="1"/>
  <c r="E345" i="7"/>
  <c r="F345" i="7" s="1"/>
  <c r="E355" i="7"/>
  <c r="F355" i="7" s="1"/>
  <c r="G355" i="7" s="1"/>
  <c r="E365" i="7"/>
  <c r="F365" i="7" s="1"/>
  <c r="E371" i="7"/>
  <c r="F371" i="7" s="1"/>
  <c r="G371" i="7" s="1"/>
  <c r="H371" i="7" s="1"/>
  <c r="E385" i="7"/>
  <c r="F385" i="7" s="1"/>
  <c r="G385" i="7" s="1"/>
  <c r="H385" i="7" s="1"/>
  <c r="E401" i="7"/>
  <c r="F401" i="7" s="1"/>
  <c r="G401" i="7" s="1"/>
  <c r="E413" i="7"/>
  <c r="F413" i="7" s="1"/>
  <c r="E419" i="7"/>
  <c r="F419" i="7" s="1"/>
  <c r="E437" i="7"/>
  <c r="F437" i="7" s="1"/>
  <c r="E443" i="7"/>
  <c r="F443" i="7" s="1"/>
  <c r="E457" i="7"/>
  <c r="E465" i="7"/>
  <c r="F465" i="7" s="1"/>
  <c r="G465" i="7" s="1"/>
  <c r="H465" i="7" s="1"/>
  <c r="E475" i="7"/>
  <c r="F475" i="7" s="1"/>
  <c r="G475" i="7" s="1"/>
  <c r="E485" i="7"/>
  <c r="F485" i="7" s="1"/>
  <c r="G485" i="7" s="1"/>
  <c r="E487" i="7"/>
  <c r="F487" i="7" s="1"/>
  <c r="E497" i="7"/>
  <c r="F497" i="7" s="1"/>
  <c r="G497" i="7" s="1"/>
  <c r="E499" i="7"/>
  <c r="F499" i="7" s="1"/>
  <c r="E521" i="7"/>
  <c r="F521" i="7" s="1"/>
  <c r="E589" i="7"/>
  <c r="F589" i="7" s="1"/>
  <c r="E595" i="7"/>
  <c r="E597" i="7"/>
  <c r="F597" i="7" s="1"/>
  <c r="L20" i="7"/>
  <c r="S20" i="7" s="1"/>
  <c r="H28" i="7"/>
  <c r="L40" i="7"/>
  <c r="S40" i="7" s="1"/>
  <c r="E85" i="7"/>
  <c r="F85" i="7" s="1"/>
  <c r="E115" i="7"/>
  <c r="F115" i="7" s="1"/>
  <c r="E197" i="7"/>
  <c r="F197" i="7" s="1"/>
  <c r="G197" i="7" s="1"/>
  <c r="H197" i="7" s="1"/>
  <c r="E221" i="7"/>
  <c r="F221" i="7" s="1"/>
  <c r="E233" i="7"/>
  <c r="F233" i="7" s="1"/>
  <c r="G233" i="7" s="1"/>
  <c r="E8" i="7"/>
  <c r="F9" i="7"/>
  <c r="G9" i="7" s="1"/>
  <c r="L19" i="7"/>
  <c r="S19" i="7" s="1"/>
  <c r="E20" i="7"/>
  <c r="M20" i="7"/>
  <c r="Q20" i="7"/>
  <c r="H27" i="7"/>
  <c r="E28" i="7"/>
  <c r="I28" i="7"/>
  <c r="Q28" i="7"/>
  <c r="E36" i="7"/>
  <c r="H39" i="7"/>
  <c r="P39" i="7"/>
  <c r="I40" i="7"/>
  <c r="Q40" i="7"/>
  <c r="E44" i="7"/>
  <c r="F44" i="7" s="1"/>
  <c r="L47" i="7"/>
  <c r="S47" i="7" s="1"/>
  <c r="E68" i="7"/>
  <c r="F68" i="7" s="1"/>
  <c r="E72" i="7"/>
  <c r="F72" i="7" s="1"/>
  <c r="F73" i="7"/>
  <c r="G73" i="7" s="1"/>
  <c r="E75" i="7"/>
  <c r="F75" i="7" s="1"/>
  <c r="F77" i="7"/>
  <c r="K77" i="7"/>
  <c r="E83" i="7"/>
  <c r="F83" i="7" s="1"/>
  <c r="E91" i="7"/>
  <c r="F91" i="7" s="1"/>
  <c r="G91" i="7" s="1"/>
  <c r="E97" i="7"/>
  <c r="E107" i="7"/>
  <c r="F107" i="7" s="1"/>
  <c r="G107" i="7" s="1"/>
  <c r="E110" i="7"/>
  <c r="F110" i="7" s="1"/>
  <c r="G110" i="7" s="1"/>
  <c r="E111" i="7"/>
  <c r="F111" i="7" s="1"/>
  <c r="G111" i="7" s="1"/>
  <c r="E121" i="7"/>
  <c r="F121" i="7" s="1"/>
  <c r="E131" i="7"/>
  <c r="F131" i="7" s="1"/>
  <c r="G131" i="7" s="1"/>
  <c r="E134" i="7"/>
  <c r="F134" i="7" s="1"/>
  <c r="G134" i="7" s="1"/>
  <c r="E135" i="7"/>
  <c r="F135" i="7" s="1"/>
  <c r="E137" i="7"/>
  <c r="F137" i="7" s="1"/>
  <c r="F144" i="7"/>
  <c r="G144" i="7" s="1"/>
  <c r="E153" i="7"/>
  <c r="F153" i="7" s="1"/>
  <c r="E158" i="7"/>
  <c r="E159" i="7"/>
  <c r="F159" i="7" s="1"/>
  <c r="E173" i="7"/>
  <c r="F173" i="7" s="1"/>
  <c r="G173" i="7" s="1"/>
  <c r="E179" i="7"/>
  <c r="F179" i="7" s="1"/>
  <c r="G179" i="7" s="1"/>
  <c r="E182" i="7"/>
  <c r="E183" i="7"/>
  <c r="F183" i="7" s="1"/>
  <c r="E193" i="7"/>
  <c r="F193" i="7" s="1"/>
  <c r="E198" i="7"/>
  <c r="F198" i="7" s="1"/>
  <c r="E199" i="7"/>
  <c r="E205" i="7"/>
  <c r="F205" i="7" s="1"/>
  <c r="G205" i="7" s="1"/>
  <c r="E211" i="7"/>
  <c r="F211" i="7" s="1"/>
  <c r="G211" i="7" s="1"/>
  <c r="E219" i="7"/>
  <c r="F219" i="7" s="1"/>
  <c r="G219" i="7" s="1"/>
  <c r="E222" i="7"/>
  <c r="F222" i="7" s="1"/>
  <c r="G222" i="7" s="1"/>
  <c r="E223" i="7"/>
  <c r="F223" i="7" s="1"/>
  <c r="E237" i="7"/>
  <c r="F237" i="7" s="1"/>
  <c r="G237" i="7" s="1"/>
  <c r="E243" i="7"/>
  <c r="F243" i="7" s="1"/>
  <c r="E246" i="7"/>
  <c r="F246" i="7" s="1"/>
  <c r="E247" i="7"/>
  <c r="F247" i="7" s="1"/>
  <c r="E249" i="7"/>
  <c r="F249" i="7" s="1"/>
  <c r="E259" i="7"/>
  <c r="E262" i="7"/>
  <c r="F262" i="7" s="1"/>
  <c r="G262" i="7" s="1"/>
  <c r="E263" i="7"/>
  <c r="E265" i="7"/>
  <c r="F265" i="7" s="1"/>
  <c r="E275" i="7"/>
  <c r="F275" i="7" s="1"/>
  <c r="G275" i="7" s="1"/>
  <c r="E278" i="7"/>
  <c r="F278" i="7" s="1"/>
  <c r="E279" i="7"/>
  <c r="E285" i="7"/>
  <c r="F285" i="7" s="1"/>
  <c r="G285" i="7" s="1"/>
  <c r="E291" i="7"/>
  <c r="F291" i="7" s="1"/>
  <c r="F296" i="7"/>
  <c r="G296" i="7" s="1"/>
  <c r="E301" i="7"/>
  <c r="F301" i="7" s="1"/>
  <c r="G301" i="7" s="1"/>
  <c r="H301" i="7" s="1"/>
  <c r="E317" i="7"/>
  <c r="F317" i="7" s="1"/>
  <c r="G317" i="7" s="1"/>
  <c r="E323" i="7"/>
  <c r="F323" i="7" s="1"/>
  <c r="G323" i="7" s="1"/>
  <c r="F328" i="7"/>
  <c r="G328" i="7" s="1"/>
  <c r="E333" i="7"/>
  <c r="F333" i="7" s="1"/>
  <c r="G333" i="7" s="1"/>
  <c r="H333" i="7" s="1"/>
  <c r="E349" i="7"/>
  <c r="F349" i="7" s="1"/>
  <c r="G349" i="7" s="1"/>
  <c r="E361" i="7"/>
  <c r="F361" i="7" s="1"/>
  <c r="E366" i="7"/>
  <c r="F366" i="7" s="1"/>
  <c r="G366" i="7" s="1"/>
  <c r="E367" i="7"/>
  <c r="F367" i="7" s="1"/>
  <c r="E373" i="7"/>
  <c r="F373" i="7" s="1"/>
  <c r="G373" i="7" s="1"/>
  <c r="E379" i="7"/>
  <c r="F379" i="7" s="1"/>
  <c r="F384" i="7"/>
  <c r="G384" i="7" s="1"/>
  <c r="E393" i="7"/>
  <c r="F393" i="7" s="1"/>
  <c r="F400" i="7"/>
  <c r="G400" i="7" s="1"/>
  <c r="E405" i="7"/>
  <c r="F405" i="7" s="1"/>
  <c r="G405" i="7" s="1"/>
  <c r="E411" i="7"/>
  <c r="F411" i="7" s="1"/>
  <c r="E414" i="7"/>
  <c r="E415" i="7"/>
  <c r="F415" i="7" s="1"/>
  <c r="E425" i="7"/>
  <c r="F425" i="7" s="1"/>
  <c r="E435" i="7"/>
  <c r="F435" i="7" s="1"/>
  <c r="G435" i="7" s="1"/>
  <c r="E438" i="7"/>
  <c r="E439" i="7"/>
  <c r="F439" i="7" s="1"/>
  <c r="E445" i="7"/>
  <c r="E451" i="7"/>
  <c r="F451" i="7" s="1"/>
  <c r="G451" i="7" s="1"/>
  <c r="F456" i="7"/>
  <c r="G456" i="7" s="1"/>
  <c r="F457" i="7"/>
  <c r="G457" i="7" s="1"/>
  <c r="H457" i="7" s="1"/>
  <c r="E469" i="7"/>
  <c r="F469" i="7" s="1"/>
  <c r="G469" i="7" s="1"/>
  <c r="H469" i="7" s="1"/>
  <c r="E473" i="7"/>
  <c r="F473" i="7" s="1"/>
  <c r="G473" i="7" s="1"/>
  <c r="H473" i="7" s="1"/>
  <c r="E477" i="7"/>
  <c r="F477" i="7" s="1"/>
  <c r="G477" i="7" s="1"/>
  <c r="E479" i="7"/>
  <c r="E509" i="7"/>
  <c r="F509" i="7" s="1"/>
  <c r="G509" i="7" s="1"/>
  <c r="E511" i="7"/>
  <c r="F511" i="7" s="1"/>
  <c r="E515" i="7"/>
  <c r="F515" i="7" s="1"/>
  <c r="G515" i="7" s="1"/>
  <c r="E525" i="7"/>
  <c r="F525" i="7" s="1"/>
  <c r="G525" i="7" s="1"/>
  <c r="H525" i="7" s="1"/>
  <c r="E527" i="7"/>
  <c r="F527" i="7" s="1"/>
  <c r="E537" i="7"/>
  <c r="F537" i="7" s="1"/>
  <c r="G537" i="7" s="1"/>
  <c r="E539" i="7"/>
  <c r="F539" i="7" s="1"/>
  <c r="E549" i="7"/>
  <c r="F549" i="7" s="1"/>
  <c r="G549" i="7" s="1"/>
  <c r="E551" i="7"/>
  <c r="F551" i="7" s="1"/>
  <c r="G551" i="7" s="1"/>
  <c r="E571" i="7"/>
  <c r="F571" i="7" s="1"/>
  <c r="G571" i="7" s="1"/>
  <c r="E573" i="7"/>
  <c r="E579" i="7"/>
  <c r="F579" i="7" s="1"/>
  <c r="G579" i="7" s="1"/>
  <c r="E581" i="7"/>
  <c r="E587" i="7"/>
  <c r="F587" i="7" s="1"/>
  <c r="G587" i="7" s="1"/>
  <c r="H587" i="7" s="1"/>
  <c r="I587" i="7" s="1"/>
  <c r="P28" i="7"/>
  <c r="H40" i="7"/>
  <c r="P40" i="7"/>
  <c r="H52" i="7"/>
  <c r="P52" i="7"/>
  <c r="Q77" i="7"/>
  <c r="M77" i="7"/>
  <c r="I77" i="7"/>
  <c r="E77" i="7"/>
  <c r="J77" i="7"/>
  <c r="O77" i="7"/>
  <c r="E163" i="7"/>
  <c r="F163" i="7" s="1"/>
  <c r="G163" i="7" s="1"/>
  <c r="E181" i="7"/>
  <c r="E203" i="7"/>
  <c r="F203" i="7" s="1"/>
  <c r="H19" i="7"/>
  <c r="L27" i="7"/>
  <c r="S27" i="7" s="1"/>
  <c r="E32" i="7"/>
  <c r="F32" i="7" s="1"/>
  <c r="F33" i="7"/>
  <c r="G33" i="7" s="1"/>
  <c r="L39" i="7"/>
  <c r="S39" i="7" s="1"/>
  <c r="E40" i="7"/>
  <c r="M40" i="7"/>
  <c r="F41" i="7"/>
  <c r="G41" i="7" s="1"/>
  <c r="H47" i="7"/>
  <c r="P47" i="7"/>
  <c r="E48" i="7"/>
  <c r="F48" i="7" s="1"/>
  <c r="F49" i="7"/>
  <c r="G49" i="7" s="1"/>
  <c r="I52" i="7"/>
  <c r="E56" i="7"/>
  <c r="F57" i="7"/>
  <c r="G57" i="7" s="1"/>
  <c r="E64" i="7"/>
  <c r="E7" i="7"/>
  <c r="E11" i="7"/>
  <c r="F11" i="7" s="1"/>
  <c r="E15" i="7"/>
  <c r="E19" i="7"/>
  <c r="I19" i="7"/>
  <c r="M19" i="7"/>
  <c r="F20" i="7"/>
  <c r="J20" i="7"/>
  <c r="N20" i="7"/>
  <c r="E23" i="7"/>
  <c r="E27" i="7"/>
  <c r="I27" i="7"/>
  <c r="M27" i="7"/>
  <c r="F28" i="7"/>
  <c r="J28" i="7"/>
  <c r="N28" i="7"/>
  <c r="E31" i="7"/>
  <c r="E35" i="7"/>
  <c r="H38" i="7"/>
  <c r="L38" i="7"/>
  <c r="S38" i="7" s="1"/>
  <c r="E39" i="7"/>
  <c r="I39" i="7"/>
  <c r="M39" i="7"/>
  <c r="F40" i="7"/>
  <c r="J40" i="7"/>
  <c r="N40" i="7"/>
  <c r="E43" i="7"/>
  <c r="H46" i="7"/>
  <c r="L46" i="7"/>
  <c r="S46" i="7" s="1"/>
  <c r="E47" i="7"/>
  <c r="I47" i="7"/>
  <c r="M47" i="7"/>
  <c r="E51" i="7"/>
  <c r="F52" i="7"/>
  <c r="J52" i="7"/>
  <c r="N52" i="7"/>
  <c r="K53" i="7"/>
  <c r="H54" i="7"/>
  <c r="L54" i="7"/>
  <c r="S54" i="7" s="1"/>
  <c r="E55" i="7"/>
  <c r="F55" i="7" s="1"/>
  <c r="E59" i="7"/>
  <c r="E63" i="7"/>
  <c r="F63" i="7" s="1"/>
  <c r="G65" i="7"/>
  <c r="E67" i="7"/>
  <c r="F67" i="7" s="1"/>
  <c r="G69" i="7"/>
  <c r="K69" i="7"/>
  <c r="H70" i="7"/>
  <c r="L70" i="7"/>
  <c r="S70" i="7" s="1"/>
  <c r="E71" i="7"/>
  <c r="F71" i="7" s="1"/>
  <c r="E74" i="7"/>
  <c r="G77" i="7"/>
  <c r="L77" i="7"/>
  <c r="S77" i="7" s="1"/>
  <c r="R77" i="7"/>
  <c r="E81" i="7"/>
  <c r="F81" i="7" s="1"/>
  <c r="E82" i="7"/>
  <c r="E89" i="7"/>
  <c r="F89" i="7" s="1"/>
  <c r="E90" i="7"/>
  <c r="E101" i="7"/>
  <c r="F101" i="7" s="1"/>
  <c r="F102" i="7"/>
  <c r="G102" i="7" s="1"/>
  <c r="E113" i="7"/>
  <c r="F120" i="7"/>
  <c r="G120" i="7" s="1"/>
  <c r="E125" i="7"/>
  <c r="E141" i="7"/>
  <c r="E147" i="7"/>
  <c r="F147" i="7" s="1"/>
  <c r="F152" i="7"/>
  <c r="G152" i="7" s="1"/>
  <c r="G160" i="7"/>
  <c r="H160" i="7" s="1"/>
  <c r="E161" i="7"/>
  <c r="F161" i="7" s="1"/>
  <c r="E171" i="7"/>
  <c r="F171" i="7" s="1"/>
  <c r="G171" i="7" s="1"/>
  <c r="E174" i="7"/>
  <c r="E175" i="7"/>
  <c r="F175" i="7" s="1"/>
  <c r="G184" i="7"/>
  <c r="H184" i="7" s="1"/>
  <c r="E185" i="7"/>
  <c r="F192" i="7"/>
  <c r="G192" i="7" s="1"/>
  <c r="G200" i="7"/>
  <c r="H200" i="7" s="1"/>
  <c r="E201" i="7"/>
  <c r="E206" i="7"/>
  <c r="E207" i="7"/>
  <c r="F207" i="7" s="1"/>
  <c r="E213" i="7"/>
  <c r="G224" i="7"/>
  <c r="H224" i="7" s="1"/>
  <c r="E225" i="7"/>
  <c r="E235" i="7"/>
  <c r="F235" i="7" s="1"/>
  <c r="G235" i="7" s="1"/>
  <c r="E238" i="7"/>
  <c r="E239" i="7"/>
  <c r="E253" i="7"/>
  <c r="F253" i="7" s="1"/>
  <c r="F263" i="7"/>
  <c r="E269" i="7"/>
  <c r="F269" i="7" s="1"/>
  <c r="R270" i="7"/>
  <c r="N270" i="7"/>
  <c r="J270" i="7"/>
  <c r="F270" i="7"/>
  <c r="Q270" i="7"/>
  <c r="L270" i="7"/>
  <c r="S270" i="7" s="1"/>
  <c r="G270" i="7"/>
  <c r="K270" i="7"/>
  <c r="F279" i="7"/>
  <c r="G280" i="7"/>
  <c r="H280" i="7" s="1"/>
  <c r="E281" i="7"/>
  <c r="E286" i="7"/>
  <c r="E287" i="7"/>
  <c r="E293" i="7"/>
  <c r="F293" i="7" s="1"/>
  <c r="E299" i="7"/>
  <c r="F299" i="7" s="1"/>
  <c r="G299" i="7" s="1"/>
  <c r="E302" i="7"/>
  <c r="F302" i="7" s="1"/>
  <c r="E303" i="7"/>
  <c r="F303" i="7" s="1"/>
  <c r="E305" i="7"/>
  <c r="F305" i="7" s="1"/>
  <c r="E315" i="7"/>
  <c r="F315" i="7" s="1"/>
  <c r="G315" i="7" s="1"/>
  <c r="E318" i="7"/>
  <c r="E319" i="7"/>
  <c r="E325" i="7"/>
  <c r="E331" i="7"/>
  <c r="E334" i="7"/>
  <c r="F334" i="7" s="1"/>
  <c r="E335" i="7"/>
  <c r="F335" i="7" s="1"/>
  <c r="E337" i="7"/>
  <c r="F337" i="7" s="1"/>
  <c r="E347" i="7"/>
  <c r="F347" i="7" s="1"/>
  <c r="E350" i="7"/>
  <c r="E351" i="7"/>
  <c r="E353" i="7"/>
  <c r="F353" i="7" s="1"/>
  <c r="F360" i="7"/>
  <c r="G360" i="7" s="1"/>
  <c r="G368" i="7"/>
  <c r="H368" i="7" s="1"/>
  <c r="E369" i="7"/>
  <c r="E374" i="7"/>
  <c r="E375" i="7"/>
  <c r="F375" i="7" s="1"/>
  <c r="E381" i="7"/>
  <c r="F381" i="7" s="1"/>
  <c r="E387" i="7"/>
  <c r="F387" i="7" s="1"/>
  <c r="F392" i="7"/>
  <c r="G392" i="7" s="1"/>
  <c r="E397" i="7"/>
  <c r="F397" i="7" s="1"/>
  <c r="E403" i="7"/>
  <c r="F403" i="7" s="1"/>
  <c r="E406" i="7"/>
  <c r="E407" i="7"/>
  <c r="F407" i="7" s="1"/>
  <c r="G416" i="7"/>
  <c r="H416" i="7" s="1"/>
  <c r="E417" i="7"/>
  <c r="F424" i="7"/>
  <c r="G424" i="7" s="1"/>
  <c r="E429" i="7"/>
  <c r="F429" i="7" s="1"/>
  <c r="G440" i="7"/>
  <c r="H440" i="7" s="1"/>
  <c r="E441" i="7"/>
  <c r="E446" i="7"/>
  <c r="F446" i="7" s="1"/>
  <c r="G446" i="7" s="1"/>
  <c r="E447" i="7"/>
  <c r="F447" i="7" s="1"/>
  <c r="E453" i="7"/>
  <c r="E459" i="7"/>
  <c r="E467" i="7"/>
  <c r="F467" i="7" s="1"/>
  <c r="G467" i="7" s="1"/>
  <c r="E470" i="7"/>
  <c r="E471" i="7"/>
  <c r="E489" i="7"/>
  <c r="F489" i="7" s="1"/>
  <c r="E491" i="7"/>
  <c r="F491" i="7" s="1"/>
  <c r="E501" i="7"/>
  <c r="F501" i="7" s="1"/>
  <c r="G501" i="7" s="1"/>
  <c r="E503" i="7"/>
  <c r="E513" i="7"/>
  <c r="E529" i="7"/>
  <c r="E531" i="7"/>
  <c r="F531" i="7" s="1"/>
  <c r="G531" i="7" s="1"/>
  <c r="E541" i="7"/>
  <c r="E543" i="7"/>
  <c r="F543" i="7" s="1"/>
  <c r="E557" i="7"/>
  <c r="F557" i="7" s="1"/>
  <c r="G557" i="7" s="1"/>
  <c r="E563" i="7"/>
  <c r="F563" i="7" s="1"/>
  <c r="G563" i="7" s="1"/>
  <c r="E565" i="7"/>
  <c r="E605" i="7"/>
  <c r="F605" i="7" s="1"/>
  <c r="G605" i="7" s="1"/>
  <c r="E611" i="7"/>
  <c r="F611" i="7" s="1"/>
  <c r="G611" i="7" s="1"/>
  <c r="E613" i="7"/>
  <c r="F613" i="7" s="1"/>
  <c r="G616" i="7"/>
  <c r="H616" i="7" s="1"/>
  <c r="E619" i="7"/>
  <c r="F619" i="7" s="1"/>
  <c r="E621" i="7"/>
  <c r="F621" i="7" s="1"/>
  <c r="G621" i="7" s="1"/>
  <c r="F478" i="7"/>
  <c r="G478" i="7" s="1"/>
  <c r="H478" i="7" s="1"/>
  <c r="F486" i="7"/>
  <c r="G486" i="7" s="1"/>
  <c r="F510" i="7"/>
  <c r="G510" i="7" s="1"/>
  <c r="H510" i="7" s="1"/>
  <c r="F518" i="7"/>
  <c r="G518" i="7" s="1"/>
  <c r="H518" i="7" s="1"/>
  <c r="F526" i="7"/>
  <c r="G526" i="7" s="1"/>
  <c r="H526" i="7" s="1"/>
  <c r="F542" i="7"/>
  <c r="G542" i="7" s="1"/>
  <c r="H542" i="7" s="1"/>
  <c r="F550" i="7"/>
  <c r="G550" i="7" s="1"/>
  <c r="H550" i="7" s="1"/>
  <c r="F558" i="7"/>
  <c r="G558" i="7" s="1"/>
  <c r="H558" i="7" s="1"/>
  <c r="E559" i="7"/>
  <c r="F559" i="7" s="1"/>
  <c r="F566" i="7"/>
  <c r="G566" i="7" s="1"/>
  <c r="H566" i="7" s="1"/>
  <c r="E567" i="7"/>
  <c r="F567" i="7" s="1"/>
  <c r="F574" i="7"/>
  <c r="G574" i="7" s="1"/>
  <c r="H574" i="7" s="1"/>
  <c r="E575" i="7"/>
  <c r="F575" i="7" s="1"/>
  <c r="F582" i="7"/>
  <c r="G582" i="7" s="1"/>
  <c r="H582" i="7" s="1"/>
  <c r="E583" i="7"/>
  <c r="F583" i="7" s="1"/>
  <c r="F590" i="7"/>
  <c r="G590" i="7" s="1"/>
  <c r="H590" i="7" s="1"/>
  <c r="E591" i="7"/>
  <c r="F591" i="7" s="1"/>
  <c r="F598" i="7"/>
  <c r="G598" i="7" s="1"/>
  <c r="H598" i="7" s="1"/>
  <c r="E599" i="7"/>
  <c r="F599" i="7" s="1"/>
  <c r="F606" i="7"/>
  <c r="G606" i="7" s="1"/>
  <c r="H606" i="7" s="1"/>
  <c r="E607" i="7"/>
  <c r="F607" i="7" s="1"/>
  <c r="F614" i="7"/>
  <c r="G614" i="7" s="1"/>
  <c r="H614" i="7" s="1"/>
  <c r="E615" i="7"/>
  <c r="F615" i="7" s="1"/>
  <c r="F622" i="7"/>
  <c r="G622" i="7" s="1"/>
  <c r="H622" i="7" s="1"/>
  <c r="E623" i="7"/>
  <c r="F623" i="7" s="1"/>
  <c r="F630" i="7"/>
  <c r="G630" i="7" s="1"/>
  <c r="H630" i="7" s="1"/>
  <c r="E631" i="7"/>
  <c r="F631" i="7" s="1"/>
  <c r="F638" i="7"/>
  <c r="G638" i="7" s="1"/>
  <c r="H638" i="7" s="1"/>
  <c r="E639" i="7"/>
  <c r="F639" i="7" s="1"/>
  <c r="F646" i="7"/>
  <c r="G646" i="7" s="1"/>
  <c r="H646" i="7" s="1"/>
  <c r="E647" i="7"/>
  <c r="F647" i="7" s="1"/>
  <c r="F654" i="7"/>
  <c r="G654" i="7" s="1"/>
  <c r="H654" i="7" s="1"/>
  <c r="E655" i="7"/>
  <c r="F655" i="7" s="1"/>
  <c r="F662" i="7"/>
  <c r="G662" i="7" s="1"/>
  <c r="H662" i="7" s="1"/>
  <c r="E663" i="7"/>
  <c r="F663" i="7" s="1"/>
  <c r="F670" i="7"/>
  <c r="G670" i="7" s="1"/>
  <c r="H670" i="7" s="1"/>
  <c r="E671" i="7"/>
  <c r="F671" i="7" s="1"/>
  <c r="E679" i="7"/>
  <c r="F679" i="7" s="1"/>
  <c r="G679" i="7" s="1"/>
  <c r="F686" i="7"/>
  <c r="G686" i="7" s="1"/>
  <c r="H686" i="7" s="1"/>
  <c r="E687" i="7"/>
  <c r="F687" i="7" s="1"/>
  <c r="G687" i="7" s="1"/>
  <c r="E695" i="7"/>
  <c r="F695" i="7" s="1"/>
  <c r="E703" i="7"/>
  <c r="F703" i="7" s="1"/>
  <c r="G703" i="7" s="1"/>
  <c r="H703" i="7" s="1"/>
  <c r="E711" i="7"/>
  <c r="F711" i="7" s="1"/>
  <c r="E719" i="7"/>
  <c r="F719" i="7" s="1"/>
  <c r="E727" i="7"/>
  <c r="F727" i="7" s="1"/>
  <c r="E735" i="7"/>
  <c r="F735" i="7" s="1"/>
  <c r="E743" i="7"/>
  <c r="F743" i="7" s="1"/>
  <c r="G743" i="7" s="1"/>
  <c r="H743" i="7" s="1"/>
  <c r="E813" i="7"/>
  <c r="F813" i="7" s="1"/>
  <c r="G813" i="7" s="1"/>
  <c r="E817" i="7"/>
  <c r="F817" i="7" s="1"/>
  <c r="G817" i="7" s="1"/>
  <c r="E821" i="7"/>
  <c r="F821" i="7" s="1"/>
  <c r="G821" i="7" s="1"/>
  <c r="E845" i="7"/>
  <c r="E853" i="7"/>
  <c r="E861" i="7"/>
  <c r="E877" i="7"/>
  <c r="E893" i="7"/>
  <c r="E917" i="7"/>
  <c r="E925" i="7"/>
  <c r="E965" i="7"/>
  <c r="E973" i="7"/>
  <c r="E981" i="7"/>
  <c r="E1029" i="7"/>
  <c r="E1045" i="7"/>
  <c r="E1061" i="7"/>
  <c r="E1069" i="7"/>
  <c r="E1093" i="7"/>
  <c r="E1117" i="7"/>
  <c r="E1133" i="7"/>
  <c r="E1141" i="7"/>
  <c r="E1157" i="7"/>
  <c r="E1173" i="7"/>
  <c r="E1189" i="7"/>
  <c r="E1213" i="7"/>
  <c r="E1229" i="7"/>
  <c r="E1261" i="7"/>
  <c r="E1269" i="7"/>
  <c r="E1293" i="7"/>
  <c r="E1301" i="7"/>
  <c r="E1309" i="7"/>
  <c r="E1317" i="7"/>
  <c r="E1325" i="7"/>
  <c r="E1341" i="7"/>
  <c r="E1357" i="7"/>
  <c r="E1365" i="7"/>
  <c r="E1373" i="7"/>
  <c r="E1389" i="7"/>
  <c r="E1397" i="7"/>
  <c r="E1411" i="7"/>
  <c r="F1411" i="7" s="1"/>
  <c r="E1427" i="7"/>
  <c r="F1427" i="7" s="1"/>
  <c r="E1443" i="7"/>
  <c r="F1443" i="7" s="1"/>
  <c r="E1459" i="7"/>
  <c r="F1459" i="7" s="1"/>
  <c r="F1489" i="7"/>
  <c r="G1489" i="7" s="1"/>
  <c r="H1489" i="7" s="1"/>
  <c r="E1514" i="7"/>
  <c r="E1527" i="7"/>
  <c r="F1527" i="7" s="1"/>
  <c r="G1527" i="7" s="1"/>
  <c r="E1532" i="7"/>
  <c r="F1532" i="7" s="1"/>
  <c r="G1532" i="7" s="1"/>
  <c r="F1577" i="7"/>
  <c r="G1577" i="7" s="1"/>
  <c r="H1577" i="7" s="1"/>
  <c r="E1590" i="7"/>
  <c r="E1592" i="7"/>
  <c r="F1592" i="7" s="1"/>
  <c r="G1592" i="7" s="1"/>
  <c r="E1638" i="7"/>
  <c r="E1640" i="7"/>
  <c r="F1689" i="7"/>
  <c r="G1689" i="7" s="1"/>
  <c r="H1689" i="7" s="1"/>
  <c r="F1697" i="7"/>
  <c r="G1697" i="7" s="1"/>
  <c r="H1697" i="7" s="1"/>
  <c r="F1705" i="7"/>
  <c r="G1705" i="7" s="1"/>
  <c r="H1705" i="7" s="1"/>
  <c r="E629" i="7"/>
  <c r="F629" i="7" s="1"/>
  <c r="G629" i="7" s="1"/>
  <c r="H629" i="7" s="1"/>
  <c r="E637" i="7"/>
  <c r="F637" i="7" s="1"/>
  <c r="E645" i="7"/>
  <c r="F645" i="7" s="1"/>
  <c r="G645" i="7" s="1"/>
  <c r="E653" i="7"/>
  <c r="F653" i="7" s="1"/>
  <c r="G653" i="7" s="1"/>
  <c r="H653" i="7" s="1"/>
  <c r="E661" i="7"/>
  <c r="F661" i="7" s="1"/>
  <c r="E669" i="7"/>
  <c r="F669" i="7" s="1"/>
  <c r="E677" i="7"/>
  <c r="F677" i="7" s="1"/>
  <c r="G677" i="7" s="1"/>
  <c r="E685" i="7"/>
  <c r="F685" i="7" s="1"/>
  <c r="E693" i="7"/>
  <c r="F693" i="7" s="1"/>
  <c r="E694" i="7"/>
  <c r="F694" i="7" s="1"/>
  <c r="G694" i="7" s="1"/>
  <c r="F696" i="7"/>
  <c r="G696" i="7" s="1"/>
  <c r="E701" i="7"/>
  <c r="F701" i="7" s="1"/>
  <c r="E702" i="7"/>
  <c r="F702" i="7" s="1"/>
  <c r="G702" i="7" s="1"/>
  <c r="F704" i="7"/>
  <c r="G704" i="7" s="1"/>
  <c r="E709" i="7"/>
  <c r="E710" i="7"/>
  <c r="F710" i="7" s="1"/>
  <c r="G710" i="7" s="1"/>
  <c r="F712" i="7"/>
  <c r="G712" i="7" s="1"/>
  <c r="E717" i="7"/>
  <c r="E718" i="7"/>
  <c r="F718" i="7" s="1"/>
  <c r="G718" i="7" s="1"/>
  <c r="F720" i="7"/>
  <c r="G720" i="7" s="1"/>
  <c r="E725" i="7"/>
  <c r="E726" i="7"/>
  <c r="F726" i="7" s="1"/>
  <c r="G726" i="7" s="1"/>
  <c r="H726" i="7" s="1"/>
  <c r="F728" i="7"/>
  <c r="G728" i="7" s="1"/>
  <c r="E733" i="7"/>
  <c r="E734" i="7"/>
  <c r="F734" i="7" s="1"/>
  <c r="G734" i="7" s="1"/>
  <c r="F736" i="7"/>
  <c r="G736" i="7" s="1"/>
  <c r="G739" i="7"/>
  <c r="H739" i="7" s="1"/>
  <c r="E741" i="7"/>
  <c r="E742" i="7"/>
  <c r="F742" i="7" s="1"/>
  <c r="G742" i="7" s="1"/>
  <c r="E749" i="7"/>
  <c r="E750" i="7"/>
  <c r="F750" i="7" s="1"/>
  <c r="G750" i="7" s="1"/>
  <c r="F751" i="7"/>
  <c r="G751" i="7" s="1"/>
  <c r="H751" i="7" s="1"/>
  <c r="F752" i="7"/>
  <c r="G752" i="7" s="1"/>
  <c r="E757" i="7"/>
  <c r="E758" i="7"/>
  <c r="F758" i="7" s="1"/>
  <c r="G758" i="7" s="1"/>
  <c r="F759" i="7"/>
  <c r="G759" i="7" s="1"/>
  <c r="H759" i="7" s="1"/>
  <c r="I759" i="7" s="1"/>
  <c r="F760" i="7"/>
  <c r="G760" i="7" s="1"/>
  <c r="E765" i="7"/>
  <c r="E766" i="7"/>
  <c r="F766" i="7" s="1"/>
  <c r="G766" i="7" s="1"/>
  <c r="F767" i="7"/>
  <c r="G767" i="7" s="1"/>
  <c r="H767" i="7" s="1"/>
  <c r="I767" i="7" s="1"/>
  <c r="F768" i="7"/>
  <c r="G768" i="7" s="1"/>
  <c r="F778" i="7"/>
  <c r="G778" i="7" s="1"/>
  <c r="F782" i="7"/>
  <c r="G782" i="7" s="1"/>
  <c r="F786" i="7"/>
  <c r="G786" i="7" s="1"/>
  <c r="F790" i="7"/>
  <c r="G790" i="7" s="1"/>
  <c r="F794" i="7"/>
  <c r="G794" i="7" s="1"/>
  <c r="F798" i="7"/>
  <c r="G798" i="7" s="1"/>
  <c r="F802" i="7"/>
  <c r="G802" i="7" s="1"/>
  <c r="E805" i="7"/>
  <c r="E806" i="7"/>
  <c r="E809" i="7"/>
  <c r="E810" i="7"/>
  <c r="F815" i="7"/>
  <c r="G815" i="7" s="1"/>
  <c r="F819" i="7"/>
  <c r="G819" i="7" s="1"/>
  <c r="F834" i="7"/>
  <c r="G834" i="7" s="1"/>
  <c r="E841" i="7"/>
  <c r="E857" i="7"/>
  <c r="G867" i="7"/>
  <c r="H867" i="7" s="1"/>
  <c r="E873" i="7"/>
  <c r="E889" i="7"/>
  <c r="E905" i="7"/>
  <c r="E913" i="7"/>
  <c r="E921" i="7"/>
  <c r="E953" i="7"/>
  <c r="E961" i="7"/>
  <c r="E969" i="7"/>
  <c r="G995" i="7"/>
  <c r="H995" i="7" s="1"/>
  <c r="G1003" i="7"/>
  <c r="H1003" i="7" s="1"/>
  <c r="E1009" i="7"/>
  <c r="E1017" i="7"/>
  <c r="E1025" i="7"/>
  <c r="E1041" i="7"/>
  <c r="E1057" i="7"/>
  <c r="G1075" i="7"/>
  <c r="H1075" i="7" s="1"/>
  <c r="E1089" i="7"/>
  <c r="E1105" i="7"/>
  <c r="E1113" i="7"/>
  <c r="G1123" i="7"/>
  <c r="H1123" i="7" s="1"/>
  <c r="E1129" i="7"/>
  <c r="E1153" i="7"/>
  <c r="E1169" i="7"/>
  <c r="E1185" i="7"/>
  <c r="G1195" i="7"/>
  <c r="H1195" i="7" s="1"/>
  <c r="E1209" i="7"/>
  <c r="E1225" i="7"/>
  <c r="G1243" i="7"/>
  <c r="H1243" i="7" s="1"/>
  <c r="E1249" i="7"/>
  <c r="E1257" i="7"/>
  <c r="E1265" i="7"/>
  <c r="E1289" i="7"/>
  <c r="G1331" i="7"/>
  <c r="H1331" i="7" s="1"/>
  <c r="E1337" i="7"/>
  <c r="E1353" i="7"/>
  <c r="E1361" i="7"/>
  <c r="E1369" i="7"/>
  <c r="G1379" i="7"/>
  <c r="H1379" i="7" s="1"/>
  <c r="E1385" i="7"/>
  <c r="E1393" i="7"/>
  <c r="E1470" i="7"/>
  <c r="F1470" i="7" s="1"/>
  <c r="G1470" i="7" s="1"/>
  <c r="E1472" i="7"/>
  <c r="F1472" i="7" s="1"/>
  <c r="E1502" i="7"/>
  <c r="F1502" i="7" s="1"/>
  <c r="G1502" i="7" s="1"/>
  <c r="E1504" i="7"/>
  <c r="F1504" i="7" s="1"/>
  <c r="F1545" i="7"/>
  <c r="G1545" i="7" s="1"/>
  <c r="H1545" i="7" s="1"/>
  <c r="E1558" i="7"/>
  <c r="E1560" i="7"/>
  <c r="F1560" i="7" s="1"/>
  <c r="G1560" i="7" s="1"/>
  <c r="E1610" i="7"/>
  <c r="E1623" i="7"/>
  <c r="E1628" i="7"/>
  <c r="E1658" i="7"/>
  <c r="F1658" i="7" s="1"/>
  <c r="E1671" i="7"/>
  <c r="F1671" i="7" s="1"/>
  <c r="G1671" i="7" s="1"/>
  <c r="F98" i="7"/>
  <c r="G98" i="7" s="1"/>
  <c r="H98" i="7" s="1"/>
  <c r="F106" i="7"/>
  <c r="G106" i="7" s="1"/>
  <c r="F114" i="7"/>
  <c r="G114" i="7" s="1"/>
  <c r="F122" i="7"/>
  <c r="G122" i="7" s="1"/>
  <c r="H122" i="7" s="1"/>
  <c r="F130" i="7"/>
  <c r="G130" i="7" s="1"/>
  <c r="F138" i="7"/>
  <c r="G138" i="7" s="1"/>
  <c r="H138" i="7" s="1"/>
  <c r="F146" i="7"/>
  <c r="G146" i="7" s="1"/>
  <c r="H146" i="7" s="1"/>
  <c r="F154" i="7"/>
  <c r="G154" i="7" s="1"/>
  <c r="H154" i="7" s="1"/>
  <c r="F162" i="7"/>
  <c r="G162" i="7" s="1"/>
  <c r="F170" i="7"/>
  <c r="G170" i="7" s="1"/>
  <c r="F178" i="7"/>
  <c r="G178" i="7" s="1"/>
  <c r="F186" i="7"/>
  <c r="G186" i="7" s="1"/>
  <c r="F194" i="7"/>
  <c r="G194" i="7" s="1"/>
  <c r="H194" i="7" s="1"/>
  <c r="F202" i="7"/>
  <c r="G202" i="7" s="1"/>
  <c r="F210" i="7"/>
  <c r="G210" i="7" s="1"/>
  <c r="F218" i="7"/>
  <c r="G218" i="7" s="1"/>
  <c r="F226" i="7"/>
  <c r="G226" i="7" s="1"/>
  <c r="F234" i="7"/>
  <c r="G234" i="7" s="1"/>
  <c r="F242" i="7"/>
  <c r="G242" i="7" s="1"/>
  <c r="F250" i="7"/>
  <c r="G250" i="7" s="1"/>
  <c r="H250" i="7" s="1"/>
  <c r="F258" i="7"/>
  <c r="G258" i="7" s="1"/>
  <c r="F266" i="7"/>
  <c r="G266" i="7" s="1"/>
  <c r="H266" i="7" s="1"/>
  <c r="F274" i="7"/>
  <c r="G274" i="7" s="1"/>
  <c r="F282" i="7"/>
  <c r="G282" i="7" s="1"/>
  <c r="F298" i="7"/>
  <c r="G298" i="7" s="1"/>
  <c r="F306" i="7"/>
  <c r="G306" i="7" s="1"/>
  <c r="H306" i="7" s="1"/>
  <c r="F314" i="7"/>
  <c r="G314" i="7" s="1"/>
  <c r="F322" i="7"/>
  <c r="G322" i="7" s="1"/>
  <c r="H322" i="7" s="1"/>
  <c r="F346" i="7"/>
  <c r="G346" i="7" s="1"/>
  <c r="F354" i="7"/>
  <c r="G354" i="7" s="1"/>
  <c r="F362" i="7"/>
  <c r="G362" i="7" s="1"/>
  <c r="H362" i="7" s="1"/>
  <c r="F370" i="7"/>
  <c r="G370" i="7" s="1"/>
  <c r="F386" i="7"/>
  <c r="G386" i="7" s="1"/>
  <c r="F394" i="7"/>
  <c r="G394" i="7" s="1"/>
  <c r="H394" i="7" s="1"/>
  <c r="F402" i="7"/>
  <c r="G402" i="7" s="1"/>
  <c r="F410" i="7"/>
  <c r="G410" i="7" s="1"/>
  <c r="F418" i="7"/>
  <c r="G418" i="7" s="1"/>
  <c r="F426" i="7"/>
  <c r="G426" i="7" s="1"/>
  <c r="H426" i="7" s="1"/>
  <c r="F434" i="7"/>
  <c r="G434" i="7" s="1"/>
  <c r="F442" i="7"/>
  <c r="G442" i="7" s="1"/>
  <c r="F450" i="7"/>
  <c r="G450" i="7" s="1"/>
  <c r="F466" i="7"/>
  <c r="G466" i="7" s="1"/>
  <c r="F474" i="7"/>
  <c r="G474" i="7" s="1"/>
  <c r="H474" i="7" s="1"/>
  <c r="F482" i="7"/>
  <c r="G482" i="7" s="1"/>
  <c r="F490" i="7"/>
  <c r="G490" i="7" s="1"/>
  <c r="F498" i="7"/>
  <c r="G498" i="7" s="1"/>
  <c r="F506" i="7"/>
  <c r="G506" i="7" s="1"/>
  <c r="F530" i="7"/>
  <c r="G530" i="7" s="1"/>
  <c r="F538" i="7"/>
  <c r="G538" i="7" s="1"/>
  <c r="F546" i="7"/>
  <c r="G546" i="7" s="1"/>
  <c r="F562" i="7"/>
  <c r="G562" i="7" s="1"/>
  <c r="F570" i="7"/>
  <c r="G570" i="7" s="1"/>
  <c r="F586" i="7"/>
  <c r="G586" i="7" s="1"/>
  <c r="F594" i="7"/>
  <c r="G594" i="7" s="1"/>
  <c r="F602" i="7"/>
  <c r="G602" i="7" s="1"/>
  <c r="F610" i="7"/>
  <c r="G610" i="7" s="1"/>
  <c r="F618" i="7"/>
  <c r="G618" i="7" s="1"/>
  <c r="E627" i="7"/>
  <c r="F627" i="7" s="1"/>
  <c r="E635" i="7"/>
  <c r="F635" i="7" s="1"/>
  <c r="F642" i="7"/>
  <c r="G642" i="7" s="1"/>
  <c r="E643" i="7"/>
  <c r="F643" i="7" s="1"/>
  <c r="F650" i="7"/>
  <c r="G650" i="7" s="1"/>
  <c r="E651" i="7"/>
  <c r="F651" i="7" s="1"/>
  <c r="F658" i="7"/>
  <c r="G658" i="7" s="1"/>
  <c r="E659" i="7"/>
  <c r="F659" i="7" s="1"/>
  <c r="F666" i="7"/>
  <c r="G666" i="7" s="1"/>
  <c r="E667" i="7"/>
  <c r="F667" i="7" s="1"/>
  <c r="F674" i="7"/>
  <c r="G674" i="7" s="1"/>
  <c r="E675" i="7"/>
  <c r="F675" i="7" s="1"/>
  <c r="F682" i="7"/>
  <c r="G682" i="7" s="1"/>
  <c r="E683" i="7"/>
  <c r="F683" i="7" s="1"/>
  <c r="E691" i="7"/>
  <c r="F691" i="7" s="1"/>
  <c r="F698" i="7"/>
  <c r="G698" i="7" s="1"/>
  <c r="E699" i="7"/>
  <c r="F699" i="7" s="1"/>
  <c r="F706" i="7"/>
  <c r="G706" i="7" s="1"/>
  <c r="E707" i="7"/>
  <c r="F707" i="7" s="1"/>
  <c r="F714" i="7"/>
  <c r="G714" i="7" s="1"/>
  <c r="F738" i="7"/>
  <c r="G738" i="7" s="1"/>
  <c r="F754" i="7"/>
  <c r="G754" i="7" s="1"/>
  <c r="H754" i="7" s="1"/>
  <c r="F762" i="7"/>
  <c r="G762" i="7" s="1"/>
  <c r="H762" i="7" s="1"/>
  <c r="F774" i="7"/>
  <c r="G774" i="7" s="1"/>
  <c r="E777" i="7"/>
  <c r="E781" i="7"/>
  <c r="G783" i="7"/>
  <c r="H783" i="7" s="1"/>
  <c r="E785" i="7"/>
  <c r="G787" i="7"/>
  <c r="H787" i="7" s="1"/>
  <c r="E789" i="7"/>
  <c r="E793" i="7"/>
  <c r="E797" i="7"/>
  <c r="E801" i="7"/>
  <c r="F826" i="7"/>
  <c r="G826" i="7" s="1"/>
  <c r="F830" i="7"/>
  <c r="G830" i="7" s="1"/>
  <c r="E833" i="7"/>
  <c r="E837" i="7"/>
  <c r="G863" i="7"/>
  <c r="H863" i="7" s="1"/>
  <c r="E869" i="7"/>
  <c r="F869" i="7" s="1"/>
  <c r="G869" i="7" s="1"/>
  <c r="E885" i="7"/>
  <c r="E901" i="7"/>
  <c r="E909" i="7"/>
  <c r="E933" i="7"/>
  <c r="E941" i="7"/>
  <c r="E949" i="7"/>
  <c r="E957" i="7"/>
  <c r="E989" i="7"/>
  <c r="E997" i="7"/>
  <c r="E1005" i="7"/>
  <c r="E1013" i="7"/>
  <c r="E1021" i="7"/>
  <c r="E1037" i="7"/>
  <c r="E1053" i="7"/>
  <c r="E1077" i="7"/>
  <c r="E1085" i="7"/>
  <c r="E1101" i="7"/>
  <c r="E1109" i="7"/>
  <c r="G1119" i="7"/>
  <c r="H1119" i="7" s="1"/>
  <c r="E1125" i="7"/>
  <c r="E1149" i="7"/>
  <c r="E1165" i="7"/>
  <c r="E1181" i="7"/>
  <c r="G1191" i="7"/>
  <c r="H1191" i="7" s="1"/>
  <c r="E1197" i="7"/>
  <c r="E1205" i="7"/>
  <c r="G1215" i="7"/>
  <c r="H1215" i="7" s="1"/>
  <c r="E1221" i="7"/>
  <c r="G1231" i="7"/>
  <c r="H1231" i="7" s="1"/>
  <c r="E1237" i="7"/>
  <c r="E1245" i="7"/>
  <c r="E1253" i="7"/>
  <c r="F1253" i="7" s="1"/>
  <c r="G1253" i="7" s="1"/>
  <c r="E1277" i="7"/>
  <c r="E1285" i="7"/>
  <c r="G1295" i="7"/>
  <c r="H1295" i="7" s="1"/>
  <c r="G1311" i="7"/>
  <c r="H1311" i="7" s="1"/>
  <c r="E1333" i="7"/>
  <c r="E1349" i="7"/>
  <c r="E1381" i="7"/>
  <c r="E1405" i="7"/>
  <c r="E1419" i="7"/>
  <c r="E1435" i="7"/>
  <c r="F1435" i="7" s="1"/>
  <c r="E1451" i="7"/>
  <c r="F1451" i="7" s="1"/>
  <c r="G1451" i="7" s="1"/>
  <c r="E1490" i="7"/>
  <c r="F1490" i="7" s="1"/>
  <c r="E1526" i="7"/>
  <c r="F1526" i="7" s="1"/>
  <c r="G1526" i="7" s="1"/>
  <c r="E1528" i="7"/>
  <c r="F1528" i="7" s="1"/>
  <c r="G1528" i="7" s="1"/>
  <c r="E1578" i="7"/>
  <c r="F1578" i="7" s="1"/>
  <c r="E1591" i="7"/>
  <c r="E1596" i="7"/>
  <c r="F1596" i="7" s="1"/>
  <c r="G1596" i="7" s="1"/>
  <c r="E1639" i="7"/>
  <c r="F1639" i="7" s="1"/>
  <c r="G1639" i="7" s="1"/>
  <c r="E1644" i="7"/>
  <c r="F1644" i="7" s="1"/>
  <c r="G1644" i="7" s="1"/>
  <c r="F1693" i="7"/>
  <c r="G1693" i="7" s="1"/>
  <c r="H1693" i="7" s="1"/>
  <c r="F1701" i="7"/>
  <c r="G1701" i="7" s="1"/>
  <c r="H1701" i="7" s="1"/>
  <c r="F1709" i="7"/>
  <c r="G1709" i="7" s="1"/>
  <c r="H1709" i="7" s="1"/>
  <c r="E553" i="7"/>
  <c r="E561" i="7"/>
  <c r="E569" i="7"/>
  <c r="E577" i="7"/>
  <c r="E585" i="7"/>
  <c r="E593" i="7"/>
  <c r="E601" i="7"/>
  <c r="E609" i="7"/>
  <c r="E617" i="7"/>
  <c r="E625" i="7"/>
  <c r="E633" i="7"/>
  <c r="E641" i="7"/>
  <c r="E649" i="7"/>
  <c r="F649" i="7" s="1"/>
  <c r="E657" i="7"/>
  <c r="E665" i="7"/>
  <c r="F665" i="7" s="1"/>
  <c r="E673" i="7"/>
  <c r="E681" i="7"/>
  <c r="E689" i="7"/>
  <c r="F689" i="7" s="1"/>
  <c r="E697" i="7"/>
  <c r="E705" i="7"/>
  <c r="E713" i="7"/>
  <c r="F713" i="7" s="1"/>
  <c r="E721" i="7"/>
  <c r="E729" i="7"/>
  <c r="E737" i="7"/>
  <c r="F737" i="7" s="1"/>
  <c r="E745" i="7"/>
  <c r="E753" i="7"/>
  <c r="F753" i="7" s="1"/>
  <c r="E761" i="7"/>
  <c r="F761" i="7" s="1"/>
  <c r="E769" i="7"/>
  <c r="F769" i="7" s="1"/>
  <c r="E773" i="7"/>
  <c r="F814" i="7"/>
  <c r="G814" i="7" s="1"/>
  <c r="F818" i="7"/>
  <c r="G818" i="7" s="1"/>
  <c r="E825" i="7"/>
  <c r="G827" i="7"/>
  <c r="H827" i="7" s="1"/>
  <c r="E829" i="7"/>
  <c r="G843" i="7"/>
  <c r="H843" i="7" s="1"/>
  <c r="E849" i="7"/>
  <c r="E865" i="7"/>
  <c r="E881" i="7"/>
  <c r="E897" i="7"/>
  <c r="G915" i="7"/>
  <c r="H915" i="7" s="1"/>
  <c r="E929" i="7"/>
  <c r="E937" i="7"/>
  <c r="E945" i="7"/>
  <c r="G963" i="7"/>
  <c r="H963" i="7" s="1"/>
  <c r="G971" i="7"/>
  <c r="H971" i="7" s="1"/>
  <c r="E977" i="7"/>
  <c r="E985" i="7"/>
  <c r="E993" i="7"/>
  <c r="E1001" i="7"/>
  <c r="G1027" i="7"/>
  <c r="H1027" i="7" s="1"/>
  <c r="E1033" i="7"/>
  <c r="G1043" i="7"/>
  <c r="H1043" i="7" s="1"/>
  <c r="E1049" i="7"/>
  <c r="G1059" i="7"/>
  <c r="H1059" i="7" s="1"/>
  <c r="E1065" i="7"/>
  <c r="E1073" i="7"/>
  <c r="E1081" i="7"/>
  <c r="G1091" i="7"/>
  <c r="H1091" i="7" s="1"/>
  <c r="E1097" i="7"/>
  <c r="E1121" i="7"/>
  <c r="G1131" i="7"/>
  <c r="H1131" i="7" s="1"/>
  <c r="E1137" i="7"/>
  <c r="E1145" i="7"/>
  <c r="G1155" i="7"/>
  <c r="H1155" i="7" s="1"/>
  <c r="E1161" i="7"/>
  <c r="G1171" i="7"/>
  <c r="H1171" i="7" s="1"/>
  <c r="E1177" i="7"/>
  <c r="G1187" i="7"/>
  <c r="H1187" i="7" s="1"/>
  <c r="E1193" i="7"/>
  <c r="E1201" i="7"/>
  <c r="G1211" i="7"/>
  <c r="H1211" i="7" s="1"/>
  <c r="E1217" i="7"/>
  <c r="G1227" i="7"/>
  <c r="H1227" i="7" s="1"/>
  <c r="E1233" i="7"/>
  <c r="E1241" i="7"/>
  <c r="E1273" i="7"/>
  <c r="E1281" i="7"/>
  <c r="E1297" i="7"/>
  <c r="E1305" i="7"/>
  <c r="E1313" i="7"/>
  <c r="E1321" i="7"/>
  <c r="E1329" i="7"/>
  <c r="G1339" i="7"/>
  <c r="H1339" i="7" s="1"/>
  <c r="E1345" i="7"/>
  <c r="E1377" i="7"/>
  <c r="G1395" i="7"/>
  <c r="H1395" i="7" s="1"/>
  <c r="E1401" i="7"/>
  <c r="E1471" i="7"/>
  <c r="F1471" i="7" s="1"/>
  <c r="E1476" i="7"/>
  <c r="F1476" i="7" s="1"/>
  <c r="G1476" i="7" s="1"/>
  <c r="E1503" i="7"/>
  <c r="E1508" i="7"/>
  <c r="F1508" i="7" s="1"/>
  <c r="E1546" i="7"/>
  <c r="F1546" i="7" s="1"/>
  <c r="G1546" i="7" s="1"/>
  <c r="H1546" i="7" s="1"/>
  <c r="E1559" i="7"/>
  <c r="E1564" i="7"/>
  <c r="F1564" i="7" s="1"/>
  <c r="G1564" i="7" s="1"/>
  <c r="F1609" i="7"/>
  <c r="G1609" i="7" s="1"/>
  <c r="H1609" i="7" s="1"/>
  <c r="E1622" i="7"/>
  <c r="F1622" i="7" s="1"/>
  <c r="G1622" i="7" s="1"/>
  <c r="E1624" i="7"/>
  <c r="F1624" i="7" s="1"/>
  <c r="F1657" i="7"/>
  <c r="G1657" i="7" s="1"/>
  <c r="H1657" i="7" s="1"/>
  <c r="E1670" i="7"/>
  <c r="F1670" i="7" s="1"/>
  <c r="E1672" i="7"/>
  <c r="F1672" i="7" s="1"/>
  <c r="G1672" i="7" s="1"/>
  <c r="H1672" i="7" s="1"/>
  <c r="E1848" i="7"/>
  <c r="E1852" i="7"/>
  <c r="F1857" i="7"/>
  <c r="G1857" i="7" s="1"/>
  <c r="H1857" i="7" s="1"/>
  <c r="E1880" i="7"/>
  <c r="E1884" i="7"/>
  <c r="F1889" i="7"/>
  <c r="G1889" i="7" s="1"/>
  <c r="H1889" i="7" s="1"/>
  <c r="F1909" i="7"/>
  <c r="G1909" i="7" s="1"/>
  <c r="H1909" i="7" s="1"/>
  <c r="E1916" i="7"/>
  <c r="E1920" i="7"/>
  <c r="F1925" i="7"/>
  <c r="G1925" i="7" s="1"/>
  <c r="H1925" i="7" s="1"/>
  <c r="E1948" i="7"/>
  <c r="E1952" i="7"/>
  <c r="F1957" i="7"/>
  <c r="G1957" i="7" s="1"/>
  <c r="H1957" i="7" s="1"/>
  <c r="F1997" i="7"/>
  <c r="G1997" i="7" s="1"/>
  <c r="H1997" i="7" s="1"/>
  <c r="E2016" i="7"/>
  <c r="E2020" i="7"/>
  <c r="F2025" i="7"/>
  <c r="G2025" i="7" s="1"/>
  <c r="H2025" i="7" s="1"/>
  <c r="E2048" i="7"/>
  <c r="E2052" i="7"/>
  <c r="F2057" i="7"/>
  <c r="G2057" i="7" s="1"/>
  <c r="H2057" i="7" s="1"/>
  <c r="E2080" i="7"/>
  <c r="E2084" i="7"/>
  <c r="F2089" i="7"/>
  <c r="G2089" i="7" s="1"/>
  <c r="H2089" i="7" s="1"/>
  <c r="E2132" i="7"/>
  <c r="E2136" i="7"/>
  <c r="F2141" i="7"/>
  <c r="G2141" i="7" s="1"/>
  <c r="H2141" i="7" s="1"/>
  <c r="E2164" i="7"/>
  <c r="E2168" i="7"/>
  <c r="F2173" i="7"/>
  <c r="G2173" i="7" s="1"/>
  <c r="H2173" i="7" s="1"/>
  <c r="E2212" i="7"/>
  <c r="F2217" i="7"/>
  <c r="G2217" i="7" s="1"/>
  <c r="H2217" i="7" s="1"/>
  <c r="H76" i="7"/>
  <c r="L76" i="7"/>
  <c r="S76" i="7" s="1"/>
  <c r="H88" i="7"/>
  <c r="I88" i="7" s="1"/>
  <c r="H96" i="7"/>
  <c r="I96" i="7" s="1"/>
  <c r="H108" i="7"/>
  <c r="I108" i="7" s="1"/>
  <c r="H124" i="7"/>
  <c r="I124" i="7" s="1"/>
  <c r="H140" i="7"/>
  <c r="I140" i="7" s="1"/>
  <c r="H156" i="7"/>
  <c r="L156" i="7"/>
  <c r="S156" i="7" s="1"/>
  <c r="H180" i="7"/>
  <c r="I180" i="7" s="1"/>
  <c r="H260" i="7"/>
  <c r="I260" i="7" s="1"/>
  <c r="H300" i="7"/>
  <c r="I300" i="7" s="1"/>
  <c r="H348" i="7"/>
  <c r="I348" i="7" s="1"/>
  <c r="H396" i="7"/>
  <c r="I396" i="7" s="1"/>
  <c r="H428" i="7"/>
  <c r="I428" i="7" s="1"/>
  <c r="H484" i="7"/>
  <c r="I484" i="7" s="1"/>
  <c r="H528" i="7"/>
  <c r="I528" i="7" s="1"/>
  <c r="H532" i="7"/>
  <c r="I532" i="7" s="1"/>
  <c r="H540" i="7"/>
  <c r="I540" i="7" s="1"/>
  <c r="H580" i="7"/>
  <c r="I580" i="7" s="1"/>
  <c r="H596" i="7"/>
  <c r="I596" i="7" s="1"/>
  <c r="H620" i="7"/>
  <c r="I620" i="7" s="1"/>
  <c r="H644" i="7"/>
  <c r="I644" i="7" s="1"/>
  <c r="H660" i="7"/>
  <c r="I660" i="7" s="1"/>
  <c r="H708" i="7"/>
  <c r="I708" i="7" s="1"/>
  <c r="H724" i="7"/>
  <c r="I724" i="7" s="1"/>
  <c r="H740" i="7"/>
  <c r="I740" i="7" s="1"/>
  <c r="F842" i="7"/>
  <c r="G842" i="7" s="1"/>
  <c r="H842" i="7" s="1"/>
  <c r="F850" i="7"/>
  <c r="G850" i="7" s="1"/>
  <c r="H850" i="7" s="1"/>
  <c r="F858" i="7"/>
  <c r="G858" i="7" s="1"/>
  <c r="H858" i="7" s="1"/>
  <c r="F862" i="7"/>
  <c r="G862" i="7" s="1"/>
  <c r="H862" i="7" s="1"/>
  <c r="F866" i="7"/>
  <c r="G866" i="7" s="1"/>
  <c r="H866" i="7" s="1"/>
  <c r="F870" i="7"/>
  <c r="G870" i="7" s="1"/>
  <c r="H870" i="7" s="1"/>
  <c r="F874" i="7"/>
  <c r="G874" i="7" s="1"/>
  <c r="H874" i="7" s="1"/>
  <c r="F878" i="7"/>
  <c r="G878" i="7" s="1"/>
  <c r="H878" i="7" s="1"/>
  <c r="F886" i="7"/>
  <c r="G886" i="7" s="1"/>
  <c r="H886" i="7" s="1"/>
  <c r="F890" i="7"/>
  <c r="G890" i="7" s="1"/>
  <c r="H890" i="7" s="1"/>
  <c r="F894" i="7"/>
  <c r="G894" i="7" s="1"/>
  <c r="H894" i="7" s="1"/>
  <c r="F898" i="7"/>
  <c r="G898" i="7" s="1"/>
  <c r="H898" i="7" s="1"/>
  <c r="F902" i="7"/>
  <c r="G902" i="7" s="1"/>
  <c r="H902" i="7" s="1"/>
  <c r="F906" i="7"/>
  <c r="G906" i="7" s="1"/>
  <c r="H906" i="7" s="1"/>
  <c r="F910" i="7"/>
  <c r="G910" i="7" s="1"/>
  <c r="H910" i="7" s="1"/>
  <c r="F914" i="7"/>
  <c r="G914" i="7" s="1"/>
  <c r="H914" i="7" s="1"/>
  <c r="F918" i="7"/>
  <c r="G918" i="7" s="1"/>
  <c r="H918" i="7" s="1"/>
  <c r="F922" i="7"/>
  <c r="G922" i="7" s="1"/>
  <c r="H922" i="7" s="1"/>
  <c r="F926" i="7"/>
  <c r="G926" i="7" s="1"/>
  <c r="H926" i="7" s="1"/>
  <c r="F930" i="7"/>
  <c r="G930" i="7" s="1"/>
  <c r="H930" i="7" s="1"/>
  <c r="F934" i="7"/>
  <c r="G934" i="7" s="1"/>
  <c r="H934" i="7" s="1"/>
  <c r="F938" i="7"/>
  <c r="G938" i="7" s="1"/>
  <c r="H938" i="7" s="1"/>
  <c r="F946" i="7"/>
  <c r="G946" i="7" s="1"/>
  <c r="H946" i="7" s="1"/>
  <c r="F950" i="7"/>
  <c r="G950" i="7" s="1"/>
  <c r="H950" i="7" s="1"/>
  <c r="F958" i="7"/>
  <c r="G958" i="7" s="1"/>
  <c r="H958" i="7" s="1"/>
  <c r="F962" i="7"/>
  <c r="G962" i="7" s="1"/>
  <c r="H962" i="7" s="1"/>
  <c r="F966" i="7"/>
  <c r="G966" i="7" s="1"/>
  <c r="H966" i="7" s="1"/>
  <c r="F970" i="7"/>
  <c r="G970" i="7" s="1"/>
  <c r="H970" i="7" s="1"/>
  <c r="F974" i="7"/>
  <c r="G974" i="7" s="1"/>
  <c r="H974" i="7" s="1"/>
  <c r="F982" i="7"/>
  <c r="G982" i="7" s="1"/>
  <c r="H982" i="7" s="1"/>
  <c r="F986" i="7"/>
  <c r="G986" i="7" s="1"/>
  <c r="H986" i="7" s="1"/>
  <c r="F990" i="7"/>
  <c r="G990" i="7" s="1"/>
  <c r="H990" i="7" s="1"/>
  <c r="F994" i="7"/>
  <c r="G994" i="7" s="1"/>
  <c r="H994" i="7" s="1"/>
  <c r="F998" i="7"/>
  <c r="G998" i="7" s="1"/>
  <c r="H998" i="7" s="1"/>
  <c r="F1006" i="7"/>
  <c r="G1006" i="7" s="1"/>
  <c r="H1006" i="7" s="1"/>
  <c r="F1014" i="7"/>
  <c r="G1014" i="7" s="1"/>
  <c r="H1014" i="7" s="1"/>
  <c r="F1022" i="7"/>
  <c r="G1022" i="7" s="1"/>
  <c r="H1022" i="7" s="1"/>
  <c r="F1026" i="7"/>
  <c r="G1026" i="7" s="1"/>
  <c r="H1026" i="7" s="1"/>
  <c r="F1030" i="7"/>
  <c r="G1030" i="7" s="1"/>
  <c r="H1030" i="7" s="1"/>
  <c r="F1034" i="7"/>
  <c r="G1034" i="7" s="1"/>
  <c r="H1034" i="7" s="1"/>
  <c r="F1038" i="7"/>
  <c r="G1038" i="7" s="1"/>
  <c r="H1038" i="7" s="1"/>
  <c r="F1042" i="7"/>
  <c r="G1042" i="7" s="1"/>
  <c r="H1042" i="7" s="1"/>
  <c r="F1046" i="7"/>
  <c r="G1046" i="7" s="1"/>
  <c r="H1046" i="7" s="1"/>
  <c r="F1050" i="7"/>
  <c r="G1050" i="7" s="1"/>
  <c r="H1050" i="7" s="1"/>
  <c r="F1054" i="7"/>
  <c r="G1054" i="7" s="1"/>
  <c r="H1054" i="7" s="1"/>
  <c r="F1062" i="7"/>
  <c r="G1062" i="7" s="1"/>
  <c r="H1062" i="7" s="1"/>
  <c r="F1066" i="7"/>
  <c r="G1066" i="7" s="1"/>
  <c r="H1066" i="7" s="1"/>
  <c r="F1070" i="7"/>
  <c r="G1070" i="7" s="1"/>
  <c r="H1070" i="7" s="1"/>
  <c r="F1074" i="7"/>
  <c r="G1074" i="7" s="1"/>
  <c r="H1074" i="7" s="1"/>
  <c r="F1078" i="7"/>
  <c r="G1078" i="7" s="1"/>
  <c r="H1078" i="7" s="1"/>
  <c r="F1082" i="7"/>
  <c r="G1082" i="7" s="1"/>
  <c r="H1082" i="7" s="1"/>
  <c r="F1086" i="7"/>
  <c r="G1086" i="7" s="1"/>
  <c r="H1086" i="7" s="1"/>
  <c r="F1090" i="7"/>
  <c r="G1090" i="7" s="1"/>
  <c r="H1090" i="7" s="1"/>
  <c r="F1094" i="7"/>
  <c r="G1094" i="7" s="1"/>
  <c r="H1094" i="7" s="1"/>
  <c r="F1098" i="7"/>
  <c r="G1098" i="7" s="1"/>
  <c r="H1098" i="7" s="1"/>
  <c r="F1102" i="7"/>
  <c r="G1102" i="7" s="1"/>
  <c r="H1102" i="7" s="1"/>
  <c r="F1110" i="7"/>
  <c r="G1110" i="7" s="1"/>
  <c r="H1110" i="7" s="1"/>
  <c r="F1118" i="7"/>
  <c r="G1118" i="7" s="1"/>
  <c r="H1118" i="7" s="1"/>
  <c r="F1122" i="7"/>
  <c r="G1122" i="7" s="1"/>
  <c r="H1122" i="7" s="1"/>
  <c r="F1126" i="7"/>
  <c r="G1126" i="7" s="1"/>
  <c r="H1126" i="7" s="1"/>
  <c r="F1134" i="7"/>
  <c r="G1134" i="7" s="1"/>
  <c r="H1134" i="7" s="1"/>
  <c r="F1138" i="7"/>
  <c r="G1138" i="7" s="1"/>
  <c r="H1138" i="7" s="1"/>
  <c r="F1142" i="7"/>
  <c r="G1142" i="7" s="1"/>
  <c r="H1142" i="7" s="1"/>
  <c r="F1146" i="7"/>
  <c r="G1146" i="7" s="1"/>
  <c r="H1146" i="7" s="1"/>
  <c r="F1154" i="7"/>
  <c r="G1154" i="7" s="1"/>
  <c r="H1154" i="7" s="1"/>
  <c r="F1158" i="7"/>
  <c r="G1158" i="7" s="1"/>
  <c r="H1158" i="7" s="1"/>
  <c r="F1162" i="7"/>
  <c r="G1162" i="7" s="1"/>
  <c r="H1162" i="7" s="1"/>
  <c r="F1166" i="7"/>
  <c r="G1166" i="7" s="1"/>
  <c r="H1166" i="7" s="1"/>
  <c r="F1170" i="7"/>
  <c r="G1170" i="7" s="1"/>
  <c r="H1170" i="7" s="1"/>
  <c r="F1174" i="7"/>
  <c r="G1174" i="7" s="1"/>
  <c r="H1174" i="7" s="1"/>
  <c r="F1178" i="7"/>
  <c r="G1178" i="7" s="1"/>
  <c r="H1178" i="7" s="1"/>
  <c r="F1182" i="7"/>
  <c r="G1182" i="7" s="1"/>
  <c r="H1182" i="7" s="1"/>
  <c r="F1186" i="7"/>
  <c r="G1186" i="7" s="1"/>
  <c r="H1186" i="7" s="1"/>
  <c r="F1194" i="7"/>
  <c r="G1194" i="7" s="1"/>
  <c r="H1194" i="7" s="1"/>
  <c r="F1202" i="7"/>
  <c r="G1202" i="7" s="1"/>
  <c r="H1202" i="7" s="1"/>
  <c r="F1206" i="7"/>
  <c r="G1206" i="7" s="1"/>
  <c r="H1206" i="7" s="1"/>
  <c r="F1210" i="7"/>
  <c r="G1210" i="7" s="1"/>
  <c r="H1210" i="7" s="1"/>
  <c r="F1214" i="7"/>
  <c r="G1214" i="7" s="1"/>
  <c r="H1214" i="7" s="1"/>
  <c r="F1218" i="7"/>
  <c r="G1218" i="7" s="1"/>
  <c r="H1218" i="7" s="1"/>
  <c r="F1222" i="7"/>
  <c r="G1222" i="7" s="1"/>
  <c r="H1222" i="7" s="1"/>
  <c r="F1226" i="7"/>
  <c r="G1226" i="7" s="1"/>
  <c r="H1226" i="7" s="1"/>
  <c r="F1230" i="7"/>
  <c r="G1230" i="7" s="1"/>
  <c r="H1230" i="7" s="1"/>
  <c r="F1234" i="7"/>
  <c r="G1234" i="7" s="1"/>
  <c r="H1234" i="7" s="1"/>
  <c r="F1238" i="7"/>
  <c r="G1238" i="7" s="1"/>
  <c r="H1238" i="7" s="1"/>
  <c r="F1242" i="7"/>
  <c r="G1242" i="7" s="1"/>
  <c r="H1242" i="7" s="1"/>
  <c r="F1246" i="7"/>
  <c r="G1246" i="7" s="1"/>
  <c r="H1246" i="7" s="1"/>
  <c r="F1250" i="7"/>
  <c r="G1250" i="7" s="1"/>
  <c r="H1250" i="7" s="1"/>
  <c r="F1254" i="7"/>
  <c r="G1254" i="7" s="1"/>
  <c r="H1254" i="7" s="1"/>
  <c r="F1258" i="7"/>
  <c r="G1258" i="7" s="1"/>
  <c r="H1258" i="7" s="1"/>
  <c r="F1262" i="7"/>
  <c r="G1262" i="7" s="1"/>
  <c r="H1262" i="7" s="1"/>
  <c r="F1266" i="7"/>
  <c r="G1266" i="7" s="1"/>
  <c r="H1266" i="7" s="1"/>
  <c r="F1270" i="7"/>
  <c r="G1270" i="7" s="1"/>
  <c r="H1270" i="7" s="1"/>
  <c r="F1274" i="7"/>
  <c r="G1274" i="7" s="1"/>
  <c r="H1274" i="7" s="1"/>
  <c r="F1278" i="7"/>
  <c r="G1278" i="7" s="1"/>
  <c r="H1278" i="7" s="1"/>
  <c r="F1282" i="7"/>
  <c r="G1282" i="7" s="1"/>
  <c r="H1282" i="7" s="1"/>
  <c r="F1286" i="7"/>
  <c r="G1286" i="7" s="1"/>
  <c r="H1286" i="7" s="1"/>
  <c r="F1294" i="7"/>
  <c r="G1294" i="7" s="1"/>
  <c r="H1294" i="7" s="1"/>
  <c r="F1302" i="7"/>
  <c r="G1302" i="7" s="1"/>
  <c r="H1302" i="7" s="1"/>
  <c r="F1310" i="7"/>
  <c r="G1310" i="7" s="1"/>
  <c r="H1310" i="7" s="1"/>
  <c r="F1318" i="7"/>
  <c r="G1318" i="7" s="1"/>
  <c r="H1318" i="7" s="1"/>
  <c r="F1322" i="7"/>
  <c r="G1322" i="7" s="1"/>
  <c r="H1322" i="7" s="1"/>
  <c r="F1326" i="7"/>
  <c r="G1326" i="7" s="1"/>
  <c r="H1326" i="7" s="1"/>
  <c r="F1330" i="7"/>
  <c r="G1330" i="7" s="1"/>
  <c r="H1330" i="7" s="1"/>
  <c r="F1334" i="7"/>
  <c r="G1334" i="7" s="1"/>
  <c r="H1334" i="7" s="1"/>
  <c r="F1338" i="7"/>
  <c r="G1338" i="7" s="1"/>
  <c r="H1338" i="7" s="1"/>
  <c r="F1346" i="7"/>
  <c r="G1346" i="7" s="1"/>
  <c r="H1346" i="7" s="1"/>
  <c r="F1350" i="7"/>
  <c r="G1350" i="7" s="1"/>
  <c r="H1350" i="7" s="1"/>
  <c r="F1354" i="7"/>
  <c r="G1354" i="7" s="1"/>
  <c r="H1354" i="7" s="1"/>
  <c r="F1358" i="7"/>
  <c r="G1358" i="7" s="1"/>
  <c r="H1358" i="7" s="1"/>
  <c r="F1362" i="7"/>
  <c r="G1362" i="7" s="1"/>
  <c r="H1362" i="7" s="1"/>
  <c r="F1366" i="7"/>
  <c r="G1366" i="7" s="1"/>
  <c r="H1366" i="7" s="1"/>
  <c r="F1370" i="7"/>
  <c r="G1370" i="7" s="1"/>
  <c r="H1370" i="7" s="1"/>
  <c r="F1374" i="7"/>
  <c r="G1374" i="7" s="1"/>
  <c r="H1374" i="7" s="1"/>
  <c r="F1378" i="7"/>
  <c r="G1378" i="7" s="1"/>
  <c r="H1378" i="7" s="1"/>
  <c r="F1382" i="7"/>
  <c r="G1382" i="7" s="1"/>
  <c r="H1382" i="7" s="1"/>
  <c r="F1386" i="7"/>
  <c r="G1386" i="7" s="1"/>
  <c r="H1386" i="7" s="1"/>
  <c r="F1394" i="7"/>
  <c r="G1394" i="7" s="1"/>
  <c r="H1394" i="7" s="1"/>
  <c r="F1398" i="7"/>
  <c r="G1398" i="7" s="1"/>
  <c r="H1398" i="7" s="1"/>
  <c r="F1402" i="7"/>
  <c r="G1402" i="7" s="1"/>
  <c r="H1402" i="7" s="1"/>
  <c r="E1410" i="7"/>
  <c r="F1410" i="7" s="1"/>
  <c r="F1412" i="7"/>
  <c r="G1412" i="7" s="1"/>
  <c r="H1412" i="7" s="1"/>
  <c r="I1412" i="7" s="1"/>
  <c r="E1418" i="7"/>
  <c r="F1418" i="7" s="1"/>
  <c r="F1420" i="7"/>
  <c r="G1420" i="7" s="1"/>
  <c r="H1420" i="7" s="1"/>
  <c r="I1420" i="7" s="1"/>
  <c r="E1426" i="7"/>
  <c r="F1426" i="7" s="1"/>
  <c r="F1428" i="7"/>
  <c r="G1428" i="7" s="1"/>
  <c r="H1428" i="7" s="1"/>
  <c r="E1434" i="7"/>
  <c r="F1434" i="7" s="1"/>
  <c r="F1436" i="7"/>
  <c r="G1436" i="7" s="1"/>
  <c r="H1436" i="7" s="1"/>
  <c r="E1442" i="7"/>
  <c r="F1442" i="7" s="1"/>
  <c r="F1444" i="7"/>
  <c r="G1444" i="7" s="1"/>
  <c r="H1444" i="7" s="1"/>
  <c r="I1444" i="7" s="1"/>
  <c r="E1450" i="7"/>
  <c r="F1450" i="7" s="1"/>
  <c r="F1452" i="7"/>
  <c r="G1452" i="7" s="1"/>
  <c r="H1452" i="7" s="1"/>
  <c r="I1452" i="7" s="1"/>
  <c r="E1458" i="7"/>
  <c r="F1458" i="7" s="1"/>
  <c r="F1460" i="7"/>
  <c r="G1460" i="7" s="1"/>
  <c r="H1460" i="7" s="1"/>
  <c r="E1466" i="7"/>
  <c r="F1466" i="7" s="1"/>
  <c r="E1468" i="7"/>
  <c r="F1468" i="7" s="1"/>
  <c r="F1480" i="7"/>
  <c r="G1480" i="7" s="1"/>
  <c r="H1480" i="7" s="1"/>
  <c r="E1482" i="7"/>
  <c r="F1482" i="7" s="1"/>
  <c r="E1494" i="7"/>
  <c r="F1494" i="7" s="1"/>
  <c r="G1494" i="7" s="1"/>
  <c r="H1494" i="7" s="1"/>
  <c r="E1500" i="7"/>
  <c r="F1500" i="7" s="1"/>
  <c r="E1518" i="7"/>
  <c r="F1518" i="7" s="1"/>
  <c r="G1518" i="7" s="1"/>
  <c r="E1524" i="7"/>
  <c r="F1524" i="7" s="1"/>
  <c r="F1536" i="7"/>
  <c r="G1536" i="7" s="1"/>
  <c r="E1538" i="7"/>
  <c r="F1538" i="7" s="1"/>
  <c r="E1550" i="7"/>
  <c r="F1550" i="7" s="1"/>
  <c r="G1550" i="7" s="1"/>
  <c r="E1556" i="7"/>
  <c r="F1556" i="7" s="1"/>
  <c r="F1568" i="7"/>
  <c r="G1568" i="7" s="1"/>
  <c r="H1568" i="7" s="1"/>
  <c r="E1570" i="7"/>
  <c r="F1570" i="7" s="1"/>
  <c r="E1582" i="7"/>
  <c r="F1582" i="7" s="1"/>
  <c r="G1582" i="7" s="1"/>
  <c r="H1582" i="7" s="1"/>
  <c r="E1588" i="7"/>
  <c r="F1588" i="7" s="1"/>
  <c r="F1600" i="7"/>
  <c r="G1600" i="7" s="1"/>
  <c r="E1602" i="7"/>
  <c r="F1602" i="7" s="1"/>
  <c r="E1614" i="7"/>
  <c r="F1614" i="7" s="1"/>
  <c r="E1620" i="7"/>
  <c r="F1620" i="7" s="1"/>
  <c r="G1620" i="7" s="1"/>
  <c r="E1634" i="7"/>
  <c r="F1634" i="7" s="1"/>
  <c r="G1634" i="7" s="1"/>
  <c r="H1634" i="7" s="1"/>
  <c r="E1650" i="7"/>
  <c r="E1662" i="7"/>
  <c r="F1662" i="7" s="1"/>
  <c r="E1668" i="7"/>
  <c r="F1668" i="7" s="1"/>
  <c r="G1668" i="7" s="1"/>
  <c r="E1688" i="7"/>
  <c r="F1688" i="7" s="1"/>
  <c r="E1690" i="7"/>
  <c r="F1690" i="7" s="1"/>
  <c r="G1690" i="7" s="1"/>
  <c r="E1692" i="7"/>
  <c r="F1692" i="7" s="1"/>
  <c r="E1694" i="7"/>
  <c r="F1694" i="7" s="1"/>
  <c r="G1694" i="7" s="1"/>
  <c r="E1696" i="7"/>
  <c r="F1696" i="7" s="1"/>
  <c r="E1698" i="7"/>
  <c r="F1698" i="7" s="1"/>
  <c r="G1698" i="7" s="1"/>
  <c r="E1700" i="7"/>
  <c r="F1700" i="7" s="1"/>
  <c r="E1702" i="7"/>
  <c r="F1702" i="7" s="1"/>
  <c r="G1702" i="7" s="1"/>
  <c r="E1704" i="7"/>
  <c r="F1704" i="7" s="1"/>
  <c r="E1706" i="7"/>
  <c r="F1706" i="7" s="1"/>
  <c r="G1706" i="7" s="1"/>
  <c r="E1708" i="7"/>
  <c r="F1708" i="7" s="1"/>
  <c r="E1710" i="7"/>
  <c r="F1710" i="7" s="1"/>
  <c r="G1710" i="7" s="1"/>
  <c r="E1712" i="7"/>
  <c r="F1712" i="7" s="1"/>
  <c r="G1713" i="7"/>
  <c r="H1713" i="7" s="1"/>
  <c r="E1714" i="7"/>
  <c r="F1714" i="7" s="1"/>
  <c r="G1714" i="7" s="1"/>
  <c r="E1716" i="7"/>
  <c r="F1716" i="7" s="1"/>
  <c r="G1717" i="7"/>
  <c r="H1717" i="7" s="1"/>
  <c r="E1718" i="7"/>
  <c r="F1718" i="7" s="1"/>
  <c r="E1720" i="7"/>
  <c r="F1720" i="7" s="1"/>
  <c r="G1721" i="7"/>
  <c r="H1721" i="7" s="1"/>
  <c r="E1722" i="7"/>
  <c r="F1722" i="7" s="1"/>
  <c r="G1722" i="7" s="1"/>
  <c r="E1724" i="7"/>
  <c r="F1724" i="7" s="1"/>
  <c r="G1725" i="7"/>
  <c r="H1725" i="7" s="1"/>
  <c r="E1726" i="7"/>
  <c r="F1726" i="7" s="1"/>
  <c r="G1726" i="7" s="1"/>
  <c r="E1728" i="7"/>
  <c r="F1728" i="7" s="1"/>
  <c r="G1729" i="7"/>
  <c r="H1729" i="7" s="1"/>
  <c r="E1730" i="7"/>
  <c r="F1730" i="7" s="1"/>
  <c r="G1730" i="7" s="1"/>
  <c r="E1732" i="7"/>
  <c r="F1732" i="7" s="1"/>
  <c r="G1733" i="7"/>
  <c r="H1733" i="7" s="1"/>
  <c r="E1734" i="7"/>
  <c r="F1734" i="7" s="1"/>
  <c r="G1734" i="7" s="1"/>
  <c r="F1845" i="7"/>
  <c r="G1845" i="7" s="1"/>
  <c r="H1845" i="7" s="1"/>
  <c r="F1869" i="7"/>
  <c r="G1869" i="7" s="1"/>
  <c r="H1869" i="7" s="1"/>
  <c r="E1904" i="7"/>
  <c r="E1908" i="7"/>
  <c r="F1937" i="7"/>
  <c r="G1937" i="7" s="1"/>
  <c r="H1937" i="7" s="1"/>
  <c r="F1969" i="7"/>
  <c r="G1969" i="7" s="1"/>
  <c r="H1969" i="7" s="1"/>
  <c r="E1992" i="7"/>
  <c r="E1996" i="7"/>
  <c r="F2001" i="7"/>
  <c r="G2001" i="7" s="1"/>
  <c r="H2001" i="7" s="1"/>
  <c r="F2037" i="7"/>
  <c r="G2037" i="7" s="1"/>
  <c r="H2037" i="7" s="1"/>
  <c r="F2069" i="7"/>
  <c r="G2069" i="7" s="1"/>
  <c r="H2069" i="7" s="1"/>
  <c r="F2101" i="7"/>
  <c r="G2101" i="7" s="1"/>
  <c r="H2101" i="7" s="1"/>
  <c r="E2124" i="7"/>
  <c r="E2128" i="7"/>
  <c r="F2153" i="7"/>
  <c r="G2153" i="7" s="1"/>
  <c r="H2153" i="7" s="1"/>
  <c r="F2185" i="7"/>
  <c r="G2185" i="7" s="1"/>
  <c r="H2185" i="7" s="1"/>
  <c r="E2192" i="7"/>
  <c r="E2228" i="7"/>
  <c r="F2233" i="7"/>
  <c r="G2233" i="7" s="1"/>
  <c r="H2233" i="7" s="1"/>
  <c r="E772" i="7"/>
  <c r="E776" i="7"/>
  <c r="E780" i="7"/>
  <c r="E784" i="7"/>
  <c r="E788" i="7"/>
  <c r="E792" i="7"/>
  <c r="E796" i="7"/>
  <c r="E800" i="7"/>
  <c r="E804" i="7"/>
  <c r="E808" i="7"/>
  <c r="E812" i="7"/>
  <c r="E816" i="7"/>
  <c r="E820" i="7"/>
  <c r="E824" i="7"/>
  <c r="E828" i="7"/>
  <c r="E832" i="7"/>
  <c r="E836" i="7"/>
  <c r="E840" i="7"/>
  <c r="E844" i="7"/>
  <c r="E848" i="7"/>
  <c r="H851" i="7"/>
  <c r="E852" i="7"/>
  <c r="E856" i="7"/>
  <c r="E860" i="7"/>
  <c r="E864" i="7"/>
  <c r="E868" i="7"/>
  <c r="E872" i="7"/>
  <c r="E876" i="7"/>
  <c r="E880" i="7"/>
  <c r="E884" i="7"/>
  <c r="E888" i="7"/>
  <c r="E892" i="7"/>
  <c r="E896" i="7"/>
  <c r="E900" i="7"/>
  <c r="E904" i="7"/>
  <c r="E908" i="7"/>
  <c r="E912" i="7"/>
  <c r="E916" i="7"/>
  <c r="E920" i="7"/>
  <c r="E924" i="7"/>
  <c r="E928" i="7"/>
  <c r="E932" i="7"/>
  <c r="E936" i="7"/>
  <c r="E940" i="7"/>
  <c r="E944" i="7"/>
  <c r="E948" i="7"/>
  <c r="E952" i="7"/>
  <c r="E956" i="7"/>
  <c r="E960" i="7"/>
  <c r="E964" i="7"/>
  <c r="E968" i="7"/>
  <c r="E972" i="7"/>
  <c r="E976" i="7"/>
  <c r="E980" i="7"/>
  <c r="E984" i="7"/>
  <c r="E988" i="7"/>
  <c r="E992" i="7"/>
  <c r="E996" i="7"/>
  <c r="E1000" i="7"/>
  <c r="E1004" i="7"/>
  <c r="E1008" i="7"/>
  <c r="E1012" i="7"/>
  <c r="E1016" i="7"/>
  <c r="H1019" i="7"/>
  <c r="E1020" i="7"/>
  <c r="E1024" i="7"/>
  <c r="E1028" i="7"/>
  <c r="E1032" i="7"/>
  <c r="E1036" i="7"/>
  <c r="E1040" i="7"/>
  <c r="E1044" i="7"/>
  <c r="E1048" i="7"/>
  <c r="E1052" i="7"/>
  <c r="E1056" i="7"/>
  <c r="E1060" i="7"/>
  <c r="E1064" i="7"/>
  <c r="E1068" i="7"/>
  <c r="E1072" i="7"/>
  <c r="E1076" i="7"/>
  <c r="E1080" i="7"/>
  <c r="E1084" i="7"/>
  <c r="E1088" i="7"/>
  <c r="E1092" i="7"/>
  <c r="E1096" i="7"/>
  <c r="E1100" i="7"/>
  <c r="E1104" i="7"/>
  <c r="E1108" i="7"/>
  <c r="E1112" i="7"/>
  <c r="E1116" i="7"/>
  <c r="E1120" i="7"/>
  <c r="E1124" i="7"/>
  <c r="E1128" i="7"/>
  <c r="E1132" i="7"/>
  <c r="E1136" i="7"/>
  <c r="E1140" i="7"/>
  <c r="E1144" i="7"/>
  <c r="E1148" i="7"/>
  <c r="E1152" i="7"/>
  <c r="E1156" i="7"/>
  <c r="E1160" i="7"/>
  <c r="E1164" i="7"/>
  <c r="E1168" i="7"/>
  <c r="E1172" i="7"/>
  <c r="E1176" i="7"/>
  <c r="E1180" i="7"/>
  <c r="E1184" i="7"/>
  <c r="E1188" i="7"/>
  <c r="E1192" i="7"/>
  <c r="E1196" i="7"/>
  <c r="E1200" i="7"/>
  <c r="E1204" i="7"/>
  <c r="E1208" i="7"/>
  <c r="E1212" i="7"/>
  <c r="E1216" i="7"/>
  <c r="E1220" i="7"/>
  <c r="E1224" i="7"/>
  <c r="E1228" i="7"/>
  <c r="E1232" i="7"/>
  <c r="E1236" i="7"/>
  <c r="E1240" i="7"/>
  <c r="E1244" i="7"/>
  <c r="E1248" i="7"/>
  <c r="E1252" i="7"/>
  <c r="E1256" i="7"/>
  <c r="E1260" i="7"/>
  <c r="E1264" i="7"/>
  <c r="E1268" i="7"/>
  <c r="E1272" i="7"/>
  <c r="E1276" i="7"/>
  <c r="E1280" i="7"/>
  <c r="E1284" i="7"/>
  <c r="E1288" i="7"/>
  <c r="E1292" i="7"/>
  <c r="E1296" i="7"/>
  <c r="E1300" i="7"/>
  <c r="E1304" i="7"/>
  <c r="E1308" i="7"/>
  <c r="E1312" i="7"/>
  <c r="E1316" i="7"/>
  <c r="E1320" i="7"/>
  <c r="E1324" i="7"/>
  <c r="E1328" i="7"/>
  <c r="E1332" i="7"/>
  <c r="E1336" i="7"/>
  <c r="E1340" i="7"/>
  <c r="E1344" i="7"/>
  <c r="E1348" i="7"/>
  <c r="E1352" i="7"/>
  <c r="E1356" i="7"/>
  <c r="E1360" i="7"/>
  <c r="E1364" i="7"/>
  <c r="E1368" i="7"/>
  <c r="E1372" i="7"/>
  <c r="E1376" i="7"/>
  <c r="E1380" i="7"/>
  <c r="E1384" i="7"/>
  <c r="E1388" i="7"/>
  <c r="E1392" i="7"/>
  <c r="E1396" i="7"/>
  <c r="E1400" i="7"/>
  <c r="E1404" i="7"/>
  <c r="E1408" i="7"/>
  <c r="E1416" i="7"/>
  <c r="F1416" i="7" s="1"/>
  <c r="E1424" i="7"/>
  <c r="F1424" i="7" s="1"/>
  <c r="F1431" i="7"/>
  <c r="E1432" i="7"/>
  <c r="F1432" i="7" s="1"/>
  <c r="F1439" i="7"/>
  <c r="E1440" i="7"/>
  <c r="F1440" i="7" s="1"/>
  <c r="F1447" i="7"/>
  <c r="E1448" i="7"/>
  <c r="F1448" i="7" s="1"/>
  <c r="F1455" i="7"/>
  <c r="E1456" i="7"/>
  <c r="F1456" i="7" s="1"/>
  <c r="E1464" i="7"/>
  <c r="F1464" i="7" s="1"/>
  <c r="G1473" i="7"/>
  <c r="H1473" i="7" s="1"/>
  <c r="E1474" i="7"/>
  <c r="F1481" i="7"/>
  <c r="G1481" i="7" s="1"/>
  <c r="H1481" i="7" s="1"/>
  <c r="E1486" i="7"/>
  <c r="F1486" i="7" s="1"/>
  <c r="F1487" i="7"/>
  <c r="G1487" i="7" s="1"/>
  <c r="E1492" i="7"/>
  <c r="F1492" i="7" s="1"/>
  <c r="E1495" i="7"/>
  <c r="E1496" i="7"/>
  <c r="F1496" i="7" s="1"/>
  <c r="G1505" i="7"/>
  <c r="H1505" i="7" s="1"/>
  <c r="E1506" i="7"/>
  <c r="E1516" i="7"/>
  <c r="F1516" i="7" s="1"/>
  <c r="E1519" i="7"/>
  <c r="F1519" i="7" s="1"/>
  <c r="E1520" i="7"/>
  <c r="F1520" i="7" s="1"/>
  <c r="E1530" i="7"/>
  <c r="F1537" i="7"/>
  <c r="G1537" i="7" s="1"/>
  <c r="H1537" i="7" s="1"/>
  <c r="E1542" i="7"/>
  <c r="F1542" i="7" s="1"/>
  <c r="F1543" i="7"/>
  <c r="G1543" i="7" s="1"/>
  <c r="E1548" i="7"/>
  <c r="F1548" i="7" s="1"/>
  <c r="E1551" i="7"/>
  <c r="E1552" i="7"/>
  <c r="F1552" i="7" s="1"/>
  <c r="E1562" i="7"/>
  <c r="F1569" i="7"/>
  <c r="G1569" i="7" s="1"/>
  <c r="H1569" i="7" s="1"/>
  <c r="E1574" i="7"/>
  <c r="F1574" i="7" s="1"/>
  <c r="F1575" i="7"/>
  <c r="G1575" i="7" s="1"/>
  <c r="G1576" i="7"/>
  <c r="H1576" i="7" s="1"/>
  <c r="E1580" i="7"/>
  <c r="F1580" i="7" s="1"/>
  <c r="E1583" i="7"/>
  <c r="E1584" i="7"/>
  <c r="F1584" i="7" s="1"/>
  <c r="G1593" i="7"/>
  <c r="H1593" i="7" s="1"/>
  <c r="E1594" i="7"/>
  <c r="F1601" i="7"/>
  <c r="G1601" i="7" s="1"/>
  <c r="H1601" i="7" s="1"/>
  <c r="E1606" i="7"/>
  <c r="F1606" i="7" s="1"/>
  <c r="F1607" i="7"/>
  <c r="G1607" i="7" s="1"/>
  <c r="G1608" i="7"/>
  <c r="E1612" i="7"/>
  <c r="F1612" i="7" s="1"/>
  <c r="E1615" i="7"/>
  <c r="E1616" i="7"/>
  <c r="F1616" i="7" s="1"/>
  <c r="G1625" i="7"/>
  <c r="H1625" i="7" s="1"/>
  <c r="E1626" i="7"/>
  <c r="F1633" i="7"/>
  <c r="G1633" i="7" s="1"/>
  <c r="H1633" i="7" s="1"/>
  <c r="E1642" i="7"/>
  <c r="F1649" i="7"/>
  <c r="G1649" i="7" s="1"/>
  <c r="H1649" i="7" s="1"/>
  <c r="E1654" i="7"/>
  <c r="F1655" i="7"/>
  <c r="G1655" i="7" s="1"/>
  <c r="E1660" i="7"/>
  <c r="F1660" i="7" s="1"/>
  <c r="E1663" i="7"/>
  <c r="F1663" i="7" s="1"/>
  <c r="E1664" i="7"/>
  <c r="F1664" i="7" s="1"/>
  <c r="G1789" i="7"/>
  <c r="H1789" i="7" s="1"/>
  <c r="G1793" i="7"/>
  <c r="H1793" i="7" s="1"/>
  <c r="G1797" i="7"/>
  <c r="H1797" i="7" s="1"/>
  <c r="G1801" i="7"/>
  <c r="H1801" i="7" s="1"/>
  <c r="G1805" i="7"/>
  <c r="H1805" i="7" s="1"/>
  <c r="E1864" i="7"/>
  <c r="E1868" i="7"/>
  <c r="F1873" i="7"/>
  <c r="G1873" i="7" s="1"/>
  <c r="H1873" i="7" s="1"/>
  <c r="E1896" i="7"/>
  <c r="E1900" i="7"/>
  <c r="E1932" i="7"/>
  <c r="E1936" i="7"/>
  <c r="F1941" i="7"/>
  <c r="G1941" i="7" s="1"/>
  <c r="H1941" i="7" s="1"/>
  <c r="E1964" i="7"/>
  <c r="E1968" i="7"/>
  <c r="F1973" i="7"/>
  <c r="G1973" i="7" s="1"/>
  <c r="H1973" i="7" s="1"/>
  <c r="F1981" i="7"/>
  <c r="G1981" i="7" s="1"/>
  <c r="H1981" i="7" s="1"/>
  <c r="F2009" i="7"/>
  <c r="G2009" i="7" s="1"/>
  <c r="H2009" i="7" s="1"/>
  <c r="E2032" i="7"/>
  <c r="E2036" i="7"/>
  <c r="F2041" i="7"/>
  <c r="G2041" i="7" s="1"/>
  <c r="H2041" i="7" s="1"/>
  <c r="E2064" i="7"/>
  <c r="E2068" i="7"/>
  <c r="F2073" i="7"/>
  <c r="G2073" i="7" s="1"/>
  <c r="H2073" i="7" s="1"/>
  <c r="E2096" i="7"/>
  <c r="E2100" i="7"/>
  <c r="F2105" i="7"/>
  <c r="G2105" i="7" s="1"/>
  <c r="H2105" i="7" s="1"/>
  <c r="F2113" i="7"/>
  <c r="G2113" i="7" s="1"/>
  <c r="H2113" i="7" s="1"/>
  <c r="E2148" i="7"/>
  <c r="E2152" i="7"/>
  <c r="F2157" i="7"/>
  <c r="G2157" i="7" s="1"/>
  <c r="H2157" i="7" s="1"/>
  <c r="E2180" i="7"/>
  <c r="E2184" i="7"/>
  <c r="F2205" i="7"/>
  <c r="G2205" i="7" s="1"/>
  <c r="H2205" i="7" s="1"/>
  <c r="E1406" i="7"/>
  <c r="F1406" i="7" s="1"/>
  <c r="E1414" i="7"/>
  <c r="F1414" i="7" s="1"/>
  <c r="E1422" i="7"/>
  <c r="F1422" i="7" s="1"/>
  <c r="E1430" i="7"/>
  <c r="F1430" i="7" s="1"/>
  <c r="E1438" i="7"/>
  <c r="F1438" i="7" s="1"/>
  <c r="E1446" i="7"/>
  <c r="F1446" i="7" s="1"/>
  <c r="E1454" i="7"/>
  <c r="F1454" i="7" s="1"/>
  <c r="E1462" i="7"/>
  <c r="F1462" i="7" s="1"/>
  <c r="E1478" i="7"/>
  <c r="F1478" i="7" s="1"/>
  <c r="F1479" i="7"/>
  <c r="G1479" i="7" s="1"/>
  <c r="H1479" i="7" s="1"/>
  <c r="E1484" i="7"/>
  <c r="F1484" i="7" s="1"/>
  <c r="G1497" i="7"/>
  <c r="H1497" i="7" s="1"/>
  <c r="E1498" i="7"/>
  <c r="F1498" i="7" s="1"/>
  <c r="E1510" i="7"/>
  <c r="G1521" i="7"/>
  <c r="H1521" i="7" s="1"/>
  <c r="E1522" i="7"/>
  <c r="F1522" i="7" s="1"/>
  <c r="E1534" i="7"/>
  <c r="F1534" i="7" s="1"/>
  <c r="F1535" i="7"/>
  <c r="G1535" i="7" s="1"/>
  <c r="H1535" i="7" s="1"/>
  <c r="E1540" i="7"/>
  <c r="F1540" i="7" s="1"/>
  <c r="E1554" i="7"/>
  <c r="F1554" i="7" s="1"/>
  <c r="E1566" i="7"/>
  <c r="F1566" i="7" s="1"/>
  <c r="F1567" i="7"/>
  <c r="G1567" i="7" s="1"/>
  <c r="H1567" i="7" s="1"/>
  <c r="E1572" i="7"/>
  <c r="F1572" i="7" s="1"/>
  <c r="E1586" i="7"/>
  <c r="F1586" i="7" s="1"/>
  <c r="E1598" i="7"/>
  <c r="F1599" i="7"/>
  <c r="G1599" i="7" s="1"/>
  <c r="E1604" i="7"/>
  <c r="F1604" i="7" s="1"/>
  <c r="G1617" i="7"/>
  <c r="H1617" i="7" s="1"/>
  <c r="E1618" i="7"/>
  <c r="F1618" i="7" s="1"/>
  <c r="E1630" i="7"/>
  <c r="F1630" i="7" s="1"/>
  <c r="F1631" i="7"/>
  <c r="G1631" i="7" s="1"/>
  <c r="H1631" i="7" s="1"/>
  <c r="G1632" i="7"/>
  <c r="H1632" i="7" s="1"/>
  <c r="E1636" i="7"/>
  <c r="F1636" i="7" s="1"/>
  <c r="E1646" i="7"/>
  <c r="F1647" i="7"/>
  <c r="G1647" i="7" s="1"/>
  <c r="G1648" i="7"/>
  <c r="E1652" i="7"/>
  <c r="F1652" i="7" s="1"/>
  <c r="G1665" i="7"/>
  <c r="H1665" i="7" s="1"/>
  <c r="E1666" i="7"/>
  <c r="E1674" i="7"/>
  <c r="F1674" i="7" s="1"/>
  <c r="E1676" i="7"/>
  <c r="F1676" i="7" s="1"/>
  <c r="E1678" i="7"/>
  <c r="F1678" i="7" s="1"/>
  <c r="E1680" i="7"/>
  <c r="F1680" i="7" s="1"/>
  <c r="E1682" i="7"/>
  <c r="F1682" i="7" s="1"/>
  <c r="E1684" i="7"/>
  <c r="F1684" i="7" s="1"/>
  <c r="E1686" i="7"/>
  <c r="F1686" i="7" s="1"/>
  <c r="E1736" i="7"/>
  <c r="F1736" i="7" s="1"/>
  <c r="E1738" i="7"/>
  <c r="F1738" i="7" s="1"/>
  <c r="E1740" i="7"/>
  <c r="F1740" i="7" s="1"/>
  <c r="E1742" i="7"/>
  <c r="F1742" i="7" s="1"/>
  <c r="E1744" i="7"/>
  <c r="F1744" i="7" s="1"/>
  <c r="E1746" i="7"/>
  <c r="F1746" i="7" s="1"/>
  <c r="E1748" i="7"/>
  <c r="F1748" i="7" s="1"/>
  <c r="E1750" i="7"/>
  <c r="F1750" i="7" s="1"/>
  <c r="E1752" i="7"/>
  <c r="F1752" i="7" s="1"/>
  <c r="E1754" i="7"/>
  <c r="E1756" i="7"/>
  <c r="F1756" i="7" s="1"/>
  <c r="E1758" i="7"/>
  <c r="F1758" i="7" s="1"/>
  <c r="E1760" i="7"/>
  <c r="F1760" i="7" s="1"/>
  <c r="E1762" i="7"/>
  <c r="F1762" i="7" s="1"/>
  <c r="E1764" i="7"/>
  <c r="F1764" i="7" s="1"/>
  <c r="E1766" i="7"/>
  <c r="F1766" i="7" s="1"/>
  <c r="E1768" i="7"/>
  <c r="F1768" i="7" s="1"/>
  <c r="F1853" i="7"/>
  <c r="G1853" i="7" s="1"/>
  <c r="H1853" i="7" s="1"/>
  <c r="F1885" i="7"/>
  <c r="G1885" i="7" s="1"/>
  <c r="H1885" i="7" s="1"/>
  <c r="F1921" i="7"/>
  <c r="G1921" i="7" s="1"/>
  <c r="H1921" i="7" s="1"/>
  <c r="F1953" i="7"/>
  <c r="G1953" i="7" s="1"/>
  <c r="H1953" i="7" s="1"/>
  <c r="E1980" i="7"/>
  <c r="F1985" i="7"/>
  <c r="G1985" i="7" s="1"/>
  <c r="H1985" i="7" s="1"/>
  <c r="F2021" i="7"/>
  <c r="G2021" i="7" s="1"/>
  <c r="H2021" i="7" s="1"/>
  <c r="F2053" i="7"/>
  <c r="G2053" i="7" s="1"/>
  <c r="H2053" i="7" s="1"/>
  <c r="F2085" i="7"/>
  <c r="G2085" i="7" s="1"/>
  <c r="H2085" i="7" s="1"/>
  <c r="E2112" i="7"/>
  <c r="F2117" i="7"/>
  <c r="G2117" i="7" s="1"/>
  <c r="H2117" i="7" s="1"/>
  <c r="F2137" i="7"/>
  <c r="G2137" i="7" s="1"/>
  <c r="F2169" i="7"/>
  <c r="G2169" i="7" s="1"/>
  <c r="H2169" i="7" s="1"/>
  <c r="E2200" i="7"/>
  <c r="E2204" i="7"/>
  <c r="F2204" i="7" s="1"/>
  <c r="G2204" i="7" s="1"/>
  <c r="F2209" i="7"/>
  <c r="G2209" i="7" s="1"/>
  <c r="H2209" i="7" s="1"/>
  <c r="E2216" i="7"/>
  <c r="F2221" i="7"/>
  <c r="G2221" i="7" s="1"/>
  <c r="H2221" i="7" s="1"/>
  <c r="E2232" i="7"/>
  <c r="F2232" i="7" s="1"/>
  <c r="F2237" i="7"/>
  <c r="G2237" i="7" s="1"/>
  <c r="H2237" i="7" s="1"/>
  <c r="E2248" i="7"/>
  <c r="F2248" i="7" s="1"/>
  <c r="G2248" i="7" s="1"/>
  <c r="F2253" i="7"/>
  <c r="G2253" i="7" s="1"/>
  <c r="H2253" i="7" s="1"/>
  <c r="F2261" i="7"/>
  <c r="G2261" i="7" s="1"/>
  <c r="H2261" i="7" s="1"/>
  <c r="E2272" i="7"/>
  <c r="F2272" i="7" s="1"/>
  <c r="G2272" i="7" s="1"/>
  <c r="F2277" i="7"/>
  <c r="G2277" i="7" s="1"/>
  <c r="H2277" i="7" s="1"/>
  <c r="E2288" i="7"/>
  <c r="F2288" i="7" s="1"/>
  <c r="G2288" i="7" s="1"/>
  <c r="F2293" i="7"/>
  <c r="G2293" i="7" s="1"/>
  <c r="H2293" i="7" s="1"/>
  <c r="E2304" i="7"/>
  <c r="F2304" i="7" s="1"/>
  <c r="E2316" i="7"/>
  <c r="F2321" i="7"/>
  <c r="G2321" i="7" s="1"/>
  <c r="H2321" i="7" s="1"/>
  <c r="E2340" i="7"/>
  <c r="F2340" i="7" s="1"/>
  <c r="G2340" i="7" s="1"/>
  <c r="F2345" i="7"/>
  <c r="G2345" i="7" s="1"/>
  <c r="H2345" i="7" s="1"/>
  <c r="E2356" i="7"/>
  <c r="F2356" i="7" s="1"/>
  <c r="G2356" i="7" s="1"/>
  <c r="F2361" i="7"/>
  <c r="G2361" i="7" s="1"/>
  <c r="H2361" i="7" s="1"/>
  <c r="E2372" i="7"/>
  <c r="F2372" i="7" s="1"/>
  <c r="G2372" i="7" s="1"/>
  <c r="E2384" i="7"/>
  <c r="F2389" i="7"/>
  <c r="G2389" i="7" s="1"/>
  <c r="E2400" i="7"/>
  <c r="F2405" i="7"/>
  <c r="G2405" i="7" s="1"/>
  <c r="E2416" i="7"/>
  <c r="F2421" i="7"/>
  <c r="G2421" i="7" s="1"/>
  <c r="E2432" i="7"/>
  <c r="E2440" i="7"/>
  <c r="F2445" i="7"/>
  <c r="G2445" i="7" s="1"/>
  <c r="H2445" i="7" s="1"/>
  <c r="E2456" i="7"/>
  <c r="F2456" i="7" s="1"/>
  <c r="G2456" i="7" s="1"/>
  <c r="F2461" i="7"/>
  <c r="G2461" i="7" s="1"/>
  <c r="H2461" i="7" s="1"/>
  <c r="F2473" i="7"/>
  <c r="G2473" i="7" s="1"/>
  <c r="E2484" i="7"/>
  <c r="F2484" i="7" s="1"/>
  <c r="G2484" i="7" s="1"/>
  <c r="E2492" i="7"/>
  <c r="F2492" i="7" s="1"/>
  <c r="G2492" i="7" s="1"/>
  <c r="F2497" i="7"/>
  <c r="G2497" i="7" s="1"/>
  <c r="H2497" i="7" s="1"/>
  <c r="E2508" i="7"/>
  <c r="F2508" i="7" s="1"/>
  <c r="G2508" i="7" s="1"/>
  <c r="E2520" i="7"/>
  <c r="F2525" i="7"/>
  <c r="G2525" i="7" s="1"/>
  <c r="E2540" i="7"/>
  <c r="F2545" i="7"/>
  <c r="G2545" i="7" s="1"/>
  <c r="H2545" i="7" s="1"/>
  <c r="E2556" i="7"/>
  <c r="F2561" i="7"/>
  <c r="G2561" i="7" s="1"/>
  <c r="E2572" i="7"/>
  <c r="E2580" i="7"/>
  <c r="E2592" i="7"/>
  <c r="F2597" i="7"/>
  <c r="G2597" i="7" s="1"/>
  <c r="H2597" i="7" s="1"/>
  <c r="E2608" i="7"/>
  <c r="F2613" i="7"/>
  <c r="G2613" i="7" s="1"/>
  <c r="E2624" i="7"/>
  <c r="F2629" i="7"/>
  <c r="G2629" i="7" s="1"/>
  <c r="H2629" i="7" s="1"/>
  <c r="E2640" i="7"/>
  <c r="F2645" i="7"/>
  <c r="G2645" i="7" s="1"/>
  <c r="E2656" i="7"/>
  <c r="F2660" i="7"/>
  <c r="G2660" i="7" s="1"/>
  <c r="H2660" i="7" s="1"/>
  <c r="E2666" i="7"/>
  <c r="F2666" i="7" s="1"/>
  <c r="F2668" i="7"/>
  <c r="G2668" i="7" s="1"/>
  <c r="H2668" i="7" s="1"/>
  <c r="E2674" i="7"/>
  <c r="F2674" i="7" s="1"/>
  <c r="F2676" i="7"/>
  <c r="G2676" i="7" s="1"/>
  <c r="E2682" i="7"/>
  <c r="F2684" i="7"/>
  <c r="G2684" i="7" s="1"/>
  <c r="H2684" i="7" s="1"/>
  <c r="E2690" i="7"/>
  <c r="F2690" i="7" s="1"/>
  <c r="F2692" i="7"/>
  <c r="G2692" i="7" s="1"/>
  <c r="E2698" i="7"/>
  <c r="F2698" i="7" s="1"/>
  <c r="F2700" i="7"/>
  <c r="G2700" i="7" s="1"/>
  <c r="E2706" i="7"/>
  <c r="F2706" i="7" s="1"/>
  <c r="F2708" i="7"/>
  <c r="G2708" i="7" s="1"/>
  <c r="E2714" i="7"/>
  <c r="F2714" i="7" s="1"/>
  <c r="F2716" i="7"/>
  <c r="G2716" i="7" s="1"/>
  <c r="E2743" i="7"/>
  <c r="F2743" i="7" s="1"/>
  <c r="E2753" i="7"/>
  <c r="F2753" i="7" s="1"/>
  <c r="E2759" i="7"/>
  <c r="E2769" i="7"/>
  <c r="F2769" i="7" s="1"/>
  <c r="G2769" i="7" s="1"/>
  <c r="E2775" i="7"/>
  <c r="E2785" i="7"/>
  <c r="E2791" i="7"/>
  <c r="F2791" i="7" s="1"/>
  <c r="E2801" i="7"/>
  <c r="F2801" i="7" s="1"/>
  <c r="G2801" i="7" s="1"/>
  <c r="E2807" i="7"/>
  <c r="F2807" i="7" s="1"/>
  <c r="E2817" i="7"/>
  <c r="F2817" i="7" s="1"/>
  <c r="E2823" i="7"/>
  <c r="E2833" i="7"/>
  <c r="F2833" i="7" s="1"/>
  <c r="G2833" i="7" s="1"/>
  <c r="E2839" i="7"/>
  <c r="F2839" i="7" s="1"/>
  <c r="E2849" i="7"/>
  <c r="E2855" i="7"/>
  <c r="E2869" i="7"/>
  <c r="E2875" i="7"/>
  <c r="F2875" i="7" s="1"/>
  <c r="E2885" i="7"/>
  <c r="F2885" i="7" s="1"/>
  <c r="G2885" i="7" s="1"/>
  <c r="E2895" i="7"/>
  <c r="F2900" i="7"/>
  <c r="G2900" i="7" s="1"/>
  <c r="H2900" i="7" s="1"/>
  <c r="E2983" i="7"/>
  <c r="F2988" i="7"/>
  <c r="G2988" i="7" s="1"/>
  <c r="H2988" i="7" s="1"/>
  <c r="E3079" i="7"/>
  <c r="F3084" i="7"/>
  <c r="G3084" i="7" s="1"/>
  <c r="E3136" i="7"/>
  <c r="E3138" i="7"/>
  <c r="E3168" i="7"/>
  <c r="F3168" i="7" s="1"/>
  <c r="G3168" i="7" s="1"/>
  <c r="H3168" i="7" s="1"/>
  <c r="E3170" i="7"/>
  <c r="F3170" i="7" s="1"/>
  <c r="G3170" i="7" s="1"/>
  <c r="H3170" i="7" s="1"/>
  <c r="E3363" i="7"/>
  <c r="F3363" i="7" s="1"/>
  <c r="G3363" i="7" s="1"/>
  <c r="F3377" i="7"/>
  <c r="G3377" i="7" s="1"/>
  <c r="E3503" i="7"/>
  <c r="E3711" i="7"/>
  <c r="E3807" i="7"/>
  <c r="E2244" i="7"/>
  <c r="F2249" i="7"/>
  <c r="G2249" i="7" s="1"/>
  <c r="H2249" i="7" s="1"/>
  <c r="E2268" i="7"/>
  <c r="F2273" i="7"/>
  <c r="G2273" i="7" s="1"/>
  <c r="E2284" i="7"/>
  <c r="F2289" i="7"/>
  <c r="G2289" i="7" s="1"/>
  <c r="E2300" i="7"/>
  <c r="E2312" i="7"/>
  <c r="F2317" i="7"/>
  <c r="G2317" i="7" s="1"/>
  <c r="H2317" i="7" s="1"/>
  <c r="E2328" i="7"/>
  <c r="E2336" i="7"/>
  <c r="F2341" i="7"/>
  <c r="G2341" i="7" s="1"/>
  <c r="E2352" i="7"/>
  <c r="F2357" i="7"/>
  <c r="G2357" i="7" s="1"/>
  <c r="E2368" i="7"/>
  <c r="F2373" i="7"/>
  <c r="G2373" i="7" s="1"/>
  <c r="E2380" i="7"/>
  <c r="F2385" i="7"/>
  <c r="G2385" i="7" s="1"/>
  <c r="H2385" i="7" s="1"/>
  <c r="E2396" i="7"/>
  <c r="F2401" i="7"/>
  <c r="G2401" i="7" s="1"/>
  <c r="H2401" i="7" s="1"/>
  <c r="E2412" i="7"/>
  <c r="F2417" i="7"/>
  <c r="G2417" i="7" s="1"/>
  <c r="H2417" i="7" s="1"/>
  <c r="E2428" i="7"/>
  <c r="F2433" i="7"/>
  <c r="G2433" i="7" s="1"/>
  <c r="H2433" i="7" s="1"/>
  <c r="F2441" i="7"/>
  <c r="G2441" i="7" s="1"/>
  <c r="E2452" i="7"/>
  <c r="F2457" i="7"/>
  <c r="G2457" i="7" s="1"/>
  <c r="E2468" i="7"/>
  <c r="E2480" i="7"/>
  <c r="F2485" i="7"/>
  <c r="G2485" i="7" s="1"/>
  <c r="H2485" i="7" s="1"/>
  <c r="F2493" i="7"/>
  <c r="G2493" i="7" s="1"/>
  <c r="E2504" i="7"/>
  <c r="F2509" i="7"/>
  <c r="G2509" i="7" s="1"/>
  <c r="E2516" i="7"/>
  <c r="F2521" i="7"/>
  <c r="G2521" i="7" s="1"/>
  <c r="H2521" i="7" s="1"/>
  <c r="E2528" i="7"/>
  <c r="F2528" i="7" s="1"/>
  <c r="G2528" i="7" s="1"/>
  <c r="E2536" i="7"/>
  <c r="F2541" i="7"/>
  <c r="G2541" i="7" s="1"/>
  <c r="H2541" i="7" s="1"/>
  <c r="E2552" i="7"/>
  <c r="F2557" i="7"/>
  <c r="G2557" i="7" s="1"/>
  <c r="E2568" i="7"/>
  <c r="F2573" i="7"/>
  <c r="G2573" i="7" s="1"/>
  <c r="H2573" i="7" s="1"/>
  <c r="E2588" i="7"/>
  <c r="F2593" i="7"/>
  <c r="G2593" i="7" s="1"/>
  <c r="H2593" i="7" s="1"/>
  <c r="E2604" i="7"/>
  <c r="F2609" i="7"/>
  <c r="G2609" i="7" s="1"/>
  <c r="E2620" i="7"/>
  <c r="F2625" i="7"/>
  <c r="G2625" i="7" s="1"/>
  <c r="H2625" i="7" s="1"/>
  <c r="E2636" i="7"/>
  <c r="F2641" i="7"/>
  <c r="G2641" i="7" s="1"/>
  <c r="E2652" i="7"/>
  <c r="F2657" i="7"/>
  <c r="G2657" i="7" s="1"/>
  <c r="H2657" i="7" s="1"/>
  <c r="E2739" i="7"/>
  <c r="F2739" i="7" s="1"/>
  <c r="E2749" i="7"/>
  <c r="F2749" i="7" s="1"/>
  <c r="E2755" i="7"/>
  <c r="E2765" i="7"/>
  <c r="F2765" i="7" s="1"/>
  <c r="G2765" i="7" s="1"/>
  <c r="E2771" i="7"/>
  <c r="F2771" i="7" s="1"/>
  <c r="E2781" i="7"/>
  <c r="F2781" i="7" s="1"/>
  <c r="G2781" i="7" s="1"/>
  <c r="E2787" i="7"/>
  <c r="F2787" i="7" s="1"/>
  <c r="E2797" i="7"/>
  <c r="F2797" i="7" s="1"/>
  <c r="E2803" i="7"/>
  <c r="F2803" i="7" s="1"/>
  <c r="E2813" i="7"/>
  <c r="F2813" i="7" s="1"/>
  <c r="G2813" i="7" s="1"/>
  <c r="E2819" i="7"/>
  <c r="E2829" i="7"/>
  <c r="E2835" i="7"/>
  <c r="E2845" i="7"/>
  <c r="F2845" i="7" s="1"/>
  <c r="G2845" i="7" s="1"/>
  <c r="E2851" i="7"/>
  <c r="E2861" i="7"/>
  <c r="F2861" i="7" s="1"/>
  <c r="G2861" i="7" s="1"/>
  <c r="E2865" i="7"/>
  <c r="F2865" i="7" s="1"/>
  <c r="G2865" i="7" s="1"/>
  <c r="E2871" i="7"/>
  <c r="F2871" i="7" s="1"/>
  <c r="E2881" i="7"/>
  <c r="F2881" i="7" s="1"/>
  <c r="E2911" i="7"/>
  <c r="F2916" i="7"/>
  <c r="G2916" i="7" s="1"/>
  <c r="H2916" i="7" s="1"/>
  <c r="E2935" i="7"/>
  <c r="F2940" i="7"/>
  <c r="G2940" i="7" s="1"/>
  <c r="E2999" i="7"/>
  <c r="F3004" i="7"/>
  <c r="G3004" i="7" s="1"/>
  <c r="E3011" i="7"/>
  <c r="F3016" i="7"/>
  <c r="G3016" i="7" s="1"/>
  <c r="E3095" i="7"/>
  <c r="F3100" i="7"/>
  <c r="G3100" i="7" s="1"/>
  <c r="H3100" i="7" s="1"/>
  <c r="E3130" i="7"/>
  <c r="F3130" i="7" s="1"/>
  <c r="E3160" i="7"/>
  <c r="E3162" i="7"/>
  <c r="E3371" i="7"/>
  <c r="F3371" i="7" s="1"/>
  <c r="F3385" i="7"/>
  <c r="G3385" i="7" s="1"/>
  <c r="H3385" i="7" s="1"/>
  <c r="E3487" i="7"/>
  <c r="E3695" i="7"/>
  <c r="E3791" i="7"/>
  <c r="E3860" i="7"/>
  <c r="F3860" i="7" s="1"/>
  <c r="G3860" i="7" s="1"/>
  <c r="F1467" i="7"/>
  <c r="G1467" i="7" s="1"/>
  <c r="H1467" i="7" s="1"/>
  <c r="F1475" i="7"/>
  <c r="G1475" i="7" s="1"/>
  <c r="H1475" i="7" s="1"/>
  <c r="F1483" i="7"/>
  <c r="G1483" i="7" s="1"/>
  <c r="H1483" i="7" s="1"/>
  <c r="F1499" i="7"/>
  <c r="G1499" i="7" s="1"/>
  <c r="H1499" i="7" s="1"/>
  <c r="F1507" i="7"/>
  <c r="G1507" i="7" s="1"/>
  <c r="H1507" i="7" s="1"/>
  <c r="F1515" i="7"/>
  <c r="G1515" i="7" s="1"/>
  <c r="H1515" i="7" s="1"/>
  <c r="F1523" i="7"/>
  <c r="G1523" i="7" s="1"/>
  <c r="H1523" i="7" s="1"/>
  <c r="F1531" i="7"/>
  <c r="G1531" i="7" s="1"/>
  <c r="H1531" i="7" s="1"/>
  <c r="F1539" i="7"/>
  <c r="G1539" i="7" s="1"/>
  <c r="H1539" i="7" s="1"/>
  <c r="F1547" i="7"/>
  <c r="G1547" i="7" s="1"/>
  <c r="H1547" i="7" s="1"/>
  <c r="F1555" i="7"/>
  <c r="G1555" i="7" s="1"/>
  <c r="H1555" i="7" s="1"/>
  <c r="F1563" i="7"/>
  <c r="G1563" i="7" s="1"/>
  <c r="H1563" i="7" s="1"/>
  <c r="F1571" i="7"/>
  <c r="G1571" i="7" s="1"/>
  <c r="H1571" i="7" s="1"/>
  <c r="F1579" i="7"/>
  <c r="G1579" i="7" s="1"/>
  <c r="H1579" i="7" s="1"/>
  <c r="F1587" i="7"/>
  <c r="G1587" i="7" s="1"/>
  <c r="H1587" i="7" s="1"/>
  <c r="F1595" i="7"/>
  <c r="G1595" i="7" s="1"/>
  <c r="H1595" i="7" s="1"/>
  <c r="F1603" i="7"/>
  <c r="G1603" i="7" s="1"/>
  <c r="H1603" i="7" s="1"/>
  <c r="F1611" i="7"/>
  <c r="G1611" i="7" s="1"/>
  <c r="H1611" i="7" s="1"/>
  <c r="F1619" i="7"/>
  <c r="G1619" i="7" s="1"/>
  <c r="H1619" i="7" s="1"/>
  <c r="F1627" i="7"/>
  <c r="G1627" i="7" s="1"/>
  <c r="H1627" i="7" s="1"/>
  <c r="F1635" i="7"/>
  <c r="G1635" i="7" s="1"/>
  <c r="H1635" i="7" s="1"/>
  <c r="F1643" i="7"/>
  <c r="G1643" i="7" s="1"/>
  <c r="H1643" i="7" s="1"/>
  <c r="F1651" i="7"/>
  <c r="G1651" i="7" s="1"/>
  <c r="H1651" i="7" s="1"/>
  <c r="F1659" i="7"/>
  <c r="G1659" i="7" s="1"/>
  <c r="H1659" i="7" s="1"/>
  <c r="F1667" i="7"/>
  <c r="G1667" i="7" s="1"/>
  <c r="H1667" i="7" s="1"/>
  <c r="F1849" i="7"/>
  <c r="G1849" i="7" s="1"/>
  <c r="H1849" i="7" s="1"/>
  <c r="E1860" i="7"/>
  <c r="F1865" i="7"/>
  <c r="G1865" i="7" s="1"/>
  <c r="H1865" i="7" s="1"/>
  <c r="E1876" i="7"/>
  <c r="F1881" i="7"/>
  <c r="G1881" i="7" s="1"/>
  <c r="H1881" i="7" s="1"/>
  <c r="E1892" i="7"/>
  <c r="F1897" i="7"/>
  <c r="G1897" i="7" s="1"/>
  <c r="H1897" i="7" s="1"/>
  <c r="F1905" i="7"/>
  <c r="G1905" i="7" s="1"/>
  <c r="F1917" i="7"/>
  <c r="G1917" i="7" s="1"/>
  <c r="E1928" i="7"/>
  <c r="F1933" i="7"/>
  <c r="G1933" i="7" s="1"/>
  <c r="E1944" i="7"/>
  <c r="F1949" i="7"/>
  <c r="G1949" i="7" s="1"/>
  <c r="E1960" i="7"/>
  <c r="F1965" i="7"/>
  <c r="G1965" i="7" s="1"/>
  <c r="E1976" i="7"/>
  <c r="E1988" i="7"/>
  <c r="F1993" i="7"/>
  <c r="G1993" i="7" s="1"/>
  <c r="H1993" i="7" s="1"/>
  <c r="E2004" i="7"/>
  <c r="E2012" i="7"/>
  <c r="F2017" i="7"/>
  <c r="G2017" i="7" s="1"/>
  <c r="E2028" i="7"/>
  <c r="F2033" i="7"/>
  <c r="G2033" i="7" s="1"/>
  <c r="E2044" i="7"/>
  <c r="F2049" i="7"/>
  <c r="G2049" i="7" s="1"/>
  <c r="E2060" i="7"/>
  <c r="F2065" i="7"/>
  <c r="G2065" i="7" s="1"/>
  <c r="E2076" i="7"/>
  <c r="F2081" i="7"/>
  <c r="G2081" i="7" s="1"/>
  <c r="E2092" i="7"/>
  <c r="F2097" i="7"/>
  <c r="G2097" i="7" s="1"/>
  <c r="E2108" i="7"/>
  <c r="E2120" i="7"/>
  <c r="F2125" i="7"/>
  <c r="G2125" i="7" s="1"/>
  <c r="H2125" i="7" s="1"/>
  <c r="F2133" i="7"/>
  <c r="G2133" i="7" s="1"/>
  <c r="E2144" i="7"/>
  <c r="F2149" i="7"/>
  <c r="G2149" i="7" s="1"/>
  <c r="E2160" i="7"/>
  <c r="F2165" i="7"/>
  <c r="G2165" i="7" s="1"/>
  <c r="E2176" i="7"/>
  <c r="F2181" i="7"/>
  <c r="G2181" i="7" s="1"/>
  <c r="F2193" i="7"/>
  <c r="G2193" i="7" s="1"/>
  <c r="F2201" i="7"/>
  <c r="G2201" i="7" s="1"/>
  <c r="F2213" i="7"/>
  <c r="G2213" i="7" s="1"/>
  <c r="E2224" i="7"/>
  <c r="F2229" i="7"/>
  <c r="G2229" i="7" s="1"/>
  <c r="E2240" i="7"/>
  <c r="F2245" i="7"/>
  <c r="G2245" i="7" s="1"/>
  <c r="H2245" i="7" s="1"/>
  <c r="E2256" i="7"/>
  <c r="E2264" i="7"/>
  <c r="F2269" i="7"/>
  <c r="G2269" i="7" s="1"/>
  <c r="E2280" i="7"/>
  <c r="F2285" i="7"/>
  <c r="G2285" i="7" s="1"/>
  <c r="H2285" i="7" s="1"/>
  <c r="E2296" i="7"/>
  <c r="F2301" i="7"/>
  <c r="G2301" i="7" s="1"/>
  <c r="E2308" i="7"/>
  <c r="F2313" i="7"/>
  <c r="G2313" i="7" s="1"/>
  <c r="E2324" i="7"/>
  <c r="E2332" i="7"/>
  <c r="F2337" i="7"/>
  <c r="G2337" i="7" s="1"/>
  <c r="E2348" i="7"/>
  <c r="F2353" i="7"/>
  <c r="G2353" i="7" s="1"/>
  <c r="H2353" i="7" s="1"/>
  <c r="E2364" i="7"/>
  <c r="F2369" i="7"/>
  <c r="G2369" i="7" s="1"/>
  <c r="F2381" i="7"/>
  <c r="G2381" i="7" s="1"/>
  <c r="H2381" i="7" s="1"/>
  <c r="E2392" i="7"/>
  <c r="F2397" i="7"/>
  <c r="G2397" i="7" s="1"/>
  <c r="E2408" i="7"/>
  <c r="F2413" i="7"/>
  <c r="G2413" i="7" s="1"/>
  <c r="H2413" i="7" s="1"/>
  <c r="E2424" i="7"/>
  <c r="F2429" i="7"/>
  <c r="G2429" i="7" s="1"/>
  <c r="E2436" i="7"/>
  <c r="E2448" i="7"/>
  <c r="F2453" i="7"/>
  <c r="G2453" i="7" s="1"/>
  <c r="H2453" i="7" s="1"/>
  <c r="E2464" i="7"/>
  <c r="F2469" i="7"/>
  <c r="G2469" i="7" s="1"/>
  <c r="E2476" i="7"/>
  <c r="F2481" i="7"/>
  <c r="G2481" i="7" s="1"/>
  <c r="E2500" i="7"/>
  <c r="F2505" i="7"/>
  <c r="G2505" i="7" s="1"/>
  <c r="E2512" i="7"/>
  <c r="F2517" i="7"/>
  <c r="G2517" i="7" s="1"/>
  <c r="F2537" i="7"/>
  <c r="G2537" i="7" s="1"/>
  <c r="E2548" i="7"/>
  <c r="F2553" i="7"/>
  <c r="G2553" i="7" s="1"/>
  <c r="H2553" i="7" s="1"/>
  <c r="E2564" i="7"/>
  <c r="F2569" i="7"/>
  <c r="G2569" i="7" s="1"/>
  <c r="E2576" i="7"/>
  <c r="E2584" i="7"/>
  <c r="F2589" i="7"/>
  <c r="G2589" i="7" s="1"/>
  <c r="H2589" i="7" s="1"/>
  <c r="E2600" i="7"/>
  <c r="F2605" i="7"/>
  <c r="G2605" i="7" s="1"/>
  <c r="E2616" i="7"/>
  <c r="F2621" i="7"/>
  <c r="G2621" i="7" s="1"/>
  <c r="H2621" i="7" s="1"/>
  <c r="E2632" i="7"/>
  <c r="F2637" i="7"/>
  <c r="G2637" i="7" s="1"/>
  <c r="E2648" i="7"/>
  <c r="F2653" i="7"/>
  <c r="G2653" i="7" s="1"/>
  <c r="H2653" i="7" s="1"/>
  <c r="E2722" i="7"/>
  <c r="F2724" i="7"/>
  <c r="G2724" i="7" s="1"/>
  <c r="H2724" i="7" s="1"/>
  <c r="E2730" i="7"/>
  <c r="F2730" i="7" s="1"/>
  <c r="F2732" i="7"/>
  <c r="G2732" i="7" s="1"/>
  <c r="E2745" i="7"/>
  <c r="F2745" i="7" s="1"/>
  <c r="G2745" i="7" s="1"/>
  <c r="E2751" i="7"/>
  <c r="F2751" i="7" s="1"/>
  <c r="E2761" i="7"/>
  <c r="F2761" i="7" s="1"/>
  <c r="G2761" i="7" s="1"/>
  <c r="E2767" i="7"/>
  <c r="E2777" i="7"/>
  <c r="F2777" i="7" s="1"/>
  <c r="E2783" i="7"/>
  <c r="E2793" i="7"/>
  <c r="F2793" i="7" s="1"/>
  <c r="E2799" i="7"/>
  <c r="F2799" i="7" s="1"/>
  <c r="E2809" i="7"/>
  <c r="E2815" i="7"/>
  <c r="E2825" i="7"/>
  <c r="F2825" i="7" s="1"/>
  <c r="G2825" i="7" s="1"/>
  <c r="E2831" i="7"/>
  <c r="F2831" i="7" s="1"/>
  <c r="E2841" i="7"/>
  <c r="F2841" i="7" s="1"/>
  <c r="E2847" i="7"/>
  <c r="E2857" i="7"/>
  <c r="F2857" i="7" s="1"/>
  <c r="E2867" i="7"/>
  <c r="F2867" i="7" s="1"/>
  <c r="E2877" i="7"/>
  <c r="F2877" i="7" s="1"/>
  <c r="G2877" i="7" s="1"/>
  <c r="E2883" i="7"/>
  <c r="F2883" i="7" s="1"/>
  <c r="E2951" i="7"/>
  <c r="F2956" i="7"/>
  <c r="G2956" i="7" s="1"/>
  <c r="E3027" i="7"/>
  <c r="F3032" i="7"/>
  <c r="G3032" i="7" s="1"/>
  <c r="F3052" i="7"/>
  <c r="G3052" i="7" s="1"/>
  <c r="H3052" i="7" s="1"/>
  <c r="E3111" i="7"/>
  <c r="F3116" i="7"/>
  <c r="G3116" i="7" s="1"/>
  <c r="E3152" i="7"/>
  <c r="F3152" i="7" s="1"/>
  <c r="G3152" i="7" s="1"/>
  <c r="E3154" i="7"/>
  <c r="F3154" i="7" s="1"/>
  <c r="E3184" i="7"/>
  <c r="F3184" i="7" s="1"/>
  <c r="E3186" i="7"/>
  <c r="F3186" i="7" s="1"/>
  <c r="G3186" i="7" s="1"/>
  <c r="H3186" i="7" s="1"/>
  <c r="I3186" i="7" s="1"/>
  <c r="F3361" i="7"/>
  <c r="G3361" i="7" s="1"/>
  <c r="H3361" i="7" s="1"/>
  <c r="E3379" i="7"/>
  <c r="F3379" i="7" s="1"/>
  <c r="G3379" i="7" s="1"/>
  <c r="E3447" i="7"/>
  <c r="E3471" i="7"/>
  <c r="E3679" i="7"/>
  <c r="E3743" i="7"/>
  <c r="E3839" i="7"/>
  <c r="E1770" i="7"/>
  <c r="F1770" i="7" s="1"/>
  <c r="E1772" i="7"/>
  <c r="F1772" i="7" s="1"/>
  <c r="E1774" i="7"/>
  <c r="F1774" i="7" s="1"/>
  <c r="E1776" i="7"/>
  <c r="F1776" i="7" s="1"/>
  <c r="E1778" i="7"/>
  <c r="F1778" i="7" s="1"/>
  <c r="E1780" i="7"/>
  <c r="F1780" i="7" s="1"/>
  <c r="E1782" i="7"/>
  <c r="F1782" i="7" s="1"/>
  <c r="E1784" i="7"/>
  <c r="F1784" i="7" s="1"/>
  <c r="E1786" i="7"/>
  <c r="E1788" i="7"/>
  <c r="F1788" i="7" s="1"/>
  <c r="E1790" i="7"/>
  <c r="F1790" i="7" s="1"/>
  <c r="E1792" i="7"/>
  <c r="F1792" i="7" s="1"/>
  <c r="E1794" i="7"/>
  <c r="F1794" i="7" s="1"/>
  <c r="E1796" i="7"/>
  <c r="F1796" i="7" s="1"/>
  <c r="E1798" i="7"/>
  <c r="F1798" i="7" s="1"/>
  <c r="E1800" i="7"/>
  <c r="F1800" i="7" s="1"/>
  <c r="E1802" i="7"/>
  <c r="F1802" i="7" s="1"/>
  <c r="E1804" i="7"/>
  <c r="F1804" i="7" s="1"/>
  <c r="E1806" i="7"/>
  <c r="F1806" i="7" s="1"/>
  <c r="E1808" i="7"/>
  <c r="F1808" i="7" s="1"/>
  <c r="E1810" i="7"/>
  <c r="F1810" i="7" s="1"/>
  <c r="E1812" i="7"/>
  <c r="F1812" i="7" s="1"/>
  <c r="E1814" i="7"/>
  <c r="F1814" i="7" s="1"/>
  <c r="E1816" i="7"/>
  <c r="F1816" i="7" s="1"/>
  <c r="E1818" i="7"/>
  <c r="F1818" i="7" s="1"/>
  <c r="E1820" i="7"/>
  <c r="F1820" i="7" s="1"/>
  <c r="E1822" i="7"/>
  <c r="F1822" i="7" s="1"/>
  <c r="E1824" i="7"/>
  <c r="F1824" i="7" s="1"/>
  <c r="E1826" i="7"/>
  <c r="F1826" i="7" s="1"/>
  <c r="E1828" i="7"/>
  <c r="F1828" i="7" s="1"/>
  <c r="E1830" i="7"/>
  <c r="F1830" i="7" s="1"/>
  <c r="E1832" i="7"/>
  <c r="F1832" i="7" s="1"/>
  <c r="E1834" i="7"/>
  <c r="F1834" i="7" s="1"/>
  <c r="E1836" i="7"/>
  <c r="F1836" i="7" s="1"/>
  <c r="E1838" i="7"/>
  <c r="F1838" i="7" s="1"/>
  <c r="E1840" i="7"/>
  <c r="F1840" i="7" s="1"/>
  <c r="E1842" i="7"/>
  <c r="F1842" i="7" s="1"/>
  <c r="E1844" i="7"/>
  <c r="E1856" i="7"/>
  <c r="F1861" i="7"/>
  <c r="G1861" i="7" s="1"/>
  <c r="H1861" i="7" s="1"/>
  <c r="E1872" i="7"/>
  <c r="F1877" i="7"/>
  <c r="G1877" i="7" s="1"/>
  <c r="H1877" i="7" s="1"/>
  <c r="E1888" i="7"/>
  <c r="F1893" i="7"/>
  <c r="G1893" i="7" s="1"/>
  <c r="H1893" i="7" s="1"/>
  <c r="E1912" i="7"/>
  <c r="E1924" i="7"/>
  <c r="F1929" i="7"/>
  <c r="G1929" i="7" s="1"/>
  <c r="H1929" i="7" s="1"/>
  <c r="E1940" i="7"/>
  <c r="F1945" i="7"/>
  <c r="G1945" i="7" s="1"/>
  <c r="H1945" i="7" s="1"/>
  <c r="E1956" i="7"/>
  <c r="F1961" i="7"/>
  <c r="G1961" i="7" s="1"/>
  <c r="H1961" i="7" s="1"/>
  <c r="E1972" i="7"/>
  <c r="F1977" i="7"/>
  <c r="G1977" i="7" s="1"/>
  <c r="E1984" i="7"/>
  <c r="F1989" i="7"/>
  <c r="G1989" i="7" s="1"/>
  <c r="H1989" i="7" s="1"/>
  <c r="E2000" i="7"/>
  <c r="E2008" i="7"/>
  <c r="F2013" i="7"/>
  <c r="G2013" i="7" s="1"/>
  <c r="H2013" i="7" s="1"/>
  <c r="E2024" i="7"/>
  <c r="F2029" i="7"/>
  <c r="G2029" i="7" s="1"/>
  <c r="H2029" i="7" s="1"/>
  <c r="E2040" i="7"/>
  <c r="F2045" i="7"/>
  <c r="G2045" i="7" s="1"/>
  <c r="H2045" i="7" s="1"/>
  <c r="E2056" i="7"/>
  <c r="F2061" i="7"/>
  <c r="G2061" i="7" s="1"/>
  <c r="E2072" i="7"/>
  <c r="F2077" i="7"/>
  <c r="G2077" i="7" s="1"/>
  <c r="H2077" i="7" s="1"/>
  <c r="E2088" i="7"/>
  <c r="F2093" i="7"/>
  <c r="G2093" i="7" s="1"/>
  <c r="H2093" i="7" s="1"/>
  <c r="E2104" i="7"/>
  <c r="F2109" i="7"/>
  <c r="G2109" i="7" s="1"/>
  <c r="H2109" i="7" s="1"/>
  <c r="E2116" i="7"/>
  <c r="F2121" i="7"/>
  <c r="G2121" i="7" s="1"/>
  <c r="H2121" i="7" s="1"/>
  <c r="E2140" i="7"/>
  <c r="F2145" i="7"/>
  <c r="G2145" i="7" s="1"/>
  <c r="H2145" i="7" s="1"/>
  <c r="E2156" i="7"/>
  <c r="F2161" i="7"/>
  <c r="G2161" i="7" s="1"/>
  <c r="H2161" i="7" s="1"/>
  <c r="E2172" i="7"/>
  <c r="F2177" i="7"/>
  <c r="G2177" i="7" s="1"/>
  <c r="H2177" i="7" s="1"/>
  <c r="E2188" i="7"/>
  <c r="E2196" i="7"/>
  <c r="E2208" i="7"/>
  <c r="E2220" i="7"/>
  <c r="F2225" i="7"/>
  <c r="G2225" i="7" s="1"/>
  <c r="H2225" i="7" s="1"/>
  <c r="E2236" i="7"/>
  <c r="F2241" i="7"/>
  <c r="G2241" i="7" s="1"/>
  <c r="H2241" i="7" s="1"/>
  <c r="E2252" i="7"/>
  <c r="E2260" i="7"/>
  <c r="F2265" i="7"/>
  <c r="G2265" i="7" s="1"/>
  <c r="H2265" i="7" s="1"/>
  <c r="E2276" i="7"/>
  <c r="F2281" i="7"/>
  <c r="G2281" i="7" s="1"/>
  <c r="H2281" i="7" s="1"/>
  <c r="E2292" i="7"/>
  <c r="F2297" i="7"/>
  <c r="G2297" i="7" s="1"/>
  <c r="H2297" i="7" s="1"/>
  <c r="F2309" i="7"/>
  <c r="G2309" i="7" s="1"/>
  <c r="E2320" i="7"/>
  <c r="F2325" i="7"/>
  <c r="G2325" i="7" s="1"/>
  <c r="H2325" i="7" s="1"/>
  <c r="F2333" i="7"/>
  <c r="G2333" i="7" s="1"/>
  <c r="E2344" i="7"/>
  <c r="F2349" i="7"/>
  <c r="G2349" i="7" s="1"/>
  <c r="E2360" i="7"/>
  <c r="F2365" i="7"/>
  <c r="G2365" i="7" s="1"/>
  <c r="H2365" i="7" s="1"/>
  <c r="E2376" i="7"/>
  <c r="E2388" i="7"/>
  <c r="F2393" i="7"/>
  <c r="G2393" i="7" s="1"/>
  <c r="E2404" i="7"/>
  <c r="F2409" i="7"/>
  <c r="G2409" i="7" s="1"/>
  <c r="H2409" i="7" s="1"/>
  <c r="E2420" i="7"/>
  <c r="F2425" i="7"/>
  <c r="G2425" i="7" s="1"/>
  <c r="H2425" i="7" s="1"/>
  <c r="E2444" i="7"/>
  <c r="F2449" i="7"/>
  <c r="G2449" i="7" s="1"/>
  <c r="E2460" i="7"/>
  <c r="F2465" i="7"/>
  <c r="G2465" i="7" s="1"/>
  <c r="H2465" i="7" s="1"/>
  <c r="E2472" i="7"/>
  <c r="F2477" i="7"/>
  <c r="G2477" i="7" s="1"/>
  <c r="E2488" i="7"/>
  <c r="E2496" i="7"/>
  <c r="F2501" i="7"/>
  <c r="G2501" i="7" s="1"/>
  <c r="H2501" i="7" s="1"/>
  <c r="F2513" i="7"/>
  <c r="G2513" i="7" s="1"/>
  <c r="H2513" i="7" s="1"/>
  <c r="E2524" i="7"/>
  <c r="E2532" i="7"/>
  <c r="F2532" i="7" s="1"/>
  <c r="G2532" i="7" s="1"/>
  <c r="E2544" i="7"/>
  <c r="F2549" i="7"/>
  <c r="G2549" i="7" s="1"/>
  <c r="E2560" i="7"/>
  <c r="F2565" i="7"/>
  <c r="G2565" i="7" s="1"/>
  <c r="H2565" i="7" s="1"/>
  <c r="F2585" i="7"/>
  <c r="G2585" i="7" s="1"/>
  <c r="E2596" i="7"/>
  <c r="F2601" i="7"/>
  <c r="G2601" i="7" s="1"/>
  <c r="E2612" i="7"/>
  <c r="F2617" i="7"/>
  <c r="G2617" i="7" s="1"/>
  <c r="H2617" i="7" s="1"/>
  <c r="E2628" i="7"/>
  <c r="F2633" i="7"/>
  <c r="G2633" i="7" s="1"/>
  <c r="H2633" i="7" s="1"/>
  <c r="E2644" i="7"/>
  <c r="F2649" i="7"/>
  <c r="G2649" i="7" s="1"/>
  <c r="E2741" i="7"/>
  <c r="E2747" i="7"/>
  <c r="F2747" i="7" s="1"/>
  <c r="E2757" i="7"/>
  <c r="E2763" i="7"/>
  <c r="F2763" i="7" s="1"/>
  <c r="E2773" i="7"/>
  <c r="F2773" i="7" s="1"/>
  <c r="E2779" i="7"/>
  <c r="E2789" i="7"/>
  <c r="F2789" i="7" s="1"/>
  <c r="E2795" i="7"/>
  <c r="F2795" i="7" s="1"/>
  <c r="E2805" i="7"/>
  <c r="F2805" i="7" s="1"/>
  <c r="E2811" i="7"/>
  <c r="F2811" i="7" s="1"/>
  <c r="E2821" i="7"/>
  <c r="E2827" i="7"/>
  <c r="E2837" i="7"/>
  <c r="E2843" i="7"/>
  <c r="F2843" i="7" s="1"/>
  <c r="E2853" i="7"/>
  <c r="F2853" i="7" s="1"/>
  <c r="G2853" i="7" s="1"/>
  <c r="E2859" i="7"/>
  <c r="F2859" i="7" s="1"/>
  <c r="E2863" i="7"/>
  <c r="F2863" i="7" s="1"/>
  <c r="E2873" i="7"/>
  <c r="E2879" i="7"/>
  <c r="F2879" i="7" s="1"/>
  <c r="E2967" i="7"/>
  <c r="F2972" i="7"/>
  <c r="G2972" i="7" s="1"/>
  <c r="E3039" i="7"/>
  <c r="E3063" i="7"/>
  <c r="F3068" i="7"/>
  <c r="G3068" i="7" s="1"/>
  <c r="H3068" i="7" s="1"/>
  <c r="E3144" i="7"/>
  <c r="E3146" i="7"/>
  <c r="F3146" i="7" s="1"/>
  <c r="E3176" i="7"/>
  <c r="F3176" i="7" s="1"/>
  <c r="E3178" i="7"/>
  <c r="F3178" i="7" s="1"/>
  <c r="F3369" i="7"/>
  <c r="G3369" i="7" s="1"/>
  <c r="E3387" i="7"/>
  <c r="F3387" i="7" s="1"/>
  <c r="G3387" i="7" s="1"/>
  <c r="E3431" i="7"/>
  <c r="E3727" i="7"/>
  <c r="E3823" i="7"/>
  <c r="E2665" i="7"/>
  <c r="F2665" i="7" s="1"/>
  <c r="E2673" i="7"/>
  <c r="F2673" i="7" s="1"/>
  <c r="E2681" i="7"/>
  <c r="F2681" i="7" s="1"/>
  <c r="E2689" i="7"/>
  <c r="F2689" i="7" s="1"/>
  <c r="E2697" i="7"/>
  <c r="F2697" i="7" s="1"/>
  <c r="E2705" i="7"/>
  <c r="F2705" i="7" s="1"/>
  <c r="E2713" i="7"/>
  <c r="F2713" i="7" s="1"/>
  <c r="E2721" i="7"/>
  <c r="F2721" i="7" s="1"/>
  <c r="E2729" i="7"/>
  <c r="F2729" i="7" s="1"/>
  <c r="E2737" i="7"/>
  <c r="F2737" i="7" s="1"/>
  <c r="E2891" i="7"/>
  <c r="F2896" i="7"/>
  <c r="G2896" i="7" s="1"/>
  <c r="H2896" i="7" s="1"/>
  <c r="E2907" i="7"/>
  <c r="F2912" i="7"/>
  <c r="G2912" i="7" s="1"/>
  <c r="H2912" i="7" s="1"/>
  <c r="E2923" i="7"/>
  <c r="E2931" i="7"/>
  <c r="F2936" i="7"/>
  <c r="G2936" i="7" s="1"/>
  <c r="H2936" i="7" s="1"/>
  <c r="E2947" i="7"/>
  <c r="F2952" i="7"/>
  <c r="G2952" i="7" s="1"/>
  <c r="H2952" i="7" s="1"/>
  <c r="E2963" i="7"/>
  <c r="F2968" i="7"/>
  <c r="G2968" i="7" s="1"/>
  <c r="H2968" i="7" s="1"/>
  <c r="E2979" i="7"/>
  <c r="F2984" i="7"/>
  <c r="G2984" i="7" s="1"/>
  <c r="H2984" i="7" s="1"/>
  <c r="E2995" i="7"/>
  <c r="F3000" i="7"/>
  <c r="G3000" i="7" s="1"/>
  <c r="H3000" i="7" s="1"/>
  <c r="E3007" i="7"/>
  <c r="F3012" i="7"/>
  <c r="G3012" i="7" s="1"/>
  <c r="E3023" i="7"/>
  <c r="F3028" i="7"/>
  <c r="G3028" i="7" s="1"/>
  <c r="E3047" i="7"/>
  <c r="E3059" i="7"/>
  <c r="F3064" i="7"/>
  <c r="G3064" i="7" s="1"/>
  <c r="E3075" i="7"/>
  <c r="F3080" i="7"/>
  <c r="G3080" i="7" s="1"/>
  <c r="E3091" i="7"/>
  <c r="F3096" i="7"/>
  <c r="G3096" i="7" s="1"/>
  <c r="E3107" i="7"/>
  <c r="F3112" i="7"/>
  <c r="G3112" i="7" s="1"/>
  <c r="E3128" i="7"/>
  <c r="F3128" i="7" s="1"/>
  <c r="E3527" i="7"/>
  <c r="E3543" i="7"/>
  <c r="E3559" i="7"/>
  <c r="E3575" i="7"/>
  <c r="E3591" i="7"/>
  <c r="E3607" i="7"/>
  <c r="E3623" i="7"/>
  <c r="E3639" i="7"/>
  <c r="E3655" i="7"/>
  <c r="E3767" i="7"/>
  <c r="F3970" i="7"/>
  <c r="G3970" i="7" s="1"/>
  <c r="H3970" i="7" s="1"/>
  <c r="F3986" i="7"/>
  <c r="G3986" i="7" s="1"/>
  <c r="H3986" i="7" s="1"/>
  <c r="E4057" i="7"/>
  <c r="E2887" i="7"/>
  <c r="F2892" i="7"/>
  <c r="G2892" i="7" s="1"/>
  <c r="H2892" i="7" s="1"/>
  <c r="E2903" i="7"/>
  <c r="F2908" i="7"/>
  <c r="G2908" i="7" s="1"/>
  <c r="H2908" i="7" s="1"/>
  <c r="E2919" i="7"/>
  <c r="F2924" i="7"/>
  <c r="G2924" i="7" s="1"/>
  <c r="H2924" i="7" s="1"/>
  <c r="F2932" i="7"/>
  <c r="G2932" i="7" s="1"/>
  <c r="E2943" i="7"/>
  <c r="F2948" i="7"/>
  <c r="G2948" i="7" s="1"/>
  <c r="E2959" i="7"/>
  <c r="F2964" i="7"/>
  <c r="G2964" i="7" s="1"/>
  <c r="E2975" i="7"/>
  <c r="F2980" i="7"/>
  <c r="G2980" i="7" s="1"/>
  <c r="E2991" i="7"/>
  <c r="F2996" i="7"/>
  <c r="G2996" i="7" s="1"/>
  <c r="F3008" i="7"/>
  <c r="G3008" i="7" s="1"/>
  <c r="E3019" i="7"/>
  <c r="F3024" i="7"/>
  <c r="G3024" i="7" s="1"/>
  <c r="E3035" i="7"/>
  <c r="E3043" i="7"/>
  <c r="F3048" i="7"/>
  <c r="G3048" i="7" s="1"/>
  <c r="E3055" i="7"/>
  <c r="F3060" i="7"/>
  <c r="G3060" i="7" s="1"/>
  <c r="E3071" i="7"/>
  <c r="F3076" i="7"/>
  <c r="G3076" i="7" s="1"/>
  <c r="E3087" i="7"/>
  <c r="F3092" i="7"/>
  <c r="G3092" i="7" s="1"/>
  <c r="E3103" i="7"/>
  <c r="F3108" i="7"/>
  <c r="G3108" i="7" s="1"/>
  <c r="E3119" i="7"/>
  <c r="E3244" i="7"/>
  <c r="E3248" i="7"/>
  <c r="E3252" i="7"/>
  <c r="F3252" i="7" s="1"/>
  <c r="G3252" i="7" s="1"/>
  <c r="E3256" i="7"/>
  <c r="E3260" i="7"/>
  <c r="E3264" i="7"/>
  <c r="E3268" i="7"/>
  <c r="F3268" i="7" s="1"/>
  <c r="G3268" i="7" s="1"/>
  <c r="E3272" i="7"/>
  <c r="E3276" i="7"/>
  <c r="E3280" i="7"/>
  <c r="E3284" i="7"/>
  <c r="F3284" i="7" s="1"/>
  <c r="G3284" i="7" s="1"/>
  <c r="E3288" i="7"/>
  <c r="E3292" i="7"/>
  <c r="E3296" i="7"/>
  <c r="E3300" i="7"/>
  <c r="F3300" i="7" s="1"/>
  <c r="G3300" i="7" s="1"/>
  <c r="E3304" i="7"/>
  <c r="E3308" i="7"/>
  <c r="E3312" i="7"/>
  <c r="E3316" i="7"/>
  <c r="F3316" i="7" s="1"/>
  <c r="G3316" i="7" s="1"/>
  <c r="E3320" i="7"/>
  <c r="E3324" i="7"/>
  <c r="E3328" i="7"/>
  <c r="E3332" i="7"/>
  <c r="F3332" i="7" s="1"/>
  <c r="G3332" i="7" s="1"/>
  <c r="E3336" i="7"/>
  <c r="E3340" i="7"/>
  <c r="E3344" i="7"/>
  <c r="E3348" i="7"/>
  <c r="F3348" i="7" s="1"/>
  <c r="G3348" i="7" s="1"/>
  <c r="E3352" i="7"/>
  <c r="E3356" i="7"/>
  <c r="F3356" i="7" s="1"/>
  <c r="G3356" i="7" s="1"/>
  <c r="E3359" i="7"/>
  <c r="F3365" i="7"/>
  <c r="G3365" i="7" s="1"/>
  <c r="H3365" i="7" s="1"/>
  <c r="E3367" i="7"/>
  <c r="F3367" i="7" s="1"/>
  <c r="G3367" i="7" s="1"/>
  <c r="F3373" i="7"/>
  <c r="G3373" i="7" s="1"/>
  <c r="E3375" i="7"/>
  <c r="F3375" i="7" s="1"/>
  <c r="F3381" i="7"/>
  <c r="G3381" i="7" s="1"/>
  <c r="H3381" i="7" s="1"/>
  <c r="E3383" i="7"/>
  <c r="F3383" i="7" s="1"/>
  <c r="G3383" i="7" s="1"/>
  <c r="F3389" i="7"/>
  <c r="G3389" i="7" s="1"/>
  <c r="E3391" i="7"/>
  <c r="E3399" i="7"/>
  <c r="E3415" i="7"/>
  <c r="E3751" i="7"/>
  <c r="H1449" i="7"/>
  <c r="H1557" i="7"/>
  <c r="I1557" i="7" s="1"/>
  <c r="H1581" i="7"/>
  <c r="I1581" i="7" s="1"/>
  <c r="H1661" i="7"/>
  <c r="I1661" i="7" s="1"/>
  <c r="F1675" i="7"/>
  <c r="G1675" i="7" s="1"/>
  <c r="F1679" i="7"/>
  <c r="G1679" i="7" s="1"/>
  <c r="H1679" i="7" s="1"/>
  <c r="F1683" i="7"/>
  <c r="G1683" i="7" s="1"/>
  <c r="F1691" i="7"/>
  <c r="G1691" i="7" s="1"/>
  <c r="F1695" i="7"/>
  <c r="G1695" i="7" s="1"/>
  <c r="H1695" i="7" s="1"/>
  <c r="F1699" i="7"/>
  <c r="G1699" i="7" s="1"/>
  <c r="F1703" i="7"/>
  <c r="G1703" i="7" s="1"/>
  <c r="F1707" i="7"/>
  <c r="G1707" i="7" s="1"/>
  <c r="F1711" i="7"/>
  <c r="G1711" i="7" s="1"/>
  <c r="H1711" i="7" s="1"/>
  <c r="F1715" i="7"/>
  <c r="G1715" i="7" s="1"/>
  <c r="F1719" i="7"/>
  <c r="G1719" i="7" s="1"/>
  <c r="F1723" i="7"/>
  <c r="G1723" i="7" s="1"/>
  <c r="F1727" i="7"/>
  <c r="G1727" i="7" s="1"/>
  <c r="H1727" i="7" s="1"/>
  <c r="F1731" i="7"/>
  <c r="G1731" i="7" s="1"/>
  <c r="F1739" i="7"/>
  <c r="G1739" i="7" s="1"/>
  <c r="F1743" i="7"/>
  <c r="G1743" i="7" s="1"/>
  <c r="H1743" i="7" s="1"/>
  <c r="F1747" i="7"/>
  <c r="G1747" i="7" s="1"/>
  <c r="F1751" i="7"/>
  <c r="G1751" i="7" s="1"/>
  <c r="F1755" i="7"/>
  <c r="G1755" i="7" s="1"/>
  <c r="F1759" i="7"/>
  <c r="G1759" i="7" s="1"/>
  <c r="H1759" i="7" s="1"/>
  <c r="F1763" i="7"/>
  <c r="G1763" i="7" s="1"/>
  <c r="F1767" i="7"/>
  <c r="G1767" i="7" s="1"/>
  <c r="F1771" i="7"/>
  <c r="G1771" i="7" s="1"/>
  <c r="F1775" i="7"/>
  <c r="G1775" i="7" s="1"/>
  <c r="H1775" i="7" s="1"/>
  <c r="F1779" i="7"/>
  <c r="G1779" i="7" s="1"/>
  <c r="F1787" i="7"/>
  <c r="G1787" i="7" s="1"/>
  <c r="F1791" i="7"/>
  <c r="G1791" i="7" s="1"/>
  <c r="H1791" i="7" s="1"/>
  <c r="F1795" i="7"/>
  <c r="G1795" i="7" s="1"/>
  <c r="F1799" i="7"/>
  <c r="G1799" i="7" s="1"/>
  <c r="F1803" i="7"/>
  <c r="G1803" i="7" s="1"/>
  <c r="F1807" i="7"/>
  <c r="G1807" i="7" s="1"/>
  <c r="H1807" i="7" s="1"/>
  <c r="H1809" i="7"/>
  <c r="I1809" i="7" s="1"/>
  <c r="F1811" i="7"/>
  <c r="G1811" i="7" s="1"/>
  <c r="F1815" i="7"/>
  <c r="G1815" i="7" s="1"/>
  <c r="F1823" i="7"/>
  <c r="G1823" i="7" s="1"/>
  <c r="H1823" i="7" s="1"/>
  <c r="F1827" i="7"/>
  <c r="G1827" i="7" s="1"/>
  <c r="F1831" i="7"/>
  <c r="G1831" i="7" s="1"/>
  <c r="F1835" i="7"/>
  <c r="G1835" i="7" s="1"/>
  <c r="F1839" i="7"/>
  <c r="G1839" i="7" s="1"/>
  <c r="H1839" i="7" s="1"/>
  <c r="F1843" i="7"/>
  <c r="G1843" i="7" s="1"/>
  <c r="E1846" i="7"/>
  <c r="F1846" i="7" s="1"/>
  <c r="F1847" i="7"/>
  <c r="G1847" i="7" s="1"/>
  <c r="E1850" i="7"/>
  <c r="F1850" i="7" s="1"/>
  <c r="F1851" i="7"/>
  <c r="G1851" i="7" s="1"/>
  <c r="E1854" i="7"/>
  <c r="F1854" i="7" s="1"/>
  <c r="F1855" i="7"/>
  <c r="G1855" i="7" s="1"/>
  <c r="H1855" i="7" s="1"/>
  <c r="E1858" i="7"/>
  <c r="F1858" i="7" s="1"/>
  <c r="F1859" i="7"/>
  <c r="G1859" i="7" s="1"/>
  <c r="E1862" i="7"/>
  <c r="F1862" i="7" s="1"/>
  <c r="F1863" i="7"/>
  <c r="G1863" i="7" s="1"/>
  <c r="H1863" i="7" s="1"/>
  <c r="E1866" i="7"/>
  <c r="F1866" i="7" s="1"/>
  <c r="F1867" i="7"/>
  <c r="G1867" i="7" s="1"/>
  <c r="E1870" i="7"/>
  <c r="F1870" i="7" s="1"/>
  <c r="F1871" i="7"/>
  <c r="G1871" i="7" s="1"/>
  <c r="H1871" i="7" s="1"/>
  <c r="E1874" i="7"/>
  <c r="F1874" i="7" s="1"/>
  <c r="F1875" i="7"/>
  <c r="G1875" i="7" s="1"/>
  <c r="E1878" i="7"/>
  <c r="F1878" i="7" s="1"/>
  <c r="F1879" i="7"/>
  <c r="G1879" i="7" s="1"/>
  <c r="H1879" i="7" s="1"/>
  <c r="E1882" i="7"/>
  <c r="F1882" i="7" s="1"/>
  <c r="F1883" i="7"/>
  <c r="G1883" i="7" s="1"/>
  <c r="E1886" i="7"/>
  <c r="F1886" i="7" s="1"/>
  <c r="F1887" i="7"/>
  <c r="G1887" i="7" s="1"/>
  <c r="H1887" i="7" s="1"/>
  <c r="E1890" i="7"/>
  <c r="F1890" i="7" s="1"/>
  <c r="F1891" i="7"/>
  <c r="G1891" i="7" s="1"/>
  <c r="E1894" i="7"/>
  <c r="F1894" i="7" s="1"/>
  <c r="F1895" i="7"/>
  <c r="G1895" i="7" s="1"/>
  <c r="H1895" i="7" s="1"/>
  <c r="E1898" i="7"/>
  <c r="F1898" i="7" s="1"/>
  <c r="F1899" i="7"/>
  <c r="G1899" i="7" s="1"/>
  <c r="E1902" i="7"/>
  <c r="F1902" i="7" s="1"/>
  <c r="F1903" i="7"/>
  <c r="G1903" i="7" s="1"/>
  <c r="H1903" i="7" s="1"/>
  <c r="E1906" i="7"/>
  <c r="F1906" i="7" s="1"/>
  <c r="F1907" i="7"/>
  <c r="G1907" i="7" s="1"/>
  <c r="E1910" i="7"/>
  <c r="F1910" i="7" s="1"/>
  <c r="F1911" i="7"/>
  <c r="G1911" i="7" s="1"/>
  <c r="H1911" i="7" s="1"/>
  <c r="E1914" i="7"/>
  <c r="F1914" i="7" s="1"/>
  <c r="F1915" i="7"/>
  <c r="G1915" i="7" s="1"/>
  <c r="E1918" i="7"/>
  <c r="F1918" i="7" s="1"/>
  <c r="F1919" i="7"/>
  <c r="G1919" i="7" s="1"/>
  <c r="H1919" i="7" s="1"/>
  <c r="E1922" i="7"/>
  <c r="F1922" i="7" s="1"/>
  <c r="F1923" i="7"/>
  <c r="G1923" i="7" s="1"/>
  <c r="E1926" i="7"/>
  <c r="F1926" i="7" s="1"/>
  <c r="F1927" i="7"/>
  <c r="G1927" i="7" s="1"/>
  <c r="H1927" i="7" s="1"/>
  <c r="E1930" i="7"/>
  <c r="F1930" i="7" s="1"/>
  <c r="F1931" i="7"/>
  <c r="G1931" i="7" s="1"/>
  <c r="E1934" i="7"/>
  <c r="F1934" i="7" s="1"/>
  <c r="F1935" i="7"/>
  <c r="G1935" i="7" s="1"/>
  <c r="H1935" i="7" s="1"/>
  <c r="E1938" i="7"/>
  <c r="F1938" i="7" s="1"/>
  <c r="F1939" i="7"/>
  <c r="G1939" i="7" s="1"/>
  <c r="E1942" i="7"/>
  <c r="F1942" i="7" s="1"/>
  <c r="F1943" i="7"/>
  <c r="G1943" i="7" s="1"/>
  <c r="H1943" i="7" s="1"/>
  <c r="E1946" i="7"/>
  <c r="F1946" i="7" s="1"/>
  <c r="F1947" i="7"/>
  <c r="G1947" i="7" s="1"/>
  <c r="E1950" i="7"/>
  <c r="F1950" i="7" s="1"/>
  <c r="F1951" i="7"/>
  <c r="G1951" i="7" s="1"/>
  <c r="H1951" i="7" s="1"/>
  <c r="E1954" i="7"/>
  <c r="F1954" i="7" s="1"/>
  <c r="F1955" i="7"/>
  <c r="G1955" i="7" s="1"/>
  <c r="E1958" i="7"/>
  <c r="F1958" i="7" s="1"/>
  <c r="F1959" i="7"/>
  <c r="G1959" i="7" s="1"/>
  <c r="H1959" i="7" s="1"/>
  <c r="E1962" i="7"/>
  <c r="F1962" i="7" s="1"/>
  <c r="F1963" i="7"/>
  <c r="G1963" i="7" s="1"/>
  <c r="E1966" i="7"/>
  <c r="F1966" i="7" s="1"/>
  <c r="F1967" i="7"/>
  <c r="G1967" i="7" s="1"/>
  <c r="H1967" i="7" s="1"/>
  <c r="E1970" i="7"/>
  <c r="F1970" i="7" s="1"/>
  <c r="F1971" i="7"/>
  <c r="G1971" i="7" s="1"/>
  <c r="E1974" i="7"/>
  <c r="F1974" i="7" s="1"/>
  <c r="F1975" i="7"/>
  <c r="G1975" i="7" s="1"/>
  <c r="H1975" i="7" s="1"/>
  <c r="E1978" i="7"/>
  <c r="F1978" i="7" s="1"/>
  <c r="E1982" i="7"/>
  <c r="F1982" i="7" s="1"/>
  <c r="F1983" i="7"/>
  <c r="G1983" i="7" s="1"/>
  <c r="H1983" i="7" s="1"/>
  <c r="E1986" i="7"/>
  <c r="F1986" i="7" s="1"/>
  <c r="F1987" i="7"/>
  <c r="G1987" i="7" s="1"/>
  <c r="E1990" i="7"/>
  <c r="F1990" i="7" s="1"/>
  <c r="F1991" i="7"/>
  <c r="G1991" i="7" s="1"/>
  <c r="H1991" i="7" s="1"/>
  <c r="E1994" i="7"/>
  <c r="F1994" i="7" s="1"/>
  <c r="F1995" i="7"/>
  <c r="G1995" i="7" s="1"/>
  <c r="E1998" i="7"/>
  <c r="F1998" i="7" s="1"/>
  <c r="F1999" i="7"/>
  <c r="G1999" i="7" s="1"/>
  <c r="H1999" i="7" s="1"/>
  <c r="E2002" i="7"/>
  <c r="F2002" i="7" s="1"/>
  <c r="F2003" i="7"/>
  <c r="G2003" i="7" s="1"/>
  <c r="E2006" i="7"/>
  <c r="F2006" i="7" s="1"/>
  <c r="E2010" i="7"/>
  <c r="F2010" i="7" s="1"/>
  <c r="F2011" i="7"/>
  <c r="G2011" i="7" s="1"/>
  <c r="E2014" i="7"/>
  <c r="F2014" i="7" s="1"/>
  <c r="F2015" i="7"/>
  <c r="G2015" i="7" s="1"/>
  <c r="H2015" i="7" s="1"/>
  <c r="E2018" i="7"/>
  <c r="F2018" i="7" s="1"/>
  <c r="F2019" i="7"/>
  <c r="G2019" i="7" s="1"/>
  <c r="E2022" i="7"/>
  <c r="F2022" i="7" s="1"/>
  <c r="F2023" i="7"/>
  <c r="G2023" i="7" s="1"/>
  <c r="H2023" i="7" s="1"/>
  <c r="E2026" i="7"/>
  <c r="F2026" i="7" s="1"/>
  <c r="F2027" i="7"/>
  <c r="G2027" i="7" s="1"/>
  <c r="E2030" i="7"/>
  <c r="F2030" i="7" s="1"/>
  <c r="F2031" i="7"/>
  <c r="G2031" i="7" s="1"/>
  <c r="H2031" i="7" s="1"/>
  <c r="E2034" i="7"/>
  <c r="F2034" i="7" s="1"/>
  <c r="F2035" i="7"/>
  <c r="G2035" i="7" s="1"/>
  <c r="E2038" i="7"/>
  <c r="F2038" i="7" s="1"/>
  <c r="F2039" i="7"/>
  <c r="G2039" i="7" s="1"/>
  <c r="H2039" i="7" s="1"/>
  <c r="E2042" i="7"/>
  <c r="F2042" i="7" s="1"/>
  <c r="F2043" i="7"/>
  <c r="G2043" i="7" s="1"/>
  <c r="E2046" i="7"/>
  <c r="F2046" i="7" s="1"/>
  <c r="F2047" i="7"/>
  <c r="G2047" i="7" s="1"/>
  <c r="H2047" i="7" s="1"/>
  <c r="E2050" i="7"/>
  <c r="F2050" i="7" s="1"/>
  <c r="F2051" i="7"/>
  <c r="G2051" i="7" s="1"/>
  <c r="E2054" i="7"/>
  <c r="F2054" i="7" s="1"/>
  <c r="F2055" i="7"/>
  <c r="G2055" i="7" s="1"/>
  <c r="H2055" i="7" s="1"/>
  <c r="E2058" i="7"/>
  <c r="F2058" i="7" s="1"/>
  <c r="F2059" i="7"/>
  <c r="G2059" i="7" s="1"/>
  <c r="E2062" i="7"/>
  <c r="F2062" i="7" s="1"/>
  <c r="F2063" i="7"/>
  <c r="G2063" i="7" s="1"/>
  <c r="H2063" i="7" s="1"/>
  <c r="E2066" i="7"/>
  <c r="F2066" i="7" s="1"/>
  <c r="F2067" i="7"/>
  <c r="G2067" i="7" s="1"/>
  <c r="E2070" i="7"/>
  <c r="F2070" i="7" s="1"/>
  <c r="F2071" i="7"/>
  <c r="G2071" i="7" s="1"/>
  <c r="H2071" i="7" s="1"/>
  <c r="E2074" i="7"/>
  <c r="F2074" i="7" s="1"/>
  <c r="F2075" i="7"/>
  <c r="G2075" i="7" s="1"/>
  <c r="E2078" i="7"/>
  <c r="F2078" i="7" s="1"/>
  <c r="F2079" i="7"/>
  <c r="G2079" i="7" s="1"/>
  <c r="H2079" i="7" s="1"/>
  <c r="E2082" i="7"/>
  <c r="F2082" i="7" s="1"/>
  <c r="F2083" i="7"/>
  <c r="G2083" i="7" s="1"/>
  <c r="E2086" i="7"/>
  <c r="F2086" i="7" s="1"/>
  <c r="F2087" i="7"/>
  <c r="G2087" i="7" s="1"/>
  <c r="H2087" i="7" s="1"/>
  <c r="E2090" i="7"/>
  <c r="F2090" i="7" s="1"/>
  <c r="F2091" i="7"/>
  <c r="G2091" i="7" s="1"/>
  <c r="E2094" i="7"/>
  <c r="F2094" i="7" s="1"/>
  <c r="F2095" i="7"/>
  <c r="G2095" i="7" s="1"/>
  <c r="H2095" i="7" s="1"/>
  <c r="E2098" i="7"/>
  <c r="F2098" i="7" s="1"/>
  <c r="F2099" i="7"/>
  <c r="G2099" i="7" s="1"/>
  <c r="E2102" i="7"/>
  <c r="F2102" i="7" s="1"/>
  <c r="F2103" i="7"/>
  <c r="G2103" i="7" s="1"/>
  <c r="H2103" i="7" s="1"/>
  <c r="E2106" i="7"/>
  <c r="F2106" i="7" s="1"/>
  <c r="F2107" i="7"/>
  <c r="G2107" i="7" s="1"/>
  <c r="E2110" i="7"/>
  <c r="F2110" i="7" s="1"/>
  <c r="E2114" i="7"/>
  <c r="F2114" i="7" s="1"/>
  <c r="F2115" i="7"/>
  <c r="G2115" i="7" s="1"/>
  <c r="E2118" i="7"/>
  <c r="F2118" i="7" s="1"/>
  <c r="F2119" i="7"/>
  <c r="G2119" i="7" s="1"/>
  <c r="H2119" i="7" s="1"/>
  <c r="E2122" i="7"/>
  <c r="F2122" i="7" s="1"/>
  <c r="F2123" i="7"/>
  <c r="G2123" i="7" s="1"/>
  <c r="E2126" i="7"/>
  <c r="F2126" i="7" s="1"/>
  <c r="F2127" i="7"/>
  <c r="G2127" i="7" s="1"/>
  <c r="H2127" i="7" s="1"/>
  <c r="E2130" i="7"/>
  <c r="F2130" i="7" s="1"/>
  <c r="E2134" i="7"/>
  <c r="F2134" i="7" s="1"/>
  <c r="F2135" i="7"/>
  <c r="G2135" i="7" s="1"/>
  <c r="H2135" i="7" s="1"/>
  <c r="E2138" i="7"/>
  <c r="F2138" i="7" s="1"/>
  <c r="F2139" i="7"/>
  <c r="G2139" i="7" s="1"/>
  <c r="E2142" i="7"/>
  <c r="F2142" i="7" s="1"/>
  <c r="F2143" i="7"/>
  <c r="G2143" i="7" s="1"/>
  <c r="H2143" i="7" s="1"/>
  <c r="E2146" i="7"/>
  <c r="F2146" i="7" s="1"/>
  <c r="F2147" i="7"/>
  <c r="G2147" i="7" s="1"/>
  <c r="E2150" i="7"/>
  <c r="F2150" i="7" s="1"/>
  <c r="F2151" i="7"/>
  <c r="G2151" i="7" s="1"/>
  <c r="H2151" i="7" s="1"/>
  <c r="E2154" i="7"/>
  <c r="F2154" i="7" s="1"/>
  <c r="F2155" i="7"/>
  <c r="G2155" i="7" s="1"/>
  <c r="E2158" i="7"/>
  <c r="F2158" i="7" s="1"/>
  <c r="F2159" i="7"/>
  <c r="G2159" i="7" s="1"/>
  <c r="H2159" i="7" s="1"/>
  <c r="E2162" i="7"/>
  <c r="F2162" i="7" s="1"/>
  <c r="F2163" i="7"/>
  <c r="G2163" i="7" s="1"/>
  <c r="E2166" i="7"/>
  <c r="F2166" i="7" s="1"/>
  <c r="F2167" i="7"/>
  <c r="G2167" i="7" s="1"/>
  <c r="H2167" i="7" s="1"/>
  <c r="E2170" i="7"/>
  <c r="F2170" i="7" s="1"/>
  <c r="F2171" i="7"/>
  <c r="G2171" i="7" s="1"/>
  <c r="E2174" i="7"/>
  <c r="F2174" i="7" s="1"/>
  <c r="F2175" i="7"/>
  <c r="G2175" i="7" s="1"/>
  <c r="H2175" i="7" s="1"/>
  <c r="E2178" i="7"/>
  <c r="F2178" i="7" s="1"/>
  <c r="F2179" i="7"/>
  <c r="G2179" i="7" s="1"/>
  <c r="E2182" i="7"/>
  <c r="F2182" i="7" s="1"/>
  <c r="F2183" i="7"/>
  <c r="G2183" i="7" s="1"/>
  <c r="H2183" i="7" s="1"/>
  <c r="E2186" i="7"/>
  <c r="F2186" i="7" s="1"/>
  <c r="F2187" i="7"/>
  <c r="G2187" i="7" s="1"/>
  <c r="E2190" i="7"/>
  <c r="F2190" i="7" s="1"/>
  <c r="F2191" i="7"/>
  <c r="G2191" i="7" s="1"/>
  <c r="H2191" i="7" s="1"/>
  <c r="E2194" i="7"/>
  <c r="F2194" i="7" s="1"/>
  <c r="E2198" i="7"/>
  <c r="F2198" i="7" s="1"/>
  <c r="F2199" i="7"/>
  <c r="G2199" i="7" s="1"/>
  <c r="H2199" i="7" s="1"/>
  <c r="E2202" i="7"/>
  <c r="F2202" i="7" s="1"/>
  <c r="F2203" i="7"/>
  <c r="G2203" i="7" s="1"/>
  <c r="E2206" i="7"/>
  <c r="F2206" i="7" s="1"/>
  <c r="F2207" i="7"/>
  <c r="G2207" i="7" s="1"/>
  <c r="H2207" i="7" s="1"/>
  <c r="E2210" i="7"/>
  <c r="E2214" i="7"/>
  <c r="F2214" i="7" s="1"/>
  <c r="F2215" i="7"/>
  <c r="G2215" i="7" s="1"/>
  <c r="H2215" i="7" s="1"/>
  <c r="E2218" i="7"/>
  <c r="F2218" i="7" s="1"/>
  <c r="F2219" i="7"/>
  <c r="G2219" i="7" s="1"/>
  <c r="E2222" i="7"/>
  <c r="F2222" i="7" s="1"/>
  <c r="F2223" i="7"/>
  <c r="G2223" i="7" s="1"/>
  <c r="H2223" i="7" s="1"/>
  <c r="E2226" i="7"/>
  <c r="F2226" i="7" s="1"/>
  <c r="F2227" i="7"/>
  <c r="G2227" i="7" s="1"/>
  <c r="E2230" i="7"/>
  <c r="F2230" i="7" s="1"/>
  <c r="F2231" i="7"/>
  <c r="G2231" i="7" s="1"/>
  <c r="H2231" i="7" s="1"/>
  <c r="E2234" i="7"/>
  <c r="F2234" i="7" s="1"/>
  <c r="F2235" i="7"/>
  <c r="G2235" i="7" s="1"/>
  <c r="E2238" i="7"/>
  <c r="F2238" i="7" s="1"/>
  <c r="F2239" i="7"/>
  <c r="G2239" i="7" s="1"/>
  <c r="H2239" i="7" s="1"/>
  <c r="E2242" i="7"/>
  <c r="F2242" i="7" s="1"/>
  <c r="F2243" i="7"/>
  <c r="G2243" i="7" s="1"/>
  <c r="E2246" i="7"/>
  <c r="F2246" i="7" s="1"/>
  <c r="F2247" i="7"/>
  <c r="G2247" i="7" s="1"/>
  <c r="H2247" i="7" s="1"/>
  <c r="E2250" i="7"/>
  <c r="F2250" i="7" s="1"/>
  <c r="F2251" i="7"/>
  <c r="G2251" i="7" s="1"/>
  <c r="E2254" i="7"/>
  <c r="F2254" i="7" s="1"/>
  <c r="F2255" i="7"/>
  <c r="G2255" i="7" s="1"/>
  <c r="H2255" i="7" s="1"/>
  <c r="E2258" i="7"/>
  <c r="F2259" i="7"/>
  <c r="G2259" i="7" s="1"/>
  <c r="E2262" i="7"/>
  <c r="F2262" i="7" s="1"/>
  <c r="F2263" i="7"/>
  <c r="G2263" i="7" s="1"/>
  <c r="H2263" i="7" s="1"/>
  <c r="E2266" i="7"/>
  <c r="F2266" i="7" s="1"/>
  <c r="F2267" i="7"/>
  <c r="G2267" i="7" s="1"/>
  <c r="E2270" i="7"/>
  <c r="F2270" i="7" s="1"/>
  <c r="F2271" i="7"/>
  <c r="G2271" i="7" s="1"/>
  <c r="H2271" i="7" s="1"/>
  <c r="E2274" i="7"/>
  <c r="F2274" i="7" s="1"/>
  <c r="F2275" i="7"/>
  <c r="G2275" i="7" s="1"/>
  <c r="E2278" i="7"/>
  <c r="F2278" i="7" s="1"/>
  <c r="F2279" i="7"/>
  <c r="G2279" i="7" s="1"/>
  <c r="H2279" i="7" s="1"/>
  <c r="E2282" i="7"/>
  <c r="F2282" i="7" s="1"/>
  <c r="F2283" i="7"/>
  <c r="G2283" i="7" s="1"/>
  <c r="E2286" i="7"/>
  <c r="F2286" i="7" s="1"/>
  <c r="F2287" i="7"/>
  <c r="G2287" i="7" s="1"/>
  <c r="H2287" i="7" s="1"/>
  <c r="E2290" i="7"/>
  <c r="F2290" i="7" s="1"/>
  <c r="F2291" i="7"/>
  <c r="G2291" i="7" s="1"/>
  <c r="E2294" i="7"/>
  <c r="F2294" i="7" s="1"/>
  <c r="F2295" i="7"/>
  <c r="G2295" i="7" s="1"/>
  <c r="H2295" i="7" s="1"/>
  <c r="E2298" i="7"/>
  <c r="F2298" i="7" s="1"/>
  <c r="F2299" i="7"/>
  <c r="G2299" i="7" s="1"/>
  <c r="E2302" i="7"/>
  <c r="F2302" i="7" s="1"/>
  <c r="F2303" i="7"/>
  <c r="G2303" i="7" s="1"/>
  <c r="H2303" i="7" s="1"/>
  <c r="E2306" i="7"/>
  <c r="F2306" i="7" s="1"/>
  <c r="F2307" i="7"/>
  <c r="G2307" i="7" s="1"/>
  <c r="E2310" i="7"/>
  <c r="F2310" i="7" s="1"/>
  <c r="F2311" i="7"/>
  <c r="G2311" i="7" s="1"/>
  <c r="H2311" i="7" s="1"/>
  <c r="E2314" i="7"/>
  <c r="F2314" i="7" s="1"/>
  <c r="F2315" i="7"/>
  <c r="G2315" i="7" s="1"/>
  <c r="E2318" i="7"/>
  <c r="F2318" i="7" s="1"/>
  <c r="F2319" i="7"/>
  <c r="G2319" i="7" s="1"/>
  <c r="H2319" i="7" s="1"/>
  <c r="E2322" i="7"/>
  <c r="F2322" i="7" s="1"/>
  <c r="F2323" i="7"/>
  <c r="G2323" i="7" s="1"/>
  <c r="E2326" i="7"/>
  <c r="F2326" i="7" s="1"/>
  <c r="F2327" i="7"/>
  <c r="G2327" i="7" s="1"/>
  <c r="H2327" i="7" s="1"/>
  <c r="E2330" i="7"/>
  <c r="F2330" i="7" s="1"/>
  <c r="E2334" i="7"/>
  <c r="F2334" i="7" s="1"/>
  <c r="F2335" i="7"/>
  <c r="G2335" i="7" s="1"/>
  <c r="H2335" i="7" s="1"/>
  <c r="E2338" i="7"/>
  <c r="F2338" i="7" s="1"/>
  <c r="F2339" i="7"/>
  <c r="G2339" i="7" s="1"/>
  <c r="E2342" i="7"/>
  <c r="F2342" i="7" s="1"/>
  <c r="F2343" i="7"/>
  <c r="G2343" i="7" s="1"/>
  <c r="H2343" i="7" s="1"/>
  <c r="E2346" i="7"/>
  <c r="F2346" i="7" s="1"/>
  <c r="F2347" i="7"/>
  <c r="G2347" i="7" s="1"/>
  <c r="E2350" i="7"/>
  <c r="F2350" i="7" s="1"/>
  <c r="F2351" i="7"/>
  <c r="G2351" i="7" s="1"/>
  <c r="H2351" i="7" s="1"/>
  <c r="E2354" i="7"/>
  <c r="F2354" i="7" s="1"/>
  <c r="F2355" i="7"/>
  <c r="G2355" i="7" s="1"/>
  <c r="E2358" i="7"/>
  <c r="F2358" i="7" s="1"/>
  <c r="F2359" i="7"/>
  <c r="G2359" i="7" s="1"/>
  <c r="H2359" i="7" s="1"/>
  <c r="E2362" i="7"/>
  <c r="F2362" i="7" s="1"/>
  <c r="F2363" i="7"/>
  <c r="G2363" i="7" s="1"/>
  <c r="E2366" i="7"/>
  <c r="F2366" i="7" s="1"/>
  <c r="F2367" i="7"/>
  <c r="G2367" i="7" s="1"/>
  <c r="H2367" i="7" s="1"/>
  <c r="E2370" i="7"/>
  <c r="F2370" i="7" s="1"/>
  <c r="F2371" i="7"/>
  <c r="G2371" i="7" s="1"/>
  <c r="E2374" i="7"/>
  <c r="F2374" i="7" s="1"/>
  <c r="F2375" i="7"/>
  <c r="G2375" i="7" s="1"/>
  <c r="H2375" i="7" s="1"/>
  <c r="E2378" i="7"/>
  <c r="F2378" i="7" s="1"/>
  <c r="F2379" i="7"/>
  <c r="G2379" i="7" s="1"/>
  <c r="E2382" i="7"/>
  <c r="F2382" i="7" s="1"/>
  <c r="F2383" i="7"/>
  <c r="G2383" i="7" s="1"/>
  <c r="H2383" i="7" s="1"/>
  <c r="E2386" i="7"/>
  <c r="F2386" i="7" s="1"/>
  <c r="F2387" i="7"/>
  <c r="G2387" i="7" s="1"/>
  <c r="E2390" i="7"/>
  <c r="F2390" i="7" s="1"/>
  <c r="F2391" i="7"/>
  <c r="G2391" i="7" s="1"/>
  <c r="H2391" i="7" s="1"/>
  <c r="E2394" i="7"/>
  <c r="F2394" i="7" s="1"/>
  <c r="F2395" i="7"/>
  <c r="G2395" i="7" s="1"/>
  <c r="E2398" i="7"/>
  <c r="F2398" i="7" s="1"/>
  <c r="F2399" i="7"/>
  <c r="G2399" i="7" s="1"/>
  <c r="H2399" i="7" s="1"/>
  <c r="E2402" i="7"/>
  <c r="F2402" i="7" s="1"/>
  <c r="F2403" i="7"/>
  <c r="G2403" i="7" s="1"/>
  <c r="E2406" i="7"/>
  <c r="F2406" i="7" s="1"/>
  <c r="F2407" i="7"/>
  <c r="G2407" i="7" s="1"/>
  <c r="H2407" i="7" s="1"/>
  <c r="E2410" i="7"/>
  <c r="F2410" i="7" s="1"/>
  <c r="F2411" i="7"/>
  <c r="G2411" i="7" s="1"/>
  <c r="E2414" i="7"/>
  <c r="F2414" i="7" s="1"/>
  <c r="F2415" i="7"/>
  <c r="G2415" i="7" s="1"/>
  <c r="H2415" i="7" s="1"/>
  <c r="E2418" i="7"/>
  <c r="F2418" i="7" s="1"/>
  <c r="F2419" i="7"/>
  <c r="G2419" i="7" s="1"/>
  <c r="E2422" i="7"/>
  <c r="F2422" i="7" s="1"/>
  <c r="F2423" i="7"/>
  <c r="G2423" i="7" s="1"/>
  <c r="H2423" i="7" s="1"/>
  <c r="E2426" i="7"/>
  <c r="F2426" i="7" s="1"/>
  <c r="F2427" i="7"/>
  <c r="G2427" i="7" s="1"/>
  <c r="E2430" i="7"/>
  <c r="F2430" i="7" s="1"/>
  <c r="F2431" i="7"/>
  <c r="G2431" i="7" s="1"/>
  <c r="H2431" i="7" s="1"/>
  <c r="E2434" i="7"/>
  <c r="F2434" i="7" s="1"/>
  <c r="E2438" i="7"/>
  <c r="F2438" i="7" s="1"/>
  <c r="F2439" i="7"/>
  <c r="G2439" i="7" s="1"/>
  <c r="H2439" i="7" s="1"/>
  <c r="E2442" i="7"/>
  <c r="F2442" i="7" s="1"/>
  <c r="F2443" i="7"/>
  <c r="G2443" i="7" s="1"/>
  <c r="E2446" i="7"/>
  <c r="F2446" i="7" s="1"/>
  <c r="F2447" i="7"/>
  <c r="G2447" i="7" s="1"/>
  <c r="H2447" i="7" s="1"/>
  <c r="E2450" i="7"/>
  <c r="F2450" i="7" s="1"/>
  <c r="F2451" i="7"/>
  <c r="G2451" i="7" s="1"/>
  <c r="E2454" i="7"/>
  <c r="F2454" i="7" s="1"/>
  <c r="F2455" i="7"/>
  <c r="G2455" i="7" s="1"/>
  <c r="H2455" i="7" s="1"/>
  <c r="E2458" i="7"/>
  <c r="F2458" i="7" s="1"/>
  <c r="F2459" i="7"/>
  <c r="G2459" i="7" s="1"/>
  <c r="E2462" i="7"/>
  <c r="F2462" i="7" s="1"/>
  <c r="F2463" i="7"/>
  <c r="G2463" i="7" s="1"/>
  <c r="H2463" i="7" s="1"/>
  <c r="E2466" i="7"/>
  <c r="F2466" i="7" s="1"/>
  <c r="F2467" i="7"/>
  <c r="G2467" i="7" s="1"/>
  <c r="E2470" i="7"/>
  <c r="F2470" i="7" s="1"/>
  <c r="F2471" i="7"/>
  <c r="G2471" i="7" s="1"/>
  <c r="E2474" i="7"/>
  <c r="F2474" i="7" s="1"/>
  <c r="F2475" i="7"/>
  <c r="G2475" i="7" s="1"/>
  <c r="E2478" i="7"/>
  <c r="F2478" i="7" s="1"/>
  <c r="F2479" i="7"/>
  <c r="G2479" i="7" s="1"/>
  <c r="H2479" i="7" s="1"/>
  <c r="E2482" i="7"/>
  <c r="F2482" i="7" s="1"/>
  <c r="F2483" i="7"/>
  <c r="G2483" i="7" s="1"/>
  <c r="E2486" i="7"/>
  <c r="F2486" i="7" s="1"/>
  <c r="F2487" i="7"/>
  <c r="G2487" i="7" s="1"/>
  <c r="H2487" i="7" s="1"/>
  <c r="E2490" i="7"/>
  <c r="E2494" i="7"/>
  <c r="F2494" i="7" s="1"/>
  <c r="F2495" i="7"/>
  <c r="G2495" i="7" s="1"/>
  <c r="H2495" i="7" s="1"/>
  <c r="E2498" i="7"/>
  <c r="F2498" i="7" s="1"/>
  <c r="F2499" i="7"/>
  <c r="G2499" i="7" s="1"/>
  <c r="E2502" i="7"/>
  <c r="F2502" i="7" s="1"/>
  <c r="F2503" i="7"/>
  <c r="G2503" i="7" s="1"/>
  <c r="H2503" i="7" s="1"/>
  <c r="E2506" i="7"/>
  <c r="F2506" i="7" s="1"/>
  <c r="F2507" i="7"/>
  <c r="G2507" i="7" s="1"/>
  <c r="E2510" i="7"/>
  <c r="F2510" i="7" s="1"/>
  <c r="E2514" i="7"/>
  <c r="F2514" i="7" s="1"/>
  <c r="F2515" i="7"/>
  <c r="G2515" i="7" s="1"/>
  <c r="E2518" i="7"/>
  <c r="F2518" i="7" s="1"/>
  <c r="F2519" i="7"/>
  <c r="G2519" i="7" s="1"/>
  <c r="H2519" i="7" s="1"/>
  <c r="E2522" i="7"/>
  <c r="F2522" i="7" s="1"/>
  <c r="F2523" i="7"/>
  <c r="G2523" i="7" s="1"/>
  <c r="E2526" i="7"/>
  <c r="F2526" i="7" s="1"/>
  <c r="E2530" i="7"/>
  <c r="F2530" i="7" s="1"/>
  <c r="F2531" i="7"/>
  <c r="G2531" i="7" s="1"/>
  <c r="E2534" i="7"/>
  <c r="F2534" i="7" s="1"/>
  <c r="F2535" i="7"/>
  <c r="G2535" i="7" s="1"/>
  <c r="H2535" i="7" s="1"/>
  <c r="E2538" i="7"/>
  <c r="F2538" i="7" s="1"/>
  <c r="F2539" i="7"/>
  <c r="G2539" i="7" s="1"/>
  <c r="E2542" i="7"/>
  <c r="F2542" i="7" s="1"/>
  <c r="F2543" i="7"/>
  <c r="G2543" i="7" s="1"/>
  <c r="H2543" i="7" s="1"/>
  <c r="E2546" i="7"/>
  <c r="F2546" i="7" s="1"/>
  <c r="F2547" i="7"/>
  <c r="G2547" i="7" s="1"/>
  <c r="E2550" i="7"/>
  <c r="F2550" i="7" s="1"/>
  <c r="F2551" i="7"/>
  <c r="G2551" i="7" s="1"/>
  <c r="H2551" i="7" s="1"/>
  <c r="E2554" i="7"/>
  <c r="F2554" i="7" s="1"/>
  <c r="F2555" i="7"/>
  <c r="G2555" i="7" s="1"/>
  <c r="E2558" i="7"/>
  <c r="F2558" i="7" s="1"/>
  <c r="F2559" i="7"/>
  <c r="G2559" i="7" s="1"/>
  <c r="H2559" i="7" s="1"/>
  <c r="E2562" i="7"/>
  <c r="F2562" i="7" s="1"/>
  <c r="F2563" i="7"/>
  <c r="G2563" i="7" s="1"/>
  <c r="E2566" i="7"/>
  <c r="F2566" i="7" s="1"/>
  <c r="F2567" i="7"/>
  <c r="G2567" i="7" s="1"/>
  <c r="H2567" i="7" s="1"/>
  <c r="E2570" i="7"/>
  <c r="F2570" i="7" s="1"/>
  <c r="F2571" i="7"/>
  <c r="G2571" i="7" s="1"/>
  <c r="E2574" i="7"/>
  <c r="F2574" i="7" s="1"/>
  <c r="E2578" i="7"/>
  <c r="F2578" i="7" s="1"/>
  <c r="F2579" i="7"/>
  <c r="G2579" i="7" s="1"/>
  <c r="E2582" i="7"/>
  <c r="F2582" i="7" s="1"/>
  <c r="F2583" i="7"/>
  <c r="G2583" i="7" s="1"/>
  <c r="H2583" i="7" s="1"/>
  <c r="E2586" i="7"/>
  <c r="F2586" i="7" s="1"/>
  <c r="F2587" i="7"/>
  <c r="G2587" i="7" s="1"/>
  <c r="E2590" i="7"/>
  <c r="F2590" i="7" s="1"/>
  <c r="F2591" i="7"/>
  <c r="G2591" i="7" s="1"/>
  <c r="H2591" i="7" s="1"/>
  <c r="E2594" i="7"/>
  <c r="F2594" i="7" s="1"/>
  <c r="F2595" i="7"/>
  <c r="G2595" i="7" s="1"/>
  <c r="E2598" i="7"/>
  <c r="F2598" i="7" s="1"/>
  <c r="F2599" i="7"/>
  <c r="G2599" i="7" s="1"/>
  <c r="H2599" i="7" s="1"/>
  <c r="E2602" i="7"/>
  <c r="F2602" i="7" s="1"/>
  <c r="F2603" i="7"/>
  <c r="G2603" i="7" s="1"/>
  <c r="E2606" i="7"/>
  <c r="F2606" i="7" s="1"/>
  <c r="F2607" i="7"/>
  <c r="G2607" i="7" s="1"/>
  <c r="H2607" i="7" s="1"/>
  <c r="E2610" i="7"/>
  <c r="F2610" i="7" s="1"/>
  <c r="F2611" i="7"/>
  <c r="G2611" i="7" s="1"/>
  <c r="E2614" i="7"/>
  <c r="F2614" i="7" s="1"/>
  <c r="F2615" i="7"/>
  <c r="G2615" i="7" s="1"/>
  <c r="H2615" i="7" s="1"/>
  <c r="E2618" i="7"/>
  <c r="F2618" i="7" s="1"/>
  <c r="F2619" i="7"/>
  <c r="G2619" i="7" s="1"/>
  <c r="E2622" i="7"/>
  <c r="F2622" i="7" s="1"/>
  <c r="F2623" i="7"/>
  <c r="G2623" i="7" s="1"/>
  <c r="H2623" i="7" s="1"/>
  <c r="E2626" i="7"/>
  <c r="F2626" i="7" s="1"/>
  <c r="F2627" i="7"/>
  <c r="G2627" i="7" s="1"/>
  <c r="E2630" i="7"/>
  <c r="F2630" i="7" s="1"/>
  <c r="F2631" i="7"/>
  <c r="G2631" i="7" s="1"/>
  <c r="H2631" i="7" s="1"/>
  <c r="E2634" i="7"/>
  <c r="F2634" i="7" s="1"/>
  <c r="F2635" i="7"/>
  <c r="G2635" i="7" s="1"/>
  <c r="E2638" i="7"/>
  <c r="F2638" i="7" s="1"/>
  <c r="F2639" i="7"/>
  <c r="G2639" i="7" s="1"/>
  <c r="H2639" i="7" s="1"/>
  <c r="E2642" i="7"/>
  <c r="F2642" i="7" s="1"/>
  <c r="F2643" i="7"/>
  <c r="G2643" i="7" s="1"/>
  <c r="E2646" i="7"/>
  <c r="F2646" i="7" s="1"/>
  <c r="F2647" i="7"/>
  <c r="G2647" i="7" s="1"/>
  <c r="H2647" i="7" s="1"/>
  <c r="E2650" i="7"/>
  <c r="F2650" i="7" s="1"/>
  <c r="F2651" i="7"/>
  <c r="G2651" i="7" s="1"/>
  <c r="E2654" i="7"/>
  <c r="F2654" i="7" s="1"/>
  <c r="F2655" i="7"/>
  <c r="G2655" i="7" s="1"/>
  <c r="H2655" i="7" s="1"/>
  <c r="E2658" i="7"/>
  <c r="F2658" i="7" s="1"/>
  <c r="F2659" i="7"/>
  <c r="G2659" i="7" s="1"/>
  <c r="H2659" i="7" s="1"/>
  <c r="E2661" i="7"/>
  <c r="E2662" i="7"/>
  <c r="F2663" i="7"/>
  <c r="G2663" i="7" s="1"/>
  <c r="G2667" i="7"/>
  <c r="H2667" i="7" s="1"/>
  <c r="E2669" i="7"/>
  <c r="E2670" i="7"/>
  <c r="F2670" i="7" s="1"/>
  <c r="F2671" i="7"/>
  <c r="G2671" i="7" s="1"/>
  <c r="G2675" i="7"/>
  <c r="H2675" i="7" s="1"/>
  <c r="E2677" i="7"/>
  <c r="E2678" i="7"/>
  <c r="F2679" i="7"/>
  <c r="G2679" i="7" s="1"/>
  <c r="G2683" i="7"/>
  <c r="H2683" i="7" s="1"/>
  <c r="E2685" i="7"/>
  <c r="E2686" i="7"/>
  <c r="F2687" i="7"/>
  <c r="G2687" i="7" s="1"/>
  <c r="G2691" i="7"/>
  <c r="H2691" i="7" s="1"/>
  <c r="E2693" i="7"/>
  <c r="E2694" i="7"/>
  <c r="F2695" i="7"/>
  <c r="G2695" i="7" s="1"/>
  <c r="G2699" i="7"/>
  <c r="H2699" i="7" s="1"/>
  <c r="E2701" i="7"/>
  <c r="E2702" i="7"/>
  <c r="F2702" i="7" s="1"/>
  <c r="F2703" i="7"/>
  <c r="G2703" i="7" s="1"/>
  <c r="G2707" i="7"/>
  <c r="H2707" i="7" s="1"/>
  <c r="E2709" i="7"/>
  <c r="E2710" i="7"/>
  <c r="F2711" i="7"/>
  <c r="G2711" i="7" s="1"/>
  <c r="G2715" i="7"/>
  <c r="H2715" i="7" s="1"/>
  <c r="E2717" i="7"/>
  <c r="E2718" i="7"/>
  <c r="F2719" i="7"/>
  <c r="G2719" i="7" s="1"/>
  <c r="G2723" i="7"/>
  <c r="H2723" i="7" s="1"/>
  <c r="E2725" i="7"/>
  <c r="E2726" i="7"/>
  <c r="F2727" i="7"/>
  <c r="G2727" i="7" s="1"/>
  <c r="G2731" i="7"/>
  <c r="H2731" i="7" s="1"/>
  <c r="E2733" i="7"/>
  <c r="E2734" i="7"/>
  <c r="F2734" i="7" s="1"/>
  <c r="F2735" i="7"/>
  <c r="G2735" i="7" s="1"/>
  <c r="F2888" i="7"/>
  <c r="G2888" i="7" s="1"/>
  <c r="E2899" i="7"/>
  <c r="F2904" i="7"/>
  <c r="G2904" i="7" s="1"/>
  <c r="E2915" i="7"/>
  <c r="F2920" i="7"/>
  <c r="G2920" i="7" s="1"/>
  <c r="E2927" i="7"/>
  <c r="E2939" i="7"/>
  <c r="F2944" i="7"/>
  <c r="G2944" i="7" s="1"/>
  <c r="H2944" i="7" s="1"/>
  <c r="E2955" i="7"/>
  <c r="F2960" i="7"/>
  <c r="G2960" i="7" s="1"/>
  <c r="H2960" i="7" s="1"/>
  <c r="E2971" i="7"/>
  <c r="F2976" i="7"/>
  <c r="G2976" i="7" s="1"/>
  <c r="H2976" i="7" s="1"/>
  <c r="E2987" i="7"/>
  <c r="F2992" i="7"/>
  <c r="G2992" i="7" s="1"/>
  <c r="H2992" i="7" s="1"/>
  <c r="E3003" i="7"/>
  <c r="E3015" i="7"/>
  <c r="F3020" i="7"/>
  <c r="G3020" i="7" s="1"/>
  <c r="H3020" i="7" s="1"/>
  <c r="E3031" i="7"/>
  <c r="F3036" i="7"/>
  <c r="G3036" i="7" s="1"/>
  <c r="H3036" i="7" s="1"/>
  <c r="F3044" i="7"/>
  <c r="G3044" i="7" s="1"/>
  <c r="H3044" i="7" s="1"/>
  <c r="E3051" i="7"/>
  <c r="F3056" i="7"/>
  <c r="G3056" i="7" s="1"/>
  <c r="E3067" i="7"/>
  <c r="F3072" i="7"/>
  <c r="G3072" i="7" s="1"/>
  <c r="E3083" i="7"/>
  <c r="F3088" i="7"/>
  <c r="G3088" i="7" s="1"/>
  <c r="E3099" i="7"/>
  <c r="F3104" i="7"/>
  <c r="G3104" i="7" s="1"/>
  <c r="E3115" i="7"/>
  <c r="F3120" i="7"/>
  <c r="G3120" i="7" s="1"/>
  <c r="E3122" i="7"/>
  <c r="E3892" i="7"/>
  <c r="F3892" i="7" s="1"/>
  <c r="G3892" i="7" s="1"/>
  <c r="F3894" i="7"/>
  <c r="G3894" i="7" s="1"/>
  <c r="H3894" i="7" s="1"/>
  <c r="E3972" i="7"/>
  <c r="F3972" i="7" s="1"/>
  <c r="G3972" i="7" s="1"/>
  <c r="E3988" i="7"/>
  <c r="F3135" i="7"/>
  <c r="G3135" i="7" s="1"/>
  <c r="H3135" i="7" s="1"/>
  <c r="F3143" i="7"/>
  <c r="G3143" i="7" s="1"/>
  <c r="H3143" i="7" s="1"/>
  <c r="F3151" i="7"/>
  <c r="G3151" i="7" s="1"/>
  <c r="H3151" i="7" s="1"/>
  <c r="F3159" i="7"/>
  <c r="G3159" i="7" s="1"/>
  <c r="H3159" i="7" s="1"/>
  <c r="F3167" i="7"/>
  <c r="G3167" i="7" s="1"/>
  <c r="H3167" i="7" s="1"/>
  <c r="F3175" i="7"/>
  <c r="G3175" i="7" s="1"/>
  <c r="H3175" i="7" s="1"/>
  <c r="F3183" i="7"/>
  <c r="G3183" i="7" s="1"/>
  <c r="H3183" i="7" s="1"/>
  <c r="F3191" i="7"/>
  <c r="G3191" i="7" s="1"/>
  <c r="H3191" i="7" s="1"/>
  <c r="F3196" i="7"/>
  <c r="G3196" i="7" s="1"/>
  <c r="F3200" i="7"/>
  <c r="G3200" i="7" s="1"/>
  <c r="F3204" i="7"/>
  <c r="G3204" i="7" s="1"/>
  <c r="F3208" i="7"/>
  <c r="G3208" i="7" s="1"/>
  <c r="F3212" i="7"/>
  <c r="G3212" i="7" s="1"/>
  <c r="F3216" i="7"/>
  <c r="G3216" i="7" s="1"/>
  <c r="F3220" i="7"/>
  <c r="G3220" i="7" s="1"/>
  <c r="F3224" i="7"/>
  <c r="G3224" i="7" s="1"/>
  <c r="F3228" i="7"/>
  <c r="G3228" i="7" s="1"/>
  <c r="F3232" i="7"/>
  <c r="G3232" i="7" s="1"/>
  <c r="F3236" i="7"/>
  <c r="G3236" i="7" s="1"/>
  <c r="E3243" i="7"/>
  <c r="E3247" i="7"/>
  <c r="E3251" i="7"/>
  <c r="E3255" i="7"/>
  <c r="E3259" i="7"/>
  <c r="E3263" i="7"/>
  <c r="E3267" i="7"/>
  <c r="E3271" i="7"/>
  <c r="E3275" i="7"/>
  <c r="E3279" i="7"/>
  <c r="E3283" i="7"/>
  <c r="E3287" i="7"/>
  <c r="E3291" i="7"/>
  <c r="E3295" i="7"/>
  <c r="E3299" i="7"/>
  <c r="E3303" i="7"/>
  <c r="E3307" i="7"/>
  <c r="E3311" i="7"/>
  <c r="E3315" i="7"/>
  <c r="E3319" i="7"/>
  <c r="E3323" i="7"/>
  <c r="E3327" i="7"/>
  <c r="E3331" i="7"/>
  <c r="E3335" i="7"/>
  <c r="E3339" i="7"/>
  <c r="E3343" i="7"/>
  <c r="E3347" i="7"/>
  <c r="E3351" i="7"/>
  <c r="E3355" i="7"/>
  <c r="E3395" i="7"/>
  <c r="E3411" i="7"/>
  <c r="E3427" i="7"/>
  <c r="G3437" i="7"/>
  <c r="H3437" i="7" s="1"/>
  <c r="E3443" i="7"/>
  <c r="G3461" i="7"/>
  <c r="H3461" i="7" s="1"/>
  <c r="E3467" i="7"/>
  <c r="G3477" i="7"/>
  <c r="H3477" i="7" s="1"/>
  <c r="E3483" i="7"/>
  <c r="G3493" i="7"/>
  <c r="H3493" i="7" s="1"/>
  <c r="E3499" i="7"/>
  <c r="G3509" i="7"/>
  <c r="H3509" i="7" s="1"/>
  <c r="E3523" i="7"/>
  <c r="E3539" i="7"/>
  <c r="E3555" i="7"/>
  <c r="E3571" i="7"/>
  <c r="E3587" i="7"/>
  <c r="E3603" i="7"/>
  <c r="E3619" i="7"/>
  <c r="E3635" i="7"/>
  <c r="E3651" i="7"/>
  <c r="G3669" i="7"/>
  <c r="H3669" i="7" s="1"/>
  <c r="E3675" i="7"/>
  <c r="G3685" i="7"/>
  <c r="H3685" i="7" s="1"/>
  <c r="E3691" i="7"/>
  <c r="G3701" i="7"/>
  <c r="H3701" i="7" s="1"/>
  <c r="E3707" i="7"/>
  <c r="G3717" i="7"/>
  <c r="H3717" i="7" s="1"/>
  <c r="E3723" i="7"/>
  <c r="G3733" i="7"/>
  <c r="H3733" i="7" s="1"/>
  <c r="E3739" i="7"/>
  <c r="E3763" i="7"/>
  <c r="G3773" i="7"/>
  <c r="H3773" i="7" s="1"/>
  <c r="E3779" i="7"/>
  <c r="E3787" i="7"/>
  <c r="G3797" i="7"/>
  <c r="H3797" i="7" s="1"/>
  <c r="E3803" i="7"/>
  <c r="G3813" i="7"/>
  <c r="H3813" i="7" s="1"/>
  <c r="E3819" i="7"/>
  <c r="G3829" i="7"/>
  <c r="H3829" i="7" s="1"/>
  <c r="E3835" i="7"/>
  <c r="G3845" i="7"/>
  <c r="H3845" i="7" s="1"/>
  <c r="E3868" i="7"/>
  <c r="F3870" i="7"/>
  <c r="G3870" i="7" s="1"/>
  <c r="E3900" i="7"/>
  <c r="F3900" i="7" s="1"/>
  <c r="G3900" i="7" s="1"/>
  <c r="F3902" i="7"/>
  <c r="G3902" i="7" s="1"/>
  <c r="H3902" i="7" s="1"/>
  <c r="F3958" i="7"/>
  <c r="G3958" i="7" s="1"/>
  <c r="H3958" i="7" s="1"/>
  <c r="E3960" i="7"/>
  <c r="F3960" i="7" s="1"/>
  <c r="G3960" i="7" s="1"/>
  <c r="F3974" i="7"/>
  <c r="G3974" i="7" s="1"/>
  <c r="E3976" i="7"/>
  <c r="F3990" i="7"/>
  <c r="G3990" i="7" s="1"/>
  <c r="H3990" i="7" s="1"/>
  <c r="E3126" i="7"/>
  <c r="F3126" i="7" s="1"/>
  <c r="E3134" i="7"/>
  <c r="F3134" i="7" s="1"/>
  <c r="E3142" i="7"/>
  <c r="F3142" i="7" s="1"/>
  <c r="E3150" i="7"/>
  <c r="E3158" i="7"/>
  <c r="F3158" i="7" s="1"/>
  <c r="E3166" i="7"/>
  <c r="F3166" i="7" s="1"/>
  <c r="E3174" i="7"/>
  <c r="F3174" i="7" s="1"/>
  <c r="E3182" i="7"/>
  <c r="E3190" i="7"/>
  <c r="F3190" i="7" s="1"/>
  <c r="E3195" i="7"/>
  <c r="F3195" i="7" s="1"/>
  <c r="E3199" i="7"/>
  <c r="F3199" i="7" s="1"/>
  <c r="G3199" i="7" s="1"/>
  <c r="E3203" i="7"/>
  <c r="E3207" i="7"/>
  <c r="F3207" i="7" s="1"/>
  <c r="G3207" i="7" s="1"/>
  <c r="E3211" i="7"/>
  <c r="F3211" i="7" s="1"/>
  <c r="G3211" i="7" s="1"/>
  <c r="E3215" i="7"/>
  <c r="F3215" i="7" s="1"/>
  <c r="G3215" i="7" s="1"/>
  <c r="E3219" i="7"/>
  <c r="E3223" i="7"/>
  <c r="F3223" i="7" s="1"/>
  <c r="G3223" i="7" s="1"/>
  <c r="E3227" i="7"/>
  <c r="F3227" i="7" s="1"/>
  <c r="G3227" i="7" s="1"/>
  <c r="E3231" i="7"/>
  <c r="F3231" i="7" s="1"/>
  <c r="G3231" i="7" s="1"/>
  <c r="E3235" i="7"/>
  <c r="E3239" i="7"/>
  <c r="F3239" i="7" s="1"/>
  <c r="G3239" i="7" s="1"/>
  <c r="E3407" i="7"/>
  <c r="E3423" i="7"/>
  <c r="E3439" i="7"/>
  <c r="E3455" i="7"/>
  <c r="E3463" i="7"/>
  <c r="E3479" i="7"/>
  <c r="E3495" i="7"/>
  <c r="E3511" i="7"/>
  <c r="E3519" i="7"/>
  <c r="E3535" i="7"/>
  <c r="E3551" i="7"/>
  <c r="E3567" i="7"/>
  <c r="E3583" i="7"/>
  <c r="E3599" i="7"/>
  <c r="E3615" i="7"/>
  <c r="E3631" i="7"/>
  <c r="E3647" i="7"/>
  <c r="E3663" i="7"/>
  <c r="E3671" i="7"/>
  <c r="E3687" i="7"/>
  <c r="E3703" i="7"/>
  <c r="E3719" i="7"/>
  <c r="E3735" i="7"/>
  <c r="E3759" i="7"/>
  <c r="E3775" i="7"/>
  <c r="E3783" i="7"/>
  <c r="E3799" i="7"/>
  <c r="E3815" i="7"/>
  <c r="E3831" i="7"/>
  <c r="E3847" i="7"/>
  <c r="F3847" i="7" s="1"/>
  <c r="E3876" i="7"/>
  <c r="F3876" i="7" s="1"/>
  <c r="G3876" i="7" s="1"/>
  <c r="F3878" i="7"/>
  <c r="G3878" i="7" s="1"/>
  <c r="H3878" i="7" s="1"/>
  <c r="F3962" i="7"/>
  <c r="G3962" i="7" s="1"/>
  <c r="E3964" i="7"/>
  <c r="F3978" i="7"/>
  <c r="G3978" i="7" s="1"/>
  <c r="H3978" i="7" s="1"/>
  <c r="E3980" i="7"/>
  <c r="E4025" i="7"/>
  <c r="F4025" i="7" s="1"/>
  <c r="G4025" i="7" s="1"/>
  <c r="H2664" i="7"/>
  <c r="I2664" i="7" s="1"/>
  <c r="H2672" i="7"/>
  <c r="I2672" i="7" s="1"/>
  <c r="H2680" i="7"/>
  <c r="I2680" i="7" s="1"/>
  <c r="H2688" i="7"/>
  <c r="I2688" i="7" s="1"/>
  <c r="H2696" i="7"/>
  <c r="I2696" i="7" s="1"/>
  <c r="H2704" i="7"/>
  <c r="I2704" i="7" s="1"/>
  <c r="H2712" i="7"/>
  <c r="I2712" i="7" s="1"/>
  <c r="F2738" i="7"/>
  <c r="G2738" i="7" s="1"/>
  <c r="H2738" i="7" s="1"/>
  <c r="F2742" i="7"/>
  <c r="G2742" i="7" s="1"/>
  <c r="F2746" i="7"/>
  <c r="G2746" i="7" s="1"/>
  <c r="F2750" i="7"/>
  <c r="G2750" i="7" s="1"/>
  <c r="F2754" i="7"/>
  <c r="G2754" i="7" s="1"/>
  <c r="H2754" i="7" s="1"/>
  <c r="F2758" i="7"/>
  <c r="G2758" i="7" s="1"/>
  <c r="F2762" i="7"/>
  <c r="G2762" i="7" s="1"/>
  <c r="F2766" i="7"/>
  <c r="G2766" i="7" s="1"/>
  <c r="F2770" i="7"/>
  <c r="G2770" i="7" s="1"/>
  <c r="H2770" i="7" s="1"/>
  <c r="F2774" i="7"/>
  <c r="G2774" i="7" s="1"/>
  <c r="F2778" i="7"/>
  <c r="G2778" i="7" s="1"/>
  <c r="F2782" i="7"/>
  <c r="G2782" i="7" s="1"/>
  <c r="F2786" i="7"/>
  <c r="G2786" i="7" s="1"/>
  <c r="H2786" i="7" s="1"/>
  <c r="F2790" i="7"/>
  <c r="G2790" i="7" s="1"/>
  <c r="F2794" i="7"/>
  <c r="G2794" i="7" s="1"/>
  <c r="F2798" i="7"/>
  <c r="G2798" i="7" s="1"/>
  <c r="H2800" i="7"/>
  <c r="I2800" i="7" s="1"/>
  <c r="F2802" i="7"/>
  <c r="G2802" i="7" s="1"/>
  <c r="H2802" i="7" s="1"/>
  <c r="F2806" i="7"/>
  <c r="G2806" i="7" s="1"/>
  <c r="F2810" i="7"/>
  <c r="G2810" i="7" s="1"/>
  <c r="F2814" i="7"/>
  <c r="G2814" i="7" s="1"/>
  <c r="F2818" i="7"/>
  <c r="G2818" i="7" s="1"/>
  <c r="H2818" i="7" s="1"/>
  <c r="F2822" i="7"/>
  <c r="G2822" i="7" s="1"/>
  <c r="F2826" i="7"/>
  <c r="G2826" i="7" s="1"/>
  <c r="F2830" i="7"/>
  <c r="G2830" i="7" s="1"/>
  <c r="F2834" i="7"/>
  <c r="G2834" i="7" s="1"/>
  <c r="H2834" i="7" s="1"/>
  <c r="F2838" i="7"/>
  <c r="G2838" i="7" s="1"/>
  <c r="F2842" i="7"/>
  <c r="G2842" i="7" s="1"/>
  <c r="F2846" i="7"/>
  <c r="G2846" i="7" s="1"/>
  <c r="F2850" i="7"/>
  <c r="G2850" i="7" s="1"/>
  <c r="H2850" i="7" s="1"/>
  <c r="F2854" i="7"/>
  <c r="G2854" i="7" s="1"/>
  <c r="F2858" i="7"/>
  <c r="G2858" i="7" s="1"/>
  <c r="F2866" i="7"/>
  <c r="G2866" i="7" s="1"/>
  <c r="H2866" i="7" s="1"/>
  <c r="F2870" i="7"/>
  <c r="G2870" i="7" s="1"/>
  <c r="F2874" i="7"/>
  <c r="G2874" i="7" s="1"/>
  <c r="F2878" i="7"/>
  <c r="G2878" i="7" s="1"/>
  <c r="H2880" i="7"/>
  <c r="I2880" i="7" s="1"/>
  <c r="F2882" i="7"/>
  <c r="G2882" i="7" s="1"/>
  <c r="H2882" i="7" s="1"/>
  <c r="F2886" i="7"/>
  <c r="G2886" i="7" s="1"/>
  <c r="E2889" i="7"/>
  <c r="F2889" i="7" s="1"/>
  <c r="F2890" i="7"/>
  <c r="G2890" i="7" s="1"/>
  <c r="H2890" i="7" s="1"/>
  <c r="E2893" i="7"/>
  <c r="F2893" i="7" s="1"/>
  <c r="F2894" i="7"/>
  <c r="G2894" i="7" s="1"/>
  <c r="E2897" i="7"/>
  <c r="F2897" i="7" s="1"/>
  <c r="F2898" i="7"/>
  <c r="G2898" i="7" s="1"/>
  <c r="H2898" i="7" s="1"/>
  <c r="E2901" i="7"/>
  <c r="F2901" i="7" s="1"/>
  <c r="F2902" i="7"/>
  <c r="G2902" i="7" s="1"/>
  <c r="E2905" i="7"/>
  <c r="F2905" i="7" s="1"/>
  <c r="F2906" i="7"/>
  <c r="G2906" i="7" s="1"/>
  <c r="H2906" i="7" s="1"/>
  <c r="E2909" i="7"/>
  <c r="F2909" i="7" s="1"/>
  <c r="F2910" i="7"/>
  <c r="G2910" i="7" s="1"/>
  <c r="E2913" i="7"/>
  <c r="F2913" i="7" s="1"/>
  <c r="F2914" i="7"/>
  <c r="G2914" i="7" s="1"/>
  <c r="H2914" i="7" s="1"/>
  <c r="E2917" i="7"/>
  <c r="F2917" i="7" s="1"/>
  <c r="F2918" i="7"/>
  <c r="G2918" i="7" s="1"/>
  <c r="E2921" i="7"/>
  <c r="F2921" i="7" s="1"/>
  <c r="F2922" i="7"/>
  <c r="G2922" i="7" s="1"/>
  <c r="H2922" i="7" s="1"/>
  <c r="E2925" i="7"/>
  <c r="F2925" i="7" s="1"/>
  <c r="E2929" i="7"/>
  <c r="F2929" i="7" s="1"/>
  <c r="F2930" i="7"/>
  <c r="G2930" i="7" s="1"/>
  <c r="H2930" i="7" s="1"/>
  <c r="E2933" i="7"/>
  <c r="F2933" i="7" s="1"/>
  <c r="F2934" i="7"/>
  <c r="G2934" i="7" s="1"/>
  <c r="E2937" i="7"/>
  <c r="F2937" i="7" s="1"/>
  <c r="F2938" i="7"/>
  <c r="G2938" i="7" s="1"/>
  <c r="H2938" i="7" s="1"/>
  <c r="E2941" i="7"/>
  <c r="F2941" i="7" s="1"/>
  <c r="F2942" i="7"/>
  <c r="G2942" i="7" s="1"/>
  <c r="E2945" i="7"/>
  <c r="F2945" i="7" s="1"/>
  <c r="F2946" i="7"/>
  <c r="G2946" i="7" s="1"/>
  <c r="H2946" i="7" s="1"/>
  <c r="E2949" i="7"/>
  <c r="F2949" i="7" s="1"/>
  <c r="F2950" i="7"/>
  <c r="G2950" i="7" s="1"/>
  <c r="E2953" i="7"/>
  <c r="F2953" i="7" s="1"/>
  <c r="F2954" i="7"/>
  <c r="G2954" i="7" s="1"/>
  <c r="H2954" i="7" s="1"/>
  <c r="E2957" i="7"/>
  <c r="F2957" i="7" s="1"/>
  <c r="F2958" i="7"/>
  <c r="G2958" i="7" s="1"/>
  <c r="E2961" i="7"/>
  <c r="F2961" i="7" s="1"/>
  <c r="F2962" i="7"/>
  <c r="G2962" i="7" s="1"/>
  <c r="H2962" i="7" s="1"/>
  <c r="E2965" i="7"/>
  <c r="F2965" i="7" s="1"/>
  <c r="F2966" i="7"/>
  <c r="G2966" i="7" s="1"/>
  <c r="E2969" i="7"/>
  <c r="F2969" i="7" s="1"/>
  <c r="F2970" i="7"/>
  <c r="G2970" i="7" s="1"/>
  <c r="H2970" i="7" s="1"/>
  <c r="E2973" i="7"/>
  <c r="F2973" i="7" s="1"/>
  <c r="F2974" i="7"/>
  <c r="G2974" i="7" s="1"/>
  <c r="E2977" i="7"/>
  <c r="F2977" i="7" s="1"/>
  <c r="F2978" i="7"/>
  <c r="G2978" i="7" s="1"/>
  <c r="H2978" i="7" s="1"/>
  <c r="E2981" i="7"/>
  <c r="F2981" i="7" s="1"/>
  <c r="F2982" i="7"/>
  <c r="G2982" i="7" s="1"/>
  <c r="E2985" i="7"/>
  <c r="F2985" i="7" s="1"/>
  <c r="F2986" i="7"/>
  <c r="G2986" i="7" s="1"/>
  <c r="H2986" i="7" s="1"/>
  <c r="E2989" i="7"/>
  <c r="F2989" i="7" s="1"/>
  <c r="F2990" i="7"/>
  <c r="G2990" i="7" s="1"/>
  <c r="E2993" i="7"/>
  <c r="F2993" i="7" s="1"/>
  <c r="F2994" i="7"/>
  <c r="G2994" i="7" s="1"/>
  <c r="H2994" i="7" s="1"/>
  <c r="E2997" i="7"/>
  <c r="F2997" i="7" s="1"/>
  <c r="F2998" i="7"/>
  <c r="G2998" i="7" s="1"/>
  <c r="E3001" i="7"/>
  <c r="F3001" i="7" s="1"/>
  <c r="F3002" i="7"/>
  <c r="G3002" i="7" s="1"/>
  <c r="H3002" i="7" s="1"/>
  <c r="E3005" i="7"/>
  <c r="F3005" i="7" s="1"/>
  <c r="E3009" i="7"/>
  <c r="F3009" i="7" s="1"/>
  <c r="F3010" i="7"/>
  <c r="G3010" i="7" s="1"/>
  <c r="H3010" i="7" s="1"/>
  <c r="E3013" i="7"/>
  <c r="F3013" i="7" s="1"/>
  <c r="F3014" i="7"/>
  <c r="G3014" i="7" s="1"/>
  <c r="E3017" i="7"/>
  <c r="F3017" i="7" s="1"/>
  <c r="F3018" i="7"/>
  <c r="G3018" i="7" s="1"/>
  <c r="H3018" i="7" s="1"/>
  <c r="E3021" i="7"/>
  <c r="F3021" i="7" s="1"/>
  <c r="F3022" i="7"/>
  <c r="G3022" i="7" s="1"/>
  <c r="E3025" i="7"/>
  <c r="F3025" i="7" s="1"/>
  <c r="F3026" i="7"/>
  <c r="G3026" i="7" s="1"/>
  <c r="H3026" i="7" s="1"/>
  <c r="E3029" i="7"/>
  <c r="F3029" i="7" s="1"/>
  <c r="F3030" i="7"/>
  <c r="G3030" i="7" s="1"/>
  <c r="E3033" i="7"/>
  <c r="F3033" i="7" s="1"/>
  <c r="F3034" i="7"/>
  <c r="G3034" i="7" s="1"/>
  <c r="H3034" i="7" s="1"/>
  <c r="E3037" i="7"/>
  <c r="F3037" i="7" s="1"/>
  <c r="E3041" i="7"/>
  <c r="F3041" i="7" s="1"/>
  <c r="F3042" i="7"/>
  <c r="G3042" i="7" s="1"/>
  <c r="H3042" i="7" s="1"/>
  <c r="E3045" i="7"/>
  <c r="F3045" i="7" s="1"/>
  <c r="F3046" i="7"/>
  <c r="G3046" i="7" s="1"/>
  <c r="E3049" i="7"/>
  <c r="F3049" i="7" s="1"/>
  <c r="E3053" i="7"/>
  <c r="F3053" i="7" s="1"/>
  <c r="F3054" i="7"/>
  <c r="G3054" i="7" s="1"/>
  <c r="E3057" i="7"/>
  <c r="F3057" i="7" s="1"/>
  <c r="F3058" i="7"/>
  <c r="G3058" i="7" s="1"/>
  <c r="H3058" i="7" s="1"/>
  <c r="E3061" i="7"/>
  <c r="F3061" i="7" s="1"/>
  <c r="F3062" i="7"/>
  <c r="G3062" i="7" s="1"/>
  <c r="E3065" i="7"/>
  <c r="F3065" i="7" s="1"/>
  <c r="F3066" i="7"/>
  <c r="G3066" i="7" s="1"/>
  <c r="H3066" i="7" s="1"/>
  <c r="E3069" i="7"/>
  <c r="F3069" i="7" s="1"/>
  <c r="F3070" i="7"/>
  <c r="G3070" i="7" s="1"/>
  <c r="E3073" i="7"/>
  <c r="F3073" i="7" s="1"/>
  <c r="F3074" i="7"/>
  <c r="G3074" i="7" s="1"/>
  <c r="H3074" i="7" s="1"/>
  <c r="E3077" i="7"/>
  <c r="F3077" i="7" s="1"/>
  <c r="F3078" i="7"/>
  <c r="G3078" i="7" s="1"/>
  <c r="E3081" i="7"/>
  <c r="F3081" i="7" s="1"/>
  <c r="F3082" i="7"/>
  <c r="G3082" i="7" s="1"/>
  <c r="H3082" i="7" s="1"/>
  <c r="E3085" i="7"/>
  <c r="F3085" i="7" s="1"/>
  <c r="F3086" i="7"/>
  <c r="G3086" i="7" s="1"/>
  <c r="E3089" i="7"/>
  <c r="F3089" i="7" s="1"/>
  <c r="F3090" i="7"/>
  <c r="G3090" i="7" s="1"/>
  <c r="H3090" i="7" s="1"/>
  <c r="E3093" i="7"/>
  <c r="F3093" i="7" s="1"/>
  <c r="F3094" i="7"/>
  <c r="G3094" i="7" s="1"/>
  <c r="E3097" i="7"/>
  <c r="F3097" i="7" s="1"/>
  <c r="F3098" i="7"/>
  <c r="G3098" i="7" s="1"/>
  <c r="H3098" i="7" s="1"/>
  <c r="E3101" i="7"/>
  <c r="F3101" i="7" s="1"/>
  <c r="F3102" i="7"/>
  <c r="G3102" i="7" s="1"/>
  <c r="E3105" i="7"/>
  <c r="F3105" i="7" s="1"/>
  <c r="F3106" i="7"/>
  <c r="G3106" i="7" s="1"/>
  <c r="H3106" i="7" s="1"/>
  <c r="E3109" i="7"/>
  <c r="F3109" i="7" s="1"/>
  <c r="F3110" i="7"/>
  <c r="G3110" i="7" s="1"/>
  <c r="E3113" i="7"/>
  <c r="F3113" i="7" s="1"/>
  <c r="F3114" i="7"/>
  <c r="G3114" i="7" s="1"/>
  <c r="H3114" i="7" s="1"/>
  <c r="E3117" i="7"/>
  <c r="F3117" i="7" s="1"/>
  <c r="F3118" i="7"/>
  <c r="G3118" i="7" s="1"/>
  <c r="E3121" i="7"/>
  <c r="F3121" i="7" s="1"/>
  <c r="F3123" i="7"/>
  <c r="G3123" i="7" s="1"/>
  <c r="E3124" i="7"/>
  <c r="F3124" i="7" s="1"/>
  <c r="F3131" i="7"/>
  <c r="G3131" i="7" s="1"/>
  <c r="E3132" i="7"/>
  <c r="F3132" i="7" s="1"/>
  <c r="F3139" i="7"/>
  <c r="G3139" i="7" s="1"/>
  <c r="E3140" i="7"/>
  <c r="F3140" i="7" s="1"/>
  <c r="F3147" i="7"/>
  <c r="G3147" i="7" s="1"/>
  <c r="E3148" i="7"/>
  <c r="F3148" i="7" s="1"/>
  <c r="F3155" i="7"/>
  <c r="G3155" i="7" s="1"/>
  <c r="E3156" i="7"/>
  <c r="F3156" i="7" s="1"/>
  <c r="F3163" i="7"/>
  <c r="G3163" i="7" s="1"/>
  <c r="E3164" i="7"/>
  <c r="F3164" i="7" s="1"/>
  <c r="F3171" i="7"/>
  <c r="G3171" i="7" s="1"/>
  <c r="E3172" i="7"/>
  <c r="F3172" i="7" s="1"/>
  <c r="F3179" i="7"/>
  <c r="G3179" i="7" s="1"/>
  <c r="E3180" i="7"/>
  <c r="F3180" i="7" s="1"/>
  <c r="F3187" i="7"/>
  <c r="G3187" i="7" s="1"/>
  <c r="E3188" i="7"/>
  <c r="F3188" i="7" s="1"/>
  <c r="E3192" i="7"/>
  <c r="F3197" i="7"/>
  <c r="G3197" i="7" s="1"/>
  <c r="F3201" i="7"/>
  <c r="G3201" i="7" s="1"/>
  <c r="F3205" i="7"/>
  <c r="G3205" i="7" s="1"/>
  <c r="H3205" i="7" s="1"/>
  <c r="F3209" i="7"/>
  <c r="G3209" i="7" s="1"/>
  <c r="F3213" i="7"/>
  <c r="G3213" i="7" s="1"/>
  <c r="F3217" i="7"/>
  <c r="G3217" i="7" s="1"/>
  <c r="F3221" i="7"/>
  <c r="G3221" i="7" s="1"/>
  <c r="H3221" i="7" s="1"/>
  <c r="F3225" i="7"/>
  <c r="G3225" i="7" s="1"/>
  <c r="F3229" i="7"/>
  <c r="G3229" i="7" s="1"/>
  <c r="F3233" i="7"/>
  <c r="G3233" i="7" s="1"/>
  <c r="F3237" i="7"/>
  <c r="G3237" i="7" s="1"/>
  <c r="H3237" i="7" s="1"/>
  <c r="F3360" i="7"/>
  <c r="G3360" i="7" s="1"/>
  <c r="F3364" i="7"/>
  <c r="G3364" i="7" s="1"/>
  <c r="F3368" i="7"/>
  <c r="G3368" i="7" s="1"/>
  <c r="F3372" i="7"/>
  <c r="G3372" i="7" s="1"/>
  <c r="F3376" i="7"/>
  <c r="G3376" i="7" s="1"/>
  <c r="F3380" i="7"/>
  <c r="G3380" i="7" s="1"/>
  <c r="F3384" i="7"/>
  <c r="G3384" i="7" s="1"/>
  <c r="F3388" i="7"/>
  <c r="G3388" i="7" s="1"/>
  <c r="F3392" i="7"/>
  <c r="G3392" i="7" s="1"/>
  <c r="E3403" i="7"/>
  <c r="E3419" i="7"/>
  <c r="G3429" i="7"/>
  <c r="H3429" i="7" s="1"/>
  <c r="E3435" i="7"/>
  <c r="G3445" i="7"/>
  <c r="H3445" i="7" s="1"/>
  <c r="E3451" i="7"/>
  <c r="E3459" i="7"/>
  <c r="E3475" i="7"/>
  <c r="E3491" i="7"/>
  <c r="E3507" i="7"/>
  <c r="E3515" i="7"/>
  <c r="E3531" i="7"/>
  <c r="E3547" i="7"/>
  <c r="E3563" i="7"/>
  <c r="E3579" i="7"/>
  <c r="E3595" i="7"/>
  <c r="E3611" i="7"/>
  <c r="E3627" i="7"/>
  <c r="G3637" i="7"/>
  <c r="H3637" i="7" s="1"/>
  <c r="E3643" i="7"/>
  <c r="E3659" i="7"/>
  <c r="E3667" i="7"/>
  <c r="E3683" i="7"/>
  <c r="E3699" i="7"/>
  <c r="E3715" i="7"/>
  <c r="E3731" i="7"/>
  <c r="E3747" i="7"/>
  <c r="E3755" i="7"/>
  <c r="G3765" i="7"/>
  <c r="H3765" i="7" s="1"/>
  <c r="E3771" i="7"/>
  <c r="E3795" i="7"/>
  <c r="E3811" i="7"/>
  <c r="E3827" i="7"/>
  <c r="E3843" i="7"/>
  <c r="E3852" i="7"/>
  <c r="F3852" i="7" s="1"/>
  <c r="F3854" i="7"/>
  <c r="G3854" i="7" s="1"/>
  <c r="H3854" i="7" s="1"/>
  <c r="E3884" i="7"/>
  <c r="F3884" i="7" s="1"/>
  <c r="G3884" i="7" s="1"/>
  <c r="F3886" i="7"/>
  <c r="G3886" i="7" s="1"/>
  <c r="H3886" i="7" s="1"/>
  <c r="E3956" i="7"/>
  <c r="F3956" i="7" s="1"/>
  <c r="G3956" i="7" s="1"/>
  <c r="F3966" i="7"/>
  <c r="G3966" i="7" s="1"/>
  <c r="H3966" i="7" s="1"/>
  <c r="E3968" i="7"/>
  <c r="F3968" i="7" s="1"/>
  <c r="G3968" i="7" s="1"/>
  <c r="F3982" i="7"/>
  <c r="G3982" i="7" s="1"/>
  <c r="H3982" i="7" s="1"/>
  <c r="E3984" i="7"/>
  <c r="F3984" i="7" s="1"/>
  <c r="G3984" i="7" s="1"/>
  <c r="E4041" i="7"/>
  <c r="F3396" i="7"/>
  <c r="G3396" i="7" s="1"/>
  <c r="H3396" i="7" s="1"/>
  <c r="F3400" i="7"/>
  <c r="G3400" i="7" s="1"/>
  <c r="H3400" i="7" s="1"/>
  <c r="F3404" i="7"/>
  <c r="G3404" i="7" s="1"/>
  <c r="H3404" i="7" s="1"/>
  <c r="F3408" i="7"/>
  <c r="G3408" i="7" s="1"/>
  <c r="H3408" i="7" s="1"/>
  <c r="F3412" i="7"/>
  <c r="G3412" i="7" s="1"/>
  <c r="H3412" i="7" s="1"/>
  <c r="F3416" i="7"/>
  <c r="G3416" i="7" s="1"/>
  <c r="H3416" i="7" s="1"/>
  <c r="F3420" i="7"/>
  <c r="G3420" i="7" s="1"/>
  <c r="H3420" i="7" s="1"/>
  <c r="F3424" i="7"/>
  <c r="G3424" i="7" s="1"/>
  <c r="H3424" i="7" s="1"/>
  <c r="F3432" i="7"/>
  <c r="G3432" i="7" s="1"/>
  <c r="H3432" i="7" s="1"/>
  <c r="F3436" i="7"/>
  <c r="G3436" i="7" s="1"/>
  <c r="H3436" i="7" s="1"/>
  <c r="F3440" i="7"/>
  <c r="G3440" i="7" s="1"/>
  <c r="H3440" i="7" s="1"/>
  <c r="F3444" i="7"/>
  <c r="G3444" i="7" s="1"/>
  <c r="H3444" i="7" s="1"/>
  <c r="F3448" i="7"/>
  <c r="G3448" i="7" s="1"/>
  <c r="H3448" i="7" s="1"/>
  <c r="F3452" i="7"/>
  <c r="G3452" i="7" s="1"/>
  <c r="H3452" i="7" s="1"/>
  <c r="F3456" i="7"/>
  <c r="G3456" i="7" s="1"/>
  <c r="H3456" i="7" s="1"/>
  <c r="F3460" i="7"/>
  <c r="G3460" i="7" s="1"/>
  <c r="H3460" i="7" s="1"/>
  <c r="F3464" i="7"/>
  <c r="G3464" i="7" s="1"/>
  <c r="H3464" i="7" s="1"/>
  <c r="F3468" i="7"/>
  <c r="G3468" i="7" s="1"/>
  <c r="H3468" i="7" s="1"/>
  <c r="F3472" i="7"/>
  <c r="G3472" i="7" s="1"/>
  <c r="H3472" i="7" s="1"/>
  <c r="F3476" i="7"/>
  <c r="G3476" i="7" s="1"/>
  <c r="H3476" i="7" s="1"/>
  <c r="F3480" i="7"/>
  <c r="G3480" i="7" s="1"/>
  <c r="H3480" i="7" s="1"/>
  <c r="F3484" i="7"/>
  <c r="G3484" i="7" s="1"/>
  <c r="H3484" i="7" s="1"/>
  <c r="F3488" i="7"/>
  <c r="G3488" i="7" s="1"/>
  <c r="H3488" i="7" s="1"/>
  <c r="F3492" i="7"/>
  <c r="G3492" i="7" s="1"/>
  <c r="H3492" i="7" s="1"/>
  <c r="F3496" i="7"/>
  <c r="G3496" i="7" s="1"/>
  <c r="H3496" i="7" s="1"/>
  <c r="F3500" i="7"/>
  <c r="G3500" i="7" s="1"/>
  <c r="H3500" i="7" s="1"/>
  <c r="F3504" i="7"/>
  <c r="G3504" i="7" s="1"/>
  <c r="H3504" i="7" s="1"/>
  <c r="F3508" i="7"/>
  <c r="G3508" i="7" s="1"/>
  <c r="H3508" i="7" s="1"/>
  <c r="F3516" i="7"/>
  <c r="G3516" i="7" s="1"/>
  <c r="H3516" i="7" s="1"/>
  <c r="F3520" i="7"/>
  <c r="G3520" i="7" s="1"/>
  <c r="H3520" i="7" s="1"/>
  <c r="F3524" i="7"/>
  <c r="G3524" i="7" s="1"/>
  <c r="H3524" i="7" s="1"/>
  <c r="F3528" i="7"/>
  <c r="G3528" i="7" s="1"/>
  <c r="H3528" i="7" s="1"/>
  <c r="F3532" i="7"/>
  <c r="G3532" i="7" s="1"/>
  <c r="H3532" i="7" s="1"/>
  <c r="F3536" i="7"/>
  <c r="G3536" i="7" s="1"/>
  <c r="H3536" i="7" s="1"/>
  <c r="F3540" i="7"/>
  <c r="G3540" i="7" s="1"/>
  <c r="H3540" i="7" s="1"/>
  <c r="F3544" i="7"/>
  <c r="G3544" i="7" s="1"/>
  <c r="H3544" i="7" s="1"/>
  <c r="F3548" i="7"/>
  <c r="G3548" i="7" s="1"/>
  <c r="H3548" i="7" s="1"/>
  <c r="F3552" i="7"/>
  <c r="G3552" i="7" s="1"/>
  <c r="H3552" i="7" s="1"/>
  <c r="F3556" i="7"/>
  <c r="G3556" i="7" s="1"/>
  <c r="H3556" i="7" s="1"/>
  <c r="F3560" i="7"/>
  <c r="G3560" i="7" s="1"/>
  <c r="H3560" i="7" s="1"/>
  <c r="F3564" i="7"/>
  <c r="G3564" i="7" s="1"/>
  <c r="H3564" i="7" s="1"/>
  <c r="F3568" i="7"/>
  <c r="G3568" i="7" s="1"/>
  <c r="H3568" i="7" s="1"/>
  <c r="F3572" i="7"/>
  <c r="G3572" i="7" s="1"/>
  <c r="H3572" i="7" s="1"/>
  <c r="F3576" i="7"/>
  <c r="G3576" i="7" s="1"/>
  <c r="H3576" i="7" s="1"/>
  <c r="F3580" i="7"/>
  <c r="G3580" i="7" s="1"/>
  <c r="H3580" i="7" s="1"/>
  <c r="F3584" i="7"/>
  <c r="G3584" i="7" s="1"/>
  <c r="H3584" i="7" s="1"/>
  <c r="F3588" i="7"/>
  <c r="G3588" i="7" s="1"/>
  <c r="H3588" i="7" s="1"/>
  <c r="F3592" i="7"/>
  <c r="G3592" i="7" s="1"/>
  <c r="H3592" i="7" s="1"/>
  <c r="F3596" i="7"/>
  <c r="G3596" i="7" s="1"/>
  <c r="H3596" i="7" s="1"/>
  <c r="F3600" i="7"/>
  <c r="G3600" i="7" s="1"/>
  <c r="H3600" i="7" s="1"/>
  <c r="F3604" i="7"/>
  <c r="G3604" i="7" s="1"/>
  <c r="H3604" i="7" s="1"/>
  <c r="F3608" i="7"/>
  <c r="G3608" i="7" s="1"/>
  <c r="H3608" i="7" s="1"/>
  <c r="F3612" i="7"/>
  <c r="G3612" i="7" s="1"/>
  <c r="H3612" i="7" s="1"/>
  <c r="F3616" i="7"/>
  <c r="G3616" i="7" s="1"/>
  <c r="H3616" i="7" s="1"/>
  <c r="F3620" i="7"/>
  <c r="G3620" i="7" s="1"/>
  <c r="H3620" i="7" s="1"/>
  <c r="F3624" i="7"/>
  <c r="G3624" i="7" s="1"/>
  <c r="H3624" i="7" s="1"/>
  <c r="F3628" i="7"/>
  <c r="G3628" i="7" s="1"/>
  <c r="H3628" i="7" s="1"/>
  <c r="F3632" i="7"/>
  <c r="G3632" i="7" s="1"/>
  <c r="H3632" i="7" s="1"/>
  <c r="F3636" i="7"/>
  <c r="G3636" i="7" s="1"/>
  <c r="H3636" i="7" s="1"/>
  <c r="F3640" i="7"/>
  <c r="G3640" i="7" s="1"/>
  <c r="H3640" i="7" s="1"/>
  <c r="F3644" i="7"/>
  <c r="G3644" i="7" s="1"/>
  <c r="H3644" i="7" s="1"/>
  <c r="F3648" i="7"/>
  <c r="G3648" i="7" s="1"/>
  <c r="H3648" i="7" s="1"/>
  <c r="F3652" i="7"/>
  <c r="G3652" i="7" s="1"/>
  <c r="H3652" i="7" s="1"/>
  <c r="F3656" i="7"/>
  <c r="G3656" i="7" s="1"/>
  <c r="H3656" i="7" s="1"/>
  <c r="F3660" i="7"/>
  <c r="G3660" i="7" s="1"/>
  <c r="H3660" i="7" s="1"/>
  <c r="F3668" i="7"/>
  <c r="G3668" i="7" s="1"/>
  <c r="H3668" i="7" s="1"/>
  <c r="F3672" i="7"/>
  <c r="G3672" i="7" s="1"/>
  <c r="H3672" i="7" s="1"/>
  <c r="F3676" i="7"/>
  <c r="G3676" i="7" s="1"/>
  <c r="H3676" i="7" s="1"/>
  <c r="F3680" i="7"/>
  <c r="G3680" i="7" s="1"/>
  <c r="H3680" i="7" s="1"/>
  <c r="F3684" i="7"/>
  <c r="G3684" i="7" s="1"/>
  <c r="H3684" i="7" s="1"/>
  <c r="F3688" i="7"/>
  <c r="G3688" i="7" s="1"/>
  <c r="H3688" i="7" s="1"/>
  <c r="F3692" i="7"/>
  <c r="G3692" i="7" s="1"/>
  <c r="H3692" i="7" s="1"/>
  <c r="F3696" i="7"/>
  <c r="G3696" i="7" s="1"/>
  <c r="H3696" i="7" s="1"/>
  <c r="F3700" i="7"/>
  <c r="G3700" i="7" s="1"/>
  <c r="H3700" i="7" s="1"/>
  <c r="F3704" i="7"/>
  <c r="G3704" i="7" s="1"/>
  <c r="H3704" i="7" s="1"/>
  <c r="F3708" i="7"/>
  <c r="G3708" i="7" s="1"/>
  <c r="H3708" i="7" s="1"/>
  <c r="F3712" i="7"/>
  <c r="G3712" i="7" s="1"/>
  <c r="H3712" i="7" s="1"/>
  <c r="F3716" i="7"/>
  <c r="G3716" i="7" s="1"/>
  <c r="H3716" i="7" s="1"/>
  <c r="F3720" i="7"/>
  <c r="G3720" i="7" s="1"/>
  <c r="H3720" i="7" s="1"/>
  <c r="F3724" i="7"/>
  <c r="G3724" i="7" s="1"/>
  <c r="H3724" i="7" s="1"/>
  <c r="F3728" i="7"/>
  <c r="G3728" i="7" s="1"/>
  <c r="H3728" i="7" s="1"/>
  <c r="F3732" i="7"/>
  <c r="G3732" i="7" s="1"/>
  <c r="H3732" i="7" s="1"/>
  <c r="F3736" i="7"/>
  <c r="G3736" i="7" s="1"/>
  <c r="H3736" i="7" s="1"/>
  <c r="F3740" i="7"/>
  <c r="G3740" i="7" s="1"/>
  <c r="H3740" i="7" s="1"/>
  <c r="F3744" i="7"/>
  <c r="G3744" i="7" s="1"/>
  <c r="H3744" i="7" s="1"/>
  <c r="F3748" i="7"/>
  <c r="G3748" i="7" s="1"/>
  <c r="H3748" i="7" s="1"/>
  <c r="F3752" i="7"/>
  <c r="G3752" i="7" s="1"/>
  <c r="H3752" i="7" s="1"/>
  <c r="F3756" i="7"/>
  <c r="G3756" i="7" s="1"/>
  <c r="H3756" i="7" s="1"/>
  <c r="F3760" i="7"/>
  <c r="G3760" i="7" s="1"/>
  <c r="H3760" i="7" s="1"/>
  <c r="F3764" i="7"/>
  <c r="G3764" i="7" s="1"/>
  <c r="H3764" i="7" s="1"/>
  <c r="F3768" i="7"/>
  <c r="G3768" i="7" s="1"/>
  <c r="H3768" i="7" s="1"/>
  <c r="F3772" i="7"/>
  <c r="G3772" i="7" s="1"/>
  <c r="H3772" i="7" s="1"/>
  <c r="F3776" i="7"/>
  <c r="G3776" i="7" s="1"/>
  <c r="H3776" i="7" s="1"/>
  <c r="F3784" i="7"/>
  <c r="G3784" i="7" s="1"/>
  <c r="H3784" i="7" s="1"/>
  <c r="F3788" i="7"/>
  <c r="G3788" i="7" s="1"/>
  <c r="H3788" i="7" s="1"/>
  <c r="F3792" i="7"/>
  <c r="G3792" i="7" s="1"/>
  <c r="H3792" i="7" s="1"/>
  <c r="F3796" i="7"/>
  <c r="G3796" i="7" s="1"/>
  <c r="H3796" i="7" s="1"/>
  <c r="F3800" i="7"/>
  <c r="G3800" i="7" s="1"/>
  <c r="H3800" i="7" s="1"/>
  <c r="F3804" i="7"/>
  <c r="G3804" i="7" s="1"/>
  <c r="H3804" i="7" s="1"/>
  <c r="F3808" i="7"/>
  <c r="G3808" i="7" s="1"/>
  <c r="H3808" i="7" s="1"/>
  <c r="F3812" i="7"/>
  <c r="G3812" i="7" s="1"/>
  <c r="H3812" i="7" s="1"/>
  <c r="F3816" i="7"/>
  <c r="G3816" i="7" s="1"/>
  <c r="H3816" i="7" s="1"/>
  <c r="F3820" i="7"/>
  <c r="G3820" i="7" s="1"/>
  <c r="H3820" i="7" s="1"/>
  <c r="F3824" i="7"/>
  <c r="G3824" i="7" s="1"/>
  <c r="H3824" i="7" s="1"/>
  <c r="F3828" i="7"/>
  <c r="G3828" i="7" s="1"/>
  <c r="H3828" i="7" s="1"/>
  <c r="F3832" i="7"/>
  <c r="G3832" i="7" s="1"/>
  <c r="H3832" i="7" s="1"/>
  <c r="F3836" i="7"/>
  <c r="G3836" i="7" s="1"/>
  <c r="H3836" i="7" s="1"/>
  <c r="F3840" i="7"/>
  <c r="G3840" i="7" s="1"/>
  <c r="H3840" i="7" s="1"/>
  <c r="F3844" i="7"/>
  <c r="G3844" i="7" s="1"/>
  <c r="H3844" i="7" s="1"/>
  <c r="E3851" i="7"/>
  <c r="F3851" i="7" s="1"/>
  <c r="E3859" i="7"/>
  <c r="F3859" i="7" s="1"/>
  <c r="E3867" i="7"/>
  <c r="F3867" i="7" s="1"/>
  <c r="F3869" i="7"/>
  <c r="G3869" i="7" s="1"/>
  <c r="H3869" i="7" s="1"/>
  <c r="I3869" i="7" s="1"/>
  <c r="E3875" i="7"/>
  <c r="F3875" i="7" s="1"/>
  <c r="F3877" i="7"/>
  <c r="G3877" i="7" s="1"/>
  <c r="H3877" i="7" s="1"/>
  <c r="I3877" i="7" s="1"/>
  <c r="E3883" i="7"/>
  <c r="F3883" i="7" s="1"/>
  <c r="F3885" i="7"/>
  <c r="G3885" i="7" s="1"/>
  <c r="H3885" i="7" s="1"/>
  <c r="E3891" i="7"/>
  <c r="F3891" i="7" s="1"/>
  <c r="F3893" i="7"/>
  <c r="G3893" i="7" s="1"/>
  <c r="H3893" i="7" s="1"/>
  <c r="I3893" i="7" s="1"/>
  <c r="E3899" i="7"/>
  <c r="F3899" i="7" s="1"/>
  <c r="F3901" i="7"/>
  <c r="G3901" i="7" s="1"/>
  <c r="H3901" i="7" s="1"/>
  <c r="I3901" i="7" s="1"/>
  <c r="F3994" i="7"/>
  <c r="G3994" i="7" s="1"/>
  <c r="E3996" i="7"/>
  <c r="F3996" i="7" s="1"/>
  <c r="G3996" i="7" s="1"/>
  <c r="F4002" i="7"/>
  <c r="G4002" i="7" s="1"/>
  <c r="E4004" i="7"/>
  <c r="F4004" i="7" s="1"/>
  <c r="G4004" i="7" s="1"/>
  <c r="F4010" i="7"/>
  <c r="G4010" i="7" s="1"/>
  <c r="E4012" i="7"/>
  <c r="F4012" i="7" s="1"/>
  <c r="G4012" i="7" s="1"/>
  <c r="E4021" i="7"/>
  <c r="E4037" i="7"/>
  <c r="F4037" i="7" s="1"/>
  <c r="G4037" i="7" s="1"/>
  <c r="E4053" i="7"/>
  <c r="E4076" i="7"/>
  <c r="E4092" i="7"/>
  <c r="E4108" i="7"/>
  <c r="E4124" i="7"/>
  <c r="E4140" i="7"/>
  <c r="E4156" i="7"/>
  <c r="E4172" i="7"/>
  <c r="E4188" i="7"/>
  <c r="E4204" i="7"/>
  <c r="E4220" i="7"/>
  <c r="E4236" i="7"/>
  <c r="E4252" i="7"/>
  <c r="E4268" i="7"/>
  <c r="E4284" i="7"/>
  <c r="H3189" i="7"/>
  <c r="I3189" i="7" s="1"/>
  <c r="E3194" i="7"/>
  <c r="E3198" i="7"/>
  <c r="E3202" i="7"/>
  <c r="E3206" i="7"/>
  <c r="E3210" i="7"/>
  <c r="E3214" i="7"/>
  <c r="E3218" i="7"/>
  <c r="E3222" i="7"/>
  <c r="E3226" i="7"/>
  <c r="E3230" i="7"/>
  <c r="E3234" i="7"/>
  <c r="E3238" i="7"/>
  <c r="E3242" i="7"/>
  <c r="E3246" i="7"/>
  <c r="E3250" i="7"/>
  <c r="E3254" i="7"/>
  <c r="E3258" i="7"/>
  <c r="E3262" i="7"/>
  <c r="E3266" i="7"/>
  <c r="E3270" i="7"/>
  <c r="E3274" i="7"/>
  <c r="E3278" i="7"/>
  <c r="E3282" i="7"/>
  <c r="E3286" i="7"/>
  <c r="E3290" i="7"/>
  <c r="E3294" i="7"/>
  <c r="E3298" i="7"/>
  <c r="E3302" i="7"/>
  <c r="E3306" i="7"/>
  <c r="E3310" i="7"/>
  <c r="E3314" i="7"/>
  <c r="E3318" i="7"/>
  <c r="E3322" i="7"/>
  <c r="E3326" i="7"/>
  <c r="E3330" i="7"/>
  <c r="E3334" i="7"/>
  <c r="E3338" i="7"/>
  <c r="E3342" i="7"/>
  <c r="E3346" i="7"/>
  <c r="E3350" i="7"/>
  <c r="E3354" i="7"/>
  <c r="E3358" i="7"/>
  <c r="E3362" i="7"/>
  <c r="E3366" i="7"/>
  <c r="E3370" i="7"/>
  <c r="E3374" i="7"/>
  <c r="E3378" i="7"/>
  <c r="E3382" i="7"/>
  <c r="E3386" i="7"/>
  <c r="E3390" i="7"/>
  <c r="E3394" i="7"/>
  <c r="E3398" i="7"/>
  <c r="E3402" i="7"/>
  <c r="E3406" i="7"/>
  <c r="E3410" i="7"/>
  <c r="E3414" i="7"/>
  <c r="E3418" i="7"/>
  <c r="E3422" i="7"/>
  <c r="E3426" i="7"/>
  <c r="E3430" i="7"/>
  <c r="E3434" i="7"/>
  <c r="E3438" i="7"/>
  <c r="E3442" i="7"/>
  <c r="E3446" i="7"/>
  <c r="E3450" i="7"/>
  <c r="E3454" i="7"/>
  <c r="E3458" i="7"/>
  <c r="E3462" i="7"/>
  <c r="E3466" i="7"/>
  <c r="E3470" i="7"/>
  <c r="E3474" i="7"/>
  <c r="E3478" i="7"/>
  <c r="E3482" i="7"/>
  <c r="E3486" i="7"/>
  <c r="E3490" i="7"/>
  <c r="E3494" i="7"/>
  <c r="E3498" i="7"/>
  <c r="E3502" i="7"/>
  <c r="E3506" i="7"/>
  <c r="E3510" i="7"/>
  <c r="E3514" i="7"/>
  <c r="E3518" i="7"/>
  <c r="E3522" i="7"/>
  <c r="E3526" i="7"/>
  <c r="E3530" i="7"/>
  <c r="E3534" i="7"/>
  <c r="E3538" i="7"/>
  <c r="E3542" i="7"/>
  <c r="E3546" i="7"/>
  <c r="E3550" i="7"/>
  <c r="E3554" i="7"/>
  <c r="E3558" i="7"/>
  <c r="E3562" i="7"/>
  <c r="E3566" i="7"/>
  <c r="E3570" i="7"/>
  <c r="E3574" i="7"/>
  <c r="H3577" i="7"/>
  <c r="I3577" i="7" s="1"/>
  <c r="E3578" i="7"/>
  <c r="E3582" i="7"/>
  <c r="E3586" i="7"/>
  <c r="E3590" i="7"/>
  <c r="E3594" i="7"/>
  <c r="H3597" i="7"/>
  <c r="E3598" i="7"/>
  <c r="E3602" i="7"/>
  <c r="E3606" i="7"/>
  <c r="E3610" i="7"/>
  <c r="H3613" i="7"/>
  <c r="E3614" i="7"/>
  <c r="E3618" i="7"/>
  <c r="E3622" i="7"/>
  <c r="E3626" i="7"/>
  <c r="E3630" i="7"/>
  <c r="E3634" i="7"/>
  <c r="E3638" i="7"/>
  <c r="E3642" i="7"/>
  <c r="E3646" i="7"/>
  <c r="E3650" i="7"/>
  <c r="E3654" i="7"/>
  <c r="E3658" i="7"/>
  <c r="E3662" i="7"/>
  <c r="E3666" i="7"/>
  <c r="E3670" i="7"/>
  <c r="E3674" i="7"/>
  <c r="E3678" i="7"/>
  <c r="E3682" i="7"/>
  <c r="E3686" i="7"/>
  <c r="E3690" i="7"/>
  <c r="E3694" i="7"/>
  <c r="E3698" i="7"/>
  <c r="E3702" i="7"/>
  <c r="E3706" i="7"/>
  <c r="E3710" i="7"/>
  <c r="E3714" i="7"/>
  <c r="E3718" i="7"/>
  <c r="H3721" i="7"/>
  <c r="I3721" i="7" s="1"/>
  <c r="E3722" i="7"/>
  <c r="E3726" i="7"/>
  <c r="E3730" i="7"/>
  <c r="E3734" i="7"/>
  <c r="E3738" i="7"/>
  <c r="E3742" i="7"/>
  <c r="E3746" i="7"/>
  <c r="E3750" i="7"/>
  <c r="E3754" i="7"/>
  <c r="E3758" i="7"/>
  <c r="E3762" i="7"/>
  <c r="E3766" i="7"/>
  <c r="E3770" i="7"/>
  <c r="E3774" i="7"/>
  <c r="E3778" i="7"/>
  <c r="E3782" i="7"/>
  <c r="E3786" i="7"/>
  <c r="E3790" i="7"/>
  <c r="E3794" i="7"/>
  <c r="E3798" i="7"/>
  <c r="E3802" i="7"/>
  <c r="E3806" i="7"/>
  <c r="E3810" i="7"/>
  <c r="E3814" i="7"/>
  <c r="E3818" i="7"/>
  <c r="E3822" i="7"/>
  <c r="E3826" i="7"/>
  <c r="E3830" i="7"/>
  <c r="E3834" i="7"/>
  <c r="E3838" i="7"/>
  <c r="E3842" i="7"/>
  <c r="E3846" i="7"/>
  <c r="F3848" i="7"/>
  <c r="G3848" i="7" s="1"/>
  <c r="H3848" i="7" s="1"/>
  <c r="E3849" i="7"/>
  <c r="F3849" i="7" s="1"/>
  <c r="F3856" i="7"/>
  <c r="G3856" i="7" s="1"/>
  <c r="H3856" i="7" s="1"/>
  <c r="E3857" i="7"/>
  <c r="F3857" i="7" s="1"/>
  <c r="F3864" i="7"/>
  <c r="G3864" i="7" s="1"/>
  <c r="H3864" i="7" s="1"/>
  <c r="E3865" i="7"/>
  <c r="F3865" i="7" s="1"/>
  <c r="F3872" i="7"/>
  <c r="G3872" i="7" s="1"/>
  <c r="H3872" i="7" s="1"/>
  <c r="E3873" i="7"/>
  <c r="F3873" i="7" s="1"/>
  <c r="F3880" i="7"/>
  <c r="G3880" i="7" s="1"/>
  <c r="H3880" i="7" s="1"/>
  <c r="E3881" i="7"/>
  <c r="F3881" i="7" s="1"/>
  <c r="F3888" i="7"/>
  <c r="G3888" i="7" s="1"/>
  <c r="H3888" i="7" s="1"/>
  <c r="E3889" i="7"/>
  <c r="F3889" i="7" s="1"/>
  <c r="F3896" i="7"/>
  <c r="G3896" i="7" s="1"/>
  <c r="E3897" i="7"/>
  <c r="F3897" i="7" s="1"/>
  <c r="F3905" i="7"/>
  <c r="G3905" i="7" s="1"/>
  <c r="E3908" i="7"/>
  <c r="F3908" i="7" s="1"/>
  <c r="F3910" i="7"/>
  <c r="G3910" i="7" s="1"/>
  <c r="H3910" i="7" s="1"/>
  <c r="E3912" i="7"/>
  <c r="F3912" i="7" s="1"/>
  <c r="G3912" i="7" s="1"/>
  <c r="F3914" i="7"/>
  <c r="G3914" i="7" s="1"/>
  <c r="E3916" i="7"/>
  <c r="F3916" i="7" s="1"/>
  <c r="G3916" i="7" s="1"/>
  <c r="F3918" i="7"/>
  <c r="G3918" i="7" s="1"/>
  <c r="H3918" i="7" s="1"/>
  <c r="E3920" i="7"/>
  <c r="F3920" i="7" s="1"/>
  <c r="F3922" i="7"/>
  <c r="G3922" i="7" s="1"/>
  <c r="E3924" i="7"/>
  <c r="F3924" i="7" s="1"/>
  <c r="F3926" i="7"/>
  <c r="G3926" i="7" s="1"/>
  <c r="H3926" i="7" s="1"/>
  <c r="E3928" i="7"/>
  <c r="F3928" i="7" s="1"/>
  <c r="G3928" i="7" s="1"/>
  <c r="F3930" i="7"/>
  <c r="G3930" i="7" s="1"/>
  <c r="E3932" i="7"/>
  <c r="F3932" i="7" s="1"/>
  <c r="G3932" i="7" s="1"/>
  <c r="F3934" i="7"/>
  <c r="G3934" i="7" s="1"/>
  <c r="H3934" i="7" s="1"/>
  <c r="E3936" i="7"/>
  <c r="F3936" i="7" s="1"/>
  <c r="F3938" i="7"/>
  <c r="G3938" i="7" s="1"/>
  <c r="E3940" i="7"/>
  <c r="F3940" i="7" s="1"/>
  <c r="F3942" i="7"/>
  <c r="G3942" i="7" s="1"/>
  <c r="H3942" i="7" s="1"/>
  <c r="E3944" i="7"/>
  <c r="F3944" i="7" s="1"/>
  <c r="G3944" i="7" s="1"/>
  <c r="F3946" i="7"/>
  <c r="G3946" i="7" s="1"/>
  <c r="E3948" i="7"/>
  <c r="F3948" i="7" s="1"/>
  <c r="G3948" i="7" s="1"/>
  <c r="F3950" i="7"/>
  <c r="G3950" i="7" s="1"/>
  <c r="H3950" i="7" s="1"/>
  <c r="E3952" i="7"/>
  <c r="F3952" i="7" s="1"/>
  <c r="F3954" i="7"/>
  <c r="G3954" i="7" s="1"/>
  <c r="E3957" i="7"/>
  <c r="E3961" i="7"/>
  <c r="E3965" i="7"/>
  <c r="E3969" i="7"/>
  <c r="E3973" i="7"/>
  <c r="E3977" i="7"/>
  <c r="E3981" i="7"/>
  <c r="E3985" i="7"/>
  <c r="E3989" i="7"/>
  <c r="E4033" i="7"/>
  <c r="F4033" i="7" s="1"/>
  <c r="G4033" i="7" s="1"/>
  <c r="E4049" i="7"/>
  <c r="E4065" i="7"/>
  <c r="E3855" i="7"/>
  <c r="F3855" i="7" s="1"/>
  <c r="E3863" i="7"/>
  <c r="F3863" i="7" s="1"/>
  <c r="E3871" i="7"/>
  <c r="F3871" i="7" s="1"/>
  <c r="E3879" i="7"/>
  <c r="F3879" i="7" s="1"/>
  <c r="E3887" i="7"/>
  <c r="F3887" i="7" s="1"/>
  <c r="E3895" i="7"/>
  <c r="F3895" i="7" s="1"/>
  <c r="E3904" i="7"/>
  <c r="G3906" i="7"/>
  <c r="H3906" i="7" s="1"/>
  <c r="F3909" i="7"/>
  <c r="G3909" i="7" s="1"/>
  <c r="F3913" i="7"/>
  <c r="G3913" i="7" s="1"/>
  <c r="F3917" i="7"/>
  <c r="G3917" i="7" s="1"/>
  <c r="F3921" i="7"/>
  <c r="G3921" i="7" s="1"/>
  <c r="F3925" i="7"/>
  <c r="G3925" i="7" s="1"/>
  <c r="F3929" i="7"/>
  <c r="G3929" i="7" s="1"/>
  <c r="F3933" i="7"/>
  <c r="G3933" i="7" s="1"/>
  <c r="F3937" i="7"/>
  <c r="G3937" i="7" s="1"/>
  <c r="F3941" i="7"/>
  <c r="G3941" i="7" s="1"/>
  <c r="F3945" i="7"/>
  <c r="G3945" i="7" s="1"/>
  <c r="F3949" i="7"/>
  <c r="G3949" i="7" s="1"/>
  <c r="F3953" i="7"/>
  <c r="G3953" i="7" s="1"/>
  <c r="E3992" i="7"/>
  <c r="F3992" i="7" s="1"/>
  <c r="G3992" i="7" s="1"/>
  <c r="F3998" i="7"/>
  <c r="G3998" i="7" s="1"/>
  <c r="H3998" i="7" s="1"/>
  <c r="E4000" i="7"/>
  <c r="F4006" i="7"/>
  <c r="G4006" i="7" s="1"/>
  <c r="E4008" i="7"/>
  <c r="F4008" i="7" s="1"/>
  <c r="G4008" i="7" s="1"/>
  <c r="F4014" i="7"/>
  <c r="G4014" i="7" s="1"/>
  <c r="H4014" i="7" s="1"/>
  <c r="E4016" i="7"/>
  <c r="F4016" i="7" s="1"/>
  <c r="G4016" i="7" s="1"/>
  <c r="E4029" i="7"/>
  <c r="E4045" i="7"/>
  <c r="F4045" i="7" s="1"/>
  <c r="G4045" i="7" s="1"/>
  <c r="E4061" i="7"/>
  <c r="F4061" i="7" s="1"/>
  <c r="G4061" i="7" s="1"/>
  <c r="E4084" i="7"/>
  <c r="E4100" i="7"/>
  <c r="E4116" i="7"/>
  <c r="E4132" i="7"/>
  <c r="E4148" i="7"/>
  <c r="E4164" i="7"/>
  <c r="E4180" i="7"/>
  <c r="E4196" i="7"/>
  <c r="E4212" i="7"/>
  <c r="E4228" i="7"/>
  <c r="E4244" i="7"/>
  <c r="E4260" i="7"/>
  <c r="E4276" i="7"/>
  <c r="E4292" i="7"/>
  <c r="E4308" i="7"/>
  <c r="E4324" i="7"/>
  <c r="E4340" i="7"/>
  <c r="E4300" i="7"/>
  <c r="E4316" i="7"/>
  <c r="E4332" i="7"/>
  <c r="E4348" i="7"/>
  <c r="E4372" i="7"/>
  <c r="E4388" i="7"/>
  <c r="E4396" i="7"/>
  <c r="E4412" i="7"/>
  <c r="E4428" i="7"/>
  <c r="E4444" i="7"/>
  <c r="E4460" i="7"/>
  <c r="E4476" i="7"/>
  <c r="E4492" i="7"/>
  <c r="E4508" i="7"/>
  <c r="E4524" i="7"/>
  <c r="E4562" i="7"/>
  <c r="F4562" i="7" s="1"/>
  <c r="G4562" i="7" s="1"/>
  <c r="H4562" i="7" s="1"/>
  <c r="E4601" i="7"/>
  <c r="E4606" i="7"/>
  <c r="E4635" i="7"/>
  <c r="F4635" i="7" s="1"/>
  <c r="E4660" i="7"/>
  <c r="E4072" i="7"/>
  <c r="E4088" i="7"/>
  <c r="G4098" i="7"/>
  <c r="H4098" i="7" s="1"/>
  <c r="E4104" i="7"/>
  <c r="E4120" i="7"/>
  <c r="G4130" i="7"/>
  <c r="H4130" i="7" s="1"/>
  <c r="E4136" i="7"/>
  <c r="E4152" i="7"/>
  <c r="G4162" i="7"/>
  <c r="H4162" i="7" s="1"/>
  <c r="E4168" i="7"/>
  <c r="E4184" i="7"/>
  <c r="G4194" i="7"/>
  <c r="H4194" i="7" s="1"/>
  <c r="E4200" i="7"/>
  <c r="E4216" i="7"/>
  <c r="G4226" i="7"/>
  <c r="H4226" i="7" s="1"/>
  <c r="E4232" i="7"/>
  <c r="E4248" i="7"/>
  <c r="G4258" i="7"/>
  <c r="H4258" i="7" s="1"/>
  <c r="E4264" i="7"/>
  <c r="E4280" i="7"/>
  <c r="G4290" i="7"/>
  <c r="H4290" i="7" s="1"/>
  <c r="E4296" i="7"/>
  <c r="E4312" i="7"/>
  <c r="G4322" i="7"/>
  <c r="H4322" i="7" s="1"/>
  <c r="E4328" i="7"/>
  <c r="E4344" i="7"/>
  <c r="G4354" i="7"/>
  <c r="H4354" i="7" s="1"/>
  <c r="E4368" i="7"/>
  <c r="E4384" i="7"/>
  <c r="E4408" i="7"/>
  <c r="E4424" i="7"/>
  <c r="E4440" i="7"/>
  <c r="E4456" i="7"/>
  <c r="E4472" i="7"/>
  <c r="E4488" i="7"/>
  <c r="E4504" i="7"/>
  <c r="E4520" i="7"/>
  <c r="E4538" i="7"/>
  <c r="F4538" i="7" s="1"/>
  <c r="F4540" i="7"/>
  <c r="G4540" i="7" s="1"/>
  <c r="E4570" i="7"/>
  <c r="F4570" i="7" s="1"/>
  <c r="G4570" i="7" s="1"/>
  <c r="F4572" i="7"/>
  <c r="G4572" i="7" s="1"/>
  <c r="H4572" i="7" s="1"/>
  <c r="E4617" i="7"/>
  <c r="F4617" i="7" s="1"/>
  <c r="G4617" i="7" s="1"/>
  <c r="E4622" i="7"/>
  <c r="F4622" i="7" s="1"/>
  <c r="G4622" i="7" s="1"/>
  <c r="F4646" i="7"/>
  <c r="G4646" i="7" s="1"/>
  <c r="H4646" i="7" s="1"/>
  <c r="E4649" i="7"/>
  <c r="F4649" i="7" s="1"/>
  <c r="E4741" i="7"/>
  <c r="E4356" i="7"/>
  <c r="E4364" i="7"/>
  <c r="G4374" i="7"/>
  <c r="H4374" i="7" s="1"/>
  <c r="E4380" i="7"/>
  <c r="G4398" i="7"/>
  <c r="H4398" i="7" s="1"/>
  <c r="E4404" i="7"/>
  <c r="E4420" i="7"/>
  <c r="E4436" i="7"/>
  <c r="E4452" i="7"/>
  <c r="E4468" i="7"/>
  <c r="E4484" i="7"/>
  <c r="E4500" i="7"/>
  <c r="E4516" i="7"/>
  <c r="E4532" i="7"/>
  <c r="E4546" i="7"/>
  <c r="F4546" i="7" s="1"/>
  <c r="G4546" i="7" s="1"/>
  <c r="F4548" i="7"/>
  <c r="G4548" i="7" s="1"/>
  <c r="H4548" i="7" s="1"/>
  <c r="E4578" i="7"/>
  <c r="F4578" i="7" s="1"/>
  <c r="F4580" i="7"/>
  <c r="G4580" i="7" s="1"/>
  <c r="E4667" i="7"/>
  <c r="F4667" i="7" s="1"/>
  <c r="G4667" i="7" s="1"/>
  <c r="F3993" i="7"/>
  <c r="G3993" i="7" s="1"/>
  <c r="F3997" i="7"/>
  <c r="G3997" i="7" s="1"/>
  <c r="F4001" i="7"/>
  <c r="G4001" i="7" s="1"/>
  <c r="F4005" i="7"/>
  <c r="G4005" i="7" s="1"/>
  <c r="F4009" i="7"/>
  <c r="G4009" i="7" s="1"/>
  <c r="F4013" i="7"/>
  <c r="G4013" i="7" s="1"/>
  <c r="E4020" i="7"/>
  <c r="G4022" i="7"/>
  <c r="H4022" i="7" s="1"/>
  <c r="E4024" i="7"/>
  <c r="E4028" i="7"/>
  <c r="G4030" i="7"/>
  <c r="H4030" i="7" s="1"/>
  <c r="E4032" i="7"/>
  <c r="G4034" i="7"/>
  <c r="H4034" i="7" s="1"/>
  <c r="E4036" i="7"/>
  <c r="G4038" i="7"/>
  <c r="H4038" i="7" s="1"/>
  <c r="E4040" i="7"/>
  <c r="E4044" i="7"/>
  <c r="G4046" i="7"/>
  <c r="H4046" i="7" s="1"/>
  <c r="E4048" i="7"/>
  <c r="E4052" i="7"/>
  <c r="E4056" i="7"/>
  <c r="E4060" i="7"/>
  <c r="G4062" i="7"/>
  <c r="H4062" i="7" s="1"/>
  <c r="E4064" i="7"/>
  <c r="E4068" i="7"/>
  <c r="G4074" i="7"/>
  <c r="H4074" i="7" s="1"/>
  <c r="E4080" i="7"/>
  <c r="G4090" i="7"/>
  <c r="H4090" i="7" s="1"/>
  <c r="E4096" i="7"/>
  <c r="G4106" i="7"/>
  <c r="H4106" i="7" s="1"/>
  <c r="E4112" i="7"/>
  <c r="G4122" i="7"/>
  <c r="H4122" i="7" s="1"/>
  <c r="E4128" i="7"/>
  <c r="G4138" i="7"/>
  <c r="H4138" i="7" s="1"/>
  <c r="E4144" i="7"/>
  <c r="G4154" i="7"/>
  <c r="H4154" i="7" s="1"/>
  <c r="E4160" i="7"/>
  <c r="G4170" i="7"/>
  <c r="H4170" i="7" s="1"/>
  <c r="E4176" i="7"/>
  <c r="G4186" i="7"/>
  <c r="H4186" i="7" s="1"/>
  <c r="E4192" i="7"/>
  <c r="G4202" i="7"/>
  <c r="H4202" i="7" s="1"/>
  <c r="E4208" i="7"/>
  <c r="G4218" i="7"/>
  <c r="H4218" i="7" s="1"/>
  <c r="E4224" i="7"/>
  <c r="G4234" i="7"/>
  <c r="H4234" i="7" s="1"/>
  <c r="E4240" i="7"/>
  <c r="G4250" i="7"/>
  <c r="H4250" i="7" s="1"/>
  <c r="E4256" i="7"/>
  <c r="G4266" i="7"/>
  <c r="H4266" i="7" s="1"/>
  <c r="E4272" i="7"/>
  <c r="G4282" i="7"/>
  <c r="H4282" i="7" s="1"/>
  <c r="E4288" i="7"/>
  <c r="G4298" i="7"/>
  <c r="H4298" i="7" s="1"/>
  <c r="E4304" i="7"/>
  <c r="G4314" i="7"/>
  <c r="H4314" i="7" s="1"/>
  <c r="E4320" i="7"/>
  <c r="G4330" i="7"/>
  <c r="H4330" i="7" s="1"/>
  <c r="E4336" i="7"/>
  <c r="G4346" i="7"/>
  <c r="H4346" i="7" s="1"/>
  <c r="E4352" i="7"/>
  <c r="E4360" i="7"/>
  <c r="G4370" i="7"/>
  <c r="H4370" i="7" s="1"/>
  <c r="E4376" i="7"/>
  <c r="G4386" i="7"/>
  <c r="H4386" i="7" s="1"/>
  <c r="E4392" i="7"/>
  <c r="E4400" i="7"/>
  <c r="E4416" i="7"/>
  <c r="E4432" i="7"/>
  <c r="E4448" i="7"/>
  <c r="E4464" i="7"/>
  <c r="E4480" i="7"/>
  <c r="E4496" i="7"/>
  <c r="E4512" i="7"/>
  <c r="E4528" i="7"/>
  <c r="E4554" i="7"/>
  <c r="F4556" i="7"/>
  <c r="G4556" i="7" s="1"/>
  <c r="E4586" i="7"/>
  <c r="F4686" i="7"/>
  <c r="G4686" i="7" s="1"/>
  <c r="H4686" i="7" s="1"/>
  <c r="E4689" i="7"/>
  <c r="F4689" i="7" s="1"/>
  <c r="F4069" i="7"/>
  <c r="G4069" i="7" s="1"/>
  <c r="H4069" i="7" s="1"/>
  <c r="F4073" i="7"/>
  <c r="G4073" i="7" s="1"/>
  <c r="H4073" i="7" s="1"/>
  <c r="F4077" i="7"/>
  <c r="G4077" i="7" s="1"/>
  <c r="H4077" i="7" s="1"/>
  <c r="F4081" i="7"/>
  <c r="G4081" i="7" s="1"/>
  <c r="F4085" i="7"/>
  <c r="G4085" i="7" s="1"/>
  <c r="H4085" i="7" s="1"/>
  <c r="F4089" i="7"/>
  <c r="G4089" i="7" s="1"/>
  <c r="H4089" i="7" s="1"/>
  <c r="F4093" i="7"/>
  <c r="G4093" i="7" s="1"/>
  <c r="H4093" i="7" s="1"/>
  <c r="F4097" i="7"/>
  <c r="G4097" i="7" s="1"/>
  <c r="F4101" i="7"/>
  <c r="G4101" i="7" s="1"/>
  <c r="H4101" i="7" s="1"/>
  <c r="F4105" i="7"/>
  <c r="G4105" i="7" s="1"/>
  <c r="H4105" i="7" s="1"/>
  <c r="F4109" i="7"/>
  <c r="G4109" i="7" s="1"/>
  <c r="H4109" i="7" s="1"/>
  <c r="F4113" i="7"/>
  <c r="G4113" i="7" s="1"/>
  <c r="F4117" i="7"/>
  <c r="G4117" i="7" s="1"/>
  <c r="H4117" i="7" s="1"/>
  <c r="F4121" i="7"/>
  <c r="G4121" i="7" s="1"/>
  <c r="H4121" i="7" s="1"/>
  <c r="F4125" i="7"/>
  <c r="G4125" i="7" s="1"/>
  <c r="H4125" i="7" s="1"/>
  <c r="F4129" i="7"/>
  <c r="G4129" i="7" s="1"/>
  <c r="F4133" i="7"/>
  <c r="G4133" i="7" s="1"/>
  <c r="H4133" i="7" s="1"/>
  <c r="F4137" i="7"/>
  <c r="G4137" i="7" s="1"/>
  <c r="H4137" i="7" s="1"/>
  <c r="F4141" i="7"/>
  <c r="G4141" i="7" s="1"/>
  <c r="H4141" i="7" s="1"/>
  <c r="F4145" i="7"/>
  <c r="G4145" i="7" s="1"/>
  <c r="F4149" i="7"/>
  <c r="G4149" i="7" s="1"/>
  <c r="H4149" i="7" s="1"/>
  <c r="F4153" i="7"/>
  <c r="G4153" i="7" s="1"/>
  <c r="H4153" i="7" s="1"/>
  <c r="F4157" i="7"/>
  <c r="G4157" i="7" s="1"/>
  <c r="H4157" i="7" s="1"/>
  <c r="F4161" i="7"/>
  <c r="G4161" i="7" s="1"/>
  <c r="F4165" i="7"/>
  <c r="G4165" i="7" s="1"/>
  <c r="H4165" i="7" s="1"/>
  <c r="F4169" i="7"/>
  <c r="G4169" i="7" s="1"/>
  <c r="H4169" i="7" s="1"/>
  <c r="F4173" i="7"/>
  <c r="G4173" i="7" s="1"/>
  <c r="H4173" i="7" s="1"/>
  <c r="F4177" i="7"/>
  <c r="G4177" i="7" s="1"/>
  <c r="F4181" i="7"/>
  <c r="G4181" i="7" s="1"/>
  <c r="H4181" i="7" s="1"/>
  <c r="F4185" i="7"/>
  <c r="G4185" i="7" s="1"/>
  <c r="H4185" i="7" s="1"/>
  <c r="F4189" i="7"/>
  <c r="G4189" i="7" s="1"/>
  <c r="H4189" i="7" s="1"/>
  <c r="F4193" i="7"/>
  <c r="G4193" i="7" s="1"/>
  <c r="F4197" i="7"/>
  <c r="G4197" i="7" s="1"/>
  <c r="H4197" i="7" s="1"/>
  <c r="F4201" i="7"/>
  <c r="G4201" i="7" s="1"/>
  <c r="H4201" i="7" s="1"/>
  <c r="F4205" i="7"/>
  <c r="G4205" i="7" s="1"/>
  <c r="H4205" i="7" s="1"/>
  <c r="F4209" i="7"/>
  <c r="G4209" i="7" s="1"/>
  <c r="F4213" i="7"/>
  <c r="G4213" i="7" s="1"/>
  <c r="H4213" i="7" s="1"/>
  <c r="F4217" i="7"/>
  <c r="G4217" i="7" s="1"/>
  <c r="H4217" i="7" s="1"/>
  <c r="F4221" i="7"/>
  <c r="G4221" i="7" s="1"/>
  <c r="H4221" i="7" s="1"/>
  <c r="F4225" i="7"/>
  <c r="G4225" i="7" s="1"/>
  <c r="F4229" i="7"/>
  <c r="G4229" i="7" s="1"/>
  <c r="H4229" i="7" s="1"/>
  <c r="F4233" i="7"/>
  <c r="G4233" i="7" s="1"/>
  <c r="H4233" i="7" s="1"/>
  <c r="F4237" i="7"/>
  <c r="G4237" i="7" s="1"/>
  <c r="H4237" i="7" s="1"/>
  <c r="F4241" i="7"/>
  <c r="G4241" i="7" s="1"/>
  <c r="F4245" i="7"/>
  <c r="G4245" i="7" s="1"/>
  <c r="H4245" i="7" s="1"/>
  <c r="F4249" i="7"/>
  <c r="G4249" i="7" s="1"/>
  <c r="H4249" i="7" s="1"/>
  <c r="F4253" i="7"/>
  <c r="G4253" i="7" s="1"/>
  <c r="H4253" i="7" s="1"/>
  <c r="F4257" i="7"/>
  <c r="G4257" i="7" s="1"/>
  <c r="F4261" i="7"/>
  <c r="G4261" i="7" s="1"/>
  <c r="H4261" i="7" s="1"/>
  <c r="F4265" i="7"/>
  <c r="G4265" i="7" s="1"/>
  <c r="H4265" i="7" s="1"/>
  <c r="F4269" i="7"/>
  <c r="G4269" i="7" s="1"/>
  <c r="H4269" i="7" s="1"/>
  <c r="F4273" i="7"/>
  <c r="G4273" i="7" s="1"/>
  <c r="F4277" i="7"/>
  <c r="G4277" i="7" s="1"/>
  <c r="H4277" i="7" s="1"/>
  <c r="F4281" i="7"/>
  <c r="G4281" i="7" s="1"/>
  <c r="H4281" i="7" s="1"/>
  <c r="F4285" i="7"/>
  <c r="G4285" i="7" s="1"/>
  <c r="H4285" i="7" s="1"/>
  <c r="F4289" i="7"/>
  <c r="G4289" i="7" s="1"/>
  <c r="F4293" i="7"/>
  <c r="G4293" i="7" s="1"/>
  <c r="H4293" i="7" s="1"/>
  <c r="F4297" i="7"/>
  <c r="G4297" i="7" s="1"/>
  <c r="H4297" i="7" s="1"/>
  <c r="F4301" i="7"/>
  <c r="G4301" i="7" s="1"/>
  <c r="H4301" i="7" s="1"/>
  <c r="F4305" i="7"/>
  <c r="G4305" i="7" s="1"/>
  <c r="F4309" i="7"/>
  <c r="G4309" i="7" s="1"/>
  <c r="H4309" i="7" s="1"/>
  <c r="F4313" i="7"/>
  <c r="G4313" i="7" s="1"/>
  <c r="H4313" i="7" s="1"/>
  <c r="F4317" i="7"/>
  <c r="G4317" i="7" s="1"/>
  <c r="H4317" i="7" s="1"/>
  <c r="F4321" i="7"/>
  <c r="G4321" i="7" s="1"/>
  <c r="F4325" i="7"/>
  <c r="G4325" i="7" s="1"/>
  <c r="H4325" i="7" s="1"/>
  <c r="F4329" i="7"/>
  <c r="G4329" i="7" s="1"/>
  <c r="H4329" i="7" s="1"/>
  <c r="F4333" i="7"/>
  <c r="G4333" i="7" s="1"/>
  <c r="H4333" i="7" s="1"/>
  <c r="F4337" i="7"/>
  <c r="G4337" i="7" s="1"/>
  <c r="F4341" i="7"/>
  <c r="G4341" i="7" s="1"/>
  <c r="H4341" i="7" s="1"/>
  <c r="F4345" i="7"/>
  <c r="G4345" i="7" s="1"/>
  <c r="H4345" i="7" s="1"/>
  <c r="F4349" i="7"/>
  <c r="G4349" i="7" s="1"/>
  <c r="H4349" i="7" s="1"/>
  <c r="F4353" i="7"/>
  <c r="G4353" i="7" s="1"/>
  <c r="F4357" i="7"/>
  <c r="G4357" i="7" s="1"/>
  <c r="F4361" i="7"/>
  <c r="G4361" i="7" s="1"/>
  <c r="H4361" i="7" s="1"/>
  <c r="F4365" i="7"/>
  <c r="G4365" i="7" s="1"/>
  <c r="H4365" i="7" s="1"/>
  <c r="F4369" i="7"/>
  <c r="G4369" i="7" s="1"/>
  <c r="F4373" i="7"/>
  <c r="G4373" i="7" s="1"/>
  <c r="H4373" i="7" s="1"/>
  <c r="F4377" i="7"/>
  <c r="G4377" i="7" s="1"/>
  <c r="H4377" i="7" s="1"/>
  <c r="F4381" i="7"/>
  <c r="G4381" i="7" s="1"/>
  <c r="H4381" i="7" s="1"/>
  <c r="F4385" i="7"/>
  <c r="G4385" i="7" s="1"/>
  <c r="F4389" i="7"/>
  <c r="G4389" i="7" s="1"/>
  <c r="H4389" i="7" s="1"/>
  <c r="F4393" i="7"/>
  <c r="G4393" i="7" s="1"/>
  <c r="F4397" i="7"/>
  <c r="G4397" i="7" s="1"/>
  <c r="H4397" i="7" s="1"/>
  <c r="F4401" i="7"/>
  <c r="G4401" i="7" s="1"/>
  <c r="F4405" i="7"/>
  <c r="G4405" i="7" s="1"/>
  <c r="H4405" i="7" s="1"/>
  <c r="F4409" i="7"/>
  <c r="G4409" i="7" s="1"/>
  <c r="H4409" i="7" s="1"/>
  <c r="F4413" i="7"/>
  <c r="G4413" i="7" s="1"/>
  <c r="H4413" i="7" s="1"/>
  <c r="F4417" i="7"/>
  <c r="G4417" i="7" s="1"/>
  <c r="F4421" i="7"/>
  <c r="G4421" i="7" s="1"/>
  <c r="H4421" i="7" s="1"/>
  <c r="F4425" i="7"/>
  <c r="G4425" i="7" s="1"/>
  <c r="H4425" i="7" s="1"/>
  <c r="F4429" i="7"/>
  <c r="G4429" i="7" s="1"/>
  <c r="H4429" i="7" s="1"/>
  <c r="F4433" i="7"/>
  <c r="G4433" i="7" s="1"/>
  <c r="F4437" i="7"/>
  <c r="G4437" i="7" s="1"/>
  <c r="H4437" i="7" s="1"/>
  <c r="F4441" i="7"/>
  <c r="G4441" i="7" s="1"/>
  <c r="H4441" i="7" s="1"/>
  <c r="F4445" i="7"/>
  <c r="G4445" i="7" s="1"/>
  <c r="H4445" i="7" s="1"/>
  <c r="F4449" i="7"/>
  <c r="G4449" i="7" s="1"/>
  <c r="F4453" i="7"/>
  <c r="G4453" i="7" s="1"/>
  <c r="H4453" i="7" s="1"/>
  <c r="F4457" i="7"/>
  <c r="G4457" i="7" s="1"/>
  <c r="H4457" i="7" s="1"/>
  <c r="F4461" i="7"/>
  <c r="G4461" i="7" s="1"/>
  <c r="H4461" i="7" s="1"/>
  <c r="F4465" i="7"/>
  <c r="G4465" i="7" s="1"/>
  <c r="F4469" i="7"/>
  <c r="G4469" i="7" s="1"/>
  <c r="H4469" i="7" s="1"/>
  <c r="F4473" i="7"/>
  <c r="G4473" i="7" s="1"/>
  <c r="H4473" i="7" s="1"/>
  <c r="F4477" i="7"/>
  <c r="G4477" i="7" s="1"/>
  <c r="H4477" i="7" s="1"/>
  <c r="F4481" i="7"/>
  <c r="G4481" i="7" s="1"/>
  <c r="F4485" i="7"/>
  <c r="G4485" i="7" s="1"/>
  <c r="H4485" i="7" s="1"/>
  <c r="F4489" i="7"/>
  <c r="G4489" i="7" s="1"/>
  <c r="H4489" i="7" s="1"/>
  <c r="F4493" i="7"/>
  <c r="G4493" i="7" s="1"/>
  <c r="H4493" i="7" s="1"/>
  <c r="F4497" i="7"/>
  <c r="G4497" i="7" s="1"/>
  <c r="F4501" i="7"/>
  <c r="G4501" i="7" s="1"/>
  <c r="H4501" i="7" s="1"/>
  <c r="F4505" i="7"/>
  <c r="G4505" i="7" s="1"/>
  <c r="H4505" i="7" s="1"/>
  <c r="F4509" i="7"/>
  <c r="G4509" i="7" s="1"/>
  <c r="H4509" i="7" s="1"/>
  <c r="F4513" i="7"/>
  <c r="G4513" i="7" s="1"/>
  <c r="F4517" i="7"/>
  <c r="G4517" i="7" s="1"/>
  <c r="H4517" i="7" s="1"/>
  <c r="F4521" i="7"/>
  <c r="G4521" i="7" s="1"/>
  <c r="H4521" i="7" s="1"/>
  <c r="F4525" i="7"/>
  <c r="G4525" i="7" s="1"/>
  <c r="H4525" i="7" s="1"/>
  <c r="F4529" i="7"/>
  <c r="G4529" i="7" s="1"/>
  <c r="F4533" i="7"/>
  <c r="G4533" i="7" s="1"/>
  <c r="H4533" i="7" s="1"/>
  <c r="E4537" i="7"/>
  <c r="F4539" i="7"/>
  <c r="G4539" i="7" s="1"/>
  <c r="E4545" i="7"/>
  <c r="F4545" i="7" s="1"/>
  <c r="F4547" i="7"/>
  <c r="G4547" i="7" s="1"/>
  <c r="E4553" i="7"/>
  <c r="F4553" i="7" s="1"/>
  <c r="F4555" i="7"/>
  <c r="G4555" i="7" s="1"/>
  <c r="E4561" i="7"/>
  <c r="F4561" i="7" s="1"/>
  <c r="F4563" i="7"/>
  <c r="G4563" i="7" s="1"/>
  <c r="E4569" i="7"/>
  <c r="F4569" i="7" s="1"/>
  <c r="F4571" i="7"/>
  <c r="G4571" i="7" s="1"/>
  <c r="H4571" i="7" s="1"/>
  <c r="I4571" i="7" s="1"/>
  <c r="E4577" i="7"/>
  <c r="F4577" i="7" s="1"/>
  <c r="F4579" i="7"/>
  <c r="G4579" i="7" s="1"/>
  <c r="E4585" i="7"/>
  <c r="F4585" i="7" s="1"/>
  <c r="E4605" i="7"/>
  <c r="F4605" i="7" s="1"/>
  <c r="G4605" i="7" s="1"/>
  <c r="E4621" i="7"/>
  <c r="F4621" i="7" s="1"/>
  <c r="G4621" i="7" s="1"/>
  <c r="E4643" i="7"/>
  <c r="F4643" i="7" s="1"/>
  <c r="E4657" i="7"/>
  <c r="F4657" i="7" s="1"/>
  <c r="E4675" i="7"/>
  <c r="E4683" i="7"/>
  <c r="F4683" i="7" s="1"/>
  <c r="G4683" i="7" s="1"/>
  <c r="E4758" i="7"/>
  <c r="F4758" i="7" s="1"/>
  <c r="E3903" i="7"/>
  <c r="E3907" i="7"/>
  <c r="E3911" i="7"/>
  <c r="E3915" i="7"/>
  <c r="E3919" i="7"/>
  <c r="E3923" i="7"/>
  <c r="E3927" i="7"/>
  <c r="E3931" i="7"/>
  <c r="E3935" i="7"/>
  <c r="E3939" i="7"/>
  <c r="E3943" i="7"/>
  <c r="E3947" i="7"/>
  <c r="E3951" i="7"/>
  <c r="E3955" i="7"/>
  <c r="E3959" i="7"/>
  <c r="E3963" i="7"/>
  <c r="E3967" i="7"/>
  <c r="E3971" i="7"/>
  <c r="E3975" i="7"/>
  <c r="E3979" i="7"/>
  <c r="E3983" i="7"/>
  <c r="E3987" i="7"/>
  <c r="E3991" i="7"/>
  <c r="E3995" i="7"/>
  <c r="E3999" i="7"/>
  <c r="E4003" i="7"/>
  <c r="E4007" i="7"/>
  <c r="E4011" i="7"/>
  <c r="E4015" i="7"/>
  <c r="E4019" i="7"/>
  <c r="E4023" i="7"/>
  <c r="E4027" i="7"/>
  <c r="E4031" i="7"/>
  <c r="E4035" i="7"/>
  <c r="E4039" i="7"/>
  <c r="E4043" i="7"/>
  <c r="E4047" i="7"/>
  <c r="E4051" i="7"/>
  <c r="E4055" i="7"/>
  <c r="E4059" i="7"/>
  <c r="E4063" i="7"/>
  <c r="E4067" i="7"/>
  <c r="E4071" i="7"/>
  <c r="E4075" i="7"/>
  <c r="E4079" i="7"/>
  <c r="E4083" i="7"/>
  <c r="E4087" i="7"/>
  <c r="E4091" i="7"/>
  <c r="E4095" i="7"/>
  <c r="E4099" i="7"/>
  <c r="E4103" i="7"/>
  <c r="E4107" i="7"/>
  <c r="E4111" i="7"/>
  <c r="E4115" i="7"/>
  <c r="E4119" i="7"/>
  <c r="E4123" i="7"/>
  <c r="E4127" i="7"/>
  <c r="E4131" i="7"/>
  <c r="E4135" i="7"/>
  <c r="E4139" i="7"/>
  <c r="E4143" i="7"/>
  <c r="E4147" i="7"/>
  <c r="E4151" i="7"/>
  <c r="E4155" i="7"/>
  <c r="E4159" i="7"/>
  <c r="E4163" i="7"/>
  <c r="E4167" i="7"/>
  <c r="E4171" i="7"/>
  <c r="E4175" i="7"/>
  <c r="E4179" i="7"/>
  <c r="E4183" i="7"/>
  <c r="E4187" i="7"/>
  <c r="E4191" i="7"/>
  <c r="E4195" i="7"/>
  <c r="E4199" i="7"/>
  <c r="E4203" i="7"/>
  <c r="E4207" i="7"/>
  <c r="E4211" i="7"/>
  <c r="E4215" i="7"/>
  <c r="E4219" i="7"/>
  <c r="E4223" i="7"/>
  <c r="E4227" i="7"/>
  <c r="E4231" i="7"/>
  <c r="E4235" i="7"/>
  <c r="E4239" i="7"/>
  <c r="E4243" i="7"/>
  <c r="E4247" i="7"/>
  <c r="E4251" i="7"/>
  <c r="H4254" i="7"/>
  <c r="I4254" i="7" s="1"/>
  <c r="E4255" i="7"/>
  <c r="E4259" i="7"/>
  <c r="E4263" i="7"/>
  <c r="E4267" i="7"/>
  <c r="E4271" i="7"/>
  <c r="E4275" i="7"/>
  <c r="E4279" i="7"/>
  <c r="E4283" i="7"/>
  <c r="E4287" i="7"/>
  <c r="E4291" i="7"/>
  <c r="E4295" i="7"/>
  <c r="E4299" i="7"/>
  <c r="E4303" i="7"/>
  <c r="E4307" i="7"/>
  <c r="E4311" i="7"/>
  <c r="E4315" i="7"/>
  <c r="H4318" i="7"/>
  <c r="I4318" i="7" s="1"/>
  <c r="E4319" i="7"/>
  <c r="E4323" i="7"/>
  <c r="E4327" i="7"/>
  <c r="E4331" i="7"/>
  <c r="E4335" i="7"/>
  <c r="E4339" i="7"/>
  <c r="E4343" i="7"/>
  <c r="E4347" i="7"/>
  <c r="E4351" i="7"/>
  <c r="E4355" i="7"/>
  <c r="E4359" i="7"/>
  <c r="E4363" i="7"/>
  <c r="E4367" i="7"/>
  <c r="E4371" i="7"/>
  <c r="E4375" i="7"/>
  <c r="E4379" i="7"/>
  <c r="E4383" i="7"/>
  <c r="E4387" i="7"/>
  <c r="E4391" i="7"/>
  <c r="E4395" i="7"/>
  <c r="E4399" i="7"/>
  <c r="E4403" i="7"/>
  <c r="E4407" i="7"/>
  <c r="E4411" i="7"/>
  <c r="H4414" i="7"/>
  <c r="I4414" i="7" s="1"/>
  <c r="E4415" i="7"/>
  <c r="E4419" i="7"/>
  <c r="E4423" i="7"/>
  <c r="E4427" i="7"/>
  <c r="E4431" i="7"/>
  <c r="E4435" i="7"/>
  <c r="E4439" i="7"/>
  <c r="E4443" i="7"/>
  <c r="E4447" i="7"/>
  <c r="E4451" i="7"/>
  <c r="E4455" i="7"/>
  <c r="E4459" i="7"/>
  <c r="E4463" i="7"/>
  <c r="E4467" i="7"/>
  <c r="E4471" i="7"/>
  <c r="E4475" i="7"/>
  <c r="E4479" i="7"/>
  <c r="E4483" i="7"/>
  <c r="E4487" i="7"/>
  <c r="E4491" i="7"/>
  <c r="E4495" i="7"/>
  <c r="E4499" i="7"/>
  <c r="E4503" i="7"/>
  <c r="E4507" i="7"/>
  <c r="E4511" i="7"/>
  <c r="E4515" i="7"/>
  <c r="E4519" i="7"/>
  <c r="E4523" i="7"/>
  <c r="E4527" i="7"/>
  <c r="E4531" i="7"/>
  <c r="F4534" i="7"/>
  <c r="G4534" i="7" s="1"/>
  <c r="H4534" i="7" s="1"/>
  <c r="E4535" i="7"/>
  <c r="F4535" i="7" s="1"/>
  <c r="F4542" i="7"/>
  <c r="G4542" i="7" s="1"/>
  <c r="H4542" i="7" s="1"/>
  <c r="E4543" i="7"/>
  <c r="F4543" i="7" s="1"/>
  <c r="F4550" i="7"/>
  <c r="G4550" i="7" s="1"/>
  <c r="H4550" i="7" s="1"/>
  <c r="E4551" i="7"/>
  <c r="F4551" i="7" s="1"/>
  <c r="F4558" i="7"/>
  <c r="G4558" i="7" s="1"/>
  <c r="H4558" i="7" s="1"/>
  <c r="E4559" i="7"/>
  <c r="F4559" i="7" s="1"/>
  <c r="F4566" i="7"/>
  <c r="G4566" i="7" s="1"/>
  <c r="H4566" i="7" s="1"/>
  <c r="E4567" i="7"/>
  <c r="F4567" i="7" s="1"/>
  <c r="F4574" i="7"/>
  <c r="G4574" i="7" s="1"/>
  <c r="H4574" i="7" s="1"/>
  <c r="E4575" i="7"/>
  <c r="F4575" i="7" s="1"/>
  <c r="F4582" i="7"/>
  <c r="G4582" i="7" s="1"/>
  <c r="H4582" i="7" s="1"/>
  <c r="E4583" i="7"/>
  <c r="F4583" i="7" s="1"/>
  <c r="E4589" i="7"/>
  <c r="E4590" i="7"/>
  <c r="F4594" i="7"/>
  <c r="G4594" i="7" s="1"/>
  <c r="F4598" i="7"/>
  <c r="G4598" i="7" s="1"/>
  <c r="E4609" i="7"/>
  <c r="E4610" i="7"/>
  <c r="F4614" i="7"/>
  <c r="G4614" i="7" s="1"/>
  <c r="E4625" i="7"/>
  <c r="E4626" i="7"/>
  <c r="F4630" i="7"/>
  <c r="G4630" i="7" s="1"/>
  <c r="E4633" i="7"/>
  <c r="F4633" i="7" s="1"/>
  <c r="G4633" i="7" s="1"/>
  <c r="E4636" i="7"/>
  <c r="F4636" i="7" s="1"/>
  <c r="F4644" i="7"/>
  <c r="G4644" i="7" s="1"/>
  <c r="E4651" i="7"/>
  <c r="F4654" i="7"/>
  <c r="G4654" i="7" s="1"/>
  <c r="H4654" i="7" s="1"/>
  <c r="E4665" i="7"/>
  <c r="F4665" i="7" s="1"/>
  <c r="G4665" i="7" s="1"/>
  <c r="E4668" i="7"/>
  <c r="F4668" i="7" s="1"/>
  <c r="F4676" i="7"/>
  <c r="G4676" i="7" s="1"/>
  <c r="F4684" i="7"/>
  <c r="G4684" i="7" s="1"/>
  <c r="E4691" i="7"/>
  <c r="F4691" i="7" s="1"/>
  <c r="G4691" i="7" s="1"/>
  <c r="E4541" i="7"/>
  <c r="F4541" i="7" s="1"/>
  <c r="E4549" i="7"/>
  <c r="F4549" i="7" s="1"/>
  <c r="E4557" i="7"/>
  <c r="F4557" i="7" s="1"/>
  <c r="E4565" i="7"/>
  <c r="F4565" i="7" s="1"/>
  <c r="E4573" i="7"/>
  <c r="F4573" i="7" s="1"/>
  <c r="E4581" i="7"/>
  <c r="F4581" i="7" s="1"/>
  <c r="E4593" i="7"/>
  <c r="E4597" i="7"/>
  <c r="F4597" i="7" s="1"/>
  <c r="F4602" i="7"/>
  <c r="G4602" i="7" s="1"/>
  <c r="E4613" i="7"/>
  <c r="F4618" i="7"/>
  <c r="G4618" i="7" s="1"/>
  <c r="E4629" i="7"/>
  <c r="G4638" i="7"/>
  <c r="H4638" i="7" s="1"/>
  <c r="E4641" i="7"/>
  <c r="F4641" i="7" s="1"/>
  <c r="F4652" i="7"/>
  <c r="G4652" i="7" s="1"/>
  <c r="E4659" i="7"/>
  <c r="E4673" i="7"/>
  <c r="F4673" i="7" s="1"/>
  <c r="G4673" i="7" s="1"/>
  <c r="E4681" i="7"/>
  <c r="F4681" i="7" s="1"/>
  <c r="E4764" i="7"/>
  <c r="E4766" i="7"/>
  <c r="F4766" i="7" s="1"/>
  <c r="E4772" i="7"/>
  <c r="F4772" i="7" s="1"/>
  <c r="E4774" i="7"/>
  <c r="F4774" i="7" s="1"/>
  <c r="E4780" i="7"/>
  <c r="E4782" i="7"/>
  <c r="F4782" i="7" s="1"/>
  <c r="E4788" i="7"/>
  <c r="F4788" i="7" s="1"/>
  <c r="E4790" i="7"/>
  <c r="F4790" i="7" s="1"/>
  <c r="E4796" i="7"/>
  <c r="E4798" i="7"/>
  <c r="F4798" i="7" s="1"/>
  <c r="E4804" i="7"/>
  <c r="F4804" i="7" s="1"/>
  <c r="E4806" i="7"/>
  <c r="F4806" i="7" s="1"/>
  <c r="E4812" i="7"/>
  <c r="E4814" i="7"/>
  <c r="F4814" i="7" s="1"/>
  <c r="E4976" i="7"/>
  <c r="F4981" i="7"/>
  <c r="G4981" i="7" s="1"/>
  <c r="H4981" i="7" s="1"/>
  <c r="F5033" i="7"/>
  <c r="G5033" i="7" s="1"/>
  <c r="H5033" i="7" s="1"/>
  <c r="E5104" i="7"/>
  <c r="F5109" i="7"/>
  <c r="G5109" i="7" s="1"/>
  <c r="H5109" i="7" s="1"/>
  <c r="E5156" i="7"/>
  <c r="F5161" i="7"/>
  <c r="G5161" i="7" s="1"/>
  <c r="H5161" i="7" s="1"/>
  <c r="E5229" i="7"/>
  <c r="F5229" i="7" s="1"/>
  <c r="G5229" i="7" s="1"/>
  <c r="H5229" i="7" s="1"/>
  <c r="E5231" i="7"/>
  <c r="G4587" i="7"/>
  <c r="H4587" i="7" s="1"/>
  <c r="G4595" i="7"/>
  <c r="H4595" i="7" s="1"/>
  <c r="H4600" i="7"/>
  <c r="I4600" i="7" s="1"/>
  <c r="G4603" i="7"/>
  <c r="H4603" i="7" s="1"/>
  <c r="G4607" i="7"/>
  <c r="H4608" i="7"/>
  <c r="I4608" i="7" s="1"/>
  <c r="G4615" i="7"/>
  <c r="H4615" i="7" s="1"/>
  <c r="G4619" i="7"/>
  <c r="H4619" i="7" s="1"/>
  <c r="G4623" i="7"/>
  <c r="H4628" i="7"/>
  <c r="I4628" i="7" s="1"/>
  <c r="F4632" i="7"/>
  <c r="G4632" i="7" s="1"/>
  <c r="H4632" i="7" s="1"/>
  <c r="F4640" i="7"/>
  <c r="G4640" i="7" s="1"/>
  <c r="H4640" i="7" s="1"/>
  <c r="F4648" i="7"/>
  <c r="G4648" i="7" s="1"/>
  <c r="H4648" i="7" s="1"/>
  <c r="F4656" i="7"/>
  <c r="G4656" i="7" s="1"/>
  <c r="H4656" i="7" s="1"/>
  <c r="F4664" i="7"/>
  <c r="G4664" i="7" s="1"/>
  <c r="H4664" i="7" s="1"/>
  <c r="F4672" i="7"/>
  <c r="G4672" i="7" s="1"/>
  <c r="H4672" i="7" s="1"/>
  <c r="F4688" i="7"/>
  <c r="G4688" i="7" s="1"/>
  <c r="H4688" i="7" s="1"/>
  <c r="E4693" i="7"/>
  <c r="F4693" i="7" s="1"/>
  <c r="E4695" i="7"/>
  <c r="F4695" i="7" s="1"/>
  <c r="E4697" i="7"/>
  <c r="F4697" i="7" s="1"/>
  <c r="E4699" i="7"/>
  <c r="E4701" i="7"/>
  <c r="F4701" i="7" s="1"/>
  <c r="E4703" i="7"/>
  <c r="F4703" i="7" s="1"/>
  <c r="E4705" i="7"/>
  <c r="F4705" i="7" s="1"/>
  <c r="E4707" i="7"/>
  <c r="F4707" i="7" s="1"/>
  <c r="E4709" i="7"/>
  <c r="F4709" i="7" s="1"/>
  <c r="E4711" i="7"/>
  <c r="F4711" i="7" s="1"/>
  <c r="E4713" i="7"/>
  <c r="F4713" i="7" s="1"/>
  <c r="E4715" i="7"/>
  <c r="F4715" i="7" s="1"/>
  <c r="E4717" i="7"/>
  <c r="F4717" i="7" s="1"/>
  <c r="E4719" i="7"/>
  <c r="F4719" i="7" s="1"/>
  <c r="E4721" i="7"/>
  <c r="F4721" i="7" s="1"/>
  <c r="E4723" i="7"/>
  <c r="F4723" i="7" s="1"/>
  <c r="E4725" i="7"/>
  <c r="F4725" i="7" s="1"/>
  <c r="E4737" i="7"/>
  <c r="E4753" i="7"/>
  <c r="E4928" i="7"/>
  <c r="F4933" i="7"/>
  <c r="G4933" i="7" s="1"/>
  <c r="H4933" i="7" s="1"/>
  <c r="E4992" i="7"/>
  <c r="E5000" i="7"/>
  <c r="F5005" i="7"/>
  <c r="G5005" i="7" s="1"/>
  <c r="H5005" i="7" s="1"/>
  <c r="E5044" i="7"/>
  <c r="E5052" i="7"/>
  <c r="F5057" i="7"/>
  <c r="G5057" i="7" s="1"/>
  <c r="H5057" i="7" s="1"/>
  <c r="E5064" i="7"/>
  <c r="F5069" i="7"/>
  <c r="G5069" i="7" s="1"/>
  <c r="H5069" i="7" s="1"/>
  <c r="E5120" i="7"/>
  <c r="F5125" i="7"/>
  <c r="G5125" i="7" s="1"/>
  <c r="H5125" i="7" s="1"/>
  <c r="E5172" i="7"/>
  <c r="F5177" i="7"/>
  <c r="G5177" i="7" s="1"/>
  <c r="H5177" i="7" s="1"/>
  <c r="E5221" i="7"/>
  <c r="F5221" i="7" s="1"/>
  <c r="G5221" i="7" s="1"/>
  <c r="E5223" i="7"/>
  <c r="F5223" i="7" s="1"/>
  <c r="G5223" i="7" s="1"/>
  <c r="H5223" i="7" s="1"/>
  <c r="I5223" i="7" s="1"/>
  <c r="G4637" i="7"/>
  <c r="H4637" i="7" s="1"/>
  <c r="I4637" i="7" s="1"/>
  <c r="E4639" i="7"/>
  <c r="G4645" i="7"/>
  <c r="H4645" i="7" s="1"/>
  <c r="E4647" i="7"/>
  <c r="E4655" i="7"/>
  <c r="E4663" i="7"/>
  <c r="G4669" i="7"/>
  <c r="H4669" i="7" s="1"/>
  <c r="I4669" i="7" s="1"/>
  <c r="E4671" i="7"/>
  <c r="G4677" i="7"/>
  <c r="H4677" i="7" s="1"/>
  <c r="E4679" i="7"/>
  <c r="G4685" i="7"/>
  <c r="H4685" i="7" s="1"/>
  <c r="E4687" i="7"/>
  <c r="E4733" i="7"/>
  <c r="E4749" i="7"/>
  <c r="F4905" i="7"/>
  <c r="G4905" i="7" s="1"/>
  <c r="H4905" i="7" s="1"/>
  <c r="F4913" i="7"/>
  <c r="G4913" i="7" s="1"/>
  <c r="H4913" i="7" s="1"/>
  <c r="F4917" i="7"/>
  <c r="G4917" i="7" s="1"/>
  <c r="H4917" i="7" s="1"/>
  <c r="F4921" i="7"/>
  <c r="G4921" i="7" s="1"/>
  <c r="H4921" i="7" s="1"/>
  <c r="F4925" i="7"/>
  <c r="G4925" i="7" s="1"/>
  <c r="H4925" i="7" s="1"/>
  <c r="E4944" i="7"/>
  <c r="F4949" i="7"/>
  <c r="G4949" i="7" s="1"/>
  <c r="H4949" i="7" s="1"/>
  <c r="E5016" i="7"/>
  <c r="F5021" i="7"/>
  <c r="G5021" i="7" s="1"/>
  <c r="H5021" i="7" s="1"/>
  <c r="E5080" i="7"/>
  <c r="F5085" i="7"/>
  <c r="G5085" i="7" s="1"/>
  <c r="H5085" i="7" s="1"/>
  <c r="E5136" i="7"/>
  <c r="E5188" i="7"/>
  <c r="F5193" i="7"/>
  <c r="G5193" i="7" s="1"/>
  <c r="H5193" i="7" s="1"/>
  <c r="E5213" i="7"/>
  <c r="E5215" i="7"/>
  <c r="F5215" i="7" s="1"/>
  <c r="G5215" i="7" s="1"/>
  <c r="H5215" i="7" s="1"/>
  <c r="E4729" i="7"/>
  <c r="E4745" i="7"/>
  <c r="E4820" i="7"/>
  <c r="F4820" i="7" s="1"/>
  <c r="E4822" i="7"/>
  <c r="F4822" i="7" s="1"/>
  <c r="E4828" i="7"/>
  <c r="E4830" i="7"/>
  <c r="F4830" i="7" s="1"/>
  <c r="G4833" i="7"/>
  <c r="H4833" i="7" s="1"/>
  <c r="E4836" i="7"/>
  <c r="F4836" i="7" s="1"/>
  <c r="E4838" i="7"/>
  <c r="F4838" i="7" s="1"/>
  <c r="E4844" i="7"/>
  <c r="E4846" i="7"/>
  <c r="F4846" i="7" s="1"/>
  <c r="G4849" i="7"/>
  <c r="H4849" i="7" s="1"/>
  <c r="E4852" i="7"/>
  <c r="F4852" i="7" s="1"/>
  <c r="E4854" i="7"/>
  <c r="F4854" i="7" s="1"/>
  <c r="E4860" i="7"/>
  <c r="E4862" i="7"/>
  <c r="F4862" i="7" s="1"/>
  <c r="E4868" i="7"/>
  <c r="E4870" i="7"/>
  <c r="F4870" i="7" s="1"/>
  <c r="E4876" i="7"/>
  <c r="E4878" i="7"/>
  <c r="F4878" i="7" s="1"/>
  <c r="E4884" i="7"/>
  <c r="E4886" i="7"/>
  <c r="F4886" i="7" s="1"/>
  <c r="E4892" i="7"/>
  <c r="E4894" i="7"/>
  <c r="F4894" i="7" s="1"/>
  <c r="E4900" i="7"/>
  <c r="E4902" i="7"/>
  <c r="F4902" i="7" s="1"/>
  <c r="E4960" i="7"/>
  <c r="F4965" i="7"/>
  <c r="G4965" i="7" s="1"/>
  <c r="H4965" i="7" s="1"/>
  <c r="E5096" i="7"/>
  <c r="F5096" i="7" s="1"/>
  <c r="E5204" i="7"/>
  <c r="F5204" i="7" s="1"/>
  <c r="E5237" i="7"/>
  <c r="E5239" i="7"/>
  <c r="F5239" i="7" s="1"/>
  <c r="E5335" i="7"/>
  <c r="E5367" i="7"/>
  <c r="F5367" i="7" s="1"/>
  <c r="E5399" i="7"/>
  <c r="E5427" i="7"/>
  <c r="F5427" i="7" s="1"/>
  <c r="F5593" i="7"/>
  <c r="G5593" i="7" s="1"/>
  <c r="H5593" i="7" s="1"/>
  <c r="E5600" i="7"/>
  <c r="E5668" i="7"/>
  <c r="F5668" i="7" s="1"/>
  <c r="F4694" i="7"/>
  <c r="G4694" i="7" s="1"/>
  <c r="H4694" i="7" s="1"/>
  <c r="F4698" i="7"/>
  <c r="G4698" i="7" s="1"/>
  <c r="H4698" i="7" s="1"/>
  <c r="H4700" i="7"/>
  <c r="I4700" i="7" s="1"/>
  <c r="F4702" i="7"/>
  <c r="G4702" i="7" s="1"/>
  <c r="H4702" i="7" s="1"/>
  <c r="F4706" i="7"/>
  <c r="G4706" i="7" s="1"/>
  <c r="H4706" i="7" s="1"/>
  <c r="F4710" i="7"/>
  <c r="G4710" i="7" s="1"/>
  <c r="H4710" i="7" s="1"/>
  <c r="F4714" i="7"/>
  <c r="G4714" i="7" s="1"/>
  <c r="H4714" i="7" s="1"/>
  <c r="H4716" i="7"/>
  <c r="I4716" i="7" s="1"/>
  <c r="F4718" i="7"/>
  <c r="G4718" i="7" s="1"/>
  <c r="H4718" i="7" s="1"/>
  <c r="F4722" i="7"/>
  <c r="G4722" i="7" s="1"/>
  <c r="H4722" i="7" s="1"/>
  <c r="F4726" i="7"/>
  <c r="G4726" i="7" s="1"/>
  <c r="H4726" i="7" s="1"/>
  <c r="F4730" i="7"/>
  <c r="G4730" i="7" s="1"/>
  <c r="F4734" i="7"/>
  <c r="G4734" i="7" s="1"/>
  <c r="H4734" i="7" s="1"/>
  <c r="F4738" i="7"/>
  <c r="G4738" i="7" s="1"/>
  <c r="H4740" i="7"/>
  <c r="I4740" i="7" s="1"/>
  <c r="F4742" i="7"/>
  <c r="G4742" i="7" s="1"/>
  <c r="H4742" i="7" s="1"/>
  <c r="H4744" i="7"/>
  <c r="I4744" i="7" s="1"/>
  <c r="F4746" i="7"/>
  <c r="G4746" i="7" s="1"/>
  <c r="F4750" i="7"/>
  <c r="G4750" i="7" s="1"/>
  <c r="H4750" i="7" s="1"/>
  <c r="H4752" i="7"/>
  <c r="I4752" i="7" s="1"/>
  <c r="F4763" i="7"/>
  <c r="G4763" i="7" s="1"/>
  <c r="F4771" i="7"/>
  <c r="G4771" i="7" s="1"/>
  <c r="F4779" i="7"/>
  <c r="G4779" i="7" s="1"/>
  <c r="F4787" i="7"/>
  <c r="G4787" i="7" s="1"/>
  <c r="F4795" i="7"/>
  <c r="G4795" i="7" s="1"/>
  <c r="F4803" i="7"/>
  <c r="G4803" i="7" s="1"/>
  <c r="F4811" i="7"/>
  <c r="G4811" i="7" s="1"/>
  <c r="F4819" i="7"/>
  <c r="G4819" i="7" s="1"/>
  <c r="F4827" i="7"/>
  <c r="G4827" i="7" s="1"/>
  <c r="F4835" i="7"/>
  <c r="G4835" i="7" s="1"/>
  <c r="F4843" i="7"/>
  <c r="G4843" i="7" s="1"/>
  <c r="F4851" i="7"/>
  <c r="G4851" i="7" s="1"/>
  <c r="F4859" i="7"/>
  <c r="G4859" i="7" s="1"/>
  <c r="F4867" i="7"/>
  <c r="G4867" i="7" s="1"/>
  <c r="F4875" i="7"/>
  <c r="G4875" i="7" s="1"/>
  <c r="F4883" i="7"/>
  <c r="G4883" i="7" s="1"/>
  <c r="F4891" i="7"/>
  <c r="G4891" i="7" s="1"/>
  <c r="F4899" i="7"/>
  <c r="G4899" i="7" s="1"/>
  <c r="F4929" i="7"/>
  <c r="G4929" i="7" s="1"/>
  <c r="H4929" i="7" s="1"/>
  <c r="E4940" i="7"/>
  <c r="F4945" i="7"/>
  <c r="G4945" i="7" s="1"/>
  <c r="H4945" i="7" s="1"/>
  <c r="E4956" i="7"/>
  <c r="F4961" i="7"/>
  <c r="G4961" i="7" s="1"/>
  <c r="H4961" i="7" s="1"/>
  <c r="E4972" i="7"/>
  <c r="F4977" i="7"/>
  <c r="G4977" i="7" s="1"/>
  <c r="H4977" i="7" s="1"/>
  <c r="E4988" i="7"/>
  <c r="F4993" i="7"/>
  <c r="G4993" i="7" s="1"/>
  <c r="H4993" i="7" s="1"/>
  <c r="F5001" i="7"/>
  <c r="G5001" i="7" s="1"/>
  <c r="H5001" i="7" s="1"/>
  <c r="E5012" i="7"/>
  <c r="F5012" i="7" s="1"/>
  <c r="F5017" i="7"/>
  <c r="G5017" i="7" s="1"/>
  <c r="H5017" i="7" s="1"/>
  <c r="E5028" i="7"/>
  <c r="E5040" i="7"/>
  <c r="F5040" i="7" s="1"/>
  <c r="F5045" i="7"/>
  <c r="G5045" i="7" s="1"/>
  <c r="H5045" i="7" s="1"/>
  <c r="F5053" i="7"/>
  <c r="G5053" i="7" s="1"/>
  <c r="H5053" i="7" s="1"/>
  <c r="F5065" i="7"/>
  <c r="G5065" i="7" s="1"/>
  <c r="H5065" i="7" s="1"/>
  <c r="E5076" i="7"/>
  <c r="F5081" i="7"/>
  <c r="G5081" i="7" s="1"/>
  <c r="H5081" i="7" s="1"/>
  <c r="E5092" i="7"/>
  <c r="F5097" i="7"/>
  <c r="G5097" i="7" s="1"/>
  <c r="H5097" i="7" s="1"/>
  <c r="F5105" i="7"/>
  <c r="G5105" i="7" s="1"/>
  <c r="H5105" i="7" s="1"/>
  <c r="E5116" i="7"/>
  <c r="F5116" i="7" s="1"/>
  <c r="F5121" i="7"/>
  <c r="G5121" i="7" s="1"/>
  <c r="H5121" i="7" s="1"/>
  <c r="E5132" i="7"/>
  <c r="F5137" i="7"/>
  <c r="G5137" i="7" s="1"/>
  <c r="H5137" i="7" s="1"/>
  <c r="E5144" i="7"/>
  <c r="E5152" i="7"/>
  <c r="F5152" i="7" s="1"/>
  <c r="F5157" i="7"/>
  <c r="G5157" i="7" s="1"/>
  <c r="H5157" i="7" s="1"/>
  <c r="E5168" i="7"/>
  <c r="F5173" i="7"/>
  <c r="G5173" i="7" s="1"/>
  <c r="H5173" i="7" s="1"/>
  <c r="E5184" i="7"/>
  <c r="F5184" i="7" s="1"/>
  <c r="F5189" i="7"/>
  <c r="G5189" i="7" s="1"/>
  <c r="H5189" i="7" s="1"/>
  <c r="E5200" i="7"/>
  <c r="F5200" i="7" s="1"/>
  <c r="F5205" i="7"/>
  <c r="G5205" i="7" s="1"/>
  <c r="H5205" i="7" s="1"/>
  <c r="F5605" i="7"/>
  <c r="G5605" i="7" s="1"/>
  <c r="H5605" i="7" s="1"/>
  <c r="F5673" i="7"/>
  <c r="G5673" i="7" s="1"/>
  <c r="H5673" i="7" s="1"/>
  <c r="E5732" i="7"/>
  <c r="E6074" i="7"/>
  <c r="F6074" i="7" s="1"/>
  <c r="G6074" i="7" s="1"/>
  <c r="E4762" i="7"/>
  <c r="E4770" i="7"/>
  <c r="E4778" i="7"/>
  <c r="E4786" i="7"/>
  <c r="E4794" i="7"/>
  <c r="E4802" i="7"/>
  <c r="E4810" i="7"/>
  <c r="E4818" i="7"/>
  <c r="F4818" i="7" s="1"/>
  <c r="E4826" i="7"/>
  <c r="F4826" i="7" s="1"/>
  <c r="E4834" i="7"/>
  <c r="F4834" i="7" s="1"/>
  <c r="E4842" i="7"/>
  <c r="F4842" i="7" s="1"/>
  <c r="E4850" i="7"/>
  <c r="F4850" i="7" s="1"/>
  <c r="E4858" i="7"/>
  <c r="F4858" i="7" s="1"/>
  <c r="E4866" i="7"/>
  <c r="F4866" i="7" s="1"/>
  <c r="E4874" i="7"/>
  <c r="F4874" i="7" s="1"/>
  <c r="E4882" i="7"/>
  <c r="F4882" i="7" s="1"/>
  <c r="E4890" i="7"/>
  <c r="F4890" i="7" s="1"/>
  <c r="E4898" i="7"/>
  <c r="F4898" i="7" s="1"/>
  <c r="E4936" i="7"/>
  <c r="F4941" i="7"/>
  <c r="G4941" i="7" s="1"/>
  <c r="H4941" i="7" s="1"/>
  <c r="E4952" i="7"/>
  <c r="F4957" i="7"/>
  <c r="G4957" i="7" s="1"/>
  <c r="H4957" i="7" s="1"/>
  <c r="E4968" i="7"/>
  <c r="F4973" i="7"/>
  <c r="G4973" i="7" s="1"/>
  <c r="H4973" i="7" s="1"/>
  <c r="E4984" i="7"/>
  <c r="F4989" i="7"/>
  <c r="G4989" i="7" s="1"/>
  <c r="H4989" i="7" s="1"/>
  <c r="E4996" i="7"/>
  <c r="E5008" i="7"/>
  <c r="F5013" i="7"/>
  <c r="G5013" i="7" s="1"/>
  <c r="H5013" i="7" s="1"/>
  <c r="E5024" i="7"/>
  <c r="E5036" i="7"/>
  <c r="F5036" i="7" s="1"/>
  <c r="F5041" i="7"/>
  <c r="G5041" i="7" s="1"/>
  <c r="H5041" i="7" s="1"/>
  <c r="E5048" i="7"/>
  <c r="F5048" i="7" s="1"/>
  <c r="E5060" i="7"/>
  <c r="F5060" i="7" s="1"/>
  <c r="E5072" i="7"/>
  <c r="F5077" i="7"/>
  <c r="G5077" i="7" s="1"/>
  <c r="H5077" i="7" s="1"/>
  <c r="E5088" i="7"/>
  <c r="F5093" i="7"/>
  <c r="G5093" i="7" s="1"/>
  <c r="H5093" i="7" s="1"/>
  <c r="E5100" i="7"/>
  <c r="E5112" i="7"/>
  <c r="F5117" i="7"/>
  <c r="G5117" i="7" s="1"/>
  <c r="H5117" i="7" s="1"/>
  <c r="E5128" i="7"/>
  <c r="F5128" i="7" s="1"/>
  <c r="F5133" i="7"/>
  <c r="G5133" i="7" s="1"/>
  <c r="H5133" i="7" s="1"/>
  <c r="E5148" i="7"/>
  <c r="F5148" i="7" s="1"/>
  <c r="F5153" i="7"/>
  <c r="G5153" i="7" s="1"/>
  <c r="H5153" i="7" s="1"/>
  <c r="E5164" i="7"/>
  <c r="F5169" i="7"/>
  <c r="G5169" i="7" s="1"/>
  <c r="H5169" i="7" s="1"/>
  <c r="E5180" i="7"/>
  <c r="F5180" i="7" s="1"/>
  <c r="F5185" i="7"/>
  <c r="G5185" i="7" s="1"/>
  <c r="H5185" i="7" s="1"/>
  <c r="E5196" i="7"/>
  <c r="F5201" i="7"/>
  <c r="G5201" i="7" s="1"/>
  <c r="H5201" i="7" s="1"/>
  <c r="E5351" i="7"/>
  <c r="E5383" i="7"/>
  <c r="E5411" i="7"/>
  <c r="F5411" i="7" s="1"/>
  <c r="E5443" i="7"/>
  <c r="F5737" i="7"/>
  <c r="G5737" i="7" s="1"/>
  <c r="H5737" i="7" s="1"/>
  <c r="E5850" i="7"/>
  <c r="E4727" i="7"/>
  <c r="E4731" i="7"/>
  <c r="F4731" i="7" s="1"/>
  <c r="E4735" i="7"/>
  <c r="E4739" i="7"/>
  <c r="F4739" i="7" s="1"/>
  <c r="E4743" i="7"/>
  <c r="E4747" i="7"/>
  <c r="F4747" i="7" s="1"/>
  <c r="E4751" i="7"/>
  <c r="E4755" i="7"/>
  <c r="F4755" i="7" s="1"/>
  <c r="F4759" i="7"/>
  <c r="G4759" i="7" s="1"/>
  <c r="H4759" i="7" s="1"/>
  <c r="E4760" i="7"/>
  <c r="F4767" i="7"/>
  <c r="G4767" i="7" s="1"/>
  <c r="E4768" i="7"/>
  <c r="F4775" i="7"/>
  <c r="G4775" i="7" s="1"/>
  <c r="H4775" i="7" s="1"/>
  <c r="E4776" i="7"/>
  <c r="F4783" i="7"/>
  <c r="G4783" i="7" s="1"/>
  <c r="E4784" i="7"/>
  <c r="F4791" i="7"/>
  <c r="G4791" i="7" s="1"/>
  <c r="H4791" i="7" s="1"/>
  <c r="E4792" i="7"/>
  <c r="F4799" i="7"/>
  <c r="G4799" i="7" s="1"/>
  <c r="E4800" i="7"/>
  <c r="F4807" i="7"/>
  <c r="G4807" i="7" s="1"/>
  <c r="H4807" i="7" s="1"/>
  <c r="E4808" i="7"/>
  <c r="F4815" i="7"/>
  <c r="G4815" i="7" s="1"/>
  <c r="E4816" i="7"/>
  <c r="F4816" i="7" s="1"/>
  <c r="F4823" i="7"/>
  <c r="G4823" i="7" s="1"/>
  <c r="H4823" i="7" s="1"/>
  <c r="E4824" i="7"/>
  <c r="F4824" i="7" s="1"/>
  <c r="F4831" i="7"/>
  <c r="G4831" i="7" s="1"/>
  <c r="E4832" i="7"/>
  <c r="F4832" i="7" s="1"/>
  <c r="F4839" i="7"/>
  <c r="G4839" i="7" s="1"/>
  <c r="E4840" i="7"/>
  <c r="F4840" i="7" s="1"/>
  <c r="F4847" i="7"/>
  <c r="G4847" i="7" s="1"/>
  <c r="E4848" i="7"/>
  <c r="F4848" i="7" s="1"/>
  <c r="F4855" i="7"/>
  <c r="G4855" i="7" s="1"/>
  <c r="H4855" i="7" s="1"/>
  <c r="E4856" i="7"/>
  <c r="F4856" i="7" s="1"/>
  <c r="F4863" i="7"/>
  <c r="G4863" i="7" s="1"/>
  <c r="E4864" i="7"/>
  <c r="F4864" i="7" s="1"/>
  <c r="F4871" i="7"/>
  <c r="G4871" i="7" s="1"/>
  <c r="H4871" i="7" s="1"/>
  <c r="E4872" i="7"/>
  <c r="F4872" i="7" s="1"/>
  <c r="F4879" i="7"/>
  <c r="G4879" i="7" s="1"/>
  <c r="E4880" i="7"/>
  <c r="F4880" i="7" s="1"/>
  <c r="F4887" i="7"/>
  <c r="G4887" i="7" s="1"/>
  <c r="H4887" i="7" s="1"/>
  <c r="E4888" i="7"/>
  <c r="F4888" i="7" s="1"/>
  <c r="F4895" i="7"/>
  <c r="G4895" i="7" s="1"/>
  <c r="E4896" i="7"/>
  <c r="F4896" i="7" s="1"/>
  <c r="F4903" i="7"/>
  <c r="G4903" i="7" s="1"/>
  <c r="H4903" i="7" s="1"/>
  <c r="E4904" i="7"/>
  <c r="F4904" i="7" s="1"/>
  <c r="E4906" i="7"/>
  <c r="E4908" i="7"/>
  <c r="F4908" i="7" s="1"/>
  <c r="E4910" i="7"/>
  <c r="E4912" i="7"/>
  <c r="F4912" i="7" s="1"/>
  <c r="E4914" i="7"/>
  <c r="E4916" i="7"/>
  <c r="F4916" i="7" s="1"/>
  <c r="E4918" i="7"/>
  <c r="E4920" i="7"/>
  <c r="F4920" i="7" s="1"/>
  <c r="E4922" i="7"/>
  <c r="E4924" i="7"/>
  <c r="F4924" i="7" s="1"/>
  <c r="E4926" i="7"/>
  <c r="E4932" i="7"/>
  <c r="F4932" i="7" s="1"/>
  <c r="F4937" i="7"/>
  <c r="G4937" i="7" s="1"/>
  <c r="H4937" i="7" s="1"/>
  <c r="E4948" i="7"/>
  <c r="F4948" i="7" s="1"/>
  <c r="F4953" i="7"/>
  <c r="G4953" i="7" s="1"/>
  <c r="H4953" i="7" s="1"/>
  <c r="E4964" i="7"/>
  <c r="F4969" i="7"/>
  <c r="G4969" i="7" s="1"/>
  <c r="H4969" i="7" s="1"/>
  <c r="E4980" i="7"/>
  <c r="F4980" i="7" s="1"/>
  <c r="F4985" i="7"/>
  <c r="G4985" i="7" s="1"/>
  <c r="H4985" i="7" s="1"/>
  <c r="E5004" i="7"/>
  <c r="F5004" i="7" s="1"/>
  <c r="F5009" i="7"/>
  <c r="G5009" i="7" s="1"/>
  <c r="H5009" i="7" s="1"/>
  <c r="E5020" i="7"/>
  <c r="F5025" i="7"/>
  <c r="G5025" i="7" s="1"/>
  <c r="H5025" i="7" s="1"/>
  <c r="E5032" i="7"/>
  <c r="F5037" i="7"/>
  <c r="G5037" i="7" s="1"/>
  <c r="H5037" i="7" s="1"/>
  <c r="E5056" i="7"/>
  <c r="F5061" i="7"/>
  <c r="G5061" i="7" s="1"/>
  <c r="H5061" i="7" s="1"/>
  <c r="E5068" i="7"/>
  <c r="F5068" i="7" s="1"/>
  <c r="F5073" i="7"/>
  <c r="G5073" i="7" s="1"/>
  <c r="H5073" i="7" s="1"/>
  <c r="E5084" i="7"/>
  <c r="F5089" i="7"/>
  <c r="G5089" i="7" s="1"/>
  <c r="H5089" i="7" s="1"/>
  <c r="E5108" i="7"/>
  <c r="F5108" i="7" s="1"/>
  <c r="F5113" i="7"/>
  <c r="G5113" i="7" s="1"/>
  <c r="H5113" i="7" s="1"/>
  <c r="E5124" i="7"/>
  <c r="F5124" i="7" s="1"/>
  <c r="F5129" i="7"/>
  <c r="G5129" i="7" s="1"/>
  <c r="H5129" i="7" s="1"/>
  <c r="E5140" i="7"/>
  <c r="F5149" i="7"/>
  <c r="G5149" i="7" s="1"/>
  <c r="H5149" i="7" s="1"/>
  <c r="E5160" i="7"/>
  <c r="F5165" i="7"/>
  <c r="G5165" i="7" s="1"/>
  <c r="H5165" i="7" s="1"/>
  <c r="E5176" i="7"/>
  <c r="F5181" i="7"/>
  <c r="G5181" i="7" s="1"/>
  <c r="H5181" i="7" s="1"/>
  <c r="E5192" i="7"/>
  <c r="F5197" i="7"/>
  <c r="G5197" i="7" s="1"/>
  <c r="H5197" i="7" s="1"/>
  <c r="E5588" i="7"/>
  <c r="E5772" i="7"/>
  <c r="F5212" i="7"/>
  <c r="G5212" i="7" s="1"/>
  <c r="H5212" i="7" s="1"/>
  <c r="F5220" i="7"/>
  <c r="G5220" i="7" s="1"/>
  <c r="H5220" i="7" s="1"/>
  <c r="F5228" i="7"/>
  <c r="G5228" i="7" s="1"/>
  <c r="H5228" i="7" s="1"/>
  <c r="F5236" i="7"/>
  <c r="G5236" i="7" s="1"/>
  <c r="H5236" i="7" s="1"/>
  <c r="F5244" i="7"/>
  <c r="G5244" i="7" s="1"/>
  <c r="E5245" i="7"/>
  <c r="F5245" i="7" s="1"/>
  <c r="E5247" i="7"/>
  <c r="F5247" i="7" s="1"/>
  <c r="E5249" i="7"/>
  <c r="F5249" i="7" s="1"/>
  <c r="E5251" i="7"/>
  <c r="F5251" i="7" s="1"/>
  <c r="E5253" i="7"/>
  <c r="F5253" i="7" s="1"/>
  <c r="E5255" i="7"/>
  <c r="F5255" i="7" s="1"/>
  <c r="E5257" i="7"/>
  <c r="F5257" i="7" s="1"/>
  <c r="E5259" i="7"/>
  <c r="F5259" i="7" s="1"/>
  <c r="E5261" i="7"/>
  <c r="F5261" i="7" s="1"/>
  <c r="E5263" i="7"/>
  <c r="F5263" i="7" s="1"/>
  <c r="E5265" i="7"/>
  <c r="F5265" i="7" s="1"/>
  <c r="E5267" i="7"/>
  <c r="F5267" i="7" s="1"/>
  <c r="E5269" i="7"/>
  <c r="F5269" i="7" s="1"/>
  <c r="E5271" i="7"/>
  <c r="F5271" i="7" s="1"/>
  <c r="E5273" i="7"/>
  <c r="F5273" i="7" s="1"/>
  <c r="E5275" i="7"/>
  <c r="F5275" i="7" s="1"/>
  <c r="E5277" i="7"/>
  <c r="F5277" i="7" s="1"/>
  <c r="E5279" i="7"/>
  <c r="F5279" i="7" s="1"/>
  <c r="E5281" i="7"/>
  <c r="F5281" i="7" s="1"/>
  <c r="E5283" i="7"/>
  <c r="F5283" i="7" s="1"/>
  <c r="E5285" i="7"/>
  <c r="F5285" i="7" s="1"/>
  <c r="E5287" i="7"/>
  <c r="F5287" i="7" s="1"/>
  <c r="E5289" i="7"/>
  <c r="F5289" i="7" s="1"/>
  <c r="E5291" i="7"/>
  <c r="F5291" i="7" s="1"/>
  <c r="E5293" i="7"/>
  <c r="F5293" i="7" s="1"/>
  <c r="E5295" i="7"/>
  <c r="F5295" i="7" s="1"/>
  <c r="E5297" i="7"/>
  <c r="F5297" i="7" s="1"/>
  <c r="E5299" i="7"/>
  <c r="F5299" i="7" s="1"/>
  <c r="E5301" i="7"/>
  <c r="F5301" i="7" s="1"/>
  <c r="E5303" i="7"/>
  <c r="F5303" i="7" s="1"/>
  <c r="E5305" i="7"/>
  <c r="F5305" i="7" s="1"/>
  <c r="E5307" i="7"/>
  <c r="F5307" i="7" s="1"/>
  <c r="E5309" i="7"/>
  <c r="F5309" i="7" s="1"/>
  <c r="E5311" i="7"/>
  <c r="F5311" i="7" s="1"/>
  <c r="E5313" i="7"/>
  <c r="F5313" i="7" s="1"/>
  <c r="E5315" i="7"/>
  <c r="F5315" i="7" s="1"/>
  <c r="E5317" i="7"/>
  <c r="F5317" i="7" s="1"/>
  <c r="E5319" i="7"/>
  <c r="F5319" i="7" s="1"/>
  <c r="E5321" i="7"/>
  <c r="F5321" i="7" s="1"/>
  <c r="E5323" i="7"/>
  <c r="F5323" i="7" s="1"/>
  <c r="E5325" i="7"/>
  <c r="F5325" i="7" s="1"/>
  <c r="E5327" i="7"/>
  <c r="F5327" i="7" s="1"/>
  <c r="E5331" i="7"/>
  <c r="E5347" i="7"/>
  <c r="E5363" i="7"/>
  <c r="E5379" i="7"/>
  <c r="E5395" i="7"/>
  <c r="E5407" i="7"/>
  <c r="E5423" i="7"/>
  <c r="E5439" i="7"/>
  <c r="E5616" i="7"/>
  <c r="E5624" i="7"/>
  <c r="F5629" i="7"/>
  <c r="G5629" i="7" s="1"/>
  <c r="H5629" i="7" s="1"/>
  <c r="E5684" i="7"/>
  <c r="F5689" i="7"/>
  <c r="G5689" i="7" s="1"/>
  <c r="E5748" i="7"/>
  <c r="F5753" i="7"/>
  <c r="G5753" i="7" s="1"/>
  <c r="H5753" i="7" s="1"/>
  <c r="E5211" i="7"/>
  <c r="F5211" i="7" s="1"/>
  <c r="E5219" i="7"/>
  <c r="F5219" i="7" s="1"/>
  <c r="E5227" i="7"/>
  <c r="F5227" i="7" s="1"/>
  <c r="E5235" i="7"/>
  <c r="F5235" i="7" s="1"/>
  <c r="E5243" i="7"/>
  <c r="F5243" i="7" s="1"/>
  <c r="E5343" i="7"/>
  <c r="E5359" i="7"/>
  <c r="E5375" i="7"/>
  <c r="E5391" i="7"/>
  <c r="E5403" i="7"/>
  <c r="E5419" i="7"/>
  <c r="E5435" i="7"/>
  <c r="F5641" i="7"/>
  <c r="G5641" i="7" s="1"/>
  <c r="H5641" i="7" s="1"/>
  <c r="E5700" i="7"/>
  <c r="F5705" i="7"/>
  <c r="G5705" i="7" s="1"/>
  <c r="E5838" i="7"/>
  <c r="E5881" i="7"/>
  <c r="H4757" i="7"/>
  <c r="I4757" i="7" s="1"/>
  <c r="H4773" i="7"/>
  <c r="I4773" i="7" s="1"/>
  <c r="H4789" i="7"/>
  <c r="I4789" i="7" s="1"/>
  <c r="H4821" i="7"/>
  <c r="I4821" i="7" s="1"/>
  <c r="H4837" i="7"/>
  <c r="I4837" i="7" s="1"/>
  <c r="H4853" i="7"/>
  <c r="I4853" i="7" s="1"/>
  <c r="H4861" i="7"/>
  <c r="I4861" i="7" s="1"/>
  <c r="H4869" i="7"/>
  <c r="I4869" i="7" s="1"/>
  <c r="H4877" i="7"/>
  <c r="I4877" i="7" s="1"/>
  <c r="H4885" i="7"/>
  <c r="I4885" i="7" s="1"/>
  <c r="H4901" i="7"/>
  <c r="I4901" i="7" s="1"/>
  <c r="F4911" i="7"/>
  <c r="G4911" i="7" s="1"/>
  <c r="F4915" i="7"/>
  <c r="G4915" i="7" s="1"/>
  <c r="H4915" i="7" s="1"/>
  <c r="F4919" i="7"/>
  <c r="G4919" i="7" s="1"/>
  <c r="F4923" i="7"/>
  <c r="G4923" i="7" s="1"/>
  <c r="F4927" i="7"/>
  <c r="G4927" i="7" s="1"/>
  <c r="E4930" i="7"/>
  <c r="F4930" i="7" s="1"/>
  <c r="F4931" i="7"/>
  <c r="G4931" i="7" s="1"/>
  <c r="E4934" i="7"/>
  <c r="F4934" i="7" s="1"/>
  <c r="F4935" i="7"/>
  <c r="G4935" i="7" s="1"/>
  <c r="E4938" i="7"/>
  <c r="F4938" i="7" s="1"/>
  <c r="F4939" i="7"/>
  <c r="G4939" i="7" s="1"/>
  <c r="E4942" i="7"/>
  <c r="F4942" i="7" s="1"/>
  <c r="F4943" i="7"/>
  <c r="G4943" i="7" s="1"/>
  <c r="E4946" i="7"/>
  <c r="F4946" i="7" s="1"/>
  <c r="F4947" i="7"/>
  <c r="G4947" i="7" s="1"/>
  <c r="E4950" i="7"/>
  <c r="F4950" i="7" s="1"/>
  <c r="F4951" i="7"/>
  <c r="G4951" i="7" s="1"/>
  <c r="E4954" i="7"/>
  <c r="F4954" i="7" s="1"/>
  <c r="F4955" i="7"/>
  <c r="G4955" i="7" s="1"/>
  <c r="E4958" i="7"/>
  <c r="F4958" i="7" s="1"/>
  <c r="F4959" i="7"/>
  <c r="G4959" i="7" s="1"/>
  <c r="E4962" i="7"/>
  <c r="F4962" i="7" s="1"/>
  <c r="F4963" i="7"/>
  <c r="G4963" i="7" s="1"/>
  <c r="E4966" i="7"/>
  <c r="F4966" i="7" s="1"/>
  <c r="F4967" i="7"/>
  <c r="G4967" i="7" s="1"/>
  <c r="E4970" i="7"/>
  <c r="F4970" i="7" s="1"/>
  <c r="F4971" i="7"/>
  <c r="G4971" i="7" s="1"/>
  <c r="E4974" i="7"/>
  <c r="F4974" i="7" s="1"/>
  <c r="F4975" i="7"/>
  <c r="G4975" i="7" s="1"/>
  <c r="E4978" i="7"/>
  <c r="F4978" i="7" s="1"/>
  <c r="F4979" i="7"/>
  <c r="G4979" i="7" s="1"/>
  <c r="E4982" i="7"/>
  <c r="F4982" i="7" s="1"/>
  <c r="F4983" i="7"/>
  <c r="G4983" i="7" s="1"/>
  <c r="E4986" i="7"/>
  <c r="F4986" i="7" s="1"/>
  <c r="F4987" i="7"/>
  <c r="G4987" i="7" s="1"/>
  <c r="E4990" i="7"/>
  <c r="F4990" i="7" s="1"/>
  <c r="F4991" i="7"/>
  <c r="G4991" i="7" s="1"/>
  <c r="E4994" i="7"/>
  <c r="F4994" i="7" s="1"/>
  <c r="E4998" i="7"/>
  <c r="F4998" i="7" s="1"/>
  <c r="F4999" i="7"/>
  <c r="G4999" i="7" s="1"/>
  <c r="E5002" i="7"/>
  <c r="F5002" i="7" s="1"/>
  <c r="F5003" i="7"/>
  <c r="G5003" i="7" s="1"/>
  <c r="E5006" i="7"/>
  <c r="F5006" i="7" s="1"/>
  <c r="F5007" i="7"/>
  <c r="G5007" i="7" s="1"/>
  <c r="E5010" i="7"/>
  <c r="F5010" i="7" s="1"/>
  <c r="F5011" i="7"/>
  <c r="G5011" i="7" s="1"/>
  <c r="E5014" i="7"/>
  <c r="F5014" i="7" s="1"/>
  <c r="F5015" i="7"/>
  <c r="G5015" i="7" s="1"/>
  <c r="E5018" i="7"/>
  <c r="F5018" i="7" s="1"/>
  <c r="F5019" i="7"/>
  <c r="G5019" i="7" s="1"/>
  <c r="E5022" i="7"/>
  <c r="F5022" i="7" s="1"/>
  <c r="F5023" i="7"/>
  <c r="G5023" i="7" s="1"/>
  <c r="E5026" i="7"/>
  <c r="F5026" i="7" s="1"/>
  <c r="F5027" i="7"/>
  <c r="G5027" i="7" s="1"/>
  <c r="E5030" i="7"/>
  <c r="F5030" i="7" s="1"/>
  <c r="F5031" i="7"/>
  <c r="G5031" i="7" s="1"/>
  <c r="E5034" i="7"/>
  <c r="F5034" i="7" s="1"/>
  <c r="F5035" i="7"/>
  <c r="G5035" i="7" s="1"/>
  <c r="E5038" i="7"/>
  <c r="F5038" i="7" s="1"/>
  <c r="F5039" i="7"/>
  <c r="G5039" i="7" s="1"/>
  <c r="E5042" i="7"/>
  <c r="F5042" i="7" s="1"/>
  <c r="F5043" i="7"/>
  <c r="G5043" i="7" s="1"/>
  <c r="E5046" i="7"/>
  <c r="F5046" i="7" s="1"/>
  <c r="E5050" i="7"/>
  <c r="F5050" i="7" s="1"/>
  <c r="F5051" i="7"/>
  <c r="G5051" i="7" s="1"/>
  <c r="E5054" i="7"/>
  <c r="F5054" i="7" s="1"/>
  <c r="F5055" i="7"/>
  <c r="G5055" i="7" s="1"/>
  <c r="E5058" i="7"/>
  <c r="F5058" i="7" s="1"/>
  <c r="F5059" i="7"/>
  <c r="G5059" i="7" s="1"/>
  <c r="E5062" i="7"/>
  <c r="F5063" i="7"/>
  <c r="G5063" i="7" s="1"/>
  <c r="H5063" i="7" s="1"/>
  <c r="E5066" i="7"/>
  <c r="F5066" i="7" s="1"/>
  <c r="F5067" i="7"/>
  <c r="G5067" i="7" s="1"/>
  <c r="E5070" i="7"/>
  <c r="F5070" i="7" s="1"/>
  <c r="F5071" i="7"/>
  <c r="G5071" i="7" s="1"/>
  <c r="E5074" i="7"/>
  <c r="F5074" i="7" s="1"/>
  <c r="F5075" i="7"/>
  <c r="G5075" i="7" s="1"/>
  <c r="E5078" i="7"/>
  <c r="F5078" i="7" s="1"/>
  <c r="F5079" i="7"/>
  <c r="G5079" i="7" s="1"/>
  <c r="E5082" i="7"/>
  <c r="F5082" i="7" s="1"/>
  <c r="F5083" i="7"/>
  <c r="G5083" i="7" s="1"/>
  <c r="E5086" i="7"/>
  <c r="F5086" i="7" s="1"/>
  <c r="F5087" i="7"/>
  <c r="G5087" i="7" s="1"/>
  <c r="E5090" i="7"/>
  <c r="F5090" i="7" s="1"/>
  <c r="F5091" i="7"/>
  <c r="G5091" i="7" s="1"/>
  <c r="E5094" i="7"/>
  <c r="F5094" i="7" s="1"/>
  <c r="F5095" i="7"/>
  <c r="G5095" i="7" s="1"/>
  <c r="E5098" i="7"/>
  <c r="F5098" i="7" s="1"/>
  <c r="E5102" i="7"/>
  <c r="F5102" i="7" s="1"/>
  <c r="F5103" i="7"/>
  <c r="G5103" i="7" s="1"/>
  <c r="E5106" i="7"/>
  <c r="F5106" i="7" s="1"/>
  <c r="F5107" i="7"/>
  <c r="G5107" i="7" s="1"/>
  <c r="E5110" i="7"/>
  <c r="F5110" i="7" s="1"/>
  <c r="F5111" i="7"/>
  <c r="G5111" i="7" s="1"/>
  <c r="E5114" i="7"/>
  <c r="F5114" i="7" s="1"/>
  <c r="F5115" i="7"/>
  <c r="G5115" i="7" s="1"/>
  <c r="E5118" i="7"/>
  <c r="F5118" i="7" s="1"/>
  <c r="F5119" i="7"/>
  <c r="G5119" i="7" s="1"/>
  <c r="E5122" i="7"/>
  <c r="F5122" i="7" s="1"/>
  <c r="F5123" i="7"/>
  <c r="G5123" i="7" s="1"/>
  <c r="E5126" i="7"/>
  <c r="F5126" i="7" s="1"/>
  <c r="F5127" i="7"/>
  <c r="G5127" i="7" s="1"/>
  <c r="E5130" i="7"/>
  <c r="F5130" i="7" s="1"/>
  <c r="F5131" i="7"/>
  <c r="G5131" i="7" s="1"/>
  <c r="E5134" i="7"/>
  <c r="F5134" i="7" s="1"/>
  <c r="F5135" i="7"/>
  <c r="G5135" i="7" s="1"/>
  <c r="E5138" i="7"/>
  <c r="F5138" i="7" s="1"/>
  <c r="F5139" i="7"/>
  <c r="G5139" i="7" s="1"/>
  <c r="E5142" i="7"/>
  <c r="F5143" i="7"/>
  <c r="G5143" i="7" s="1"/>
  <c r="E5146" i="7"/>
  <c r="E5150" i="7"/>
  <c r="F5150" i="7" s="1"/>
  <c r="F5151" i="7"/>
  <c r="G5151" i="7" s="1"/>
  <c r="E5154" i="7"/>
  <c r="F5154" i="7" s="1"/>
  <c r="F5155" i="7"/>
  <c r="G5155" i="7" s="1"/>
  <c r="E5158" i="7"/>
  <c r="F5158" i="7" s="1"/>
  <c r="F5159" i="7"/>
  <c r="G5159" i="7" s="1"/>
  <c r="E5162" i="7"/>
  <c r="F5162" i="7" s="1"/>
  <c r="F5163" i="7"/>
  <c r="G5163" i="7" s="1"/>
  <c r="E5166" i="7"/>
  <c r="F5166" i="7" s="1"/>
  <c r="F5167" i="7"/>
  <c r="G5167" i="7" s="1"/>
  <c r="E5170" i="7"/>
  <c r="F5170" i="7" s="1"/>
  <c r="F5171" i="7"/>
  <c r="G5171" i="7" s="1"/>
  <c r="E5174" i="7"/>
  <c r="F5174" i="7" s="1"/>
  <c r="F5175" i="7"/>
  <c r="G5175" i="7" s="1"/>
  <c r="E5178" i="7"/>
  <c r="F5178" i="7" s="1"/>
  <c r="F5179" i="7"/>
  <c r="G5179" i="7" s="1"/>
  <c r="E5182" i="7"/>
  <c r="F5182" i="7" s="1"/>
  <c r="F5183" i="7"/>
  <c r="G5183" i="7" s="1"/>
  <c r="E5186" i="7"/>
  <c r="F5186" i="7" s="1"/>
  <c r="F5187" i="7"/>
  <c r="G5187" i="7" s="1"/>
  <c r="H5187" i="7" s="1"/>
  <c r="E5190" i="7"/>
  <c r="F5190" i="7" s="1"/>
  <c r="F5191" i="7"/>
  <c r="G5191" i="7" s="1"/>
  <c r="E5194" i="7"/>
  <c r="F5194" i="7" s="1"/>
  <c r="F5195" i="7"/>
  <c r="G5195" i="7" s="1"/>
  <c r="H5195" i="7" s="1"/>
  <c r="E5198" i="7"/>
  <c r="F5198" i="7" s="1"/>
  <c r="F5199" i="7"/>
  <c r="G5199" i="7" s="1"/>
  <c r="E5202" i="7"/>
  <c r="F5202" i="7" s="1"/>
  <c r="F5203" i="7"/>
  <c r="G5203" i="7" s="1"/>
  <c r="H5203" i="7" s="1"/>
  <c r="E5206" i="7"/>
  <c r="F5206" i="7" s="1"/>
  <c r="F5207" i="7"/>
  <c r="G5207" i="7" s="1"/>
  <c r="H5207" i="7" s="1"/>
  <c r="F5208" i="7"/>
  <c r="G5208" i="7" s="1"/>
  <c r="H5208" i="7" s="1"/>
  <c r="E5209" i="7"/>
  <c r="F5209" i="7" s="1"/>
  <c r="F5216" i="7"/>
  <c r="G5216" i="7" s="1"/>
  <c r="H5216" i="7" s="1"/>
  <c r="E5217" i="7"/>
  <c r="F5217" i="7" s="1"/>
  <c r="F5224" i="7"/>
  <c r="G5224" i="7" s="1"/>
  <c r="E5225" i="7"/>
  <c r="F5225" i="7" s="1"/>
  <c r="F5232" i="7"/>
  <c r="G5232" i="7" s="1"/>
  <c r="H5232" i="7" s="1"/>
  <c r="E5233" i="7"/>
  <c r="F5233" i="7" s="1"/>
  <c r="F5240" i="7"/>
  <c r="G5240" i="7" s="1"/>
  <c r="H5240" i="7" s="1"/>
  <c r="E5241" i="7"/>
  <c r="F5241" i="7" s="1"/>
  <c r="G5246" i="7"/>
  <c r="H5246" i="7" s="1"/>
  <c r="G5250" i="7"/>
  <c r="H5250" i="7" s="1"/>
  <c r="G5254" i="7"/>
  <c r="H5254" i="7" s="1"/>
  <c r="G5258" i="7"/>
  <c r="H5258" i="7" s="1"/>
  <c r="G5262" i="7"/>
  <c r="H5262" i="7" s="1"/>
  <c r="G5266" i="7"/>
  <c r="H5266" i="7" s="1"/>
  <c r="G5270" i="7"/>
  <c r="H5270" i="7" s="1"/>
  <c r="G5274" i="7"/>
  <c r="H5274" i="7" s="1"/>
  <c r="G5278" i="7"/>
  <c r="H5278" i="7" s="1"/>
  <c r="G5282" i="7"/>
  <c r="H5282" i="7" s="1"/>
  <c r="G5286" i="7"/>
  <c r="H5286" i="7" s="1"/>
  <c r="G5290" i="7"/>
  <c r="H5290" i="7" s="1"/>
  <c r="G5294" i="7"/>
  <c r="H5294" i="7" s="1"/>
  <c r="G5298" i="7"/>
  <c r="H5298" i="7" s="1"/>
  <c r="G5302" i="7"/>
  <c r="H5302" i="7" s="1"/>
  <c r="G5306" i="7"/>
  <c r="H5306" i="7" s="1"/>
  <c r="G5310" i="7"/>
  <c r="H5310" i="7" s="1"/>
  <c r="G5314" i="7"/>
  <c r="H5314" i="7" s="1"/>
  <c r="G5318" i="7"/>
  <c r="H5318" i="7" s="1"/>
  <c r="G5326" i="7"/>
  <c r="H5326" i="7" s="1"/>
  <c r="E5339" i="7"/>
  <c r="E5355" i="7"/>
  <c r="E5371" i="7"/>
  <c r="E5387" i="7"/>
  <c r="E5415" i="7"/>
  <c r="E5431" i="7"/>
  <c r="E5447" i="7"/>
  <c r="E5455" i="7"/>
  <c r="F5455" i="7" s="1"/>
  <c r="F5457" i="7"/>
  <c r="G5457" i="7" s="1"/>
  <c r="H5457" i="7" s="1"/>
  <c r="E5463" i="7"/>
  <c r="F5463" i="7" s="1"/>
  <c r="G5463" i="7" s="1"/>
  <c r="F5465" i="7"/>
  <c r="G5465" i="7" s="1"/>
  <c r="E5471" i="7"/>
  <c r="F5471" i="7" s="1"/>
  <c r="F5473" i="7"/>
  <c r="G5473" i="7" s="1"/>
  <c r="H5473" i="7" s="1"/>
  <c r="E5479" i="7"/>
  <c r="F5479" i="7" s="1"/>
  <c r="G5479" i="7" s="1"/>
  <c r="F5481" i="7"/>
  <c r="G5481" i="7" s="1"/>
  <c r="E5487" i="7"/>
  <c r="F5487" i="7" s="1"/>
  <c r="F5489" i="7"/>
  <c r="G5489" i="7" s="1"/>
  <c r="H5489" i="7" s="1"/>
  <c r="E5572" i="7"/>
  <c r="F5577" i="7"/>
  <c r="G5577" i="7" s="1"/>
  <c r="E5652" i="7"/>
  <c r="F5657" i="7"/>
  <c r="G5657" i="7" s="1"/>
  <c r="H5657" i="7" s="1"/>
  <c r="E5716" i="7"/>
  <c r="F5721" i="7"/>
  <c r="G5721" i="7" s="1"/>
  <c r="H5721" i="7" s="1"/>
  <c r="E5830" i="7"/>
  <c r="H5218" i="7"/>
  <c r="I5218" i="7" s="1"/>
  <c r="H5234" i="7"/>
  <c r="I5234" i="7" s="1"/>
  <c r="F5248" i="7"/>
  <c r="G5248" i="7" s="1"/>
  <c r="H5248" i="7" s="1"/>
  <c r="F5252" i="7"/>
  <c r="G5252" i="7" s="1"/>
  <c r="F5256" i="7"/>
  <c r="G5256" i="7" s="1"/>
  <c r="F5260" i="7"/>
  <c r="G5260" i="7" s="1"/>
  <c r="H5260" i="7" s="1"/>
  <c r="F5264" i="7"/>
  <c r="G5264" i="7" s="1"/>
  <c r="H5264" i="7" s="1"/>
  <c r="F5268" i="7"/>
  <c r="G5268" i="7" s="1"/>
  <c r="F5272" i="7"/>
  <c r="G5272" i="7" s="1"/>
  <c r="F5276" i="7"/>
  <c r="G5276" i="7" s="1"/>
  <c r="H5276" i="7" s="1"/>
  <c r="F5280" i="7"/>
  <c r="G5280" i="7" s="1"/>
  <c r="H5280" i="7" s="1"/>
  <c r="F5284" i="7"/>
  <c r="G5284" i="7" s="1"/>
  <c r="F5288" i="7"/>
  <c r="G5288" i="7" s="1"/>
  <c r="F5292" i="7"/>
  <c r="G5292" i="7" s="1"/>
  <c r="H5292" i="7" s="1"/>
  <c r="F5296" i="7"/>
  <c r="G5296" i="7" s="1"/>
  <c r="H5296" i="7" s="1"/>
  <c r="F5300" i="7"/>
  <c r="G5300" i="7" s="1"/>
  <c r="F5304" i="7"/>
  <c r="G5304" i="7" s="1"/>
  <c r="F5308" i="7"/>
  <c r="G5308" i="7" s="1"/>
  <c r="H5308" i="7" s="1"/>
  <c r="F5312" i="7"/>
  <c r="G5312" i="7" s="1"/>
  <c r="H5312" i="7" s="1"/>
  <c r="F5316" i="7"/>
  <c r="G5316" i="7" s="1"/>
  <c r="F5320" i="7"/>
  <c r="G5320" i="7" s="1"/>
  <c r="F5324" i="7"/>
  <c r="G5324" i="7" s="1"/>
  <c r="H5324" i="7" s="1"/>
  <c r="F5328" i="7"/>
  <c r="G5328" i="7" s="1"/>
  <c r="H5328" i="7" s="1"/>
  <c r="F5332" i="7"/>
  <c r="G5332" i="7" s="1"/>
  <c r="H5334" i="7"/>
  <c r="I5334" i="7" s="1"/>
  <c r="F5336" i="7"/>
  <c r="G5336" i="7" s="1"/>
  <c r="F5340" i="7"/>
  <c r="G5340" i="7" s="1"/>
  <c r="H5340" i="7" s="1"/>
  <c r="H5342" i="7"/>
  <c r="I5342" i="7" s="1"/>
  <c r="F5344" i="7"/>
  <c r="G5344" i="7" s="1"/>
  <c r="F5348" i="7"/>
  <c r="G5348" i="7" s="1"/>
  <c r="H5350" i="7"/>
  <c r="I5350" i="7" s="1"/>
  <c r="F5352" i="7"/>
  <c r="G5352" i="7" s="1"/>
  <c r="F5356" i="7"/>
  <c r="G5356" i="7" s="1"/>
  <c r="H5356" i="7" s="1"/>
  <c r="F5360" i="7"/>
  <c r="G5360" i="7" s="1"/>
  <c r="H5362" i="7"/>
  <c r="I5362" i="7" s="1"/>
  <c r="F5364" i="7"/>
  <c r="G5364" i="7" s="1"/>
  <c r="H5366" i="7"/>
  <c r="I5366" i="7" s="1"/>
  <c r="F5368" i="7"/>
  <c r="G5368" i="7" s="1"/>
  <c r="F5372" i="7"/>
  <c r="G5372" i="7" s="1"/>
  <c r="H5372" i="7" s="1"/>
  <c r="F5376" i="7"/>
  <c r="G5376" i="7" s="1"/>
  <c r="H5378" i="7"/>
  <c r="I5378" i="7" s="1"/>
  <c r="F5380" i="7"/>
  <c r="G5380" i="7" s="1"/>
  <c r="H5382" i="7"/>
  <c r="I5382" i="7" s="1"/>
  <c r="F5384" i="7"/>
  <c r="G5384" i="7" s="1"/>
  <c r="F5388" i="7"/>
  <c r="G5388" i="7" s="1"/>
  <c r="F5392" i="7"/>
  <c r="G5392" i="7" s="1"/>
  <c r="H5394" i="7"/>
  <c r="I5394" i="7" s="1"/>
  <c r="F5396" i="7"/>
  <c r="G5396" i="7" s="1"/>
  <c r="H5398" i="7"/>
  <c r="I5398" i="7" s="1"/>
  <c r="F5400" i="7"/>
  <c r="G5400" i="7" s="1"/>
  <c r="F5404" i="7"/>
  <c r="G5404" i="7" s="1"/>
  <c r="H5404" i="7" s="1"/>
  <c r="H5406" i="7"/>
  <c r="I5406" i="7" s="1"/>
  <c r="F5408" i="7"/>
  <c r="G5408" i="7" s="1"/>
  <c r="H5410" i="7"/>
  <c r="I5410" i="7" s="1"/>
  <c r="F5412" i="7"/>
  <c r="G5412" i="7" s="1"/>
  <c r="F5416" i="7"/>
  <c r="G5416" i="7" s="1"/>
  <c r="H5416" i="7" s="1"/>
  <c r="F5420" i="7"/>
  <c r="G5420" i="7" s="1"/>
  <c r="H5420" i="7" s="1"/>
  <c r="H5422" i="7"/>
  <c r="I5422" i="7" s="1"/>
  <c r="F5424" i="7"/>
  <c r="G5424" i="7" s="1"/>
  <c r="H5426" i="7"/>
  <c r="I5426" i="7" s="1"/>
  <c r="F5428" i="7"/>
  <c r="G5428" i="7" s="1"/>
  <c r="F5432" i="7"/>
  <c r="G5432" i="7" s="1"/>
  <c r="H5432" i="7" s="1"/>
  <c r="F5436" i="7"/>
  <c r="G5436" i="7" s="1"/>
  <c r="H5436" i="7" s="1"/>
  <c r="H5438" i="7"/>
  <c r="I5438" i="7" s="1"/>
  <c r="F5440" i="7"/>
  <c r="G5440" i="7" s="1"/>
  <c r="H5442" i="7"/>
  <c r="I5442" i="7" s="1"/>
  <c r="F5444" i="7"/>
  <c r="G5444" i="7" s="1"/>
  <c r="F5448" i="7"/>
  <c r="G5448" i="7" s="1"/>
  <c r="G5452" i="7"/>
  <c r="H5452" i="7" s="1"/>
  <c r="E5454" i="7"/>
  <c r="F5456" i="7"/>
  <c r="G5456" i="7" s="1"/>
  <c r="H5456" i="7" s="1"/>
  <c r="G5460" i="7"/>
  <c r="H5460" i="7" s="1"/>
  <c r="E5462" i="7"/>
  <c r="F5464" i="7"/>
  <c r="G5464" i="7" s="1"/>
  <c r="H5464" i="7" s="1"/>
  <c r="G5468" i="7"/>
  <c r="H5468" i="7" s="1"/>
  <c r="E5470" i="7"/>
  <c r="F5472" i="7"/>
  <c r="G5472" i="7" s="1"/>
  <c r="H5472" i="7" s="1"/>
  <c r="G5476" i="7"/>
  <c r="H5476" i="7" s="1"/>
  <c r="E5478" i="7"/>
  <c r="F5480" i="7"/>
  <c r="G5480" i="7" s="1"/>
  <c r="H5480" i="7" s="1"/>
  <c r="G5484" i="7"/>
  <c r="H5484" i="7" s="1"/>
  <c r="E5486" i="7"/>
  <c r="F5488" i="7"/>
  <c r="G5488" i="7" s="1"/>
  <c r="F5573" i="7"/>
  <c r="G5573" i="7" s="1"/>
  <c r="H5573" i="7" s="1"/>
  <c r="E5584" i="7"/>
  <c r="F5589" i="7"/>
  <c r="G5589" i="7" s="1"/>
  <c r="H5589" i="7" s="1"/>
  <c r="F5601" i="7"/>
  <c r="G5601" i="7" s="1"/>
  <c r="H5601" i="7" s="1"/>
  <c r="E5612" i="7"/>
  <c r="F5617" i="7"/>
  <c r="G5617" i="7" s="1"/>
  <c r="H5617" i="7" s="1"/>
  <c r="F5625" i="7"/>
  <c r="G5625" i="7" s="1"/>
  <c r="H5625" i="7" s="1"/>
  <c r="E5636" i="7"/>
  <c r="F5636" i="7" s="1"/>
  <c r="E5648" i="7"/>
  <c r="F5653" i="7"/>
  <c r="G5653" i="7" s="1"/>
  <c r="E5664" i="7"/>
  <c r="F5669" i="7"/>
  <c r="G5669" i="7" s="1"/>
  <c r="E5680" i="7"/>
  <c r="F5685" i="7"/>
  <c r="G5685" i="7" s="1"/>
  <c r="E5696" i="7"/>
  <c r="F5701" i="7"/>
  <c r="G5701" i="7" s="1"/>
  <c r="E5712" i="7"/>
  <c r="F5717" i="7"/>
  <c r="G5717" i="7" s="1"/>
  <c r="E5728" i="7"/>
  <c r="F5733" i="7"/>
  <c r="G5733" i="7" s="1"/>
  <c r="E5744" i="7"/>
  <c r="F5749" i="7"/>
  <c r="G5749" i="7" s="1"/>
  <c r="E5760" i="7"/>
  <c r="E5768" i="7"/>
  <c r="F5773" i="7"/>
  <c r="G5773" i="7" s="1"/>
  <c r="E5785" i="7"/>
  <c r="F5785" i="7" s="1"/>
  <c r="F5787" i="7"/>
  <c r="G5787" i="7" s="1"/>
  <c r="E5854" i="7"/>
  <c r="E5862" i="7"/>
  <c r="E5870" i="7"/>
  <c r="F5870" i="7" s="1"/>
  <c r="E5897" i="7"/>
  <c r="E5907" i="7"/>
  <c r="F5907" i="7" s="1"/>
  <c r="E6019" i="7"/>
  <c r="E5492" i="7"/>
  <c r="F5492" i="7" s="1"/>
  <c r="E5494" i="7"/>
  <c r="F5494" i="7" s="1"/>
  <c r="E5496" i="7"/>
  <c r="F5496" i="7" s="1"/>
  <c r="E5498" i="7"/>
  <c r="F5498" i="7" s="1"/>
  <c r="G5498" i="7" s="1"/>
  <c r="E5500" i="7"/>
  <c r="F5500" i="7" s="1"/>
  <c r="E5502" i="7"/>
  <c r="F5502" i="7" s="1"/>
  <c r="G5502" i="7" s="1"/>
  <c r="H5502" i="7" s="1"/>
  <c r="E5504" i="7"/>
  <c r="F5504" i="7" s="1"/>
  <c r="E5506" i="7"/>
  <c r="F5506" i="7" s="1"/>
  <c r="G5506" i="7" s="1"/>
  <c r="E5508" i="7"/>
  <c r="F5508" i="7" s="1"/>
  <c r="E5510" i="7"/>
  <c r="F5510" i="7" s="1"/>
  <c r="E5512" i="7"/>
  <c r="F5512" i="7" s="1"/>
  <c r="E5514" i="7"/>
  <c r="F5514" i="7" s="1"/>
  <c r="G5514" i="7" s="1"/>
  <c r="E5516" i="7"/>
  <c r="F5516" i="7" s="1"/>
  <c r="E5518" i="7"/>
  <c r="F5518" i="7" s="1"/>
  <c r="G5518" i="7" s="1"/>
  <c r="H5518" i="7" s="1"/>
  <c r="E5520" i="7"/>
  <c r="F5520" i="7" s="1"/>
  <c r="E5522" i="7"/>
  <c r="F5522" i="7" s="1"/>
  <c r="G5522" i="7" s="1"/>
  <c r="E5524" i="7"/>
  <c r="F5524" i="7" s="1"/>
  <c r="E5526" i="7"/>
  <c r="F5526" i="7" s="1"/>
  <c r="E5528" i="7"/>
  <c r="F5528" i="7" s="1"/>
  <c r="E5530" i="7"/>
  <c r="F5530" i="7" s="1"/>
  <c r="G5530" i="7" s="1"/>
  <c r="E5532" i="7"/>
  <c r="F5532" i="7" s="1"/>
  <c r="E5534" i="7"/>
  <c r="F5534" i="7" s="1"/>
  <c r="G5534" i="7" s="1"/>
  <c r="H5534" i="7" s="1"/>
  <c r="E5536" i="7"/>
  <c r="F5536" i="7" s="1"/>
  <c r="E5538" i="7"/>
  <c r="F5538" i="7" s="1"/>
  <c r="G5538" i="7" s="1"/>
  <c r="E5540" i="7"/>
  <c r="F5540" i="7" s="1"/>
  <c r="E5542" i="7"/>
  <c r="F5542" i="7" s="1"/>
  <c r="E5544" i="7"/>
  <c r="F5544" i="7" s="1"/>
  <c r="E5546" i="7"/>
  <c r="F5546" i="7" s="1"/>
  <c r="G5546" i="7" s="1"/>
  <c r="E5548" i="7"/>
  <c r="F5548" i="7" s="1"/>
  <c r="E5550" i="7"/>
  <c r="F5550" i="7" s="1"/>
  <c r="G5550" i="7" s="1"/>
  <c r="E5552" i="7"/>
  <c r="F5552" i="7" s="1"/>
  <c r="E5554" i="7"/>
  <c r="F5554" i="7" s="1"/>
  <c r="E5556" i="7"/>
  <c r="F5556" i="7" s="1"/>
  <c r="E5558" i="7"/>
  <c r="F5558" i="7" s="1"/>
  <c r="G5558" i="7" s="1"/>
  <c r="E5560" i="7"/>
  <c r="F5560" i="7" s="1"/>
  <c r="E5562" i="7"/>
  <c r="F5562" i="7" s="1"/>
  <c r="G5562" i="7" s="1"/>
  <c r="H5562" i="7" s="1"/>
  <c r="E5564" i="7"/>
  <c r="F5564" i="7" s="1"/>
  <c r="E5566" i="7"/>
  <c r="F5566" i="7" s="1"/>
  <c r="G5566" i="7" s="1"/>
  <c r="E5568" i="7"/>
  <c r="F5568" i="7" s="1"/>
  <c r="E5580" i="7"/>
  <c r="F5585" i="7"/>
  <c r="G5585" i="7" s="1"/>
  <c r="H5585" i="7" s="1"/>
  <c r="E5596" i="7"/>
  <c r="E5608" i="7"/>
  <c r="F5613" i="7"/>
  <c r="G5613" i="7" s="1"/>
  <c r="H5613" i="7" s="1"/>
  <c r="E5620" i="7"/>
  <c r="E5632" i="7"/>
  <c r="E5644" i="7"/>
  <c r="F5649" i="7"/>
  <c r="G5649" i="7" s="1"/>
  <c r="E5660" i="7"/>
  <c r="F5665" i="7"/>
  <c r="G5665" i="7" s="1"/>
  <c r="H5665" i="7" s="1"/>
  <c r="E5676" i="7"/>
  <c r="F5681" i="7"/>
  <c r="G5681" i="7" s="1"/>
  <c r="E5692" i="7"/>
  <c r="F5697" i="7"/>
  <c r="G5697" i="7" s="1"/>
  <c r="H5697" i="7" s="1"/>
  <c r="E5708" i="7"/>
  <c r="F5713" i="7"/>
  <c r="G5713" i="7" s="1"/>
  <c r="E5724" i="7"/>
  <c r="F5729" i="7"/>
  <c r="G5729" i="7" s="1"/>
  <c r="H5729" i="7" s="1"/>
  <c r="E5740" i="7"/>
  <c r="F5745" i="7"/>
  <c r="G5745" i="7" s="1"/>
  <c r="E5756" i="7"/>
  <c r="E5764" i="7"/>
  <c r="F5769" i="7"/>
  <c r="G5769" i="7" s="1"/>
  <c r="E5777" i="7"/>
  <c r="F5777" i="7" s="1"/>
  <c r="G5777" i="7" s="1"/>
  <c r="E5329" i="7"/>
  <c r="F5329" i="7" s="1"/>
  <c r="E5333" i="7"/>
  <c r="F5333" i="7" s="1"/>
  <c r="E5337" i="7"/>
  <c r="F5337" i="7" s="1"/>
  <c r="E5341" i="7"/>
  <c r="F5341" i="7" s="1"/>
  <c r="E5345" i="7"/>
  <c r="F5345" i="7" s="1"/>
  <c r="E5349" i="7"/>
  <c r="F5349" i="7" s="1"/>
  <c r="E5353" i="7"/>
  <c r="F5353" i="7" s="1"/>
  <c r="E5357" i="7"/>
  <c r="F5357" i="7" s="1"/>
  <c r="E5361" i="7"/>
  <c r="F5361" i="7" s="1"/>
  <c r="E5365" i="7"/>
  <c r="F5365" i="7" s="1"/>
  <c r="E5369" i="7"/>
  <c r="F5369" i="7" s="1"/>
  <c r="E5373" i="7"/>
  <c r="F5373" i="7" s="1"/>
  <c r="E5377" i="7"/>
  <c r="F5377" i="7" s="1"/>
  <c r="E5381" i="7"/>
  <c r="F5381" i="7" s="1"/>
  <c r="E5385" i="7"/>
  <c r="F5385" i="7" s="1"/>
  <c r="E5389" i="7"/>
  <c r="F5389" i="7" s="1"/>
  <c r="E5393" i="7"/>
  <c r="F5393" i="7" s="1"/>
  <c r="E5397" i="7"/>
  <c r="F5397" i="7" s="1"/>
  <c r="E5401" i="7"/>
  <c r="E5405" i="7"/>
  <c r="F5405" i="7" s="1"/>
  <c r="E5409" i="7"/>
  <c r="F5409" i="7" s="1"/>
  <c r="E5413" i="7"/>
  <c r="F5413" i="7" s="1"/>
  <c r="E5417" i="7"/>
  <c r="F5417" i="7" s="1"/>
  <c r="E5421" i="7"/>
  <c r="F5421" i="7" s="1"/>
  <c r="E5425" i="7"/>
  <c r="F5425" i="7" s="1"/>
  <c r="E5429" i="7"/>
  <c r="F5429" i="7" s="1"/>
  <c r="E5433" i="7"/>
  <c r="F5433" i="7" s="1"/>
  <c r="E5437" i="7"/>
  <c r="F5437" i="7" s="1"/>
  <c r="E5441" i="7"/>
  <c r="F5441" i="7" s="1"/>
  <c r="E5445" i="7"/>
  <c r="F5445" i="7" s="1"/>
  <c r="E5449" i="7"/>
  <c r="F5449" i="7" s="1"/>
  <c r="E5451" i="7"/>
  <c r="F5451" i="7" s="1"/>
  <c r="E5458" i="7"/>
  <c r="F5458" i="7" s="1"/>
  <c r="E5459" i="7"/>
  <c r="E5466" i="7"/>
  <c r="F5466" i="7" s="1"/>
  <c r="E5467" i="7"/>
  <c r="E5474" i="7"/>
  <c r="F5474" i="7" s="1"/>
  <c r="E5475" i="7"/>
  <c r="F5475" i="7" s="1"/>
  <c r="E5482" i="7"/>
  <c r="F5482" i="7" s="1"/>
  <c r="E5483" i="7"/>
  <c r="F5483" i="7" s="1"/>
  <c r="E5490" i="7"/>
  <c r="F5490" i="7" s="1"/>
  <c r="E5576" i="7"/>
  <c r="F5581" i="7"/>
  <c r="G5581" i="7" s="1"/>
  <c r="H5581" i="7" s="1"/>
  <c r="E5592" i="7"/>
  <c r="F5597" i="7"/>
  <c r="G5597" i="7" s="1"/>
  <c r="E5604" i="7"/>
  <c r="F5609" i="7"/>
  <c r="G5609" i="7" s="1"/>
  <c r="H5609" i="7" s="1"/>
  <c r="E5628" i="7"/>
  <c r="F5633" i="7"/>
  <c r="G5633" i="7" s="1"/>
  <c r="H5633" i="7" s="1"/>
  <c r="E5640" i="7"/>
  <c r="F5645" i="7"/>
  <c r="G5645" i="7" s="1"/>
  <c r="E5656" i="7"/>
  <c r="F5661" i="7"/>
  <c r="G5661" i="7" s="1"/>
  <c r="H5661" i="7" s="1"/>
  <c r="E5672" i="7"/>
  <c r="F5677" i="7"/>
  <c r="G5677" i="7" s="1"/>
  <c r="E5688" i="7"/>
  <c r="F5693" i="7"/>
  <c r="G5693" i="7" s="1"/>
  <c r="H5693" i="7" s="1"/>
  <c r="E5704" i="7"/>
  <c r="F5709" i="7"/>
  <c r="G5709" i="7" s="1"/>
  <c r="E5720" i="7"/>
  <c r="F5725" i="7"/>
  <c r="G5725" i="7" s="1"/>
  <c r="H5725" i="7" s="1"/>
  <c r="E5736" i="7"/>
  <c r="F5741" i="7"/>
  <c r="G5741" i="7" s="1"/>
  <c r="E5752" i="7"/>
  <c r="F5757" i="7"/>
  <c r="G5757" i="7" s="1"/>
  <c r="H5757" i="7" s="1"/>
  <c r="F5765" i="7"/>
  <c r="G5765" i="7" s="1"/>
  <c r="H5765" i="7" s="1"/>
  <c r="E5991" i="7"/>
  <c r="E5776" i="7"/>
  <c r="F5776" i="7" s="1"/>
  <c r="E5784" i="7"/>
  <c r="F5784" i="7" s="1"/>
  <c r="F5798" i="7"/>
  <c r="G5798" i="7" s="1"/>
  <c r="F5802" i="7"/>
  <c r="G5802" i="7" s="1"/>
  <c r="F5806" i="7"/>
  <c r="G5806" i="7" s="1"/>
  <c r="F5810" i="7"/>
  <c r="G5810" i="7" s="1"/>
  <c r="F5814" i="7"/>
  <c r="G5814" i="7" s="1"/>
  <c r="F5818" i="7"/>
  <c r="G5818" i="7" s="1"/>
  <c r="F5822" i="7"/>
  <c r="G5822" i="7" s="1"/>
  <c r="F5831" i="7"/>
  <c r="G5831" i="7" s="1"/>
  <c r="H5831" i="7" s="1"/>
  <c r="F5839" i="7"/>
  <c r="G5839" i="7" s="1"/>
  <c r="F5855" i="7"/>
  <c r="G5855" i="7" s="1"/>
  <c r="F5863" i="7"/>
  <c r="G5863" i="7" s="1"/>
  <c r="H5863" i="7" s="1"/>
  <c r="E5875" i="7"/>
  <c r="E5891" i="7"/>
  <c r="F5891" i="7" s="1"/>
  <c r="G5891" i="7" s="1"/>
  <c r="E5905" i="7"/>
  <c r="F5905" i="7" s="1"/>
  <c r="E5920" i="7"/>
  <c r="F5920" i="7" s="1"/>
  <c r="G5920" i="7" s="1"/>
  <c r="E5960" i="7"/>
  <c r="E5964" i="7"/>
  <c r="E6066" i="7"/>
  <c r="F6066" i="7" s="1"/>
  <c r="G6066" i="7" s="1"/>
  <c r="F6068" i="7"/>
  <c r="G6068" i="7" s="1"/>
  <c r="E5797" i="7"/>
  <c r="F5797" i="7" s="1"/>
  <c r="G5797" i="7" s="1"/>
  <c r="E5801" i="7"/>
  <c r="F5801" i="7" s="1"/>
  <c r="G5801" i="7" s="1"/>
  <c r="E5805" i="7"/>
  <c r="F5805" i="7" s="1"/>
  <c r="G5805" i="7" s="1"/>
  <c r="E5809" i="7"/>
  <c r="F5809" i="7" s="1"/>
  <c r="G5809" i="7" s="1"/>
  <c r="E5813" i="7"/>
  <c r="F5813" i="7" s="1"/>
  <c r="G5813" i="7" s="1"/>
  <c r="E5817" i="7"/>
  <c r="F5817" i="7" s="1"/>
  <c r="G5817" i="7" s="1"/>
  <c r="E5821" i="7"/>
  <c r="F5821" i="7" s="1"/>
  <c r="G5821" i="7" s="1"/>
  <c r="E5826" i="7"/>
  <c r="E5834" i="7"/>
  <c r="E5842" i="7"/>
  <c r="E5846" i="7"/>
  <c r="E5858" i="7"/>
  <c r="E5866" i="7"/>
  <c r="E5873" i="7"/>
  <c r="F5873" i="7" s="1"/>
  <c r="G5873" i="7" s="1"/>
  <c r="E5889" i="7"/>
  <c r="E5915" i="7"/>
  <c r="F5915" i="7" s="1"/>
  <c r="E5940" i="7"/>
  <c r="E5955" i="7"/>
  <c r="F5955" i="7" s="1"/>
  <c r="G5955" i="7" s="1"/>
  <c r="E5979" i="7"/>
  <c r="E6051" i="7"/>
  <c r="H5453" i="7"/>
  <c r="I5453" i="7" s="1"/>
  <c r="H5461" i="7"/>
  <c r="I5461" i="7" s="1"/>
  <c r="H5469" i="7"/>
  <c r="I5469" i="7" s="1"/>
  <c r="H5477" i="7"/>
  <c r="I5477" i="7" s="1"/>
  <c r="H5485" i="7"/>
  <c r="I5485" i="7" s="1"/>
  <c r="F5491" i="7"/>
  <c r="G5491" i="7" s="1"/>
  <c r="F5495" i="7"/>
  <c r="G5495" i="7" s="1"/>
  <c r="H5495" i="7" s="1"/>
  <c r="F5499" i="7"/>
  <c r="G5499" i="7" s="1"/>
  <c r="F5503" i="7"/>
  <c r="G5503" i="7" s="1"/>
  <c r="H5503" i="7" s="1"/>
  <c r="F5507" i="7"/>
  <c r="G5507" i="7" s="1"/>
  <c r="F5511" i="7"/>
  <c r="G5511" i="7" s="1"/>
  <c r="H5511" i="7" s="1"/>
  <c r="F5515" i="7"/>
  <c r="G5515" i="7" s="1"/>
  <c r="F5519" i="7"/>
  <c r="G5519" i="7" s="1"/>
  <c r="H5519" i="7" s="1"/>
  <c r="F5523" i="7"/>
  <c r="G5523" i="7" s="1"/>
  <c r="F5527" i="7"/>
  <c r="G5527" i="7" s="1"/>
  <c r="H5527" i="7" s="1"/>
  <c r="F5531" i="7"/>
  <c r="G5531" i="7" s="1"/>
  <c r="F5535" i="7"/>
  <c r="G5535" i="7" s="1"/>
  <c r="H5535" i="7" s="1"/>
  <c r="F5539" i="7"/>
  <c r="G5539" i="7" s="1"/>
  <c r="F5543" i="7"/>
  <c r="G5543" i="7" s="1"/>
  <c r="H5543" i="7" s="1"/>
  <c r="F5551" i="7"/>
  <c r="G5551" i="7" s="1"/>
  <c r="H5551" i="7" s="1"/>
  <c r="H5553" i="7"/>
  <c r="I5553" i="7" s="1"/>
  <c r="F5555" i="7"/>
  <c r="G5555" i="7" s="1"/>
  <c r="F5559" i="7"/>
  <c r="G5559" i="7" s="1"/>
  <c r="H5559" i="7" s="1"/>
  <c r="F5563" i="7"/>
  <c r="G5563" i="7" s="1"/>
  <c r="F5567" i="7"/>
  <c r="G5567" i="7" s="1"/>
  <c r="H5567" i="7" s="1"/>
  <c r="E5570" i="7"/>
  <c r="F5570" i="7" s="1"/>
  <c r="F5571" i="7"/>
  <c r="G5571" i="7" s="1"/>
  <c r="E5574" i="7"/>
  <c r="F5574" i="7" s="1"/>
  <c r="F5575" i="7"/>
  <c r="G5575" i="7" s="1"/>
  <c r="H5575" i="7" s="1"/>
  <c r="E5578" i="7"/>
  <c r="F5578" i="7" s="1"/>
  <c r="F5579" i="7"/>
  <c r="G5579" i="7" s="1"/>
  <c r="E5582" i="7"/>
  <c r="F5582" i="7" s="1"/>
  <c r="F5583" i="7"/>
  <c r="G5583" i="7" s="1"/>
  <c r="H5583" i="7" s="1"/>
  <c r="E5586" i="7"/>
  <c r="F5586" i="7" s="1"/>
  <c r="F5587" i="7"/>
  <c r="G5587" i="7" s="1"/>
  <c r="E5590" i="7"/>
  <c r="F5590" i="7" s="1"/>
  <c r="F5591" i="7"/>
  <c r="G5591" i="7" s="1"/>
  <c r="H5591" i="7" s="1"/>
  <c r="E5594" i="7"/>
  <c r="F5594" i="7" s="1"/>
  <c r="F5595" i="7"/>
  <c r="G5595" i="7" s="1"/>
  <c r="E5598" i="7"/>
  <c r="F5598" i="7" s="1"/>
  <c r="E5602" i="7"/>
  <c r="F5602" i="7" s="1"/>
  <c r="F5603" i="7"/>
  <c r="G5603" i="7" s="1"/>
  <c r="E5606" i="7"/>
  <c r="F5606" i="7" s="1"/>
  <c r="F5607" i="7"/>
  <c r="G5607" i="7" s="1"/>
  <c r="H5607" i="7" s="1"/>
  <c r="E5610" i="7"/>
  <c r="F5610" i="7" s="1"/>
  <c r="F5611" i="7"/>
  <c r="G5611" i="7" s="1"/>
  <c r="E5614" i="7"/>
  <c r="F5614" i="7" s="1"/>
  <c r="F5615" i="7"/>
  <c r="G5615" i="7" s="1"/>
  <c r="H5615" i="7" s="1"/>
  <c r="E5618" i="7"/>
  <c r="F5618" i="7" s="1"/>
  <c r="E5622" i="7"/>
  <c r="F5622" i="7" s="1"/>
  <c r="F5623" i="7"/>
  <c r="G5623" i="7" s="1"/>
  <c r="H5623" i="7" s="1"/>
  <c r="E5626" i="7"/>
  <c r="F5626" i="7" s="1"/>
  <c r="F5627" i="7"/>
  <c r="G5627" i="7" s="1"/>
  <c r="E5630" i="7"/>
  <c r="F5630" i="7" s="1"/>
  <c r="F5631" i="7"/>
  <c r="G5631" i="7" s="1"/>
  <c r="H5631" i="7" s="1"/>
  <c r="E5634" i="7"/>
  <c r="F5634" i="7" s="1"/>
  <c r="F5635" i="7"/>
  <c r="G5635" i="7" s="1"/>
  <c r="E5638" i="7"/>
  <c r="F5638" i="7" s="1"/>
  <c r="F5639" i="7"/>
  <c r="G5639" i="7" s="1"/>
  <c r="H5639" i="7" s="1"/>
  <c r="E5642" i="7"/>
  <c r="F5642" i="7" s="1"/>
  <c r="F5643" i="7"/>
  <c r="G5643" i="7" s="1"/>
  <c r="E5646" i="7"/>
  <c r="F5646" i="7" s="1"/>
  <c r="F5647" i="7"/>
  <c r="G5647" i="7" s="1"/>
  <c r="H5647" i="7" s="1"/>
  <c r="E5650" i="7"/>
  <c r="F5650" i="7" s="1"/>
  <c r="F5651" i="7"/>
  <c r="G5651" i="7" s="1"/>
  <c r="E5654" i="7"/>
  <c r="F5654" i="7" s="1"/>
  <c r="F5655" i="7"/>
  <c r="G5655" i="7" s="1"/>
  <c r="H5655" i="7" s="1"/>
  <c r="E5658" i="7"/>
  <c r="F5658" i="7" s="1"/>
  <c r="F5659" i="7"/>
  <c r="G5659" i="7" s="1"/>
  <c r="E5662" i="7"/>
  <c r="F5662" i="7" s="1"/>
  <c r="F5663" i="7"/>
  <c r="G5663" i="7" s="1"/>
  <c r="H5663" i="7" s="1"/>
  <c r="E5666" i="7"/>
  <c r="F5666" i="7" s="1"/>
  <c r="F5667" i="7"/>
  <c r="G5667" i="7" s="1"/>
  <c r="E5670" i="7"/>
  <c r="F5670" i="7" s="1"/>
  <c r="F5671" i="7"/>
  <c r="G5671" i="7" s="1"/>
  <c r="H5671" i="7" s="1"/>
  <c r="E5674" i="7"/>
  <c r="F5674" i="7" s="1"/>
  <c r="F5675" i="7"/>
  <c r="G5675" i="7" s="1"/>
  <c r="E5678" i="7"/>
  <c r="F5678" i="7" s="1"/>
  <c r="F5679" i="7"/>
  <c r="G5679" i="7" s="1"/>
  <c r="H5679" i="7" s="1"/>
  <c r="E5682" i="7"/>
  <c r="F5682" i="7" s="1"/>
  <c r="F5683" i="7"/>
  <c r="G5683" i="7" s="1"/>
  <c r="E5686" i="7"/>
  <c r="F5686" i="7" s="1"/>
  <c r="F5687" i="7"/>
  <c r="G5687" i="7" s="1"/>
  <c r="H5687" i="7" s="1"/>
  <c r="E5690" i="7"/>
  <c r="F5690" i="7" s="1"/>
  <c r="F5691" i="7"/>
  <c r="G5691" i="7" s="1"/>
  <c r="E5694" i="7"/>
  <c r="F5694" i="7" s="1"/>
  <c r="F5695" i="7"/>
  <c r="G5695" i="7" s="1"/>
  <c r="H5695" i="7" s="1"/>
  <c r="E5698" i="7"/>
  <c r="F5698" i="7" s="1"/>
  <c r="F5699" i="7"/>
  <c r="G5699" i="7" s="1"/>
  <c r="E5702" i="7"/>
  <c r="F5702" i="7" s="1"/>
  <c r="F5703" i="7"/>
  <c r="G5703" i="7" s="1"/>
  <c r="H5703" i="7" s="1"/>
  <c r="E5706" i="7"/>
  <c r="F5706" i="7" s="1"/>
  <c r="F5707" i="7"/>
  <c r="G5707" i="7" s="1"/>
  <c r="E5710" i="7"/>
  <c r="F5710" i="7" s="1"/>
  <c r="F5711" i="7"/>
  <c r="G5711" i="7" s="1"/>
  <c r="H5711" i="7" s="1"/>
  <c r="E5714" i="7"/>
  <c r="F5714" i="7" s="1"/>
  <c r="F5715" i="7"/>
  <c r="G5715" i="7" s="1"/>
  <c r="E5718" i="7"/>
  <c r="F5718" i="7" s="1"/>
  <c r="F5719" i="7"/>
  <c r="G5719" i="7" s="1"/>
  <c r="H5719" i="7" s="1"/>
  <c r="E5722" i="7"/>
  <c r="F5722" i="7" s="1"/>
  <c r="F5723" i="7"/>
  <c r="G5723" i="7" s="1"/>
  <c r="E5726" i="7"/>
  <c r="F5726" i="7" s="1"/>
  <c r="F5727" i="7"/>
  <c r="G5727" i="7" s="1"/>
  <c r="H5727" i="7" s="1"/>
  <c r="E5730" i="7"/>
  <c r="F5730" i="7" s="1"/>
  <c r="F5731" i="7"/>
  <c r="G5731" i="7" s="1"/>
  <c r="E5734" i="7"/>
  <c r="F5734" i="7" s="1"/>
  <c r="F5735" i="7"/>
  <c r="G5735" i="7" s="1"/>
  <c r="H5735" i="7" s="1"/>
  <c r="E5738" i="7"/>
  <c r="F5738" i="7" s="1"/>
  <c r="F5739" i="7"/>
  <c r="G5739" i="7" s="1"/>
  <c r="E5742" i="7"/>
  <c r="F5742" i="7" s="1"/>
  <c r="F5743" i="7"/>
  <c r="G5743" i="7" s="1"/>
  <c r="H5743" i="7" s="1"/>
  <c r="E5746" i="7"/>
  <c r="F5746" i="7" s="1"/>
  <c r="F5747" i="7"/>
  <c r="G5747" i="7" s="1"/>
  <c r="E5750" i="7"/>
  <c r="F5750" i="7" s="1"/>
  <c r="F5751" i="7"/>
  <c r="G5751" i="7" s="1"/>
  <c r="H5751" i="7" s="1"/>
  <c r="E5754" i="7"/>
  <c r="F5754" i="7" s="1"/>
  <c r="F5755" i="7"/>
  <c r="G5755" i="7" s="1"/>
  <c r="E5758" i="7"/>
  <c r="F5758" i="7" s="1"/>
  <c r="F5759" i="7"/>
  <c r="G5759" i="7" s="1"/>
  <c r="H5759" i="7" s="1"/>
  <c r="E5762" i="7"/>
  <c r="F5762" i="7" s="1"/>
  <c r="E5766" i="7"/>
  <c r="F5766" i="7" s="1"/>
  <c r="F5767" i="7"/>
  <c r="G5767" i="7" s="1"/>
  <c r="H5767" i="7" s="1"/>
  <c r="E5770" i="7"/>
  <c r="F5770" i="7" s="1"/>
  <c r="F5771" i="7"/>
  <c r="G5771" i="7" s="1"/>
  <c r="E5774" i="7"/>
  <c r="F5774" i="7" s="1"/>
  <c r="F5775" i="7"/>
  <c r="G5775" i="7" s="1"/>
  <c r="H5775" i="7" s="1"/>
  <c r="E5780" i="7"/>
  <c r="E5781" i="7"/>
  <c r="F5782" i="7"/>
  <c r="G5782" i="7" s="1"/>
  <c r="G5786" i="7"/>
  <c r="H5786" i="7" s="1"/>
  <c r="E5788" i="7"/>
  <c r="E5789" i="7"/>
  <c r="F5789" i="7" s="1"/>
  <c r="F5790" i="7"/>
  <c r="G5790" i="7" s="1"/>
  <c r="G5791" i="7"/>
  <c r="H5791" i="7" s="1"/>
  <c r="E5793" i="7"/>
  <c r="E5794" i="7"/>
  <c r="F5794" i="7" s="1"/>
  <c r="G5794" i="7" s="1"/>
  <c r="F5799" i="7"/>
  <c r="G5799" i="7" s="1"/>
  <c r="F5803" i="7"/>
  <c r="G5803" i="7" s="1"/>
  <c r="F5807" i="7"/>
  <c r="G5807" i="7" s="1"/>
  <c r="F5811" i="7"/>
  <c r="G5811" i="7" s="1"/>
  <c r="F5815" i="7"/>
  <c r="G5815" i="7" s="1"/>
  <c r="F5819" i="7"/>
  <c r="G5819" i="7" s="1"/>
  <c r="F5823" i="7"/>
  <c r="G5823" i="7" s="1"/>
  <c r="F5827" i="7"/>
  <c r="G5827" i="7" s="1"/>
  <c r="F5835" i="7"/>
  <c r="G5835" i="7" s="1"/>
  <c r="F5847" i="7"/>
  <c r="G5847" i="7" s="1"/>
  <c r="H5847" i="7" s="1"/>
  <c r="F5859" i="7"/>
  <c r="G5859" i="7" s="1"/>
  <c r="H5859" i="7" s="1"/>
  <c r="F5867" i="7"/>
  <c r="G5867" i="7" s="1"/>
  <c r="H5867" i="7" s="1"/>
  <c r="E5883" i="7"/>
  <c r="F5883" i="7" s="1"/>
  <c r="E5899" i="7"/>
  <c r="F5899" i="7" s="1"/>
  <c r="G5899" i="7" s="1"/>
  <c r="H5899" i="7" s="1"/>
  <c r="E5913" i="7"/>
  <c r="F5913" i="7" s="1"/>
  <c r="G5913" i="7" s="1"/>
  <c r="E5935" i="7"/>
  <c r="F5935" i="7" s="1"/>
  <c r="G5935" i="7" s="1"/>
  <c r="E5944" i="7"/>
  <c r="E6007" i="7"/>
  <c r="E6035" i="7"/>
  <c r="E6273" i="7"/>
  <c r="E5919" i="7"/>
  <c r="F5919" i="7" s="1"/>
  <c r="G5919" i="7" s="1"/>
  <c r="E5939" i="7"/>
  <c r="F5939" i="7" s="1"/>
  <c r="G5939" i="7" s="1"/>
  <c r="E5943" i="7"/>
  <c r="F5943" i="7" s="1"/>
  <c r="G5943" i="7" s="1"/>
  <c r="E5959" i="7"/>
  <c r="F5959" i="7" s="1"/>
  <c r="G5959" i="7" s="1"/>
  <c r="E5963" i="7"/>
  <c r="F5963" i="7" s="1"/>
  <c r="E5983" i="7"/>
  <c r="E5995" i="7"/>
  <c r="E6011" i="7"/>
  <c r="E6023" i="7"/>
  <c r="E6039" i="7"/>
  <c r="E6055" i="7"/>
  <c r="E6161" i="7"/>
  <c r="E6189" i="7"/>
  <c r="E6197" i="7"/>
  <c r="E6254" i="7"/>
  <c r="F6254" i="7" s="1"/>
  <c r="G6254" i="7" s="1"/>
  <c r="E5825" i="7"/>
  <c r="F5825" i="7" s="1"/>
  <c r="E5829" i="7"/>
  <c r="F5829" i="7" s="1"/>
  <c r="E5833" i="7"/>
  <c r="F5833" i="7" s="1"/>
  <c r="E5837" i="7"/>
  <c r="F5837" i="7" s="1"/>
  <c r="E5841" i="7"/>
  <c r="F5841" i="7" s="1"/>
  <c r="E5845" i="7"/>
  <c r="F5845" i="7" s="1"/>
  <c r="E5849" i="7"/>
  <c r="F5849" i="7" s="1"/>
  <c r="E5853" i="7"/>
  <c r="F5853" i="7" s="1"/>
  <c r="E5857" i="7"/>
  <c r="F5857" i="7" s="1"/>
  <c r="E5861" i="7"/>
  <c r="F5861" i="7" s="1"/>
  <c r="E5865" i="7"/>
  <c r="F5865" i="7" s="1"/>
  <c r="E5869" i="7"/>
  <c r="F5869" i="7" s="1"/>
  <c r="E5872" i="7"/>
  <c r="F5872" i="7" s="1"/>
  <c r="F5874" i="7"/>
  <c r="G5874" i="7" s="1"/>
  <c r="E5879" i="7"/>
  <c r="F5879" i="7" s="1"/>
  <c r="E5880" i="7"/>
  <c r="F5880" i="7" s="1"/>
  <c r="G5880" i="7" s="1"/>
  <c r="F5882" i="7"/>
  <c r="G5882" i="7" s="1"/>
  <c r="E5887" i="7"/>
  <c r="F5887" i="7" s="1"/>
  <c r="E5888" i="7"/>
  <c r="F5888" i="7" s="1"/>
  <c r="G5888" i="7" s="1"/>
  <c r="F5890" i="7"/>
  <c r="G5890" i="7" s="1"/>
  <c r="E5895" i="7"/>
  <c r="F5895" i="7" s="1"/>
  <c r="E5896" i="7"/>
  <c r="F5896" i="7" s="1"/>
  <c r="G5896" i="7" s="1"/>
  <c r="F5898" i="7"/>
  <c r="G5898" i="7" s="1"/>
  <c r="E5903" i="7"/>
  <c r="F5903" i="7" s="1"/>
  <c r="E5904" i="7"/>
  <c r="F5904" i="7" s="1"/>
  <c r="G5904" i="7" s="1"/>
  <c r="F5906" i="7"/>
  <c r="G5906" i="7" s="1"/>
  <c r="E5911" i="7"/>
  <c r="F5911" i="7" s="1"/>
  <c r="E5912" i="7"/>
  <c r="F5912" i="7" s="1"/>
  <c r="E5923" i="7"/>
  <c r="F5923" i="7" s="1"/>
  <c r="G5923" i="7" s="1"/>
  <c r="E5924" i="7"/>
  <c r="E5947" i="7"/>
  <c r="E5948" i="7"/>
  <c r="F5948" i="7" s="1"/>
  <c r="G5948" i="7" s="1"/>
  <c r="E5967" i="7"/>
  <c r="F5967" i="7" s="1"/>
  <c r="G5967" i="7" s="1"/>
  <c r="E5968" i="7"/>
  <c r="E5971" i="7"/>
  <c r="E5987" i="7"/>
  <c r="E5999" i="7"/>
  <c r="E6027" i="7"/>
  <c r="E6043" i="7"/>
  <c r="E6137" i="7"/>
  <c r="E6213" i="7"/>
  <c r="H5783" i="7"/>
  <c r="I5783" i="7" s="1"/>
  <c r="E5792" i="7"/>
  <c r="E5796" i="7"/>
  <c r="E5800" i="7"/>
  <c r="E5804" i="7"/>
  <c r="E5808" i="7"/>
  <c r="E5812" i="7"/>
  <c r="E5816" i="7"/>
  <c r="E5820" i="7"/>
  <c r="E5824" i="7"/>
  <c r="E5828" i="7"/>
  <c r="E5832" i="7"/>
  <c r="E5836" i="7"/>
  <c r="E5840" i="7"/>
  <c r="E5844" i="7"/>
  <c r="E5848" i="7"/>
  <c r="H5851" i="7"/>
  <c r="I5851" i="7" s="1"/>
  <c r="E5852" i="7"/>
  <c r="E5856" i="7"/>
  <c r="E5860" i="7"/>
  <c r="E5864" i="7"/>
  <c r="E5868" i="7"/>
  <c r="F5876" i="7"/>
  <c r="G5876" i="7" s="1"/>
  <c r="E5877" i="7"/>
  <c r="F5877" i="7" s="1"/>
  <c r="F5884" i="7"/>
  <c r="G5884" i="7" s="1"/>
  <c r="E5885" i="7"/>
  <c r="F5885" i="7" s="1"/>
  <c r="F5892" i="7"/>
  <c r="G5892" i="7" s="1"/>
  <c r="E5893" i="7"/>
  <c r="F5893" i="7" s="1"/>
  <c r="E5901" i="7"/>
  <c r="F5908" i="7"/>
  <c r="G5908" i="7" s="1"/>
  <c r="E5909" i="7"/>
  <c r="F5909" i="7" s="1"/>
  <c r="F5916" i="7"/>
  <c r="G5916" i="7" s="1"/>
  <c r="E5927" i="7"/>
  <c r="E5928" i="7"/>
  <c r="E5931" i="7"/>
  <c r="F5931" i="7" s="1"/>
  <c r="E5932" i="7"/>
  <c r="F5936" i="7"/>
  <c r="G5936" i="7" s="1"/>
  <c r="E5951" i="7"/>
  <c r="E5952" i="7"/>
  <c r="F5956" i="7"/>
  <c r="G5956" i="7" s="1"/>
  <c r="E5975" i="7"/>
  <c r="E6003" i="7"/>
  <c r="E6015" i="7"/>
  <c r="F6015" i="7" s="1"/>
  <c r="E6031" i="7"/>
  <c r="E6047" i="7"/>
  <c r="F6060" i="7"/>
  <c r="G6060" i="7" s="1"/>
  <c r="H6060" i="7" s="1"/>
  <c r="E6082" i="7"/>
  <c r="F6082" i="7" s="1"/>
  <c r="E6145" i="7"/>
  <c r="H5886" i="7"/>
  <c r="I5886" i="7" s="1"/>
  <c r="H5910" i="7"/>
  <c r="I5910" i="7" s="1"/>
  <c r="G5917" i="7"/>
  <c r="H5917" i="7" s="1"/>
  <c r="G5921" i="7"/>
  <c r="G5925" i="7"/>
  <c r="H5925" i="7" s="1"/>
  <c r="G5933" i="7"/>
  <c r="H5933" i="7" s="1"/>
  <c r="G5937" i="7"/>
  <c r="G5945" i="7"/>
  <c r="H5945" i="7" s="1"/>
  <c r="G5949" i="7"/>
  <c r="H5949" i="7" s="1"/>
  <c r="H5950" i="7"/>
  <c r="I5950" i="7" s="1"/>
  <c r="G5953" i="7"/>
  <c r="H5954" i="7"/>
  <c r="I5954" i="7" s="1"/>
  <c r="G5957" i="7"/>
  <c r="H5957" i="7" s="1"/>
  <c r="H5958" i="7"/>
  <c r="I5958" i="7" s="1"/>
  <c r="G5961" i="7"/>
  <c r="H5961" i="7" s="1"/>
  <c r="G5965" i="7"/>
  <c r="H5965" i="7" s="1"/>
  <c r="G5969" i="7"/>
  <c r="F5972" i="7"/>
  <c r="G5972" i="7" s="1"/>
  <c r="H5972" i="7" s="1"/>
  <c r="F5976" i="7"/>
  <c r="G5976" i="7" s="1"/>
  <c r="H5976" i="7" s="1"/>
  <c r="F5980" i="7"/>
  <c r="G5980" i="7" s="1"/>
  <c r="H5980" i="7" s="1"/>
  <c r="H5982" i="7"/>
  <c r="I5982" i="7" s="1"/>
  <c r="F5984" i="7"/>
  <c r="G5984" i="7" s="1"/>
  <c r="H5984" i="7" s="1"/>
  <c r="G5989" i="7"/>
  <c r="F5992" i="7"/>
  <c r="G5992" i="7" s="1"/>
  <c r="H5992" i="7" s="1"/>
  <c r="G5993" i="7"/>
  <c r="H5993" i="7" s="1"/>
  <c r="F5996" i="7"/>
  <c r="G5996" i="7" s="1"/>
  <c r="H5996" i="7" s="1"/>
  <c r="F6000" i="7"/>
  <c r="G6000" i="7" s="1"/>
  <c r="H6000" i="7" s="1"/>
  <c r="G6001" i="7"/>
  <c r="F6004" i="7"/>
  <c r="G6004" i="7" s="1"/>
  <c r="H6004" i="7" s="1"/>
  <c r="F6008" i="7"/>
  <c r="G6008" i="7" s="1"/>
  <c r="H6008" i="7" s="1"/>
  <c r="F6012" i="7"/>
  <c r="G6012" i="7" s="1"/>
  <c r="H6012" i="7" s="1"/>
  <c r="F6016" i="7"/>
  <c r="G6016" i="7" s="1"/>
  <c r="H6016" i="7" s="1"/>
  <c r="G6017" i="7"/>
  <c r="F6020" i="7"/>
  <c r="G6020" i="7" s="1"/>
  <c r="H6020" i="7" s="1"/>
  <c r="F6024" i="7"/>
  <c r="G6024" i="7" s="1"/>
  <c r="H6024" i="7" s="1"/>
  <c r="F6028" i="7"/>
  <c r="G6028" i="7" s="1"/>
  <c r="H6028" i="7" s="1"/>
  <c r="G6029" i="7"/>
  <c r="H6029" i="7" s="1"/>
  <c r="F6032" i="7"/>
  <c r="G6032" i="7" s="1"/>
  <c r="H6032" i="7" s="1"/>
  <c r="F6036" i="7"/>
  <c r="G6036" i="7" s="1"/>
  <c r="H6036" i="7" s="1"/>
  <c r="G6037" i="7"/>
  <c r="H6037" i="7" s="1"/>
  <c r="F6040" i="7"/>
  <c r="G6040" i="7" s="1"/>
  <c r="H6040" i="7" s="1"/>
  <c r="F6044" i="7"/>
  <c r="G6044" i="7" s="1"/>
  <c r="H6044" i="7" s="1"/>
  <c r="G6045" i="7"/>
  <c r="H6045" i="7" s="1"/>
  <c r="F6048" i="7"/>
  <c r="G6048" i="7" s="1"/>
  <c r="H6048" i="7" s="1"/>
  <c r="F6052" i="7"/>
  <c r="G6052" i="7" s="1"/>
  <c r="H6052" i="7" s="1"/>
  <c r="G6053" i="7"/>
  <c r="H6053" i="7" s="1"/>
  <c r="F6056" i="7"/>
  <c r="G6056" i="7" s="1"/>
  <c r="H6056" i="7" s="1"/>
  <c r="F6059" i="7"/>
  <c r="G6059" i="7" s="1"/>
  <c r="H6059" i="7" s="1"/>
  <c r="E6065" i="7"/>
  <c r="F6067" i="7"/>
  <c r="G6067" i="7" s="1"/>
  <c r="G6071" i="7"/>
  <c r="H6071" i="7" s="1"/>
  <c r="E6073" i="7"/>
  <c r="G6079" i="7"/>
  <c r="H6079" i="7" s="1"/>
  <c r="E6081" i="7"/>
  <c r="F6083" i="7"/>
  <c r="G6083" i="7" s="1"/>
  <c r="H6083" i="7" s="1"/>
  <c r="E6121" i="7"/>
  <c r="E6133" i="7"/>
  <c r="E6157" i="7"/>
  <c r="E6173" i="7"/>
  <c r="E6185" i="7"/>
  <c r="E6209" i="7"/>
  <c r="E6249" i="7"/>
  <c r="F6249" i="7" s="1"/>
  <c r="G6249" i="7" s="1"/>
  <c r="E6258" i="7"/>
  <c r="E6348" i="7"/>
  <c r="F6348" i="7" s="1"/>
  <c r="G6348" i="7" s="1"/>
  <c r="E6350" i="7"/>
  <c r="F6350" i="7" s="1"/>
  <c r="G6350" i="7" s="1"/>
  <c r="H6350" i="7" s="1"/>
  <c r="I6350" i="7" s="1"/>
  <c r="E6085" i="7"/>
  <c r="F6085" i="7" s="1"/>
  <c r="E6087" i="7"/>
  <c r="F6087" i="7" s="1"/>
  <c r="G6087" i="7" s="1"/>
  <c r="E6089" i="7"/>
  <c r="F6089" i="7" s="1"/>
  <c r="E6091" i="7"/>
  <c r="E6093" i="7"/>
  <c r="F6093" i="7" s="1"/>
  <c r="E6095" i="7"/>
  <c r="F6095" i="7" s="1"/>
  <c r="G6095" i="7" s="1"/>
  <c r="E6097" i="7"/>
  <c r="F6097" i="7" s="1"/>
  <c r="E6099" i="7"/>
  <c r="E6101" i="7"/>
  <c r="F6101" i="7" s="1"/>
  <c r="E6103" i="7"/>
  <c r="F6103" i="7" s="1"/>
  <c r="E6105" i="7"/>
  <c r="F6105" i="7" s="1"/>
  <c r="E6107" i="7"/>
  <c r="F6107" i="7" s="1"/>
  <c r="E6109" i="7"/>
  <c r="F6109" i="7" s="1"/>
  <c r="E6111" i="7"/>
  <c r="F6111" i="7" s="1"/>
  <c r="E6113" i="7"/>
  <c r="F6113" i="7" s="1"/>
  <c r="E6129" i="7"/>
  <c r="E6141" i="7"/>
  <c r="E6153" i="7"/>
  <c r="E6169" i="7"/>
  <c r="E6181" i="7"/>
  <c r="E6205" i="7"/>
  <c r="E6217" i="7"/>
  <c r="F6217" i="7" s="1"/>
  <c r="E6219" i="7"/>
  <c r="F6219" i="7" s="1"/>
  <c r="E6221" i="7"/>
  <c r="F6221" i="7" s="1"/>
  <c r="E6227" i="7"/>
  <c r="F6227" i="7" s="1"/>
  <c r="G6227" i="7" s="1"/>
  <c r="E6229" i="7"/>
  <c r="E6061" i="7"/>
  <c r="E6069" i="7"/>
  <c r="F6069" i="7" s="1"/>
  <c r="E6070" i="7"/>
  <c r="E6077" i="7"/>
  <c r="F6077" i="7" s="1"/>
  <c r="E6078" i="7"/>
  <c r="F6078" i="7" s="1"/>
  <c r="E6117" i="7"/>
  <c r="E6125" i="7"/>
  <c r="E6149" i="7"/>
  <c r="E6165" i="7"/>
  <c r="E6177" i="7"/>
  <c r="E6193" i="7"/>
  <c r="E6201" i="7"/>
  <c r="E6245" i="7"/>
  <c r="F6245" i="7" s="1"/>
  <c r="G6245" i="7" s="1"/>
  <c r="E6261" i="7"/>
  <c r="H6072" i="7"/>
  <c r="I6072" i="7" s="1"/>
  <c r="H6080" i="7"/>
  <c r="I6080" i="7" s="1"/>
  <c r="H6084" i="7"/>
  <c r="I6084" i="7" s="1"/>
  <c r="F6086" i="7"/>
  <c r="G6086" i="7" s="1"/>
  <c r="H6086" i="7" s="1"/>
  <c r="F6090" i="7"/>
  <c r="G6090" i="7" s="1"/>
  <c r="F6094" i="7"/>
  <c r="G6094" i="7" s="1"/>
  <c r="H6094" i="7" s="1"/>
  <c r="F6098" i="7"/>
  <c r="G6098" i="7" s="1"/>
  <c r="F6106" i="7"/>
  <c r="G6106" i="7" s="1"/>
  <c r="H6108" i="7"/>
  <c r="I6108" i="7" s="1"/>
  <c r="F6114" i="7"/>
  <c r="G6114" i="7" s="1"/>
  <c r="F6118" i="7"/>
  <c r="G6118" i="7" s="1"/>
  <c r="F6122" i="7"/>
  <c r="G6122" i="7" s="1"/>
  <c r="H6122" i="7" s="1"/>
  <c r="F6126" i="7"/>
  <c r="G6126" i="7" s="1"/>
  <c r="F6130" i="7"/>
  <c r="G6130" i="7" s="1"/>
  <c r="H6132" i="7"/>
  <c r="I6132" i="7" s="1"/>
  <c r="F6134" i="7"/>
  <c r="G6134" i="7" s="1"/>
  <c r="H6136" i="7"/>
  <c r="I6136" i="7" s="1"/>
  <c r="F6138" i="7"/>
  <c r="G6138" i="7" s="1"/>
  <c r="H6144" i="7"/>
  <c r="I6144" i="7" s="1"/>
  <c r="F6146" i="7"/>
  <c r="G6146" i="7" s="1"/>
  <c r="F6150" i="7"/>
  <c r="G6150" i="7" s="1"/>
  <c r="F6154" i="7"/>
  <c r="G6154" i="7" s="1"/>
  <c r="H6156" i="7"/>
  <c r="I6156" i="7" s="1"/>
  <c r="F6158" i="7"/>
  <c r="G6158" i="7" s="1"/>
  <c r="H6160" i="7"/>
  <c r="I6160" i="7" s="1"/>
  <c r="F6162" i="7"/>
  <c r="G6162" i="7" s="1"/>
  <c r="F6166" i="7"/>
  <c r="G6166" i="7" s="1"/>
  <c r="F6170" i="7"/>
  <c r="G6170" i="7" s="1"/>
  <c r="H6172" i="7"/>
  <c r="I6172" i="7" s="1"/>
  <c r="F6178" i="7"/>
  <c r="G6178" i="7" s="1"/>
  <c r="H6180" i="7"/>
  <c r="I6180" i="7" s="1"/>
  <c r="F6182" i="7"/>
  <c r="G6182" i="7" s="1"/>
  <c r="H6182" i="7" s="1"/>
  <c r="H6184" i="7"/>
  <c r="I6184" i="7" s="1"/>
  <c r="F6186" i="7"/>
  <c r="G6186" i="7" s="1"/>
  <c r="H6188" i="7"/>
  <c r="I6188" i="7" s="1"/>
  <c r="F6190" i="7"/>
  <c r="G6190" i="7" s="1"/>
  <c r="H6192" i="7"/>
  <c r="I6192" i="7" s="1"/>
  <c r="F6198" i="7"/>
  <c r="G6198" i="7" s="1"/>
  <c r="F6202" i="7"/>
  <c r="G6202" i="7" s="1"/>
  <c r="H6204" i="7"/>
  <c r="I6204" i="7" s="1"/>
  <c r="F6206" i="7"/>
  <c r="G6206" i="7" s="1"/>
  <c r="H6208" i="7"/>
  <c r="I6208" i="7" s="1"/>
  <c r="F6210" i="7"/>
  <c r="G6210" i="7" s="1"/>
  <c r="H6212" i="7"/>
  <c r="I6212" i="7" s="1"/>
  <c r="F6214" i="7"/>
  <c r="G6214" i="7" s="1"/>
  <c r="F6218" i="7"/>
  <c r="G6218" i="7" s="1"/>
  <c r="F6226" i="7"/>
  <c r="G6226" i="7" s="1"/>
  <c r="E6253" i="7"/>
  <c r="F6253" i="7" s="1"/>
  <c r="G6253" i="7" s="1"/>
  <c r="E6257" i="7"/>
  <c r="F6257" i="7" s="1"/>
  <c r="G6257" i="7" s="1"/>
  <c r="E6265" i="7"/>
  <c r="E6277" i="7"/>
  <c r="E6284" i="7"/>
  <c r="E6346" i="7"/>
  <c r="E6225" i="7"/>
  <c r="F6225" i="7" s="1"/>
  <c r="E6233" i="7"/>
  <c r="E6234" i="7"/>
  <c r="F6242" i="7"/>
  <c r="G6242" i="7" s="1"/>
  <c r="E6115" i="7"/>
  <c r="F6115" i="7" s="1"/>
  <c r="E6119" i="7"/>
  <c r="F6119" i="7" s="1"/>
  <c r="E6123" i="7"/>
  <c r="F6123" i="7" s="1"/>
  <c r="E6127" i="7"/>
  <c r="F6127" i="7" s="1"/>
  <c r="E6131" i="7"/>
  <c r="F6131" i="7" s="1"/>
  <c r="E6135" i="7"/>
  <c r="F6135" i="7" s="1"/>
  <c r="E6139" i="7"/>
  <c r="F6139" i="7" s="1"/>
  <c r="E6143" i="7"/>
  <c r="F6143" i="7" s="1"/>
  <c r="E6147" i="7"/>
  <c r="F6147" i="7" s="1"/>
  <c r="E6151" i="7"/>
  <c r="F6151" i="7" s="1"/>
  <c r="E6155" i="7"/>
  <c r="F6155" i="7" s="1"/>
  <c r="E6159" i="7"/>
  <c r="F6159" i="7" s="1"/>
  <c r="E6163" i="7"/>
  <c r="F6163" i="7" s="1"/>
  <c r="E6167" i="7"/>
  <c r="F6167" i="7" s="1"/>
  <c r="E6171" i="7"/>
  <c r="F6171" i="7" s="1"/>
  <c r="E6175" i="7"/>
  <c r="E6179" i="7"/>
  <c r="F6179" i="7" s="1"/>
  <c r="E6183" i="7"/>
  <c r="F6183" i="7" s="1"/>
  <c r="E6187" i="7"/>
  <c r="F6187" i="7" s="1"/>
  <c r="E6191" i="7"/>
  <c r="F6191" i="7" s="1"/>
  <c r="E6195" i="7"/>
  <c r="E6199" i="7"/>
  <c r="F6199" i="7" s="1"/>
  <c r="E6203" i="7"/>
  <c r="F6203" i="7" s="1"/>
  <c r="E6207" i="7"/>
  <c r="F6207" i="7" s="1"/>
  <c r="E6211" i="7"/>
  <c r="F6211" i="7" s="1"/>
  <c r="E6215" i="7"/>
  <c r="F6215" i="7" s="1"/>
  <c r="F6222" i="7"/>
  <c r="G6222" i="7" s="1"/>
  <c r="E6223" i="7"/>
  <c r="F6223" i="7" s="1"/>
  <c r="F6230" i="7"/>
  <c r="G6230" i="7" s="1"/>
  <c r="E6231" i="7"/>
  <c r="F6231" i="7" s="1"/>
  <c r="E6237" i="7"/>
  <c r="E6238" i="7"/>
  <c r="E6241" i="7"/>
  <c r="F6241" i="7" s="1"/>
  <c r="F6250" i="7"/>
  <c r="G6250" i="7" s="1"/>
  <c r="E6269" i="7"/>
  <c r="E6281" i="7"/>
  <c r="F6287" i="7"/>
  <c r="G6287" i="7" s="1"/>
  <c r="E6322" i="7"/>
  <c r="G6235" i="7"/>
  <c r="H6240" i="7"/>
  <c r="I6240" i="7" s="1"/>
  <c r="G6251" i="7"/>
  <c r="H6252" i="7"/>
  <c r="I6252" i="7" s="1"/>
  <c r="G6255" i="7"/>
  <c r="H6255" i="7" s="1"/>
  <c r="F6262" i="7"/>
  <c r="G6262" i="7" s="1"/>
  <c r="H6262" i="7" s="1"/>
  <c r="G6263" i="7"/>
  <c r="H6263" i="7" s="1"/>
  <c r="F6266" i="7"/>
  <c r="G6266" i="7" s="1"/>
  <c r="F6270" i="7"/>
  <c r="G6270" i="7" s="1"/>
  <c r="H6270" i="7" s="1"/>
  <c r="G6271" i="7"/>
  <c r="H6271" i="7" s="1"/>
  <c r="F6274" i="7"/>
  <c r="G6274" i="7" s="1"/>
  <c r="H6274" i="7" s="1"/>
  <c r="G6275" i="7"/>
  <c r="F6282" i="7"/>
  <c r="G6282" i="7" s="1"/>
  <c r="G6283" i="7"/>
  <c r="H6283" i="7" s="1"/>
  <c r="E6318" i="7"/>
  <c r="E6334" i="7"/>
  <c r="E6342" i="7"/>
  <c r="E6375" i="7"/>
  <c r="E6330" i="7"/>
  <c r="E6338" i="7"/>
  <c r="F6343" i="7"/>
  <c r="G6343" i="7" s="1"/>
  <c r="H6343" i="7" s="1"/>
  <c r="E6356" i="7"/>
  <c r="F6356" i="7" s="1"/>
  <c r="G6356" i="7" s="1"/>
  <c r="E6286" i="7"/>
  <c r="F6286" i="7" s="1"/>
  <c r="E6288" i="7"/>
  <c r="F6288" i="7" s="1"/>
  <c r="E6290" i="7"/>
  <c r="F6290" i="7" s="1"/>
  <c r="E6292" i="7"/>
  <c r="F6292" i="7" s="1"/>
  <c r="E6294" i="7"/>
  <c r="F6294" i="7" s="1"/>
  <c r="E6296" i="7"/>
  <c r="F6296" i="7" s="1"/>
  <c r="E6298" i="7"/>
  <c r="F6298" i="7" s="1"/>
  <c r="E6300" i="7"/>
  <c r="F6300" i="7" s="1"/>
  <c r="E6302" i="7"/>
  <c r="F6302" i="7" s="1"/>
  <c r="E6304" i="7"/>
  <c r="F6304" i="7" s="1"/>
  <c r="E6306" i="7"/>
  <c r="F6306" i="7" s="1"/>
  <c r="E6308" i="7"/>
  <c r="F6308" i="7" s="1"/>
  <c r="E6310" i="7"/>
  <c r="F6310" i="7" s="1"/>
  <c r="E6312" i="7"/>
  <c r="F6312" i="7" s="1"/>
  <c r="E6314" i="7"/>
  <c r="F6314" i="7" s="1"/>
  <c r="E6326" i="7"/>
  <c r="E6383" i="7"/>
  <c r="F6383" i="7" s="1"/>
  <c r="G6383" i="7" s="1"/>
  <c r="E6399" i="7"/>
  <c r="F6295" i="7"/>
  <c r="G6295" i="7" s="1"/>
  <c r="H6295" i="7" s="1"/>
  <c r="F6299" i="7"/>
  <c r="G6299" i="7" s="1"/>
  <c r="F6303" i="7"/>
  <c r="G6303" i="7" s="1"/>
  <c r="F6307" i="7"/>
  <c r="G6307" i="7" s="1"/>
  <c r="F6311" i="7"/>
  <c r="G6311" i="7" s="1"/>
  <c r="F6315" i="7"/>
  <c r="G6315" i="7" s="1"/>
  <c r="F6319" i="7"/>
  <c r="G6319" i="7" s="1"/>
  <c r="F6323" i="7"/>
  <c r="G6323" i="7" s="1"/>
  <c r="F6327" i="7"/>
  <c r="G6327" i="7" s="1"/>
  <c r="F6331" i="7"/>
  <c r="G6331" i="7" s="1"/>
  <c r="F6339" i="7"/>
  <c r="G6339" i="7" s="1"/>
  <c r="H6339" i="7" s="1"/>
  <c r="F6347" i="7"/>
  <c r="G6347" i="7" s="1"/>
  <c r="H6347" i="7" s="1"/>
  <c r="F6360" i="7"/>
  <c r="G6360" i="7" s="1"/>
  <c r="F6364" i="7"/>
  <c r="G6364" i="7" s="1"/>
  <c r="F6368" i="7"/>
  <c r="G6368" i="7" s="1"/>
  <c r="G6389" i="7"/>
  <c r="H6389" i="7" s="1"/>
  <c r="E6395" i="7"/>
  <c r="G6405" i="7"/>
  <c r="H6405" i="7" s="1"/>
  <c r="E6411" i="7"/>
  <c r="F6421" i="7"/>
  <c r="G6421" i="7" s="1"/>
  <c r="E6423" i="7"/>
  <c r="F6423" i="7" s="1"/>
  <c r="F6429" i="7"/>
  <c r="G6429" i="7" s="1"/>
  <c r="H6429" i="7" s="1"/>
  <c r="E6354" i="7"/>
  <c r="F6354" i="7" s="1"/>
  <c r="E6359" i="7"/>
  <c r="F6359" i="7" s="1"/>
  <c r="G6359" i="7" s="1"/>
  <c r="E6363" i="7"/>
  <c r="F6363" i="7" s="1"/>
  <c r="G6363" i="7" s="1"/>
  <c r="E6367" i="7"/>
  <c r="E6371" i="7"/>
  <c r="F6371" i="7" s="1"/>
  <c r="G6371" i="7" s="1"/>
  <c r="E6391" i="7"/>
  <c r="G6401" i="7"/>
  <c r="H6401" i="7" s="1"/>
  <c r="E6407" i="7"/>
  <c r="E6416" i="7"/>
  <c r="F6416" i="7" s="1"/>
  <c r="G6416" i="7" s="1"/>
  <c r="F6285" i="7"/>
  <c r="G6285" i="7" s="1"/>
  <c r="F6289" i="7"/>
  <c r="F6293" i="7"/>
  <c r="G6293" i="7" s="1"/>
  <c r="F6301" i="7"/>
  <c r="G6301" i="7" s="1"/>
  <c r="F6305" i="7"/>
  <c r="G6305" i="7" s="1"/>
  <c r="F6309" i="7"/>
  <c r="G6309" i="7" s="1"/>
  <c r="F6313" i="7"/>
  <c r="G6313" i="7" s="1"/>
  <c r="E6316" i="7"/>
  <c r="F6316" i="7" s="1"/>
  <c r="F6317" i="7"/>
  <c r="G6317" i="7" s="1"/>
  <c r="E6320" i="7"/>
  <c r="F6320" i="7" s="1"/>
  <c r="F6321" i="7"/>
  <c r="G6321" i="7" s="1"/>
  <c r="E6324" i="7"/>
  <c r="F6324" i="7" s="1"/>
  <c r="F6325" i="7"/>
  <c r="G6325" i="7" s="1"/>
  <c r="E6328" i="7"/>
  <c r="F6328" i="7" s="1"/>
  <c r="F6329" i="7"/>
  <c r="G6329" i="7" s="1"/>
  <c r="E6332" i="7"/>
  <c r="F6332" i="7" s="1"/>
  <c r="F6333" i="7"/>
  <c r="G6333" i="7" s="1"/>
  <c r="E6336" i="7"/>
  <c r="F6336" i="7" s="1"/>
  <c r="F6337" i="7"/>
  <c r="E6340" i="7"/>
  <c r="F6340" i="7" s="1"/>
  <c r="F6341" i="7"/>
  <c r="G6341" i="7" s="1"/>
  <c r="E6344" i="7"/>
  <c r="F6344" i="7" s="1"/>
  <c r="F6345" i="7"/>
  <c r="G6345" i="7" s="1"/>
  <c r="H6345" i="7" s="1"/>
  <c r="F6351" i="7"/>
  <c r="G6351" i="7" s="1"/>
  <c r="E6352" i="7"/>
  <c r="F6352" i="7" s="1"/>
  <c r="F6361" i="7"/>
  <c r="G6361" i="7" s="1"/>
  <c r="H6361" i="7" s="1"/>
  <c r="F6365" i="7"/>
  <c r="G6365" i="7" s="1"/>
  <c r="F6369" i="7"/>
  <c r="G6369" i="7" s="1"/>
  <c r="G6373" i="7"/>
  <c r="H6373" i="7" s="1"/>
  <c r="E6379" i="7"/>
  <c r="E6387" i="7"/>
  <c r="E6403" i="7"/>
  <c r="E6419" i="7"/>
  <c r="F6425" i="7"/>
  <c r="G6425" i="7" s="1"/>
  <c r="H6425" i="7" s="1"/>
  <c r="E6427" i="7"/>
  <c r="F6427" i="7" s="1"/>
  <c r="G6427" i="7" s="1"/>
  <c r="F6372" i="7"/>
  <c r="G6372" i="7" s="1"/>
  <c r="H6372" i="7" s="1"/>
  <c r="F6376" i="7"/>
  <c r="G6376" i="7" s="1"/>
  <c r="F6380" i="7"/>
  <c r="G6380" i="7" s="1"/>
  <c r="H6380" i="7" s="1"/>
  <c r="F6384" i="7"/>
  <c r="G6384" i="7" s="1"/>
  <c r="F6388" i="7"/>
  <c r="G6388" i="7" s="1"/>
  <c r="H6388" i="7" s="1"/>
  <c r="F6392" i="7"/>
  <c r="G6392" i="7" s="1"/>
  <c r="F6396" i="7"/>
  <c r="G6396" i="7" s="1"/>
  <c r="H6396" i="7" s="1"/>
  <c r="F6400" i="7"/>
  <c r="G6400" i="7" s="1"/>
  <c r="F6404" i="7"/>
  <c r="G6404" i="7" s="1"/>
  <c r="H6404" i="7" s="1"/>
  <c r="F6408" i="7"/>
  <c r="G6408" i="7" s="1"/>
  <c r="F6412" i="7"/>
  <c r="G6412" i="7" s="1"/>
  <c r="H6412" i="7" s="1"/>
  <c r="H6353" i="7"/>
  <c r="I6353" i="7" s="1"/>
  <c r="E6358" i="7"/>
  <c r="E6362" i="7"/>
  <c r="E6366" i="7"/>
  <c r="E6370" i="7"/>
  <c r="E6374" i="7"/>
  <c r="E6378" i="7"/>
  <c r="E6382" i="7"/>
  <c r="E6386" i="7"/>
  <c r="E6390" i="7"/>
  <c r="E6394" i="7"/>
  <c r="E6398" i="7"/>
  <c r="E6402" i="7"/>
  <c r="E6406" i="7"/>
  <c r="E6410" i="7"/>
  <c r="E6414" i="7"/>
  <c r="E6415" i="7"/>
  <c r="F6415" i="7" s="1"/>
  <c r="F6420" i="7"/>
  <c r="G6420" i="7" s="1"/>
  <c r="F6424" i="7"/>
  <c r="G6424" i="7" s="1"/>
  <c r="F6428" i="7"/>
  <c r="G6428" i="7" s="1"/>
  <c r="H6417" i="7"/>
  <c r="I6417" i="7" s="1"/>
  <c r="E6418" i="7"/>
  <c r="E6422" i="7"/>
  <c r="E6426" i="7"/>
  <c r="E6430" i="7"/>
  <c r="H17" i="2"/>
  <c r="H16" i="2"/>
  <c r="H15" i="2"/>
  <c r="H14" i="2"/>
  <c r="H13" i="2"/>
  <c r="H12" i="2"/>
  <c r="H11" i="2"/>
  <c r="H10" i="2"/>
  <c r="H9" i="2"/>
  <c r="H8" i="2"/>
  <c r="H4" i="2"/>
  <c r="R81" i="1"/>
  <c r="Q81" i="1"/>
  <c r="N81" i="1"/>
  <c r="M81" i="1"/>
  <c r="K81" i="1"/>
  <c r="S81" i="1" s="1"/>
  <c r="H81" i="1" a="1"/>
  <c r="H81" i="1" s="1"/>
  <c r="R80" i="1"/>
  <c r="Q80" i="1"/>
  <c r="N80" i="1"/>
  <c r="M80" i="1"/>
  <c r="K80" i="1"/>
  <c r="S80" i="1" s="1"/>
  <c r="H80" i="1" a="1"/>
  <c r="H80" i="1" s="1"/>
  <c r="R79" i="1"/>
  <c r="Q79" i="1"/>
  <c r="N79" i="1"/>
  <c r="M79" i="1"/>
  <c r="K79" i="1"/>
  <c r="S79" i="1" s="1"/>
  <c r="H79" i="1" a="1"/>
  <c r="H79" i="1" s="1"/>
  <c r="R78" i="1"/>
  <c r="Q78" i="1"/>
  <c r="N78" i="1"/>
  <c r="M78" i="1"/>
  <c r="K78" i="1"/>
  <c r="S78" i="1" s="1"/>
  <c r="H78" i="1" a="1"/>
  <c r="H78" i="1" s="1"/>
  <c r="K77" i="1"/>
  <c r="S77" i="1" s="1"/>
  <c r="H77" i="1" a="1"/>
  <c r="H77" i="1" s="1"/>
  <c r="K76" i="1"/>
  <c r="H76" i="1" a="1"/>
  <c r="H76" i="1" s="1"/>
  <c r="R75" i="1"/>
  <c r="Q75" i="1"/>
  <c r="N75" i="1"/>
  <c r="M75" i="1"/>
  <c r="K75" i="1"/>
  <c r="S75" i="1" s="1"/>
  <c r="H75" i="1" a="1"/>
  <c r="H75" i="1" s="1"/>
  <c r="R74" i="1"/>
  <c r="Q74" i="1"/>
  <c r="N74" i="1"/>
  <c r="M74" i="1"/>
  <c r="K74" i="1"/>
  <c r="S74" i="1" s="1"/>
  <c r="H74" i="1" a="1"/>
  <c r="H74" i="1" s="1"/>
  <c r="R73" i="1"/>
  <c r="Q73" i="1"/>
  <c r="N73" i="1"/>
  <c r="M73" i="1"/>
  <c r="K73" i="1"/>
  <c r="S73" i="1" s="1"/>
  <c r="H73" i="1" a="1"/>
  <c r="H73" i="1" s="1"/>
  <c r="R72" i="1"/>
  <c r="Q72" i="1"/>
  <c r="N72" i="1"/>
  <c r="M72" i="1"/>
  <c r="K72" i="1"/>
  <c r="S72" i="1" s="1"/>
  <c r="H72" i="1" a="1"/>
  <c r="H72" i="1" s="1"/>
  <c r="R71" i="1"/>
  <c r="Q71" i="1"/>
  <c r="N71" i="1"/>
  <c r="M71" i="1"/>
  <c r="K71" i="1"/>
  <c r="S71" i="1" s="1"/>
  <c r="H71" i="1" a="1"/>
  <c r="H71" i="1" s="1"/>
  <c r="R70" i="1"/>
  <c r="Q70" i="1"/>
  <c r="N70" i="1"/>
  <c r="M70" i="1"/>
  <c r="K70" i="1"/>
  <c r="S70" i="1" s="1"/>
  <c r="H70" i="1" a="1"/>
  <c r="H70" i="1" s="1"/>
  <c r="R69" i="1"/>
  <c r="Q69" i="1"/>
  <c r="N69" i="1"/>
  <c r="M69" i="1"/>
  <c r="K69" i="1"/>
  <c r="S69" i="1" s="1"/>
  <c r="H69" i="1" a="1"/>
  <c r="H69" i="1" s="1"/>
  <c r="I99" i="1"/>
  <c r="G6267" i="7" l="1"/>
  <c r="H6267" i="7" s="1"/>
  <c r="G4426" i="7"/>
  <c r="H4426" i="7" s="1"/>
  <c r="G4841" i="7"/>
  <c r="H4841" i="7" s="1"/>
  <c r="G5779" i="7"/>
  <c r="H5779" i="7" s="1"/>
  <c r="I5779" i="7" s="1"/>
  <c r="G4494" i="7"/>
  <c r="H4494" i="7" s="1"/>
  <c r="G4430" i="7"/>
  <c r="H4430" i="7" s="1"/>
  <c r="G4591" i="7"/>
  <c r="G4662" i="7"/>
  <c r="H4662" i="7" s="1"/>
  <c r="G263" i="7"/>
  <c r="H263" i="7" s="1"/>
  <c r="I263" i="7" s="1"/>
  <c r="G149" i="7"/>
  <c r="H149" i="7" s="1"/>
  <c r="I149" i="7" s="1"/>
  <c r="H150" i="7"/>
  <c r="I150" i="7" s="1"/>
  <c r="H298" i="7"/>
  <c r="I298" i="7" s="1"/>
  <c r="H230" i="7"/>
  <c r="I230" i="7" s="1"/>
  <c r="F182" i="7"/>
  <c r="G182" i="7" s="1"/>
  <c r="G63" i="7"/>
  <c r="F212" i="7"/>
  <c r="G212" i="7" s="1"/>
  <c r="F148" i="7"/>
  <c r="G148" i="7" s="1"/>
  <c r="I297" i="7"/>
  <c r="F62" i="7"/>
  <c r="G62" i="7" s="1"/>
  <c r="F181" i="7"/>
  <c r="G181" i="7" s="1"/>
  <c r="G3405" i="7"/>
  <c r="H3405" i="7" s="1"/>
  <c r="G3541" i="7"/>
  <c r="H3541" i="7" s="1"/>
  <c r="G143" i="7"/>
  <c r="H143" i="7" s="1"/>
  <c r="G599" i="7"/>
  <c r="H599" i="7" s="1"/>
  <c r="G5973" i="7"/>
  <c r="H5973" i="7" s="1"/>
  <c r="G4857" i="7"/>
  <c r="H4857" i="7" s="1"/>
  <c r="G4050" i="7"/>
  <c r="H4050" i="7" s="1"/>
  <c r="G290" i="7"/>
  <c r="H290" i="7" s="1"/>
  <c r="I290" i="7" s="1"/>
  <c r="G291" i="7"/>
  <c r="H142" i="7"/>
  <c r="I142" i="7" s="1"/>
  <c r="H222" i="7"/>
  <c r="I222" i="7" s="1"/>
  <c r="H271" i="7"/>
  <c r="I271" i="7" s="1"/>
  <c r="H291" i="7"/>
  <c r="I291" i="7" s="1"/>
  <c r="H173" i="7"/>
  <c r="I173" i="7" s="1"/>
  <c r="H255" i="7"/>
  <c r="I255" i="7" s="1"/>
  <c r="F141" i="7"/>
  <c r="G141" i="7" s="1"/>
  <c r="G203" i="7"/>
  <c r="G221" i="7"/>
  <c r="F174" i="7"/>
  <c r="G174" i="7" s="1"/>
  <c r="H254" i="7"/>
  <c r="I254" i="7" s="1"/>
  <c r="G204" i="7"/>
  <c r="G4564" i="7"/>
  <c r="H4564" i="7" s="1"/>
  <c r="I4564" i="7" s="1"/>
  <c r="G1421" i="7"/>
  <c r="H1421" i="7" s="1"/>
  <c r="I1421" i="7" s="1"/>
  <c r="G1464" i="7"/>
  <c r="G1433" i="7"/>
  <c r="F1437" i="7"/>
  <c r="G1437" i="7" s="1"/>
  <c r="F1429" i="7"/>
  <c r="G1429" i="7" s="1"/>
  <c r="G1425" i="7"/>
  <c r="G343" i="7"/>
  <c r="H343" i="7" s="1"/>
  <c r="I343" i="7" s="1"/>
  <c r="G6279" i="7"/>
  <c r="H6279" i="7" s="1"/>
  <c r="G3413" i="7"/>
  <c r="H3413" i="7" s="1"/>
  <c r="G6247" i="7"/>
  <c r="H6247" i="7" s="1"/>
  <c r="I6247" i="7" s="1"/>
  <c r="G5997" i="7"/>
  <c r="H5997" i="7" s="1"/>
  <c r="G1235" i="7"/>
  <c r="H1235" i="7" s="1"/>
  <c r="G731" i="7"/>
  <c r="H731" i="7" s="1"/>
  <c r="G6243" i="7"/>
  <c r="H6243" i="7" s="1"/>
  <c r="I6243" i="7" s="1"/>
  <c r="G3397" i="7"/>
  <c r="H3397" i="7" s="1"/>
  <c r="G345" i="7"/>
  <c r="H345" i="7" s="1"/>
  <c r="G437" i="7"/>
  <c r="H437" i="7" s="1"/>
  <c r="G4631" i="7"/>
  <c r="H4631" i="7" s="1"/>
  <c r="G4522" i="7"/>
  <c r="H4522" i="7" s="1"/>
  <c r="G365" i="7"/>
  <c r="H365" i="7" s="1"/>
  <c r="I365" i="7" s="1"/>
  <c r="G6291" i="7"/>
  <c r="H6291" i="7" s="1"/>
  <c r="I6291" i="7" s="1"/>
  <c r="J6291" i="7" s="1"/>
  <c r="K6291" i="7" s="1"/>
  <c r="G500" i="7"/>
  <c r="H500" i="7" s="1"/>
  <c r="G487" i="7"/>
  <c r="H487" i="7" s="1"/>
  <c r="I330" i="7"/>
  <c r="J330" i="7" s="1"/>
  <c r="G93" i="7"/>
  <c r="H93" i="7" s="1"/>
  <c r="I93" i="7" s="1"/>
  <c r="G523" i="7"/>
  <c r="H523" i="7" s="1"/>
  <c r="I523" i="7" s="1"/>
  <c r="G507" i="7"/>
  <c r="H507" i="7" s="1"/>
  <c r="I507" i="7" s="1"/>
  <c r="F459" i="7"/>
  <c r="G459" i="7" s="1"/>
  <c r="H459" i="7" s="1"/>
  <c r="I459" i="7" s="1"/>
  <c r="I522" i="7"/>
  <c r="J522" i="7" s="1"/>
  <c r="I458" i="7"/>
  <c r="J458" i="7" s="1"/>
  <c r="K458" i="7" s="1"/>
  <c r="G75" i="7"/>
  <c r="H75" i="7" s="1"/>
  <c r="I75" i="7" s="1"/>
  <c r="G516" i="7"/>
  <c r="H516" i="7" s="1"/>
  <c r="I516" i="7" s="1"/>
  <c r="J516" i="7" s="1"/>
  <c r="K516" i="7" s="1"/>
  <c r="F444" i="7"/>
  <c r="G444" i="7" s="1"/>
  <c r="F336" i="7"/>
  <c r="G336" i="7" s="1"/>
  <c r="F488" i="7"/>
  <c r="G488" i="7" s="1"/>
  <c r="G380" i="7"/>
  <c r="H380" i="7" s="1"/>
  <c r="F438" i="7"/>
  <c r="G438" i="7" s="1"/>
  <c r="H438" i="7" s="1"/>
  <c r="I438" i="7" s="1"/>
  <c r="G92" i="7"/>
  <c r="H92" i="7" s="1"/>
  <c r="F479" i="7"/>
  <c r="G479" i="7" s="1"/>
  <c r="H479" i="7" s="1"/>
  <c r="I479" i="7" s="1"/>
  <c r="G521" i="7"/>
  <c r="H521" i="7" s="1"/>
  <c r="I521" i="7" s="1"/>
  <c r="J521" i="7" s="1"/>
  <c r="K521" i="7" s="1"/>
  <c r="G452" i="7"/>
  <c r="H452" i="7" s="1"/>
  <c r="G312" i="7"/>
  <c r="H312" i="7" s="1"/>
  <c r="G472" i="7"/>
  <c r="H472" i="7" s="1"/>
  <c r="J329" i="7"/>
  <c r="K329" i="7" s="1"/>
  <c r="J93" i="7"/>
  <c r="K93" i="7" s="1"/>
  <c r="H501" i="7"/>
  <c r="I501" i="7" s="1"/>
  <c r="F844" i="7"/>
  <c r="G844" i="7" s="1"/>
  <c r="F853" i="7"/>
  <c r="G853" i="7" s="1"/>
  <c r="F331" i="7"/>
  <c r="G331" i="7" s="1"/>
  <c r="H134" i="7"/>
  <c r="I134" i="7" s="1"/>
  <c r="G379" i="7"/>
  <c r="G135" i="7"/>
  <c r="F105" i="7"/>
  <c r="G105" i="7" s="1"/>
  <c r="F852" i="7"/>
  <c r="G852" i="7" s="1"/>
  <c r="G1422" i="7"/>
  <c r="F493" i="7"/>
  <c r="G493" i="7" s="1"/>
  <c r="H515" i="7"/>
  <c r="I515" i="7" s="1"/>
  <c r="H358" i="7"/>
  <c r="I358" i="7" s="1"/>
  <c r="I998" i="7"/>
  <c r="F837" i="7"/>
  <c r="G837" i="7" s="1"/>
  <c r="H486" i="7"/>
  <c r="I486" i="7" s="1"/>
  <c r="G691" i="7"/>
  <c r="F845" i="7"/>
  <c r="G845" i="7" s="1"/>
  <c r="I494" i="7"/>
  <c r="H451" i="7"/>
  <c r="I451" i="7" s="1"/>
  <c r="G305" i="7"/>
  <c r="F445" i="7"/>
  <c r="G445" i="7" s="1"/>
  <c r="I371" i="7"/>
  <c r="I508" i="7"/>
  <c r="I311" i="7"/>
  <c r="I364" i="7"/>
  <c r="F351" i="7"/>
  <c r="G351" i="7" s="1"/>
  <c r="I372" i="7"/>
  <c r="I304" i="7"/>
  <c r="G514" i="7"/>
  <c r="I851" i="7"/>
  <c r="G337" i="7"/>
  <c r="H103" i="7"/>
  <c r="I103" i="7" s="1"/>
  <c r="F350" i="7"/>
  <c r="G350" i="7" s="1"/>
  <c r="F357" i="7"/>
  <c r="G357" i="7" s="1"/>
  <c r="G690" i="7"/>
  <c r="G68" i="7"/>
  <c r="G94" i="7"/>
  <c r="F344" i="7"/>
  <c r="G344" i="7" s="1"/>
  <c r="F104" i="7"/>
  <c r="G104" i="7" s="1"/>
  <c r="G692" i="7"/>
  <c r="H692" i="7" s="1"/>
  <c r="I692" i="7" s="1"/>
  <c r="G313" i="7"/>
  <c r="H313" i="7" s="1"/>
  <c r="I313" i="7" s="1"/>
  <c r="G1461" i="7"/>
  <c r="H1461" i="7" s="1"/>
  <c r="F272" i="7"/>
  <c r="G272" i="7" s="1"/>
  <c r="I502" i="7"/>
  <c r="J502" i="7" s="1"/>
  <c r="G175" i="7"/>
  <c r="H175" i="7" s="1"/>
  <c r="I175" i="7" s="1"/>
  <c r="G999" i="7"/>
  <c r="H999" i="7" s="1"/>
  <c r="I378" i="7"/>
  <c r="J378" i="7" s="1"/>
  <c r="I306" i="7"/>
  <c r="J306" i="7" s="1"/>
  <c r="K306" i="7" s="1"/>
  <c r="G387" i="7"/>
  <c r="H387" i="7" s="1"/>
  <c r="I387" i="7" s="1"/>
  <c r="G1465" i="7"/>
  <c r="H1465" i="7" s="1"/>
  <c r="F1445" i="7"/>
  <c r="G1445" i="7" s="1"/>
  <c r="H446" i="7"/>
  <c r="I446" i="7" s="1"/>
  <c r="H157" i="7"/>
  <c r="I157" i="7" s="1"/>
  <c r="H205" i="7"/>
  <c r="I205" i="7" s="1"/>
  <c r="H1314" i="7"/>
  <c r="I1314" i="7" s="1"/>
  <c r="H509" i="7"/>
  <c r="I509" i="7" s="1"/>
  <c r="H373" i="7"/>
  <c r="I373" i="7" s="1"/>
  <c r="H366" i="7"/>
  <c r="I366" i="7" s="1"/>
  <c r="H495" i="7"/>
  <c r="I495" i="7" s="1"/>
  <c r="H299" i="7"/>
  <c r="I299" i="7" s="1"/>
  <c r="J352" i="7"/>
  <c r="K352" i="7" s="1"/>
  <c r="G223" i="7"/>
  <c r="G439" i="7"/>
  <c r="I1441" i="7"/>
  <c r="I991" i="7"/>
  <c r="G338" i="7"/>
  <c r="F1000" i="7"/>
  <c r="G1000" i="7" s="1"/>
  <c r="I846" i="7"/>
  <c r="J256" i="7"/>
  <c r="K256" i="7" s="1"/>
  <c r="F993" i="7"/>
  <c r="G993" i="7" s="1"/>
  <c r="G591" i="7"/>
  <c r="H591" i="7" s="1"/>
  <c r="F453" i="7"/>
  <c r="G453" i="7" s="1"/>
  <c r="I1449" i="7"/>
  <c r="F992" i="7"/>
  <c r="G992" i="7" s="1"/>
  <c r="H359" i="7"/>
  <c r="I359" i="7" s="1"/>
  <c r="I465" i="7"/>
  <c r="G1457" i="7"/>
  <c r="F1453" i="7"/>
  <c r="G1453" i="7" s="1"/>
  <c r="G460" i="7"/>
  <c r="G536" i="7"/>
  <c r="H536" i="7" s="1"/>
  <c r="I536" i="7" s="1"/>
  <c r="J536" i="7" s="1"/>
  <c r="K536" i="7" s="1"/>
  <c r="G292" i="7"/>
  <c r="G3621" i="7"/>
  <c r="H3621" i="7" s="1"/>
  <c r="G4058" i="7"/>
  <c r="H4058" i="7" s="1"/>
  <c r="G3557" i="7"/>
  <c r="H3557" i="7" s="1"/>
  <c r="G4596" i="7"/>
  <c r="H4596" i="7" s="1"/>
  <c r="J99" i="1"/>
  <c r="G811" i="7"/>
  <c r="H811" i="7" s="1"/>
  <c r="G2689" i="7"/>
  <c r="H2689" i="7" s="1"/>
  <c r="G684" i="7"/>
  <c r="H684" i="7" s="1"/>
  <c r="G556" i="7"/>
  <c r="H556" i="7" s="1"/>
  <c r="G1512" i="7"/>
  <c r="H1512" i="7" s="1"/>
  <c r="I1512" i="7" s="1"/>
  <c r="J1512" i="7" s="1"/>
  <c r="K1512" i="7" s="1"/>
  <c r="G1290" i="7"/>
  <c r="H1290" i="7" s="1"/>
  <c r="G559" i="7"/>
  <c r="H559" i="7" s="1"/>
  <c r="I559" i="7" s="1"/>
  <c r="J559" i="7" s="1"/>
  <c r="K559" i="7" s="1"/>
  <c r="F127" i="7"/>
  <c r="G127" i="7" s="1"/>
  <c r="I6075" i="7"/>
  <c r="J6075" i="7" s="1"/>
  <c r="K6075" i="7" s="1"/>
  <c r="G1175" i="7"/>
  <c r="H1175" i="7" s="1"/>
  <c r="G431" i="7"/>
  <c r="H431" i="7" s="1"/>
  <c r="I431" i="7" s="1"/>
  <c r="I1415" i="7"/>
  <c r="J1415" i="7" s="1"/>
  <c r="K1415" i="7" s="1"/>
  <c r="G631" i="7"/>
  <c r="G6224" i="7"/>
  <c r="H6224" i="7" s="1"/>
  <c r="G1323" i="7"/>
  <c r="H1323" i="7" s="1"/>
  <c r="I1323" i="7" s="1"/>
  <c r="J1323" i="7" s="1"/>
  <c r="K1323" i="7" s="1"/>
  <c r="G389" i="7"/>
  <c r="H389" i="7" s="1"/>
  <c r="I389" i="7" s="1"/>
  <c r="G3517" i="7"/>
  <c r="H3517" i="7" s="1"/>
  <c r="G567" i="7"/>
  <c r="H567" i="7" s="1"/>
  <c r="G635" i="7"/>
  <c r="H635" i="7" s="1"/>
  <c r="I635" i="7" s="1"/>
  <c r="G295" i="7"/>
  <c r="H295" i="7" s="1"/>
  <c r="I295" i="7" s="1"/>
  <c r="G215" i="7"/>
  <c r="H215" i="7" s="1"/>
  <c r="G2197" i="7"/>
  <c r="H2197" i="7" s="1"/>
  <c r="I2197" i="7" s="1"/>
  <c r="F2869" i="7"/>
  <c r="G2869" i="7" s="1"/>
  <c r="F1368" i="7"/>
  <c r="G1368" i="7" s="1"/>
  <c r="I1114" i="7"/>
  <c r="I986" i="7"/>
  <c r="F944" i="7"/>
  <c r="G944" i="7" s="1"/>
  <c r="H214" i="7"/>
  <c r="I214" i="7" s="1"/>
  <c r="I942" i="7"/>
  <c r="G1426" i="7"/>
  <c r="G1414" i="7"/>
  <c r="H323" i="7"/>
  <c r="I323" i="7" s="1"/>
  <c r="H285" i="7"/>
  <c r="I285" i="7" s="1"/>
  <c r="J1367" i="7"/>
  <c r="K1367" i="7" s="1"/>
  <c r="I1018" i="7"/>
  <c r="G1450" i="7"/>
  <c r="G1434" i="7"/>
  <c r="G1430" i="7"/>
  <c r="H838" i="7"/>
  <c r="I838" i="7" s="1"/>
  <c r="H126" i="7"/>
  <c r="I126" i="7" s="1"/>
  <c r="I1306" i="7"/>
  <c r="F1148" i="7"/>
  <c r="G1148" i="7" s="1"/>
  <c r="F1112" i="7"/>
  <c r="G1112" i="7" s="1"/>
  <c r="F984" i="7"/>
  <c r="G984" i="7" s="1"/>
  <c r="F812" i="7"/>
  <c r="G812" i="7" s="1"/>
  <c r="G1462" i="7"/>
  <c r="G1458" i="7"/>
  <c r="G1454" i="7"/>
  <c r="G1446" i="7"/>
  <c r="G1442" i="7"/>
  <c r="G1438" i="7"/>
  <c r="H830" i="7"/>
  <c r="I830" i="7" s="1"/>
  <c r="J324" i="7"/>
  <c r="K324" i="7" s="1"/>
  <c r="F810" i="7"/>
  <c r="G810" i="7" s="1"/>
  <c r="G265" i="7"/>
  <c r="G183" i="7"/>
  <c r="G283" i="7"/>
  <c r="J576" i="7"/>
  <c r="K576" i="7" s="1"/>
  <c r="F985" i="7"/>
  <c r="G985" i="7" s="1"/>
  <c r="I322" i="7"/>
  <c r="G683" i="7"/>
  <c r="F633" i="7"/>
  <c r="G633" i="7" s="1"/>
  <c r="F213" i="7"/>
  <c r="G213" i="7" s="1"/>
  <c r="I943" i="7"/>
  <c r="G1418" i="7"/>
  <c r="J480" i="7"/>
  <c r="K480" i="7" s="1"/>
  <c r="J248" i="7"/>
  <c r="K248" i="7" s="1"/>
  <c r="F1197" i="7"/>
  <c r="G1197" i="7" s="1"/>
  <c r="F1113" i="7"/>
  <c r="G1113" i="7" s="1"/>
  <c r="F1017" i="7"/>
  <c r="G1017" i="7" s="1"/>
  <c r="H430" i="7"/>
  <c r="I430" i="7" s="1"/>
  <c r="G249" i="7"/>
  <c r="G247" i="7"/>
  <c r="I197" i="7"/>
  <c r="H555" i="7"/>
  <c r="I555" i="7" s="1"/>
  <c r="F1305" i="7"/>
  <c r="G1305" i="7" s="1"/>
  <c r="F777" i="7"/>
  <c r="G777" i="7" s="1"/>
  <c r="I554" i="7"/>
  <c r="G685" i="7"/>
  <c r="I1307" i="7"/>
  <c r="I1019" i="7"/>
  <c r="G198" i="7"/>
  <c r="F1417" i="7"/>
  <c r="G1417" i="7" s="1"/>
  <c r="G264" i="7"/>
  <c r="G196" i="7"/>
  <c r="H231" i="7"/>
  <c r="I231" i="7" s="1"/>
  <c r="G730" i="7"/>
  <c r="G634" i="7"/>
  <c r="F388" i="7"/>
  <c r="G388" i="7" s="1"/>
  <c r="G432" i="7"/>
  <c r="G481" i="7"/>
  <c r="I166" i="7"/>
  <c r="I232" i="7"/>
  <c r="I128" i="7"/>
  <c r="H167" i="7"/>
  <c r="I167" i="7" s="1"/>
  <c r="F136" i="7"/>
  <c r="G136" i="7" s="1"/>
  <c r="G284" i="7"/>
  <c r="G216" i="7"/>
  <c r="G168" i="7"/>
  <c r="G839" i="7"/>
  <c r="G823" i="7"/>
  <c r="H823" i="7" s="1"/>
  <c r="F3781" i="7"/>
  <c r="G3781" i="7" s="1"/>
  <c r="H3781" i="7" s="1"/>
  <c r="I3781" i="7" s="1"/>
  <c r="J3781" i="7" s="1"/>
  <c r="K3781" i="7" s="1"/>
  <c r="G604" i="7"/>
  <c r="H604" i="7" s="1"/>
  <c r="G568" i="7"/>
  <c r="H568" i="7" s="1"/>
  <c r="I568" i="7" s="1"/>
  <c r="J568" i="7" s="1"/>
  <c r="K568" i="7" s="1"/>
  <c r="G978" i="7"/>
  <c r="H978" i="7" s="1"/>
  <c r="I978" i="7" s="1"/>
  <c r="G6239" i="7"/>
  <c r="H6239" i="7" s="1"/>
  <c r="I6239" i="7" s="1"/>
  <c r="G4627" i="7"/>
  <c r="H4627" i="7" s="1"/>
  <c r="G4670" i="7"/>
  <c r="H4670" i="7" s="1"/>
  <c r="G3525" i="7"/>
  <c r="H3525" i="7" s="1"/>
  <c r="G2665" i="7"/>
  <c r="H2665" i="7" s="1"/>
  <c r="G1298" i="7"/>
  <c r="H1298" i="7" s="1"/>
  <c r="G3589" i="7"/>
  <c r="H3589" i="7" s="1"/>
  <c r="G1106" i="7"/>
  <c r="H1106" i="7" s="1"/>
  <c r="F1150" i="7"/>
  <c r="G1150" i="7" s="1"/>
  <c r="G534" i="7"/>
  <c r="H534" i="7" s="1"/>
  <c r="G4018" i="7"/>
  <c r="H4018" i="7" s="1"/>
  <c r="G2860" i="7"/>
  <c r="H2860" i="7" s="1"/>
  <c r="G919" i="7"/>
  <c r="H919" i="7" s="1"/>
  <c r="I919" i="7" s="1"/>
  <c r="J919" i="7" s="1"/>
  <c r="K919" i="7" s="1"/>
  <c r="G6377" i="7"/>
  <c r="H6377" i="7" s="1"/>
  <c r="G6063" i="7"/>
  <c r="H6063" i="7" s="1"/>
  <c r="G4042" i="7"/>
  <c r="H4042" i="7" s="1"/>
  <c r="G4478" i="7"/>
  <c r="H4478" i="7" s="1"/>
  <c r="G3195" i="7"/>
  <c r="H3195" i="7" s="1"/>
  <c r="I3195" i="7" s="1"/>
  <c r="G2697" i="7"/>
  <c r="H2697" i="7" s="1"/>
  <c r="G1662" i="7"/>
  <c r="H1662" i="7" s="1"/>
  <c r="G589" i="7"/>
  <c r="H589" i="7" s="1"/>
  <c r="I589" i="7" s="1"/>
  <c r="G535" i="7"/>
  <c r="H535" i="7" s="1"/>
  <c r="G6268" i="7"/>
  <c r="H6268" i="7" s="1"/>
  <c r="I6268" i="7" s="1"/>
  <c r="J6268" i="7" s="1"/>
  <c r="K6268" i="7" s="1"/>
  <c r="I1491" i="7"/>
  <c r="J1491" i="7" s="1"/>
  <c r="K1491" i="7" s="1"/>
  <c r="G547" i="7"/>
  <c r="H547" i="7" s="1"/>
  <c r="I547" i="7" s="1"/>
  <c r="G3129" i="7"/>
  <c r="H3129" i="7" s="1"/>
  <c r="G2437" i="7"/>
  <c r="H2437" i="7" s="1"/>
  <c r="G1663" i="7"/>
  <c r="H1663" i="7" s="1"/>
  <c r="G1490" i="7"/>
  <c r="H1490" i="7" s="1"/>
  <c r="I1490" i="7" s="1"/>
  <c r="I626" i="7"/>
  <c r="J626" i="7" s="1"/>
  <c r="K626" i="7" s="1"/>
  <c r="G3130" i="7"/>
  <c r="H3130" i="7" s="1"/>
  <c r="I3130" i="7" s="1"/>
  <c r="I474" i="7"/>
  <c r="J474" i="7" s="1"/>
  <c r="K474" i="7" s="1"/>
  <c r="I723" i="7"/>
  <c r="J723" i="7" s="1"/>
  <c r="F603" i="7"/>
  <c r="G603" i="7" s="1"/>
  <c r="H603" i="7" s="1"/>
  <c r="I603" i="7" s="1"/>
  <c r="G1299" i="7"/>
  <c r="H1299" i="7" s="1"/>
  <c r="G1251" i="7"/>
  <c r="H1251" i="7" s="1"/>
  <c r="G1664" i="7"/>
  <c r="H1664" i="7" s="1"/>
  <c r="I1664" i="7" s="1"/>
  <c r="G2529" i="7"/>
  <c r="H2529" i="7" s="1"/>
  <c r="G967" i="7"/>
  <c r="H967" i="7" s="1"/>
  <c r="F3514" i="7"/>
  <c r="G3514" i="7" s="1"/>
  <c r="F3459" i="7"/>
  <c r="G3459" i="7" s="1"/>
  <c r="I3428" i="7"/>
  <c r="H1734" i="7"/>
  <c r="I1734" i="7" s="1"/>
  <c r="G6296" i="7"/>
  <c r="H6296" i="7" s="1"/>
  <c r="I4903" i="7"/>
  <c r="J4903" i="7" s="1"/>
  <c r="F3007" i="7"/>
  <c r="G3007" i="7" s="1"/>
  <c r="H2491" i="7"/>
  <c r="I2491" i="7" s="1"/>
  <c r="H2259" i="7"/>
  <c r="I2259" i="7" s="1"/>
  <c r="H1979" i="7"/>
  <c r="I1979" i="7" s="1"/>
  <c r="G1902" i="7"/>
  <c r="F2722" i="7"/>
  <c r="G2722" i="7" s="1"/>
  <c r="F1980" i="7"/>
  <c r="G1980" i="7" s="1"/>
  <c r="F1408" i="7"/>
  <c r="G1408" i="7" s="1"/>
  <c r="F1324" i="7"/>
  <c r="G1324" i="7" s="1"/>
  <c r="F1288" i="7"/>
  <c r="G1288" i="7" s="1"/>
  <c r="F936" i="7"/>
  <c r="G936" i="7" s="1"/>
  <c r="I1783" i="7"/>
  <c r="G3128" i="7"/>
  <c r="G2534" i="7"/>
  <c r="G2306" i="7"/>
  <c r="G2130" i="7"/>
  <c r="G2006" i="7"/>
  <c r="G2773" i="7"/>
  <c r="F2512" i="7"/>
  <c r="G2512" i="7" s="1"/>
  <c r="G1686" i="7"/>
  <c r="H1390" i="7"/>
  <c r="I1390" i="7" s="1"/>
  <c r="I1511" i="7"/>
  <c r="J1279" i="7"/>
  <c r="K1279" i="7" s="1"/>
  <c r="F1264" i="7"/>
  <c r="G1264" i="7" s="1"/>
  <c r="I1190" i="7"/>
  <c r="F1128" i="7"/>
  <c r="G1128" i="7" s="1"/>
  <c r="I1090" i="7"/>
  <c r="F1068" i="7"/>
  <c r="G1068" i="7" s="1"/>
  <c r="F880" i="7"/>
  <c r="G880" i="7" s="1"/>
  <c r="H869" i="7"/>
  <c r="I869" i="7" s="1"/>
  <c r="F3051" i="7"/>
  <c r="G3051" i="7" s="1"/>
  <c r="I2111" i="7"/>
  <c r="I1903" i="7"/>
  <c r="G2582" i="7"/>
  <c r="H2331" i="7"/>
  <c r="I2331" i="7" s="1"/>
  <c r="H2131" i="7"/>
  <c r="I2131" i="7" s="1"/>
  <c r="G1914" i="7"/>
  <c r="G1846" i="7"/>
  <c r="F2472" i="7"/>
  <c r="G2472" i="7" s="1"/>
  <c r="G1818" i="7"/>
  <c r="G1784" i="7"/>
  <c r="G1736" i="7"/>
  <c r="F1360" i="7"/>
  <c r="G1360" i="7" s="1"/>
  <c r="F1316" i="7"/>
  <c r="G1316" i="7" s="1"/>
  <c r="F1300" i="7"/>
  <c r="G1300" i="7" s="1"/>
  <c r="F1080" i="7"/>
  <c r="G1080" i="7" s="1"/>
  <c r="I1010" i="7"/>
  <c r="I1002" i="7"/>
  <c r="F968" i="7"/>
  <c r="G968" i="7" s="1"/>
  <c r="J955" i="7"/>
  <c r="K955" i="7" s="1"/>
  <c r="J855" i="7"/>
  <c r="K855" i="7" s="1"/>
  <c r="F804" i="7"/>
  <c r="G804" i="7" s="1"/>
  <c r="G1688" i="7"/>
  <c r="H822" i="7"/>
  <c r="I822" i="7" s="1"/>
  <c r="J2928" i="7"/>
  <c r="K2928" i="7" s="1"/>
  <c r="G2378" i="7"/>
  <c r="G2190" i="7"/>
  <c r="G2110" i="7"/>
  <c r="G1978" i="7"/>
  <c r="H1847" i="7"/>
  <c r="I1847" i="7" s="1"/>
  <c r="H1735" i="7"/>
  <c r="I1735" i="7" s="1"/>
  <c r="F1912" i="7"/>
  <c r="G1912" i="7" s="1"/>
  <c r="F2112" i="7"/>
  <c r="G2112" i="7" s="1"/>
  <c r="H1342" i="7"/>
  <c r="I1342" i="7" s="1"/>
  <c r="G1492" i="7"/>
  <c r="F1340" i="7"/>
  <c r="G1340" i="7" s="1"/>
  <c r="I1298" i="7"/>
  <c r="F1280" i="7"/>
  <c r="G1280" i="7" s="1"/>
  <c r="I1278" i="7"/>
  <c r="I1198" i="7"/>
  <c r="F1188" i="7"/>
  <c r="G1188" i="7" s="1"/>
  <c r="F1140" i="7"/>
  <c r="G1140" i="7" s="1"/>
  <c r="I1130" i="7"/>
  <c r="F1088" i="7"/>
  <c r="G1088" i="7" s="1"/>
  <c r="I1078" i="7"/>
  <c r="I1058" i="7"/>
  <c r="F920" i="7"/>
  <c r="G920" i="7" s="1"/>
  <c r="F908" i="7"/>
  <c r="G908" i="7" s="1"/>
  <c r="I882" i="7"/>
  <c r="F868" i="7"/>
  <c r="G868" i="7" s="1"/>
  <c r="I854" i="7"/>
  <c r="F776" i="7"/>
  <c r="G776" i="7" s="1"/>
  <c r="J771" i="7"/>
  <c r="K771" i="7" s="1"/>
  <c r="H1622" i="7"/>
  <c r="I1622" i="7" s="1"/>
  <c r="H1639" i="7"/>
  <c r="I1639" i="7" s="1"/>
  <c r="H1451" i="7"/>
  <c r="I1451" i="7" s="1"/>
  <c r="H1253" i="7"/>
  <c r="I1253" i="7" s="1"/>
  <c r="G1410" i="7"/>
  <c r="J628" i="7"/>
  <c r="K628" i="7" s="1"/>
  <c r="F1241" i="7"/>
  <c r="G1241" i="7" s="1"/>
  <c r="H677" i="7"/>
  <c r="I677" i="7" s="1"/>
  <c r="F577" i="7"/>
  <c r="G577" i="7" s="1"/>
  <c r="F1419" i="7"/>
  <c r="G1419" i="7" s="1"/>
  <c r="F909" i="7"/>
  <c r="G909" i="7" s="1"/>
  <c r="J587" i="7"/>
  <c r="K587" i="7" s="1"/>
  <c r="J548" i="7"/>
  <c r="K548" i="7" s="1"/>
  <c r="F2212" i="7"/>
  <c r="G2212" i="7" s="1"/>
  <c r="G1624" i="7"/>
  <c r="F745" i="7"/>
  <c r="G745" i="7" s="1"/>
  <c r="F721" i="7"/>
  <c r="G721" i="7" s="1"/>
  <c r="G627" i="7"/>
  <c r="F772" i="7"/>
  <c r="G772" i="7" s="1"/>
  <c r="J624" i="7"/>
  <c r="K624" i="7" s="1"/>
  <c r="F1848" i="7"/>
  <c r="G1848" i="7" s="1"/>
  <c r="F1001" i="7"/>
  <c r="G1001" i="7" s="1"/>
  <c r="F937" i="7"/>
  <c r="G937" i="7" s="1"/>
  <c r="F625" i="7"/>
  <c r="G625" i="7" s="1"/>
  <c r="F601" i="7"/>
  <c r="G601" i="7" s="1"/>
  <c r="F569" i="7"/>
  <c r="G569" i="7" s="1"/>
  <c r="G1435" i="7"/>
  <c r="F1149" i="7"/>
  <c r="G1149" i="7" s="1"/>
  <c r="H821" i="7"/>
  <c r="I821" i="7" s="1"/>
  <c r="H605" i="7"/>
  <c r="I605" i="7" s="1"/>
  <c r="F1252" i="7"/>
  <c r="G1252" i="7" s="1"/>
  <c r="F1240" i="7"/>
  <c r="G1240" i="7" s="1"/>
  <c r="J1199" i="7"/>
  <c r="K1199" i="7" s="1"/>
  <c r="J1079" i="7"/>
  <c r="K1079" i="7" s="1"/>
  <c r="J1067" i="7"/>
  <c r="K1067" i="7" s="1"/>
  <c r="F1056" i="7"/>
  <c r="G1056" i="7" s="1"/>
  <c r="F1012" i="7"/>
  <c r="G1012" i="7" s="1"/>
  <c r="I966" i="7"/>
  <c r="I954" i="7"/>
  <c r="I918" i="7"/>
  <c r="I870" i="7"/>
  <c r="F832" i="7"/>
  <c r="G832" i="7" s="1"/>
  <c r="J732" i="7"/>
  <c r="K732" i="7" s="1"/>
  <c r="J588" i="7"/>
  <c r="K588" i="7" s="1"/>
  <c r="F977" i="7"/>
  <c r="G977" i="7" s="1"/>
  <c r="F881" i="7"/>
  <c r="G881" i="7" s="1"/>
  <c r="F1361" i="7"/>
  <c r="G1361" i="7" s="1"/>
  <c r="F1265" i="7"/>
  <c r="G1265" i="7" s="1"/>
  <c r="F805" i="7"/>
  <c r="G805" i="7" s="1"/>
  <c r="H746" i="7"/>
  <c r="I746" i="7" s="1"/>
  <c r="H722" i="7"/>
  <c r="I722" i="7" s="1"/>
  <c r="F1389" i="7"/>
  <c r="G1389" i="7" s="1"/>
  <c r="F1189" i="7"/>
  <c r="G1189" i="7" s="1"/>
  <c r="I678" i="7"/>
  <c r="I525" i="7"/>
  <c r="F2005" i="7"/>
  <c r="G2005" i="7" s="1"/>
  <c r="G1819" i="7"/>
  <c r="G1463" i="7"/>
  <c r="G1817" i="7"/>
  <c r="I578" i="7"/>
  <c r="F1623" i="7"/>
  <c r="G1623" i="7" s="1"/>
  <c r="F1369" i="7"/>
  <c r="G1369" i="7" s="1"/>
  <c r="F1289" i="7"/>
  <c r="G1289" i="7" s="1"/>
  <c r="F1105" i="7"/>
  <c r="G1105" i="7" s="1"/>
  <c r="F1089" i="7"/>
  <c r="G1089" i="7" s="1"/>
  <c r="F1638" i="7"/>
  <c r="G1638" i="7" s="1"/>
  <c r="F1325" i="7"/>
  <c r="G1325" i="7" s="1"/>
  <c r="F1141" i="7"/>
  <c r="G1141" i="7" s="1"/>
  <c r="H549" i="7"/>
  <c r="I549" i="7" s="1"/>
  <c r="H463" i="7"/>
  <c r="I463" i="7" s="1"/>
  <c r="G1637" i="7"/>
  <c r="F1129" i="7"/>
  <c r="G1129" i="7" s="1"/>
  <c r="F953" i="7"/>
  <c r="G953" i="7" s="1"/>
  <c r="G1459" i="7"/>
  <c r="G1443" i="7"/>
  <c r="G1427" i="7"/>
  <c r="G1411" i="7"/>
  <c r="F1341" i="7"/>
  <c r="G1341" i="7" s="1"/>
  <c r="I534" i="7"/>
  <c r="I473" i="7"/>
  <c r="F1513" i="7"/>
  <c r="G1513" i="7" s="1"/>
  <c r="G1447" i="7"/>
  <c r="F1057" i="7"/>
  <c r="G1057" i="7" s="1"/>
  <c r="F1069" i="7"/>
  <c r="G1069" i="7" s="1"/>
  <c r="F1785" i="7"/>
  <c r="G1785" i="7" s="1"/>
  <c r="F1315" i="7"/>
  <c r="G1315" i="7" s="1"/>
  <c r="I1359" i="7"/>
  <c r="F1901" i="7"/>
  <c r="G1901" i="7" s="1"/>
  <c r="G1407" i="7"/>
  <c r="F1391" i="7"/>
  <c r="G1391" i="7" s="1"/>
  <c r="G1439" i="7"/>
  <c r="G1107" i="7"/>
  <c r="I600" i="7"/>
  <c r="G1455" i="7"/>
  <c r="F1409" i="7"/>
  <c r="G1409" i="7" s="1"/>
  <c r="G1239" i="7"/>
  <c r="G770" i="7"/>
  <c r="I979" i="7"/>
  <c r="G2007" i="7"/>
  <c r="F1913" i="7"/>
  <c r="G1913" i="7" s="1"/>
  <c r="G1431" i="7"/>
  <c r="G1263" i="7"/>
  <c r="I744" i="7"/>
  <c r="G676" i="7"/>
  <c r="F907" i="7"/>
  <c r="G907" i="7" s="1"/>
  <c r="F831" i="7"/>
  <c r="G831" i="7" s="1"/>
  <c r="G524" i="7"/>
  <c r="F775" i="7"/>
  <c r="G775" i="7" s="1"/>
  <c r="G3241" i="7"/>
  <c r="G1687" i="7"/>
  <c r="F2129" i="7"/>
  <c r="G2129" i="7" s="1"/>
  <c r="G935" i="7"/>
  <c r="G2862" i="7"/>
  <c r="G1011" i="7"/>
  <c r="G2577" i="7"/>
  <c r="F1413" i="7"/>
  <c r="G1413" i="7" s="1"/>
  <c r="G3040" i="7"/>
  <c r="G1139" i="7"/>
  <c r="G3357" i="7"/>
  <c r="G464" i="7"/>
  <c r="G1423" i="7"/>
  <c r="G803" i="7"/>
  <c r="G663" i="7"/>
  <c r="H663" i="7" s="1"/>
  <c r="I663" i="7" s="1"/>
  <c r="G623" i="7"/>
  <c r="H623" i="7" s="1"/>
  <c r="I623" i="7" s="1"/>
  <c r="J623" i="7" s="1"/>
  <c r="K623" i="7" s="1"/>
  <c r="G2772" i="7"/>
  <c r="H2772" i="7" s="1"/>
  <c r="I2772" i="7" s="1"/>
  <c r="J2772" i="7" s="1"/>
  <c r="K2772" i="7" s="1"/>
  <c r="I4680" i="7"/>
  <c r="J4680" i="7" s="1"/>
  <c r="K4680" i="7" s="1"/>
  <c r="G607" i="7"/>
  <c r="H607" i="7" s="1"/>
  <c r="I607" i="7" s="1"/>
  <c r="J607" i="7" s="1"/>
  <c r="K607" i="7" s="1"/>
  <c r="H2861" i="7"/>
  <c r="I2861" i="7" s="1"/>
  <c r="J2861" i="7" s="1"/>
  <c r="K2861" i="7" s="1"/>
  <c r="G5941" i="7"/>
  <c r="H5941" i="7" s="1"/>
  <c r="G4825" i="7"/>
  <c r="H4825" i="7" s="1"/>
  <c r="G4338" i="7"/>
  <c r="H4338" i="7" s="1"/>
  <c r="G4306" i="7"/>
  <c r="H4306" i="7" s="1"/>
  <c r="G4274" i="7"/>
  <c r="H4274" i="7" s="1"/>
  <c r="G4242" i="7"/>
  <c r="H4242" i="7" s="1"/>
  <c r="G4210" i="7"/>
  <c r="H4210" i="7" s="1"/>
  <c r="G4178" i="7"/>
  <c r="H4178" i="7" s="1"/>
  <c r="G4146" i="7"/>
  <c r="H4146" i="7" s="1"/>
  <c r="G4114" i="7"/>
  <c r="H4114" i="7" s="1"/>
  <c r="G4082" i="7"/>
  <c r="H4082" i="7" s="1"/>
  <c r="G3664" i="7"/>
  <c r="H3664" i="7" s="1"/>
  <c r="I3664" i="7" s="1"/>
  <c r="G3573" i="7"/>
  <c r="H3573" i="7" s="1"/>
  <c r="G2771" i="7"/>
  <c r="H2771" i="7" s="1"/>
  <c r="I2771" i="7" s="1"/>
  <c r="G1271" i="7"/>
  <c r="H1271" i="7" s="1"/>
  <c r="G383" i="7"/>
  <c r="H383" i="7" s="1"/>
  <c r="I383" i="7" s="1"/>
  <c r="F2377" i="7"/>
  <c r="G2377" i="7" s="1"/>
  <c r="G4865" i="7"/>
  <c r="H4865" i="7" s="1"/>
  <c r="G3677" i="7"/>
  <c r="H3677" i="7" s="1"/>
  <c r="G2721" i="7"/>
  <c r="H2721" i="7" s="1"/>
  <c r="I2721" i="7" s="1"/>
  <c r="F2188" i="7"/>
  <c r="G2188" i="7" s="1"/>
  <c r="G2867" i="7"/>
  <c r="H2867" i="7" s="1"/>
  <c r="I2867" i="7" s="1"/>
  <c r="J2867" i="7" s="1"/>
  <c r="K2867" i="7" s="1"/>
  <c r="G5985" i="7"/>
  <c r="H5985" i="7" s="1"/>
  <c r="I5985" i="7" s="1"/>
  <c r="G5914" i="7"/>
  <c r="H5914" i="7" s="1"/>
  <c r="G4818" i="7"/>
  <c r="G4597" i="7"/>
  <c r="H2532" i="7"/>
  <c r="I2532" i="7" s="1"/>
  <c r="G5321" i="7"/>
  <c r="H5321" i="7" s="1"/>
  <c r="H4563" i="7"/>
  <c r="I4563" i="7" s="1"/>
  <c r="H4357" i="7"/>
  <c r="I4357" i="7" s="1"/>
  <c r="H4017" i="7"/>
  <c r="I4017" i="7" s="1"/>
  <c r="J3861" i="7"/>
  <c r="K3861" i="7" s="1"/>
  <c r="H3853" i="7"/>
  <c r="I3853" i="7" s="1"/>
  <c r="H3240" i="7"/>
  <c r="I3240" i="7" s="1"/>
  <c r="G6103" i="7"/>
  <c r="H6103" i="7" s="1"/>
  <c r="I5763" i="7"/>
  <c r="F5764" i="7"/>
  <c r="G5764" i="7" s="1"/>
  <c r="F4395" i="7"/>
  <c r="G4395" i="7" s="1"/>
  <c r="G4755" i="7"/>
  <c r="H3956" i="7"/>
  <c r="I3956" i="7" s="1"/>
  <c r="H3239" i="7"/>
  <c r="I3239" i="7" s="1"/>
  <c r="I3768" i="7"/>
  <c r="F3194" i="7"/>
  <c r="G3194" i="7" s="1"/>
  <c r="G3126" i="7"/>
  <c r="G3049" i="7"/>
  <c r="F2490" i="7"/>
  <c r="G2490" i="7" s="1"/>
  <c r="H3356" i="7"/>
  <c r="I3356" i="7" s="1"/>
  <c r="G2330" i="7"/>
  <c r="H2528" i="7"/>
  <c r="I2528" i="7" s="1"/>
  <c r="F3750" i="7"/>
  <c r="G3750" i="7" s="1"/>
  <c r="I3512" i="7"/>
  <c r="F3458" i="7"/>
  <c r="G3458" i="7" s="1"/>
  <c r="F3957" i="7"/>
  <c r="G3957" i="7" s="1"/>
  <c r="G3852" i="7"/>
  <c r="F3355" i="7"/>
  <c r="G3355" i="7" s="1"/>
  <c r="I3127" i="7"/>
  <c r="H3050" i="7"/>
  <c r="I3050" i="7" s="1"/>
  <c r="G3005" i="7"/>
  <c r="H2471" i="7"/>
  <c r="I2471" i="7" s="1"/>
  <c r="H2435" i="7"/>
  <c r="I2435" i="7" s="1"/>
  <c r="F2210" i="7"/>
  <c r="G2210" i="7" s="1"/>
  <c r="H2575" i="7"/>
  <c r="I2575" i="7" s="1"/>
  <c r="G2470" i="7"/>
  <c r="J3513" i="7"/>
  <c r="K3513" i="7" s="1"/>
  <c r="F3426" i="7"/>
  <c r="G3426" i="7" s="1"/>
  <c r="I2926" i="7"/>
  <c r="F3427" i="7"/>
  <c r="G3427" i="7" s="1"/>
  <c r="H3006" i="7"/>
  <c r="I3006" i="7" s="1"/>
  <c r="F2927" i="7"/>
  <c r="G2927" i="7" s="1"/>
  <c r="J2581" i="7"/>
  <c r="K2581" i="7" s="1"/>
  <c r="J2489" i="7"/>
  <c r="K2489" i="7" s="1"/>
  <c r="F4679" i="7"/>
  <c r="G4679" i="7" s="1"/>
  <c r="J4564" i="7"/>
  <c r="K4564" i="7" s="1"/>
  <c r="G4553" i="7"/>
  <c r="H3780" i="7"/>
  <c r="I3780" i="7" s="1"/>
  <c r="J3457" i="7"/>
  <c r="K3457" i="7" s="1"/>
  <c r="H2511" i="7"/>
  <c r="I2511" i="7" s="1"/>
  <c r="F2258" i="7"/>
  <c r="G2258" i="7" s="1"/>
  <c r="I2211" i="7"/>
  <c r="G2510" i="7"/>
  <c r="J2189" i="7"/>
  <c r="K2189" i="7" s="1"/>
  <c r="F3039" i="7"/>
  <c r="G3039" i="7" s="1"/>
  <c r="I3665" i="7"/>
  <c r="G2304" i="7"/>
  <c r="F3751" i="7"/>
  <c r="G3751" i="7" s="1"/>
  <c r="F2376" i="7"/>
  <c r="G2376" i="7" s="1"/>
  <c r="F2196" i="7"/>
  <c r="G2196" i="7" s="1"/>
  <c r="F2576" i="7"/>
  <c r="G2576" i="7" s="1"/>
  <c r="G2527" i="7"/>
  <c r="F3767" i="7"/>
  <c r="G3767" i="7" s="1"/>
  <c r="F2436" i="7"/>
  <c r="G2436" i="7" s="1"/>
  <c r="F6196" i="7"/>
  <c r="G6196" i="7" s="1"/>
  <c r="I3862" i="7"/>
  <c r="I2533" i="7"/>
  <c r="I2257" i="7"/>
  <c r="I2720" i="7"/>
  <c r="F2305" i="7"/>
  <c r="G2305" i="7" s="1"/>
  <c r="G5049" i="7"/>
  <c r="H5049" i="7" s="1"/>
  <c r="I4394" i="7"/>
  <c r="G2195" i="7"/>
  <c r="G3193" i="7"/>
  <c r="F2580" i="7"/>
  <c r="G2580" i="7" s="1"/>
  <c r="F2329" i="7"/>
  <c r="G2329" i="7" s="1"/>
  <c r="G4754" i="7"/>
  <c r="F4358" i="7"/>
  <c r="G4358" i="7" s="1"/>
  <c r="G3038" i="7"/>
  <c r="G2868" i="7"/>
  <c r="G4817" i="7"/>
  <c r="F4552" i="7"/>
  <c r="G4552" i="7" s="1"/>
  <c r="S76" i="1"/>
  <c r="G6217" i="7"/>
  <c r="H6217" i="7" s="1"/>
  <c r="I6217" i="7" s="1"/>
  <c r="G5762" i="7"/>
  <c r="H5762" i="7" s="1"/>
  <c r="I5762" i="7" s="1"/>
  <c r="G5101" i="7"/>
  <c r="H5101" i="7" s="1"/>
  <c r="I3848" i="7"/>
  <c r="J3848" i="7" s="1"/>
  <c r="I1643" i="7"/>
  <c r="J1643" i="7" s="1"/>
  <c r="G327" i="7"/>
  <c r="H327" i="7" s="1"/>
  <c r="G5871" i="7"/>
  <c r="H5871" i="7" s="1"/>
  <c r="G615" i="7"/>
  <c r="H615" i="7" s="1"/>
  <c r="I615" i="7" s="1"/>
  <c r="G5942" i="7"/>
  <c r="H5942" i="7" s="1"/>
  <c r="I5942" i="7" s="1"/>
  <c r="J5942" i="7" s="1"/>
  <c r="K5942" i="7" s="1"/>
  <c r="H5546" i="7"/>
  <c r="I5546" i="7" s="1"/>
  <c r="H6356" i="7"/>
  <c r="I6356" i="7" s="1"/>
  <c r="H6416" i="7"/>
  <c r="I6416" i="7" s="1"/>
  <c r="H6383" i="7"/>
  <c r="I6383" i="7" s="1"/>
  <c r="F6382" i="7"/>
  <c r="G6382" i="7" s="1"/>
  <c r="I6279" i="7"/>
  <c r="I6102" i="7"/>
  <c r="G6015" i="7"/>
  <c r="F5901" i="7"/>
  <c r="G5901" i="7" s="1"/>
  <c r="F5146" i="7"/>
  <c r="G5146" i="7" s="1"/>
  <c r="H6355" i="7"/>
  <c r="I6355" i="7" s="1"/>
  <c r="H6257" i="7"/>
  <c r="I6257" i="7" s="1"/>
  <c r="H5943" i="7"/>
  <c r="I5943" i="7" s="1"/>
  <c r="F5620" i="7"/>
  <c r="G5620" i="7" s="1"/>
  <c r="G6415" i="7"/>
  <c r="H5913" i="7"/>
  <c r="I5913" i="7" s="1"/>
  <c r="F5100" i="7"/>
  <c r="G5100" i="7" s="1"/>
  <c r="G2713" i="7"/>
  <c r="H2713" i="7" s="1"/>
  <c r="G6290" i="7"/>
  <c r="J6280" i="7"/>
  <c r="K6280" i="7" s="1"/>
  <c r="J6240" i="7"/>
  <c r="K6240" i="7" s="1"/>
  <c r="G6241" i="7"/>
  <c r="F6175" i="7"/>
  <c r="G6175" i="7" s="1"/>
  <c r="J5779" i="7"/>
  <c r="K5779" i="7" s="1"/>
  <c r="F5964" i="7"/>
  <c r="G5964" i="7" s="1"/>
  <c r="G5048" i="7"/>
  <c r="F4996" i="7"/>
  <c r="G4996" i="7" s="1"/>
  <c r="F5844" i="7"/>
  <c r="G5844" i="7" s="1"/>
  <c r="G6336" i="7"/>
  <c r="I6267" i="7"/>
  <c r="F6195" i="7"/>
  <c r="G6195" i="7" s="1"/>
  <c r="H5989" i="7"/>
  <c r="I5989" i="7" s="1"/>
  <c r="G5931" i="7"/>
  <c r="G5963" i="7"/>
  <c r="F5780" i="7"/>
  <c r="G5780" i="7" s="1"/>
  <c r="F5142" i="7"/>
  <c r="G5142" i="7" s="1"/>
  <c r="G6142" i="7"/>
  <c r="G5853" i="7"/>
  <c r="G5825" i="7"/>
  <c r="I5063" i="7"/>
  <c r="G5323" i="7"/>
  <c r="F5064" i="7"/>
  <c r="G5064" i="7" s="1"/>
  <c r="F1786" i="7"/>
  <c r="G1786" i="7" s="1"/>
  <c r="I6216" i="7"/>
  <c r="I6174" i="7"/>
  <c r="I6122" i="7"/>
  <c r="I6110" i="7"/>
  <c r="G6109" i="7"/>
  <c r="G6101" i="7"/>
  <c r="J5990" i="7"/>
  <c r="K5990" i="7" s="1"/>
  <c r="G5872" i="7"/>
  <c r="F5932" i="7"/>
  <c r="G5932" i="7" s="1"/>
  <c r="F5826" i="7"/>
  <c r="G5826" i="7" s="1"/>
  <c r="F5403" i="7"/>
  <c r="G5403" i="7" s="1"/>
  <c r="F5600" i="7"/>
  <c r="G5600" i="7" s="1"/>
  <c r="I6076" i="7"/>
  <c r="F6141" i="7"/>
  <c r="G6141" i="7" s="1"/>
  <c r="F6121" i="7"/>
  <c r="G6121" i="7" s="1"/>
  <c r="F5852" i="7"/>
  <c r="G5852" i="7" s="1"/>
  <c r="F5796" i="7"/>
  <c r="G5796" i="7" s="1"/>
  <c r="G5638" i="7"/>
  <c r="H5147" i="7"/>
  <c r="I5147" i="7" s="1"/>
  <c r="G5030" i="7"/>
  <c r="G4908" i="7"/>
  <c r="I6256" i="7"/>
  <c r="G6337" i="7"/>
  <c r="I5843" i="7"/>
  <c r="I394" i="7"/>
  <c r="J394" i="7" s="1"/>
  <c r="I138" i="7"/>
  <c r="J138" i="7" s="1"/>
  <c r="G6297" i="7"/>
  <c r="I5402" i="7"/>
  <c r="I5322" i="7"/>
  <c r="F6014" i="7"/>
  <c r="G6014" i="7" s="1"/>
  <c r="G5599" i="7"/>
  <c r="F5621" i="7"/>
  <c r="G5621" i="7" s="1"/>
  <c r="G5547" i="7"/>
  <c r="G5637" i="7"/>
  <c r="F4909" i="7"/>
  <c r="G4909" i="7" s="1"/>
  <c r="G5029" i="7"/>
  <c r="G5902" i="7"/>
  <c r="G5795" i="7"/>
  <c r="G5141" i="7"/>
  <c r="F4997" i="7"/>
  <c r="G4997" i="7" s="1"/>
  <c r="G6062" i="7"/>
  <c r="F6248" i="7"/>
  <c r="G6248" i="7" s="1"/>
  <c r="F5761" i="7"/>
  <c r="G5761" i="7" s="1"/>
  <c r="H5778" i="7"/>
  <c r="I5778" i="7" s="1"/>
  <c r="G5776" i="7"/>
  <c r="H5776" i="7" s="1"/>
  <c r="G4816" i="7"/>
  <c r="H4816" i="7" s="1"/>
  <c r="I6246" i="7"/>
  <c r="J6246" i="7" s="1"/>
  <c r="K6246" i="7" s="1"/>
  <c r="L6246" i="7" s="1"/>
  <c r="S6246" i="7" s="1"/>
  <c r="I5240" i="7"/>
  <c r="J5240" i="7" s="1"/>
  <c r="G1746" i="7"/>
  <c r="H1746" i="7" s="1"/>
  <c r="G1660" i="7"/>
  <c r="H1660" i="7" s="1"/>
  <c r="I1660" i="7" s="1"/>
  <c r="G727" i="7"/>
  <c r="H727" i="7" s="1"/>
  <c r="I6079" i="7"/>
  <c r="J6079" i="7" s="1"/>
  <c r="I4823" i="7"/>
  <c r="J4823" i="7" s="1"/>
  <c r="G4715" i="7"/>
  <c r="H4715" i="7" s="1"/>
  <c r="G711" i="7"/>
  <c r="H711" i="7" s="1"/>
  <c r="H5488" i="7"/>
  <c r="I5488" i="7" s="1"/>
  <c r="F1650" i="7"/>
  <c r="G1650" i="7" s="1"/>
  <c r="H1650" i="7" s="1"/>
  <c r="I1650" i="7" s="1"/>
  <c r="G5870" i="7"/>
  <c r="H5870" i="7" s="1"/>
  <c r="I5870" i="7" s="1"/>
  <c r="F6173" i="7"/>
  <c r="G6173" i="7" s="1"/>
  <c r="H6173" i="7" s="1"/>
  <c r="I6173" i="7" s="1"/>
  <c r="I5900" i="7"/>
  <c r="J5900" i="7" s="1"/>
  <c r="G4916" i="7"/>
  <c r="H4916" i="7" s="1"/>
  <c r="I4916" i="7" s="1"/>
  <c r="I4887" i="7"/>
  <c r="J4887" i="7" s="1"/>
  <c r="G4551" i="7"/>
  <c r="H4551" i="7" s="1"/>
  <c r="I4551" i="7" s="1"/>
  <c r="I2715" i="7"/>
  <c r="J2715" i="7" s="1"/>
  <c r="G6215" i="7"/>
  <c r="H6215" i="7" s="1"/>
  <c r="I6215" i="7" s="1"/>
  <c r="I5786" i="7"/>
  <c r="J5786" i="7" s="1"/>
  <c r="G5636" i="7"/>
  <c r="H5636" i="7" s="1"/>
  <c r="I5636" i="7" s="1"/>
  <c r="I4582" i="7"/>
  <c r="J4582" i="7" s="1"/>
  <c r="G2737" i="7"/>
  <c r="H2737" i="7" s="1"/>
  <c r="G2681" i="7"/>
  <c r="H2681" i="7" s="1"/>
  <c r="G719" i="7"/>
  <c r="H719" i="7" s="1"/>
  <c r="G5338" i="7"/>
  <c r="H5338" i="7" s="1"/>
  <c r="I5338" i="7" s="1"/>
  <c r="J5338" i="7" s="1"/>
  <c r="K5338" i="7" s="1"/>
  <c r="F3673" i="7"/>
  <c r="G3673" i="7" s="1"/>
  <c r="H3673" i="7" s="1"/>
  <c r="I3673" i="7" s="1"/>
  <c r="J3673" i="7" s="1"/>
  <c r="K3673" i="7" s="1"/>
  <c r="G1782" i="7"/>
  <c r="H1782" i="7" s="1"/>
  <c r="G661" i="7"/>
  <c r="H661" i="7" s="1"/>
  <c r="G647" i="7"/>
  <c r="H647" i="7" s="1"/>
  <c r="I647" i="7" s="1"/>
  <c r="G575" i="7"/>
  <c r="H575" i="7" s="1"/>
  <c r="I362" i="7"/>
  <c r="J362" i="7" s="1"/>
  <c r="G145" i="7"/>
  <c r="H145" i="7" s="1"/>
  <c r="G112" i="7"/>
  <c r="H112" i="7" s="1"/>
  <c r="G483" i="7"/>
  <c r="H483" i="7" s="1"/>
  <c r="G3749" i="7"/>
  <c r="H3749" i="7" s="1"/>
  <c r="G6100" i="7"/>
  <c r="H6100" i="7" s="1"/>
  <c r="G583" i="7"/>
  <c r="H583" i="7" s="1"/>
  <c r="G455" i="7"/>
  <c r="G79" i="7"/>
  <c r="H79" i="7" s="1"/>
  <c r="G6092" i="7"/>
  <c r="H6092" i="7" s="1"/>
  <c r="I6092" i="7" s="1"/>
  <c r="J6092" i="7" s="1"/>
  <c r="K6092" i="7" s="1"/>
  <c r="F5962" i="7"/>
  <c r="G5962" i="7" s="1"/>
  <c r="H5794" i="7"/>
  <c r="I5794" i="7" s="1"/>
  <c r="H6266" i="7"/>
  <c r="I6266" i="7" s="1"/>
  <c r="H6074" i="7"/>
  <c r="I6074" i="7" s="1"/>
  <c r="H6278" i="7"/>
  <c r="I6278" i="7" s="1"/>
  <c r="H4016" i="7"/>
  <c r="I4016" i="7" s="1"/>
  <c r="G6354" i="7"/>
  <c r="I6335" i="7"/>
  <c r="I6295" i="7"/>
  <c r="I5988" i="7"/>
  <c r="I6013" i="7"/>
  <c r="G5912" i="7"/>
  <c r="F5401" i="7"/>
  <c r="G5401" i="7" s="1"/>
  <c r="F5062" i="7"/>
  <c r="G5062" i="7" s="1"/>
  <c r="H4839" i="7"/>
  <c r="I4839" i="7" s="1"/>
  <c r="F4699" i="7"/>
  <c r="G4699" i="7" s="1"/>
  <c r="H3860" i="7"/>
  <c r="I3860" i="7" s="1"/>
  <c r="F6414" i="7"/>
  <c r="G6414" i="7" s="1"/>
  <c r="J6140" i="7"/>
  <c r="K6140" i="7" s="1"/>
  <c r="F5140" i="7"/>
  <c r="G5140" i="7" s="1"/>
  <c r="I6255" i="7"/>
  <c r="J6120" i="7"/>
  <c r="K6120" i="7" s="1"/>
  <c r="J6108" i="7"/>
  <c r="K6108" i="7" s="1"/>
  <c r="J5851" i="7"/>
  <c r="K5851" i="7" s="1"/>
  <c r="G5784" i="7"/>
  <c r="H5784" i="7" s="1"/>
  <c r="I4562" i="7"/>
  <c r="F6061" i="7"/>
  <c r="G6061" i="7" s="1"/>
  <c r="F6099" i="7"/>
  <c r="G6099" i="7" s="1"/>
  <c r="H4393" i="7"/>
  <c r="I4393" i="7" s="1"/>
  <c r="H3896" i="7"/>
  <c r="I3896" i="7" s="1"/>
  <c r="J3896" i="7" s="1"/>
  <c r="F5824" i="7"/>
  <c r="G5824" i="7" s="1"/>
  <c r="G5598" i="7"/>
  <c r="I4995" i="7"/>
  <c r="H4907" i="7"/>
  <c r="I4907" i="7" s="1"/>
  <c r="F4753" i="7"/>
  <c r="G4753" i="7" s="1"/>
  <c r="F4356" i="7"/>
  <c r="G4356" i="7" s="1"/>
  <c r="F3779" i="7"/>
  <c r="G3779" i="7" s="1"/>
  <c r="I4678" i="7"/>
  <c r="G5047" i="7"/>
  <c r="G6194" i="7"/>
  <c r="I4595" i="7"/>
  <c r="G3851" i="7"/>
  <c r="F3663" i="7"/>
  <c r="G3663" i="7" s="1"/>
  <c r="I1467" i="7"/>
  <c r="J1467" i="7" s="1"/>
  <c r="G735" i="7"/>
  <c r="H735" i="7" s="1"/>
  <c r="G427" i="7"/>
  <c r="H427" i="7" s="1"/>
  <c r="I427" i="7" s="1"/>
  <c r="G395" i="7"/>
  <c r="F5842" i="7"/>
  <c r="G5842" i="7" s="1"/>
  <c r="H5619" i="7"/>
  <c r="I5619" i="7" s="1"/>
  <c r="F5760" i="7"/>
  <c r="G5760" i="7" s="1"/>
  <c r="H5099" i="7"/>
  <c r="I5099" i="7" s="1"/>
  <c r="F5028" i="7"/>
  <c r="G5028" i="7" s="1"/>
  <c r="F3955" i="7"/>
  <c r="G3955" i="7" s="1"/>
  <c r="F3766" i="7"/>
  <c r="G3766" i="7" s="1"/>
  <c r="F2757" i="7"/>
  <c r="G2757" i="7" s="1"/>
  <c r="H2757" i="7" s="1"/>
  <c r="I2757" i="7" s="1"/>
  <c r="J2757" i="7" s="1"/>
  <c r="K2757" i="7" s="1"/>
  <c r="G1658" i="7"/>
  <c r="H1658" i="7" s="1"/>
  <c r="I1658" i="7" s="1"/>
  <c r="J1658" i="7" s="1"/>
  <c r="K1658" i="7" s="1"/>
  <c r="G139" i="7"/>
  <c r="H139" i="7" s="1"/>
  <c r="I139" i="7" s="1"/>
  <c r="I6381" i="7"/>
  <c r="G6289" i="7"/>
  <c r="I5930" i="7"/>
  <c r="I5545" i="7"/>
  <c r="I1475" i="7"/>
  <c r="J1475" i="7" s="1"/>
  <c r="G5358" i="7"/>
  <c r="H5358" i="7" s="1"/>
  <c r="I5358" i="7" s="1"/>
  <c r="J5358" i="7" s="1"/>
  <c r="K5358" i="7" s="1"/>
  <c r="F5145" i="7"/>
  <c r="G5145" i="7" s="1"/>
  <c r="G4724" i="7"/>
  <c r="H4724" i="7" s="1"/>
  <c r="I4724" i="7" s="1"/>
  <c r="J4724" i="7" s="1"/>
  <c r="K4724" i="7" s="1"/>
  <c r="G2748" i="7"/>
  <c r="H2748" i="7" s="1"/>
  <c r="I2748" i="7" s="1"/>
  <c r="J2748" i="7" s="1"/>
  <c r="K2748" i="7" s="1"/>
  <c r="G1645" i="7"/>
  <c r="H1645" i="7" s="1"/>
  <c r="I1645" i="7" s="1"/>
  <c r="J1645" i="7" s="1"/>
  <c r="K1645" i="7" s="1"/>
  <c r="G5557" i="7"/>
  <c r="H5557" i="7" s="1"/>
  <c r="I5557" i="7" s="1"/>
  <c r="J5557" i="7" s="1"/>
  <c r="K5557" i="7" s="1"/>
  <c r="G4748" i="7"/>
  <c r="H4748" i="7" s="1"/>
  <c r="I4748" i="7" s="1"/>
  <c r="J4748" i="7" s="1"/>
  <c r="K4748" i="7" s="1"/>
  <c r="G4604" i="7"/>
  <c r="H4604" i="7" s="1"/>
  <c r="I4604" i="7" s="1"/>
  <c r="J4604" i="7" s="1"/>
  <c r="K4604" i="7" s="1"/>
  <c r="G5390" i="7"/>
  <c r="H5390" i="7" s="1"/>
  <c r="I5390" i="7" s="1"/>
  <c r="J5390" i="7" s="1"/>
  <c r="K5390" i="7" s="1"/>
  <c r="G4696" i="7"/>
  <c r="H4696" i="7" s="1"/>
  <c r="I4696" i="7" s="1"/>
  <c r="J4696" i="7" s="1"/>
  <c r="K4696" i="7" s="1"/>
  <c r="G1533" i="7"/>
  <c r="H1533" i="7" s="1"/>
  <c r="I1533" i="7" s="1"/>
  <c r="J1533" i="7" s="1"/>
  <c r="K1533" i="7" s="1"/>
  <c r="H6276" i="7"/>
  <c r="I6276" i="7" s="1"/>
  <c r="J6276" i="7" s="1"/>
  <c r="K6276" i="7" s="1"/>
  <c r="F6018" i="7"/>
  <c r="G6018" i="7" s="1"/>
  <c r="H6018" i="7" s="1"/>
  <c r="I6018" i="7" s="1"/>
  <c r="J6018" i="7" s="1"/>
  <c r="K6018" i="7" s="1"/>
  <c r="I5472" i="7"/>
  <c r="J5472" i="7" s="1"/>
  <c r="I5232" i="7"/>
  <c r="J5232" i="7" s="1"/>
  <c r="G4723" i="7"/>
  <c r="H4723" i="7" s="1"/>
  <c r="I4688" i="7"/>
  <c r="J4688" i="7" s="1"/>
  <c r="I4566" i="7"/>
  <c r="J4566" i="7" s="1"/>
  <c r="I4534" i="7"/>
  <c r="J4534" i="7" s="1"/>
  <c r="G2729" i="7"/>
  <c r="H2729" i="7" s="1"/>
  <c r="G1830" i="7"/>
  <c r="H1830" i="7" s="1"/>
  <c r="G3154" i="7"/>
  <c r="H3154" i="7" s="1"/>
  <c r="I1659" i="7"/>
  <c r="J1659" i="7" s="1"/>
  <c r="I1595" i="7"/>
  <c r="J1595" i="7" s="1"/>
  <c r="I1571" i="7"/>
  <c r="J1571" i="7" s="1"/>
  <c r="I1531" i="7"/>
  <c r="J1531" i="7" s="1"/>
  <c r="I1507" i="7"/>
  <c r="J1507" i="7" s="1"/>
  <c r="G1762" i="7"/>
  <c r="H1762" i="7" s="1"/>
  <c r="G1516" i="7"/>
  <c r="H1516" i="7" s="1"/>
  <c r="I1516" i="7" s="1"/>
  <c r="G695" i="7"/>
  <c r="H695" i="7" s="1"/>
  <c r="I695" i="7" s="1"/>
  <c r="G671" i="7"/>
  <c r="H671" i="7" s="1"/>
  <c r="I671" i="7" s="1"/>
  <c r="J671" i="7" s="1"/>
  <c r="K671" i="7" s="1"/>
  <c r="G655" i="7"/>
  <c r="H655" i="7" s="1"/>
  <c r="I655" i="7" s="1"/>
  <c r="J655" i="7" s="1"/>
  <c r="K655" i="7" s="1"/>
  <c r="G639" i="7"/>
  <c r="H639" i="7" s="1"/>
  <c r="I639" i="7" s="1"/>
  <c r="G1578" i="7"/>
  <c r="H1578" i="7" s="1"/>
  <c r="I250" i="7"/>
  <c r="J250" i="7" s="1"/>
  <c r="I119" i="7"/>
  <c r="J119" i="7" s="1"/>
  <c r="K119" i="7" s="1"/>
  <c r="G6038" i="7"/>
  <c r="H6038" i="7" s="1"/>
  <c r="I6038" i="7" s="1"/>
  <c r="J6038" i="7" s="1"/>
  <c r="K6038" i="7" s="1"/>
  <c r="G6200" i="7"/>
  <c r="H6200" i="7" s="1"/>
  <c r="I6200" i="7" s="1"/>
  <c r="J6200" i="7" s="1"/>
  <c r="K6200" i="7" s="1"/>
  <c r="F4642" i="7"/>
  <c r="G4642" i="7" s="1"/>
  <c r="H4642" i="7" s="1"/>
  <c r="I4642" i="7" s="1"/>
  <c r="J4642" i="7" s="1"/>
  <c r="K4642" i="7" s="1"/>
  <c r="G4692" i="7"/>
  <c r="H4692" i="7" s="1"/>
  <c r="I4692" i="7" s="1"/>
  <c r="J4692" i="7" s="1"/>
  <c r="K4692" i="7" s="1"/>
  <c r="G5998" i="7"/>
  <c r="G4588" i="7"/>
  <c r="H4588" i="7" s="1"/>
  <c r="I4588" i="7" s="1"/>
  <c r="J4588" i="7" s="1"/>
  <c r="K4588" i="7" s="1"/>
  <c r="G6164" i="7"/>
  <c r="H6164" i="7" s="1"/>
  <c r="I6164" i="7" s="1"/>
  <c r="J6164" i="7" s="1"/>
  <c r="K6164" i="7" s="1"/>
  <c r="G6131" i="7"/>
  <c r="H6131" i="7" s="1"/>
  <c r="G5554" i="7"/>
  <c r="H5554" i="7" s="1"/>
  <c r="F5231" i="7"/>
  <c r="G5231" i="7" s="1"/>
  <c r="F3122" i="7"/>
  <c r="G3122" i="7" s="1"/>
  <c r="G3178" i="7"/>
  <c r="H3178" i="7" s="1"/>
  <c r="G669" i="7"/>
  <c r="H669" i="7" s="1"/>
  <c r="G637" i="7"/>
  <c r="H637" i="7" s="1"/>
  <c r="F1610" i="7"/>
  <c r="G1610" i="7" s="1"/>
  <c r="G399" i="7"/>
  <c r="H399" i="7" s="1"/>
  <c r="G147" i="7"/>
  <c r="H147" i="7" s="1"/>
  <c r="I147" i="7" s="1"/>
  <c r="G95" i="7"/>
  <c r="H95" i="7" s="1"/>
  <c r="G6116" i="7"/>
  <c r="H6116" i="7" s="1"/>
  <c r="I6116" i="7" s="1"/>
  <c r="J6116" i="7" s="1"/>
  <c r="K6116" i="7" s="1"/>
  <c r="G5509" i="7"/>
  <c r="H5509" i="7" s="1"/>
  <c r="I5509" i="7" s="1"/>
  <c r="J5509" i="7" s="1"/>
  <c r="K5509" i="7" s="1"/>
  <c r="G2852" i="7"/>
  <c r="H2852" i="7" s="1"/>
  <c r="I2852" i="7" s="1"/>
  <c r="J2852" i="7" s="1"/>
  <c r="K2852" i="7" s="1"/>
  <c r="G5529" i="7"/>
  <c r="H5529" i="7" s="1"/>
  <c r="I5529" i="7" s="1"/>
  <c r="J5529" i="7" s="1"/>
  <c r="K5529" i="7" s="1"/>
  <c r="G4568" i="7"/>
  <c r="H4568" i="7" s="1"/>
  <c r="I4568" i="7" s="1"/>
  <c r="J4568" i="7" s="1"/>
  <c r="K4568" i="7" s="1"/>
  <c r="F6232" i="7"/>
  <c r="G6232" i="7" s="1"/>
  <c r="H6232" i="7" s="1"/>
  <c r="I6232" i="7" s="1"/>
  <c r="G6176" i="7"/>
  <c r="H6176" i="7" s="1"/>
  <c r="I6176" i="7" s="1"/>
  <c r="J6176" i="7" s="1"/>
  <c r="K6176" i="7" s="1"/>
  <c r="G4756" i="7"/>
  <c r="H4756" i="7" s="1"/>
  <c r="I4756" i="7" s="1"/>
  <c r="J4756" i="7" s="1"/>
  <c r="K4756" i="7" s="1"/>
  <c r="F4584" i="7"/>
  <c r="G4584" i="7" s="1"/>
  <c r="H4584" i="7" s="1"/>
  <c r="I4584" i="7" s="1"/>
  <c r="J4584" i="7" s="1"/>
  <c r="K4584" i="7" s="1"/>
  <c r="G5497" i="7"/>
  <c r="H5497" i="7" s="1"/>
  <c r="I5497" i="7" s="1"/>
  <c r="J5497" i="7" s="1"/>
  <c r="K5497" i="7" s="1"/>
  <c r="F4544" i="7"/>
  <c r="G4544" i="7" s="1"/>
  <c r="H4544" i="7" s="1"/>
  <c r="I4544" i="7" s="1"/>
  <c r="J4544" i="7" s="1"/>
  <c r="K4544" i="7" s="1"/>
  <c r="G116" i="7"/>
  <c r="H116" i="7" s="1"/>
  <c r="I116" i="7" s="1"/>
  <c r="J116" i="7" s="1"/>
  <c r="K116" i="7" s="1"/>
  <c r="G6219" i="7"/>
  <c r="H6219" i="7" s="1"/>
  <c r="I6219" i="7" s="1"/>
  <c r="G6221" i="7"/>
  <c r="H6221" i="7" s="1"/>
  <c r="I6221" i="7" s="1"/>
  <c r="J6221" i="7" s="1"/>
  <c r="K6221" i="7" s="1"/>
  <c r="G5542" i="7"/>
  <c r="H5542" i="7" s="1"/>
  <c r="G5526" i="7"/>
  <c r="H5526" i="7" s="1"/>
  <c r="G5510" i="7"/>
  <c r="H5510" i="7" s="1"/>
  <c r="G5494" i="7"/>
  <c r="H5494" i="7" s="1"/>
  <c r="I4871" i="7"/>
  <c r="J4871" i="7" s="1"/>
  <c r="I4855" i="7"/>
  <c r="J4855" i="7" s="1"/>
  <c r="G4707" i="7"/>
  <c r="H4707" i="7" s="1"/>
  <c r="I4640" i="7"/>
  <c r="J4640" i="7" s="1"/>
  <c r="I4550" i="7"/>
  <c r="J4550" i="7" s="1"/>
  <c r="I3864" i="7"/>
  <c r="J3864" i="7" s="1"/>
  <c r="I2731" i="7"/>
  <c r="J2731" i="7" s="1"/>
  <c r="G2705" i="7"/>
  <c r="H2705" i="7" s="1"/>
  <c r="G2673" i="7"/>
  <c r="H2673" i="7" s="1"/>
  <c r="I2667" i="7"/>
  <c r="J2667" i="7" s="1"/>
  <c r="G3176" i="7"/>
  <c r="H3176" i="7" s="1"/>
  <c r="G1802" i="7"/>
  <c r="H1802" i="7" s="1"/>
  <c r="I1627" i="7"/>
  <c r="J1627" i="7" s="1"/>
  <c r="I1603" i="7"/>
  <c r="J1603" i="7" s="1"/>
  <c r="I1563" i="7"/>
  <c r="J1563" i="7" s="1"/>
  <c r="I1539" i="7"/>
  <c r="J1539" i="7" s="1"/>
  <c r="I1499" i="7"/>
  <c r="J1499" i="7" s="1"/>
  <c r="G1572" i="7"/>
  <c r="H1572" i="7" s="1"/>
  <c r="G1614" i="7"/>
  <c r="H1614" i="7" s="1"/>
  <c r="G613" i="7"/>
  <c r="H613" i="7" s="1"/>
  <c r="I613" i="7" s="1"/>
  <c r="G87" i="7"/>
  <c r="H87" i="7" s="1"/>
  <c r="G6054" i="7"/>
  <c r="H6054" i="7" s="1"/>
  <c r="I6054" i="7" s="1"/>
  <c r="J6054" i="7" s="1"/>
  <c r="K6054" i="7" s="1"/>
  <c r="G6022" i="7"/>
  <c r="H6022" i="7" s="1"/>
  <c r="I6022" i="7" s="1"/>
  <c r="J6022" i="7" s="1"/>
  <c r="K6022" i="7" s="1"/>
  <c r="G5525" i="7"/>
  <c r="H5525" i="7" s="1"/>
  <c r="I5525" i="7" s="1"/>
  <c r="J5525" i="7" s="1"/>
  <c r="K5525" i="7" s="1"/>
  <c r="G2788" i="7"/>
  <c r="H2788" i="7" s="1"/>
  <c r="I2788" i="7" s="1"/>
  <c r="J2788" i="7" s="1"/>
  <c r="K2788" i="7" s="1"/>
  <c r="G5346" i="7"/>
  <c r="H5346" i="7" s="1"/>
  <c r="I5346" i="7" s="1"/>
  <c r="J5346" i="7" s="1"/>
  <c r="K5346" i="7" s="1"/>
  <c r="G6096" i="7"/>
  <c r="H6096" i="7" s="1"/>
  <c r="I6096" i="7" s="1"/>
  <c r="J6096" i="7" s="1"/>
  <c r="K6096" i="7" s="1"/>
  <c r="G5414" i="7"/>
  <c r="H5414" i="7" s="1"/>
  <c r="I5414" i="7" s="1"/>
  <c r="J5414" i="7" s="1"/>
  <c r="K5414" i="7" s="1"/>
  <c r="G4712" i="7"/>
  <c r="H4712" i="7" s="1"/>
  <c r="I4712" i="7" s="1"/>
  <c r="J4712" i="7" s="1"/>
  <c r="K4712" i="7" s="1"/>
  <c r="G308" i="7"/>
  <c r="H308" i="7" s="1"/>
  <c r="I308" i="7" s="1"/>
  <c r="J308" i="7" s="1"/>
  <c r="K308" i="7" s="1"/>
  <c r="H5891" i="7"/>
  <c r="I5891" i="7" s="1"/>
  <c r="H4879" i="7"/>
  <c r="I4879" i="7" s="1"/>
  <c r="H4863" i="7"/>
  <c r="I4863" i="7" s="1"/>
  <c r="H4891" i="7"/>
  <c r="I4891" i="7" s="1"/>
  <c r="J4891" i="7" s="1"/>
  <c r="K4891" i="7" s="1"/>
  <c r="H4859" i="7"/>
  <c r="I4859" i="7" s="1"/>
  <c r="J4859" i="7" s="1"/>
  <c r="K4859" i="7" s="1"/>
  <c r="H4827" i="7"/>
  <c r="I4827" i="7" s="1"/>
  <c r="J4827" i="7" s="1"/>
  <c r="K4827" i="7" s="1"/>
  <c r="J4571" i="7"/>
  <c r="K4571" i="7" s="1"/>
  <c r="L4571" i="7" s="1"/>
  <c r="S4571" i="7" s="1"/>
  <c r="H4895" i="7"/>
  <c r="I4895" i="7" s="1"/>
  <c r="H4811" i="7"/>
  <c r="I4811" i="7" s="1"/>
  <c r="J4811" i="7" s="1"/>
  <c r="K4811" i="7" s="1"/>
  <c r="H4779" i="7"/>
  <c r="I4779" i="7" s="1"/>
  <c r="J4779" i="7" s="1"/>
  <c r="K4779" i="7" s="1"/>
  <c r="H6222" i="7"/>
  <c r="I6222" i="7" s="1"/>
  <c r="J6222" i="7" s="1"/>
  <c r="K6222" i="7" s="1"/>
  <c r="H4815" i="7"/>
  <c r="I4815" i="7" s="1"/>
  <c r="H4799" i="7"/>
  <c r="I4799" i="7" s="1"/>
  <c r="H4783" i="7"/>
  <c r="I4783" i="7" s="1"/>
  <c r="H4767" i="7"/>
  <c r="I4767" i="7" s="1"/>
  <c r="H4875" i="7"/>
  <c r="I4875" i="7" s="1"/>
  <c r="J4875" i="7" s="1"/>
  <c r="K4875" i="7" s="1"/>
  <c r="H4843" i="7"/>
  <c r="I4843" i="7" s="1"/>
  <c r="J4843" i="7" s="1"/>
  <c r="K4843" i="7" s="1"/>
  <c r="H4847" i="7"/>
  <c r="I4847" i="7" s="1"/>
  <c r="H4831" i="7"/>
  <c r="I4831" i="7" s="1"/>
  <c r="H4795" i="7"/>
  <c r="I4795" i="7" s="1"/>
  <c r="J4795" i="7" s="1"/>
  <c r="K4795" i="7" s="1"/>
  <c r="H4763" i="7"/>
  <c r="I4763" i="7" s="1"/>
  <c r="J4763" i="7" s="1"/>
  <c r="K4763" i="7" s="1"/>
  <c r="F6346" i="7"/>
  <c r="G6346" i="7" s="1"/>
  <c r="G6115" i="7"/>
  <c r="F6091" i="7"/>
  <c r="G6091" i="7" s="1"/>
  <c r="G6107" i="7"/>
  <c r="H6107" i="7" s="1"/>
  <c r="G6089" i="7"/>
  <c r="H6089" i="7" s="1"/>
  <c r="I6089" i="7" s="1"/>
  <c r="G5905" i="7"/>
  <c r="H5905" i="7" s="1"/>
  <c r="I5905" i="7" s="1"/>
  <c r="G5564" i="7"/>
  <c r="H5564" i="7" s="1"/>
  <c r="I5564" i="7" s="1"/>
  <c r="G5552" i="7"/>
  <c r="H5552" i="7" s="1"/>
  <c r="I5552" i="7" s="1"/>
  <c r="G5536" i="7"/>
  <c r="H5536" i="7" s="1"/>
  <c r="I5536" i="7" s="1"/>
  <c r="G5524" i="7"/>
  <c r="H5524" i="7" s="1"/>
  <c r="I5524" i="7" s="1"/>
  <c r="G5504" i="7"/>
  <c r="H5504" i="7" s="1"/>
  <c r="I5504" i="7" s="1"/>
  <c r="G5492" i="7"/>
  <c r="H5492" i="7" s="1"/>
  <c r="I5492" i="7" s="1"/>
  <c r="G4920" i="7"/>
  <c r="H4920" i="7" s="1"/>
  <c r="I4920" i="7" s="1"/>
  <c r="G5040" i="7"/>
  <c r="G4739" i="7"/>
  <c r="G5668" i="7"/>
  <c r="H5668" i="7" s="1"/>
  <c r="I5668" i="7" s="1"/>
  <c r="F5213" i="7"/>
  <c r="G5213" i="7" s="1"/>
  <c r="I4677" i="7"/>
  <c r="I4645" i="7"/>
  <c r="G4719" i="7"/>
  <c r="H4719" i="7" s="1"/>
  <c r="G4703" i="7"/>
  <c r="H4703" i="7" s="1"/>
  <c r="I4672" i="7"/>
  <c r="J4672" i="7" s="1"/>
  <c r="I4656" i="7"/>
  <c r="J4656" i="7" s="1"/>
  <c r="G4790" i="7"/>
  <c r="H4790" i="7" s="1"/>
  <c r="I4790" i="7" s="1"/>
  <c r="G4641" i="7"/>
  <c r="H4641" i="7" s="1"/>
  <c r="I4641" i="7" s="1"/>
  <c r="G4549" i="7"/>
  <c r="H4549" i="7" s="1"/>
  <c r="I4549" i="7" s="1"/>
  <c r="J4549" i="7" s="1"/>
  <c r="K4549" i="7" s="1"/>
  <c r="G4635" i="7"/>
  <c r="H4635" i="7" s="1"/>
  <c r="I4635" i="7" s="1"/>
  <c r="H2877" i="7"/>
  <c r="I2877" i="7" s="1"/>
  <c r="H133" i="7"/>
  <c r="I133" i="7" s="1"/>
  <c r="J133" i="7" s="1"/>
  <c r="K133" i="7" s="1"/>
  <c r="H245" i="7"/>
  <c r="I245" i="7" s="1"/>
  <c r="J245" i="7" s="1"/>
  <c r="K245" i="7" s="1"/>
  <c r="H755" i="7"/>
  <c r="I755" i="7" s="1"/>
  <c r="F6284" i="7"/>
  <c r="G6284" i="7" s="1"/>
  <c r="G6163" i="7"/>
  <c r="F6229" i="7"/>
  <c r="G6229" i="7" s="1"/>
  <c r="G6093" i="7"/>
  <c r="H6093" i="7" s="1"/>
  <c r="I6093" i="7" s="1"/>
  <c r="G5556" i="7"/>
  <c r="H5556" i="7" s="1"/>
  <c r="I5556" i="7" s="1"/>
  <c r="G5528" i="7"/>
  <c r="H5528" i="7" s="1"/>
  <c r="I5528" i="7" s="1"/>
  <c r="G5516" i="7"/>
  <c r="H5516" i="7" s="1"/>
  <c r="I5516" i="7" s="1"/>
  <c r="G5496" i="7"/>
  <c r="H5496" i="7" s="1"/>
  <c r="I5496" i="7" s="1"/>
  <c r="G4731" i="7"/>
  <c r="G4854" i="7"/>
  <c r="H4854" i="7" s="1"/>
  <c r="G4798" i="7"/>
  <c r="H4798" i="7" s="1"/>
  <c r="I4798" i="7" s="1"/>
  <c r="G4766" i="7"/>
  <c r="H4766" i="7" s="1"/>
  <c r="I4766" i="7" s="1"/>
  <c r="F4651" i="7"/>
  <c r="G4651" i="7" s="1"/>
  <c r="G4758" i="7"/>
  <c r="H4758" i="7" s="1"/>
  <c r="I4758" i="7" s="1"/>
  <c r="G6223" i="7"/>
  <c r="H6223" i="7" s="1"/>
  <c r="I6223" i="7" s="1"/>
  <c r="G6352" i="7"/>
  <c r="H6352" i="7" s="1"/>
  <c r="G6211" i="7"/>
  <c r="G6179" i="7"/>
  <c r="G6147" i="7"/>
  <c r="G6111" i="7"/>
  <c r="H6111" i="7" s="1"/>
  <c r="G6085" i="7"/>
  <c r="H6085" i="7" s="1"/>
  <c r="I6085" i="7" s="1"/>
  <c r="G5883" i="7"/>
  <c r="H5883" i="7" s="1"/>
  <c r="I5883" i="7" s="1"/>
  <c r="F5889" i="7"/>
  <c r="G5889" i="7" s="1"/>
  <c r="F5875" i="7"/>
  <c r="G5875" i="7" s="1"/>
  <c r="I5456" i="7"/>
  <c r="G5568" i="7"/>
  <c r="H5568" i="7" s="1"/>
  <c r="I5568" i="7" s="1"/>
  <c r="G5548" i="7"/>
  <c r="H5548" i="7" s="1"/>
  <c r="I5548" i="7" s="1"/>
  <c r="G5540" i="7"/>
  <c r="H5540" i="7" s="1"/>
  <c r="I5540" i="7" s="1"/>
  <c r="G5520" i="7"/>
  <c r="H5520" i="7" s="1"/>
  <c r="I5520" i="7" s="1"/>
  <c r="G5508" i="7"/>
  <c r="H5508" i="7" s="1"/>
  <c r="I5508" i="7" s="1"/>
  <c r="I5468" i="7"/>
  <c r="J5468" i="7" s="1"/>
  <c r="I5208" i="7"/>
  <c r="J5208" i="7" s="1"/>
  <c r="G5325" i="7"/>
  <c r="H5325" i="7" s="1"/>
  <c r="G5108" i="7"/>
  <c r="H5108" i="7" s="1"/>
  <c r="I5108" i="7" s="1"/>
  <c r="G4932" i="7"/>
  <c r="H4932" i="7" s="1"/>
  <c r="I4932" i="7" s="1"/>
  <c r="G5036" i="7"/>
  <c r="H5036" i="7" s="1"/>
  <c r="I5036" i="7" s="1"/>
  <c r="G5427" i="7"/>
  <c r="H5427" i="7" s="1"/>
  <c r="I5427" i="7" s="1"/>
  <c r="G4838" i="7"/>
  <c r="H4838" i="7" s="1"/>
  <c r="G4822" i="7"/>
  <c r="H4822" i="7" s="1"/>
  <c r="I4661" i="7"/>
  <c r="G4711" i="7"/>
  <c r="H4711" i="7" s="1"/>
  <c r="G4695" i="7"/>
  <c r="H4695" i="7" s="1"/>
  <c r="G4806" i="7"/>
  <c r="H4806" i="7" s="1"/>
  <c r="I4806" i="7" s="1"/>
  <c r="G4774" i="7"/>
  <c r="H4774" i="7" s="1"/>
  <c r="I4774" i="7" s="1"/>
  <c r="G4657" i="7"/>
  <c r="H4657" i="7" s="1"/>
  <c r="I4657" i="7" s="1"/>
  <c r="G4643" i="7"/>
  <c r="H4643" i="7" s="1"/>
  <c r="I4643" i="7" s="1"/>
  <c r="G4689" i="7"/>
  <c r="H4689" i="7" s="1"/>
  <c r="F4660" i="7"/>
  <c r="G4660" i="7" s="1"/>
  <c r="H4660" i="7" s="1"/>
  <c r="I4660" i="7" s="1"/>
  <c r="I3885" i="7"/>
  <c r="J3885" i="7" s="1"/>
  <c r="I3880" i="7"/>
  <c r="J3880" i="7" s="1"/>
  <c r="G5560" i="7"/>
  <c r="H5560" i="7" s="1"/>
  <c r="I5560" i="7" s="1"/>
  <c r="G5544" i="7"/>
  <c r="H5544" i="7" s="1"/>
  <c r="I5544" i="7" s="1"/>
  <c r="G5532" i="7"/>
  <c r="H5532" i="7" s="1"/>
  <c r="I5532" i="7" s="1"/>
  <c r="G5512" i="7"/>
  <c r="H5512" i="7" s="1"/>
  <c r="I5512" i="7" s="1"/>
  <c r="G5500" i="7"/>
  <c r="H5500" i="7" s="1"/>
  <c r="G5907" i="7"/>
  <c r="H5907" i="7" s="1"/>
  <c r="I5907" i="7" s="1"/>
  <c r="G4980" i="7"/>
  <c r="H4980" i="7" s="1"/>
  <c r="I4980" i="7" s="1"/>
  <c r="G5411" i="7"/>
  <c r="H5411" i="7" s="1"/>
  <c r="I5411" i="7" s="1"/>
  <c r="G5180" i="7"/>
  <c r="H5180" i="7" s="1"/>
  <c r="I5180" i="7" s="1"/>
  <c r="G5128" i="7"/>
  <c r="H5128" i="7" s="1"/>
  <c r="I5128" i="7" s="1"/>
  <c r="G5200" i="7"/>
  <c r="H5200" i="7" s="1"/>
  <c r="I5200" i="7" s="1"/>
  <c r="G5184" i="7"/>
  <c r="H5184" i="7" s="1"/>
  <c r="I5184" i="7" s="1"/>
  <c r="G5012" i="7"/>
  <c r="H5012" i="7" s="1"/>
  <c r="I5012" i="7" s="1"/>
  <c r="G4747" i="7"/>
  <c r="G5096" i="7"/>
  <c r="H5096" i="7" s="1"/>
  <c r="I5096" i="7" s="1"/>
  <c r="G4814" i="7"/>
  <c r="H4814" i="7" s="1"/>
  <c r="I4814" i="7" s="1"/>
  <c r="G4782" i="7"/>
  <c r="H4782" i="7" s="1"/>
  <c r="I4782" i="7" s="1"/>
  <c r="H2745" i="7"/>
  <c r="I2745" i="7" s="1"/>
  <c r="J2745" i="7" s="1"/>
  <c r="K2745" i="7" s="1"/>
  <c r="G1720" i="7"/>
  <c r="H1720" i="7" s="1"/>
  <c r="I1720" i="7" s="1"/>
  <c r="G1708" i="7"/>
  <c r="H1708" i="7" s="1"/>
  <c r="I1708" i="7" s="1"/>
  <c r="G1700" i="7"/>
  <c r="H1700" i="7" s="1"/>
  <c r="I1700" i="7" s="1"/>
  <c r="G1692" i="7"/>
  <c r="H1692" i="7" s="1"/>
  <c r="I1692" i="7" s="1"/>
  <c r="G1588" i="7"/>
  <c r="H1588" i="7" s="1"/>
  <c r="I1588" i="7" s="1"/>
  <c r="G1468" i="7"/>
  <c r="G415" i="7"/>
  <c r="H415" i="7" s="1"/>
  <c r="I415" i="7" s="1"/>
  <c r="G361" i="7"/>
  <c r="G6030" i="7"/>
  <c r="H6030" i="7" s="1"/>
  <c r="I6030" i="7" s="1"/>
  <c r="J6030" i="7" s="1"/>
  <c r="K6030" i="7" s="1"/>
  <c r="G6124" i="7"/>
  <c r="H6124" i="7" s="1"/>
  <c r="I6124" i="7" s="1"/>
  <c r="J6124" i="7" s="1"/>
  <c r="K6124" i="7" s="1"/>
  <c r="F4486" i="7"/>
  <c r="G4486" i="7" s="1"/>
  <c r="H4486" i="7" s="1"/>
  <c r="I4486" i="7" s="1"/>
  <c r="F4576" i="7"/>
  <c r="G4576" i="7" s="1"/>
  <c r="H4576" i="7" s="1"/>
  <c r="I4576" i="7" s="1"/>
  <c r="J4576" i="7" s="1"/>
  <c r="K4576" i="7" s="1"/>
  <c r="F3769" i="7"/>
  <c r="G3769" i="7" s="1"/>
  <c r="H3769" i="7" s="1"/>
  <c r="I3769" i="7" s="1"/>
  <c r="J3769" i="7" s="1"/>
  <c r="K3769" i="7" s="1"/>
  <c r="F3465" i="7"/>
  <c r="G3465" i="7" s="1"/>
  <c r="H3465" i="7" s="1"/>
  <c r="I3465" i="7" s="1"/>
  <c r="J3465" i="7" s="1"/>
  <c r="K3465" i="7" s="1"/>
  <c r="G2864" i="7"/>
  <c r="H2864" i="7" s="1"/>
  <c r="I2864" i="7" s="1"/>
  <c r="J2864" i="7" s="1"/>
  <c r="K2864" i="7" s="1"/>
  <c r="F228" i="7"/>
  <c r="G228" i="7" s="1"/>
  <c r="H228" i="7" s="1"/>
  <c r="I228" i="7" s="1"/>
  <c r="J228" i="7" s="1"/>
  <c r="K228" i="7" s="1"/>
  <c r="I2699" i="7"/>
  <c r="I2683" i="7"/>
  <c r="J2683" i="7" s="1"/>
  <c r="G2879" i="7"/>
  <c r="H2879" i="7" s="1"/>
  <c r="I2879" i="7" s="1"/>
  <c r="F2821" i="7"/>
  <c r="G2821" i="7" s="1"/>
  <c r="G2805" i="7"/>
  <c r="G2789" i="7"/>
  <c r="H2789" i="7" s="1"/>
  <c r="I2789" i="7" s="1"/>
  <c r="G2763" i="7"/>
  <c r="H2763" i="7" s="1"/>
  <c r="I2763" i="7" s="1"/>
  <c r="G1838" i="7"/>
  <c r="H1838" i="7" s="1"/>
  <c r="G1810" i="7"/>
  <c r="H1810" i="7" s="1"/>
  <c r="G2883" i="7"/>
  <c r="H2883" i="7" s="1"/>
  <c r="I2883" i="7" s="1"/>
  <c r="G2857" i="7"/>
  <c r="H2857" i="7" s="1"/>
  <c r="I2857" i="7" s="1"/>
  <c r="G2831" i="7"/>
  <c r="H2831" i="7" s="1"/>
  <c r="I2831" i="7" s="1"/>
  <c r="F2809" i="7"/>
  <c r="G2809" i="7" s="1"/>
  <c r="I1619" i="7"/>
  <c r="J1619" i="7" s="1"/>
  <c r="I1579" i="7"/>
  <c r="J1579" i="7" s="1"/>
  <c r="I1555" i="7"/>
  <c r="J1555" i="7" s="1"/>
  <c r="I1515" i="7"/>
  <c r="J1515" i="7" s="1"/>
  <c r="G2787" i="7"/>
  <c r="H2787" i="7" s="1"/>
  <c r="I2787" i="7" s="1"/>
  <c r="G2875" i="7"/>
  <c r="H2875" i="7" s="1"/>
  <c r="I2875" i="7" s="1"/>
  <c r="G2807" i="7"/>
  <c r="H2807" i="7" s="1"/>
  <c r="I2807" i="7" s="1"/>
  <c r="G2791" i="7"/>
  <c r="H2791" i="7" s="1"/>
  <c r="I2791" i="7" s="1"/>
  <c r="F2440" i="7"/>
  <c r="G2440" i="7" s="1"/>
  <c r="H2440" i="7" s="1"/>
  <c r="I2440" i="7" s="1"/>
  <c r="G2232" i="7"/>
  <c r="H2232" i="7" s="1"/>
  <c r="I2232" i="7" s="1"/>
  <c r="F2216" i="7"/>
  <c r="G2216" i="7" s="1"/>
  <c r="H2216" i="7" s="1"/>
  <c r="I2216" i="7" s="1"/>
  <c r="G1742" i="7"/>
  <c r="H1742" i="7" s="1"/>
  <c r="G1724" i="7"/>
  <c r="H1724" i="7" s="1"/>
  <c r="I1724" i="7" s="1"/>
  <c r="G1718" i="7"/>
  <c r="H1718" i="7" s="1"/>
  <c r="I1718" i="7" s="1"/>
  <c r="G1556" i="7"/>
  <c r="H1556" i="7" s="1"/>
  <c r="I1556" i="7" s="1"/>
  <c r="G1524" i="7"/>
  <c r="H1524" i="7" s="1"/>
  <c r="I1524" i="7" s="1"/>
  <c r="G675" i="7"/>
  <c r="H675" i="7" s="1"/>
  <c r="I675" i="7" s="1"/>
  <c r="G667" i="7"/>
  <c r="H667" i="7" s="1"/>
  <c r="I667" i="7" s="1"/>
  <c r="G659" i="7"/>
  <c r="H659" i="7" s="1"/>
  <c r="I659" i="7" s="1"/>
  <c r="G651" i="7"/>
  <c r="H651" i="7" s="1"/>
  <c r="I651" i="7" s="1"/>
  <c r="G643" i="7"/>
  <c r="H643" i="7" s="1"/>
  <c r="I643" i="7" s="1"/>
  <c r="I266" i="7"/>
  <c r="J266" i="7" s="1"/>
  <c r="I154" i="7"/>
  <c r="J154" i="7" s="1"/>
  <c r="I122" i="7"/>
  <c r="J122" i="7" s="1"/>
  <c r="I98" i="7"/>
  <c r="J98" i="7" s="1"/>
  <c r="F1628" i="7"/>
  <c r="G1628" i="7" s="1"/>
  <c r="H1628" i="7" s="1"/>
  <c r="I1628" i="7" s="1"/>
  <c r="G293" i="7"/>
  <c r="H293" i="7" s="1"/>
  <c r="I293" i="7" s="1"/>
  <c r="G253" i="7"/>
  <c r="H253" i="7" s="1"/>
  <c r="I253" i="7" s="1"/>
  <c r="F199" i="7"/>
  <c r="G199" i="7" s="1"/>
  <c r="H199" i="7" s="1"/>
  <c r="I199" i="7" s="1"/>
  <c r="F97" i="7"/>
  <c r="G97" i="7" s="1"/>
  <c r="H97" i="7" s="1"/>
  <c r="I97" i="7" s="1"/>
  <c r="G85" i="7"/>
  <c r="H85" i="7" s="1"/>
  <c r="G539" i="7"/>
  <c r="H539" i="7" s="1"/>
  <c r="I539" i="7" s="1"/>
  <c r="G243" i="7"/>
  <c r="H243" i="7" s="1"/>
  <c r="I243" i="7" s="1"/>
  <c r="G193" i="7"/>
  <c r="H193" i="7" s="1"/>
  <c r="I193" i="7" s="1"/>
  <c r="G137" i="7"/>
  <c r="H137" i="7" s="1"/>
  <c r="I137" i="7" s="1"/>
  <c r="G72" i="7"/>
  <c r="H72" i="7" s="1"/>
  <c r="I72" i="7" s="1"/>
  <c r="G597" i="7"/>
  <c r="H597" i="7" s="1"/>
  <c r="I597" i="7" s="1"/>
  <c r="G307" i="7"/>
  <c r="H307" i="7" s="1"/>
  <c r="I307" i="7" s="1"/>
  <c r="G267" i="7"/>
  <c r="H267" i="7" s="1"/>
  <c r="I267" i="7" s="1"/>
  <c r="G251" i="7"/>
  <c r="H251" i="7" s="1"/>
  <c r="I251" i="7" s="1"/>
  <c r="F6393" i="7"/>
  <c r="G6393" i="7" s="1"/>
  <c r="H6393" i="7" s="1"/>
  <c r="I6393" i="7" s="1"/>
  <c r="J6393" i="7" s="1"/>
  <c r="K6393" i="7" s="1"/>
  <c r="G6148" i="7"/>
  <c r="H6148" i="7" s="1"/>
  <c r="I6148" i="7" s="1"/>
  <c r="J6148" i="7" s="1"/>
  <c r="K6148" i="7" s="1"/>
  <c r="G6104" i="7"/>
  <c r="H6104" i="7" s="1"/>
  <c r="I6104" i="7" s="1"/>
  <c r="J6104" i="7" s="1"/>
  <c r="K6104" i="7" s="1"/>
  <c r="F6010" i="7"/>
  <c r="G6010" i="7" s="1"/>
  <c r="H6010" i="7" s="1"/>
  <c r="I6010" i="7" s="1"/>
  <c r="F5994" i="7"/>
  <c r="G5994" i="7" s="1"/>
  <c r="H5994" i="7" s="1"/>
  <c r="I5994" i="7" s="1"/>
  <c r="G5541" i="7"/>
  <c r="H5541" i="7" s="1"/>
  <c r="I5541" i="7" s="1"/>
  <c r="J5541" i="7" s="1"/>
  <c r="K5541" i="7" s="1"/>
  <c r="G5434" i="7"/>
  <c r="H5434" i="7" s="1"/>
  <c r="I5434" i="7" s="1"/>
  <c r="J5434" i="7" s="1"/>
  <c r="K5434" i="7" s="1"/>
  <c r="G4720" i="7"/>
  <c r="H4720" i="7" s="1"/>
  <c r="I4720" i="7" s="1"/>
  <c r="J4720" i="7" s="1"/>
  <c r="K4720" i="7" s="1"/>
  <c r="G4470" i="7"/>
  <c r="H4470" i="7" s="1"/>
  <c r="I4470" i="7" s="1"/>
  <c r="J4470" i="7" s="1"/>
  <c r="G4438" i="7"/>
  <c r="H4438" i="7" s="1"/>
  <c r="I4438" i="7" s="1"/>
  <c r="J4438" i="7" s="1"/>
  <c r="K4438" i="7" s="1"/>
  <c r="G4406" i="7"/>
  <c r="H4406" i="7" s="1"/>
  <c r="I4406" i="7" s="1"/>
  <c r="J4406" i="7" s="1"/>
  <c r="K4406" i="7" s="1"/>
  <c r="G2836" i="7"/>
  <c r="H2836" i="7" s="1"/>
  <c r="I2836" i="7" s="1"/>
  <c r="J2836" i="7" s="1"/>
  <c r="K2836" i="7" s="1"/>
  <c r="G2756" i="7"/>
  <c r="H2756" i="7" s="1"/>
  <c r="I2756" i="7" s="1"/>
  <c r="J2756" i="7" s="1"/>
  <c r="K2756" i="7" s="1"/>
  <c r="G2728" i="7"/>
  <c r="H2728" i="7" s="1"/>
  <c r="I2728" i="7" s="1"/>
  <c r="J2728" i="7" s="1"/>
  <c r="K2728" i="7" s="1"/>
  <c r="F3505" i="7"/>
  <c r="G3505" i="7" s="1"/>
  <c r="H3505" i="7" s="1"/>
  <c r="I3505" i="7" s="1"/>
  <c r="F1565" i="7"/>
  <c r="G1565" i="7" s="1"/>
  <c r="H1565" i="7" s="1"/>
  <c r="I1565" i="7" s="1"/>
  <c r="G1287" i="7"/>
  <c r="H1287" i="7" s="1"/>
  <c r="I1287" i="7" s="1"/>
  <c r="J1287" i="7" s="1"/>
  <c r="K1287" i="7" s="1"/>
  <c r="G1343" i="7"/>
  <c r="H1343" i="7" s="1"/>
  <c r="I1343" i="7" s="1"/>
  <c r="J1343" i="7" s="1"/>
  <c r="K1343" i="7" s="1"/>
  <c r="G1829" i="7"/>
  <c r="H1829" i="7" s="1"/>
  <c r="I1829" i="7" s="1"/>
  <c r="J1829" i="7" s="1"/>
  <c r="K1829" i="7" s="1"/>
  <c r="F560" i="7"/>
  <c r="G560" i="7" s="1"/>
  <c r="H560" i="7" s="1"/>
  <c r="I560" i="7" s="1"/>
  <c r="J560" i="7" s="1"/>
  <c r="K560" i="7" s="1"/>
  <c r="G2859" i="7"/>
  <c r="H2859" i="7" s="1"/>
  <c r="I2859" i="7" s="1"/>
  <c r="G2843" i="7"/>
  <c r="H2843" i="7" s="1"/>
  <c r="I2843" i="7" s="1"/>
  <c r="G2811" i="7"/>
  <c r="H2811" i="7" s="1"/>
  <c r="I2811" i="7" s="1"/>
  <c r="G2871" i="7"/>
  <c r="H2871" i="7" s="1"/>
  <c r="I2871" i="7" s="1"/>
  <c r="G2803" i="7"/>
  <c r="H2803" i="7" s="1"/>
  <c r="I2803" i="7" s="1"/>
  <c r="G2743" i="7"/>
  <c r="H2743" i="7" s="1"/>
  <c r="I2743" i="7" s="1"/>
  <c r="I1632" i="7"/>
  <c r="J1632" i="7" s="1"/>
  <c r="K1632" i="7" s="1"/>
  <c r="G1728" i="7"/>
  <c r="H1728" i="7" s="1"/>
  <c r="I1728" i="7" s="1"/>
  <c r="G1712" i="7"/>
  <c r="H1712" i="7" s="1"/>
  <c r="I1712" i="7" s="1"/>
  <c r="G1704" i="7"/>
  <c r="H1704" i="7" s="1"/>
  <c r="I1704" i="7" s="1"/>
  <c r="G1696" i="7"/>
  <c r="H1696" i="7" s="1"/>
  <c r="I1696" i="7" s="1"/>
  <c r="F565" i="7"/>
  <c r="G565" i="7" s="1"/>
  <c r="H565" i="7" s="1"/>
  <c r="I565" i="7" s="1"/>
  <c r="G381" i="7"/>
  <c r="H381" i="7" s="1"/>
  <c r="I381" i="7" s="1"/>
  <c r="G511" i="7"/>
  <c r="H511" i="7" s="1"/>
  <c r="I511" i="7" s="1"/>
  <c r="G425" i="7"/>
  <c r="H425" i="7" s="1"/>
  <c r="I425" i="7" s="1"/>
  <c r="G411" i="7"/>
  <c r="H411" i="7" s="1"/>
  <c r="I411" i="7" s="1"/>
  <c r="G393" i="7"/>
  <c r="H393" i="7" s="1"/>
  <c r="I393" i="7" s="1"/>
  <c r="G279" i="7"/>
  <c r="G159" i="7"/>
  <c r="H159" i="7" s="1"/>
  <c r="I159" i="7" s="1"/>
  <c r="G153" i="7"/>
  <c r="H153" i="7" s="1"/>
  <c r="I153" i="7" s="1"/>
  <c r="G83" i="7"/>
  <c r="H83" i="7" s="1"/>
  <c r="I83" i="7" s="1"/>
  <c r="G499" i="7"/>
  <c r="H499" i="7" s="1"/>
  <c r="I499" i="7" s="1"/>
  <c r="G443" i="7"/>
  <c r="H443" i="7" s="1"/>
  <c r="I443" i="7" s="1"/>
  <c r="G6046" i="7"/>
  <c r="H6046" i="7" s="1"/>
  <c r="I6046" i="7" s="1"/>
  <c r="J6046" i="7" s="1"/>
  <c r="K6046" i="7" s="1"/>
  <c r="G5537" i="7"/>
  <c r="H5537" i="7" s="1"/>
  <c r="I5537" i="7" s="1"/>
  <c r="J5537" i="7" s="1"/>
  <c r="K5537" i="7" s="1"/>
  <c r="G4708" i="7"/>
  <c r="H4708" i="7" s="1"/>
  <c r="I4708" i="7" s="1"/>
  <c r="J4708" i="7" s="1"/>
  <c r="K4708" i="7" s="1"/>
  <c r="G3793" i="7"/>
  <c r="H3793" i="7" s="1"/>
  <c r="I3793" i="7" s="1"/>
  <c r="J3793" i="7" s="1"/>
  <c r="K3793" i="7" s="1"/>
  <c r="G3745" i="7"/>
  <c r="H3745" i="7" s="1"/>
  <c r="I3745" i="7" s="1"/>
  <c r="J3745" i="7" s="1"/>
  <c r="K3745" i="7" s="1"/>
  <c r="F4518" i="7"/>
  <c r="G4518" i="7" s="1"/>
  <c r="H4518" i="7" s="1"/>
  <c r="I4518" i="7" s="1"/>
  <c r="J4518" i="7" s="1"/>
  <c r="K4518" i="7" s="1"/>
  <c r="F3761" i="7"/>
  <c r="G3761" i="7" s="1"/>
  <c r="H3761" i="7" s="1"/>
  <c r="I3761" i="7" s="1"/>
  <c r="G3657" i="7"/>
  <c r="H3657" i="7" s="1"/>
  <c r="I3657" i="7" s="1"/>
  <c r="J3657" i="7" s="1"/>
  <c r="K3657" i="7" s="1"/>
  <c r="F3633" i="7"/>
  <c r="G3633" i="7" s="1"/>
  <c r="H3633" i="7" s="1"/>
  <c r="I3633" i="7" s="1"/>
  <c r="J3633" i="7" s="1"/>
  <c r="K3633" i="7" s="1"/>
  <c r="F3497" i="7"/>
  <c r="G3497" i="7" s="1"/>
  <c r="H3497" i="7" s="1"/>
  <c r="I3497" i="7" s="1"/>
  <c r="J3497" i="7" s="1"/>
  <c r="K3497" i="7" s="1"/>
  <c r="G2820" i="7"/>
  <c r="H2820" i="7" s="1"/>
  <c r="I2820" i="7" s="1"/>
  <c r="J2820" i="7" s="1"/>
  <c r="K2820" i="7" s="1"/>
  <c r="G2740" i="7"/>
  <c r="H2740" i="7" s="1"/>
  <c r="I2740" i="7" s="1"/>
  <c r="J2740" i="7" s="1"/>
  <c r="K2740" i="7" s="1"/>
  <c r="F3489" i="7"/>
  <c r="G3489" i="7" s="1"/>
  <c r="H3489" i="7" s="1"/>
  <c r="I3489" i="7" s="1"/>
  <c r="J3489" i="7" s="1"/>
  <c r="K3489" i="7" s="1"/>
  <c r="G1749" i="7"/>
  <c r="H1749" i="7" s="1"/>
  <c r="I1749" i="7" s="1"/>
  <c r="J1749" i="7" s="1"/>
  <c r="K1749" i="7" s="1"/>
  <c r="G1765" i="7"/>
  <c r="H1765" i="7" s="1"/>
  <c r="I1765" i="7" s="1"/>
  <c r="J1765" i="7" s="1"/>
  <c r="K1765" i="7" s="1"/>
  <c r="F871" i="7"/>
  <c r="G871" i="7" s="1"/>
  <c r="H871" i="7" s="1"/>
  <c r="I871" i="7" s="1"/>
  <c r="J871" i="7" s="1"/>
  <c r="K871" i="7" s="1"/>
  <c r="F544" i="7"/>
  <c r="G544" i="7" s="1"/>
  <c r="H544" i="7" s="1"/>
  <c r="I544" i="7" s="1"/>
  <c r="G3146" i="7"/>
  <c r="H3146" i="7" s="1"/>
  <c r="I3146" i="7" s="1"/>
  <c r="F2741" i="7"/>
  <c r="G2741" i="7" s="1"/>
  <c r="H2741" i="7" s="1"/>
  <c r="I2741" i="7" s="1"/>
  <c r="G1822" i="7"/>
  <c r="H1822" i="7" s="1"/>
  <c r="G1794" i="7"/>
  <c r="H1794" i="7" s="1"/>
  <c r="G1774" i="7"/>
  <c r="H1774" i="7" s="1"/>
  <c r="F2815" i="7"/>
  <c r="G2815" i="7" s="1"/>
  <c r="G2793" i="7"/>
  <c r="H2793" i="7" s="1"/>
  <c r="I2793" i="7" s="1"/>
  <c r="F2767" i="7"/>
  <c r="G2767" i="7" s="1"/>
  <c r="G2751" i="7"/>
  <c r="H2751" i="7" s="1"/>
  <c r="I2751" i="7" s="1"/>
  <c r="I1611" i="7"/>
  <c r="J1611" i="7" s="1"/>
  <c r="I1587" i="7"/>
  <c r="J1587" i="7" s="1"/>
  <c r="I1547" i="7"/>
  <c r="J1547" i="7" s="1"/>
  <c r="I1523" i="7"/>
  <c r="J1523" i="7" s="1"/>
  <c r="I1483" i="7"/>
  <c r="J1483" i="7" s="1"/>
  <c r="F3162" i="7"/>
  <c r="G3162" i="7" s="1"/>
  <c r="F2851" i="7"/>
  <c r="G2851" i="7" s="1"/>
  <c r="F2835" i="7"/>
  <c r="G2835" i="7" s="1"/>
  <c r="H2835" i="7" s="1"/>
  <c r="I2835" i="7" s="1"/>
  <c r="F2755" i="7"/>
  <c r="G2755" i="7" s="1"/>
  <c r="G2739" i="7"/>
  <c r="H2739" i="7" s="1"/>
  <c r="I2739" i="7" s="1"/>
  <c r="F3138" i="7"/>
  <c r="G3138" i="7" s="1"/>
  <c r="H3138" i="7" s="1"/>
  <c r="I3138" i="7" s="1"/>
  <c r="F2855" i="7"/>
  <c r="G2855" i="7" s="1"/>
  <c r="H2855" i="7" s="1"/>
  <c r="I2855" i="7" s="1"/>
  <c r="G2839" i="7"/>
  <c r="H2839" i="7" s="1"/>
  <c r="I2839" i="7" s="1"/>
  <c r="F2775" i="7"/>
  <c r="G2775" i="7" s="1"/>
  <c r="H2775" i="7" s="1"/>
  <c r="I2775" i="7" s="1"/>
  <c r="F2200" i="7"/>
  <c r="G2200" i="7" s="1"/>
  <c r="G1758" i="7"/>
  <c r="H1758" i="7" s="1"/>
  <c r="I1758" i="7" s="1"/>
  <c r="J1758" i="7" s="1"/>
  <c r="K1758" i="7" s="1"/>
  <c r="G1674" i="7"/>
  <c r="H1674" i="7" s="1"/>
  <c r="G1636" i="7"/>
  <c r="H1636" i="7" s="1"/>
  <c r="G1604" i="7"/>
  <c r="H1604" i="7" s="1"/>
  <c r="H1536" i="7"/>
  <c r="I1536" i="7" s="1"/>
  <c r="J1536" i="7" s="1"/>
  <c r="K1536" i="7" s="1"/>
  <c r="G1484" i="7"/>
  <c r="H1484" i="7" s="1"/>
  <c r="G1612" i="7"/>
  <c r="H1612" i="7" s="1"/>
  <c r="I1612" i="7" s="1"/>
  <c r="G1732" i="7"/>
  <c r="H1732" i="7" s="1"/>
  <c r="I1732" i="7" s="1"/>
  <c r="G1716" i="7"/>
  <c r="H1716" i="7" s="1"/>
  <c r="I1716" i="7" s="1"/>
  <c r="G1500" i="7"/>
  <c r="H1500" i="7" s="1"/>
  <c r="I1500" i="7" s="1"/>
  <c r="G1508" i="7"/>
  <c r="H1508" i="7" s="1"/>
  <c r="I1508" i="7" s="1"/>
  <c r="I426" i="7"/>
  <c r="J426" i="7" s="1"/>
  <c r="I146" i="7"/>
  <c r="J146" i="7" s="1"/>
  <c r="G1504" i="7"/>
  <c r="H1504" i="7" s="1"/>
  <c r="I1504" i="7" s="1"/>
  <c r="G1472" i="7"/>
  <c r="H1472" i="7" s="1"/>
  <c r="I1472" i="7" s="1"/>
  <c r="F1514" i="7"/>
  <c r="G1514" i="7" s="1"/>
  <c r="F541" i="7"/>
  <c r="G541" i="7" s="1"/>
  <c r="F529" i="7"/>
  <c r="G529" i="7" s="1"/>
  <c r="H529" i="7" s="1"/>
  <c r="I529" i="7" s="1"/>
  <c r="F513" i="7"/>
  <c r="G513" i="7" s="1"/>
  <c r="H513" i="7" s="1"/>
  <c r="I513" i="7" s="1"/>
  <c r="F259" i="7"/>
  <c r="G259" i="7" s="1"/>
  <c r="F56" i="7"/>
  <c r="G56" i="7" s="1"/>
  <c r="F36" i="7"/>
  <c r="G36" i="7" s="1"/>
  <c r="F8" i="7"/>
  <c r="G8" i="7" s="1"/>
  <c r="H8" i="7" s="1"/>
  <c r="I8" i="7" s="1"/>
  <c r="G527" i="7"/>
  <c r="H527" i="7" s="1"/>
  <c r="I527" i="7" s="1"/>
  <c r="G367" i="7"/>
  <c r="H367" i="7" s="1"/>
  <c r="I367" i="7" s="1"/>
  <c r="G121" i="7"/>
  <c r="H121" i="7" s="1"/>
  <c r="G44" i="7"/>
  <c r="H44" i="7" s="1"/>
  <c r="I44" i="7" s="1"/>
  <c r="F158" i="7"/>
  <c r="G158" i="7" s="1"/>
  <c r="H158" i="7" s="1"/>
  <c r="I158" i="7" s="1"/>
  <c r="G115" i="7"/>
  <c r="H115" i="7" s="1"/>
  <c r="I115" i="7" s="1"/>
  <c r="F595" i="7"/>
  <c r="G595" i="7" s="1"/>
  <c r="H595" i="7" s="1"/>
  <c r="I595" i="7" s="1"/>
  <c r="G419" i="7"/>
  <c r="H419" i="7" s="1"/>
  <c r="I419" i="7" s="1"/>
  <c r="G123" i="7"/>
  <c r="H123" i="7" s="1"/>
  <c r="I123" i="7" s="1"/>
  <c r="G227" i="7"/>
  <c r="H227" i="7" s="1"/>
  <c r="I227" i="7" s="1"/>
  <c r="G187" i="7"/>
  <c r="H187" i="7" s="1"/>
  <c r="I187" i="7" s="1"/>
  <c r="F6409" i="7"/>
  <c r="G6409" i="7" s="1"/>
  <c r="H6409" i="7" s="1"/>
  <c r="I6409" i="7" s="1"/>
  <c r="F6002" i="7"/>
  <c r="G6002" i="7" s="1"/>
  <c r="H6002" i="7" s="1"/>
  <c r="I6002" i="7" s="1"/>
  <c r="G6168" i="7"/>
  <c r="H6168" i="7" s="1"/>
  <c r="I6168" i="7" s="1"/>
  <c r="J6168" i="7" s="1"/>
  <c r="K6168" i="7" s="1"/>
  <c r="G5922" i="7"/>
  <c r="H5922" i="7" s="1"/>
  <c r="I5922" i="7" s="1"/>
  <c r="J5922" i="7" s="1"/>
  <c r="K5922" i="7" s="1"/>
  <c r="G5561" i="7"/>
  <c r="H5561" i="7" s="1"/>
  <c r="I5561" i="7" s="1"/>
  <c r="J5561" i="7" s="1"/>
  <c r="K5561" i="7" s="1"/>
  <c r="G5370" i="7"/>
  <c r="H5370" i="7" s="1"/>
  <c r="I5370" i="7" s="1"/>
  <c r="J5370" i="7" s="1"/>
  <c r="K5370" i="7" s="1"/>
  <c r="G5493" i="7"/>
  <c r="H5493" i="7" s="1"/>
  <c r="I5493" i="7" s="1"/>
  <c r="J5493" i="7" s="1"/>
  <c r="K5493" i="7" s="1"/>
  <c r="G4624" i="7"/>
  <c r="H4624" i="7" s="1"/>
  <c r="I4624" i="7" s="1"/>
  <c r="J4624" i="7" s="1"/>
  <c r="G4736" i="7"/>
  <c r="H4736" i="7" s="1"/>
  <c r="I4736" i="7" s="1"/>
  <c r="J4736" i="7" s="1"/>
  <c r="K4736" i="7" s="1"/>
  <c r="F4366" i="7"/>
  <c r="G4366" i="7" s="1"/>
  <c r="H4366" i="7" s="1"/>
  <c r="I4366" i="7" s="1"/>
  <c r="J4366" i="7" s="1"/>
  <c r="K4366" i="7" s="1"/>
  <c r="G3841" i="7"/>
  <c r="H3841" i="7" s="1"/>
  <c r="I3841" i="7" s="1"/>
  <c r="J3841" i="7" s="1"/>
  <c r="K3841" i="7" s="1"/>
  <c r="G3729" i="7"/>
  <c r="H3729" i="7" s="1"/>
  <c r="I3729" i="7" s="1"/>
  <c r="J3729" i="7" s="1"/>
  <c r="K3729" i="7" s="1"/>
  <c r="F4502" i="7"/>
  <c r="G4502" i="7" s="1"/>
  <c r="H4502" i="7" s="1"/>
  <c r="I4502" i="7" s="1"/>
  <c r="J4502" i="7" s="1"/>
  <c r="K4502" i="7" s="1"/>
  <c r="G4454" i="7"/>
  <c r="H4454" i="7" s="1"/>
  <c r="I4454" i="7" s="1"/>
  <c r="J4454" i="7" s="1"/>
  <c r="K4454" i="7" s="1"/>
  <c r="G4422" i="7"/>
  <c r="H4422" i="7" s="1"/>
  <c r="I4422" i="7" s="1"/>
  <c r="J4422" i="7" s="1"/>
  <c r="K4422" i="7" s="1"/>
  <c r="G3697" i="7"/>
  <c r="H3697" i="7" s="1"/>
  <c r="I3697" i="7" s="1"/>
  <c r="J3697" i="7" s="1"/>
  <c r="K3697" i="7" s="1"/>
  <c r="F3825" i="7"/>
  <c r="G3825" i="7" s="1"/>
  <c r="H3825" i="7" s="1"/>
  <c r="I3825" i="7" s="1"/>
  <c r="F3809" i="7"/>
  <c r="G3809" i="7" s="1"/>
  <c r="H3809" i="7" s="1"/>
  <c r="I3809" i="7" s="1"/>
  <c r="G3713" i="7"/>
  <c r="H3713" i="7" s="1"/>
  <c r="I3713" i="7" s="1"/>
  <c r="J3713" i="7" s="1"/>
  <c r="K3713" i="7" s="1"/>
  <c r="G3441" i="7"/>
  <c r="H3441" i="7" s="1"/>
  <c r="I3441" i="7" s="1"/>
  <c r="J3441" i="7" s="1"/>
  <c r="K3441" i="7" s="1"/>
  <c r="F3481" i="7"/>
  <c r="G3481" i="7" s="1"/>
  <c r="H3481" i="7" s="1"/>
  <c r="I3481" i="7" s="1"/>
  <c r="G2884" i="7"/>
  <c r="H2884" i="7" s="1"/>
  <c r="I2884" i="7" s="1"/>
  <c r="J2884" i="7" s="1"/>
  <c r="K2884" i="7" s="1"/>
  <c r="G2804" i="7"/>
  <c r="H2804" i="7" s="1"/>
  <c r="I2804" i="7" s="1"/>
  <c r="J2804" i="7" s="1"/>
  <c r="K2804" i="7" s="1"/>
  <c r="F3473" i="7"/>
  <c r="G3473" i="7" s="1"/>
  <c r="H3473" i="7" s="1"/>
  <c r="I3473" i="7" s="1"/>
  <c r="G2764" i="7"/>
  <c r="H2764" i="7" s="1"/>
  <c r="I2764" i="7" s="1"/>
  <c r="J2764" i="7" s="1"/>
  <c r="K2764" i="7" s="1"/>
  <c r="G1685" i="7"/>
  <c r="H1685" i="7" s="1"/>
  <c r="I1685" i="7" s="1"/>
  <c r="J1685" i="7" s="1"/>
  <c r="K1685" i="7" s="1"/>
  <c r="G1335" i="7"/>
  <c r="H1335" i="7" s="1"/>
  <c r="I1335" i="7" s="1"/>
  <c r="J1335" i="7" s="1"/>
  <c r="K1335" i="7" s="1"/>
  <c r="G1781" i="7"/>
  <c r="H1781" i="7" s="1"/>
  <c r="I1781" i="7" s="1"/>
  <c r="J1781" i="7" s="1"/>
  <c r="K1781" i="7" s="1"/>
  <c r="F983" i="7"/>
  <c r="G983" i="7" s="1"/>
  <c r="H983" i="7" s="1"/>
  <c r="I983" i="7" s="1"/>
  <c r="J983" i="7" s="1"/>
  <c r="K983" i="7" s="1"/>
  <c r="F520" i="7"/>
  <c r="G520" i="7" s="1"/>
  <c r="H520" i="7" s="1"/>
  <c r="I520" i="7" s="1"/>
  <c r="J520" i="7" s="1"/>
  <c r="K520" i="7" s="1"/>
  <c r="F552" i="7"/>
  <c r="G552" i="7" s="1"/>
  <c r="H552" i="7" s="1"/>
  <c r="I552" i="7" s="1"/>
  <c r="J552" i="7" s="1"/>
  <c r="K552" i="7" s="1"/>
  <c r="J6349" i="7"/>
  <c r="K6349" i="7" s="1"/>
  <c r="H6408" i="7"/>
  <c r="I6408" i="7" s="1"/>
  <c r="H6392" i="7"/>
  <c r="I6392" i="7" s="1"/>
  <c r="H6369" i="7"/>
  <c r="I6369" i="7" s="1"/>
  <c r="H6313" i="7"/>
  <c r="I6313" i="7" s="1"/>
  <c r="H6371" i="7"/>
  <c r="I6371" i="7" s="1"/>
  <c r="H6359" i="7"/>
  <c r="I6359" i="7" s="1"/>
  <c r="H6368" i="7"/>
  <c r="I6368" i="7" s="1"/>
  <c r="H6327" i="7"/>
  <c r="I6327" i="7" s="1"/>
  <c r="H6311" i="7"/>
  <c r="I6311" i="7" s="1"/>
  <c r="J6260" i="7"/>
  <c r="K6260" i="7" s="1"/>
  <c r="H6287" i="7"/>
  <c r="I6287" i="7" s="1"/>
  <c r="H6242" i="7"/>
  <c r="I6242" i="7" s="1"/>
  <c r="H6253" i="7"/>
  <c r="I6253" i="7" s="1"/>
  <c r="H6210" i="7"/>
  <c r="I6210" i="7" s="1"/>
  <c r="H6202" i="7"/>
  <c r="I6202" i="7" s="1"/>
  <c r="J6192" i="7"/>
  <c r="K6192" i="7" s="1"/>
  <c r="J6184" i="7"/>
  <c r="K6184" i="7" s="1"/>
  <c r="H6178" i="7"/>
  <c r="I6178" i="7" s="1"/>
  <c r="H6166" i="7"/>
  <c r="I6166" i="7" s="1"/>
  <c r="J6160" i="7"/>
  <c r="K6160" i="7" s="1"/>
  <c r="J6152" i="7"/>
  <c r="K6152" i="7" s="1"/>
  <c r="H6146" i="7"/>
  <c r="I6146" i="7" s="1"/>
  <c r="H6138" i="7"/>
  <c r="I6138" i="7" s="1"/>
  <c r="J5970" i="7"/>
  <c r="K5970" i="7" s="1"/>
  <c r="J5938" i="7"/>
  <c r="K5938" i="7" s="1"/>
  <c r="J5878" i="7"/>
  <c r="K5878" i="7" s="1"/>
  <c r="H5916" i="7"/>
  <c r="I5916" i="7" s="1"/>
  <c r="J5783" i="7"/>
  <c r="K5783" i="7" s="1"/>
  <c r="H5906" i="7"/>
  <c r="I5906" i="7" s="1"/>
  <c r="H5898" i="7"/>
  <c r="I5898" i="7" s="1"/>
  <c r="H5888" i="7"/>
  <c r="I5888" i="7" s="1"/>
  <c r="H6254" i="7"/>
  <c r="I6254" i="7" s="1"/>
  <c r="H5948" i="7"/>
  <c r="I5948" i="7" s="1"/>
  <c r="H5827" i="7"/>
  <c r="I5827" i="7" s="1"/>
  <c r="H5815" i="7"/>
  <c r="I5815" i="7" s="1"/>
  <c r="H5799" i="7"/>
  <c r="I5799" i="7" s="1"/>
  <c r="J5565" i="7"/>
  <c r="K5565" i="7" s="1"/>
  <c r="J5549" i="7"/>
  <c r="K5549" i="7" s="1"/>
  <c r="J5453" i="7"/>
  <c r="K5453" i="7" s="1"/>
  <c r="H5873" i="7"/>
  <c r="I5873" i="7" s="1"/>
  <c r="H5817" i="7"/>
  <c r="I5817" i="7" s="1"/>
  <c r="H5801" i="7"/>
  <c r="I5801" i="7" s="1"/>
  <c r="H6066" i="7"/>
  <c r="I6066" i="7" s="1"/>
  <c r="H5920" i="7"/>
  <c r="I5920" i="7" s="1"/>
  <c r="H5839" i="7"/>
  <c r="I5839" i="7" s="1"/>
  <c r="H5818" i="7"/>
  <c r="I5818" i="7" s="1"/>
  <c r="H5802" i="7"/>
  <c r="I5802" i="7" s="1"/>
  <c r="H5677" i="7"/>
  <c r="I5677" i="7" s="1"/>
  <c r="H5769" i="7"/>
  <c r="I5769" i="7" s="1"/>
  <c r="H5681" i="7"/>
  <c r="I5681" i="7" s="1"/>
  <c r="H5566" i="7"/>
  <c r="I5566" i="7" s="1"/>
  <c r="H5538" i="7"/>
  <c r="I5538" i="7" s="1"/>
  <c r="H5506" i="7"/>
  <c r="I5506" i="7" s="1"/>
  <c r="H5773" i="7"/>
  <c r="I5773" i="7" s="1"/>
  <c r="H5448" i="7"/>
  <c r="I5448" i="7" s="1"/>
  <c r="H5440" i="7"/>
  <c r="I5440" i="7" s="1"/>
  <c r="H5424" i="7"/>
  <c r="I5424" i="7" s="1"/>
  <c r="H5408" i="7"/>
  <c r="I5408" i="7" s="1"/>
  <c r="H5400" i="7"/>
  <c r="I5400" i="7" s="1"/>
  <c r="H5392" i="7"/>
  <c r="I5392" i="7" s="1"/>
  <c r="H5384" i="7"/>
  <c r="I5384" i="7" s="1"/>
  <c r="H5376" i="7"/>
  <c r="I5376" i="7" s="1"/>
  <c r="H5368" i="7"/>
  <c r="I5368" i="7" s="1"/>
  <c r="H5360" i="7"/>
  <c r="I5360" i="7" s="1"/>
  <c r="H5352" i="7"/>
  <c r="I5352" i="7" s="1"/>
  <c r="H5344" i="7"/>
  <c r="I5344" i="7" s="1"/>
  <c r="H5336" i="7"/>
  <c r="I5336" i="7" s="1"/>
  <c r="H5481" i="7"/>
  <c r="I5481" i="7" s="1"/>
  <c r="H5689" i="7"/>
  <c r="I5689" i="7" s="1"/>
  <c r="H6428" i="7"/>
  <c r="I6428" i="7" s="1"/>
  <c r="J6385" i="7"/>
  <c r="K6385" i="7" s="1"/>
  <c r="H6365" i="7"/>
  <c r="I6365" i="7" s="1"/>
  <c r="H6309" i="7"/>
  <c r="I6309" i="7" s="1"/>
  <c r="H6293" i="7"/>
  <c r="I6293" i="7" s="1"/>
  <c r="H6364" i="7"/>
  <c r="I6364" i="7" s="1"/>
  <c r="H6323" i="7"/>
  <c r="I6323" i="7" s="1"/>
  <c r="H6307" i="7"/>
  <c r="I6307" i="7" s="1"/>
  <c r="J6272" i="7"/>
  <c r="K6272" i="7" s="1"/>
  <c r="J6264" i="7"/>
  <c r="K6264" i="7" s="1"/>
  <c r="J6236" i="7"/>
  <c r="K6236" i="7" s="1"/>
  <c r="H6250" i="7"/>
  <c r="I6250" i="7" s="1"/>
  <c r="H6226" i="7"/>
  <c r="I6226" i="7" s="1"/>
  <c r="H6214" i="7"/>
  <c r="I6214" i="7" s="1"/>
  <c r="J6208" i="7"/>
  <c r="K6208" i="7" s="1"/>
  <c r="H6190" i="7"/>
  <c r="I6190" i="7" s="1"/>
  <c r="J6172" i="7"/>
  <c r="K6172" i="7" s="1"/>
  <c r="H6158" i="7"/>
  <c r="I6158" i="7" s="1"/>
  <c r="H6150" i="7"/>
  <c r="I6150" i="7" s="1"/>
  <c r="J6144" i="7"/>
  <c r="K6144" i="7" s="1"/>
  <c r="J6136" i="7"/>
  <c r="K6136" i="7" s="1"/>
  <c r="H6130" i="7"/>
  <c r="I6130" i="7" s="1"/>
  <c r="J6084" i="7"/>
  <c r="K6084" i="7" s="1"/>
  <c r="J6072" i="7"/>
  <c r="K6072" i="7" s="1"/>
  <c r="H6245" i="7"/>
  <c r="I6245" i="7" s="1"/>
  <c r="H6348" i="7"/>
  <c r="I6348" i="7" s="1"/>
  <c r="J6058" i="7"/>
  <c r="K6058" i="7" s="1"/>
  <c r="J6026" i="7"/>
  <c r="K6026" i="7" s="1"/>
  <c r="J5974" i="7"/>
  <c r="K5974" i="7" s="1"/>
  <c r="J5954" i="7"/>
  <c r="K5954" i="7" s="1"/>
  <c r="J5946" i="7"/>
  <c r="K5946" i="7" s="1"/>
  <c r="H5956" i="7"/>
  <c r="I5956" i="7" s="1"/>
  <c r="H5876" i="7"/>
  <c r="I5876" i="7" s="1"/>
  <c r="H5904" i="7"/>
  <c r="I5904" i="7" s="1"/>
  <c r="H5896" i="7"/>
  <c r="I5896" i="7" s="1"/>
  <c r="H5874" i="7"/>
  <c r="I5874" i="7" s="1"/>
  <c r="H5811" i="7"/>
  <c r="I5811" i="7" s="1"/>
  <c r="H5790" i="7"/>
  <c r="I5790" i="7" s="1"/>
  <c r="J5521" i="7"/>
  <c r="K5521" i="7" s="1"/>
  <c r="J5513" i="7"/>
  <c r="K5513" i="7" s="1"/>
  <c r="J5505" i="7"/>
  <c r="K5505" i="7" s="1"/>
  <c r="J5469" i="7"/>
  <c r="K5469" i="7" s="1"/>
  <c r="H5813" i="7"/>
  <c r="I5813" i="7" s="1"/>
  <c r="H5797" i="7"/>
  <c r="I5797" i="7" s="1"/>
  <c r="H5814" i="7"/>
  <c r="I5814" i="7" s="1"/>
  <c r="H5798" i="7"/>
  <c r="I5798" i="7" s="1"/>
  <c r="H5645" i="7"/>
  <c r="I5645" i="7" s="1"/>
  <c r="H5649" i="7"/>
  <c r="I5649" i="7" s="1"/>
  <c r="H5558" i="7"/>
  <c r="I5558" i="7" s="1"/>
  <c r="H5530" i="7"/>
  <c r="I5530" i="7" s="1"/>
  <c r="H5498" i="7"/>
  <c r="I5498" i="7" s="1"/>
  <c r="H5749" i="7"/>
  <c r="I5749" i="7" s="1"/>
  <c r="H5717" i="7"/>
  <c r="I5717" i="7" s="1"/>
  <c r="H5685" i="7"/>
  <c r="I5685" i="7" s="1"/>
  <c r="H5653" i="7"/>
  <c r="I5653" i="7" s="1"/>
  <c r="J5438" i="7"/>
  <c r="K5438" i="7" s="1"/>
  <c r="J5430" i="7"/>
  <c r="K5430" i="7" s="1"/>
  <c r="J5398" i="7"/>
  <c r="K5398" i="7" s="1"/>
  <c r="J5374" i="7"/>
  <c r="K5374" i="7" s="1"/>
  <c r="J5350" i="7"/>
  <c r="K5350" i="7" s="1"/>
  <c r="J5342" i="7"/>
  <c r="K5342" i="7" s="1"/>
  <c r="H5320" i="7"/>
  <c r="I5320" i="7" s="1"/>
  <c r="H5304" i="7"/>
  <c r="I5304" i="7" s="1"/>
  <c r="H5288" i="7"/>
  <c r="I5288" i="7" s="1"/>
  <c r="H5272" i="7"/>
  <c r="I5272" i="7" s="1"/>
  <c r="H5256" i="7"/>
  <c r="I5256" i="7" s="1"/>
  <c r="J5234" i="7"/>
  <c r="K5234" i="7" s="1"/>
  <c r="J5218" i="7"/>
  <c r="K5218" i="7" s="1"/>
  <c r="H5479" i="7"/>
  <c r="I5479" i="7" s="1"/>
  <c r="H5465" i="7"/>
  <c r="I5465" i="7" s="1"/>
  <c r="H6424" i="7"/>
  <c r="I6424" i="7" s="1"/>
  <c r="H6400" i="7"/>
  <c r="I6400" i="7" s="1"/>
  <c r="H6384" i="7"/>
  <c r="I6384" i="7" s="1"/>
  <c r="H6427" i="7"/>
  <c r="I6427" i="7" s="1"/>
  <c r="H6351" i="7"/>
  <c r="I6351" i="7" s="1"/>
  <c r="H6305" i="7"/>
  <c r="I6305" i="7" s="1"/>
  <c r="H6363" i="7"/>
  <c r="I6363" i="7" s="1"/>
  <c r="H6360" i="7"/>
  <c r="I6360" i="7" s="1"/>
  <c r="H6319" i="7"/>
  <c r="I6319" i="7" s="1"/>
  <c r="H6303" i="7"/>
  <c r="I6303" i="7" s="1"/>
  <c r="J6244" i="7"/>
  <c r="K6244" i="7" s="1"/>
  <c r="H6230" i="7"/>
  <c r="I6230" i="7" s="1"/>
  <c r="J6212" i="7"/>
  <c r="K6212" i="7" s="1"/>
  <c r="H6206" i="7"/>
  <c r="I6206" i="7" s="1"/>
  <c r="H6198" i="7"/>
  <c r="I6198" i="7" s="1"/>
  <c r="J6188" i="7"/>
  <c r="K6188" i="7" s="1"/>
  <c r="J6180" i="7"/>
  <c r="K6180" i="7" s="1"/>
  <c r="H6170" i="7"/>
  <c r="I6170" i="7" s="1"/>
  <c r="J6156" i="7"/>
  <c r="K6156" i="7" s="1"/>
  <c r="H6134" i="7"/>
  <c r="I6134" i="7" s="1"/>
  <c r="J6128" i="7"/>
  <c r="K6128" i="7" s="1"/>
  <c r="H6114" i="7"/>
  <c r="I6114" i="7" s="1"/>
  <c r="J6080" i="7"/>
  <c r="K6080" i="7" s="1"/>
  <c r="J6064" i="7"/>
  <c r="K6064" i="7" s="1"/>
  <c r="H6227" i="7"/>
  <c r="I6227" i="7" s="1"/>
  <c r="J6350" i="7"/>
  <c r="K6350" i="7" s="1"/>
  <c r="J5978" i="7"/>
  <c r="K5978" i="7" s="1"/>
  <c r="J5966" i="7"/>
  <c r="K5966" i="7" s="1"/>
  <c r="J5934" i="7"/>
  <c r="K5934" i="7" s="1"/>
  <c r="J5894" i="7"/>
  <c r="K5894" i="7" s="1"/>
  <c r="H5936" i="7"/>
  <c r="I5936" i="7" s="1"/>
  <c r="H5908" i="7"/>
  <c r="I5908" i="7" s="1"/>
  <c r="H5884" i="7"/>
  <c r="I5884" i="7" s="1"/>
  <c r="H5882" i="7"/>
  <c r="I5882" i="7" s="1"/>
  <c r="H5939" i="7"/>
  <c r="I5939" i="7" s="1"/>
  <c r="H5935" i="7"/>
  <c r="I5935" i="7" s="1"/>
  <c r="H5823" i="7"/>
  <c r="I5823" i="7" s="1"/>
  <c r="H5807" i="7"/>
  <c r="I5807" i="7" s="1"/>
  <c r="J5569" i="7"/>
  <c r="K5569" i="7" s="1"/>
  <c r="J5553" i="7"/>
  <c r="K5553" i="7" s="1"/>
  <c r="J5485" i="7"/>
  <c r="K5485" i="7" s="1"/>
  <c r="H5809" i="7"/>
  <c r="I5809" i="7" s="1"/>
  <c r="H5810" i="7"/>
  <c r="I5810" i="7" s="1"/>
  <c r="H5741" i="7"/>
  <c r="I5741" i="7" s="1"/>
  <c r="H5745" i="7"/>
  <c r="I5745" i="7" s="1"/>
  <c r="H5550" i="7"/>
  <c r="I5550" i="7" s="1"/>
  <c r="H5522" i="7"/>
  <c r="I5522" i="7" s="1"/>
  <c r="H5787" i="7"/>
  <c r="I5787" i="7" s="1"/>
  <c r="H5444" i="7"/>
  <c r="I5444" i="7" s="1"/>
  <c r="H5428" i="7"/>
  <c r="I5428" i="7" s="1"/>
  <c r="H5412" i="7"/>
  <c r="I5412" i="7" s="1"/>
  <c r="H5396" i="7"/>
  <c r="I5396" i="7" s="1"/>
  <c r="H5388" i="7"/>
  <c r="I5388" i="7" s="1"/>
  <c r="H5380" i="7"/>
  <c r="I5380" i="7" s="1"/>
  <c r="H5364" i="7"/>
  <c r="I5364" i="7" s="1"/>
  <c r="H5348" i="7"/>
  <c r="I5348" i="7" s="1"/>
  <c r="H5332" i="7"/>
  <c r="I5332" i="7" s="1"/>
  <c r="H5463" i="7"/>
  <c r="I5463" i="7" s="1"/>
  <c r="H6420" i="7"/>
  <c r="I6420" i="7" s="1"/>
  <c r="J6353" i="7"/>
  <c r="K6353" i="7" s="1"/>
  <c r="H6376" i="7"/>
  <c r="I6376" i="7" s="1"/>
  <c r="H6301" i="7"/>
  <c r="I6301" i="7" s="1"/>
  <c r="H6285" i="7"/>
  <c r="I6285" i="7" s="1"/>
  <c r="H6421" i="7"/>
  <c r="I6421" i="7" s="1"/>
  <c r="H6331" i="7"/>
  <c r="I6331" i="7" s="1"/>
  <c r="H6315" i="7"/>
  <c r="I6315" i="7" s="1"/>
  <c r="H6299" i="7"/>
  <c r="I6299" i="7" s="1"/>
  <c r="J6252" i="7"/>
  <c r="K6252" i="7" s="1"/>
  <c r="H6218" i="7"/>
  <c r="I6218" i="7" s="1"/>
  <c r="J6204" i="7"/>
  <c r="K6204" i="7" s="1"/>
  <c r="H6186" i="7"/>
  <c r="I6186" i="7" s="1"/>
  <c r="H6162" i="7"/>
  <c r="I6162" i="7" s="1"/>
  <c r="H6154" i="7"/>
  <c r="I6154" i="7" s="1"/>
  <c r="J6132" i="7"/>
  <c r="K6132" i="7" s="1"/>
  <c r="H6126" i="7"/>
  <c r="I6126" i="7" s="1"/>
  <c r="H6118" i="7"/>
  <c r="I6118" i="7" s="1"/>
  <c r="J6112" i="7"/>
  <c r="K6112" i="7" s="1"/>
  <c r="J6088" i="7"/>
  <c r="K6088" i="7" s="1"/>
  <c r="H6095" i="7"/>
  <c r="I6095" i="7" s="1"/>
  <c r="H6087" i="7"/>
  <c r="I6087" i="7" s="1"/>
  <c r="H6249" i="7"/>
  <c r="I6249" i="7" s="1"/>
  <c r="J6050" i="7"/>
  <c r="K6050" i="7" s="1"/>
  <c r="J6034" i="7"/>
  <c r="K6034" i="7" s="1"/>
  <c r="J6006" i="7"/>
  <c r="K6006" i="7" s="1"/>
  <c r="J5982" i="7"/>
  <c r="K5982" i="7" s="1"/>
  <c r="J5958" i="7"/>
  <c r="K5958" i="7" s="1"/>
  <c r="J5950" i="7"/>
  <c r="K5950" i="7" s="1"/>
  <c r="J5926" i="7"/>
  <c r="K5926" i="7" s="1"/>
  <c r="J5918" i="7"/>
  <c r="K5918" i="7" s="1"/>
  <c r="J5910" i="7"/>
  <c r="K5910" i="7" s="1"/>
  <c r="J5886" i="7"/>
  <c r="K5886" i="7" s="1"/>
  <c r="H5892" i="7"/>
  <c r="I5892" i="7" s="1"/>
  <c r="H5967" i="7"/>
  <c r="I5967" i="7" s="1"/>
  <c r="H5923" i="7"/>
  <c r="I5923" i="7" s="1"/>
  <c r="H5890" i="7"/>
  <c r="I5890" i="7" s="1"/>
  <c r="H5880" i="7"/>
  <c r="I5880" i="7" s="1"/>
  <c r="H5959" i="7"/>
  <c r="I5959" i="7" s="1"/>
  <c r="H5919" i="7"/>
  <c r="I5919" i="7" s="1"/>
  <c r="H5835" i="7"/>
  <c r="I5835" i="7" s="1"/>
  <c r="H5819" i="7"/>
  <c r="I5819" i="7" s="1"/>
  <c r="H5803" i="7"/>
  <c r="I5803" i="7" s="1"/>
  <c r="H5782" i="7"/>
  <c r="I5782" i="7" s="1"/>
  <c r="J5533" i="7"/>
  <c r="K5533" i="7" s="1"/>
  <c r="J5517" i="7"/>
  <c r="K5517" i="7" s="1"/>
  <c r="J5501" i="7"/>
  <c r="K5501" i="7" s="1"/>
  <c r="H5955" i="7"/>
  <c r="I5955" i="7" s="1"/>
  <c r="H5821" i="7"/>
  <c r="I5821" i="7" s="1"/>
  <c r="H5805" i="7"/>
  <c r="I5805" i="7" s="1"/>
  <c r="H6068" i="7"/>
  <c r="I6068" i="7" s="1"/>
  <c r="H5855" i="7"/>
  <c r="I5855" i="7" s="1"/>
  <c r="H5822" i="7"/>
  <c r="I5822" i="7" s="1"/>
  <c r="H5806" i="7"/>
  <c r="I5806" i="7" s="1"/>
  <c r="H5709" i="7"/>
  <c r="I5709" i="7" s="1"/>
  <c r="H5597" i="7"/>
  <c r="I5597" i="7" s="1"/>
  <c r="H5777" i="7"/>
  <c r="I5777" i="7" s="1"/>
  <c r="H5713" i="7"/>
  <c r="I5713" i="7" s="1"/>
  <c r="H5514" i="7"/>
  <c r="I5514" i="7" s="1"/>
  <c r="H5733" i="7"/>
  <c r="I5733" i="7" s="1"/>
  <c r="H5701" i="7"/>
  <c r="I5701" i="7" s="1"/>
  <c r="H5669" i="7"/>
  <c r="I5669" i="7" s="1"/>
  <c r="J5418" i="7"/>
  <c r="K5418" i="7" s="1"/>
  <c r="J5410" i="7"/>
  <c r="K5410" i="7" s="1"/>
  <c r="J5394" i="7"/>
  <c r="K5394" i="7" s="1"/>
  <c r="J5378" i="7"/>
  <c r="K5378" i="7" s="1"/>
  <c r="J5354" i="7"/>
  <c r="K5354" i="7" s="1"/>
  <c r="J5330" i="7"/>
  <c r="K5330" i="7" s="1"/>
  <c r="H5316" i="7"/>
  <c r="I5316" i="7" s="1"/>
  <c r="H5300" i="7"/>
  <c r="I5300" i="7" s="1"/>
  <c r="H5284" i="7"/>
  <c r="I5284" i="7" s="1"/>
  <c r="H5268" i="7"/>
  <c r="I5268" i="7" s="1"/>
  <c r="H5252" i="7"/>
  <c r="I5252" i="7" s="1"/>
  <c r="H5577" i="7"/>
  <c r="I5577" i="7" s="1"/>
  <c r="H5224" i="7"/>
  <c r="I5224" i="7" s="1"/>
  <c r="H5705" i="7"/>
  <c r="I5705" i="7" s="1"/>
  <c r="F6418" i="7"/>
  <c r="G6418" i="7" s="1"/>
  <c r="F6410" i="7"/>
  <c r="G6410" i="7" s="1"/>
  <c r="F6406" i="7"/>
  <c r="G6406" i="7" s="1"/>
  <c r="F6402" i="7"/>
  <c r="G6402" i="7" s="1"/>
  <c r="F6398" i="7"/>
  <c r="G6398" i="7" s="1"/>
  <c r="F6394" i="7"/>
  <c r="G6394" i="7" s="1"/>
  <c r="F6390" i="7"/>
  <c r="G6390" i="7" s="1"/>
  <c r="F6386" i="7"/>
  <c r="G6386" i="7" s="1"/>
  <c r="F6378" i="7"/>
  <c r="G6378" i="7" s="1"/>
  <c r="F6374" i="7"/>
  <c r="G6374" i="7" s="1"/>
  <c r="F6370" i="7"/>
  <c r="G6370" i="7" s="1"/>
  <c r="I6425" i="7"/>
  <c r="F6419" i="7"/>
  <c r="G6419" i="7" s="1"/>
  <c r="I6413" i="7"/>
  <c r="F6403" i="7"/>
  <c r="G6403" i="7" s="1"/>
  <c r="F6387" i="7"/>
  <c r="G6387" i="7" s="1"/>
  <c r="F6367" i="7"/>
  <c r="G6367" i="7" s="1"/>
  <c r="I6361" i="7"/>
  <c r="F6411" i="7"/>
  <c r="G6411" i="7" s="1"/>
  <c r="I6405" i="7"/>
  <c r="G6328" i="7"/>
  <c r="G6320" i="7"/>
  <c r="I6339" i="7"/>
  <c r="G6310" i="7"/>
  <c r="G6302" i="7"/>
  <c r="G6286" i="7"/>
  <c r="I6343" i="7"/>
  <c r="F6330" i="7"/>
  <c r="G6330" i="7" s="1"/>
  <c r="F6318" i="7"/>
  <c r="G6318" i="7" s="1"/>
  <c r="I6283" i="7"/>
  <c r="J6228" i="7"/>
  <c r="K6228" i="7" s="1"/>
  <c r="J6220" i="7"/>
  <c r="K6220" i="7" s="1"/>
  <c r="F6281" i="7"/>
  <c r="G6281" i="7" s="1"/>
  <c r="F6233" i="7"/>
  <c r="G6233" i="7" s="1"/>
  <c r="F6201" i="7"/>
  <c r="G6201" i="7" s="1"/>
  <c r="I6182" i="7"/>
  <c r="F6181" i="7"/>
  <c r="G6181" i="7" s="1"/>
  <c r="H6067" i="7"/>
  <c r="I6067" i="7" s="1"/>
  <c r="I6048" i="7"/>
  <c r="I6032" i="7"/>
  <c r="I6016" i="7"/>
  <c r="I6000" i="7"/>
  <c r="I5984" i="7"/>
  <c r="F6157" i="7"/>
  <c r="G6157" i="7" s="1"/>
  <c r="F6081" i="7"/>
  <c r="G6081" i="7" s="1"/>
  <c r="G6077" i="7"/>
  <c r="J6042" i="7"/>
  <c r="K6042" i="7" s="1"/>
  <c r="F6031" i="7"/>
  <c r="G6031" i="7" s="1"/>
  <c r="J5986" i="7"/>
  <c r="K5986" i="7" s="1"/>
  <c r="F5975" i="7"/>
  <c r="G5975" i="7" s="1"/>
  <c r="F5820" i="7"/>
  <c r="G5820" i="7" s="1"/>
  <c r="F5804" i="7"/>
  <c r="G5804" i="7" s="1"/>
  <c r="F6137" i="7"/>
  <c r="G6137" i="7" s="1"/>
  <c r="F5987" i="7"/>
  <c r="G5987" i="7" s="1"/>
  <c r="F5971" i="7"/>
  <c r="G5971" i="7" s="1"/>
  <c r="F5947" i="7"/>
  <c r="G5947" i="7" s="1"/>
  <c r="G5857" i="7"/>
  <c r="G5841" i="7"/>
  <c r="F6161" i="7"/>
  <c r="G6161" i="7" s="1"/>
  <c r="F6023" i="7"/>
  <c r="G6023" i="7" s="1"/>
  <c r="F5924" i="7"/>
  <c r="G5924" i="7" s="1"/>
  <c r="F6273" i="7"/>
  <c r="G6273" i="7" s="1"/>
  <c r="I5867" i="7"/>
  <c r="I5859" i="7"/>
  <c r="I5847" i="7"/>
  <c r="J5477" i="7"/>
  <c r="K5477" i="7" s="1"/>
  <c r="J5461" i="7"/>
  <c r="K5461" i="7" s="1"/>
  <c r="F5940" i="7"/>
  <c r="G5940" i="7" s="1"/>
  <c r="F5858" i="7"/>
  <c r="G5858" i="7" s="1"/>
  <c r="F5736" i="7"/>
  <c r="G5736" i="7" s="1"/>
  <c r="F5704" i="7"/>
  <c r="G5704" i="7" s="1"/>
  <c r="F5672" i="7"/>
  <c r="G5672" i="7" s="1"/>
  <c r="F5640" i="7"/>
  <c r="G5640" i="7" s="1"/>
  <c r="F5592" i="7"/>
  <c r="G5592" i="7" s="1"/>
  <c r="I5729" i="7"/>
  <c r="F5708" i="7"/>
  <c r="G5708" i="7" s="1"/>
  <c r="I5665" i="7"/>
  <c r="F5644" i="7"/>
  <c r="G5644" i="7" s="1"/>
  <c r="I5613" i="7"/>
  <c r="F5596" i="7"/>
  <c r="G5596" i="7" s="1"/>
  <c r="F5580" i="7"/>
  <c r="G5580" i="7" s="1"/>
  <c r="F5862" i="7"/>
  <c r="G5862" i="7" s="1"/>
  <c r="F5612" i="7"/>
  <c r="G5612" i="7" s="1"/>
  <c r="F5584" i="7"/>
  <c r="G5584" i="7" s="1"/>
  <c r="F5486" i="7"/>
  <c r="G5486" i="7" s="1"/>
  <c r="G5482" i="7"/>
  <c r="F5454" i="7"/>
  <c r="G5454" i="7" s="1"/>
  <c r="J5446" i="7"/>
  <c r="K5446" i="7" s="1"/>
  <c r="G5441" i="7"/>
  <c r="G5425" i="7"/>
  <c r="G5409" i="7"/>
  <c r="G5393" i="7"/>
  <c r="J5382" i="7"/>
  <c r="K5382" i="7" s="1"/>
  <c r="G5377" i="7"/>
  <c r="J5366" i="7"/>
  <c r="K5366" i="7" s="1"/>
  <c r="G5361" i="7"/>
  <c r="G5345" i="7"/>
  <c r="J5334" i="7"/>
  <c r="K5334" i="7" s="1"/>
  <c r="G5329" i="7"/>
  <c r="I5328" i="7"/>
  <c r="I5312" i="7"/>
  <c r="I5296" i="7"/>
  <c r="I5280" i="7"/>
  <c r="I5264" i="7"/>
  <c r="I5248" i="7"/>
  <c r="J5242" i="7"/>
  <c r="K5242" i="7" s="1"/>
  <c r="J5226" i="7"/>
  <c r="K5226" i="7" s="1"/>
  <c r="J5210" i="7"/>
  <c r="K5210" i="7" s="1"/>
  <c r="F5572" i="7"/>
  <c r="G5572" i="7" s="1"/>
  <c r="F5387" i="7"/>
  <c r="G5387" i="7" s="1"/>
  <c r="F5371" i="7"/>
  <c r="G5371" i="7" s="1"/>
  <c r="F5355" i="7"/>
  <c r="G5355" i="7" s="1"/>
  <c r="F5339" i="7"/>
  <c r="G5339" i="7" s="1"/>
  <c r="I5310" i="7"/>
  <c r="I5294" i="7"/>
  <c r="I5278" i="7"/>
  <c r="I5262" i="7"/>
  <c r="I5246" i="7"/>
  <c r="J4901" i="7"/>
  <c r="K4901" i="7" s="1"/>
  <c r="J4893" i="7"/>
  <c r="K4893" i="7" s="1"/>
  <c r="J4885" i="7"/>
  <c r="K4885" i="7" s="1"/>
  <c r="J4877" i="7"/>
  <c r="K4877" i="7" s="1"/>
  <c r="J4869" i="7"/>
  <c r="K4869" i="7" s="1"/>
  <c r="J4861" i="7"/>
  <c r="K4861" i="7" s="1"/>
  <c r="J4853" i="7"/>
  <c r="K4853" i="7" s="1"/>
  <c r="J4845" i="7"/>
  <c r="K4845" i="7" s="1"/>
  <c r="J4837" i="7"/>
  <c r="K4837" i="7" s="1"/>
  <c r="J4829" i="7"/>
  <c r="K4829" i="7" s="1"/>
  <c r="J4821" i="7"/>
  <c r="K4821" i="7" s="1"/>
  <c r="J4813" i="7"/>
  <c r="K4813" i="7" s="1"/>
  <c r="J4805" i="7"/>
  <c r="K4805" i="7" s="1"/>
  <c r="J4797" i="7"/>
  <c r="K4797" i="7" s="1"/>
  <c r="J4789" i="7"/>
  <c r="K4789" i="7" s="1"/>
  <c r="J4781" i="7"/>
  <c r="K4781" i="7" s="1"/>
  <c r="J4773" i="7"/>
  <c r="K4773" i="7" s="1"/>
  <c r="J4765" i="7"/>
  <c r="K4765" i="7" s="1"/>
  <c r="J4757" i="7"/>
  <c r="K4757" i="7" s="1"/>
  <c r="F5881" i="7"/>
  <c r="G5881" i="7" s="1"/>
  <c r="F5700" i="7"/>
  <c r="G5700" i="7" s="1"/>
  <c r="F5435" i="7"/>
  <c r="G5435" i="7" s="1"/>
  <c r="F5419" i="7"/>
  <c r="G5419" i="7" s="1"/>
  <c r="G5243" i="7"/>
  <c r="G5235" i="7"/>
  <c r="G5227" i="7"/>
  <c r="G5219" i="7"/>
  <c r="G5211" i="7"/>
  <c r="F5684" i="7"/>
  <c r="G5684" i="7" s="1"/>
  <c r="G5313" i="7"/>
  <c r="G5305" i="7"/>
  <c r="G5297" i="7"/>
  <c r="G5289" i="7"/>
  <c r="G5281" i="7"/>
  <c r="G5273" i="7"/>
  <c r="G5265" i="7"/>
  <c r="G5257" i="7"/>
  <c r="G5249" i="7"/>
  <c r="I5212" i="7"/>
  <c r="G5202" i="7"/>
  <c r="G5194" i="7"/>
  <c r="G5186" i="7"/>
  <c r="G5170" i="7"/>
  <c r="G5154" i="7"/>
  <c r="G5138" i="7"/>
  <c r="G5122" i="7"/>
  <c r="G5106" i="7"/>
  <c r="G5098" i="7"/>
  <c r="G5082" i="7"/>
  <c r="G5066" i="7"/>
  <c r="G5054" i="7"/>
  <c r="G5046" i="7"/>
  <c r="G5026" i="7"/>
  <c r="G5010" i="7"/>
  <c r="G4986" i="7"/>
  <c r="G4970" i="7"/>
  <c r="G4954" i="7"/>
  <c r="G4938" i="7"/>
  <c r="F5772" i="7"/>
  <c r="G5772" i="7" s="1"/>
  <c r="G5124" i="7"/>
  <c r="G5068" i="7"/>
  <c r="I5037" i="7"/>
  <c r="G5004" i="7"/>
  <c r="I4985" i="7"/>
  <c r="G4948" i="7"/>
  <c r="F4914" i="7"/>
  <c r="G4914" i="7" s="1"/>
  <c r="F4800" i="7"/>
  <c r="G4800" i="7" s="1"/>
  <c r="I4791" i="7"/>
  <c r="F4768" i="7"/>
  <c r="G4768" i="7" s="1"/>
  <c r="I4759" i="7"/>
  <c r="F4743" i="7"/>
  <c r="G4743" i="7" s="1"/>
  <c r="F4727" i="7"/>
  <c r="G4727" i="7" s="1"/>
  <c r="J4682" i="7"/>
  <c r="K4682" i="7" s="1"/>
  <c r="F5351" i="7"/>
  <c r="G5351" i="7" s="1"/>
  <c r="G5148" i="7"/>
  <c r="G5060" i="7"/>
  <c r="I5041" i="7"/>
  <c r="I4973" i="7"/>
  <c r="G4896" i="7"/>
  <c r="G4864" i="7"/>
  <c r="G4832" i="7"/>
  <c r="I5605" i="7"/>
  <c r="I5205" i="7"/>
  <c r="G5152" i="7"/>
  <c r="G5116" i="7"/>
  <c r="I5105" i="7"/>
  <c r="I5045" i="7"/>
  <c r="I5017" i="7"/>
  <c r="I4961" i="7"/>
  <c r="H4803" i="7"/>
  <c r="I4803" i="7" s="1"/>
  <c r="H4787" i="7"/>
  <c r="I4787" i="7" s="1"/>
  <c r="H4771" i="7"/>
  <c r="I4771" i="7" s="1"/>
  <c r="J4752" i="7"/>
  <c r="K4752" i="7" s="1"/>
  <c r="J4732" i="7"/>
  <c r="K4732" i="7" s="1"/>
  <c r="H4730" i="7"/>
  <c r="I4730" i="7" s="1"/>
  <c r="I4714" i="7"/>
  <c r="I5593" i="7"/>
  <c r="F5335" i="7"/>
  <c r="G5335" i="7" s="1"/>
  <c r="F5237" i="7"/>
  <c r="G5237" i="7" s="1"/>
  <c r="I4965" i="7"/>
  <c r="G4846" i="7"/>
  <c r="I5125" i="7"/>
  <c r="I5005" i="7"/>
  <c r="J4616" i="7"/>
  <c r="K4616" i="7" s="1"/>
  <c r="J4608" i="7"/>
  <c r="K4608" i="7" s="1"/>
  <c r="J4600" i="7"/>
  <c r="K4600" i="7" s="1"/>
  <c r="H4652" i="7"/>
  <c r="I4652" i="7" s="1"/>
  <c r="H4598" i="7"/>
  <c r="I4598" i="7" s="1"/>
  <c r="J4482" i="7"/>
  <c r="K4482" i="7" s="1"/>
  <c r="J4418" i="7"/>
  <c r="K4418" i="7" s="1"/>
  <c r="J4378" i="7"/>
  <c r="K4378" i="7" s="1"/>
  <c r="J4342" i="7"/>
  <c r="K4342" i="7" s="1"/>
  <c r="J4318" i="7"/>
  <c r="K4318" i="7" s="1"/>
  <c r="J4278" i="7"/>
  <c r="K4278" i="7" s="1"/>
  <c r="J4254" i="7"/>
  <c r="K4254" i="7" s="1"/>
  <c r="J4214" i="7"/>
  <c r="K4214" i="7" s="1"/>
  <c r="J4190" i="7"/>
  <c r="K4190" i="7" s="1"/>
  <c r="J4150" i="7"/>
  <c r="K4150" i="7" s="1"/>
  <c r="J4126" i="7"/>
  <c r="K4126" i="7" s="1"/>
  <c r="J4086" i="7"/>
  <c r="K4086" i="7" s="1"/>
  <c r="J3898" i="7"/>
  <c r="K3898" i="7" s="1"/>
  <c r="J3882" i="7"/>
  <c r="K3882" i="7" s="1"/>
  <c r="J3850" i="7"/>
  <c r="K3850" i="7" s="1"/>
  <c r="H4621" i="7"/>
  <c r="I4621" i="7" s="1"/>
  <c r="H4353" i="7"/>
  <c r="I4353" i="7" s="1"/>
  <c r="H4337" i="7"/>
  <c r="I4337" i="7" s="1"/>
  <c r="H4321" i="7"/>
  <c r="I4321" i="7" s="1"/>
  <c r="H4305" i="7"/>
  <c r="I4305" i="7" s="1"/>
  <c r="H4289" i="7"/>
  <c r="I4289" i="7" s="1"/>
  <c r="H4273" i="7"/>
  <c r="I4273" i="7" s="1"/>
  <c r="H4257" i="7"/>
  <c r="I4257" i="7" s="1"/>
  <c r="H4241" i="7"/>
  <c r="I4241" i="7" s="1"/>
  <c r="H4225" i="7"/>
  <c r="I4225" i="7" s="1"/>
  <c r="H4209" i="7"/>
  <c r="I4209" i="7" s="1"/>
  <c r="H4193" i="7"/>
  <c r="I4193" i="7" s="1"/>
  <c r="H4177" i="7"/>
  <c r="I4177" i="7" s="1"/>
  <c r="H4161" i="7"/>
  <c r="I4161" i="7" s="1"/>
  <c r="H4145" i="7"/>
  <c r="I4145" i="7" s="1"/>
  <c r="H4129" i="7"/>
  <c r="I4129" i="7" s="1"/>
  <c r="H4113" i="7"/>
  <c r="I4113" i="7" s="1"/>
  <c r="H4097" i="7"/>
  <c r="I4097" i="7" s="1"/>
  <c r="H4081" i="7"/>
  <c r="I4081" i="7" s="1"/>
  <c r="H4001" i="7"/>
  <c r="I4001" i="7" s="1"/>
  <c r="H4580" i="7"/>
  <c r="I4580" i="7" s="1"/>
  <c r="H4617" i="7"/>
  <c r="I4617" i="7" s="1"/>
  <c r="H4045" i="7"/>
  <c r="I4045" i="7" s="1"/>
  <c r="H4006" i="7"/>
  <c r="I4006" i="7" s="1"/>
  <c r="H3992" i="7"/>
  <c r="I3992" i="7" s="1"/>
  <c r="H3941" i="7"/>
  <c r="I3941" i="7" s="1"/>
  <c r="H3925" i="7"/>
  <c r="I3925" i="7" s="1"/>
  <c r="H3909" i="7"/>
  <c r="I3909" i="7" s="1"/>
  <c r="J3869" i="7"/>
  <c r="K3869" i="7" s="1"/>
  <c r="H3930" i="7"/>
  <c r="I3930" i="7" s="1"/>
  <c r="J3833" i="7"/>
  <c r="K3833" i="7" s="1"/>
  <c r="J3817" i="7"/>
  <c r="K3817" i="7" s="1"/>
  <c r="J3801" i="7"/>
  <c r="K3801" i="7" s="1"/>
  <c r="J3785" i="7"/>
  <c r="K3785" i="7" s="1"/>
  <c r="J3681" i="7"/>
  <c r="K3681" i="7" s="1"/>
  <c r="J3177" i="7"/>
  <c r="K3177" i="7" s="1"/>
  <c r="J3161" i="7"/>
  <c r="K3161" i="7" s="1"/>
  <c r="J3145" i="7"/>
  <c r="K3145" i="7" s="1"/>
  <c r="H4004" i="7"/>
  <c r="I4004" i="7" s="1"/>
  <c r="H3984" i="7"/>
  <c r="I3984" i="7" s="1"/>
  <c r="H3392" i="7"/>
  <c r="I3392" i="7" s="1"/>
  <c r="H3376" i="7"/>
  <c r="I3376" i="7" s="1"/>
  <c r="H3360" i="7"/>
  <c r="I3360" i="7" s="1"/>
  <c r="H3225" i="7"/>
  <c r="I3225" i="7" s="1"/>
  <c r="H3209" i="7"/>
  <c r="I3209" i="7" s="1"/>
  <c r="H3147" i="7"/>
  <c r="I3147" i="7" s="1"/>
  <c r="H3139" i="7"/>
  <c r="I3139" i="7" s="1"/>
  <c r="H3131" i="7"/>
  <c r="I3131" i="7" s="1"/>
  <c r="H3123" i="7"/>
  <c r="I3123" i="7" s="1"/>
  <c r="J2880" i="7"/>
  <c r="K2880" i="7" s="1"/>
  <c r="J2872" i="7"/>
  <c r="K2872" i="7" s="1"/>
  <c r="J2856" i="7"/>
  <c r="K2856" i="7" s="1"/>
  <c r="J2848" i="7"/>
  <c r="K2848" i="7" s="1"/>
  <c r="J2840" i="7"/>
  <c r="K2840" i="7" s="1"/>
  <c r="J2832" i="7"/>
  <c r="K2832" i="7" s="1"/>
  <c r="J2824" i="7"/>
  <c r="K2824" i="7" s="1"/>
  <c r="J2816" i="7"/>
  <c r="K2816" i="7" s="1"/>
  <c r="J2808" i="7"/>
  <c r="K2808" i="7" s="1"/>
  <c r="J2800" i="7"/>
  <c r="K2800" i="7" s="1"/>
  <c r="J2792" i="7"/>
  <c r="K2792" i="7" s="1"/>
  <c r="J2784" i="7"/>
  <c r="K2784" i="7" s="1"/>
  <c r="J2776" i="7"/>
  <c r="K2776" i="7" s="1"/>
  <c r="H3207" i="7"/>
  <c r="I3207" i="7" s="1"/>
  <c r="H3974" i="7"/>
  <c r="I3974" i="7" s="1"/>
  <c r="H3228" i="7"/>
  <c r="I3228" i="7" s="1"/>
  <c r="H3212" i="7"/>
  <c r="I3212" i="7" s="1"/>
  <c r="H3196" i="7"/>
  <c r="I3196" i="7" s="1"/>
  <c r="H2920" i="7"/>
  <c r="I2920" i="7" s="1"/>
  <c r="H2888" i="7"/>
  <c r="I2888" i="7" s="1"/>
  <c r="H2719" i="7"/>
  <c r="I2719" i="7" s="1"/>
  <c r="J1769" i="7"/>
  <c r="K1769" i="7" s="1"/>
  <c r="J1753" i="7"/>
  <c r="K1753" i="7" s="1"/>
  <c r="H3316" i="7"/>
  <c r="I3316" i="7" s="1"/>
  <c r="H3252" i="7"/>
  <c r="I3252" i="7" s="1"/>
  <c r="H3108" i="7"/>
  <c r="I3108" i="7" s="1"/>
  <c r="H3076" i="7"/>
  <c r="I3076" i="7" s="1"/>
  <c r="H3048" i="7"/>
  <c r="I3048" i="7" s="1"/>
  <c r="H2980" i="7"/>
  <c r="I2980" i="7" s="1"/>
  <c r="H2948" i="7"/>
  <c r="I2948" i="7" s="1"/>
  <c r="H3096" i="7"/>
  <c r="I3096" i="7" s="1"/>
  <c r="H3064" i="7"/>
  <c r="I3064" i="7" s="1"/>
  <c r="H3369" i="7"/>
  <c r="I3369" i="7" s="1"/>
  <c r="H2853" i="7"/>
  <c r="I2853" i="7" s="1"/>
  <c r="H2449" i="7"/>
  <c r="I2449" i="7" s="1"/>
  <c r="H1977" i="7"/>
  <c r="I1977" i="7" s="1"/>
  <c r="H3152" i="7"/>
  <c r="I3152" i="7" s="1"/>
  <c r="H2637" i="7"/>
  <c r="I2637" i="7" s="1"/>
  <c r="H2229" i="7"/>
  <c r="I2229" i="7" s="1"/>
  <c r="H2193" i="7"/>
  <c r="I2193" i="7" s="1"/>
  <c r="H2097" i="7"/>
  <c r="I2097" i="7" s="1"/>
  <c r="H2065" i="7"/>
  <c r="I2065" i="7" s="1"/>
  <c r="H2033" i="7"/>
  <c r="I2033" i="7" s="1"/>
  <c r="H1905" i="7"/>
  <c r="I1905" i="7" s="1"/>
  <c r="H3016" i="7"/>
  <c r="I3016" i="7" s="1"/>
  <c r="H2940" i="7"/>
  <c r="I2940" i="7" s="1"/>
  <c r="H2813" i="7"/>
  <c r="I2813" i="7" s="1"/>
  <c r="H2641" i="7"/>
  <c r="I2641" i="7" s="1"/>
  <c r="H2457" i="7"/>
  <c r="I2457" i="7" s="1"/>
  <c r="H2273" i="7"/>
  <c r="I2273" i="7" s="1"/>
  <c r="H3377" i="7"/>
  <c r="I3377" i="7" s="1"/>
  <c r="H2716" i="7"/>
  <c r="I2716" i="7" s="1"/>
  <c r="H2700" i="7"/>
  <c r="I2700" i="7" s="1"/>
  <c r="H2561" i="7"/>
  <c r="I2561" i="7" s="1"/>
  <c r="H2508" i="7"/>
  <c r="I2508" i="7" s="1"/>
  <c r="H2492" i="7"/>
  <c r="I2492" i="7" s="1"/>
  <c r="H2421" i="7"/>
  <c r="I2421" i="7" s="1"/>
  <c r="H2389" i="7"/>
  <c r="I2389" i="7" s="1"/>
  <c r="H2356" i="7"/>
  <c r="I2356" i="7" s="1"/>
  <c r="H2288" i="7"/>
  <c r="I2288" i="7" s="1"/>
  <c r="H2248" i="7"/>
  <c r="I2248" i="7" s="1"/>
  <c r="F6430" i="7"/>
  <c r="G6430" i="7" s="1"/>
  <c r="I6412" i="7"/>
  <c r="I6404" i="7"/>
  <c r="I6396" i="7"/>
  <c r="I6388" i="7"/>
  <c r="I6380" i="7"/>
  <c r="I6372" i="7"/>
  <c r="F6366" i="7"/>
  <c r="G6366" i="7" s="1"/>
  <c r="J6357" i="7"/>
  <c r="K6357" i="7" s="1"/>
  <c r="F6379" i="7"/>
  <c r="G6379" i="7" s="1"/>
  <c r="I6373" i="7"/>
  <c r="I6345" i="7"/>
  <c r="F6391" i="7"/>
  <c r="G6391" i="7" s="1"/>
  <c r="G6423" i="7"/>
  <c r="G6344" i="7"/>
  <c r="H6329" i="7"/>
  <c r="I6329" i="7" s="1"/>
  <c r="H6321" i="7"/>
  <c r="I6321" i="7" s="1"/>
  <c r="F6399" i="7"/>
  <c r="G6399" i="7" s="1"/>
  <c r="G6308" i="7"/>
  <c r="G6300" i="7"/>
  <c r="H6282" i="7"/>
  <c r="I6282" i="7" s="1"/>
  <c r="I6262" i="7"/>
  <c r="F6334" i="7"/>
  <c r="G6334" i="7" s="1"/>
  <c r="I6263" i="7"/>
  <c r="F6237" i="7"/>
  <c r="G6237" i="7" s="1"/>
  <c r="F6238" i="7"/>
  <c r="G6238" i="7" s="1"/>
  <c r="G6225" i="7"/>
  <c r="F6277" i="7"/>
  <c r="G6277" i="7" s="1"/>
  <c r="G6207" i="7"/>
  <c r="G6191" i="7"/>
  <c r="G6159" i="7"/>
  <c r="G6143" i="7"/>
  <c r="G6127" i="7"/>
  <c r="F6165" i="7"/>
  <c r="G6165" i="7" s="1"/>
  <c r="F6149" i="7"/>
  <c r="G6149" i="7" s="1"/>
  <c r="I6059" i="7"/>
  <c r="F6129" i="7"/>
  <c r="G6129" i="7" s="1"/>
  <c r="G6113" i="7"/>
  <c r="G6097" i="7"/>
  <c r="H6049" i="7"/>
  <c r="I6049" i="7" s="1"/>
  <c r="I6044" i="7"/>
  <c r="H6033" i="7"/>
  <c r="I6033" i="7" s="1"/>
  <c r="I6028" i="7"/>
  <c r="H6017" i="7"/>
  <c r="I6017" i="7" s="1"/>
  <c r="I6012" i="7"/>
  <c r="H6001" i="7"/>
  <c r="I6001" i="7" s="1"/>
  <c r="I5996" i="7"/>
  <c r="I5980" i="7"/>
  <c r="H5969" i="7"/>
  <c r="I5969" i="7" s="1"/>
  <c r="H5953" i="7"/>
  <c r="I5953" i="7" s="1"/>
  <c r="H5937" i="7"/>
  <c r="I5937" i="7" s="1"/>
  <c r="H5921" i="7"/>
  <c r="I5921" i="7" s="1"/>
  <c r="F6209" i="7"/>
  <c r="G6209" i="7" s="1"/>
  <c r="F6073" i="7"/>
  <c r="G6073" i="7" s="1"/>
  <c r="G6069" i="7"/>
  <c r="I6045" i="7"/>
  <c r="I6029" i="7"/>
  <c r="I5997" i="7"/>
  <c r="I5981" i="7"/>
  <c r="I5965" i="7"/>
  <c r="I5949" i="7"/>
  <c r="I5933" i="7"/>
  <c r="I5917" i="7"/>
  <c r="F6145" i="7"/>
  <c r="G6145" i="7" s="1"/>
  <c r="G6082" i="7"/>
  <c r="F5816" i="7"/>
  <c r="G5816" i="7" s="1"/>
  <c r="F5800" i="7"/>
  <c r="G5800" i="7" s="1"/>
  <c r="F5952" i="7"/>
  <c r="G5952" i="7" s="1"/>
  <c r="G5909" i="7"/>
  <c r="G5893" i="7"/>
  <c r="G5885" i="7"/>
  <c r="G5877" i="7"/>
  <c r="G5861" i="7"/>
  <c r="G5845" i="7"/>
  <c r="G5829" i="7"/>
  <c r="F6189" i="7"/>
  <c r="G6189" i="7" s="1"/>
  <c r="F6039" i="7"/>
  <c r="G6039" i="7" s="1"/>
  <c r="F5995" i="7"/>
  <c r="G5995" i="7" s="1"/>
  <c r="F5968" i="7"/>
  <c r="G5968" i="7" s="1"/>
  <c r="F5793" i="7"/>
  <c r="G5793" i="7" s="1"/>
  <c r="I5767" i="7"/>
  <c r="I5759" i="7"/>
  <c r="I5751" i="7"/>
  <c r="I5743" i="7"/>
  <c r="I5735" i="7"/>
  <c r="I5727" i="7"/>
  <c r="I5719" i="7"/>
  <c r="I5711" i="7"/>
  <c r="I5703" i="7"/>
  <c r="I5695" i="7"/>
  <c r="I5687" i="7"/>
  <c r="I5679" i="7"/>
  <c r="I5671" i="7"/>
  <c r="I5663" i="7"/>
  <c r="I5655" i="7"/>
  <c r="I5647" i="7"/>
  <c r="I5639" i="7"/>
  <c r="I5631" i="7"/>
  <c r="I5623" i="7"/>
  <c r="I5615" i="7"/>
  <c r="I5607" i="7"/>
  <c r="I5591" i="7"/>
  <c r="I5583" i="7"/>
  <c r="I5575" i="7"/>
  <c r="I5567" i="7"/>
  <c r="I5551" i="7"/>
  <c r="I5535" i="7"/>
  <c r="I5519" i="7"/>
  <c r="I5503" i="7"/>
  <c r="F5979" i="7"/>
  <c r="G5979" i="7" s="1"/>
  <c r="G5915" i="7"/>
  <c r="F5846" i="7"/>
  <c r="G5846" i="7" s="1"/>
  <c r="F5960" i="7"/>
  <c r="G5960" i="7" s="1"/>
  <c r="I5775" i="7"/>
  <c r="G5770" i="7"/>
  <c r="G5754" i="7"/>
  <c r="G5746" i="7"/>
  <c r="G5738" i="7"/>
  <c r="G5730" i="7"/>
  <c r="G5722" i="7"/>
  <c r="G5714" i="7"/>
  <c r="G5706" i="7"/>
  <c r="G5698" i="7"/>
  <c r="G5690" i="7"/>
  <c r="G5682" i="7"/>
  <c r="G5674" i="7"/>
  <c r="G5666" i="7"/>
  <c r="G5658" i="7"/>
  <c r="G5650" i="7"/>
  <c r="G5642" i="7"/>
  <c r="G5634" i="7"/>
  <c r="G5626" i="7"/>
  <c r="G5618" i="7"/>
  <c r="G5610" i="7"/>
  <c r="G5602" i="7"/>
  <c r="G5594" i="7"/>
  <c r="G5586" i="7"/>
  <c r="G5578" i="7"/>
  <c r="G5570" i="7"/>
  <c r="H5555" i="7"/>
  <c r="I5555" i="7" s="1"/>
  <c r="H5539" i="7"/>
  <c r="I5539" i="7" s="1"/>
  <c r="H5523" i="7"/>
  <c r="I5523" i="7" s="1"/>
  <c r="H5507" i="7"/>
  <c r="I5507" i="7" s="1"/>
  <c r="H5491" i="7"/>
  <c r="I5491" i="7" s="1"/>
  <c r="F5628" i="7"/>
  <c r="G5628" i="7" s="1"/>
  <c r="F5604" i="7"/>
  <c r="G5604" i="7" s="1"/>
  <c r="G5475" i="7"/>
  <c r="I5464" i="7"/>
  <c r="F5756" i="7"/>
  <c r="G5756" i="7" s="1"/>
  <c r="F5692" i="7"/>
  <c r="G5692" i="7" s="1"/>
  <c r="F5467" i="7"/>
  <c r="G5467" i="7" s="1"/>
  <c r="F5897" i="7"/>
  <c r="G5897" i="7" s="1"/>
  <c r="G5785" i="7"/>
  <c r="F5744" i="7"/>
  <c r="G5744" i="7" s="1"/>
  <c r="F5728" i="7"/>
  <c r="G5728" i="7" s="1"/>
  <c r="F5712" i="7"/>
  <c r="G5712" i="7" s="1"/>
  <c r="F5696" i="7"/>
  <c r="G5696" i="7" s="1"/>
  <c r="F5680" i="7"/>
  <c r="G5680" i="7" s="1"/>
  <c r="F5664" i="7"/>
  <c r="G5664" i="7" s="1"/>
  <c r="F5648" i="7"/>
  <c r="G5648" i="7" s="1"/>
  <c r="F5478" i="7"/>
  <c r="G5478" i="7" s="1"/>
  <c r="G5474" i="7"/>
  <c r="I5460" i="7"/>
  <c r="J5442" i="7"/>
  <c r="K5442" i="7" s="1"/>
  <c r="G5437" i="7"/>
  <c r="J5426" i="7"/>
  <c r="K5426" i="7" s="1"/>
  <c r="G5421" i="7"/>
  <c r="G5405" i="7"/>
  <c r="G5389" i="7"/>
  <c r="G5373" i="7"/>
  <c r="I5372" i="7"/>
  <c r="J5362" i="7"/>
  <c r="K5362" i="7" s="1"/>
  <c r="G5357" i="7"/>
  <c r="I5356" i="7"/>
  <c r="G5341" i="7"/>
  <c r="I5340" i="7"/>
  <c r="F5447" i="7"/>
  <c r="G5447" i="7" s="1"/>
  <c r="F5431" i="7"/>
  <c r="G5431" i="7" s="1"/>
  <c r="F5415" i="7"/>
  <c r="G5415" i="7" s="1"/>
  <c r="I5326" i="7"/>
  <c r="I5306" i="7"/>
  <c r="I5290" i="7"/>
  <c r="I5274" i="7"/>
  <c r="I5258" i="7"/>
  <c r="I5216" i="7"/>
  <c r="H4919" i="7"/>
  <c r="I4919" i="7" s="1"/>
  <c r="F5838" i="7"/>
  <c r="G5838" i="7" s="1"/>
  <c r="I5753" i="7"/>
  <c r="F5748" i="7"/>
  <c r="G5748" i="7" s="1"/>
  <c r="F5616" i="7"/>
  <c r="G5616" i="7" s="1"/>
  <c r="F5439" i="7"/>
  <c r="G5439" i="7" s="1"/>
  <c r="F5423" i="7"/>
  <c r="G5423" i="7" s="1"/>
  <c r="F5407" i="7"/>
  <c r="G5407" i="7" s="1"/>
  <c r="F5331" i="7"/>
  <c r="G5331" i="7" s="1"/>
  <c r="G5319" i="7"/>
  <c r="G5311" i="7"/>
  <c r="G5303" i="7"/>
  <c r="G5295" i="7"/>
  <c r="G5287" i="7"/>
  <c r="G5279" i="7"/>
  <c r="G5271" i="7"/>
  <c r="G5263" i="7"/>
  <c r="G5255" i="7"/>
  <c r="G5247" i="7"/>
  <c r="I5236" i="7"/>
  <c r="G5174" i="7"/>
  <c r="G5158" i="7"/>
  <c r="G5126" i="7"/>
  <c r="G5110" i="7"/>
  <c r="G5086" i="7"/>
  <c r="G5070" i="7"/>
  <c r="G5058" i="7"/>
  <c r="G5034" i="7"/>
  <c r="G5014" i="7"/>
  <c r="G4998" i="7"/>
  <c r="G4990" i="7"/>
  <c r="G4974" i="7"/>
  <c r="G4958" i="7"/>
  <c r="G4942" i="7"/>
  <c r="H4923" i="7"/>
  <c r="I4923" i="7" s="1"/>
  <c r="F5176" i="7"/>
  <c r="G5176" i="7" s="1"/>
  <c r="I5149" i="7"/>
  <c r="I5089" i="7"/>
  <c r="F5084" i="7"/>
  <c r="G5084" i="7" s="1"/>
  <c r="I5025" i="7"/>
  <c r="F5020" i="7"/>
  <c r="G5020" i="7" s="1"/>
  <c r="I4969" i="7"/>
  <c r="F4964" i="7"/>
  <c r="G4964" i="7" s="1"/>
  <c r="F4926" i="7"/>
  <c r="G4926" i="7" s="1"/>
  <c r="G4912" i="7"/>
  <c r="F4910" i="7"/>
  <c r="G4910" i="7" s="1"/>
  <c r="F4906" i="7"/>
  <c r="G4906" i="7" s="1"/>
  <c r="F4808" i="7"/>
  <c r="G4808" i="7" s="1"/>
  <c r="F4776" i="7"/>
  <c r="G4776" i="7" s="1"/>
  <c r="J4666" i="7"/>
  <c r="K4666" i="7" s="1"/>
  <c r="J4650" i="7"/>
  <c r="K4650" i="7" s="1"/>
  <c r="J4634" i="7"/>
  <c r="K4634" i="7" s="1"/>
  <c r="F5850" i="7"/>
  <c r="G5850" i="7" s="1"/>
  <c r="I5737" i="7"/>
  <c r="I5169" i="7"/>
  <c r="I5117" i="7"/>
  <c r="I5093" i="7"/>
  <c r="F5088" i="7"/>
  <c r="G5088" i="7" s="1"/>
  <c r="I4957" i="7"/>
  <c r="G4904" i="7"/>
  <c r="G4872" i="7"/>
  <c r="G4840" i="7"/>
  <c r="F4810" i="7"/>
  <c r="G4810" i="7" s="1"/>
  <c r="F4794" i="7"/>
  <c r="G4794" i="7" s="1"/>
  <c r="F4778" i="7"/>
  <c r="G4778" i="7" s="1"/>
  <c r="F4762" i="7"/>
  <c r="G4762" i="7" s="1"/>
  <c r="I5189" i="7"/>
  <c r="F5168" i="7"/>
  <c r="G5168" i="7" s="1"/>
  <c r="F5132" i="7"/>
  <c r="G5132" i="7" s="1"/>
  <c r="I5097" i="7"/>
  <c r="I5053" i="7"/>
  <c r="I5001" i="7"/>
  <c r="I4945" i="7"/>
  <c r="J4740" i="7"/>
  <c r="K4740" i="7" s="1"/>
  <c r="H4738" i="7"/>
  <c r="I4738" i="7" s="1"/>
  <c r="J4728" i="7"/>
  <c r="K4728" i="7" s="1"/>
  <c r="J4716" i="7"/>
  <c r="K4716" i="7" s="1"/>
  <c r="J4700" i="7"/>
  <c r="K4700" i="7" s="1"/>
  <c r="G5367" i="7"/>
  <c r="G5239" i="7"/>
  <c r="G5204" i="7"/>
  <c r="F4900" i="7"/>
  <c r="G4900" i="7" s="1"/>
  <c r="G4894" i="7"/>
  <c r="F4884" i="7"/>
  <c r="G4884" i="7" s="1"/>
  <c r="G4878" i="7"/>
  <c r="F4868" i="7"/>
  <c r="G4868" i="7" s="1"/>
  <c r="G4862" i="7"/>
  <c r="F4844" i="7"/>
  <c r="G4844" i="7" s="1"/>
  <c r="J4669" i="7"/>
  <c r="K4669" i="7" s="1"/>
  <c r="J4637" i="7"/>
  <c r="K4637" i="7" s="1"/>
  <c r="H5221" i="7"/>
  <c r="I5221" i="7" s="1"/>
  <c r="I5057" i="7"/>
  <c r="J4560" i="7"/>
  <c r="K4560" i="7" s="1"/>
  <c r="I5161" i="7"/>
  <c r="H4673" i="7"/>
  <c r="I4673" i="7" s="1"/>
  <c r="H4618" i="7"/>
  <c r="I4618" i="7" s="1"/>
  <c r="H4691" i="7"/>
  <c r="I4691" i="7" s="1"/>
  <c r="H4676" i="7"/>
  <c r="I4676" i="7" s="1"/>
  <c r="H4633" i="7"/>
  <c r="I4633" i="7" s="1"/>
  <c r="H4614" i="7"/>
  <c r="I4614" i="7" s="1"/>
  <c r="H4594" i="7"/>
  <c r="I4594" i="7" s="1"/>
  <c r="J4498" i="7"/>
  <c r="K4498" i="7" s="1"/>
  <c r="J4434" i="7"/>
  <c r="K4434" i="7" s="1"/>
  <c r="J4382" i="7"/>
  <c r="K4382" i="7" s="1"/>
  <c r="J4334" i="7"/>
  <c r="K4334" i="7" s="1"/>
  <c r="J4294" i="7"/>
  <c r="K4294" i="7" s="1"/>
  <c r="J4270" i="7"/>
  <c r="K4270" i="7" s="1"/>
  <c r="J4230" i="7"/>
  <c r="K4230" i="7" s="1"/>
  <c r="J4206" i="7"/>
  <c r="K4206" i="7" s="1"/>
  <c r="J4166" i="7"/>
  <c r="K4166" i="7" s="1"/>
  <c r="J4142" i="7"/>
  <c r="K4142" i="7" s="1"/>
  <c r="J4102" i="7"/>
  <c r="K4102" i="7" s="1"/>
  <c r="J4078" i="7"/>
  <c r="K4078" i="7" s="1"/>
  <c r="H4605" i="7"/>
  <c r="I4605" i="7" s="1"/>
  <c r="H4579" i="7"/>
  <c r="I4579" i="7" s="1"/>
  <c r="H4385" i="7"/>
  <c r="I4385" i="7" s="1"/>
  <c r="H4369" i="7"/>
  <c r="I4369" i="7" s="1"/>
  <c r="I4686" i="7"/>
  <c r="H4013" i="7"/>
  <c r="I4013" i="7" s="1"/>
  <c r="H3997" i="7"/>
  <c r="I3997" i="7" s="1"/>
  <c r="H4546" i="7"/>
  <c r="I4546" i="7" s="1"/>
  <c r="H4540" i="7"/>
  <c r="I4540" i="7" s="1"/>
  <c r="H3953" i="7"/>
  <c r="I3953" i="7" s="1"/>
  <c r="H3937" i="7"/>
  <c r="I3937" i="7" s="1"/>
  <c r="H3921" i="7"/>
  <c r="I3921" i="7" s="1"/>
  <c r="J3893" i="7"/>
  <c r="K3893" i="7" s="1"/>
  <c r="H3954" i="7"/>
  <c r="I3954" i="7" s="1"/>
  <c r="H3948" i="7"/>
  <c r="I3948" i="7" s="1"/>
  <c r="H3928" i="7"/>
  <c r="I3928" i="7" s="1"/>
  <c r="H3922" i="7"/>
  <c r="I3922" i="7" s="1"/>
  <c r="H3916" i="7"/>
  <c r="I3916" i="7" s="1"/>
  <c r="J3777" i="7"/>
  <c r="K3777" i="7" s="1"/>
  <c r="J3641" i="7"/>
  <c r="K3641" i="7" s="1"/>
  <c r="J3625" i="7"/>
  <c r="K3625" i="7" s="1"/>
  <c r="J3609" i="7"/>
  <c r="K3609" i="7" s="1"/>
  <c r="J3593" i="7"/>
  <c r="K3593" i="7" s="1"/>
  <c r="J3577" i="7"/>
  <c r="K3577" i="7" s="1"/>
  <c r="J3561" i="7"/>
  <c r="K3561" i="7" s="1"/>
  <c r="J3545" i="7"/>
  <c r="K3545" i="7" s="1"/>
  <c r="J3529" i="7"/>
  <c r="K3529" i="7" s="1"/>
  <c r="J3449" i="7"/>
  <c r="K3449" i="7" s="1"/>
  <c r="J3433" i="7"/>
  <c r="K3433" i="7" s="1"/>
  <c r="J3417" i="7"/>
  <c r="K3417" i="7" s="1"/>
  <c r="J3401" i="7"/>
  <c r="K3401" i="7" s="1"/>
  <c r="J3189" i="7"/>
  <c r="K3189" i="7" s="1"/>
  <c r="J3173" i="7"/>
  <c r="K3173" i="7" s="1"/>
  <c r="J3157" i="7"/>
  <c r="K3157" i="7" s="1"/>
  <c r="J3141" i="7"/>
  <c r="K3141" i="7" s="1"/>
  <c r="H4002" i="7"/>
  <c r="I4002" i="7" s="1"/>
  <c r="H3884" i="7"/>
  <c r="I3884" i="7" s="1"/>
  <c r="H3388" i="7"/>
  <c r="I3388" i="7" s="1"/>
  <c r="H3372" i="7"/>
  <c r="I3372" i="7" s="1"/>
  <c r="H3179" i="7"/>
  <c r="I3179" i="7" s="1"/>
  <c r="H3171" i="7"/>
  <c r="I3171" i="7" s="1"/>
  <c r="H3163" i="7"/>
  <c r="I3163" i="7" s="1"/>
  <c r="H3155" i="7"/>
  <c r="I3155" i="7" s="1"/>
  <c r="J2768" i="7"/>
  <c r="K2768" i="7" s="1"/>
  <c r="J2760" i="7"/>
  <c r="K2760" i="7" s="1"/>
  <c r="J2752" i="7"/>
  <c r="K2752" i="7" s="1"/>
  <c r="J2744" i="7"/>
  <c r="K2744" i="7" s="1"/>
  <c r="J2736" i="7"/>
  <c r="K2736" i="7" s="1"/>
  <c r="H4025" i="7"/>
  <c r="I4025" i="7" s="1"/>
  <c r="H3876" i="7"/>
  <c r="I3876" i="7" s="1"/>
  <c r="H3231" i="7"/>
  <c r="I3231" i="7" s="1"/>
  <c r="H3960" i="7"/>
  <c r="I3960" i="7" s="1"/>
  <c r="H3224" i="7"/>
  <c r="I3224" i="7" s="1"/>
  <c r="H3208" i="7"/>
  <c r="I3208" i="7" s="1"/>
  <c r="H3892" i="7"/>
  <c r="I3892" i="7" s="1"/>
  <c r="H3104" i="7"/>
  <c r="I3104" i="7" s="1"/>
  <c r="H3072" i="7"/>
  <c r="I3072" i="7" s="1"/>
  <c r="H2727" i="7"/>
  <c r="I2727" i="7" s="1"/>
  <c r="H2679" i="7"/>
  <c r="I2679" i="7" s="1"/>
  <c r="H2663" i="7"/>
  <c r="I2663" i="7" s="1"/>
  <c r="H3389" i="7"/>
  <c r="I3389" i="7" s="1"/>
  <c r="H3300" i="7"/>
  <c r="I3300" i="7" s="1"/>
  <c r="H3008" i="7"/>
  <c r="I3008" i="7" s="1"/>
  <c r="H3012" i="7"/>
  <c r="I3012" i="7" s="1"/>
  <c r="H2585" i="7"/>
  <c r="I2585" i="7" s="1"/>
  <c r="H2477" i="7"/>
  <c r="I2477" i="7" s="1"/>
  <c r="H2393" i="7"/>
  <c r="I2393" i="7" s="1"/>
  <c r="H2349" i="7"/>
  <c r="I2349" i="7" s="1"/>
  <c r="H2061" i="7"/>
  <c r="I2061" i="7" s="1"/>
  <c r="H3379" i="7"/>
  <c r="I3379" i="7" s="1"/>
  <c r="H3116" i="7"/>
  <c r="I3116" i="7" s="1"/>
  <c r="H3032" i="7"/>
  <c r="I3032" i="7" s="1"/>
  <c r="H2732" i="7"/>
  <c r="I2732" i="7" s="1"/>
  <c r="H2605" i="7"/>
  <c r="I2605" i="7" s="1"/>
  <c r="H2517" i="7"/>
  <c r="I2517" i="7" s="1"/>
  <c r="H2505" i="7"/>
  <c r="I2505" i="7" s="1"/>
  <c r="H2469" i="7"/>
  <c r="I2469" i="7" s="1"/>
  <c r="H2429" i="7"/>
  <c r="I2429" i="7" s="1"/>
  <c r="H2301" i="7"/>
  <c r="I2301" i="7" s="1"/>
  <c r="H2181" i="7"/>
  <c r="I2181" i="7" s="1"/>
  <c r="H2149" i="7"/>
  <c r="I2149" i="7" s="1"/>
  <c r="H1965" i="7"/>
  <c r="I1965" i="7" s="1"/>
  <c r="H1933" i="7"/>
  <c r="I1933" i="7" s="1"/>
  <c r="H2865" i="7"/>
  <c r="I2865" i="7" s="1"/>
  <c r="H2609" i="7"/>
  <c r="I2609" i="7" s="1"/>
  <c r="H2509" i="7"/>
  <c r="I2509" i="7" s="1"/>
  <c r="H2357" i="7"/>
  <c r="I2357" i="7" s="1"/>
  <c r="H3363" i="7"/>
  <c r="I3363" i="7" s="1"/>
  <c r="H2833" i="7"/>
  <c r="I2833" i="7" s="1"/>
  <c r="H2525" i="7"/>
  <c r="I2525" i="7" s="1"/>
  <c r="H2484" i="7"/>
  <c r="I2484" i="7" s="1"/>
  <c r="F6426" i="7"/>
  <c r="G6426" i="7" s="1"/>
  <c r="J6417" i="7"/>
  <c r="K6417" i="7" s="1"/>
  <c r="H6397" i="7"/>
  <c r="I6397" i="7" s="1"/>
  <c r="F6362" i="7"/>
  <c r="G6362" i="7" s="1"/>
  <c r="F6407" i="7"/>
  <c r="G6407" i="7" s="1"/>
  <c r="I6401" i="7"/>
  <c r="I6429" i="7"/>
  <c r="G6340" i="7"/>
  <c r="G6332" i="7"/>
  <c r="G6324" i="7"/>
  <c r="G6316" i="7"/>
  <c r="F6326" i="7"/>
  <c r="G6326" i="7" s="1"/>
  <c r="G6314" i="7"/>
  <c r="G6306" i="7"/>
  <c r="G6298" i="7"/>
  <c r="G6294" i="7"/>
  <c r="I6274" i="7"/>
  <c r="F6375" i="7"/>
  <c r="G6375" i="7" s="1"/>
  <c r="F6342" i="7"/>
  <c r="G6342" i="7" s="1"/>
  <c r="F6269" i="7"/>
  <c r="G6269" i="7" s="1"/>
  <c r="G6231" i="7"/>
  <c r="F6265" i="7"/>
  <c r="G6265" i="7" s="1"/>
  <c r="F6234" i="7"/>
  <c r="G6234" i="7" s="1"/>
  <c r="G6203" i="7"/>
  <c r="G6187" i="7"/>
  <c r="G6171" i="7"/>
  <c r="G6155" i="7"/>
  <c r="G6139" i="7"/>
  <c r="G6123" i="7"/>
  <c r="I6094" i="7"/>
  <c r="I6086" i="7"/>
  <c r="F6261" i="7"/>
  <c r="G6261" i="7" s="1"/>
  <c r="F6177" i="7"/>
  <c r="G6177" i="7" s="1"/>
  <c r="F6125" i="7"/>
  <c r="G6125" i="7" s="1"/>
  <c r="F6117" i="7"/>
  <c r="G6117" i="7" s="1"/>
  <c r="G6078" i="7"/>
  <c r="F6169" i="7"/>
  <c r="G6169" i="7" s="1"/>
  <c r="F6153" i="7"/>
  <c r="G6153" i="7" s="1"/>
  <c r="I6056" i="7"/>
  <c r="I6040" i="7"/>
  <c r="I6024" i="7"/>
  <c r="I6008" i="7"/>
  <c r="I5992" i="7"/>
  <c r="I5976" i="7"/>
  <c r="F6258" i="7"/>
  <c r="G6258" i="7" s="1"/>
  <c r="F6133" i="7"/>
  <c r="G6133" i="7" s="1"/>
  <c r="I6057" i="7"/>
  <c r="I6041" i="7"/>
  <c r="I6025" i="7"/>
  <c r="I6009" i="7"/>
  <c r="I5993" i="7"/>
  <c r="I5977" i="7"/>
  <c r="I5961" i="7"/>
  <c r="I5945" i="7"/>
  <c r="I5929" i="7"/>
  <c r="I6060" i="7"/>
  <c r="F5951" i="7"/>
  <c r="G5951" i="7" s="1"/>
  <c r="F5927" i="7"/>
  <c r="G5927" i="7" s="1"/>
  <c r="F5812" i="7"/>
  <c r="G5812" i="7" s="1"/>
  <c r="F6213" i="7"/>
  <c r="G6213" i="7" s="1"/>
  <c r="F5999" i="7"/>
  <c r="G5999" i="7" s="1"/>
  <c r="G5911" i="7"/>
  <c r="G5895" i="7"/>
  <c r="G5887" i="7"/>
  <c r="G5879" i="7"/>
  <c r="G5865" i="7"/>
  <c r="G5849" i="7"/>
  <c r="G5833" i="7"/>
  <c r="F6197" i="7"/>
  <c r="G6197" i="7" s="1"/>
  <c r="F6055" i="7"/>
  <c r="G6055" i="7" s="1"/>
  <c r="F6011" i="7"/>
  <c r="G6011" i="7" s="1"/>
  <c r="F5983" i="7"/>
  <c r="G5983" i="7" s="1"/>
  <c r="I5899" i="7"/>
  <c r="I5791" i="7"/>
  <c r="F5788" i="7"/>
  <c r="G5788" i="7" s="1"/>
  <c r="F5834" i="7"/>
  <c r="G5834" i="7" s="1"/>
  <c r="I5863" i="7"/>
  <c r="H5771" i="7"/>
  <c r="I5771" i="7" s="1"/>
  <c r="H5755" i="7"/>
  <c r="I5755" i="7" s="1"/>
  <c r="H5747" i="7"/>
  <c r="I5747" i="7" s="1"/>
  <c r="H5739" i="7"/>
  <c r="I5739" i="7" s="1"/>
  <c r="H5731" i="7"/>
  <c r="I5731" i="7" s="1"/>
  <c r="H5723" i="7"/>
  <c r="I5723" i="7" s="1"/>
  <c r="H5715" i="7"/>
  <c r="I5715" i="7" s="1"/>
  <c r="H5707" i="7"/>
  <c r="I5707" i="7" s="1"/>
  <c r="H5699" i="7"/>
  <c r="I5699" i="7" s="1"/>
  <c r="H5691" i="7"/>
  <c r="I5691" i="7" s="1"/>
  <c r="H5683" i="7"/>
  <c r="I5683" i="7" s="1"/>
  <c r="H5675" i="7"/>
  <c r="I5675" i="7" s="1"/>
  <c r="H5667" i="7"/>
  <c r="I5667" i="7" s="1"/>
  <c r="H5659" i="7"/>
  <c r="I5659" i="7" s="1"/>
  <c r="H5651" i="7"/>
  <c r="I5651" i="7" s="1"/>
  <c r="H5643" i="7"/>
  <c r="I5643" i="7" s="1"/>
  <c r="H5635" i="7"/>
  <c r="I5635" i="7" s="1"/>
  <c r="H5627" i="7"/>
  <c r="I5627" i="7" s="1"/>
  <c r="H5611" i="7"/>
  <c r="I5611" i="7" s="1"/>
  <c r="H5603" i="7"/>
  <c r="I5603" i="7" s="1"/>
  <c r="H5595" i="7"/>
  <c r="I5595" i="7" s="1"/>
  <c r="H5587" i="7"/>
  <c r="I5587" i="7" s="1"/>
  <c r="H5579" i="7"/>
  <c r="I5579" i="7" s="1"/>
  <c r="H5571" i="7"/>
  <c r="I5571" i="7" s="1"/>
  <c r="F5991" i="7"/>
  <c r="G5991" i="7" s="1"/>
  <c r="I5765" i="7"/>
  <c r="F5752" i="7"/>
  <c r="G5752" i="7" s="1"/>
  <c r="F5720" i="7"/>
  <c r="G5720" i="7" s="1"/>
  <c r="F5688" i="7"/>
  <c r="G5688" i="7" s="1"/>
  <c r="F5656" i="7"/>
  <c r="G5656" i="7" s="1"/>
  <c r="I5633" i="7"/>
  <c r="I5609" i="7"/>
  <c r="F5576" i="7"/>
  <c r="G5576" i="7" s="1"/>
  <c r="G5483" i="7"/>
  <c r="G5451" i="7"/>
  <c r="F5740" i="7"/>
  <c r="G5740" i="7" s="1"/>
  <c r="I5697" i="7"/>
  <c r="F5676" i="7"/>
  <c r="G5676" i="7" s="1"/>
  <c r="F5632" i="7"/>
  <c r="G5632" i="7" s="1"/>
  <c r="I5585" i="7"/>
  <c r="I5562" i="7"/>
  <c r="I5534" i="7"/>
  <c r="I5518" i="7"/>
  <c r="I5502" i="7"/>
  <c r="F5768" i="7"/>
  <c r="G5768" i="7" s="1"/>
  <c r="I5617" i="7"/>
  <c r="I5601" i="7"/>
  <c r="I5589" i="7"/>
  <c r="I5573" i="7"/>
  <c r="I5484" i="7"/>
  <c r="F5470" i="7"/>
  <c r="G5470" i="7" s="1"/>
  <c r="G5466" i="7"/>
  <c r="I5452" i="7"/>
  <c r="G5449" i="7"/>
  <c r="G5433" i="7"/>
  <c r="I5432" i="7"/>
  <c r="J5422" i="7"/>
  <c r="K5422" i="7" s="1"/>
  <c r="G5417" i="7"/>
  <c r="I5416" i="7"/>
  <c r="J5406" i="7"/>
  <c r="K5406" i="7" s="1"/>
  <c r="G5385" i="7"/>
  <c r="G5369" i="7"/>
  <c r="G5353" i="7"/>
  <c r="G5337" i="7"/>
  <c r="I5324" i="7"/>
  <c r="I5308" i="7"/>
  <c r="I5292" i="7"/>
  <c r="I5276" i="7"/>
  <c r="I5260" i="7"/>
  <c r="J5238" i="7"/>
  <c r="K5238" i="7" s="1"/>
  <c r="J5230" i="7"/>
  <c r="K5230" i="7" s="1"/>
  <c r="J5222" i="7"/>
  <c r="K5222" i="7" s="1"/>
  <c r="J5214" i="7"/>
  <c r="K5214" i="7" s="1"/>
  <c r="F5830" i="7"/>
  <c r="G5830" i="7" s="1"/>
  <c r="I5657" i="7"/>
  <c r="F5652" i="7"/>
  <c r="G5652" i="7" s="1"/>
  <c r="I5489" i="7"/>
  <c r="G5487" i="7"/>
  <c r="I5473" i="7"/>
  <c r="G5471" i="7"/>
  <c r="I5457" i="7"/>
  <c r="G5455" i="7"/>
  <c r="I5436" i="7"/>
  <c r="I5420" i="7"/>
  <c r="I5404" i="7"/>
  <c r="I5318" i="7"/>
  <c r="I5302" i="7"/>
  <c r="I5286" i="7"/>
  <c r="I5270" i="7"/>
  <c r="I5254" i="7"/>
  <c r="I4915" i="7"/>
  <c r="J4809" i="7"/>
  <c r="K4809" i="7" s="1"/>
  <c r="J4801" i="7"/>
  <c r="K4801" i="7" s="1"/>
  <c r="J4793" i="7"/>
  <c r="K4793" i="7" s="1"/>
  <c r="J4785" i="7"/>
  <c r="K4785" i="7" s="1"/>
  <c r="J4777" i="7"/>
  <c r="K4777" i="7" s="1"/>
  <c r="J4769" i="7"/>
  <c r="K4769" i="7" s="1"/>
  <c r="J4761" i="7"/>
  <c r="K4761" i="7" s="1"/>
  <c r="F5395" i="7"/>
  <c r="G5395" i="7" s="1"/>
  <c r="F5379" i="7"/>
  <c r="G5379" i="7" s="1"/>
  <c r="F5363" i="7"/>
  <c r="G5363" i="7" s="1"/>
  <c r="F5347" i="7"/>
  <c r="G5347" i="7" s="1"/>
  <c r="G5327" i="7"/>
  <c r="G5317" i="7"/>
  <c r="G5309" i="7"/>
  <c r="G5301" i="7"/>
  <c r="G5293" i="7"/>
  <c r="G5285" i="7"/>
  <c r="G5277" i="7"/>
  <c r="G5269" i="7"/>
  <c r="G5261" i="7"/>
  <c r="G5253" i="7"/>
  <c r="G5245" i="7"/>
  <c r="H5244" i="7"/>
  <c r="I5244" i="7" s="1"/>
  <c r="I5228" i="7"/>
  <c r="G5206" i="7"/>
  <c r="G5198" i="7"/>
  <c r="G5190" i="7"/>
  <c r="G5182" i="7"/>
  <c r="G5178" i="7"/>
  <c r="G5162" i="7"/>
  <c r="G5130" i="7"/>
  <c r="G5114" i="7"/>
  <c r="G5090" i="7"/>
  <c r="G5074" i="7"/>
  <c r="G5038" i="7"/>
  <c r="G5018" i="7"/>
  <c r="G5002" i="7"/>
  <c r="G4994" i="7"/>
  <c r="G4978" i="7"/>
  <c r="G4962" i="7"/>
  <c r="G4946" i="7"/>
  <c r="G4930" i="7"/>
  <c r="I5181" i="7"/>
  <c r="I5165" i="7"/>
  <c r="I5129" i="7"/>
  <c r="I5073" i="7"/>
  <c r="I5009" i="7"/>
  <c r="I4953" i="7"/>
  <c r="G4924" i="7"/>
  <c r="F4922" i="7"/>
  <c r="G4922" i="7" s="1"/>
  <c r="I4807" i="7"/>
  <c r="F4784" i="7"/>
  <c r="G4784" i="7" s="1"/>
  <c r="I4775" i="7"/>
  <c r="F4751" i="7"/>
  <c r="G4751" i="7" s="1"/>
  <c r="F4735" i="7"/>
  <c r="G4735" i="7" s="1"/>
  <c r="J4690" i="7"/>
  <c r="K4690" i="7" s="1"/>
  <c r="I5201" i="7"/>
  <c r="I5153" i="7"/>
  <c r="I4941" i="7"/>
  <c r="G4880" i="7"/>
  <c r="G4848" i="7"/>
  <c r="I5173" i="7"/>
  <c r="I5137" i="7"/>
  <c r="I5081" i="7"/>
  <c r="I4993" i="7"/>
  <c r="I4929" i="7"/>
  <c r="H4746" i="7"/>
  <c r="I4746" i="7" s="1"/>
  <c r="G4830" i="7"/>
  <c r="I5021" i="7"/>
  <c r="I4905" i="7"/>
  <c r="J5223" i="7"/>
  <c r="K5223" i="7" s="1"/>
  <c r="I5177" i="7"/>
  <c r="I5069" i="7"/>
  <c r="J4628" i="7"/>
  <c r="K4628" i="7" s="1"/>
  <c r="J4620" i="7"/>
  <c r="K4620" i="7" s="1"/>
  <c r="J4612" i="7"/>
  <c r="K4612" i="7" s="1"/>
  <c r="J4536" i="7"/>
  <c r="K4536" i="7" s="1"/>
  <c r="I5033" i="7"/>
  <c r="H4630" i="7"/>
  <c r="I4630" i="7" s="1"/>
  <c r="J4514" i="7"/>
  <c r="K4514" i="7" s="1"/>
  <c r="J4450" i="7"/>
  <c r="K4450" i="7" s="1"/>
  <c r="J4414" i="7"/>
  <c r="K4414" i="7" s="1"/>
  <c r="J4350" i="7"/>
  <c r="K4350" i="7" s="1"/>
  <c r="J4310" i="7"/>
  <c r="K4310" i="7" s="1"/>
  <c r="J4286" i="7"/>
  <c r="K4286" i="7" s="1"/>
  <c r="J4246" i="7"/>
  <c r="K4246" i="7" s="1"/>
  <c r="J4222" i="7"/>
  <c r="K4222" i="7" s="1"/>
  <c r="J4182" i="7"/>
  <c r="K4182" i="7" s="1"/>
  <c r="J4158" i="7"/>
  <c r="K4158" i="7" s="1"/>
  <c r="J4118" i="7"/>
  <c r="K4118" i="7" s="1"/>
  <c r="J4094" i="7"/>
  <c r="K4094" i="7" s="1"/>
  <c r="J3890" i="7"/>
  <c r="K3890" i="7" s="1"/>
  <c r="J3874" i="7"/>
  <c r="K3874" i="7" s="1"/>
  <c r="J3858" i="7"/>
  <c r="K3858" i="7" s="1"/>
  <c r="H4009" i="7"/>
  <c r="I4009" i="7" s="1"/>
  <c r="H3993" i="7"/>
  <c r="I3993" i="7" s="1"/>
  <c r="H4061" i="7"/>
  <c r="I4061" i="7" s="1"/>
  <c r="H3949" i="7"/>
  <c r="I3949" i="7" s="1"/>
  <c r="H3933" i="7"/>
  <c r="I3933" i="7" s="1"/>
  <c r="H3917" i="7"/>
  <c r="I3917" i="7" s="1"/>
  <c r="J3877" i="7"/>
  <c r="K3877" i="7" s="1"/>
  <c r="H4033" i="7"/>
  <c r="I4033" i="7" s="1"/>
  <c r="H3946" i="7"/>
  <c r="I3946" i="7" s="1"/>
  <c r="H3914" i="7"/>
  <c r="I3914" i="7" s="1"/>
  <c r="J3737" i="7"/>
  <c r="K3737" i="7" s="1"/>
  <c r="J3721" i="7"/>
  <c r="K3721" i="7" s="1"/>
  <c r="J3705" i="7"/>
  <c r="K3705" i="7" s="1"/>
  <c r="J3689" i="7"/>
  <c r="K3689" i="7" s="1"/>
  <c r="J3185" i="7"/>
  <c r="K3185" i="7" s="1"/>
  <c r="J3169" i="7"/>
  <c r="K3169" i="7" s="1"/>
  <c r="J3153" i="7"/>
  <c r="K3153" i="7" s="1"/>
  <c r="J3137" i="7"/>
  <c r="K3137" i="7" s="1"/>
  <c r="J3125" i="7"/>
  <c r="K3125" i="7" s="1"/>
  <c r="H4012" i="7"/>
  <c r="I4012" i="7" s="1"/>
  <c r="H3996" i="7"/>
  <c r="I3996" i="7" s="1"/>
  <c r="H3384" i="7"/>
  <c r="I3384" i="7" s="1"/>
  <c r="H3368" i="7"/>
  <c r="I3368" i="7" s="1"/>
  <c r="H3233" i="7"/>
  <c r="I3233" i="7" s="1"/>
  <c r="H3217" i="7"/>
  <c r="I3217" i="7" s="1"/>
  <c r="H3201" i="7"/>
  <c r="I3201" i="7" s="1"/>
  <c r="H3187" i="7"/>
  <c r="I3187" i="7" s="1"/>
  <c r="J2876" i="7"/>
  <c r="K2876" i="7" s="1"/>
  <c r="J2844" i="7"/>
  <c r="K2844" i="7" s="1"/>
  <c r="J2828" i="7"/>
  <c r="K2828" i="7" s="1"/>
  <c r="J2812" i="7"/>
  <c r="K2812" i="7" s="1"/>
  <c r="J2796" i="7"/>
  <c r="K2796" i="7" s="1"/>
  <c r="J2780" i="7"/>
  <c r="K2780" i="7" s="1"/>
  <c r="H3962" i="7"/>
  <c r="I3962" i="7" s="1"/>
  <c r="H3227" i="7"/>
  <c r="I3227" i="7" s="1"/>
  <c r="H3215" i="7"/>
  <c r="I3215" i="7" s="1"/>
  <c r="H3900" i="7"/>
  <c r="I3900" i="7" s="1"/>
  <c r="H3236" i="7"/>
  <c r="I3236" i="7" s="1"/>
  <c r="H3220" i="7"/>
  <c r="I3220" i="7" s="1"/>
  <c r="H3204" i="7"/>
  <c r="I3204" i="7" s="1"/>
  <c r="H3972" i="7"/>
  <c r="I3972" i="7" s="1"/>
  <c r="H2904" i="7"/>
  <c r="I2904" i="7" s="1"/>
  <c r="H2735" i="7"/>
  <c r="I2735" i="7" s="1"/>
  <c r="H2711" i="7"/>
  <c r="I2711" i="7" s="1"/>
  <c r="H2695" i="7"/>
  <c r="I2695" i="7" s="1"/>
  <c r="H2671" i="7"/>
  <c r="I2671" i="7" s="1"/>
  <c r="H3383" i="7"/>
  <c r="I3383" i="7" s="1"/>
  <c r="H3373" i="7"/>
  <c r="I3373" i="7" s="1"/>
  <c r="H3348" i="7"/>
  <c r="I3348" i="7" s="1"/>
  <c r="H3284" i="7"/>
  <c r="I3284" i="7" s="1"/>
  <c r="H3092" i="7"/>
  <c r="I3092" i="7" s="1"/>
  <c r="H3060" i="7"/>
  <c r="I3060" i="7" s="1"/>
  <c r="H2996" i="7"/>
  <c r="I2996" i="7" s="1"/>
  <c r="H2964" i="7"/>
  <c r="I2964" i="7" s="1"/>
  <c r="H2932" i="7"/>
  <c r="I2932" i="7" s="1"/>
  <c r="H3112" i="7"/>
  <c r="I3112" i="7" s="1"/>
  <c r="H3080" i="7"/>
  <c r="I3080" i="7" s="1"/>
  <c r="J3186" i="7"/>
  <c r="K3186" i="7" s="1"/>
  <c r="H2761" i="7"/>
  <c r="I2761" i="7" s="1"/>
  <c r="H2569" i="7"/>
  <c r="I2569" i="7" s="1"/>
  <c r="H2397" i="7"/>
  <c r="I2397" i="7" s="1"/>
  <c r="H2369" i="7"/>
  <c r="I2369" i="7" s="1"/>
  <c r="H2313" i="7"/>
  <c r="I2313" i="7" s="1"/>
  <c r="H2269" i="7"/>
  <c r="I2269" i="7" s="1"/>
  <c r="H2213" i="7"/>
  <c r="I2213" i="7" s="1"/>
  <c r="H2081" i="7"/>
  <c r="I2081" i="7" s="1"/>
  <c r="H2049" i="7"/>
  <c r="I2049" i="7" s="1"/>
  <c r="H2017" i="7"/>
  <c r="I2017" i="7" s="1"/>
  <c r="H3004" i="7"/>
  <c r="I3004" i="7" s="1"/>
  <c r="H2845" i="7"/>
  <c r="I2845" i="7" s="1"/>
  <c r="H2765" i="7"/>
  <c r="I2765" i="7" s="1"/>
  <c r="H2557" i="7"/>
  <c r="I2557" i="7" s="1"/>
  <c r="H2441" i="7"/>
  <c r="I2441" i="7" s="1"/>
  <c r="H2289" i="7"/>
  <c r="I2289" i="7" s="1"/>
  <c r="H2769" i="7"/>
  <c r="I2769" i="7" s="1"/>
  <c r="H2708" i="7"/>
  <c r="I2708" i="7" s="1"/>
  <c r="H2692" i="7"/>
  <c r="I2692" i="7" s="1"/>
  <c r="H2676" i="7"/>
  <c r="I2676" i="7" s="1"/>
  <c r="H2645" i="7"/>
  <c r="I2645" i="7" s="1"/>
  <c r="H2473" i="7"/>
  <c r="I2473" i="7" s="1"/>
  <c r="H2456" i="7"/>
  <c r="I2456" i="7" s="1"/>
  <c r="H2405" i="7"/>
  <c r="I2405" i="7" s="1"/>
  <c r="H2372" i="7"/>
  <c r="I2372" i="7" s="1"/>
  <c r="H2340" i="7"/>
  <c r="I2340" i="7" s="1"/>
  <c r="H2204" i="7"/>
  <c r="I2204" i="7" s="1"/>
  <c r="F6422" i="7"/>
  <c r="G6422" i="7" s="1"/>
  <c r="F6358" i="7"/>
  <c r="G6358" i="7" s="1"/>
  <c r="F6395" i="7"/>
  <c r="G6395" i="7" s="1"/>
  <c r="I6389" i="7"/>
  <c r="I6347" i="7"/>
  <c r="H6341" i="7"/>
  <c r="I6341" i="7" s="1"/>
  <c r="H6333" i="7"/>
  <c r="I6333" i="7" s="1"/>
  <c r="H6325" i="7"/>
  <c r="I6325" i="7" s="1"/>
  <c r="H6317" i="7"/>
  <c r="I6317" i="7" s="1"/>
  <c r="G6312" i="7"/>
  <c r="G6304" i="7"/>
  <c r="G6292" i="7"/>
  <c r="G6288" i="7"/>
  <c r="F6338" i="7"/>
  <c r="G6338" i="7" s="1"/>
  <c r="H6275" i="7"/>
  <c r="I6275" i="7" s="1"/>
  <c r="I6270" i="7"/>
  <c r="H6259" i="7"/>
  <c r="I6259" i="7" s="1"/>
  <c r="H6251" i="7"/>
  <c r="I6251" i="7" s="1"/>
  <c r="H6235" i="7"/>
  <c r="I6235" i="7" s="1"/>
  <c r="I6271" i="7"/>
  <c r="F6322" i="7"/>
  <c r="G6322" i="7" s="1"/>
  <c r="H6106" i="7"/>
  <c r="I6106" i="7" s="1"/>
  <c r="H6098" i="7"/>
  <c r="I6098" i="7" s="1"/>
  <c r="H6090" i="7"/>
  <c r="I6090" i="7" s="1"/>
  <c r="G6199" i="7"/>
  <c r="G6183" i="7"/>
  <c r="G6167" i="7"/>
  <c r="G6151" i="7"/>
  <c r="G6135" i="7"/>
  <c r="G6119" i="7"/>
  <c r="F6193" i="7"/>
  <c r="G6193" i="7" s="1"/>
  <c r="I6083" i="7"/>
  <c r="F6205" i="7"/>
  <c r="G6205" i="7" s="1"/>
  <c r="G6105" i="7"/>
  <c r="F6070" i="7"/>
  <c r="G6070" i="7" s="1"/>
  <c r="I6052" i="7"/>
  <c r="I6036" i="7"/>
  <c r="I6020" i="7"/>
  <c r="I6004" i="7"/>
  <c r="I5972" i="7"/>
  <c r="F6185" i="7"/>
  <c r="G6185" i="7" s="1"/>
  <c r="I6071" i="7"/>
  <c r="F6065" i="7"/>
  <c r="G6065" i="7" s="1"/>
  <c r="I6053" i="7"/>
  <c r="I6037" i="7"/>
  <c r="I6021" i="7"/>
  <c r="I6005" i="7"/>
  <c r="I5973" i="7"/>
  <c r="I5957" i="7"/>
  <c r="I5925" i="7"/>
  <c r="F6047" i="7"/>
  <c r="G6047" i="7" s="1"/>
  <c r="F6003" i="7"/>
  <c r="G6003" i="7" s="1"/>
  <c r="F5868" i="7"/>
  <c r="G5868" i="7" s="1"/>
  <c r="F5864" i="7"/>
  <c r="G5864" i="7" s="1"/>
  <c r="F5860" i="7"/>
  <c r="G5860" i="7" s="1"/>
  <c r="F5856" i="7"/>
  <c r="G5856" i="7" s="1"/>
  <c r="F5848" i="7"/>
  <c r="G5848" i="7" s="1"/>
  <c r="F5840" i="7"/>
  <c r="G5840" i="7" s="1"/>
  <c r="F5836" i="7"/>
  <c r="G5836" i="7" s="1"/>
  <c r="F5832" i="7"/>
  <c r="G5832" i="7" s="1"/>
  <c r="F5828" i="7"/>
  <c r="G5828" i="7" s="1"/>
  <c r="F5808" i="7"/>
  <c r="G5808" i="7" s="1"/>
  <c r="F5792" i="7"/>
  <c r="G5792" i="7" s="1"/>
  <c r="F6043" i="7"/>
  <c r="G6043" i="7" s="1"/>
  <c r="F6027" i="7"/>
  <c r="G6027" i="7" s="1"/>
  <c r="F5928" i="7"/>
  <c r="G5928" i="7" s="1"/>
  <c r="G5903" i="7"/>
  <c r="G5869" i="7"/>
  <c r="G5837" i="7"/>
  <c r="F6035" i="7"/>
  <c r="G6035" i="7" s="1"/>
  <c r="F6007" i="7"/>
  <c r="G6007" i="7" s="1"/>
  <c r="F5944" i="7"/>
  <c r="G5944" i="7" s="1"/>
  <c r="G5789" i="7"/>
  <c r="I5559" i="7"/>
  <c r="I5543" i="7"/>
  <c r="I5527" i="7"/>
  <c r="I5511" i="7"/>
  <c r="I5495" i="7"/>
  <c r="F6051" i="7"/>
  <c r="G6051" i="7" s="1"/>
  <c r="F5866" i="7"/>
  <c r="G5866" i="7" s="1"/>
  <c r="F5781" i="7"/>
  <c r="G5781" i="7" s="1"/>
  <c r="I5831" i="7"/>
  <c r="G5774" i="7"/>
  <c r="G5766" i="7"/>
  <c r="G5758" i="7"/>
  <c r="G5750" i="7"/>
  <c r="G5742" i="7"/>
  <c r="G5734" i="7"/>
  <c r="G5726" i="7"/>
  <c r="G5718" i="7"/>
  <c r="G5710" i="7"/>
  <c r="G5702" i="7"/>
  <c r="G5694" i="7"/>
  <c r="G5686" i="7"/>
  <c r="G5678" i="7"/>
  <c r="G5670" i="7"/>
  <c r="G5662" i="7"/>
  <c r="G5654" i="7"/>
  <c r="G5646" i="7"/>
  <c r="G5630" i="7"/>
  <c r="G5622" i="7"/>
  <c r="G5614" i="7"/>
  <c r="G5606" i="7"/>
  <c r="G5590" i="7"/>
  <c r="G5582" i="7"/>
  <c r="G5574" i="7"/>
  <c r="H5563" i="7"/>
  <c r="I5563" i="7" s="1"/>
  <c r="H5531" i="7"/>
  <c r="I5531" i="7" s="1"/>
  <c r="H5515" i="7"/>
  <c r="I5515" i="7" s="1"/>
  <c r="H5499" i="7"/>
  <c r="I5499" i="7" s="1"/>
  <c r="I5757" i="7"/>
  <c r="I5725" i="7"/>
  <c r="I5693" i="7"/>
  <c r="I5661" i="7"/>
  <c r="I5581" i="7"/>
  <c r="I5480" i="7"/>
  <c r="F5724" i="7"/>
  <c r="G5724" i="7" s="1"/>
  <c r="F5660" i="7"/>
  <c r="G5660" i="7" s="1"/>
  <c r="F5608" i="7"/>
  <c r="G5608" i="7" s="1"/>
  <c r="F5459" i="7"/>
  <c r="G5459" i="7" s="1"/>
  <c r="F6019" i="7"/>
  <c r="G6019" i="7" s="1"/>
  <c r="F5854" i="7"/>
  <c r="G5854" i="7" s="1"/>
  <c r="I5625" i="7"/>
  <c r="G5490" i="7"/>
  <c r="I5476" i="7"/>
  <c r="F5462" i="7"/>
  <c r="G5462" i="7" s="1"/>
  <c r="G5458" i="7"/>
  <c r="G5445" i="7"/>
  <c r="G5429" i="7"/>
  <c r="G5413" i="7"/>
  <c r="G5397" i="7"/>
  <c r="J5386" i="7"/>
  <c r="K5386" i="7" s="1"/>
  <c r="G5381" i="7"/>
  <c r="G5365" i="7"/>
  <c r="G5349" i="7"/>
  <c r="G5333" i="7"/>
  <c r="I5721" i="7"/>
  <c r="F5716" i="7"/>
  <c r="G5716" i="7" s="1"/>
  <c r="J5450" i="7"/>
  <c r="K5450" i="7" s="1"/>
  <c r="I5314" i="7"/>
  <c r="I5298" i="7"/>
  <c r="I5282" i="7"/>
  <c r="I5266" i="7"/>
  <c r="I5250" i="7"/>
  <c r="I5207" i="7"/>
  <c r="I5203" i="7"/>
  <c r="I5195" i="7"/>
  <c r="I5187" i="7"/>
  <c r="H5179" i="7"/>
  <c r="I5179" i="7" s="1"/>
  <c r="H5175" i="7"/>
  <c r="I5175" i="7" s="1"/>
  <c r="H5171" i="7"/>
  <c r="I5171" i="7" s="1"/>
  <c r="H5167" i="7"/>
  <c r="I5167" i="7" s="1"/>
  <c r="H5163" i="7"/>
  <c r="I5163" i="7" s="1"/>
  <c r="H5159" i="7"/>
  <c r="I5159" i="7" s="1"/>
  <c r="H5155" i="7"/>
  <c r="I5155" i="7" s="1"/>
  <c r="H5151" i="7"/>
  <c r="I5151" i="7" s="1"/>
  <c r="H5143" i="7"/>
  <c r="I5143" i="7" s="1"/>
  <c r="H5139" i="7"/>
  <c r="I5139" i="7" s="1"/>
  <c r="H5135" i="7"/>
  <c r="I5135" i="7" s="1"/>
  <c r="H5131" i="7"/>
  <c r="I5131" i="7" s="1"/>
  <c r="H5127" i="7"/>
  <c r="I5127" i="7" s="1"/>
  <c r="H5123" i="7"/>
  <c r="I5123" i="7" s="1"/>
  <c r="H5119" i="7"/>
  <c r="I5119" i="7" s="1"/>
  <c r="H5115" i="7"/>
  <c r="I5115" i="7" s="1"/>
  <c r="H5111" i="7"/>
  <c r="I5111" i="7" s="1"/>
  <c r="H5107" i="7"/>
  <c r="I5107" i="7" s="1"/>
  <c r="H5103" i="7"/>
  <c r="I5103" i="7" s="1"/>
  <c r="H5095" i="7"/>
  <c r="I5095" i="7" s="1"/>
  <c r="H5091" i="7"/>
  <c r="I5091" i="7" s="1"/>
  <c r="H5087" i="7"/>
  <c r="I5087" i="7" s="1"/>
  <c r="H5083" i="7"/>
  <c r="I5083" i="7" s="1"/>
  <c r="H5079" i="7"/>
  <c r="I5079" i="7" s="1"/>
  <c r="H5075" i="7"/>
  <c r="I5075" i="7" s="1"/>
  <c r="H5071" i="7"/>
  <c r="I5071" i="7" s="1"/>
  <c r="H5067" i="7"/>
  <c r="I5067" i="7" s="1"/>
  <c r="H5059" i="7"/>
  <c r="I5059" i="7" s="1"/>
  <c r="H5055" i="7"/>
  <c r="I5055" i="7" s="1"/>
  <c r="H5051" i="7"/>
  <c r="I5051" i="7" s="1"/>
  <c r="H5043" i="7"/>
  <c r="I5043" i="7" s="1"/>
  <c r="H5039" i="7"/>
  <c r="I5039" i="7" s="1"/>
  <c r="H5035" i="7"/>
  <c r="I5035" i="7" s="1"/>
  <c r="H5031" i="7"/>
  <c r="I5031" i="7" s="1"/>
  <c r="H5027" i="7"/>
  <c r="I5027" i="7" s="1"/>
  <c r="H5023" i="7"/>
  <c r="I5023" i="7" s="1"/>
  <c r="H5019" i="7"/>
  <c r="I5019" i="7" s="1"/>
  <c r="H5015" i="7"/>
  <c r="I5015" i="7" s="1"/>
  <c r="H5011" i="7"/>
  <c r="I5011" i="7" s="1"/>
  <c r="H5007" i="7"/>
  <c r="I5007" i="7" s="1"/>
  <c r="H5003" i="7"/>
  <c r="I5003" i="7" s="1"/>
  <c r="H4999" i="7"/>
  <c r="I4999" i="7" s="1"/>
  <c r="H4991" i="7"/>
  <c r="I4991" i="7" s="1"/>
  <c r="H4987" i="7"/>
  <c r="I4987" i="7" s="1"/>
  <c r="H4983" i="7"/>
  <c r="I4983" i="7" s="1"/>
  <c r="H4979" i="7"/>
  <c r="I4979" i="7" s="1"/>
  <c r="H4975" i="7"/>
  <c r="I4975" i="7" s="1"/>
  <c r="H4971" i="7"/>
  <c r="I4971" i="7" s="1"/>
  <c r="H4967" i="7"/>
  <c r="I4967" i="7" s="1"/>
  <c r="H4963" i="7"/>
  <c r="I4963" i="7" s="1"/>
  <c r="H4959" i="7"/>
  <c r="I4959" i="7" s="1"/>
  <c r="H4955" i="7"/>
  <c r="I4955" i="7" s="1"/>
  <c r="H4951" i="7"/>
  <c r="I4951" i="7" s="1"/>
  <c r="H4947" i="7"/>
  <c r="I4947" i="7" s="1"/>
  <c r="H4943" i="7"/>
  <c r="I4943" i="7" s="1"/>
  <c r="H4939" i="7"/>
  <c r="I4939" i="7" s="1"/>
  <c r="H4935" i="7"/>
  <c r="I4935" i="7" s="1"/>
  <c r="H4931" i="7"/>
  <c r="I4931" i="7" s="1"/>
  <c r="H4927" i="7"/>
  <c r="I4927" i="7" s="1"/>
  <c r="H4911" i="7"/>
  <c r="I4911" i="7" s="1"/>
  <c r="I5641" i="7"/>
  <c r="F5391" i="7"/>
  <c r="G5391" i="7" s="1"/>
  <c r="F5375" i="7"/>
  <c r="G5375" i="7" s="1"/>
  <c r="F5359" i="7"/>
  <c r="G5359" i="7" s="1"/>
  <c r="F5343" i="7"/>
  <c r="G5343" i="7" s="1"/>
  <c r="G5241" i="7"/>
  <c r="G5233" i="7"/>
  <c r="G5225" i="7"/>
  <c r="G5217" i="7"/>
  <c r="G5209" i="7"/>
  <c r="I5629" i="7"/>
  <c r="F5624" i="7"/>
  <c r="G5624" i="7" s="1"/>
  <c r="G5315" i="7"/>
  <c r="G5307" i="7"/>
  <c r="G5299" i="7"/>
  <c r="G5291" i="7"/>
  <c r="G5283" i="7"/>
  <c r="G5275" i="7"/>
  <c r="G5267" i="7"/>
  <c r="G5259" i="7"/>
  <c r="G5251" i="7"/>
  <c r="I5220" i="7"/>
  <c r="H5199" i="7"/>
  <c r="I5199" i="7" s="1"/>
  <c r="H5191" i="7"/>
  <c r="I5191" i="7" s="1"/>
  <c r="H5183" i="7"/>
  <c r="I5183" i="7" s="1"/>
  <c r="G5166" i="7"/>
  <c r="G5150" i="7"/>
  <c r="G5134" i="7"/>
  <c r="G5118" i="7"/>
  <c r="G5102" i="7"/>
  <c r="G5094" i="7"/>
  <c r="G5078" i="7"/>
  <c r="G5050" i="7"/>
  <c r="G5042" i="7"/>
  <c r="G5022" i="7"/>
  <c r="G5006" i="7"/>
  <c r="G4982" i="7"/>
  <c r="G4966" i="7"/>
  <c r="G4950" i="7"/>
  <c r="G4934" i="7"/>
  <c r="I5197" i="7"/>
  <c r="I5113" i="7"/>
  <c r="I5061" i="7"/>
  <c r="I4937" i="7"/>
  <c r="F4918" i="7"/>
  <c r="G4918" i="7" s="1"/>
  <c r="F4792" i="7"/>
  <c r="G4792" i="7" s="1"/>
  <c r="F4760" i="7"/>
  <c r="G4760" i="7" s="1"/>
  <c r="J4674" i="7"/>
  <c r="K4674" i="7" s="1"/>
  <c r="J4658" i="7"/>
  <c r="K4658" i="7" s="1"/>
  <c r="I5185" i="7"/>
  <c r="I5133" i="7"/>
  <c r="I5077" i="7"/>
  <c r="I5013" i="7"/>
  <c r="I4989" i="7"/>
  <c r="G4888" i="7"/>
  <c r="G4856" i="7"/>
  <c r="G4824" i="7"/>
  <c r="F4802" i="7"/>
  <c r="G4802" i="7" s="1"/>
  <c r="F4786" i="7"/>
  <c r="G4786" i="7" s="1"/>
  <c r="F4770" i="7"/>
  <c r="G4770" i="7" s="1"/>
  <c r="I5673" i="7"/>
  <c r="I5157" i="7"/>
  <c r="I5121" i="7"/>
  <c r="I5065" i="7"/>
  <c r="I4977" i="7"/>
  <c r="H4899" i="7"/>
  <c r="I4899" i="7" s="1"/>
  <c r="H4883" i="7"/>
  <c r="I4883" i="7" s="1"/>
  <c r="H4867" i="7"/>
  <c r="I4867" i="7" s="1"/>
  <c r="H4851" i="7"/>
  <c r="I4851" i="7" s="1"/>
  <c r="H4835" i="7"/>
  <c r="I4835" i="7" s="1"/>
  <c r="H4819" i="7"/>
  <c r="I4819" i="7" s="1"/>
  <c r="J4744" i="7"/>
  <c r="K4744" i="7" s="1"/>
  <c r="I4742" i="7"/>
  <c r="G4902" i="7"/>
  <c r="F4892" i="7"/>
  <c r="G4892" i="7" s="1"/>
  <c r="G4886" i="7"/>
  <c r="F4876" i="7"/>
  <c r="G4876" i="7" s="1"/>
  <c r="G4870" i="7"/>
  <c r="F4860" i="7"/>
  <c r="G4860" i="7" s="1"/>
  <c r="F4828" i="7"/>
  <c r="G4828" i="7" s="1"/>
  <c r="I4917" i="7"/>
  <c r="J4653" i="7"/>
  <c r="K4653" i="7" s="1"/>
  <c r="I4933" i="7"/>
  <c r="J4592" i="7"/>
  <c r="K4592" i="7" s="1"/>
  <c r="H4602" i="7"/>
  <c r="I4602" i="7" s="1"/>
  <c r="H4665" i="7"/>
  <c r="I4665" i="7" s="1"/>
  <c r="J4530" i="7"/>
  <c r="K4530" i="7" s="1"/>
  <c r="J4466" i="7"/>
  <c r="K4466" i="7" s="1"/>
  <c r="J4402" i="7"/>
  <c r="K4402" i="7" s="1"/>
  <c r="J4362" i="7"/>
  <c r="K4362" i="7" s="1"/>
  <c r="J4326" i="7"/>
  <c r="K4326" i="7" s="1"/>
  <c r="J4302" i="7"/>
  <c r="K4302" i="7" s="1"/>
  <c r="J4262" i="7"/>
  <c r="K4262" i="7" s="1"/>
  <c r="J4238" i="7"/>
  <c r="K4238" i="7" s="1"/>
  <c r="J4198" i="7"/>
  <c r="K4198" i="7" s="1"/>
  <c r="J4174" i="7"/>
  <c r="K4174" i="7" s="1"/>
  <c r="J4134" i="7"/>
  <c r="K4134" i="7" s="1"/>
  <c r="J4110" i="7"/>
  <c r="K4110" i="7" s="1"/>
  <c r="J4070" i="7"/>
  <c r="K4070" i="7" s="1"/>
  <c r="J3866" i="7"/>
  <c r="K3866" i="7" s="1"/>
  <c r="H4529" i="7"/>
  <c r="I4529" i="7" s="1"/>
  <c r="H4513" i="7"/>
  <c r="I4513" i="7" s="1"/>
  <c r="H4497" i="7"/>
  <c r="I4497" i="7" s="1"/>
  <c r="H4481" i="7"/>
  <c r="I4481" i="7" s="1"/>
  <c r="H4465" i="7"/>
  <c r="I4465" i="7" s="1"/>
  <c r="H4449" i="7"/>
  <c r="I4449" i="7" s="1"/>
  <c r="H4433" i="7"/>
  <c r="I4433" i="7" s="1"/>
  <c r="H4417" i="7"/>
  <c r="I4417" i="7" s="1"/>
  <c r="H4401" i="7"/>
  <c r="I4401" i="7" s="1"/>
  <c r="H4556" i="7"/>
  <c r="I4556" i="7" s="1"/>
  <c r="H4005" i="7"/>
  <c r="I4005" i="7" s="1"/>
  <c r="H4667" i="7"/>
  <c r="I4667" i="7" s="1"/>
  <c r="H4622" i="7"/>
  <c r="I4622" i="7" s="1"/>
  <c r="H4570" i="7"/>
  <c r="I4570" i="7" s="1"/>
  <c r="H4008" i="7"/>
  <c r="I4008" i="7" s="1"/>
  <c r="H3945" i="7"/>
  <c r="I3945" i="7" s="1"/>
  <c r="H3929" i="7"/>
  <c r="I3929" i="7" s="1"/>
  <c r="H3913" i="7"/>
  <c r="I3913" i="7" s="1"/>
  <c r="J3901" i="7"/>
  <c r="K3901" i="7" s="1"/>
  <c r="H3944" i="7"/>
  <c r="I3944" i="7" s="1"/>
  <c r="H3938" i="7"/>
  <c r="I3938" i="7" s="1"/>
  <c r="H3932" i="7"/>
  <c r="I3932" i="7" s="1"/>
  <c r="H3912" i="7"/>
  <c r="I3912" i="7" s="1"/>
  <c r="H3905" i="7"/>
  <c r="I3905" i="7" s="1"/>
  <c r="J3753" i="7"/>
  <c r="K3753" i="7" s="1"/>
  <c r="J3649" i="7"/>
  <c r="K3649" i="7" s="1"/>
  <c r="J3617" i="7"/>
  <c r="K3617" i="7" s="1"/>
  <c r="J3601" i="7"/>
  <c r="K3601" i="7" s="1"/>
  <c r="J3585" i="7"/>
  <c r="K3585" i="7" s="1"/>
  <c r="J3569" i="7"/>
  <c r="K3569" i="7" s="1"/>
  <c r="J3553" i="7"/>
  <c r="K3553" i="7" s="1"/>
  <c r="J3537" i="7"/>
  <c r="K3537" i="7" s="1"/>
  <c r="J3521" i="7"/>
  <c r="K3521" i="7" s="1"/>
  <c r="J3425" i="7"/>
  <c r="K3425" i="7" s="1"/>
  <c r="J3409" i="7"/>
  <c r="K3409" i="7" s="1"/>
  <c r="J3393" i="7"/>
  <c r="K3393" i="7" s="1"/>
  <c r="J3181" i="7"/>
  <c r="K3181" i="7" s="1"/>
  <c r="J3165" i="7"/>
  <c r="K3165" i="7" s="1"/>
  <c r="J3149" i="7"/>
  <c r="K3149" i="7" s="1"/>
  <c r="J3133" i="7"/>
  <c r="K3133" i="7" s="1"/>
  <c r="H4037" i="7"/>
  <c r="I4037" i="7" s="1"/>
  <c r="H4010" i="7"/>
  <c r="I4010" i="7" s="1"/>
  <c r="H3994" i="7"/>
  <c r="I3994" i="7" s="1"/>
  <c r="H3968" i="7"/>
  <c r="I3968" i="7" s="1"/>
  <c r="H3380" i="7"/>
  <c r="I3380" i="7" s="1"/>
  <c r="H3364" i="7"/>
  <c r="I3364" i="7" s="1"/>
  <c r="H3229" i="7"/>
  <c r="I3229" i="7" s="1"/>
  <c r="H3213" i="7"/>
  <c r="I3213" i="7" s="1"/>
  <c r="H3197" i="7"/>
  <c r="I3197" i="7" s="1"/>
  <c r="H3223" i="7"/>
  <c r="I3223" i="7" s="1"/>
  <c r="H3211" i="7"/>
  <c r="I3211" i="7" s="1"/>
  <c r="H3199" i="7"/>
  <c r="I3199" i="7" s="1"/>
  <c r="H3870" i="7"/>
  <c r="I3870" i="7" s="1"/>
  <c r="H3232" i="7"/>
  <c r="I3232" i="7" s="1"/>
  <c r="H3216" i="7"/>
  <c r="I3216" i="7" s="1"/>
  <c r="H3200" i="7"/>
  <c r="I3200" i="7" s="1"/>
  <c r="H3120" i="7"/>
  <c r="I3120" i="7" s="1"/>
  <c r="H3088" i="7"/>
  <c r="I3088" i="7" s="1"/>
  <c r="H3056" i="7"/>
  <c r="I3056" i="7" s="1"/>
  <c r="H2703" i="7"/>
  <c r="I2703" i="7" s="1"/>
  <c r="H2687" i="7"/>
  <c r="I2687" i="7" s="1"/>
  <c r="H3367" i="7"/>
  <c r="I3367" i="7" s="1"/>
  <c r="H3332" i="7"/>
  <c r="I3332" i="7" s="1"/>
  <c r="H3268" i="7"/>
  <c r="I3268" i="7" s="1"/>
  <c r="H3024" i="7"/>
  <c r="I3024" i="7" s="1"/>
  <c r="H3028" i="7"/>
  <c r="I3028" i="7" s="1"/>
  <c r="H3387" i="7"/>
  <c r="I3387" i="7" s="1"/>
  <c r="H2972" i="7"/>
  <c r="I2972" i="7" s="1"/>
  <c r="H2649" i="7"/>
  <c r="I2649" i="7" s="1"/>
  <c r="H2601" i="7"/>
  <c r="I2601" i="7" s="1"/>
  <c r="H2549" i="7"/>
  <c r="I2549" i="7" s="1"/>
  <c r="H2333" i="7"/>
  <c r="I2333" i="7" s="1"/>
  <c r="H2309" i="7"/>
  <c r="I2309" i="7" s="1"/>
  <c r="H2956" i="7"/>
  <c r="I2956" i="7" s="1"/>
  <c r="H2825" i="7"/>
  <c r="I2825" i="7" s="1"/>
  <c r="H2537" i="7"/>
  <c r="I2537" i="7" s="1"/>
  <c r="H2481" i="7"/>
  <c r="I2481" i="7" s="1"/>
  <c r="H2337" i="7"/>
  <c r="I2337" i="7" s="1"/>
  <c r="H2201" i="7"/>
  <c r="I2201" i="7" s="1"/>
  <c r="H2165" i="7"/>
  <c r="I2165" i="7" s="1"/>
  <c r="H2133" i="7"/>
  <c r="I2133" i="7" s="1"/>
  <c r="H1949" i="7"/>
  <c r="I1949" i="7" s="1"/>
  <c r="H1917" i="7"/>
  <c r="I1917" i="7" s="1"/>
  <c r="H2781" i="7"/>
  <c r="I2781" i="7" s="1"/>
  <c r="H2493" i="7"/>
  <c r="I2493" i="7" s="1"/>
  <c r="H2373" i="7"/>
  <c r="I2373" i="7" s="1"/>
  <c r="H2341" i="7"/>
  <c r="I2341" i="7" s="1"/>
  <c r="H3084" i="7"/>
  <c r="I3084" i="7" s="1"/>
  <c r="H2885" i="7"/>
  <c r="I2885" i="7" s="1"/>
  <c r="H2801" i="7"/>
  <c r="I2801" i="7" s="1"/>
  <c r="H2613" i="7"/>
  <c r="I2613" i="7" s="1"/>
  <c r="H2272" i="7"/>
  <c r="I2272" i="7" s="1"/>
  <c r="H2137" i="7"/>
  <c r="I2137" i="7" s="1"/>
  <c r="I4750" i="7"/>
  <c r="I4734" i="7"/>
  <c r="I5215" i="7"/>
  <c r="F5136" i="7"/>
  <c r="G5136" i="7" s="1"/>
  <c r="I5085" i="7"/>
  <c r="F5080" i="7"/>
  <c r="G5080" i="7" s="1"/>
  <c r="I4949" i="7"/>
  <c r="F4944" i="7"/>
  <c r="G4944" i="7" s="1"/>
  <c r="I4921" i="7"/>
  <c r="G4681" i="7"/>
  <c r="F4659" i="7"/>
  <c r="G4659" i="7" s="1"/>
  <c r="I4638" i="7"/>
  <c r="F4593" i="7"/>
  <c r="G4593" i="7" s="1"/>
  <c r="H4539" i="7"/>
  <c r="I4539" i="7" s="1"/>
  <c r="K4534" i="7"/>
  <c r="F4059" i="7"/>
  <c r="G4059" i="7" s="1"/>
  <c r="F4043" i="7"/>
  <c r="G4043" i="7" s="1"/>
  <c r="F4027" i="7"/>
  <c r="G4027" i="7" s="1"/>
  <c r="F4011" i="7"/>
  <c r="G4011" i="7" s="1"/>
  <c r="F3995" i="7"/>
  <c r="G3995" i="7" s="1"/>
  <c r="F3979" i="7"/>
  <c r="G3979" i="7" s="1"/>
  <c r="F3963" i="7"/>
  <c r="G3963" i="7" s="1"/>
  <c r="F3947" i="7"/>
  <c r="G3947" i="7" s="1"/>
  <c r="F3931" i="7"/>
  <c r="G3931" i="7" s="1"/>
  <c r="F3915" i="7"/>
  <c r="G3915" i="7" s="1"/>
  <c r="F4675" i="7"/>
  <c r="G4675" i="7" s="1"/>
  <c r="G4636" i="7"/>
  <c r="F4610" i="7"/>
  <c r="G4610" i="7" s="1"/>
  <c r="G4575" i="7"/>
  <c r="G4559" i="7"/>
  <c r="G4545" i="7"/>
  <c r="G4541" i="7"/>
  <c r="F4586" i="7"/>
  <c r="G4586" i="7" s="1"/>
  <c r="F4554" i="7"/>
  <c r="G4554" i="7" s="1"/>
  <c r="I4522" i="7"/>
  <c r="F4512" i="7"/>
  <c r="G4512" i="7" s="1"/>
  <c r="I4458" i="7"/>
  <c r="F4448" i="7"/>
  <c r="G4448" i="7" s="1"/>
  <c r="F4416" i="7"/>
  <c r="G4416" i="7" s="1"/>
  <c r="I4386" i="7"/>
  <c r="F4376" i="7"/>
  <c r="G4376" i="7" s="1"/>
  <c r="F4352" i="7"/>
  <c r="G4352" i="7" s="1"/>
  <c r="I4298" i="7"/>
  <c r="F4288" i="7"/>
  <c r="G4288" i="7" s="1"/>
  <c r="I4282" i="7"/>
  <c r="F4272" i="7"/>
  <c r="G4272" i="7" s="1"/>
  <c r="I4266" i="7"/>
  <c r="F4256" i="7"/>
  <c r="G4256" i="7" s="1"/>
  <c r="I4250" i="7"/>
  <c r="F4240" i="7"/>
  <c r="G4240" i="7" s="1"/>
  <c r="I4234" i="7"/>
  <c r="F4224" i="7"/>
  <c r="G4224" i="7" s="1"/>
  <c r="I4218" i="7"/>
  <c r="F4208" i="7"/>
  <c r="G4208" i="7" s="1"/>
  <c r="I4202" i="7"/>
  <c r="F4192" i="7"/>
  <c r="G4192" i="7" s="1"/>
  <c r="I4186" i="7"/>
  <c r="F4176" i="7"/>
  <c r="G4176" i="7" s="1"/>
  <c r="I4170" i="7"/>
  <c r="F4160" i="7"/>
  <c r="G4160" i="7" s="1"/>
  <c r="I4154" i="7"/>
  <c r="F4144" i="7"/>
  <c r="G4144" i="7" s="1"/>
  <c r="I4138" i="7"/>
  <c r="F4128" i="7"/>
  <c r="G4128" i="7" s="1"/>
  <c r="I4122" i="7"/>
  <c r="F4112" i="7"/>
  <c r="G4112" i="7" s="1"/>
  <c r="I4106" i="7"/>
  <c r="F4096" i="7"/>
  <c r="G4096" i="7" s="1"/>
  <c r="I4090" i="7"/>
  <c r="F4080" i="7"/>
  <c r="G4080" i="7" s="1"/>
  <c r="I4074" i="7"/>
  <c r="F4068" i="7"/>
  <c r="G4068" i="7" s="1"/>
  <c r="I4062" i="7"/>
  <c r="F4052" i="7"/>
  <c r="G4052" i="7" s="1"/>
  <c r="I4046" i="7"/>
  <c r="F4036" i="7"/>
  <c r="G4036" i="7" s="1"/>
  <c r="I4030" i="7"/>
  <c r="F4020" i="7"/>
  <c r="G4020" i="7" s="1"/>
  <c r="I4548" i="7"/>
  <c r="F4516" i="7"/>
  <c r="G4516" i="7" s="1"/>
  <c r="I4510" i="7"/>
  <c r="F4452" i="7"/>
  <c r="G4452" i="7" s="1"/>
  <c r="I4446" i="7"/>
  <c r="G4649" i="7"/>
  <c r="I4646" i="7"/>
  <c r="I4572" i="7"/>
  <c r="F4384" i="7"/>
  <c r="G4384" i="7" s="1"/>
  <c r="F4368" i="7"/>
  <c r="G4368" i="7" s="1"/>
  <c r="F4280" i="7"/>
  <c r="G4280" i="7" s="1"/>
  <c r="F4216" i="7"/>
  <c r="G4216" i="7" s="1"/>
  <c r="F4152" i="7"/>
  <c r="G4152" i="7" s="1"/>
  <c r="F4088" i="7"/>
  <c r="G4088" i="7" s="1"/>
  <c r="F4601" i="7"/>
  <c r="G4601" i="7" s="1"/>
  <c r="F4508" i="7"/>
  <c r="G4508" i="7" s="1"/>
  <c r="F4444" i="7"/>
  <c r="G4444" i="7" s="1"/>
  <c r="F4372" i="7"/>
  <c r="G4372" i="7" s="1"/>
  <c r="F4332" i="7"/>
  <c r="G4332" i="7" s="1"/>
  <c r="I4014" i="7"/>
  <c r="F4000" i="7"/>
  <c r="G4000" i="7" s="1"/>
  <c r="F4065" i="7"/>
  <c r="G4065" i="7" s="1"/>
  <c r="I3950" i="7"/>
  <c r="G3940" i="7"/>
  <c r="I3934" i="7"/>
  <c r="G3924" i="7"/>
  <c r="I3918" i="7"/>
  <c r="G3908" i="7"/>
  <c r="F3382" i="7"/>
  <c r="G3382" i="7" s="1"/>
  <c r="F3366" i="7"/>
  <c r="G3366" i="7" s="1"/>
  <c r="F3350" i="7"/>
  <c r="G3350" i="7" s="1"/>
  <c r="F3334" i="7"/>
  <c r="G3334" i="7" s="1"/>
  <c r="F3318" i="7"/>
  <c r="G3318" i="7" s="1"/>
  <c r="F3302" i="7"/>
  <c r="G3302" i="7" s="1"/>
  <c r="F3286" i="7"/>
  <c r="G3286" i="7" s="1"/>
  <c r="F3270" i="7"/>
  <c r="G3270" i="7" s="1"/>
  <c r="F3254" i="7"/>
  <c r="G3254" i="7" s="1"/>
  <c r="F3238" i="7"/>
  <c r="G3238" i="7" s="1"/>
  <c r="F3222" i="7"/>
  <c r="G3222" i="7" s="1"/>
  <c r="F3206" i="7"/>
  <c r="G3206" i="7" s="1"/>
  <c r="F4053" i="7"/>
  <c r="G4053" i="7" s="1"/>
  <c r="F4021" i="7"/>
  <c r="G4021" i="7" s="1"/>
  <c r="F3989" i="7"/>
  <c r="G3989" i="7" s="1"/>
  <c r="F3981" i="7"/>
  <c r="G3981" i="7" s="1"/>
  <c r="F3973" i="7"/>
  <c r="G3973" i="7" s="1"/>
  <c r="F3965" i="7"/>
  <c r="G3965" i="7" s="1"/>
  <c r="G3891" i="7"/>
  <c r="G3887" i="7"/>
  <c r="G3875" i="7"/>
  <c r="G3871" i="7"/>
  <c r="G3859" i="7"/>
  <c r="G3855" i="7"/>
  <c r="F4041" i="7"/>
  <c r="G4041" i="7" s="1"/>
  <c r="I3982" i="7"/>
  <c r="I3966" i="7"/>
  <c r="I3886" i="7"/>
  <c r="F3964" i="7"/>
  <c r="G3964" i="7" s="1"/>
  <c r="F3815" i="7"/>
  <c r="G3815" i="7" s="1"/>
  <c r="F3703" i="7"/>
  <c r="G3703" i="7" s="1"/>
  <c r="F3631" i="7"/>
  <c r="G3631" i="7" s="1"/>
  <c r="F3567" i="7"/>
  <c r="G3567" i="7" s="1"/>
  <c r="F3495" i="7"/>
  <c r="G3495" i="7" s="1"/>
  <c r="F3407" i="7"/>
  <c r="G3407" i="7" s="1"/>
  <c r="I3237" i="7"/>
  <c r="I3221" i="7"/>
  <c r="I3205" i="7"/>
  <c r="F3976" i="7"/>
  <c r="G3976" i="7" s="1"/>
  <c r="I3958" i="7"/>
  <c r="F3868" i="7"/>
  <c r="G3868" i="7" s="1"/>
  <c r="I3845" i="7"/>
  <c r="F3787" i="7"/>
  <c r="G3787" i="7" s="1"/>
  <c r="I3773" i="7"/>
  <c r="F3691" i="7"/>
  <c r="G3691" i="7" s="1"/>
  <c r="I3685" i="7"/>
  <c r="I3661" i="7"/>
  <c r="F3603" i="7"/>
  <c r="G3603" i="7" s="1"/>
  <c r="I3597" i="7"/>
  <c r="F3539" i="7"/>
  <c r="G3539" i="7" s="1"/>
  <c r="I3533" i="7"/>
  <c r="I3509" i="7"/>
  <c r="F3395" i="7"/>
  <c r="G3395" i="7" s="1"/>
  <c r="F3347" i="7"/>
  <c r="G3347" i="7" s="1"/>
  <c r="I3341" i="7"/>
  <c r="F3331" i="7"/>
  <c r="G3331" i="7" s="1"/>
  <c r="I3325" i="7"/>
  <c r="F3315" i="7"/>
  <c r="G3315" i="7" s="1"/>
  <c r="I3309" i="7"/>
  <c r="F3299" i="7"/>
  <c r="G3299" i="7" s="1"/>
  <c r="I3293" i="7"/>
  <c r="F3283" i="7"/>
  <c r="G3283" i="7" s="1"/>
  <c r="I3277" i="7"/>
  <c r="F3267" i="7"/>
  <c r="G3267" i="7" s="1"/>
  <c r="I3261" i="7"/>
  <c r="F3251" i="7"/>
  <c r="G3251" i="7" s="1"/>
  <c r="I3245" i="7"/>
  <c r="I3191" i="7"/>
  <c r="I3175" i="7"/>
  <c r="I3143" i="7"/>
  <c r="H2878" i="7"/>
  <c r="I2878" i="7" s="1"/>
  <c r="H2846" i="7"/>
  <c r="I2846" i="7" s="1"/>
  <c r="H2830" i="7"/>
  <c r="I2830" i="7" s="1"/>
  <c r="H2814" i="7"/>
  <c r="I2814" i="7" s="1"/>
  <c r="H2798" i="7"/>
  <c r="I2798" i="7" s="1"/>
  <c r="H2782" i="7"/>
  <c r="I2782" i="7" s="1"/>
  <c r="H2766" i="7"/>
  <c r="I2766" i="7" s="1"/>
  <c r="H2750" i="7"/>
  <c r="I2750" i="7" s="1"/>
  <c r="I3894" i="7"/>
  <c r="F3115" i="7"/>
  <c r="G3115" i="7" s="1"/>
  <c r="F3083" i="7"/>
  <c r="G3083" i="7" s="1"/>
  <c r="I3020" i="7"/>
  <c r="I2992" i="7"/>
  <c r="I2960" i="7"/>
  <c r="F2915" i="7"/>
  <c r="G2915" i="7" s="1"/>
  <c r="F2717" i="7"/>
  <c r="G2717" i="7" s="1"/>
  <c r="F2685" i="7"/>
  <c r="G2685" i="7" s="1"/>
  <c r="J1841" i="7"/>
  <c r="K1841" i="7" s="1"/>
  <c r="J1825" i="7"/>
  <c r="K1825" i="7" s="1"/>
  <c r="J1809" i="7"/>
  <c r="K1809" i="7" s="1"/>
  <c r="J1777" i="7"/>
  <c r="K1777" i="7" s="1"/>
  <c r="J1761" i="7"/>
  <c r="K1761" i="7" s="1"/>
  <c r="J1745" i="7"/>
  <c r="K1745" i="7" s="1"/>
  <c r="J1681" i="7"/>
  <c r="K1681" i="7" s="1"/>
  <c r="J1669" i="7"/>
  <c r="K1669" i="7" s="1"/>
  <c r="J1661" i="7"/>
  <c r="K1661" i="7" s="1"/>
  <c r="J1653" i="7"/>
  <c r="K1653" i="7" s="1"/>
  <c r="J1629" i="7"/>
  <c r="K1629" i="7" s="1"/>
  <c r="J1621" i="7"/>
  <c r="K1621" i="7" s="1"/>
  <c r="J1613" i="7"/>
  <c r="K1613" i="7" s="1"/>
  <c r="J1605" i="7"/>
  <c r="K1605" i="7" s="1"/>
  <c r="J1597" i="7"/>
  <c r="K1597" i="7" s="1"/>
  <c r="J1589" i="7"/>
  <c r="K1589" i="7" s="1"/>
  <c r="J1581" i="7"/>
  <c r="K1581" i="7" s="1"/>
  <c r="J1573" i="7"/>
  <c r="K1573" i="7" s="1"/>
  <c r="J1557" i="7"/>
  <c r="K1557" i="7" s="1"/>
  <c r="J1549" i="7"/>
  <c r="K1549" i="7" s="1"/>
  <c r="J1541" i="7"/>
  <c r="K1541" i="7" s="1"/>
  <c r="J1525" i="7"/>
  <c r="K1525" i="7" s="1"/>
  <c r="J1517" i="7"/>
  <c r="K1517" i="7" s="1"/>
  <c r="J1509" i="7"/>
  <c r="K1509" i="7" s="1"/>
  <c r="J1501" i="7"/>
  <c r="K1501" i="7" s="1"/>
  <c r="J1493" i="7"/>
  <c r="K1493" i="7" s="1"/>
  <c r="J1485" i="7"/>
  <c r="K1485" i="7" s="1"/>
  <c r="J1477" i="7"/>
  <c r="K1477" i="7" s="1"/>
  <c r="J1469" i="7"/>
  <c r="K1469" i="7" s="1"/>
  <c r="F3399" i="7"/>
  <c r="G3399" i="7" s="1"/>
  <c r="F3391" i="7"/>
  <c r="G3391" i="7" s="1"/>
  <c r="I3365" i="7"/>
  <c r="F3359" i="7"/>
  <c r="G3359" i="7" s="1"/>
  <c r="F2919" i="7"/>
  <c r="G2919" i="7" s="1"/>
  <c r="F2903" i="7"/>
  <c r="G2903" i="7" s="1"/>
  <c r="F2887" i="7"/>
  <c r="G2887" i="7" s="1"/>
  <c r="I3986" i="7"/>
  <c r="F3655" i="7"/>
  <c r="G3655" i="7" s="1"/>
  <c r="F3591" i="7"/>
  <c r="G3591" i="7" s="1"/>
  <c r="F3527" i="7"/>
  <c r="G3527" i="7" s="1"/>
  <c r="I3000" i="7"/>
  <c r="I2984" i="7"/>
  <c r="I2968" i="7"/>
  <c r="I2952" i="7"/>
  <c r="I2936" i="7"/>
  <c r="I2912" i="7"/>
  <c r="I2896" i="7"/>
  <c r="H1835" i="7"/>
  <c r="I1835" i="7" s="1"/>
  <c r="H1803" i="7"/>
  <c r="I1803" i="7" s="1"/>
  <c r="H1787" i="7"/>
  <c r="I1787" i="7" s="1"/>
  <c r="H1771" i="7"/>
  <c r="I1771" i="7" s="1"/>
  <c r="H1755" i="7"/>
  <c r="I1755" i="7" s="1"/>
  <c r="H1739" i="7"/>
  <c r="I1739" i="7" s="1"/>
  <c r="H1723" i="7"/>
  <c r="I1723" i="7" s="1"/>
  <c r="H1707" i="7"/>
  <c r="I1707" i="7" s="1"/>
  <c r="H1691" i="7"/>
  <c r="I1691" i="7" s="1"/>
  <c r="H1675" i="7"/>
  <c r="I1675" i="7" s="1"/>
  <c r="F3823" i="7"/>
  <c r="G3823" i="7" s="1"/>
  <c r="F3727" i="7"/>
  <c r="G3727" i="7" s="1"/>
  <c r="I3068" i="7"/>
  <c r="F3063" i="7"/>
  <c r="G3063" i="7" s="1"/>
  <c r="G2863" i="7"/>
  <c r="G2795" i="7"/>
  <c r="G2747" i="7"/>
  <c r="F2644" i="7"/>
  <c r="G2644" i="7" s="1"/>
  <c r="I2633" i="7"/>
  <c r="F2524" i="7"/>
  <c r="G2524" i="7" s="1"/>
  <c r="I2513" i="7"/>
  <c r="I2425" i="7"/>
  <c r="I2297" i="7"/>
  <c r="I2225" i="7"/>
  <c r="I2121" i="7"/>
  <c r="I2077" i="7"/>
  <c r="F2056" i="7"/>
  <c r="G2056" i="7" s="1"/>
  <c r="I2013" i="7"/>
  <c r="F2000" i="7"/>
  <c r="G2000" i="7" s="1"/>
  <c r="F1972" i="7"/>
  <c r="G1972" i="7" s="1"/>
  <c r="I1929" i="7"/>
  <c r="I1861" i="7"/>
  <c r="F1844" i="7"/>
  <c r="G1844" i="7" s="1"/>
  <c r="G1836" i="7"/>
  <c r="G1828" i="7"/>
  <c r="G1820" i="7"/>
  <c r="G1816" i="7"/>
  <c r="G1808" i="7"/>
  <c r="G1800" i="7"/>
  <c r="G1792" i="7"/>
  <c r="G1780" i="7"/>
  <c r="G1772" i="7"/>
  <c r="F3743" i="7"/>
  <c r="G3743" i="7" s="1"/>
  <c r="F3471" i="7"/>
  <c r="G3471" i="7" s="1"/>
  <c r="G2799" i="7"/>
  <c r="I2724" i="7"/>
  <c r="F2632" i="7"/>
  <c r="G2632" i="7" s="1"/>
  <c r="F2600" i="7"/>
  <c r="G2600" i="7" s="1"/>
  <c r="F2564" i="7"/>
  <c r="G2564" i="7" s="1"/>
  <c r="F2464" i="7"/>
  <c r="G2464" i="7" s="1"/>
  <c r="I2413" i="7"/>
  <c r="I2381" i="7"/>
  <c r="I2353" i="7"/>
  <c r="F2308" i="7"/>
  <c r="G2308" i="7" s="1"/>
  <c r="I2285" i="7"/>
  <c r="F2256" i="7"/>
  <c r="G2256" i="7" s="1"/>
  <c r="I2125" i="7"/>
  <c r="I1993" i="7"/>
  <c r="I1897" i="7"/>
  <c r="I1881" i="7"/>
  <c r="I1865" i="7"/>
  <c r="I1849" i="7"/>
  <c r="F3695" i="7"/>
  <c r="G3695" i="7" s="1"/>
  <c r="G3371" i="7"/>
  <c r="F3160" i="7"/>
  <c r="G3160" i="7" s="1"/>
  <c r="F3011" i="7"/>
  <c r="G3011" i="7" s="1"/>
  <c r="F2999" i="7"/>
  <c r="G2999" i="7" s="1"/>
  <c r="F2935" i="7"/>
  <c r="G2935" i="7" s="1"/>
  <c r="G2881" i="7"/>
  <c r="F2829" i="7"/>
  <c r="G2829" i="7" s="1"/>
  <c r="G2797" i="7"/>
  <c r="G2749" i="7"/>
  <c r="F2620" i="7"/>
  <c r="G2620" i="7" s="1"/>
  <c r="F2568" i="7"/>
  <c r="G2568" i="7" s="1"/>
  <c r="F2504" i="7"/>
  <c r="G2504" i="7" s="1"/>
  <c r="F2468" i="7"/>
  <c r="G2468" i="7" s="1"/>
  <c r="F2452" i="7"/>
  <c r="G2452" i="7" s="1"/>
  <c r="I3168" i="7"/>
  <c r="F3136" i="7"/>
  <c r="G3136" i="7" s="1"/>
  <c r="F3079" i="7"/>
  <c r="G3079" i="7" s="1"/>
  <c r="F2849" i="7"/>
  <c r="G2849" i="7" s="1"/>
  <c r="G2817" i="7"/>
  <c r="F2785" i="7"/>
  <c r="G2785" i="7" s="1"/>
  <c r="G2753" i="7"/>
  <c r="G2706" i="7"/>
  <c r="G2690" i="7"/>
  <c r="I2668" i="7"/>
  <c r="F2432" i="7"/>
  <c r="G2432" i="7" s="1"/>
  <c r="F2416" i="7"/>
  <c r="G2416" i="7" s="1"/>
  <c r="F2400" i="7"/>
  <c r="G2400" i="7" s="1"/>
  <c r="F2384" i="7"/>
  <c r="G2384" i="7" s="1"/>
  <c r="F2316" i="7"/>
  <c r="G2316" i="7" s="1"/>
  <c r="I2293" i="7"/>
  <c r="I2253" i="7"/>
  <c r="I2237" i="7"/>
  <c r="I2221" i="7"/>
  <c r="I2053" i="7"/>
  <c r="I1885" i="7"/>
  <c r="G1768" i="7"/>
  <c r="G1752" i="7"/>
  <c r="I2105" i="7"/>
  <c r="I1973" i="7"/>
  <c r="H1730" i="7"/>
  <c r="I1730" i="7" s="1"/>
  <c r="H1722" i="7"/>
  <c r="I1722" i="7" s="1"/>
  <c r="H1714" i="7"/>
  <c r="I1714" i="7" s="1"/>
  <c r="H1706" i="7"/>
  <c r="I1706" i="7" s="1"/>
  <c r="H1698" i="7"/>
  <c r="I1698" i="7" s="1"/>
  <c r="H1690" i="7"/>
  <c r="I1690" i="7" s="1"/>
  <c r="I1649" i="7"/>
  <c r="I1633" i="7"/>
  <c r="I1481" i="7"/>
  <c r="J1383" i="7"/>
  <c r="K1383" i="7" s="1"/>
  <c r="J1327" i="7"/>
  <c r="K1327" i="7" s="1"/>
  <c r="J1223" i="7"/>
  <c r="K1223" i="7" s="1"/>
  <c r="J1207" i="7"/>
  <c r="K1207" i="7" s="1"/>
  <c r="J1071" i="7"/>
  <c r="K1071" i="7" s="1"/>
  <c r="J1015" i="7"/>
  <c r="K1015" i="7" s="1"/>
  <c r="J975" i="7"/>
  <c r="K975" i="7" s="1"/>
  <c r="J927" i="7"/>
  <c r="K927" i="7" s="1"/>
  <c r="J895" i="7"/>
  <c r="K895" i="7" s="1"/>
  <c r="I1869" i="7"/>
  <c r="J764" i="7"/>
  <c r="K764" i="7" s="1"/>
  <c r="J724" i="7"/>
  <c r="K724" i="7" s="1"/>
  <c r="J672" i="7"/>
  <c r="K672" i="7" s="1"/>
  <c r="J656" i="7"/>
  <c r="K656" i="7" s="1"/>
  <c r="J640" i="7"/>
  <c r="K640" i="7" s="1"/>
  <c r="J592" i="7"/>
  <c r="K592" i="7" s="1"/>
  <c r="J580" i="7"/>
  <c r="K580" i="7" s="1"/>
  <c r="J512" i="7"/>
  <c r="K512" i="7" s="1"/>
  <c r="J468" i="7"/>
  <c r="K468" i="7" s="1"/>
  <c r="J396" i="7"/>
  <c r="K396" i="7" s="1"/>
  <c r="J332" i="7"/>
  <c r="K332" i="7" s="1"/>
  <c r="J316" i="7"/>
  <c r="K316" i="7" s="1"/>
  <c r="J268" i="7"/>
  <c r="K268" i="7" s="1"/>
  <c r="J220" i="7"/>
  <c r="K220" i="7" s="1"/>
  <c r="J140" i="7"/>
  <c r="K140" i="7" s="1"/>
  <c r="J100" i="7"/>
  <c r="K100" i="7" s="1"/>
  <c r="J88" i="7"/>
  <c r="K88" i="7" s="1"/>
  <c r="I2057" i="7"/>
  <c r="I1957" i="7"/>
  <c r="I1889" i="7"/>
  <c r="I1609" i="7"/>
  <c r="H814" i="7"/>
  <c r="I814" i="7" s="1"/>
  <c r="H826" i="7"/>
  <c r="I826" i="7" s="1"/>
  <c r="H714" i="7"/>
  <c r="I714" i="7" s="1"/>
  <c r="H586" i="7"/>
  <c r="I586" i="7" s="1"/>
  <c r="H546" i="7"/>
  <c r="I546" i="7" s="1"/>
  <c r="H402" i="7"/>
  <c r="I402" i="7" s="1"/>
  <c r="H282" i="7"/>
  <c r="I282" i="7" s="1"/>
  <c r="H258" i="7"/>
  <c r="I258" i="7" s="1"/>
  <c r="H234" i="7"/>
  <c r="I234" i="7" s="1"/>
  <c r="H202" i="7"/>
  <c r="I202" i="7" s="1"/>
  <c r="H170" i="7"/>
  <c r="I170" i="7" s="1"/>
  <c r="H114" i="7"/>
  <c r="I114" i="7" s="1"/>
  <c r="H790" i="7"/>
  <c r="I790" i="7" s="1"/>
  <c r="H758" i="7"/>
  <c r="I758" i="7" s="1"/>
  <c r="H734" i="7"/>
  <c r="I734" i="7" s="1"/>
  <c r="H728" i="7"/>
  <c r="I728" i="7" s="1"/>
  <c r="H710" i="7"/>
  <c r="I710" i="7" s="1"/>
  <c r="H702" i="7"/>
  <c r="I702" i="7" s="1"/>
  <c r="H694" i="7"/>
  <c r="I694" i="7" s="1"/>
  <c r="I1577" i="7"/>
  <c r="H817" i="7"/>
  <c r="I817" i="7" s="1"/>
  <c r="H611" i="7"/>
  <c r="I611" i="7" s="1"/>
  <c r="H551" i="7"/>
  <c r="I551" i="7" s="1"/>
  <c r="H435" i="7"/>
  <c r="I435" i="7" s="1"/>
  <c r="H360" i="7"/>
  <c r="I360" i="7" s="1"/>
  <c r="H326" i="7"/>
  <c r="I326" i="7" s="1"/>
  <c r="H219" i="7"/>
  <c r="I219" i="7" s="1"/>
  <c r="H192" i="7"/>
  <c r="I192" i="7" s="1"/>
  <c r="H171" i="7"/>
  <c r="I171" i="7" s="1"/>
  <c r="H152" i="7"/>
  <c r="I152" i="7" s="1"/>
  <c r="H57" i="7"/>
  <c r="I57" i="7" s="1"/>
  <c r="H163" i="7"/>
  <c r="I163" i="7" s="1"/>
  <c r="H405" i="7"/>
  <c r="I405" i="7" s="1"/>
  <c r="H317" i="7"/>
  <c r="I317" i="7" s="1"/>
  <c r="H296" i="7"/>
  <c r="I296" i="7" s="1"/>
  <c r="H497" i="7"/>
  <c r="I497" i="7" s="1"/>
  <c r="H390" i="7"/>
  <c r="I390" i="7" s="1"/>
  <c r="F5588" i="7"/>
  <c r="G5588" i="7" s="1"/>
  <c r="F5160" i="7"/>
  <c r="G5160" i="7" s="1"/>
  <c r="F5443" i="7"/>
  <c r="G5443" i="7" s="1"/>
  <c r="F5196" i="7"/>
  <c r="G5196" i="7" s="1"/>
  <c r="F5072" i="7"/>
  <c r="G5072" i="7" s="1"/>
  <c r="G4898" i="7"/>
  <c r="G4890" i="7"/>
  <c r="G4882" i="7"/>
  <c r="G4874" i="7"/>
  <c r="G4866" i="7"/>
  <c r="G4858" i="7"/>
  <c r="G4850" i="7"/>
  <c r="G4842" i="7"/>
  <c r="G4834" i="7"/>
  <c r="G4826" i="7"/>
  <c r="F5092" i="7"/>
  <c r="G5092" i="7" s="1"/>
  <c r="F5076" i="7"/>
  <c r="G5076" i="7" s="1"/>
  <c r="I4722" i="7"/>
  <c r="I4706" i="7"/>
  <c r="I4698" i="7"/>
  <c r="F5399" i="7"/>
  <c r="G5399" i="7" s="1"/>
  <c r="F4960" i="7"/>
  <c r="G4960" i="7" s="1"/>
  <c r="I4897" i="7"/>
  <c r="I4881" i="7"/>
  <c r="G4852" i="7"/>
  <c r="I4849" i="7"/>
  <c r="G4836" i="7"/>
  <c r="I4833" i="7"/>
  <c r="G4820" i="7"/>
  <c r="F4749" i="7"/>
  <c r="G4749" i="7" s="1"/>
  <c r="F4733" i="7"/>
  <c r="G4733" i="7" s="1"/>
  <c r="I4685" i="7"/>
  <c r="H4623" i="7"/>
  <c r="I4623" i="7" s="1"/>
  <c r="H4607" i="7"/>
  <c r="I4607" i="7" s="1"/>
  <c r="H4591" i="7"/>
  <c r="I4591" i="7" s="1"/>
  <c r="F5172" i="7"/>
  <c r="G5172" i="7" s="1"/>
  <c r="F5120" i="7"/>
  <c r="G5120" i="7" s="1"/>
  <c r="F5052" i="7"/>
  <c r="G5052" i="7" s="1"/>
  <c r="F5000" i="7"/>
  <c r="G5000" i="7" s="1"/>
  <c r="G4721" i="7"/>
  <c r="G4713" i="7"/>
  <c r="G4705" i="7"/>
  <c r="G4697" i="7"/>
  <c r="I4648" i="7"/>
  <c r="I4619" i="7"/>
  <c r="I4603" i="7"/>
  <c r="I4587" i="7"/>
  <c r="F5156" i="7"/>
  <c r="G5156" i="7" s="1"/>
  <c r="F4812" i="7"/>
  <c r="G4812" i="7" s="1"/>
  <c r="G4804" i="7"/>
  <c r="F4796" i="7"/>
  <c r="G4796" i="7" s="1"/>
  <c r="G4788" i="7"/>
  <c r="F4780" i="7"/>
  <c r="G4780" i="7" s="1"/>
  <c r="G4772" i="7"/>
  <c r="F4764" i="7"/>
  <c r="G4764" i="7" s="1"/>
  <c r="H4683" i="7"/>
  <c r="I4683" i="7" s="1"/>
  <c r="I4574" i="7"/>
  <c r="H4547" i="7"/>
  <c r="I4547" i="7" s="1"/>
  <c r="I4542" i="7"/>
  <c r="F4055" i="7"/>
  <c r="G4055" i="7" s="1"/>
  <c r="F4039" i="7"/>
  <c r="G4039" i="7" s="1"/>
  <c r="F4023" i="7"/>
  <c r="G4023" i="7" s="1"/>
  <c r="F4007" i="7"/>
  <c r="G4007" i="7" s="1"/>
  <c r="F3991" i="7"/>
  <c r="G3991" i="7" s="1"/>
  <c r="F3975" i="7"/>
  <c r="G3975" i="7" s="1"/>
  <c r="F3959" i="7"/>
  <c r="G3959" i="7" s="1"/>
  <c r="F3943" i="7"/>
  <c r="G3943" i="7" s="1"/>
  <c r="F3927" i="7"/>
  <c r="G3927" i="7" s="1"/>
  <c r="F3911" i="7"/>
  <c r="G3911" i="7" s="1"/>
  <c r="F4626" i="7"/>
  <c r="G4626" i="7" s="1"/>
  <c r="F4590" i="7"/>
  <c r="G4590" i="7" s="1"/>
  <c r="G4577" i="7"/>
  <c r="G4573" i="7"/>
  <c r="G4561" i="7"/>
  <c r="G4557" i="7"/>
  <c r="G4535" i="7"/>
  <c r="I4506" i="7"/>
  <c r="F4496" i="7"/>
  <c r="G4496" i="7" s="1"/>
  <c r="I4442" i="7"/>
  <c r="I4410" i="7"/>
  <c r="I4370" i="7"/>
  <c r="I4346" i="7"/>
  <c r="F4336" i="7"/>
  <c r="G4336" i="7" s="1"/>
  <c r="I4066" i="7"/>
  <c r="F4056" i="7"/>
  <c r="G4056" i="7" s="1"/>
  <c r="F4040" i="7"/>
  <c r="G4040" i="7" s="1"/>
  <c r="I4034" i="7"/>
  <c r="F4024" i="7"/>
  <c r="G4024" i="7" s="1"/>
  <c r="G4578" i="7"/>
  <c r="F4500" i="7"/>
  <c r="G4500" i="7" s="1"/>
  <c r="I4494" i="7"/>
  <c r="F4436" i="7"/>
  <c r="G4436" i="7" s="1"/>
  <c r="I4430" i="7"/>
  <c r="I4390" i="7"/>
  <c r="F4741" i="7"/>
  <c r="G4741" i="7" s="1"/>
  <c r="G4538" i="7"/>
  <c r="I4354" i="7"/>
  <c r="F4344" i="7"/>
  <c r="G4344" i="7" s="1"/>
  <c r="F4328" i="7"/>
  <c r="G4328" i="7" s="1"/>
  <c r="I4322" i="7"/>
  <c r="F4312" i="7"/>
  <c r="G4312" i="7" s="1"/>
  <c r="F4296" i="7"/>
  <c r="G4296" i="7" s="1"/>
  <c r="I4290" i="7"/>
  <c r="F4232" i="7"/>
  <c r="G4232" i="7" s="1"/>
  <c r="I4226" i="7"/>
  <c r="F4168" i="7"/>
  <c r="G4168" i="7" s="1"/>
  <c r="I4162" i="7"/>
  <c r="F4104" i="7"/>
  <c r="G4104" i="7" s="1"/>
  <c r="I4098" i="7"/>
  <c r="F4524" i="7"/>
  <c r="G4524" i="7" s="1"/>
  <c r="F4460" i="7"/>
  <c r="G4460" i="7" s="1"/>
  <c r="F4396" i="7"/>
  <c r="G4396" i="7" s="1"/>
  <c r="F4388" i="7"/>
  <c r="G4388" i="7" s="1"/>
  <c r="F4348" i="7"/>
  <c r="G4348" i="7" s="1"/>
  <c r="F4340" i="7"/>
  <c r="G4340" i="7" s="1"/>
  <c r="F4308" i="7"/>
  <c r="G4308" i="7" s="1"/>
  <c r="I3906" i="7"/>
  <c r="F4049" i="7"/>
  <c r="G4049" i="7" s="1"/>
  <c r="G3952" i="7"/>
  <c r="G3936" i="7"/>
  <c r="G3920" i="7"/>
  <c r="I3872" i="7"/>
  <c r="F3846" i="7"/>
  <c r="G3846" i="7" s="1"/>
  <c r="F3842" i="7"/>
  <c r="G3842" i="7" s="1"/>
  <c r="F3838" i="7"/>
  <c r="G3838" i="7" s="1"/>
  <c r="F3834" i="7"/>
  <c r="G3834" i="7" s="1"/>
  <c r="F3830" i="7"/>
  <c r="G3830" i="7" s="1"/>
  <c r="F3826" i="7"/>
  <c r="G3826" i="7" s="1"/>
  <c r="F3822" i="7"/>
  <c r="G3822" i="7" s="1"/>
  <c r="F3818" i="7"/>
  <c r="G3818" i="7" s="1"/>
  <c r="F3814" i="7"/>
  <c r="G3814" i="7" s="1"/>
  <c r="F3810" i="7"/>
  <c r="G3810" i="7" s="1"/>
  <c r="F3806" i="7"/>
  <c r="G3806" i="7" s="1"/>
  <c r="F3802" i="7"/>
  <c r="G3802" i="7" s="1"/>
  <c r="F3798" i="7"/>
  <c r="G3798" i="7" s="1"/>
  <c r="F3794" i="7"/>
  <c r="G3794" i="7" s="1"/>
  <c r="F3790" i="7"/>
  <c r="G3790" i="7" s="1"/>
  <c r="F3786" i="7"/>
  <c r="G3786" i="7" s="1"/>
  <c r="F3782" i="7"/>
  <c r="G3782" i="7" s="1"/>
  <c r="F3778" i="7"/>
  <c r="G3778" i="7" s="1"/>
  <c r="F3774" i="7"/>
  <c r="G3774" i="7" s="1"/>
  <c r="F3770" i="7"/>
  <c r="G3770" i="7" s="1"/>
  <c r="F3762" i="7"/>
  <c r="G3762" i="7" s="1"/>
  <c r="F3758" i="7"/>
  <c r="G3758" i="7" s="1"/>
  <c r="F3754" i="7"/>
  <c r="G3754" i="7" s="1"/>
  <c r="F3746" i="7"/>
  <c r="G3746" i="7" s="1"/>
  <c r="F3742" i="7"/>
  <c r="G3742" i="7" s="1"/>
  <c r="F3738" i="7"/>
  <c r="G3738" i="7" s="1"/>
  <c r="F3734" i="7"/>
  <c r="G3734" i="7" s="1"/>
  <c r="F3730" i="7"/>
  <c r="G3730" i="7" s="1"/>
  <c r="F3726" i="7"/>
  <c r="G3726" i="7" s="1"/>
  <c r="F3722" i="7"/>
  <c r="G3722" i="7" s="1"/>
  <c r="F3718" i="7"/>
  <c r="G3718" i="7" s="1"/>
  <c r="F3714" i="7"/>
  <c r="G3714" i="7" s="1"/>
  <c r="F3710" i="7"/>
  <c r="G3710" i="7" s="1"/>
  <c r="F3706" i="7"/>
  <c r="G3706" i="7" s="1"/>
  <c r="F3702" i="7"/>
  <c r="G3702" i="7" s="1"/>
  <c r="F3698" i="7"/>
  <c r="G3698" i="7" s="1"/>
  <c r="F3694" i="7"/>
  <c r="G3694" i="7" s="1"/>
  <c r="F3690" i="7"/>
  <c r="G3690" i="7" s="1"/>
  <c r="F3686" i="7"/>
  <c r="G3686" i="7" s="1"/>
  <c r="F3682" i="7"/>
  <c r="G3682" i="7" s="1"/>
  <c r="F3678" i="7"/>
  <c r="G3678" i="7" s="1"/>
  <c r="F3674" i="7"/>
  <c r="G3674" i="7" s="1"/>
  <c r="F3670" i="7"/>
  <c r="G3670" i="7" s="1"/>
  <c r="F3666" i="7"/>
  <c r="G3666" i="7" s="1"/>
  <c r="F3662" i="7"/>
  <c r="G3662" i="7" s="1"/>
  <c r="F3658" i="7"/>
  <c r="G3658" i="7" s="1"/>
  <c r="F3654" i="7"/>
  <c r="G3654" i="7" s="1"/>
  <c r="F3650" i="7"/>
  <c r="G3650" i="7" s="1"/>
  <c r="F3646" i="7"/>
  <c r="G3646" i="7" s="1"/>
  <c r="F3642" i="7"/>
  <c r="G3642" i="7" s="1"/>
  <c r="F3638" i="7"/>
  <c r="G3638" i="7" s="1"/>
  <c r="F3634" i="7"/>
  <c r="G3634" i="7" s="1"/>
  <c r="F3630" i="7"/>
  <c r="G3630" i="7" s="1"/>
  <c r="F3626" i="7"/>
  <c r="G3626" i="7" s="1"/>
  <c r="F3622" i="7"/>
  <c r="G3622" i="7" s="1"/>
  <c r="F3618" i="7"/>
  <c r="G3618" i="7" s="1"/>
  <c r="F3614" i="7"/>
  <c r="G3614" i="7" s="1"/>
  <c r="F3610" i="7"/>
  <c r="G3610" i="7" s="1"/>
  <c r="F3606" i="7"/>
  <c r="G3606" i="7" s="1"/>
  <c r="F3602" i="7"/>
  <c r="G3602" i="7" s="1"/>
  <c r="F3598" i="7"/>
  <c r="G3598" i="7" s="1"/>
  <c r="F3594" i="7"/>
  <c r="G3594" i="7" s="1"/>
  <c r="F3590" i="7"/>
  <c r="G3590" i="7" s="1"/>
  <c r="F3586" i="7"/>
  <c r="G3586" i="7" s="1"/>
  <c r="F3582" i="7"/>
  <c r="G3582" i="7" s="1"/>
  <c r="F3578" i="7"/>
  <c r="G3578" i="7" s="1"/>
  <c r="F3574" i="7"/>
  <c r="G3574" i="7" s="1"/>
  <c r="F3570" i="7"/>
  <c r="G3570" i="7" s="1"/>
  <c r="F3566" i="7"/>
  <c r="G3566" i="7" s="1"/>
  <c r="F3562" i="7"/>
  <c r="G3562" i="7" s="1"/>
  <c r="F3558" i="7"/>
  <c r="G3558" i="7" s="1"/>
  <c r="F3554" i="7"/>
  <c r="G3554" i="7" s="1"/>
  <c r="F3550" i="7"/>
  <c r="G3550" i="7" s="1"/>
  <c r="F3546" i="7"/>
  <c r="G3546" i="7" s="1"/>
  <c r="F3542" i="7"/>
  <c r="G3542" i="7" s="1"/>
  <c r="F3538" i="7"/>
  <c r="G3538" i="7" s="1"/>
  <c r="F3534" i="7"/>
  <c r="G3534" i="7" s="1"/>
  <c r="F3530" i="7"/>
  <c r="G3530" i="7" s="1"/>
  <c r="F3526" i="7"/>
  <c r="G3526" i="7" s="1"/>
  <c r="F3522" i="7"/>
  <c r="G3522" i="7" s="1"/>
  <c r="F3518" i="7"/>
  <c r="G3518" i="7" s="1"/>
  <c r="F3510" i="7"/>
  <c r="G3510" i="7" s="1"/>
  <c r="F3506" i="7"/>
  <c r="G3506" i="7" s="1"/>
  <c r="F3502" i="7"/>
  <c r="G3502" i="7" s="1"/>
  <c r="F3498" i="7"/>
  <c r="G3498" i="7" s="1"/>
  <c r="F3494" i="7"/>
  <c r="G3494" i="7" s="1"/>
  <c r="F3490" i="7"/>
  <c r="G3490" i="7" s="1"/>
  <c r="F3486" i="7"/>
  <c r="G3486" i="7" s="1"/>
  <c r="F3482" i="7"/>
  <c r="G3482" i="7" s="1"/>
  <c r="F3478" i="7"/>
  <c r="G3478" i="7" s="1"/>
  <c r="F3474" i="7"/>
  <c r="G3474" i="7" s="1"/>
  <c r="F3470" i="7"/>
  <c r="G3470" i="7" s="1"/>
  <c r="F3466" i="7"/>
  <c r="G3466" i="7" s="1"/>
  <c r="F3462" i="7"/>
  <c r="G3462" i="7" s="1"/>
  <c r="F3454" i="7"/>
  <c r="G3454" i="7" s="1"/>
  <c r="F3450" i="7"/>
  <c r="G3450" i="7" s="1"/>
  <c r="F3446" i="7"/>
  <c r="G3446" i="7" s="1"/>
  <c r="F3442" i="7"/>
  <c r="G3442" i="7" s="1"/>
  <c r="F3438" i="7"/>
  <c r="G3438" i="7" s="1"/>
  <c r="F3434" i="7"/>
  <c r="G3434" i="7" s="1"/>
  <c r="F3430" i="7"/>
  <c r="G3430" i="7" s="1"/>
  <c r="F3422" i="7"/>
  <c r="G3422" i="7" s="1"/>
  <c r="F3418" i="7"/>
  <c r="G3418" i="7" s="1"/>
  <c r="F3414" i="7"/>
  <c r="G3414" i="7" s="1"/>
  <c r="F3410" i="7"/>
  <c r="G3410" i="7" s="1"/>
  <c r="F3406" i="7"/>
  <c r="G3406" i="7" s="1"/>
  <c r="F3402" i="7"/>
  <c r="G3402" i="7" s="1"/>
  <c r="F3398" i="7"/>
  <c r="G3398" i="7" s="1"/>
  <c r="F3394" i="7"/>
  <c r="G3394" i="7" s="1"/>
  <c r="F3378" i="7"/>
  <c r="G3378" i="7" s="1"/>
  <c r="F3362" i="7"/>
  <c r="G3362" i="7" s="1"/>
  <c r="F3346" i="7"/>
  <c r="G3346" i="7" s="1"/>
  <c r="F3330" i="7"/>
  <c r="G3330" i="7" s="1"/>
  <c r="F3314" i="7"/>
  <c r="G3314" i="7" s="1"/>
  <c r="F3298" i="7"/>
  <c r="G3298" i="7" s="1"/>
  <c r="F3282" i="7"/>
  <c r="G3282" i="7" s="1"/>
  <c r="F3266" i="7"/>
  <c r="G3266" i="7" s="1"/>
  <c r="F3250" i="7"/>
  <c r="G3250" i="7" s="1"/>
  <c r="F3234" i="7"/>
  <c r="G3234" i="7" s="1"/>
  <c r="F3218" i="7"/>
  <c r="G3218" i="7" s="1"/>
  <c r="F3202" i="7"/>
  <c r="G3202" i="7" s="1"/>
  <c r="G3897" i="7"/>
  <c r="G3881" i="7"/>
  <c r="G3865" i="7"/>
  <c r="G3849" i="7"/>
  <c r="F3843" i="7"/>
  <c r="G3843" i="7" s="1"/>
  <c r="I3837" i="7"/>
  <c r="F3827" i="7"/>
  <c r="G3827" i="7" s="1"/>
  <c r="I3821" i="7"/>
  <c r="F3811" i="7"/>
  <c r="G3811" i="7" s="1"/>
  <c r="I3805" i="7"/>
  <c r="F3795" i="7"/>
  <c r="G3795" i="7" s="1"/>
  <c r="I3789" i="7"/>
  <c r="F3771" i="7"/>
  <c r="G3771" i="7" s="1"/>
  <c r="I3765" i="7"/>
  <c r="F3659" i="7"/>
  <c r="G3659" i="7" s="1"/>
  <c r="I3653" i="7"/>
  <c r="F3643" i="7"/>
  <c r="G3643" i="7" s="1"/>
  <c r="I3637" i="7"/>
  <c r="F3627" i="7"/>
  <c r="G3627" i="7" s="1"/>
  <c r="F3611" i="7"/>
  <c r="G3611" i="7" s="1"/>
  <c r="I3605" i="7"/>
  <c r="F3595" i="7"/>
  <c r="G3595" i="7" s="1"/>
  <c r="F3579" i="7"/>
  <c r="G3579" i="7" s="1"/>
  <c r="F3563" i="7"/>
  <c r="G3563" i="7" s="1"/>
  <c r="F3547" i="7"/>
  <c r="G3547" i="7" s="1"/>
  <c r="I3541" i="7"/>
  <c r="F3531" i="7"/>
  <c r="G3531" i="7" s="1"/>
  <c r="F3515" i="7"/>
  <c r="G3515" i="7" s="1"/>
  <c r="J2712" i="7"/>
  <c r="K2712" i="7" s="1"/>
  <c r="J2704" i="7"/>
  <c r="K2704" i="7" s="1"/>
  <c r="J2696" i="7"/>
  <c r="K2696" i="7" s="1"/>
  <c r="J2688" i="7"/>
  <c r="K2688" i="7" s="1"/>
  <c r="J2680" i="7"/>
  <c r="K2680" i="7" s="1"/>
  <c r="J2672" i="7"/>
  <c r="K2672" i="7" s="1"/>
  <c r="J2664" i="7"/>
  <c r="K2664" i="7" s="1"/>
  <c r="F3980" i="7"/>
  <c r="G3980" i="7" s="1"/>
  <c r="G3847" i="7"/>
  <c r="F3831" i="7"/>
  <c r="G3831" i="7" s="1"/>
  <c r="F3719" i="7"/>
  <c r="G3719" i="7" s="1"/>
  <c r="F3647" i="7"/>
  <c r="G3647" i="7" s="1"/>
  <c r="F3583" i="7"/>
  <c r="G3583" i="7" s="1"/>
  <c r="F3519" i="7"/>
  <c r="G3519" i="7" s="1"/>
  <c r="F3511" i="7"/>
  <c r="G3511" i="7" s="1"/>
  <c r="F3423" i="7"/>
  <c r="G3423" i="7" s="1"/>
  <c r="F3192" i="7"/>
  <c r="G3192" i="7" s="1"/>
  <c r="G3188" i="7"/>
  <c r="G3180" i="7"/>
  <c r="G3172" i="7"/>
  <c r="G3164" i="7"/>
  <c r="G3156" i="7"/>
  <c r="G3148" i="7"/>
  <c r="G3140" i="7"/>
  <c r="G3132" i="7"/>
  <c r="G3124" i="7"/>
  <c r="F3803" i="7"/>
  <c r="G3803" i="7" s="1"/>
  <c r="I3797" i="7"/>
  <c r="F3707" i="7"/>
  <c r="G3707" i="7" s="1"/>
  <c r="I3701" i="7"/>
  <c r="F3619" i="7"/>
  <c r="G3619" i="7" s="1"/>
  <c r="I3613" i="7"/>
  <c r="F3555" i="7"/>
  <c r="G3555" i="7" s="1"/>
  <c r="I3549" i="7"/>
  <c r="F3467" i="7"/>
  <c r="G3467" i="7" s="1"/>
  <c r="I3461" i="7"/>
  <c r="F3443" i="7"/>
  <c r="G3443" i="7" s="1"/>
  <c r="I3437" i="7"/>
  <c r="F3411" i="7"/>
  <c r="G3411" i="7" s="1"/>
  <c r="I3405" i="7"/>
  <c r="F3351" i="7"/>
  <c r="G3351" i="7" s="1"/>
  <c r="I3345" i="7"/>
  <c r="F3335" i="7"/>
  <c r="G3335" i="7" s="1"/>
  <c r="I3329" i="7"/>
  <c r="F3319" i="7"/>
  <c r="G3319" i="7" s="1"/>
  <c r="I3313" i="7"/>
  <c r="F3303" i="7"/>
  <c r="G3303" i="7" s="1"/>
  <c r="I3297" i="7"/>
  <c r="F3287" i="7"/>
  <c r="G3287" i="7" s="1"/>
  <c r="I3281" i="7"/>
  <c r="F3271" i="7"/>
  <c r="G3271" i="7" s="1"/>
  <c r="I3265" i="7"/>
  <c r="F3255" i="7"/>
  <c r="G3255" i="7" s="1"/>
  <c r="I3249" i="7"/>
  <c r="I3167" i="7"/>
  <c r="I3135" i="7"/>
  <c r="G3117" i="7"/>
  <c r="G3109" i="7"/>
  <c r="G3101" i="7"/>
  <c r="G3093" i="7"/>
  <c r="G3085" i="7"/>
  <c r="G3077" i="7"/>
  <c r="G3069" i="7"/>
  <c r="G3061" i="7"/>
  <c r="G3053" i="7"/>
  <c r="G3045" i="7"/>
  <c r="G3037" i="7"/>
  <c r="G3029" i="7"/>
  <c r="G3021" i="7"/>
  <c r="G3013" i="7"/>
  <c r="G2997" i="7"/>
  <c r="G2989" i="7"/>
  <c r="G2981" i="7"/>
  <c r="G2973" i="7"/>
  <c r="G2965" i="7"/>
  <c r="G2957" i="7"/>
  <c r="G2949" i="7"/>
  <c r="G2941" i="7"/>
  <c r="G2933" i="7"/>
  <c r="G2925" i="7"/>
  <c r="G2917" i="7"/>
  <c r="G2909" i="7"/>
  <c r="G2901" i="7"/>
  <c r="G2893" i="7"/>
  <c r="F3988" i="7"/>
  <c r="G3988" i="7" s="1"/>
  <c r="F3031" i="7"/>
  <c r="G3031" i="7" s="1"/>
  <c r="F3003" i="7"/>
  <c r="G3003" i="7" s="1"/>
  <c r="F2971" i="7"/>
  <c r="G2971" i="7" s="1"/>
  <c r="F2939" i="7"/>
  <c r="G2939" i="7" s="1"/>
  <c r="I2723" i="7"/>
  <c r="F2709" i="7"/>
  <c r="G2709" i="7" s="1"/>
  <c r="I2691" i="7"/>
  <c r="F2677" i="7"/>
  <c r="G2677" i="7" s="1"/>
  <c r="J1837" i="7"/>
  <c r="K1837" i="7" s="1"/>
  <c r="J1821" i="7"/>
  <c r="K1821" i="7" s="1"/>
  <c r="J1773" i="7"/>
  <c r="K1773" i="7" s="1"/>
  <c r="J1757" i="7"/>
  <c r="K1757" i="7" s="1"/>
  <c r="J1741" i="7"/>
  <c r="K1741" i="7" s="1"/>
  <c r="J1677" i="7"/>
  <c r="K1677" i="7" s="1"/>
  <c r="F3415" i="7"/>
  <c r="G3415" i="7" s="1"/>
  <c r="G3375" i="7"/>
  <c r="F3344" i="7"/>
  <c r="G3344" i="7" s="1"/>
  <c r="F3328" i="7"/>
  <c r="G3328" i="7" s="1"/>
  <c r="F3312" i="7"/>
  <c r="G3312" i="7" s="1"/>
  <c r="F3296" i="7"/>
  <c r="G3296" i="7" s="1"/>
  <c r="F3280" i="7"/>
  <c r="G3280" i="7" s="1"/>
  <c r="F3264" i="7"/>
  <c r="G3264" i="7" s="1"/>
  <c r="F3248" i="7"/>
  <c r="G3248" i="7" s="1"/>
  <c r="F3043" i="7"/>
  <c r="G3043" i="7" s="1"/>
  <c r="F3035" i="7"/>
  <c r="G3035" i="7" s="1"/>
  <c r="F3019" i="7"/>
  <c r="G3019" i="7" s="1"/>
  <c r="F2991" i="7"/>
  <c r="G2991" i="7" s="1"/>
  <c r="F2975" i="7"/>
  <c r="G2975" i="7" s="1"/>
  <c r="F2959" i="7"/>
  <c r="G2959" i="7" s="1"/>
  <c r="F2943" i="7"/>
  <c r="G2943" i="7" s="1"/>
  <c r="F2718" i="7"/>
  <c r="G2718" i="7" s="1"/>
  <c r="F2686" i="7"/>
  <c r="G2686" i="7" s="1"/>
  <c r="F3607" i="7"/>
  <c r="G3607" i="7" s="1"/>
  <c r="F3543" i="7"/>
  <c r="G3543" i="7" s="1"/>
  <c r="F3107" i="7"/>
  <c r="G3107" i="7" s="1"/>
  <c r="F3091" i="7"/>
  <c r="G3091" i="7" s="1"/>
  <c r="F3075" i="7"/>
  <c r="G3075" i="7" s="1"/>
  <c r="F3059" i="7"/>
  <c r="G3059" i="7" s="1"/>
  <c r="G2658" i="7"/>
  <c r="G2650" i="7"/>
  <c r="G2642" i="7"/>
  <c r="G2634" i="7"/>
  <c r="G2626" i="7"/>
  <c r="G2618" i="7"/>
  <c r="G2610" i="7"/>
  <c r="G2602" i="7"/>
  <c r="G2594" i="7"/>
  <c r="G2586" i="7"/>
  <c r="G2578" i="7"/>
  <c r="G2570" i="7"/>
  <c r="G2562" i="7"/>
  <c r="G2554" i="7"/>
  <c r="G2546" i="7"/>
  <c r="G2538" i="7"/>
  <c r="G2530" i="7"/>
  <c r="G2522" i="7"/>
  <c r="G2514" i="7"/>
  <c r="G2506" i="7"/>
  <c r="G2498" i="7"/>
  <c r="G2482" i="7"/>
  <c r="G2474" i="7"/>
  <c r="G2466" i="7"/>
  <c r="G2458" i="7"/>
  <c r="G2450" i="7"/>
  <c r="G2442" i="7"/>
  <c r="G2434" i="7"/>
  <c r="G2426" i="7"/>
  <c r="G2418" i="7"/>
  <c r="G2410" i="7"/>
  <c r="G2402" i="7"/>
  <c r="G2394" i="7"/>
  <c r="G2386" i="7"/>
  <c r="G2370" i="7"/>
  <c r="G2362" i="7"/>
  <c r="G2354" i="7"/>
  <c r="G2346" i="7"/>
  <c r="G2338" i="7"/>
  <c r="G2322" i="7"/>
  <c r="G2314" i="7"/>
  <c r="G2298" i="7"/>
  <c r="G2290" i="7"/>
  <c r="G2282" i="7"/>
  <c r="G2274" i="7"/>
  <c r="G2266" i="7"/>
  <c r="G2250" i="7"/>
  <c r="G2242" i="7"/>
  <c r="G2234" i="7"/>
  <c r="G2226" i="7"/>
  <c r="G2218" i="7"/>
  <c r="G2202" i="7"/>
  <c r="G2194" i="7"/>
  <c r="G2186" i="7"/>
  <c r="G2178" i="7"/>
  <c r="G2170" i="7"/>
  <c r="G2162" i="7"/>
  <c r="G2154" i="7"/>
  <c r="G2146" i="7"/>
  <c r="G2138" i="7"/>
  <c r="G2122" i="7"/>
  <c r="G2114" i="7"/>
  <c r="G2106" i="7"/>
  <c r="G2098" i="7"/>
  <c r="G2090" i="7"/>
  <c r="G2082" i="7"/>
  <c r="G2074" i="7"/>
  <c r="G2066" i="7"/>
  <c r="G2058" i="7"/>
  <c r="G2050" i="7"/>
  <c r="G2042" i="7"/>
  <c r="G2034" i="7"/>
  <c r="G2026" i="7"/>
  <c r="G2018" i="7"/>
  <c r="G2010" i="7"/>
  <c r="G2002" i="7"/>
  <c r="G1994" i="7"/>
  <c r="G1986" i="7"/>
  <c r="G1970" i="7"/>
  <c r="G1962" i="7"/>
  <c r="G1954" i="7"/>
  <c r="G1946" i="7"/>
  <c r="G1938" i="7"/>
  <c r="G1930" i="7"/>
  <c r="G1922" i="7"/>
  <c r="G1906" i="7"/>
  <c r="G1898" i="7"/>
  <c r="G1890" i="7"/>
  <c r="G1882" i="7"/>
  <c r="G1874" i="7"/>
  <c r="G1866" i="7"/>
  <c r="G1858" i="7"/>
  <c r="G1850" i="7"/>
  <c r="F3144" i="7"/>
  <c r="G3144" i="7" s="1"/>
  <c r="F2873" i="7"/>
  <c r="G2873" i="7" s="1"/>
  <c r="F2837" i="7"/>
  <c r="G2837" i="7" s="1"/>
  <c r="F2827" i="7"/>
  <c r="G2827" i="7" s="1"/>
  <c r="F2779" i="7"/>
  <c r="G2779" i="7" s="1"/>
  <c r="F2596" i="7"/>
  <c r="G2596" i="7" s="1"/>
  <c r="F2544" i="7"/>
  <c r="G2544" i="7" s="1"/>
  <c r="F2444" i="7"/>
  <c r="G2444" i="7" s="1"/>
  <c r="F2388" i="7"/>
  <c r="G2388" i="7" s="1"/>
  <c r="F2344" i="7"/>
  <c r="G2344" i="7" s="1"/>
  <c r="F2320" i="7"/>
  <c r="G2320" i="7" s="1"/>
  <c r="F2260" i="7"/>
  <c r="G2260" i="7" s="1"/>
  <c r="F2236" i="7"/>
  <c r="G2236" i="7" s="1"/>
  <c r="F2208" i="7"/>
  <c r="G2208" i="7" s="1"/>
  <c r="F2172" i="7"/>
  <c r="G2172" i="7" s="1"/>
  <c r="F2156" i="7"/>
  <c r="G2156" i="7" s="1"/>
  <c r="F2140" i="7"/>
  <c r="G2140" i="7" s="1"/>
  <c r="F2104" i="7"/>
  <c r="G2104" i="7" s="1"/>
  <c r="F2040" i="7"/>
  <c r="G2040" i="7" s="1"/>
  <c r="F1984" i="7"/>
  <c r="G1984" i="7" s="1"/>
  <c r="F1956" i="7"/>
  <c r="G1956" i="7" s="1"/>
  <c r="F1888" i="7"/>
  <c r="G1888" i="7" s="1"/>
  <c r="G1842" i="7"/>
  <c r="G1834" i="7"/>
  <c r="G1826" i="7"/>
  <c r="G1814" i="7"/>
  <c r="G1806" i="7"/>
  <c r="G1798" i="7"/>
  <c r="G1790" i="7"/>
  <c r="G1778" i="7"/>
  <c r="G1770" i="7"/>
  <c r="G3184" i="7"/>
  <c r="F3027" i="7"/>
  <c r="G3027" i="7" s="1"/>
  <c r="F2847" i="7"/>
  <c r="G2847" i="7" s="1"/>
  <c r="G2841" i="7"/>
  <c r="F2783" i="7"/>
  <c r="G2783" i="7" s="1"/>
  <c r="G2777" i="7"/>
  <c r="F2500" i="7"/>
  <c r="G2500" i="7" s="1"/>
  <c r="F2476" i="7"/>
  <c r="G2476" i="7" s="1"/>
  <c r="F2424" i="7"/>
  <c r="G2424" i="7" s="1"/>
  <c r="F2392" i="7"/>
  <c r="G2392" i="7" s="1"/>
  <c r="F2364" i="7"/>
  <c r="G2364" i="7" s="1"/>
  <c r="F2332" i="7"/>
  <c r="G2332" i="7" s="1"/>
  <c r="F2296" i="7"/>
  <c r="G2296" i="7" s="1"/>
  <c r="F2264" i="7"/>
  <c r="G2264" i="7" s="1"/>
  <c r="K1467" i="7"/>
  <c r="F3791" i="7"/>
  <c r="G3791" i="7" s="1"/>
  <c r="F3487" i="7"/>
  <c r="G3487" i="7" s="1"/>
  <c r="I3385" i="7"/>
  <c r="I2916" i="7"/>
  <c r="F2911" i="7"/>
  <c r="G2911" i="7" s="1"/>
  <c r="F2819" i="7"/>
  <c r="G2819" i="7" s="1"/>
  <c r="I2625" i="7"/>
  <c r="F2604" i="7"/>
  <c r="G2604" i="7" s="1"/>
  <c r="I2573" i="7"/>
  <c r="F2552" i="7"/>
  <c r="G2552" i="7" s="1"/>
  <c r="I2485" i="7"/>
  <c r="I2433" i="7"/>
  <c r="I2417" i="7"/>
  <c r="I2401" i="7"/>
  <c r="I2385" i="7"/>
  <c r="F2328" i="7"/>
  <c r="G2328" i="7" s="1"/>
  <c r="F2312" i="7"/>
  <c r="G2312" i="7" s="1"/>
  <c r="I2249" i="7"/>
  <c r="F3711" i="7"/>
  <c r="G3711" i="7" s="1"/>
  <c r="I3170" i="7"/>
  <c r="F2823" i="7"/>
  <c r="G2823" i="7" s="1"/>
  <c r="F2759" i="7"/>
  <c r="G2759" i="7" s="1"/>
  <c r="G2674" i="7"/>
  <c r="G2666" i="7"/>
  <c r="I2629" i="7"/>
  <c r="I2361" i="7"/>
  <c r="I2345" i="7"/>
  <c r="I2277" i="7"/>
  <c r="I2169" i="7"/>
  <c r="I1853" i="7"/>
  <c r="F1754" i="7"/>
  <c r="G1754" i="7" s="1"/>
  <c r="H1647" i="7"/>
  <c r="I1647" i="7" s="1"/>
  <c r="I2009" i="7"/>
  <c r="H1655" i="7"/>
  <c r="I1655" i="7" s="1"/>
  <c r="J1399" i="7"/>
  <c r="K1399" i="7" s="1"/>
  <c r="J1347" i="7"/>
  <c r="K1347" i="7" s="1"/>
  <c r="J1183" i="7"/>
  <c r="K1183" i="7" s="1"/>
  <c r="J1167" i="7"/>
  <c r="K1167" i="7" s="1"/>
  <c r="J1151" i="7"/>
  <c r="K1151" i="7" s="1"/>
  <c r="J1095" i="7"/>
  <c r="K1095" i="7" s="1"/>
  <c r="J1063" i="7"/>
  <c r="K1063" i="7" s="1"/>
  <c r="J1047" i="7"/>
  <c r="K1047" i="7" s="1"/>
  <c r="J1031" i="7"/>
  <c r="K1031" i="7" s="1"/>
  <c r="J959" i="7"/>
  <c r="K959" i="7" s="1"/>
  <c r="J911" i="7"/>
  <c r="K911" i="7" s="1"/>
  <c r="H1468" i="7"/>
  <c r="I1468" i="7" s="1"/>
  <c r="J756" i="7"/>
  <c r="K756" i="7" s="1"/>
  <c r="J740" i="7"/>
  <c r="K740" i="7" s="1"/>
  <c r="J716" i="7"/>
  <c r="K716" i="7" s="1"/>
  <c r="J680" i="7"/>
  <c r="K680" i="7" s="1"/>
  <c r="J668" i="7"/>
  <c r="K668" i="7" s="1"/>
  <c r="J652" i="7"/>
  <c r="K652" i="7" s="1"/>
  <c r="J636" i="7"/>
  <c r="K636" i="7" s="1"/>
  <c r="J532" i="7"/>
  <c r="K532" i="7" s="1"/>
  <c r="J476" i="7"/>
  <c r="K476" i="7" s="1"/>
  <c r="J412" i="7"/>
  <c r="K412" i="7" s="1"/>
  <c r="J340" i="7"/>
  <c r="K340" i="7" s="1"/>
  <c r="J276" i="7"/>
  <c r="K276" i="7" s="1"/>
  <c r="J244" i="7"/>
  <c r="K244" i="7" s="1"/>
  <c r="J180" i="7"/>
  <c r="K180" i="7" s="1"/>
  <c r="J108" i="7"/>
  <c r="K108" i="7" s="1"/>
  <c r="J96" i="7"/>
  <c r="K96" i="7" s="1"/>
  <c r="I2089" i="7"/>
  <c r="H1564" i="7"/>
  <c r="I1564" i="7" s="1"/>
  <c r="J767" i="7"/>
  <c r="K767" i="7" s="1"/>
  <c r="H1528" i="7"/>
  <c r="I1528" i="7" s="1"/>
  <c r="H738" i="7"/>
  <c r="I738" i="7" s="1"/>
  <c r="H698" i="7"/>
  <c r="I698" i="7" s="1"/>
  <c r="H618" i="7"/>
  <c r="I618" i="7" s="1"/>
  <c r="H602" i="7"/>
  <c r="I602" i="7" s="1"/>
  <c r="H450" i="7"/>
  <c r="I450" i="7" s="1"/>
  <c r="H354" i="7"/>
  <c r="I354" i="7" s="1"/>
  <c r="H314" i="7"/>
  <c r="I314" i="7" s="1"/>
  <c r="H274" i="7"/>
  <c r="I274" i="7" s="1"/>
  <c r="H226" i="7"/>
  <c r="I226" i="7" s="1"/>
  <c r="H162" i="7"/>
  <c r="I162" i="7" s="1"/>
  <c r="H130" i="7"/>
  <c r="I130" i="7" s="1"/>
  <c r="H106" i="7"/>
  <c r="I106" i="7" s="1"/>
  <c r="H1671" i="7"/>
  <c r="I1671" i="7" s="1"/>
  <c r="H1560" i="7"/>
  <c r="I1560" i="7" s="1"/>
  <c r="H819" i="7"/>
  <c r="I819" i="7" s="1"/>
  <c r="H802" i="7"/>
  <c r="I802" i="7" s="1"/>
  <c r="H786" i="7"/>
  <c r="I786" i="7" s="1"/>
  <c r="H768" i="7"/>
  <c r="I768" i="7" s="1"/>
  <c r="H752" i="7"/>
  <c r="I752" i="7" s="1"/>
  <c r="H720" i="7"/>
  <c r="I720" i="7" s="1"/>
  <c r="I1705" i="7"/>
  <c r="H1532" i="7"/>
  <c r="I1532" i="7" s="1"/>
  <c r="H813" i="7"/>
  <c r="I813" i="7" s="1"/>
  <c r="H392" i="7"/>
  <c r="I392" i="7" s="1"/>
  <c r="H211" i="7"/>
  <c r="I211" i="7" s="1"/>
  <c r="H179" i="7"/>
  <c r="I179" i="7" s="1"/>
  <c r="H91" i="7"/>
  <c r="I91" i="7" s="1"/>
  <c r="H24" i="7"/>
  <c r="I24" i="7" s="1"/>
  <c r="H16" i="7"/>
  <c r="I16" i="7" s="1"/>
  <c r="H384" i="7"/>
  <c r="I384" i="7" s="1"/>
  <c r="H361" i="7"/>
  <c r="I361" i="7" s="1"/>
  <c r="H144" i="7"/>
  <c r="I144" i="7" s="1"/>
  <c r="H73" i="7"/>
  <c r="I73" i="7" s="1"/>
  <c r="H233" i="7"/>
  <c r="I233" i="7" s="1"/>
  <c r="I5193" i="7"/>
  <c r="F5188" i="7"/>
  <c r="G5188" i="7" s="1"/>
  <c r="I4925" i="7"/>
  <c r="I4913" i="7"/>
  <c r="F4671" i="7"/>
  <c r="G4671" i="7" s="1"/>
  <c r="F4663" i="7"/>
  <c r="G4663" i="7" s="1"/>
  <c r="F4655" i="7"/>
  <c r="G4655" i="7" s="1"/>
  <c r="F4647" i="7"/>
  <c r="G4647" i="7" s="1"/>
  <c r="F4639" i="7"/>
  <c r="G4639" i="7" s="1"/>
  <c r="I4615" i="7"/>
  <c r="I4599" i="7"/>
  <c r="I5109" i="7"/>
  <c r="F5104" i="7"/>
  <c r="G5104" i="7" s="1"/>
  <c r="I4981" i="7"/>
  <c r="F4976" i="7"/>
  <c r="G4976" i="7" s="1"/>
  <c r="H4555" i="7"/>
  <c r="I4555" i="7" s="1"/>
  <c r="F4531" i="7"/>
  <c r="G4531" i="7" s="1"/>
  <c r="F4527" i="7"/>
  <c r="G4527" i="7" s="1"/>
  <c r="F4523" i="7"/>
  <c r="G4523" i="7" s="1"/>
  <c r="F4519" i="7"/>
  <c r="G4519" i="7" s="1"/>
  <c r="F4515" i="7"/>
  <c r="G4515" i="7" s="1"/>
  <c r="F4511" i="7"/>
  <c r="G4511" i="7" s="1"/>
  <c r="F4507" i="7"/>
  <c r="G4507" i="7" s="1"/>
  <c r="F4503" i="7"/>
  <c r="G4503" i="7" s="1"/>
  <c r="F4499" i="7"/>
  <c r="G4499" i="7" s="1"/>
  <c r="F4495" i="7"/>
  <c r="G4495" i="7" s="1"/>
  <c r="F4491" i="7"/>
  <c r="G4491" i="7" s="1"/>
  <c r="F4487" i="7"/>
  <c r="G4487" i="7" s="1"/>
  <c r="F4483" i="7"/>
  <c r="G4483" i="7" s="1"/>
  <c r="F4479" i="7"/>
  <c r="G4479" i="7" s="1"/>
  <c r="F4475" i="7"/>
  <c r="G4475" i="7" s="1"/>
  <c r="F4471" i="7"/>
  <c r="G4471" i="7" s="1"/>
  <c r="F4467" i="7"/>
  <c r="G4467" i="7" s="1"/>
  <c r="F4463" i="7"/>
  <c r="G4463" i="7" s="1"/>
  <c r="F4459" i="7"/>
  <c r="G4459" i="7" s="1"/>
  <c r="F4455" i="7"/>
  <c r="G4455" i="7" s="1"/>
  <c r="F4451" i="7"/>
  <c r="G4451" i="7" s="1"/>
  <c r="F4447" i="7"/>
  <c r="G4447" i="7" s="1"/>
  <c r="F4443" i="7"/>
  <c r="G4443" i="7" s="1"/>
  <c r="F4439" i="7"/>
  <c r="G4439" i="7" s="1"/>
  <c r="F4435" i="7"/>
  <c r="G4435" i="7" s="1"/>
  <c r="F4431" i="7"/>
  <c r="G4431" i="7" s="1"/>
  <c r="F4427" i="7"/>
  <c r="G4427" i="7" s="1"/>
  <c r="F4423" i="7"/>
  <c r="G4423" i="7" s="1"/>
  <c r="F4419" i="7"/>
  <c r="G4419" i="7" s="1"/>
  <c r="F4415" i="7"/>
  <c r="G4415" i="7" s="1"/>
  <c r="F4411" i="7"/>
  <c r="G4411" i="7" s="1"/>
  <c r="F4407" i="7"/>
  <c r="G4407" i="7" s="1"/>
  <c r="F4403" i="7"/>
  <c r="G4403" i="7" s="1"/>
  <c r="F4399" i="7"/>
  <c r="G4399" i="7" s="1"/>
  <c r="F4391" i="7"/>
  <c r="G4391" i="7" s="1"/>
  <c r="F4387" i="7"/>
  <c r="G4387" i="7" s="1"/>
  <c r="F4383" i="7"/>
  <c r="G4383" i="7" s="1"/>
  <c r="F4379" i="7"/>
  <c r="G4379" i="7" s="1"/>
  <c r="F4375" i="7"/>
  <c r="G4375" i="7" s="1"/>
  <c r="F4371" i="7"/>
  <c r="G4371" i="7" s="1"/>
  <c r="F4367" i="7"/>
  <c r="G4367" i="7" s="1"/>
  <c r="F4363" i="7"/>
  <c r="G4363" i="7" s="1"/>
  <c r="F4359" i="7"/>
  <c r="G4359" i="7" s="1"/>
  <c r="F4355" i="7"/>
  <c r="G4355" i="7" s="1"/>
  <c r="F4351" i="7"/>
  <c r="G4351" i="7" s="1"/>
  <c r="F4347" i="7"/>
  <c r="G4347" i="7" s="1"/>
  <c r="F4343" i="7"/>
  <c r="G4343" i="7" s="1"/>
  <c r="F4339" i="7"/>
  <c r="G4339" i="7" s="1"/>
  <c r="F4335" i="7"/>
  <c r="G4335" i="7" s="1"/>
  <c r="F4331" i="7"/>
  <c r="G4331" i="7" s="1"/>
  <c r="F4327" i="7"/>
  <c r="G4327" i="7" s="1"/>
  <c r="F4323" i="7"/>
  <c r="G4323" i="7" s="1"/>
  <c r="F4319" i="7"/>
  <c r="G4319" i="7" s="1"/>
  <c r="F4315" i="7"/>
  <c r="G4315" i="7" s="1"/>
  <c r="F4311" i="7"/>
  <c r="G4311" i="7" s="1"/>
  <c r="F4307" i="7"/>
  <c r="G4307" i="7" s="1"/>
  <c r="F4303" i="7"/>
  <c r="G4303" i="7" s="1"/>
  <c r="F4299" i="7"/>
  <c r="G4299" i="7" s="1"/>
  <c r="F4295" i="7"/>
  <c r="G4295" i="7" s="1"/>
  <c r="F4291" i="7"/>
  <c r="G4291" i="7" s="1"/>
  <c r="F4287" i="7"/>
  <c r="G4287" i="7" s="1"/>
  <c r="F4283" i="7"/>
  <c r="G4283" i="7" s="1"/>
  <c r="F4279" i="7"/>
  <c r="G4279" i="7" s="1"/>
  <c r="F4275" i="7"/>
  <c r="G4275" i="7" s="1"/>
  <c r="F4271" i="7"/>
  <c r="G4271" i="7" s="1"/>
  <c r="F4267" i="7"/>
  <c r="G4267" i="7" s="1"/>
  <c r="F4263" i="7"/>
  <c r="G4263" i="7" s="1"/>
  <c r="F4259" i="7"/>
  <c r="G4259" i="7" s="1"/>
  <c r="F4255" i="7"/>
  <c r="G4255" i="7" s="1"/>
  <c r="F4251" i="7"/>
  <c r="G4251" i="7" s="1"/>
  <c r="F4247" i="7"/>
  <c r="G4247" i="7" s="1"/>
  <c r="F4243" i="7"/>
  <c r="G4243" i="7" s="1"/>
  <c r="F4239" i="7"/>
  <c r="G4239" i="7" s="1"/>
  <c r="F4235" i="7"/>
  <c r="G4235" i="7" s="1"/>
  <c r="F4231" i="7"/>
  <c r="G4231" i="7" s="1"/>
  <c r="F4227" i="7"/>
  <c r="G4227" i="7" s="1"/>
  <c r="F4223" i="7"/>
  <c r="G4223" i="7" s="1"/>
  <c r="F4219" i="7"/>
  <c r="G4219" i="7" s="1"/>
  <c r="F4215" i="7"/>
  <c r="G4215" i="7" s="1"/>
  <c r="F4211" i="7"/>
  <c r="G4211" i="7" s="1"/>
  <c r="F4207" i="7"/>
  <c r="G4207" i="7" s="1"/>
  <c r="F4203" i="7"/>
  <c r="G4203" i="7" s="1"/>
  <c r="F4199" i="7"/>
  <c r="G4199" i="7" s="1"/>
  <c r="F4195" i="7"/>
  <c r="G4195" i="7" s="1"/>
  <c r="F4191" i="7"/>
  <c r="G4191" i="7" s="1"/>
  <c r="F4187" i="7"/>
  <c r="G4187" i="7" s="1"/>
  <c r="F4183" i="7"/>
  <c r="G4183" i="7" s="1"/>
  <c r="F4179" i="7"/>
  <c r="G4179" i="7" s="1"/>
  <c r="F4175" i="7"/>
  <c r="G4175" i="7" s="1"/>
  <c r="F4171" i="7"/>
  <c r="G4171" i="7" s="1"/>
  <c r="F4167" i="7"/>
  <c r="G4167" i="7" s="1"/>
  <c r="F4163" i="7"/>
  <c r="G4163" i="7" s="1"/>
  <c r="F4159" i="7"/>
  <c r="G4159" i="7" s="1"/>
  <c r="F4155" i="7"/>
  <c r="G4155" i="7" s="1"/>
  <c r="F4151" i="7"/>
  <c r="G4151" i="7" s="1"/>
  <c r="F4147" i="7"/>
  <c r="G4147" i="7" s="1"/>
  <c r="F4143" i="7"/>
  <c r="G4143" i="7" s="1"/>
  <c r="F4139" i="7"/>
  <c r="G4139" i="7" s="1"/>
  <c r="F4135" i="7"/>
  <c r="G4135" i="7" s="1"/>
  <c r="F4131" i="7"/>
  <c r="G4131" i="7" s="1"/>
  <c r="F4127" i="7"/>
  <c r="G4127" i="7" s="1"/>
  <c r="F4123" i="7"/>
  <c r="G4123" i="7" s="1"/>
  <c r="F4119" i="7"/>
  <c r="G4119" i="7" s="1"/>
  <c r="F4115" i="7"/>
  <c r="G4115" i="7" s="1"/>
  <c r="F4111" i="7"/>
  <c r="G4111" i="7" s="1"/>
  <c r="F4107" i="7"/>
  <c r="G4107" i="7" s="1"/>
  <c r="F4103" i="7"/>
  <c r="G4103" i="7" s="1"/>
  <c r="F4099" i="7"/>
  <c r="G4099" i="7" s="1"/>
  <c r="F4095" i="7"/>
  <c r="G4095" i="7" s="1"/>
  <c r="F4091" i="7"/>
  <c r="G4091" i="7" s="1"/>
  <c r="F4087" i="7"/>
  <c r="G4087" i="7" s="1"/>
  <c r="F4083" i="7"/>
  <c r="G4083" i="7" s="1"/>
  <c r="F4079" i="7"/>
  <c r="G4079" i="7" s="1"/>
  <c r="F4075" i="7"/>
  <c r="G4075" i="7" s="1"/>
  <c r="F4071" i="7"/>
  <c r="G4071" i="7" s="1"/>
  <c r="F4067" i="7"/>
  <c r="G4067" i="7" s="1"/>
  <c r="F4051" i="7"/>
  <c r="G4051" i="7" s="1"/>
  <c r="F4035" i="7"/>
  <c r="G4035" i="7" s="1"/>
  <c r="F4019" i="7"/>
  <c r="G4019" i="7" s="1"/>
  <c r="F4003" i="7"/>
  <c r="G4003" i="7" s="1"/>
  <c r="F3987" i="7"/>
  <c r="G3987" i="7" s="1"/>
  <c r="F3971" i="7"/>
  <c r="G3971" i="7" s="1"/>
  <c r="F3939" i="7"/>
  <c r="G3939" i="7" s="1"/>
  <c r="F3923" i="7"/>
  <c r="G3923" i="7" s="1"/>
  <c r="F3907" i="7"/>
  <c r="G3907" i="7" s="1"/>
  <c r="G4668" i="7"/>
  <c r="I4654" i="7"/>
  <c r="G4583" i="7"/>
  <c r="G4567" i="7"/>
  <c r="I4490" i="7"/>
  <c r="F4480" i="7"/>
  <c r="G4480" i="7" s="1"/>
  <c r="F4432" i="7"/>
  <c r="G4432" i="7" s="1"/>
  <c r="F4400" i="7"/>
  <c r="G4400" i="7" s="1"/>
  <c r="F4360" i="7"/>
  <c r="G4360" i="7" s="1"/>
  <c r="I4330" i="7"/>
  <c r="F4320" i="7"/>
  <c r="G4320" i="7" s="1"/>
  <c r="F4060" i="7"/>
  <c r="G4060" i="7" s="1"/>
  <c r="I4054" i="7"/>
  <c r="F4044" i="7"/>
  <c r="G4044" i="7" s="1"/>
  <c r="I4038" i="7"/>
  <c r="F4028" i="7"/>
  <c r="G4028" i="7" s="1"/>
  <c r="I4022" i="7"/>
  <c r="F4484" i="7"/>
  <c r="G4484" i="7" s="1"/>
  <c r="F4420" i="7"/>
  <c r="G4420" i="7" s="1"/>
  <c r="F4380" i="7"/>
  <c r="G4380" i="7" s="1"/>
  <c r="I4374" i="7"/>
  <c r="F4520" i="7"/>
  <c r="G4520" i="7" s="1"/>
  <c r="F4504" i="7"/>
  <c r="G4504" i="7" s="1"/>
  <c r="F4488" i="7"/>
  <c r="G4488" i="7" s="1"/>
  <c r="F4472" i="7"/>
  <c r="G4472" i="7" s="1"/>
  <c r="F4456" i="7"/>
  <c r="G4456" i="7" s="1"/>
  <c r="F4440" i="7"/>
  <c r="G4440" i="7" s="1"/>
  <c r="F4424" i="7"/>
  <c r="G4424" i="7" s="1"/>
  <c r="F4408" i="7"/>
  <c r="G4408" i="7" s="1"/>
  <c r="F4248" i="7"/>
  <c r="G4248" i="7" s="1"/>
  <c r="F4184" i="7"/>
  <c r="G4184" i="7" s="1"/>
  <c r="F4120" i="7"/>
  <c r="G4120" i="7" s="1"/>
  <c r="F4476" i="7"/>
  <c r="G4476" i="7" s="1"/>
  <c r="F4412" i="7"/>
  <c r="G4412" i="7" s="1"/>
  <c r="F4300" i="7"/>
  <c r="G4300" i="7" s="1"/>
  <c r="I3998" i="7"/>
  <c r="I3942" i="7"/>
  <c r="I3926" i="7"/>
  <c r="I3910" i="7"/>
  <c r="I3844" i="7"/>
  <c r="I3840" i="7"/>
  <c r="I3836" i="7"/>
  <c r="I3832" i="7"/>
  <c r="I3828" i="7"/>
  <c r="I3824" i="7"/>
  <c r="I3820" i="7"/>
  <c r="I3816" i="7"/>
  <c r="I3812" i="7"/>
  <c r="I3808" i="7"/>
  <c r="I3804" i="7"/>
  <c r="I3800" i="7"/>
  <c r="I3796" i="7"/>
  <c r="I3792" i="7"/>
  <c r="I3788" i="7"/>
  <c r="I3784" i="7"/>
  <c r="I3776" i="7"/>
  <c r="I3772" i="7"/>
  <c r="I3764" i="7"/>
  <c r="I3760" i="7"/>
  <c r="I3756" i="7"/>
  <c r="I3752" i="7"/>
  <c r="I3748" i="7"/>
  <c r="I3744" i="7"/>
  <c r="I3740" i="7"/>
  <c r="I3736" i="7"/>
  <c r="I3732" i="7"/>
  <c r="I3728" i="7"/>
  <c r="I3724" i="7"/>
  <c r="I3720" i="7"/>
  <c r="I3716" i="7"/>
  <c r="I3712" i="7"/>
  <c r="I3708" i="7"/>
  <c r="I3704" i="7"/>
  <c r="I3700" i="7"/>
  <c r="I3696" i="7"/>
  <c r="I3692" i="7"/>
  <c r="I3688" i="7"/>
  <c r="I3684" i="7"/>
  <c r="I3680" i="7"/>
  <c r="I3676" i="7"/>
  <c r="I3672" i="7"/>
  <c r="I3668" i="7"/>
  <c r="I3660" i="7"/>
  <c r="I3656" i="7"/>
  <c r="I3652" i="7"/>
  <c r="I3648" i="7"/>
  <c r="I3644" i="7"/>
  <c r="I3640" i="7"/>
  <c r="I3636" i="7"/>
  <c r="I3632" i="7"/>
  <c r="I3628" i="7"/>
  <c r="I3624" i="7"/>
  <c r="I3620" i="7"/>
  <c r="I3616" i="7"/>
  <c r="I3612" i="7"/>
  <c r="I3608" i="7"/>
  <c r="I3604" i="7"/>
  <c r="I3600" i="7"/>
  <c r="I3596" i="7"/>
  <c r="I3592" i="7"/>
  <c r="I3588" i="7"/>
  <c r="I3584" i="7"/>
  <c r="I3580" i="7"/>
  <c r="I3576" i="7"/>
  <c r="I3572" i="7"/>
  <c r="I3568" i="7"/>
  <c r="I3564" i="7"/>
  <c r="I3560" i="7"/>
  <c r="I3556" i="7"/>
  <c r="I3552" i="7"/>
  <c r="I3548" i="7"/>
  <c r="I3544" i="7"/>
  <c r="I3540" i="7"/>
  <c r="I3536" i="7"/>
  <c r="I3532" i="7"/>
  <c r="I3528" i="7"/>
  <c r="I3524" i="7"/>
  <c r="I3520" i="7"/>
  <c r="I3516" i="7"/>
  <c r="I3508" i="7"/>
  <c r="I3504" i="7"/>
  <c r="I3500" i="7"/>
  <c r="I3496" i="7"/>
  <c r="I3492" i="7"/>
  <c r="I3488" i="7"/>
  <c r="I3484" i="7"/>
  <c r="I3480" i="7"/>
  <c r="I3476" i="7"/>
  <c r="I3472" i="7"/>
  <c r="I3468" i="7"/>
  <c r="I3464" i="7"/>
  <c r="I3460" i="7"/>
  <c r="I3456" i="7"/>
  <c r="I3452" i="7"/>
  <c r="I3448" i="7"/>
  <c r="I3444" i="7"/>
  <c r="I3440" i="7"/>
  <c r="I3436" i="7"/>
  <c r="I3432" i="7"/>
  <c r="I3424" i="7"/>
  <c r="I3420" i="7"/>
  <c r="I3416" i="7"/>
  <c r="I3412" i="7"/>
  <c r="I3408" i="7"/>
  <c r="I3404" i="7"/>
  <c r="I3400" i="7"/>
  <c r="I3396" i="7"/>
  <c r="F3390" i="7"/>
  <c r="G3390" i="7" s="1"/>
  <c r="F3374" i="7"/>
  <c r="G3374" i="7" s="1"/>
  <c r="F3358" i="7"/>
  <c r="G3358" i="7" s="1"/>
  <c r="F3342" i="7"/>
  <c r="G3342" i="7" s="1"/>
  <c r="F3326" i="7"/>
  <c r="G3326" i="7" s="1"/>
  <c r="F3310" i="7"/>
  <c r="G3310" i="7" s="1"/>
  <c r="F3294" i="7"/>
  <c r="G3294" i="7" s="1"/>
  <c r="F3278" i="7"/>
  <c r="G3278" i="7" s="1"/>
  <c r="F3262" i="7"/>
  <c r="G3262" i="7" s="1"/>
  <c r="F3246" i="7"/>
  <c r="G3246" i="7" s="1"/>
  <c r="F3230" i="7"/>
  <c r="G3230" i="7" s="1"/>
  <c r="F3214" i="7"/>
  <c r="G3214" i="7" s="1"/>
  <c r="F3198" i="7"/>
  <c r="G3198" i="7" s="1"/>
  <c r="F4284" i="7"/>
  <c r="G4284" i="7" s="1"/>
  <c r="F4268" i="7"/>
  <c r="G4268" i="7" s="1"/>
  <c r="F4252" i="7"/>
  <c r="G4252" i="7" s="1"/>
  <c r="F4236" i="7"/>
  <c r="G4236" i="7" s="1"/>
  <c r="F4220" i="7"/>
  <c r="G4220" i="7" s="1"/>
  <c r="F4204" i="7"/>
  <c r="G4204" i="7" s="1"/>
  <c r="F4188" i="7"/>
  <c r="G4188" i="7" s="1"/>
  <c r="F4172" i="7"/>
  <c r="G4172" i="7" s="1"/>
  <c r="F4156" i="7"/>
  <c r="G4156" i="7" s="1"/>
  <c r="F4140" i="7"/>
  <c r="G4140" i="7" s="1"/>
  <c r="F4124" i="7"/>
  <c r="G4124" i="7" s="1"/>
  <c r="F4108" i="7"/>
  <c r="G4108" i="7" s="1"/>
  <c r="F4092" i="7"/>
  <c r="G4092" i="7" s="1"/>
  <c r="F4076" i="7"/>
  <c r="G4076" i="7" s="1"/>
  <c r="F3985" i="7"/>
  <c r="G3985" i="7" s="1"/>
  <c r="F3977" i="7"/>
  <c r="G3977" i="7" s="1"/>
  <c r="F3969" i="7"/>
  <c r="G3969" i="7" s="1"/>
  <c r="F3961" i="7"/>
  <c r="G3961" i="7" s="1"/>
  <c r="G3899" i="7"/>
  <c r="G3895" i="7"/>
  <c r="G3883" i="7"/>
  <c r="G3879" i="7"/>
  <c r="G3867" i="7"/>
  <c r="G3863" i="7"/>
  <c r="I3854" i="7"/>
  <c r="F3755" i="7"/>
  <c r="G3755" i="7" s="1"/>
  <c r="F3507" i="7"/>
  <c r="G3507" i="7" s="1"/>
  <c r="I3501" i="7"/>
  <c r="F3491" i="7"/>
  <c r="G3491" i="7" s="1"/>
  <c r="I3485" i="7"/>
  <c r="F3475" i="7"/>
  <c r="G3475" i="7" s="1"/>
  <c r="I3469" i="7"/>
  <c r="I3114" i="7"/>
  <c r="I3106" i="7"/>
  <c r="I3098" i="7"/>
  <c r="I3090" i="7"/>
  <c r="I3082" i="7"/>
  <c r="I3074" i="7"/>
  <c r="I3066" i="7"/>
  <c r="I3058" i="7"/>
  <c r="I3042" i="7"/>
  <c r="I3034" i="7"/>
  <c r="I3026" i="7"/>
  <c r="I3018" i="7"/>
  <c r="I3010" i="7"/>
  <c r="I3002" i="7"/>
  <c r="I2994" i="7"/>
  <c r="I2986" i="7"/>
  <c r="I2978" i="7"/>
  <c r="I2970" i="7"/>
  <c r="I2962" i="7"/>
  <c r="I2954" i="7"/>
  <c r="I2946" i="7"/>
  <c r="I2938" i="7"/>
  <c r="I2930" i="7"/>
  <c r="I2922" i="7"/>
  <c r="I2914" i="7"/>
  <c r="I2906" i="7"/>
  <c r="I2898" i="7"/>
  <c r="I2890" i="7"/>
  <c r="I3978" i="7"/>
  <c r="I3878" i="7"/>
  <c r="F3783" i="7"/>
  <c r="G3783" i="7" s="1"/>
  <c r="F3759" i="7"/>
  <c r="G3759" i="7" s="1"/>
  <c r="F3735" i="7"/>
  <c r="G3735" i="7" s="1"/>
  <c r="F3671" i="7"/>
  <c r="G3671" i="7" s="1"/>
  <c r="F3599" i="7"/>
  <c r="G3599" i="7" s="1"/>
  <c r="F3535" i="7"/>
  <c r="G3535" i="7" s="1"/>
  <c r="F3463" i="7"/>
  <c r="G3463" i="7" s="1"/>
  <c r="F3439" i="7"/>
  <c r="G3439" i="7" s="1"/>
  <c r="F3235" i="7"/>
  <c r="G3235" i="7" s="1"/>
  <c r="F3219" i="7"/>
  <c r="G3219" i="7" s="1"/>
  <c r="F3203" i="7"/>
  <c r="G3203" i="7" s="1"/>
  <c r="G3190" i="7"/>
  <c r="G3174" i="7"/>
  <c r="G3166" i="7"/>
  <c r="G3158" i="7"/>
  <c r="G3142" i="7"/>
  <c r="G3134" i="7"/>
  <c r="I3990" i="7"/>
  <c r="I3902" i="7"/>
  <c r="F3819" i="7"/>
  <c r="G3819" i="7" s="1"/>
  <c r="I3813" i="7"/>
  <c r="F3723" i="7"/>
  <c r="G3723" i="7" s="1"/>
  <c r="I3717" i="7"/>
  <c r="F3635" i="7"/>
  <c r="G3635" i="7" s="1"/>
  <c r="I3629" i="7"/>
  <c r="F3571" i="7"/>
  <c r="G3571" i="7" s="1"/>
  <c r="I3565" i="7"/>
  <c r="F3483" i="7"/>
  <c r="G3483" i="7" s="1"/>
  <c r="I3477" i="7"/>
  <c r="I3453" i="7"/>
  <c r="I3421" i="7"/>
  <c r="I3349" i="7"/>
  <c r="F3339" i="7"/>
  <c r="G3339" i="7" s="1"/>
  <c r="I3333" i="7"/>
  <c r="F3323" i="7"/>
  <c r="G3323" i="7" s="1"/>
  <c r="I3317" i="7"/>
  <c r="F3307" i="7"/>
  <c r="G3307" i="7" s="1"/>
  <c r="I3301" i="7"/>
  <c r="F3291" i="7"/>
  <c r="G3291" i="7" s="1"/>
  <c r="I3285" i="7"/>
  <c r="F3275" i="7"/>
  <c r="G3275" i="7" s="1"/>
  <c r="I3269" i="7"/>
  <c r="F3259" i="7"/>
  <c r="G3259" i="7" s="1"/>
  <c r="I3253" i="7"/>
  <c r="F3243" i="7"/>
  <c r="G3243" i="7" s="1"/>
  <c r="I3159" i="7"/>
  <c r="H3118" i="7"/>
  <c r="I3118" i="7" s="1"/>
  <c r="H3110" i="7"/>
  <c r="I3110" i="7" s="1"/>
  <c r="H3102" i="7"/>
  <c r="I3102" i="7" s="1"/>
  <c r="H3094" i="7"/>
  <c r="I3094" i="7" s="1"/>
  <c r="H3086" i="7"/>
  <c r="I3086" i="7" s="1"/>
  <c r="H3078" i="7"/>
  <c r="I3078" i="7" s="1"/>
  <c r="H3070" i="7"/>
  <c r="I3070" i="7" s="1"/>
  <c r="H3062" i="7"/>
  <c r="I3062" i="7" s="1"/>
  <c r="H3054" i="7"/>
  <c r="I3054" i="7" s="1"/>
  <c r="H3046" i="7"/>
  <c r="I3046" i="7" s="1"/>
  <c r="H3030" i="7"/>
  <c r="I3030" i="7" s="1"/>
  <c r="H3022" i="7"/>
  <c r="I3022" i="7" s="1"/>
  <c r="H3014" i="7"/>
  <c r="I3014" i="7" s="1"/>
  <c r="H2998" i="7"/>
  <c r="I2998" i="7" s="1"/>
  <c r="H2990" i="7"/>
  <c r="I2990" i="7" s="1"/>
  <c r="H2982" i="7"/>
  <c r="I2982" i="7" s="1"/>
  <c r="H2974" i="7"/>
  <c r="I2974" i="7" s="1"/>
  <c r="H2966" i="7"/>
  <c r="I2966" i="7" s="1"/>
  <c r="H2958" i="7"/>
  <c r="I2958" i="7" s="1"/>
  <c r="H2950" i="7"/>
  <c r="I2950" i="7" s="1"/>
  <c r="H2942" i="7"/>
  <c r="I2942" i="7" s="1"/>
  <c r="H2934" i="7"/>
  <c r="I2934" i="7" s="1"/>
  <c r="H2918" i="7"/>
  <c r="I2918" i="7" s="1"/>
  <c r="H2910" i="7"/>
  <c r="I2910" i="7" s="1"/>
  <c r="H2902" i="7"/>
  <c r="I2902" i="7" s="1"/>
  <c r="H2894" i="7"/>
  <c r="I2894" i="7" s="1"/>
  <c r="H2886" i="7"/>
  <c r="I2886" i="7" s="1"/>
  <c r="H2870" i="7"/>
  <c r="I2870" i="7" s="1"/>
  <c r="H2854" i="7"/>
  <c r="I2854" i="7" s="1"/>
  <c r="H2838" i="7"/>
  <c r="I2838" i="7" s="1"/>
  <c r="H2822" i="7"/>
  <c r="I2822" i="7" s="1"/>
  <c r="H2806" i="7"/>
  <c r="I2806" i="7" s="1"/>
  <c r="H2790" i="7"/>
  <c r="I2790" i="7" s="1"/>
  <c r="H2774" i="7"/>
  <c r="I2774" i="7" s="1"/>
  <c r="H2758" i="7"/>
  <c r="I2758" i="7" s="1"/>
  <c r="H2742" i="7"/>
  <c r="I2742" i="7" s="1"/>
  <c r="F3099" i="7"/>
  <c r="G3099" i="7" s="1"/>
  <c r="F3067" i="7"/>
  <c r="G3067" i="7" s="1"/>
  <c r="I3044" i="7"/>
  <c r="I3036" i="7"/>
  <c r="I2976" i="7"/>
  <c r="I2944" i="7"/>
  <c r="F2899" i="7"/>
  <c r="G2899" i="7" s="1"/>
  <c r="F2733" i="7"/>
  <c r="G2733" i="7" s="1"/>
  <c r="F2701" i="7"/>
  <c r="G2701" i="7" s="1"/>
  <c r="F2669" i="7"/>
  <c r="G2669" i="7" s="1"/>
  <c r="I2659" i="7"/>
  <c r="I2655" i="7"/>
  <c r="I2647" i="7"/>
  <c r="I2639" i="7"/>
  <c r="I2631" i="7"/>
  <c r="I2623" i="7"/>
  <c r="I2615" i="7"/>
  <c r="I2607" i="7"/>
  <c r="I2599" i="7"/>
  <c r="I2591" i="7"/>
  <c r="I2583" i="7"/>
  <c r="I2567" i="7"/>
  <c r="I2559" i="7"/>
  <c r="I2551" i="7"/>
  <c r="I2543" i="7"/>
  <c r="I2535" i="7"/>
  <c r="I2519" i="7"/>
  <c r="I2503" i="7"/>
  <c r="I2495" i="7"/>
  <c r="I2487" i="7"/>
  <c r="I2479" i="7"/>
  <c r="I2463" i="7"/>
  <c r="I2455" i="7"/>
  <c r="I2447" i="7"/>
  <c r="I2439" i="7"/>
  <c r="I2431" i="7"/>
  <c r="I2423" i="7"/>
  <c r="I2415" i="7"/>
  <c r="I2407" i="7"/>
  <c r="I2399" i="7"/>
  <c r="I2391" i="7"/>
  <c r="I2383" i="7"/>
  <c r="I2375" i="7"/>
  <c r="I2367" i="7"/>
  <c r="I2359" i="7"/>
  <c r="I2351" i="7"/>
  <c r="I2343" i="7"/>
  <c r="I2335" i="7"/>
  <c r="I2327" i="7"/>
  <c r="I2319" i="7"/>
  <c r="I2311" i="7"/>
  <c r="I2303" i="7"/>
  <c r="I2295" i="7"/>
  <c r="I2287" i="7"/>
  <c r="I2279" i="7"/>
  <c r="I2271" i="7"/>
  <c r="I2263" i="7"/>
  <c r="I2255" i="7"/>
  <c r="I2247" i="7"/>
  <c r="I2239" i="7"/>
  <c r="I2231" i="7"/>
  <c r="I2223" i="7"/>
  <c r="I2215" i="7"/>
  <c r="I2207" i="7"/>
  <c r="I2199" i="7"/>
  <c r="I2191" i="7"/>
  <c r="I2183" i="7"/>
  <c r="I2175" i="7"/>
  <c r="I2167" i="7"/>
  <c r="I2159" i="7"/>
  <c r="I2151" i="7"/>
  <c r="I2143" i="7"/>
  <c r="I2135" i="7"/>
  <c r="I2127" i="7"/>
  <c r="I2119" i="7"/>
  <c r="I2103" i="7"/>
  <c r="I2095" i="7"/>
  <c r="I2087" i="7"/>
  <c r="I2079" i="7"/>
  <c r="I2071" i="7"/>
  <c r="I2063" i="7"/>
  <c r="I2055" i="7"/>
  <c r="I2047" i="7"/>
  <c r="I2039" i="7"/>
  <c r="I2031" i="7"/>
  <c r="I2023" i="7"/>
  <c r="I2015" i="7"/>
  <c r="I1999" i="7"/>
  <c r="I1991" i="7"/>
  <c r="I1983" i="7"/>
  <c r="I1975" i="7"/>
  <c r="I1967" i="7"/>
  <c r="I1959" i="7"/>
  <c r="I1951" i="7"/>
  <c r="I1943" i="7"/>
  <c r="I1935" i="7"/>
  <c r="I1927" i="7"/>
  <c r="I1919" i="7"/>
  <c r="I1911" i="7"/>
  <c r="I1895" i="7"/>
  <c r="I1887" i="7"/>
  <c r="I1879" i="7"/>
  <c r="I1871" i="7"/>
  <c r="I1863" i="7"/>
  <c r="I1855" i="7"/>
  <c r="J1833" i="7"/>
  <c r="K1833" i="7" s="1"/>
  <c r="J1737" i="7"/>
  <c r="K1737" i="7" s="1"/>
  <c r="J1673" i="7"/>
  <c r="K1673" i="7" s="1"/>
  <c r="I3381" i="7"/>
  <c r="F3340" i="7"/>
  <c r="G3340" i="7" s="1"/>
  <c r="F3324" i="7"/>
  <c r="G3324" i="7" s="1"/>
  <c r="F3308" i="7"/>
  <c r="G3308" i="7" s="1"/>
  <c r="F3292" i="7"/>
  <c r="G3292" i="7" s="1"/>
  <c r="F3276" i="7"/>
  <c r="G3276" i="7" s="1"/>
  <c r="F3260" i="7"/>
  <c r="G3260" i="7" s="1"/>
  <c r="F3244" i="7"/>
  <c r="G3244" i="7" s="1"/>
  <c r="I2924" i="7"/>
  <c r="I2908" i="7"/>
  <c r="I2892" i="7"/>
  <c r="I3970" i="7"/>
  <c r="F3623" i="7"/>
  <c r="G3623" i="7" s="1"/>
  <c r="F3559" i="7"/>
  <c r="G3559" i="7" s="1"/>
  <c r="F3047" i="7"/>
  <c r="G3047" i="7" s="1"/>
  <c r="F2995" i="7"/>
  <c r="G2995" i="7" s="1"/>
  <c r="F2979" i="7"/>
  <c r="G2979" i="7" s="1"/>
  <c r="F2963" i="7"/>
  <c r="G2963" i="7" s="1"/>
  <c r="F2947" i="7"/>
  <c r="G2947" i="7" s="1"/>
  <c r="F2931" i="7"/>
  <c r="G2931" i="7" s="1"/>
  <c r="F2923" i="7"/>
  <c r="G2923" i="7" s="1"/>
  <c r="F2907" i="7"/>
  <c r="G2907" i="7" s="1"/>
  <c r="F2891" i="7"/>
  <c r="G2891" i="7" s="1"/>
  <c r="H2651" i="7"/>
  <c r="I2651" i="7" s="1"/>
  <c r="H2643" i="7"/>
  <c r="I2643" i="7" s="1"/>
  <c r="H2635" i="7"/>
  <c r="I2635" i="7" s="1"/>
  <c r="H2627" i="7"/>
  <c r="I2627" i="7" s="1"/>
  <c r="H2619" i="7"/>
  <c r="I2619" i="7" s="1"/>
  <c r="H2611" i="7"/>
  <c r="I2611" i="7" s="1"/>
  <c r="H2603" i="7"/>
  <c r="I2603" i="7" s="1"/>
  <c r="H2595" i="7"/>
  <c r="I2595" i="7" s="1"/>
  <c r="H2587" i="7"/>
  <c r="I2587" i="7" s="1"/>
  <c r="H2579" i="7"/>
  <c r="I2579" i="7" s="1"/>
  <c r="H2571" i="7"/>
  <c r="I2571" i="7" s="1"/>
  <c r="H2563" i="7"/>
  <c r="I2563" i="7" s="1"/>
  <c r="H2555" i="7"/>
  <c r="I2555" i="7" s="1"/>
  <c r="H2547" i="7"/>
  <c r="I2547" i="7" s="1"/>
  <c r="H2539" i="7"/>
  <c r="I2539" i="7" s="1"/>
  <c r="H2531" i="7"/>
  <c r="I2531" i="7" s="1"/>
  <c r="H2523" i="7"/>
  <c r="I2523" i="7" s="1"/>
  <c r="H2515" i="7"/>
  <c r="I2515" i="7" s="1"/>
  <c r="H2507" i="7"/>
  <c r="I2507" i="7" s="1"/>
  <c r="H2499" i="7"/>
  <c r="I2499" i="7" s="1"/>
  <c r="H2483" i="7"/>
  <c r="I2483" i="7" s="1"/>
  <c r="H2475" i="7"/>
  <c r="I2475" i="7" s="1"/>
  <c r="H2467" i="7"/>
  <c r="I2467" i="7" s="1"/>
  <c r="H2459" i="7"/>
  <c r="I2459" i="7" s="1"/>
  <c r="H2451" i="7"/>
  <c r="I2451" i="7" s="1"/>
  <c r="H2443" i="7"/>
  <c r="I2443" i="7" s="1"/>
  <c r="H2427" i="7"/>
  <c r="I2427" i="7" s="1"/>
  <c r="H2419" i="7"/>
  <c r="I2419" i="7" s="1"/>
  <c r="H2411" i="7"/>
  <c r="I2411" i="7" s="1"/>
  <c r="H2403" i="7"/>
  <c r="I2403" i="7" s="1"/>
  <c r="H2395" i="7"/>
  <c r="I2395" i="7" s="1"/>
  <c r="H2387" i="7"/>
  <c r="I2387" i="7" s="1"/>
  <c r="H2379" i="7"/>
  <c r="I2379" i="7" s="1"/>
  <c r="H2371" i="7"/>
  <c r="I2371" i="7" s="1"/>
  <c r="H2363" i="7"/>
  <c r="I2363" i="7" s="1"/>
  <c r="H2355" i="7"/>
  <c r="I2355" i="7" s="1"/>
  <c r="H2347" i="7"/>
  <c r="I2347" i="7" s="1"/>
  <c r="H2339" i="7"/>
  <c r="I2339" i="7" s="1"/>
  <c r="H2323" i="7"/>
  <c r="I2323" i="7" s="1"/>
  <c r="H2315" i="7"/>
  <c r="I2315" i="7" s="1"/>
  <c r="H2307" i="7"/>
  <c r="I2307" i="7" s="1"/>
  <c r="H2299" i="7"/>
  <c r="I2299" i="7" s="1"/>
  <c r="H2291" i="7"/>
  <c r="I2291" i="7" s="1"/>
  <c r="H2283" i="7"/>
  <c r="I2283" i="7" s="1"/>
  <c r="H2275" i="7"/>
  <c r="I2275" i="7" s="1"/>
  <c r="H2267" i="7"/>
  <c r="I2267" i="7" s="1"/>
  <c r="H2251" i="7"/>
  <c r="I2251" i="7" s="1"/>
  <c r="H2243" i="7"/>
  <c r="I2243" i="7" s="1"/>
  <c r="H2235" i="7"/>
  <c r="I2235" i="7" s="1"/>
  <c r="H2227" i="7"/>
  <c r="I2227" i="7" s="1"/>
  <c r="H2219" i="7"/>
  <c r="I2219" i="7" s="1"/>
  <c r="H2203" i="7"/>
  <c r="I2203" i="7" s="1"/>
  <c r="H2187" i="7"/>
  <c r="I2187" i="7" s="1"/>
  <c r="H2179" i="7"/>
  <c r="I2179" i="7" s="1"/>
  <c r="H2171" i="7"/>
  <c r="I2171" i="7" s="1"/>
  <c r="H2163" i="7"/>
  <c r="I2163" i="7" s="1"/>
  <c r="H2155" i="7"/>
  <c r="I2155" i="7" s="1"/>
  <c r="H2147" i="7"/>
  <c r="I2147" i="7" s="1"/>
  <c r="H2139" i="7"/>
  <c r="I2139" i="7" s="1"/>
  <c r="H2123" i="7"/>
  <c r="I2123" i="7" s="1"/>
  <c r="H2115" i="7"/>
  <c r="I2115" i="7" s="1"/>
  <c r="H2107" i="7"/>
  <c r="I2107" i="7" s="1"/>
  <c r="H2099" i="7"/>
  <c r="I2099" i="7" s="1"/>
  <c r="H2091" i="7"/>
  <c r="I2091" i="7" s="1"/>
  <c r="H2083" i="7"/>
  <c r="I2083" i="7" s="1"/>
  <c r="H2075" i="7"/>
  <c r="I2075" i="7" s="1"/>
  <c r="H2067" i="7"/>
  <c r="I2067" i="7" s="1"/>
  <c r="H2059" i="7"/>
  <c r="I2059" i="7" s="1"/>
  <c r="H2051" i="7"/>
  <c r="I2051" i="7" s="1"/>
  <c r="H2043" i="7"/>
  <c r="I2043" i="7" s="1"/>
  <c r="H2035" i="7"/>
  <c r="I2035" i="7" s="1"/>
  <c r="H2027" i="7"/>
  <c r="I2027" i="7" s="1"/>
  <c r="H2019" i="7"/>
  <c r="I2019" i="7" s="1"/>
  <c r="H2011" i="7"/>
  <c r="I2011" i="7" s="1"/>
  <c r="H2003" i="7"/>
  <c r="I2003" i="7" s="1"/>
  <c r="H1995" i="7"/>
  <c r="I1995" i="7" s="1"/>
  <c r="H1987" i="7"/>
  <c r="I1987" i="7" s="1"/>
  <c r="H1971" i="7"/>
  <c r="I1971" i="7" s="1"/>
  <c r="H1963" i="7"/>
  <c r="I1963" i="7" s="1"/>
  <c r="H1955" i="7"/>
  <c r="I1955" i="7" s="1"/>
  <c r="H1947" i="7"/>
  <c r="I1947" i="7" s="1"/>
  <c r="H1939" i="7"/>
  <c r="I1939" i="7" s="1"/>
  <c r="H1931" i="7"/>
  <c r="I1931" i="7" s="1"/>
  <c r="H1923" i="7"/>
  <c r="I1923" i="7" s="1"/>
  <c r="H1915" i="7"/>
  <c r="I1915" i="7" s="1"/>
  <c r="H1907" i="7"/>
  <c r="I1907" i="7" s="1"/>
  <c r="H1899" i="7"/>
  <c r="I1899" i="7" s="1"/>
  <c r="H1891" i="7"/>
  <c r="I1891" i="7" s="1"/>
  <c r="H1883" i="7"/>
  <c r="I1883" i="7" s="1"/>
  <c r="H1875" i="7"/>
  <c r="I1875" i="7" s="1"/>
  <c r="H1867" i="7"/>
  <c r="I1867" i="7" s="1"/>
  <c r="H1859" i="7"/>
  <c r="I1859" i="7" s="1"/>
  <c r="H1851" i="7"/>
  <c r="I1851" i="7" s="1"/>
  <c r="H1843" i="7"/>
  <c r="I1843" i="7" s="1"/>
  <c r="H1827" i="7"/>
  <c r="I1827" i="7" s="1"/>
  <c r="H1811" i="7"/>
  <c r="I1811" i="7" s="1"/>
  <c r="H1795" i="7"/>
  <c r="I1795" i="7" s="1"/>
  <c r="H1779" i="7"/>
  <c r="I1779" i="7" s="1"/>
  <c r="H1763" i="7"/>
  <c r="I1763" i="7" s="1"/>
  <c r="H1747" i="7"/>
  <c r="I1747" i="7" s="1"/>
  <c r="H1731" i="7"/>
  <c r="I1731" i="7" s="1"/>
  <c r="H1715" i="7"/>
  <c r="I1715" i="7" s="1"/>
  <c r="H1699" i="7"/>
  <c r="I1699" i="7" s="1"/>
  <c r="H1683" i="7"/>
  <c r="I1683" i="7" s="1"/>
  <c r="F2612" i="7"/>
  <c r="G2612" i="7" s="1"/>
  <c r="F2560" i="7"/>
  <c r="G2560" i="7" s="1"/>
  <c r="F2496" i="7"/>
  <c r="G2496" i="7" s="1"/>
  <c r="F2488" i="7"/>
  <c r="G2488" i="7" s="1"/>
  <c r="F2460" i="7"/>
  <c r="G2460" i="7" s="1"/>
  <c r="F2404" i="7"/>
  <c r="G2404" i="7" s="1"/>
  <c r="F2360" i="7"/>
  <c r="G2360" i="7" s="1"/>
  <c r="I2325" i="7"/>
  <c r="F2276" i="7"/>
  <c r="G2276" i="7" s="1"/>
  <c r="I2265" i="7"/>
  <c r="F2252" i="7"/>
  <c r="G2252" i="7" s="1"/>
  <c r="I2241" i="7"/>
  <c r="F2116" i="7"/>
  <c r="G2116" i="7" s="1"/>
  <c r="I2109" i="7"/>
  <c r="F2088" i="7"/>
  <c r="G2088" i="7" s="1"/>
  <c r="I2045" i="7"/>
  <c r="F2024" i="7"/>
  <c r="G2024" i="7" s="1"/>
  <c r="I1989" i="7"/>
  <c r="I1961" i="7"/>
  <c r="F1940" i="7"/>
  <c r="G1940" i="7" s="1"/>
  <c r="I1893" i="7"/>
  <c r="F1872" i="7"/>
  <c r="G1872" i="7" s="1"/>
  <c r="G1840" i="7"/>
  <c r="G1832" i="7"/>
  <c r="G1824" i="7"/>
  <c r="G1812" i="7"/>
  <c r="G1804" i="7"/>
  <c r="G1796" i="7"/>
  <c r="G1788" i="7"/>
  <c r="G1776" i="7"/>
  <c r="F3447" i="7"/>
  <c r="G3447" i="7" s="1"/>
  <c r="F3111" i="7"/>
  <c r="G3111" i="7" s="1"/>
  <c r="F2951" i="7"/>
  <c r="G2951" i="7" s="1"/>
  <c r="G2730" i="7"/>
  <c r="F2648" i="7"/>
  <c r="G2648" i="7" s="1"/>
  <c r="F2616" i="7"/>
  <c r="G2616" i="7" s="1"/>
  <c r="F2584" i="7"/>
  <c r="G2584" i="7" s="1"/>
  <c r="F2548" i="7"/>
  <c r="G2548" i="7" s="1"/>
  <c r="F2448" i="7"/>
  <c r="G2448" i="7" s="1"/>
  <c r="F2324" i="7"/>
  <c r="G2324" i="7" s="1"/>
  <c r="F2240" i="7"/>
  <c r="G2240" i="7" s="1"/>
  <c r="F2120" i="7"/>
  <c r="G2120" i="7" s="1"/>
  <c r="F2004" i="7"/>
  <c r="G2004" i="7" s="1"/>
  <c r="F1988" i="7"/>
  <c r="G1988" i="7" s="1"/>
  <c r="F1892" i="7"/>
  <c r="G1892" i="7" s="1"/>
  <c r="F1876" i="7"/>
  <c r="G1876" i="7" s="1"/>
  <c r="F1860" i="7"/>
  <c r="G1860" i="7" s="1"/>
  <c r="F2652" i="7"/>
  <c r="G2652" i="7" s="1"/>
  <c r="F2588" i="7"/>
  <c r="G2588" i="7" s="1"/>
  <c r="F2536" i="7"/>
  <c r="G2536" i="7" s="1"/>
  <c r="F2516" i="7"/>
  <c r="G2516" i="7" s="1"/>
  <c r="F2368" i="7"/>
  <c r="G2368" i="7" s="1"/>
  <c r="F2352" i="7"/>
  <c r="G2352" i="7" s="1"/>
  <c r="F2336" i="7"/>
  <c r="G2336" i="7" s="1"/>
  <c r="F2300" i="7"/>
  <c r="G2300" i="7" s="1"/>
  <c r="F2284" i="7"/>
  <c r="G2284" i="7" s="1"/>
  <c r="F2268" i="7"/>
  <c r="G2268" i="7" s="1"/>
  <c r="F3807" i="7"/>
  <c r="G3807" i="7" s="1"/>
  <c r="F3503" i="7"/>
  <c r="G3503" i="7" s="1"/>
  <c r="G2714" i="7"/>
  <c r="G2698" i="7"/>
  <c r="F2682" i="7"/>
  <c r="G2682" i="7" s="1"/>
  <c r="I2261" i="7"/>
  <c r="I2117" i="7"/>
  <c r="I1953" i="7"/>
  <c r="H1599" i="7"/>
  <c r="I1599" i="7" s="1"/>
  <c r="J1444" i="7"/>
  <c r="K1444" i="7" s="1"/>
  <c r="J1412" i="7"/>
  <c r="K1412" i="7" s="1"/>
  <c r="I2041" i="7"/>
  <c r="H1726" i="7"/>
  <c r="I1726" i="7" s="1"/>
  <c r="H1710" i="7"/>
  <c r="I1710" i="7" s="1"/>
  <c r="H1702" i="7"/>
  <c r="I1702" i="7" s="1"/>
  <c r="H1694" i="7"/>
  <c r="I1694" i="7" s="1"/>
  <c r="I1569" i="7"/>
  <c r="I1537" i="7"/>
  <c r="J1375" i="7"/>
  <c r="K1375" i="7" s="1"/>
  <c r="J1351" i="7"/>
  <c r="K1351" i="7" s="1"/>
  <c r="J1255" i="7"/>
  <c r="K1255" i="7" s="1"/>
  <c r="J1127" i="7"/>
  <c r="K1127" i="7" s="1"/>
  <c r="J1111" i="7"/>
  <c r="K1111" i="7" s="1"/>
  <c r="J951" i="7"/>
  <c r="K951" i="7" s="1"/>
  <c r="J903" i="7"/>
  <c r="K903" i="7" s="1"/>
  <c r="J887" i="7"/>
  <c r="K887" i="7" s="1"/>
  <c r="I2233" i="7"/>
  <c r="I2037" i="7"/>
  <c r="J748" i="7"/>
  <c r="K748" i="7" s="1"/>
  <c r="J708" i="7"/>
  <c r="K708" i="7" s="1"/>
  <c r="J688" i="7"/>
  <c r="K688" i="7" s="1"/>
  <c r="J664" i="7"/>
  <c r="K664" i="7" s="1"/>
  <c r="J648" i="7"/>
  <c r="K648" i="7" s="1"/>
  <c r="J632" i="7"/>
  <c r="K632" i="7" s="1"/>
  <c r="J608" i="7"/>
  <c r="K608" i="7" s="1"/>
  <c r="J528" i="7"/>
  <c r="K528" i="7" s="1"/>
  <c r="J428" i="7"/>
  <c r="K428" i="7" s="1"/>
  <c r="J348" i="7"/>
  <c r="K348" i="7" s="1"/>
  <c r="J300" i="7"/>
  <c r="K300" i="7" s="1"/>
  <c r="J252" i="7"/>
  <c r="K252" i="7" s="1"/>
  <c r="J164" i="7"/>
  <c r="K164" i="7" s="1"/>
  <c r="J124" i="7"/>
  <c r="K124" i="7" s="1"/>
  <c r="J80" i="7"/>
  <c r="K80" i="7" s="1"/>
  <c r="I1657" i="7"/>
  <c r="H1476" i="7"/>
  <c r="I1476" i="7" s="1"/>
  <c r="J639" i="7"/>
  <c r="K639" i="7" s="1"/>
  <c r="J615" i="7"/>
  <c r="K615" i="7" s="1"/>
  <c r="H1644" i="7"/>
  <c r="I1644" i="7" s="1"/>
  <c r="H1596" i="7"/>
  <c r="I1596" i="7" s="1"/>
  <c r="H1526" i="7"/>
  <c r="I1526" i="7" s="1"/>
  <c r="H706" i="7"/>
  <c r="I706" i="7" s="1"/>
  <c r="H594" i="7"/>
  <c r="I594" i="7" s="1"/>
  <c r="H570" i="7"/>
  <c r="I570" i="7" s="1"/>
  <c r="H538" i="7"/>
  <c r="I538" i="7" s="1"/>
  <c r="H530" i="7"/>
  <c r="I530" i="7" s="1"/>
  <c r="H506" i="7"/>
  <c r="I506" i="7" s="1"/>
  <c r="H498" i="7"/>
  <c r="I498" i="7" s="1"/>
  <c r="H490" i="7"/>
  <c r="I490" i="7" s="1"/>
  <c r="H482" i="7"/>
  <c r="I482" i="7" s="1"/>
  <c r="H466" i="7"/>
  <c r="I466" i="7" s="1"/>
  <c r="H442" i="7"/>
  <c r="I442" i="7" s="1"/>
  <c r="H418" i="7"/>
  <c r="I418" i="7" s="1"/>
  <c r="H370" i="7"/>
  <c r="I370" i="7" s="1"/>
  <c r="H346" i="7"/>
  <c r="I346" i="7" s="1"/>
  <c r="H218" i="7"/>
  <c r="I218" i="7" s="1"/>
  <c r="H186" i="7"/>
  <c r="I186" i="7" s="1"/>
  <c r="H1502" i="7"/>
  <c r="I1502" i="7" s="1"/>
  <c r="H1470" i="7"/>
  <c r="I1470" i="7" s="1"/>
  <c r="H815" i="7"/>
  <c r="I815" i="7" s="1"/>
  <c r="H798" i="7"/>
  <c r="I798" i="7" s="1"/>
  <c r="H782" i="7"/>
  <c r="I782" i="7" s="1"/>
  <c r="H760" i="7"/>
  <c r="I760" i="7" s="1"/>
  <c r="H736" i="7"/>
  <c r="I736" i="7" s="1"/>
  <c r="H712" i="7"/>
  <c r="I712" i="7" s="1"/>
  <c r="H704" i="7"/>
  <c r="I704" i="7" s="1"/>
  <c r="H696" i="7"/>
  <c r="I696" i="7" s="1"/>
  <c r="I1697" i="7"/>
  <c r="H1592" i="7"/>
  <c r="I1592" i="7" s="1"/>
  <c r="I1489" i="7"/>
  <c r="H687" i="7"/>
  <c r="I687" i="7" s="1"/>
  <c r="H621" i="7"/>
  <c r="I621" i="7" s="1"/>
  <c r="H563" i="7"/>
  <c r="I563" i="7" s="1"/>
  <c r="H467" i="7"/>
  <c r="I467" i="7" s="1"/>
  <c r="H398" i="7"/>
  <c r="I398" i="7" s="1"/>
  <c r="H315" i="7"/>
  <c r="I315" i="7" s="1"/>
  <c r="H275" i="7"/>
  <c r="I275" i="7" s="1"/>
  <c r="H120" i="7"/>
  <c r="I120" i="7" s="1"/>
  <c r="H111" i="7"/>
  <c r="I111" i="7" s="1"/>
  <c r="H60" i="7"/>
  <c r="I60" i="7" s="1"/>
  <c r="H571" i="7"/>
  <c r="I571" i="7" s="1"/>
  <c r="H475" i="7"/>
  <c r="I475" i="7" s="1"/>
  <c r="H456" i="7"/>
  <c r="I456" i="7" s="1"/>
  <c r="H400" i="7"/>
  <c r="I400" i="7" s="1"/>
  <c r="H355" i="7"/>
  <c r="I355" i="7" s="1"/>
  <c r="H339" i="7"/>
  <c r="I339" i="7" s="1"/>
  <c r="H9" i="7"/>
  <c r="I9" i="7" s="1"/>
  <c r="H422" i="7"/>
  <c r="I422" i="7" s="1"/>
  <c r="H78" i="7"/>
  <c r="I78" i="7" s="1"/>
  <c r="H37" i="7"/>
  <c r="I37" i="7" s="1"/>
  <c r="F5192" i="7"/>
  <c r="G5192" i="7" s="1"/>
  <c r="F5056" i="7"/>
  <c r="G5056" i="7" s="1"/>
  <c r="F5032" i="7"/>
  <c r="G5032" i="7" s="1"/>
  <c r="F5383" i="7"/>
  <c r="G5383" i="7" s="1"/>
  <c r="F5164" i="7"/>
  <c r="G5164" i="7" s="1"/>
  <c r="F5112" i="7"/>
  <c r="G5112" i="7" s="1"/>
  <c r="F5024" i="7"/>
  <c r="G5024" i="7" s="1"/>
  <c r="F5008" i="7"/>
  <c r="G5008" i="7" s="1"/>
  <c r="F4984" i="7"/>
  <c r="G4984" i="7" s="1"/>
  <c r="F4968" i="7"/>
  <c r="G4968" i="7" s="1"/>
  <c r="F4952" i="7"/>
  <c r="G4952" i="7" s="1"/>
  <c r="F4936" i="7"/>
  <c r="G4936" i="7" s="1"/>
  <c r="F5732" i="7"/>
  <c r="G5732" i="7" s="1"/>
  <c r="F5144" i="7"/>
  <c r="G5144" i="7" s="1"/>
  <c r="F4988" i="7"/>
  <c r="G4988" i="7" s="1"/>
  <c r="F4972" i="7"/>
  <c r="G4972" i="7" s="1"/>
  <c r="F4956" i="7"/>
  <c r="G4956" i="7" s="1"/>
  <c r="F4940" i="7"/>
  <c r="G4940" i="7" s="1"/>
  <c r="I4726" i="7"/>
  <c r="I4718" i="7"/>
  <c r="I4710" i="7"/>
  <c r="J4704" i="7"/>
  <c r="K4704" i="7" s="1"/>
  <c r="I4702" i="7"/>
  <c r="I4694" i="7"/>
  <c r="I4889" i="7"/>
  <c r="I4873" i="7"/>
  <c r="I4857" i="7"/>
  <c r="I4841" i="7"/>
  <c r="F4745" i="7"/>
  <c r="G4745" i="7" s="1"/>
  <c r="F4729" i="7"/>
  <c r="G4729" i="7" s="1"/>
  <c r="F5016" i="7"/>
  <c r="G5016" i="7" s="1"/>
  <c r="F4687" i="7"/>
  <c r="G4687" i="7" s="1"/>
  <c r="F5044" i="7"/>
  <c r="G5044" i="7" s="1"/>
  <c r="F4992" i="7"/>
  <c r="G4992" i="7" s="1"/>
  <c r="F4928" i="7"/>
  <c r="G4928" i="7" s="1"/>
  <c r="F4737" i="7"/>
  <c r="G4737" i="7" s="1"/>
  <c r="G4725" i="7"/>
  <c r="G4717" i="7"/>
  <c r="G4709" i="7"/>
  <c r="G4701" i="7"/>
  <c r="G4693" i="7"/>
  <c r="I4664" i="7"/>
  <c r="I4632" i="7"/>
  <c r="I4611" i="7"/>
  <c r="I5229" i="7"/>
  <c r="F4629" i="7"/>
  <c r="G4629" i="7" s="1"/>
  <c r="F4613" i="7"/>
  <c r="G4613" i="7" s="1"/>
  <c r="H4684" i="7"/>
  <c r="I4684" i="7" s="1"/>
  <c r="H4644" i="7"/>
  <c r="I4644" i="7" s="1"/>
  <c r="F4625" i="7"/>
  <c r="G4625" i="7" s="1"/>
  <c r="F4609" i="7"/>
  <c r="G4609" i="7" s="1"/>
  <c r="F4589" i="7"/>
  <c r="G4589" i="7" s="1"/>
  <c r="I4558" i="7"/>
  <c r="F4537" i="7"/>
  <c r="G4537" i="7" s="1"/>
  <c r="I4533" i="7"/>
  <c r="I4525" i="7"/>
  <c r="I4521" i="7"/>
  <c r="I4517" i="7"/>
  <c r="I4509" i="7"/>
  <c r="I4505" i="7"/>
  <c r="I4501" i="7"/>
  <c r="I4493" i="7"/>
  <c r="I4489" i="7"/>
  <c r="I4485" i="7"/>
  <c r="I4477" i="7"/>
  <c r="I4473" i="7"/>
  <c r="I4469" i="7"/>
  <c r="I4461" i="7"/>
  <c r="I4457" i="7"/>
  <c r="I4453" i="7"/>
  <c r="I4445" i="7"/>
  <c r="I4441" i="7"/>
  <c r="I4437" i="7"/>
  <c r="I4429" i="7"/>
  <c r="I4425" i="7"/>
  <c r="I4421" i="7"/>
  <c r="I4413" i="7"/>
  <c r="I4409" i="7"/>
  <c r="I4405" i="7"/>
  <c r="I4397" i="7"/>
  <c r="I4389" i="7"/>
  <c r="I4381" i="7"/>
  <c r="I4377" i="7"/>
  <c r="I4373" i="7"/>
  <c r="I4365" i="7"/>
  <c r="I4361" i="7"/>
  <c r="I4349" i="7"/>
  <c r="I4345" i="7"/>
  <c r="I4341" i="7"/>
  <c r="I4333" i="7"/>
  <c r="I4329" i="7"/>
  <c r="I4325" i="7"/>
  <c r="I4317" i="7"/>
  <c r="I4313" i="7"/>
  <c r="I4309" i="7"/>
  <c r="I4301" i="7"/>
  <c r="I4297" i="7"/>
  <c r="I4293" i="7"/>
  <c r="I4285" i="7"/>
  <c r="I4281" i="7"/>
  <c r="I4277" i="7"/>
  <c r="I4269" i="7"/>
  <c r="I4265" i="7"/>
  <c r="I4261" i="7"/>
  <c r="I4253" i="7"/>
  <c r="I4249" i="7"/>
  <c r="I4245" i="7"/>
  <c r="I4237" i="7"/>
  <c r="I4233" i="7"/>
  <c r="I4229" i="7"/>
  <c r="I4221" i="7"/>
  <c r="I4217" i="7"/>
  <c r="I4213" i="7"/>
  <c r="I4205" i="7"/>
  <c r="I4201" i="7"/>
  <c r="I4197" i="7"/>
  <c r="I4189" i="7"/>
  <c r="I4185" i="7"/>
  <c r="I4181" i="7"/>
  <c r="I4173" i="7"/>
  <c r="I4169" i="7"/>
  <c r="I4165" i="7"/>
  <c r="I4157" i="7"/>
  <c r="I4153" i="7"/>
  <c r="I4149" i="7"/>
  <c r="I4141" i="7"/>
  <c r="I4137" i="7"/>
  <c r="I4133" i="7"/>
  <c r="I4125" i="7"/>
  <c r="I4121" i="7"/>
  <c r="I4117" i="7"/>
  <c r="I4109" i="7"/>
  <c r="I4105" i="7"/>
  <c r="I4101" i="7"/>
  <c r="I4093" i="7"/>
  <c r="I4089" i="7"/>
  <c r="I4085" i="7"/>
  <c r="I4077" i="7"/>
  <c r="I4073" i="7"/>
  <c r="I4069" i="7"/>
  <c r="F4063" i="7"/>
  <c r="G4063" i="7" s="1"/>
  <c r="F4047" i="7"/>
  <c r="G4047" i="7" s="1"/>
  <c r="F4031" i="7"/>
  <c r="G4031" i="7" s="1"/>
  <c r="F4015" i="7"/>
  <c r="G4015" i="7" s="1"/>
  <c r="F3999" i="7"/>
  <c r="G3999" i="7" s="1"/>
  <c r="F3983" i="7"/>
  <c r="G3983" i="7" s="1"/>
  <c r="F3967" i="7"/>
  <c r="G3967" i="7" s="1"/>
  <c r="F3951" i="7"/>
  <c r="G3951" i="7" s="1"/>
  <c r="F3935" i="7"/>
  <c r="G3935" i="7" s="1"/>
  <c r="F3919" i="7"/>
  <c r="G3919" i="7" s="1"/>
  <c r="F3903" i="7"/>
  <c r="G3903" i="7" s="1"/>
  <c r="G4585" i="7"/>
  <c r="G4581" i="7"/>
  <c r="G4569" i="7"/>
  <c r="G4565" i="7"/>
  <c r="G4543" i="7"/>
  <c r="F4528" i="7"/>
  <c r="G4528" i="7" s="1"/>
  <c r="I4474" i="7"/>
  <c r="F4464" i="7"/>
  <c r="G4464" i="7" s="1"/>
  <c r="I4426" i="7"/>
  <c r="F4392" i="7"/>
  <c r="G4392" i="7" s="1"/>
  <c r="I4314" i="7"/>
  <c r="F4304" i="7"/>
  <c r="G4304" i="7" s="1"/>
  <c r="F4064" i="7"/>
  <c r="G4064" i="7" s="1"/>
  <c r="I4058" i="7"/>
  <c r="F4048" i="7"/>
  <c r="G4048" i="7" s="1"/>
  <c r="F4032" i="7"/>
  <c r="G4032" i="7" s="1"/>
  <c r="I4026" i="7"/>
  <c r="F4532" i="7"/>
  <c r="G4532" i="7" s="1"/>
  <c r="I4526" i="7"/>
  <c r="F4468" i="7"/>
  <c r="G4468" i="7" s="1"/>
  <c r="I4462" i="7"/>
  <c r="F4404" i="7"/>
  <c r="G4404" i="7" s="1"/>
  <c r="I4398" i="7"/>
  <c r="F4364" i="7"/>
  <c r="G4364" i="7" s="1"/>
  <c r="F4264" i="7"/>
  <c r="G4264" i="7" s="1"/>
  <c r="I4258" i="7"/>
  <c r="F4200" i="7"/>
  <c r="G4200" i="7" s="1"/>
  <c r="I4194" i="7"/>
  <c r="F4136" i="7"/>
  <c r="G4136" i="7" s="1"/>
  <c r="I4130" i="7"/>
  <c r="F4072" i="7"/>
  <c r="G4072" i="7" s="1"/>
  <c r="F4606" i="7"/>
  <c r="G4606" i="7" s="1"/>
  <c r="F4492" i="7"/>
  <c r="G4492" i="7" s="1"/>
  <c r="F4428" i="7"/>
  <c r="G4428" i="7" s="1"/>
  <c r="F4316" i="7"/>
  <c r="G4316" i="7" s="1"/>
  <c r="F4324" i="7"/>
  <c r="G4324" i="7" s="1"/>
  <c r="F4292" i="7"/>
  <c r="G4292" i="7" s="1"/>
  <c r="F4276" i="7"/>
  <c r="G4276" i="7" s="1"/>
  <c r="F4260" i="7"/>
  <c r="G4260" i="7" s="1"/>
  <c r="F4244" i="7"/>
  <c r="G4244" i="7" s="1"/>
  <c r="F4228" i="7"/>
  <c r="G4228" i="7" s="1"/>
  <c r="F4212" i="7"/>
  <c r="G4212" i="7" s="1"/>
  <c r="F4196" i="7"/>
  <c r="G4196" i="7" s="1"/>
  <c r="F4180" i="7"/>
  <c r="G4180" i="7" s="1"/>
  <c r="F4164" i="7"/>
  <c r="G4164" i="7" s="1"/>
  <c r="F4148" i="7"/>
  <c r="G4148" i="7" s="1"/>
  <c r="F4132" i="7"/>
  <c r="G4132" i="7" s="1"/>
  <c r="F4116" i="7"/>
  <c r="G4116" i="7" s="1"/>
  <c r="F4100" i="7"/>
  <c r="G4100" i="7" s="1"/>
  <c r="F4084" i="7"/>
  <c r="G4084" i="7" s="1"/>
  <c r="F4029" i="7"/>
  <c r="G4029" i="7" s="1"/>
  <c r="F3904" i="7"/>
  <c r="G3904" i="7" s="1"/>
  <c r="I3888" i="7"/>
  <c r="I3856" i="7"/>
  <c r="F3386" i="7"/>
  <c r="G3386" i="7" s="1"/>
  <c r="F3370" i="7"/>
  <c r="G3370" i="7" s="1"/>
  <c r="F3354" i="7"/>
  <c r="G3354" i="7" s="1"/>
  <c r="F3338" i="7"/>
  <c r="G3338" i="7" s="1"/>
  <c r="F3322" i="7"/>
  <c r="G3322" i="7" s="1"/>
  <c r="F3306" i="7"/>
  <c r="G3306" i="7" s="1"/>
  <c r="F3290" i="7"/>
  <c r="G3290" i="7" s="1"/>
  <c r="F3274" i="7"/>
  <c r="G3274" i="7" s="1"/>
  <c r="F3258" i="7"/>
  <c r="G3258" i="7" s="1"/>
  <c r="F3242" i="7"/>
  <c r="G3242" i="7" s="1"/>
  <c r="F3226" i="7"/>
  <c r="G3226" i="7" s="1"/>
  <c r="F3210" i="7"/>
  <c r="G3210" i="7" s="1"/>
  <c r="G3889" i="7"/>
  <c r="G3873" i="7"/>
  <c r="G3857" i="7"/>
  <c r="F3747" i="7"/>
  <c r="G3747" i="7" s="1"/>
  <c r="I3741" i="7"/>
  <c r="F3731" i="7"/>
  <c r="G3731" i="7" s="1"/>
  <c r="I3725" i="7"/>
  <c r="F3715" i="7"/>
  <c r="G3715" i="7" s="1"/>
  <c r="I3709" i="7"/>
  <c r="F3699" i="7"/>
  <c r="G3699" i="7" s="1"/>
  <c r="I3693" i="7"/>
  <c r="F3683" i="7"/>
  <c r="G3683" i="7" s="1"/>
  <c r="I3677" i="7"/>
  <c r="F3667" i="7"/>
  <c r="G3667" i="7" s="1"/>
  <c r="F3451" i="7"/>
  <c r="G3451" i="7" s="1"/>
  <c r="I3445" i="7"/>
  <c r="F3435" i="7"/>
  <c r="G3435" i="7" s="1"/>
  <c r="I3429" i="7"/>
  <c r="F3419" i="7"/>
  <c r="G3419" i="7" s="1"/>
  <c r="F3403" i="7"/>
  <c r="G3403" i="7" s="1"/>
  <c r="I3397" i="7"/>
  <c r="F3182" i="7"/>
  <c r="G3182" i="7" s="1"/>
  <c r="F3150" i="7"/>
  <c r="G3150" i="7" s="1"/>
  <c r="I2882" i="7"/>
  <c r="I2866" i="7"/>
  <c r="I2850" i="7"/>
  <c r="I2834" i="7"/>
  <c r="I2818" i="7"/>
  <c r="I2802" i="7"/>
  <c r="I2786" i="7"/>
  <c r="I2770" i="7"/>
  <c r="I2754" i="7"/>
  <c r="I2738" i="7"/>
  <c r="F3799" i="7"/>
  <c r="G3799" i="7" s="1"/>
  <c r="F3775" i="7"/>
  <c r="G3775" i="7" s="1"/>
  <c r="F3687" i="7"/>
  <c r="G3687" i="7" s="1"/>
  <c r="F3615" i="7"/>
  <c r="G3615" i="7" s="1"/>
  <c r="F3551" i="7"/>
  <c r="G3551" i="7" s="1"/>
  <c r="F3479" i="7"/>
  <c r="G3479" i="7" s="1"/>
  <c r="F3455" i="7"/>
  <c r="G3455" i="7" s="1"/>
  <c r="F3835" i="7"/>
  <c r="G3835" i="7" s="1"/>
  <c r="I3829" i="7"/>
  <c r="F3763" i="7"/>
  <c r="G3763" i="7" s="1"/>
  <c r="I3757" i="7"/>
  <c r="F3739" i="7"/>
  <c r="G3739" i="7" s="1"/>
  <c r="I3733" i="7"/>
  <c r="F3675" i="7"/>
  <c r="G3675" i="7" s="1"/>
  <c r="I3669" i="7"/>
  <c r="F3651" i="7"/>
  <c r="G3651" i="7" s="1"/>
  <c r="I3645" i="7"/>
  <c r="F3587" i="7"/>
  <c r="G3587" i="7" s="1"/>
  <c r="I3581" i="7"/>
  <c r="F3523" i="7"/>
  <c r="G3523" i="7" s="1"/>
  <c r="I3517" i="7"/>
  <c r="F3499" i="7"/>
  <c r="G3499" i="7" s="1"/>
  <c r="I3493" i="7"/>
  <c r="I3353" i="7"/>
  <c r="F3343" i="7"/>
  <c r="G3343" i="7" s="1"/>
  <c r="I3337" i="7"/>
  <c r="F3327" i="7"/>
  <c r="G3327" i="7" s="1"/>
  <c r="I3321" i="7"/>
  <c r="F3311" i="7"/>
  <c r="G3311" i="7" s="1"/>
  <c r="I3305" i="7"/>
  <c r="F3295" i="7"/>
  <c r="G3295" i="7" s="1"/>
  <c r="I3289" i="7"/>
  <c r="F3279" i="7"/>
  <c r="G3279" i="7" s="1"/>
  <c r="I3273" i="7"/>
  <c r="F3263" i="7"/>
  <c r="G3263" i="7" s="1"/>
  <c r="I3257" i="7"/>
  <c r="F3247" i="7"/>
  <c r="G3247" i="7" s="1"/>
  <c r="I3183" i="7"/>
  <c r="I3151" i="7"/>
  <c r="G3121" i="7"/>
  <c r="G3113" i="7"/>
  <c r="G3105" i="7"/>
  <c r="G3097" i="7"/>
  <c r="G3089" i="7"/>
  <c r="G3081" i="7"/>
  <c r="G3073" i="7"/>
  <c r="G3065" i="7"/>
  <c r="G3057" i="7"/>
  <c r="G3041" i="7"/>
  <c r="G3033" i="7"/>
  <c r="G3025" i="7"/>
  <c r="G3017" i="7"/>
  <c r="G3009" i="7"/>
  <c r="G3001" i="7"/>
  <c r="G2993" i="7"/>
  <c r="G2985" i="7"/>
  <c r="G2977" i="7"/>
  <c r="G2969" i="7"/>
  <c r="G2961" i="7"/>
  <c r="G2953" i="7"/>
  <c r="G2945" i="7"/>
  <c r="G2937" i="7"/>
  <c r="G2929" i="7"/>
  <c r="G2921" i="7"/>
  <c r="G2913" i="7"/>
  <c r="G2905" i="7"/>
  <c r="G2897" i="7"/>
  <c r="G2889" i="7"/>
  <c r="H2874" i="7"/>
  <c r="I2874" i="7" s="1"/>
  <c r="H2858" i="7"/>
  <c r="I2858" i="7" s="1"/>
  <c r="H2842" i="7"/>
  <c r="I2842" i="7" s="1"/>
  <c r="H2826" i="7"/>
  <c r="I2826" i="7" s="1"/>
  <c r="H2810" i="7"/>
  <c r="I2810" i="7" s="1"/>
  <c r="H2794" i="7"/>
  <c r="I2794" i="7" s="1"/>
  <c r="H2778" i="7"/>
  <c r="I2778" i="7" s="1"/>
  <c r="H2762" i="7"/>
  <c r="I2762" i="7" s="1"/>
  <c r="H2746" i="7"/>
  <c r="I2746" i="7" s="1"/>
  <c r="F3015" i="7"/>
  <c r="G3015" i="7" s="1"/>
  <c r="F2987" i="7"/>
  <c r="G2987" i="7" s="1"/>
  <c r="F2955" i="7"/>
  <c r="G2955" i="7" s="1"/>
  <c r="G2734" i="7"/>
  <c r="F2725" i="7"/>
  <c r="G2725" i="7" s="1"/>
  <c r="I2707" i="7"/>
  <c r="G2702" i="7"/>
  <c r="F2693" i="7"/>
  <c r="G2693" i="7" s="1"/>
  <c r="I2675" i="7"/>
  <c r="G2670" i="7"/>
  <c r="F2661" i="7"/>
  <c r="G2661" i="7" s="1"/>
  <c r="I1839" i="7"/>
  <c r="I1823" i="7"/>
  <c r="J1813" i="7"/>
  <c r="K1813" i="7" s="1"/>
  <c r="I1807" i="7"/>
  <c r="I1791" i="7"/>
  <c r="I1775" i="7"/>
  <c r="I1759" i="7"/>
  <c r="I1743" i="7"/>
  <c r="I1727" i="7"/>
  <c r="I1711" i="7"/>
  <c r="I1695" i="7"/>
  <c r="I1679" i="7"/>
  <c r="F3352" i="7"/>
  <c r="G3352" i="7" s="1"/>
  <c r="F3336" i="7"/>
  <c r="G3336" i="7" s="1"/>
  <c r="F3320" i="7"/>
  <c r="G3320" i="7" s="1"/>
  <c r="F3304" i="7"/>
  <c r="G3304" i="7" s="1"/>
  <c r="F3288" i="7"/>
  <c r="G3288" i="7" s="1"/>
  <c r="F3272" i="7"/>
  <c r="G3272" i="7" s="1"/>
  <c r="F3256" i="7"/>
  <c r="G3256" i="7" s="1"/>
  <c r="F3119" i="7"/>
  <c r="G3119" i="7" s="1"/>
  <c r="F3103" i="7"/>
  <c r="G3103" i="7" s="1"/>
  <c r="F3087" i="7"/>
  <c r="G3087" i="7" s="1"/>
  <c r="F3071" i="7"/>
  <c r="G3071" i="7" s="1"/>
  <c r="F3055" i="7"/>
  <c r="G3055" i="7" s="1"/>
  <c r="F2726" i="7"/>
  <c r="G2726" i="7" s="1"/>
  <c r="F2710" i="7"/>
  <c r="G2710" i="7" s="1"/>
  <c r="F2694" i="7"/>
  <c r="G2694" i="7" s="1"/>
  <c r="F2678" i="7"/>
  <c r="G2678" i="7" s="1"/>
  <c r="F2662" i="7"/>
  <c r="G2662" i="7" s="1"/>
  <c r="F4057" i="7"/>
  <c r="G4057" i="7" s="1"/>
  <c r="F3639" i="7"/>
  <c r="G3639" i="7" s="1"/>
  <c r="F3575" i="7"/>
  <c r="G3575" i="7" s="1"/>
  <c r="F3023" i="7"/>
  <c r="G3023" i="7" s="1"/>
  <c r="G2654" i="7"/>
  <c r="G2646" i="7"/>
  <c r="G2638" i="7"/>
  <c r="G2630" i="7"/>
  <c r="G2622" i="7"/>
  <c r="G2614" i="7"/>
  <c r="G2606" i="7"/>
  <c r="G2598" i="7"/>
  <c r="G2590" i="7"/>
  <c r="G2574" i="7"/>
  <c r="G2566" i="7"/>
  <c r="G2558" i="7"/>
  <c r="G2550" i="7"/>
  <c r="G2542" i="7"/>
  <c r="G2526" i="7"/>
  <c r="G2518" i="7"/>
  <c r="G2502" i="7"/>
  <c r="G2494" i="7"/>
  <c r="G2486" i="7"/>
  <c r="G2478" i="7"/>
  <c r="G2462" i="7"/>
  <c r="G2454" i="7"/>
  <c r="G2446" i="7"/>
  <c r="G2438" i="7"/>
  <c r="G2430" i="7"/>
  <c r="G2422" i="7"/>
  <c r="G2414" i="7"/>
  <c r="G2406" i="7"/>
  <c r="G2398" i="7"/>
  <c r="G2390" i="7"/>
  <c r="G2382" i="7"/>
  <c r="G2374" i="7"/>
  <c r="G2366" i="7"/>
  <c r="G2358" i="7"/>
  <c r="G2350" i="7"/>
  <c r="G2342" i="7"/>
  <c r="G2334" i="7"/>
  <c r="G2326" i="7"/>
  <c r="G2318" i="7"/>
  <c r="G2310" i="7"/>
  <c r="G2302" i="7"/>
  <c r="G2294" i="7"/>
  <c r="G2286" i="7"/>
  <c r="G2278" i="7"/>
  <c r="G2270" i="7"/>
  <c r="G2262" i="7"/>
  <c r="G2254" i="7"/>
  <c r="G2246" i="7"/>
  <c r="G2238" i="7"/>
  <c r="G2230" i="7"/>
  <c r="G2222" i="7"/>
  <c r="G2214" i="7"/>
  <c r="G2206" i="7"/>
  <c r="G2198" i="7"/>
  <c r="G2182" i="7"/>
  <c r="G2174" i="7"/>
  <c r="G2166" i="7"/>
  <c r="G2158" i="7"/>
  <c r="G2150" i="7"/>
  <c r="G2142" i="7"/>
  <c r="G2134" i="7"/>
  <c r="G2126" i="7"/>
  <c r="G2118" i="7"/>
  <c r="G2102" i="7"/>
  <c r="G2094" i="7"/>
  <c r="G2086" i="7"/>
  <c r="G2078" i="7"/>
  <c r="G2070" i="7"/>
  <c r="G2062" i="7"/>
  <c r="G2054" i="7"/>
  <c r="G2046" i="7"/>
  <c r="G2038" i="7"/>
  <c r="G2030" i="7"/>
  <c r="G2022" i="7"/>
  <c r="G2014" i="7"/>
  <c r="G1998" i="7"/>
  <c r="G1990" i="7"/>
  <c r="G1982" i="7"/>
  <c r="G1974" i="7"/>
  <c r="G1966" i="7"/>
  <c r="G1958" i="7"/>
  <c r="G1950" i="7"/>
  <c r="G1942" i="7"/>
  <c r="G1934" i="7"/>
  <c r="G1926" i="7"/>
  <c r="G1918" i="7"/>
  <c r="G1910" i="7"/>
  <c r="G1894" i="7"/>
  <c r="G1886" i="7"/>
  <c r="G1878" i="7"/>
  <c r="G1870" i="7"/>
  <c r="G1862" i="7"/>
  <c r="G1854" i="7"/>
  <c r="H1831" i="7"/>
  <c r="I1831" i="7" s="1"/>
  <c r="H1815" i="7"/>
  <c r="I1815" i="7" s="1"/>
  <c r="H1799" i="7"/>
  <c r="I1799" i="7" s="1"/>
  <c r="H1767" i="7"/>
  <c r="I1767" i="7" s="1"/>
  <c r="H1751" i="7"/>
  <c r="I1751" i="7" s="1"/>
  <c r="H1719" i="7"/>
  <c r="I1719" i="7" s="1"/>
  <c r="H1703" i="7"/>
  <c r="I1703" i="7" s="1"/>
  <c r="F3431" i="7"/>
  <c r="G3431" i="7" s="1"/>
  <c r="F2967" i="7"/>
  <c r="G2967" i="7" s="1"/>
  <c r="F2628" i="7"/>
  <c r="G2628" i="7" s="1"/>
  <c r="I2617" i="7"/>
  <c r="I2565" i="7"/>
  <c r="I2501" i="7"/>
  <c r="I2465" i="7"/>
  <c r="F2420" i="7"/>
  <c r="G2420" i="7" s="1"/>
  <c r="I2409" i="7"/>
  <c r="I2365" i="7"/>
  <c r="F2292" i="7"/>
  <c r="G2292" i="7" s="1"/>
  <c r="I2281" i="7"/>
  <c r="F2220" i="7"/>
  <c r="G2220" i="7" s="1"/>
  <c r="I2177" i="7"/>
  <c r="I2161" i="7"/>
  <c r="I2145" i="7"/>
  <c r="I2093" i="7"/>
  <c r="F2072" i="7"/>
  <c r="G2072" i="7" s="1"/>
  <c r="I2029" i="7"/>
  <c r="F2008" i="7"/>
  <c r="G2008" i="7" s="1"/>
  <c r="I1945" i="7"/>
  <c r="F1924" i="7"/>
  <c r="G1924" i="7" s="1"/>
  <c r="I1877" i="7"/>
  <c r="F1856" i="7"/>
  <c r="G1856" i="7" s="1"/>
  <c r="F3839" i="7"/>
  <c r="G3839" i="7" s="1"/>
  <c r="F3679" i="7"/>
  <c r="G3679" i="7" s="1"/>
  <c r="I3361" i="7"/>
  <c r="I3052" i="7"/>
  <c r="I2653" i="7"/>
  <c r="I2621" i="7"/>
  <c r="I2589" i="7"/>
  <c r="I2553" i="7"/>
  <c r="I2453" i="7"/>
  <c r="F2408" i="7"/>
  <c r="G2408" i="7" s="1"/>
  <c r="F2348" i="7"/>
  <c r="G2348" i="7" s="1"/>
  <c r="F2280" i="7"/>
  <c r="G2280" i="7" s="1"/>
  <c r="I2245" i="7"/>
  <c r="F2224" i="7"/>
  <c r="G2224" i="7" s="1"/>
  <c r="F2176" i="7"/>
  <c r="G2176" i="7" s="1"/>
  <c r="F2160" i="7"/>
  <c r="G2160" i="7" s="1"/>
  <c r="F2144" i="7"/>
  <c r="G2144" i="7" s="1"/>
  <c r="F2108" i="7"/>
  <c r="G2108" i="7" s="1"/>
  <c r="F2092" i="7"/>
  <c r="G2092" i="7" s="1"/>
  <c r="F2076" i="7"/>
  <c r="G2076" i="7" s="1"/>
  <c r="F2060" i="7"/>
  <c r="G2060" i="7" s="1"/>
  <c r="F2044" i="7"/>
  <c r="G2044" i="7" s="1"/>
  <c r="F2028" i="7"/>
  <c r="G2028" i="7" s="1"/>
  <c r="F2012" i="7"/>
  <c r="G2012" i="7" s="1"/>
  <c r="F1976" i="7"/>
  <c r="G1976" i="7" s="1"/>
  <c r="F1960" i="7"/>
  <c r="G1960" i="7" s="1"/>
  <c r="F1944" i="7"/>
  <c r="G1944" i="7" s="1"/>
  <c r="F1928" i="7"/>
  <c r="G1928" i="7" s="1"/>
  <c r="I1667" i="7"/>
  <c r="I1651" i="7"/>
  <c r="I1635" i="7"/>
  <c r="I3100" i="7"/>
  <c r="F3095" i="7"/>
  <c r="G3095" i="7" s="1"/>
  <c r="I2657" i="7"/>
  <c r="F2636" i="7"/>
  <c r="G2636" i="7" s="1"/>
  <c r="I2593" i="7"/>
  <c r="I2541" i="7"/>
  <c r="I2521" i="7"/>
  <c r="F2480" i="7"/>
  <c r="G2480" i="7" s="1"/>
  <c r="F2428" i="7"/>
  <c r="G2428" i="7" s="1"/>
  <c r="F2412" i="7"/>
  <c r="G2412" i="7" s="1"/>
  <c r="F2396" i="7"/>
  <c r="G2396" i="7" s="1"/>
  <c r="F2380" i="7"/>
  <c r="G2380" i="7" s="1"/>
  <c r="I2317" i="7"/>
  <c r="F2244" i="7"/>
  <c r="G2244" i="7" s="1"/>
  <c r="I2988" i="7"/>
  <c r="F2983" i="7"/>
  <c r="G2983" i="7" s="1"/>
  <c r="I2900" i="7"/>
  <c r="F2895" i="7"/>
  <c r="G2895" i="7" s="1"/>
  <c r="I2684" i="7"/>
  <c r="I2660" i="7"/>
  <c r="I2597" i="7"/>
  <c r="I2545" i="7"/>
  <c r="I2497" i="7"/>
  <c r="I2461" i="7"/>
  <c r="I2445" i="7"/>
  <c r="I2321" i="7"/>
  <c r="I2209" i="7"/>
  <c r="I2021" i="7"/>
  <c r="J1452" i="7"/>
  <c r="K1452" i="7" s="1"/>
  <c r="J1420" i="7"/>
  <c r="K1420" i="7" s="1"/>
  <c r="I2205" i="7"/>
  <c r="I2073" i="7"/>
  <c r="I1941" i="7"/>
  <c r="H1668" i="7"/>
  <c r="I1668" i="7" s="1"/>
  <c r="H1620" i="7"/>
  <c r="I1620" i="7" s="1"/>
  <c r="I1601" i="7"/>
  <c r="H1543" i="7"/>
  <c r="I1543" i="7" s="1"/>
  <c r="J1247" i="7"/>
  <c r="K1247" i="7" s="1"/>
  <c r="J1143" i="7"/>
  <c r="K1143" i="7" s="1"/>
  <c r="J1103" i="7"/>
  <c r="K1103" i="7" s="1"/>
  <c r="J1087" i="7"/>
  <c r="K1087" i="7" s="1"/>
  <c r="J1055" i="7"/>
  <c r="K1055" i="7" s="1"/>
  <c r="J1039" i="7"/>
  <c r="K1039" i="7" s="1"/>
  <c r="J1023" i="7"/>
  <c r="K1023" i="7" s="1"/>
  <c r="J1007" i="7"/>
  <c r="K1007" i="7" s="1"/>
  <c r="I2153" i="7"/>
  <c r="I2001" i="7"/>
  <c r="H1550" i="7"/>
  <c r="I1550" i="7" s="1"/>
  <c r="H1518" i="7"/>
  <c r="I1518" i="7" s="1"/>
  <c r="J700" i="7"/>
  <c r="K700" i="7" s="1"/>
  <c r="J660" i="7"/>
  <c r="K660" i="7" s="1"/>
  <c r="J644" i="7"/>
  <c r="K644" i="7" s="1"/>
  <c r="J572" i="7"/>
  <c r="K572" i="7" s="1"/>
  <c r="J504" i="7"/>
  <c r="K504" i="7" s="1"/>
  <c r="J492" i="7"/>
  <c r="K492" i="7" s="1"/>
  <c r="J436" i="7"/>
  <c r="K436" i="7" s="1"/>
  <c r="J420" i="7"/>
  <c r="K420" i="7" s="1"/>
  <c r="J404" i="7"/>
  <c r="K404" i="7" s="1"/>
  <c r="J356" i="7"/>
  <c r="K356" i="7" s="1"/>
  <c r="J260" i="7"/>
  <c r="K260" i="7" s="1"/>
  <c r="J236" i="7"/>
  <c r="K236" i="7" s="1"/>
  <c r="J188" i="7"/>
  <c r="K188" i="7" s="1"/>
  <c r="J172" i="7"/>
  <c r="K172" i="7" s="1"/>
  <c r="J132" i="7"/>
  <c r="K132" i="7" s="1"/>
  <c r="I2025" i="7"/>
  <c r="I1925" i="7"/>
  <c r="I1857" i="7"/>
  <c r="H818" i="7"/>
  <c r="I818" i="7" s="1"/>
  <c r="J759" i="7"/>
  <c r="K759" i="7" s="1"/>
  <c r="I1701" i="7"/>
  <c r="H774" i="7"/>
  <c r="I774" i="7" s="1"/>
  <c r="H682" i="7"/>
  <c r="I682" i="7" s="1"/>
  <c r="H674" i="7"/>
  <c r="I674" i="7" s="1"/>
  <c r="H666" i="7"/>
  <c r="I666" i="7" s="1"/>
  <c r="H658" i="7"/>
  <c r="I658" i="7" s="1"/>
  <c r="H650" i="7"/>
  <c r="I650" i="7" s="1"/>
  <c r="H642" i="7"/>
  <c r="I642" i="7" s="1"/>
  <c r="H610" i="7"/>
  <c r="I610" i="7" s="1"/>
  <c r="H562" i="7"/>
  <c r="I562" i="7" s="1"/>
  <c r="H434" i="7"/>
  <c r="I434" i="7" s="1"/>
  <c r="H410" i="7"/>
  <c r="I410" i="7" s="1"/>
  <c r="H386" i="7"/>
  <c r="I386" i="7" s="1"/>
  <c r="H242" i="7"/>
  <c r="I242" i="7" s="1"/>
  <c r="H210" i="7"/>
  <c r="I210" i="7" s="1"/>
  <c r="H178" i="7"/>
  <c r="I178" i="7" s="1"/>
  <c r="I1545" i="7"/>
  <c r="H834" i="7"/>
  <c r="I834" i="7" s="1"/>
  <c r="H794" i="7"/>
  <c r="I794" i="7" s="1"/>
  <c r="H778" i="7"/>
  <c r="I778" i="7" s="1"/>
  <c r="H766" i="7"/>
  <c r="I766" i="7" s="1"/>
  <c r="H750" i="7"/>
  <c r="I750" i="7" s="1"/>
  <c r="H742" i="7"/>
  <c r="I742" i="7" s="1"/>
  <c r="H718" i="7"/>
  <c r="I718" i="7" s="1"/>
  <c r="I1689" i="7"/>
  <c r="H1527" i="7"/>
  <c r="I1527" i="7" s="1"/>
  <c r="H557" i="7"/>
  <c r="I557" i="7" s="1"/>
  <c r="H531" i="7"/>
  <c r="I531" i="7" s="1"/>
  <c r="H424" i="7"/>
  <c r="I424" i="7" s="1"/>
  <c r="H235" i="7"/>
  <c r="I235" i="7" s="1"/>
  <c r="H131" i="7"/>
  <c r="I131" i="7" s="1"/>
  <c r="H107" i="7"/>
  <c r="I107" i="7" s="1"/>
  <c r="H49" i="7"/>
  <c r="I49" i="7" s="1"/>
  <c r="H41" i="7"/>
  <c r="I41" i="7" s="1"/>
  <c r="H33" i="7"/>
  <c r="I33" i="7" s="1"/>
  <c r="H262" i="7"/>
  <c r="I262" i="7" s="1"/>
  <c r="H579" i="7"/>
  <c r="I579" i="7" s="1"/>
  <c r="H537" i="7"/>
  <c r="I537" i="7" s="1"/>
  <c r="H349" i="7"/>
  <c r="I349" i="7" s="1"/>
  <c r="H328" i="7"/>
  <c r="I328" i="7" s="1"/>
  <c r="H279" i="7"/>
  <c r="I279" i="7" s="1"/>
  <c r="H237" i="7"/>
  <c r="I237" i="7" s="1"/>
  <c r="H110" i="7"/>
  <c r="I110" i="7" s="1"/>
  <c r="H277" i="7"/>
  <c r="I277" i="7" s="1"/>
  <c r="H118" i="7"/>
  <c r="I118" i="7" s="1"/>
  <c r="H86" i="7"/>
  <c r="I86" i="7" s="1"/>
  <c r="H13" i="7"/>
  <c r="I13" i="7" s="1"/>
  <c r="H109" i="7"/>
  <c r="I109" i="7" s="1"/>
  <c r="F2656" i="7"/>
  <c r="G2656" i="7" s="1"/>
  <c r="F2640" i="7"/>
  <c r="G2640" i="7" s="1"/>
  <c r="F2624" i="7"/>
  <c r="G2624" i="7" s="1"/>
  <c r="F2608" i="7"/>
  <c r="G2608" i="7" s="1"/>
  <c r="F2592" i="7"/>
  <c r="G2592" i="7" s="1"/>
  <c r="F2572" i="7"/>
  <c r="G2572" i="7" s="1"/>
  <c r="F2556" i="7"/>
  <c r="G2556" i="7" s="1"/>
  <c r="F2540" i="7"/>
  <c r="G2540" i="7" s="1"/>
  <c r="F2520" i="7"/>
  <c r="G2520" i="7" s="1"/>
  <c r="G1766" i="7"/>
  <c r="G1760" i="7"/>
  <c r="G1750" i="7"/>
  <c r="G1744" i="7"/>
  <c r="G1678" i="7"/>
  <c r="H1648" i="7"/>
  <c r="I1648" i="7" s="1"/>
  <c r="G1630" i="7"/>
  <c r="I1617" i="7"/>
  <c r="H1600" i="7"/>
  <c r="I1600" i="7" s="1"/>
  <c r="G1534" i="7"/>
  <c r="I1521" i="7"/>
  <c r="I1460" i="7"/>
  <c r="I1428" i="7"/>
  <c r="F2100" i="7"/>
  <c r="G2100" i="7" s="1"/>
  <c r="F2068" i="7"/>
  <c r="G2068" i="7" s="1"/>
  <c r="F2036" i="7"/>
  <c r="G2036" i="7" s="1"/>
  <c r="F1968" i="7"/>
  <c r="G1968" i="7" s="1"/>
  <c r="F1936" i="7"/>
  <c r="G1936" i="7" s="1"/>
  <c r="I1797" i="7"/>
  <c r="F1594" i="7"/>
  <c r="G1594" i="7" s="1"/>
  <c r="I1593" i="7"/>
  <c r="G1574" i="7"/>
  <c r="I1568" i="7"/>
  <c r="G1548" i="7"/>
  <c r="I1544" i="7"/>
  <c r="I1535" i="7"/>
  <c r="F1474" i="7"/>
  <c r="G1474" i="7" s="1"/>
  <c r="I1473" i="7"/>
  <c r="F1404" i="7"/>
  <c r="G1404" i="7" s="1"/>
  <c r="F1400" i="7"/>
  <c r="G1400" i="7" s="1"/>
  <c r="F1396" i="7"/>
  <c r="G1396" i="7" s="1"/>
  <c r="F1392" i="7"/>
  <c r="G1392" i="7" s="1"/>
  <c r="F1388" i="7"/>
  <c r="G1388" i="7" s="1"/>
  <c r="F1384" i="7"/>
  <c r="G1384" i="7" s="1"/>
  <c r="F1380" i="7"/>
  <c r="G1380" i="7" s="1"/>
  <c r="F1376" i="7"/>
  <c r="G1376" i="7" s="1"/>
  <c r="F1372" i="7"/>
  <c r="G1372" i="7" s="1"/>
  <c r="F1364" i="7"/>
  <c r="G1364" i="7" s="1"/>
  <c r="F1356" i="7"/>
  <c r="G1356" i="7" s="1"/>
  <c r="F1352" i="7"/>
  <c r="G1352" i="7" s="1"/>
  <c r="F1348" i="7"/>
  <c r="G1348" i="7" s="1"/>
  <c r="F1344" i="7"/>
  <c r="G1344" i="7" s="1"/>
  <c r="F1336" i="7"/>
  <c r="G1336" i="7" s="1"/>
  <c r="F1332" i="7"/>
  <c r="G1332" i="7" s="1"/>
  <c r="F1328" i="7"/>
  <c r="G1328" i="7" s="1"/>
  <c r="F1320" i="7"/>
  <c r="G1320" i="7" s="1"/>
  <c r="F1312" i="7"/>
  <c r="G1312" i="7" s="1"/>
  <c r="F1308" i="7"/>
  <c r="G1308" i="7" s="1"/>
  <c r="F1304" i="7"/>
  <c r="G1304" i="7" s="1"/>
  <c r="F1296" i="7"/>
  <c r="G1296" i="7" s="1"/>
  <c r="F1292" i="7"/>
  <c r="G1292" i="7" s="1"/>
  <c r="F1284" i="7"/>
  <c r="G1284" i="7" s="1"/>
  <c r="F1276" i="7"/>
  <c r="G1276" i="7" s="1"/>
  <c r="F1272" i="7"/>
  <c r="G1272" i="7" s="1"/>
  <c r="F1268" i="7"/>
  <c r="G1268" i="7" s="1"/>
  <c r="F1260" i="7"/>
  <c r="G1260" i="7" s="1"/>
  <c r="F1256" i="7"/>
  <c r="G1256" i="7" s="1"/>
  <c r="F1248" i="7"/>
  <c r="G1248" i="7" s="1"/>
  <c r="F1244" i="7"/>
  <c r="G1244" i="7" s="1"/>
  <c r="F1236" i="7"/>
  <c r="G1236" i="7" s="1"/>
  <c r="F1232" i="7"/>
  <c r="G1232" i="7" s="1"/>
  <c r="F1228" i="7"/>
  <c r="G1228" i="7" s="1"/>
  <c r="F1224" i="7"/>
  <c r="G1224" i="7" s="1"/>
  <c r="F1220" i="7"/>
  <c r="G1220" i="7" s="1"/>
  <c r="F1216" i="7"/>
  <c r="G1216" i="7" s="1"/>
  <c r="F1212" i="7"/>
  <c r="G1212" i="7" s="1"/>
  <c r="F1208" i="7"/>
  <c r="G1208" i="7" s="1"/>
  <c r="F1204" i="7"/>
  <c r="G1204" i="7" s="1"/>
  <c r="F1200" i="7"/>
  <c r="G1200" i="7" s="1"/>
  <c r="F1196" i="7"/>
  <c r="G1196" i="7" s="1"/>
  <c r="F1192" i="7"/>
  <c r="G1192" i="7" s="1"/>
  <c r="F1184" i="7"/>
  <c r="G1184" i="7" s="1"/>
  <c r="F1180" i="7"/>
  <c r="G1180" i="7" s="1"/>
  <c r="F1176" i="7"/>
  <c r="G1176" i="7" s="1"/>
  <c r="F1172" i="7"/>
  <c r="G1172" i="7" s="1"/>
  <c r="F1168" i="7"/>
  <c r="G1168" i="7" s="1"/>
  <c r="F1164" i="7"/>
  <c r="G1164" i="7" s="1"/>
  <c r="F1160" i="7"/>
  <c r="G1160" i="7" s="1"/>
  <c r="F1156" i="7"/>
  <c r="G1156" i="7" s="1"/>
  <c r="F1152" i="7"/>
  <c r="G1152" i="7" s="1"/>
  <c r="F1144" i="7"/>
  <c r="G1144" i="7" s="1"/>
  <c r="F1136" i="7"/>
  <c r="G1136" i="7" s="1"/>
  <c r="F1132" i="7"/>
  <c r="G1132" i="7" s="1"/>
  <c r="F1124" i="7"/>
  <c r="G1124" i="7" s="1"/>
  <c r="F1120" i="7"/>
  <c r="G1120" i="7" s="1"/>
  <c r="F1116" i="7"/>
  <c r="G1116" i="7" s="1"/>
  <c r="F1108" i="7"/>
  <c r="G1108" i="7" s="1"/>
  <c r="F1104" i="7"/>
  <c r="G1104" i="7" s="1"/>
  <c r="F1100" i="7"/>
  <c r="G1100" i="7" s="1"/>
  <c r="F1096" i="7"/>
  <c r="G1096" i="7" s="1"/>
  <c r="F1092" i="7"/>
  <c r="G1092" i="7" s="1"/>
  <c r="F1084" i="7"/>
  <c r="G1084" i="7" s="1"/>
  <c r="F1076" i="7"/>
  <c r="G1076" i="7" s="1"/>
  <c r="F1072" i="7"/>
  <c r="G1072" i="7" s="1"/>
  <c r="F1064" i="7"/>
  <c r="G1064" i="7" s="1"/>
  <c r="F1060" i="7"/>
  <c r="G1060" i="7" s="1"/>
  <c r="F1052" i="7"/>
  <c r="G1052" i="7" s="1"/>
  <c r="F1048" i="7"/>
  <c r="G1048" i="7" s="1"/>
  <c r="F1044" i="7"/>
  <c r="G1044" i="7" s="1"/>
  <c r="F1040" i="7"/>
  <c r="G1040" i="7" s="1"/>
  <c r="F1036" i="7"/>
  <c r="G1036" i="7" s="1"/>
  <c r="F1032" i="7"/>
  <c r="G1032" i="7" s="1"/>
  <c r="F1028" i="7"/>
  <c r="G1028" i="7" s="1"/>
  <c r="F1024" i="7"/>
  <c r="G1024" i="7" s="1"/>
  <c r="F1020" i="7"/>
  <c r="G1020" i="7" s="1"/>
  <c r="F1016" i="7"/>
  <c r="G1016" i="7" s="1"/>
  <c r="F1008" i="7"/>
  <c r="G1008" i="7" s="1"/>
  <c r="F1004" i="7"/>
  <c r="G1004" i="7" s="1"/>
  <c r="F996" i="7"/>
  <c r="G996" i="7" s="1"/>
  <c r="F988" i="7"/>
  <c r="G988" i="7" s="1"/>
  <c r="F980" i="7"/>
  <c r="G980" i="7" s="1"/>
  <c r="F976" i="7"/>
  <c r="G976" i="7" s="1"/>
  <c r="F972" i="7"/>
  <c r="G972" i="7" s="1"/>
  <c r="F964" i="7"/>
  <c r="G964" i="7" s="1"/>
  <c r="F960" i="7"/>
  <c r="G960" i="7" s="1"/>
  <c r="F956" i="7"/>
  <c r="G956" i="7" s="1"/>
  <c r="F952" i="7"/>
  <c r="G952" i="7" s="1"/>
  <c r="F948" i="7"/>
  <c r="G948" i="7" s="1"/>
  <c r="F940" i="7"/>
  <c r="G940" i="7" s="1"/>
  <c r="F932" i="7"/>
  <c r="G932" i="7" s="1"/>
  <c r="F928" i="7"/>
  <c r="G928" i="7" s="1"/>
  <c r="F924" i="7"/>
  <c r="G924" i="7" s="1"/>
  <c r="F916" i="7"/>
  <c r="G916" i="7" s="1"/>
  <c r="F912" i="7"/>
  <c r="G912" i="7" s="1"/>
  <c r="F904" i="7"/>
  <c r="G904" i="7" s="1"/>
  <c r="F900" i="7"/>
  <c r="G900" i="7" s="1"/>
  <c r="F896" i="7"/>
  <c r="G896" i="7" s="1"/>
  <c r="F892" i="7"/>
  <c r="G892" i="7" s="1"/>
  <c r="F888" i="7"/>
  <c r="G888" i="7" s="1"/>
  <c r="F884" i="7"/>
  <c r="G884" i="7" s="1"/>
  <c r="F876" i="7"/>
  <c r="G876" i="7" s="1"/>
  <c r="F872" i="7"/>
  <c r="G872" i="7" s="1"/>
  <c r="F864" i="7"/>
  <c r="G864" i="7" s="1"/>
  <c r="F860" i="7"/>
  <c r="G860" i="7" s="1"/>
  <c r="F856" i="7"/>
  <c r="G856" i="7" s="1"/>
  <c r="F848" i="7"/>
  <c r="G848" i="7" s="1"/>
  <c r="F840" i="7"/>
  <c r="G840" i="7" s="1"/>
  <c r="F824" i="7"/>
  <c r="G824" i="7" s="1"/>
  <c r="F808" i="7"/>
  <c r="G808" i="7" s="1"/>
  <c r="F792" i="7"/>
  <c r="G792" i="7" s="1"/>
  <c r="F2124" i="7"/>
  <c r="G2124" i="7" s="1"/>
  <c r="F1992" i="7"/>
  <c r="G1992" i="7" s="1"/>
  <c r="I1729" i="7"/>
  <c r="I1713" i="7"/>
  <c r="F1615" i="7"/>
  <c r="G1615" i="7" s="1"/>
  <c r="G1586" i="7"/>
  <c r="G1538" i="7"/>
  <c r="G1520" i="7"/>
  <c r="G1519" i="7"/>
  <c r="G1498" i="7"/>
  <c r="G1432" i="7"/>
  <c r="G1406" i="7"/>
  <c r="F2084" i="7"/>
  <c r="G2084" i="7" s="1"/>
  <c r="F2052" i="7"/>
  <c r="G2052" i="7" s="1"/>
  <c r="F2020" i="7"/>
  <c r="G2020" i="7" s="1"/>
  <c r="F1559" i="7"/>
  <c r="G1559" i="7" s="1"/>
  <c r="F1503" i="7"/>
  <c r="G1503" i="7" s="1"/>
  <c r="G1471" i="7"/>
  <c r="I1387" i="7"/>
  <c r="I1355" i="7"/>
  <c r="F1297" i="7"/>
  <c r="G1297" i="7" s="1"/>
  <c r="F1281" i="7"/>
  <c r="G1281" i="7" s="1"/>
  <c r="F1273" i="7"/>
  <c r="G1273" i="7" s="1"/>
  <c r="I1227" i="7"/>
  <c r="F1217" i="7"/>
  <c r="G1217" i="7" s="1"/>
  <c r="I1187" i="7"/>
  <c r="F1177" i="7"/>
  <c r="G1177" i="7" s="1"/>
  <c r="F1137" i="7"/>
  <c r="G1137" i="7" s="1"/>
  <c r="F1097" i="7"/>
  <c r="G1097" i="7" s="1"/>
  <c r="I1027" i="7"/>
  <c r="I963" i="7"/>
  <c r="F945" i="7"/>
  <c r="G945" i="7" s="1"/>
  <c r="I875" i="7"/>
  <c r="I859" i="7"/>
  <c r="I843" i="7"/>
  <c r="F773" i="7"/>
  <c r="G773" i="7" s="1"/>
  <c r="I751" i="7"/>
  <c r="F1591" i="7"/>
  <c r="G1591" i="7" s="1"/>
  <c r="F1405" i="7"/>
  <c r="G1405" i="7" s="1"/>
  <c r="I1319" i="7"/>
  <c r="I1303" i="7"/>
  <c r="F949" i="7"/>
  <c r="G949" i="7" s="1"/>
  <c r="F941" i="7"/>
  <c r="G941" i="7" s="1"/>
  <c r="F833" i="7"/>
  <c r="G833" i="7" s="1"/>
  <c r="I799" i="7"/>
  <c r="F789" i="7"/>
  <c r="G789" i="7" s="1"/>
  <c r="I783" i="7"/>
  <c r="I762" i="7"/>
  <c r="I754" i="7"/>
  <c r="H679" i="7"/>
  <c r="I679" i="7" s="1"/>
  <c r="H631" i="7"/>
  <c r="I631" i="7" s="1"/>
  <c r="I194" i="7"/>
  <c r="I1403" i="7"/>
  <c r="F1393" i="7"/>
  <c r="G1393" i="7" s="1"/>
  <c r="F1353" i="7"/>
  <c r="G1353" i="7" s="1"/>
  <c r="F1337" i="7"/>
  <c r="G1337" i="7" s="1"/>
  <c r="I1331" i="7"/>
  <c r="I1275" i="7"/>
  <c r="I1195" i="7"/>
  <c r="I1075" i="7"/>
  <c r="I1051" i="7"/>
  <c r="F1041" i="7"/>
  <c r="G1041" i="7" s="1"/>
  <c r="I1035" i="7"/>
  <c r="F1025" i="7"/>
  <c r="G1025" i="7" s="1"/>
  <c r="F1009" i="7"/>
  <c r="G1009" i="7" s="1"/>
  <c r="I1003" i="7"/>
  <c r="F969" i="7"/>
  <c r="G969" i="7" s="1"/>
  <c r="F913" i="7"/>
  <c r="G913" i="7" s="1"/>
  <c r="F841" i="7"/>
  <c r="G841" i="7" s="1"/>
  <c r="F809" i="7"/>
  <c r="G809" i="7" s="1"/>
  <c r="G761" i="7"/>
  <c r="G737" i="7"/>
  <c r="F725" i="7"/>
  <c r="G725" i="7" s="1"/>
  <c r="G713" i="7"/>
  <c r="G699" i="7"/>
  <c r="F1640" i="7"/>
  <c r="G1640" i="7" s="1"/>
  <c r="F1357" i="7"/>
  <c r="G1357" i="7" s="1"/>
  <c r="F1317" i="7"/>
  <c r="G1317" i="7" s="1"/>
  <c r="F1309" i="7"/>
  <c r="G1309" i="7" s="1"/>
  <c r="F1117" i="7"/>
  <c r="G1117" i="7" s="1"/>
  <c r="F1093" i="7"/>
  <c r="G1093" i="7" s="1"/>
  <c r="F1061" i="7"/>
  <c r="G1061" i="7" s="1"/>
  <c r="F925" i="7"/>
  <c r="G925" i="7" s="1"/>
  <c r="F917" i="7"/>
  <c r="G917" i="7" s="1"/>
  <c r="F893" i="7"/>
  <c r="G893" i="7" s="1"/>
  <c r="F729" i="7"/>
  <c r="G729" i="7" s="1"/>
  <c r="F705" i="7"/>
  <c r="G705" i="7" s="1"/>
  <c r="F697" i="7"/>
  <c r="G697" i="7" s="1"/>
  <c r="I686" i="7"/>
  <c r="I654" i="7"/>
  <c r="H645" i="7"/>
  <c r="I645" i="7" s="1"/>
  <c r="I622" i="7"/>
  <c r="I614" i="7"/>
  <c r="I606" i="7"/>
  <c r="I598" i="7"/>
  <c r="I590" i="7"/>
  <c r="I582" i="7"/>
  <c r="I574" i="7"/>
  <c r="I566" i="7"/>
  <c r="I558" i="7"/>
  <c r="G619" i="7"/>
  <c r="I616" i="7"/>
  <c r="G543" i="7"/>
  <c r="I440" i="7"/>
  <c r="H382" i="7"/>
  <c r="I382" i="7" s="1"/>
  <c r="I280" i="7"/>
  <c r="I200" i="7"/>
  <c r="I184" i="7"/>
  <c r="H102" i="7"/>
  <c r="I102" i="7" s="1"/>
  <c r="F64" i="7"/>
  <c r="G64" i="7" s="1"/>
  <c r="F581" i="7"/>
  <c r="G581" i="7" s="1"/>
  <c r="F573" i="7"/>
  <c r="G573" i="7" s="1"/>
  <c r="H477" i="7"/>
  <c r="I477" i="7" s="1"/>
  <c r="G335" i="7"/>
  <c r="G334" i="7"/>
  <c r="I333" i="7"/>
  <c r="G303" i="7"/>
  <c r="G302" i="7"/>
  <c r="I301" i="7"/>
  <c r="F90" i="7"/>
  <c r="G90" i="7" s="1"/>
  <c r="F82" i="7"/>
  <c r="G82" i="7" s="1"/>
  <c r="G278" i="7"/>
  <c r="G246" i="7"/>
  <c r="H485" i="7"/>
  <c r="I485" i="7" s="1"/>
  <c r="I457" i="7"/>
  <c r="H401" i="7"/>
  <c r="I401" i="7" s="1"/>
  <c r="F503" i="7"/>
  <c r="G503" i="7" s="1"/>
  <c r="G489" i="7"/>
  <c r="H462" i="7"/>
  <c r="I462" i="7" s="1"/>
  <c r="F433" i="7"/>
  <c r="G433" i="7" s="1"/>
  <c r="G397" i="7"/>
  <c r="H342" i="7"/>
  <c r="I342" i="7" s="1"/>
  <c r="F321" i="7"/>
  <c r="G321" i="7" s="1"/>
  <c r="I320" i="7"/>
  <c r="H310" i="7"/>
  <c r="I310" i="7" s="1"/>
  <c r="F289" i="7"/>
  <c r="G289" i="7" s="1"/>
  <c r="I288" i="7"/>
  <c r="G269" i="7"/>
  <c r="F257" i="7"/>
  <c r="G257" i="7" s="1"/>
  <c r="K151" i="7"/>
  <c r="F66" i="7"/>
  <c r="G66" i="7" s="1"/>
  <c r="G48" i="7"/>
  <c r="G32" i="7"/>
  <c r="F31" i="7"/>
  <c r="G31" i="7" s="1"/>
  <c r="F30" i="7"/>
  <c r="G30" i="7" s="1"/>
  <c r="F15" i="7"/>
  <c r="G15" i="7" s="1"/>
  <c r="F14" i="7"/>
  <c r="G14" i="7" s="1"/>
  <c r="I2085" i="7"/>
  <c r="I1985" i="7"/>
  <c r="I1921" i="7"/>
  <c r="G1756" i="7"/>
  <c r="I1746" i="7"/>
  <c r="G1740" i="7"/>
  <c r="G1684" i="7"/>
  <c r="G1652" i="7"/>
  <c r="G1566" i="7"/>
  <c r="I1553" i="7"/>
  <c r="G1540" i="7"/>
  <c r="G1478" i="7"/>
  <c r="I1436" i="7"/>
  <c r="F2184" i="7"/>
  <c r="G2184" i="7" s="1"/>
  <c r="I2157" i="7"/>
  <c r="F2152" i="7"/>
  <c r="G2152" i="7" s="1"/>
  <c r="F2096" i="7"/>
  <c r="G2096" i="7" s="1"/>
  <c r="F2064" i="7"/>
  <c r="G2064" i="7" s="1"/>
  <c r="F2032" i="7"/>
  <c r="G2032" i="7" s="1"/>
  <c r="F1964" i="7"/>
  <c r="G1964" i="7" s="1"/>
  <c r="F1932" i="7"/>
  <c r="G1932" i="7" s="1"/>
  <c r="I1793" i="7"/>
  <c r="F1642" i="7"/>
  <c r="G1642" i="7" s="1"/>
  <c r="I1641" i="7"/>
  <c r="F1626" i="7"/>
  <c r="G1626" i="7" s="1"/>
  <c r="I1625" i="7"/>
  <c r="G1606" i="7"/>
  <c r="G1580" i="7"/>
  <c r="I1576" i="7"/>
  <c r="H1575" i="7"/>
  <c r="I1575" i="7" s="1"/>
  <c r="I1567" i="7"/>
  <c r="F1506" i="7"/>
  <c r="G1506" i="7" s="1"/>
  <c r="I1505" i="7"/>
  <c r="G1486" i="7"/>
  <c r="I1480" i="7"/>
  <c r="I1402" i="7"/>
  <c r="I1398" i="7"/>
  <c r="I1394" i="7"/>
  <c r="I1386" i="7"/>
  <c r="I1382" i="7"/>
  <c r="I1378" i="7"/>
  <c r="I1374" i="7"/>
  <c r="I1370" i="7"/>
  <c r="I1366" i="7"/>
  <c r="I1362" i="7"/>
  <c r="I1358" i="7"/>
  <c r="I1354" i="7"/>
  <c r="I1350" i="7"/>
  <c r="I1346" i="7"/>
  <c r="I1338" i="7"/>
  <c r="I1334" i="7"/>
  <c r="I1330" i="7"/>
  <c r="I1326" i="7"/>
  <c r="I1322" i="7"/>
  <c r="I1318" i="7"/>
  <c r="I1310" i="7"/>
  <c r="I1302" i="7"/>
  <c r="I1294" i="7"/>
  <c r="I1286" i="7"/>
  <c r="I1282" i="7"/>
  <c r="I1274" i="7"/>
  <c r="I1270" i="7"/>
  <c r="I1266" i="7"/>
  <c r="I1262" i="7"/>
  <c r="I1258" i="7"/>
  <c r="I1254" i="7"/>
  <c r="I1250" i="7"/>
  <c r="I1246" i="7"/>
  <c r="I1242" i="7"/>
  <c r="I1238" i="7"/>
  <c r="I1234" i="7"/>
  <c r="I1230" i="7"/>
  <c r="I1226" i="7"/>
  <c r="I1222" i="7"/>
  <c r="I1218" i="7"/>
  <c r="I1214" i="7"/>
  <c r="I1210" i="7"/>
  <c r="I1206" i="7"/>
  <c r="I1202" i="7"/>
  <c r="I1194" i="7"/>
  <c r="I1186" i="7"/>
  <c r="I1182" i="7"/>
  <c r="I1178" i="7"/>
  <c r="I1174" i="7"/>
  <c r="I1170" i="7"/>
  <c r="I1166" i="7"/>
  <c r="I1162" i="7"/>
  <c r="I1158" i="7"/>
  <c r="I1154" i="7"/>
  <c r="I1146" i="7"/>
  <c r="I1142" i="7"/>
  <c r="I1138" i="7"/>
  <c r="I1134" i="7"/>
  <c r="I1126" i="7"/>
  <c r="I1122" i="7"/>
  <c r="I1118" i="7"/>
  <c r="I1110" i="7"/>
  <c r="I1102" i="7"/>
  <c r="I1098" i="7"/>
  <c r="I1094" i="7"/>
  <c r="I1086" i="7"/>
  <c r="I1082" i="7"/>
  <c r="I1074" i="7"/>
  <c r="I1070" i="7"/>
  <c r="I1066" i="7"/>
  <c r="I1062" i="7"/>
  <c r="I1054" i="7"/>
  <c r="I1050" i="7"/>
  <c r="I1046" i="7"/>
  <c r="I1042" i="7"/>
  <c r="I1038" i="7"/>
  <c r="I1034" i="7"/>
  <c r="I1030" i="7"/>
  <c r="I1026" i="7"/>
  <c r="I1022" i="7"/>
  <c r="I1014" i="7"/>
  <c r="I1006" i="7"/>
  <c r="I994" i="7"/>
  <c r="I990" i="7"/>
  <c r="I982" i="7"/>
  <c r="I974" i="7"/>
  <c r="I970" i="7"/>
  <c r="I962" i="7"/>
  <c r="I958" i="7"/>
  <c r="I950" i="7"/>
  <c r="I946" i="7"/>
  <c r="I938" i="7"/>
  <c r="I934" i="7"/>
  <c r="I930" i="7"/>
  <c r="I926" i="7"/>
  <c r="I922" i="7"/>
  <c r="I914" i="7"/>
  <c r="I910" i="7"/>
  <c r="I906" i="7"/>
  <c r="I902" i="7"/>
  <c r="I898" i="7"/>
  <c r="I894" i="7"/>
  <c r="I890" i="7"/>
  <c r="I886" i="7"/>
  <c r="I878" i="7"/>
  <c r="I874" i="7"/>
  <c r="I866" i="7"/>
  <c r="I862" i="7"/>
  <c r="I858" i="7"/>
  <c r="I850" i="7"/>
  <c r="I842" i="7"/>
  <c r="F836" i="7"/>
  <c r="G836" i="7" s="1"/>
  <c r="F820" i="7"/>
  <c r="G820" i="7" s="1"/>
  <c r="F788" i="7"/>
  <c r="G788" i="7" s="1"/>
  <c r="F2192" i="7"/>
  <c r="G2192" i="7" s="1"/>
  <c r="I2185" i="7"/>
  <c r="I2069" i="7"/>
  <c r="I1937" i="7"/>
  <c r="F1908" i="7"/>
  <c r="G1908" i="7" s="1"/>
  <c r="I1845" i="7"/>
  <c r="I1725" i="7"/>
  <c r="G1616" i="7"/>
  <c r="F1583" i="7"/>
  <c r="G1583" i="7" s="1"/>
  <c r="G1554" i="7"/>
  <c r="F1495" i="7"/>
  <c r="G1495" i="7" s="1"/>
  <c r="G1456" i="7"/>
  <c r="G1424" i="7"/>
  <c r="J620" i="7"/>
  <c r="K620" i="7" s="1"/>
  <c r="J612" i="7"/>
  <c r="K612" i="7" s="1"/>
  <c r="J596" i="7"/>
  <c r="K596" i="7" s="1"/>
  <c r="J564" i="7"/>
  <c r="K564" i="7" s="1"/>
  <c r="J540" i="7"/>
  <c r="K540" i="7" s="1"/>
  <c r="J484" i="7"/>
  <c r="K484" i="7" s="1"/>
  <c r="F2080" i="7"/>
  <c r="G2080" i="7" s="1"/>
  <c r="F2048" i="7"/>
  <c r="G2048" i="7" s="1"/>
  <c r="F2016" i="7"/>
  <c r="G2016" i="7" s="1"/>
  <c r="F1952" i="7"/>
  <c r="G1952" i="7" s="1"/>
  <c r="F1920" i="7"/>
  <c r="G1920" i="7" s="1"/>
  <c r="F1884" i="7"/>
  <c r="G1884" i="7" s="1"/>
  <c r="F1852" i="7"/>
  <c r="G1852" i="7" s="1"/>
  <c r="I1672" i="7"/>
  <c r="G1670" i="7"/>
  <c r="I1546" i="7"/>
  <c r="F1401" i="7"/>
  <c r="G1401" i="7" s="1"/>
  <c r="F1377" i="7"/>
  <c r="G1377" i="7" s="1"/>
  <c r="I1363" i="7"/>
  <c r="F1345" i="7"/>
  <c r="G1345" i="7" s="1"/>
  <c r="F1321" i="7"/>
  <c r="G1321" i="7" s="1"/>
  <c r="I1291" i="7"/>
  <c r="I1267" i="7"/>
  <c r="I1211" i="7"/>
  <c r="F1201" i="7"/>
  <c r="G1201" i="7" s="1"/>
  <c r="I1171" i="7"/>
  <c r="F1161" i="7"/>
  <c r="G1161" i="7" s="1"/>
  <c r="I1131" i="7"/>
  <c r="F1121" i="7"/>
  <c r="G1121" i="7" s="1"/>
  <c r="I1091" i="7"/>
  <c r="F1065" i="7"/>
  <c r="G1065" i="7" s="1"/>
  <c r="I915" i="7"/>
  <c r="F897" i="7"/>
  <c r="G897" i="7" s="1"/>
  <c r="F825" i="7"/>
  <c r="G825" i="7" s="1"/>
  <c r="I743" i="7"/>
  <c r="I703" i="7"/>
  <c r="F1349" i="7"/>
  <c r="G1349" i="7" s="1"/>
  <c r="F1245" i="7"/>
  <c r="G1245" i="7" s="1"/>
  <c r="F1053" i="7"/>
  <c r="G1053" i="7" s="1"/>
  <c r="F1037" i="7"/>
  <c r="G1037" i="7" s="1"/>
  <c r="F1021" i="7"/>
  <c r="G1021" i="7" s="1"/>
  <c r="F933" i="7"/>
  <c r="G933" i="7" s="1"/>
  <c r="I863" i="7"/>
  <c r="I847" i="7"/>
  <c r="F793" i="7"/>
  <c r="G793" i="7" s="1"/>
  <c r="I787" i="7"/>
  <c r="F1558" i="7"/>
  <c r="G1558" i="7" s="1"/>
  <c r="I1235" i="7"/>
  <c r="F1185" i="7"/>
  <c r="G1185" i="7" s="1"/>
  <c r="I1179" i="7"/>
  <c r="F1169" i="7"/>
  <c r="G1169" i="7" s="1"/>
  <c r="I1163" i="7"/>
  <c r="F1153" i="7"/>
  <c r="G1153" i="7" s="1"/>
  <c r="I1147" i="7"/>
  <c r="I1099" i="7"/>
  <c r="I995" i="7"/>
  <c r="F961" i="7"/>
  <c r="G961" i="7" s="1"/>
  <c r="I947" i="7"/>
  <c r="F905" i="7"/>
  <c r="G905" i="7" s="1"/>
  <c r="I899" i="7"/>
  <c r="F889" i="7"/>
  <c r="G889" i="7" s="1"/>
  <c r="I883" i="7"/>
  <c r="I807" i="7"/>
  <c r="G769" i="7"/>
  <c r="I763" i="7"/>
  <c r="F749" i="7"/>
  <c r="G749" i="7" s="1"/>
  <c r="I739" i="7"/>
  <c r="I715" i="7"/>
  <c r="G707" i="7"/>
  <c r="G701" i="7"/>
  <c r="I653" i="7"/>
  <c r="I629" i="7"/>
  <c r="F1590" i="7"/>
  <c r="G1590" i="7" s="1"/>
  <c r="F1301" i="7"/>
  <c r="G1301" i="7" s="1"/>
  <c r="F1293" i="7"/>
  <c r="G1293" i="7" s="1"/>
  <c r="F1269" i="7"/>
  <c r="G1269" i="7" s="1"/>
  <c r="F1133" i="7"/>
  <c r="G1133" i="7" s="1"/>
  <c r="F981" i="7"/>
  <c r="G981" i="7" s="1"/>
  <c r="F806" i="7"/>
  <c r="G806" i="7" s="1"/>
  <c r="I726" i="7"/>
  <c r="F673" i="7"/>
  <c r="G673" i="7" s="1"/>
  <c r="I662" i="7"/>
  <c r="F641" i="7"/>
  <c r="G641" i="7" s="1"/>
  <c r="I630" i="7"/>
  <c r="I550" i="7"/>
  <c r="I518" i="7"/>
  <c r="G491" i="7"/>
  <c r="I416" i="7"/>
  <c r="G403" i="7"/>
  <c r="G347" i="7"/>
  <c r="F325" i="7"/>
  <c r="G325" i="7" s="1"/>
  <c r="G161" i="7"/>
  <c r="I160" i="7"/>
  <c r="F125" i="7"/>
  <c r="G125" i="7" s="1"/>
  <c r="G67" i="7"/>
  <c r="I584" i="7"/>
  <c r="F470" i="7"/>
  <c r="G470" i="7" s="1"/>
  <c r="G413" i="7"/>
  <c r="F374" i="7"/>
  <c r="G374" i="7" s="1"/>
  <c r="F206" i="7"/>
  <c r="G206" i="7" s="1"/>
  <c r="F533" i="7"/>
  <c r="G533" i="7" s="1"/>
  <c r="G519" i="7"/>
  <c r="F471" i="7"/>
  <c r="G471" i="7" s="1"/>
  <c r="I423" i="7"/>
  <c r="F421" i="7"/>
  <c r="G421" i="7" s="1"/>
  <c r="F417" i="7"/>
  <c r="G417" i="7" s="1"/>
  <c r="F377" i="7"/>
  <c r="G377" i="7" s="1"/>
  <c r="I376" i="7"/>
  <c r="F319" i="7"/>
  <c r="G319" i="7" s="1"/>
  <c r="F287" i="7"/>
  <c r="G287" i="7" s="1"/>
  <c r="F281" i="7"/>
  <c r="G281" i="7" s="1"/>
  <c r="F241" i="7"/>
  <c r="G241" i="7" s="1"/>
  <c r="I240" i="7"/>
  <c r="G229" i="7"/>
  <c r="F217" i="7"/>
  <c r="G217" i="7" s="1"/>
  <c r="F209" i="7"/>
  <c r="G209" i="7" s="1"/>
  <c r="I208" i="7"/>
  <c r="G195" i="7"/>
  <c r="G189" i="7"/>
  <c r="F117" i="7"/>
  <c r="G117" i="7" s="1"/>
  <c r="G99" i="7"/>
  <c r="F43" i="7"/>
  <c r="G43" i="7" s="1"/>
  <c r="F42" i="7"/>
  <c r="G42" i="7" s="1"/>
  <c r="F26" i="7"/>
  <c r="G26" i="7" s="1"/>
  <c r="H17" i="7"/>
  <c r="I17" i="7" s="1"/>
  <c r="G12" i="7"/>
  <c r="F10" i="7"/>
  <c r="G10" i="7" s="1"/>
  <c r="I169" i="7"/>
  <c r="G1680" i="7"/>
  <c r="I1585" i="7"/>
  <c r="I1497" i="7"/>
  <c r="F2180" i="7"/>
  <c r="G2180" i="7" s="1"/>
  <c r="F2148" i="7"/>
  <c r="G2148" i="7" s="1"/>
  <c r="I2113" i="7"/>
  <c r="I1981" i="7"/>
  <c r="F1900" i="7"/>
  <c r="G1900" i="7" s="1"/>
  <c r="I1873" i="7"/>
  <c r="F1868" i="7"/>
  <c r="G1868" i="7" s="1"/>
  <c r="I1805" i="7"/>
  <c r="I1789" i="7"/>
  <c r="H1607" i="7"/>
  <c r="I1607" i="7" s="1"/>
  <c r="F1530" i="7"/>
  <c r="G1530" i="7" s="1"/>
  <c r="I1529" i="7"/>
  <c r="H1487" i="7"/>
  <c r="I1487" i="7" s="1"/>
  <c r="I1479" i="7"/>
  <c r="F816" i="7"/>
  <c r="G816" i="7" s="1"/>
  <c r="F800" i="7"/>
  <c r="G800" i="7" s="1"/>
  <c r="F784" i="7"/>
  <c r="G784" i="7" s="1"/>
  <c r="I2101" i="7"/>
  <c r="I1969" i="7"/>
  <c r="F1904" i="7"/>
  <c r="G1904" i="7" s="1"/>
  <c r="I1721" i="7"/>
  <c r="I1634" i="7"/>
  <c r="G1602" i="7"/>
  <c r="G1584" i="7"/>
  <c r="I1582" i="7"/>
  <c r="F1551" i="7"/>
  <c r="G1551" i="7" s="1"/>
  <c r="G1522" i="7"/>
  <c r="G1496" i="7"/>
  <c r="I1494" i="7"/>
  <c r="G1466" i="7"/>
  <c r="G1448" i="7"/>
  <c r="G1416" i="7"/>
  <c r="I2217" i="7"/>
  <c r="I2173" i="7"/>
  <c r="F2168" i="7"/>
  <c r="G2168" i="7" s="1"/>
  <c r="I2141" i="7"/>
  <c r="F2136" i="7"/>
  <c r="G2136" i="7" s="1"/>
  <c r="I1997" i="7"/>
  <c r="F1948" i="7"/>
  <c r="G1948" i="7" s="1"/>
  <c r="F1916" i="7"/>
  <c r="G1916" i="7" s="1"/>
  <c r="I1909" i="7"/>
  <c r="F1880" i="7"/>
  <c r="G1880" i="7" s="1"/>
  <c r="I1395" i="7"/>
  <c r="I1371" i="7"/>
  <c r="I1339" i="7"/>
  <c r="F1313" i="7"/>
  <c r="G1313" i="7" s="1"/>
  <c r="I1155" i="7"/>
  <c r="F1145" i="7"/>
  <c r="G1145" i="7" s="1"/>
  <c r="I1115" i="7"/>
  <c r="F1081" i="7"/>
  <c r="G1081" i="7" s="1"/>
  <c r="I1059" i="7"/>
  <c r="F1049" i="7"/>
  <c r="G1049" i="7" s="1"/>
  <c r="I971" i="7"/>
  <c r="F929" i="7"/>
  <c r="G929" i="7" s="1"/>
  <c r="I891" i="7"/>
  <c r="F829" i="7"/>
  <c r="G829" i="7" s="1"/>
  <c r="I1709" i="7"/>
  <c r="I1693" i="7"/>
  <c r="F1333" i="7"/>
  <c r="G1333" i="7" s="1"/>
  <c r="I1311" i="7"/>
  <c r="I1295" i="7"/>
  <c r="F1285" i="7"/>
  <c r="G1285" i="7" s="1"/>
  <c r="F1277" i="7"/>
  <c r="G1277" i="7" s="1"/>
  <c r="F1237" i="7"/>
  <c r="G1237" i="7" s="1"/>
  <c r="I1231" i="7"/>
  <c r="F1221" i="7"/>
  <c r="G1221" i="7" s="1"/>
  <c r="I1215" i="7"/>
  <c r="F1205" i="7"/>
  <c r="G1205" i="7" s="1"/>
  <c r="I1191" i="7"/>
  <c r="F1181" i="7"/>
  <c r="G1181" i="7" s="1"/>
  <c r="F1165" i="7"/>
  <c r="G1165" i="7" s="1"/>
  <c r="I1159" i="7"/>
  <c r="I1135" i="7"/>
  <c r="F1125" i="7"/>
  <c r="G1125" i="7" s="1"/>
  <c r="I1119" i="7"/>
  <c r="F1109" i="7"/>
  <c r="G1109" i="7" s="1"/>
  <c r="F1013" i="7"/>
  <c r="G1013" i="7" s="1"/>
  <c r="F1005" i="7"/>
  <c r="G1005" i="7" s="1"/>
  <c r="F997" i="7"/>
  <c r="G997" i="7" s="1"/>
  <c r="I835" i="7"/>
  <c r="F797" i="7"/>
  <c r="G797" i="7" s="1"/>
  <c r="I791" i="7"/>
  <c r="F781" i="7"/>
  <c r="G781" i="7" s="1"/>
  <c r="K394" i="7"/>
  <c r="F1385" i="7"/>
  <c r="G1385" i="7" s="1"/>
  <c r="I1379" i="7"/>
  <c r="I1283" i="7"/>
  <c r="F1257" i="7"/>
  <c r="G1257" i="7" s="1"/>
  <c r="F1225" i="7"/>
  <c r="G1225" i="7" s="1"/>
  <c r="I1219" i="7"/>
  <c r="I1123" i="7"/>
  <c r="I987" i="7"/>
  <c r="I939" i="7"/>
  <c r="F873" i="7"/>
  <c r="G873" i="7" s="1"/>
  <c r="I867" i="7"/>
  <c r="F757" i="7"/>
  <c r="G757" i="7" s="1"/>
  <c r="F733" i="7"/>
  <c r="G733" i="7" s="1"/>
  <c r="F709" i="7"/>
  <c r="G709" i="7" s="1"/>
  <c r="G689" i="7"/>
  <c r="F1373" i="7"/>
  <c r="G1373" i="7" s="1"/>
  <c r="F1261" i="7"/>
  <c r="G1261" i="7" s="1"/>
  <c r="F1213" i="7"/>
  <c r="G1213" i="7" s="1"/>
  <c r="F1157" i="7"/>
  <c r="G1157" i="7" s="1"/>
  <c r="F1029" i="7"/>
  <c r="G1029" i="7" s="1"/>
  <c r="F973" i="7"/>
  <c r="G973" i="7" s="1"/>
  <c r="F965" i="7"/>
  <c r="G965" i="7" s="1"/>
  <c r="F861" i="7"/>
  <c r="G861" i="7" s="1"/>
  <c r="F681" i="7"/>
  <c r="G681" i="7" s="1"/>
  <c r="I670" i="7"/>
  <c r="I638" i="7"/>
  <c r="H454" i="7"/>
  <c r="I454" i="7" s="1"/>
  <c r="I368" i="7"/>
  <c r="G353" i="7"/>
  <c r="H294" i="7"/>
  <c r="I294" i="7" s="1"/>
  <c r="G89" i="7"/>
  <c r="G11" i="7"/>
  <c r="I469" i="7"/>
  <c r="F406" i="7"/>
  <c r="G406" i="7" s="1"/>
  <c r="G375" i="7"/>
  <c r="F318" i="7"/>
  <c r="G318" i="7" s="1"/>
  <c r="F286" i="7"/>
  <c r="G286" i="7" s="1"/>
  <c r="F238" i="7"/>
  <c r="G238" i="7" s="1"/>
  <c r="G207" i="7"/>
  <c r="F414" i="7"/>
  <c r="G414" i="7" s="1"/>
  <c r="I385" i="7"/>
  <c r="F449" i="7"/>
  <c r="G449" i="7" s="1"/>
  <c r="I448" i="7"/>
  <c r="G429" i="7"/>
  <c r="F409" i="7"/>
  <c r="G409" i="7" s="1"/>
  <c r="I408" i="7"/>
  <c r="H395" i="7"/>
  <c r="I395" i="7" s="1"/>
  <c r="F369" i="7"/>
  <c r="G369" i="7" s="1"/>
  <c r="F273" i="7"/>
  <c r="G273" i="7" s="1"/>
  <c r="F239" i="7"/>
  <c r="G239" i="7" s="1"/>
  <c r="H190" i="7"/>
  <c r="I190" i="7" s="1"/>
  <c r="F177" i="7"/>
  <c r="G177" i="7" s="1"/>
  <c r="I176" i="7"/>
  <c r="F129" i="7"/>
  <c r="G129" i="7" s="1"/>
  <c r="I84" i="7"/>
  <c r="F51" i="7"/>
  <c r="G51" i="7" s="1"/>
  <c r="F50" i="7"/>
  <c r="G50" i="7" s="1"/>
  <c r="F23" i="7"/>
  <c r="G23" i="7" s="1"/>
  <c r="F22" i="7"/>
  <c r="G22" i="7" s="1"/>
  <c r="F7" i="7"/>
  <c r="G7" i="7" s="1"/>
  <c r="G1764" i="7"/>
  <c r="G1748" i="7"/>
  <c r="G1738" i="7"/>
  <c r="G1682" i="7"/>
  <c r="G1676" i="7"/>
  <c r="F1666" i="7"/>
  <c r="G1666" i="7" s="1"/>
  <c r="I1665" i="7"/>
  <c r="F1646" i="7"/>
  <c r="G1646" i="7" s="1"/>
  <c r="F1598" i="7"/>
  <c r="G1598" i="7" s="1"/>
  <c r="F1510" i="7"/>
  <c r="G1510" i="7" s="1"/>
  <c r="F1896" i="7"/>
  <c r="G1896" i="7" s="1"/>
  <c r="F1864" i="7"/>
  <c r="G1864" i="7" s="1"/>
  <c r="I1801" i="7"/>
  <c r="I1656" i="7"/>
  <c r="F1654" i="7"/>
  <c r="G1654" i="7" s="1"/>
  <c r="I1631" i="7"/>
  <c r="H1608" i="7"/>
  <c r="I1608" i="7" s="1"/>
  <c r="F1562" i="7"/>
  <c r="G1562" i="7" s="1"/>
  <c r="I1561" i="7"/>
  <c r="G1542" i="7"/>
  <c r="H1488" i="7"/>
  <c r="I1488" i="7" s="1"/>
  <c r="F828" i="7"/>
  <c r="G828" i="7" s="1"/>
  <c r="F796" i="7"/>
  <c r="G796" i="7" s="1"/>
  <c r="F780" i="7"/>
  <c r="G780" i="7" s="1"/>
  <c r="F2228" i="7"/>
  <c r="G2228" i="7" s="1"/>
  <c r="F2128" i="7"/>
  <c r="G2128" i="7" s="1"/>
  <c r="F1996" i="7"/>
  <c r="G1996" i="7" s="1"/>
  <c r="I1733" i="7"/>
  <c r="I1717" i="7"/>
  <c r="G1618" i="7"/>
  <c r="G1570" i="7"/>
  <c r="G1552" i="7"/>
  <c r="G1482" i="7"/>
  <c r="G1440" i="7"/>
  <c r="J496" i="7"/>
  <c r="K496" i="7" s="1"/>
  <c r="F2164" i="7"/>
  <c r="G2164" i="7" s="1"/>
  <c r="F2132" i="7"/>
  <c r="G2132" i="7" s="1"/>
  <c r="F1329" i="7"/>
  <c r="G1329" i="7" s="1"/>
  <c r="I1259" i="7"/>
  <c r="F1233" i="7"/>
  <c r="G1233" i="7" s="1"/>
  <c r="F1193" i="7"/>
  <c r="G1193" i="7" s="1"/>
  <c r="F1073" i="7"/>
  <c r="G1073" i="7" s="1"/>
  <c r="I1043" i="7"/>
  <c r="F1033" i="7"/>
  <c r="G1033" i="7" s="1"/>
  <c r="I923" i="7"/>
  <c r="F865" i="7"/>
  <c r="G865" i="7" s="1"/>
  <c r="F849" i="7"/>
  <c r="G849" i="7" s="1"/>
  <c r="I827" i="7"/>
  <c r="G665" i="7"/>
  <c r="G649" i="7"/>
  <c r="F1381" i="7"/>
  <c r="G1381" i="7" s="1"/>
  <c r="F1101" i="7"/>
  <c r="G1101" i="7" s="1"/>
  <c r="F1085" i="7"/>
  <c r="G1085" i="7" s="1"/>
  <c r="F1077" i="7"/>
  <c r="G1077" i="7" s="1"/>
  <c r="F989" i="7"/>
  <c r="G989" i="7" s="1"/>
  <c r="F957" i="7"/>
  <c r="G957" i="7" s="1"/>
  <c r="F901" i="7"/>
  <c r="G901" i="7" s="1"/>
  <c r="F885" i="7"/>
  <c r="G885" i="7" s="1"/>
  <c r="I879" i="7"/>
  <c r="F801" i="7"/>
  <c r="G801" i="7" s="1"/>
  <c r="I795" i="7"/>
  <c r="F785" i="7"/>
  <c r="G785" i="7" s="1"/>
  <c r="I779" i="7"/>
  <c r="F1249" i="7"/>
  <c r="G1249" i="7" s="1"/>
  <c r="I1243" i="7"/>
  <c r="F1209" i="7"/>
  <c r="G1209" i="7" s="1"/>
  <c r="I1203" i="7"/>
  <c r="I1083" i="7"/>
  <c r="I931" i="7"/>
  <c r="F921" i="7"/>
  <c r="G921" i="7" s="1"/>
  <c r="F857" i="7"/>
  <c r="G857" i="7" s="1"/>
  <c r="F765" i="7"/>
  <c r="G765" i="7" s="1"/>
  <c r="G753" i="7"/>
  <c r="I747" i="7"/>
  <c r="F741" i="7"/>
  <c r="G741" i="7" s="1"/>
  <c r="F717" i="7"/>
  <c r="G717" i="7" s="1"/>
  <c r="G693" i="7"/>
  <c r="F1397" i="7"/>
  <c r="G1397" i="7" s="1"/>
  <c r="F1365" i="7"/>
  <c r="G1365" i="7" s="1"/>
  <c r="F1229" i="7"/>
  <c r="G1229" i="7" s="1"/>
  <c r="F1173" i="7"/>
  <c r="G1173" i="7" s="1"/>
  <c r="F1045" i="7"/>
  <c r="G1045" i="7" s="1"/>
  <c r="F877" i="7"/>
  <c r="G877" i="7" s="1"/>
  <c r="F657" i="7"/>
  <c r="G657" i="7" s="1"/>
  <c r="I646" i="7"/>
  <c r="F617" i="7"/>
  <c r="G617" i="7" s="1"/>
  <c r="F609" i="7"/>
  <c r="G609" i="7" s="1"/>
  <c r="F593" i="7"/>
  <c r="G593" i="7" s="1"/>
  <c r="F585" i="7"/>
  <c r="G585" i="7" s="1"/>
  <c r="F561" i="7"/>
  <c r="G561" i="7" s="1"/>
  <c r="F553" i="7"/>
  <c r="G553" i="7" s="1"/>
  <c r="I542" i="7"/>
  <c r="I526" i="7"/>
  <c r="I510" i="7"/>
  <c r="I478" i="7"/>
  <c r="H455" i="7"/>
  <c r="I455" i="7" s="1"/>
  <c r="I224" i="7"/>
  <c r="F113" i="7"/>
  <c r="G113" i="7" s="1"/>
  <c r="I112" i="7"/>
  <c r="G101" i="7"/>
  <c r="G81" i="7"/>
  <c r="G71" i="7"/>
  <c r="G55" i="7"/>
  <c r="G447" i="7"/>
  <c r="G407" i="7"/>
  <c r="G261" i="7"/>
  <c r="F74" i="7"/>
  <c r="G74" i="7" s="1"/>
  <c r="G545" i="7"/>
  <c r="F517" i="7"/>
  <c r="G517" i="7" s="1"/>
  <c r="F505" i="7"/>
  <c r="G505" i="7" s="1"/>
  <c r="G461" i="7"/>
  <c r="F441" i="7"/>
  <c r="G441" i="7" s="1"/>
  <c r="I391" i="7"/>
  <c r="G363" i="7"/>
  <c r="G341" i="7"/>
  <c r="G309" i="7"/>
  <c r="F225" i="7"/>
  <c r="G225" i="7" s="1"/>
  <c r="F201" i="7"/>
  <c r="G201" i="7" s="1"/>
  <c r="H191" i="7"/>
  <c r="I191" i="7" s="1"/>
  <c r="F185" i="7"/>
  <c r="G185" i="7" s="1"/>
  <c r="F165" i="7"/>
  <c r="G165" i="7" s="1"/>
  <c r="H65" i="7"/>
  <c r="I65" i="7" s="1"/>
  <c r="F59" i="7"/>
  <c r="G59" i="7" s="1"/>
  <c r="F58" i="7"/>
  <c r="G58" i="7" s="1"/>
  <c r="F35" i="7"/>
  <c r="G35" i="7" s="1"/>
  <c r="F34" i="7"/>
  <c r="G34" i="7" s="1"/>
  <c r="H25" i="7"/>
  <c r="I25" i="7" s="1"/>
  <c r="F18" i="7"/>
  <c r="G18" i="7" s="1"/>
  <c r="I106" i="1"/>
  <c r="I4662" i="7" l="1"/>
  <c r="I6224" i="7"/>
  <c r="J6224" i="7" s="1"/>
  <c r="K6224" i="7" s="1"/>
  <c r="K426" i="7"/>
  <c r="L426" i="7" s="1"/>
  <c r="I567" i="7"/>
  <c r="J567" i="7" s="1"/>
  <c r="K567" i="7" s="1"/>
  <c r="I599" i="7"/>
  <c r="I143" i="7"/>
  <c r="H62" i="7"/>
  <c r="I62" i="7" s="1"/>
  <c r="J298" i="7"/>
  <c r="K298" i="7" s="1"/>
  <c r="J149" i="7"/>
  <c r="K149" i="7" s="1"/>
  <c r="H148" i="7"/>
  <c r="I148" i="7" s="1"/>
  <c r="J230" i="7"/>
  <c r="K230" i="7" s="1"/>
  <c r="J263" i="7"/>
  <c r="K263" i="7" s="1"/>
  <c r="H181" i="7"/>
  <c r="I181" i="7" s="1"/>
  <c r="H212" i="7"/>
  <c r="I212" i="7" s="1"/>
  <c r="J150" i="7"/>
  <c r="K150" i="7" s="1"/>
  <c r="L150" i="7" s="1"/>
  <c r="S150" i="7" s="1"/>
  <c r="J297" i="7"/>
  <c r="K297" i="7" s="1"/>
  <c r="H63" i="7"/>
  <c r="I63" i="7" s="1"/>
  <c r="H182" i="7"/>
  <c r="I182" i="7" s="1"/>
  <c r="I4631" i="7"/>
  <c r="J4631" i="7" s="1"/>
  <c r="K4631" i="7" s="1"/>
  <c r="I3621" i="7"/>
  <c r="I5776" i="7"/>
  <c r="I4050" i="7"/>
  <c r="J4050" i="7" s="1"/>
  <c r="K4050" i="7" s="1"/>
  <c r="I684" i="7"/>
  <c r="J684" i="7" s="1"/>
  <c r="K684" i="7" s="1"/>
  <c r="I591" i="7"/>
  <c r="J591" i="7" s="1"/>
  <c r="K591" i="7" s="1"/>
  <c r="I811" i="7"/>
  <c r="J811" i="7" s="1"/>
  <c r="K811" i="7" s="1"/>
  <c r="I345" i="7"/>
  <c r="J345" i="7" s="1"/>
  <c r="K345" i="7" s="1"/>
  <c r="J173" i="7"/>
  <c r="K173" i="7" s="1"/>
  <c r="H141" i="7"/>
  <c r="I141" i="7" s="1"/>
  <c r="H174" i="7"/>
  <c r="I174" i="7" s="1"/>
  <c r="H221" i="7"/>
  <c r="I221" i="7" s="1"/>
  <c r="H204" i="7"/>
  <c r="I204" i="7" s="1"/>
  <c r="H203" i="7"/>
  <c r="I203" i="7" s="1"/>
  <c r="J290" i="7"/>
  <c r="K290" i="7" s="1"/>
  <c r="J271" i="7"/>
  <c r="K271" i="7" s="1"/>
  <c r="J142" i="7"/>
  <c r="K142" i="7" s="1"/>
  <c r="J255" i="7"/>
  <c r="K255" i="7" s="1"/>
  <c r="J291" i="7"/>
  <c r="K291" i="7" s="1"/>
  <c r="J222" i="7"/>
  <c r="K222" i="7" s="1"/>
  <c r="J254" i="7"/>
  <c r="K254" i="7" s="1"/>
  <c r="I6063" i="7"/>
  <c r="J6063" i="7" s="1"/>
  <c r="I1175" i="7"/>
  <c r="J1175" i="7" s="1"/>
  <c r="K1175" i="7" s="1"/>
  <c r="I735" i="7"/>
  <c r="I731" i="7"/>
  <c r="J731" i="7" s="1"/>
  <c r="K731" i="7" s="1"/>
  <c r="I1794" i="7"/>
  <c r="J1794" i="7" s="1"/>
  <c r="K1794" i="7" s="1"/>
  <c r="I3413" i="7"/>
  <c r="J3413" i="7" s="1"/>
  <c r="K3413" i="7" s="1"/>
  <c r="I437" i="7"/>
  <c r="J437" i="7" s="1"/>
  <c r="K437" i="7" s="1"/>
  <c r="I1604" i="7"/>
  <c r="I2689" i="7"/>
  <c r="J2689" i="7" s="1"/>
  <c r="K2689" i="7" s="1"/>
  <c r="I3557" i="7"/>
  <c r="J3557" i="7" s="1"/>
  <c r="K3557" i="7" s="1"/>
  <c r="K5232" i="7"/>
  <c r="L5232" i="7" s="1"/>
  <c r="I452" i="7"/>
  <c r="J452" i="7" s="1"/>
  <c r="K452" i="7" s="1"/>
  <c r="I4596" i="7"/>
  <c r="J4596" i="7" s="1"/>
  <c r="K4596" i="7" s="1"/>
  <c r="H1437" i="7"/>
  <c r="I1437" i="7" s="1"/>
  <c r="H1429" i="7"/>
  <c r="I1429" i="7" s="1"/>
  <c r="J1421" i="7"/>
  <c r="K1421" i="7" s="1"/>
  <c r="H1433" i="7"/>
  <c r="I1433" i="7" s="1"/>
  <c r="H1425" i="7"/>
  <c r="I1425" i="7" s="1"/>
  <c r="H1464" i="7"/>
  <c r="I1464" i="7" s="1"/>
  <c r="I500" i="7"/>
  <c r="J500" i="7" s="1"/>
  <c r="K500" i="7" s="1"/>
  <c r="K522" i="7"/>
  <c r="L522" i="7" s="1"/>
  <c r="S522" i="7" s="1"/>
  <c r="I380" i="7"/>
  <c r="J380" i="7" s="1"/>
  <c r="K380" i="7" s="1"/>
  <c r="K330" i="7"/>
  <c r="J106" i="1"/>
  <c r="I472" i="7"/>
  <c r="J472" i="7" s="1"/>
  <c r="K472" i="7" s="1"/>
  <c r="K1619" i="7"/>
  <c r="L1619" i="7" s="1"/>
  <c r="I5321" i="7"/>
  <c r="J5321" i="7" s="1"/>
  <c r="K5321" i="7" s="1"/>
  <c r="L5321" i="7" s="1"/>
  <c r="S5321" i="7" s="1"/>
  <c r="I669" i="7"/>
  <c r="J669" i="7" s="1"/>
  <c r="K669" i="7" s="1"/>
  <c r="I1662" i="7"/>
  <c r="J1662" i="7" s="1"/>
  <c r="K1662" i="7" s="1"/>
  <c r="K378" i="7"/>
  <c r="L378" i="7" s="1"/>
  <c r="S378" i="7" s="1"/>
  <c r="I487" i="7"/>
  <c r="J487" i="7" s="1"/>
  <c r="K487" i="7" s="1"/>
  <c r="L487" i="7" s="1"/>
  <c r="S487" i="7" s="1"/>
  <c r="I2860" i="7"/>
  <c r="J2860" i="7" s="1"/>
  <c r="K2860" i="7" s="1"/>
  <c r="I1251" i="7"/>
  <c r="J1251" i="7" s="1"/>
  <c r="K1251" i="7" s="1"/>
  <c r="I3589" i="7"/>
  <c r="J3589" i="7" s="1"/>
  <c r="K3589" i="7" s="1"/>
  <c r="I1663" i="7"/>
  <c r="J1663" i="7" s="1"/>
  <c r="K1663" i="7" s="1"/>
  <c r="I215" i="7"/>
  <c r="J215" i="7" s="1"/>
  <c r="K215" i="7" s="1"/>
  <c r="I2697" i="7"/>
  <c r="J2697" i="7" s="1"/>
  <c r="K2697" i="7" s="1"/>
  <c r="I4670" i="7"/>
  <c r="I2437" i="7"/>
  <c r="J2437" i="7" s="1"/>
  <c r="K2437" i="7" s="1"/>
  <c r="I4627" i="7"/>
  <c r="J4627" i="7" s="1"/>
  <c r="K4627" i="7" s="1"/>
  <c r="I3129" i="7"/>
  <c r="J3129" i="7" s="1"/>
  <c r="K3129" i="7" s="1"/>
  <c r="I575" i="7"/>
  <c r="J575" i="7" s="1"/>
  <c r="K575" i="7" s="1"/>
  <c r="I92" i="7"/>
  <c r="J92" i="7" s="1"/>
  <c r="K92" i="7" s="1"/>
  <c r="I6296" i="7"/>
  <c r="J6296" i="7" s="1"/>
  <c r="K6296" i="7" s="1"/>
  <c r="I312" i="7"/>
  <c r="J312" i="7" s="1"/>
  <c r="K312" i="7" s="1"/>
  <c r="I1636" i="7"/>
  <c r="J1636" i="7" s="1"/>
  <c r="K1636" i="7" s="1"/>
  <c r="K1475" i="7"/>
  <c r="H488" i="7"/>
  <c r="I488" i="7" s="1"/>
  <c r="J488" i="7" s="1"/>
  <c r="K488" i="7" s="1"/>
  <c r="H336" i="7"/>
  <c r="I336" i="7" s="1"/>
  <c r="J336" i="7" s="1"/>
  <c r="K336" i="7" s="1"/>
  <c r="H444" i="7"/>
  <c r="I444" i="7" s="1"/>
  <c r="K5240" i="7"/>
  <c r="L5240" i="7" s="1"/>
  <c r="K502" i="7"/>
  <c r="L502" i="7" s="1"/>
  <c r="S502" i="7" s="1"/>
  <c r="J103" i="7"/>
  <c r="K103" i="7" s="1"/>
  <c r="J479" i="7"/>
  <c r="K479" i="7" s="1"/>
  <c r="H845" i="7"/>
  <c r="I845" i="7" s="1"/>
  <c r="H493" i="7"/>
  <c r="I493" i="7" s="1"/>
  <c r="H852" i="7"/>
  <c r="I852" i="7" s="1"/>
  <c r="J134" i="7"/>
  <c r="K134" i="7" s="1"/>
  <c r="H351" i="7"/>
  <c r="I351" i="7" s="1"/>
  <c r="H837" i="7"/>
  <c r="I837" i="7" s="1"/>
  <c r="J438" i="7"/>
  <c r="K438" i="7" s="1"/>
  <c r="J507" i="7"/>
  <c r="K507" i="7" s="1"/>
  <c r="H331" i="7"/>
  <c r="I331" i="7" s="1"/>
  <c r="J331" i="7" s="1"/>
  <c r="K331" i="7" s="1"/>
  <c r="H357" i="7"/>
  <c r="I357" i="7" s="1"/>
  <c r="J451" i="7"/>
  <c r="K451" i="7" s="1"/>
  <c r="J459" i="7"/>
  <c r="K459" i="7" s="1"/>
  <c r="L93" i="7"/>
  <c r="S93" i="7" s="1"/>
  <c r="H104" i="7"/>
  <c r="I104" i="7" s="1"/>
  <c r="H350" i="7"/>
  <c r="I350" i="7" s="1"/>
  <c r="L458" i="7"/>
  <c r="S458" i="7" s="1"/>
  <c r="H853" i="7"/>
  <c r="I853" i="7" s="1"/>
  <c r="L329" i="7"/>
  <c r="S329" i="7" s="1"/>
  <c r="H690" i="7"/>
  <c r="I690" i="7" s="1"/>
  <c r="H514" i="7"/>
  <c r="I514" i="7" s="1"/>
  <c r="J372" i="7"/>
  <c r="K372" i="7" s="1"/>
  <c r="J371" i="7"/>
  <c r="K371" i="7" s="1"/>
  <c r="H305" i="7"/>
  <c r="I305" i="7" s="1"/>
  <c r="J494" i="7"/>
  <c r="K494" i="7" s="1"/>
  <c r="J998" i="7"/>
  <c r="K998" i="7" s="1"/>
  <c r="H1422" i="7"/>
  <c r="I1422" i="7" s="1"/>
  <c r="K154" i="7"/>
  <c r="L154" i="7" s="1"/>
  <c r="I1674" i="7"/>
  <c r="J1674" i="7" s="1"/>
  <c r="K1674" i="7" s="1"/>
  <c r="I583" i="7"/>
  <c r="J583" i="7" s="1"/>
  <c r="K583" i="7" s="1"/>
  <c r="I2681" i="7"/>
  <c r="J2681" i="7" s="1"/>
  <c r="K2681" i="7" s="1"/>
  <c r="K2715" i="7"/>
  <c r="L2715" i="7" s="1"/>
  <c r="J364" i="7"/>
  <c r="K364" i="7" s="1"/>
  <c r="J311" i="7"/>
  <c r="K311" i="7" s="1"/>
  <c r="J523" i="7"/>
  <c r="K523" i="7" s="1"/>
  <c r="J515" i="7"/>
  <c r="K515" i="7" s="1"/>
  <c r="H135" i="7"/>
  <c r="I135" i="7" s="1"/>
  <c r="H844" i="7"/>
  <c r="I844" i="7" s="1"/>
  <c r="J501" i="7"/>
  <c r="K501" i="7" s="1"/>
  <c r="H94" i="7"/>
  <c r="I94" i="7" s="1"/>
  <c r="H337" i="7"/>
  <c r="I337" i="7" s="1"/>
  <c r="H344" i="7"/>
  <c r="I344" i="7" s="1"/>
  <c r="J75" i="7"/>
  <c r="K75" i="7" s="1"/>
  <c r="H445" i="7"/>
  <c r="I445" i="7" s="1"/>
  <c r="H691" i="7"/>
  <c r="I691" i="7" s="1"/>
  <c r="J358" i="7"/>
  <c r="K358" i="7" s="1"/>
  <c r="J343" i="7"/>
  <c r="K343" i="7" s="1"/>
  <c r="H379" i="7"/>
  <c r="I379" i="7" s="1"/>
  <c r="I2705" i="7"/>
  <c r="I5494" i="7"/>
  <c r="J5494" i="7" s="1"/>
  <c r="K5494" i="7" s="1"/>
  <c r="I6107" i="7"/>
  <c r="H68" i="7"/>
  <c r="I68" i="7" s="1"/>
  <c r="J851" i="7"/>
  <c r="K851" i="7" s="1"/>
  <c r="J304" i="7"/>
  <c r="K304" i="7" s="1"/>
  <c r="J508" i="7"/>
  <c r="K508" i="7" s="1"/>
  <c r="J486" i="7"/>
  <c r="K486" i="7" s="1"/>
  <c r="J365" i="7"/>
  <c r="K365" i="7" s="1"/>
  <c r="L330" i="7"/>
  <c r="S330" i="7" s="1"/>
  <c r="H105" i="7"/>
  <c r="I105" i="7" s="1"/>
  <c r="L521" i="7"/>
  <c r="S521" i="7" s="1"/>
  <c r="H272" i="7"/>
  <c r="I272" i="7" s="1"/>
  <c r="J272" i="7" s="1"/>
  <c r="K272" i="7" s="1"/>
  <c r="H1445" i="7"/>
  <c r="I1445" i="7" s="1"/>
  <c r="J1445" i="7" s="1"/>
  <c r="I1465" i="7"/>
  <c r="J1465" i="7" s="1"/>
  <c r="K1465" i="7" s="1"/>
  <c r="I999" i="7"/>
  <c r="J999" i="7" s="1"/>
  <c r="K999" i="7" s="1"/>
  <c r="I1461" i="7"/>
  <c r="H1453" i="7"/>
  <c r="I1453" i="7" s="1"/>
  <c r="H453" i="7"/>
  <c r="I453" i="7" s="1"/>
  <c r="H993" i="7"/>
  <c r="I993" i="7" s="1"/>
  <c r="J313" i="7"/>
  <c r="K313" i="7" s="1"/>
  <c r="L256" i="7"/>
  <c r="S256" i="7" s="1"/>
  <c r="J495" i="7"/>
  <c r="K495" i="7" s="1"/>
  <c r="J509" i="7"/>
  <c r="K509" i="7" s="1"/>
  <c r="J205" i="7"/>
  <c r="K205" i="7" s="1"/>
  <c r="L516" i="7"/>
  <c r="S516" i="7" s="1"/>
  <c r="L352" i="7"/>
  <c r="S352" i="7" s="1"/>
  <c r="J366" i="7"/>
  <c r="K366" i="7" s="1"/>
  <c r="J175" i="7"/>
  <c r="K175" i="7" s="1"/>
  <c r="J157" i="7"/>
  <c r="K157" i="7" s="1"/>
  <c r="J359" i="7"/>
  <c r="K359" i="7" s="1"/>
  <c r="H992" i="7"/>
  <c r="I992" i="7" s="1"/>
  <c r="J387" i="7"/>
  <c r="K387" i="7" s="1"/>
  <c r="H1000" i="7"/>
  <c r="I1000" i="7" s="1"/>
  <c r="J1314" i="7"/>
  <c r="K1314" i="7" s="1"/>
  <c r="J446" i="7"/>
  <c r="K446" i="7" s="1"/>
  <c r="H460" i="7"/>
  <c r="I460" i="7" s="1"/>
  <c r="J465" i="7"/>
  <c r="K465" i="7" s="1"/>
  <c r="J692" i="7"/>
  <c r="K692" i="7" s="1"/>
  <c r="H439" i="7"/>
  <c r="I439" i="7" s="1"/>
  <c r="J299" i="7"/>
  <c r="K299" i="7" s="1"/>
  <c r="J143" i="7"/>
  <c r="K143" i="7" s="1"/>
  <c r="J1449" i="7"/>
  <c r="K1449" i="7" s="1"/>
  <c r="J846" i="7"/>
  <c r="K846" i="7" s="1"/>
  <c r="H338" i="7"/>
  <c r="I338" i="7" s="1"/>
  <c r="H223" i="7"/>
  <c r="I223" i="7" s="1"/>
  <c r="H292" i="7"/>
  <c r="I292" i="7" s="1"/>
  <c r="H1457" i="7"/>
  <c r="I1457" i="7" s="1"/>
  <c r="J991" i="7"/>
  <c r="K991" i="7" s="1"/>
  <c r="J373" i="7"/>
  <c r="K373" i="7" s="1"/>
  <c r="L306" i="7"/>
  <c r="S306" i="7" s="1"/>
  <c r="J1441" i="7"/>
  <c r="K1441" i="7" s="1"/>
  <c r="K138" i="7"/>
  <c r="I3178" i="7"/>
  <c r="J3178" i="7" s="1"/>
  <c r="K3178" i="7" s="1"/>
  <c r="K250" i="7"/>
  <c r="L250" i="7" s="1"/>
  <c r="K98" i="7"/>
  <c r="L98" i="7" s="1"/>
  <c r="K1507" i="7"/>
  <c r="I1822" i="7"/>
  <c r="J1822" i="7" s="1"/>
  <c r="K1822" i="7" s="1"/>
  <c r="K1659" i="7"/>
  <c r="L1659" i="7" s="1"/>
  <c r="I4274" i="7"/>
  <c r="J4274" i="7" s="1"/>
  <c r="K4274" i="7" s="1"/>
  <c r="I1572" i="7"/>
  <c r="K1587" i="7"/>
  <c r="L1587" i="7" s="1"/>
  <c r="I3573" i="7"/>
  <c r="J3573" i="7" s="1"/>
  <c r="K3573" i="7" s="1"/>
  <c r="K3864" i="7"/>
  <c r="L3864" i="7" s="1"/>
  <c r="I4146" i="7"/>
  <c r="K1603" i="7"/>
  <c r="L1603" i="7" s="1"/>
  <c r="S1603" i="7" s="1"/>
  <c r="I5526" i="7"/>
  <c r="J5526" i="7" s="1"/>
  <c r="K5526" i="7" s="1"/>
  <c r="K4855" i="7"/>
  <c r="L4855" i="7" s="1"/>
  <c r="K2667" i="7"/>
  <c r="L2667" i="7" s="1"/>
  <c r="S2667" i="7" s="1"/>
  <c r="I5941" i="7"/>
  <c r="J5941" i="7" s="1"/>
  <c r="K5941" i="7" s="1"/>
  <c r="I2713" i="7"/>
  <c r="J2713" i="7" s="1"/>
  <c r="K2713" i="7" s="1"/>
  <c r="K1643" i="7"/>
  <c r="I1299" i="7"/>
  <c r="J1299" i="7" s="1"/>
  <c r="K1299" i="7" s="1"/>
  <c r="I4018" i="7"/>
  <c r="J4018" i="7" s="1"/>
  <c r="K4018" i="7" s="1"/>
  <c r="I1290" i="7"/>
  <c r="J1290" i="7" s="1"/>
  <c r="K1290" i="7" s="1"/>
  <c r="I1484" i="7"/>
  <c r="J1484" i="7" s="1"/>
  <c r="K1484" i="7" s="1"/>
  <c r="K1515" i="7"/>
  <c r="I79" i="7"/>
  <c r="K1539" i="7"/>
  <c r="L1539" i="7" s="1"/>
  <c r="S1539" i="7" s="1"/>
  <c r="I1782" i="7"/>
  <c r="J1782" i="7" s="1"/>
  <c r="K1782" i="7" s="1"/>
  <c r="I1830" i="7"/>
  <c r="I4825" i="7"/>
  <c r="J4825" i="7" s="1"/>
  <c r="K4825" i="7" s="1"/>
  <c r="I4242" i="7"/>
  <c r="J4242" i="7" s="1"/>
  <c r="K4242" i="7" s="1"/>
  <c r="I5554" i="7"/>
  <c r="J5554" i="7" s="1"/>
  <c r="K5554" i="7" s="1"/>
  <c r="K362" i="7"/>
  <c r="I85" i="7"/>
  <c r="I327" i="7"/>
  <c r="J327" i="7" s="1"/>
  <c r="K327" i="7" s="1"/>
  <c r="K1571" i="7"/>
  <c r="L1571" i="7" s="1"/>
  <c r="S1571" i="7" s="1"/>
  <c r="I4114" i="7"/>
  <c r="K4582" i="7"/>
  <c r="L4582" i="7" s="1"/>
  <c r="K4640" i="7"/>
  <c r="L4640" i="7" s="1"/>
  <c r="I4865" i="7"/>
  <c r="J4865" i="7" s="1"/>
  <c r="K4865" i="7" s="1"/>
  <c r="K4688" i="7"/>
  <c r="I6352" i="7"/>
  <c r="J6352" i="7" s="1"/>
  <c r="K6352" i="7" s="1"/>
  <c r="I1802" i="7"/>
  <c r="J1802" i="7" s="1"/>
  <c r="K1802" i="7" s="1"/>
  <c r="I4719" i="7"/>
  <c r="J4719" i="7" s="1"/>
  <c r="K4719" i="7" s="1"/>
  <c r="I4715" i="7"/>
  <c r="I6111" i="7"/>
  <c r="K4887" i="7"/>
  <c r="L4887" i="7" s="1"/>
  <c r="K5208" i="7"/>
  <c r="L5208" i="7" s="1"/>
  <c r="I145" i="7"/>
  <c r="J145" i="7" s="1"/>
  <c r="K145" i="7" s="1"/>
  <c r="I1810" i="7"/>
  <c r="M4571" i="7"/>
  <c r="N4571" i="7" s="1"/>
  <c r="O4571" i="7" s="1"/>
  <c r="I4178" i="7"/>
  <c r="J4178" i="7" s="1"/>
  <c r="K4178" i="7" s="1"/>
  <c r="K1531" i="7"/>
  <c r="I3525" i="7"/>
  <c r="J3525" i="7" s="1"/>
  <c r="K3525" i="7" s="1"/>
  <c r="I5871" i="7"/>
  <c r="J5871" i="7" s="1"/>
  <c r="K5871" i="7" s="1"/>
  <c r="I1106" i="7"/>
  <c r="J1106" i="7" s="1"/>
  <c r="K1106" i="7" s="1"/>
  <c r="K122" i="7"/>
  <c r="I1742" i="7"/>
  <c r="J1742" i="7" s="1"/>
  <c r="K1742" i="7" s="1"/>
  <c r="I661" i="7"/>
  <c r="J661" i="7" s="1"/>
  <c r="K661" i="7" s="1"/>
  <c r="I1578" i="7"/>
  <c r="J1578" i="7" s="1"/>
  <c r="K1578" i="7" s="1"/>
  <c r="I711" i="7"/>
  <c r="I4042" i="7"/>
  <c r="J4042" i="7" s="1"/>
  <c r="K4042" i="7" s="1"/>
  <c r="I4703" i="7"/>
  <c r="J4703" i="7" s="1"/>
  <c r="K4703" i="7" s="1"/>
  <c r="K1483" i="7"/>
  <c r="L1483" i="7" s="1"/>
  <c r="S1483" i="7" s="1"/>
  <c r="K1611" i="7"/>
  <c r="L1611" i="7" s="1"/>
  <c r="K5786" i="7"/>
  <c r="I727" i="7"/>
  <c r="J727" i="7" s="1"/>
  <c r="K727" i="7" s="1"/>
  <c r="K3848" i="7"/>
  <c r="L3848" i="7" s="1"/>
  <c r="K4550" i="7"/>
  <c r="I4711" i="7"/>
  <c r="K1499" i="7"/>
  <c r="L1499" i="7" s="1"/>
  <c r="K1627" i="7"/>
  <c r="L1627" i="7" s="1"/>
  <c r="I4306" i="7"/>
  <c r="I2673" i="7"/>
  <c r="J2673" i="7" s="1"/>
  <c r="K2673" i="7" s="1"/>
  <c r="I4854" i="7"/>
  <c r="J4854" i="7" s="1"/>
  <c r="K4854" i="7" s="1"/>
  <c r="K266" i="7"/>
  <c r="L266" i="7" s="1"/>
  <c r="I483" i="7"/>
  <c r="I4478" i="7"/>
  <c r="J4478" i="7" s="1"/>
  <c r="K4478" i="7" s="1"/>
  <c r="I6103" i="7"/>
  <c r="J6103" i="7" s="1"/>
  <c r="K6103" i="7" s="1"/>
  <c r="I823" i="7"/>
  <c r="J823" i="7" s="1"/>
  <c r="K823" i="7" s="1"/>
  <c r="I604" i="7"/>
  <c r="J604" i="7" s="1"/>
  <c r="K604" i="7" s="1"/>
  <c r="I719" i="7"/>
  <c r="J719" i="7" s="1"/>
  <c r="K719" i="7" s="1"/>
  <c r="I2729" i="7"/>
  <c r="J2729" i="7" s="1"/>
  <c r="K2729" i="7" s="1"/>
  <c r="K1547" i="7"/>
  <c r="I2665" i="7"/>
  <c r="I4338" i="7"/>
  <c r="J4338" i="7" s="1"/>
  <c r="K4338" i="7" s="1"/>
  <c r="K4656" i="7"/>
  <c r="L4656" i="7" s="1"/>
  <c r="I4822" i="7"/>
  <c r="J4822" i="7" s="1"/>
  <c r="K4822" i="7" s="1"/>
  <c r="K4823" i="7"/>
  <c r="I1271" i="7"/>
  <c r="J1271" i="7" s="1"/>
  <c r="K1271" i="7" s="1"/>
  <c r="I1762" i="7"/>
  <c r="J1762" i="7" s="1"/>
  <c r="K1762" i="7" s="1"/>
  <c r="I399" i="7"/>
  <c r="J399" i="7" s="1"/>
  <c r="K399" i="7" s="1"/>
  <c r="K1579" i="7"/>
  <c r="I4082" i="7"/>
  <c r="J4082" i="7" s="1"/>
  <c r="K4082" i="7" s="1"/>
  <c r="I4210" i="7"/>
  <c r="J4210" i="7" s="1"/>
  <c r="K4210" i="7" s="1"/>
  <c r="K723" i="7"/>
  <c r="L723" i="7" s="1"/>
  <c r="S723" i="7" s="1"/>
  <c r="I556" i="7"/>
  <c r="J556" i="7" s="1"/>
  <c r="K556" i="7" s="1"/>
  <c r="I5914" i="7"/>
  <c r="J5914" i="7" s="1"/>
  <c r="K5914" i="7" s="1"/>
  <c r="H127" i="7"/>
  <c r="I127" i="7" s="1"/>
  <c r="J127" i="7" s="1"/>
  <c r="K127" i="7" s="1"/>
  <c r="K2731" i="7"/>
  <c r="L2731" i="7" s="1"/>
  <c r="S2731" i="7" s="1"/>
  <c r="I1614" i="7"/>
  <c r="J1614" i="7" s="1"/>
  <c r="K1614" i="7" s="1"/>
  <c r="L1614" i="7" s="1"/>
  <c r="J431" i="7"/>
  <c r="K431" i="7" s="1"/>
  <c r="H1113" i="7"/>
  <c r="I1113" i="7" s="1"/>
  <c r="J635" i="7"/>
  <c r="K635" i="7" s="1"/>
  <c r="H1112" i="7"/>
  <c r="I1112" i="7" s="1"/>
  <c r="L1367" i="7"/>
  <c r="S1367" i="7" s="1"/>
  <c r="H136" i="7"/>
  <c r="I136" i="7" s="1"/>
  <c r="J231" i="7"/>
  <c r="K231" i="7" s="1"/>
  <c r="H1305" i="7"/>
  <c r="I1305" i="7" s="1"/>
  <c r="H1197" i="7"/>
  <c r="I1197" i="7" s="1"/>
  <c r="H985" i="7"/>
  <c r="I985" i="7" s="1"/>
  <c r="H812" i="7"/>
  <c r="I812" i="7" s="1"/>
  <c r="H1148" i="7"/>
  <c r="I1148" i="7" s="1"/>
  <c r="J126" i="7"/>
  <c r="K126" i="7" s="1"/>
  <c r="J285" i="7"/>
  <c r="K285" i="7" s="1"/>
  <c r="H388" i="7"/>
  <c r="I388" i="7" s="1"/>
  <c r="H1417" i="7"/>
  <c r="I1417" i="7" s="1"/>
  <c r="J555" i="7"/>
  <c r="K555" i="7" s="1"/>
  <c r="J430" i="7"/>
  <c r="K430" i="7" s="1"/>
  <c r="L248" i="7"/>
  <c r="S248" i="7" s="1"/>
  <c r="J389" i="7"/>
  <c r="K389" i="7" s="1"/>
  <c r="L576" i="7"/>
  <c r="S576" i="7" s="1"/>
  <c r="H810" i="7"/>
  <c r="I810" i="7" s="1"/>
  <c r="J323" i="7"/>
  <c r="K323" i="7" s="1"/>
  <c r="J214" i="7"/>
  <c r="K214" i="7" s="1"/>
  <c r="H1368" i="7"/>
  <c r="I1368" i="7" s="1"/>
  <c r="H1017" i="7"/>
  <c r="I1017" i="7" s="1"/>
  <c r="L480" i="7"/>
  <c r="S480" i="7" s="1"/>
  <c r="H213" i="7"/>
  <c r="I213" i="7" s="1"/>
  <c r="L324" i="7"/>
  <c r="S324" i="7" s="1"/>
  <c r="L1323" i="7"/>
  <c r="S1323" i="7" s="1"/>
  <c r="H944" i="7"/>
  <c r="I944" i="7" s="1"/>
  <c r="H2869" i="7"/>
  <c r="I2869" i="7" s="1"/>
  <c r="H284" i="7"/>
  <c r="I284" i="7" s="1"/>
  <c r="J128" i="7"/>
  <c r="K128" i="7" s="1"/>
  <c r="J167" i="7"/>
  <c r="K167" i="7" s="1"/>
  <c r="H196" i="7"/>
  <c r="I196" i="7" s="1"/>
  <c r="J1019" i="7"/>
  <c r="K1019" i="7" s="1"/>
  <c r="H777" i="7"/>
  <c r="I777" i="7" s="1"/>
  <c r="J197" i="7"/>
  <c r="K197" i="7" s="1"/>
  <c r="H683" i="7"/>
  <c r="I683" i="7" s="1"/>
  <c r="H265" i="7"/>
  <c r="I265" i="7" s="1"/>
  <c r="H1446" i="7"/>
  <c r="I1446" i="7" s="1"/>
  <c r="J1306" i="7"/>
  <c r="K1306" i="7" s="1"/>
  <c r="H1450" i="7"/>
  <c r="I1450" i="7" s="1"/>
  <c r="H839" i="7"/>
  <c r="I839" i="7" s="1"/>
  <c r="J232" i="7"/>
  <c r="K232" i="7" s="1"/>
  <c r="H481" i="7"/>
  <c r="I481" i="7" s="1"/>
  <c r="H634" i="7"/>
  <c r="I634" i="7" s="1"/>
  <c r="H264" i="7"/>
  <c r="I264" i="7" s="1"/>
  <c r="J2197" i="7"/>
  <c r="K2197" i="7" s="1"/>
  <c r="H685" i="7"/>
  <c r="I685" i="7" s="1"/>
  <c r="H247" i="7"/>
  <c r="I247" i="7" s="1"/>
  <c r="H1418" i="7"/>
  <c r="I1418" i="7" s="1"/>
  <c r="J322" i="7"/>
  <c r="K322" i="7" s="1"/>
  <c r="H1454" i="7"/>
  <c r="I1454" i="7" s="1"/>
  <c r="J1018" i="7"/>
  <c r="K1018" i="7" s="1"/>
  <c r="H1414" i="7"/>
  <c r="I1414" i="7" s="1"/>
  <c r="H168" i="7"/>
  <c r="I168" i="7" s="1"/>
  <c r="H432" i="7"/>
  <c r="I432" i="7" s="1"/>
  <c r="H730" i="7"/>
  <c r="I730" i="7" s="1"/>
  <c r="H198" i="7"/>
  <c r="I198" i="7" s="1"/>
  <c r="J1307" i="7"/>
  <c r="K1307" i="7" s="1"/>
  <c r="J554" i="7"/>
  <c r="K554" i="7" s="1"/>
  <c r="H249" i="7"/>
  <c r="I249" i="7" s="1"/>
  <c r="J943" i="7"/>
  <c r="K943" i="7" s="1"/>
  <c r="H633" i="7"/>
  <c r="I633" i="7" s="1"/>
  <c r="H283" i="7"/>
  <c r="I283" i="7" s="1"/>
  <c r="H1438" i="7"/>
  <c r="I1438" i="7" s="1"/>
  <c r="H1458" i="7"/>
  <c r="I1458" i="7" s="1"/>
  <c r="H984" i="7"/>
  <c r="I984" i="7" s="1"/>
  <c r="H1430" i="7"/>
  <c r="I1430" i="7" s="1"/>
  <c r="H1426" i="7"/>
  <c r="I1426" i="7" s="1"/>
  <c r="J986" i="7"/>
  <c r="K986" i="7" s="1"/>
  <c r="H216" i="7"/>
  <c r="I216" i="7" s="1"/>
  <c r="J166" i="7"/>
  <c r="K166" i="7" s="1"/>
  <c r="H183" i="7"/>
  <c r="I183" i="7" s="1"/>
  <c r="J830" i="7"/>
  <c r="K830" i="7" s="1"/>
  <c r="H1442" i="7"/>
  <c r="I1442" i="7" s="1"/>
  <c r="H1462" i="7"/>
  <c r="I1462" i="7" s="1"/>
  <c r="L1415" i="7"/>
  <c r="S1415" i="7" s="1"/>
  <c r="J838" i="7"/>
  <c r="K838" i="7" s="1"/>
  <c r="H1434" i="7"/>
  <c r="I1434" i="7" s="1"/>
  <c r="J942" i="7"/>
  <c r="K942" i="7" s="1"/>
  <c r="J1114" i="7"/>
  <c r="K1114" i="7" s="1"/>
  <c r="K1595" i="7"/>
  <c r="L1595" i="7" s="1"/>
  <c r="K4903" i="7"/>
  <c r="L4903" i="7" s="1"/>
  <c r="I5784" i="7"/>
  <c r="I535" i="7"/>
  <c r="J535" i="7" s="1"/>
  <c r="K535" i="7" s="1"/>
  <c r="I2529" i="7"/>
  <c r="J2529" i="7" s="1"/>
  <c r="K2529" i="7" s="1"/>
  <c r="K3880" i="7"/>
  <c r="L3880" i="7" s="1"/>
  <c r="I4695" i="7"/>
  <c r="J4695" i="7" s="1"/>
  <c r="K4695" i="7" s="1"/>
  <c r="K1563" i="7"/>
  <c r="L1563" i="7" s="1"/>
  <c r="I3176" i="7"/>
  <c r="J3176" i="7" s="1"/>
  <c r="K3176" i="7" s="1"/>
  <c r="I2737" i="7"/>
  <c r="J2737" i="7" s="1"/>
  <c r="K2737" i="7" s="1"/>
  <c r="I4838" i="7"/>
  <c r="J4838" i="7" s="1"/>
  <c r="K4838" i="7" s="1"/>
  <c r="I6100" i="7"/>
  <c r="J6100" i="7" s="1"/>
  <c r="K6100" i="7" s="1"/>
  <c r="I6377" i="7"/>
  <c r="J6377" i="7" s="1"/>
  <c r="K6377" i="7" s="1"/>
  <c r="I6131" i="7"/>
  <c r="J6131" i="7" s="1"/>
  <c r="I3749" i="7"/>
  <c r="J3749" i="7" s="1"/>
  <c r="K3749" i="7" s="1"/>
  <c r="I967" i="7"/>
  <c r="H1150" i="7"/>
  <c r="I1150" i="7" s="1"/>
  <c r="J1150" i="7" s="1"/>
  <c r="K1150" i="7" s="1"/>
  <c r="I87" i="7"/>
  <c r="J87" i="7" s="1"/>
  <c r="K87" i="7" s="1"/>
  <c r="L87" i="7" s="1"/>
  <c r="S87" i="7" s="1"/>
  <c r="H907" i="7"/>
  <c r="I907" i="7" s="1"/>
  <c r="H1325" i="7"/>
  <c r="I1325" i="7" s="1"/>
  <c r="H1056" i="7"/>
  <c r="I1056" i="7" s="1"/>
  <c r="L1199" i="7"/>
  <c r="S1199" i="7" s="1"/>
  <c r="J603" i="7"/>
  <c r="K603" i="7" s="1"/>
  <c r="H937" i="7"/>
  <c r="I937" i="7" s="1"/>
  <c r="L548" i="7"/>
  <c r="S548" i="7" s="1"/>
  <c r="H577" i="7"/>
  <c r="I577" i="7" s="1"/>
  <c r="H908" i="7"/>
  <c r="I908" i="7" s="1"/>
  <c r="H1140" i="7"/>
  <c r="I1140" i="7" s="1"/>
  <c r="L1491" i="7"/>
  <c r="S1491" i="7" s="1"/>
  <c r="L2928" i="7"/>
  <c r="S2928" i="7" s="1"/>
  <c r="H1300" i="7"/>
  <c r="I1300" i="7" s="1"/>
  <c r="H3051" i="7"/>
  <c r="I3051" i="7" s="1"/>
  <c r="H936" i="7"/>
  <c r="I936" i="7" s="1"/>
  <c r="H3007" i="7"/>
  <c r="I3007" i="7" s="1"/>
  <c r="H3459" i="7"/>
  <c r="I3459" i="7" s="1"/>
  <c r="H1413" i="7"/>
  <c r="I1413" i="7" s="1"/>
  <c r="H775" i="7"/>
  <c r="I775" i="7" s="1"/>
  <c r="H1513" i="7"/>
  <c r="I1513" i="7" s="1"/>
  <c r="H1129" i="7"/>
  <c r="I1129" i="7" s="1"/>
  <c r="J463" i="7"/>
  <c r="K463" i="7" s="1"/>
  <c r="J722" i="7"/>
  <c r="K722" i="7" s="1"/>
  <c r="H1265" i="7"/>
  <c r="I1265" i="7" s="1"/>
  <c r="L732" i="7"/>
  <c r="S732" i="7" s="1"/>
  <c r="L1067" i="7"/>
  <c r="S1067" i="7" s="1"/>
  <c r="H1240" i="7"/>
  <c r="I1240" i="7" s="1"/>
  <c r="H601" i="7"/>
  <c r="I601" i="7" s="1"/>
  <c r="H1001" i="7"/>
  <c r="I1001" i="7" s="1"/>
  <c r="J677" i="7"/>
  <c r="K677" i="7" s="1"/>
  <c r="J1639" i="7"/>
  <c r="K1639" i="7" s="1"/>
  <c r="H1280" i="7"/>
  <c r="I1280" i="7" s="1"/>
  <c r="H1912" i="7"/>
  <c r="I1912" i="7" s="1"/>
  <c r="J1490" i="7"/>
  <c r="K1490" i="7" s="1"/>
  <c r="L955" i="7"/>
  <c r="S955" i="7" s="1"/>
  <c r="H1316" i="7"/>
  <c r="I1316" i="7" s="1"/>
  <c r="J869" i="7"/>
  <c r="K869" i="7" s="1"/>
  <c r="H1128" i="7"/>
  <c r="I1128" i="7" s="1"/>
  <c r="H1288" i="7"/>
  <c r="I1288" i="7" s="1"/>
  <c r="H1408" i="7"/>
  <c r="I1408" i="7" s="1"/>
  <c r="J1979" i="7"/>
  <c r="K1979" i="7" s="1"/>
  <c r="J1664" i="7"/>
  <c r="K1664" i="7" s="1"/>
  <c r="H3514" i="7"/>
  <c r="I3514" i="7" s="1"/>
  <c r="H2129" i="7"/>
  <c r="I2129" i="7" s="1"/>
  <c r="H1901" i="7"/>
  <c r="I1901" i="7" s="1"/>
  <c r="H1785" i="7"/>
  <c r="I1785" i="7" s="1"/>
  <c r="J547" i="7"/>
  <c r="K547" i="7" s="1"/>
  <c r="L474" i="7"/>
  <c r="S474" i="7" s="1"/>
  <c r="J549" i="7"/>
  <c r="K549" i="7" s="1"/>
  <c r="J746" i="7"/>
  <c r="K746" i="7" s="1"/>
  <c r="H977" i="7"/>
  <c r="I977" i="7" s="1"/>
  <c r="H832" i="7"/>
  <c r="I832" i="7" s="1"/>
  <c r="H909" i="7"/>
  <c r="I909" i="7" s="1"/>
  <c r="H1241" i="7"/>
  <c r="I1241" i="7" s="1"/>
  <c r="J1735" i="7"/>
  <c r="K1735" i="7" s="1"/>
  <c r="H804" i="7"/>
  <c r="I804" i="7" s="1"/>
  <c r="H1360" i="7"/>
  <c r="I1360" i="7" s="1"/>
  <c r="H2472" i="7"/>
  <c r="I2472" i="7" s="1"/>
  <c r="L1279" i="7"/>
  <c r="S1279" i="7" s="1"/>
  <c r="J978" i="7"/>
  <c r="K978" i="7" s="1"/>
  <c r="H1980" i="7"/>
  <c r="I1980" i="7" s="1"/>
  <c r="J2259" i="7"/>
  <c r="K2259" i="7" s="1"/>
  <c r="H1057" i="7"/>
  <c r="I1057" i="7" s="1"/>
  <c r="J589" i="7"/>
  <c r="K589" i="7" s="1"/>
  <c r="L626" i="7"/>
  <c r="S626" i="7" s="1"/>
  <c r="H1141" i="7"/>
  <c r="I1141" i="7" s="1"/>
  <c r="H1105" i="7"/>
  <c r="I1105" i="7" s="1"/>
  <c r="H1189" i="7"/>
  <c r="I1189" i="7" s="1"/>
  <c r="H1012" i="7"/>
  <c r="I1012" i="7" s="1"/>
  <c r="H721" i="7"/>
  <c r="I721" i="7" s="1"/>
  <c r="H2212" i="7"/>
  <c r="I2212" i="7" s="1"/>
  <c r="L536" i="7"/>
  <c r="S536" i="7" s="1"/>
  <c r="H2112" i="7"/>
  <c r="I2112" i="7" s="1"/>
  <c r="J1390" i="7"/>
  <c r="K1390" i="7" s="1"/>
  <c r="L919" i="7"/>
  <c r="S919" i="7" s="1"/>
  <c r="J2491" i="7"/>
  <c r="K2491" i="7" s="1"/>
  <c r="J3195" i="7"/>
  <c r="K3195" i="7" s="1"/>
  <c r="H3357" i="7"/>
  <c r="I3357" i="7" s="1"/>
  <c r="H935" i="7"/>
  <c r="I935" i="7" s="1"/>
  <c r="H3241" i="7"/>
  <c r="I3241" i="7" s="1"/>
  <c r="H1263" i="7"/>
  <c r="I1263" i="7" s="1"/>
  <c r="H1913" i="7"/>
  <c r="I1913" i="7" s="1"/>
  <c r="H1409" i="7"/>
  <c r="I1409" i="7" s="1"/>
  <c r="H831" i="7"/>
  <c r="I831" i="7" s="1"/>
  <c r="H1315" i="7"/>
  <c r="I1315" i="7" s="1"/>
  <c r="H1447" i="7"/>
  <c r="I1447" i="7" s="1"/>
  <c r="H1411" i="7"/>
  <c r="I1411" i="7" s="1"/>
  <c r="J578" i="7"/>
  <c r="K578" i="7" s="1"/>
  <c r="H2005" i="7"/>
  <c r="I2005" i="7" s="1"/>
  <c r="J525" i="7"/>
  <c r="K525" i="7" s="1"/>
  <c r="H1341" i="7"/>
  <c r="I1341" i="7" s="1"/>
  <c r="H1623" i="7"/>
  <c r="I1623" i="7" s="1"/>
  <c r="J918" i="7"/>
  <c r="K918" i="7" s="1"/>
  <c r="H1252" i="7"/>
  <c r="I1252" i="7" s="1"/>
  <c r="J605" i="7"/>
  <c r="K605" i="7" s="1"/>
  <c r="H953" i="7"/>
  <c r="I953" i="7" s="1"/>
  <c r="H1149" i="7"/>
  <c r="I1149" i="7" s="1"/>
  <c r="L624" i="7"/>
  <c r="S624" i="7" s="1"/>
  <c r="H1289" i="7"/>
  <c r="I1289" i="7" s="1"/>
  <c r="H1624" i="7"/>
  <c r="I1624" i="7" s="1"/>
  <c r="H1069" i="7"/>
  <c r="I1069" i="7" s="1"/>
  <c r="H1361" i="7"/>
  <c r="I1361" i="7" s="1"/>
  <c r="L568" i="7"/>
  <c r="S568" i="7" s="1"/>
  <c r="J1253" i="7"/>
  <c r="K1253" i="7" s="1"/>
  <c r="J1622" i="7"/>
  <c r="K1622" i="7" s="1"/>
  <c r="H776" i="7"/>
  <c r="I776" i="7" s="1"/>
  <c r="J882" i="7"/>
  <c r="K882" i="7" s="1"/>
  <c r="H920" i="7"/>
  <c r="I920" i="7" s="1"/>
  <c r="H1088" i="7"/>
  <c r="I1088" i="7" s="1"/>
  <c r="H1188" i="7"/>
  <c r="I1188" i="7" s="1"/>
  <c r="H1340" i="7"/>
  <c r="I1340" i="7" s="1"/>
  <c r="H1978" i="7"/>
  <c r="I1978" i="7" s="1"/>
  <c r="J822" i="7"/>
  <c r="K822" i="7" s="1"/>
  <c r="H1848" i="7"/>
  <c r="I1848" i="7" s="1"/>
  <c r="L855" i="7"/>
  <c r="S855" i="7" s="1"/>
  <c r="H968" i="7"/>
  <c r="I968" i="7" s="1"/>
  <c r="H1080" i="7"/>
  <c r="I1080" i="7" s="1"/>
  <c r="H1736" i="7"/>
  <c r="I1736" i="7" s="1"/>
  <c r="H1846" i="7"/>
  <c r="I1846" i="7" s="1"/>
  <c r="H2582" i="7"/>
  <c r="I2582" i="7" s="1"/>
  <c r="J2131" i="7"/>
  <c r="K2131" i="7" s="1"/>
  <c r="H1419" i="7"/>
  <c r="I1419" i="7" s="1"/>
  <c r="H1068" i="7"/>
  <c r="I1068" i="7" s="1"/>
  <c r="H1264" i="7"/>
  <c r="I1264" i="7" s="1"/>
  <c r="H2773" i="7"/>
  <c r="I2773" i="7" s="1"/>
  <c r="H2534" i="7"/>
  <c r="I2534" i="7" s="1"/>
  <c r="H881" i="7"/>
  <c r="I881" i="7" s="1"/>
  <c r="J1342" i="7"/>
  <c r="K1342" i="7" s="1"/>
  <c r="J3130" i="7"/>
  <c r="K3130" i="7" s="1"/>
  <c r="H2512" i="7"/>
  <c r="I2512" i="7" s="1"/>
  <c r="L1512" i="7"/>
  <c r="S1512" i="7" s="1"/>
  <c r="H2722" i="7"/>
  <c r="I2722" i="7" s="1"/>
  <c r="I5049" i="7"/>
  <c r="J5049" i="7" s="1"/>
  <c r="K5049" i="7" s="1"/>
  <c r="H803" i="7"/>
  <c r="I803" i="7" s="1"/>
  <c r="H1139" i="7"/>
  <c r="I1139" i="7" s="1"/>
  <c r="H2577" i="7"/>
  <c r="I2577" i="7" s="1"/>
  <c r="H676" i="7"/>
  <c r="I676" i="7" s="1"/>
  <c r="H2007" i="7"/>
  <c r="I2007" i="7" s="1"/>
  <c r="H1239" i="7"/>
  <c r="I1239" i="7" s="1"/>
  <c r="H1455" i="7"/>
  <c r="I1455" i="7" s="1"/>
  <c r="H1107" i="7"/>
  <c r="I1107" i="7" s="1"/>
  <c r="H1391" i="7"/>
  <c r="I1391" i="7" s="1"/>
  <c r="J473" i="7"/>
  <c r="K473" i="7" s="1"/>
  <c r="H1427" i="7"/>
  <c r="I1427" i="7" s="1"/>
  <c r="H1637" i="7"/>
  <c r="I1637" i="7" s="1"/>
  <c r="H1817" i="7"/>
  <c r="I1817" i="7" s="1"/>
  <c r="J678" i="7"/>
  <c r="K678" i="7" s="1"/>
  <c r="H1389" i="7"/>
  <c r="I1389" i="7" s="1"/>
  <c r="L588" i="7"/>
  <c r="S588" i="7" s="1"/>
  <c r="J954" i="7"/>
  <c r="K954" i="7" s="1"/>
  <c r="L1079" i="7"/>
  <c r="S1079" i="7" s="1"/>
  <c r="J821" i="7"/>
  <c r="K821" i="7" s="1"/>
  <c r="H1089" i="7"/>
  <c r="I1089" i="7" s="1"/>
  <c r="H1435" i="7"/>
  <c r="I1435" i="7" s="1"/>
  <c r="H772" i="7"/>
  <c r="I772" i="7" s="1"/>
  <c r="H627" i="7"/>
  <c r="I627" i="7" s="1"/>
  <c r="L587" i="7"/>
  <c r="S587" i="7" s="1"/>
  <c r="L628" i="7"/>
  <c r="S628" i="7" s="1"/>
  <c r="L771" i="7"/>
  <c r="S771" i="7" s="1"/>
  <c r="J854" i="7"/>
  <c r="K854" i="7" s="1"/>
  <c r="J1058" i="7"/>
  <c r="K1058" i="7" s="1"/>
  <c r="J1130" i="7"/>
  <c r="K1130" i="7" s="1"/>
  <c r="H1492" i="7"/>
  <c r="I1492" i="7" s="1"/>
  <c r="H2110" i="7"/>
  <c r="I2110" i="7" s="1"/>
  <c r="H1688" i="7"/>
  <c r="I1688" i="7" s="1"/>
  <c r="H1784" i="7"/>
  <c r="I1784" i="7" s="1"/>
  <c r="H1914" i="7"/>
  <c r="I1914" i="7" s="1"/>
  <c r="J1847" i="7"/>
  <c r="K1847" i="7" s="1"/>
  <c r="J1511" i="7"/>
  <c r="K1511" i="7" s="1"/>
  <c r="H1686" i="7"/>
  <c r="I1686" i="7" s="1"/>
  <c r="H2006" i="7"/>
  <c r="I2006" i="7" s="1"/>
  <c r="H3128" i="7"/>
  <c r="I3128" i="7" s="1"/>
  <c r="J2331" i="7"/>
  <c r="K2331" i="7" s="1"/>
  <c r="J1734" i="7"/>
  <c r="K1734" i="7" s="1"/>
  <c r="K5900" i="7"/>
  <c r="L5900" i="7" s="1"/>
  <c r="S5900" i="7" s="1"/>
  <c r="H1423" i="7"/>
  <c r="I1423" i="7" s="1"/>
  <c r="H3040" i="7"/>
  <c r="I3040" i="7" s="1"/>
  <c r="H1011" i="7"/>
  <c r="I1011" i="7" s="1"/>
  <c r="H524" i="7"/>
  <c r="I524" i="7" s="1"/>
  <c r="J744" i="7"/>
  <c r="K744" i="7" s="1"/>
  <c r="H1431" i="7"/>
  <c r="I1431" i="7" s="1"/>
  <c r="J979" i="7"/>
  <c r="K979" i="7" s="1"/>
  <c r="J600" i="7"/>
  <c r="K600" i="7" s="1"/>
  <c r="H1439" i="7"/>
  <c r="I1439" i="7" s="1"/>
  <c r="J1359" i="7"/>
  <c r="K1359" i="7" s="1"/>
  <c r="J534" i="7"/>
  <c r="K534" i="7" s="1"/>
  <c r="H1443" i="7"/>
  <c r="I1443" i="7" s="1"/>
  <c r="H1463" i="7"/>
  <c r="I1463" i="7" s="1"/>
  <c r="J599" i="7"/>
  <c r="K599" i="7" s="1"/>
  <c r="J966" i="7"/>
  <c r="K966" i="7" s="1"/>
  <c r="J1078" i="7"/>
  <c r="K1078" i="7" s="1"/>
  <c r="J1198" i="7"/>
  <c r="K1198" i="7" s="1"/>
  <c r="J1298" i="7"/>
  <c r="K1298" i="7" s="1"/>
  <c r="H2190" i="7"/>
  <c r="I2190" i="7" s="1"/>
  <c r="J1002" i="7"/>
  <c r="K1002" i="7" s="1"/>
  <c r="H1818" i="7"/>
  <c r="I1818" i="7" s="1"/>
  <c r="J1903" i="7"/>
  <c r="K1903" i="7" s="1"/>
  <c r="J1090" i="7"/>
  <c r="K1090" i="7" s="1"/>
  <c r="H2130" i="7"/>
  <c r="I2130" i="7" s="1"/>
  <c r="H1902" i="7"/>
  <c r="I1902" i="7" s="1"/>
  <c r="J3428" i="7"/>
  <c r="K3428" i="7" s="1"/>
  <c r="K6079" i="7"/>
  <c r="L6079" i="7" s="1"/>
  <c r="S6079" i="7" s="1"/>
  <c r="I5101" i="7"/>
  <c r="J5101" i="7" s="1"/>
  <c r="K5101" i="7" s="1"/>
  <c r="H464" i="7"/>
  <c r="I464" i="7" s="1"/>
  <c r="H2862" i="7"/>
  <c r="I2862" i="7" s="1"/>
  <c r="H1687" i="7"/>
  <c r="I1687" i="7" s="1"/>
  <c r="H770" i="7"/>
  <c r="I770" i="7" s="1"/>
  <c r="J967" i="7"/>
  <c r="K967" i="7" s="1"/>
  <c r="H1407" i="7"/>
  <c r="I1407" i="7" s="1"/>
  <c r="H1459" i="7"/>
  <c r="I1459" i="7" s="1"/>
  <c r="H1819" i="7"/>
  <c r="I1819" i="7" s="1"/>
  <c r="H805" i="7"/>
  <c r="I805" i="7" s="1"/>
  <c r="H1369" i="7"/>
  <c r="I1369" i="7" s="1"/>
  <c r="J870" i="7"/>
  <c r="K870" i="7" s="1"/>
  <c r="H1638" i="7"/>
  <c r="I1638" i="7" s="1"/>
  <c r="H569" i="7"/>
  <c r="I569" i="7" s="1"/>
  <c r="H625" i="7"/>
  <c r="I625" i="7" s="1"/>
  <c r="H745" i="7"/>
  <c r="I745" i="7" s="1"/>
  <c r="H1410" i="7"/>
  <c r="I1410" i="7" s="1"/>
  <c r="J1451" i="7"/>
  <c r="K1451" i="7" s="1"/>
  <c r="H868" i="7"/>
  <c r="I868" i="7" s="1"/>
  <c r="J1278" i="7"/>
  <c r="K1278" i="7" s="1"/>
  <c r="H2378" i="7"/>
  <c r="I2378" i="7" s="1"/>
  <c r="J1010" i="7"/>
  <c r="K1010" i="7" s="1"/>
  <c r="J2111" i="7"/>
  <c r="K2111" i="7" s="1"/>
  <c r="H880" i="7"/>
  <c r="I880" i="7" s="1"/>
  <c r="J1190" i="7"/>
  <c r="K1190" i="7" s="1"/>
  <c r="H2306" i="7"/>
  <c r="I2306" i="7" s="1"/>
  <c r="J1783" i="7"/>
  <c r="K1783" i="7" s="1"/>
  <c r="H1324" i="7"/>
  <c r="I1324" i="7" s="1"/>
  <c r="H2188" i="7"/>
  <c r="I2188" i="7" s="1"/>
  <c r="J2188" i="7" s="1"/>
  <c r="K2188" i="7" s="1"/>
  <c r="H2377" i="7"/>
  <c r="I2377" i="7" s="1"/>
  <c r="J2377" i="7" s="1"/>
  <c r="K2377" i="7" s="1"/>
  <c r="H6196" i="7"/>
  <c r="I6196" i="7" s="1"/>
  <c r="H2576" i="7"/>
  <c r="I2576" i="7" s="1"/>
  <c r="J3780" i="7"/>
  <c r="K3780" i="7" s="1"/>
  <c r="H4679" i="7"/>
  <c r="I4679" i="7" s="1"/>
  <c r="H2927" i="7"/>
  <c r="I2927" i="7" s="1"/>
  <c r="H3426" i="7"/>
  <c r="I3426" i="7" s="1"/>
  <c r="H3750" i="7"/>
  <c r="I3750" i="7" s="1"/>
  <c r="H2490" i="7"/>
  <c r="I2490" i="7" s="1"/>
  <c r="H5764" i="7"/>
  <c r="I5764" i="7" s="1"/>
  <c r="J3240" i="7"/>
  <c r="K3240" i="7" s="1"/>
  <c r="J4017" i="7"/>
  <c r="K4017" i="7" s="1"/>
  <c r="L2867" i="7"/>
  <c r="S2867" i="7" s="1"/>
  <c r="H4552" i="7"/>
  <c r="I4552" i="7" s="1"/>
  <c r="H4358" i="7"/>
  <c r="I4358" i="7" s="1"/>
  <c r="H2436" i="7"/>
  <c r="I2436" i="7" s="1"/>
  <c r="H2196" i="7"/>
  <c r="I2196" i="7" s="1"/>
  <c r="H2258" i="7"/>
  <c r="I2258" i="7" s="1"/>
  <c r="L2861" i="7"/>
  <c r="S2861" i="7" s="1"/>
  <c r="J3006" i="7"/>
  <c r="K3006" i="7" s="1"/>
  <c r="L3513" i="7"/>
  <c r="S3513" i="7" s="1"/>
  <c r="J3050" i="7"/>
  <c r="K3050" i="7" s="1"/>
  <c r="H3957" i="7"/>
  <c r="I3957" i="7" s="1"/>
  <c r="J2528" i="7"/>
  <c r="K2528" i="7" s="1"/>
  <c r="H3194" i="7"/>
  <c r="I3194" i="7" s="1"/>
  <c r="L4680" i="7"/>
  <c r="S4680" i="7" s="1"/>
  <c r="J3853" i="7"/>
  <c r="K3853" i="7" s="1"/>
  <c r="J4357" i="7"/>
  <c r="K4357" i="7" s="1"/>
  <c r="H2580" i="7"/>
  <c r="I2580" i="7" s="1"/>
  <c r="H3767" i="7"/>
  <c r="I3767" i="7" s="1"/>
  <c r="H2376" i="7"/>
  <c r="I2376" i="7" s="1"/>
  <c r="H3039" i="7"/>
  <c r="I3039" i="7" s="1"/>
  <c r="J2511" i="7"/>
  <c r="K2511" i="7" s="1"/>
  <c r="L3781" i="7"/>
  <c r="S3781" i="7" s="1"/>
  <c r="L2489" i="7"/>
  <c r="S2489" i="7" s="1"/>
  <c r="H3427" i="7"/>
  <c r="I3427" i="7" s="1"/>
  <c r="J2435" i="7"/>
  <c r="K2435" i="7" s="1"/>
  <c r="H3458" i="7"/>
  <c r="I3458" i="7" s="1"/>
  <c r="J4563" i="7"/>
  <c r="K4563" i="7" s="1"/>
  <c r="H2305" i="7"/>
  <c r="I2305" i="7" s="1"/>
  <c r="L2189" i="7"/>
  <c r="S2189" i="7" s="1"/>
  <c r="L2772" i="7"/>
  <c r="S2772" i="7" s="1"/>
  <c r="J3664" i="7"/>
  <c r="K3664" i="7" s="1"/>
  <c r="L2581" i="7"/>
  <c r="S2581" i="7" s="1"/>
  <c r="J2575" i="7"/>
  <c r="K2575" i="7" s="1"/>
  <c r="J2471" i="7"/>
  <c r="K2471" i="7" s="1"/>
  <c r="H3355" i="7"/>
  <c r="I3355" i="7" s="1"/>
  <c r="J3356" i="7"/>
  <c r="K3356" i="7" s="1"/>
  <c r="H4395" i="7"/>
  <c r="I4395" i="7" s="1"/>
  <c r="J4394" i="7"/>
  <c r="K4394" i="7" s="1"/>
  <c r="J2720" i="7"/>
  <c r="K2720" i="7" s="1"/>
  <c r="H2527" i="7"/>
  <c r="I2527" i="7" s="1"/>
  <c r="J2771" i="7"/>
  <c r="K2771" i="7" s="1"/>
  <c r="H4553" i="7"/>
  <c r="I4553" i="7" s="1"/>
  <c r="J2926" i="7"/>
  <c r="K2926" i="7" s="1"/>
  <c r="J3956" i="7"/>
  <c r="K3956" i="7" s="1"/>
  <c r="H4755" i="7"/>
  <c r="I4755" i="7" s="1"/>
  <c r="L3861" i="7"/>
  <c r="S3861" i="7" s="1"/>
  <c r="J2532" i="7"/>
  <c r="K2532" i="7" s="1"/>
  <c r="H4597" i="7"/>
  <c r="I4597" i="7" s="1"/>
  <c r="H3038" i="7"/>
  <c r="I3038" i="7" s="1"/>
  <c r="H4754" i="7"/>
  <c r="I4754" i="7" s="1"/>
  <c r="H3193" i="7"/>
  <c r="I3193" i="7" s="1"/>
  <c r="J2257" i="7"/>
  <c r="K2257" i="7" s="1"/>
  <c r="H2304" i="7"/>
  <c r="I2304" i="7" s="1"/>
  <c r="H2510" i="7"/>
  <c r="I2510" i="7" s="1"/>
  <c r="H3005" i="7"/>
  <c r="I3005" i="7" s="1"/>
  <c r="H3049" i="7"/>
  <c r="I3049" i="7" s="1"/>
  <c r="J5763" i="7"/>
  <c r="K5763" i="7" s="1"/>
  <c r="H4818" i="7"/>
  <c r="I4818" i="7" s="1"/>
  <c r="H4817" i="7"/>
  <c r="I4817" i="7" s="1"/>
  <c r="H2329" i="7"/>
  <c r="I2329" i="7" s="1"/>
  <c r="H2195" i="7"/>
  <c r="I2195" i="7" s="1"/>
  <c r="J2533" i="7"/>
  <c r="K2533" i="7" s="1"/>
  <c r="H3751" i="7"/>
  <c r="I3751" i="7" s="1"/>
  <c r="L3457" i="7"/>
  <c r="S3457" i="7" s="1"/>
  <c r="L4564" i="7"/>
  <c r="S4564" i="7" s="1"/>
  <c r="H2210" i="7"/>
  <c r="I2210" i="7" s="1"/>
  <c r="H3852" i="7"/>
  <c r="I3852" i="7" s="1"/>
  <c r="J3512" i="7"/>
  <c r="K3512" i="7" s="1"/>
  <c r="H2330" i="7"/>
  <c r="I2330" i="7" s="1"/>
  <c r="H3126" i="7"/>
  <c r="I3126" i="7" s="1"/>
  <c r="J3239" i="7"/>
  <c r="K3239" i="7" s="1"/>
  <c r="H2868" i="7"/>
  <c r="I2868" i="7" s="1"/>
  <c r="J3862" i="7"/>
  <c r="K3862" i="7" s="1"/>
  <c r="J3665" i="7"/>
  <c r="K3665" i="7" s="1"/>
  <c r="J2211" i="7"/>
  <c r="K2211" i="7" s="1"/>
  <c r="H2470" i="7"/>
  <c r="I2470" i="7" s="1"/>
  <c r="J3127" i="7"/>
  <c r="K3127" i="7" s="1"/>
  <c r="J2721" i="7"/>
  <c r="K2721" i="7" s="1"/>
  <c r="J3768" i="7"/>
  <c r="K3768" i="7" s="1"/>
  <c r="H1786" i="7"/>
  <c r="I1786" i="7" s="1"/>
  <c r="J1786" i="7" s="1"/>
  <c r="K1786" i="7" s="1"/>
  <c r="H6248" i="7"/>
  <c r="I6248" i="7" s="1"/>
  <c r="H6014" i="7"/>
  <c r="I6014" i="7" s="1"/>
  <c r="H6141" i="7"/>
  <c r="I6141" i="7" s="1"/>
  <c r="H5403" i="7"/>
  <c r="I5403" i="7" s="1"/>
  <c r="L5990" i="7"/>
  <c r="S5990" i="7" s="1"/>
  <c r="H5844" i="7"/>
  <c r="I5844" i="7" s="1"/>
  <c r="L6240" i="7"/>
  <c r="S6240" i="7" s="1"/>
  <c r="H5620" i="7"/>
  <c r="I5620" i="7" s="1"/>
  <c r="J5147" i="7"/>
  <c r="K5147" i="7" s="1"/>
  <c r="H5826" i="7"/>
  <c r="I5826" i="7" s="1"/>
  <c r="H5142" i="7"/>
  <c r="I5142" i="7" s="1"/>
  <c r="H4996" i="7"/>
  <c r="I4996" i="7" s="1"/>
  <c r="L5779" i="7"/>
  <c r="S5779" i="7" s="1"/>
  <c r="L6268" i="7"/>
  <c r="S6268" i="7" s="1"/>
  <c r="H6382" i="7"/>
  <c r="I6382" i="7" s="1"/>
  <c r="J6217" i="7"/>
  <c r="K6217" i="7" s="1"/>
  <c r="H4997" i="7"/>
  <c r="I4997" i="7" s="1"/>
  <c r="H5932" i="7"/>
  <c r="I5932" i="7" s="1"/>
  <c r="J5989" i="7"/>
  <c r="K5989" i="7" s="1"/>
  <c r="H6175" i="7"/>
  <c r="I6175" i="7" s="1"/>
  <c r="J6247" i="7"/>
  <c r="K6247" i="7" s="1"/>
  <c r="J6355" i="7"/>
  <c r="K6355" i="7" s="1"/>
  <c r="J5546" i="7"/>
  <c r="K5546" i="7" s="1"/>
  <c r="H5761" i="7"/>
  <c r="I5761" i="7" s="1"/>
  <c r="H6121" i="7"/>
  <c r="I6121" i="7" s="1"/>
  <c r="H5600" i="7"/>
  <c r="I5600" i="7" s="1"/>
  <c r="J5762" i="7"/>
  <c r="K5762" i="7" s="1"/>
  <c r="H5100" i="7"/>
  <c r="I5100" i="7" s="1"/>
  <c r="J6257" i="7"/>
  <c r="K6257" i="7" s="1"/>
  <c r="H5141" i="7"/>
  <c r="I5141" i="7" s="1"/>
  <c r="H5637" i="7"/>
  <c r="I5637" i="7" s="1"/>
  <c r="H4909" i="7"/>
  <c r="I4909" i="7" s="1"/>
  <c r="J5402" i="7"/>
  <c r="K5402" i="7" s="1"/>
  <c r="H4908" i="7"/>
  <c r="I4908" i="7" s="1"/>
  <c r="H5872" i="7"/>
  <c r="I5872" i="7" s="1"/>
  <c r="H6109" i="7"/>
  <c r="I6109" i="7" s="1"/>
  <c r="H5825" i="7"/>
  <c r="I5825" i="7" s="1"/>
  <c r="H5963" i="7"/>
  <c r="I5963" i="7" s="1"/>
  <c r="J6267" i="7"/>
  <c r="K6267" i="7" s="1"/>
  <c r="H5547" i="7"/>
  <c r="I5547" i="7" s="1"/>
  <c r="H5599" i="7"/>
  <c r="I5599" i="7" s="1"/>
  <c r="J5843" i="7"/>
  <c r="K5843" i="7" s="1"/>
  <c r="H5030" i="7"/>
  <c r="I5030" i="7" s="1"/>
  <c r="H5796" i="7"/>
  <c r="I5796" i="7" s="1"/>
  <c r="J6110" i="7"/>
  <c r="K6110" i="7" s="1"/>
  <c r="J6216" i="7"/>
  <c r="K6216" i="7" s="1"/>
  <c r="H5323" i="7"/>
  <c r="I5323" i="7" s="1"/>
  <c r="H5853" i="7"/>
  <c r="I5853" i="7" s="1"/>
  <c r="H5931" i="7"/>
  <c r="I5931" i="7" s="1"/>
  <c r="H6336" i="7"/>
  <c r="I6336" i="7" s="1"/>
  <c r="H5964" i="7"/>
  <c r="I5964" i="7" s="1"/>
  <c r="L5942" i="7"/>
  <c r="S5942" i="7" s="1"/>
  <c r="H6290" i="7"/>
  <c r="I6290" i="7" s="1"/>
  <c r="J5913" i="7"/>
  <c r="K5913" i="7" s="1"/>
  <c r="J5943" i="7"/>
  <c r="K5943" i="7" s="1"/>
  <c r="H5146" i="7"/>
  <c r="I5146" i="7" s="1"/>
  <c r="H6015" i="7"/>
  <c r="I6015" i="7" s="1"/>
  <c r="J6416" i="7"/>
  <c r="K6416" i="7" s="1"/>
  <c r="I4816" i="7"/>
  <c r="J4816" i="7" s="1"/>
  <c r="K4816" i="7" s="1"/>
  <c r="H6062" i="7"/>
  <c r="I6062" i="7" s="1"/>
  <c r="H5795" i="7"/>
  <c r="I5795" i="7" s="1"/>
  <c r="H5029" i="7"/>
  <c r="I5029" i="7" s="1"/>
  <c r="H5621" i="7"/>
  <c r="I5621" i="7" s="1"/>
  <c r="H6297" i="7"/>
  <c r="I6297" i="7" s="1"/>
  <c r="J6256" i="7"/>
  <c r="K6256" i="7" s="1"/>
  <c r="H5852" i="7"/>
  <c r="I5852" i="7" s="1"/>
  <c r="J6076" i="7"/>
  <c r="K6076" i="7" s="1"/>
  <c r="J6122" i="7"/>
  <c r="K6122" i="7" s="1"/>
  <c r="J5063" i="7"/>
  <c r="K5063" i="7" s="1"/>
  <c r="H6142" i="7"/>
  <c r="I6142" i="7" s="1"/>
  <c r="H5780" i="7"/>
  <c r="I5780" i="7" s="1"/>
  <c r="H6195" i="7"/>
  <c r="I6195" i="7" s="1"/>
  <c r="H5064" i="7"/>
  <c r="I5064" i="7" s="1"/>
  <c r="L6075" i="7"/>
  <c r="S6075" i="7" s="1"/>
  <c r="H6241" i="7"/>
  <c r="I6241" i="7" s="1"/>
  <c r="J6102" i="7"/>
  <c r="K6102" i="7" s="1"/>
  <c r="H5902" i="7"/>
  <c r="I5902" i="7" s="1"/>
  <c r="J5322" i="7"/>
  <c r="K5322" i="7" s="1"/>
  <c r="H6337" i="7"/>
  <c r="I6337" i="7" s="1"/>
  <c r="H5638" i="7"/>
  <c r="I5638" i="7" s="1"/>
  <c r="H6101" i="7"/>
  <c r="I6101" i="7" s="1"/>
  <c r="J6174" i="7"/>
  <c r="K6174" i="7" s="1"/>
  <c r="H5048" i="7"/>
  <c r="I5048" i="7" s="1"/>
  <c r="L6280" i="7"/>
  <c r="S6280" i="7" s="1"/>
  <c r="H6415" i="7"/>
  <c r="I6415" i="7" s="1"/>
  <c r="H5901" i="7"/>
  <c r="I5901" i="7" s="1"/>
  <c r="J6279" i="7"/>
  <c r="K6279" i="7" s="1"/>
  <c r="L6291" i="7"/>
  <c r="S6291" i="7" s="1"/>
  <c r="J6383" i="7"/>
  <c r="K6383" i="7" s="1"/>
  <c r="J6356" i="7"/>
  <c r="K6356" i="7" s="1"/>
  <c r="J5778" i="7"/>
  <c r="K5778" i="7" s="1"/>
  <c r="H5962" i="7"/>
  <c r="I5962" i="7" s="1"/>
  <c r="J5488" i="7"/>
  <c r="K5488" i="7" s="1"/>
  <c r="K4624" i="7"/>
  <c r="L4624" i="7" s="1"/>
  <c r="I121" i="7"/>
  <c r="J121" i="7" s="1"/>
  <c r="K121" i="7" s="1"/>
  <c r="M6246" i="7"/>
  <c r="N6246" i="7" s="1"/>
  <c r="O6246" i="7" s="1"/>
  <c r="I5500" i="7"/>
  <c r="J5500" i="7" s="1"/>
  <c r="K5500" i="7" s="1"/>
  <c r="I4689" i="7"/>
  <c r="J4689" i="7" s="1"/>
  <c r="K4689" i="7" s="1"/>
  <c r="J4831" i="7"/>
  <c r="K4831" i="7" s="1"/>
  <c r="L4831" i="7" s="1"/>
  <c r="H5145" i="7"/>
  <c r="I5145" i="7" s="1"/>
  <c r="J5099" i="7"/>
  <c r="K5099" i="7" s="1"/>
  <c r="H5824" i="7"/>
  <c r="I5824" i="7" s="1"/>
  <c r="J3860" i="7"/>
  <c r="K3860" i="7" s="1"/>
  <c r="J4839" i="7"/>
  <c r="K4839" i="7" s="1"/>
  <c r="L4839" i="7" s="1"/>
  <c r="J6266" i="7"/>
  <c r="K6266" i="7" s="1"/>
  <c r="H3779" i="7"/>
  <c r="I3779" i="7" s="1"/>
  <c r="J4551" i="7"/>
  <c r="K4551" i="7" s="1"/>
  <c r="H5062" i="7"/>
  <c r="I5062" i="7" s="1"/>
  <c r="J5870" i="7"/>
  <c r="K5870" i="7" s="1"/>
  <c r="H3955" i="7"/>
  <c r="I3955" i="7" s="1"/>
  <c r="J5619" i="7"/>
  <c r="K5619" i="7" s="1"/>
  <c r="H6099" i="7"/>
  <c r="I6099" i="7" s="1"/>
  <c r="J6099" i="7" s="1"/>
  <c r="K6099" i="7" s="1"/>
  <c r="H6414" i="7"/>
  <c r="I6414" i="7" s="1"/>
  <c r="H4699" i="7"/>
  <c r="I4699" i="7" s="1"/>
  <c r="J4699" i="7" s="1"/>
  <c r="K4699" i="7" s="1"/>
  <c r="H5401" i="7"/>
  <c r="I5401" i="7" s="1"/>
  <c r="J6173" i="7"/>
  <c r="K6173" i="7" s="1"/>
  <c r="H5028" i="7"/>
  <c r="I5028" i="7" s="1"/>
  <c r="H5842" i="7"/>
  <c r="I5842" i="7" s="1"/>
  <c r="H3663" i="7"/>
  <c r="I3663" i="7" s="1"/>
  <c r="H4753" i="7"/>
  <c r="I4753" i="7" s="1"/>
  <c r="H6061" i="7"/>
  <c r="I6061" i="7" s="1"/>
  <c r="J4016" i="7"/>
  <c r="K4016" i="7" s="1"/>
  <c r="J5794" i="7"/>
  <c r="K5794" i="7" s="1"/>
  <c r="I95" i="7"/>
  <c r="J95" i="7" s="1"/>
  <c r="K95" i="7" s="1"/>
  <c r="I637" i="7"/>
  <c r="J637" i="7" s="1"/>
  <c r="K637" i="7" s="1"/>
  <c r="K1523" i="7"/>
  <c r="L1523" i="7" s="1"/>
  <c r="I3154" i="7"/>
  <c r="J3154" i="7" s="1"/>
  <c r="K3154" i="7" s="1"/>
  <c r="K4672" i="7"/>
  <c r="L4672" i="7" s="1"/>
  <c r="K4566" i="7"/>
  <c r="L4566" i="7" s="1"/>
  <c r="I4707" i="7"/>
  <c r="J4707" i="7" s="1"/>
  <c r="K4707" i="7" s="1"/>
  <c r="I5325" i="7"/>
  <c r="J5325" i="7" s="1"/>
  <c r="K5325" i="7" s="1"/>
  <c r="K5468" i="7"/>
  <c r="L5468" i="7" s="1"/>
  <c r="S5468" i="7" s="1"/>
  <c r="K4470" i="7"/>
  <c r="L4470" i="7" s="1"/>
  <c r="H5040" i="7"/>
  <c r="I5040" i="7" s="1"/>
  <c r="J5040" i="7" s="1"/>
  <c r="K5040" i="7" s="1"/>
  <c r="J6381" i="7"/>
  <c r="K6381" i="7" s="1"/>
  <c r="J4595" i="7"/>
  <c r="K4595" i="7" s="1"/>
  <c r="H5598" i="7"/>
  <c r="I5598" i="7" s="1"/>
  <c r="J6295" i="7"/>
  <c r="K6295" i="7" s="1"/>
  <c r="J5545" i="7"/>
  <c r="K5545" i="7" s="1"/>
  <c r="J4907" i="7"/>
  <c r="K4907" i="7" s="1"/>
  <c r="J4393" i="7"/>
  <c r="K4393" i="7" s="1"/>
  <c r="H5760" i="7"/>
  <c r="I5760" i="7" s="1"/>
  <c r="L6108" i="7"/>
  <c r="S6108" i="7" s="1"/>
  <c r="J6255" i="7"/>
  <c r="K6255" i="7" s="1"/>
  <c r="L6140" i="7"/>
  <c r="S6140" i="7" s="1"/>
  <c r="H5912" i="7"/>
  <c r="I5912" i="7" s="1"/>
  <c r="J6335" i="7"/>
  <c r="K6335" i="7" s="1"/>
  <c r="H5140" i="7"/>
  <c r="I5140" i="7" s="1"/>
  <c r="J6278" i="7"/>
  <c r="K6278" i="7" s="1"/>
  <c r="J5636" i="7"/>
  <c r="K5636" i="7" s="1"/>
  <c r="H6194" i="7"/>
  <c r="I6194" i="7" s="1"/>
  <c r="K146" i="7"/>
  <c r="L146" i="7" s="1"/>
  <c r="S146" i="7" s="1"/>
  <c r="K1555" i="7"/>
  <c r="L1555" i="7" s="1"/>
  <c r="I1774" i="7"/>
  <c r="J1774" i="7" s="1"/>
  <c r="K1774" i="7" s="1"/>
  <c r="I1838" i="7"/>
  <c r="J1838" i="7" s="1"/>
  <c r="K1838" i="7" s="1"/>
  <c r="K2683" i="7"/>
  <c r="L2683" i="7" s="1"/>
  <c r="K3896" i="7"/>
  <c r="K3885" i="7"/>
  <c r="L3885" i="7" s="1"/>
  <c r="S3885" i="7" s="1"/>
  <c r="I4723" i="7"/>
  <c r="J4723" i="7" s="1"/>
  <c r="K4723" i="7" s="1"/>
  <c r="I5510" i="7"/>
  <c r="J5510" i="7" s="1"/>
  <c r="K5510" i="7" s="1"/>
  <c r="I5542" i="7"/>
  <c r="K4871" i="7"/>
  <c r="K5472" i="7"/>
  <c r="L5472" i="7" s="1"/>
  <c r="J5930" i="7"/>
  <c r="K5930" i="7" s="1"/>
  <c r="H5047" i="7"/>
  <c r="I5047" i="7" s="1"/>
  <c r="J4995" i="7"/>
  <c r="K4995" i="7" s="1"/>
  <c r="J6013" i="7"/>
  <c r="K6013" i="7" s="1"/>
  <c r="H6354" i="7"/>
  <c r="I6354" i="7" s="1"/>
  <c r="J6074" i="7"/>
  <c r="K6074" i="7" s="1"/>
  <c r="H6289" i="7"/>
  <c r="I6289" i="7" s="1"/>
  <c r="H3766" i="7"/>
  <c r="I3766" i="7" s="1"/>
  <c r="H3851" i="7"/>
  <c r="I3851" i="7" s="1"/>
  <c r="J4678" i="7"/>
  <c r="K4678" i="7" s="1"/>
  <c r="H4356" i="7"/>
  <c r="I4356" i="7" s="1"/>
  <c r="J6239" i="7"/>
  <c r="K6239" i="7" s="1"/>
  <c r="J4562" i="7"/>
  <c r="K4562" i="7" s="1"/>
  <c r="L5851" i="7"/>
  <c r="S5851" i="7" s="1"/>
  <c r="L6120" i="7"/>
  <c r="S6120" i="7" s="1"/>
  <c r="J6215" i="7"/>
  <c r="K6215" i="7" s="1"/>
  <c r="J5988" i="7"/>
  <c r="K5988" i="7" s="1"/>
  <c r="H1610" i="7"/>
  <c r="I1610" i="7" s="1"/>
  <c r="J1610" i="7" s="1"/>
  <c r="K1610" i="7" s="1"/>
  <c r="H3122" i="7"/>
  <c r="I3122" i="7" s="1"/>
  <c r="J3122" i="7" s="1"/>
  <c r="K3122" i="7" s="1"/>
  <c r="H5231" i="7"/>
  <c r="I5231" i="7" s="1"/>
  <c r="J5231" i="7" s="1"/>
  <c r="K5231" i="7" s="1"/>
  <c r="J4847" i="7"/>
  <c r="K4847" i="7" s="1"/>
  <c r="L4847" i="7" s="1"/>
  <c r="J6232" i="7"/>
  <c r="K6232" i="7" s="1"/>
  <c r="L6232" i="7" s="1"/>
  <c r="H5998" i="7"/>
  <c r="I5998" i="7" s="1"/>
  <c r="J3473" i="7"/>
  <c r="K3473" i="7" s="1"/>
  <c r="L3473" i="7" s="1"/>
  <c r="H36" i="7"/>
  <c r="I36" i="7" s="1"/>
  <c r="J36" i="7" s="1"/>
  <c r="K36" i="7" s="1"/>
  <c r="H3162" i="7"/>
  <c r="I3162" i="7" s="1"/>
  <c r="J544" i="7"/>
  <c r="K544" i="7" s="1"/>
  <c r="L544" i="7" s="1"/>
  <c r="J3761" i="7"/>
  <c r="K3761" i="7" s="1"/>
  <c r="L3761" i="7" s="1"/>
  <c r="J1565" i="7"/>
  <c r="K1565" i="7" s="1"/>
  <c r="L1565" i="7" s="1"/>
  <c r="J5994" i="7"/>
  <c r="K5994" i="7" s="1"/>
  <c r="L5994" i="7" s="1"/>
  <c r="H2821" i="7"/>
  <c r="I2821" i="7" s="1"/>
  <c r="J2821" i="7" s="1"/>
  <c r="K2821" i="7" s="1"/>
  <c r="L2821" i="7" s="1"/>
  <c r="S2821" i="7" s="1"/>
  <c r="H5889" i="7"/>
  <c r="I5889" i="7" s="1"/>
  <c r="J5889" i="7" s="1"/>
  <c r="K5889" i="7" s="1"/>
  <c r="H6284" i="7"/>
  <c r="I6284" i="7" s="1"/>
  <c r="J6284" i="7" s="1"/>
  <c r="K6284" i="7" s="1"/>
  <c r="J2877" i="7"/>
  <c r="K2877" i="7" s="1"/>
  <c r="L2877" i="7" s="1"/>
  <c r="J4767" i="7"/>
  <c r="K4767" i="7" s="1"/>
  <c r="L4767" i="7" s="1"/>
  <c r="J4895" i="7"/>
  <c r="K4895" i="7" s="1"/>
  <c r="L4895" i="7" s="1"/>
  <c r="H56" i="7"/>
  <c r="I56" i="7" s="1"/>
  <c r="H2755" i="7"/>
  <c r="I2755" i="7" s="1"/>
  <c r="J2755" i="7" s="1"/>
  <c r="K2755" i="7" s="1"/>
  <c r="H2815" i="7"/>
  <c r="I2815" i="7" s="1"/>
  <c r="J2815" i="7" s="1"/>
  <c r="K2815" i="7" s="1"/>
  <c r="J3505" i="7"/>
  <c r="K3505" i="7" s="1"/>
  <c r="L3505" i="7" s="1"/>
  <c r="J6010" i="7"/>
  <c r="K6010" i="7" s="1"/>
  <c r="L6010" i="7" s="1"/>
  <c r="J755" i="7"/>
  <c r="K755" i="7" s="1"/>
  <c r="L755" i="7" s="1"/>
  <c r="H6091" i="7"/>
  <c r="I6091" i="7" s="1"/>
  <c r="J6091" i="7" s="1"/>
  <c r="K6091" i="7" s="1"/>
  <c r="J4783" i="7"/>
  <c r="K4783" i="7" s="1"/>
  <c r="L4783" i="7" s="1"/>
  <c r="J4863" i="7"/>
  <c r="K4863" i="7" s="1"/>
  <c r="L4863" i="7" s="1"/>
  <c r="J3809" i="7"/>
  <c r="K3809" i="7" s="1"/>
  <c r="L3809" i="7" s="1"/>
  <c r="J6002" i="7"/>
  <c r="K6002" i="7" s="1"/>
  <c r="L6002" i="7" s="1"/>
  <c r="H541" i="7"/>
  <c r="I541" i="7" s="1"/>
  <c r="J541" i="7" s="1"/>
  <c r="K541" i="7" s="1"/>
  <c r="J4486" i="7"/>
  <c r="K4486" i="7" s="1"/>
  <c r="L4486" i="7" s="1"/>
  <c r="H6229" i="7"/>
  <c r="I6229" i="7" s="1"/>
  <c r="J4799" i="7"/>
  <c r="K4799" i="7" s="1"/>
  <c r="L4799" i="7" s="1"/>
  <c r="J4879" i="7"/>
  <c r="K4879" i="7" s="1"/>
  <c r="L4879" i="7" s="1"/>
  <c r="J3481" i="7"/>
  <c r="K3481" i="7" s="1"/>
  <c r="L3481" i="7" s="1"/>
  <c r="J3825" i="7"/>
  <c r="K3825" i="7" s="1"/>
  <c r="L3825" i="7" s="1"/>
  <c r="J6409" i="7"/>
  <c r="K6409" i="7" s="1"/>
  <c r="L6409" i="7" s="1"/>
  <c r="H259" i="7"/>
  <c r="I259" i="7" s="1"/>
  <c r="H1514" i="7"/>
  <c r="I1514" i="7" s="1"/>
  <c r="H2200" i="7"/>
  <c r="I2200" i="7" s="1"/>
  <c r="J2200" i="7" s="1"/>
  <c r="K2200" i="7" s="1"/>
  <c r="H2851" i="7"/>
  <c r="I2851" i="7" s="1"/>
  <c r="J2851" i="7" s="1"/>
  <c r="K2851" i="7" s="1"/>
  <c r="H2767" i="7"/>
  <c r="I2767" i="7" s="1"/>
  <c r="J2767" i="7" s="1"/>
  <c r="K2767" i="7" s="1"/>
  <c r="H2809" i="7"/>
  <c r="I2809" i="7" s="1"/>
  <c r="J2809" i="7" s="1"/>
  <c r="K2809" i="7" s="1"/>
  <c r="L2809" i="7" s="1"/>
  <c r="H5875" i="7"/>
  <c r="I5875" i="7" s="1"/>
  <c r="H4651" i="7"/>
  <c r="I4651" i="7" s="1"/>
  <c r="H5213" i="7"/>
  <c r="I5213" i="7" s="1"/>
  <c r="J5213" i="7" s="1"/>
  <c r="K5213" i="7" s="1"/>
  <c r="H6346" i="7"/>
  <c r="I6346" i="7" s="1"/>
  <c r="J6346" i="7" s="1"/>
  <c r="K6346" i="7" s="1"/>
  <c r="J4815" i="7"/>
  <c r="K4815" i="7" s="1"/>
  <c r="L4815" i="7" s="1"/>
  <c r="J5891" i="7"/>
  <c r="K5891" i="7" s="1"/>
  <c r="L5891" i="7" s="1"/>
  <c r="H6179" i="7"/>
  <c r="I6179" i="7" s="1"/>
  <c r="J4677" i="7"/>
  <c r="K4677" i="7" s="1"/>
  <c r="H6115" i="7"/>
  <c r="I6115" i="7" s="1"/>
  <c r="H4747" i="7"/>
  <c r="I4747" i="7" s="1"/>
  <c r="J5456" i="7"/>
  <c r="K5456" i="7" s="1"/>
  <c r="H6211" i="7"/>
  <c r="I6211" i="7" s="1"/>
  <c r="H4731" i="7"/>
  <c r="I4731" i="7" s="1"/>
  <c r="J4661" i="7"/>
  <c r="K4661" i="7" s="1"/>
  <c r="H6163" i="7"/>
  <c r="I6163" i="7" s="1"/>
  <c r="H2805" i="7"/>
  <c r="I2805" i="7" s="1"/>
  <c r="J2699" i="7"/>
  <c r="K2699" i="7" s="1"/>
  <c r="H6147" i="7"/>
  <c r="I6147" i="7" s="1"/>
  <c r="J4645" i="7"/>
  <c r="K4645" i="7" s="1"/>
  <c r="H4739" i="7"/>
  <c r="I4739" i="7" s="1"/>
  <c r="J4739" i="7" s="1"/>
  <c r="K4739" i="7" s="1"/>
  <c r="J65" i="7"/>
  <c r="K65" i="7" s="1"/>
  <c r="H185" i="7"/>
  <c r="I185" i="7" s="1"/>
  <c r="H441" i="7"/>
  <c r="I441" i="7" s="1"/>
  <c r="H593" i="7"/>
  <c r="I593" i="7" s="1"/>
  <c r="H1229" i="7"/>
  <c r="I1229" i="7" s="1"/>
  <c r="H857" i="7"/>
  <c r="I857" i="7" s="1"/>
  <c r="H1101" i="7"/>
  <c r="I1101" i="7" s="1"/>
  <c r="H1033" i="7"/>
  <c r="I1033" i="7" s="1"/>
  <c r="H2164" i="7"/>
  <c r="I2164" i="7" s="1"/>
  <c r="H2228" i="7"/>
  <c r="I2228" i="7" s="1"/>
  <c r="H1666" i="7"/>
  <c r="I1666" i="7" s="1"/>
  <c r="H177" i="7"/>
  <c r="I177" i="7" s="1"/>
  <c r="H965" i="7"/>
  <c r="I965" i="7" s="1"/>
  <c r="H757" i="7"/>
  <c r="I757" i="7" s="1"/>
  <c r="H1257" i="7"/>
  <c r="I1257" i="7" s="1"/>
  <c r="H997" i="7"/>
  <c r="I997" i="7" s="1"/>
  <c r="H1165" i="7"/>
  <c r="I1165" i="7" s="1"/>
  <c r="H1237" i="7"/>
  <c r="I1237" i="7" s="1"/>
  <c r="H2136" i="7"/>
  <c r="I2136" i="7" s="1"/>
  <c r="H816" i="7"/>
  <c r="I816" i="7" s="1"/>
  <c r="H117" i="7"/>
  <c r="I117" i="7" s="1"/>
  <c r="H59" i="7"/>
  <c r="I59" i="7" s="1"/>
  <c r="J191" i="7"/>
  <c r="K191" i="7" s="1"/>
  <c r="H74" i="7"/>
  <c r="I74" i="7" s="1"/>
  <c r="H553" i="7"/>
  <c r="I553" i="7" s="1"/>
  <c r="H609" i="7"/>
  <c r="I609" i="7" s="1"/>
  <c r="H877" i="7"/>
  <c r="I877" i="7" s="1"/>
  <c r="H1365" i="7"/>
  <c r="I1365" i="7" s="1"/>
  <c r="H921" i="7"/>
  <c r="I921" i="7" s="1"/>
  <c r="H1209" i="7"/>
  <c r="I1209" i="7" s="1"/>
  <c r="H785" i="7"/>
  <c r="I785" i="7" s="1"/>
  <c r="H989" i="7"/>
  <c r="I989" i="7" s="1"/>
  <c r="H1381" i="7"/>
  <c r="I1381" i="7" s="1"/>
  <c r="H849" i="7"/>
  <c r="I849" i="7" s="1"/>
  <c r="L496" i="7"/>
  <c r="H780" i="7"/>
  <c r="I780" i="7" s="1"/>
  <c r="J1488" i="7"/>
  <c r="K1488" i="7" s="1"/>
  <c r="H1654" i="7"/>
  <c r="I1654" i="7" s="1"/>
  <c r="H1598" i="7"/>
  <c r="I1598" i="7" s="1"/>
  <c r="J190" i="7"/>
  <c r="K190" i="7" s="1"/>
  <c r="H449" i="7"/>
  <c r="I449" i="7" s="1"/>
  <c r="H238" i="7"/>
  <c r="I238" i="7" s="1"/>
  <c r="H406" i="7"/>
  <c r="I406" i="7" s="1"/>
  <c r="H973" i="7"/>
  <c r="I973" i="7" s="1"/>
  <c r="H1261" i="7"/>
  <c r="I1261" i="7" s="1"/>
  <c r="H1005" i="7"/>
  <c r="I1005" i="7" s="1"/>
  <c r="H1125" i="7"/>
  <c r="I1125" i="7" s="1"/>
  <c r="H829" i="7"/>
  <c r="I829" i="7" s="1"/>
  <c r="H1049" i="7"/>
  <c r="I1049" i="7" s="1"/>
  <c r="H1145" i="7"/>
  <c r="I1145" i="7" s="1"/>
  <c r="H1916" i="7"/>
  <c r="I1916" i="7" s="1"/>
  <c r="H1904" i="7"/>
  <c r="I1904" i="7" s="1"/>
  <c r="H1530" i="7"/>
  <c r="I1530" i="7" s="1"/>
  <c r="H1900" i="7"/>
  <c r="I1900" i="7" s="1"/>
  <c r="H2180" i="7"/>
  <c r="I2180" i="7" s="1"/>
  <c r="L119" i="7"/>
  <c r="H319" i="7"/>
  <c r="I319" i="7" s="1"/>
  <c r="H417" i="7"/>
  <c r="I417" i="7" s="1"/>
  <c r="H374" i="7"/>
  <c r="I374" i="7" s="1"/>
  <c r="H673" i="7"/>
  <c r="I673" i="7" s="1"/>
  <c r="H1133" i="7"/>
  <c r="I1133" i="7" s="1"/>
  <c r="H1590" i="7"/>
  <c r="I1590" i="7" s="1"/>
  <c r="H889" i="7"/>
  <c r="I889" i="7" s="1"/>
  <c r="H961" i="7"/>
  <c r="I961" i="7" s="1"/>
  <c r="H1153" i="7"/>
  <c r="I1153" i="7" s="1"/>
  <c r="H1185" i="7"/>
  <c r="I1185" i="7" s="1"/>
  <c r="J1628" i="7"/>
  <c r="K1628" i="7" s="1"/>
  <c r="H1037" i="7"/>
  <c r="I1037" i="7" s="1"/>
  <c r="H1345" i="7"/>
  <c r="I1345" i="7" s="1"/>
  <c r="H1884" i="7"/>
  <c r="I1884" i="7" s="1"/>
  <c r="H2048" i="7"/>
  <c r="I2048" i="7" s="1"/>
  <c r="L612" i="7"/>
  <c r="S612" i="7" s="1"/>
  <c r="H1495" i="7"/>
  <c r="I1495" i="7" s="1"/>
  <c r="H2064" i="7"/>
  <c r="I2064" i="7" s="1"/>
  <c r="H2184" i="7"/>
  <c r="I2184" i="7" s="1"/>
  <c r="H257" i="7"/>
  <c r="I257" i="7" s="1"/>
  <c r="J310" i="7"/>
  <c r="K310" i="7" s="1"/>
  <c r="J342" i="7"/>
  <c r="K342" i="7" s="1"/>
  <c r="H503" i="7"/>
  <c r="I503" i="7" s="1"/>
  <c r="H581" i="7"/>
  <c r="I581" i="7" s="1"/>
  <c r="H893" i="7"/>
  <c r="I893" i="7" s="1"/>
  <c r="H1093" i="7"/>
  <c r="I1093" i="7" s="1"/>
  <c r="H1357" i="7"/>
  <c r="I1357" i="7" s="1"/>
  <c r="H725" i="7"/>
  <c r="I725" i="7" s="1"/>
  <c r="H841" i="7"/>
  <c r="I841" i="7" s="1"/>
  <c r="H1009" i="7"/>
  <c r="I1009" i="7" s="1"/>
  <c r="J631" i="7"/>
  <c r="K631" i="7" s="1"/>
  <c r="J695" i="7"/>
  <c r="K695" i="7" s="1"/>
  <c r="H789" i="7"/>
  <c r="I789" i="7" s="1"/>
  <c r="H941" i="7"/>
  <c r="I941" i="7" s="1"/>
  <c r="H1405" i="7"/>
  <c r="I1405" i="7" s="1"/>
  <c r="H1097" i="7"/>
  <c r="I1097" i="7" s="1"/>
  <c r="H1217" i="7"/>
  <c r="I1217" i="7" s="1"/>
  <c r="H1297" i="7"/>
  <c r="I1297" i="7" s="1"/>
  <c r="H1503" i="7"/>
  <c r="I1503" i="7" s="1"/>
  <c r="H2084" i="7"/>
  <c r="I2084" i="7" s="1"/>
  <c r="H1615" i="7"/>
  <c r="I1615" i="7" s="1"/>
  <c r="H1992" i="7"/>
  <c r="I1992" i="7" s="1"/>
  <c r="H876" i="7"/>
  <c r="I876" i="7" s="1"/>
  <c r="H916" i="7"/>
  <c r="I916" i="7" s="1"/>
  <c r="H960" i="7"/>
  <c r="I960" i="7" s="1"/>
  <c r="H1008" i="7"/>
  <c r="I1008" i="7" s="1"/>
  <c r="H1044" i="7"/>
  <c r="I1044" i="7" s="1"/>
  <c r="H1092" i="7"/>
  <c r="I1092" i="7" s="1"/>
  <c r="H1132" i="7"/>
  <c r="I1132" i="7" s="1"/>
  <c r="H2068" i="7"/>
  <c r="I2068" i="7" s="1"/>
  <c r="H2540" i="7"/>
  <c r="I2540" i="7" s="1"/>
  <c r="H2608" i="7"/>
  <c r="I2608" i="7" s="1"/>
  <c r="J109" i="7"/>
  <c r="K109" i="7" s="1"/>
  <c r="J237" i="7"/>
  <c r="K237" i="7" s="1"/>
  <c r="J411" i="7"/>
  <c r="K411" i="7" s="1"/>
  <c r="J41" i="7"/>
  <c r="K41" i="7" s="1"/>
  <c r="J794" i="7"/>
  <c r="K794" i="7" s="1"/>
  <c r="L1658" i="7"/>
  <c r="L559" i="7"/>
  <c r="L572" i="7"/>
  <c r="S572" i="7" s="1"/>
  <c r="L1023" i="7"/>
  <c r="S1023" i="7" s="1"/>
  <c r="L1103" i="7"/>
  <c r="S1103" i="7" s="1"/>
  <c r="H2428" i="7"/>
  <c r="I2428" i="7" s="1"/>
  <c r="H1976" i="7"/>
  <c r="I1976" i="7" s="1"/>
  <c r="H2060" i="7"/>
  <c r="I2060" i="7" s="1"/>
  <c r="H2144" i="7"/>
  <c r="I2144" i="7" s="1"/>
  <c r="H3839" i="7"/>
  <c r="I3839" i="7" s="1"/>
  <c r="H1924" i="7"/>
  <c r="I1924" i="7" s="1"/>
  <c r="H2072" i="7"/>
  <c r="I2072" i="7" s="1"/>
  <c r="H2967" i="7"/>
  <c r="I2967" i="7" s="1"/>
  <c r="J1751" i="7"/>
  <c r="K1751" i="7" s="1"/>
  <c r="J1831" i="7"/>
  <c r="K1831" i="7" s="1"/>
  <c r="H3023" i="7"/>
  <c r="I3023" i="7" s="1"/>
  <c r="H2662" i="7"/>
  <c r="I2662" i="7" s="1"/>
  <c r="H2726" i="7"/>
  <c r="I2726" i="7" s="1"/>
  <c r="H3103" i="7"/>
  <c r="I3103" i="7" s="1"/>
  <c r="H3288" i="7"/>
  <c r="I3288" i="7" s="1"/>
  <c r="H3352" i="7"/>
  <c r="I3352" i="7" s="1"/>
  <c r="L1829" i="7"/>
  <c r="H2725" i="7"/>
  <c r="I2725" i="7" s="1"/>
  <c r="H3015" i="7"/>
  <c r="I3015" i="7" s="1"/>
  <c r="J2794" i="7"/>
  <c r="K2794" i="7" s="1"/>
  <c r="J2858" i="7"/>
  <c r="K2858" i="7" s="1"/>
  <c r="H3343" i="7"/>
  <c r="I3343" i="7" s="1"/>
  <c r="H3551" i="7"/>
  <c r="I3551" i="7" s="1"/>
  <c r="H3799" i="7"/>
  <c r="I3799" i="7" s="1"/>
  <c r="H3182" i="7"/>
  <c r="I3182" i="7" s="1"/>
  <c r="H3419" i="7"/>
  <c r="I3419" i="7" s="1"/>
  <c r="H3451" i="7"/>
  <c r="I3451" i="7" s="1"/>
  <c r="H3258" i="7"/>
  <c r="I3258" i="7" s="1"/>
  <c r="H3322" i="7"/>
  <c r="I3322" i="7" s="1"/>
  <c r="H3386" i="7"/>
  <c r="I3386" i="7" s="1"/>
  <c r="H4029" i="7"/>
  <c r="I4029" i="7" s="1"/>
  <c r="H4132" i="7"/>
  <c r="I4132" i="7" s="1"/>
  <c r="H4196" i="7"/>
  <c r="I4196" i="7" s="1"/>
  <c r="H4260" i="7"/>
  <c r="I4260" i="7" s="1"/>
  <c r="H4316" i="7"/>
  <c r="I4316" i="7" s="1"/>
  <c r="H4072" i="7"/>
  <c r="I4072" i="7" s="1"/>
  <c r="H4200" i="7"/>
  <c r="I4200" i="7" s="1"/>
  <c r="H4392" i="7"/>
  <c r="I4392" i="7" s="1"/>
  <c r="H4528" i="7"/>
  <c r="I4528" i="7" s="1"/>
  <c r="H3919" i="7"/>
  <c r="I3919" i="7" s="1"/>
  <c r="H3983" i="7"/>
  <c r="I3983" i="7" s="1"/>
  <c r="H4625" i="7"/>
  <c r="I4625" i="7" s="1"/>
  <c r="H4629" i="7"/>
  <c r="I4629" i="7" s="1"/>
  <c r="H5044" i="7"/>
  <c r="I5044" i="7" s="1"/>
  <c r="L4704" i="7"/>
  <c r="S4704" i="7" s="1"/>
  <c r="H4956" i="7"/>
  <c r="I4956" i="7" s="1"/>
  <c r="H5732" i="7"/>
  <c r="I5732" i="7" s="1"/>
  <c r="H4984" i="7"/>
  <c r="I4984" i="7" s="1"/>
  <c r="H5164" i="7"/>
  <c r="I5164" i="7" s="1"/>
  <c r="H5192" i="7"/>
  <c r="I5192" i="7" s="1"/>
  <c r="J422" i="7"/>
  <c r="K422" i="7" s="1"/>
  <c r="J355" i="7"/>
  <c r="K355" i="7" s="1"/>
  <c r="J475" i="7"/>
  <c r="K475" i="7" s="1"/>
  <c r="J60" i="7"/>
  <c r="K60" i="7" s="1"/>
  <c r="J687" i="7"/>
  <c r="K687" i="7" s="1"/>
  <c r="J186" i="7"/>
  <c r="K186" i="7" s="1"/>
  <c r="J418" i="7"/>
  <c r="K418" i="7" s="1"/>
  <c r="J490" i="7"/>
  <c r="K490" i="7" s="1"/>
  <c r="J538" i="7"/>
  <c r="K538" i="7" s="1"/>
  <c r="J651" i="7"/>
  <c r="K651" i="7" s="1"/>
  <c r="L164" i="7"/>
  <c r="L348" i="7"/>
  <c r="L608" i="7"/>
  <c r="J1724" i="7"/>
  <c r="K1724" i="7" s="1"/>
  <c r="L887" i="7"/>
  <c r="S887" i="7" s="1"/>
  <c r="L1127" i="7"/>
  <c r="S1127" i="7" s="1"/>
  <c r="L1351" i="7"/>
  <c r="S1351" i="7" s="1"/>
  <c r="J1710" i="7"/>
  <c r="K1710" i="7" s="1"/>
  <c r="L1412" i="7"/>
  <c r="S1412" i="7" s="1"/>
  <c r="H2284" i="7"/>
  <c r="I2284" i="7" s="1"/>
  <c r="H2368" i="7"/>
  <c r="I2368" i="7" s="1"/>
  <c r="H2652" i="7"/>
  <c r="I2652" i="7" s="1"/>
  <c r="H1988" i="7"/>
  <c r="I1988" i="7" s="1"/>
  <c r="H2324" i="7"/>
  <c r="I2324" i="7" s="1"/>
  <c r="H2616" i="7"/>
  <c r="I2616" i="7" s="1"/>
  <c r="H3111" i="7"/>
  <c r="I3111" i="7" s="1"/>
  <c r="H2024" i="7"/>
  <c r="I2024" i="7" s="1"/>
  <c r="H2116" i="7"/>
  <c r="I2116" i="7" s="1"/>
  <c r="H2276" i="7"/>
  <c r="I2276" i="7" s="1"/>
  <c r="H2460" i="7"/>
  <c r="I2460" i="7" s="1"/>
  <c r="H2612" i="7"/>
  <c r="I2612" i="7" s="1"/>
  <c r="J1715" i="7"/>
  <c r="K1715" i="7" s="1"/>
  <c r="J1779" i="7"/>
  <c r="K1779" i="7" s="1"/>
  <c r="J1843" i="7"/>
  <c r="K1843" i="7" s="1"/>
  <c r="J1875" i="7"/>
  <c r="K1875" i="7" s="1"/>
  <c r="J1907" i="7"/>
  <c r="K1907" i="7" s="1"/>
  <c r="J1939" i="7"/>
  <c r="K1939" i="7" s="1"/>
  <c r="J1971" i="7"/>
  <c r="K1971" i="7" s="1"/>
  <c r="J2011" i="7"/>
  <c r="K2011" i="7" s="1"/>
  <c r="J2043" i="7"/>
  <c r="K2043" i="7" s="1"/>
  <c r="J2075" i="7"/>
  <c r="K2075" i="7" s="1"/>
  <c r="J2107" i="7"/>
  <c r="K2107" i="7" s="1"/>
  <c r="J2147" i="7"/>
  <c r="K2147" i="7" s="1"/>
  <c r="J2179" i="7"/>
  <c r="K2179" i="7" s="1"/>
  <c r="J2227" i="7"/>
  <c r="K2227" i="7" s="1"/>
  <c r="J2267" i="7"/>
  <c r="K2267" i="7" s="1"/>
  <c r="J2299" i="7"/>
  <c r="K2299" i="7" s="1"/>
  <c r="J2339" i="7"/>
  <c r="K2339" i="7" s="1"/>
  <c r="J2371" i="7"/>
  <c r="K2371" i="7" s="1"/>
  <c r="J2403" i="7"/>
  <c r="K2403" i="7" s="1"/>
  <c r="J2443" i="7"/>
  <c r="K2443" i="7" s="1"/>
  <c r="J2475" i="7"/>
  <c r="K2475" i="7" s="1"/>
  <c r="J2515" i="7"/>
  <c r="K2515" i="7" s="1"/>
  <c r="J2547" i="7"/>
  <c r="K2547" i="7" s="1"/>
  <c r="J2579" i="7"/>
  <c r="K2579" i="7" s="1"/>
  <c r="J2611" i="7"/>
  <c r="K2611" i="7" s="1"/>
  <c r="J2643" i="7"/>
  <c r="K2643" i="7" s="1"/>
  <c r="H2891" i="7"/>
  <c r="I2891" i="7" s="1"/>
  <c r="H2947" i="7"/>
  <c r="I2947" i="7" s="1"/>
  <c r="H3047" i="7"/>
  <c r="I3047" i="7" s="1"/>
  <c r="H3260" i="7"/>
  <c r="I3260" i="7" s="1"/>
  <c r="H3324" i="7"/>
  <c r="I3324" i="7" s="1"/>
  <c r="L1737" i="7"/>
  <c r="H2899" i="7"/>
  <c r="I2899" i="7" s="1"/>
  <c r="J2758" i="7"/>
  <c r="K2758" i="7" s="1"/>
  <c r="J2822" i="7"/>
  <c r="K2822" i="7" s="1"/>
  <c r="J2886" i="7"/>
  <c r="K2886" i="7" s="1"/>
  <c r="J2918" i="7"/>
  <c r="K2918" i="7" s="1"/>
  <c r="J2958" i="7"/>
  <c r="K2958" i="7" s="1"/>
  <c r="J2990" i="7"/>
  <c r="K2990" i="7" s="1"/>
  <c r="J3030" i="7"/>
  <c r="K3030" i="7" s="1"/>
  <c r="J3070" i="7"/>
  <c r="K3070" i="7" s="1"/>
  <c r="J3102" i="7"/>
  <c r="K3102" i="7" s="1"/>
  <c r="H3243" i="7"/>
  <c r="I3243" i="7" s="1"/>
  <c r="H3483" i="7"/>
  <c r="I3483" i="7" s="1"/>
  <c r="H3635" i="7"/>
  <c r="I3635" i="7" s="1"/>
  <c r="H3819" i="7"/>
  <c r="I3819" i="7" s="1"/>
  <c r="H3439" i="7"/>
  <c r="I3439" i="7" s="1"/>
  <c r="H3671" i="7"/>
  <c r="I3671" i="7" s="1"/>
  <c r="H3755" i="7"/>
  <c r="I3755" i="7" s="1"/>
  <c r="H3961" i="7"/>
  <c r="I3961" i="7" s="1"/>
  <c r="H4076" i="7"/>
  <c r="I4076" i="7" s="1"/>
  <c r="H4140" i="7"/>
  <c r="I4140" i="7" s="1"/>
  <c r="H4204" i="7"/>
  <c r="I4204" i="7" s="1"/>
  <c r="H4268" i="7"/>
  <c r="I4268" i="7" s="1"/>
  <c r="H3246" i="7"/>
  <c r="I3246" i="7" s="1"/>
  <c r="H3310" i="7"/>
  <c r="I3310" i="7" s="1"/>
  <c r="H3374" i="7"/>
  <c r="I3374" i="7" s="1"/>
  <c r="H4300" i="7"/>
  <c r="I4300" i="7" s="1"/>
  <c r="H4120" i="7"/>
  <c r="I4120" i="7" s="1"/>
  <c r="H4248" i="7"/>
  <c r="I4248" i="7" s="1"/>
  <c r="H4456" i="7"/>
  <c r="I4456" i="7" s="1"/>
  <c r="H4520" i="7"/>
  <c r="I4520" i="7" s="1"/>
  <c r="H4360" i="7"/>
  <c r="I4360" i="7" s="1"/>
  <c r="H3939" i="7"/>
  <c r="I3939" i="7" s="1"/>
  <c r="H4071" i="7"/>
  <c r="I4071" i="7" s="1"/>
  <c r="H4087" i="7"/>
  <c r="I4087" i="7" s="1"/>
  <c r="H4103" i="7"/>
  <c r="I4103" i="7" s="1"/>
  <c r="H4119" i="7"/>
  <c r="I4119" i="7" s="1"/>
  <c r="H4135" i="7"/>
  <c r="I4135" i="7" s="1"/>
  <c r="H4151" i="7"/>
  <c r="I4151" i="7" s="1"/>
  <c r="H4167" i="7"/>
  <c r="I4167" i="7" s="1"/>
  <c r="H4183" i="7"/>
  <c r="I4183" i="7" s="1"/>
  <c r="H4199" i="7"/>
  <c r="I4199" i="7" s="1"/>
  <c r="H4231" i="7"/>
  <c r="I4231" i="7" s="1"/>
  <c r="H4263" i="7"/>
  <c r="I4263" i="7" s="1"/>
  <c r="H4976" i="7"/>
  <c r="I4976" i="7" s="1"/>
  <c r="H5188" i="7"/>
  <c r="I5188" i="7" s="1"/>
  <c r="J97" i="7"/>
  <c r="K97" i="7" s="1"/>
  <c r="L245" i="7"/>
  <c r="J179" i="7"/>
  <c r="K179" i="7" s="1"/>
  <c r="J529" i="7"/>
  <c r="K529" i="7" s="1"/>
  <c r="J720" i="7"/>
  <c r="K720" i="7" s="1"/>
  <c r="J1560" i="7"/>
  <c r="K1560" i="7" s="1"/>
  <c r="L767" i="7"/>
  <c r="L668" i="7"/>
  <c r="L756" i="7"/>
  <c r="L1047" i="7"/>
  <c r="L1167" i="7"/>
  <c r="J1647" i="7"/>
  <c r="K1647" i="7" s="1"/>
  <c r="H2328" i="7"/>
  <c r="I2328" i="7" s="1"/>
  <c r="H2604" i="7"/>
  <c r="I2604" i="7" s="1"/>
  <c r="H2364" i="7"/>
  <c r="I2364" i="7" s="1"/>
  <c r="H2500" i="7"/>
  <c r="I2500" i="7" s="1"/>
  <c r="H2847" i="7"/>
  <c r="I2847" i="7" s="1"/>
  <c r="H1888" i="7"/>
  <c r="I1888" i="7" s="1"/>
  <c r="H2104" i="7"/>
  <c r="I2104" i="7" s="1"/>
  <c r="H2208" i="7"/>
  <c r="I2208" i="7" s="1"/>
  <c r="H2344" i="7"/>
  <c r="I2344" i="7" s="1"/>
  <c r="H2596" i="7"/>
  <c r="I2596" i="7" s="1"/>
  <c r="H2873" i="7"/>
  <c r="I2873" i="7" s="1"/>
  <c r="H3075" i="7"/>
  <c r="I3075" i="7" s="1"/>
  <c r="H3607" i="7"/>
  <c r="I3607" i="7" s="1"/>
  <c r="H2959" i="7"/>
  <c r="I2959" i="7" s="1"/>
  <c r="H3035" i="7"/>
  <c r="I3035" i="7" s="1"/>
  <c r="H3280" i="7"/>
  <c r="I3280" i="7" s="1"/>
  <c r="H3344" i="7"/>
  <c r="I3344" i="7" s="1"/>
  <c r="L1741" i="7"/>
  <c r="L1821" i="7"/>
  <c r="H2939" i="7"/>
  <c r="I2939" i="7" s="1"/>
  <c r="H3988" i="7"/>
  <c r="I3988" i="7" s="1"/>
  <c r="H3255" i="7"/>
  <c r="I3255" i="7" s="1"/>
  <c r="H3423" i="7"/>
  <c r="I3423" i="7" s="1"/>
  <c r="H3647" i="7"/>
  <c r="I3647" i="7" s="1"/>
  <c r="H3980" i="7"/>
  <c r="I3980" i="7" s="1"/>
  <c r="H3202" i="7"/>
  <c r="I3202" i="7" s="1"/>
  <c r="H3406" i="7"/>
  <c r="I3406" i="7" s="1"/>
  <c r="H3422" i="7"/>
  <c r="I3422" i="7" s="1"/>
  <c r="H3442" i="7"/>
  <c r="I3442" i="7" s="1"/>
  <c r="H3462" i="7"/>
  <c r="I3462" i="7" s="1"/>
  <c r="H3478" i="7"/>
  <c r="I3478" i="7" s="1"/>
  <c r="H3494" i="7"/>
  <c r="I3494" i="7" s="1"/>
  <c r="H3510" i="7"/>
  <c r="I3510" i="7" s="1"/>
  <c r="H3530" i="7"/>
  <c r="I3530" i="7" s="1"/>
  <c r="H3554" i="7"/>
  <c r="I3554" i="7" s="1"/>
  <c r="H4308" i="7"/>
  <c r="I4308" i="7" s="1"/>
  <c r="H4396" i="7"/>
  <c r="I4396" i="7" s="1"/>
  <c r="H4104" i="7"/>
  <c r="I4104" i="7" s="1"/>
  <c r="H4232" i="7"/>
  <c r="I4232" i="7" s="1"/>
  <c r="H4312" i="7"/>
  <c r="I4312" i="7" s="1"/>
  <c r="H4344" i="7"/>
  <c r="I4344" i="7" s="1"/>
  <c r="H4500" i="7"/>
  <c r="I4500" i="7" s="1"/>
  <c r="H3927" i="7"/>
  <c r="I3927" i="7" s="1"/>
  <c r="H3991" i="7"/>
  <c r="I3991" i="7" s="1"/>
  <c r="J4683" i="7"/>
  <c r="K4683" i="7" s="1"/>
  <c r="H4780" i="7"/>
  <c r="I4780" i="7" s="1"/>
  <c r="H4812" i="7"/>
  <c r="I4812" i="7" s="1"/>
  <c r="H5052" i="7"/>
  <c r="I5052" i="7" s="1"/>
  <c r="J4607" i="7"/>
  <c r="K4607" i="7" s="1"/>
  <c r="H4749" i="7"/>
  <c r="I4749" i="7" s="1"/>
  <c r="H5092" i="7"/>
  <c r="I5092" i="7" s="1"/>
  <c r="H5196" i="7"/>
  <c r="I5196" i="7" s="1"/>
  <c r="J419" i="7"/>
  <c r="K419" i="7" s="1"/>
  <c r="J435" i="7"/>
  <c r="K435" i="7" s="1"/>
  <c r="J202" i="7"/>
  <c r="K202" i="7" s="1"/>
  <c r="J402" i="7"/>
  <c r="K402" i="7" s="1"/>
  <c r="J826" i="7"/>
  <c r="K826" i="7" s="1"/>
  <c r="L724" i="7"/>
  <c r="L1015" i="7"/>
  <c r="L1327" i="7"/>
  <c r="J1698" i="7"/>
  <c r="K1698" i="7" s="1"/>
  <c r="J1722" i="7"/>
  <c r="K1722" i="7" s="1"/>
  <c r="H2416" i="7"/>
  <c r="I2416" i="7" s="1"/>
  <c r="H2849" i="7"/>
  <c r="I2849" i="7" s="1"/>
  <c r="H2452" i="7"/>
  <c r="I2452" i="7" s="1"/>
  <c r="H2620" i="7"/>
  <c r="I2620" i="7" s="1"/>
  <c r="H3160" i="7"/>
  <c r="I3160" i="7" s="1"/>
  <c r="H2564" i="7"/>
  <c r="I2564" i="7" s="1"/>
  <c r="H1844" i="7"/>
  <c r="I1844" i="7" s="1"/>
  <c r="H2000" i="7"/>
  <c r="I2000" i="7" s="1"/>
  <c r="J1691" i="7"/>
  <c r="K1691" i="7" s="1"/>
  <c r="J1755" i="7"/>
  <c r="K1755" i="7" s="1"/>
  <c r="J1835" i="7"/>
  <c r="K1835" i="7" s="1"/>
  <c r="H3655" i="7"/>
  <c r="I3655" i="7" s="1"/>
  <c r="H2919" i="7"/>
  <c r="I2919" i="7" s="1"/>
  <c r="H3399" i="7"/>
  <c r="I3399" i="7" s="1"/>
  <c r="H3603" i="7"/>
  <c r="I3603" i="7" s="1"/>
  <c r="H3631" i="7"/>
  <c r="I3631" i="7" s="1"/>
  <c r="H3981" i="7"/>
  <c r="I3981" i="7" s="1"/>
  <c r="H3286" i="7"/>
  <c r="I3286" i="7" s="1"/>
  <c r="H3350" i="7"/>
  <c r="I3350" i="7" s="1"/>
  <c r="H4372" i="7"/>
  <c r="I4372" i="7" s="1"/>
  <c r="H4368" i="7"/>
  <c r="I4368" i="7" s="1"/>
  <c r="H4516" i="7"/>
  <c r="I4516" i="7" s="1"/>
  <c r="H4080" i="7"/>
  <c r="I4080" i="7" s="1"/>
  <c r="H4112" i="7"/>
  <c r="I4112" i="7" s="1"/>
  <c r="H4144" i="7"/>
  <c r="I4144" i="7" s="1"/>
  <c r="H4176" i="7"/>
  <c r="I4176" i="7" s="1"/>
  <c r="H4208" i="7"/>
  <c r="I4208" i="7" s="1"/>
  <c r="H4240" i="7"/>
  <c r="I4240" i="7" s="1"/>
  <c r="H4272" i="7"/>
  <c r="I4272" i="7" s="1"/>
  <c r="H4352" i="7"/>
  <c r="I4352" i="7" s="1"/>
  <c r="H4448" i="7"/>
  <c r="I4448" i="7" s="1"/>
  <c r="H4554" i="7"/>
  <c r="I4554" i="7" s="1"/>
  <c r="H4675" i="7"/>
  <c r="I4675" i="7" s="1"/>
  <c r="H4043" i="7"/>
  <c r="I4043" i="7" s="1"/>
  <c r="H4659" i="7"/>
  <c r="I4659" i="7" s="1"/>
  <c r="H5080" i="7"/>
  <c r="I5080" i="7" s="1"/>
  <c r="J2373" i="7"/>
  <c r="K2373" i="7" s="1"/>
  <c r="J2201" i="7"/>
  <c r="K2201" i="7" s="1"/>
  <c r="J2333" i="7"/>
  <c r="K2333" i="7" s="1"/>
  <c r="J3028" i="7"/>
  <c r="K3028" i="7" s="1"/>
  <c r="J2703" i="7"/>
  <c r="K2703" i="7" s="1"/>
  <c r="J3200" i="7"/>
  <c r="K3200" i="7" s="1"/>
  <c r="J3197" i="7"/>
  <c r="K3197" i="7" s="1"/>
  <c r="J3380" i="7"/>
  <c r="K3380" i="7" s="1"/>
  <c r="J4037" i="7"/>
  <c r="K4037" i="7" s="1"/>
  <c r="L3441" i="7"/>
  <c r="L3569" i="7"/>
  <c r="L3633" i="7"/>
  <c r="J3905" i="7"/>
  <c r="K3905" i="7" s="1"/>
  <c r="L3901" i="7"/>
  <c r="J4008" i="7"/>
  <c r="K4008" i="7" s="1"/>
  <c r="J4556" i="7"/>
  <c r="K4556" i="7" s="1"/>
  <c r="J4417" i="7"/>
  <c r="K4417" i="7" s="1"/>
  <c r="J4481" i="7"/>
  <c r="K4481" i="7" s="1"/>
  <c r="J4643" i="7"/>
  <c r="K4643" i="7" s="1"/>
  <c r="L4110" i="7"/>
  <c r="L4238" i="7"/>
  <c r="L4362" i="7"/>
  <c r="L4518" i="7"/>
  <c r="L4763" i="7"/>
  <c r="J4899" i="7"/>
  <c r="K4899" i="7" s="1"/>
  <c r="H4786" i="7"/>
  <c r="I4786" i="7" s="1"/>
  <c r="H5375" i="7"/>
  <c r="I5375" i="7" s="1"/>
  <c r="J4935" i="7"/>
  <c r="K4935" i="7" s="1"/>
  <c r="H5716" i="7"/>
  <c r="I5716" i="7" s="1"/>
  <c r="H5459" i="7"/>
  <c r="I5459" i="7" s="1"/>
  <c r="J5531" i="7"/>
  <c r="K5531" i="7" s="1"/>
  <c r="H5866" i="7"/>
  <c r="I5866" i="7" s="1"/>
  <c r="H5944" i="7"/>
  <c r="I5944" i="7" s="1"/>
  <c r="H6043" i="7"/>
  <c r="I6043" i="7" s="1"/>
  <c r="H5828" i="7"/>
  <c r="I5828" i="7" s="1"/>
  <c r="H5848" i="7"/>
  <c r="I5848" i="7" s="1"/>
  <c r="H5868" i="7"/>
  <c r="I5868" i="7" s="1"/>
  <c r="J6090" i="7"/>
  <c r="K6090" i="7" s="1"/>
  <c r="J6259" i="7"/>
  <c r="K6259" i="7" s="1"/>
  <c r="J6317" i="7"/>
  <c r="K6317" i="7" s="1"/>
  <c r="J2232" i="7"/>
  <c r="K2232" i="7" s="1"/>
  <c r="J2845" i="7"/>
  <c r="K2845" i="7" s="1"/>
  <c r="J2213" i="7"/>
  <c r="K2213" i="7" s="1"/>
  <c r="J2369" i="7"/>
  <c r="K2369" i="7" s="1"/>
  <c r="J3284" i="7"/>
  <c r="K3284" i="7" s="1"/>
  <c r="J3383" i="7"/>
  <c r="K3383" i="7" s="1"/>
  <c r="J2735" i="7"/>
  <c r="K2735" i="7" s="1"/>
  <c r="J3962" i="7"/>
  <c r="K3962" i="7" s="1"/>
  <c r="L2788" i="7"/>
  <c r="L2820" i="7"/>
  <c r="L2852" i="7"/>
  <c r="J3201" i="7"/>
  <c r="K3201" i="7" s="1"/>
  <c r="J3384" i="7"/>
  <c r="K3384" i="7" s="1"/>
  <c r="L3137" i="7"/>
  <c r="L3877" i="7"/>
  <c r="S3877" i="7" s="1"/>
  <c r="J4061" i="7"/>
  <c r="K4061" i="7" s="1"/>
  <c r="L3858" i="7"/>
  <c r="L4118" i="7"/>
  <c r="L4246" i="7"/>
  <c r="L4414" i="7"/>
  <c r="L4514" i="7"/>
  <c r="J4746" i="7"/>
  <c r="K4746" i="7" s="1"/>
  <c r="L4859" i="7"/>
  <c r="H4922" i="7"/>
  <c r="I4922" i="7" s="1"/>
  <c r="H5363" i="7"/>
  <c r="I5363" i="7" s="1"/>
  <c r="L4785" i="7"/>
  <c r="L5214" i="7"/>
  <c r="H5632" i="7"/>
  <c r="I5632" i="7" s="1"/>
  <c r="H5576" i="7"/>
  <c r="I5576" i="7" s="1"/>
  <c r="H5688" i="7"/>
  <c r="I5688" i="7" s="1"/>
  <c r="H5991" i="7"/>
  <c r="I5991" i="7" s="1"/>
  <c r="J5595" i="7"/>
  <c r="K5595" i="7" s="1"/>
  <c r="J5635" i="7"/>
  <c r="K5635" i="7" s="1"/>
  <c r="J5667" i="7"/>
  <c r="K5667" i="7" s="1"/>
  <c r="J5699" i="7"/>
  <c r="K5699" i="7" s="1"/>
  <c r="J5731" i="7"/>
  <c r="K5731" i="7" s="1"/>
  <c r="J5771" i="7"/>
  <c r="K5771" i="7" s="1"/>
  <c r="H5983" i="7"/>
  <c r="I5983" i="7" s="1"/>
  <c r="H6213" i="7"/>
  <c r="I6213" i="7" s="1"/>
  <c r="H6133" i="7"/>
  <c r="I6133" i="7" s="1"/>
  <c r="H6125" i="7"/>
  <c r="I6125" i="7" s="1"/>
  <c r="H6234" i="7"/>
  <c r="I6234" i="7" s="1"/>
  <c r="L6222" i="7"/>
  <c r="J6397" i="7"/>
  <c r="K6397" i="7" s="1"/>
  <c r="H6426" i="7"/>
  <c r="I6426" i="7" s="1"/>
  <c r="J2216" i="7"/>
  <c r="K2216" i="7" s="1"/>
  <c r="J2835" i="7"/>
  <c r="K2835" i="7" s="1"/>
  <c r="J1965" i="7"/>
  <c r="K1965" i="7" s="1"/>
  <c r="J2301" i="7"/>
  <c r="K2301" i="7" s="1"/>
  <c r="J2505" i="7"/>
  <c r="K2505" i="7" s="1"/>
  <c r="J3389" i="7"/>
  <c r="K3389" i="7" s="1"/>
  <c r="J2727" i="7"/>
  <c r="K2727" i="7" s="1"/>
  <c r="J3892" i="7"/>
  <c r="K3892" i="7" s="1"/>
  <c r="J3960" i="7"/>
  <c r="K3960" i="7" s="1"/>
  <c r="J4025" i="7"/>
  <c r="K4025" i="7" s="1"/>
  <c r="L2760" i="7"/>
  <c r="J3372" i="7"/>
  <c r="K3372" i="7" s="1"/>
  <c r="L3401" i="7"/>
  <c r="J3916" i="7"/>
  <c r="K3916" i="7" s="1"/>
  <c r="J3948" i="7"/>
  <c r="K3948" i="7" s="1"/>
  <c r="J3921" i="7"/>
  <c r="K3921" i="7" s="1"/>
  <c r="L4102" i="7"/>
  <c r="L4382" i="7"/>
  <c r="J4691" i="7"/>
  <c r="K4691" i="7" s="1"/>
  <c r="L4669" i="7"/>
  <c r="L4716" i="7"/>
  <c r="H5850" i="7"/>
  <c r="I5850" i="7" s="1"/>
  <c r="H4964" i="7"/>
  <c r="I4964" i="7" s="1"/>
  <c r="H5084" i="7"/>
  <c r="I5084" i="7" s="1"/>
  <c r="J4923" i="7"/>
  <c r="K4923" i="7" s="1"/>
  <c r="H5423" i="7"/>
  <c r="I5423" i="7" s="1"/>
  <c r="H5447" i="7"/>
  <c r="I5447" i="7" s="1"/>
  <c r="L5426" i="7"/>
  <c r="H5664" i="7"/>
  <c r="I5664" i="7" s="1"/>
  <c r="H5728" i="7"/>
  <c r="I5728" i="7" s="1"/>
  <c r="H5467" i="7"/>
  <c r="I5467" i="7" s="1"/>
  <c r="J5507" i="7"/>
  <c r="K5507" i="7" s="1"/>
  <c r="H5846" i="7"/>
  <c r="I5846" i="7" s="1"/>
  <c r="H6039" i="7"/>
  <c r="I6039" i="7" s="1"/>
  <c r="H6209" i="7"/>
  <c r="I6209" i="7" s="1"/>
  <c r="J5969" i="7"/>
  <c r="K5969" i="7" s="1"/>
  <c r="J6001" i="7"/>
  <c r="K6001" i="7" s="1"/>
  <c r="J6033" i="7"/>
  <c r="K6033" i="7" s="1"/>
  <c r="H6149" i="7"/>
  <c r="I6149" i="7" s="1"/>
  <c r="H6334" i="7"/>
  <c r="I6334" i="7" s="1"/>
  <c r="J2288" i="7"/>
  <c r="K2288" i="7" s="1"/>
  <c r="J2641" i="7"/>
  <c r="K2641" i="7" s="1"/>
  <c r="J1905" i="7"/>
  <c r="K1905" i="7" s="1"/>
  <c r="J3316" i="7"/>
  <c r="K3316" i="7" s="1"/>
  <c r="J3196" i="7"/>
  <c r="K3196" i="7" s="1"/>
  <c r="L2792" i="7"/>
  <c r="L2824" i="7"/>
  <c r="L2880" i="7"/>
  <c r="L3145" i="7"/>
  <c r="L3713" i="7"/>
  <c r="J4001" i="7"/>
  <c r="K4001" i="7" s="1"/>
  <c r="L3898" i="7"/>
  <c r="L4190" i="7"/>
  <c r="L4318" i="7"/>
  <c r="L4406" i="7"/>
  <c r="L4482" i="7"/>
  <c r="L4576" i="7"/>
  <c r="H5335" i="7"/>
  <c r="I5335" i="7" s="1"/>
  <c r="L4682" i="7"/>
  <c r="J4916" i="7"/>
  <c r="K4916" i="7" s="1"/>
  <c r="H5435" i="7"/>
  <c r="I5435" i="7" s="1"/>
  <c r="H5339" i="7"/>
  <c r="I5339" i="7" s="1"/>
  <c r="H5572" i="7"/>
  <c r="I5572" i="7" s="1"/>
  <c r="H5584" i="7"/>
  <c r="I5584" i="7" s="1"/>
  <c r="H5596" i="7"/>
  <c r="I5596" i="7" s="1"/>
  <c r="H5708" i="7"/>
  <c r="I5708" i="7" s="1"/>
  <c r="H5640" i="7"/>
  <c r="I5640" i="7" s="1"/>
  <c r="L5477" i="7"/>
  <c r="H6273" i="7"/>
  <c r="I6273" i="7" s="1"/>
  <c r="H5987" i="7"/>
  <c r="I5987" i="7" s="1"/>
  <c r="H5975" i="7"/>
  <c r="I5975" i="7" s="1"/>
  <c r="H6233" i="7"/>
  <c r="I6233" i="7" s="1"/>
  <c r="H6318" i="7"/>
  <c r="I6318" i="7" s="1"/>
  <c r="H6367" i="7"/>
  <c r="I6367" i="7" s="1"/>
  <c r="H6419" i="7"/>
  <c r="I6419" i="7" s="1"/>
  <c r="H6374" i="7"/>
  <c r="I6374" i="7" s="1"/>
  <c r="H6394" i="7"/>
  <c r="I6394" i="7" s="1"/>
  <c r="H6410" i="7"/>
  <c r="I6410" i="7" s="1"/>
  <c r="J4932" i="7"/>
  <c r="K4932" i="7" s="1"/>
  <c r="L5354" i="7"/>
  <c r="L5410" i="7"/>
  <c r="J5701" i="7"/>
  <c r="K5701" i="7" s="1"/>
  <c r="J5597" i="7"/>
  <c r="K5597" i="7" s="1"/>
  <c r="J5822" i="7"/>
  <c r="K5822" i="7" s="1"/>
  <c r="J5803" i="7"/>
  <c r="K5803" i="7" s="1"/>
  <c r="J5880" i="7"/>
  <c r="K5880" i="7" s="1"/>
  <c r="L5918" i="7"/>
  <c r="L6096" i="7"/>
  <c r="L6168" i="7"/>
  <c r="J6331" i="7"/>
  <c r="K6331" i="7" s="1"/>
  <c r="J6301" i="7"/>
  <c r="K6301" i="7" s="1"/>
  <c r="J6420" i="7"/>
  <c r="K6420" i="7" s="1"/>
  <c r="J5787" i="7"/>
  <c r="K5787" i="7" s="1"/>
  <c r="J5528" i="7"/>
  <c r="K5528" i="7" s="1"/>
  <c r="J5809" i="7"/>
  <c r="K5809" i="7" s="1"/>
  <c r="J5884" i="7"/>
  <c r="K5884" i="7" s="1"/>
  <c r="L5966" i="7"/>
  <c r="L6148" i="7"/>
  <c r="L6180" i="7"/>
  <c r="J6427" i="7"/>
  <c r="K6427" i="7" s="1"/>
  <c r="J5668" i="7"/>
  <c r="K5668" i="7" s="1"/>
  <c r="J5479" i="7"/>
  <c r="K5479" i="7" s="1"/>
  <c r="J5304" i="7"/>
  <c r="K5304" i="7" s="1"/>
  <c r="J5653" i="7"/>
  <c r="K5653" i="7" s="1"/>
  <c r="J5492" i="7"/>
  <c r="K5492" i="7" s="1"/>
  <c r="J5530" i="7"/>
  <c r="K5530" i="7" s="1"/>
  <c r="J5564" i="7"/>
  <c r="K5564" i="7" s="1"/>
  <c r="J5813" i="7"/>
  <c r="K5813" i="7" s="1"/>
  <c r="L5505" i="7"/>
  <c r="L5537" i="7"/>
  <c r="J5876" i="7"/>
  <c r="K5876" i="7" s="1"/>
  <c r="L6026" i="7"/>
  <c r="L6221" i="7"/>
  <c r="S6221" i="7" s="1"/>
  <c r="J6150" i="7"/>
  <c r="K6150" i="7" s="1"/>
  <c r="J6190" i="7"/>
  <c r="K6190" i="7" s="1"/>
  <c r="L6264" i="7"/>
  <c r="J6309" i="7"/>
  <c r="K6309" i="7" s="1"/>
  <c r="J5012" i="7"/>
  <c r="K5012" i="7" s="1"/>
  <c r="J5128" i="7"/>
  <c r="K5128" i="7" s="1"/>
  <c r="J5336" i="7"/>
  <c r="K5336" i="7" s="1"/>
  <c r="J5368" i="7"/>
  <c r="K5368" i="7" s="1"/>
  <c r="J5400" i="7"/>
  <c r="K5400" i="7" s="1"/>
  <c r="J5448" i="7"/>
  <c r="K5448" i="7" s="1"/>
  <c r="J5839" i="7"/>
  <c r="K5839" i="7" s="1"/>
  <c r="L5549" i="7"/>
  <c r="L5938" i="7"/>
  <c r="L6160" i="7"/>
  <c r="J6287" i="7"/>
  <c r="K6287" i="7" s="1"/>
  <c r="J6327" i="7"/>
  <c r="K6327" i="7" s="1"/>
  <c r="J6371" i="7"/>
  <c r="K6371" i="7" s="1"/>
  <c r="J6408" i="7"/>
  <c r="K6408" i="7" s="1"/>
  <c r="H18" i="7"/>
  <c r="I18" i="7" s="1"/>
  <c r="H201" i="7"/>
  <c r="I201" i="7" s="1"/>
  <c r="H561" i="7"/>
  <c r="I561" i="7" s="1"/>
  <c r="H1045" i="7"/>
  <c r="I1045" i="7" s="1"/>
  <c r="H885" i="7"/>
  <c r="I885" i="7" s="1"/>
  <c r="H865" i="7"/>
  <c r="I865" i="7" s="1"/>
  <c r="H1329" i="7"/>
  <c r="I1329" i="7" s="1"/>
  <c r="H1996" i="7"/>
  <c r="I1996" i="7" s="1"/>
  <c r="J1516" i="7"/>
  <c r="K1516" i="7" s="1"/>
  <c r="H7" i="7"/>
  <c r="I7" i="7" s="1"/>
  <c r="H369" i="7"/>
  <c r="I369" i="7" s="1"/>
  <c r="H286" i="7"/>
  <c r="I286" i="7" s="1"/>
  <c r="H1029" i="7"/>
  <c r="I1029" i="7" s="1"/>
  <c r="H733" i="7"/>
  <c r="I733" i="7" s="1"/>
  <c r="H1013" i="7"/>
  <c r="I1013" i="7" s="1"/>
  <c r="H1181" i="7"/>
  <c r="I1181" i="7" s="1"/>
  <c r="H1333" i="7"/>
  <c r="I1333" i="7" s="1"/>
  <c r="J1607" i="7"/>
  <c r="K1607" i="7" s="1"/>
  <c r="J17" i="7"/>
  <c r="K17" i="7" s="1"/>
  <c r="H43" i="7"/>
  <c r="I43" i="7" s="1"/>
  <c r="H241" i="7"/>
  <c r="I241" i="7" s="1"/>
  <c r="H533" i="7"/>
  <c r="I533" i="7" s="1"/>
  <c r="J383" i="7"/>
  <c r="K383" i="7" s="1"/>
  <c r="J565" i="7"/>
  <c r="K565" i="7" s="1"/>
  <c r="H1269" i="7"/>
  <c r="I1269" i="7" s="1"/>
  <c r="H1053" i="7"/>
  <c r="I1053" i="7" s="1"/>
  <c r="H1065" i="7"/>
  <c r="I1065" i="7" s="1"/>
  <c r="H1161" i="7"/>
  <c r="I1161" i="7" s="1"/>
  <c r="H1920" i="7"/>
  <c r="I1920" i="7" s="1"/>
  <c r="H2080" i="7"/>
  <c r="I2080" i="7" s="1"/>
  <c r="L620" i="7"/>
  <c r="H1932" i="7"/>
  <c r="I1932" i="7" s="1"/>
  <c r="H2096" i="7"/>
  <c r="I2096" i="7" s="1"/>
  <c r="J139" i="7"/>
  <c r="K139" i="7" s="1"/>
  <c r="J462" i="7"/>
  <c r="K462" i="7" s="1"/>
  <c r="J401" i="7"/>
  <c r="K401" i="7" s="1"/>
  <c r="H64" i="7"/>
  <c r="I64" i="7" s="1"/>
  <c r="H697" i="7"/>
  <c r="I697" i="7" s="1"/>
  <c r="H917" i="7"/>
  <c r="I917" i="7" s="1"/>
  <c r="H1117" i="7"/>
  <c r="I1117" i="7" s="1"/>
  <c r="H1640" i="7"/>
  <c r="I1640" i="7" s="1"/>
  <c r="H913" i="7"/>
  <c r="I913" i="7" s="1"/>
  <c r="H1025" i="7"/>
  <c r="I1025" i="7" s="1"/>
  <c r="H1337" i="7"/>
  <c r="I1337" i="7" s="1"/>
  <c r="J647" i="7"/>
  <c r="K647" i="7" s="1"/>
  <c r="H949" i="7"/>
  <c r="I949" i="7" s="1"/>
  <c r="H1591" i="7"/>
  <c r="I1591" i="7" s="1"/>
  <c r="H945" i="7"/>
  <c r="I945" i="7" s="1"/>
  <c r="H1137" i="7"/>
  <c r="I1137" i="7" s="1"/>
  <c r="H1559" i="7"/>
  <c r="I1559" i="7" s="1"/>
  <c r="J1650" i="7"/>
  <c r="K1650" i="7" s="1"/>
  <c r="H2124" i="7"/>
  <c r="I2124" i="7" s="1"/>
  <c r="H864" i="7"/>
  <c r="I864" i="7" s="1"/>
  <c r="H904" i="7"/>
  <c r="I904" i="7" s="1"/>
  <c r="H952" i="7"/>
  <c r="I952" i="7" s="1"/>
  <c r="H996" i="7"/>
  <c r="I996" i="7" s="1"/>
  <c r="H1036" i="7"/>
  <c r="I1036" i="7" s="1"/>
  <c r="H1076" i="7"/>
  <c r="I1076" i="7" s="1"/>
  <c r="H1120" i="7"/>
  <c r="I1120" i="7" s="1"/>
  <c r="H1936" i="7"/>
  <c r="I1936" i="7" s="1"/>
  <c r="H2100" i="7"/>
  <c r="I2100" i="7" s="1"/>
  <c r="J1648" i="7"/>
  <c r="K1648" i="7" s="1"/>
  <c r="H2556" i="7"/>
  <c r="I2556" i="7" s="1"/>
  <c r="J13" i="7"/>
  <c r="K13" i="7" s="1"/>
  <c r="J49" i="7"/>
  <c r="K49" i="7" s="1"/>
  <c r="J235" i="7"/>
  <c r="K235" i="7" s="1"/>
  <c r="J718" i="7"/>
  <c r="K718" i="7" s="1"/>
  <c r="L644" i="7"/>
  <c r="L1039" i="7"/>
  <c r="L1143" i="7"/>
  <c r="H2983" i="7"/>
  <c r="I2983" i="7" s="1"/>
  <c r="H2380" i="7"/>
  <c r="I2380" i="7" s="1"/>
  <c r="H2480" i="7"/>
  <c r="I2480" i="7" s="1"/>
  <c r="H2636" i="7"/>
  <c r="I2636" i="7" s="1"/>
  <c r="H1928" i="7"/>
  <c r="I1928" i="7" s="1"/>
  <c r="H2012" i="7"/>
  <c r="I2012" i="7" s="1"/>
  <c r="H2076" i="7"/>
  <c r="I2076" i="7" s="1"/>
  <c r="H2160" i="7"/>
  <c r="I2160" i="7" s="1"/>
  <c r="H2280" i="7"/>
  <c r="I2280" i="7" s="1"/>
  <c r="H2220" i="7"/>
  <c r="I2220" i="7" s="1"/>
  <c r="H3431" i="7"/>
  <c r="I3431" i="7" s="1"/>
  <c r="J1767" i="7"/>
  <c r="K1767" i="7" s="1"/>
  <c r="H3575" i="7"/>
  <c r="I3575" i="7" s="1"/>
  <c r="H2678" i="7"/>
  <c r="I2678" i="7" s="1"/>
  <c r="H3055" i="7"/>
  <c r="I3055" i="7" s="1"/>
  <c r="H3119" i="7"/>
  <c r="I3119" i="7" s="1"/>
  <c r="H3304" i="7"/>
  <c r="I3304" i="7" s="1"/>
  <c r="H2693" i="7"/>
  <c r="I2693" i="7" s="1"/>
  <c r="J2746" i="7"/>
  <c r="K2746" i="7" s="1"/>
  <c r="J2810" i="7"/>
  <c r="K2810" i="7" s="1"/>
  <c r="J2874" i="7"/>
  <c r="K2874" i="7" s="1"/>
  <c r="H3247" i="7"/>
  <c r="I3247" i="7" s="1"/>
  <c r="H3523" i="7"/>
  <c r="I3523" i="7" s="1"/>
  <c r="H3651" i="7"/>
  <c r="I3651" i="7" s="1"/>
  <c r="H3739" i="7"/>
  <c r="I3739" i="7" s="1"/>
  <c r="H3835" i="7"/>
  <c r="I3835" i="7" s="1"/>
  <c r="H3615" i="7"/>
  <c r="I3615" i="7" s="1"/>
  <c r="H3667" i="7"/>
  <c r="I3667" i="7" s="1"/>
  <c r="H3699" i="7"/>
  <c r="I3699" i="7" s="1"/>
  <c r="H3731" i="7"/>
  <c r="I3731" i="7" s="1"/>
  <c r="H3274" i="7"/>
  <c r="I3274" i="7" s="1"/>
  <c r="H3338" i="7"/>
  <c r="I3338" i="7" s="1"/>
  <c r="H4084" i="7"/>
  <c r="I4084" i="7" s="1"/>
  <c r="H4148" i="7"/>
  <c r="I4148" i="7" s="1"/>
  <c r="H4212" i="7"/>
  <c r="I4212" i="7" s="1"/>
  <c r="H4276" i="7"/>
  <c r="I4276" i="7" s="1"/>
  <c r="H4428" i="7"/>
  <c r="I4428" i="7" s="1"/>
  <c r="H4404" i="7"/>
  <c r="I4404" i="7" s="1"/>
  <c r="H4532" i="7"/>
  <c r="I4532" i="7" s="1"/>
  <c r="H3935" i="7"/>
  <c r="I3935" i="7" s="1"/>
  <c r="H3999" i="7"/>
  <c r="I3999" i="7" s="1"/>
  <c r="J4644" i="7"/>
  <c r="K4644" i="7" s="1"/>
  <c r="H4737" i="7"/>
  <c r="I4737" i="7" s="1"/>
  <c r="H4729" i="7"/>
  <c r="I4729" i="7" s="1"/>
  <c r="L4720" i="7"/>
  <c r="H4972" i="7"/>
  <c r="I4972" i="7" s="1"/>
  <c r="H4936" i="7"/>
  <c r="I4936" i="7" s="1"/>
  <c r="H5008" i="7"/>
  <c r="I5008" i="7" s="1"/>
  <c r="H5383" i="7"/>
  <c r="I5383" i="7" s="1"/>
  <c r="J37" i="7"/>
  <c r="K37" i="7" s="1"/>
  <c r="J307" i="7"/>
  <c r="K307" i="7" s="1"/>
  <c r="J400" i="7"/>
  <c r="K400" i="7" s="1"/>
  <c r="J539" i="7"/>
  <c r="K539" i="7" s="1"/>
  <c r="J111" i="7"/>
  <c r="K111" i="7" s="1"/>
  <c r="J218" i="7"/>
  <c r="K218" i="7" s="1"/>
  <c r="J442" i="7"/>
  <c r="K442" i="7" s="1"/>
  <c r="J498" i="7"/>
  <c r="K498" i="7" s="1"/>
  <c r="J570" i="7"/>
  <c r="K570" i="7" s="1"/>
  <c r="J675" i="7"/>
  <c r="K675" i="7" s="1"/>
  <c r="L228" i="7"/>
  <c r="L428" i="7"/>
  <c r="J1524" i="7"/>
  <c r="K1524" i="7" s="1"/>
  <c r="L903" i="7"/>
  <c r="L1255" i="7"/>
  <c r="L1375" i="7"/>
  <c r="L1444" i="7"/>
  <c r="H3503" i="7"/>
  <c r="I3503" i="7" s="1"/>
  <c r="H2300" i="7"/>
  <c r="I2300" i="7" s="1"/>
  <c r="H2516" i="7"/>
  <c r="I2516" i="7" s="1"/>
  <c r="H1860" i="7"/>
  <c r="I1860" i="7" s="1"/>
  <c r="H2004" i="7"/>
  <c r="I2004" i="7" s="1"/>
  <c r="H2448" i="7"/>
  <c r="I2448" i="7" s="1"/>
  <c r="H2648" i="7"/>
  <c r="I2648" i="7" s="1"/>
  <c r="H1940" i="7"/>
  <c r="I1940" i="7" s="1"/>
  <c r="H2488" i="7"/>
  <c r="I2488" i="7" s="1"/>
  <c r="J1731" i="7"/>
  <c r="K1731" i="7" s="1"/>
  <c r="J1795" i="7"/>
  <c r="K1795" i="7" s="1"/>
  <c r="J1851" i="7"/>
  <c r="K1851" i="7" s="1"/>
  <c r="J1883" i="7"/>
  <c r="K1883" i="7" s="1"/>
  <c r="J1915" i="7"/>
  <c r="K1915" i="7" s="1"/>
  <c r="J1947" i="7"/>
  <c r="K1947" i="7" s="1"/>
  <c r="J1987" i="7"/>
  <c r="K1987" i="7" s="1"/>
  <c r="J2019" i="7"/>
  <c r="K2019" i="7" s="1"/>
  <c r="J2051" i="7"/>
  <c r="K2051" i="7" s="1"/>
  <c r="J2083" i="7"/>
  <c r="K2083" i="7" s="1"/>
  <c r="J2115" i="7"/>
  <c r="K2115" i="7" s="1"/>
  <c r="J2155" i="7"/>
  <c r="K2155" i="7" s="1"/>
  <c r="J2187" i="7"/>
  <c r="K2187" i="7" s="1"/>
  <c r="J2235" i="7"/>
  <c r="K2235" i="7" s="1"/>
  <c r="J2275" i="7"/>
  <c r="K2275" i="7" s="1"/>
  <c r="J2307" i="7"/>
  <c r="K2307" i="7" s="1"/>
  <c r="J2347" i="7"/>
  <c r="K2347" i="7" s="1"/>
  <c r="J2379" i="7"/>
  <c r="K2379" i="7" s="1"/>
  <c r="J2411" i="7"/>
  <c r="K2411" i="7" s="1"/>
  <c r="J2451" i="7"/>
  <c r="K2451" i="7" s="1"/>
  <c r="J2483" i="7"/>
  <c r="K2483" i="7" s="1"/>
  <c r="J2523" i="7"/>
  <c r="K2523" i="7" s="1"/>
  <c r="J2587" i="7"/>
  <c r="K2587" i="7" s="1"/>
  <c r="J2619" i="7"/>
  <c r="K2619" i="7" s="1"/>
  <c r="J2651" i="7"/>
  <c r="K2651" i="7" s="1"/>
  <c r="H2907" i="7"/>
  <c r="I2907" i="7" s="1"/>
  <c r="H2963" i="7"/>
  <c r="I2963" i="7" s="1"/>
  <c r="H3559" i="7"/>
  <c r="I3559" i="7" s="1"/>
  <c r="H3276" i="7"/>
  <c r="I3276" i="7" s="1"/>
  <c r="H3340" i="7"/>
  <c r="I3340" i="7" s="1"/>
  <c r="L1833" i="7"/>
  <c r="H2669" i="7"/>
  <c r="I2669" i="7" s="1"/>
  <c r="H3067" i="7"/>
  <c r="I3067" i="7" s="1"/>
  <c r="J2774" i="7"/>
  <c r="K2774" i="7" s="1"/>
  <c r="J2838" i="7"/>
  <c r="K2838" i="7" s="1"/>
  <c r="J2894" i="7"/>
  <c r="K2894" i="7" s="1"/>
  <c r="J3046" i="7"/>
  <c r="K3046" i="7" s="1"/>
  <c r="J3078" i="7"/>
  <c r="K3078" i="7" s="1"/>
  <c r="J3110" i="7"/>
  <c r="K3110" i="7" s="1"/>
  <c r="H3275" i="7"/>
  <c r="I3275" i="7" s="1"/>
  <c r="H3203" i="7"/>
  <c r="I3203" i="7" s="1"/>
  <c r="H3463" i="7"/>
  <c r="I3463" i="7" s="1"/>
  <c r="H3735" i="7"/>
  <c r="I3735" i="7" s="1"/>
  <c r="H3491" i="7"/>
  <c r="I3491" i="7" s="1"/>
  <c r="H3969" i="7"/>
  <c r="I3969" i="7" s="1"/>
  <c r="H4092" i="7"/>
  <c r="I4092" i="7" s="1"/>
  <c r="H4156" i="7"/>
  <c r="I4156" i="7" s="1"/>
  <c r="H4220" i="7"/>
  <c r="I4220" i="7" s="1"/>
  <c r="H4284" i="7"/>
  <c r="I4284" i="7" s="1"/>
  <c r="H3262" i="7"/>
  <c r="I3262" i="7" s="1"/>
  <c r="H3326" i="7"/>
  <c r="I3326" i="7" s="1"/>
  <c r="H3390" i="7"/>
  <c r="I3390" i="7" s="1"/>
  <c r="H4412" i="7"/>
  <c r="I4412" i="7" s="1"/>
  <c r="H4408" i="7"/>
  <c r="I4408" i="7" s="1"/>
  <c r="H4472" i="7"/>
  <c r="I4472" i="7" s="1"/>
  <c r="H4484" i="7"/>
  <c r="I4484" i="7" s="1"/>
  <c r="H4400" i="7"/>
  <c r="I4400" i="7" s="1"/>
  <c r="H3971" i="7"/>
  <c r="I3971" i="7" s="1"/>
  <c r="H4075" i="7"/>
  <c r="I4075" i="7" s="1"/>
  <c r="H4091" i="7"/>
  <c r="I4091" i="7" s="1"/>
  <c r="H4107" i="7"/>
  <c r="I4107" i="7" s="1"/>
  <c r="H4123" i="7"/>
  <c r="I4123" i="7" s="1"/>
  <c r="H4139" i="7"/>
  <c r="I4139" i="7" s="1"/>
  <c r="H4155" i="7"/>
  <c r="I4155" i="7" s="1"/>
  <c r="H4171" i="7"/>
  <c r="I4171" i="7" s="1"/>
  <c r="H4187" i="7"/>
  <c r="I4187" i="7" s="1"/>
  <c r="H4223" i="7"/>
  <c r="I4223" i="7" s="1"/>
  <c r="H4255" i="7"/>
  <c r="I4255" i="7" s="1"/>
  <c r="J4555" i="7"/>
  <c r="K4555" i="7" s="1"/>
  <c r="J211" i="7"/>
  <c r="K211" i="7" s="1"/>
  <c r="J752" i="7"/>
  <c r="K752" i="7" s="1"/>
  <c r="J1564" i="7"/>
  <c r="K1564" i="7" s="1"/>
  <c r="L680" i="7"/>
  <c r="L911" i="7"/>
  <c r="L1063" i="7"/>
  <c r="L1183" i="7"/>
  <c r="H1754" i="7"/>
  <c r="I1754" i="7" s="1"/>
  <c r="H3711" i="7"/>
  <c r="I3711" i="7" s="1"/>
  <c r="H2264" i="7"/>
  <c r="I2264" i="7" s="1"/>
  <c r="H2392" i="7"/>
  <c r="I2392" i="7" s="1"/>
  <c r="H3027" i="7"/>
  <c r="I3027" i="7" s="1"/>
  <c r="H1956" i="7"/>
  <c r="I1956" i="7" s="1"/>
  <c r="H2140" i="7"/>
  <c r="I2140" i="7" s="1"/>
  <c r="H2236" i="7"/>
  <c r="I2236" i="7" s="1"/>
  <c r="H2388" i="7"/>
  <c r="I2388" i="7" s="1"/>
  <c r="H2779" i="7"/>
  <c r="I2779" i="7" s="1"/>
  <c r="H3144" i="7"/>
  <c r="I3144" i="7" s="1"/>
  <c r="H3091" i="7"/>
  <c r="I3091" i="7" s="1"/>
  <c r="H2975" i="7"/>
  <c r="I2975" i="7" s="1"/>
  <c r="H3043" i="7"/>
  <c r="I3043" i="7" s="1"/>
  <c r="H3296" i="7"/>
  <c r="I3296" i="7" s="1"/>
  <c r="H2971" i="7"/>
  <c r="I2971" i="7" s="1"/>
  <c r="H3287" i="7"/>
  <c r="I3287" i="7" s="1"/>
  <c r="H3411" i="7"/>
  <c r="I3411" i="7" s="1"/>
  <c r="H3467" i="7"/>
  <c r="I3467" i="7" s="1"/>
  <c r="H3619" i="7"/>
  <c r="I3619" i="7" s="1"/>
  <c r="H3803" i="7"/>
  <c r="I3803" i="7" s="1"/>
  <c r="H3511" i="7"/>
  <c r="I3511" i="7" s="1"/>
  <c r="H3719" i="7"/>
  <c r="I3719" i="7" s="1"/>
  <c r="H3531" i="7"/>
  <c r="I3531" i="7" s="1"/>
  <c r="H3563" i="7"/>
  <c r="I3563" i="7" s="1"/>
  <c r="H3595" i="7"/>
  <c r="I3595" i="7" s="1"/>
  <c r="H3627" i="7"/>
  <c r="I3627" i="7" s="1"/>
  <c r="H3659" i="7"/>
  <c r="I3659" i="7" s="1"/>
  <c r="H3795" i="7"/>
  <c r="I3795" i="7" s="1"/>
  <c r="H3827" i="7"/>
  <c r="I3827" i="7" s="1"/>
  <c r="H3218" i="7"/>
  <c r="I3218" i="7" s="1"/>
  <c r="H3394" i="7"/>
  <c r="I3394" i="7" s="1"/>
  <c r="H3410" i="7"/>
  <c r="I3410" i="7" s="1"/>
  <c r="H3430" i="7"/>
  <c r="I3430" i="7" s="1"/>
  <c r="H3446" i="7"/>
  <c r="I3446" i="7" s="1"/>
  <c r="H3466" i="7"/>
  <c r="I3466" i="7" s="1"/>
  <c r="H3482" i="7"/>
  <c r="I3482" i="7" s="1"/>
  <c r="H3498" i="7"/>
  <c r="I3498" i="7" s="1"/>
  <c r="H3518" i="7"/>
  <c r="I3518" i="7" s="1"/>
  <c r="H3534" i="7"/>
  <c r="I3534" i="7" s="1"/>
  <c r="H3546" i="7"/>
  <c r="I3546" i="7" s="1"/>
  <c r="H4340" i="7"/>
  <c r="I4340" i="7" s="1"/>
  <c r="H4460" i="7"/>
  <c r="I4460" i="7" s="1"/>
  <c r="H4336" i="7"/>
  <c r="I4336" i="7" s="1"/>
  <c r="H4590" i="7"/>
  <c r="I4590" i="7" s="1"/>
  <c r="H3943" i="7"/>
  <c r="I3943" i="7" s="1"/>
  <c r="H4007" i="7"/>
  <c r="I4007" i="7" s="1"/>
  <c r="J4547" i="7"/>
  <c r="K4547" i="7" s="1"/>
  <c r="H5156" i="7"/>
  <c r="I5156" i="7" s="1"/>
  <c r="H5120" i="7"/>
  <c r="I5120" i="7" s="1"/>
  <c r="J4623" i="7"/>
  <c r="K4623" i="7" s="1"/>
  <c r="H4960" i="7"/>
  <c r="I4960" i="7" s="1"/>
  <c r="H5443" i="7"/>
  <c r="I5443" i="7" s="1"/>
  <c r="J158" i="7"/>
  <c r="K158" i="7" s="1"/>
  <c r="J367" i="7"/>
  <c r="K367" i="7" s="1"/>
  <c r="J551" i="7"/>
  <c r="K551" i="7" s="1"/>
  <c r="J694" i="7"/>
  <c r="K694" i="7" s="1"/>
  <c r="J790" i="7"/>
  <c r="K790" i="7" s="1"/>
  <c r="J234" i="7"/>
  <c r="K234" i="7" s="1"/>
  <c r="J546" i="7"/>
  <c r="K546" i="7" s="1"/>
  <c r="L607" i="7"/>
  <c r="S607" i="7" s="1"/>
  <c r="L640" i="7"/>
  <c r="L764" i="7"/>
  <c r="L895" i="7"/>
  <c r="L1071" i="7"/>
  <c r="L1343" i="7"/>
  <c r="H2316" i="7"/>
  <c r="I2316" i="7" s="1"/>
  <c r="H2432" i="7"/>
  <c r="I2432" i="7" s="1"/>
  <c r="H3079" i="7"/>
  <c r="I3079" i="7" s="1"/>
  <c r="H2468" i="7"/>
  <c r="I2468" i="7" s="1"/>
  <c r="H2935" i="7"/>
  <c r="I2935" i="7" s="1"/>
  <c r="H2256" i="7"/>
  <c r="I2256" i="7" s="1"/>
  <c r="H2600" i="7"/>
  <c r="I2600" i="7" s="1"/>
  <c r="H3471" i="7"/>
  <c r="I3471" i="7" s="1"/>
  <c r="H2524" i="7"/>
  <c r="I2524" i="7" s="1"/>
  <c r="H3727" i="7"/>
  <c r="I3727" i="7" s="1"/>
  <c r="H3359" i="7"/>
  <c r="I3359" i="7" s="1"/>
  <c r="L1745" i="7"/>
  <c r="L1777" i="7"/>
  <c r="H2717" i="7"/>
  <c r="I2717" i="7" s="1"/>
  <c r="J2798" i="7"/>
  <c r="K2798" i="7" s="1"/>
  <c r="J2878" i="7"/>
  <c r="K2878" i="7" s="1"/>
  <c r="H3267" i="7"/>
  <c r="I3267" i="7" s="1"/>
  <c r="H3787" i="7"/>
  <c r="I3787" i="7" s="1"/>
  <c r="H3407" i="7"/>
  <c r="I3407" i="7" s="1"/>
  <c r="H3703" i="7"/>
  <c r="I3703" i="7" s="1"/>
  <c r="H3989" i="7"/>
  <c r="I3989" i="7" s="1"/>
  <c r="H3302" i="7"/>
  <c r="I3302" i="7" s="1"/>
  <c r="H3366" i="7"/>
  <c r="I3366" i="7" s="1"/>
  <c r="H4000" i="7"/>
  <c r="I4000" i="7" s="1"/>
  <c r="H4444" i="7"/>
  <c r="I4444" i="7" s="1"/>
  <c r="H4088" i="7"/>
  <c r="I4088" i="7" s="1"/>
  <c r="H4216" i="7"/>
  <c r="I4216" i="7" s="1"/>
  <c r="H4384" i="7"/>
  <c r="I4384" i="7" s="1"/>
  <c r="H4036" i="7"/>
  <c r="I4036" i="7" s="1"/>
  <c r="H4376" i="7"/>
  <c r="I4376" i="7" s="1"/>
  <c r="H4586" i="7"/>
  <c r="I4586" i="7" s="1"/>
  <c r="H4059" i="7"/>
  <c r="I4059" i="7" s="1"/>
  <c r="J2493" i="7"/>
  <c r="K2493" i="7" s="1"/>
  <c r="J2549" i="7"/>
  <c r="K2549" i="7" s="1"/>
  <c r="J2811" i="7"/>
  <c r="K2811" i="7" s="1"/>
  <c r="J3056" i="7"/>
  <c r="K3056" i="7" s="1"/>
  <c r="J3216" i="7"/>
  <c r="K3216" i="7" s="1"/>
  <c r="J3199" i="7"/>
  <c r="K3199" i="7" s="1"/>
  <c r="J3213" i="7"/>
  <c r="K3213" i="7" s="1"/>
  <c r="J3968" i="7"/>
  <c r="K3968" i="7" s="1"/>
  <c r="L3393" i="7"/>
  <c r="L3521" i="7"/>
  <c r="L3585" i="7"/>
  <c r="L3649" i="7"/>
  <c r="J3938" i="7"/>
  <c r="K3938" i="7" s="1"/>
  <c r="J3913" i="7"/>
  <c r="K3913" i="7" s="1"/>
  <c r="J4433" i="7"/>
  <c r="K4433" i="7" s="1"/>
  <c r="J4497" i="7"/>
  <c r="K4497" i="7" s="1"/>
  <c r="J4657" i="7"/>
  <c r="K4657" i="7" s="1"/>
  <c r="L4134" i="7"/>
  <c r="L4262" i="7"/>
  <c r="L4402" i="7"/>
  <c r="L4530" i="7"/>
  <c r="H4828" i="7"/>
  <c r="I4828" i="7" s="1"/>
  <c r="H4892" i="7"/>
  <c r="I4892" i="7" s="1"/>
  <c r="L4708" i="7"/>
  <c r="L4779" i="7"/>
  <c r="J4867" i="7"/>
  <c r="K4867" i="7" s="1"/>
  <c r="H4792" i="7"/>
  <c r="I4792" i="7" s="1"/>
  <c r="J4920" i="7"/>
  <c r="K4920" i="7" s="1"/>
  <c r="J5183" i="7"/>
  <c r="K5183" i="7" s="1"/>
  <c r="H5391" i="7"/>
  <c r="I5391" i="7" s="1"/>
  <c r="J4927" i="7"/>
  <c r="K4927" i="7" s="1"/>
  <c r="H5608" i="7"/>
  <c r="I5608" i="7" s="1"/>
  <c r="J5563" i="7"/>
  <c r="K5563" i="7" s="1"/>
  <c r="H6051" i="7"/>
  <c r="I6051" i="7" s="1"/>
  <c r="H6007" i="7"/>
  <c r="I6007" i="7" s="1"/>
  <c r="H5792" i="7"/>
  <c r="I5792" i="7" s="1"/>
  <c r="H5832" i="7"/>
  <c r="I5832" i="7" s="1"/>
  <c r="H5856" i="7"/>
  <c r="I5856" i="7" s="1"/>
  <c r="H6003" i="7"/>
  <c r="I6003" i="7" s="1"/>
  <c r="H6185" i="7"/>
  <c r="I6185" i="7" s="1"/>
  <c r="H6205" i="7"/>
  <c r="I6205" i="7" s="1"/>
  <c r="J6098" i="7"/>
  <c r="K6098" i="7" s="1"/>
  <c r="J6235" i="7"/>
  <c r="K6235" i="7" s="1"/>
  <c r="J6325" i="7"/>
  <c r="K6325" i="7" s="1"/>
  <c r="J2340" i="7"/>
  <c r="K2340" i="7" s="1"/>
  <c r="J2456" i="7"/>
  <c r="K2456" i="7" s="1"/>
  <c r="J3004" i="7"/>
  <c r="K3004" i="7" s="1"/>
  <c r="J2269" i="7"/>
  <c r="K2269" i="7" s="1"/>
  <c r="J2397" i="7"/>
  <c r="K2397" i="7" s="1"/>
  <c r="J2763" i="7"/>
  <c r="K2763" i="7" s="1"/>
  <c r="J2879" i="7"/>
  <c r="K2879" i="7" s="1"/>
  <c r="J2671" i="7"/>
  <c r="K2671" i="7" s="1"/>
  <c r="L2796" i="7"/>
  <c r="L2828" i="7"/>
  <c r="L2876" i="7"/>
  <c r="J3217" i="7"/>
  <c r="K3217" i="7" s="1"/>
  <c r="J3996" i="7"/>
  <c r="K3996" i="7" s="1"/>
  <c r="J3917" i="7"/>
  <c r="K3917" i="7" s="1"/>
  <c r="J4660" i="7"/>
  <c r="K4660" i="7" s="1"/>
  <c r="L3874" i="7"/>
  <c r="L4158" i="7"/>
  <c r="L4286" i="7"/>
  <c r="L4438" i="7"/>
  <c r="J4798" i="7"/>
  <c r="K4798" i="7" s="1"/>
  <c r="L4620" i="7"/>
  <c r="L4748" i="7"/>
  <c r="L4875" i="7"/>
  <c r="S4875" i="7" s="1"/>
  <c r="H5379" i="7"/>
  <c r="I5379" i="7" s="1"/>
  <c r="L4769" i="7"/>
  <c r="H5652" i="7"/>
  <c r="I5652" i="7" s="1"/>
  <c r="H5768" i="7"/>
  <c r="I5768" i="7" s="1"/>
  <c r="H5676" i="7"/>
  <c r="I5676" i="7" s="1"/>
  <c r="H5720" i="7"/>
  <c r="I5720" i="7" s="1"/>
  <c r="J5571" i="7"/>
  <c r="K5571" i="7" s="1"/>
  <c r="J5603" i="7"/>
  <c r="K5603" i="7" s="1"/>
  <c r="J5643" i="7"/>
  <c r="K5643" i="7" s="1"/>
  <c r="J5675" i="7"/>
  <c r="K5675" i="7" s="1"/>
  <c r="J5707" i="7"/>
  <c r="K5707" i="7" s="1"/>
  <c r="J5739" i="7"/>
  <c r="K5739" i="7" s="1"/>
  <c r="H6011" i="7"/>
  <c r="I6011" i="7" s="1"/>
  <c r="H5951" i="7"/>
  <c r="I5951" i="7" s="1"/>
  <c r="H6258" i="7"/>
  <c r="I6258" i="7" s="1"/>
  <c r="H6177" i="7"/>
  <c r="I6177" i="7" s="1"/>
  <c r="H6265" i="7"/>
  <c r="I6265" i="7" s="1"/>
  <c r="H6269" i="7"/>
  <c r="I6269" i="7" s="1"/>
  <c r="H6326" i="7"/>
  <c r="I6326" i="7" s="1"/>
  <c r="H6407" i="7"/>
  <c r="I6407" i="7" s="1"/>
  <c r="J2440" i="7"/>
  <c r="K2440" i="7" s="1"/>
  <c r="J2855" i="7"/>
  <c r="K2855" i="7" s="1"/>
  <c r="J2429" i="7"/>
  <c r="K2429" i="7" s="1"/>
  <c r="J2732" i="7"/>
  <c r="K2732" i="7" s="1"/>
  <c r="J2393" i="7"/>
  <c r="K2393" i="7" s="1"/>
  <c r="J2741" i="7"/>
  <c r="K2741" i="7" s="1"/>
  <c r="J2663" i="7"/>
  <c r="K2663" i="7" s="1"/>
  <c r="J3208" i="7"/>
  <c r="K3208" i="7" s="1"/>
  <c r="L2736" i="7"/>
  <c r="J3388" i="7"/>
  <c r="K3388" i="7" s="1"/>
  <c r="L3417" i="7"/>
  <c r="L3577" i="7"/>
  <c r="J3937" i="7"/>
  <c r="K3937" i="7" s="1"/>
  <c r="J4013" i="7"/>
  <c r="K4013" i="7" s="1"/>
  <c r="L4294" i="7"/>
  <c r="J4614" i="7"/>
  <c r="K4614" i="7" s="1"/>
  <c r="L4544" i="7"/>
  <c r="J5221" i="7"/>
  <c r="K5221" i="7" s="1"/>
  <c r="H4900" i="7"/>
  <c r="I4900" i="7" s="1"/>
  <c r="L4634" i="7"/>
  <c r="H5439" i="7"/>
  <c r="I5439" i="7" s="1"/>
  <c r="H5838" i="7"/>
  <c r="I5838" i="7" s="1"/>
  <c r="H5680" i="7"/>
  <c r="I5680" i="7" s="1"/>
  <c r="H5744" i="7"/>
  <c r="I5744" i="7" s="1"/>
  <c r="H5692" i="7"/>
  <c r="I5692" i="7" s="1"/>
  <c r="H5604" i="7"/>
  <c r="I5604" i="7" s="1"/>
  <c r="J5523" i="7"/>
  <c r="K5523" i="7" s="1"/>
  <c r="H6189" i="7"/>
  <c r="I6189" i="7" s="1"/>
  <c r="H5952" i="7"/>
  <c r="I5952" i="7" s="1"/>
  <c r="H6145" i="7"/>
  <c r="I6145" i="7" s="1"/>
  <c r="J5921" i="7"/>
  <c r="K5921" i="7" s="1"/>
  <c r="H6129" i="7"/>
  <c r="I6129" i="7" s="1"/>
  <c r="H6165" i="7"/>
  <c r="I6165" i="7" s="1"/>
  <c r="H6238" i="7"/>
  <c r="I6238" i="7" s="1"/>
  <c r="H6399" i="7"/>
  <c r="I6399" i="7" s="1"/>
  <c r="J2356" i="7"/>
  <c r="K2356" i="7" s="1"/>
  <c r="J2793" i="7"/>
  <c r="K2793" i="7" s="1"/>
  <c r="J2948" i="7"/>
  <c r="K2948" i="7" s="1"/>
  <c r="L1753" i="7"/>
  <c r="J3212" i="7"/>
  <c r="K3212" i="7" s="1"/>
  <c r="J3207" i="7"/>
  <c r="K3207" i="7" s="1"/>
  <c r="L2800" i="7"/>
  <c r="L2832" i="7"/>
  <c r="L2856" i="7"/>
  <c r="J3392" i="7"/>
  <c r="K3392" i="7" s="1"/>
  <c r="L3681" i="7"/>
  <c r="L3833" i="7"/>
  <c r="J4621" i="7"/>
  <c r="K4621" i="7" s="1"/>
  <c r="L4086" i="7"/>
  <c r="L4214" i="7"/>
  <c r="L4342" i="7"/>
  <c r="L4418" i="7"/>
  <c r="J4782" i="7"/>
  <c r="K4782" i="7" s="1"/>
  <c r="L4600" i="7"/>
  <c r="H5684" i="7"/>
  <c r="I5684" i="7" s="1"/>
  <c r="H5700" i="7"/>
  <c r="I5700" i="7" s="1"/>
  <c r="H5355" i="7"/>
  <c r="I5355" i="7" s="1"/>
  <c r="L5210" i="7"/>
  <c r="H5612" i="7"/>
  <c r="I5612" i="7" s="1"/>
  <c r="H5672" i="7"/>
  <c r="I5672" i="7" s="1"/>
  <c r="H5858" i="7"/>
  <c r="I5858" i="7" s="1"/>
  <c r="H5924" i="7"/>
  <c r="I5924" i="7" s="1"/>
  <c r="H6137" i="7"/>
  <c r="I6137" i="7" s="1"/>
  <c r="H6031" i="7"/>
  <c r="I6031" i="7" s="1"/>
  <c r="J6067" i="7"/>
  <c r="K6067" i="7" s="1"/>
  <c r="H6181" i="7"/>
  <c r="I6181" i="7" s="1"/>
  <c r="L6276" i="7"/>
  <c r="H6330" i="7"/>
  <c r="I6330" i="7" s="1"/>
  <c r="H6387" i="7"/>
  <c r="I6387" i="7" s="1"/>
  <c r="H6378" i="7"/>
  <c r="I6378" i="7" s="1"/>
  <c r="H6398" i="7"/>
  <c r="I6398" i="7" s="1"/>
  <c r="J5224" i="7"/>
  <c r="K5224" i="7" s="1"/>
  <c r="L5330" i="7"/>
  <c r="L5370" i="7"/>
  <c r="L5418" i="7"/>
  <c r="J5733" i="7"/>
  <c r="K5733" i="7" s="1"/>
  <c r="J5855" i="7"/>
  <c r="K5855" i="7" s="1"/>
  <c r="J5819" i="7"/>
  <c r="K5819" i="7" s="1"/>
  <c r="J5919" i="7"/>
  <c r="K5919" i="7" s="1"/>
  <c r="L5926" i="7"/>
  <c r="J6087" i="7"/>
  <c r="K6087" i="7" s="1"/>
  <c r="L6104" i="7"/>
  <c r="J6421" i="7"/>
  <c r="K6421" i="7" s="1"/>
  <c r="L6353" i="7"/>
  <c r="J5463" i="7"/>
  <c r="K5463" i="7" s="1"/>
  <c r="J5496" i="7"/>
  <c r="K5496" i="7" s="1"/>
  <c r="J5550" i="7"/>
  <c r="K5550" i="7" s="1"/>
  <c r="L5553" i="7"/>
  <c r="L6128" i="7"/>
  <c r="L6156" i="7"/>
  <c r="L6188" i="7"/>
  <c r="J6384" i="7"/>
  <c r="K6384" i="7" s="1"/>
  <c r="J6424" i="7"/>
  <c r="K6424" i="7" s="1"/>
  <c r="J5256" i="7"/>
  <c r="K5256" i="7" s="1"/>
  <c r="J5320" i="7"/>
  <c r="K5320" i="7" s="1"/>
  <c r="J5685" i="7"/>
  <c r="K5685" i="7" s="1"/>
  <c r="J5498" i="7"/>
  <c r="K5498" i="7" s="1"/>
  <c r="J5536" i="7"/>
  <c r="K5536" i="7" s="1"/>
  <c r="L5513" i="7"/>
  <c r="J5790" i="7"/>
  <c r="K5790" i="7" s="1"/>
  <c r="J5956" i="7"/>
  <c r="K5956" i="7" s="1"/>
  <c r="L6058" i="7"/>
  <c r="J6245" i="7"/>
  <c r="K6245" i="7" s="1"/>
  <c r="J6158" i="7"/>
  <c r="K6158" i="7" s="1"/>
  <c r="J6214" i="7"/>
  <c r="K6214" i="7" s="1"/>
  <c r="L6272" i="7"/>
  <c r="J6365" i="7"/>
  <c r="K6365" i="7" s="1"/>
  <c r="J5184" i="7"/>
  <c r="K5184" i="7" s="1"/>
  <c r="J5344" i="7"/>
  <c r="K5344" i="7" s="1"/>
  <c r="J5376" i="7"/>
  <c r="K5376" i="7" s="1"/>
  <c r="J5408" i="7"/>
  <c r="K5408" i="7" s="1"/>
  <c r="J5681" i="7"/>
  <c r="K5681" i="7" s="1"/>
  <c r="J5873" i="7"/>
  <c r="K5873" i="7" s="1"/>
  <c r="L5557" i="7"/>
  <c r="J5948" i="7"/>
  <c r="K5948" i="7" s="1"/>
  <c r="J5898" i="7"/>
  <c r="K5898" i="7" s="1"/>
  <c r="L6116" i="7"/>
  <c r="L6184" i="7"/>
  <c r="J6313" i="7"/>
  <c r="K6313" i="7" s="1"/>
  <c r="L6349" i="7"/>
  <c r="H35" i="7"/>
  <c r="I35" i="7" s="1"/>
  <c r="H505" i="7"/>
  <c r="I505" i="7" s="1"/>
  <c r="J295" i="7"/>
  <c r="K295" i="7" s="1"/>
  <c r="H617" i="7"/>
  <c r="I617" i="7" s="1"/>
  <c r="H1397" i="7"/>
  <c r="I1397" i="7" s="1"/>
  <c r="H1077" i="7"/>
  <c r="I1077" i="7" s="1"/>
  <c r="H1073" i="7"/>
  <c r="I1073" i="7" s="1"/>
  <c r="L520" i="7"/>
  <c r="H796" i="7"/>
  <c r="I796" i="7" s="1"/>
  <c r="H1864" i="7"/>
  <c r="I1864" i="7" s="1"/>
  <c r="H1646" i="7"/>
  <c r="I1646" i="7" s="1"/>
  <c r="H239" i="7"/>
  <c r="I239" i="7" s="1"/>
  <c r="H409" i="7"/>
  <c r="I409" i="7" s="1"/>
  <c r="H681" i="7"/>
  <c r="I681" i="7" s="1"/>
  <c r="H1373" i="7"/>
  <c r="I1373" i="7" s="1"/>
  <c r="H873" i="7"/>
  <c r="I873" i="7" s="1"/>
  <c r="H797" i="7"/>
  <c r="I797" i="7" s="1"/>
  <c r="H1221" i="7"/>
  <c r="I1221" i="7" s="1"/>
  <c r="H1277" i="7"/>
  <c r="I1277" i="7" s="1"/>
  <c r="H1948" i="7"/>
  <c r="I1948" i="7" s="1"/>
  <c r="H2168" i="7"/>
  <c r="I2168" i="7" s="1"/>
  <c r="H421" i="7"/>
  <c r="I421" i="7" s="1"/>
  <c r="J25" i="7"/>
  <c r="K25" i="7" s="1"/>
  <c r="H165" i="7"/>
  <c r="I165" i="7" s="1"/>
  <c r="H517" i="7"/>
  <c r="I517" i="7" s="1"/>
  <c r="H585" i="7"/>
  <c r="I585" i="7" s="1"/>
  <c r="H1173" i="7"/>
  <c r="I1173" i="7" s="1"/>
  <c r="H1249" i="7"/>
  <c r="I1249" i="7" s="1"/>
  <c r="H901" i="7"/>
  <c r="I901" i="7" s="1"/>
  <c r="H1085" i="7"/>
  <c r="I1085" i="7" s="1"/>
  <c r="H1193" i="7"/>
  <c r="I1193" i="7" s="1"/>
  <c r="H2132" i="7"/>
  <c r="I2132" i="7" s="1"/>
  <c r="H2128" i="7"/>
  <c r="I2128" i="7" s="1"/>
  <c r="J1608" i="7"/>
  <c r="K1608" i="7" s="1"/>
  <c r="H1896" i="7"/>
  <c r="I1896" i="7" s="1"/>
  <c r="H22" i="7"/>
  <c r="I22" i="7" s="1"/>
  <c r="H51" i="7"/>
  <c r="I51" i="7" s="1"/>
  <c r="J267" i="7"/>
  <c r="K267" i="7" s="1"/>
  <c r="H414" i="7"/>
  <c r="I414" i="7" s="1"/>
  <c r="H318" i="7"/>
  <c r="I318" i="7" s="1"/>
  <c r="J294" i="7"/>
  <c r="K294" i="7" s="1"/>
  <c r="H861" i="7"/>
  <c r="I861" i="7" s="1"/>
  <c r="H1157" i="7"/>
  <c r="I1157" i="7" s="1"/>
  <c r="H1225" i="7"/>
  <c r="I1225" i="7" s="1"/>
  <c r="H1385" i="7"/>
  <c r="I1385" i="7" s="1"/>
  <c r="H1109" i="7"/>
  <c r="I1109" i="7" s="1"/>
  <c r="H1285" i="7"/>
  <c r="I1285" i="7" s="1"/>
  <c r="H929" i="7"/>
  <c r="I929" i="7" s="1"/>
  <c r="H1081" i="7"/>
  <c r="I1081" i="7" s="1"/>
  <c r="H1313" i="7"/>
  <c r="I1313" i="7" s="1"/>
  <c r="H1880" i="7"/>
  <c r="I1880" i="7" s="1"/>
  <c r="H1551" i="7"/>
  <c r="I1551" i="7" s="1"/>
  <c r="J1612" i="7"/>
  <c r="K1612" i="7" s="1"/>
  <c r="H1868" i="7"/>
  <c r="I1868" i="7" s="1"/>
  <c r="H26" i="7"/>
  <c r="I26" i="7" s="1"/>
  <c r="H217" i="7"/>
  <c r="I217" i="7" s="1"/>
  <c r="H281" i="7"/>
  <c r="I281" i="7" s="1"/>
  <c r="H470" i="7"/>
  <c r="I470" i="7" s="1"/>
  <c r="H325" i="7"/>
  <c r="I325" i="7" s="1"/>
  <c r="J613" i="7"/>
  <c r="K613" i="7" s="1"/>
  <c r="H641" i="7"/>
  <c r="I641" i="7" s="1"/>
  <c r="H806" i="7"/>
  <c r="I806" i="7" s="1"/>
  <c r="H1293" i="7"/>
  <c r="I1293" i="7" s="1"/>
  <c r="H905" i="7"/>
  <c r="I905" i="7" s="1"/>
  <c r="H1169" i="7"/>
  <c r="I1169" i="7" s="1"/>
  <c r="H1558" i="7"/>
  <c r="I1558" i="7" s="1"/>
  <c r="H933" i="7"/>
  <c r="I933" i="7" s="1"/>
  <c r="H1245" i="7"/>
  <c r="I1245" i="7" s="1"/>
  <c r="H1377" i="7"/>
  <c r="I1377" i="7" s="1"/>
  <c r="H1952" i="7"/>
  <c r="I1952" i="7" s="1"/>
  <c r="L564" i="7"/>
  <c r="H1583" i="7"/>
  <c r="I1583" i="7" s="1"/>
  <c r="H1908" i="7"/>
  <c r="I1908" i="7" s="1"/>
  <c r="H2192" i="7"/>
  <c r="I2192" i="7" s="1"/>
  <c r="J1575" i="7"/>
  <c r="K1575" i="7" s="1"/>
  <c r="H1964" i="7"/>
  <c r="I1964" i="7" s="1"/>
  <c r="H2152" i="7"/>
  <c r="I2152" i="7" s="1"/>
  <c r="H31" i="7"/>
  <c r="I31" i="7" s="1"/>
  <c r="J427" i="7"/>
  <c r="K427" i="7" s="1"/>
  <c r="H82" i="7"/>
  <c r="I82" i="7" s="1"/>
  <c r="J477" i="7"/>
  <c r="K477" i="7" s="1"/>
  <c r="J645" i="7"/>
  <c r="K645" i="7" s="1"/>
  <c r="H705" i="7"/>
  <c r="I705" i="7" s="1"/>
  <c r="H925" i="7"/>
  <c r="I925" i="7" s="1"/>
  <c r="H1309" i="7"/>
  <c r="I1309" i="7" s="1"/>
  <c r="H969" i="7"/>
  <c r="I969" i="7" s="1"/>
  <c r="H1353" i="7"/>
  <c r="I1353" i="7" s="1"/>
  <c r="J663" i="7"/>
  <c r="K663" i="7" s="1"/>
  <c r="H1177" i="7"/>
  <c r="I1177" i="7" s="1"/>
  <c r="H1273" i="7"/>
  <c r="I1273" i="7" s="1"/>
  <c r="H2020" i="7"/>
  <c r="I2020" i="7" s="1"/>
  <c r="H824" i="7"/>
  <c r="I824" i="7" s="1"/>
  <c r="H856" i="7"/>
  <c r="I856" i="7" s="1"/>
  <c r="H896" i="7"/>
  <c r="I896" i="7" s="1"/>
  <c r="H940" i="7"/>
  <c r="I940" i="7" s="1"/>
  <c r="H980" i="7"/>
  <c r="I980" i="7" s="1"/>
  <c r="H1028" i="7"/>
  <c r="I1028" i="7" s="1"/>
  <c r="H1064" i="7"/>
  <c r="I1064" i="7" s="1"/>
  <c r="H1108" i="7"/>
  <c r="I1108" i="7" s="1"/>
  <c r="H1474" i="7"/>
  <c r="I1474" i="7" s="1"/>
  <c r="H1968" i="7"/>
  <c r="I1968" i="7" s="1"/>
  <c r="J1600" i="7"/>
  <c r="K1600" i="7" s="1"/>
  <c r="H2572" i="7"/>
  <c r="I2572" i="7" s="1"/>
  <c r="H2640" i="7"/>
  <c r="I2640" i="7" s="1"/>
  <c r="J499" i="7"/>
  <c r="K499" i="7" s="1"/>
  <c r="J153" i="7"/>
  <c r="K153" i="7" s="1"/>
  <c r="J107" i="7"/>
  <c r="K107" i="7" s="1"/>
  <c r="J381" i="7"/>
  <c r="K381" i="7" s="1"/>
  <c r="J557" i="7"/>
  <c r="K557" i="7" s="1"/>
  <c r="J742" i="7"/>
  <c r="K742" i="7" s="1"/>
  <c r="L660" i="7"/>
  <c r="L983" i="7"/>
  <c r="L1055" i="7"/>
  <c r="L1247" i="7"/>
  <c r="H2396" i="7"/>
  <c r="I2396" i="7" s="1"/>
  <c r="H1944" i="7"/>
  <c r="I1944" i="7" s="1"/>
  <c r="H2028" i="7"/>
  <c r="I2028" i="7" s="1"/>
  <c r="H2092" i="7"/>
  <c r="I2092" i="7" s="1"/>
  <c r="H2176" i="7"/>
  <c r="I2176" i="7" s="1"/>
  <c r="H2348" i="7"/>
  <c r="I2348" i="7" s="1"/>
  <c r="H1856" i="7"/>
  <c r="I1856" i="7" s="1"/>
  <c r="H2008" i="7"/>
  <c r="I2008" i="7" s="1"/>
  <c r="H2420" i="7"/>
  <c r="I2420" i="7" s="1"/>
  <c r="J1703" i="7"/>
  <c r="K1703" i="7" s="1"/>
  <c r="J1799" i="7"/>
  <c r="K1799" i="7" s="1"/>
  <c r="H3639" i="7"/>
  <c r="I3639" i="7" s="1"/>
  <c r="H2694" i="7"/>
  <c r="I2694" i="7" s="1"/>
  <c r="H3071" i="7"/>
  <c r="I3071" i="7" s="1"/>
  <c r="H3256" i="7"/>
  <c r="I3256" i="7" s="1"/>
  <c r="H3320" i="7"/>
  <c r="I3320" i="7" s="1"/>
  <c r="H2661" i="7"/>
  <c r="I2661" i="7" s="1"/>
  <c r="H2955" i="7"/>
  <c r="I2955" i="7" s="1"/>
  <c r="J2762" i="7"/>
  <c r="K2762" i="7" s="1"/>
  <c r="J2826" i="7"/>
  <c r="K2826" i="7" s="1"/>
  <c r="H3279" i="7"/>
  <c r="I3279" i="7" s="1"/>
  <c r="H3455" i="7"/>
  <c r="I3455" i="7" s="1"/>
  <c r="H3687" i="7"/>
  <c r="I3687" i="7" s="1"/>
  <c r="H3403" i="7"/>
  <c r="I3403" i="7" s="1"/>
  <c r="H3435" i="7"/>
  <c r="I3435" i="7" s="1"/>
  <c r="H3290" i="7"/>
  <c r="I3290" i="7" s="1"/>
  <c r="H3354" i="7"/>
  <c r="I3354" i="7" s="1"/>
  <c r="H4100" i="7"/>
  <c r="I4100" i="7" s="1"/>
  <c r="H4164" i="7"/>
  <c r="I4164" i="7" s="1"/>
  <c r="H4228" i="7"/>
  <c r="I4228" i="7" s="1"/>
  <c r="H4292" i="7"/>
  <c r="I4292" i="7" s="1"/>
  <c r="H4492" i="7"/>
  <c r="I4492" i="7" s="1"/>
  <c r="H4136" i="7"/>
  <c r="I4136" i="7" s="1"/>
  <c r="H4264" i="7"/>
  <c r="I4264" i="7" s="1"/>
  <c r="H4048" i="7"/>
  <c r="I4048" i="7" s="1"/>
  <c r="H4304" i="7"/>
  <c r="I4304" i="7" s="1"/>
  <c r="H4464" i="7"/>
  <c r="I4464" i="7" s="1"/>
  <c r="H3951" i="7"/>
  <c r="I3951" i="7" s="1"/>
  <c r="H4015" i="7"/>
  <c r="I4015" i="7" s="1"/>
  <c r="H4589" i="7"/>
  <c r="I4589" i="7" s="1"/>
  <c r="J4684" i="7"/>
  <c r="K4684" i="7" s="1"/>
  <c r="H4928" i="7"/>
  <c r="I4928" i="7" s="1"/>
  <c r="H4745" i="7"/>
  <c r="I4745" i="7" s="1"/>
  <c r="H4988" i="7"/>
  <c r="I4988" i="7" s="1"/>
  <c r="H4952" i="7"/>
  <c r="I4952" i="7" s="1"/>
  <c r="H5024" i="7"/>
  <c r="I5024" i="7" s="1"/>
  <c r="H5032" i="7"/>
  <c r="I5032" i="7" s="1"/>
  <c r="J597" i="7"/>
  <c r="K597" i="7" s="1"/>
  <c r="L133" i="7"/>
  <c r="S133" i="7" s="1"/>
  <c r="J243" i="7"/>
  <c r="K243" i="7" s="1"/>
  <c r="J275" i="7"/>
  <c r="K275" i="7" s="1"/>
  <c r="J563" i="7"/>
  <c r="K563" i="7" s="1"/>
  <c r="J1592" i="7"/>
  <c r="K1592" i="7" s="1"/>
  <c r="J782" i="7"/>
  <c r="K782" i="7" s="1"/>
  <c r="J1470" i="7"/>
  <c r="K1470" i="7" s="1"/>
  <c r="J346" i="7"/>
  <c r="K346" i="7" s="1"/>
  <c r="J466" i="7"/>
  <c r="K466" i="7" s="1"/>
  <c r="J506" i="7"/>
  <c r="K506" i="7" s="1"/>
  <c r="J594" i="7"/>
  <c r="K594" i="7" s="1"/>
  <c r="L615" i="7"/>
  <c r="L671" i="7"/>
  <c r="S671" i="7" s="1"/>
  <c r="L252" i="7"/>
  <c r="L528" i="7"/>
  <c r="J1556" i="7"/>
  <c r="K1556" i="7" s="1"/>
  <c r="L951" i="7"/>
  <c r="L1287" i="7"/>
  <c r="J1694" i="7"/>
  <c r="K1694" i="7" s="1"/>
  <c r="J1599" i="7"/>
  <c r="K1599" i="7" s="1"/>
  <c r="H2682" i="7"/>
  <c r="I2682" i="7" s="1"/>
  <c r="H3807" i="7"/>
  <c r="I3807" i="7" s="1"/>
  <c r="H2336" i="7"/>
  <c r="I2336" i="7" s="1"/>
  <c r="H2536" i="7"/>
  <c r="I2536" i="7" s="1"/>
  <c r="H1876" i="7"/>
  <c r="I1876" i="7" s="1"/>
  <c r="H2120" i="7"/>
  <c r="I2120" i="7" s="1"/>
  <c r="H2548" i="7"/>
  <c r="I2548" i="7" s="1"/>
  <c r="H3447" i="7"/>
  <c r="I3447" i="7" s="1"/>
  <c r="H2088" i="7"/>
  <c r="I2088" i="7" s="1"/>
  <c r="H2252" i="7"/>
  <c r="I2252" i="7" s="1"/>
  <c r="H2360" i="7"/>
  <c r="I2360" i="7" s="1"/>
  <c r="H2496" i="7"/>
  <c r="I2496" i="7" s="1"/>
  <c r="J1683" i="7"/>
  <c r="K1683" i="7" s="1"/>
  <c r="J1747" i="7"/>
  <c r="K1747" i="7" s="1"/>
  <c r="J1811" i="7"/>
  <c r="K1811" i="7" s="1"/>
  <c r="J1859" i="7"/>
  <c r="K1859" i="7" s="1"/>
  <c r="J1891" i="7"/>
  <c r="K1891" i="7" s="1"/>
  <c r="J1923" i="7"/>
  <c r="K1923" i="7" s="1"/>
  <c r="J1955" i="7"/>
  <c r="K1955" i="7" s="1"/>
  <c r="J1995" i="7"/>
  <c r="K1995" i="7" s="1"/>
  <c r="J2027" i="7"/>
  <c r="K2027" i="7" s="1"/>
  <c r="J2059" i="7"/>
  <c r="K2059" i="7" s="1"/>
  <c r="J2091" i="7"/>
  <c r="K2091" i="7" s="1"/>
  <c r="J2123" i="7"/>
  <c r="K2123" i="7" s="1"/>
  <c r="J2163" i="7"/>
  <c r="K2163" i="7" s="1"/>
  <c r="J2203" i="7"/>
  <c r="K2203" i="7" s="1"/>
  <c r="J2243" i="7"/>
  <c r="K2243" i="7" s="1"/>
  <c r="J2283" i="7"/>
  <c r="K2283" i="7" s="1"/>
  <c r="J2315" i="7"/>
  <c r="K2315" i="7" s="1"/>
  <c r="J2355" i="7"/>
  <c r="K2355" i="7" s="1"/>
  <c r="J2387" i="7"/>
  <c r="K2387" i="7" s="1"/>
  <c r="J2419" i="7"/>
  <c r="K2419" i="7" s="1"/>
  <c r="J2459" i="7"/>
  <c r="K2459" i="7" s="1"/>
  <c r="J2499" i="7"/>
  <c r="K2499" i="7" s="1"/>
  <c r="J2531" i="7"/>
  <c r="K2531" i="7" s="1"/>
  <c r="J2563" i="7"/>
  <c r="K2563" i="7" s="1"/>
  <c r="J2595" i="7"/>
  <c r="K2595" i="7" s="1"/>
  <c r="J2627" i="7"/>
  <c r="K2627" i="7" s="1"/>
  <c r="H2923" i="7"/>
  <c r="I2923" i="7" s="1"/>
  <c r="H2979" i="7"/>
  <c r="I2979" i="7" s="1"/>
  <c r="H3623" i="7"/>
  <c r="I3623" i="7" s="1"/>
  <c r="H3292" i="7"/>
  <c r="I3292" i="7" s="1"/>
  <c r="H3099" i="7"/>
  <c r="I3099" i="7" s="1"/>
  <c r="J2790" i="7"/>
  <c r="K2790" i="7" s="1"/>
  <c r="J2854" i="7"/>
  <c r="K2854" i="7" s="1"/>
  <c r="J2902" i="7"/>
  <c r="K2902" i="7" s="1"/>
  <c r="J2942" i="7"/>
  <c r="K2942" i="7" s="1"/>
  <c r="J2974" i="7"/>
  <c r="K2974" i="7" s="1"/>
  <c r="J3014" i="7"/>
  <c r="K3014" i="7" s="1"/>
  <c r="J3054" i="7"/>
  <c r="K3054" i="7" s="1"/>
  <c r="J3086" i="7"/>
  <c r="K3086" i="7" s="1"/>
  <c r="J3118" i="7"/>
  <c r="K3118" i="7" s="1"/>
  <c r="H3307" i="7"/>
  <c r="I3307" i="7" s="1"/>
  <c r="H3571" i="7"/>
  <c r="I3571" i="7" s="1"/>
  <c r="H3723" i="7"/>
  <c r="I3723" i="7" s="1"/>
  <c r="H3219" i="7"/>
  <c r="I3219" i="7" s="1"/>
  <c r="H3535" i="7"/>
  <c r="I3535" i="7" s="1"/>
  <c r="H3759" i="7"/>
  <c r="I3759" i="7" s="1"/>
  <c r="H3977" i="7"/>
  <c r="I3977" i="7" s="1"/>
  <c r="H4108" i="7"/>
  <c r="I4108" i="7" s="1"/>
  <c r="H4172" i="7"/>
  <c r="I4172" i="7" s="1"/>
  <c r="H4236" i="7"/>
  <c r="I4236" i="7" s="1"/>
  <c r="H3278" i="7"/>
  <c r="I3278" i="7" s="1"/>
  <c r="H3342" i="7"/>
  <c r="I3342" i="7" s="1"/>
  <c r="H4476" i="7"/>
  <c r="I4476" i="7" s="1"/>
  <c r="H4184" i="7"/>
  <c r="I4184" i="7" s="1"/>
  <c r="H4424" i="7"/>
  <c r="I4424" i="7" s="1"/>
  <c r="H4488" i="7"/>
  <c r="I4488" i="7" s="1"/>
  <c r="H4380" i="7"/>
  <c r="I4380" i="7" s="1"/>
  <c r="H4044" i="7"/>
  <c r="I4044" i="7" s="1"/>
  <c r="H4320" i="7"/>
  <c r="I4320" i="7" s="1"/>
  <c r="H4432" i="7"/>
  <c r="I4432" i="7" s="1"/>
  <c r="H3987" i="7"/>
  <c r="I3987" i="7" s="1"/>
  <c r="H4079" i="7"/>
  <c r="I4079" i="7" s="1"/>
  <c r="H4095" i="7"/>
  <c r="I4095" i="7" s="1"/>
  <c r="H4111" i="7"/>
  <c r="I4111" i="7" s="1"/>
  <c r="H4127" i="7"/>
  <c r="I4127" i="7" s="1"/>
  <c r="H4143" i="7"/>
  <c r="I4143" i="7" s="1"/>
  <c r="H4159" i="7"/>
  <c r="I4159" i="7" s="1"/>
  <c r="H4175" i="7"/>
  <c r="I4175" i="7" s="1"/>
  <c r="H4191" i="7"/>
  <c r="I4191" i="7" s="1"/>
  <c r="H4215" i="7"/>
  <c r="I4215" i="7" s="1"/>
  <c r="H4247" i="7"/>
  <c r="I4247" i="7" s="1"/>
  <c r="H5104" i="7"/>
  <c r="I5104" i="7" s="1"/>
  <c r="J392" i="7"/>
  <c r="K392" i="7" s="1"/>
  <c r="J1532" i="7"/>
  <c r="K1532" i="7" s="1"/>
  <c r="J768" i="7"/>
  <c r="K768" i="7" s="1"/>
  <c r="L636" i="7"/>
  <c r="L716" i="7"/>
  <c r="L959" i="7"/>
  <c r="L1095" i="7"/>
  <c r="L1347" i="7"/>
  <c r="H2759" i="7"/>
  <c r="I2759" i="7" s="1"/>
  <c r="H2552" i="7"/>
  <c r="I2552" i="7" s="1"/>
  <c r="H2819" i="7"/>
  <c r="I2819" i="7" s="1"/>
  <c r="H3487" i="7"/>
  <c r="I3487" i="7" s="1"/>
  <c r="H2296" i="7"/>
  <c r="I2296" i="7" s="1"/>
  <c r="H2424" i="7"/>
  <c r="I2424" i="7" s="1"/>
  <c r="H2783" i="7"/>
  <c r="I2783" i="7" s="1"/>
  <c r="H1984" i="7"/>
  <c r="I1984" i="7" s="1"/>
  <c r="H2156" i="7"/>
  <c r="I2156" i="7" s="1"/>
  <c r="H2260" i="7"/>
  <c r="I2260" i="7" s="1"/>
  <c r="H2444" i="7"/>
  <c r="I2444" i="7" s="1"/>
  <c r="H2827" i="7"/>
  <c r="I2827" i="7" s="1"/>
  <c r="H3107" i="7"/>
  <c r="I3107" i="7" s="1"/>
  <c r="H2718" i="7"/>
  <c r="I2718" i="7" s="1"/>
  <c r="H2991" i="7"/>
  <c r="I2991" i="7" s="1"/>
  <c r="H3248" i="7"/>
  <c r="I3248" i="7" s="1"/>
  <c r="H3312" i="7"/>
  <c r="I3312" i="7" s="1"/>
  <c r="H3415" i="7"/>
  <c r="I3415" i="7" s="1"/>
  <c r="H2709" i="7"/>
  <c r="I2709" i="7" s="1"/>
  <c r="H3003" i="7"/>
  <c r="I3003" i="7" s="1"/>
  <c r="H3319" i="7"/>
  <c r="I3319" i="7" s="1"/>
  <c r="H3519" i="7"/>
  <c r="I3519" i="7" s="1"/>
  <c r="H3831" i="7"/>
  <c r="I3831" i="7" s="1"/>
  <c r="H3234" i="7"/>
  <c r="I3234" i="7" s="1"/>
  <c r="H3398" i="7"/>
  <c r="I3398" i="7" s="1"/>
  <c r="H3414" i="7"/>
  <c r="I3414" i="7" s="1"/>
  <c r="H3434" i="7"/>
  <c r="I3434" i="7" s="1"/>
  <c r="H3450" i="7"/>
  <c r="I3450" i="7" s="1"/>
  <c r="H3470" i="7"/>
  <c r="I3470" i="7" s="1"/>
  <c r="H3486" i="7"/>
  <c r="I3486" i="7" s="1"/>
  <c r="H3502" i="7"/>
  <c r="I3502" i="7" s="1"/>
  <c r="H3522" i="7"/>
  <c r="I3522" i="7" s="1"/>
  <c r="H3538" i="7"/>
  <c r="I3538" i="7" s="1"/>
  <c r="H4049" i="7"/>
  <c r="I4049" i="7" s="1"/>
  <c r="H4348" i="7"/>
  <c r="I4348" i="7" s="1"/>
  <c r="H4524" i="7"/>
  <c r="I4524" i="7" s="1"/>
  <c r="H4168" i="7"/>
  <c r="I4168" i="7" s="1"/>
  <c r="H4296" i="7"/>
  <c r="I4296" i="7" s="1"/>
  <c r="H4328" i="7"/>
  <c r="I4328" i="7" s="1"/>
  <c r="H4436" i="7"/>
  <c r="I4436" i="7" s="1"/>
  <c r="H4024" i="7"/>
  <c r="I4024" i="7" s="1"/>
  <c r="H4496" i="7"/>
  <c r="I4496" i="7" s="1"/>
  <c r="H4626" i="7"/>
  <c r="I4626" i="7" s="1"/>
  <c r="H3959" i="7"/>
  <c r="I3959" i="7" s="1"/>
  <c r="H4764" i="7"/>
  <c r="I4764" i="7" s="1"/>
  <c r="H4796" i="7"/>
  <c r="I4796" i="7" s="1"/>
  <c r="H5172" i="7"/>
  <c r="I5172" i="7" s="1"/>
  <c r="H5399" i="7"/>
  <c r="I5399" i="7" s="1"/>
  <c r="L4724" i="7"/>
  <c r="H5160" i="7"/>
  <c r="I5160" i="7" s="1"/>
  <c r="J227" i="7"/>
  <c r="K227" i="7" s="1"/>
  <c r="J296" i="7"/>
  <c r="K296" i="7" s="1"/>
  <c r="J405" i="7"/>
  <c r="K405" i="7" s="1"/>
  <c r="J326" i="7"/>
  <c r="K326" i="7" s="1"/>
  <c r="J611" i="7"/>
  <c r="K611" i="7" s="1"/>
  <c r="J702" i="7"/>
  <c r="K702" i="7" s="1"/>
  <c r="J734" i="7"/>
  <c r="K734" i="7" s="1"/>
  <c r="J114" i="7"/>
  <c r="K114" i="7" s="1"/>
  <c r="J258" i="7"/>
  <c r="K258" i="7" s="1"/>
  <c r="J586" i="7"/>
  <c r="K586" i="7" s="1"/>
  <c r="L623" i="7"/>
  <c r="L580" i="7"/>
  <c r="L656" i="7"/>
  <c r="L927" i="7"/>
  <c r="L1207" i="7"/>
  <c r="L1383" i="7"/>
  <c r="H2384" i="7"/>
  <c r="I2384" i="7" s="1"/>
  <c r="H2785" i="7"/>
  <c r="I2785" i="7" s="1"/>
  <c r="H3136" i="7"/>
  <c r="I3136" i="7" s="1"/>
  <c r="H2504" i="7"/>
  <c r="I2504" i="7" s="1"/>
  <c r="H2999" i="7"/>
  <c r="I2999" i="7" s="1"/>
  <c r="H3695" i="7"/>
  <c r="I3695" i="7" s="1"/>
  <c r="H2632" i="7"/>
  <c r="I2632" i="7" s="1"/>
  <c r="H3743" i="7"/>
  <c r="I3743" i="7" s="1"/>
  <c r="H2056" i="7"/>
  <c r="I2056" i="7" s="1"/>
  <c r="H3823" i="7"/>
  <c r="I3823" i="7" s="1"/>
  <c r="J1723" i="7"/>
  <c r="K1723" i="7" s="1"/>
  <c r="J1787" i="7"/>
  <c r="K1787" i="7" s="1"/>
  <c r="H3527" i="7"/>
  <c r="I3527" i="7" s="1"/>
  <c r="H2887" i="7"/>
  <c r="I2887" i="7" s="1"/>
  <c r="L1809" i="7"/>
  <c r="H2915" i="7"/>
  <c r="I2915" i="7" s="1"/>
  <c r="H3083" i="7"/>
  <c r="I3083" i="7" s="1"/>
  <c r="H3299" i="7"/>
  <c r="I3299" i="7" s="1"/>
  <c r="H3539" i="7"/>
  <c r="I3539" i="7" s="1"/>
  <c r="H3495" i="7"/>
  <c r="I3495" i="7" s="1"/>
  <c r="H3815" i="7"/>
  <c r="I3815" i="7" s="1"/>
  <c r="H3965" i="7"/>
  <c r="I3965" i="7" s="1"/>
  <c r="H4021" i="7"/>
  <c r="I4021" i="7" s="1"/>
  <c r="H3254" i="7"/>
  <c r="I3254" i="7" s="1"/>
  <c r="H3318" i="7"/>
  <c r="I3318" i="7" s="1"/>
  <c r="H3382" i="7"/>
  <c r="I3382" i="7" s="1"/>
  <c r="H4508" i="7"/>
  <c r="I4508" i="7" s="1"/>
  <c r="H4452" i="7"/>
  <c r="I4452" i="7" s="1"/>
  <c r="H4068" i="7"/>
  <c r="I4068" i="7" s="1"/>
  <c r="H4096" i="7"/>
  <c r="I4096" i="7" s="1"/>
  <c r="H4128" i="7"/>
  <c r="I4128" i="7" s="1"/>
  <c r="H4160" i="7"/>
  <c r="I4160" i="7" s="1"/>
  <c r="H4192" i="7"/>
  <c r="I4192" i="7" s="1"/>
  <c r="H4224" i="7"/>
  <c r="I4224" i="7" s="1"/>
  <c r="H4256" i="7"/>
  <c r="I4256" i="7" s="1"/>
  <c r="H4288" i="7"/>
  <c r="I4288" i="7" s="1"/>
  <c r="H4512" i="7"/>
  <c r="I4512" i="7" s="1"/>
  <c r="H4610" i="7"/>
  <c r="I4610" i="7" s="1"/>
  <c r="H4944" i="7"/>
  <c r="I4944" i="7" s="1"/>
  <c r="H5136" i="7"/>
  <c r="I5136" i="7" s="1"/>
  <c r="J2272" i="7"/>
  <c r="K2272" i="7" s="1"/>
  <c r="J3084" i="7"/>
  <c r="K3084" i="7" s="1"/>
  <c r="J2781" i="7"/>
  <c r="K2781" i="7" s="1"/>
  <c r="J2133" i="7"/>
  <c r="K2133" i="7" s="1"/>
  <c r="J2956" i="7"/>
  <c r="K2956" i="7" s="1"/>
  <c r="J2601" i="7"/>
  <c r="K2601" i="7" s="1"/>
  <c r="J2843" i="7"/>
  <c r="K2843" i="7" s="1"/>
  <c r="J3367" i="7"/>
  <c r="K3367" i="7" s="1"/>
  <c r="J3088" i="7"/>
  <c r="K3088" i="7" s="1"/>
  <c r="J3232" i="7"/>
  <c r="K3232" i="7" s="1"/>
  <c r="J3211" i="7"/>
  <c r="K3211" i="7" s="1"/>
  <c r="J3229" i="7"/>
  <c r="K3229" i="7" s="1"/>
  <c r="J3994" i="7"/>
  <c r="K3994" i="7" s="1"/>
  <c r="L3409" i="7"/>
  <c r="L3537" i="7"/>
  <c r="L3601" i="7"/>
  <c r="L3753" i="7"/>
  <c r="J3929" i="7"/>
  <c r="K3929" i="7" s="1"/>
  <c r="J4449" i="7"/>
  <c r="K4449" i="7" s="1"/>
  <c r="J4513" i="7"/>
  <c r="K4513" i="7" s="1"/>
  <c r="L3866" i="7"/>
  <c r="L4174" i="7"/>
  <c r="L4302" i="7"/>
  <c r="L4454" i="7"/>
  <c r="J4665" i="7"/>
  <c r="K4665" i="7" s="1"/>
  <c r="L4795" i="7"/>
  <c r="J4835" i="7"/>
  <c r="K4835" i="7" s="1"/>
  <c r="L4674" i="7"/>
  <c r="J5191" i="7"/>
  <c r="K5191" i="7" s="1"/>
  <c r="H5343" i="7"/>
  <c r="I5343" i="7" s="1"/>
  <c r="H5854" i="7"/>
  <c r="I5854" i="7" s="1"/>
  <c r="H5660" i="7"/>
  <c r="I5660" i="7" s="1"/>
  <c r="J5499" i="7"/>
  <c r="K5499" i="7" s="1"/>
  <c r="H6035" i="7"/>
  <c r="I6035" i="7" s="1"/>
  <c r="H5928" i="7"/>
  <c r="I5928" i="7" s="1"/>
  <c r="H5836" i="7"/>
  <c r="I5836" i="7" s="1"/>
  <c r="H5860" i="7"/>
  <c r="I5860" i="7" s="1"/>
  <c r="H6047" i="7"/>
  <c r="I6047" i="7" s="1"/>
  <c r="J6106" i="7"/>
  <c r="K6106" i="7" s="1"/>
  <c r="J6243" i="7"/>
  <c r="K6243" i="7" s="1"/>
  <c r="J6275" i="7"/>
  <c r="K6275" i="7" s="1"/>
  <c r="J6333" i="7"/>
  <c r="K6333" i="7" s="1"/>
  <c r="H6395" i="7"/>
  <c r="I6395" i="7" s="1"/>
  <c r="J2372" i="7"/>
  <c r="K2372" i="7" s="1"/>
  <c r="J2875" i="7"/>
  <c r="K2875" i="7" s="1"/>
  <c r="J2569" i="7"/>
  <c r="K2569" i="7" s="1"/>
  <c r="J2789" i="7"/>
  <c r="K2789" i="7" s="1"/>
  <c r="J3080" i="7"/>
  <c r="K3080" i="7" s="1"/>
  <c r="J3060" i="7"/>
  <c r="K3060" i="7" s="1"/>
  <c r="J2695" i="7"/>
  <c r="K2695" i="7" s="1"/>
  <c r="L2804" i="7"/>
  <c r="L2836" i="7"/>
  <c r="L2884" i="7"/>
  <c r="J3233" i="7"/>
  <c r="K3233" i="7" s="1"/>
  <c r="J4012" i="7"/>
  <c r="K4012" i="7" s="1"/>
  <c r="J3933" i="7"/>
  <c r="K3933" i="7" s="1"/>
  <c r="L3890" i="7"/>
  <c r="L4182" i="7"/>
  <c r="L4310" i="7"/>
  <c r="L4450" i="7"/>
  <c r="L4604" i="7"/>
  <c r="L4827" i="7"/>
  <c r="S4827" i="7" s="1"/>
  <c r="L4891" i="7"/>
  <c r="H5395" i="7"/>
  <c r="I5395" i="7" s="1"/>
  <c r="H5752" i="7"/>
  <c r="I5752" i="7" s="1"/>
  <c r="J5579" i="7"/>
  <c r="K5579" i="7" s="1"/>
  <c r="J5611" i="7"/>
  <c r="K5611" i="7" s="1"/>
  <c r="J5651" i="7"/>
  <c r="K5651" i="7" s="1"/>
  <c r="J5683" i="7"/>
  <c r="K5683" i="7" s="1"/>
  <c r="J5715" i="7"/>
  <c r="K5715" i="7" s="1"/>
  <c r="J5747" i="7"/>
  <c r="K5747" i="7" s="1"/>
  <c r="H5834" i="7"/>
  <c r="I5834" i="7" s="1"/>
  <c r="H6055" i="7"/>
  <c r="I6055" i="7" s="1"/>
  <c r="H6153" i="7"/>
  <c r="I6153" i="7" s="1"/>
  <c r="H6261" i="7"/>
  <c r="I6261" i="7" s="1"/>
  <c r="H6342" i="7"/>
  <c r="I6342" i="7" s="1"/>
  <c r="J2775" i="7"/>
  <c r="K2775" i="7" s="1"/>
  <c r="J3138" i="7"/>
  <c r="K3138" i="7" s="1"/>
  <c r="J3116" i="7"/>
  <c r="K3116" i="7" s="1"/>
  <c r="J2477" i="7"/>
  <c r="K2477" i="7" s="1"/>
  <c r="L2757" i="7"/>
  <c r="S2757" i="7" s="1"/>
  <c r="L2744" i="7"/>
  <c r="J3884" i="7"/>
  <c r="K3884" i="7" s="1"/>
  <c r="L3433" i="7"/>
  <c r="L3545" i="7"/>
  <c r="J3953" i="7"/>
  <c r="K3953" i="7" s="1"/>
  <c r="J4546" i="7"/>
  <c r="K4546" i="7" s="1"/>
  <c r="L4549" i="7"/>
  <c r="L4230" i="7"/>
  <c r="L4498" i="7"/>
  <c r="J4633" i="7"/>
  <c r="K4633" i="7" s="1"/>
  <c r="L4560" i="7"/>
  <c r="H4844" i="7"/>
  <c r="I4844" i="7" s="1"/>
  <c r="H5132" i="7"/>
  <c r="I5132" i="7" s="1"/>
  <c r="H4810" i="7"/>
  <c r="I4810" i="7" s="1"/>
  <c r="H4808" i="7"/>
  <c r="I4808" i="7" s="1"/>
  <c r="H5020" i="7"/>
  <c r="I5020" i="7" s="1"/>
  <c r="H5331" i="7"/>
  <c r="I5331" i="7" s="1"/>
  <c r="H5616" i="7"/>
  <c r="I5616" i="7" s="1"/>
  <c r="H5415" i="7"/>
  <c r="I5415" i="7" s="1"/>
  <c r="H5478" i="7"/>
  <c r="I5478" i="7" s="1"/>
  <c r="H5696" i="7"/>
  <c r="I5696" i="7" s="1"/>
  <c r="H5756" i="7"/>
  <c r="I5756" i="7" s="1"/>
  <c r="H5628" i="7"/>
  <c r="I5628" i="7" s="1"/>
  <c r="J5539" i="7"/>
  <c r="K5539" i="7" s="1"/>
  <c r="H5979" i="7"/>
  <c r="I5979" i="7" s="1"/>
  <c r="H5968" i="7"/>
  <c r="I5968" i="7" s="1"/>
  <c r="H5800" i="7"/>
  <c r="I5800" i="7" s="1"/>
  <c r="J5937" i="7"/>
  <c r="K5937" i="7" s="1"/>
  <c r="J5985" i="7"/>
  <c r="K5985" i="7" s="1"/>
  <c r="J6017" i="7"/>
  <c r="K6017" i="7" s="1"/>
  <c r="J6049" i="7"/>
  <c r="K6049" i="7" s="1"/>
  <c r="J6219" i="7"/>
  <c r="K6219" i="7" s="1"/>
  <c r="H6237" i="7"/>
  <c r="I6237" i="7" s="1"/>
  <c r="J6282" i="7"/>
  <c r="K6282" i="7" s="1"/>
  <c r="H6391" i="7"/>
  <c r="I6391" i="7" s="1"/>
  <c r="H6379" i="7"/>
  <c r="I6379" i="7" s="1"/>
  <c r="J2492" i="7"/>
  <c r="K2492" i="7" s="1"/>
  <c r="J2839" i="7"/>
  <c r="K2839" i="7" s="1"/>
  <c r="J2637" i="7"/>
  <c r="K2637" i="7" s="1"/>
  <c r="J2449" i="7"/>
  <c r="K2449" i="7" s="1"/>
  <c r="J3146" i="7"/>
  <c r="K3146" i="7" s="1"/>
  <c r="J2888" i="7"/>
  <c r="K2888" i="7" s="1"/>
  <c r="J3228" i="7"/>
  <c r="K3228" i="7" s="1"/>
  <c r="L2776" i="7"/>
  <c r="L2808" i="7"/>
  <c r="L2840" i="7"/>
  <c r="J3147" i="7"/>
  <c r="K3147" i="7" s="1"/>
  <c r="J3360" i="7"/>
  <c r="K3360" i="7" s="1"/>
  <c r="J3984" i="7"/>
  <c r="K3984" i="7" s="1"/>
  <c r="L3489" i="7"/>
  <c r="L3801" i="7"/>
  <c r="J4006" i="7"/>
  <c r="K4006" i="7" s="1"/>
  <c r="L3850" i="7"/>
  <c r="L4126" i="7"/>
  <c r="L4254" i="7"/>
  <c r="L4366" i="7"/>
  <c r="L4608" i="7"/>
  <c r="H4768" i="7"/>
  <c r="I4768" i="7" s="1"/>
  <c r="H5881" i="7"/>
  <c r="I5881" i="7" s="1"/>
  <c r="H5371" i="7"/>
  <c r="I5371" i="7" s="1"/>
  <c r="L5226" i="7"/>
  <c r="L5382" i="7"/>
  <c r="H5862" i="7"/>
  <c r="I5862" i="7" s="1"/>
  <c r="H5644" i="7"/>
  <c r="I5644" i="7" s="1"/>
  <c r="H5704" i="7"/>
  <c r="I5704" i="7" s="1"/>
  <c r="H5940" i="7"/>
  <c r="I5940" i="7" s="1"/>
  <c r="H6023" i="7"/>
  <c r="I6023" i="7" s="1"/>
  <c r="H5947" i="7"/>
  <c r="I5947" i="7" s="1"/>
  <c r="H5804" i="7"/>
  <c r="I5804" i="7" s="1"/>
  <c r="L6042" i="7"/>
  <c r="H6281" i="7"/>
  <c r="I6281" i="7" s="1"/>
  <c r="H6411" i="7"/>
  <c r="I6411" i="7" s="1"/>
  <c r="H6403" i="7"/>
  <c r="I6403" i="7" s="1"/>
  <c r="H6386" i="7"/>
  <c r="I6386" i="7" s="1"/>
  <c r="H6402" i="7"/>
  <c r="I6402" i="7" s="1"/>
  <c r="J5577" i="7"/>
  <c r="K5577" i="7" s="1"/>
  <c r="L5338" i="7"/>
  <c r="L5378" i="7"/>
  <c r="L5434" i="7"/>
  <c r="J5713" i="7"/>
  <c r="K5713" i="7" s="1"/>
  <c r="J6068" i="7"/>
  <c r="K6068" i="7" s="1"/>
  <c r="J5835" i="7"/>
  <c r="K5835" i="7" s="1"/>
  <c r="L5950" i="7"/>
  <c r="J6249" i="7"/>
  <c r="K6249" i="7" s="1"/>
  <c r="J6095" i="7"/>
  <c r="K6095" i="7" s="1"/>
  <c r="L6112" i="7"/>
  <c r="J6299" i="7"/>
  <c r="K6299" i="7" s="1"/>
  <c r="J5516" i="7"/>
  <c r="K5516" i="7" s="1"/>
  <c r="J5556" i="7"/>
  <c r="K5556" i="7" s="1"/>
  <c r="L5561" i="7"/>
  <c r="J5939" i="7"/>
  <c r="K5939" i="7" s="1"/>
  <c r="L6212" i="7"/>
  <c r="J6360" i="7"/>
  <c r="K6360" i="7" s="1"/>
  <c r="J6400" i="7"/>
  <c r="K6400" i="7" s="1"/>
  <c r="J5272" i="7"/>
  <c r="K5272" i="7" s="1"/>
  <c r="J5717" i="7"/>
  <c r="K5717" i="7" s="1"/>
  <c r="J5504" i="7"/>
  <c r="K5504" i="7" s="1"/>
  <c r="J5552" i="7"/>
  <c r="K5552" i="7" s="1"/>
  <c r="L5521" i="7"/>
  <c r="J5896" i="7"/>
  <c r="K5896" i="7" s="1"/>
  <c r="L5954" i="7"/>
  <c r="J6348" i="7"/>
  <c r="K6348" i="7" s="1"/>
  <c r="L6072" i="7"/>
  <c r="J6364" i="7"/>
  <c r="K6364" i="7" s="1"/>
  <c r="J5689" i="7"/>
  <c r="K5689" i="7" s="1"/>
  <c r="J5352" i="7"/>
  <c r="K5352" i="7" s="1"/>
  <c r="J5384" i="7"/>
  <c r="K5384" i="7" s="1"/>
  <c r="J5424" i="7"/>
  <c r="K5424" i="7" s="1"/>
  <c r="J5802" i="7"/>
  <c r="K5802" i="7" s="1"/>
  <c r="L5565" i="7"/>
  <c r="J6254" i="7"/>
  <c r="K6254" i="7" s="1"/>
  <c r="J5906" i="7"/>
  <c r="K5906" i="7" s="1"/>
  <c r="L6124" i="7"/>
  <c r="L6192" i="7"/>
  <c r="J6369" i="7"/>
  <c r="K6369" i="7" s="1"/>
  <c r="L6393" i="7"/>
  <c r="J455" i="7"/>
  <c r="K455" i="7" s="1"/>
  <c r="H657" i="7"/>
  <c r="I657" i="7" s="1"/>
  <c r="H957" i="7"/>
  <c r="I957" i="7" s="1"/>
  <c r="H1233" i="7"/>
  <c r="I1233" i="7" s="1"/>
  <c r="H1510" i="7"/>
  <c r="I1510" i="7" s="1"/>
  <c r="H23" i="7"/>
  <c r="I23" i="7" s="1"/>
  <c r="H1213" i="7"/>
  <c r="I1213" i="7" s="1"/>
  <c r="H781" i="7"/>
  <c r="I781" i="7" s="1"/>
  <c r="H1205" i="7"/>
  <c r="I1205" i="7" s="1"/>
  <c r="H2148" i="7"/>
  <c r="I2148" i="7" s="1"/>
  <c r="H287" i="7"/>
  <c r="I287" i="7" s="1"/>
  <c r="H471" i="7"/>
  <c r="I471" i="7" s="1"/>
  <c r="H206" i="7"/>
  <c r="I206" i="7" s="1"/>
  <c r="H125" i="7"/>
  <c r="I125" i="7" s="1"/>
  <c r="H981" i="7"/>
  <c r="I981" i="7" s="1"/>
  <c r="H1301" i="7"/>
  <c r="I1301" i="7" s="1"/>
  <c r="H1021" i="7"/>
  <c r="I1021" i="7" s="1"/>
  <c r="H1349" i="7"/>
  <c r="I1349" i="7" s="1"/>
  <c r="H897" i="7"/>
  <c r="I897" i="7" s="1"/>
  <c r="H1121" i="7"/>
  <c r="I1121" i="7" s="1"/>
  <c r="H1201" i="7"/>
  <c r="I1201" i="7" s="1"/>
  <c r="H1321" i="7"/>
  <c r="I1321" i="7" s="1"/>
  <c r="H1401" i="7"/>
  <c r="I1401" i="7" s="1"/>
  <c r="H1852" i="7"/>
  <c r="I1852" i="7" s="1"/>
  <c r="H2016" i="7"/>
  <c r="I2016" i="7" s="1"/>
  <c r="L596" i="7"/>
  <c r="H788" i="7"/>
  <c r="I788" i="7" s="1"/>
  <c r="H1642" i="7"/>
  <c r="I1642" i="7" s="1"/>
  <c r="H2032" i="7"/>
  <c r="I2032" i="7" s="1"/>
  <c r="H15" i="7"/>
  <c r="I15" i="7" s="1"/>
  <c r="J251" i="7"/>
  <c r="K251" i="7" s="1"/>
  <c r="H289" i="7"/>
  <c r="I289" i="7" s="1"/>
  <c r="J485" i="7"/>
  <c r="K485" i="7" s="1"/>
  <c r="H90" i="7"/>
  <c r="I90" i="7" s="1"/>
  <c r="H573" i="7"/>
  <c r="I573" i="7" s="1"/>
  <c r="H729" i="7"/>
  <c r="I729" i="7" s="1"/>
  <c r="H1061" i="7"/>
  <c r="I1061" i="7" s="1"/>
  <c r="H1317" i="7"/>
  <c r="I1317" i="7" s="1"/>
  <c r="H809" i="7"/>
  <c r="I809" i="7" s="1"/>
  <c r="H1041" i="7"/>
  <c r="I1041" i="7" s="1"/>
  <c r="H1393" i="7"/>
  <c r="I1393" i="7" s="1"/>
  <c r="J679" i="7"/>
  <c r="K679" i="7" s="1"/>
  <c r="H1281" i="7"/>
  <c r="I1281" i="7" s="1"/>
  <c r="H2052" i="7"/>
  <c r="I2052" i="7" s="1"/>
  <c r="H840" i="7"/>
  <c r="I840" i="7" s="1"/>
  <c r="H888" i="7"/>
  <c r="I888" i="7" s="1"/>
  <c r="H928" i="7"/>
  <c r="I928" i="7" s="1"/>
  <c r="H972" i="7"/>
  <c r="I972" i="7" s="1"/>
  <c r="H1020" i="7"/>
  <c r="I1020" i="7" s="1"/>
  <c r="H1052" i="7"/>
  <c r="I1052" i="7" s="1"/>
  <c r="H1100" i="7"/>
  <c r="I1100" i="7" s="1"/>
  <c r="H2036" i="7"/>
  <c r="I2036" i="7" s="1"/>
  <c r="H2520" i="7"/>
  <c r="I2520" i="7" s="1"/>
  <c r="H2592" i="7"/>
  <c r="I2592" i="7" s="1"/>
  <c r="H2656" i="7"/>
  <c r="I2656" i="7" s="1"/>
  <c r="J595" i="7"/>
  <c r="K595" i="7" s="1"/>
  <c r="J159" i="7"/>
  <c r="K159" i="7" s="1"/>
  <c r="J328" i="7"/>
  <c r="K328" i="7" s="1"/>
  <c r="J33" i="7"/>
  <c r="K33" i="7" s="1"/>
  <c r="J424" i="7"/>
  <c r="K424" i="7" s="1"/>
  <c r="J1527" i="7"/>
  <c r="K1527" i="7" s="1"/>
  <c r="J778" i="7"/>
  <c r="K778" i="7" s="1"/>
  <c r="L700" i="7"/>
  <c r="L1007" i="7"/>
  <c r="L1087" i="7"/>
  <c r="J1543" i="7"/>
  <c r="K1543" i="7" s="1"/>
  <c r="J1668" i="7"/>
  <c r="K1668" i="7" s="1"/>
  <c r="L1632" i="7"/>
  <c r="H2895" i="7"/>
  <c r="I2895" i="7" s="1"/>
  <c r="H2244" i="7"/>
  <c r="I2244" i="7" s="1"/>
  <c r="H2412" i="7"/>
  <c r="I2412" i="7" s="1"/>
  <c r="H3095" i="7"/>
  <c r="I3095" i="7" s="1"/>
  <c r="H1960" i="7"/>
  <c r="I1960" i="7" s="1"/>
  <c r="H2044" i="7"/>
  <c r="I2044" i="7" s="1"/>
  <c r="H2108" i="7"/>
  <c r="I2108" i="7" s="1"/>
  <c r="H2224" i="7"/>
  <c r="I2224" i="7" s="1"/>
  <c r="H2408" i="7"/>
  <c r="I2408" i="7" s="1"/>
  <c r="H3679" i="7"/>
  <c r="I3679" i="7" s="1"/>
  <c r="H2292" i="7"/>
  <c r="I2292" i="7" s="1"/>
  <c r="H2628" i="7"/>
  <c r="I2628" i="7" s="1"/>
  <c r="J1719" i="7"/>
  <c r="K1719" i="7" s="1"/>
  <c r="J1815" i="7"/>
  <c r="K1815" i="7" s="1"/>
  <c r="H4057" i="7"/>
  <c r="I4057" i="7" s="1"/>
  <c r="H2710" i="7"/>
  <c r="I2710" i="7" s="1"/>
  <c r="H3087" i="7"/>
  <c r="I3087" i="7" s="1"/>
  <c r="H3272" i="7"/>
  <c r="I3272" i="7" s="1"/>
  <c r="H3336" i="7"/>
  <c r="I3336" i="7" s="1"/>
  <c r="L1765" i="7"/>
  <c r="H2987" i="7"/>
  <c r="I2987" i="7" s="1"/>
  <c r="J2778" i="7"/>
  <c r="K2778" i="7" s="1"/>
  <c r="J2842" i="7"/>
  <c r="K2842" i="7" s="1"/>
  <c r="H3311" i="7"/>
  <c r="I3311" i="7" s="1"/>
  <c r="H3499" i="7"/>
  <c r="I3499" i="7" s="1"/>
  <c r="H3587" i="7"/>
  <c r="I3587" i="7" s="1"/>
  <c r="H3675" i="7"/>
  <c r="I3675" i="7" s="1"/>
  <c r="H3763" i="7"/>
  <c r="I3763" i="7" s="1"/>
  <c r="H3479" i="7"/>
  <c r="I3479" i="7" s="1"/>
  <c r="H3775" i="7"/>
  <c r="I3775" i="7" s="1"/>
  <c r="H3150" i="7"/>
  <c r="I3150" i="7" s="1"/>
  <c r="H3683" i="7"/>
  <c r="I3683" i="7" s="1"/>
  <c r="H3715" i="7"/>
  <c r="I3715" i="7" s="1"/>
  <c r="H3747" i="7"/>
  <c r="I3747" i="7" s="1"/>
  <c r="H3242" i="7"/>
  <c r="I3242" i="7" s="1"/>
  <c r="H3306" i="7"/>
  <c r="I3306" i="7" s="1"/>
  <c r="H3370" i="7"/>
  <c r="I3370" i="7" s="1"/>
  <c r="H3904" i="7"/>
  <c r="I3904" i="7" s="1"/>
  <c r="H4116" i="7"/>
  <c r="I4116" i="7" s="1"/>
  <c r="H4180" i="7"/>
  <c r="I4180" i="7" s="1"/>
  <c r="H4244" i="7"/>
  <c r="I4244" i="7" s="1"/>
  <c r="H4324" i="7"/>
  <c r="I4324" i="7" s="1"/>
  <c r="H4606" i="7"/>
  <c r="I4606" i="7" s="1"/>
  <c r="H4364" i="7"/>
  <c r="I4364" i="7" s="1"/>
  <c r="H4468" i="7"/>
  <c r="I4468" i="7" s="1"/>
  <c r="H3967" i="7"/>
  <c r="I3967" i="7" s="1"/>
  <c r="H4537" i="7"/>
  <c r="I4537" i="7" s="1"/>
  <c r="H4609" i="7"/>
  <c r="I4609" i="7" s="1"/>
  <c r="H4613" i="7"/>
  <c r="I4613" i="7" s="1"/>
  <c r="H4992" i="7"/>
  <c r="I4992" i="7" s="1"/>
  <c r="H5016" i="7"/>
  <c r="I5016" i="7" s="1"/>
  <c r="H4940" i="7"/>
  <c r="I4940" i="7" s="1"/>
  <c r="H5144" i="7"/>
  <c r="I5144" i="7" s="1"/>
  <c r="H4968" i="7"/>
  <c r="I4968" i="7" s="1"/>
  <c r="H5112" i="7"/>
  <c r="I5112" i="7" s="1"/>
  <c r="H5056" i="7"/>
  <c r="I5056" i="7" s="1"/>
  <c r="J9" i="7"/>
  <c r="K9" i="7" s="1"/>
  <c r="J137" i="7"/>
  <c r="K137" i="7" s="1"/>
  <c r="J339" i="7"/>
  <c r="K339" i="7" s="1"/>
  <c r="J293" i="7"/>
  <c r="K293" i="7" s="1"/>
  <c r="J621" i="7"/>
  <c r="K621" i="7" s="1"/>
  <c r="J798" i="7"/>
  <c r="K798" i="7" s="1"/>
  <c r="J1502" i="7"/>
  <c r="K1502" i="7" s="1"/>
  <c r="J370" i="7"/>
  <c r="K370" i="7" s="1"/>
  <c r="J482" i="7"/>
  <c r="K482" i="7" s="1"/>
  <c r="J530" i="7"/>
  <c r="K530" i="7" s="1"/>
  <c r="J643" i="7"/>
  <c r="K643" i="7" s="1"/>
  <c r="L639" i="7"/>
  <c r="J1476" i="7"/>
  <c r="K1476" i="7" s="1"/>
  <c r="L124" i="7"/>
  <c r="L300" i="7"/>
  <c r="L552" i="7"/>
  <c r="J1718" i="7"/>
  <c r="K1718" i="7" s="1"/>
  <c r="L871" i="7"/>
  <c r="L1111" i="7"/>
  <c r="L1335" i="7"/>
  <c r="J1702" i="7"/>
  <c r="K1702" i="7" s="1"/>
  <c r="H2268" i="7"/>
  <c r="I2268" i="7" s="1"/>
  <c r="H2352" i="7"/>
  <c r="I2352" i="7" s="1"/>
  <c r="H2588" i="7"/>
  <c r="I2588" i="7" s="1"/>
  <c r="H1892" i="7"/>
  <c r="I1892" i="7" s="1"/>
  <c r="H2240" i="7"/>
  <c r="I2240" i="7" s="1"/>
  <c r="H2584" i="7"/>
  <c r="I2584" i="7" s="1"/>
  <c r="H2951" i="7"/>
  <c r="I2951" i="7" s="1"/>
  <c r="H1872" i="7"/>
  <c r="I1872" i="7" s="1"/>
  <c r="H2404" i="7"/>
  <c r="I2404" i="7" s="1"/>
  <c r="H2560" i="7"/>
  <c r="I2560" i="7" s="1"/>
  <c r="J1699" i="7"/>
  <c r="K1699" i="7" s="1"/>
  <c r="J1763" i="7"/>
  <c r="K1763" i="7" s="1"/>
  <c r="J1827" i="7"/>
  <c r="K1827" i="7" s="1"/>
  <c r="J1867" i="7"/>
  <c r="K1867" i="7" s="1"/>
  <c r="J1899" i="7"/>
  <c r="K1899" i="7" s="1"/>
  <c r="J1931" i="7"/>
  <c r="K1931" i="7" s="1"/>
  <c r="J1963" i="7"/>
  <c r="K1963" i="7" s="1"/>
  <c r="J2003" i="7"/>
  <c r="K2003" i="7" s="1"/>
  <c r="J2035" i="7"/>
  <c r="K2035" i="7" s="1"/>
  <c r="J2067" i="7"/>
  <c r="K2067" i="7" s="1"/>
  <c r="J2099" i="7"/>
  <c r="K2099" i="7" s="1"/>
  <c r="J2139" i="7"/>
  <c r="K2139" i="7" s="1"/>
  <c r="J2171" i="7"/>
  <c r="K2171" i="7" s="1"/>
  <c r="J2219" i="7"/>
  <c r="K2219" i="7" s="1"/>
  <c r="J2251" i="7"/>
  <c r="K2251" i="7" s="1"/>
  <c r="J2291" i="7"/>
  <c r="K2291" i="7" s="1"/>
  <c r="J2323" i="7"/>
  <c r="K2323" i="7" s="1"/>
  <c r="J2363" i="7"/>
  <c r="K2363" i="7" s="1"/>
  <c r="J2395" i="7"/>
  <c r="K2395" i="7" s="1"/>
  <c r="J2427" i="7"/>
  <c r="K2427" i="7" s="1"/>
  <c r="J2467" i="7"/>
  <c r="K2467" i="7" s="1"/>
  <c r="J2507" i="7"/>
  <c r="K2507" i="7" s="1"/>
  <c r="J2603" i="7"/>
  <c r="K2603" i="7" s="1"/>
  <c r="J2635" i="7"/>
  <c r="K2635" i="7" s="1"/>
  <c r="H2931" i="7"/>
  <c r="I2931" i="7" s="1"/>
  <c r="H2995" i="7"/>
  <c r="I2995" i="7" s="1"/>
  <c r="H3244" i="7"/>
  <c r="I3244" i="7" s="1"/>
  <c r="H3308" i="7"/>
  <c r="I3308" i="7" s="1"/>
  <c r="L1673" i="7"/>
  <c r="H2733" i="7"/>
  <c r="I2733" i="7" s="1"/>
  <c r="J2910" i="7"/>
  <c r="K2910" i="7" s="1"/>
  <c r="J3022" i="7"/>
  <c r="K3022" i="7" s="1"/>
  <c r="J3062" i="7"/>
  <c r="K3062" i="7" s="1"/>
  <c r="J3094" i="7"/>
  <c r="K3094" i="7" s="1"/>
  <c r="H3339" i="7"/>
  <c r="I3339" i="7" s="1"/>
  <c r="H3235" i="7"/>
  <c r="I3235" i="7" s="1"/>
  <c r="H3599" i="7"/>
  <c r="I3599" i="7" s="1"/>
  <c r="H3783" i="7"/>
  <c r="I3783" i="7" s="1"/>
  <c r="H3475" i="7"/>
  <c r="I3475" i="7" s="1"/>
  <c r="H3507" i="7"/>
  <c r="I3507" i="7" s="1"/>
  <c r="H3985" i="7"/>
  <c r="I3985" i="7" s="1"/>
  <c r="H4124" i="7"/>
  <c r="I4124" i="7" s="1"/>
  <c r="H4188" i="7"/>
  <c r="I4188" i="7" s="1"/>
  <c r="H4252" i="7"/>
  <c r="I4252" i="7" s="1"/>
  <c r="H3294" i="7"/>
  <c r="I3294" i="7" s="1"/>
  <c r="H3358" i="7"/>
  <c r="I3358" i="7" s="1"/>
  <c r="H4440" i="7"/>
  <c r="I4440" i="7" s="1"/>
  <c r="H4504" i="7"/>
  <c r="I4504" i="7" s="1"/>
  <c r="H4420" i="7"/>
  <c r="I4420" i="7" s="1"/>
  <c r="H4480" i="7"/>
  <c r="I4480" i="7" s="1"/>
  <c r="H3923" i="7"/>
  <c r="I3923" i="7" s="1"/>
  <c r="H4003" i="7"/>
  <c r="I4003" i="7" s="1"/>
  <c r="H4083" i="7"/>
  <c r="I4083" i="7" s="1"/>
  <c r="H4099" i="7"/>
  <c r="I4099" i="7" s="1"/>
  <c r="H4115" i="7"/>
  <c r="I4115" i="7" s="1"/>
  <c r="H4131" i="7"/>
  <c r="I4131" i="7" s="1"/>
  <c r="H4147" i="7"/>
  <c r="I4147" i="7" s="1"/>
  <c r="H4163" i="7"/>
  <c r="I4163" i="7" s="1"/>
  <c r="H4179" i="7"/>
  <c r="I4179" i="7" s="1"/>
  <c r="H4195" i="7"/>
  <c r="I4195" i="7" s="1"/>
  <c r="H4207" i="7"/>
  <c r="I4207" i="7" s="1"/>
  <c r="H4239" i="7"/>
  <c r="I4239" i="7" s="1"/>
  <c r="H4271" i="7"/>
  <c r="I4271" i="7" s="1"/>
  <c r="H4647" i="7"/>
  <c r="I4647" i="7" s="1"/>
  <c r="J199" i="7"/>
  <c r="K199" i="7" s="1"/>
  <c r="J91" i="7"/>
  <c r="K91" i="7" s="1"/>
  <c r="J513" i="7"/>
  <c r="K513" i="7" s="1"/>
  <c r="J813" i="7"/>
  <c r="K813" i="7" s="1"/>
  <c r="J819" i="7"/>
  <c r="K819" i="7" s="1"/>
  <c r="J1528" i="7"/>
  <c r="K1528" i="7" s="1"/>
  <c r="L96" i="7"/>
  <c r="L652" i="7"/>
  <c r="L740" i="7"/>
  <c r="L1031" i="7"/>
  <c r="L1151" i="7"/>
  <c r="L1399" i="7"/>
  <c r="L1536" i="7"/>
  <c r="H2823" i="7"/>
  <c r="I2823" i="7" s="1"/>
  <c r="H2312" i="7"/>
  <c r="I2312" i="7" s="1"/>
  <c r="H2911" i="7"/>
  <c r="I2911" i="7" s="1"/>
  <c r="H3791" i="7"/>
  <c r="I3791" i="7" s="1"/>
  <c r="H2332" i="7"/>
  <c r="I2332" i="7" s="1"/>
  <c r="H2476" i="7"/>
  <c r="I2476" i="7" s="1"/>
  <c r="H2040" i="7"/>
  <c r="I2040" i="7" s="1"/>
  <c r="H2172" i="7"/>
  <c r="I2172" i="7" s="1"/>
  <c r="H2320" i="7"/>
  <c r="I2320" i="7" s="1"/>
  <c r="H2544" i="7"/>
  <c r="I2544" i="7" s="1"/>
  <c r="H2837" i="7"/>
  <c r="I2837" i="7" s="1"/>
  <c r="H3059" i="7"/>
  <c r="I3059" i="7" s="1"/>
  <c r="H3543" i="7"/>
  <c r="I3543" i="7" s="1"/>
  <c r="H2943" i="7"/>
  <c r="I2943" i="7" s="1"/>
  <c r="H3019" i="7"/>
  <c r="I3019" i="7" s="1"/>
  <c r="H3264" i="7"/>
  <c r="I3264" i="7" s="1"/>
  <c r="H3328" i="7"/>
  <c r="I3328" i="7" s="1"/>
  <c r="L1677" i="7"/>
  <c r="L1773" i="7"/>
  <c r="H2677" i="7"/>
  <c r="I2677" i="7" s="1"/>
  <c r="H3031" i="7"/>
  <c r="I3031" i="7" s="1"/>
  <c r="H3351" i="7"/>
  <c r="I3351" i="7" s="1"/>
  <c r="H3443" i="7"/>
  <c r="I3443" i="7" s="1"/>
  <c r="H3555" i="7"/>
  <c r="I3555" i="7" s="1"/>
  <c r="H3707" i="7"/>
  <c r="I3707" i="7" s="1"/>
  <c r="H3192" i="7"/>
  <c r="I3192" i="7" s="1"/>
  <c r="H3583" i="7"/>
  <c r="I3583" i="7" s="1"/>
  <c r="H3515" i="7"/>
  <c r="I3515" i="7" s="1"/>
  <c r="H3547" i="7"/>
  <c r="I3547" i="7" s="1"/>
  <c r="H3579" i="7"/>
  <c r="I3579" i="7" s="1"/>
  <c r="H3611" i="7"/>
  <c r="I3611" i="7" s="1"/>
  <c r="H3643" i="7"/>
  <c r="I3643" i="7" s="1"/>
  <c r="H3771" i="7"/>
  <c r="I3771" i="7" s="1"/>
  <c r="H3811" i="7"/>
  <c r="I3811" i="7" s="1"/>
  <c r="H3843" i="7"/>
  <c r="I3843" i="7" s="1"/>
  <c r="H3402" i="7"/>
  <c r="I3402" i="7" s="1"/>
  <c r="H3418" i="7"/>
  <c r="I3418" i="7" s="1"/>
  <c r="H3438" i="7"/>
  <c r="I3438" i="7" s="1"/>
  <c r="H3454" i="7"/>
  <c r="I3454" i="7" s="1"/>
  <c r="H3474" i="7"/>
  <c r="I3474" i="7" s="1"/>
  <c r="H3490" i="7"/>
  <c r="I3490" i="7" s="1"/>
  <c r="H3506" i="7"/>
  <c r="I3506" i="7" s="1"/>
  <c r="H3526" i="7"/>
  <c r="I3526" i="7" s="1"/>
  <c r="H3562" i="7"/>
  <c r="I3562" i="7" s="1"/>
  <c r="H4388" i="7"/>
  <c r="I4388" i="7" s="1"/>
  <c r="H4741" i="7"/>
  <c r="I4741" i="7" s="1"/>
  <c r="H4056" i="7"/>
  <c r="I4056" i="7" s="1"/>
  <c r="H3911" i="7"/>
  <c r="I3911" i="7" s="1"/>
  <c r="H3975" i="7"/>
  <c r="I3975" i="7" s="1"/>
  <c r="H5000" i="7"/>
  <c r="I5000" i="7" s="1"/>
  <c r="J4591" i="7"/>
  <c r="K4591" i="7" s="1"/>
  <c r="H4733" i="7"/>
  <c r="I4733" i="7" s="1"/>
  <c r="H5076" i="7"/>
  <c r="I5076" i="7" s="1"/>
  <c r="H5072" i="7"/>
  <c r="I5072" i="7" s="1"/>
  <c r="H5588" i="7"/>
  <c r="I5588" i="7" s="1"/>
  <c r="J390" i="7"/>
  <c r="K390" i="7" s="1"/>
  <c r="J360" i="7"/>
  <c r="K360" i="7" s="1"/>
  <c r="J817" i="7"/>
  <c r="K817" i="7" s="1"/>
  <c r="J710" i="7"/>
  <c r="K710" i="7" s="1"/>
  <c r="J170" i="7"/>
  <c r="K170" i="7" s="1"/>
  <c r="J282" i="7"/>
  <c r="K282" i="7" s="1"/>
  <c r="J714" i="7"/>
  <c r="K714" i="7" s="1"/>
  <c r="L88" i="7"/>
  <c r="L672" i="7"/>
  <c r="L975" i="7"/>
  <c r="L1223" i="7"/>
  <c r="J1714" i="7"/>
  <c r="K1714" i="7" s="1"/>
  <c r="H2400" i="7"/>
  <c r="I2400" i="7" s="1"/>
  <c r="H2568" i="7"/>
  <c r="I2568" i="7" s="1"/>
  <c r="H2829" i="7"/>
  <c r="I2829" i="7" s="1"/>
  <c r="H3011" i="7"/>
  <c r="I3011" i="7" s="1"/>
  <c r="H2308" i="7"/>
  <c r="I2308" i="7" s="1"/>
  <c r="H2464" i="7"/>
  <c r="I2464" i="7" s="1"/>
  <c r="H1972" i="7"/>
  <c r="I1972" i="7" s="1"/>
  <c r="H2644" i="7"/>
  <c r="I2644" i="7" s="1"/>
  <c r="H3063" i="7"/>
  <c r="I3063" i="7" s="1"/>
  <c r="J1675" i="7"/>
  <c r="K1675" i="7" s="1"/>
  <c r="J1739" i="7"/>
  <c r="K1739" i="7" s="1"/>
  <c r="J1803" i="7"/>
  <c r="K1803" i="7" s="1"/>
  <c r="H3591" i="7"/>
  <c r="I3591" i="7" s="1"/>
  <c r="H2903" i="7"/>
  <c r="I2903" i="7" s="1"/>
  <c r="H3391" i="7"/>
  <c r="I3391" i="7" s="1"/>
  <c r="L1681" i="7"/>
  <c r="L1825" i="7"/>
  <c r="H2685" i="7"/>
  <c r="I2685" i="7" s="1"/>
  <c r="H3115" i="7"/>
  <c r="I3115" i="7" s="1"/>
  <c r="J2766" i="7"/>
  <c r="K2766" i="7" s="1"/>
  <c r="J2830" i="7"/>
  <c r="K2830" i="7" s="1"/>
  <c r="H3331" i="7"/>
  <c r="I3331" i="7" s="1"/>
  <c r="H3395" i="7"/>
  <c r="I3395" i="7" s="1"/>
  <c r="H3691" i="7"/>
  <c r="I3691" i="7" s="1"/>
  <c r="H3868" i="7"/>
  <c r="I3868" i="7" s="1"/>
  <c r="H3567" i="7"/>
  <c r="I3567" i="7" s="1"/>
  <c r="H3964" i="7"/>
  <c r="I3964" i="7" s="1"/>
  <c r="H4041" i="7"/>
  <c r="I4041" i="7" s="1"/>
  <c r="H3973" i="7"/>
  <c r="I3973" i="7" s="1"/>
  <c r="H4053" i="7"/>
  <c r="I4053" i="7" s="1"/>
  <c r="H3270" i="7"/>
  <c r="I3270" i="7" s="1"/>
  <c r="H3334" i="7"/>
  <c r="I3334" i="7" s="1"/>
  <c r="H4065" i="7"/>
  <c r="I4065" i="7" s="1"/>
  <c r="H4332" i="7"/>
  <c r="I4332" i="7" s="1"/>
  <c r="H4601" i="7"/>
  <c r="I4601" i="7" s="1"/>
  <c r="H4152" i="7"/>
  <c r="I4152" i="7" s="1"/>
  <c r="H4280" i="7"/>
  <c r="I4280" i="7" s="1"/>
  <c r="H4416" i="7"/>
  <c r="I4416" i="7" s="1"/>
  <c r="H4027" i="7"/>
  <c r="I4027" i="7" s="1"/>
  <c r="J4539" i="7"/>
  <c r="K4539" i="7" s="1"/>
  <c r="J2801" i="7"/>
  <c r="K2801" i="7" s="1"/>
  <c r="J2341" i="7"/>
  <c r="K2341" i="7" s="1"/>
  <c r="J2803" i="7"/>
  <c r="K2803" i="7" s="1"/>
  <c r="J2165" i="7"/>
  <c r="K2165" i="7" s="1"/>
  <c r="L2745" i="7"/>
  <c r="J2309" i="7"/>
  <c r="K2309" i="7" s="1"/>
  <c r="J2859" i="7"/>
  <c r="K2859" i="7" s="1"/>
  <c r="J3268" i="7"/>
  <c r="K3268" i="7" s="1"/>
  <c r="J2687" i="7"/>
  <c r="K2687" i="7" s="1"/>
  <c r="J3120" i="7"/>
  <c r="K3120" i="7" s="1"/>
  <c r="J3870" i="7"/>
  <c r="K3870" i="7" s="1"/>
  <c r="J3223" i="7"/>
  <c r="K3223" i="7" s="1"/>
  <c r="J3364" i="7"/>
  <c r="K3364" i="7" s="1"/>
  <c r="J4010" i="7"/>
  <c r="K4010" i="7" s="1"/>
  <c r="L3425" i="7"/>
  <c r="L3553" i="7"/>
  <c r="L3617" i="7"/>
  <c r="L3769" i="7"/>
  <c r="J3945" i="7"/>
  <c r="K3945" i="7" s="1"/>
  <c r="J4005" i="7"/>
  <c r="K4005" i="7" s="1"/>
  <c r="J4401" i="7"/>
  <c r="K4401" i="7" s="1"/>
  <c r="J4465" i="7"/>
  <c r="K4465" i="7" s="1"/>
  <c r="J4529" i="7"/>
  <c r="K4529" i="7" s="1"/>
  <c r="L4070" i="7"/>
  <c r="L4198" i="7"/>
  <c r="L4326" i="7"/>
  <c r="L4466" i="7"/>
  <c r="L4592" i="7"/>
  <c r="L4744" i="7"/>
  <c r="L4811" i="7"/>
  <c r="L4642" i="7"/>
  <c r="H4760" i="7"/>
  <c r="I4760" i="7" s="1"/>
  <c r="J5199" i="7"/>
  <c r="K5199" i="7" s="1"/>
  <c r="H5624" i="7"/>
  <c r="I5624" i="7" s="1"/>
  <c r="H5359" i="7"/>
  <c r="I5359" i="7" s="1"/>
  <c r="J4943" i="7"/>
  <c r="K4943" i="7" s="1"/>
  <c r="H6019" i="7"/>
  <c r="I6019" i="7" s="1"/>
  <c r="H5724" i="7"/>
  <c r="I5724" i="7" s="1"/>
  <c r="J5515" i="7"/>
  <c r="K5515" i="7" s="1"/>
  <c r="H5781" i="7"/>
  <c r="I5781" i="7" s="1"/>
  <c r="H6027" i="7"/>
  <c r="I6027" i="7" s="1"/>
  <c r="H5840" i="7"/>
  <c r="I5840" i="7" s="1"/>
  <c r="H5864" i="7"/>
  <c r="I5864" i="7" s="1"/>
  <c r="H6070" i="7"/>
  <c r="I6070" i="7" s="1"/>
  <c r="H6193" i="7"/>
  <c r="I6193" i="7" s="1"/>
  <c r="H6322" i="7"/>
  <c r="I6322" i="7" s="1"/>
  <c r="J6251" i="7"/>
  <c r="K6251" i="7" s="1"/>
  <c r="H6338" i="7"/>
  <c r="I6338" i="7" s="1"/>
  <c r="J6341" i="7"/>
  <c r="K6341" i="7" s="1"/>
  <c r="J2204" i="7"/>
  <c r="K2204" i="7" s="1"/>
  <c r="J2557" i="7"/>
  <c r="K2557" i="7" s="1"/>
  <c r="J3112" i="7"/>
  <c r="K3112" i="7" s="1"/>
  <c r="J3092" i="7"/>
  <c r="K3092" i="7" s="1"/>
  <c r="J3373" i="7"/>
  <c r="K3373" i="7" s="1"/>
  <c r="J2711" i="7"/>
  <c r="K2711" i="7" s="1"/>
  <c r="J3972" i="7"/>
  <c r="K3972" i="7" s="1"/>
  <c r="L2780" i="7"/>
  <c r="L2812" i="7"/>
  <c r="L2844" i="7"/>
  <c r="J3187" i="7"/>
  <c r="K3187" i="7" s="1"/>
  <c r="J3368" i="7"/>
  <c r="K3368" i="7" s="1"/>
  <c r="L3125" i="7"/>
  <c r="J4033" i="7"/>
  <c r="K4033" i="7" s="1"/>
  <c r="J3949" i="7"/>
  <c r="K3949" i="7" s="1"/>
  <c r="L4094" i="7"/>
  <c r="L4222" i="7"/>
  <c r="L4350" i="7"/>
  <c r="L4502" i="7"/>
  <c r="L4536" i="7"/>
  <c r="L4736" i="7"/>
  <c r="L4843" i="7"/>
  <c r="S4843" i="7" s="1"/>
  <c r="J5244" i="7"/>
  <c r="K5244" i="7" s="1"/>
  <c r="H5347" i="7"/>
  <c r="I5347" i="7" s="1"/>
  <c r="L4801" i="7"/>
  <c r="H5830" i="7"/>
  <c r="I5830" i="7" s="1"/>
  <c r="L5230" i="7"/>
  <c r="H5470" i="7"/>
  <c r="I5470" i="7" s="1"/>
  <c r="H5740" i="7"/>
  <c r="I5740" i="7" s="1"/>
  <c r="H5656" i="7"/>
  <c r="I5656" i="7" s="1"/>
  <c r="J5587" i="7"/>
  <c r="K5587" i="7" s="1"/>
  <c r="J5627" i="7"/>
  <c r="K5627" i="7" s="1"/>
  <c r="J5659" i="7"/>
  <c r="K5659" i="7" s="1"/>
  <c r="J5691" i="7"/>
  <c r="K5691" i="7" s="1"/>
  <c r="J5723" i="7"/>
  <c r="K5723" i="7" s="1"/>
  <c r="J5755" i="7"/>
  <c r="K5755" i="7" s="1"/>
  <c r="H6197" i="7"/>
  <c r="I6197" i="7" s="1"/>
  <c r="H5999" i="7"/>
  <c r="I5999" i="7" s="1"/>
  <c r="H6169" i="7"/>
  <c r="I6169" i="7" s="1"/>
  <c r="H6117" i="7"/>
  <c r="I6117" i="7" s="1"/>
  <c r="J6223" i="7"/>
  <c r="K6223" i="7" s="1"/>
  <c r="H6375" i="7"/>
  <c r="I6375" i="7" s="1"/>
  <c r="J3363" i="7"/>
  <c r="K3363" i="7" s="1"/>
  <c r="J2865" i="7"/>
  <c r="K2865" i="7" s="1"/>
  <c r="J2181" i="7"/>
  <c r="K2181" i="7" s="1"/>
  <c r="J3012" i="7"/>
  <c r="K3012" i="7" s="1"/>
  <c r="J3104" i="7"/>
  <c r="K3104" i="7" s="1"/>
  <c r="J3876" i="7"/>
  <c r="K3876" i="7" s="1"/>
  <c r="L2752" i="7"/>
  <c r="L2864" i="7"/>
  <c r="J4002" i="7"/>
  <c r="K4002" i="7" s="1"/>
  <c r="L3449" i="7"/>
  <c r="J3928" i="7"/>
  <c r="K3928" i="7" s="1"/>
  <c r="L3893" i="7"/>
  <c r="J4635" i="7"/>
  <c r="K4635" i="7" s="1"/>
  <c r="J4369" i="7"/>
  <c r="K4369" i="7" s="1"/>
  <c r="J4579" i="7"/>
  <c r="K4579" i="7" s="1"/>
  <c r="L4166" i="7"/>
  <c r="L4434" i="7"/>
  <c r="J4676" i="7"/>
  <c r="K4676" i="7" s="1"/>
  <c r="J4641" i="7"/>
  <c r="K4641" i="7" s="1"/>
  <c r="L4588" i="7"/>
  <c r="H4884" i="7"/>
  <c r="I4884" i="7" s="1"/>
  <c r="J4738" i="7"/>
  <c r="K4738" i="7" s="1"/>
  <c r="H5168" i="7"/>
  <c r="I5168" i="7" s="1"/>
  <c r="H4778" i="7"/>
  <c r="I4778" i="7" s="1"/>
  <c r="H5088" i="7"/>
  <c r="I5088" i="7" s="1"/>
  <c r="H4926" i="7"/>
  <c r="I4926" i="7" s="1"/>
  <c r="H5176" i="7"/>
  <c r="I5176" i="7" s="1"/>
  <c r="H5407" i="7"/>
  <c r="I5407" i="7" s="1"/>
  <c r="H5748" i="7"/>
  <c r="I5748" i="7" s="1"/>
  <c r="H5431" i="7"/>
  <c r="I5431" i="7" s="1"/>
  <c r="H5648" i="7"/>
  <c r="I5648" i="7" s="1"/>
  <c r="H5712" i="7"/>
  <c r="I5712" i="7" s="1"/>
  <c r="H5897" i="7"/>
  <c r="I5897" i="7" s="1"/>
  <c r="J5491" i="7"/>
  <c r="K5491" i="7" s="1"/>
  <c r="J5555" i="7"/>
  <c r="K5555" i="7" s="1"/>
  <c r="H5960" i="7"/>
  <c r="I5960" i="7" s="1"/>
  <c r="H5995" i="7"/>
  <c r="I5995" i="7" s="1"/>
  <c r="H5816" i="7"/>
  <c r="I5816" i="7" s="1"/>
  <c r="H6073" i="7"/>
  <c r="I6073" i="7" s="1"/>
  <c r="J5953" i="7"/>
  <c r="K5953" i="7" s="1"/>
  <c r="H6277" i="7"/>
  <c r="I6277" i="7" s="1"/>
  <c r="J6329" i="7"/>
  <c r="K6329" i="7" s="1"/>
  <c r="H6366" i="7"/>
  <c r="I6366" i="7" s="1"/>
  <c r="J2248" i="7"/>
  <c r="K2248" i="7" s="1"/>
  <c r="J2508" i="7"/>
  <c r="K2508" i="7" s="1"/>
  <c r="J2457" i="7"/>
  <c r="K2457" i="7" s="1"/>
  <c r="J2813" i="7"/>
  <c r="K2813" i="7" s="1"/>
  <c r="J2193" i="7"/>
  <c r="K2193" i="7" s="1"/>
  <c r="J3152" i="7"/>
  <c r="K3152" i="7" s="1"/>
  <c r="J2920" i="7"/>
  <c r="K2920" i="7" s="1"/>
  <c r="L2784" i="7"/>
  <c r="L2816" i="7"/>
  <c r="J3131" i="7"/>
  <c r="K3131" i="7" s="1"/>
  <c r="J3209" i="7"/>
  <c r="K3209" i="7" s="1"/>
  <c r="J4004" i="7"/>
  <c r="K4004" i="7" s="1"/>
  <c r="L3177" i="7"/>
  <c r="L3745" i="7"/>
  <c r="J4580" i="7"/>
  <c r="K4580" i="7" s="1"/>
  <c r="L3882" i="7"/>
  <c r="L4150" i="7"/>
  <c r="L4278" i="7"/>
  <c r="L4378" i="7"/>
  <c r="L4616" i="7"/>
  <c r="J4730" i="7"/>
  <c r="K4730" i="7" s="1"/>
  <c r="H5351" i="7"/>
  <c r="I5351" i="7" s="1"/>
  <c r="H5772" i="7"/>
  <c r="I5772" i="7" s="1"/>
  <c r="H5419" i="7"/>
  <c r="I5419" i="7" s="1"/>
  <c r="H5387" i="7"/>
  <c r="I5387" i="7" s="1"/>
  <c r="L5242" i="7"/>
  <c r="L5446" i="7"/>
  <c r="H5486" i="7"/>
  <c r="I5486" i="7" s="1"/>
  <c r="H5580" i="7"/>
  <c r="I5580" i="7" s="1"/>
  <c r="H5592" i="7"/>
  <c r="I5592" i="7" s="1"/>
  <c r="H5736" i="7"/>
  <c r="I5736" i="7" s="1"/>
  <c r="L5461" i="7"/>
  <c r="H6161" i="7"/>
  <c r="I6161" i="7" s="1"/>
  <c r="H5971" i="7"/>
  <c r="I5971" i="7" s="1"/>
  <c r="H5820" i="7"/>
  <c r="I5820" i="7" s="1"/>
  <c r="H6157" i="7"/>
  <c r="I6157" i="7" s="1"/>
  <c r="H6201" i="7"/>
  <c r="I6201" i="7" s="1"/>
  <c r="H6370" i="7"/>
  <c r="I6370" i="7" s="1"/>
  <c r="H6390" i="7"/>
  <c r="I6390" i="7" s="1"/>
  <c r="H6406" i="7"/>
  <c r="I6406" i="7" s="1"/>
  <c r="J5036" i="7"/>
  <c r="K5036" i="7" s="1"/>
  <c r="L5346" i="7"/>
  <c r="L5394" i="7"/>
  <c r="J5669" i="7"/>
  <c r="K5669" i="7" s="1"/>
  <c r="J5777" i="7"/>
  <c r="K5777" i="7" s="1"/>
  <c r="J5806" i="7"/>
  <c r="K5806" i="7" s="1"/>
  <c r="J5955" i="7"/>
  <c r="K5955" i="7" s="1"/>
  <c r="J5923" i="7"/>
  <c r="K5923" i="7" s="1"/>
  <c r="L5958" i="7"/>
  <c r="L6088" i="7"/>
  <c r="L6132" i="7"/>
  <c r="L6204" i="7"/>
  <c r="J6315" i="7"/>
  <c r="K6315" i="7" s="1"/>
  <c r="J6285" i="7"/>
  <c r="K6285" i="7" s="1"/>
  <c r="J5522" i="7"/>
  <c r="K5522" i="7" s="1"/>
  <c r="J5810" i="7"/>
  <c r="K5810" i="7" s="1"/>
  <c r="L5569" i="7"/>
  <c r="J5882" i="7"/>
  <c r="K5882" i="7" s="1"/>
  <c r="J5936" i="7"/>
  <c r="K5936" i="7" s="1"/>
  <c r="J6230" i="7"/>
  <c r="K6230" i="7" s="1"/>
  <c r="J6351" i="7"/>
  <c r="K6351" i="7" s="1"/>
  <c r="J5465" i="7"/>
  <c r="K5465" i="7" s="1"/>
  <c r="J5288" i="7"/>
  <c r="K5288" i="7" s="1"/>
  <c r="J5749" i="7"/>
  <c r="K5749" i="7" s="1"/>
  <c r="J5524" i="7"/>
  <c r="K5524" i="7" s="1"/>
  <c r="J5558" i="7"/>
  <c r="K5558" i="7" s="1"/>
  <c r="J5797" i="7"/>
  <c r="K5797" i="7" s="1"/>
  <c r="L5497" i="7"/>
  <c r="L5529" i="7"/>
  <c r="J5904" i="7"/>
  <c r="K5904" i="7" s="1"/>
  <c r="L5974" i="7"/>
  <c r="J6089" i="7"/>
  <c r="K6089" i="7" s="1"/>
  <c r="J6130" i="7"/>
  <c r="K6130" i="7" s="1"/>
  <c r="J6293" i="7"/>
  <c r="K6293" i="7" s="1"/>
  <c r="L6385" i="7"/>
  <c r="J5411" i="7"/>
  <c r="K5411" i="7" s="1"/>
  <c r="J5481" i="7"/>
  <c r="K5481" i="7" s="1"/>
  <c r="J5360" i="7"/>
  <c r="K5360" i="7" s="1"/>
  <c r="J5392" i="7"/>
  <c r="K5392" i="7" s="1"/>
  <c r="J5440" i="7"/>
  <c r="K5440" i="7" s="1"/>
  <c r="J5818" i="7"/>
  <c r="K5818" i="7" s="1"/>
  <c r="L5783" i="7"/>
  <c r="L6152" i="7"/>
  <c r="J6242" i="7"/>
  <c r="K6242" i="7" s="1"/>
  <c r="J6311" i="7"/>
  <c r="K6311" i="7" s="1"/>
  <c r="J6359" i="7"/>
  <c r="K6359" i="7" s="1"/>
  <c r="J6392" i="7"/>
  <c r="K6392" i="7" s="1"/>
  <c r="H363" i="7"/>
  <c r="I363" i="7" s="1"/>
  <c r="H58" i="7"/>
  <c r="I58" i="7" s="1"/>
  <c r="H309" i="7"/>
  <c r="I309" i="7" s="1"/>
  <c r="H545" i="7"/>
  <c r="I545" i="7" s="1"/>
  <c r="H447" i="7"/>
  <c r="I447" i="7" s="1"/>
  <c r="H81" i="7"/>
  <c r="I81" i="7" s="1"/>
  <c r="H113" i="7"/>
  <c r="I113" i="7" s="1"/>
  <c r="J526" i="7"/>
  <c r="K526" i="7" s="1"/>
  <c r="J646" i="7"/>
  <c r="K646" i="7" s="1"/>
  <c r="H693" i="7"/>
  <c r="I693" i="7" s="1"/>
  <c r="H741" i="7"/>
  <c r="I741" i="7" s="1"/>
  <c r="H765" i="7"/>
  <c r="I765" i="7" s="1"/>
  <c r="J1083" i="7"/>
  <c r="K1083" i="7" s="1"/>
  <c r="J795" i="7"/>
  <c r="K795" i="7" s="1"/>
  <c r="J827" i="7"/>
  <c r="K827" i="7" s="1"/>
  <c r="H1570" i="7"/>
  <c r="I1570" i="7" s="1"/>
  <c r="H828" i="7"/>
  <c r="I828" i="7" s="1"/>
  <c r="H1542" i="7"/>
  <c r="I1542" i="7" s="1"/>
  <c r="J1665" i="7"/>
  <c r="K1665" i="7" s="1"/>
  <c r="H1682" i="7"/>
  <c r="I1682" i="7" s="1"/>
  <c r="J395" i="7"/>
  <c r="K395" i="7" s="1"/>
  <c r="H429" i="7"/>
  <c r="I429" i="7" s="1"/>
  <c r="J670" i="7"/>
  <c r="K670" i="7" s="1"/>
  <c r="H709" i="7"/>
  <c r="I709" i="7" s="1"/>
  <c r="J1219" i="7"/>
  <c r="K1219" i="7" s="1"/>
  <c r="J1379" i="7"/>
  <c r="K1379" i="7" s="1"/>
  <c r="L394" i="7"/>
  <c r="J791" i="7"/>
  <c r="K791" i="7" s="1"/>
  <c r="J1119" i="7"/>
  <c r="K1119" i="7" s="1"/>
  <c r="J1295" i="7"/>
  <c r="K1295" i="7" s="1"/>
  <c r="J1709" i="7"/>
  <c r="K1709" i="7" s="1"/>
  <c r="J1997" i="7"/>
  <c r="K1997" i="7" s="1"/>
  <c r="J2173" i="7"/>
  <c r="K2173" i="7" s="1"/>
  <c r="H1466" i="7"/>
  <c r="I1466" i="7" s="1"/>
  <c r="J1634" i="7"/>
  <c r="K1634" i="7" s="1"/>
  <c r="J2101" i="7"/>
  <c r="K2101" i="7" s="1"/>
  <c r="J1873" i="7"/>
  <c r="K1873" i="7" s="1"/>
  <c r="J1585" i="7"/>
  <c r="K1585" i="7" s="1"/>
  <c r="H12" i="7"/>
  <c r="I12" i="7" s="1"/>
  <c r="J208" i="7"/>
  <c r="K208" i="7" s="1"/>
  <c r="J376" i="7"/>
  <c r="K376" i="7" s="1"/>
  <c r="H413" i="7"/>
  <c r="I413" i="7" s="1"/>
  <c r="J416" i="7"/>
  <c r="K416" i="7" s="1"/>
  <c r="H701" i="7"/>
  <c r="I701" i="7" s="1"/>
  <c r="J807" i="7"/>
  <c r="K807" i="7" s="1"/>
  <c r="J1099" i="7"/>
  <c r="K1099" i="7" s="1"/>
  <c r="J1267" i="7"/>
  <c r="K1267" i="7" s="1"/>
  <c r="J1363" i="7"/>
  <c r="K1363" i="7" s="1"/>
  <c r="H1670" i="7"/>
  <c r="I1670" i="7" s="1"/>
  <c r="H1554" i="7"/>
  <c r="I1554" i="7" s="1"/>
  <c r="J1845" i="7"/>
  <c r="K1845" i="7" s="1"/>
  <c r="J2185" i="7"/>
  <c r="K2185" i="7" s="1"/>
  <c r="J842" i="7"/>
  <c r="K842" i="7" s="1"/>
  <c r="J866" i="7"/>
  <c r="K866" i="7" s="1"/>
  <c r="J890" i="7"/>
  <c r="K890" i="7" s="1"/>
  <c r="J906" i="7"/>
  <c r="K906" i="7" s="1"/>
  <c r="J926" i="7"/>
  <c r="K926" i="7" s="1"/>
  <c r="J946" i="7"/>
  <c r="K946" i="7" s="1"/>
  <c r="J970" i="7"/>
  <c r="K970" i="7" s="1"/>
  <c r="J994" i="7"/>
  <c r="K994" i="7" s="1"/>
  <c r="J1026" i="7"/>
  <c r="K1026" i="7" s="1"/>
  <c r="J1042" i="7"/>
  <c r="K1042" i="7" s="1"/>
  <c r="J1062" i="7"/>
  <c r="K1062" i="7" s="1"/>
  <c r="J1082" i="7"/>
  <c r="K1082" i="7" s="1"/>
  <c r="J1102" i="7"/>
  <c r="K1102" i="7" s="1"/>
  <c r="J1126" i="7"/>
  <c r="K1126" i="7" s="1"/>
  <c r="J1146" i="7"/>
  <c r="K1146" i="7" s="1"/>
  <c r="J1166" i="7"/>
  <c r="K1166" i="7" s="1"/>
  <c r="J1182" i="7"/>
  <c r="K1182" i="7" s="1"/>
  <c r="J1206" i="7"/>
  <c r="K1206" i="7" s="1"/>
  <c r="J1222" i="7"/>
  <c r="K1222" i="7" s="1"/>
  <c r="J1238" i="7"/>
  <c r="K1238" i="7" s="1"/>
  <c r="J1254" i="7"/>
  <c r="K1254" i="7" s="1"/>
  <c r="J1270" i="7"/>
  <c r="K1270" i="7" s="1"/>
  <c r="J1294" i="7"/>
  <c r="K1294" i="7" s="1"/>
  <c r="J1322" i="7"/>
  <c r="K1322" i="7" s="1"/>
  <c r="J1338" i="7"/>
  <c r="K1338" i="7" s="1"/>
  <c r="J1358" i="7"/>
  <c r="K1358" i="7" s="1"/>
  <c r="J1374" i="7"/>
  <c r="K1374" i="7" s="1"/>
  <c r="J1394" i="7"/>
  <c r="K1394" i="7" s="1"/>
  <c r="J1576" i="7"/>
  <c r="K1576" i="7" s="1"/>
  <c r="J1625" i="7"/>
  <c r="K1625" i="7" s="1"/>
  <c r="H1478" i="7"/>
  <c r="I1478" i="7" s="1"/>
  <c r="H1652" i="7"/>
  <c r="I1652" i="7" s="1"/>
  <c r="J1746" i="7"/>
  <c r="K1746" i="7" s="1"/>
  <c r="J1985" i="7"/>
  <c r="K1985" i="7" s="1"/>
  <c r="H48" i="7"/>
  <c r="I48" i="7" s="1"/>
  <c r="L151" i="7"/>
  <c r="S151" i="7" s="1"/>
  <c r="H397" i="7"/>
  <c r="I397" i="7" s="1"/>
  <c r="J483" i="7"/>
  <c r="K483" i="7" s="1"/>
  <c r="H246" i="7"/>
  <c r="I246" i="7" s="1"/>
  <c r="J301" i="7"/>
  <c r="K301" i="7" s="1"/>
  <c r="H334" i="7"/>
  <c r="I334" i="7" s="1"/>
  <c r="J200" i="7"/>
  <c r="K200" i="7" s="1"/>
  <c r="J558" i="7"/>
  <c r="K558" i="7" s="1"/>
  <c r="J590" i="7"/>
  <c r="K590" i="7" s="1"/>
  <c r="J622" i="7"/>
  <c r="K622" i="7" s="1"/>
  <c r="J1003" i="7"/>
  <c r="K1003" i="7" s="1"/>
  <c r="J1275" i="7"/>
  <c r="K1275" i="7" s="1"/>
  <c r="J194" i="7"/>
  <c r="K194" i="7" s="1"/>
  <c r="J783" i="7"/>
  <c r="K783" i="7" s="1"/>
  <c r="J1303" i="7"/>
  <c r="K1303" i="7" s="1"/>
  <c r="J875" i="7"/>
  <c r="K875" i="7" s="1"/>
  <c r="H1519" i="7"/>
  <c r="I1519" i="7" s="1"/>
  <c r="H1144" i="7"/>
  <c r="I1144" i="7" s="1"/>
  <c r="H1156" i="7"/>
  <c r="I1156" i="7" s="1"/>
  <c r="H1164" i="7"/>
  <c r="I1164" i="7" s="1"/>
  <c r="H1172" i="7"/>
  <c r="I1172" i="7" s="1"/>
  <c r="H1180" i="7"/>
  <c r="I1180" i="7" s="1"/>
  <c r="H1192" i="7"/>
  <c r="I1192" i="7" s="1"/>
  <c r="H1200" i="7"/>
  <c r="I1200" i="7" s="1"/>
  <c r="H1208" i="7"/>
  <c r="I1208" i="7" s="1"/>
  <c r="H1216" i="7"/>
  <c r="I1216" i="7" s="1"/>
  <c r="H1224" i="7"/>
  <c r="I1224" i="7" s="1"/>
  <c r="H1232" i="7"/>
  <c r="I1232" i="7" s="1"/>
  <c r="H1244" i="7"/>
  <c r="I1244" i="7" s="1"/>
  <c r="H1256" i="7"/>
  <c r="I1256" i="7" s="1"/>
  <c r="H1268" i="7"/>
  <c r="I1268" i="7" s="1"/>
  <c r="H1276" i="7"/>
  <c r="I1276" i="7" s="1"/>
  <c r="H1292" i="7"/>
  <c r="I1292" i="7" s="1"/>
  <c r="H1304" i="7"/>
  <c r="I1304" i="7" s="1"/>
  <c r="H1312" i="7"/>
  <c r="I1312" i="7" s="1"/>
  <c r="H1328" i="7"/>
  <c r="I1328" i="7" s="1"/>
  <c r="H1336" i="7"/>
  <c r="I1336" i="7" s="1"/>
  <c r="H1348" i="7"/>
  <c r="I1348" i="7" s="1"/>
  <c r="H1356" i="7"/>
  <c r="I1356" i="7" s="1"/>
  <c r="H1372" i="7"/>
  <c r="I1372" i="7" s="1"/>
  <c r="H1380" i="7"/>
  <c r="I1380" i="7" s="1"/>
  <c r="H1388" i="7"/>
  <c r="I1388" i="7" s="1"/>
  <c r="H1396" i="7"/>
  <c r="I1396" i="7" s="1"/>
  <c r="H1404" i="7"/>
  <c r="I1404" i="7" s="1"/>
  <c r="J1568" i="7"/>
  <c r="K1568" i="7" s="1"/>
  <c r="H1594" i="7"/>
  <c r="I1594" i="7" s="1"/>
  <c r="J1428" i="7"/>
  <c r="K1428" i="7" s="1"/>
  <c r="H1678" i="7"/>
  <c r="I1678" i="7" s="1"/>
  <c r="H1766" i="7"/>
  <c r="I1766" i="7" s="1"/>
  <c r="J118" i="7"/>
  <c r="K118" i="7" s="1"/>
  <c r="J443" i="7"/>
  <c r="K443" i="7" s="1"/>
  <c r="J83" i="7"/>
  <c r="K83" i="7" s="1"/>
  <c r="J393" i="7"/>
  <c r="K393" i="7" s="1"/>
  <c r="J425" i="7"/>
  <c r="K425" i="7" s="1"/>
  <c r="J537" i="7"/>
  <c r="K537" i="7" s="1"/>
  <c r="J262" i="7"/>
  <c r="K262" i="7" s="1"/>
  <c r="J131" i="7"/>
  <c r="K131" i="7" s="1"/>
  <c r="J531" i="7"/>
  <c r="K531" i="7" s="1"/>
  <c r="J750" i="7"/>
  <c r="K750" i="7" s="1"/>
  <c r="J834" i="7"/>
  <c r="K834" i="7" s="1"/>
  <c r="J210" i="7"/>
  <c r="K210" i="7" s="1"/>
  <c r="J386" i="7"/>
  <c r="K386" i="7" s="1"/>
  <c r="J434" i="7"/>
  <c r="K434" i="7" s="1"/>
  <c r="J610" i="7"/>
  <c r="K610" i="7" s="1"/>
  <c r="J650" i="7"/>
  <c r="K650" i="7" s="1"/>
  <c r="J666" i="7"/>
  <c r="K666" i="7" s="1"/>
  <c r="J682" i="7"/>
  <c r="K682" i="7" s="1"/>
  <c r="J1701" i="7"/>
  <c r="K1701" i="7" s="1"/>
  <c r="J818" i="7"/>
  <c r="K818" i="7" s="1"/>
  <c r="J1857" i="7"/>
  <c r="K1857" i="7" s="1"/>
  <c r="L132" i="7"/>
  <c r="L188" i="7"/>
  <c r="L260" i="7"/>
  <c r="L356" i="7"/>
  <c r="L420" i="7"/>
  <c r="L492" i="7"/>
  <c r="L560" i="7"/>
  <c r="J1550" i="7"/>
  <c r="K1550" i="7" s="1"/>
  <c r="J1704" i="7"/>
  <c r="K1704" i="7" s="1"/>
  <c r="J1728" i="7"/>
  <c r="K1728" i="7" s="1"/>
  <c r="J2153" i="7"/>
  <c r="K2153" i="7" s="1"/>
  <c r="J1620" i="7"/>
  <c r="K1620" i="7" s="1"/>
  <c r="J2073" i="7"/>
  <c r="K2073" i="7" s="1"/>
  <c r="L1452" i="7"/>
  <c r="S1452" i="7" s="1"/>
  <c r="J2445" i="7"/>
  <c r="K2445" i="7" s="1"/>
  <c r="J2684" i="7"/>
  <c r="K2684" i="7" s="1"/>
  <c r="J2988" i="7"/>
  <c r="K2988" i="7" s="1"/>
  <c r="J2521" i="7"/>
  <c r="K2521" i="7" s="1"/>
  <c r="J2657" i="7"/>
  <c r="K2657" i="7" s="1"/>
  <c r="L1507" i="7"/>
  <c r="J1635" i="7"/>
  <c r="K1635" i="7" s="1"/>
  <c r="J2589" i="7"/>
  <c r="K2589" i="7" s="1"/>
  <c r="J3361" i="7"/>
  <c r="K3361" i="7" s="1"/>
  <c r="J1810" i="7"/>
  <c r="K1810" i="7" s="1"/>
  <c r="J2145" i="7"/>
  <c r="K2145" i="7" s="1"/>
  <c r="J2281" i="7"/>
  <c r="K2281" i="7" s="1"/>
  <c r="J2617" i="7"/>
  <c r="K2617" i="7" s="1"/>
  <c r="H1862" i="7"/>
  <c r="I1862" i="7" s="1"/>
  <c r="H1894" i="7"/>
  <c r="I1894" i="7" s="1"/>
  <c r="H1934" i="7"/>
  <c r="I1934" i="7" s="1"/>
  <c r="H1966" i="7"/>
  <c r="I1966" i="7" s="1"/>
  <c r="H1998" i="7"/>
  <c r="I1998" i="7" s="1"/>
  <c r="H2038" i="7"/>
  <c r="I2038" i="7" s="1"/>
  <c r="H2070" i="7"/>
  <c r="I2070" i="7" s="1"/>
  <c r="H2102" i="7"/>
  <c r="I2102" i="7" s="1"/>
  <c r="H2142" i="7"/>
  <c r="I2142" i="7" s="1"/>
  <c r="H2174" i="7"/>
  <c r="I2174" i="7" s="1"/>
  <c r="H2214" i="7"/>
  <c r="I2214" i="7" s="1"/>
  <c r="H2246" i="7"/>
  <c r="I2246" i="7" s="1"/>
  <c r="H2278" i="7"/>
  <c r="I2278" i="7" s="1"/>
  <c r="H2310" i="7"/>
  <c r="I2310" i="7" s="1"/>
  <c r="H2342" i="7"/>
  <c r="I2342" i="7" s="1"/>
  <c r="H2374" i="7"/>
  <c r="I2374" i="7" s="1"/>
  <c r="H2406" i="7"/>
  <c r="I2406" i="7" s="1"/>
  <c r="H2438" i="7"/>
  <c r="I2438" i="7" s="1"/>
  <c r="H2478" i="7"/>
  <c r="I2478" i="7" s="1"/>
  <c r="H2518" i="7"/>
  <c r="I2518" i="7" s="1"/>
  <c r="H2558" i="7"/>
  <c r="I2558" i="7" s="1"/>
  <c r="H2598" i="7"/>
  <c r="I2598" i="7" s="1"/>
  <c r="H2630" i="7"/>
  <c r="I2630" i="7" s="1"/>
  <c r="L1685" i="7"/>
  <c r="J1727" i="7"/>
  <c r="K1727" i="7" s="1"/>
  <c r="J1759" i="7"/>
  <c r="K1759" i="7" s="1"/>
  <c r="L1781" i="7"/>
  <c r="L1813" i="7"/>
  <c r="H2670" i="7"/>
  <c r="I2670" i="7" s="1"/>
  <c r="H2702" i="7"/>
  <c r="I2702" i="7" s="1"/>
  <c r="H2734" i="7"/>
  <c r="I2734" i="7" s="1"/>
  <c r="H2913" i="7"/>
  <c r="I2913" i="7" s="1"/>
  <c r="H2945" i="7"/>
  <c r="I2945" i="7" s="1"/>
  <c r="H2977" i="7"/>
  <c r="I2977" i="7" s="1"/>
  <c r="H3009" i="7"/>
  <c r="I3009" i="7" s="1"/>
  <c r="H3041" i="7"/>
  <c r="I3041" i="7" s="1"/>
  <c r="H3081" i="7"/>
  <c r="I3081" i="7" s="1"/>
  <c r="H3113" i="7"/>
  <c r="I3113" i="7" s="1"/>
  <c r="H3263" i="7"/>
  <c r="I3263" i="7" s="1"/>
  <c r="J3289" i="7"/>
  <c r="K3289" i="7" s="1"/>
  <c r="H3327" i="7"/>
  <c r="I3327" i="7" s="1"/>
  <c r="J3353" i="7"/>
  <c r="K3353" i="7" s="1"/>
  <c r="J2738" i="7"/>
  <c r="K2738" i="7" s="1"/>
  <c r="J2802" i="7"/>
  <c r="K2802" i="7" s="1"/>
  <c r="J2866" i="7"/>
  <c r="K2866" i="7" s="1"/>
  <c r="J3397" i="7"/>
  <c r="K3397" i="7" s="1"/>
  <c r="J3429" i="7"/>
  <c r="K3429" i="7" s="1"/>
  <c r="H3873" i="7"/>
  <c r="I3873" i="7" s="1"/>
  <c r="H3226" i="7"/>
  <c r="I3226" i="7" s="1"/>
  <c r="J4462" i="7"/>
  <c r="K4462" i="7" s="1"/>
  <c r="J4026" i="7"/>
  <c r="K4026" i="7" s="1"/>
  <c r="H4064" i="7"/>
  <c r="I4064" i="7" s="1"/>
  <c r="J4426" i="7"/>
  <c r="K4426" i="7" s="1"/>
  <c r="H4543" i="7"/>
  <c r="I4543" i="7" s="1"/>
  <c r="H4585" i="7"/>
  <c r="I4585" i="7" s="1"/>
  <c r="H4047" i="7"/>
  <c r="I4047" i="7" s="1"/>
  <c r="J4073" i="7"/>
  <c r="K4073" i="7" s="1"/>
  <c r="J4093" i="7"/>
  <c r="K4093" i="7" s="1"/>
  <c r="J4117" i="7"/>
  <c r="K4117" i="7" s="1"/>
  <c r="J4137" i="7"/>
  <c r="K4137" i="7" s="1"/>
  <c r="J4157" i="7"/>
  <c r="K4157" i="7" s="1"/>
  <c r="J4181" i="7"/>
  <c r="K4181" i="7" s="1"/>
  <c r="J4201" i="7"/>
  <c r="K4201" i="7" s="1"/>
  <c r="J4221" i="7"/>
  <c r="K4221" i="7" s="1"/>
  <c r="J4245" i="7"/>
  <c r="K4245" i="7" s="1"/>
  <c r="J4265" i="7"/>
  <c r="K4265" i="7" s="1"/>
  <c r="J4285" i="7"/>
  <c r="K4285" i="7" s="1"/>
  <c r="J4309" i="7"/>
  <c r="K4309" i="7" s="1"/>
  <c r="J4329" i="7"/>
  <c r="K4329" i="7" s="1"/>
  <c r="J4349" i="7"/>
  <c r="K4349" i="7" s="1"/>
  <c r="J4377" i="7"/>
  <c r="K4377" i="7" s="1"/>
  <c r="J4405" i="7"/>
  <c r="K4405" i="7" s="1"/>
  <c r="J4425" i="7"/>
  <c r="K4425" i="7" s="1"/>
  <c r="J4445" i="7"/>
  <c r="K4445" i="7" s="1"/>
  <c r="J4469" i="7"/>
  <c r="K4469" i="7" s="1"/>
  <c r="J4489" i="7"/>
  <c r="K4489" i="7" s="1"/>
  <c r="J4509" i="7"/>
  <c r="K4509" i="7" s="1"/>
  <c r="J4533" i="7"/>
  <c r="K4533" i="7" s="1"/>
  <c r="J5229" i="7"/>
  <c r="K5229" i="7" s="1"/>
  <c r="H4701" i="7"/>
  <c r="I4701" i="7" s="1"/>
  <c r="H4687" i="7"/>
  <c r="I4687" i="7" s="1"/>
  <c r="J4857" i="7"/>
  <c r="K4857" i="7" s="1"/>
  <c r="L4696" i="7"/>
  <c r="J4718" i="7"/>
  <c r="K4718" i="7" s="1"/>
  <c r="J78" i="7"/>
  <c r="K78" i="7" s="1"/>
  <c r="J193" i="7"/>
  <c r="K193" i="7" s="1"/>
  <c r="J456" i="7"/>
  <c r="K456" i="7" s="1"/>
  <c r="J253" i="7"/>
  <c r="K253" i="7" s="1"/>
  <c r="J315" i="7"/>
  <c r="K315" i="7" s="1"/>
  <c r="J467" i="7"/>
  <c r="K467" i="7" s="1"/>
  <c r="J696" i="7"/>
  <c r="K696" i="7" s="1"/>
  <c r="J712" i="7"/>
  <c r="K712" i="7" s="1"/>
  <c r="J760" i="7"/>
  <c r="K760" i="7" s="1"/>
  <c r="J659" i="7"/>
  <c r="K659" i="7" s="1"/>
  <c r="J1526" i="7"/>
  <c r="K1526" i="7" s="1"/>
  <c r="J1644" i="7"/>
  <c r="K1644" i="7" s="1"/>
  <c r="L80" i="7"/>
  <c r="L648" i="7"/>
  <c r="L688" i="7"/>
  <c r="L748" i="7"/>
  <c r="J1726" i="7"/>
  <c r="K1726" i="7" s="1"/>
  <c r="H2714" i="7"/>
  <c r="I2714" i="7" s="1"/>
  <c r="H1788" i="7"/>
  <c r="I1788" i="7" s="1"/>
  <c r="H1824" i="7"/>
  <c r="I1824" i="7" s="1"/>
  <c r="J1893" i="7"/>
  <c r="K1893" i="7" s="1"/>
  <c r="J2892" i="7"/>
  <c r="K2892" i="7" s="1"/>
  <c r="J1919" i="7"/>
  <c r="K1919" i="7" s="1"/>
  <c r="J1935" i="7"/>
  <c r="K1935" i="7" s="1"/>
  <c r="J1951" i="7"/>
  <c r="K1951" i="7" s="1"/>
  <c r="J1967" i="7"/>
  <c r="K1967" i="7" s="1"/>
  <c r="J2023" i="7"/>
  <c r="K2023" i="7" s="1"/>
  <c r="J2039" i="7"/>
  <c r="K2039" i="7" s="1"/>
  <c r="J2055" i="7"/>
  <c r="K2055" i="7" s="1"/>
  <c r="J2071" i="7"/>
  <c r="K2071" i="7" s="1"/>
  <c r="J2087" i="7"/>
  <c r="K2087" i="7" s="1"/>
  <c r="J2103" i="7"/>
  <c r="K2103" i="7" s="1"/>
  <c r="J2143" i="7"/>
  <c r="K2143" i="7" s="1"/>
  <c r="J2159" i="7"/>
  <c r="K2159" i="7" s="1"/>
  <c r="J2175" i="7"/>
  <c r="K2175" i="7" s="1"/>
  <c r="J2191" i="7"/>
  <c r="K2191" i="7" s="1"/>
  <c r="J2215" i="7"/>
  <c r="K2215" i="7" s="1"/>
  <c r="J2231" i="7"/>
  <c r="K2231" i="7" s="1"/>
  <c r="J2247" i="7"/>
  <c r="K2247" i="7" s="1"/>
  <c r="J2335" i="7"/>
  <c r="K2335" i="7" s="1"/>
  <c r="J2351" i="7"/>
  <c r="K2351" i="7" s="1"/>
  <c r="J2367" i="7"/>
  <c r="K2367" i="7" s="1"/>
  <c r="J2383" i="7"/>
  <c r="K2383" i="7" s="1"/>
  <c r="J2399" i="7"/>
  <c r="K2399" i="7" s="1"/>
  <c r="J2415" i="7"/>
  <c r="K2415" i="7" s="1"/>
  <c r="J2431" i="7"/>
  <c r="K2431" i="7" s="1"/>
  <c r="J2487" i="7"/>
  <c r="K2487" i="7" s="1"/>
  <c r="J2583" i="7"/>
  <c r="K2583" i="7" s="1"/>
  <c r="J2599" i="7"/>
  <c r="K2599" i="7" s="1"/>
  <c r="J2615" i="7"/>
  <c r="K2615" i="7" s="1"/>
  <c r="J2631" i="7"/>
  <c r="K2631" i="7" s="1"/>
  <c r="J2647" i="7"/>
  <c r="K2647" i="7" s="1"/>
  <c r="H2701" i="7"/>
  <c r="I2701" i="7" s="1"/>
  <c r="J2976" i="7"/>
  <c r="K2976" i="7" s="1"/>
  <c r="J3253" i="7"/>
  <c r="K3253" i="7" s="1"/>
  <c r="H3291" i="7"/>
  <c r="I3291" i="7" s="1"/>
  <c r="J3317" i="7"/>
  <c r="K3317" i="7" s="1"/>
  <c r="J3453" i="7"/>
  <c r="K3453" i="7" s="1"/>
  <c r="J3990" i="7"/>
  <c r="K3990" i="7" s="1"/>
  <c r="H3158" i="7"/>
  <c r="I3158" i="7" s="1"/>
  <c r="H3190" i="7"/>
  <c r="I3190" i="7" s="1"/>
  <c r="J3878" i="7"/>
  <c r="K3878" i="7" s="1"/>
  <c r="J2890" i="7"/>
  <c r="K2890" i="7" s="1"/>
  <c r="J2906" i="7"/>
  <c r="K2906" i="7" s="1"/>
  <c r="J2922" i="7"/>
  <c r="K2922" i="7" s="1"/>
  <c r="J3010" i="7"/>
  <c r="K3010" i="7" s="1"/>
  <c r="J3026" i="7"/>
  <c r="K3026" i="7" s="1"/>
  <c r="J3066" i="7"/>
  <c r="K3066" i="7" s="1"/>
  <c r="J3082" i="7"/>
  <c r="K3082" i="7" s="1"/>
  <c r="J3098" i="7"/>
  <c r="K3098" i="7" s="1"/>
  <c r="J3114" i="7"/>
  <c r="K3114" i="7" s="1"/>
  <c r="J3485" i="7"/>
  <c r="K3485" i="7" s="1"/>
  <c r="H3879" i="7"/>
  <c r="I3879" i="7" s="1"/>
  <c r="H3214" i="7"/>
  <c r="I3214" i="7" s="1"/>
  <c r="J3396" i="7"/>
  <c r="K3396" i="7" s="1"/>
  <c r="J3412" i="7"/>
  <c r="K3412" i="7" s="1"/>
  <c r="J3432" i="7"/>
  <c r="K3432" i="7" s="1"/>
  <c r="J3448" i="7"/>
  <c r="K3448" i="7" s="1"/>
  <c r="J3464" i="7"/>
  <c r="K3464" i="7" s="1"/>
  <c r="J3480" i="7"/>
  <c r="K3480" i="7" s="1"/>
  <c r="J3496" i="7"/>
  <c r="K3496" i="7" s="1"/>
  <c r="J3516" i="7"/>
  <c r="K3516" i="7" s="1"/>
  <c r="J3532" i="7"/>
  <c r="K3532" i="7" s="1"/>
  <c r="J3548" i="7"/>
  <c r="K3548" i="7" s="1"/>
  <c r="J3564" i="7"/>
  <c r="K3564" i="7" s="1"/>
  <c r="J3580" i="7"/>
  <c r="K3580" i="7" s="1"/>
  <c r="J3596" i="7"/>
  <c r="K3596" i="7" s="1"/>
  <c r="J3612" i="7"/>
  <c r="K3612" i="7" s="1"/>
  <c r="J3628" i="7"/>
  <c r="K3628" i="7" s="1"/>
  <c r="J3644" i="7"/>
  <c r="K3644" i="7" s="1"/>
  <c r="J3660" i="7"/>
  <c r="K3660" i="7" s="1"/>
  <c r="J3680" i="7"/>
  <c r="K3680" i="7" s="1"/>
  <c r="J3696" i="7"/>
  <c r="K3696" i="7" s="1"/>
  <c r="J3712" i="7"/>
  <c r="K3712" i="7" s="1"/>
  <c r="J3728" i="7"/>
  <c r="K3728" i="7" s="1"/>
  <c r="J3744" i="7"/>
  <c r="K3744" i="7" s="1"/>
  <c r="J3760" i="7"/>
  <c r="K3760" i="7" s="1"/>
  <c r="J3784" i="7"/>
  <c r="K3784" i="7" s="1"/>
  <c r="J3800" i="7"/>
  <c r="K3800" i="7" s="1"/>
  <c r="J3816" i="7"/>
  <c r="K3816" i="7" s="1"/>
  <c r="J3832" i="7"/>
  <c r="K3832" i="7" s="1"/>
  <c r="J3942" i="7"/>
  <c r="K3942" i="7" s="1"/>
  <c r="J4022" i="7"/>
  <c r="K4022" i="7" s="1"/>
  <c r="H4060" i="7"/>
  <c r="I4060" i="7" s="1"/>
  <c r="H4668" i="7"/>
  <c r="I4668" i="7" s="1"/>
  <c r="H4035" i="7"/>
  <c r="I4035" i="7" s="1"/>
  <c r="H4067" i="7"/>
  <c r="I4067" i="7" s="1"/>
  <c r="J4981" i="7"/>
  <c r="K4981" i="7" s="1"/>
  <c r="J4615" i="7"/>
  <c r="K4615" i="7" s="1"/>
  <c r="J1705" i="7"/>
  <c r="K1705" i="7" s="1"/>
  <c r="J2277" i="7"/>
  <c r="K2277" i="7" s="1"/>
  <c r="H2674" i="7"/>
  <c r="I2674" i="7" s="1"/>
  <c r="J2385" i="7"/>
  <c r="K2385" i="7" s="1"/>
  <c r="J2485" i="7"/>
  <c r="K2485" i="7" s="1"/>
  <c r="J2625" i="7"/>
  <c r="K2625" i="7" s="1"/>
  <c r="J3385" i="7"/>
  <c r="K3385" i="7" s="1"/>
  <c r="L1547" i="7"/>
  <c r="H2777" i="7"/>
  <c r="I2777" i="7" s="1"/>
  <c r="H1790" i="7"/>
  <c r="I1790" i="7" s="1"/>
  <c r="H1826" i="7"/>
  <c r="I1826" i="7" s="1"/>
  <c r="H1866" i="7"/>
  <c r="I1866" i="7" s="1"/>
  <c r="H1898" i="7"/>
  <c r="I1898" i="7" s="1"/>
  <c r="H1938" i="7"/>
  <c r="I1938" i="7" s="1"/>
  <c r="H1970" i="7"/>
  <c r="I1970" i="7" s="1"/>
  <c r="H2010" i="7"/>
  <c r="I2010" i="7" s="1"/>
  <c r="H2042" i="7"/>
  <c r="I2042" i="7" s="1"/>
  <c r="H2074" i="7"/>
  <c r="I2074" i="7" s="1"/>
  <c r="H2106" i="7"/>
  <c r="I2106" i="7" s="1"/>
  <c r="H2146" i="7"/>
  <c r="I2146" i="7" s="1"/>
  <c r="H2178" i="7"/>
  <c r="I2178" i="7" s="1"/>
  <c r="H2218" i="7"/>
  <c r="I2218" i="7" s="1"/>
  <c r="H2250" i="7"/>
  <c r="I2250" i="7" s="1"/>
  <c r="H2290" i="7"/>
  <c r="I2290" i="7" s="1"/>
  <c r="H2338" i="7"/>
  <c r="I2338" i="7" s="1"/>
  <c r="H2370" i="7"/>
  <c r="I2370" i="7" s="1"/>
  <c r="H2410" i="7"/>
  <c r="I2410" i="7" s="1"/>
  <c r="H2442" i="7"/>
  <c r="I2442" i="7" s="1"/>
  <c r="H2474" i="7"/>
  <c r="I2474" i="7" s="1"/>
  <c r="H2514" i="7"/>
  <c r="I2514" i="7" s="1"/>
  <c r="H2546" i="7"/>
  <c r="I2546" i="7" s="1"/>
  <c r="H2578" i="7"/>
  <c r="I2578" i="7" s="1"/>
  <c r="H2610" i="7"/>
  <c r="I2610" i="7" s="1"/>
  <c r="H2642" i="7"/>
  <c r="I2642" i="7" s="1"/>
  <c r="H3375" i="7"/>
  <c r="I3375" i="7" s="1"/>
  <c r="J2691" i="7"/>
  <c r="K2691" i="7" s="1"/>
  <c r="J2723" i="7"/>
  <c r="K2723" i="7" s="1"/>
  <c r="H2909" i="7"/>
  <c r="I2909" i="7" s="1"/>
  <c r="H2941" i="7"/>
  <c r="I2941" i="7" s="1"/>
  <c r="H2973" i="7"/>
  <c r="I2973" i="7" s="1"/>
  <c r="H3013" i="7"/>
  <c r="I3013" i="7" s="1"/>
  <c r="H3045" i="7"/>
  <c r="I3045" i="7" s="1"/>
  <c r="H3077" i="7"/>
  <c r="I3077" i="7" s="1"/>
  <c r="H3109" i="7"/>
  <c r="I3109" i="7" s="1"/>
  <c r="J3249" i="7"/>
  <c r="K3249" i="7" s="1"/>
  <c r="J3313" i="7"/>
  <c r="K3313" i="7" s="1"/>
  <c r="H3132" i="7"/>
  <c r="I3132" i="7" s="1"/>
  <c r="H3164" i="7"/>
  <c r="I3164" i="7" s="1"/>
  <c r="H3847" i="7"/>
  <c r="I3847" i="7" s="1"/>
  <c r="J3541" i="7"/>
  <c r="K3541" i="7" s="1"/>
  <c r="J3605" i="7"/>
  <c r="K3605" i="7" s="1"/>
  <c r="J3637" i="7"/>
  <c r="K3637" i="7" s="1"/>
  <c r="J3765" i="7"/>
  <c r="K3765" i="7" s="1"/>
  <c r="J3805" i="7"/>
  <c r="K3805" i="7" s="1"/>
  <c r="J3837" i="7"/>
  <c r="K3837" i="7" s="1"/>
  <c r="H3881" i="7"/>
  <c r="I3881" i="7" s="1"/>
  <c r="H3570" i="7"/>
  <c r="I3570" i="7" s="1"/>
  <c r="H3578" i="7"/>
  <c r="I3578" i="7" s="1"/>
  <c r="H3586" i="7"/>
  <c r="I3586" i="7" s="1"/>
  <c r="H3594" i="7"/>
  <c r="I3594" i="7" s="1"/>
  <c r="H3602" i="7"/>
  <c r="I3602" i="7" s="1"/>
  <c r="H3610" i="7"/>
  <c r="I3610" i="7" s="1"/>
  <c r="H3618" i="7"/>
  <c r="I3618" i="7" s="1"/>
  <c r="H3626" i="7"/>
  <c r="I3626" i="7" s="1"/>
  <c r="H3634" i="7"/>
  <c r="I3634" i="7" s="1"/>
  <c r="H3642" i="7"/>
  <c r="I3642" i="7" s="1"/>
  <c r="H3650" i="7"/>
  <c r="I3650" i="7" s="1"/>
  <c r="H3658" i="7"/>
  <c r="I3658" i="7" s="1"/>
  <c r="H3666" i="7"/>
  <c r="I3666" i="7" s="1"/>
  <c r="H3674" i="7"/>
  <c r="I3674" i="7" s="1"/>
  <c r="H3682" i="7"/>
  <c r="I3682" i="7" s="1"/>
  <c r="H3690" i="7"/>
  <c r="I3690" i="7" s="1"/>
  <c r="H3698" i="7"/>
  <c r="I3698" i="7" s="1"/>
  <c r="H3706" i="7"/>
  <c r="I3706" i="7" s="1"/>
  <c r="H3714" i="7"/>
  <c r="I3714" i="7" s="1"/>
  <c r="H3722" i="7"/>
  <c r="I3722" i="7" s="1"/>
  <c r="H3730" i="7"/>
  <c r="I3730" i="7" s="1"/>
  <c r="H3738" i="7"/>
  <c r="I3738" i="7" s="1"/>
  <c r="H3746" i="7"/>
  <c r="I3746" i="7" s="1"/>
  <c r="H3758" i="7"/>
  <c r="I3758" i="7" s="1"/>
  <c r="H3770" i="7"/>
  <c r="I3770" i="7" s="1"/>
  <c r="H3778" i="7"/>
  <c r="I3778" i="7" s="1"/>
  <c r="H3786" i="7"/>
  <c r="I3786" i="7" s="1"/>
  <c r="H3794" i="7"/>
  <c r="I3794" i="7" s="1"/>
  <c r="H3802" i="7"/>
  <c r="I3802" i="7" s="1"/>
  <c r="H3810" i="7"/>
  <c r="I3810" i="7" s="1"/>
  <c r="H3818" i="7"/>
  <c r="I3818" i="7" s="1"/>
  <c r="H3826" i="7"/>
  <c r="I3826" i="7" s="1"/>
  <c r="H3834" i="7"/>
  <c r="I3834" i="7" s="1"/>
  <c r="H3842" i="7"/>
  <c r="I3842" i="7" s="1"/>
  <c r="J3872" i="7"/>
  <c r="K3872" i="7" s="1"/>
  <c r="H4538" i="7"/>
  <c r="I4538" i="7" s="1"/>
  <c r="H4040" i="7"/>
  <c r="I4040" i="7" s="1"/>
  <c r="J4066" i="7"/>
  <c r="K4066" i="7" s="1"/>
  <c r="J4410" i="7"/>
  <c r="K4410" i="7" s="1"/>
  <c r="H4535" i="7"/>
  <c r="I4535" i="7" s="1"/>
  <c r="H4577" i="7"/>
  <c r="I4577" i="7" s="1"/>
  <c r="H4039" i="7"/>
  <c r="I4039" i="7" s="1"/>
  <c r="J4670" i="7"/>
  <c r="K4670" i="7" s="1"/>
  <c r="H4788" i="7"/>
  <c r="I4788" i="7" s="1"/>
  <c r="J4648" i="7"/>
  <c r="K4648" i="7" s="1"/>
  <c r="H4713" i="7"/>
  <c r="I4713" i="7" s="1"/>
  <c r="H4820" i="7"/>
  <c r="I4820" i="7" s="1"/>
  <c r="H4852" i="7"/>
  <c r="I4852" i="7" s="1"/>
  <c r="J4722" i="7"/>
  <c r="K4722" i="7" s="1"/>
  <c r="H4850" i="7"/>
  <c r="I4850" i="7" s="1"/>
  <c r="H4882" i="7"/>
  <c r="I4882" i="7" s="1"/>
  <c r="J187" i="7"/>
  <c r="K187" i="7" s="1"/>
  <c r="J497" i="7"/>
  <c r="K497" i="7" s="1"/>
  <c r="J44" i="7"/>
  <c r="K44" i="7" s="1"/>
  <c r="J317" i="7"/>
  <c r="K317" i="7" s="1"/>
  <c r="J57" i="7"/>
  <c r="K57" i="7" s="1"/>
  <c r="J171" i="7"/>
  <c r="K171" i="7" s="1"/>
  <c r="J219" i="7"/>
  <c r="K219" i="7" s="1"/>
  <c r="J1504" i="7"/>
  <c r="K1504" i="7" s="1"/>
  <c r="J814" i="7"/>
  <c r="K814" i="7" s="1"/>
  <c r="L140" i="7"/>
  <c r="L268" i="7"/>
  <c r="L332" i="7"/>
  <c r="L468" i="7"/>
  <c r="J1716" i="7"/>
  <c r="K1716" i="7" s="1"/>
  <c r="J1869" i="7"/>
  <c r="K1869" i="7" s="1"/>
  <c r="J1481" i="7"/>
  <c r="K1481" i="7" s="1"/>
  <c r="J1649" i="7"/>
  <c r="K1649" i="7" s="1"/>
  <c r="J2053" i="7"/>
  <c r="K2053" i="7" s="1"/>
  <c r="J2293" i="7"/>
  <c r="K2293" i="7" s="1"/>
  <c r="J2668" i="7"/>
  <c r="K2668" i="7" s="1"/>
  <c r="H2753" i="7"/>
  <c r="I2753" i="7" s="1"/>
  <c r="H2749" i="7"/>
  <c r="I2749" i="7" s="1"/>
  <c r="H3371" i="7"/>
  <c r="I3371" i="7" s="1"/>
  <c r="J1881" i="7"/>
  <c r="K1881" i="7" s="1"/>
  <c r="J2381" i="7"/>
  <c r="K2381" i="7" s="1"/>
  <c r="H1792" i="7"/>
  <c r="I1792" i="7" s="1"/>
  <c r="H1820" i="7"/>
  <c r="I1820" i="7" s="1"/>
  <c r="J1861" i="7"/>
  <c r="K1861" i="7" s="1"/>
  <c r="J2013" i="7"/>
  <c r="K2013" i="7" s="1"/>
  <c r="J2225" i="7"/>
  <c r="K2225" i="7" s="1"/>
  <c r="H2795" i="7"/>
  <c r="I2795" i="7" s="1"/>
  <c r="J2936" i="7"/>
  <c r="K2936" i="7" s="1"/>
  <c r="J3000" i="7"/>
  <c r="K3000" i="7" s="1"/>
  <c r="J3986" i="7"/>
  <c r="K3986" i="7" s="1"/>
  <c r="L1469" i="7"/>
  <c r="L1485" i="7"/>
  <c r="L1501" i="7"/>
  <c r="L1517" i="7"/>
  <c r="L1533" i="7"/>
  <c r="L1549" i="7"/>
  <c r="L1581" i="7"/>
  <c r="L1597" i="7"/>
  <c r="L1613" i="7"/>
  <c r="L1629" i="7"/>
  <c r="L1653" i="7"/>
  <c r="L1669" i="7"/>
  <c r="L1761" i="7"/>
  <c r="L1841" i="7"/>
  <c r="J2960" i="7"/>
  <c r="K2960" i="7" s="1"/>
  <c r="J3175" i="7"/>
  <c r="K3175" i="7" s="1"/>
  <c r="H3251" i="7"/>
  <c r="I3251" i="7" s="1"/>
  <c r="J3277" i="7"/>
  <c r="K3277" i="7" s="1"/>
  <c r="H3315" i="7"/>
  <c r="I3315" i="7" s="1"/>
  <c r="J3341" i="7"/>
  <c r="K3341" i="7" s="1"/>
  <c r="J3509" i="7"/>
  <c r="K3509" i="7" s="1"/>
  <c r="J3773" i="7"/>
  <c r="K3773" i="7" s="1"/>
  <c r="J3958" i="7"/>
  <c r="K3958" i="7" s="1"/>
  <c r="J3237" i="7"/>
  <c r="K3237" i="7" s="1"/>
  <c r="J2750" i="7"/>
  <c r="K2750" i="7" s="1"/>
  <c r="J2814" i="7"/>
  <c r="K2814" i="7" s="1"/>
  <c r="J3886" i="7"/>
  <c r="K3886" i="7" s="1"/>
  <c r="H3855" i="7"/>
  <c r="I3855" i="7" s="1"/>
  <c r="H3887" i="7"/>
  <c r="I3887" i="7" s="1"/>
  <c r="H3206" i="7"/>
  <c r="I3206" i="7" s="1"/>
  <c r="H3238" i="7"/>
  <c r="I3238" i="7" s="1"/>
  <c r="H3924" i="7"/>
  <c r="I3924" i="7" s="1"/>
  <c r="J4646" i="7"/>
  <c r="K4646" i="7" s="1"/>
  <c r="J4510" i="7"/>
  <c r="K4510" i="7" s="1"/>
  <c r="H4020" i="7"/>
  <c r="I4020" i="7" s="1"/>
  <c r="J4046" i="7"/>
  <c r="K4046" i="7" s="1"/>
  <c r="J4090" i="7"/>
  <c r="K4090" i="7" s="1"/>
  <c r="J4122" i="7"/>
  <c r="K4122" i="7" s="1"/>
  <c r="J4154" i="7"/>
  <c r="K4154" i="7" s="1"/>
  <c r="J4186" i="7"/>
  <c r="K4186" i="7" s="1"/>
  <c r="J4218" i="7"/>
  <c r="K4218" i="7" s="1"/>
  <c r="J4250" i="7"/>
  <c r="K4250" i="7" s="1"/>
  <c r="J4282" i="7"/>
  <c r="K4282" i="7" s="1"/>
  <c r="J4458" i="7"/>
  <c r="K4458" i="7" s="1"/>
  <c r="H4575" i="7"/>
  <c r="I4575" i="7" s="1"/>
  <c r="H3915" i="7"/>
  <c r="I3915" i="7" s="1"/>
  <c r="H3947" i="7"/>
  <c r="I3947" i="7" s="1"/>
  <c r="H3979" i="7"/>
  <c r="I3979" i="7" s="1"/>
  <c r="H4011" i="7"/>
  <c r="I4011" i="7" s="1"/>
  <c r="L4534" i="7"/>
  <c r="J4921" i="7"/>
  <c r="K4921" i="7" s="1"/>
  <c r="J5085" i="7"/>
  <c r="K5085" i="7" s="1"/>
  <c r="J4750" i="7"/>
  <c r="K4750" i="7" s="1"/>
  <c r="J2743" i="7"/>
  <c r="K2743" i="7" s="1"/>
  <c r="J2871" i="7"/>
  <c r="K2871" i="7" s="1"/>
  <c r="J1949" i="7"/>
  <c r="K1949" i="7" s="1"/>
  <c r="J2337" i="7"/>
  <c r="K2337" i="7" s="1"/>
  <c r="J2481" i="7"/>
  <c r="K2481" i="7" s="1"/>
  <c r="J2825" i="7"/>
  <c r="K2825" i="7" s="1"/>
  <c r="J2649" i="7"/>
  <c r="K2649" i="7" s="1"/>
  <c r="J3387" i="7"/>
  <c r="K3387" i="7" s="1"/>
  <c r="J3332" i="7"/>
  <c r="K3332" i="7" s="1"/>
  <c r="L2740" i="7"/>
  <c r="L2756" i="7"/>
  <c r="L3149" i="7"/>
  <c r="L3181" i="7"/>
  <c r="J3932" i="7"/>
  <c r="K3932" i="7" s="1"/>
  <c r="J3944" i="7"/>
  <c r="K3944" i="7" s="1"/>
  <c r="J4622" i="7"/>
  <c r="K4622" i="7" s="1"/>
  <c r="J4933" i="7"/>
  <c r="K4933" i="7" s="1"/>
  <c r="J5065" i="7"/>
  <c r="K5065" i="7" s="1"/>
  <c r="J5673" i="7"/>
  <c r="K5673" i="7" s="1"/>
  <c r="H4856" i="7"/>
  <c r="I4856" i="7" s="1"/>
  <c r="J5013" i="7"/>
  <c r="K5013" i="7" s="1"/>
  <c r="J5061" i="7"/>
  <c r="K5061" i="7" s="1"/>
  <c r="H4934" i="7"/>
  <c r="I4934" i="7" s="1"/>
  <c r="H5006" i="7"/>
  <c r="I5006" i="7" s="1"/>
  <c r="H5078" i="7"/>
  <c r="I5078" i="7" s="1"/>
  <c r="H5134" i="7"/>
  <c r="I5134" i="7" s="1"/>
  <c r="H5259" i="7"/>
  <c r="I5259" i="7" s="1"/>
  <c r="H5291" i="7"/>
  <c r="I5291" i="7" s="1"/>
  <c r="H5217" i="7"/>
  <c r="I5217" i="7" s="1"/>
  <c r="J5641" i="7"/>
  <c r="K5641" i="7" s="1"/>
  <c r="J4951" i="7"/>
  <c r="K4951" i="7" s="1"/>
  <c r="J4959" i="7"/>
  <c r="K4959" i="7" s="1"/>
  <c r="J4967" i="7"/>
  <c r="K4967" i="7" s="1"/>
  <c r="J4975" i="7"/>
  <c r="K4975" i="7" s="1"/>
  <c r="J4983" i="7"/>
  <c r="K4983" i="7" s="1"/>
  <c r="J4991" i="7"/>
  <c r="K4991" i="7" s="1"/>
  <c r="J5003" i="7"/>
  <c r="K5003" i="7" s="1"/>
  <c r="J5011" i="7"/>
  <c r="K5011" i="7" s="1"/>
  <c r="J5019" i="7"/>
  <c r="K5019" i="7" s="1"/>
  <c r="J5027" i="7"/>
  <c r="K5027" i="7" s="1"/>
  <c r="J5035" i="7"/>
  <c r="K5035" i="7" s="1"/>
  <c r="J5043" i="7"/>
  <c r="K5043" i="7" s="1"/>
  <c r="J5055" i="7"/>
  <c r="K5055" i="7" s="1"/>
  <c r="J5067" i="7"/>
  <c r="K5067" i="7" s="1"/>
  <c r="J5075" i="7"/>
  <c r="K5075" i="7" s="1"/>
  <c r="J5083" i="7"/>
  <c r="K5083" i="7" s="1"/>
  <c r="J5091" i="7"/>
  <c r="K5091" i="7" s="1"/>
  <c r="J5103" i="7"/>
  <c r="K5103" i="7" s="1"/>
  <c r="J5111" i="7"/>
  <c r="K5111" i="7" s="1"/>
  <c r="J5119" i="7"/>
  <c r="K5119" i="7" s="1"/>
  <c r="J5127" i="7"/>
  <c r="K5127" i="7" s="1"/>
  <c r="J5135" i="7"/>
  <c r="K5135" i="7" s="1"/>
  <c r="J5143" i="7"/>
  <c r="K5143" i="7" s="1"/>
  <c r="J5155" i="7"/>
  <c r="K5155" i="7" s="1"/>
  <c r="J5163" i="7"/>
  <c r="K5163" i="7" s="1"/>
  <c r="J5171" i="7"/>
  <c r="K5171" i="7" s="1"/>
  <c r="J5179" i="7"/>
  <c r="K5179" i="7" s="1"/>
  <c r="J5195" i="7"/>
  <c r="K5195" i="7" s="1"/>
  <c r="J5298" i="7"/>
  <c r="K5298" i="7" s="1"/>
  <c r="H5365" i="7"/>
  <c r="I5365" i="7" s="1"/>
  <c r="H5397" i="7"/>
  <c r="I5397" i="7" s="1"/>
  <c r="H5458" i="7"/>
  <c r="I5458" i="7" s="1"/>
  <c r="H5490" i="7"/>
  <c r="I5490" i="7" s="1"/>
  <c r="J5693" i="7"/>
  <c r="K5693" i="7" s="1"/>
  <c r="H5582" i="7"/>
  <c r="I5582" i="7" s="1"/>
  <c r="H5622" i="7"/>
  <c r="I5622" i="7" s="1"/>
  <c r="H5662" i="7"/>
  <c r="I5662" i="7" s="1"/>
  <c r="H5694" i="7"/>
  <c r="I5694" i="7" s="1"/>
  <c r="H5726" i="7"/>
  <c r="I5726" i="7" s="1"/>
  <c r="H5758" i="7"/>
  <c r="I5758" i="7" s="1"/>
  <c r="J5511" i="7"/>
  <c r="K5511" i="7" s="1"/>
  <c r="H5789" i="7"/>
  <c r="I5789" i="7" s="1"/>
  <c r="H5837" i="7"/>
  <c r="I5837" i="7" s="1"/>
  <c r="H5808" i="7"/>
  <c r="I5808" i="7" s="1"/>
  <c r="J5973" i="7"/>
  <c r="K5973" i="7" s="1"/>
  <c r="J6053" i="7"/>
  <c r="K6053" i="7" s="1"/>
  <c r="J6036" i="7"/>
  <c r="K6036" i="7" s="1"/>
  <c r="H6119" i="7"/>
  <c r="I6119" i="7" s="1"/>
  <c r="H6151" i="7"/>
  <c r="I6151" i="7" s="1"/>
  <c r="H6183" i="7"/>
  <c r="I6183" i="7" s="1"/>
  <c r="J6270" i="7"/>
  <c r="K6270" i="7" s="1"/>
  <c r="H6292" i="7"/>
  <c r="I6292" i="7" s="1"/>
  <c r="J6389" i="7"/>
  <c r="K6389" i="7" s="1"/>
  <c r="H6358" i="7"/>
  <c r="I6358" i="7" s="1"/>
  <c r="J2405" i="7"/>
  <c r="K2405" i="7" s="1"/>
  <c r="J2473" i="7"/>
  <c r="K2473" i="7" s="1"/>
  <c r="J2676" i="7"/>
  <c r="K2676" i="7" s="1"/>
  <c r="J2708" i="7"/>
  <c r="K2708" i="7" s="1"/>
  <c r="J2791" i="7"/>
  <c r="K2791" i="7" s="1"/>
  <c r="J2787" i="7"/>
  <c r="K2787" i="7" s="1"/>
  <c r="J2017" i="7"/>
  <c r="K2017" i="7" s="1"/>
  <c r="J2081" i="7"/>
  <c r="K2081" i="7" s="1"/>
  <c r="J2761" i="7"/>
  <c r="K2761" i="7" s="1"/>
  <c r="J2857" i="7"/>
  <c r="K2857" i="7" s="1"/>
  <c r="J2932" i="7"/>
  <c r="K2932" i="7" s="1"/>
  <c r="J2996" i="7"/>
  <c r="K2996" i="7" s="1"/>
  <c r="J3220" i="7"/>
  <c r="K3220" i="7" s="1"/>
  <c r="J3900" i="7"/>
  <c r="K3900" i="7" s="1"/>
  <c r="J3227" i="7"/>
  <c r="K3227" i="7" s="1"/>
  <c r="L2728" i="7"/>
  <c r="L3169" i="7"/>
  <c r="L3465" i="7"/>
  <c r="L3497" i="7"/>
  <c r="L3689" i="7"/>
  <c r="L3721" i="7"/>
  <c r="L3793" i="7"/>
  <c r="J3914" i="7"/>
  <c r="K3914" i="7" s="1"/>
  <c r="J4009" i="7"/>
  <c r="K4009" i="7" s="1"/>
  <c r="J5033" i="7"/>
  <c r="K5033" i="7" s="1"/>
  <c r="J5069" i="7"/>
  <c r="K5069" i="7" s="1"/>
  <c r="J4905" i="7"/>
  <c r="K4905" i="7" s="1"/>
  <c r="H4830" i="7"/>
  <c r="I4830" i="7" s="1"/>
  <c r="J4929" i="7"/>
  <c r="K4929" i="7" s="1"/>
  <c r="J5137" i="7"/>
  <c r="K5137" i="7" s="1"/>
  <c r="H4880" i="7"/>
  <c r="I4880" i="7" s="1"/>
  <c r="J5201" i="7"/>
  <c r="K5201" i="7" s="1"/>
  <c r="J4807" i="7"/>
  <c r="K4807" i="7" s="1"/>
  <c r="J4953" i="7"/>
  <c r="K4953" i="7" s="1"/>
  <c r="J5129" i="7"/>
  <c r="K5129" i="7" s="1"/>
  <c r="H4946" i="7"/>
  <c r="I4946" i="7" s="1"/>
  <c r="H5002" i="7"/>
  <c r="I5002" i="7" s="1"/>
  <c r="H5090" i="7"/>
  <c r="I5090" i="7" s="1"/>
  <c r="H5178" i="7"/>
  <c r="I5178" i="7" s="1"/>
  <c r="H5206" i="7"/>
  <c r="I5206" i="7" s="1"/>
  <c r="H5253" i="7"/>
  <c r="I5253" i="7" s="1"/>
  <c r="H5285" i="7"/>
  <c r="I5285" i="7" s="1"/>
  <c r="H5317" i="7"/>
  <c r="I5317" i="7" s="1"/>
  <c r="J4915" i="7"/>
  <c r="K4915" i="7" s="1"/>
  <c r="J5302" i="7"/>
  <c r="K5302" i="7" s="1"/>
  <c r="J5436" i="7"/>
  <c r="K5436" i="7" s="1"/>
  <c r="J5473" i="7"/>
  <c r="K5473" i="7" s="1"/>
  <c r="J5657" i="7"/>
  <c r="K5657" i="7" s="1"/>
  <c r="J5292" i="7"/>
  <c r="K5292" i="7" s="1"/>
  <c r="H5353" i="7"/>
  <c r="I5353" i="7" s="1"/>
  <c r="J5452" i="7"/>
  <c r="K5452" i="7" s="1"/>
  <c r="J5601" i="7"/>
  <c r="K5601" i="7" s="1"/>
  <c r="J5502" i="7"/>
  <c r="K5502" i="7" s="1"/>
  <c r="J5534" i="7"/>
  <c r="K5534" i="7" s="1"/>
  <c r="J5585" i="7"/>
  <c r="K5585" i="7" s="1"/>
  <c r="J5765" i="7"/>
  <c r="K5765" i="7" s="1"/>
  <c r="L5786" i="7"/>
  <c r="J5899" i="7"/>
  <c r="K5899" i="7" s="1"/>
  <c r="H5879" i="7"/>
  <c r="I5879" i="7" s="1"/>
  <c r="J6060" i="7"/>
  <c r="K6060" i="7" s="1"/>
  <c r="J5977" i="7"/>
  <c r="K5977" i="7" s="1"/>
  <c r="J6041" i="7"/>
  <c r="K6041" i="7" s="1"/>
  <c r="J5976" i="7"/>
  <c r="K5976" i="7" s="1"/>
  <c r="J6040" i="7"/>
  <c r="K6040" i="7" s="1"/>
  <c r="H6078" i="7"/>
  <c r="I6078" i="7" s="1"/>
  <c r="H6139" i="7"/>
  <c r="I6139" i="7" s="1"/>
  <c r="H6203" i="7"/>
  <c r="I6203" i="7" s="1"/>
  <c r="H6306" i="7"/>
  <c r="I6306" i="7" s="1"/>
  <c r="H6324" i="7"/>
  <c r="I6324" i="7" s="1"/>
  <c r="J3163" i="7"/>
  <c r="K3163" i="7" s="1"/>
  <c r="J3179" i="7"/>
  <c r="K3179" i="7" s="1"/>
  <c r="L3141" i="7"/>
  <c r="L3173" i="7"/>
  <c r="H4878" i="7"/>
  <c r="I4878" i="7" s="1"/>
  <c r="H5367" i="7"/>
  <c r="I5367" i="7" s="1"/>
  <c r="J4945" i="7"/>
  <c r="K4945" i="7" s="1"/>
  <c r="J5097" i="7"/>
  <c r="K5097" i="7" s="1"/>
  <c r="J4957" i="7"/>
  <c r="K4957" i="7" s="1"/>
  <c r="L4666" i="7"/>
  <c r="H4910" i="7"/>
  <c r="I4910" i="7" s="1"/>
  <c r="J5025" i="7"/>
  <c r="K5025" i="7" s="1"/>
  <c r="J5149" i="7"/>
  <c r="K5149" i="7" s="1"/>
  <c r="H4942" i="7"/>
  <c r="I4942" i="7" s="1"/>
  <c r="H4998" i="7"/>
  <c r="I4998" i="7" s="1"/>
  <c r="H5070" i="7"/>
  <c r="I5070" i="7" s="1"/>
  <c r="H5158" i="7"/>
  <c r="I5158" i="7" s="1"/>
  <c r="H5255" i="7"/>
  <c r="I5255" i="7" s="1"/>
  <c r="H5287" i="7"/>
  <c r="I5287" i="7" s="1"/>
  <c r="H5319" i="7"/>
  <c r="I5319" i="7" s="1"/>
  <c r="J5258" i="7"/>
  <c r="K5258" i="7" s="1"/>
  <c r="J5326" i="7"/>
  <c r="K5326" i="7" s="1"/>
  <c r="J5340" i="7"/>
  <c r="K5340" i="7" s="1"/>
  <c r="L5362" i="7"/>
  <c r="H5389" i="7"/>
  <c r="I5389" i="7" s="1"/>
  <c r="J5460" i="7"/>
  <c r="K5460" i="7" s="1"/>
  <c r="J5464" i="7"/>
  <c r="K5464" i="7" s="1"/>
  <c r="H5594" i="7"/>
  <c r="I5594" i="7" s="1"/>
  <c r="H5626" i="7"/>
  <c r="I5626" i="7" s="1"/>
  <c r="H5658" i="7"/>
  <c r="I5658" i="7" s="1"/>
  <c r="H5690" i="7"/>
  <c r="I5690" i="7" s="1"/>
  <c r="H5722" i="7"/>
  <c r="I5722" i="7" s="1"/>
  <c r="H5754" i="7"/>
  <c r="I5754" i="7" s="1"/>
  <c r="J5503" i="7"/>
  <c r="K5503" i="7" s="1"/>
  <c r="J5567" i="7"/>
  <c r="K5567" i="7" s="1"/>
  <c r="J5583" i="7"/>
  <c r="K5583" i="7" s="1"/>
  <c r="J5623" i="7"/>
  <c r="K5623" i="7" s="1"/>
  <c r="J5639" i="7"/>
  <c r="K5639" i="7" s="1"/>
  <c r="J5655" i="7"/>
  <c r="K5655" i="7" s="1"/>
  <c r="J5671" i="7"/>
  <c r="K5671" i="7" s="1"/>
  <c r="J5687" i="7"/>
  <c r="K5687" i="7" s="1"/>
  <c r="J5703" i="7"/>
  <c r="K5703" i="7" s="1"/>
  <c r="J5719" i="7"/>
  <c r="K5719" i="7" s="1"/>
  <c r="J5735" i="7"/>
  <c r="K5735" i="7" s="1"/>
  <c r="J5751" i="7"/>
  <c r="K5751" i="7" s="1"/>
  <c r="H5845" i="7"/>
  <c r="I5845" i="7" s="1"/>
  <c r="H5893" i="7"/>
  <c r="I5893" i="7" s="1"/>
  <c r="J5965" i="7"/>
  <c r="K5965" i="7" s="1"/>
  <c r="J6045" i="7"/>
  <c r="K6045" i="7" s="1"/>
  <c r="H6113" i="7"/>
  <c r="I6113" i="7" s="1"/>
  <c r="H6159" i="7"/>
  <c r="I6159" i="7" s="1"/>
  <c r="H6225" i="7"/>
  <c r="I6225" i="7" s="1"/>
  <c r="J6263" i="7"/>
  <c r="K6263" i="7" s="1"/>
  <c r="H6300" i="7"/>
  <c r="I6300" i="7" s="1"/>
  <c r="L6357" i="7"/>
  <c r="J6380" i="7"/>
  <c r="K6380" i="7" s="1"/>
  <c r="J6412" i="7"/>
  <c r="K6412" i="7" s="1"/>
  <c r="H6430" i="7"/>
  <c r="I6430" i="7" s="1"/>
  <c r="L1758" i="7"/>
  <c r="J2389" i="7"/>
  <c r="K2389" i="7" s="1"/>
  <c r="J2561" i="7"/>
  <c r="K2561" i="7" s="1"/>
  <c r="J2716" i="7"/>
  <c r="K2716" i="7" s="1"/>
  <c r="J3016" i="7"/>
  <c r="K3016" i="7" s="1"/>
  <c r="J2033" i="7"/>
  <c r="K2033" i="7" s="1"/>
  <c r="J2097" i="7"/>
  <c r="K2097" i="7" s="1"/>
  <c r="J2853" i="7"/>
  <c r="K2853" i="7" s="1"/>
  <c r="J3064" i="7"/>
  <c r="K3064" i="7" s="1"/>
  <c r="J3048" i="7"/>
  <c r="K3048" i="7" s="1"/>
  <c r="J3108" i="7"/>
  <c r="K3108" i="7" s="1"/>
  <c r="J2719" i="7"/>
  <c r="K2719" i="7" s="1"/>
  <c r="J4714" i="7"/>
  <c r="K4714" i="7" s="1"/>
  <c r="J4961" i="7"/>
  <c r="K4961" i="7" s="1"/>
  <c r="J5205" i="7"/>
  <c r="K5205" i="7" s="1"/>
  <c r="H4896" i="7"/>
  <c r="I4896" i="7" s="1"/>
  <c r="J5041" i="7"/>
  <c r="K5041" i="7" s="1"/>
  <c r="J5037" i="7"/>
  <c r="K5037" i="7" s="1"/>
  <c r="H4986" i="7"/>
  <c r="I4986" i="7" s="1"/>
  <c r="H5054" i="7"/>
  <c r="I5054" i="7" s="1"/>
  <c r="H5106" i="7"/>
  <c r="I5106" i="7" s="1"/>
  <c r="H5170" i="7"/>
  <c r="I5170" i="7" s="1"/>
  <c r="J5212" i="7"/>
  <c r="K5212" i="7" s="1"/>
  <c r="H5273" i="7"/>
  <c r="I5273" i="7" s="1"/>
  <c r="H5305" i="7"/>
  <c r="I5305" i="7" s="1"/>
  <c r="H5219" i="7"/>
  <c r="I5219" i="7" s="1"/>
  <c r="J5278" i="7"/>
  <c r="K5278" i="7" s="1"/>
  <c r="J5280" i="7"/>
  <c r="K5280" i="7" s="1"/>
  <c r="H5329" i="7"/>
  <c r="I5329" i="7" s="1"/>
  <c r="H5361" i="7"/>
  <c r="I5361" i="7" s="1"/>
  <c r="H5425" i="7"/>
  <c r="I5425" i="7" s="1"/>
  <c r="J5665" i="7"/>
  <c r="K5665" i="7" s="1"/>
  <c r="J5859" i="7"/>
  <c r="K5859" i="7" s="1"/>
  <c r="J6000" i="7"/>
  <c r="K6000" i="7" s="1"/>
  <c r="H6302" i="7"/>
  <c r="I6302" i="7" s="1"/>
  <c r="H6328" i="7"/>
  <c r="I6328" i="7" s="1"/>
  <c r="J6413" i="7"/>
  <c r="K6413" i="7" s="1"/>
  <c r="H34" i="7"/>
  <c r="I34" i="7" s="1"/>
  <c r="H341" i="7"/>
  <c r="I341" i="7" s="1"/>
  <c r="H461" i="7"/>
  <c r="I461" i="7" s="1"/>
  <c r="H55" i="7"/>
  <c r="I55" i="7" s="1"/>
  <c r="H101" i="7"/>
  <c r="I101" i="7" s="1"/>
  <c r="J224" i="7"/>
  <c r="K224" i="7" s="1"/>
  <c r="J542" i="7"/>
  <c r="K542" i="7" s="1"/>
  <c r="J747" i="7"/>
  <c r="K747" i="7" s="1"/>
  <c r="J1203" i="7"/>
  <c r="K1203" i="7" s="1"/>
  <c r="J779" i="7"/>
  <c r="K779" i="7" s="1"/>
  <c r="J1043" i="7"/>
  <c r="K1043" i="7" s="1"/>
  <c r="J1259" i="7"/>
  <c r="K1259" i="7" s="1"/>
  <c r="H1440" i="7"/>
  <c r="I1440" i="7" s="1"/>
  <c r="H1618" i="7"/>
  <c r="I1618" i="7" s="1"/>
  <c r="J1561" i="7"/>
  <c r="K1561" i="7" s="1"/>
  <c r="J1631" i="7"/>
  <c r="K1631" i="7" s="1"/>
  <c r="J1660" i="7"/>
  <c r="K1660" i="7" s="1"/>
  <c r="H1738" i="7"/>
  <c r="I1738" i="7" s="1"/>
  <c r="H50" i="7"/>
  <c r="I50" i="7" s="1"/>
  <c r="H129" i="7"/>
  <c r="I129" i="7" s="1"/>
  <c r="H273" i="7"/>
  <c r="I273" i="7" s="1"/>
  <c r="J408" i="7"/>
  <c r="K408" i="7" s="1"/>
  <c r="J448" i="7"/>
  <c r="K448" i="7" s="1"/>
  <c r="J385" i="7"/>
  <c r="K385" i="7" s="1"/>
  <c r="J469" i="7"/>
  <c r="K469" i="7" s="1"/>
  <c r="J147" i="7"/>
  <c r="K147" i="7" s="1"/>
  <c r="H353" i="7"/>
  <c r="I353" i="7" s="1"/>
  <c r="J454" i="7"/>
  <c r="K454" i="7" s="1"/>
  <c r="J939" i="7"/>
  <c r="K939" i="7" s="1"/>
  <c r="J1215" i="7"/>
  <c r="K1215" i="7" s="1"/>
  <c r="J1311" i="7"/>
  <c r="K1311" i="7" s="1"/>
  <c r="J971" i="7"/>
  <c r="K971" i="7" s="1"/>
  <c r="J1115" i="7"/>
  <c r="K1115" i="7" s="1"/>
  <c r="J1339" i="7"/>
  <c r="K1339" i="7" s="1"/>
  <c r="J1909" i="7"/>
  <c r="K1909" i="7" s="1"/>
  <c r="J2217" i="7"/>
  <c r="K2217" i="7" s="1"/>
  <c r="J1494" i="7"/>
  <c r="K1494" i="7" s="1"/>
  <c r="J1582" i="7"/>
  <c r="K1582" i="7" s="1"/>
  <c r="J1721" i="7"/>
  <c r="K1721" i="7" s="1"/>
  <c r="H784" i="7"/>
  <c r="I784" i="7" s="1"/>
  <c r="J1487" i="7"/>
  <c r="K1487" i="7" s="1"/>
  <c r="J1789" i="7"/>
  <c r="K1789" i="7" s="1"/>
  <c r="J169" i="7"/>
  <c r="K169" i="7" s="1"/>
  <c r="H42" i="7"/>
  <c r="I42" i="7" s="1"/>
  <c r="H229" i="7"/>
  <c r="I229" i="7" s="1"/>
  <c r="J423" i="7"/>
  <c r="K423" i="7" s="1"/>
  <c r="J85" i="7"/>
  <c r="K85" i="7" s="1"/>
  <c r="H67" i="7"/>
  <c r="I67" i="7" s="1"/>
  <c r="J160" i="7"/>
  <c r="K160" i="7" s="1"/>
  <c r="H347" i="7"/>
  <c r="I347" i="7" s="1"/>
  <c r="J518" i="7"/>
  <c r="K518" i="7" s="1"/>
  <c r="J662" i="7"/>
  <c r="K662" i="7" s="1"/>
  <c r="J653" i="7"/>
  <c r="K653" i="7" s="1"/>
  <c r="H707" i="7"/>
  <c r="I707" i="7" s="1"/>
  <c r="H749" i="7"/>
  <c r="I749" i="7" s="1"/>
  <c r="J883" i="7"/>
  <c r="K883" i="7" s="1"/>
  <c r="J947" i="7"/>
  <c r="K947" i="7" s="1"/>
  <c r="J1147" i="7"/>
  <c r="K1147" i="7" s="1"/>
  <c r="J1179" i="7"/>
  <c r="K1179" i="7" s="1"/>
  <c r="H793" i="7"/>
  <c r="I793" i="7" s="1"/>
  <c r="H825" i="7"/>
  <c r="I825" i="7" s="1"/>
  <c r="J1091" i="7"/>
  <c r="K1091" i="7" s="1"/>
  <c r="J1171" i="7"/>
  <c r="K1171" i="7" s="1"/>
  <c r="J1291" i="7"/>
  <c r="K1291" i="7" s="1"/>
  <c r="J1672" i="7"/>
  <c r="K1672" i="7" s="1"/>
  <c r="L484" i="7"/>
  <c r="H1424" i="7"/>
  <c r="I1424" i="7" s="1"/>
  <c r="H820" i="7"/>
  <c r="I820" i="7" s="1"/>
  <c r="J850" i="7"/>
  <c r="K850" i="7" s="1"/>
  <c r="J874" i="7"/>
  <c r="K874" i="7" s="1"/>
  <c r="J894" i="7"/>
  <c r="K894" i="7" s="1"/>
  <c r="J910" i="7"/>
  <c r="K910" i="7" s="1"/>
  <c r="J930" i="7"/>
  <c r="K930" i="7" s="1"/>
  <c r="J950" i="7"/>
  <c r="K950" i="7" s="1"/>
  <c r="J974" i="7"/>
  <c r="K974" i="7" s="1"/>
  <c r="J1006" i="7"/>
  <c r="K1006" i="7" s="1"/>
  <c r="J1030" i="7"/>
  <c r="K1030" i="7" s="1"/>
  <c r="J1046" i="7"/>
  <c r="K1046" i="7" s="1"/>
  <c r="J1066" i="7"/>
  <c r="K1066" i="7" s="1"/>
  <c r="J1086" i="7"/>
  <c r="K1086" i="7" s="1"/>
  <c r="J1110" i="7"/>
  <c r="K1110" i="7" s="1"/>
  <c r="J1134" i="7"/>
  <c r="K1134" i="7" s="1"/>
  <c r="J1154" i="7"/>
  <c r="K1154" i="7" s="1"/>
  <c r="J1170" i="7"/>
  <c r="K1170" i="7" s="1"/>
  <c r="J1186" i="7"/>
  <c r="K1186" i="7" s="1"/>
  <c r="J1210" i="7"/>
  <c r="K1210" i="7" s="1"/>
  <c r="J1226" i="7"/>
  <c r="K1226" i="7" s="1"/>
  <c r="J1242" i="7"/>
  <c r="K1242" i="7" s="1"/>
  <c r="J1258" i="7"/>
  <c r="K1258" i="7" s="1"/>
  <c r="J1274" i="7"/>
  <c r="K1274" i="7" s="1"/>
  <c r="J1302" i="7"/>
  <c r="K1302" i="7" s="1"/>
  <c r="J1326" i="7"/>
  <c r="K1326" i="7" s="1"/>
  <c r="J1346" i="7"/>
  <c r="K1346" i="7" s="1"/>
  <c r="J1362" i="7"/>
  <c r="K1362" i="7" s="1"/>
  <c r="J1378" i="7"/>
  <c r="K1378" i="7" s="1"/>
  <c r="J1398" i="7"/>
  <c r="K1398" i="7" s="1"/>
  <c r="H1486" i="7"/>
  <c r="I1486" i="7" s="1"/>
  <c r="J1567" i="7"/>
  <c r="K1567" i="7" s="1"/>
  <c r="H1580" i="7"/>
  <c r="I1580" i="7" s="1"/>
  <c r="H1626" i="7"/>
  <c r="I1626" i="7" s="1"/>
  <c r="J2157" i="7"/>
  <c r="K2157" i="7" s="1"/>
  <c r="H1540" i="7"/>
  <c r="I1540" i="7" s="1"/>
  <c r="H1756" i="7"/>
  <c r="I1756" i="7" s="1"/>
  <c r="J2085" i="7"/>
  <c r="K2085" i="7" s="1"/>
  <c r="H14" i="7"/>
  <c r="I14" i="7" s="1"/>
  <c r="H30" i="7"/>
  <c r="I30" i="7" s="1"/>
  <c r="H66" i="7"/>
  <c r="I66" i="7" s="1"/>
  <c r="J123" i="7"/>
  <c r="K123" i="7" s="1"/>
  <c r="H269" i="7"/>
  <c r="I269" i="7" s="1"/>
  <c r="H321" i="7"/>
  <c r="I321" i="7" s="1"/>
  <c r="H433" i="7"/>
  <c r="I433" i="7" s="1"/>
  <c r="H489" i="7"/>
  <c r="I489" i="7" s="1"/>
  <c r="H278" i="7"/>
  <c r="I278" i="7" s="1"/>
  <c r="H302" i="7"/>
  <c r="I302" i="7" s="1"/>
  <c r="H335" i="7"/>
  <c r="I335" i="7" s="1"/>
  <c r="J102" i="7"/>
  <c r="K102" i="7" s="1"/>
  <c r="J382" i="7"/>
  <c r="K382" i="7" s="1"/>
  <c r="H543" i="7"/>
  <c r="I543" i="7" s="1"/>
  <c r="J566" i="7"/>
  <c r="K566" i="7" s="1"/>
  <c r="J598" i="7"/>
  <c r="K598" i="7" s="1"/>
  <c r="H699" i="7"/>
  <c r="I699" i="7" s="1"/>
  <c r="H737" i="7"/>
  <c r="I737" i="7" s="1"/>
  <c r="J1051" i="7"/>
  <c r="K1051" i="7" s="1"/>
  <c r="J1331" i="7"/>
  <c r="K1331" i="7" s="1"/>
  <c r="J1403" i="7"/>
  <c r="K1403" i="7" s="1"/>
  <c r="H833" i="7"/>
  <c r="I833" i="7" s="1"/>
  <c r="J1319" i="7"/>
  <c r="K1319" i="7" s="1"/>
  <c r="H773" i="7"/>
  <c r="I773" i="7" s="1"/>
  <c r="J1227" i="7"/>
  <c r="K1227" i="7" s="1"/>
  <c r="J1355" i="7"/>
  <c r="K1355" i="7" s="1"/>
  <c r="H1406" i="7"/>
  <c r="I1406" i="7" s="1"/>
  <c r="H1520" i="7"/>
  <c r="I1520" i="7" s="1"/>
  <c r="H808" i="7"/>
  <c r="I808" i="7" s="1"/>
  <c r="J1535" i="7"/>
  <c r="K1535" i="7" s="1"/>
  <c r="J1572" i="7"/>
  <c r="K1572" i="7" s="1"/>
  <c r="J1460" i="7"/>
  <c r="K1460" i="7" s="1"/>
  <c r="J1617" i="7"/>
  <c r="K1617" i="7" s="1"/>
  <c r="H1744" i="7"/>
  <c r="I1744" i="7" s="1"/>
  <c r="J1925" i="7"/>
  <c r="K1925" i="7" s="1"/>
  <c r="J2205" i="7"/>
  <c r="K2205" i="7" s="1"/>
  <c r="J2021" i="7"/>
  <c r="K2021" i="7" s="1"/>
  <c r="J2461" i="7"/>
  <c r="K2461" i="7" s="1"/>
  <c r="J2597" i="7"/>
  <c r="K2597" i="7" s="1"/>
  <c r="J2541" i="7"/>
  <c r="K2541" i="7" s="1"/>
  <c r="J1651" i="7"/>
  <c r="K1651" i="7" s="1"/>
  <c r="J2621" i="7"/>
  <c r="K2621" i="7" s="1"/>
  <c r="J1877" i="7"/>
  <c r="K1877" i="7" s="1"/>
  <c r="J2029" i="7"/>
  <c r="K2029" i="7" s="1"/>
  <c r="J2161" i="7"/>
  <c r="K2161" i="7" s="1"/>
  <c r="J2465" i="7"/>
  <c r="K2465" i="7" s="1"/>
  <c r="H1870" i="7"/>
  <c r="I1870" i="7" s="1"/>
  <c r="H1910" i="7"/>
  <c r="I1910" i="7" s="1"/>
  <c r="H1942" i="7"/>
  <c r="I1942" i="7" s="1"/>
  <c r="H1974" i="7"/>
  <c r="I1974" i="7" s="1"/>
  <c r="H2014" i="7"/>
  <c r="I2014" i="7" s="1"/>
  <c r="H2046" i="7"/>
  <c r="I2046" i="7" s="1"/>
  <c r="H2078" i="7"/>
  <c r="I2078" i="7" s="1"/>
  <c r="H2118" i="7"/>
  <c r="I2118" i="7" s="1"/>
  <c r="H2150" i="7"/>
  <c r="I2150" i="7" s="1"/>
  <c r="H2182" i="7"/>
  <c r="I2182" i="7" s="1"/>
  <c r="H2222" i="7"/>
  <c r="I2222" i="7" s="1"/>
  <c r="H2254" i="7"/>
  <c r="I2254" i="7" s="1"/>
  <c r="H2286" i="7"/>
  <c r="I2286" i="7" s="1"/>
  <c r="H2318" i="7"/>
  <c r="I2318" i="7" s="1"/>
  <c r="H2350" i="7"/>
  <c r="I2350" i="7" s="1"/>
  <c r="H2382" i="7"/>
  <c r="I2382" i="7" s="1"/>
  <c r="H2414" i="7"/>
  <c r="I2414" i="7" s="1"/>
  <c r="H2446" i="7"/>
  <c r="I2446" i="7" s="1"/>
  <c r="H2486" i="7"/>
  <c r="I2486" i="7" s="1"/>
  <c r="H2526" i="7"/>
  <c r="I2526" i="7" s="1"/>
  <c r="H2566" i="7"/>
  <c r="I2566" i="7" s="1"/>
  <c r="H2606" i="7"/>
  <c r="I2606" i="7" s="1"/>
  <c r="H2638" i="7"/>
  <c r="I2638" i="7" s="1"/>
  <c r="J1743" i="7"/>
  <c r="K1743" i="7" s="1"/>
  <c r="J1839" i="7"/>
  <c r="K1839" i="7" s="1"/>
  <c r="J2675" i="7"/>
  <c r="K2675" i="7" s="1"/>
  <c r="J2707" i="7"/>
  <c r="K2707" i="7" s="1"/>
  <c r="H2889" i="7"/>
  <c r="I2889" i="7" s="1"/>
  <c r="H2921" i="7"/>
  <c r="I2921" i="7" s="1"/>
  <c r="H2953" i="7"/>
  <c r="I2953" i="7" s="1"/>
  <c r="H2985" i="7"/>
  <c r="I2985" i="7" s="1"/>
  <c r="H3017" i="7"/>
  <c r="I3017" i="7" s="1"/>
  <c r="H3057" i="7"/>
  <c r="I3057" i="7" s="1"/>
  <c r="H3089" i="7"/>
  <c r="I3089" i="7" s="1"/>
  <c r="H3121" i="7"/>
  <c r="I3121" i="7" s="1"/>
  <c r="J3273" i="7"/>
  <c r="K3273" i="7" s="1"/>
  <c r="J3337" i="7"/>
  <c r="K3337" i="7" s="1"/>
  <c r="J3493" i="7"/>
  <c r="K3493" i="7" s="1"/>
  <c r="J3581" i="7"/>
  <c r="K3581" i="7" s="1"/>
  <c r="J3669" i="7"/>
  <c r="K3669" i="7" s="1"/>
  <c r="J3757" i="7"/>
  <c r="K3757" i="7" s="1"/>
  <c r="J2754" i="7"/>
  <c r="K2754" i="7" s="1"/>
  <c r="J2818" i="7"/>
  <c r="K2818" i="7" s="1"/>
  <c r="J2882" i="7"/>
  <c r="K2882" i="7" s="1"/>
  <c r="J3677" i="7"/>
  <c r="K3677" i="7" s="1"/>
  <c r="J3709" i="7"/>
  <c r="K3709" i="7" s="1"/>
  <c r="J3741" i="7"/>
  <c r="K3741" i="7" s="1"/>
  <c r="H3889" i="7"/>
  <c r="I3889" i="7" s="1"/>
  <c r="J4194" i="7"/>
  <c r="K4194" i="7" s="1"/>
  <c r="H4565" i="7"/>
  <c r="I4565" i="7" s="1"/>
  <c r="J4077" i="7"/>
  <c r="K4077" i="7" s="1"/>
  <c r="J4101" i="7"/>
  <c r="K4101" i="7" s="1"/>
  <c r="J4121" i="7"/>
  <c r="K4121" i="7" s="1"/>
  <c r="J4141" i="7"/>
  <c r="K4141" i="7" s="1"/>
  <c r="J4165" i="7"/>
  <c r="K4165" i="7" s="1"/>
  <c r="J4185" i="7"/>
  <c r="K4185" i="7" s="1"/>
  <c r="J4205" i="7"/>
  <c r="K4205" i="7" s="1"/>
  <c r="J4229" i="7"/>
  <c r="K4229" i="7" s="1"/>
  <c r="J4249" i="7"/>
  <c r="K4249" i="7" s="1"/>
  <c r="J4269" i="7"/>
  <c r="K4269" i="7" s="1"/>
  <c r="J4293" i="7"/>
  <c r="K4293" i="7" s="1"/>
  <c r="J4313" i="7"/>
  <c r="K4313" i="7" s="1"/>
  <c r="J4333" i="7"/>
  <c r="K4333" i="7" s="1"/>
  <c r="J4361" i="7"/>
  <c r="K4361" i="7" s="1"/>
  <c r="J4381" i="7"/>
  <c r="K4381" i="7" s="1"/>
  <c r="J4409" i="7"/>
  <c r="K4409" i="7" s="1"/>
  <c r="J4429" i="7"/>
  <c r="K4429" i="7" s="1"/>
  <c r="J4453" i="7"/>
  <c r="K4453" i="7" s="1"/>
  <c r="J4473" i="7"/>
  <c r="K4473" i="7" s="1"/>
  <c r="J4493" i="7"/>
  <c r="K4493" i="7" s="1"/>
  <c r="J4517" i="7"/>
  <c r="K4517" i="7" s="1"/>
  <c r="J4611" i="7"/>
  <c r="K4611" i="7" s="1"/>
  <c r="J4664" i="7"/>
  <c r="K4664" i="7" s="1"/>
  <c r="H4709" i="7"/>
  <c r="I4709" i="7" s="1"/>
  <c r="J4873" i="7"/>
  <c r="K4873" i="7" s="1"/>
  <c r="J4710" i="7"/>
  <c r="K4710" i="7" s="1"/>
  <c r="J2041" i="7"/>
  <c r="K2041" i="7" s="1"/>
  <c r="J1953" i="7"/>
  <c r="K1953" i="7" s="1"/>
  <c r="H1796" i="7"/>
  <c r="I1796" i="7" s="1"/>
  <c r="H1832" i="7"/>
  <c r="I1832" i="7" s="1"/>
  <c r="J2045" i="7"/>
  <c r="K2045" i="7" s="1"/>
  <c r="J2241" i="7"/>
  <c r="K2241" i="7" s="1"/>
  <c r="J2325" i="7"/>
  <c r="K2325" i="7" s="1"/>
  <c r="J2908" i="7"/>
  <c r="K2908" i="7" s="1"/>
  <c r="J1855" i="7"/>
  <c r="K1855" i="7" s="1"/>
  <c r="J1871" i="7"/>
  <c r="K1871" i="7" s="1"/>
  <c r="J1887" i="7"/>
  <c r="K1887" i="7" s="1"/>
  <c r="J1991" i="7"/>
  <c r="K1991" i="7" s="1"/>
  <c r="J2127" i="7"/>
  <c r="K2127" i="7" s="1"/>
  <c r="J2199" i="7"/>
  <c r="K2199" i="7" s="1"/>
  <c r="J2271" i="7"/>
  <c r="K2271" i="7" s="1"/>
  <c r="J2287" i="7"/>
  <c r="K2287" i="7" s="1"/>
  <c r="J2303" i="7"/>
  <c r="K2303" i="7" s="1"/>
  <c r="J2319" i="7"/>
  <c r="K2319" i="7" s="1"/>
  <c r="J2439" i="7"/>
  <c r="K2439" i="7" s="1"/>
  <c r="J2455" i="7"/>
  <c r="K2455" i="7" s="1"/>
  <c r="J2495" i="7"/>
  <c r="K2495" i="7" s="1"/>
  <c r="J2535" i="7"/>
  <c r="K2535" i="7" s="1"/>
  <c r="J2551" i="7"/>
  <c r="K2551" i="7" s="1"/>
  <c r="J2567" i="7"/>
  <c r="K2567" i="7" s="1"/>
  <c r="J3036" i="7"/>
  <c r="K3036" i="7" s="1"/>
  <c r="J3159" i="7"/>
  <c r="K3159" i="7" s="1"/>
  <c r="J3301" i="7"/>
  <c r="K3301" i="7" s="1"/>
  <c r="J3477" i="7"/>
  <c r="K3477" i="7" s="1"/>
  <c r="J3629" i="7"/>
  <c r="K3629" i="7" s="1"/>
  <c r="J3813" i="7"/>
  <c r="K3813" i="7" s="1"/>
  <c r="H3134" i="7"/>
  <c r="I3134" i="7" s="1"/>
  <c r="H3166" i="7"/>
  <c r="I3166" i="7" s="1"/>
  <c r="J3978" i="7"/>
  <c r="K3978" i="7" s="1"/>
  <c r="J2930" i="7"/>
  <c r="K2930" i="7" s="1"/>
  <c r="J2946" i="7"/>
  <c r="K2946" i="7" s="1"/>
  <c r="J2962" i="7"/>
  <c r="K2962" i="7" s="1"/>
  <c r="J2978" i="7"/>
  <c r="K2978" i="7" s="1"/>
  <c r="J2994" i="7"/>
  <c r="K2994" i="7" s="1"/>
  <c r="J3854" i="7"/>
  <c r="K3854" i="7" s="1"/>
  <c r="H3883" i="7"/>
  <c r="I3883" i="7" s="1"/>
  <c r="J3400" i="7"/>
  <c r="K3400" i="7" s="1"/>
  <c r="J3416" i="7"/>
  <c r="K3416" i="7" s="1"/>
  <c r="J3436" i="7"/>
  <c r="K3436" i="7" s="1"/>
  <c r="J3452" i="7"/>
  <c r="K3452" i="7" s="1"/>
  <c r="J3468" i="7"/>
  <c r="K3468" i="7" s="1"/>
  <c r="J3484" i="7"/>
  <c r="K3484" i="7" s="1"/>
  <c r="J3500" i="7"/>
  <c r="K3500" i="7" s="1"/>
  <c r="J3520" i="7"/>
  <c r="K3520" i="7" s="1"/>
  <c r="J3536" i="7"/>
  <c r="K3536" i="7" s="1"/>
  <c r="J3552" i="7"/>
  <c r="K3552" i="7" s="1"/>
  <c r="J3568" i="7"/>
  <c r="K3568" i="7" s="1"/>
  <c r="J3584" i="7"/>
  <c r="K3584" i="7" s="1"/>
  <c r="J3600" i="7"/>
  <c r="K3600" i="7" s="1"/>
  <c r="J3616" i="7"/>
  <c r="K3616" i="7" s="1"/>
  <c r="J3632" i="7"/>
  <c r="K3632" i="7" s="1"/>
  <c r="J3648" i="7"/>
  <c r="K3648" i="7" s="1"/>
  <c r="J3668" i="7"/>
  <c r="K3668" i="7" s="1"/>
  <c r="J3684" i="7"/>
  <c r="K3684" i="7" s="1"/>
  <c r="J3700" i="7"/>
  <c r="K3700" i="7" s="1"/>
  <c r="J3716" i="7"/>
  <c r="K3716" i="7" s="1"/>
  <c r="J3732" i="7"/>
  <c r="K3732" i="7" s="1"/>
  <c r="J3748" i="7"/>
  <c r="K3748" i="7" s="1"/>
  <c r="J3764" i="7"/>
  <c r="K3764" i="7" s="1"/>
  <c r="J3788" i="7"/>
  <c r="K3788" i="7" s="1"/>
  <c r="J3804" i="7"/>
  <c r="K3804" i="7" s="1"/>
  <c r="J3820" i="7"/>
  <c r="K3820" i="7" s="1"/>
  <c r="J3836" i="7"/>
  <c r="K3836" i="7" s="1"/>
  <c r="J3998" i="7"/>
  <c r="K3998" i="7" s="1"/>
  <c r="J4114" i="7"/>
  <c r="K4114" i="7" s="1"/>
  <c r="H4567" i="7"/>
  <c r="I4567" i="7" s="1"/>
  <c r="H4279" i="7"/>
  <c r="I4279" i="7" s="1"/>
  <c r="H4287" i="7"/>
  <c r="I4287" i="7" s="1"/>
  <c r="H4295" i="7"/>
  <c r="I4295" i="7" s="1"/>
  <c r="H4303" i="7"/>
  <c r="I4303" i="7" s="1"/>
  <c r="H4311" i="7"/>
  <c r="I4311" i="7" s="1"/>
  <c r="H4319" i="7"/>
  <c r="I4319" i="7" s="1"/>
  <c r="H4327" i="7"/>
  <c r="I4327" i="7" s="1"/>
  <c r="H4335" i="7"/>
  <c r="I4335" i="7" s="1"/>
  <c r="H4343" i="7"/>
  <c r="I4343" i="7" s="1"/>
  <c r="H4351" i="7"/>
  <c r="I4351" i="7" s="1"/>
  <c r="H4359" i="7"/>
  <c r="I4359" i="7" s="1"/>
  <c r="H4367" i="7"/>
  <c r="I4367" i="7" s="1"/>
  <c r="H4375" i="7"/>
  <c r="I4375" i="7" s="1"/>
  <c r="H4383" i="7"/>
  <c r="I4383" i="7" s="1"/>
  <c r="H4391" i="7"/>
  <c r="I4391" i="7" s="1"/>
  <c r="H4403" i="7"/>
  <c r="I4403" i="7" s="1"/>
  <c r="H4411" i="7"/>
  <c r="I4411" i="7" s="1"/>
  <c r="H4419" i="7"/>
  <c r="I4419" i="7" s="1"/>
  <c r="H4427" i="7"/>
  <c r="I4427" i="7" s="1"/>
  <c r="H4435" i="7"/>
  <c r="I4435" i="7" s="1"/>
  <c r="H4443" i="7"/>
  <c r="I4443" i="7" s="1"/>
  <c r="H4451" i="7"/>
  <c r="I4451" i="7" s="1"/>
  <c r="H4459" i="7"/>
  <c r="I4459" i="7" s="1"/>
  <c r="H4467" i="7"/>
  <c r="I4467" i="7" s="1"/>
  <c r="H4475" i="7"/>
  <c r="I4475" i="7" s="1"/>
  <c r="H4483" i="7"/>
  <c r="I4483" i="7" s="1"/>
  <c r="H4491" i="7"/>
  <c r="I4491" i="7" s="1"/>
  <c r="H4499" i="7"/>
  <c r="I4499" i="7" s="1"/>
  <c r="H4507" i="7"/>
  <c r="I4507" i="7" s="1"/>
  <c r="H4515" i="7"/>
  <c r="I4515" i="7" s="1"/>
  <c r="H4523" i="7"/>
  <c r="I4523" i="7" s="1"/>
  <c r="H4531" i="7"/>
  <c r="I4531" i="7" s="1"/>
  <c r="H4639" i="7"/>
  <c r="I4639" i="7" s="1"/>
  <c r="H4655" i="7"/>
  <c r="I4655" i="7" s="1"/>
  <c r="H4671" i="7"/>
  <c r="I4671" i="7" s="1"/>
  <c r="J5193" i="7"/>
  <c r="K5193" i="7" s="1"/>
  <c r="J384" i="7"/>
  <c r="K384" i="7" s="1"/>
  <c r="J16" i="7"/>
  <c r="K16" i="7" s="1"/>
  <c r="J802" i="7"/>
  <c r="K802" i="7" s="1"/>
  <c r="J106" i="7"/>
  <c r="K106" i="7" s="1"/>
  <c r="J162" i="7"/>
  <c r="K162" i="7" s="1"/>
  <c r="J274" i="7"/>
  <c r="K274" i="7" s="1"/>
  <c r="J354" i="7"/>
  <c r="K354" i="7" s="1"/>
  <c r="J602" i="7"/>
  <c r="K602" i="7" s="1"/>
  <c r="J698" i="7"/>
  <c r="K698" i="7" s="1"/>
  <c r="L108" i="7"/>
  <c r="L244" i="7"/>
  <c r="L340" i="7"/>
  <c r="L476" i="7"/>
  <c r="J1468" i="7"/>
  <c r="K1468" i="7" s="1"/>
  <c r="J1692" i="7"/>
  <c r="K1692" i="7" s="1"/>
  <c r="J1708" i="7"/>
  <c r="K1708" i="7" s="1"/>
  <c r="J2345" i="7"/>
  <c r="K2345" i="7" s="1"/>
  <c r="J2629" i="7"/>
  <c r="K2629" i="7" s="1"/>
  <c r="J2249" i="7"/>
  <c r="K2249" i="7" s="1"/>
  <c r="J2401" i="7"/>
  <c r="K2401" i="7" s="1"/>
  <c r="H3184" i="7"/>
  <c r="I3184" i="7" s="1"/>
  <c r="H1798" i="7"/>
  <c r="I1798" i="7" s="1"/>
  <c r="H1834" i="7"/>
  <c r="I1834" i="7" s="1"/>
  <c r="H1874" i="7"/>
  <c r="I1874" i="7" s="1"/>
  <c r="H1906" i="7"/>
  <c r="I1906" i="7" s="1"/>
  <c r="H1946" i="7"/>
  <c r="I1946" i="7" s="1"/>
  <c r="H1986" i="7"/>
  <c r="I1986" i="7" s="1"/>
  <c r="H2018" i="7"/>
  <c r="I2018" i="7" s="1"/>
  <c r="H2050" i="7"/>
  <c r="I2050" i="7" s="1"/>
  <c r="H2082" i="7"/>
  <c r="I2082" i="7" s="1"/>
  <c r="H2114" i="7"/>
  <c r="I2114" i="7" s="1"/>
  <c r="H2154" i="7"/>
  <c r="I2154" i="7" s="1"/>
  <c r="H2186" i="7"/>
  <c r="I2186" i="7" s="1"/>
  <c r="H2226" i="7"/>
  <c r="I2226" i="7" s="1"/>
  <c r="H2266" i="7"/>
  <c r="I2266" i="7" s="1"/>
  <c r="H2298" i="7"/>
  <c r="I2298" i="7" s="1"/>
  <c r="H2346" i="7"/>
  <c r="I2346" i="7" s="1"/>
  <c r="H2386" i="7"/>
  <c r="I2386" i="7" s="1"/>
  <c r="H2418" i="7"/>
  <c r="I2418" i="7" s="1"/>
  <c r="H2450" i="7"/>
  <c r="I2450" i="7" s="1"/>
  <c r="H2482" i="7"/>
  <c r="I2482" i="7" s="1"/>
  <c r="H2522" i="7"/>
  <c r="I2522" i="7" s="1"/>
  <c r="H2554" i="7"/>
  <c r="I2554" i="7" s="1"/>
  <c r="H2586" i="7"/>
  <c r="I2586" i="7" s="1"/>
  <c r="H2618" i="7"/>
  <c r="I2618" i="7" s="1"/>
  <c r="H2650" i="7"/>
  <c r="I2650" i="7" s="1"/>
  <c r="L1757" i="7"/>
  <c r="H2917" i="7"/>
  <c r="I2917" i="7" s="1"/>
  <c r="H2949" i="7"/>
  <c r="I2949" i="7" s="1"/>
  <c r="H2981" i="7"/>
  <c r="I2981" i="7" s="1"/>
  <c r="H3021" i="7"/>
  <c r="I3021" i="7" s="1"/>
  <c r="H3053" i="7"/>
  <c r="I3053" i="7" s="1"/>
  <c r="H3085" i="7"/>
  <c r="I3085" i="7" s="1"/>
  <c r="H3117" i="7"/>
  <c r="I3117" i="7" s="1"/>
  <c r="H3271" i="7"/>
  <c r="I3271" i="7" s="1"/>
  <c r="J3297" i="7"/>
  <c r="K3297" i="7" s="1"/>
  <c r="H3335" i="7"/>
  <c r="I3335" i="7" s="1"/>
  <c r="J3405" i="7"/>
  <c r="K3405" i="7" s="1"/>
  <c r="J3461" i="7"/>
  <c r="K3461" i="7" s="1"/>
  <c r="J3613" i="7"/>
  <c r="K3613" i="7" s="1"/>
  <c r="J3797" i="7"/>
  <c r="K3797" i="7" s="1"/>
  <c r="H3140" i="7"/>
  <c r="I3140" i="7" s="1"/>
  <c r="H3172" i="7"/>
  <c r="I3172" i="7" s="1"/>
  <c r="L2672" i="7"/>
  <c r="L2688" i="7"/>
  <c r="L2704" i="7"/>
  <c r="H3897" i="7"/>
  <c r="I3897" i="7" s="1"/>
  <c r="H3250" i="7"/>
  <c r="I3250" i="7" s="1"/>
  <c r="H3282" i="7"/>
  <c r="I3282" i="7" s="1"/>
  <c r="H3314" i="7"/>
  <c r="I3314" i="7" s="1"/>
  <c r="H3346" i="7"/>
  <c r="I3346" i="7" s="1"/>
  <c r="H3378" i="7"/>
  <c r="I3378" i="7" s="1"/>
  <c r="H3920" i="7"/>
  <c r="I3920" i="7" s="1"/>
  <c r="J3906" i="7"/>
  <c r="K3906" i="7" s="1"/>
  <c r="J4098" i="7"/>
  <c r="K4098" i="7" s="1"/>
  <c r="J4226" i="7"/>
  <c r="K4226" i="7" s="1"/>
  <c r="J4306" i="7"/>
  <c r="K4306" i="7" s="1"/>
  <c r="J4494" i="7"/>
  <c r="K4494" i="7" s="1"/>
  <c r="J4442" i="7"/>
  <c r="K4442" i="7" s="1"/>
  <c r="H4557" i="7"/>
  <c r="I4557" i="7" s="1"/>
  <c r="J4574" i="7"/>
  <c r="K4574" i="7" s="1"/>
  <c r="J4587" i="7"/>
  <c r="K4587" i="7" s="1"/>
  <c r="H4721" i="7"/>
  <c r="I4721" i="7" s="1"/>
  <c r="J4685" i="7"/>
  <c r="K4685" i="7" s="1"/>
  <c r="J4833" i="7"/>
  <c r="K4833" i="7" s="1"/>
  <c r="H4826" i="7"/>
  <c r="I4826" i="7" s="1"/>
  <c r="H4858" i="7"/>
  <c r="I4858" i="7" s="1"/>
  <c r="H4890" i="7"/>
  <c r="I4890" i="7" s="1"/>
  <c r="J1577" i="7"/>
  <c r="K1577" i="7" s="1"/>
  <c r="J1889" i="7"/>
  <c r="K1889" i="7" s="1"/>
  <c r="J2057" i="7"/>
  <c r="K2057" i="7" s="1"/>
  <c r="J2105" i="7"/>
  <c r="K2105" i="7" s="1"/>
  <c r="H1752" i="7"/>
  <c r="I1752" i="7" s="1"/>
  <c r="J2221" i="7"/>
  <c r="K2221" i="7" s="1"/>
  <c r="H2797" i="7"/>
  <c r="I2797" i="7" s="1"/>
  <c r="J1897" i="7"/>
  <c r="K1897" i="7" s="1"/>
  <c r="J2285" i="7"/>
  <c r="K2285" i="7" s="1"/>
  <c r="J2413" i="7"/>
  <c r="K2413" i="7" s="1"/>
  <c r="H1800" i="7"/>
  <c r="I1800" i="7" s="1"/>
  <c r="H1828" i="7"/>
  <c r="I1828" i="7" s="1"/>
  <c r="J1929" i="7"/>
  <c r="K1929" i="7" s="1"/>
  <c r="J2297" i="7"/>
  <c r="K2297" i="7" s="1"/>
  <c r="J2633" i="7"/>
  <c r="K2633" i="7" s="1"/>
  <c r="H2863" i="7"/>
  <c r="I2863" i="7" s="1"/>
  <c r="J2705" i="7"/>
  <c r="K2705" i="7" s="1"/>
  <c r="J2952" i="7"/>
  <c r="K2952" i="7" s="1"/>
  <c r="J3365" i="7"/>
  <c r="K3365" i="7" s="1"/>
  <c r="J2992" i="7"/>
  <c r="K2992" i="7" s="1"/>
  <c r="J3191" i="7"/>
  <c r="K3191" i="7" s="1"/>
  <c r="J3261" i="7"/>
  <c r="K3261" i="7" s="1"/>
  <c r="J3325" i="7"/>
  <c r="K3325" i="7" s="1"/>
  <c r="J3533" i="7"/>
  <c r="K3533" i="7" s="1"/>
  <c r="J3661" i="7"/>
  <c r="K3661" i="7" s="1"/>
  <c r="J3966" i="7"/>
  <c r="K3966" i="7" s="1"/>
  <c r="H3859" i="7"/>
  <c r="I3859" i="7" s="1"/>
  <c r="H3891" i="7"/>
  <c r="I3891" i="7" s="1"/>
  <c r="L3896" i="7"/>
  <c r="J3934" i="7"/>
  <c r="K3934" i="7" s="1"/>
  <c r="H4649" i="7"/>
  <c r="I4649" i="7" s="1"/>
  <c r="J4030" i="7"/>
  <c r="K4030" i="7" s="1"/>
  <c r="J4386" i="7"/>
  <c r="K4386" i="7" s="1"/>
  <c r="H4541" i="7"/>
  <c r="I4541" i="7" s="1"/>
  <c r="H4681" i="7"/>
  <c r="I4681" i="7" s="1"/>
  <c r="L4584" i="7"/>
  <c r="H4876" i="7"/>
  <c r="I4876" i="7" s="1"/>
  <c r="H4902" i="7"/>
  <c r="I4902" i="7" s="1"/>
  <c r="H4888" i="7"/>
  <c r="I4888" i="7" s="1"/>
  <c r="J5077" i="7"/>
  <c r="K5077" i="7" s="1"/>
  <c r="J5185" i="7"/>
  <c r="K5185" i="7" s="1"/>
  <c r="J5113" i="7"/>
  <c r="K5113" i="7" s="1"/>
  <c r="H4950" i="7"/>
  <c r="I4950" i="7" s="1"/>
  <c r="H5022" i="7"/>
  <c r="I5022" i="7" s="1"/>
  <c r="H5094" i="7"/>
  <c r="I5094" i="7" s="1"/>
  <c r="H5150" i="7"/>
  <c r="I5150" i="7" s="1"/>
  <c r="H5267" i="7"/>
  <c r="I5267" i="7" s="1"/>
  <c r="H5299" i="7"/>
  <c r="I5299" i="7" s="1"/>
  <c r="H5225" i="7"/>
  <c r="I5225" i="7" s="1"/>
  <c r="J5250" i="7"/>
  <c r="K5250" i="7" s="1"/>
  <c r="J5314" i="7"/>
  <c r="K5314" i="7" s="1"/>
  <c r="J5721" i="7"/>
  <c r="K5721" i="7" s="1"/>
  <c r="H5381" i="7"/>
  <c r="I5381" i="7" s="1"/>
  <c r="H5413" i="7"/>
  <c r="I5413" i="7" s="1"/>
  <c r="J5625" i="7"/>
  <c r="K5625" i="7" s="1"/>
  <c r="J5480" i="7"/>
  <c r="K5480" i="7" s="1"/>
  <c r="J5725" i="7"/>
  <c r="K5725" i="7" s="1"/>
  <c r="H5590" i="7"/>
  <c r="I5590" i="7" s="1"/>
  <c r="H5630" i="7"/>
  <c r="I5630" i="7" s="1"/>
  <c r="H5670" i="7"/>
  <c r="I5670" i="7" s="1"/>
  <c r="H5702" i="7"/>
  <c r="I5702" i="7" s="1"/>
  <c r="H5734" i="7"/>
  <c r="I5734" i="7" s="1"/>
  <c r="H5766" i="7"/>
  <c r="I5766" i="7" s="1"/>
  <c r="J5527" i="7"/>
  <c r="K5527" i="7" s="1"/>
  <c r="H5869" i="7"/>
  <c r="I5869" i="7" s="1"/>
  <c r="J6005" i="7"/>
  <c r="K6005" i="7" s="1"/>
  <c r="J5972" i="7"/>
  <c r="K5972" i="7" s="1"/>
  <c r="J6052" i="7"/>
  <c r="K6052" i="7" s="1"/>
  <c r="J6083" i="7"/>
  <c r="K6083" i="7" s="1"/>
  <c r="H6199" i="7"/>
  <c r="I6199" i="7" s="1"/>
  <c r="H6304" i="7"/>
  <c r="I6304" i="7" s="1"/>
  <c r="J4630" i="7"/>
  <c r="K4630" i="7" s="1"/>
  <c r="J4766" i="7"/>
  <c r="K4766" i="7" s="1"/>
  <c r="L4568" i="7"/>
  <c r="L4612" i="7"/>
  <c r="L4628" i="7"/>
  <c r="J5177" i="7"/>
  <c r="K5177" i="7" s="1"/>
  <c r="J4941" i="7"/>
  <c r="K4941" i="7" s="1"/>
  <c r="J4775" i="7"/>
  <c r="K4775" i="7" s="1"/>
  <c r="J5009" i="7"/>
  <c r="K5009" i="7" s="1"/>
  <c r="J5165" i="7"/>
  <c r="K5165" i="7" s="1"/>
  <c r="H4962" i="7"/>
  <c r="I4962" i="7" s="1"/>
  <c r="H5018" i="7"/>
  <c r="I5018" i="7" s="1"/>
  <c r="H5114" i="7"/>
  <c r="I5114" i="7" s="1"/>
  <c r="H5182" i="7"/>
  <c r="I5182" i="7" s="1"/>
  <c r="J5228" i="7"/>
  <c r="K5228" i="7" s="1"/>
  <c r="H5261" i="7"/>
  <c r="I5261" i="7" s="1"/>
  <c r="H5293" i="7"/>
  <c r="I5293" i="7" s="1"/>
  <c r="H5327" i="7"/>
  <c r="I5327" i="7" s="1"/>
  <c r="J5254" i="7"/>
  <c r="K5254" i="7" s="1"/>
  <c r="J5318" i="7"/>
  <c r="K5318" i="7" s="1"/>
  <c r="H5455" i="7"/>
  <c r="I5455" i="7" s="1"/>
  <c r="H5487" i="7"/>
  <c r="I5487" i="7" s="1"/>
  <c r="L5222" i="7"/>
  <c r="L5238" i="7"/>
  <c r="J5308" i="7"/>
  <c r="K5308" i="7" s="1"/>
  <c r="H5369" i="7"/>
  <c r="I5369" i="7" s="1"/>
  <c r="J5416" i="7"/>
  <c r="K5416" i="7" s="1"/>
  <c r="J5432" i="7"/>
  <c r="K5432" i="7" s="1"/>
  <c r="H5466" i="7"/>
  <c r="I5466" i="7" s="1"/>
  <c r="J5484" i="7"/>
  <c r="K5484" i="7" s="1"/>
  <c r="J5617" i="7"/>
  <c r="K5617" i="7" s="1"/>
  <c r="J5542" i="7"/>
  <c r="K5542" i="7" s="1"/>
  <c r="H5451" i="7"/>
  <c r="I5451" i="7" s="1"/>
  <c r="H5833" i="7"/>
  <c r="I5833" i="7" s="1"/>
  <c r="H5887" i="7"/>
  <c r="I5887" i="7" s="1"/>
  <c r="H5927" i="7"/>
  <c r="I5927" i="7" s="1"/>
  <c r="J5929" i="7"/>
  <c r="K5929" i="7" s="1"/>
  <c r="J5993" i="7"/>
  <c r="K5993" i="7" s="1"/>
  <c r="J6057" i="7"/>
  <c r="K6057" i="7" s="1"/>
  <c r="J5992" i="7"/>
  <c r="K5992" i="7" s="1"/>
  <c r="J6056" i="7"/>
  <c r="K6056" i="7" s="1"/>
  <c r="J6086" i="7"/>
  <c r="K6086" i="7" s="1"/>
  <c r="H6155" i="7"/>
  <c r="I6155" i="7" s="1"/>
  <c r="H6231" i="7"/>
  <c r="I6231" i="7" s="1"/>
  <c r="J6274" i="7"/>
  <c r="K6274" i="7" s="1"/>
  <c r="H6314" i="7"/>
  <c r="I6314" i="7" s="1"/>
  <c r="H6332" i="7"/>
  <c r="I6332" i="7" s="1"/>
  <c r="J6401" i="7"/>
  <c r="K6401" i="7" s="1"/>
  <c r="L6417" i="7"/>
  <c r="J2149" i="7"/>
  <c r="K2149" i="7" s="1"/>
  <c r="J2605" i="7"/>
  <c r="K2605" i="7" s="1"/>
  <c r="J3032" i="7"/>
  <c r="K3032" i="7" s="1"/>
  <c r="J3379" i="7"/>
  <c r="K3379" i="7" s="1"/>
  <c r="J2349" i="7"/>
  <c r="K2349" i="7" s="1"/>
  <c r="J3072" i="7"/>
  <c r="K3072" i="7" s="1"/>
  <c r="L3529" i="7"/>
  <c r="L3561" i="7"/>
  <c r="L3593" i="7"/>
  <c r="L3625" i="7"/>
  <c r="L3657" i="7"/>
  <c r="L3777" i="7"/>
  <c r="J3922" i="7"/>
  <c r="K3922" i="7" s="1"/>
  <c r="J4540" i="7"/>
  <c r="K4540" i="7" s="1"/>
  <c r="H4862" i="7"/>
  <c r="I4862" i="7" s="1"/>
  <c r="H4840" i="7"/>
  <c r="I4840" i="7" s="1"/>
  <c r="J5093" i="7"/>
  <c r="K5093" i="7" s="1"/>
  <c r="J5737" i="7"/>
  <c r="K5737" i="7" s="1"/>
  <c r="L4871" i="7"/>
  <c r="H4958" i="7"/>
  <c r="I4958" i="7" s="1"/>
  <c r="H5014" i="7"/>
  <c r="I5014" i="7" s="1"/>
  <c r="H5086" i="7"/>
  <c r="I5086" i="7" s="1"/>
  <c r="H5174" i="7"/>
  <c r="I5174" i="7" s="1"/>
  <c r="H5263" i="7"/>
  <c r="I5263" i="7" s="1"/>
  <c r="H5295" i="7"/>
  <c r="I5295" i="7" s="1"/>
  <c r="J5274" i="7"/>
  <c r="K5274" i="7" s="1"/>
  <c r="H5341" i="7"/>
  <c r="I5341" i="7" s="1"/>
  <c r="H5405" i="7"/>
  <c r="I5405" i="7" s="1"/>
  <c r="H5437" i="7"/>
  <c r="I5437" i="7" s="1"/>
  <c r="H5474" i="7"/>
  <c r="I5474" i="7" s="1"/>
  <c r="H5475" i="7"/>
  <c r="I5475" i="7" s="1"/>
  <c r="H5570" i="7"/>
  <c r="I5570" i="7" s="1"/>
  <c r="H5602" i="7"/>
  <c r="I5602" i="7" s="1"/>
  <c r="H5634" i="7"/>
  <c r="I5634" i="7" s="1"/>
  <c r="H5666" i="7"/>
  <c r="I5666" i="7" s="1"/>
  <c r="H5698" i="7"/>
  <c r="I5698" i="7" s="1"/>
  <c r="H5730" i="7"/>
  <c r="I5730" i="7" s="1"/>
  <c r="H5770" i="7"/>
  <c r="I5770" i="7" s="1"/>
  <c r="J5519" i="7"/>
  <c r="K5519" i="7" s="1"/>
  <c r="J5607" i="7"/>
  <c r="K5607" i="7" s="1"/>
  <c r="H5861" i="7"/>
  <c r="I5861" i="7" s="1"/>
  <c r="H5909" i="7"/>
  <c r="I5909" i="7" s="1"/>
  <c r="J5917" i="7"/>
  <c r="K5917" i="7" s="1"/>
  <c r="J5981" i="7"/>
  <c r="K5981" i="7" s="1"/>
  <c r="H6069" i="7"/>
  <c r="I6069" i="7" s="1"/>
  <c r="J5980" i="7"/>
  <c r="K5980" i="7" s="1"/>
  <c r="J6012" i="7"/>
  <c r="K6012" i="7" s="1"/>
  <c r="J6044" i="7"/>
  <c r="K6044" i="7" s="1"/>
  <c r="H6191" i="7"/>
  <c r="I6191" i="7" s="1"/>
  <c r="H6308" i="7"/>
  <c r="I6308" i="7" s="1"/>
  <c r="H6344" i="7"/>
  <c r="I6344" i="7" s="1"/>
  <c r="J6321" i="7"/>
  <c r="K6321" i="7" s="1"/>
  <c r="J6388" i="7"/>
  <c r="K6388" i="7" s="1"/>
  <c r="J2273" i="7"/>
  <c r="K2273" i="7" s="1"/>
  <c r="J2739" i="7"/>
  <c r="K2739" i="7" s="1"/>
  <c r="J2229" i="7"/>
  <c r="K2229" i="7" s="1"/>
  <c r="J2751" i="7"/>
  <c r="K2751" i="7" s="1"/>
  <c r="J2980" i="7"/>
  <c r="K2980" i="7" s="1"/>
  <c r="L3161" i="7"/>
  <c r="L3697" i="7"/>
  <c r="L3729" i="7"/>
  <c r="L3785" i="7"/>
  <c r="L3817" i="7"/>
  <c r="J3930" i="7"/>
  <c r="K3930" i="7" s="1"/>
  <c r="L3869" i="7"/>
  <c r="J3925" i="7"/>
  <c r="K3925" i="7" s="1"/>
  <c r="J3992" i="7"/>
  <c r="K3992" i="7" s="1"/>
  <c r="J4045" i="7"/>
  <c r="K4045" i="7" s="1"/>
  <c r="J4617" i="7"/>
  <c r="K4617" i="7" s="1"/>
  <c r="J4097" i="7"/>
  <c r="K4097" i="7" s="1"/>
  <c r="J4129" i="7"/>
  <c r="K4129" i="7" s="1"/>
  <c r="J4161" i="7"/>
  <c r="K4161" i="7" s="1"/>
  <c r="J4193" i="7"/>
  <c r="K4193" i="7" s="1"/>
  <c r="J4225" i="7"/>
  <c r="K4225" i="7" s="1"/>
  <c r="J4257" i="7"/>
  <c r="K4257" i="7" s="1"/>
  <c r="J4289" i="7"/>
  <c r="K4289" i="7" s="1"/>
  <c r="J4321" i="7"/>
  <c r="K4321" i="7" s="1"/>
  <c r="J4353" i="7"/>
  <c r="K4353" i="7" s="1"/>
  <c r="J4652" i="7"/>
  <c r="K4652" i="7" s="1"/>
  <c r="J4814" i="7"/>
  <c r="K4814" i="7" s="1"/>
  <c r="H4846" i="7"/>
  <c r="I4846" i="7" s="1"/>
  <c r="L4752" i="7"/>
  <c r="J4771" i="7"/>
  <c r="K4771" i="7" s="1"/>
  <c r="J4803" i="7"/>
  <c r="K4803" i="7" s="1"/>
  <c r="J5105" i="7"/>
  <c r="K5105" i="7" s="1"/>
  <c r="J5605" i="7"/>
  <c r="K5605" i="7" s="1"/>
  <c r="H5060" i="7"/>
  <c r="I5060" i="7" s="1"/>
  <c r="H4914" i="7"/>
  <c r="I4914" i="7" s="1"/>
  <c r="H4948" i="7"/>
  <c r="I4948" i="7" s="1"/>
  <c r="H5068" i="7"/>
  <c r="I5068" i="7" s="1"/>
  <c r="H4938" i="7"/>
  <c r="I4938" i="7" s="1"/>
  <c r="H5010" i="7"/>
  <c r="I5010" i="7" s="1"/>
  <c r="H5066" i="7"/>
  <c r="I5066" i="7" s="1"/>
  <c r="H5122" i="7"/>
  <c r="I5122" i="7" s="1"/>
  <c r="H5186" i="7"/>
  <c r="I5186" i="7" s="1"/>
  <c r="H5249" i="7"/>
  <c r="I5249" i="7" s="1"/>
  <c r="H5281" i="7"/>
  <c r="I5281" i="7" s="1"/>
  <c r="H5313" i="7"/>
  <c r="I5313" i="7" s="1"/>
  <c r="H5227" i="7"/>
  <c r="I5227" i="7" s="1"/>
  <c r="L4757" i="7"/>
  <c r="L4773" i="7"/>
  <c r="L4789" i="7"/>
  <c r="L4805" i="7"/>
  <c r="L4821" i="7"/>
  <c r="L4837" i="7"/>
  <c r="L4853" i="7"/>
  <c r="L4869" i="7"/>
  <c r="L4885" i="7"/>
  <c r="L4901" i="7"/>
  <c r="J5294" i="7"/>
  <c r="K5294" i="7" s="1"/>
  <c r="J5296" i="7"/>
  <c r="K5296" i="7" s="1"/>
  <c r="L5334" i="7"/>
  <c r="L5366" i="7"/>
  <c r="H5441" i="7"/>
  <c r="I5441" i="7" s="1"/>
  <c r="H5454" i="7"/>
  <c r="I5454" i="7" s="1"/>
  <c r="J5867" i="7"/>
  <c r="K5867" i="7" s="1"/>
  <c r="L5986" i="7"/>
  <c r="H6077" i="7"/>
  <c r="I6077" i="7" s="1"/>
  <c r="H6081" i="7"/>
  <c r="I6081" i="7" s="1"/>
  <c r="J6016" i="7"/>
  <c r="K6016" i="7" s="1"/>
  <c r="L6220" i="7"/>
  <c r="H6310" i="7"/>
  <c r="I6310" i="7" s="1"/>
  <c r="J6405" i="7"/>
  <c r="K6405" i="7" s="1"/>
  <c r="J5108" i="7"/>
  <c r="K5108" i="7" s="1"/>
  <c r="J5705" i="7"/>
  <c r="K5705" i="7" s="1"/>
  <c r="J5268" i="7"/>
  <c r="K5268" i="7" s="1"/>
  <c r="J5300" i="7"/>
  <c r="K5300" i="7" s="1"/>
  <c r="J5514" i="7"/>
  <c r="K5514" i="7" s="1"/>
  <c r="J5540" i="7"/>
  <c r="K5540" i="7" s="1"/>
  <c r="J5568" i="7"/>
  <c r="K5568" i="7" s="1"/>
  <c r="J5805" i="7"/>
  <c r="K5805" i="7" s="1"/>
  <c r="L5493" i="7"/>
  <c r="L5509" i="7"/>
  <c r="L5525" i="7"/>
  <c r="L5541" i="7"/>
  <c r="J5959" i="7"/>
  <c r="K5959" i="7" s="1"/>
  <c r="L5910" i="7"/>
  <c r="L6006" i="7"/>
  <c r="L6034" i="7"/>
  <c r="J6118" i="7"/>
  <c r="K6118" i="7" s="1"/>
  <c r="J6162" i="7"/>
  <c r="K6162" i="7" s="1"/>
  <c r="J6186" i="7"/>
  <c r="K6186" i="7" s="1"/>
  <c r="J6218" i="7"/>
  <c r="K6218" i="7" s="1"/>
  <c r="J6376" i="7"/>
  <c r="K6376" i="7" s="1"/>
  <c r="J5332" i="7"/>
  <c r="K5332" i="7" s="1"/>
  <c r="J5364" i="7"/>
  <c r="K5364" i="7" s="1"/>
  <c r="J5388" i="7"/>
  <c r="K5388" i="7" s="1"/>
  <c r="J5412" i="7"/>
  <c r="K5412" i="7" s="1"/>
  <c r="J5444" i="7"/>
  <c r="K5444" i="7" s="1"/>
  <c r="J5741" i="7"/>
  <c r="K5741" i="7" s="1"/>
  <c r="L5485" i="7"/>
  <c r="J5807" i="7"/>
  <c r="K5807" i="7" s="1"/>
  <c r="J5935" i="7"/>
  <c r="K5935" i="7" s="1"/>
  <c r="L5894" i="7"/>
  <c r="L6046" i="7"/>
  <c r="L6350" i="7"/>
  <c r="L6080" i="7"/>
  <c r="J6170" i="7"/>
  <c r="K6170" i="7" s="1"/>
  <c r="J6206" i="7"/>
  <c r="K6206" i="7" s="1"/>
  <c r="L6244" i="7"/>
  <c r="J6319" i="7"/>
  <c r="K6319" i="7" s="1"/>
  <c r="J6363" i="7"/>
  <c r="K6363" i="7" s="1"/>
  <c r="J6305" i="7"/>
  <c r="K6305" i="7" s="1"/>
  <c r="L5218" i="7"/>
  <c r="L5350" i="7"/>
  <c r="L5374" i="7"/>
  <c r="L5398" i="7"/>
  <c r="L5430" i="7"/>
  <c r="J5814" i="7"/>
  <c r="K5814" i="7" s="1"/>
  <c r="J5874" i="7"/>
  <c r="K5874" i="7" s="1"/>
  <c r="L5946" i="7"/>
  <c r="L6092" i="7"/>
  <c r="L6136" i="7"/>
  <c r="L6164" i="7"/>
  <c r="L6176" i="7"/>
  <c r="L6200" i="7"/>
  <c r="J6323" i="7"/>
  <c r="K6323" i="7" s="1"/>
  <c r="J5200" i="7"/>
  <c r="K5200" i="7" s="1"/>
  <c r="J5180" i="7"/>
  <c r="K5180" i="7" s="1"/>
  <c r="J4980" i="7"/>
  <c r="K4980" i="7" s="1"/>
  <c r="J5907" i="7"/>
  <c r="K5907" i="7" s="1"/>
  <c r="J5506" i="7"/>
  <c r="K5506" i="7" s="1"/>
  <c r="J5532" i="7"/>
  <c r="K5532" i="7" s="1"/>
  <c r="J5544" i="7"/>
  <c r="K5544" i="7" s="1"/>
  <c r="J5566" i="7"/>
  <c r="K5566" i="7" s="1"/>
  <c r="J5769" i="7"/>
  <c r="K5769" i="7" s="1"/>
  <c r="J5677" i="7"/>
  <c r="K5677" i="7" s="1"/>
  <c r="J5920" i="7"/>
  <c r="K5920" i="7" s="1"/>
  <c r="J5801" i="7"/>
  <c r="K5801" i="7" s="1"/>
  <c r="L5453" i="7"/>
  <c r="J5799" i="7"/>
  <c r="K5799" i="7" s="1"/>
  <c r="J5827" i="7"/>
  <c r="K5827" i="7" s="1"/>
  <c r="J5888" i="7"/>
  <c r="K5888" i="7" s="1"/>
  <c r="L5878" i="7"/>
  <c r="L5970" i="7"/>
  <c r="L6038" i="7"/>
  <c r="J6146" i="7"/>
  <c r="K6146" i="7" s="1"/>
  <c r="J6178" i="7"/>
  <c r="K6178" i="7" s="1"/>
  <c r="J6210" i="7"/>
  <c r="K6210" i="7" s="1"/>
  <c r="H225" i="7"/>
  <c r="I225" i="7" s="1"/>
  <c r="J478" i="7"/>
  <c r="K478" i="7" s="1"/>
  <c r="H717" i="7"/>
  <c r="I717" i="7" s="1"/>
  <c r="H753" i="7"/>
  <c r="I753" i="7" s="1"/>
  <c r="H801" i="7"/>
  <c r="I801" i="7" s="1"/>
  <c r="H649" i="7"/>
  <c r="I649" i="7" s="1"/>
  <c r="H1482" i="7"/>
  <c r="I1482" i="7" s="1"/>
  <c r="J1717" i="7"/>
  <c r="K1717" i="7" s="1"/>
  <c r="H1562" i="7"/>
  <c r="I1562" i="7" s="1"/>
  <c r="J1801" i="7"/>
  <c r="K1801" i="7" s="1"/>
  <c r="H1748" i="7"/>
  <c r="I1748" i="7" s="1"/>
  <c r="H11" i="7"/>
  <c r="I11" i="7" s="1"/>
  <c r="J368" i="7"/>
  <c r="K368" i="7" s="1"/>
  <c r="H689" i="7"/>
  <c r="I689" i="7" s="1"/>
  <c r="J987" i="7"/>
  <c r="K987" i="7" s="1"/>
  <c r="L122" i="7"/>
  <c r="J1135" i="7"/>
  <c r="K1135" i="7" s="1"/>
  <c r="J1371" i="7"/>
  <c r="K1371" i="7" s="1"/>
  <c r="J2141" i="7"/>
  <c r="K2141" i="7" s="1"/>
  <c r="H1416" i="7"/>
  <c r="I1416" i="7" s="1"/>
  <c r="H1496" i="7"/>
  <c r="I1496" i="7" s="1"/>
  <c r="H1584" i="7"/>
  <c r="I1584" i="7" s="1"/>
  <c r="J1805" i="7"/>
  <c r="K1805" i="7" s="1"/>
  <c r="J1981" i="7"/>
  <c r="K1981" i="7" s="1"/>
  <c r="J1497" i="7"/>
  <c r="K1497" i="7" s="1"/>
  <c r="H10" i="7"/>
  <c r="I10" i="7" s="1"/>
  <c r="H189" i="7"/>
  <c r="I189" i="7" s="1"/>
  <c r="H209" i="7"/>
  <c r="I209" i="7" s="1"/>
  <c r="J240" i="7"/>
  <c r="K240" i="7" s="1"/>
  <c r="H377" i="7"/>
  <c r="I377" i="7" s="1"/>
  <c r="J584" i="7"/>
  <c r="K584" i="7" s="1"/>
  <c r="J79" i="7"/>
  <c r="K79" i="7" s="1"/>
  <c r="H161" i="7"/>
  <c r="I161" i="7" s="1"/>
  <c r="H491" i="7"/>
  <c r="I491" i="7" s="1"/>
  <c r="J550" i="7"/>
  <c r="K550" i="7" s="1"/>
  <c r="J715" i="7"/>
  <c r="K715" i="7" s="1"/>
  <c r="J763" i="7"/>
  <c r="K763" i="7" s="1"/>
  <c r="J847" i="7"/>
  <c r="K847" i="7" s="1"/>
  <c r="J703" i="7"/>
  <c r="K703" i="7" s="1"/>
  <c r="J735" i="7"/>
  <c r="K735" i="7" s="1"/>
  <c r="H1456" i="7"/>
  <c r="I1456" i="7" s="1"/>
  <c r="H1616" i="7"/>
  <c r="I1616" i="7" s="1"/>
  <c r="J1937" i="7"/>
  <c r="K1937" i="7" s="1"/>
  <c r="H836" i="7"/>
  <c r="I836" i="7" s="1"/>
  <c r="J858" i="7"/>
  <c r="K858" i="7" s="1"/>
  <c r="J878" i="7"/>
  <c r="K878" i="7" s="1"/>
  <c r="J898" i="7"/>
  <c r="K898" i="7" s="1"/>
  <c r="J914" i="7"/>
  <c r="K914" i="7" s="1"/>
  <c r="J934" i="7"/>
  <c r="K934" i="7" s="1"/>
  <c r="J958" i="7"/>
  <c r="K958" i="7" s="1"/>
  <c r="J982" i="7"/>
  <c r="K982" i="7" s="1"/>
  <c r="J1014" i="7"/>
  <c r="K1014" i="7" s="1"/>
  <c r="J1034" i="7"/>
  <c r="K1034" i="7" s="1"/>
  <c r="J1050" i="7"/>
  <c r="K1050" i="7" s="1"/>
  <c r="J1070" i="7"/>
  <c r="K1070" i="7" s="1"/>
  <c r="J1094" i="7"/>
  <c r="K1094" i="7" s="1"/>
  <c r="J1118" i="7"/>
  <c r="K1118" i="7" s="1"/>
  <c r="J1138" i="7"/>
  <c r="K1138" i="7" s="1"/>
  <c r="J1158" i="7"/>
  <c r="K1158" i="7" s="1"/>
  <c r="J1174" i="7"/>
  <c r="K1174" i="7" s="1"/>
  <c r="J1194" i="7"/>
  <c r="K1194" i="7" s="1"/>
  <c r="J1214" i="7"/>
  <c r="K1214" i="7" s="1"/>
  <c r="J1230" i="7"/>
  <c r="K1230" i="7" s="1"/>
  <c r="J1246" i="7"/>
  <c r="K1246" i="7" s="1"/>
  <c r="J1262" i="7"/>
  <c r="K1262" i="7" s="1"/>
  <c r="J1282" i="7"/>
  <c r="K1282" i="7" s="1"/>
  <c r="J1310" i="7"/>
  <c r="K1310" i="7" s="1"/>
  <c r="J1330" i="7"/>
  <c r="K1330" i="7" s="1"/>
  <c r="J1350" i="7"/>
  <c r="K1350" i="7" s="1"/>
  <c r="J1366" i="7"/>
  <c r="K1366" i="7" s="1"/>
  <c r="J1382" i="7"/>
  <c r="K1382" i="7" s="1"/>
  <c r="J1402" i="7"/>
  <c r="K1402" i="7" s="1"/>
  <c r="J1505" i="7"/>
  <c r="K1505" i="7" s="1"/>
  <c r="J1604" i="7"/>
  <c r="K1604" i="7" s="1"/>
  <c r="J1793" i="7"/>
  <c r="K1793" i="7" s="1"/>
  <c r="J1553" i="7"/>
  <c r="K1553" i="7" s="1"/>
  <c r="H1684" i="7"/>
  <c r="I1684" i="7" s="1"/>
  <c r="J288" i="7"/>
  <c r="K288" i="7" s="1"/>
  <c r="J457" i="7"/>
  <c r="K457" i="7" s="1"/>
  <c r="H303" i="7"/>
  <c r="I303" i="7" s="1"/>
  <c r="J184" i="7"/>
  <c r="K184" i="7" s="1"/>
  <c r="J280" i="7"/>
  <c r="K280" i="7" s="1"/>
  <c r="J616" i="7"/>
  <c r="K616" i="7" s="1"/>
  <c r="J574" i="7"/>
  <c r="K574" i="7" s="1"/>
  <c r="J606" i="7"/>
  <c r="K606" i="7" s="1"/>
  <c r="J654" i="7"/>
  <c r="K654" i="7" s="1"/>
  <c r="H713" i="7"/>
  <c r="I713" i="7" s="1"/>
  <c r="H761" i="7"/>
  <c r="I761" i="7" s="1"/>
  <c r="J1075" i="7"/>
  <c r="K1075" i="7" s="1"/>
  <c r="J754" i="7"/>
  <c r="K754" i="7" s="1"/>
  <c r="J843" i="7"/>
  <c r="K843" i="7" s="1"/>
  <c r="J963" i="7"/>
  <c r="K963" i="7" s="1"/>
  <c r="J1387" i="7"/>
  <c r="K1387" i="7" s="1"/>
  <c r="H1432" i="7"/>
  <c r="I1432" i="7" s="1"/>
  <c r="H1538" i="7"/>
  <c r="I1538" i="7" s="1"/>
  <c r="J1713" i="7"/>
  <c r="K1713" i="7" s="1"/>
  <c r="H792" i="7"/>
  <c r="I792" i="7" s="1"/>
  <c r="H848" i="7"/>
  <c r="I848" i="7" s="1"/>
  <c r="H860" i="7"/>
  <c r="I860" i="7" s="1"/>
  <c r="H872" i="7"/>
  <c r="I872" i="7" s="1"/>
  <c r="H884" i="7"/>
  <c r="I884" i="7" s="1"/>
  <c r="H892" i="7"/>
  <c r="I892" i="7" s="1"/>
  <c r="H900" i="7"/>
  <c r="I900" i="7" s="1"/>
  <c r="H912" i="7"/>
  <c r="I912" i="7" s="1"/>
  <c r="H924" i="7"/>
  <c r="I924" i="7" s="1"/>
  <c r="H932" i="7"/>
  <c r="I932" i="7" s="1"/>
  <c r="H948" i="7"/>
  <c r="I948" i="7" s="1"/>
  <c r="H956" i="7"/>
  <c r="I956" i="7" s="1"/>
  <c r="H964" i="7"/>
  <c r="I964" i="7" s="1"/>
  <c r="H976" i="7"/>
  <c r="I976" i="7" s="1"/>
  <c r="H988" i="7"/>
  <c r="I988" i="7" s="1"/>
  <c r="H1004" i="7"/>
  <c r="I1004" i="7" s="1"/>
  <c r="H1016" i="7"/>
  <c r="I1016" i="7" s="1"/>
  <c r="H1024" i="7"/>
  <c r="I1024" i="7" s="1"/>
  <c r="H1032" i="7"/>
  <c r="I1032" i="7" s="1"/>
  <c r="H1040" i="7"/>
  <c r="I1040" i="7" s="1"/>
  <c r="H1048" i="7"/>
  <c r="I1048" i="7" s="1"/>
  <c r="H1060" i="7"/>
  <c r="I1060" i="7" s="1"/>
  <c r="H1072" i="7"/>
  <c r="I1072" i="7" s="1"/>
  <c r="H1084" i="7"/>
  <c r="I1084" i="7" s="1"/>
  <c r="H1096" i="7"/>
  <c r="I1096" i="7" s="1"/>
  <c r="H1104" i="7"/>
  <c r="I1104" i="7" s="1"/>
  <c r="H1116" i="7"/>
  <c r="I1116" i="7" s="1"/>
  <c r="H1124" i="7"/>
  <c r="I1124" i="7" s="1"/>
  <c r="H1136" i="7"/>
  <c r="I1136" i="7" s="1"/>
  <c r="H1152" i="7"/>
  <c r="I1152" i="7" s="1"/>
  <c r="H1160" i="7"/>
  <c r="I1160" i="7" s="1"/>
  <c r="H1168" i="7"/>
  <c r="I1168" i="7" s="1"/>
  <c r="H1176" i="7"/>
  <c r="I1176" i="7" s="1"/>
  <c r="H1184" i="7"/>
  <c r="I1184" i="7" s="1"/>
  <c r="H1196" i="7"/>
  <c r="I1196" i="7" s="1"/>
  <c r="H1204" i="7"/>
  <c r="I1204" i="7" s="1"/>
  <c r="H1212" i="7"/>
  <c r="I1212" i="7" s="1"/>
  <c r="H1220" i="7"/>
  <c r="I1220" i="7" s="1"/>
  <c r="H1228" i="7"/>
  <c r="I1228" i="7" s="1"/>
  <c r="H1236" i="7"/>
  <c r="I1236" i="7" s="1"/>
  <c r="H1248" i="7"/>
  <c r="I1248" i="7" s="1"/>
  <c r="H1260" i="7"/>
  <c r="I1260" i="7" s="1"/>
  <c r="H1272" i="7"/>
  <c r="I1272" i="7" s="1"/>
  <c r="H1284" i="7"/>
  <c r="I1284" i="7" s="1"/>
  <c r="H1296" i="7"/>
  <c r="I1296" i="7" s="1"/>
  <c r="H1308" i="7"/>
  <c r="I1308" i="7" s="1"/>
  <c r="H1320" i="7"/>
  <c r="I1320" i="7" s="1"/>
  <c r="H1332" i="7"/>
  <c r="I1332" i="7" s="1"/>
  <c r="H1344" i="7"/>
  <c r="I1344" i="7" s="1"/>
  <c r="H1352" i="7"/>
  <c r="I1352" i="7" s="1"/>
  <c r="H1364" i="7"/>
  <c r="I1364" i="7" s="1"/>
  <c r="H1376" i="7"/>
  <c r="I1376" i="7" s="1"/>
  <c r="H1384" i="7"/>
  <c r="I1384" i="7" s="1"/>
  <c r="H1392" i="7"/>
  <c r="I1392" i="7" s="1"/>
  <c r="H1400" i="7"/>
  <c r="I1400" i="7" s="1"/>
  <c r="J1473" i="7"/>
  <c r="K1473" i="7" s="1"/>
  <c r="J1544" i="7"/>
  <c r="K1544" i="7" s="1"/>
  <c r="H1574" i="7"/>
  <c r="I1574" i="7" s="1"/>
  <c r="J1797" i="7"/>
  <c r="K1797" i="7" s="1"/>
  <c r="J1521" i="7"/>
  <c r="K1521" i="7" s="1"/>
  <c r="H1630" i="7"/>
  <c r="I1630" i="7" s="1"/>
  <c r="H1750" i="7"/>
  <c r="I1750" i="7" s="1"/>
  <c r="J86" i="7"/>
  <c r="K86" i="7" s="1"/>
  <c r="J277" i="7"/>
  <c r="K277" i="7" s="1"/>
  <c r="J8" i="7"/>
  <c r="K8" i="7" s="1"/>
  <c r="J110" i="7"/>
  <c r="K110" i="7" s="1"/>
  <c r="J279" i="7"/>
  <c r="K279" i="7" s="1"/>
  <c r="J349" i="7"/>
  <c r="K349" i="7" s="1"/>
  <c r="J511" i="7"/>
  <c r="K511" i="7" s="1"/>
  <c r="J579" i="7"/>
  <c r="K579" i="7" s="1"/>
  <c r="J1689" i="7"/>
  <c r="K1689" i="7" s="1"/>
  <c r="J766" i="7"/>
  <c r="K766" i="7" s="1"/>
  <c r="J178" i="7"/>
  <c r="K178" i="7" s="1"/>
  <c r="J242" i="7"/>
  <c r="K242" i="7" s="1"/>
  <c r="J410" i="7"/>
  <c r="K410" i="7" s="1"/>
  <c r="J562" i="7"/>
  <c r="K562" i="7" s="1"/>
  <c r="J642" i="7"/>
  <c r="K642" i="7" s="1"/>
  <c r="J658" i="7"/>
  <c r="K658" i="7" s="1"/>
  <c r="J674" i="7"/>
  <c r="K674" i="7" s="1"/>
  <c r="J774" i="7"/>
  <c r="K774" i="7" s="1"/>
  <c r="L759" i="7"/>
  <c r="S759" i="7" s="1"/>
  <c r="J2025" i="7"/>
  <c r="K2025" i="7" s="1"/>
  <c r="L116" i="7"/>
  <c r="L172" i="7"/>
  <c r="L236" i="7"/>
  <c r="L308" i="7"/>
  <c r="L404" i="7"/>
  <c r="L436" i="7"/>
  <c r="L504" i="7"/>
  <c r="J1518" i="7"/>
  <c r="K1518" i="7" s="1"/>
  <c r="J1696" i="7"/>
  <c r="K1696" i="7" s="1"/>
  <c r="J1712" i="7"/>
  <c r="K1712" i="7" s="1"/>
  <c r="J1941" i="7"/>
  <c r="K1941" i="7" s="1"/>
  <c r="L1420" i="7"/>
  <c r="S1420" i="7" s="1"/>
  <c r="J2209" i="7"/>
  <c r="K2209" i="7" s="1"/>
  <c r="J2497" i="7"/>
  <c r="K2497" i="7" s="1"/>
  <c r="H2624" i="7"/>
  <c r="I2624" i="7" s="1"/>
  <c r="J2900" i="7"/>
  <c r="K2900" i="7" s="1"/>
  <c r="J2317" i="7"/>
  <c r="K2317" i="7" s="1"/>
  <c r="J2593" i="7"/>
  <c r="K2593" i="7" s="1"/>
  <c r="J3100" i="7"/>
  <c r="K3100" i="7" s="1"/>
  <c r="J1667" i="7"/>
  <c r="K1667" i="7" s="1"/>
  <c r="J2245" i="7"/>
  <c r="K2245" i="7" s="1"/>
  <c r="J2453" i="7"/>
  <c r="K2453" i="7" s="1"/>
  <c r="J2653" i="7"/>
  <c r="K2653" i="7" s="1"/>
  <c r="J1830" i="7"/>
  <c r="K1830" i="7" s="1"/>
  <c r="J2177" i="7"/>
  <c r="K2177" i="7" s="1"/>
  <c r="J2365" i="7"/>
  <c r="K2365" i="7" s="1"/>
  <c r="J2501" i="7"/>
  <c r="K2501" i="7" s="1"/>
  <c r="H1878" i="7"/>
  <c r="I1878" i="7" s="1"/>
  <c r="H1918" i="7"/>
  <c r="I1918" i="7" s="1"/>
  <c r="H1950" i="7"/>
  <c r="I1950" i="7" s="1"/>
  <c r="H1982" i="7"/>
  <c r="I1982" i="7" s="1"/>
  <c r="H2022" i="7"/>
  <c r="I2022" i="7" s="1"/>
  <c r="H2054" i="7"/>
  <c r="I2054" i="7" s="1"/>
  <c r="H2086" i="7"/>
  <c r="I2086" i="7" s="1"/>
  <c r="H2126" i="7"/>
  <c r="I2126" i="7" s="1"/>
  <c r="H2158" i="7"/>
  <c r="I2158" i="7" s="1"/>
  <c r="H2198" i="7"/>
  <c r="I2198" i="7" s="1"/>
  <c r="H2230" i="7"/>
  <c r="I2230" i="7" s="1"/>
  <c r="H2262" i="7"/>
  <c r="I2262" i="7" s="1"/>
  <c r="H2294" i="7"/>
  <c r="I2294" i="7" s="1"/>
  <c r="H2326" i="7"/>
  <c r="I2326" i="7" s="1"/>
  <c r="H2358" i="7"/>
  <c r="I2358" i="7" s="1"/>
  <c r="H2390" i="7"/>
  <c r="I2390" i="7" s="1"/>
  <c r="H2422" i="7"/>
  <c r="I2422" i="7" s="1"/>
  <c r="H2454" i="7"/>
  <c r="I2454" i="7" s="1"/>
  <c r="H2494" i="7"/>
  <c r="I2494" i="7" s="1"/>
  <c r="H2542" i="7"/>
  <c r="I2542" i="7" s="1"/>
  <c r="H2574" i="7"/>
  <c r="I2574" i="7" s="1"/>
  <c r="H2614" i="7"/>
  <c r="I2614" i="7" s="1"/>
  <c r="H2646" i="7"/>
  <c r="I2646" i="7" s="1"/>
  <c r="J1695" i="7"/>
  <c r="K1695" i="7" s="1"/>
  <c r="L1749" i="7"/>
  <c r="J1791" i="7"/>
  <c r="K1791" i="7" s="1"/>
  <c r="J1823" i="7"/>
  <c r="K1823" i="7" s="1"/>
  <c r="H2897" i="7"/>
  <c r="I2897" i="7" s="1"/>
  <c r="H2929" i="7"/>
  <c r="I2929" i="7" s="1"/>
  <c r="H2961" i="7"/>
  <c r="I2961" i="7" s="1"/>
  <c r="H2993" i="7"/>
  <c r="I2993" i="7" s="1"/>
  <c r="H3025" i="7"/>
  <c r="I3025" i="7" s="1"/>
  <c r="H3065" i="7"/>
  <c r="I3065" i="7" s="1"/>
  <c r="H3097" i="7"/>
  <c r="I3097" i="7" s="1"/>
  <c r="J3151" i="7"/>
  <c r="K3151" i="7" s="1"/>
  <c r="J3257" i="7"/>
  <c r="K3257" i="7" s="1"/>
  <c r="H3295" i="7"/>
  <c r="I3295" i="7" s="1"/>
  <c r="J3321" i="7"/>
  <c r="K3321" i="7" s="1"/>
  <c r="J2770" i="7"/>
  <c r="K2770" i="7" s="1"/>
  <c r="J2834" i="7"/>
  <c r="K2834" i="7" s="1"/>
  <c r="J3445" i="7"/>
  <c r="K3445" i="7" s="1"/>
  <c r="H3210" i="7"/>
  <c r="I3210" i="7" s="1"/>
  <c r="J3856" i="7"/>
  <c r="K3856" i="7" s="1"/>
  <c r="J4398" i="7"/>
  <c r="K4398" i="7" s="1"/>
  <c r="J4526" i="7"/>
  <c r="K4526" i="7" s="1"/>
  <c r="H4032" i="7"/>
  <c r="I4032" i="7" s="1"/>
  <c r="J4058" i="7"/>
  <c r="K4058" i="7" s="1"/>
  <c r="J4314" i="7"/>
  <c r="K4314" i="7" s="1"/>
  <c r="J4474" i="7"/>
  <c r="K4474" i="7" s="1"/>
  <c r="H4569" i="7"/>
  <c r="I4569" i="7" s="1"/>
  <c r="H3903" i="7"/>
  <c r="I3903" i="7" s="1"/>
  <c r="H4031" i="7"/>
  <c r="I4031" i="7" s="1"/>
  <c r="H4063" i="7"/>
  <c r="I4063" i="7" s="1"/>
  <c r="J4085" i="7"/>
  <c r="K4085" i="7" s="1"/>
  <c r="J4105" i="7"/>
  <c r="K4105" i="7" s="1"/>
  <c r="J4125" i="7"/>
  <c r="K4125" i="7" s="1"/>
  <c r="J4149" i="7"/>
  <c r="K4149" i="7" s="1"/>
  <c r="J4169" i="7"/>
  <c r="K4169" i="7" s="1"/>
  <c r="J4189" i="7"/>
  <c r="K4189" i="7" s="1"/>
  <c r="J4213" i="7"/>
  <c r="K4213" i="7" s="1"/>
  <c r="J4233" i="7"/>
  <c r="K4233" i="7" s="1"/>
  <c r="J4253" i="7"/>
  <c r="K4253" i="7" s="1"/>
  <c r="J4277" i="7"/>
  <c r="K4277" i="7" s="1"/>
  <c r="J4297" i="7"/>
  <c r="K4297" i="7" s="1"/>
  <c r="J4317" i="7"/>
  <c r="K4317" i="7" s="1"/>
  <c r="J4341" i="7"/>
  <c r="K4341" i="7" s="1"/>
  <c r="J4365" i="7"/>
  <c r="K4365" i="7" s="1"/>
  <c r="J4389" i="7"/>
  <c r="K4389" i="7" s="1"/>
  <c r="J4413" i="7"/>
  <c r="K4413" i="7" s="1"/>
  <c r="J4437" i="7"/>
  <c r="K4437" i="7" s="1"/>
  <c r="J4457" i="7"/>
  <c r="K4457" i="7" s="1"/>
  <c r="J4477" i="7"/>
  <c r="K4477" i="7" s="1"/>
  <c r="J4501" i="7"/>
  <c r="K4501" i="7" s="1"/>
  <c r="J4521" i="7"/>
  <c r="K4521" i="7" s="1"/>
  <c r="J4558" i="7"/>
  <c r="K4558" i="7" s="1"/>
  <c r="H4717" i="7"/>
  <c r="I4717" i="7" s="1"/>
  <c r="J4889" i="7"/>
  <c r="K4889" i="7" s="1"/>
  <c r="J4702" i="7"/>
  <c r="K4702" i="7" s="1"/>
  <c r="L4712" i="7"/>
  <c r="J72" i="7"/>
  <c r="K72" i="7" s="1"/>
  <c r="J571" i="7"/>
  <c r="K571" i="7" s="1"/>
  <c r="J120" i="7"/>
  <c r="K120" i="7" s="1"/>
  <c r="J398" i="7"/>
  <c r="K398" i="7" s="1"/>
  <c r="J1697" i="7"/>
  <c r="K1697" i="7" s="1"/>
  <c r="J704" i="7"/>
  <c r="K704" i="7" s="1"/>
  <c r="J736" i="7"/>
  <c r="K736" i="7" s="1"/>
  <c r="J815" i="7"/>
  <c r="K815" i="7" s="1"/>
  <c r="J667" i="7"/>
  <c r="K667" i="7" s="1"/>
  <c r="J706" i="7"/>
  <c r="K706" i="7" s="1"/>
  <c r="J1596" i="7"/>
  <c r="K1596" i="7" s="1"/>
  <c r="L655" i="7"/>
  <c r="S655" i="7" s="1"/>
  <c r="J1657" i="7"/>
  <c r="K1657" i="7" s="1"/>
  <c r="L632" i="7"/>
  <c r="L664" i="7"/>
  <c r="L708" i="7"/>
  <c r="J2037" i="7"/>
  <c r="K2037" i="7" s="1"/>
  <c r="J1537" i="7"/>
  <c r="K1537" i="7" s="1"/>
  <c r="J2117" i="7"/>
  <c r="K2117" i="7" s="1"/>
  <c r="H2730" i="7"/>
  <c r="I2730" i="7" s="1"/>
  <c r="H1804" i="7"/>
  <c r="I1804" i="7" s="1"/>
  <c r="H1840" i="7"/>
  <c r="I1840" i="7" s="1"/>
  <c r="J1961" i="7"/>
  <c r="K1961" i="7" s="1"/>
  <c r="J2924" i="7"/>
  <c r="K2924" i="7" s="1"/>
  <c r="J3381" i="7"/>
  <c r="K3381" i="7" s="1"/>
  <c r="J1911" i="7"/>
  <c r="K1911" i="7" s="1"/>
  <c r="J1927" i="7"/>
  <c r="K1927" i="7" s="1"/>
  <c r="J1943" i="7"/>
  <c r="K1943" i="7" s="1"/>
  <c r="J1959" i="7"/>
  <c r="K1959" i="7" s="1"/>
  <c r="J1975" i="7"/>
  <c r="K1975" i="7" s="1"/>
  <c r="J2015" i="7"/>
  <c r="K2015" i="7" s="1"/>
  <c r="J2031" i="7"/>
  <c r="K2031" i="7" s="1"/>
  <c r="J2047" i="7"/>
  <c r="K2047" i="7" s="1"/>
  <c r="J2063" i="7"/>
  <c r="K2063" i="7" s="1"/>
  <c r="J2079" i="7"/>
  <c r="K2079" i="7" s="1"/>
  <c r="J2095" i="7"/>
  <c r="K2095" i="7" s="1"/>
  <c r="J2135" i="7"/>
  <c r="K2135" i="7" s="1"/>
  <c r="J2151" i="7"/>
  <c r="K2151" i="7" s="1"/>
  <c r="J2167" i="7"/>
  <c r="K2167" i="7" s="1"/>
  <c r="J2183" i="7"/>
  <c r="K2183" i="7" s="1"/>
  <c r="J2223" i="7"/>
  <c r="K2223" i="7" s="1"/>
  <c r="J2239" i="7"/>
  <c r="K2239" i="7" s="1"/>
  <c r="J2255" i="7"/>
  <c r="K2255" i="7" s="1"/>
  <c r="J2343" i="7"/>
  <c r="K2343" i="7" s="1"/>
  <c r="J2359" i="7"/>
  <c r="K2359" i="7" s="1"/>
  <c r="J2375" i="7"/>
  <c r="K2375" i="7" s="1"/>
  <c r="J2391" i="7"/>
  <c r="K2391" i="7" s="1"/>
  <c r="J2407" i="7"/>
  <c r="K2407" i="7" s="1"/>
  <c r="J2423" i="7"/>
  <c r="K2423" i="7" s="1"/>
  <c r="J2479" i="7"/>
  <c r="K2479" i="7" s="1"/>
  <c r="J2519" i="7"/>
  <c r="K2519" i="7" s="1"/>
  <c r="J2539" i="7"/>
  <c r="K2539" i="7" s="1"/>
  <c r="J2555" i="7"/>
  <c r="K2555" i="7" s="1"/>
  <c r="J2571" i="7"/>
  <c r="K2571" i="7" s="1"/>
  <c r="J2591" i="7"/>
  <c r="K2591" i="7" s="1"/>
  <c r="J2607" i="7"/>
  <c r="K2607" i="7" s="1"/>
  <c r="J2623" i="7"/>
  <c r="K2623" i="7" s="1"/>
  <c r="J2639" i="7"/>
  <c r="K2639" i="7" s="1"/>
  <c r="J2655" i="7"/>
  <c r="K2655" i="7" s="1"/>
  <c r="J3044" i="7"/>
  <c r="K3044" i="7" s="1"/>
  <c r="H3259" i="7"/>
  <c r="I3259" i="7" s="1"/>
  <c r="J3285" i="7"/>
  <c r="K3285" i="7" s="1"/>
  <c r="H3323" i="7"/>
  <c r="I3323" i="7" s="1"/>
  <c r="J3349" i="7"/>
  <c r="K3349" i="7" s="1"/>
  <c r="H3142" i="7"/>
  <c r="I3142" i="7" s="1"/>
  <c r="H3174" i="7"/>
  <c r="I3174" i="7" s="1"/>
  <c r="J2742" i="7"/>
  <c r="K2742" i="7" s="1"/>
  <c r="J2806" i="7"/>
  <c r="K2806" i="7" s="1"/>
  <c r="J2870" i="7"/>
  <c r="K2870" i="7" s="1"/>
  <c r="J2898" i="7"/>
  <c r="K2898" i="7" s="1"/>
  <c r="J2914" i="7"/>
  <c r="K2914" i="7" s="1"/>
  <c r="J2934" i="7"/>
  <c r="K2934" i="7" s="1"/>
  <c r="J2950" i="7"/>
  <c r="K2950" i="7" s="1"/>
  <c r="J2966" i="7"/>
  <c r="K2966" i="7" s="1"/>
  <c r="J2982" i="7"/>
  <c r="K2982" i="7" s="1"/>
  <c r="J2998" i="7"/>
  <c r="K2998" i="7" s="1"/>
  <c r="J3018" i="7"/>
  <c r="K3018" i="7" s="1"/>
  <c r="J3034" i="7"/>
  <c r="K3034" i="7" s="1"/>
  <c r="J3058" i="7"/>
  <c r="K3058" i="7" s="1"/>
  <c r="J3074" i="7"/>
  <c r="K3074" i="7" s="1"/>
  <c r="J3090" i="7"/>
  <c r="K3090" i="7" s="1"/>
  <c r="J3106" i="7"/>
  <c r="K3106" i="7" s="1"/>
  <c r="J3469" i="7"/>
  <c r="K3469" i="7" s="1"/>
  <c r="J3501" i="7"/>
  <c r="K3501" i="7" s="1"/>
  <c r="H3863" i="7"/>
  <c r="I3863" i="7" s="1"/>
  <c r="H3895" i="7"/>
  <c r="I3895" i="7" s="1"/>
  <c r="H3198" i="7"/>
  <c r="I3198" i="7" s="1"/>
  <c r="H3230" i="7"/>
  <c r="I3230" i="7" s="1"/>
  <c r="J3404" i="7"/>
  <c r="K3404" i="7" s="1"/>
  <c r="J3420" i="7"/>
  <c r="K3420" i="7" s="1"/>
  <c r="J3440" i="7"/>
  <c r="K3440" i="7" s="1"/>
  <c r="J3456" i="7"/>
  <c r="K3456" i="7" s="1"/>
  <c r="J3472" i="7"/>
  <c r="K3472" i="7" s="1"/>
  <c r="J3488" i="7"/>
  <c r="K3488" i="7" s="1"/>
  <c r="J3504" i="7"/>
  <c r="K3504" i="7" s="1"/>
  <c r="J3524" i="7"/>
  <c r="K3524" i="7" s="1"/>
  <c r="J3540" i="7"/>
  <c r="K3540" i="7" s="1"/>
  <c r="J3556" i="7"/>
  <c r="K3556" i="7" s="1"/>
  <c r="J3572" i="7"/>
  <c r="K3572" i="7" s="1"/>
  <c r="J3588" i="7"/>
  <c r="K3588" i="7" s="1"/>
  <c r="J3604" i="7"/>
  <c r="K3604" i="7" s="1"/>
  <c r="J3620" i="7"/>
  <c r="K3620" i="7" s="1"/>
  <c r="J3636" i="7"/>
  <c r="K3636" i="7" s="1"/>
  <c r="J3652" i="7"/>
  <c r="K3652" i="7" s="1"/>
  <c r="J3672" i="7"/>
  <c r="K3672" i="7" s="1"/>
  <c r="J3688" i="7"/>
  <c r="K3688" i="7" s="1"/>
  <c r="J3704" i="7"/>
  <c r="K3704" i="7" s="1"/>
  <c r="J3720" i="7"/>
  <c r="K3720" i="7" s="1"/>
  <c r="J3736" i="7"/>
  <c r="K3736" i="7" s="1"/>
  <c r="J3752" i="7"/>
  <c r="K3752" i="7" s="1"/>
  <c r="J3772" i="7"/>
  <c r="K3772" i="7" s="1"/>
  <c r="J3792" i="7"/>
  <c r="K3792" i="7" s="1"/>
  <c r="J3808" i="7"/>
  <c r="K3808" i="7" s="1"/>
  <c r="J3824" i="7"/>
  <c r="K3824" i="7" s="1"/>
  <c r="J3840" i="7"/>
  <c r="K3840" i="7" s="1"/>
  <c r="J3910" i="7"/>
  <c r="K3910" i="7" s="1"/>
  <c r="H4028" i="7"/>
  <c r="I4028" i="7" s="1"/>
  <c r="J4054" i="7"/>
  <c r="K4054" i="7" s="1"/>
  <c r="J4330" i="7"/>
  <c r="K4330" i="7" s="1"/>
  <c r="H4583" i="7"/>
  <c r="I4583" i="7" s="1"/>
  <c r="H3907" i="7"/>
  <c r="I3907" i="7" s="1"/>
  <c r="H4019" i="7"/>
  <c r="I4019" i="7" s="1"/>
  <c r="H4051" i="7"/>
  <c r="I4051" i="7" s="1"/>
  <c r="J5109" i="7"/>
  <c r="K5109" i="7" s="1"/>
  <c r="J4711" i="7"/>
  <c r="K4711" i="7" s="1"/>
  <c r="J4913" i="7"/>
  <c r="K4913" i="7" s="1"/>
  <c r="J2089" i="7"/>
  <c r="K2089" i="7" s="1"/>
  <c r="J2009" i="7"/>
  <c r="K2009" i="7" s="1"/>
  <c r="J1853" i="7"/>
  <c r="K1853" i="7" s="1"/>
  <c r="J2361" i="7"/>
  <c r="K2361" i="7" s="1"/>
  <c r="J2417" i="7"/>
  <c r="K2417" i="7" s="1"/>
  <c r="J2573" i="7"/>
  <c r="K2573" i="7" s="1"/>
  <c r="L1515" i="7"/>
  <c r="L1579" i="7"/>
  <c r="L1643" i="7"/>
  <c r="H2841" i="7"/>
  <c r="I2841" i="7" s="1"/>
  <c r="H1770" i="7"/>
  <c r="I1770" i="7" s="1"/>
  <c r="H1806" i="7"/>
  <c r="I1806" i="7" s="1"/>
  <c r="H1842" i="7"/>
  <c r="I1842" i="7" s="1"/>
  <c r="H1850" i="7"/>
  <c r="I1850" i="7" s="1"/>
  <c r="H1882" i="7"/>
  <c r="I1882" i="7" s="1"/>
  <c r="H1922" i="7"/>
  <c r="I1922" i="7" s="1"/>
  <c r="H1954" i="7"/>
  <c r="I1954" i="7" s="1"/>
  <c r="H1994" i="7"/>
  <c r="I1994" i="7" s="1"/>
  <c r="H2026" i="7"/>
  <c r="I2026" i="7" s="1"/>
  <c r="H2058" i="7"/>
  <c r="I2058" i="7" s="1"/>
  <c r="H2090" i="7"/>
  <c r="I2090" i="7" s="1"/>
  <c r="H2122" i="7"/>
  <c r="I2122" i="7" s="1"/>
  <c r="H2162" i="7"/>
  <c r="I2162" i="7" s="1"/>
  <c r="H2194" i="7"/>
  <c r="I2194" i="7" s="1"/>
  <c r="H2234" i="7"/>
  <c r="I2234" i="7" s="1"/>
  <c r="H2274" i="7"/>
  <c r="I2274" i="7" s="1"/>
  <c r="H2314" i="7"/>
  <c r="I2314" i="7" s="1"/>
  <c r="H2354" i="7"/>
  <c r="I2354" i="7" s="1"/>
  <c r="H2394" i="7"/>
  <c r="I2394" i="7" s="1"/>
  <c r="H2426" i="7"/>
  <c r="I2426" i="7" s="1"/>
  <c r="H2458" i="7"/>
  <c r="I2458" i="7" s="1"/>
  <c r="H2498" i="7"/>
  <c r="I2498" i="7" s="1"/>
  <c r="H2530" i="7"/>
  <c r="I2530" i="7" s="1"/>
  <c r="H2562" i="7"/>
  <c r="I2562" i="7" s="1"/>
  <c r="H2594" i="7"/>
  <c r="I2594" i="7" s="1"/>
  <c r="H2626" i="7"/>
  <c r="I2626" i="7" s="1"/>
  <c r="H2658" i="7"/>
  <c r="I2658" i="7" s="1"/>
  <c r="H2893" i="7"/>
  <c r="I2893" i="7" s="1"/>
  <c r="H2925" i="7"/>
  <c r="I2925" i="7" s="1"/>
  <c r="H2957" i="7"/>
  <c r="I2957" i="7" s="1"/>
  <c r="H2989" i="7"/>
  <c r="I2989" i="7" s="1"/>
  <c r="H3029" i="7"/>
  <c r="I3029" i="7" s="1"/>
  <c r="H3061" i="7"/>
  <c r="I3061" i="7" s="1"/>
  <c r="H3093" i="7"/>
  <c r="I3093" i="7" s="1"/>
  <c r="J3135" i="7"/>
  <c r="K3135" i="7" s="1"/>
  <c r="J3281" i="7"/>
  <c r="K3281" i="7" s="1"/>
  <c r="J3345" i="7"/>
  <c r="K3345" i="7" s="1"/>
  <c r="H3148" i="7"/>
  <c r="I3148" i="7" s="1"/>
  <c r="H3180" i="7"/>
  <c r="I3180" i="7" s="1"/>
  <c r="J3621" i="7"/>
  <c r="K3621" i="7" s="1"/>
  <c r="J3653" i="7"/>
  <c r="K3653" i="7" s="1"/>
  <c r="J3789" i="7"/>
  <c r="K3789" i="7" s="1"/>
  <c r="J3821" i="7"/>
  <c r="K3821" i="7" s="1"/>
  <c r="H3849" i="7"/>
  <c r="I3849" i="7" s="1"/>
  <c r="H3542" i="7"/>
  <c r="I3542" i="7" s="1"/>
  <c r="H3550" i="7"/>
  <c r="I3550" i="7" s="1"/>
  <c r="H3558" i="7"/>
  <c r="I3558" i="7" s="1"/>
  <c r="H3566" i="7"/>
  <c r="I3566" i="7" s="1"/>
  <c r="H3574" i="7"/>
  <c r="I3574" i="7" s="1"/>
  <c r="H3582" i="7"/>
  <c r="I3582" i="7" s="1"/>
  <c r="H3590" i="7"/>
  <c r="I3590" i="7" s="1"/>
  <c r="H3598" i="7"/>
  <c r="I3598" i="7" s="1"/>
  <c r="H3606" i="7"/>
  <c r="I3606" i="7" s="1"/>
  <c r="H3614" i="7"/>
  <c r="I3614" i="7" s="1"/>
  <c r="H3622" i="7"/>
  <c r="I3622" i="7" s="1"/>
  <c r="H3630" i="7"/>
  <c r="I3630" i="7" s="1"/>
  <c r="H3638" i="7"/>
  <c r="I3638" i="7" s="1"/>
  <c r="H3646" i="7"/>
  <c r="I3646" i="7" s="1"/>
  <c r="H3654" i="7"/>
  <c r="I3654" i="7" s="1"/>
  <c r="H3662" i="7"/>
  <c r="I3662" i="7" s="1"/>
  <c r="H3670" i="7"/>
  <c r="I3670" i="7" s="1"/>
  <c r="H3678" i="7"/>
  <c r="I3678" i="7" s="1"/>
  <c r="H3686" i="7"/>
  <c r="I3686" i="7" s="1"/>
  <c r="H3694" i="7"/>
  <c r="I3694" i="7" s="1"/>
  <c r="H3702" i="7"/>
  <c r="I3702" i="7" s="1"/>
  <c r="H3710" i="7"/>
  <c r="I3710" i="7" s="1"/>
  <c r="H3718" i="7"/>
  <c r="I3718" i="7" s="1"/>
  <c r="H3726" i="7"/>
  <c r="I3726" i="7" s="1"/>
  <c r="H3734" i="7"/>
  <c r="I3734" i="7" s="1"/>
  <c r="H3742" i="7"/>
  <c r="I3742" i="7" s="1"/>
  <c r="H3754" i="7"/>
  <c r="I3754" i="7" s="1"/>
  <c r="H3762" i="7"/>
  <c r="I3762" i="7" s="1"/>
  <c r="H3774" i="7"/>
  <c r="I3774" i="7" s="1"/>
  <c r="H3782" i="7"/>
  <c r="I3782" i="7" s="1"/>
  <c r="H3790" i="7"/>
  <c r="I3790" i="7" s="1"/>
  <c r="H3798" i="7"/>
  <c r="I3798" i="7" s="1"/>
  <c r="H3806" i="7"/>
  <c r="I3806" i="7" s="1"/>
  <c r="H3814" i="7"/>
  <c r="I3814" i="7" s="1"/>
  <c r="H3822" i="7"/>
  <c r="I3822" i="7" s="1"/>
  <c r="H3830" i="7"/>
  <c r="I3830" i="7" s="1"/>
  <c r="H3838" i="7"/>
  <c r="I3838" i="7" s="1"/>
  <c r="H3846" i="7"/>
  <c r="I3846" i="7" s="1"/>
  <c r="H3936" i="7"/>
  <c r="I3936" i="7" s="1"/>
  <c r="J4390" i="7"/>
  <c r="K4390" i="7" s="1"/>
  <c r="J4034" i="7"/>
  <c r="K4034" i="7" s="1"/>
  <c r="J4346" i="7"/>
  <c r="K4346" i="7" s="1"/>
  <c r="H4561" i="7"/>
  <c r="I4561" i="7" s="1"/>
  <c r="H4023" i="7"/>
  <c r="I4023" i="7" s="1"/>
  <c r="H4055" i="7"/>
  <c r="I4055" i="7" s="1"/>
  <c r="J4662" i="7"/>
  <c r="K4662" i="7" s="1"/>
  <c r="H4772" i="7"/>
  <c r="I4772" i="7" s="1"/>
  <c r="H4804" i="7"/>
  <c r="I4804" i="7" s="1"/>
  <c r="J4603" i="7"/>
  <c r="K4603" i="7" s="1"/>
  <c r="H4697" i="7"/>
  <c r="I4697" i="7" s="1"/>
  <c r="H4836" i="7"/>
  <c r="I4836" i="7" s="1"/>
  <c r="J4881" i="7"/>
  <c r="K4881" i="7" s="1"/>
  <c r="J4698" i="7"/>
  <c r="K4698" i="7" s="1"/>
  <c r="H4834" i="7"/>
  <c r="I4834" i="7" s="1"/>
  <c r="H4866" i="7"/>
  <c r="I4866" i="7" s="1"/>
  <c r="H4898" i="7"/>
  <c r="I4898" i="7" s="1"/>
  <c r="J115" i="7"/>
  <c r="K115" i="7" s="1"/>
  <c r="J527" i="7"/>
  <c r="K527" i="7" s="1"/>
  <c r="J163" i="7"/>
  <c r="K163" i="7" s="1"/>
  <c r="J152" i="7"/>
  <c r="K152" i="7" s="1"/>
  <c r="J192" i="7"/>
  <c r="K192" i="7" s="1"/>
  <c r="J728" i="7"/>
  <c r="K728" i="7" s="1"/>
  <c r="J758" i="7"/>
  <c r="K758" i="7" s="1"/>
  <c r="J1472" i="7"/>
  <c r="K1472" i="7" s="1"/>
  <c r="J1508" i="7"/>
  <c r="K1508" i="7" s="1"/>
  <c r="L100" i="7"/>
  <c r="L220" i="7"/>
  <c r="L316" i="7"/>
  <c r="L396" i="7"/>
  <c r="L512" i="7"/>
  <c r="L592" i="7"/>
  <c r="J1500" i="7"/>
  <c r="K1500" i="7" s="1"/>
  <c r="J1732" i="7"/>
  <c r="K1732" i="7" s="1"/>
  <c r="J1690" i="7"/>
  <c r="K1690" i="7" s="1"/>
  <c r="J1706" i="7"/>
  <c r="K1706" i="7" s="1"/>
  <c r="J1973" i="7"/>
  <c r="K1973" i="7" s="1"/>
  <c r="H1768" i="7"/>
  <c r="I1768" i="7" s="1"/>
  <c r="J2237" i="7"/>
  <c r="K2237" i="7" s="1"/>
  <c r="H2690" i="7"/>
  <c r="I2690" i="7" s="1"/>
  <c r="H2817" i="7"/>
  <c r="I2817" i="7" s="1"/>
  <c r="J3168" i="7"/>
  <c r="K3168" i="7" s="1"/>
  <c r="J1849" i="7"/>
  <c r="K1849" i="7" s="1"/>
  <c r="J1993" i="7"/>
  <c r="K1993" i="7" s="1"/>
  <c r="J2724" i="7"/>
  <c r="K2724" i="7" s="1"/>
  <c r="H1772" i="7"/>
  <c r="I1772" i="7" s="1"/>
  <c r="H1808" i="7"/>
  <c r="I1808" i="7" s="1"/>
  <c r="H1836" i="7"/>
  <c r="I1836" i="7" s="1"/>
  <c r="J2077" i="7"/>
  <c r="K2077" i="7" s="1"/>
  <c r="J2425" i="7"/>
  <c r="K2425" i="7" s="1"/>
  <c r="J2896" i="7"/>
  <c r="K2896" i="7" s="1"/>
  <c r="J2968" i="7"/>
  <c r="K2968" i="7" s="1"/>
  <c r="L1477" i="7"/>
  <c r="L1493" i="7"/>
  <c r="L1509" i="7"/>
  <c r="L1525" i="7"/>
  <c r="L1541" i="7"/>
  <c r="L1557" i="7"/>
  <c r="L1573" i="7"/>
  <c r="L1589" i="7"/>
  <c r="L1605" i="7"/>
  <c r="L1621" i="7"/>
  <c r="L1645" i="7"/>
  <c r="L1661" i="7"/>
  <c r="J1707" i="7"/>
  <c r="K1707" i="7" s="1"/>
  <c r="J1771" i="7"/>
  <c r="K1771" i="7" s="1"/>
  <c r="J3020" i="7"/>
  <c r="K3020" i="7" s="1"/>
  <c r="J3894" i="7"/>
  <c r="K3894" i="7" s="1"/>
  <c r="J3245" i="7"/>
  <c r="K3245" i="7" s="1"/>
  <c r="H3283" i="7"/>
  <c r="I3283" i="7" s="1"/>
  <c r="J3309" i="7"/>
  <c r="K3309" i="7" s="1"/>
  <c r="H3347" i="7"/>
  <c r="I3347" i="7" s="1"/>
  <c r="J3685" i="7"/>
  <c r="K3685" i="7" s="1"/>
  <c r="J3845" i="7"/>
  <c r="K3845" i="7" s="1"/>
  <c r="J3205" i="7"/>
  <c r="K3205" i="7" s="1"/>
  <c r="J2782" i="7"/>
  <c r="K2782" i="7" s="1"/>
  <c r="J2846" i="7"/>
  <c r="K2846" i="7" s="1"/>
  <c r="J3982" i="7"/>
  <c r="K3982" i="7" s="1"/>
  <c r="H3871" i="7"/>
  <c r="I3871" i="7" s="1"/>
  <c r="H3222" i="7"/>
  <c r="I3222" i="7" s="1"/>
  <c r="H3908" i="7"/>
  <c r="I3908" i="7" s="1"/>
  <c r="H3940" i="7"/>
  <c r="I3940" i="7" s="1"/>
  <c r="J4446" i="7"/>
  <c r="K4446" i="7" s="1"/>
  <c r="J4548" i="7"/>
  <c r="K4548" i="7" s="1"/>
  <c r="H4052" i="7"/>
  <c r="I4052" i="7" s="1"/>
  <c r="J4074" i="7"/>
  <c r="K4074" i="7" s="1"/>
  <c r="J4106" i="7"/>
  <c r="K4106" i="7" s="1"/>
  <c r="J4138" i="7"/>
  <c r="K4138" i="7" s="1"/>
  <c r="J4170" i="7"/>
  <c r="K4170" i="7" s="1"/>
  <c r="J4202" i="7"/>
  <c r="K4202" i="7" s="1"/>
  <c r="J4234" i="7"/>
  <c r="K4234" i="7" s="1"/>
  <c r="J4266" i="7"/>
  <c r="K4266" i="7" s="1"/>
  <c r="J4298" i="7"/>
  <c r="K4298" i="7" s="1"/>
  <c r="J4522" i="7"/>
  <c r="K4522" i="7" s="1"/>
  <c r="H4545" i="7"/>
  <c r="I4545" i="7" s="1"/>
  <c r="H4636" i="7"/>
  <c r="I4636" i="7" s="1"/>
  <c r="H3931" i="7"/>
  <c r="I3931" i="7" s="1"/>
  <c r="H3963" i="7"/>
  <c r="I3963" i="7" s="1"/>
  <c r="H3995" i="7"/>
  <c r="I3995" i="7" s="1"/>
  <c r="H4593" i="7"/>
  <c r="I4593" i="7" s="1"/>
  <c r="J4715" i="7"/>
  <c r="K4715" i="7" s="1"/>
  <c r="J4949" i="7"/>
  <c r="K4949" i="7" s="1"/>
  <c r="J5215" i="7"/>
  <c r="K5215" i="7" s="1"/>
  <c r="J2137" i="7"/>
  <c r="K2137" i="7" s="1"/>
  <c r="J2613" i="7"/>
  <c r="K2613" i="7" s="1"/>
  <c r="J2885" i="7"/>
  <c r="K2885" i="7" s="1"/>
  <c r="J1917" i="7"/>
  <c r="K1917" i="7" s="1"/>
  <c r="J2537" i="7"/>
  <c r="K2537" i="7" s="1"/>
  <c r="J2972" i="7"/>
  <c r="K2972" i="7" s="1"/>
  <c r="J3024" i="7"/>
  <c r="K3024" i="7" s="1"/>
  <c r="H3976" i="7"/>
  <c r="I3976" i="7" s="1"/>
  <c r="L2748" i="7"/>
  <c r="L2764" i="7"/>
  <c r="L3133" i="7"/>
  <c r="L3165" i="7"/>
  <c r="J3912" i="7"/>
  <c r="K3912" i="7" s="1"/>
  <c r="J4570" i="7"/>
  <c r="K4570" i="7" s="1"/>
  <c r="J4667" i="7"/>
  <c r="K4667" i="7" s="1"/>
  <c r="J4806" i="7"/>
  <c r="K4806" i="7" s="1"/>
  <c r="J4917" i="7"/>
  <c r="K4917" i="7" s="1"/>
  <c r="H4860" i="7"/>
  <c r="I4860" i="7" s="1"/>
  <c r="H4886" i="7"/>
  <c r="I4886" i="7" s="1"/>
  <c r="J4819" i="7"/>
  <c r="K4819" i="7" s="1"/>
  <c r="J4851" i="7"/>
  <c r="K4851" i="7" s="1"/>
  <c r="J4883" i="7"/>
  <c r="K4883" i="7" s="1"/>
  <c r="J5121" i="7"/>
  <c r="K5121" i="7" s="1"/>
  <c r="H4770" i="7"/>
  <c r="I4770" i="7" s="1"/>
  <c r="H4802" i="7"/>
  <c r="I4802" i="7" s="1"/>
  <c r="L4658" i="7"/>
  <c r="J5197" i="7"/>
  <c r="K5197" i="7" s="1"/>
  <c r="H4966" i="7"/>
  <c r="I4966" i="7" s="1"/>
  <c r="H5042" i="7"/>
  <c r="I5042" i="7" s="1"/>
  <c r="H5102" i="7"/>
  <c r="I5102" i="7" s="1"/>
  <c r="H5166" i="7"/>
  <c r="I5166" i="7" s="1"/>
  <c r="J5220" i="7"/>
  <c r="K5220" i="7" s="1"/>
  <c r="H5275" i="7"/>
  <c r="I5275" i="7" s="1"/>
  <c r="H5307" i="7"/>
  <c r="I5307" i="7" s="1"/>
  <c r="J5629" i="7"/>
  <c r="K5629" i="7" s="1"/>
  <c r="H5233" i="7"/>
  <c r="I5233" i="7" s="1"/>
  <c r="J4911" i="7"/>
  <c r="K4911" i="7" s="1"/>
  <c r="J4931" i="7"/>
  <c r="K4931" i="7" s="1"/>
  <c r="J4939" i="7"/>
  <c r="K4939" i="7" s="1"/>
  <c r="J4947" i="7"/>
  <c r="K4947" i="7" s="1"/>
  <c r="J4955" i="7"/>
  <c r="K4955" i="7" s="1"/>
  <c r="J4963" i="7"/>
  <c r="K4963" i="7" s="1"/>
  <c r="J4971" i="7"/>
  <c r="K4971" i="7" s="1"/>
  <c r="J4979" i="7"/>
  <c r="K4979" i="7" s="1"/>
  <c r="J4987" i="7"/>
  <c r="K4987" i="7" s="1"/>
  <c r="J4999" i="7"/>
  <c r="K4999" i="7" s="1"/>
  <c r="J5007" i="7"/>
  <c r="K5007" i="7" s="1"/>
  <c r="J5015" i="7"/>
  <c r="K5015" i="7" s="1"/>
  <c r="J5023" i="7"/>
  <c r="K5023" i="7" s="1"/>
  <c r="J5031" i="7"/>
  <c r="K5031" i="7" s="1"/>
  <c r="J5039" i="7"/>
  <c r="K5039" i="7" s="1"/>
  <c r="J5051" i="7"/>
  <c r="K5051" i="7" s="1"/>
  <c r="J5059" i="7"/>
  <c r="K5059" i="7" s="1"/>
  <c r="J5071" i="7"/>
  <c r="K5071" i="7" s="1"/>
  <c r="J5079" i="7"/>
  <c r="K5079" i="7" s="1"/>
  <c r="J5087" i="7"/>
  <c r="K5087" i="7" s="1"/>
  <c r="J5095" i="7"/>
  <c r="K5095" i="7" s="1"/>
  <c r="J5107" i="7"/>
  <c r="K5107" i="7" s="1"/>
  <c r="J5115" i="7"/>
  <c r="K5115" i="7" s="1"/>
  <c r="J5123" i="7"/>
  <c r="K5123" i="7" s="1"/>
  <c r="J5131" i="7"/>
  <c r="K5131" i="7" s="1"/>
  <c r="J5139" i="7"/>
  <c r="K5139" i="7" s="1"/>
  <c r="J5151" i="7"/>
  <c r="K5151" i="7" s="1"/>
  <c r="J5159" i="7"/>
  <c r="K5159" i="7" s="1"/>
  <c r="J5167" i="7"/>
  <c r="K5167" i="7" s="1"/>
  <c r="J5175" i="7"/>
  <c r="K5175" i="7" s="1"/>
  <c r="J5187" i="7"/>
  <c r="K5187" i="7" s="1"/>
  <c r="J5203" i="7"/>
  <c r="K5203" i="7" s="1"/>
  <c r="J5266" i="7"/>
  <c r="K5266" i="7" s="1"/>
  <c r="L5450" i="7"/>
  <c r="H5333" i="7"/>
  <c r="I5333" i="7" s="1"/>
  <c r="L5386" i="7"/>
  <c r="H5429" i="7"/>
  <c r="I5429" i="7" s="1"/>
  <c r="H5462" i="7"/>
  <c r="I5462" i="7" s="1"/>
  <c r="J5581" i="7"/>
  <c r="K5581" i="7" s="1"/>
  <c r="J5757" i="7"/>
  <c r="K5757" i="7" s="1"/>
  <c r="H5606" i="7"/>
  <c r="I5606" i="7" s="1"/>
  <c r="H5646" i="7"/>
  <c r="I5646" i="7" s="1"/>
  <c r="H5678" i="7"/>
  <c r="I5678" i="7" s="1"/>
  <c r="H5710" i="7"/>
  <c r="I5710" i="7" s="1"/>
  <c r="H5742" i="7"/>
  <c r="I5742" i="7" s="1"/>
  <c r="H5774" i="7"/>
  <c r="I5774" i="7" s="1"/>
  <c r="J5543" i="7"/>
  <c r="K5543" i="7" s="1"/>
  <c r="H5903" i="7"/>
  <c r="I5903" i="7" s="1"/>
  <c r="J5925" i="7"/>
  <c r="K5925" i="7" s="1"/>
  <c r="J6021" i="7"/>
  <c r="K6021" i="7" s="1"/>
  <c r="H6065" i="7"/>
  <c r="I6065" i="7" s="1"/>
  <c r="J6004" i="7"/>
  <c r="K6004" i="7" s="1"/>
  <c r="H6135" i="7"/>
  <c r="I6135" i="7" s="1"/>
  <c r="H6167" i="7"/>
  <c r="I6167" i="7" s="1"/>
  <c r="H6312" i="7"/>
  <c r="I6312" i="7" s="1"/>
  <c r="H6422" i="7"/>
  <c r="I6422" i="7" s="1"/>
  <c r="J2645" i="7"/>
  <c r="K2645" i="7" s="1"/>
  <c r="J2692" i="7"/>
  <c r="K2692" i="7" s="1"/>
  <c r="J2769" i="7"/>
  <c r="K2769" i="7" s="1"/>
  <c r="J2807" i="7"/>
  <c r="K2807" i="7" s="1"/>
  <c r="J2289" i="7"/>
  <c r="K2289" i="7" s="1"/>
  <c r="J2441" i="7"/>
  <c r="K2441" i="7" s="1"/>
  <c r="J2765" i="7"/>
  <c r="K2765" i="7" s="1"/>
  <c r="J2049" i="7"/>
  <c r="K2049" i="7" s="1"/>
  <c r="J2313" i="7"/>
  <c r="K2313" i="7" s="1"/>
  <c r="J2831" i="7"/>
  <c r="K2831" i="7" s="1"/>
  <c r="J2883" i="7"/>
  <c r="K2883" i="7" s="1"/>
  <c r="L3186" i="7"/>
  <c r="J2964" i="7"/>
  <c r="K2964" i="7" s="1"/>
  <c r="J3348" i="7"/>
  <c r="K3348" i="7" s="1"/>
  <c r="J2904" i="7"/>
  <c r="K2904" i="7" s="1"/>
  <c r="J3204" i="7"/>
  <c r="K3204" i="7" s="1"/>
  <c r="J3236" i="7"/>
  <c r="K3236" i="7" s="1"/>
  <c r="J3215" i="7"/>
  <c r="K3215" i="7" s="1"/>
  <c r="L3153" i="7"/>
  <c r="L3185" i="7"/>
  <c r="L3673" i="7"/>
  <c r="L3705" i="7"/>
  <c r="L3737" i="7"/>
  <c r="L3841" i="7"/>
  <c r="J3946" i="7"/>
  <c r="K3946" i="7" s="1"/>
  <c r="J3993" i="7"/>
  <c r="K3993" i="7" s="1"/>
  <c r="J4758" i="7"/>
  <c r="K4758" i="7" s="1"/>
  <c r="L5223" i="7"/>
  <c r="J5021" i="7"/>
  <c r="K5021" i="7" s="1"/>
  <c r="J4993" i="7"/>
  <c r="K4993" i="7" s="1"/>
  <c r="J5173" i="7"/>
  <c r="K5173" i="7" s="1"/>
  <c r="L4690" i="7"/>
  <c r="H4784" i="7"/>
  <c r="I4784" i="7" s="1"/>
  <c r="J5181" i="7"/>
  <c r="K5181" i="7" s="1"/>
  <c r="H4978" i="7"/>
  <c r="I4978" i="7" s="1"/>
  <c r="H5038" i="7"/>
  <c r="I5038" i="7" s="1"/>
  <c r="H5130" i="7"/>
  <c r="I5130" i="7" s="1"/>
  <c r="H5190" i="7"/>
  <c r="I5190" i="7" s="1"/>
  <c r="H5269" i="7"/>
  <c r="I5269" i="7" s="1"/>
  <c r="H5301" i="7"/>
  <c r="I5301" i="7" s="1"/>
  <c r="L4761" i="7"/>
  <c r="L4777" i="7"/>
  <c r="L4793" i="7"/>
  <c r="L4809" i="7"/>
  <c r="J5270" i="7"/>
  <c r="K5270" i="7" s="1"/>
  <c r="J5404" i="7"/>
  <c r="K5404" i="7" s="1"/>
  <c r="J5457" i="7"/>
  <c r="K5457" i="7" s="1"/>
  <c r="J5489" i="7"/>
  <c r="K5489" i="7" s="1"/>
  <c r="J5260" i="7"/>
  <c r="K5260" i="7" s="1"/>
  <c r="J5324" i="7"/>
  <c r="K5324" i="7" s="1"/>
  <c r="H5385" i="7"/>
  <c r="I5385" i="7" s="1"/>
  <c r="H5417" i="7"/>
  <c r="I5417" i="7" s="1"/>
  <c r="H5433" i="7"/>
  <c r="I5433" i="7" s="1"/>
  <c r="J5573" i="7"/>
  <c r="K5573" i="7" s="1"/>
  <c r="J5518" i="7"/>
  <c r="K5518" i="7" s="1"/>
  <c r="J5609" i="7"/>
  <c r="K5609" i="7" s="1"/>
  <c r="J5863" i="7"/>
  <c r="K5863" i="7" s="1"/>
  <c r="H5788" i="7"/>
  <c r="I5788" i="7" s="1"/>
  <c r="H5849" i="7"/>
  <c r="I5849" i="7" s="1"/>
  <c r="H5895" i="7"/>
  <c r="I5895" i="7" s="1"/>
  <c r="H5812" i="7"/>
  <c r="I5812" i="7" s="1"/>
  <c r="J5945" i="7"/>
  <c r="K5945" i="7" s="1"/>
  <c r="J6009" i="7"/>
  <c r="K6009" i="7" s="1"/>
  <c r="J6008" i="7"/>
  <c r="K6008" i="7" s="1"/>
  <c r="J6107" i="7"/>
  <c r="K6107" i="7" s="1"/>
  <c r="J6094" i="7"/>
  <c r="K6094" i="7" s="1"/>
  <c r="H6171" i="7"/>
  <c r="I6171" i="7" s="1"/>
  <c r="H6294" i="7"/>
  <c r="I6294" i="7" s="1"/>
  <c r="H6340" i="7"/>
  <c r="I6340" i="7" s="1"/>
  <c r="J2525" i="7"/>
  <c r="K2525" i="7" s="1"/>
  <c r="J2833" i="7"/>
  <c r="K2833" i="7" s="1"/>
  <c r="J2357" i="7"/>
  <c r="K2357" i="7" s="1"/>
  <c r="J2509" i="7"/>
  <c r="K2509" i="7" s="1"/>
  <c r="J2609" i="7"/>
  <c r="K2609" i="7" s="1"/>
  <c r="J1933" i="7"/>
  <c r="K1933" i="7" s="1"/>
  <c r="J2469" i="7"/>
  <c r="K2469" i="7" s="1"/>
  <c r="J2517" i="7"/>
  <c r="K2517" i="7" s="1"/>
  <c r="J2061" i="7"/>
  <c r="K2061" i="7" s="1"/>
  <c r="J2585" i="7"/>
  <c r="K2585" i="7" s="1"/>
  <c r="J3008" i="7"/>
  <c r="K3008" i="7" s="1"/>
  <c r="J3300" i="7"/>
  <c r="K3300" i="7" s="1"/>
  <c r="J2679" i="7"/>
  <c r="K2679" i="7" s="1"/>
  <c r="J3224" i="7"/>
  <c r="K3224" i="7" s="1"/>
  <c r="L2768" i="7"/>
  <c r="J3155" i="7"/>
  <c r="K3155" i="7" s="1"/>
  <c r="J3171" i="7"/>
  <c r="K3171" i="7" s="1"/>
  <c r="L3157" i="7"/>
  <c r="L3189" i="7"/>
  <c r="J3997" i="7"/>
  <c r="K3997" i="7" s="1"/>
  <c r="J4686" i="7"/>
  <c r="K4686" i="7" s="1"/>
  <c r="J4385" i="7"/>
  <c r="K4385" i="7" s="1"/>
  <c r="L4078" i="7"/>
  <c r="L4142" i="7"/>
  <c r="L4206" i="7"/>
  <c r="L4270" i="7"/>
  <c r="L4334" i="7"/>
  <c r="L4422" i="7"/>
  <c r="J4594" i="7"/>
  <c r="K4594" i="7" s="1"/>
  <c r="J4790" i="7"/>
  <c r="K4790" i="7" s="1"/>
  <c r="H4868" i="7"/>
  <c r="I4868" i="7" s="1"/>
  <c r="H5204" i="7"/>
  <c r="I5204" i="7" s="1"/>
  <c r="L4700" i="7"/>
  <c r="L4728" i="7"/>
  <c r="L4740" i="7"/>
  <c r="J5001" i="7"/>
  <c r="K5001" i="7" s="1"/>
  <c r="H4762" i="7"/>
  <c r="I4762" i="7" s="1"/>
  <c r="H4794" i="7"/>
  <c r="I4794" i="7" s="1"/>
  <c r="H4872" i="7"/>
  <c r="I4872" i="7" s="1"/>
  <c r="J5117" i="7"/>
  <c r="K5117" i="7" s="1"/>
  <c r="L4650" i="7"/>
  <c r="H4776" i="7"/>
  <c r="I4776" i="7" s="1"/>
  <c r="H4906" i="7"/>
  <c r="I4906" i="7" s="1"/>
  <c r="H4912" i="7"/>
  <c r="I4912" i="7" s="1"/>
  <c r="J4969" i="7"/>
  <c r="K4969" i="7" s="1"/>
  <c r="H4974" i="7"/>
  <c r="I4974" i="7" s="1"/>
  <c r="H5034" i="7"/>
  <c r="I5034" i="7" s="1"/>
  <c r="H5110" i="7"/>
  <c r="I5110" i="7" s="1"/>
  <c r="J5236" i="7"/>
  <c r="K5236" i="7" s="1"/>
  <c r="H5271" i="7"/>
  <c r="I5271" i="7" s="1"/>
  <c r="H5303" i="7"/>
  <c r="I5303" i="7" s="1"/>
  <c r="J4919" i="7"/>
  <c r="K4919" i="7" s="1"/>
  <c r="J5290" i="7"/>
  <c r="K5290" i="7" s="1"/>
  <c r="J5356" i="7"/>
  <c r="K5356" i="7" s="1"/>
  <c r="J5372" i="7"/>
  <c r="K5372" i="7" s="1"/>
  <c r="H5421" i="7"/>
  <c r="I5421" i="7" s="1"/>
  <c r="L5442" i="7"/>
  <c r="H5578" i="7"/>
  <c r="I5578" i="7" s="1"/>
  <c r="H5610" i="7"/>
  <c r="I5610" i="7" s="1"/>
  <c r="H5642" i="7"/>
  <c r="I5642" i="7" s="1"/>
  <c r="H5674" i="7"/>
  <c r="I5674" i="7" s="1"/>
  <c r="H5706" i="7"/>
  <c r="I5706" i="7" s="1"/>
  <c r="H5738" i="7"/>
  <c r="I5738" i="7" s="1"/>
  <c r="J5775" i="7"/>
  <c r="K5775" i="7" s="1"/>
  <c r="H5915" i="7"/>
  <c r="I5915" i="7" s="1"/>
  <c r="J5535" i="7"/>
  <c r="K5535" i="7" s="1"/>
  <c r="J5575" i="7"/>
  <c r="K5575" i="7" s="1"/>
  <c r="J5591" i="7"/>
  <c r="K5591" i="7" s="1"/>
  <c r="J5631" i="7"/>
  <c r="K5631" i="7" s="1"/>
  <c r="J5647" i="7"/>
  <c r="K5647" i="7" s="1"/>
  <c r="J5663" i="7"/>
  <c r="K5663" i="7" s="1"/>
  <c r="J5679" i="7"/>
  <c r="K5679" i="7" s="1"/>
  <c r="J5695" i="7"/>
  <c r="K5695" i="7" s="1"/>
  <c r="J5711" i="7"/>
  <c r="K5711" i="7" s="1"/>
  <c r="J5727" i="7"/>
  <c r="K5727" i="7" s="1"/>
  <c r="J5743" i="7"/>
  <c r="K5743" i="7" s="1"/>
  <c r="J5759" i="7"/>
  <c r="K5759" i="7" s="1"/>
  <c r="H5793" i="7"/>
  <c r="I5793" i="7" s="1"/>
  <c r="H5877" i="7"/>
  <c r="I5877" i="7" s="1"/>
  <c r="J5933" i="7"/>
  <c r="K5933" i="7" s="1"/>
  <c r="J5997" i="7"/>
  <c r="K5997" i="7" s="1"/>
  <c r="H6127" i="7"/>
  <c r="I6127" i="7" s="1"/>
  <c r="H6207" i="7"/>
  <c r="I6207" i="7" s="1"/>
  <c r="J6262" i="7"/>
  <c r="K6262" i="7" s="1"/>
  <c r="H6423" i="7"/>
  <c r="I6423" i="7" s="1"/>
  <c r="J6345" i="7"/>
  <c r="K6345" i="7" s="1"/>
  <c r="J6396" i="7"/>
  <c r="K6396" i="7" s="1"/>
  <c r="J2421" i="7"/>
  <c r="K2421" i="7" s="1"/>
  <c r="J2700" i="7"/>
  <c r="K2700" i="7" s="1"/>
  <c r="J3377" i="7"/>
  <c r="K3377" i="7" s="1"/>
  <c r="J2940" i="7"/>
  <c r="K2940" i="7" s="1"/>
  <c r="J2065" i="7"/>
  <c r="K2065" i="7" s="1"/>
  <c r="J1977" i="7"/>
  <c r="K1977" i="7" s="1"/>
  <c r="J3369" i="7"/>
  <c r="K3369" i="7" s="1"/>
  <c r="J3096" i="7"/>
  <c r="K3096" i="7" s="1"/>
  <c r="J3076" i="7"/>
  <c r="K3076" i="7" s="1"/>
  <c r="J3252" i="7"/>
  <c r="K3252" i="7" s="1"/>
  <c r="L1769" i="7"/>
  <c r="J3974" i="7"/>
  <c r="K3974" i="7" s="1"/>
  <c r="J3225" i="7"/>
  <c r="K3225" i="7" s="1"/>
  <c r="J3376" i="7"/>
  <c r="K3376" i="7" s="1"/>
  <c r="J4598" i="7"/>
  <c r="K4598" i="7" s="1"/>
  <c r="J5005" i="7"/>
  <c r="K5005" i="7" s="1"/>
  <c r="J4965" i="7"/>
  <c r="K4965" i="7" s="1"/>
  <c r="J5017" i="7"/>
  <c r="K5017" i="7" s="1"/>
  <c r="H5116" i="7"/>
  <c r="I5116" i="7" s="1"/>
  <c r="H4832" i="7"/>
  <c r="I4832" i="7" s="1"/>
  <c r="J4973" i="7"/>
  <c r="K4973" i="7" s="1"/>
  <c r="H5148" i="7"/>
  <c r="I5148" i="7" s="1"/>
  <c r="J4791" i="7"/>
  <c r="K4791" i="7" s="1"/>
  <c r="J4985" i="7"/>
  <c r="K4985" i="7" s="1"/>
  <c r="H5124" i="7"/>
  <c r="I5124" i="7" s="1"/>
  <c r="H4954" i="7"/>
  <c r="I4954" i="7" s="1"/>
  <c r="H5026" i="7"/>
  <c r="I5026" i="7" s="1"/>
  <c r="H5082" i="7"/>
  <c r="I5082" i="7" s="1"/>
  <c r="H5138" i="7"/>
  <c r="I5138" i="7" s="1"/>
  <c r="H5194" i="7"/>
  <c r="I5194" i="7" s="1"/>
  <c r="H5257" i="7"/>
  <c r="I5257" i="7" s="1"/>
  <c r="H5289" i="7"/>
  <c r="I5289" i="7" s="1"/>
  <c r="H5235" i="7"/>
  <c r="I5235" i="7" s="1"/>
  <c r="J5246" i="7"/>
  <c r="K5246" i="7" s="1"/>
  <c r="J5310" i="7"/>
  <c r="K5310" i="7" s="1"/>
  <c r="J5248" i="7"/>
  <c r="K5248" i="7" s="1"/>
  <c r="J5312" i="7"/>
  <c r="K5312" i="7" s="1"/>
  <c r="H5393" i="7"/>
  <c r="I5393" i="7" s="1"/>
  <c r="H5482" i="7"/>
  <c r="I5482" i="7" s="1"/>
  <c r="J5613" i="7"/>
  <c r="K5613" i="7" s="1"/>
  <c r="J5729" i="7"/>
  <c r="K5729" i="7" s="1"/>
  <c r="J5784" i="7"/>
  <c r="K5784" i="7" s="1"/>
  <c r="H5841" i="7"/>
  <c r="I5841" i="7" s="1"/>
  <c r="J6032" i="7"/>
  <c r="K6032" i="7" s="1"/>
  <c r="J6182" i="7"/>
  <c r="K6182" i="7" s="1"/>
  <c r="J6283" i="7"/>
  <c r="K6283" i="7" s="1"/>
  <c r="J6343" i="7"/>
  <c r="K6343" i="7" s="1"/>
  <c r="J6339" i="7"/>
  <c r="K6339" i="7" s="1"/>
  <c r="J6425" i="7"/>
  <c r="K6425" i="7" s="1"/>
  <c r="H261" i="7"/>
  <c r="I261" i="7" s="1"/>
  <c r="J112" i="7"/>
  <c r="K112" i="7" s="1"/>
  <c r="J391" i="7"/>
  <c r="K391" i="7" s="1"/>
  <c r="H407" i="7"/>
  <c r="I407" i="7" s="1"/>
  <c r="H71" i="7"/>
  <c r="I71" i="7" s="1"/>
  <c r="J510" i="7"/>
  <c r="K510" i="7" s="1"/>
  <c r="J931" i="7"/>
  <c r="K931" i="7" s="1"/>
  <c r="J1243" i="7"/>
  <c r="K1243" i="7" s="1"/>
  <c r="J879" i="7"/>
  <c r="K879" i="7" s="1"/>
  <c r="H665" i="7"/>
  <c r="I665" i="7" s="1"/>
  <c r="J923" i="7"/>
  <c r="K923" i="7" s="1"/>
  <c r="H1552" i="7"/>
  <c r="I1552" i="7" s="1"/>
  <c r="J1733" i="7"/>
  <c r="K1733" i="7" s="1"/>
  <c r="J1656" i="7"/>
  <c r="K1656" i="7" s="1"/>
  <c r="H1676" i="7"/>
  <c r="I1676" i="7" s="1"/>
  <c r="H1764" i="7"/>
  <c r="I1764" i="7" s="1"/>
  <c r="J84" i="7"/>
  <c r="K84" i="7" s="1"/>
  <c r="J176" i="7"/>
  <c r="K176" i="7" s="1"/>
  <c r="H207" i="7"/>
  <c r="I207" i="7" s="1"/>
  <c r="H375" i="7"/>
  <c r="I375" i="7" s="1"/>
  <c r="H89" i="7"/>
  <c r="I89" i="7" s="1"/>
  <c r="J638" i="7"/>
  <c r="K638" i="7" s="1"/>
  <c r="J867" i="7"/>
  <c r="K867" i="7" s="1"/>
  <c r="J1123" i="7"/>
  <c r="K1123" i="7" s="1"/>
  <c r="J1283" i="7"/>
  <c r="K1283" i="7" s="1"/>
  <c r="L138" i="7"/>
  <c r="L362" i="7"/>
  <c r="J835" i="7"/>
  <c r="K835" i="7" s="1"/>
  <c r="J1159" i="7"/>
  <c r="K1159" i="7" s="1"/>
  <c r="J1191" i="7"/>
  <c r="K1191" i="7" s="1"/>
  <c r="J1231" i="7"/>
  <c r="K1231" i="7" s="1"/>
  <c r="J1693" i="7"/>
  <c r="K1693" i="7" s="1"/>
  <c r="J891" i="7"/>
  <c r="K891" i="7" s="1"/>
  <c r="J1059" i="7"/>
  <c r="K1059" i="7" s="1"/>
  <c r="J1155" i="7"/>
  <c r="K1155" i="7" s="1"/>
  <c r="J1395" i="7"/>
  <c r="K1395" i="7" s="1"/>
  <c r="H1448" i="7"/>
  <c r="I1448" i="7" s="1"/>
  <c r="H1522" i="7"/>
  <c r="I1522" i="7" s="1"/>
  <c r="H1602" i="7"/>
  <c r="I1602" i="7" s="1"/>
  <c r="J1969" i="7"/>
  <c r="K1969" i="7" s="1"/>
  <c r="H800" i="7"/>
  <c r="I800" i="7" s="1"/>
  <c r="J1479" i="7"/>
  <c r="K1479" i="7" s="1"/>
  <c r="J1529" i="7"/>
  <c r="K1529" i="7" s="1"/>
  <c r="J2113" i="7"/>
  <c r="K2113" i="7" s="1"/>
  <c r="H1680" i="7"/>
  <c r="I1680" i="7" s="1"/>
  <c r="H99" i="7"/>
  <c r="I99" i="7" s="1"/>
  <c r="H195" i="7"/>
  <c r="I195" i="7" s="1"/>
  <c r="H519" i="7"/>
  <c r="I519" i="7" s="1"/>
  <c r="H403" i="7"/>
  <c r="I403" i="7" s="1"/>
  <c r="J630" i="7"/>
  <c r="K630" i="7" s="1"/>
  <c r="J726" i="7"/>
  <c r="K726" i="7" s="1"/>
  <c r="J629" i="7"/>
  <c r="K629" i="7" s="1"/>
  <c r="J739" i="7"/>
  <c r="K739" i="7" s="1"/>
  <c r="H769" i="7"/>
  <c r="I769" i="7" s="1"/>
  <c r="J899" i="7"/>
  <c r="K899" i="7" s="1"/>
  <c r="J995" i="7"/>
  <c r="K995" i="7" s="1"/>
  <c r="J1163" i="7"/>
  <c r="K1163" i="7" s="1"/>
  <c r="J1235" i="7"/>
  <c r="K1235" i="7" s="1"/>
  <c r="J787" i="7"/>
  <c r="K787" i="7" s="1"/>
  <c r="J863" i="7"/>
  <c r="K863" i="7" s="1"/>
  <c r="J711" i="7"/>
  <c r="K711" i="7" s="1"/>
  <c r="J743" i="7"/>
  <c r="K743" i="7" s="1"/>
  <c r="J915" i="7"/>
  <c r="K915" i="7" s="1"/>
  <c r="J1131" i="7"/>
  <c r="K1131" i="7" s="1"/>
  <c r="J1211" i="7"/>
  <c r="K1211" i="7" s="1"/>
  <c r="J1546" i="7"/>
  <c r="K1546" i="7" s="1"/>
  <c r="L540" i="7"/>
  <c r="J1725" i="7"/>
  <c r="K1725" i="7" s="1"/>
  <c r="J2069" i="7"/>
  <c r="K2069" i="7" s="1"/>
  <c r="J862" i="7"/>
  <c r="K862" i="7" s="1"/>
  <c r="J886" i="7"/>
  <c r="K886" i="7" s="1"/>
  <c r="J902" i="7"/>
  <c r="K902" i="7" s="1"/>
  <c r="J922" i="7"/>
  <c r="K922" i="7" s="1"/>
  <c r="J938" i="7"/>
  <c r="K938" i="7" s="1"/>
  <c r="J962" i="7"/>
  <c r="K962" i="7" s="1"/>
  <c r="J990" i="7"/>
  <c r="K990" i="7" s="1"/>
  <c r="J1022" i="7"/>
  <c r="K1022" i="7" s="1"/>
  <c r="J1038" i="7"/>
  <c r="K1038" i="7" s="1"/>
  <c r="J1054" i="7"/>
  <c r="K1054" i="7" s="1"/>
  <c r="J1074" i="7"/>
  <c r="K1074" i="7" s="1"/>
  <c r="J1098" i="7"/>
  <c r="K1098" i="7" s="1"/>
  <c r="J1122" i="7"/>
  <c r="K1122" i="7" s="1"/>
  <c r="J1142" i="7"/>
  <c r="K1142" i="7" s="1"/>
  <c r="J1162" i="7"/>
  <c r="K1162" i="7" s="1"/>
  <c r="J1178" i="7"/>
  <c r="K1178" i="7" s="1"/>
  <c r="J1202" i="7"/>
  <c r="K1202" i="7" s="1"/>
  <c r="J1218" i="7"/>
  <c r="K1218" i="7" s="1"/>
  <c r="J1234" i="7"/>
  <c r="K1234" i="7" s="1"/>
  <c r="J1250" i="7"/>
  <c r="K1250" i="7" s="1"/>
  <c r="J1266" i="7"/>
  <c r="K1266" i="7" s="1"/>
  <c r="J1286" i="7"/>
  <c r="K1286" i="7" s="1"/>
  <c r="J1318" i="7"/>
  <c r="K1318" i="7" s="1"/>
  <c r="J1334" i="7"/>
  <c r="K1334" i="7" s="1"/>
  <c r="J1354" i="7"/>
  <c r="K1354" i="7" s="1"/>
  <c r="J1370" i="7"/>
  <c r="K1370" i="7" s="1"/>
  <c r="J1386" i="7"/>
  <c r="K1386" i="7" s="1"/>
  <c r="J1480" i="7"/>
  <c r="K1480" i="7" s="1"/>
  <c r="H1506" i="7"/>
  <c r="I1506" i="7" s="1"/>
  <c r="H1606" i="7"/>
  <c r="I1606" i="7" s="1"/>
  <c r="J1641" i="7"/>
  <c r="K1641" i="7" s="1"/>
  <c r="J1436" i="7"/>
  <c r="K1436" i="7" s="1"/>
  <c r="H1566" i="7"/>
  <c r="I1566" i="7" s="1"/>
  <c r="H1740" i="7"/>
  <c r="I1740" i="7" s="1"/>
  <c r="J1921" i="7"/>
  <c r="K1921" i="7" s="1"/>
  <c r="H32" i="7"/>
  <c r="I32" i="7" s="1"/>
  <c r="J320" i="7"/>
  <c r="K320" i="7" s="1"/>
  <c r="J333" i="7"/>
  <c r="K333" i="7" s="1"/>
  <c r="J440" i="7"/>
  <c r="K440" i="7" s="1"/>
  <c r="H619" i="7"/>
  <c r="I619" i="7" s="1"/>
  <c r="J582" i="7"/>
  <c r="K582" i="7" s="1"/>
  <c r="J614" i="7"/>
  <c r="K614" i="7" s="1"/>
  <c r="J686" i="7"/>
  <c r="K686" i="7" s="1"/>
  <c r="J1035" i="7"/>
  <c r="K1035" i="7" s="1"/>
  <c r="J1195" i="7"/>
  <c r="K1195" i="7" s="1"/>
  <c r="J762" i="7"/>
  <c r="K762" i="7" s="1"/>
  <c r="J799" i="7"/>
  <c r="K799" i="7" s="1"/>
  <c r="J751" i="7"/>
  <c r="K751" i="7" s="1"/>
  <c r="J859" i="7"/>
  <c r="K859" i="7" s="1"/>
  <c r="J1027" i="7"/>
  <c r="K1027" i="7" s="1"/>
  <c r="J1187" i="7"/>
  <c r="K1187" i="7" s="1"/>
  <c r="H1471" i="7"/>
  <c r="I1471" i="7" s="1"/>
  <c r="H1498" i="7"/>
  <c r="I1498" i="7" s="1"/>
  <c r="H1586" i="7"/>
  <c r="I1586" i="7" s="1"/>
  <c r="J1729" i="7"/>
  <c r="K1729" i="7" s="1"/>
  <c r="H1548" i="7"/>
  <c r="I1548" i="7" s="1"/>
  <c r="J1593" i="7"/>
  <c r="K1593" i="7" s="1"/>
  <c r="H1534" i="7"/>
  <c r="I1534" i="7" s="1"/>
  <c r="H1760" i="7"/>
  <c r="I1760" i="7" s="1"/>
  <c r="J1545" i="7"/>
  <c r="K1545" i="7" s="1"/>
  <c r="J2001" i="7"/>
  <c r="K2001" i="7" s="1"/>
  <c r="J1601" i="7"/>
  <c r="K1601" i="7" s="1"/>
  <c r="J2321" i="7"/>
  <c r="K2321" i="7" s="1"/>
  <c r="J2545" i="7"/>
  <c r="K2545" i="7" s="1"/>
  <c r="J2660" i="7"/>
  <c r="K2660" i="7" s="1"/>
  <c r="L1475" i="7"/>
  <c r="J2553" i="7"/>
  <c r="K2553" i="7" s="1"/>
  <c r="J3052" i="7"/>
  <c r="K3052" i="7" s="1"/>
  <c r="J1945" i="7"/>
  <c r="K1945" i="7" s="1"/>
  <c r="J2093" i="7"/>
  <c r="K2093" i="7" s="1"/>
  <c r="J2409" i="7"/>
  <c r="K2409" i="7" s="1"/>
  <c r="J2565" i="7"/>
  <c r="K2565" i="7" s="1"/>
  <c r="H1854" i="7"/>
  <c r="I1854" i="7" s="1"/>
  <c r="H1886" i="7"/>
  <c r="I1886" i="7" s="1"/>
  <c r="H1926" i="7"/>
  <c r="I1926" i="7" s="1"/>
  <c r="H1958" i="7"/>
  <c r="I1958" i="7" s="1"/>
  <c r="H1990" i="7"/>
  <c r="I1990" i="7" s="1"/>
  <c r="H2030" i="7"/>
  <c r="I2030" i="7" s="1"/>
  <c r="H2062" i="7"/>
  <c r="I2062" i="7" s="1"/>
  <c r="H2094" i="7"/>
  <c r="I2094" i="7" s="1"/>
  <c r="H2134" i="7"/>
  <c r="I2134" i="7" s="1"/>
  <c r="H2166" i="7"/>
  <c r="I2166" i="7" s="1"/>
  <c r="H2206" i="7"/>
  <c r="I2206" i="7" s="1"/>
  <c r="H2238" i="7"/>
  <c r="I2238" i="7" s="1"/>
  <c r="H2270" i="7"/>
  <c r="I2270" i="7" s="1"/>
  <c r="H2302" i="7"/>
  <c r="I2302" i="7" s="1"/>
  <c r="H2334" i="7"/>
  <c r="I2334" i="7" s="1"/>
  <c r="H2366" i="7"/>
  <c r="I2366" i="7" s="1"/>
  <c r="H2398" i="7"/>
  <c r="I2398" i="7" s="1"/>
  <c r="H2430" i="7"/>
  <c r="I2430" i="7" s="1"/>
  <c r="H2462" i="7"/>
  <c r="I2462" i="7" s="1"/>
  <c r="H2502" i="7"/>
  <c r="I2502" i="7" s="1"/>
  <c r="H2550" i="7"/>
  <c r="I2550" i="7" s="1"/>
  <c r="H2590" i="7"/>
  <c r="I2590" i="7" s="1"/>
  <c r="H2622" i="7"/>
  <c r="I2622" i="7" s="1"/>
  <c r="H2654" i="7"/>
  <c r="I2654" i="7" s="1"/>
  <c r="J1679" i="7"/>
  <c r="K1679" i="7" s="1"/>
  <c r="J1711" i="7"/>
  <c r="K1711" i="7" s="1"/>
  <c r="J1775" i="7"/>
  <c r="K1775" i="7" s="1"/>
  <c r="J1807" i="7"/>
  <c r="K1807" i="7" s="1"/>
  <c r="H2905" i="7"/>
  <c r="I2905" i="7" s="1"/>
  <c r="H2937" i="7"/>
  <c r="I2937" i="7" s="1"/>
  <c r="H2969" i="7"/>
  <c r="I2969" i="7" s="1"/>
  <c r="H3001" i="7"/>
  <c r="I3001" i="7" s="1"/>
  <c r="H3033" i="7"/>
  <c r="I3033" i="7" s="1"/>
  <c r="H3073" i="7"/>
  <c r="I3073" i="7" s="1"/>
  <c r="H3105" i="7"/>
  <c r="I3105" i="7" s="1"/>
  <c r="J3183" i="7"/>
  <c r="K3183" i="7" s="1"/>
  <c r="J3305" i="7"/>
  <c r="K3305" i="7" s="1"/>
  <c r="J3517" i="7"/>
  <c r="K3517" i="7" s="1"/>
  <c r="J3645" i="7"/>
  <c r="K3645" i="7" s="1"/>
  <c r="J3733" i="7"/>
  <c r="K3733" i="7" s="1"/>
  <c r="J3829" i="7"/>
  <c r="K3829" i="7" s="1"/>
  <c r="J2786" i="7"/>
  <c r="K2786" i="7" s="1"/>
  <c r="J2850" i="7"/>
  <c r="K2850" i="7" s="1"/>
  <c r="J3693" i="7"/>
  <c r="K3693" i="7" s="1"/>
  <c r="J3725" i="7"/>
  <c r="K3725" i="7" s="1"/>
  <c r="H3857" i="7"/>
  <c r="I3857" i="7" s="1"/>
  <c r="J3888" i="7"/>
  <c r="K3888" i="7" s="1"/>
  <c r="J4130" i="7"/>
  <c r="K4130" i="7" s="1"/>
  <c r="J4258" i="7"/>
  <c r="K4258" i="7" s="1"/>
  <c r="H4581" i="7"/>
  <c r="I4581" i="7" s="1"/>
  <c r="J4069" i="7"/>
  <c r="K4069" i="7" s="1"/>
  <c r="J4089" i="7"/>
  <c r="K4089" i="7" s="1"/>
  <c r="J4109" i="7"/>
  <c r="K4109" i="7" s="1"/>
  <c r="J4133" i="7"/>
  <c r="K4133" i="7" s="1"/>
  <c r="J4153" i="7"/>
  <c r="K4153" i="7" s="1"/>
  <c r="J4173" i="7"/>
  <c r="K4173" i="7" s="1"/>
  <c r="J4197" i="7"/>
  <c r="K4197" i="7" s="1"/>
  <c r="J4217" i="7"/>
  <c r="K4217" i="7" s="1"/>
  <c r="J4237" i="7"/>
  <c r="K4237" i="7" s="1"/>
  <c r="J4261" i="7"/>
  <c r="K4261" i="7" s="1"/>
  <c r="J4281" i="7"/>
  <c r="K4281" i="7" s="1"/>
  <c r="J4301" i="7"/>
  <c r="K4301" i="7" s="1"/>
  <c r="J4325" i="7"/>
  <c r="K4325" i="7" s="1"/>
  <c r="J4345" i="7"/>
  <c r="K4345" i="7" s="1"/>
  <c r="J4373" i="7"/>
  <c r="K4373" i="7" s="1"/>
  <c r="J4397" i="7"/>
  <c r="K4397" i="7" s="1"/>
  <c r="J4421" i="7"/>
  <c r="K4421" i="7" s="1"/>
  <c r="J4441" i="7"/>
  <c r="K4441" i="7" s="1"/>
  <c r="J4461" i="7"/>
  <c r="K4461" i="7" s="1"/>
  <c r="J4485" i="7"/>
  <c r="K4485" i="7" s="1"/>
  <c r="J4505" i="7"/>
  <c r="K4505" i="7" s="1"/>
  <c r="J4525" i="7"/>
  <c r="K4525" i="7" s="1"/>
  <c r="J4632" i="7"/>
  <c r="K4632" i="7" s="1"/>
  <c r="H4693" i="7"/>
  <c r="I4693" i="7" s="1"/>
  <c r="H4725" i="7"/>
  <c r="I4725" i="7" s="1"/>
  <c r="J4841" i="7"/>
  <c r="K4841" i="7" s="1"/>
  <c r="J4694" i="7"/>
  <c r="K4694" i="7" s="1"/>
  <c r="J4726" i="7"/>
  <c r="K4726" i="7" s="1"/>
  <c r="J1489" i="7"/>
  <c r="K1489" i="7" s="1"/>
  <c r="J2233" i="7"/>
  <c r="K2233" i="7" s="1"/>
  <c r="J1569" i="7"/>
  <c r="K1569" i="7" s="1"/>
  <c r="J2261" i="7"/>
  <c r="K2261" i="7" s="1"/>
  <c r="H2698" i="7"/>
  <c r="I2698" i="7" s="1"/>
  <c r="H1776" i="7"/>
  <c r="I1776" i="7" s="1"/>
  <c r="H1812" i="7"/>
  <c r="I1812" i="7" s="1"/>
  <c r="J1989" i="7"/>
  <c r="K1989" i="7" s="1"/>
  <c r="J2109" i="7"/>
  <c r="K2109" i="7" s="1"/>
  <c r="J2265" i="7"/>
  <c r="K2265" i="7" s="1"/>
  <c r="J3970" i="7"/>
  <c r="K3970" i="7" s="1"/>
  <c r="J1863" i="7"/>
  <c r="K1863" i="7" s="1"/>
  <c r="J1879" i="7"/>
  <c r="K1879" i="7" s="1"/>
  <c r="J1895" i="7"/>
  <c r="K1895" i="7" s="1"/>
  <c r="J1983" i="7"/>
  <c r="K1983" i="7" s="1"/>
  <c r="J1999" i="7"/>
  <c r="K1999" i="7" s="1"/>
  <c r="J2119" i="7"/>
  <c r="K2119" i="7" s="1"/>
  <c r="J2207" i="7"/>
  <c r="K2207" i="7" s="1"/>
  <c r="J2263" i="7"/>
  <c r="K2263" i="7" s="1"/>
  <c r="J2279" i="7"/>
  <c r="K2279" i="7" s="1"/>
  <c r="J2295" i="7"/>
  <c r="K2295" i="7" s="1"/>
  <c r="J2311" i="7"/>
  <c r="K2311" i="7" s="1"/>
  <c r="J2327" i="7"/>
  <c r="K2327" i="7" s="1"/>
  <c r="J2447" i="7"/>
  <c r="K2447" i="7" s="1"/>
  <c r="J2463" i="7"/>
  <c r="K2463" i="7" s="1"/>
  <c r="J2503" i="7"/>
  <c r="K2503" i="7" s="1"/>
  <c r="J2543" i="7"/>
  <c r="K2543" i="7" s="1"/>
  <c r="J2559" i="7"/>
  <c r="K2559" i="7" s="1"/>
  <c r="J2659" i="7"/>
  <c r="K2659" i="7" s="1"/>
  <c r="J2944" i="7"/>
  <c r="K2944" i="7" s="1"/>
  <c r="J3269" i="7"/>
  <c r="K3269" i="7" s="1"/>
  <c r="J3333" i="7"/>
  <c r="K3333" i="7" s="1"/>
  <c r="J3421" i="7"/>
  <c r="K3421" i="7" s="1"/>
  <c r="J3565" i="7"/>
  <c r="K3565" i="7" s="1"/>
  <c r="J3717" i="7"/>
  <c r="K3717" i="7" s="1"/>
  <c r="J3902" i="7"/>
  <c r="K3902" i="7" s="1"/>
  <c r="J2938" i="7"/>
  <c r="K2938" i="7" s="1"/>
  <c r="J2954" i="7"/>
  <c r="K2954" i="7" s="1"/>
  <c r="J2970" i="7"/>
  <c r="K2970" i="7" s="1"/>
  <c r="J2986" i="7"/>
  <c r="K2986" i="7" s="1"/>
  <c r="J3002" i="7"/>
  <c r="K3002" i="7" s="1"/>
  <c r="J3042" i="7"/>
  <c r="K3042" i="7" s="1"/>
  <c r="H3867" i="7"/>
  <c r="I3867" i="7" s="1"/>
  <c r="H3899" i="7"/>
  <c r="I3899" i="7" s="1"/>
  <c r="J3408" i="7"/>
  <c r="K3408" i="7" s="1"/>
  <c r="J3424" i="7"/>
  <c r="K3424" i="7" s="1"/>
  <c r="J3444" i="7"/>
  <c r="K3444" i="7" s="1"/>
  <c r="J3460" i="7"/>
  <c r="K3460" i="7" s="1"/>
  <c r="J3476" i="7"/>
  <c r="K3476" i="7" s="1"/>
  <c r="J3492" i="7"/>
  <c r="K3492" i="7" s="1"/>
  <c r="J3508" i="7"/>
  <c r="K3508" i="7" s="1"/>
  <c r="J3528" i="7"/>
  <c r="K3528" i="7" s="1"/>
  <c r="J3544" i="7"/>
  <c r="K3544" i="7" s="1"/>
  <c r="J3560" i="7"/>
  <c r="K3560" i="7" s="1"/>
  <c r="J3576" i="7"/>
  <c r="K3576" i="7" s="1"/>
  <c r="J3592" i="7"/>
  <c r="K3592" i="7" s="1"/>
  <c r="J3608" i="7"/>
  <c r="K3608" i="7" s="1"/>
  <c r="J3624" i="7"/>
  <c r="K3624" i="7" s="1"/>
  <c r="J3640" i="7"/>
  <c r="K3640" i="7" s="1"/>
  <c r="J3656" i="7"/>
  <c r="K3656" i="7" s="1"/>
  <c r="J3676" i="7"/>
  <c r="K3676" i="7" s="1"/>
  <c r="J3692" i="7"/>
  <c r="K3692" i="7" s="1"/>
  <c r="J3708" i="7"/>
  <c r="K3708" i="7" s="1"/>
  <c r="J3724" i="7"/>
  <c r="K3724" i="7" s="1"/>
  <c r="J3740" i="7"/>
  <c r="K3740" i="7" s="1"/>
  <c r="J3756" i="7"/>
  <c r="K3756" i="7" s="1"/>
  <c r="J3776" i="7"/>
  <c r="K3776" i="7" s="1"/>
  <c r="J3796" i="7"/>
  <c r="K3796" i="7" s="1"/>
  <c r="J3812" i="7"/>
  <c r="K3812" i="7" s="1"/>
  <c r="J3828" i="7"/>
  <c r="K3828" i="7" s="1"/>
  <c r="J3844" i="7"/>
  <c r="K3844" i="7" s="1"/>
  <c r="J3926" i="7"/>
  <c r="K3926" i="7" s="1"/>
  <c r="J4374" i="7"/>
  <c r="K4374" i="7" s="1"/>
  <c r="J4038" i="7"/>
  <c r="K4038" i="7" s="1"/>
  <c r="J4490" i="7"/>
  <c r="K4490" i="7" s="1"/>
  <c r="J4654" i="7"/>
  <c r="K4654" i="7" s="1"/>
  <c r="H4203" i="7"/>
  <c r="I4203" i="7" s="1"/>
  <c r="H4211" i="7"/>
  <c r="I4211" i="7" s="1"/>
  <c r="H4219" i="7"/>
  <c r="I4219" i="7" s="1"/>
  <c r="H4227" i="7"/>
  <c r="I4227" i="7" s="1"/>
  <c r="H4235" i="7"/>
  <c r="I4235" i="7" s="1"/>
  <c r="H4243" i="7"/>
  <c r="I4243" i="7" s="1"/>
  <c r="H4251" i="7"/>
  <c r="I4251" i="7" s="1"/>
  <c r="H4259" i="7"/>
  <c r="I4259" i="7" s="1"/>
  <c r="H4267" i="7"/>
  <c r="I4267" i="7" s="1"/>
  <c r="H4275" i="7"/>
  <c r="I4275" i="7" s="1"/>
  <c r="H4283" i="7"/>
  <c r="I4283" i="7" s="1"/>
  <c r="H4291" i="7"/>
  <c r="I4291" i="7" s="1"/>
  <c r="H4299" i="7"/>
  <c r="I4299" i="7" s="1"/>
  <c r="H4307" i="7"/>
  <c r="I4307" i="7" s="1"/>
  <c r="H4315" i="7"/>
  <c r="I4315" i="7" s="1"/>
  <c r="H4323" i="7"/>
  <c r="I4323" i="7" s="1"/>
  <c r="H4331" i="7"/>
  <c r="I4331" i="7" s="1"/>
  <c r="H4339" i="7"/>
  <c r="I4339" i="7" s="1"/>
  <c r="H4347" i="7"/>
  <c r="I4347" i="7" s="1"/>
  <c r="H4355" i="7"/>
  <c r="I4355" i="7" s="1"/>
  <c r="H4363" i="7"/>
  <c r="I4363" i="7" s="1"/>
  <c r="H4371" i="7"/>
  <c r="I4371" i="7" s="1"/>
  <c r="H4379" i="7"/>
  <c r="I4379" i="7" s="1"/>
  <c r="H4387" i="7"/>
  <c r="I4387" i="7" s="1"/>
  <c r="H4399" i="7"/>
  <c r="I4399" i="7" s="1"/>
  <c r="H4407" i="7"/>
  <c r="I4407" i="7" s="1"/>
  <c r="H4415" i="7"/>
  <c r="I4415" i="7" s="1"/>
  <c r="H4423" i="7"/>
  <c r="I4423" i="7" s="1"/>
  <c r="H4431" i="7"/>
  <c r="I4431" i="7" s="1"/>
  <c r="H4439" i="7"/>
  <c r="I4439" i="7" s="1"/>
  <c r="H4447" i="7"/>
  <c r="I4447" i="7" s="1"/>
  <c r="H4455" i="7"/>
  <c r="I4455" i="7" s="1"/>
  <c r="H4463" i="7"/>
  <c r="I4463" i="7" s="1"/>
  <c r="H4471" i="7"/>
  <c r="I4471" i="7" s="1"/>
  <c r="H4479" i="7"/>
  <c r="I4479" i="7" s="1"/>
  <c r="H4487" i="7"/>
  <c r="I4487" i="7" s="1"/>
  <c r="H4495" i="7"/>
  <c r="I4495" i="7" s="1"/>
  <c r="H4503" i="7"/>
  <c r="I4503" i="7" s="1"/>
  <c r="H4511" i="7"/>
  <c r="I4511" i="7" s="1"/>
  <c r="H4519" i="7"/>
  <c r="I4519" i="7" s="1"/>
  <c r="H4527" i="7"/>
  <c r="I4527" i="7" s="1"/>
  <c r="L4550" i="7"/>
  <c r="J4599" i="7"/>
  <c r="K4599" i="7" s="1"/>
  <c r="H4663" i="7"/>
  <c r="I4663" i="7" s="1"/>
  <c r="J4925" i="7"/>
  <c r="K4925" i="7" s="1"/>
  <c r="J233" i="7"/>
  <c r="K233" i="7" s="1"/>
  <c r="J73" i="7"/>
  <c r="K73" i="7" s="1"/>
  <c r="J144" i="7"/>
  <c r="K144" i="7" s="1"/>
  <c r="J361" i="7"/>
  <c r="K361" i="7" s="1"/>
  <c r="J415" i="7"/>
  <c r="K415" i="7" s="1"/>
  <c r="J56" i="7"/>
  <c r="K56" i="7" s="1"/>
  <c r="J24" i="7"/>
  <c r="K24" i="7" s="1"/>
  <c r="J786" i="7"/>
  <c r="K786" i="7" s="1"/>
  <c r="J1671" i="7"/>
  <c r="K1671" i="7" s="1"/>
  <c r="J130" i="7"/>
  <c r="K130" i="7" s="1"/>
  <c r="J226" i="7"/>
  <c r="K226" i="7" s="1"/>
  <c r="J314" i="7"/>
  <c r="K314" i="7" s="1"/>
  <c r="J450" i="7"/>
  <c r="K450" i="7" s="1"/>
  <c r="J618" i="7"/>
  <c r="K618" i="7" s="1"/>
  <c r="J738" i="7"/>
  <c r="K738" i="7" s="1"/>
  <c r="L180" i="7"/>
  <c r="L276" i="7"/>
  <c r="L412" i="7"/>
  <c r="L532" i="7"/>
  <c r="J1588" i="7"/>
  <c r="K1588" i="7" s="1"/>
  <c r="J1700" i="7"/>
  <c r="K1700" i="7" s="1"/>
  <c r="J1720" i="7"/>
  <c r="K1720" i="7" s="1"/>
  <c r="J1655" i="7"/>
  <c r="K1655" i="7" s="1"/>
  <c r="J2169" i="7"/>
  <c r="K2169" i="7" s="1"/>
  <c r="H2666" i="7"/>
  <c r="I2666" i="7" s="1"/>
  <c r="J3170" i="7"/>
  <c r="K3170" i="7" s="1"/>
  <c r="J2433" i="7"/>
  <c r="K2433" i="7" s="1"/>
  <c r="J2916" i="7"/>
  <c r="K2916" i="7" s="1"/>
  <c r="L1467" i="7"/>
  <c r="L1531" i="7"/>
  <c r="H1778" i="7"/>
  <c r="I1778" i="7" s="1"/>
  <c r="H1814" i="7"/>
  <c r="I1814" i="7" s="1"/>
  <c r="H1858" i="7"/>
  <c r="I1858" i="7" s="1"/>
  <c r="H1890" i="7"/>
  <c r="I1890" i="7" s="1"/>
  <c r="H1930" i="7"/>
  <c r="I1930" i="7" s="1"/>
  <c r="H1962" i="7"/>
  <c r="I1962" i="7" s="1"/>
  <c r="H2002" i="7"/>
  <c r="I2002" i="7" s="1"/>
  <c r="H2034" i="7"/>
  <c r="I2034" i="7" s="1"/>
  <c r="H2066" i="7"/>
  <c r="I2066" i="7" s="1"/>
  <c r="H2098" i="7"/>
  <c r="I2098" i="7" s="1"/>
  <c r="H2138" i="7"/>
  <c r="I2138" i="7" s="1"/>
  <c r="H2170" i="7"/>
  <c r="I2170" i="7" s="1"/>
  <c r="H2202" i="7"/>
  <c r="I2202" i="7" s="1"/>
  <c r="H2242" i="7"/>
  <c r="I2242" i="7" s="1"/>
  <c r="H2282" i="7"/>
  <c r="I2282" i="7" s="1"/>
  <c r="H2322" i="7"/>
  <c r="I2322" i="7" s="1"/>
  <c r="H2362" i="7"/>
  <c r="I2362" i="7" s="1"/>
  <c r="H2402" i="7"/>
  <c r="I2402" i="7" s="1"/>
  <c r="H2434" i="7"/>
  <c r="I2434" i="7" s="1"/>
  <c r="H2466" i="7"/>
  <c r="I2466" i="7" s="1"/>
  <c r="H2506" i="7"/>
  <c r="I2506" i="7" s="1"/>
  <c r="H2538" i="7"/>
  <c r="I2538" i="7" s="1"/>
  <c r="H2570" i="7"/>
  <c r="I2570" i="7" s="1"/>
  <c r="H2602" i="7"/>
  <c r="I2602" i="7" s="1"/>
  <c r="H2634" i="7"/>
  <c r="I2634" i="7" s="1"/>
  <c r="J2665" i="7"/>
  <c r="K2665" i="7" s="1"/>
  <c r="L1837" i="7"/>
  <c r="H2686" i="7"/>
  <c r="I2686" i="7" s="1"/>
  <c r="H2901" i="7"/>
  <c r="I2901" i="7" s="1"/>
  <c r="H2933" i="7"/>
  <c r="I2933" i="7" s="1"/>
  <c r="H2965" i="7"/>
  <c r="I2965" i="7" s="1"/>
  <c r="H2997" i="7"/>
  <c r="I2997" i="7" s="1"/>
  <c r="H3037" i="7"/>
  <c r="I3037" i="7" s="1"/>
  <c r="H3069" i="7"/>
  <c r="I3069" i="7" s="1"/>
  <c r="H3101" i="7"/>
  <c r="I3101" i="7" s="1"/>
  <c r="J3167" i="7"/>
  <c r="K3167" i="7" s="1"/>
  <c r="J3265" i="7"/>
  <c r="K3265" i="7" s="1"/>
  <c r="H3303" i="7"/>
  <c r="I3303" i="7" s="1"/>
  <c r="J3329" i="7"/>
  <c r="K3329" i="7" s="1"/>
  <c r="J3437" i="7"/>
  <c r="K3437" i="7" s="1"/>
  <c r="J3549" i="7"/>
  <c r="K3549" i="7" s="1"/>
  <c r="J3701" i="7"/>
  <c r="K3701" i="7" s="1"/>
  <c r="H3124" i="7"/>
  <c r="I3124" i="7" s="1"/>
  <c r="H3156" i="7"/>
  <c r="I3156" i="7" s="1"/>
  <c r="H3188" i="7"/>
  <c r="I3188" i="7" s="1"/>
  <c r="L2664" i="7"/>
  <c r="L2680" i="7"/>
  <c r="L2696" i="7"/>
  <c r="L2712" i="7"/>
  <c r="H3865" i="7"/>
  <c r="I3865" i="7" s="1"/>
  <c r="H3266" i="7"/>
  <c r="I3266" i="7" s="1"/>
  <c r="H3298" i="7"/>
  <c r="I3298" i="7" s="1"/>
  <c r="H3330" i="7"/>
  <c r="I3330" i="7" s="1"/>
  <c r="H3362" i="7"/>
  <c r="I3362" i="7" s="1"/>
  <c r="H3952" i="7"/>
  <c r="I3952" i="7" s="1"/>
  <c r="J4162" i="7"/>
  <c r="K4162" i="7" s="1"/>
  <c r="J4290" i="7"/>
  <c r="K4290" i="7" s="1"/>
  <c r="J4322" i="7"/>
  <c r="K4322" i="7" s="1"/>
  <c r="J4354" i="7"/>
  <c r="K4354" i="7" s="1"/>
  <c r="J4430" i="7"/>
  <c r="K4430" i="7" s="1"/>
  <c r="H4578" i="7"/>
  <c r="I4578" i="7" s="1"/>
  <c r="J4370" i="7"/>
  <c r="K4370" i="7" s="1"/>
  <c r="J4506" i="7"/>
  <c r="K4506" i="7" s="1"/>
  <c r="H4573" i="7"/>
  <c r="I4573" i="7" s="1"/>
  <c r="J4542" i="7"/>
  <c r="K4542" i="7" s="1"/>
  <c r="J4619" i="7"/>
  <c r="K4619" i="7" s="1"/>
  <c r="H4705" i="7"/>
  <c r="I4705" i="7" s="1"/>
  <c r="J4849" i="7"/>
  <c r="K4849" i="7" s="1"/>
  <c r="J4897" i="7"/>
  <c r="K4897" i="7" s="1"/>
  <c r="J4706" i="7"/>
  <c r="K4706" i="7" s="1"/>
  <c r="H4842" i="7"/>
  <c r="I4842" i="7" s="1"/>
  <c r="H4874" i="7"/>
  <c r="I4874" i="7" s="1"/>
  <c r="J1609" i="7"/>
  <c r="K1609" i="7" s="1"/>
  <c r="J1957" i="7"/>
  <c r="K1957" i="7" s="1"/>
  <c r="J1633" i="7"/>
  <c r="K1633" i="7" s="1"/>
  <c r="J1730" i="7"/>
  <c r="K1730" i="7" s="1"/>
  <c r="J1885" i="7"/>
  <c r="K1885" i="7" s="1"/>
  <c r="J2253" i="7"/>
  <c r="K2253" i="7" s="1"/>
  <c r="H2706" i="7"/>
  <c r="I2706" i="7" s="1"/>
  <c r="H2881" i="7"/>
  <c r="I2881" i="7" s="1"/>
  <c r="J1865" i="7"/>
  <c r="K1865" i="7" s="1"/>
  <c r="J2125" i="7"/>
  <c r="K2125" i="7" s="1"/>
  <c r="J2353" i="7"/>
  <c r="K2353" i="7" s="1"/>
  <c r="H2799" i="7"/>
  <c r="I2799" i="7" s="1"/>
  <c r="H1780" i="7"/>
  <c r="I1780" i="7" s="1"/>
  <c r="H1816" i="7"/>
  <c r="I1816" i="7" s="1"/>
  <c r="J2121" i="7"/>
  <c r="K2121" i="7" s="1"/>
  <c r="J2513" i="7"/>
  <c r="K2513" i="7" s="1"/>
  <c r="H2747" i="7"/>
  <c r="I2747" i="7" s="1"/>
  <c r="J3068" i="7"/>
  <c r="K3068" i="7" s="1"/>
  <c r="J2912" i="7"/>
  <c r="K2912" i="7" s="1"/>
  <c r="J2984" i="7"/>
  <c r="K2984" i="7" s="1"/>
  <c r="J3143" i="7"/>
  <c r="K3143" i="7" s="1"/>
  <c r="J3293" i="7"/>
  <c r="K3293" i="7" s="1"/>
  <c r="J3597" i="7"/>
  <c r="K3597" i="7" s="1"/>
  <c r="J3221" i="7"/>
  <c r="K3221" i="7" s="1"/>
  <c r="H3875" i="7"/>
  <c r="I3875" i="7" s="1"/>
  <c r="J3918" i="7"/>
  <c r="K3918" i="7" s="1"/>
  <c r="J3950" i="7"/>
  <c r="K3950" i="7" s="1"/>
  <c r="J4014" i="7"/>
  <c r="K4014" i="7" s="1"/>
  <c r="J4146" i="7"/>
  <c r="K4146" i="7" s="1"/>
  <c r="J4572" i="7"/>
  <c r="K4572" i="7" s="1"/>
  <c r="J4062" i="7"/>
  <c r="K4062" i="7" s="1"/>
  <c r="H4559" i="7"/>
  <c r="I4559" i="7" s="1"/>
  <c r="J4638" i="7"/>
  <c r="K4638" i="7" s="1"/>
  <c r="L4688" i="7"/>
  <c r="J4734" i="7"/>
  <c r="K4734" i="7" s="1"/>
  <c r="J4602" i="7"/>
  <c r="K4602" i="7" s="1"/>
  <c r="J4774" i="7"/>
  <c r="K4774" i="7" s="1"/>
  <c r="L4653" i="7"/>
  <c r="H4870" i="7"/>
  <c r="I4870" i="7" s="1"/>
  <c r="L4692" i="7"/>
  <c r="J4742" i="7"/>
  <c r="K4742" i="7" s="1"/>
  <c r="J4977" i="7"/>
  <c r="K4977" i="7" s="1"/>
  <c r="J5157" i="7"/>
  <c r="K5157" i="7" s="1"/>
  <c r="H4824" i="7"/>
  <c r="I4824" i="7" s="1"/>
  <c r="J4989" i="7"/>
  <c r="K4989" i="7" s="1"/>
  <c r="J5133" i="7"/>
  <c r="K5133" i="7" s="1"/>
  <c r="H4918" i="7"/>
  <c r="I4918" i="7" s="1"/>
  <c r="J4937" i="7"/>
  <c r="K4937" i="7" s="1"/>
  <c r="H4982" i="7"/>
  <c r="I4982" i="7" s="1"/>
  <c r="H5050" i="7"/>
  <c r="I5050" i="7" s="1"/>
  <c r="H5118" i="7"/>
  <c r="I5118" i="7" s="1"/>
  <c r="H5251" i="7"/>
  <c r="I5251" i="7" s="1"/>
  <c r="H5283" i="7"/>
  <c r="I5283" i="7" s="1"/>
  <c r="H5315" i="7"/>
  <c r="I5315" i="7" s="1"/>
  <c r="H5209" i="7"/>
  <c r="I5209" i="7" s="1"/>
  <c r="H5241" i="7"/>
  <c r="I5241" i="7" s="1"/>
  <c r="J5207" i="7"/>
  <c r="K5207" i="7" s="1"/>
  <c r="J5282" i="7"/>
  <c r="K5282" i="7" s="1"/>
  <c r="H5349" i="7"/>
  <c r="I5349" i="7" s="1"/>
  <c r="H5445" i="7"/>
  <c r="I5445" i="7" s="1"/>
  <c r="J5476" i="7"/>
  <c r="K5476" i="7" s="1"/>
  <c r="J5661" i="7"/>
  <c r="K5661" i="7" s="1"/>
  <c r="H5574" i="7"/>
  <c r="I5574" i="7" s="1"/>
  <c r="H5614" i="7"/>
  <c r="I5614" i="7" s="1"/>
  <c r="H5654" i="7"/>
  <c r="I5654" i="7" s="1"/>
  <c r="H5686" i="7"/>
  <c r="I5686" i="7" s="1"/>
  <c r="H5718" i="7"/>
  <c r="I5718" i="7" s="1"/>
  <c r="H5750" i="7"/>
  <c r="I5750" i="7" s="1"/>
  <c r="J5831" i="7"/>
  <c r="K5831" i="7" s="1"/>
  <c r="J5495" i="7"/>
  <c r="K5495" i="7" s="1"/>
  <c r="J5559" i="7"/>
  <c r="K5559" i="7" s="1"/>
  <c r="J5957" i="7"/>
  <c r="K5957" i="7" s="1"/>
  <c r="J6037" i="7"/>
  <c r="K6037" i="7" s="1"/>
  <c r="J6071" i="7"/>
  <c r="K6071" i="7" s="1"/>
  <c r="J6020" i="7"/>
  <c r="K6020" i="7" s="1"/>
  <c r="H6105" i="7"/>
  <c r="I6105" i="7" s="1"/>
  <c r="J6271" i="7"/>
  <c r="K6271" i="7" s="1"/>
  <c r="H6288" i="7"/>
  <c r="I6288" i="7" s="1"/>
  <c r="J6347" i="7"/>
  <c r="K6347" i="7" s="1"/>
  <c r="J5081" i="7"/>
  <c r="K5081" i="7" s="1"/>
  <c r="H4848" i="7"/>
  <c r="I4848" i="7" s="1"/>
  <c r="J5153" i="7"/>
  <c r="K5153" i="7" s="1"/>
  <c r="H4735" i="7"/>
  <c r="I4735" i="7" s="1"/>
  <c r="H4751" i="7"/>
  <c r="I4751" i="7" s="1"/>
  <c r="H4924" i="7"/>
  <c r="I4924" i="7" s="1"/>
  <c r="J5073" i="7"/>
  <c r="K5073" i="7" s="1"/>
  <c r="H4930" i="7"/>
  <c r="I4930" i="7" s="1"/>
  <c r="H4994" i="7"/>
  <c r="I4994" i="7" s="1"/>
  <c r="H5074" i="7"/>
  <c r="I5074" i="7" s="1"/>
  <c r="H5162" i="7"/>
  <c r="I5162" i="7" s="1"/>
  <c r="H5198" i="7"/>
  <c r="I5198" i="7" s="1"/>
  <c r="H5245" i="7"/>
  <c r="I5245" i="7" s="1"/>
  <c r="H5277" i="7"/>
  <c r="I5277" i="7" s="1"/>
  <c r="H5309" i="7"/>
  <c r="I5309" i="7" s="1"/>
  <c r="J5286" i="7"/>
  <c r="K5286" i="7" s="1"/>
  <c r="J5420" i="7"/>
  <c r="K5420" i="7" s="1"/>
  <c r="H5471" i="7"/>
  <c r="I5471" i="7" s="1"/>
  <c r="J5276" i="7"/>
  <c r="K5276" i="7" s="1"/>
  <c r="H5337" i="7"/>
  <c r="I5337" i="7" s="1"/>
  <c r="L5406" i="7"/>
  <c r="L5422" i="7"/>
  <c r="H5449" i="7"/>
  <c r="I5449" i="7" s="1"/>
  <c r="J5589" i="7"/>
  <c r="K5589" i="7" s="1"/>
  <c r="J5562" i="7"/>
  <c r="K5562" i="7" s="1"/>
  <c r="J5697" i="7"/>
  <c r="K5697" i="7" s="1"/>
  <c r="H5483" i="7"/>
  <c r="I5483" i="7" s="1"/>
  <c r="J5633" i="7"/>
  <c r="K5633" i="7" s="1"/>
  <c r="J5791" i="7"/>
  <c r="K5791" i="7" s="1"/>
  <c r="H5865" i="7"/>
  <c r="I5865" i="7" s="1"/>
  <c r="H5911" i="7"/>
  <c r="I5911" i="7" s="1"/>
  <c r="J5961" i="7"/>
  <c r="K5961" i="7" s="1"/>
  <c r="J6025" i="7"/>
  <c r="K6025" i="7" s="1"/>
  <c r="J6024" i="7"/>
  <c r="K6024" i="7" s="1"/>
  <c r="J6111" i="7"/>
  <c r="K6111" i="7" s="1"/>
  <c r="H6123" i="7"/>
  <c r="I6123" i="7" s="1"/>
  <c r="H6187" i="7"/>
  <c r="I6187" i="7" s="1"/>
  <c r="H6298" i="7"/>
  <c r="I6298" i="7" s="1"/>
  <c r="H6316" i="7"/>
  <c r="I6316" i="7" s="1"/>
  <c r="J6429" i="7"/>
  <c r="K6429" i="7" s="1"/>
  <c r="H6362" i="7"/>
  <c r="I6362" i="7" s="1"/>
  <c r="J2484" i="7"/>
  <c r="K2484" i="7" s="1"/>
  <c r="J3231" i="7"/>
  <c r="K3231" i="7" s="1"/>
  <c r="L3609" i="7"/>
  <c r="L3641" i="7"/>
  <c r="J3954" i="7"/>
  <c r="K3954" i="7" s="1"/>
  <c r="J4605" i="7"/>
  <c r="K4605" i="7" s="1"/>
  <c r="J4618" i="7"/>
  <c r="K4618" i="7" s="1"/>
  <c r="J4673" i="7"/>
  <c r="K4673" i="7" s="1"/>
  <c r="J5161" i="7"/>
  <c r="K5161" i="7" s="1"/>
  <c r="J5057" i="7"/>
  <c r="K5057" i="7" s="1"/>
  <c r="L4637" i="7"/>
  <c r="H4894" i="7"/>
  <c r="I4894" i="7" s="1"/>
  <c r="H5239" i="7"/>
  <c r="I5239" i="7" s="1"/>
  <c r="J5053" i="7"/>
  <c r="K5053" i="7" s="1"/>
  <c r="J5189" i="7"/>
  <c r="K5189" i="7" s="1"/>
  <c r="H4904" i="7"/>
  <c r="I4904" i="7" s="1"/>
  <c r="J5169" i="7"/>
  <c r="K5169" i="7" s="1"/>
  <c r="L4823" i="7"/>
  <c r="J5089" i="7"/>
  <c r="K5089" i="7" s="1"/>
  <c r="H4990" i="7"/>
  <c r="I4990" i="7" s="1"/>
  <c r="H5058" i="7"/>
  <c r="I5058" i="7" s="1"/>
  <c r="H5126" i="7"/>
  <c r="I5126" i="7" s="1"/>
  <c r="H5247" i="7"/>
  <c r="I5247" i="7" s="1"/>
  <c r="H5279" i="7"/>
  <c r="I5279" i="7" s="1"/>
  <c r="H5311" i="7"/>
  <c r="I5311" i="7" s="1"/>
  <c r="J5753" i="7"/>
  <c r="K5753" i="7" s="1"/>
  <c r="J5216" i="7"/>
  <c r="K5216" i="7" s="1"/>
  <c r="J5306" i="7"/>
  <c r="K5306" i="7" s="1"/>
  <c r="H5357" i="7"/>
  <c r="I5357" i="7" s="1"/>
  <c r="H5373" i="7"/>
  <c r="I5373" i="7" s="1"/>
  <c r="H5785" i="7"/>
  <c r="I5785" i="7" s="1"/>
  <c r="H5586" i="7"/>
  <c r="I5586" i="7" s="1"/>
  <c r="H5618" i="7"/>
  <c r="I5618" i="7" s="1"/>
  <c r="H5650" i="7"/>
  <c r="I5650" i="7" s="1"/>
  <c r="H5682" i="7"/>
  <c r="I5682" i="7" s="1"/>
  <c r="H5714" i="7"/>
  <c r="I5714" i="7" s="1"/>
  <c r="H5746" i="7"/>
  <c r="I5746" i="7" s="1"/>
  <c r="J5776" i="7"/>
  <c r="K5776" i="7" s="1"/>
  <c r="J5551" i="7"/>
  <c r="K5551" i="7" s="1"/>
  <c r="J5615" i="7"/>
  <c r="K5615" i="7" s="1"/>
  <c r="J5767" i="7"/>
  <c r="K5767" i="7" s="1"/>
  <c r="H5829" i="7"/>
  <c r="I5829" i="7" s="1"/>
  <c r="H5885" i="7"/>
  <c r="I5885" i="7" s="1"/>
  <c r="H6082" i="7"/>
  <c r="I6082" i="7" s="1"/>
  <c r="J5949" i="7"/>
  <c r="K5949" i="7" s="1"/>
  <c r="J6029" i="7"/>
  <c r="K6029" i="7" s="1"/>
  <c r="J5996" i="7"/>
  <c r="K5996" i="7" s="1"/>
  <c r="J6028" i="7"/>
  <c r="K6028" i="7" s="1"/>
  <c r="H6097" i="7"/>
  <c r="I6097" i="7" s="1"/>
  <c r="J6059" i="7"/>
  <c r="K6059" i="7" s="1"/>
  <c r="H6143" i="7"/>
  <c r="I6143" i="7" s="1"/>
  <c r="J6373" i="7"/>
  <c r="K6373" i="7" s="1"/>
  <c r="J6372" i="7"/>
  <c r="K6372" i="7" s="1"/>
  <c r="J6404" i="7"/>
  <c r="K6404" i="7" s="1"/>
  <c r="L2848" i="7"/>
  <c r="L2872" i="7"/>
  <c r="J3123" i="7"/>
  <c r="K3123" i="7" s="1"/>
  <c r="J3139" i="7"/>
  <c r="K3139" i="7" s="1"/>
  <c r="J3909" i="7"/>
  <c r="K3909" i="7" s="1"/>
  <c r="J3941" i="7"/>
  <c r="K3941" i="7" s="1"/>
  <c r="J4081" i="7"/>
  <c r="K4081" i="7" s="1"/>
  <c r="J4113" i="7"/>
  <c r="K4113" i="7" s="1"/>
  <c r="J4145" i="7"/>
  <c r="K4145" i="7" s="1"/>
  <c r="J4177" i="7"/>
  <c r="K4177" i="7" s="1"/>
  <c r="J4209" i="7"/>
  <c r="K4209" i="7" s="1"/>
  <c r="J4241" i="7"/>
  <c r="K4241" i="7" s="1"/>
  <c r="J4273" i="7"/>
  <c r="K4273" i="7" s="1"/>
  <c r="J4305" i="7"/>
  <c r="K4305" i="7" s="1"/>
  <c r="J4337" i="7"/>
  <c r="K4337" i="7" s="1"/>
  <c r="J5125" i="7"/>
  <c r="K5125" i="7" s="1"/>
  <c r="H5237" i="7"/>
  <c r="I5237" i="7" s="1"/>
  <c r="J5593" i="7"/>
  <c r="K5593" i="7" s="1"/>
  <c r="L4732" i="7"/>
  <c r="L4756" i="7"/>
  <c r="J4787" i="7"/>
  <c r="K4787" i="7" s="1"/>
  <c r="J5045" i="7"/>
  <c r="K5045" i="7" s="1"/>
  <c r="H5152" i="7"/>
  <c r="I5152" i="7" s="1"/>
  <c r="H4864" i="7"/>
  <c r="I4864" i="7" s="1"/>
  <c r="H4727" i="7"/>
  <c r="I4727" i="7" s="1"/>
  <c r="H4743" i="7"/>
  <c r="I4743" i="7" s="1"/>
  <c r="J4759" i="7"/>
  <c r="K4759" i="7" s="1"/>
  <c r="H4800" i="7"/>
  <c r="I4800" i="7" s="1"/>
  <c r="H5004" i="7"/>
  <c r="I5004" i="7" s="1"/>
  <c r="H4970" i="7"/>
  <c r="I4970" i="7" s="1"/>
  <c r="H5046" i="7"/>
  <c r="I5046" i="7" s="1"/>
  <c r="H5098" i="7"/>
  <c r="I5098" i="7" s="1"/>
  <c r="H5154" i="7"/>
  <c r="I5154" i="7" s="1"/>
  <c r="H5202" i="7"/>
  <c r="I5202" i="7" s="1"/>
  <c r="H5265" i="7"/>
  <c r="I5265" i="7" s="1"/>
  <c r="H5297" i="7"/>
  <c r="I5297" i="7" s="1"/>
  <c r="H5211" i="7"/>
  <c r="I5211" i="7" s="1"/>
  <c r="H5243" i="7"/>
  <c r="I5243" i="7" s="1"/>
  <c r="L4765" i="7"/>
  <c r="L4781" i="7"/>
  <c r="L4797" i="7"/>
  <c r="L4813" i="7"/>
  <c r="L4829" i="7"/>
  <c r="L4845" i="7"/>
  <c r="L4861" i="7"/>
  <c r="L4877" i="7"/>
  <c r="L4893" i="7"/>
  <c r="J5262" i="7"/>
  <c r="K5262" i="7" s="1"/>
  <c r="J5264" i="7"/>
  <c r="K5264" i="7" s="1"/>
  <c r="J5328" i="7"/>
  <c r="K5328" i="7" s="1"/>
  <c r="H5345" i="7"/>
  <c r="I5345" i="7" s="1"/>
  <c r="H5377" i="7"/>
  <c r="I5377" i="7" s="1"/>
  <c r="H5409" i="7"/>
  <c r="I5409" i="7" s="1"/>
  <c r="J5847" i="7"/>
  <c r="K5847" i="7" s="1"/>
  <c r="H5857" i="7"/>
  <c r="I5857" i="7" s="1"/>
  <c r="J5984" i="7"/>
  <c r="K5984" i="7" s="1"/>
  <c r="J6048" i="7"/>
  <c r="K6048" i="7" s="1"/>
  <c r="L6228" i="7"/>
  <c r="H6286" i="7"/>
  <c r="I6286" i="7" s="1"/>
  <c r="H6320" i="7"/>
  <c r="I6320" i="7" s="1"/>
  <c r="J6361" i="7"/>
  <c r="K6361" i="7" s="1"/>
  <c r="H6418" i="7"/>
  <c r="I6418" i="7" s="1"/>
  <c r="J5427" i="7"/>
  <c r="K5427" i="7" s="1"/>
  <c r="J5252" i="7"/>
  <c r="K5252" i="7" s="1"/>
  <c r="J5284" i="7"/>
  <c r="K5284" i="7" s="1"/>
  <c r="J5316" i="7"/>
  <c r="K5316" i="7" s="1"/>
  <c r="J5508" i="7"/>
  <c r="K5508" i="7" s="1"/>
  <c r="J5520" i="7"/>
  <c r="K5520" i="7" s="1"/>
  <c r="J5548" i="7"/>
  <c r="K5548" i="7" s="1"/>
  <c r="J5709" i="7"/>
  <c r="K5709" i="7" s="1"/>
  <c r="J5821" i="7"/>
  <c r="K5821" i="7" s="1"/>
  <c r="L5501" i="7"/>
  <c r="L5517" i="7"/>
  <c r="L5533" i="7"/>
  <c r="J5782" i="7"/>
  <c r="K5782" i="7" s="1"/>
  <c r="J5883" i="7"/>
  <c r="K5883" i="7" s="1"/>
  <c r="J5890" i="7"/>
  <c r="K5890" i="7" s="1"/>
  <c r="J5967" i="7"/>
  <c r="K5967" i="7" s="1"/>
  <c r="J5892" i="7"/>
  <c r="K5892" i="7" s="1"/>
  <c r="L5886" i="7"/>
  <c r="L5982" i="7"/>
  <c r="L6018" i="7"/>
  <c r="L6050" i="7"/>
  <c r="J6085" i="7"/>
  <c r="K6085" i="7" s="1"/>
  <c r="J6126" i="7"/>
  <c r="K6126" i="7" s="1"/>
  <c r="J6154" i="7"/>
  <c r="K6154" i="7" s="1"/>
  <c r="L6252" i="7"/>
  <c r="J5348" i="7"/>
  <c r="K5348" i="7" s="1"/>
  <c r="J5380" i="7"/>
  <c r="K5380" i="7" s="1"/>
  <c r="J5396" i="7"/>
  <c r="K5396" i="7" s="1"/>
  <c r="J5428" i="7"/>
  <c r="K5428" i="7" s="1"/>
  <c r="J5745" i="7"/>
  <c r="K5745" i="7" s="1"/>
  <c r="J5823" i="7"/>
  <c r="K5823" i="7" s="1"/>
  <c r="J5908" i="7"/>
  <c r="K5908" i="7" s="1"/>
  <c r="L5934" i="7"/>
  <c r="L5978" i="7"/>
  <c r="L6030" i="7"/>
  <c r="J6093" i="7"/>
  <c r="K6093" i="7" s="1"/>
  <c r="J6227" i="7"/>
  <c r="K6227" i="7" s="1"/>
  <c r="L6064" i="7"/>
  <c r="J6114" i="7"/>
  <c r="K6114" i="7" s="1"/>
  <c r="J6134" i="7"/>
  <c r="K6134" i="7" s="1"/>
  <c r="J6198" i="7"/>
  <c r="K6198" i="7" s="1"/>
  <c r="J6303" i="7"/>
  <c r="K6303" i="7" s="1"/>
  <c r="L5234" i="7"/>
  <c r="L5342" i="7"/>
  <c r="L5358" i="7"/>
  <c r="L5390" i="7"/>
  <c r="L5414" i="7"/>
  <c r="L5438" i="7"/>
  <c r="J5649" i="7"/>
  <c r="K5649" i="7" s="1"/>
  <c r="J5645" i="7"/>
  <c r="K5645" i="7" s="1"/>
  <c r="J5798" i="7"/>
  <c r="K5798" i="7" s="1"/>
  <c r="J5905" i="7"/>
  <c r="K5905" i="7" s="1"/>
  <c r="L5469" i="7"/>
  <c r="J5811" i="7"/>
  <c r="K5811" i="7" s="1"/>
  <c r="L5922" i="7"/>
  <c r="L6084" i="7"/>
  <c r="L6144" i="7"/>
  <c r="L6172" i="7"/>
  <c r="L6208" i="7"/>
  <c r="J6226" i="7"/>
  <c r="K6226" i="7" s="1"/>
  <c r="J6250" i="7"/>
  <c r="K6250" i="7" s="1"/>
  <c r="L6236" i="7"/>
  <c r="J6307" i="7"/>
  <c r="K6307" i="7" s="1"/>
  <c r="J6428" i="7"/>
  <c r="K6428" i="7" s="1"/>
  <c r="J5096" i="7"/>
  <c r="K5096" i="7" s="1"/>
  <c r="J5773" i="7"/>
  <c r="K5773" i="7" s="1"/>
  <c r="J5512" i="7"/>
  <c r="K5512" i="7" s="1"/>
  <c r="J5538" i="7"/>
  <c r="K5538" i="7" s="1"/>
  <c r="J5560" i="7"/>
  <c r="K5560" i="7" s="1"/>
  <c r="J6066" i="7"/>
  <c r="K6066" i="7" s="1"/>
  <c r="J5817" i="7"/>
  <c r="K5817" i="7" s="1"/>
  <c r="J5815" i="7"/>
  <c r="K5815" i="7" s="1"/>
  <c r="J5916" i="7"/>
  <c r="K5916" i="7" s="1"/>
  <c r="L6022" i="7"/>
  <c r="L6054" i="7"/>
  <c r="J6138" i="7"/>
  <c r="K6138" i="7" s="1"/>
  <c r="J6166" i="7"/>
  <c r="K6166" i="7" s="1"/>
  <c r="J6202" i="7"/>
  <c r="K6202" i="7" s="1"/>
  <c r="J6253" i="7"/>
  <c r="K6253" i="7" s="1"/>
  <c r="L6260" i="7"/>
  <c r="J6368" i="7"/>
  <c r="K6368" i="7" s="1"/>
  <c r="H49" i="1" a="1"/>
  <c r="H49" i="1" s="1"/>
  <c r="K49" i="1"/>
  <c r="S49" i="1" s="1"/>
  <c r="I107" i="1"/>
  <c r="L297" i="7" l="1"/>
  <c r="S297" i="7" s="1"/>
  <c r="J212" i="7"/>
  <c r="K212" i="7" s="1"/>
  <c r="L230" i="7"/>
  <c r="S230" i="7" s="1"/>
  <c r="L298" i="7"/>
  <c r="S298" i="7" s="1"/>
  <c r="J181" i="7"/>
  <c r="K181" i="7" s="1"/>
  <c r="J148" i="7"/>
  <c r="K148" i="7" s="1"/>
  <c r="J62" i="7"/>
  <c r="K62" i="7" s="1"/>
  <c r="J182" i="7"/>
  <c r="K182" i="7" s="1"/>
  <c r="L263" i="7"/>
  <c r="S263" i="7" s="1"/>
  <c r="L149" i="7"/>
  <c r="S149" i="7" s="1"/>
  <c r="J63" i="7"/>
  <c r="K63" i="7" s="1"/>
  <c r="J1461" i="7"/>
  <c r="K1461" i="7" s="1"/>
  <c r="L1461" i="7" s="1"/>
  <c r="S1461" i="7" s="1"/>
  <c r="K6063" i="7"/>
  <c r="L6063" i="7" s="1"/>
  <c r="S6063" i="7" s="1"/>
  <c r="M2667" i="7"/>
  <c r="N2667" i="7" s="1"/>
  <c r="O2667" i="7" s="1"/>
  <c r="L254" i="7"/>
  <c r="S254" i="7" s="1"/>
  <c r="L142" i="7"/>
  <c r="S142" i="7" s="1"/>
  <c r="J203" i="7"/>
  <c r="K203" i="7" s="1"/>
  <c r="L222" i="7"/>
  <c r="S222" i="7" s="1"/>
  <c r="L271" i="7"/>
  <c r="S271" i="7" s="1"/>
  <c r="J204" i="7"/>
  <c r="K204" i="7" s="1"/>
  <c r="J141" i="7"/>
  <c r="K141" i="7" s="1"/>
  <c r="L255" i="7"/>
  <c r="S255" i="7" s="1"/>
  <c r="L291" i="7"/>
  <c r="S291" i="7" s="1"/>
  <c r="J221" i="7"/>
  <c r="K221" i="7" s="1"/>
  <c r="L173" i="7"/>
  <c r="S173" i="7" s="1"/>
  <c r="L290" i="7"/>
  <c r="S290" i="7" s="1"/>
  <c r="J174" i="7"/>
  <c r="K174" i="7" s="1"/>
  <c r="J1464" i="7"/>
  <c r="K1464" i="7" s="1"/>
  <c r="L1421" i="7"/>
  <c r="S1421" i="7" s="1"/>
  <c r="J1425" i="7"/>
  <c r="K1425" i="7" s="1"/>
  <c r="J1429" i="7"/>
  <c r="K1429" i="7" s="1"/>
  <c r="J1437" i="7"/>
  <c r="K1437" i="7" s="1"/>
  <c r="J1433" i="7"/>
  <c r="K1433" i="7" s="1"/>
  <c r="J107" i="1"/>
  <c r="M329" i="7"/>
  <c r="J444" i="7"/>
  <c r="K444" i="7" s="1"/>
  <c r="L444" i="7" s="1"/>
  <c r="S444" i="7" s="1"/>
  <c r="M487" i="7"/>
  <c r="N487" i="7" s="1"/>
  <c r="O487" i="7" s="1"/>
  <c r="M522" i="7"/>
  <c r="M93" i="7"/>
  <c r="N93" i="7" s="1"/>
  <c r="O93" i="7" s="1"/>
  <c r="L508" i="7"/>
  <c r="S508" i="7" s="1"/>
  <c r="L343" i="7"/>
  <c r="S343" i="7" s="1"/>
  <c r="J691" i="7"/>
  <c r="K691" i="7" s="1"/>
  <c r="J344" i="7"/>
  <c r="K344" i="7" s="1"/>
  <c r="L501" i="7"/>
  <c r="S501" i="7" s="1"/>
  <c r="J1422" i="7"/>
  <c r="K1422" i="7" s="1"/>
  <c r="L494" i="7"/>
  <c r="S494" i="7" s="1"/>
  <c r="L372" i="7"/>
  <c r="S372" i="7" s="1"/>
  <c r="J357" i="7"/>
  <c r="K357" i="7" s="1"/>
  <c r="L438" i="7"/>
  <c r="S438" i="7" s="1"/>
  <c r="L365" i="7"/>
  <c r="S365" i="7" s="1"/>
  <c r="L312" i="7"/>
  <c r="S312" i="7" s="1"/>
  <c r="J844" i="7"/>
  <c r="K844" i="7" s="1"/>
  <c r="L437" i="7"/>
  <c r="S437" i="7" s="1"/>
  <c r="J305" i="7"/>
  <c r="K305" i="7" s="1"/>
  <c r="J514" i="7"/>
  <c r="K514" i="7" s="1"/>
  <c r="J837" i="7"/>
  <c r="K837" i="7" s="1"/>
  <c r="J135" i="7"/>
  <c r="K135" i="7" s="1"/>
  <c r="L336" i="7"/>
  <c r="S336" i="7" s="1"/>
  <c r="L371" i="7"/>
  <c r="S371" i="7" s="1"/>
  <c r="J690" i="7"/>
  <c r="K690" i="7" s="1"/>
  <c r="L459" i="7"/>
  <c r="S459" i="7" s="1"/>
  <c r="J351" i="7"/>
  <c r="K351" i="7" s="1"/>
  <c r="L479" i="7"/>
  <c r="S479" i="7" s="1"/>
  <c r="J105" i="7"/>
  <c r="K105" i="7" s="1"/>
  <c r="J379" i="7"/>
  <c r="K379" i="7" s="1"/>
  <c r="L358" i="7"/>
  <c r="S358" i="7" s="1"/>
  <c r="L75" i="7"/>
  <c r="S75" i="7" s="1"/>
  <c r="J94" i="7"/>
  <c r="K94" i="7" s="1"/>
  <c r="L364" i="7"/>
  <c r="S364" i="7" s="1"/>
  <c r="L452" i="7"/>
  <c r="S452" i="7" s="1"/>
  <c r="L451" i="7"/>
  <c r="S451" i="7" s="1"/>
  <c r="L507" i="7"/>
  <c r="S507" i="7" s="1"/>
  <c r="J493" i="7"/>
  <c r="K493" i="7" s="1"/>
  <c r="L103" i="7"/>
  <c r="S103" i="7" s="1"/>
  <c r="M521" i="7"/>
  <c r="M330" i="7"/>
  <c r="L472" i="7"/>
  <c r="S472" i="7" s="1"/>
  <c r="J337" i="7"/>
  <c r="K337" i="7" s="1"/>
  <c r="M458" i="7"/>
  <c r="L486" i="7"/>
  <c r="S486" i="7" s="1"/>
  <c r="L851" i="7"/>
  <c r="S851" i="7" s="1"/>
  <c r="J445" i="7"/>
  <c r="K445" i="7" s="1"/>
  <c r="L515" i="7"/>
  <c r="S515" i="7" s="1"/>
  <c r="L523" i="7"/>
  <c r="S523" i="7" s="1"/>
  <c r="L92" i="7"/>
  <c r="S92" i="7" s="1"/>
  <c r="L998" i="7"/>
  <c r="S998" i="7" s="1"/>
  <c r="N329" i="7"/>
  <c r="O329" i="7" s="1"/>
  <c r="J104" i="7"/>
  <c r="K104" i="7" s="1"/>
  <c r="L134" i="7"/>
  <c r="S134" i="7" s="1"/>
  <c r="L304" i="7"/>
  <c r="S304" i="7" s="1"/>
  <c r="J68" i="7"/>
  <c r="K68" i="7" s="1"/>
  <c r="J852" i="7"/>
  <c r="K852" i="7" s="1"/>
  <c r="J845" i="7"/>
  <c r="K845" i="7" s="1"/>
  <c r="N522" i="7"/>
  <c r="O522" i="7" s="1"/>
  <c r="L311" i="7"/>
  <c r="S311" i="7" s="1"/>
  <c r="L500" i="7"/>
  <c r="S500" i="7" s="1"/>
  <c r="L380" i="7"/>
  <c r="S380" i="7" s="1"/>
  <c r="J853" i="7"/>
  <c r="K853" i="7" s="1"/>
  <c r="J350" i="7"/>
  <c r="K350" i="7" s="1"/>
  <c r="K1445" i="7"/>
  <c r="L1445" i="7" s="1"/>
  <c r="S1445" i="7" s="1"/>
  <c r="M87" i="7"/>
  <c r="N87" i="7" s="1"/>
  <c r="O87" i="7" s="1"/>
  <c r="J292" i="7"/>
  <c r="K292" i="7" s="1"/>
  <c r="L846" i="7"/>
  <c r="S846" i="7" s="1"/>
  <c r="L495" i="7"/>
  <c r="S495" i="7" s="1"/>
  <c r="L488" i="7"/>
  <c r="S488" i="7" s="1"/>
  <c r="J223" i="7"/>
  <c r="K223" i="7" s="1"/>
  <c r="L1449" i="7"/>
  <c r="S1449" i="7" s="1"/>
  <c r="L359" i="7"/>
  <c r="S359" i="7" s="1"/>
  <c r="L991" i="7"/>
  <c r="S991" i="7" s="1"/>
  <c r="L999" i="7"/>
  <c r="S999" i="7" s="1"/>
  <c r="L1465" i="7"/>
  <c r="S1465" i="7" s="1"/>
  <c r="L1314" i="7"/>
  <c r="S1314" i="7" s="1"/>
  <c r="L157" i="7"/>
  <c r="S157" i="7" s="1"/>
  <c r="L313" i="7"/>
  <c r="S313" i="7" s="1"/>
  <c r="L1441" i="7"/>
  <c r="S1441" i="7" s="1"/>
  <c r="L272" i="7"/>
  <c r="S272" i="7" s="1"/>
  <c r="J1457" i="7"/>
  <c r="K1457" i="7" s="1"/>
  <c r="J439" i="7"/>
  <c r="K439" i="7" s="1"/>
  <c r="J460" i="7"/>
  <c r="K460" i="7" s="1"/>
  <c r="L175" i="7"/>
  <c r="S175" i="7" s="1"/>
  <c r="J1453" i="7"/>
  <c r="K1453" i="7" s="1"/>
  <c r="L345" i="7"/>
  <c r="S345" i="7" s="1"/>
  <c r="L331" i="7"/>
  <c r="S331" i="7" s="1"/>
  <c r="L373" i="7"/>
  <c r="S373" i="7" s="1"/>
  <c r="J338" i="7"/>
  <c r="K338" i="7" s="1"/>
  <c r="L143" i="7"/>
  <c r="S143" i="7" s="1"/>
  <c r="L465" i="7"/>
  <c r="S465" i="7" s="1"/>
  <c r="L387" i="7"/>
  <c r="S387" i="7" s="1"/>
  <c r="L205" i="7"/>
  <c r="S205" i="7" s="1"/>
  <c r="J453" i="7"/>
  <c r="K453" i="7" s="1"/>
  <c r="M378" i="7"/>
  <c r="M352" i="7"/>
  <c r="M306" i="7"/>
  <c r="L299" i="7"/>
  <c r="S299" i="7" s="1"/>
  <c r="L692" i="7"/>
  <c r="S692" i="7" s="1"/>
  <c r="L446" i="7"/>
  <c r="S446" i="7" s="1"/>
  <c r="J1000" i="7"/>
  <c r="K1000" i="7" s="1"/>
  <c r="J992" i="7"/>
  <c r="K992" i="7" s="1"/>
  <c r="L366" i="7"/>
  <c r="S366" i="7" s="1"/>
  <c r="L509" i="7"/>
  <c r="S509" i="7" s="1"/>
  <c r="J993" i="7"/>
  <c r="K993" i="7" s="1"/>
  <c r="M502" i="7"/>
  <c r="M150" i="7"/>
  <c r="M516" i="7"/>
  <c r="M256" i="7"/>
  <c r="M2731" i="7"/>
  <c r="N2731" i="7" s="1"/>
  <c r="O2731" i="7" s="1"/>
  <c r="M6079" i="7"/>
  <c r="N6079" i="7" s="1"/>
  <c r="O6079" i="7" s="1"/>
  <c r="M1415" i="7"/>
  <c r="N1415" i="7" s="1"/>
  <c r="O1415" i="7" s="1"/>
  <c r="K6131" i="7"/>
  <c r="L6131" i="7" s="1"/>
  <c r="S6131" i="7" s="1"/>
  <c r="M1323" i="7"/>
  <c r="N1323" i="7" s="1"/>
  <c r="O1323" i="7" s="1"/>
  <c r="L942" i="7"/>
  <c r="S942" i="7" s="1"/>
  <c r="J198" i="7"/>
  <c r="K198" i="7" s="1"/>
  <c r="J1454" i="7"/>
  <c r="K1454" i="7" s="1"/>
  <c r="L2197" i="7"/>
  <c r="S2197" i="7" s="1"/>
  <c r="L232" i="7"/>
  <c r="S232" i="7" s="1"/>
  <c r="J683" i="7"/>
  <c r="K683" i="7" s="1"/>
  <c r="L167" i="7"/>
  <c r="S167" i="7" s="1"/>
  <c r="J1017" i="7"/>
  <c r="K1017" i="7" s="1"/>
  <c r="L323" i="7"/>
  <c r="S323" i="7" s="1"/>
  <c r="L231" i="7"/>
  <c r="S231" i="7" s="1"/>
  <c r="J1112" i="7"/>
  <c r="K1112" i="7" s="1"/>
  <c r="L166" i="7"/>
  <c r="S166" i="7" s="1"/>
  <c r="J1458" i="7"/>
  <c r="K1458" i="7" s="1"/>
  <c r="L554" i="7"/>
  <c r="S554" i="7" s="1"/>
  <c r="L556" i="7"/>
  <c r="S556" i="7" s="1"/>
  <c r="J247" i="7"/>
  <c r="K247" i="7" s="1"/>
  <c r="J264" i="7"/>
  <c r="K264" i="7" s="1"/>
  <c r="J839" i="7"/>
  <c r="K839" i="7" s="1"/>
  <c r="J1446" i="7"/>
  <c r="K1446" i="7" s="1"/>
  <c r="L128" i="7"/>
  <c r="S128" i="7" s="1"/>
  <c r="J810" i="7"/>
  <c r="K810" i="7" s="1"/>
  <c r="L430" i="7"/>
  <c r="S430" i="7" s="1"/>
  <c r="J985" i="7"/>
  <c r="K985" i="7" s="1"/>
  <c r="L635" i="7"/>
  <c r="S635" i="7" s="1"/>
  <c r="L127" i="7"/>
  <c r="S127" i="7" s="1"/>
  <c r="J216" i="7"/>
  <c r="K216" i="7" s="1"/>
  <c r="J1430" i="7"/>
  <c r="K1430" i="7" s="1"/>
  <c r="J633" i="7"/>
  <c r="K633" i="7" s="1"/>
  <c r="J1414" i="7"/>
  <c r="K1414" i="7" s="1"/>
  <c r="J634" i="7"/>
  <c r="K634" i="7" s="1"/>
  <c r="J1450" i="7"/>
  <c r="K1450" i="7" s="1"/>
  <c r="J284" i="7"/>
  <c r="K284" i="7" s="1"/>
  <c r="J213" i="7"/>
  <c r="K213" i="7" s="1"/>
  <c r="J388" i="7"/>
  <c r="K388" i="7" s="1"/>
  <c r="J1148" i="7"/>
  <c r="K1148" i="7" s="1"/>
  <c r="J1197" i="7"/>
  <c r="K1197" i="7" s="1"/>
  <c r="J1113" i="7"/>
  <c r="K1113" i="7" s="1"/>
  <c r="J1462" i="7"/>
  <c r="K1462" i="7" s="1"/>
  <c r="L986" i="7"/>
  <c r="S986" i="7" s="1"/>
  <c r="L1018" i="7"/>
  <c r="S1018" i="7" s="1"/>
  <c r="J481" i="7"/>
  <c r="K481" i="7" s="1"/>
  <c r="J777" i="7"/>
  <c r="K777" i="7" s="1"/>
  <c r="L214" i="7"/>
  <c r="S214" i="7" s="1"/>
  <c r="L389" i="7"/>
  <c r="S389" i="7" s="1"/>
  <c r="L285" i="7"/>
  <c r="S285" i="7" s="1"/>
  <c r="J1305" i="7"/>
  <c r="K1305" i="7" s="1"/>
  <c r="L431" i="7"/>
  <c r="S431" i="7" s="1"/>
  <c r="L838" i="7"/>
  <c r="S838" i="7" s="1"/>
  <c r="L830" i="7"/>
  <c r="S830" i="7" s="1"/>
  <c r="J283" i="7"/>
  <c r="K283" i="7" s="1"/>
  <c r="L215" i="7"/>
  <c r="S215" i="7" s="1"/>
  <c r="J249" i="7"/>
  <c r="K249" i="7" s="1"/>
  <c r="L1307" i="7"/>
  <c r="S1307" i="7" s="1"/>
  <c r="J432" i="7"/>
  <c r="K432" i="7" s="1"/>
  <c r="J168" i="7"/>
  <c r="K168" i="7" s="1"/>
  <c r="L322" i="7"/>
  <c r="S322" i="7" s="1"/>
  <c r="J196" i="7"/>
  <c r="K196" i="7" s="1"/>
  <c r="J2869" i="7"/>
  <c r="K2869" i="7" s="1"/>
  <c r="J1417" i="7"/>
  <c r="K1417" i="7" s="1"/>
  <c r="J136" i="7"/>
  <c r="K136" i="7" s="1"/>
  <c r="L1114" i="7"/>
  <c r="S1114" i="7" s="1"/>
  <c r="J1434" i="7"/>
  <c r="K1434" i="7" s="1"/>
  <c r="J1442" i="7"/>
  <c r="K1442" i="7" s="1"/>
  <c r="J183" i="7"/>
  <c r="K183" i="7" s="1"/>
  <c r="L811" i="7"/>
  <c r="S811" i="7" s="1"/>
  <c r="J1426" i="7"/>
  <c r="K1426" i="7" s="1"/>
  <c r="J984" i="7"/>
  <c r="K984" i="7" s="1"/>
  <c r="J1438" i="7"/>
  <c r="K1438" i="7" s="1"/>
  <c r="L943" i="7"/>
  <c r="S943" i="7" s="1"/>
  <c r="J730" i="7"/>
  <c r="K730" i="7" s="1"/>
  <c r="L684" i="7"/>
  <c r="S684" i="7" s="1"/>
  <c r="J1418" i="7"/>
  <c r="K1418" i="7" s="1"/>
  <c r="J685" i="7"/>
  <c r="K685" i="7" s="1"/>
  <c r="L1306" i="7"/>
  <c r="S1306" i="7" s="1"/>
  <c r="J265" i="7"/>
  <c r="K265" i="7" s="1"/>
  <c r="L197" i="7"/>
  <c r="S197" i="7" s="1"/>
  <c r="L1019" i="7"/>
  <c r="S1019" i="7" s="1"/>
  <c r="J944" i="7"/>
  <c r="K944" i="7" s="1"/>
  <c r="J1368" i="7"/>
  <c r="K1368" i="7" s="1"/>
  <c r="L555" i="7"/>
  <c r="S555" i="7" s="1"/>
  <c r="L126" i="7"/>
  <c r="S126" i="7" s="1"/>
  <c r="J812" i="7"/>
  <c r="K812" i="7" s="1"/>
  <c r="M324" i="7"/>
  <c r="M480" i="7"/>
  <c r="M576" i="7"/>
  <c r="M248" i="7"/>
  <c r="M1367" i="7"/>
  <c r="M588" i="7"/>
  <c r="N588" i="7" s="1"/>
  <c r="O588" i="7" s="1"/>
  <c r="M628" i="7"/>
  <c r="N628" i="7" s="1"/>
  <c r="O628" i="7" s="1"/>
  <c r="M723" i="7"/>
  <c r="N723" i="7" s="1"/>
  <c r="O723" i="7" s="1"/>
  <c r="M771" i="7"/>
  <c r="N771" i="7" s="1"/>
  <c r="O771" i="7" s="1"/>
  <c r="M1512" i="7"/>
  <c r="N1512" i="7" s="1"/>
  <c r="O1512" i="7" s="1"/>
  <c r="M474" i="7"/>
  <c r="N474" i="7" s="1"/>
  <c r="O474" i="7" s="1"/>
  <c r="M1079" i="7"/>
  <c r="N1079" i="7" s="1"/>
  <c r="O1079" i="7" s="1"/>
  <c r="L1278" i="7"/>
  <c r="S1278" i="7" s="1"/>
  <c r="L1298" i="7"/>
  <c r="S1298" i="7" s="1"/>
  <c r="J524" i="7"/>
  <c r="K524" i="7" s="1"/>
  <c r="J2110" i="7"/>
  <c r="K2110" i="7" s="1"/>
  <c r="L954" i="7"/>
  <c r="S954" i="7" s="1"/>
  <c r="L822" i="7"/>
  <c r="S822" i="7" s="1"/>
  <c r="L1010" i="7"/>
  <c r="S1010" i="7" s="1"/>
  <c r="J1687" i="7"/>
  <c r="K1687" i="7" s="1"/>
  <c r="J1902" i="7"/>
  <c r="K1902" i="7" s="1"/>
  <c r="L1002" i="7"/>
  <c r="S1002" i="7" s="1"/>
  <c r="L599" i="7"/>
  <c r="S599" i="7" s="1"/>
  <c r="J1011" i="7"/>
  <c r="K1011" i="7" s="1"/>
  <c r="L1511" i="7"/>
  <c r="S1511" i="7" s="1"/>
  <c r="J1784" i="7"/>
  <c r="K1784" i="7" s="1"/>
  <c r="L821" i="7"/>
  <c r="S821" i="7" s="1"/>
  <c r="L473" i="7"/>
  <c r="S473" i="7" s="1"/>
  <c r="J1978" i="7"/>
  <c r="K1978" i="7" s="1"/>
  <c r="L1622" i="7"/>
  <c r="S1622" i="7" s="1"/>
  <c r="J1361" i="7"/>
  <c r="K1361" i="7" s="1"/>
  <c r="L823" i="7"/>
  <c r="S823" i="7" s="1"/>
  <c r="J935" i="7"/>
  <c r="K935" i="7" s="1"/>
  <c r="L2491" i="7"/>
  <c r="S2491" i="7" s="1"/>
  <c r="J1785" i="7"/>
  <c r="K1785" i="7" s="1"/>
  <c r="J1280" i="7"/>
  <c r="K1280" i="7" s="1"/>
  <c r="J936" i="7"/>
  <c r="K936" i="7" s="1"/>
  <c r="J908" i="7"/>
  <c r="K908" i="7" s="1"/>
  <c r="J1056" i="7"/>
  <c r="K1056" i="7" s="1"/>
  <c r="L2111" i="7"/>
  <c r="S2111" i="7" s="1"/>
  <c r="J770" i="7"/>
  <c r="K770" i="7" s="1"/>
  <c r="L966" i="7"/>
  <c r="S966" i="7" s="1"/>
  <c r="J1686" i="7"/>
  <c r="K1686" i="7" s="1"/>
  <c r="L1058" i="7"/>
  <c r="S1058" i="7" s="1"/>
  <c r="J1389" i="7"/>
  <c r="K1389" i="7" s="1"/>
  <c r="J1149" i="7"/>
  <c r="K1149" i="7" s="1"/>
  <c r="J745" i="7"/>
  <c r="K745" i="7" s="1"/>
  <c r="J1407" i="7"/>
  <c r="K1407" i="7" s="1"/>
  <c r="L1663" i="7"/>
  <c r="S1663" i="7" s="1"/>
  <c r="L1150" i="7"/>
  <c r="S1150" i="7" s="1"/>
  <c r="L534" i="7"/>
  <c r="S534" i="7" s="1"/>
  <c r="J3040" i="7"/>
  <c r="K3040" i="7" s="1"/>
  <c r="L1734" i="7"/>
  <c r="S1734" i="7" s="1"/>
  <c r="J772" i="7"/>
  <c r="K772" i="7" s="1"/>
  <c r="J1455" i="7"/>
  <c r="K1455" i="7" s="1"/>
  <c r="J2534" i="7"/>
  <c r="K2534" i="7" s="1"/>
  <c r="L3129" i="7"/>
  <c r="S3129" i="7" s="1"/>
  <c r="J2005" i="7"/>
  <c r="K2005" i="7" s="1"/>
  <c r="J1913" i="7"/>
  <c r="K1913" i="7" s="1"/>
  <c r="J3357" i="7"/>
  <c r="K3357" i="7" s="1"/>
  <c r="J1141" i="7"/>
  <c r="K1141" i="7" s="1"/>
  <c r="J909" i="7"/>
  <c r="K909" i="7" s="1"/>
  <c r="L746" i="7"/>
  <c r="S746" i="7" s="1"/>
  <c r="J1901" i="7"/>
  <c r="K1901" i="7" s="1"/>
  <c r="L1664" i="7"/>
  <c r="S1664" i="7" s="1"/>
  <c r="L869" i="7"/>
  <c r="S869" i="7" s="1"/>
  <c r="L1490" i="7"/>
  <c r="S1490" i="7" s="1"/>
  <c r="L1639" i="7"/>
  <c r="S1639" i="7" s="1"/>
  <c r="L722" i="7"/>
  <c r="S722" i="7" s="1"/>
  <c r="J1513" i="7"/>
  <c r="K1513" i="7" s="1"/>
  <c r="J1325" i="7"/>
  <c r="K1325" i="7" s="1"/>
  <c r="J625" i="7"/>
  <c r="K625" i="7" s="1"/>
  <c r="J464" i="7"/>
  <c r="K464" i="7" s="1"/>
  <c r="L1359" i="7"/>
  <c r="S1359" i="7" s="1"/>
  <c r="J1914" i="7"/>
  <c r="K1914" i="7" s="1"/>
  <c r="J1089" i="7"/>
  <c r="K1089" i="7" s="1"/>
  <c r="L2131" i="7"/>
  <c r="S2131" i="7" s="1"/>
  <c r="J1188" i="7"/>
  <c r="K1188" i="7" s="1"/>
  <c r="J1315" i="7"/>
  <c r="K1315" i="7" s="1"/>
  <c r="J1409" i="7"/>
  <c r="K1409" i="7" s="1"/>
  <c r="J3241" i="7"/>
  <c r="K3241" i="7" s="1"/>
  <c r="L3195" i="7"/>
  <c r="S3195" i="7" s="1"/>
  <c r="L2259" i="7"/>
  <c r="S2259" i="7" s="1"/>
  <c r="J1413" i="7"/>
  <c r="K1413" i="7" s="1"/>
  <c r="J1140" i="7"/>
  <c r="K1140" i="7" s="1"/>
  <c r="L1190" i="7"/>
  <c r="S1190" i="7" s="1"/>
  <c r="L1451" i="7"/>
  <c r="S1451" i="7" s="1"/>
  <c r="M1451" i="7"/>
  <c r="L2437" i="7"/>
  <c r="S2437" i="7" s="1"/>
  <c r="J1369" i="7"/>
  <c r="K1369" i="7" s="1"/>
  <c r="L967" i="7"/>
  <c r="S967" i="7" s="1"/>
  <c r="J2130" i="7"/>
  <c r="K2130" i="7" s="1"/>
  <c r="L1078" i="7"/>
  <c r="S1078" i="7" s="1"/>
  <c r="L731" i="7"/>
  <c r="S731" i="7" s="1"/>
  <c r="L744" i="7"/>
  <c r="S744" i="7" s="1"/>
  <c r="J2006" i="7"/>
  <c r="K2006" i="7" s="1"/>
  <c r="L1130" i="7"/>
  <c r="S1130" i="7" s="1"/>
  <c r="J1435" i="7"/>
  <c r="K1435" i="7" s="1"/>
  <c r="L567" i="7"/>
  <c r="S567" i="7" s="1"/>
  <c r="L1251" i="7"/>
  <c r="S1251" i="7" s="1"/>
  <c r="J2512" i="7"/>
  <c r="K2512" i="7" s="1"/>
  <c r="J2773" i="7"/>
  <c r="K2773" i="7" s="1"/>
  <c r="J1080" i="7"/>
  <c r="K1080" i="7" s="1"/>
  <c r="J1848" i="7"/>
  <c r="K1848" i="7" s="1"/>
  <c r="J1341" i="7"/>
  <c r="K1341" i="7" s="1"/>
  <c r="L578" i="7"/>
  <c r="S578" i="7" s="1"/>
  <c r="J831" i="7"/>
  <c r="K831" i="7" s="1"/>
  <c r="J1263" i="7"/>
  <c r="K1263" i="7" s="1"/>
  <c r="L978" i="7"/>
  <c r="S978" i="7" s="1"/>
  <c r="L1735" i="7"/>
  <c r="S1735" i="7" s="1"/>
  <c r="J832" i="7"/>
  <c r="K832" i="7" s="1"/>
  <c r="J2129" i="7"/>
  <c r="K2129" i="7" s="1"/>
  <c r="L1979" i="7"/>
  <c r="S1979" i="7" s="1"/>
  <c r="L677" i="7"/>
  <c r="S677" i="7" s="1"/>
  <c r="L463" i="7"/>
  <c r="S463" i="7" s="1"/>
  <c r="J775" i="7"/>
  <c r="K775" i="7" s="1"/>
  <c r="L603" i="7"/>
  <c r="S603" i="7" s="1"/>
  <c r="J907" i="7"/>
  <c r="K907" i="7" s="1"/>
  <c r="M6280" i="7"/>
  <c r="N6280" i="7" s="1"/>
  <c r="O6280" i="7" s="1"/>
  <c r="J1324" i="7"/>
  <c r="K1324" i="7" s="1"/>
  <c r="J2306" i="7"/>
  <c r="K2306" i="7" s="1"/>
  <c r="L1106" i="7"/>
  <c r="S1106" i="7" s="1"/>
  <c r="J2378" i="7"/>
  <c r="K2378" i="7" s="1"/>
  <c r="J868" i="7"/>
  <c r="K868" i="7" s="1"/>
  <c r="J1410" i="7"/>
  <c r="K1410" i="7" s="1"/>
  <c r="J569" i="7"/>
  <c r="K569" i="7" s="1"/>
  <c r="L870" i="7"/>
  <c r="S870" i="7" s="1"/>
  <c r="J805" i="7"/>
  <c r="K805" i="7" s="1"/>
  <c r="J1459" i="7"/>
  <c r="K1459" i="7" s="1"/>
  <c r="L3428" i="7"/>
  <c r="S3428" i="7" s="1"/>
  <c r="L1662" i="7"/>
  <c r="S1662" i="7" s="1"/>
  <c r="L1090" i="7"/>
  <c r="S1090" i="7" s="1"/>
  <c r="J1818" i="7"/>
  <c r="K1818" i="7" s="1"/>
  <c r="J2190" i="7"/>
  <c r="K2190" i="7" s="1"/>
  <c r="L1198" i="7"/>
  <c r="S1198" i="7" s="1"/>
  <c r="J1463" i="7"/>
  <c r="K1463" i="7" s="1"/>
  <c r="L600" i="7"/>
  <c r="S600" i="7" s="1"/>
  <c r="L979" i="7"/>
  <c r="S979" i="7" s="1"/>
  <c r="J1423" i="7"/>
  <c r="K1423" i="7" s="1"/>
  <c r="J3128" i="7"/>
  <c r="K3128" i="7" s="1"/>
  <c r="L1847" i="7"/>
  <c r="S1847" i="7" s="1"/>
  <c r="L854" i="7"/>
  <c r="S854" i="7" s="1"/>
  <c r="J627" i="7"/>
  <c r="K627" i="7" s="1"/>
  <c r="L678" i="7"/>
  <c r="S678" i="7" s="1"/>
  <c r="J1637" i="7"/>
  <c r="K1637" i="7" s="1"/>
  <c r="J1107" i="7"/>
  <c r="K1107" i="7" s="1"/>
  <c r="J1239" i="7"/>
  <c r="K1239" i="7" s="1"/>
  <c r="J2577" i="7"/>
  <c r="K2577" i="7" s="1"/>
  <c r="J803" i="7"/>
  <c r="K803" i="7" s="1"/>
  <c r="J2722" i="7"/>
  <c r="K2722" i="7" s="1"/>
  <c r="L1342" i="7"/>
  <c r="S1342" i="7" s="1"/>
  <c r="L1290" i="7"/>
  <c r="S1290" i="7" s="1"/>
  <c r="J1068" i="7"/>
  <c r="K1068" i="7" s="1"/>
  <c r="J1846" i="7"/>
  <c r="K1846" i="7" s="1"/>
  <c r="J1340" i="7"/>
  <c r="K1340" i="7" s="1"/>
  <c r="J1088" i="7"/>
  <c r="K1088" i="7" s="1"/>
  <c r="L882" i="7"/>
  <c r="S882" i="7" s="1"/>
  <c r="J1069" i="7"/>
  <c r="K1069" i="7" s="1"/>
  <c r="J1624" i="7"/>
  <c r="K1624" i="7" s="1"/>
  <c r="L605" i="7"/>
  <c r="S605" i="7" s="1"/>
  <c r="L918" i="7"/>
  <c r="S918" i="7" s="1"/>
  <c r="J1447" i="7"/>
  <c r="K1447" i="7" s="1"/>
  <c r="L1390" i="7"/>
  <c r="S1390" i="7" s="1"/>
  <c r="J721" i="7"/>
  <c r="K721" i="7" s="1"/>
  <c r="J1189" i="7"/>
  <c r="K1189" i="7" s="1"/>
  <c r="L589" i="7"/>
  <c r="S589" i="7" s="1"/>
  <c r="J2472" i="7"/>
  <c r="K2472" i="7" s="1"/>
  <c r="J804" i="7"/>
  <c r="K804" i="7" s="1"/>
  <c r="J1241" i="7"/>
  <c r="K1241" i="7" s="1"/>
  <c r="J1408" i="7"/>
  <c r="K1408" i="7" s="1"/>
  <c r="J1128" i="7"/>
  <c r="K1128" i="7" s="1"/>
  <c r="J1316" i="7"/>
  <c r="K1316" i="7" s="1"/>
  <c r="J601" i="7"/>
  <c r="K601" i="7" s="1"/>
  <c r="J1265" i="7"/>
  <c r="K1265" i="7" s="1"/>
  <c r="J3007" i="7"/>
  <c r="K3007" i="7" s="1"/>
  <c r="J3051" i="7"/>
  <c r="K3051" i="7" s="1"/>
  <c r="J577" i="7"/>
  <c r="K577" i="7" s="1"/>
  <c r="J937" i="7"/>
  <c r="K937" i="7" s="1"/>
  <c r="M587" i="7"/>
  <c r="M855" i="7"/>
  <c r="M568" i="7"/>
  <c r="M536" i="7"/>
  <c r="M1067" i="7"/>
  <c r="M2928" i="7"/>
  <c r="M1199" i="7"/>
  <c r="J1439" i="7"/>
  <c r="K1439" i="7" s="1"/>
  <c r="L1299" i="7"/>
  <c r="S1299" i="7" s="1"/>
  <c r="J1431" i="7"/>
  <c r="K1431" i="7" s="1"/>
  <c r="L2331" i="7"/>
  <c r="S2331" i="7" s="1"/>
  <c r="J1688" i="7"/>
  <c r="K1688" i="7" s="1"/>
  <c r="J1492" i="7"/>
  <c r="K1492" i="7" s="1"/>
  <c r="J1817" i="7"/>
  <c r="K1817" i="7" s="1"/>
  <c r="J1427" i="7"/>
  <c r="K1427" i="7" s="1"/>
  <c r="J1391" i="7"/>
  <c r="K1391" i="7" s="1"/>
  <c r="J2007" i="7"/>
  <c r="K2007" i="7" s="1"/>
  <c r="J676" i="7"/>
  <c r="K676" i="7" s="1"/>
  <c r="J1139" i="7"/>
  <c r="K1139" i="7" s="1"/>
  <c r="L3130" i="7"/>
  <c r="S3130" i="7" s="1"/>
  <c r="J881" i="7"/>
  <c r="K881" i="7" s="1"/>
  <c r="J1264" i="7"/>
  <c r="K1264" i="7" s="1"/>
  <c r="J1419" i="7"/>
  <c r="K1419" i="7" s="1"/>
  <c r="J2582" i="7"/>
  <c r="K2582" i="7" s="1"/>
  <c r="J1736" i="7"/>
  <c r="K1736" i="7" s="1"/>
  <c r="J968" i="7"/>
  <c r="K968" i="7" s="1"/>
  <c r="J920" i="7"/>
  <c r="K920" i="7" s="1"/>
  <c r="J776" i="7"/>
  <c r="K776" i="7" s="1"/>
  <c r="L1253" i="7"/>
  <c r="S1253" i="7" s="1"/>
  <c r="L2529" i="7"/>
  <c r="S2529" i="7" s="1"/>
  <c r="J1289" i="7"/>
  <c r="K1289" i="7" s="1"/>
  <c r="J953" i="7"/>
  <c r="K953" i="7" s="1"/>
  <c r="J1252" i="7"/>
  <c r="K1252" i="7" s="1"/>
  <c r="J1623" i="7"/>
  <c r="K1623" i="7" s="1"/>
  <c r="L525" i="7"/>
  <c r="S525" i="7" s="1"/>
  <c r="J1411" i="7"/>
  <c r="K1411" i="7" s="1"/>
  <c r="L535" i="7"/>
  <c r="S535" i="7" s="1"/>
  <c r="L604" i="7"/>
  <c r="S604" i="7" s="1"/>
  <c r="J2112" i="7"/>
  <c r="K2112" i="7" s="1"/>
  <c r="J2212" i="7"/>
  <c r="K2212" i="7" s="1"/>
  <c r="J1012" i="7"/>
  <c r="K1012" i="7" s="1"/>
  <c r="J1105" i="7"/>
  <c r="K1105" i="7" s="1"/>
  <c r="J1057" i="7"/>
  <c r="K1057" i="7" s="1"/>
  <c r="J1980" i="7"/>
  <c r="K1980" i="7" s="1"/>
  <c r="J1360" i="7"/>
  <c r="K1360" i="7" s="1"/>
  <c r="J977" i="7"/>
  <c r="K977" i="7" s="1"/>
  <c r="L549" i="7"/>
  <c r="S549" i="7" s="1"/>
  <c r="L547" i="7"/>
  <c r="S547" i="7" s="1"/>
  <c r="J3514" i="7"/>
  <c r="K3514" i="7" s="1"/>
  <c r="J1288" i="7"/>
  <c r="K1288" i="7" s="1"/>
  <c r="J1912" i="7"/>
  <c r="K1912" i="7" s="1"/>
  <c r="J1001" i="7"/>
  <c r="K1001" i="7" s="1"/>
  <c r="J1240" i="7"/>
  <c r="K1240" i="7" s="1"/>
  <c r="J1129" i="7"/>
  <c r="K1129" i="7" s="1"/>
  <c r="J3459" i="7"/>
  <c r="K3459" i="7" s="1"/>
  <c r="J1300" i="7"/>
  <c r="K1300" i="7" s="1"/>
  <c r="L1783" i="7"/>
  <c r="S1783" i="7" s="1"/>
  <c r="J880" i="7"/>
  <c r="K880" i="7" s="1"/>
  <c r="J1638" i="7"/>
  <c r="K1638" i="7" s="1"/>
  <c r="J1819" i="7"/>
  <c r="K1819" i="7" s="1"/>
  <c r="J2862" i="7"/>
  <c r="K2862" i="7" s="1"/>
  <c r="L1903" i="7"/>
  <c r="S1903" i="7" s="1"/>
  <c r="J1443" i="7"/>
  <c r="K1443" i="7" s="1"/>
  <c r="M624" i="7"/>
  <c r="M919" i="7"/>
  <c r="M626" i="7"/>
  <c r="M1279" i="7"/>
  <c r="M955" i="7"/>
  <c r="M732" i="7"/>
  <c r="M1491" i="7"/>
  <c r="M548" i="7"/>
  <c r="M6075" i="7"/>
  <c r="N6075" i="7" s="1"/>
  <c r="O6075" i="7" s="1"/>
  <c r="M3861" i="7"/>
  <c r="N3861" i="7" s="1"/>
  <c r="O3861" i="7" s="1"/>
  <c r="M2861" i="7"/>
  <c r="N2861" i="7" s="1"/>
  <c r="O2861" i="7" s="1"/>
  <c r="M4843" i="7"/>
  <c r="M655" i="7"/>
  <c r="M2867" i="7"/>
  <c r="N2867" i="7" s="1"/>
  <c r="O2867" i="7" s="1"/>
  <c r="L2721" i="7"/>
  <c r="S2721" i="7" s="1"/>
  <c r="L2377" i="7"/>
  <c r="S2377" i="7" s="1"/>
  <c r="J2329" i="7"/>
  <c r="K2329" i="7" s="1"/>
  <c r="J3038" i="7"/>
  <c r="K3038" i="7" s="1"/>
  <c r="L2188" i="7"/>
  <c r="S2188" i="7" s="1"/>
  <c r="L2720" i="7"/>
  <c r="S2720" i="7" s="1"/>
  <c r="J2305" i="7"/>
  <c r="K2305" i="7" s="1"/>
  <c r="L2511" i="7"/>
  <c r="S2511" i="7" s="1"/>
  <c r="J3957" i="7"/>
  <c r="K3957" i="7" s="1"/>
  <c r="J4552" i="7"/>
  <c r="K4552" i="7" s="1"/>
  <c r="L3240" i="7"/>
  <c r="S3240" i="7" s="1"/>
  <c r="J3426" i="7"/>
  <c r="K3426" i="7" s="1"/>
  <c r="L3127" i="7"/>
  <c r="S3127" i="7" s="1"/>
  <c r="J2868" i="7"/>
  <c r="K2868" i="7" s="1"/>
  <c r="J3852" i="7"/>
  <c r="K3852" i="7" s="1"/>
  <c r="J4817" i="7"/>
  <c r="K4817" i="7" s="1"/>
  <c r="J4597" i="7"/>
  <c r="K4597" i="7" s="1"/>
  <c r="L2926" i="7"/>
  <c r="S2926" i="7" s="1"/>
  <c r="L3664" i="7"/>
  <c r="S3664" i="7" s="1"/>
  <c r="J3767" i="7"/>
  <c r="K3767" i="7" s="1"/>
  <c r="J3194" i="7"/>
  <c r="K3194" i="7" s="1"/>
  <c r="L3050" i="7"/>
  <c r="S3050" i="7" s="1"/>
  <c r="J5764" i="7"/>
  <c r="K5764" i="7" s="1"/>
  <c r="L3780" i="7"/>
  <c r="S3780" i="7" s="1"/>
  <c r="J2470" i="7"/>
  <c r="K2470" i="7" s="1"/>
  <c r="L4018" i="7"/>
  <c r="S4018" i="7" s="1"/>
  <c r="L3239" i="7"/>
  <c r="S3239" i="7" s="1"/>
  <c r="J3751" i="7"/>
  <c r="K3751" i="7" s="1"/>
  <c r="J4818" i="7"/>
  <c r="K4818" i="7" s="1"/>
  <c r="J3193" i="7"/>
  <c r="K3193" i="7" s="1"/>
  <c r="L2532" i="7"/>
  <c r="S2532" i="7" s="1"/>
  <c r="L4596" i="7"/>
  <c r="S4596" i="7" s="1"/>
  <c r="J4395" i="7"/>
  <c r="K4395" i="7" s="1"/>
  <c r="L2471" i="7"/>
  <c r="S2471" i="7" s="1"/>
  <c r="J2580" i="7"/>
  <c r="K2580" i="7" s="1"/>
  <c r="J2258" i="7"/>
  <c r="K2258" i="7" s="1"/>
  <c r="J2490" i="7"/>
  <c r="K2490" i="7" s="1"/>
  <c r="J2576" i="7"/>
  <c r="K2576" i="7" s="1"/>
  <c r="L3768" i="7"/>
  <c r="S3768" i="7" s="1"/>
  <c r="L2211" i="7"/>
  <c r="S2211" i="7" s="1"/>
  <c r="L2860" i="7"/>
  <c r="S2860" i="7" s="1"/>
  <c r="J2195" i="7"/>
  <c r="K2195" i="7" s="1"/>
  <c r="L5763" i="7"/>
  <c r="S5763" i="7" s="1"/>
  <c r="J4754" i="7"/>
  <c r="K4754" i="7" s="1"/>
  <c r="L3956" i="7"/>
  <c r="S3956" i="7" s="1"/>
  <c r="J2527" i="7"/>
  <c r="K2527" i="7" s="1"/>
  <c r="L3356" i="7"/>
  <c r="S3356" i="7" s="1"/>
  <c r="L2575" i="7"/>
  <c r="S2575" i="7" s="1"/>
  <c r="L2435" i="7"/>
  <c r="S2435" i="7" s="1"/>
  <c r="L3006" i="7"/>
  <c r="S3006" i="7" s="1"/>
  <c r="J4358" i="7"/>
  <c r="K4358" i="7" s="1"/>
  <c r="L4017" i="7"/>
  <c r="S4017" i="7" s="1"/>
  <c r="J3750" i="7"/>
  <c r="K3750" i="7" s="1"/>
  <c r="J6196" i="7"/>
  <c r="K6196" i="7" s="1"/>
  <c r="L6196" i="7" s="1"/>
  <c r="S6196" i="7" s="1"/>
  <c r="L3665" i="7"/>
  <c r="S3665" i="7" s="1"/>
  <c r="L3862" i="7"/>
  <c r="S3862" i="7" s="1"/>
  <c r="J2330" i="7"/>
  <c r="K2330" i="7" s="1"/>
  <c r="J3005" i="7"/>
  <c r="K3005" i="7" s="1"/>
  <c r="J2304" i="7"/>
  <c r="K2304" i="7" s="1"/>
  <c r="J4755" i="7"/>
  <c r="K4755" i="7" s="1"/>
  <c r="J4553" i="7"/>
  <c r="K4553" i="7" s="1"/>
  <c r="J3355" i="7"/>
  <c r="K3355" i="7" s="1"/>
  <c r="J3458" i="7"/>
  <c r="K3458" i="7" s="1"/>
  <c r="J3427" i="7"/>
  <c r="K3427" i="7" s="1"/>
  <c r="J3039" i="7"/>
  <c r="K3039" i="7" s="1"/>
  <c r="L3853" i="7"/>
  <c r="S3853" i="7" s="1"/>
  <c r="J2196" i="7"/>
  <c r="K2196" i="7" s="1"/>
  <c r="J4679" i="7"/>
  <c r="K4679" i="7" s="1"/>
  <c r="M4564" i="7"/>
  <c r="M2189" i="7"/>
  <c r="M3781" i="7"/>
  <c r="M3513" i="7"/>
  <c r="J3126" i="7"/>
  <c r="K3126" i="7" s="1"/>
  <c r="L3512" i="7"/>
  <c r="S3512" i="7" s="1"/>
  <c r="J2210" i="7"/>
  <c r="K2210" i="7" s="1"/>
  <c r="L2533" i="7"/>
  <c r="S2533" i="7" s="1"/>
  <c r="J3049" i="7"/>
  <c r="K3049" i="7" s="1"/>
  <c r="J2510" i="7"/>
  <c r="K2510" i="7" s="1"/>
  <c r="L2257" i="7"/>
  <c r="S2257" i="7" s="1"/>
  <c r="L2771" i="7"/>
  <c r="S2771" i="7" s="1"/>
  <c r="L4394" i="7"/>
  <c r="S4394" i="7" s="1"/>
  <c r="L4563" i="7"/>
  <c r="S4563" i="7" s="1"/>
  <c r="J2376" i="7"/>
  <c r="K2376" i="7" s="1"/>
  <c r="L4357" i="7"/>
  <c r="S4357" i="7" s="1"/>
  <c r="L2528" i="7"/>
  <c r="S2528" i="7" s="1"/>
  <c r="J2436" i="7"/>
  <c r="K2436" i="7" s="1"/>
  <c r="J2927" i="7"/>
  <c r="K2927" i="7" s="1"/>
  <c r="M3457" i="7"/>
  <c r="M2581" i="7"/>
  <c r="M2772" i="7"/>
  <c r="M2489" i="7"/>
  <c r="M4680" i="7"/>
  <c r="M6291" i="7"/>
  <c r="N6291" i="7" s="1"/>
  <c r="O6291" i="7" s="1"/>
  <c r="M5990" i="7"/>
  <c r="N5990" i="7" s="1"/>
  <c r="O5990" i="7" s="1"/>
  <c r="J5901" i="7"/>
  <c r="K5901" i="7" s="1"/>
  <c r="J6101" i="7"/>
  <c r="K6101" i="7" s="1"/>
  <c r="L5322" i="7"/>
  <c r="S5322" i="7" s="1"/>
  <c r="L5943" i="7"/>
  <c r="S5943" i="7" s="1"/>
  <c r="J5599" i="7"/>
  <c r="K5599" i="7" s="1"/>
  <c r="J5637" i="7"/>
  <c r="K5637" i="7" s="1"/>
  <c r="J5600" i="7"/>
  <c r="K5600" i="7" s="1"/>
  <c r="L5546" i="7"/>
  <c r="S5546" i="7" s="1"/>
  <c r="L6217" i="7"/>
  <c r="S6217" i="7" s="1"/>
  <c r="J6014" i="7"/>
  <c r="K6014" i="7" s="1"/>
  <c r="L6279" i="7"/>
  <c r="S6279" i="7" s="1"/>
  <c r="J5796" i="7"/>
  <c r="K5796" i="7" s="1"/>
  <c r="J4908" i="7"/>
  <c r="K4908" i="7" s="1"/>
  <c r="J5761" i="7"/>
  <c r="K5761" i="7" s="1"/>
  <c r="L5147" i="7"/>
  <c r="S5147" i="7" s="1"/>
  <c r="L6256" i="7"/>
  <c r="S6256" i="7" s="1"/>
  <c r="L6416" i="7"/>
  <c r="S6416" i="7" s="1"/>
  <c r="L6296" i="7"/>
  <c r="S6296" i="7" s="1"/>
  <c r="J5547" i="7"/>
  <c r="K5547" i="7" s="1"/>
  <c r="L5049" i="7"/>
  <c r="S5049" i="7" s="1"/>
  <c r="L6355" i="7"/>
  <c r="S6355" i="7" s="1"/>
  <c r="J6175" i="7"/>
  <c r="K6175" i="7" s="1"/>
  <c r="J6415" i="7"/>
  <c r="K6415" i="7" s="1"/>
  <c r="L5843" i="7"/>
  <c r="S5843" i="7" s="1"/>
  <c r="J4909" i="7"/>
  <c r="K4909" i="7" s="1"/>
  <c r="J6141" i="7"/>
  <c r="K6141" i="7" s="1"/>
  <c r="J5638" i="7"/>
  <c r="K5638" i="7" s="1"/>
  <c r="J5780" i="7"/>
  <c r="K5780" i="7" s="1"/>
  <c r="J6062" i="7"/>
  <c r="K6062" i="7" s="1"/>
  <c r="J5146" i="7"/>
  <c r="K5146" i="7" s="1"/>
  <c r="J6290" i="7"/>
  <c r="K6290" i="7" s="1"/>
  <c r="L6110" i="7"/>
  <c r="S6110" i="7" s="1"/>
  <c r="J5141" i="7"/>
  <c r="K5141" i="7" s="1"/>
  <c r="L6257" i="7"/>
  <c r="S6257" i="7" s="1"/>
  <c r="J4997" i="7"/>
  <c r="K4997" i="7" s="1"/>
  <c r="J6382" i="7"/>
  <c r="K6382" i="7" s="1"/>
  <c r="J4996" i="7"/>
  <c r="K4996" i="7" s="1"/>
  <c r="J5826" i="7"/>
  <c r="K5826" i="7" s="1"/>
  <c r="L6383" i="7"/>
  <c r="S6383" i="7" s="1"/>
  <c r="J5048" i="7"/>
  <c r="K5048" i="7" s="1"/>
  <c r="L6174" i="7"/>
  <c r="S6174" i="7" s="1"/>
  <c r="J5902" i="7"/>
  <c r="K5902" i="7" s="1"/>
  <c r="J6195" i="7"/>
  <c r="K6195" i="7" s="1"/>
  <c r="J6142" i="7"/>
  <c r="K6142" i="7" s="1"/>
  <c r="L6122" i="7"/>
  <c r="S6122" i="7" s="1"/>
  <c r="J5852" i="7"/>
  <c r="K5852" i="7" s="1"/>
  <c r="L5914" i="7"/>
  <c r="S5914" i="7" s="1"/>
  <c r="J6297" i="7"/>
  <c r="K6297" i="7" s="1"/>
  <c r="L5871" i="7"/>
  <c r="S5871" i="7" s="1"/>
  <c r="J5029" i="7"/>
  <c r="K5029" i="7" s="1"/>
  <c r="J5964" i="7"/>
  <c r="K5964" i="7" s="1"/>
  <c r="J6336" i="7"/>
  <c r="K6336" i="7" s="1"/>
  <c r="J5853" i="7"/>
  <c r="K5853" i="7" s="1"/>
  <c r="L6216" i="7"/>
  <c r="S6216" i="7" s="1"/>
  <c r="J5963" i="7"/>
  <c r="K5963" i="7" s="1"/>
  <c r="J5872" i="7"/>
  <c r="K5872" i="7" s="1"/>
  <c r="J5100" i="7"/>
  <c r="K5100" i="7" s="1"/>
  <c r="L6247" i="7"/>
  <c r="S6247" i="7" s="1"/>
  <c r="J5932" i="7"/>
  <c r="K5932" i="7" s="1"/>
  <c r="J5620" i="7"/>
  <c r="K5620" i="7" s="1"/>
  <c r="J5403" i="7"/>
  <c r="K5403" i="7" s="1"/>
  <c r="M5779" i="7"/>
  <c r="M6240" i="7"/>
  <c r="L6356" i="7"/>
  <c r="S6356" i="7" s="1"/>
  <c r="J6337" i="7"/>
  <c r="K6337" i="7" s="1"/>
  <c r="L6102" i="7"/>
  <c r="S6102" i="7" s="1"/>
  <c r="J6241" i="7"/>
  <c r="K6241" i="7" s="1"/>
  <c r="J5064" i="7"/>
  <c r="K5064" i="7" s="1"/>
  <c r="L5063" i="7"/>
  <c r="S5063" i="7" s="1"/>
  <c r="L6076" i="7"/>
  <c r="S6076" i="7" s="1"/>
  <c r="L5101" i="7"/>
  <c r="S5101" i="7" s="1"/>
  <c r="J5621" i="7"/>
  <c r="K5621" i="7" s="1"/>
  <c r="J5795" i="7"/>
  <c r="K5795" i="7" s="1"/>
  <c r="J6015" i="7"/>
  <c r="K6015" i="7" s="1"/>
  <c r="L5913" i="7"/>
  <c r="S5913" i="7" s="1"/>
  <c r="J5931" i="7"/>
  <c r="K5931" i="7" s="1"/>
  <c r="J5323" i="7"/>
  <c r="K5323" i="7" s="1"/>
  <c r="J5030" i="7"/>
  <c r="K5030" i="7" s="1"/>
  <c r="L6267" i="7"/>
  <c r="S6267" i="7" s="1"/>
  <c r="J5825" i="7"/>
  <c r="K5825" i="7" s="1"/>
  <c r="J6109" i="7"/>
  <c r="K6109" i="7" s="1"/>
  <c r="L5402" i="7"/>
  <c r="S5402" i="7" s="1"/>
  <c r="L5762" i="7"/>
  <c r="S5762" i="7" s="1"/>
  <c r="J6121" i="7"/>
  <c r="K6121" i="7" s="1"/>
  <c r="L5989" i="7"/>
  <c r="S5989" i="7" s="1"/>
  <c r="J5142" i="7"/>
  <c r="K5142" i="7" s="1"/>
  <c r="M5942" i="7"/>
  <c r="M6268" i="7"/>
  <c r="J5844" i="7"/>
  <c r="K5844" i="7" s="1"/>
  <c r="J6248" i="7"/>
  <c r="K6248" i="7" s="1"/>
  <c r="L5778" i="7"/>
  <c r="S5778" i="7" s="1"/>
  <c r="M3885" i="7"/>
  <c r="L5488" i="7"/>
  <c r="S5488" i="7" s="1"/>
  <c r="J5962" i="7"/>
  <c r="K5962" i="7" s="1"/>
  <c r="L5962" i="7" s="1"/>
  <c r="S5962" i="7" s="1"/>
  <c r="M6221" i="7"/>
  <c r="M151" i="7"/>
  <c r="M5851" i="7"/>
  <c r="N5851" i="7" s="1"/>
  <c r="O5851" i="7" s="1"/>
  <c r="M6108" i="7"/>
  <c r="N6108" i="7" s="1"/>
  <c r="O6108" i="7" s="1"/>
  <c r="M1539" i="7"/>
  <c r="M133" i="7"/>
  <c r="M4704" i="7"/>
  <c r="M6140" i="7"/>
  <c r="N6140" i="7" s="1"/>
  <c r="O6140" i="7" s="1"/>
  <c r="M5900" i="7"/>
  <c r="N5900" i="7" s="1"/>
  <c r="O5900" i="7" s="1"/>
  <c r="L5988" i="7"/>
  <c r="S5988" i="7" s="1"/>
  <c r="L6239" i="7"/>
  <c r="S6239" i="7" s="1"/>
  <c r="L6278" i="7"/>
  <c r="S6278" i="7" s="1"/>
  <c r="L6295" i="7"/>
  <c r="S6295" i="7" s="1"/>
  <c r="L4016" i="7"/>
  <c r="S4016" i="7" s="1"/>
  <c r="L6173" i="7"/>
  <c r="S6173" i="7" s="1"/>
  <c r="J5062" i="7"/>
  <c r="K5062" i="7" s="1"/>
  <c r="J4356" i="7"/>
  <c r="K4356" i="7" s="1"/>
  <c r="L5941" i="7"/>
  <c r="S5941" i="7" s="1"/>
  <c r="J5140" i="7"/>
  <c r="K5140" i="7" s="1"/>
  <c r="L5619" i="7"/>
  <c r="S5619" i="7" s="1"/>
  <c r="L5870" i="7"/>
  <c r="S5870" i="7" s="1"/>
  <c r="L4551" i="7"/>
  <c r="S4551" i="7" s="1"/>
  <c r="L3860" i="7"/>
  <c r="S3860" i="7" s="1"/>
  <c r="L6215" i="7"/>
  <c r="S6215" i="7" s="1"/>
  <c r="L4678" i="7"/>
  <c r="S4678" i="7" s="1"/>
  <c r="J6354" i="7"/>
  <c r="K6354" i="7" s="1"/>
  <c r="J5912" i="7"/>
  <c r="K5912" i="7" s="1"/>
  <c r="J5760" i="7"/>
  <c r="K5760" i="7" s="1"/>
  <c r="L3749" i="7"/>
  <c r="S3749" i="7" s="1"/>
  <c r="L6100" i="7"/>
  <c r="S6100" i="7" s="1"/>
  <c r="J3779" i="7"/>
  <c r="K3779" i="7" s="1"/>
  <c r="J5824" i="7"/>
  <c r="K5824" i="7" s="1"/>
  <c r="J5145" i="7"/>
  <c r="K5145" i="7" s="1"/>
  <c r="L6013" i="7"/>
  <c r="S6013" i="7" s="1"/>
  <c r="L4995" i="7"/>
  <c r="S4995" i="7" s="1"/>
  <c r="L6255" i="7"/>
  <c r="S6255" i="7" s="1"/>
  <c r="L4393" i="7"/>
  <c r="S4393" i="7" s="1"/>
  <c r="L5545" i="7"/>
  <c r="S5545" i="7" s="1"/>
  <c r="L5794" i="7"/>
  <c r="S5794" i="7" s="1"/>
  <c r="J6061" i="7"/>
  <c r="K6061" i="7" s="1"/>
  <c r="J3663" i="7"/>
  <c r="K3663" i="7" s="1"/>
  <c r="L6266" i="7"/>
  <c r="S6266" i="7" s="1"/>
  <c r="L5099" i="7"/>
  <c r="S5099" i="7" s="1"/>
  <c r="M1483" i="7"/>
  <c r="M2757" i="7"/>
  <c r="M6120" i="7"/>
  <c r="M4827" i="7"/>
  <c r="M1023" i="7"/>
  <c r="L4595" i="7"/>
  <c r="S4595" i="7" s="1"/>
  <c r="L6381" i="7"/>
  <c r="S6381" i="7" s="1"/>
  <c r="J5028" i="7"/>
  <c r="K5028" i="7" s="1"/>
  <c r="J5401" i="7"/>
  <c r="K5401" i="7" s="1"/>
  <c r="J6414" i="7"/>
  <c r="K6414" i="7" s="1"/>
  <c r="J3955" i="7"/>
  <c r="K3955" i="7" s="1"/>
  <c r="M5468" i="7"/>
  <c r="M1603" i="7"/>
  <c r="M1420" i="7"/>
  <c r="M4875" i="7"/>
  <c r="M607" i="7"/>
  <c r="J6289" i="7"/>
  <c r="K6289" i="7" s="1"/>
  <c r="P6246" i="7"/>
  <c r="Q6246" i="7" s="1"/>
  <c r="R6246" i="7" s="1"/>
  <c r="J5047" i="7"/>
  <c r="K5047" i="7" s="1"/>
  <c r="M5321" i="7"/>
  <c r="M1103" i="7"/>
  <c r="M572" i="7"/>
  <c r="L4562" i="7"/>
  <c r="S4562" i="7" s="1"/>
  <c r="J3851" i="7"/>
  <c r="K3851" i="7" s="1"/>
  <c r="J3766" i="7"/>
  <c r="K3766" i="7" s="1"/>
  <c r="L6074" i="7"/>
  <c r="S6074" i="7" s="1"/>
  <c r="L5930" i="7"/>
  <c r="S5930" i="7" s="1"/>
  <c r="J6194" i="7"/>
  <c r="K6194" i="7" s="1"/>
  <c r="L5636" i="7"/>
  <c r="S5636" i="7" s="1"/>
  <c r="L6335" i="7"/>
  <c r="S6335" i="7" s="1"/>
  <c r="L4816" i="7"/>
  <c r="S4816" i="7" s="1"/>
  <c r="L4907" i="7"/>
  <c r="S4907" i="7" s="1"/>
  <c r="J5598" i="7"/>
  <c r="K5598" i="7" s="1"/>
  <c r="J4753" i="7"/>
  <c r="K4753" i="7" s="1"/>
  <c r="J5842" i="7"/>
  <c r="K5842" i="7" s="1"/>
  <c r="M6054" i="7"/>
  <c r="N6054" i="7" s="1"/>
  <c r="O6054" i="7" s="1"/>
  <c r="S6054" i="7"/>
  <c r="M6172" i="7"/>
  <c r="N6172" i="7" s="1"/>
  <c r="O6172" i="7" s="1"/>
  <c r="S6172" i="7"/>
  <c r="M5390" i="7"/>
  <c r="N5390" i="7" s="1"/>
  <c r="O5390" i="7" s="1"/>
  <c r="S5390" i="7"/>
  <c r="M6409" i="7"/>
  <c r="S6409" i="7"/>
  <c r="M6018" i="7"/>
  <c r="N6018" i="7" s="1"/>
  <c r="O6018" i="7" s="1"/>
  <c r="S6018" i="7"/>
  <c r="M5533" i="7"/>
  <c r="N5533" i="7" s="1"/>
  <c r="O5533" i="7" s="1"/>
  <c r="S5533" i="7"/>
  <c r="M4861" i="7"/>
  <c r="N4861" i="7" s="1"/>
  <c r="O4861" i="7" s="1"/>
  <c r="S4861" i="7"/>
  <c r="M4797" i="7"/>
  <c r="S4797" i="7"/>
  <c r="M4756" i="7"/>
  <c r="N4756" i="7" s="1"/>
  <c r="O4756" i="7" s="1"/>
  <c r="S4756" i="7"/>
  <c r="M4887" i="7"/>
  <c r="N4887" i="7" s="1"/>
  <c r="O4887" i="7" s="1"/>
  <c r="S4887" i="7"/>
  <c r="M1475" i="7"/>
  <c r="N1475" i="7" s="1"/>
  <c r="O1475" i="7" s="1"/>
  <c r="S1475" i="7"/>
  <c r="M2809" i="7"/>
  <c r="S2809" i="7"/>
  <c r="J1514" i="7"/>
  <c r="K1514" i="7" s="1"/>
  <c r="L1514" i="7" s="1"/>
  <c r="M6002" i="7"/>
  <c r="N6002" i="7" s="1"/>
  <c r="O6002" i="7" s="1"/>
  <c r="S6002" i="7"/>
  <c r="J3162" i="7"/>
  <c r="K3162" i="7" s="1"/>
  <c r="M4847" i="7"/>
  <c r="N4847" i="7" s="1"/>
  <c r="O4847" i="7" s="1"/>
  <c r="S4847" i="7"/>
  <c r="M6260" i="7"/>
  <c r="N6260" i="7" s="1"/>
  <c r="O6260" i="7" s="1"/>
  <c r="S6260" i="7"/>
  <c r="M5982" i="7"/>
  <c r="N5982" i="7" s="1"/>
  <c r="O5982" i="7" s="1"/>
  <c r="S5982" i="7"/>
  <c r="M5517" i="7"/>
  <c r="S5517" i="7"/>
  <c r="M5208" i="7"/>
  <c r="N5208" i="7" s="1"/>
  <c r="O5208" i="7" s="1"/>
  <c r="S5208" i="7"/>
  <c r="M4845" i="7"/>
  <c r="N4845" i="7" s="1"/>
  <c r="O4845" i="7" s="1"/>
  <c r="S4845" i="7"/>
  <c r="M4781" i="7"/>
  <c r="N4781" i="7" s="1"/>
  <c r="S4781" i="7"/>
  <c r="M4624" i="7"/>
  <c r="N4624" i="7" s="1"/>
  <c r="O4624" i="7" s="1"/>
  <c r="S4624" i="7"/>
  <c r="S4637" i="7"/>
  <c r="M4637" i="7"/>
  <c r="M3609" i="7"/>
  <c r="N3609" i="7" s="1"/>
  <c r="O3609" i="7" s="1"/>
  <c r="S3609" i="7"/>
  <c r="M2664" i="7"/>
  <c r="N2664" i="7" s="1"/>
  <c r="O2664" i="7" s="1"/>
  <c r="S2664" i="7"/>
  <c r="M1595" i="7"/>
  <c r="N1595" i="7" s="1"/>
  <c r="O1595" i="7" s="1"/>
  <c r="S1595" i="7"/>
  <c r="M180" i="7"/>
  <c r="N180" i="7" s="1"/>
  <c r="O180" i="7" s="1"/>
  <c r="S180" i="7"/>
  <c r="J259" i="7"/>
  <c r="K259" i="7" s="1"/>
  <c r="L259" i="7" s="1"/>
  <c r="M4486" i="7"/>
  <c r="S4486" i="7"/>
  <c r="M4895" i="7"/>
  <c r="N4895" i="7" s="1"/>
  <c r="O4895" i="7" s="1"/>
  <c r="S4895" i="7"/>
  <c r="M6236" i="7"/>
  <c r="N6236" i="7" s="1"/>
  <c r="O6236" i="7" s="1"/>
  <c r="S6236" i="7"/>
  <c r="M6022" i="7"/>
  <c r="N6022" i="7" s="1"/>
  <c r="O6022" i="7" s="1"/>
  <c r="S6022" i="7"/>
  <c r="M6144" i="7"/>
  <c r="N6144" i="7" s="1"/>
  <c r="O6144" i="7" s="1"/>
  <c r="S6144" i="7"/>
  <c r="M5469" i="7"/>
  <c r="S5469" i="7"/>
  <c r="M5358" i="7"/>
  <c r="N5358" i="7" s="1"/>
  <c r="O5358" i="7" s="1"/>
  <c r="S5358" i="7"/>
  <c r="M6030" i="7"/>
  <c r="N6030" i="7" s="1"/>
  <c r="O6030" i="7" s="1"/>
  <c r="S6030" i="7"/>
  <c r="M6084" i="7"/>
  <c r="N6084" i="7" s="1"/>
  <c r="O6084" i="7" s="1"/>
  <c r="S6084" i="7"/>
  <c r="M5438" i="7"/>
  <c r="N5438" i="7" s="1"/>
  <c r="O5438" i="7" s="1"/>
  <c r="S5438" i="7"/>
  <c r="M5342" i="7"/>
  <c r="N5342" i="7" s="1"/>
  <c r="O5342" i="7" s="1"/>
  <c r="S5342" i="7"/>
  <c r="M6064" i="7"/>
  <c r="N6064" i="7" s="1"/>
  <c r="O6064" i="7" s="1"/>
  <c r="S6064" i="7"/>
  <c r="M5978" i="7"/>
  <c r="N5978" i="7" s="1"/>
  <c r="O5978" i="7" s="1"/>
  <c r="S5978" i="7"/>
  <c r="M5886" i="7"/>
  <c r="S5886" i="7"/>
  <c r="M4823" i="7"/>
  <c r="S4823" i="7"/>
  <c r="M5406" i="7"/>
  <c r="N5406" i="7" s="1"/>
  <c r="O5406" i="7" s="1"/>
  <c r="S5406" i="7"/>
  <c r="M5891" i="7"/>
  <c r="N5891" i="7" s="1"/>
  <c r="O5891" i="7" s="1"/>
  <c r="S5891" i="7"/>
  <c r="M4877" i="7"/>
  <c r="N4877" i="7" s="1"/>
  <c r="O4877" i="7" s="1"/>
  <c r="S4877" i="7"/>
  <c r="M4813" i="7"/>
  <c r="N4813" i="7" s="1"/>
  <c r="O4813" i="7" s="1"/>
  <c r="S4813" i="7"/>
  <c r="M2872" i="7"/>
  <c r="N2872" i="7" s="1"/>
  <c r="O2872" i="7" s="1"/>
  <c r="S2872" i="7"/>
  <c r="M2715" i="7"/>
  <c r="N2715" i="7" s="1"/>
  <c r="O2715" i="7" s="1"/>
  <c r="S2715" i="7"/>
  <c r="M2696" i="7"/>
  <c r="N2696" i="7" s="1"/>
  <c r="O2696" i="7" s="1"/>
  <c r="S2696" i="7"/>
  <c r="M1467" i="7"/>
  <c r="S1467" i="7"/>
  <c r="M412" i="7"/>
  <c r="S412" i="7"/>
  <c r="M2877" i="7"/>
  <c r="S2877" i="7"/>
  <c r="M4732" i="7"/>
  <c r="N4732" i="7" s="1"/>
  <c r="O4732" i="7" s="1"/>
  <c r="S4732" i="7"/>
  <c r="M2848" i="7"/>
  <c r="N2848" i="7" s="1"/>
  <c r="O2848" i="7" s="1"/>
  <c r="S2848" i="7"/>
  <c r="M4855" i="7"/>
  <c r="N4855" i="7" s="1"/>
  <c r="O4855" i="7" s="1"/>
  <c r="S4855" i="7"/>
  <c r="M3641" i="7"/>
  <c r="N3641" i="7" s="1"/>
  <c r="O3641" i="7" s="1"/>
  <c r="S3641" i="7"/>
  <c r="M5422" i="7"/>
  <c r="N5422" i="7" s="1"/>
  <c r="O5422" i="7" s="1"/>
  <c r="S5422" i="7"/>
  <c r="M4692" i="7"/>
  <c r="N4692" i="7" s="1"/>
  <c r="O4692" i="7" s="1"/>
  <c r="S4692" i="7"/>
  <c r="M4688" i="7"/>
  <c r="N4688" i="7" s="1"/>
  <c r="O4688" i="7" s="1"/>
  <c r="S4688" i="7"/>
  <c r="M2712" i="7"/>
  <c r="S2712" i="7"/>
  <c r="M1837" i="7"/>
  <c r="N1837" i="7" s="1"/>
  <c r="O1837" i="7" s="1"/>
  <c r="S1837" i="7"/>
  <c r="M1659" i="7"/>
  <c r="N1659" i="7" s="1"/>
  <c r="O1659" i="7" s="1"/>
  <c r="S1659" i="7"/>
  <c r="M532" i="7"/>
  <c r="N532" i="7" s="1"/>
  <c r="O532" i="7" s="1"/>
  <c r="S532" i="7"/>
  <c r="M4550" i="7"/>
  <c r="N4550" i="7" s="1"/>
  <c r="O4550" i="7" s="1"/>
  <c r="S4550" i="7"/>
  <c r="M146" i="7"/>
  <c r="M138" i="7"/>
  <c r="N138" i="7" s="1"/>
  <c r="O138" i="7" s="1"/>
  <c r="S138" i="7"/>
  <c r="M4470" i="7"/>
  <c r="N4470" i="7" s="1"/>
  <c r="O4470" i="7" s="1"/>
  <c r="S4470" i="7"/>
  <c r="M1769" i="7"/>
  <c r="N1769" i="7" s="1"/>
  <c r="O1769" i="7" s="1"/>
  <c r="S1769" i="7"/>
  <c r="M4728" i="7"/>
  <c r="N4728" i="7" s="1"/>
  <c r="O4728" i="7" s="1"/>
  <c r="S4728" i="7"/>
  <c r="M4270" i="7"/>
  <c r="N4270" i="7" s="1"/>
  <c r="O4270" i="7" s="1"/>
  <c r="S4270" i="7"/>
  <c r="M3157" i="7"/>
  <c r="N3157" i="7" s="1"/>
  <c r="O3157" i="7" s="1"/>
  <c r="S3157" i="7"/>
  <c r="M4761" i="7"/>
  <c r="N4761" i="7" s="1"/>
  <c r="O4761" i="7" s="1"/>
  <c r="S4761" i="7"/>
  <c r="M4690" i="7"/>
  <c r="N4690" i="7" s="1"/>
  <c r="O4690" i="7" s="1"/>
  <c r="S4690" i="7"/>
  <c r="M5223" i="7"/>
  <c r="N5223" i="7" s="1"/>
  <c r="O5223" i="7" s="1"/>
  <c r="S5223" i="7"/>
  <c r="M3705" i="7"/>
  <c r="S3705" i="7"/>
  <c r="M3153" i="7"/>
  <c r="N3153" i="7" s="1"/>
  <c r="O3153" i="7" s="1"/>
  <c r="S3153" i="7"/>
  <c r="M3186" i="7"/>
  <c r="S3186" i="7"/>
  <c r="M5386" i="7"/>
  <c r="N5386" i="7" s="1"/>
  <c r="O5386" i="7" s="1"/>
  <c r="S5386" i="7"/>
  <c r="M2748" i="7"/>
  <c r="S2748" i="7"/>
  <c r="M1661" i="7"/>
  <c r="N1661" i="7" s="1"/>
  <c r="O1661" i="7" s="1"/>
  <c r="S1661" i="7"/>
  <c r="M1589" i="7"/>
  <c r="N1589" i="7" s="1"/>
  <c r="O1589" i="7" s="1"/>
  <c r="S1589" i="7"/>
  <c r="M1525" i="7"/>
  <c r="S1525" i="7"/>
  <c r="M592" i="7"/>
  <c r="N592" i="7" s="1"/>
  <c r="O592" i="7" s="1"/>
  <c r="S592" i="7"/>
  <c r="M220" i="7"/>
  <c r="N220" i="7" s="1"/>
  <c r="O220" i="7" s="1"/>
  <c r="S220" i="7"/>
  <c r="M1579" i="7"/>
  <c r="N1579" i="7" s="1"/>
  <c r="O1579" i="7" s="1"/>
  <c r="S1579" i="7"/>
  <c r="M632" i="7"/>
  <c r="N632" i="7" s="1"/>
  <c r="O632" i="7" s="1"/>
  <c r="S632" i="7"/>
  <c r="M404" i="7"/>
  <c r="N404" i="7" s="1"/>
  <c r="O404" i="7" s="1"/>
  <c r="S404" i="7"/>
  <c r="M116" i="7"/>
  <c r="N116" i="7" s="1"/>
  <c r="O116" i="7" s="1"/>
  <c r="S116" i="7"/>
  <c r="M122" i="7"/>
  <c r="N122" i="7" s="1"/>
  <c r="O122" i="7" s="1"/>
  <c r="S122" i="7"/>
  <c r="M5970" i="7"/>
  <c r="N5970" i="7" s="1"/>
  <c r="O5970" i="7" s="1"/>
  <c r="S5970" i="7"/>
  <c r="M6200" i="7"/>
  <c r="N6200" i="7" s="1"/>
  <c r="O6200" i="7" s="1"/>
  <c r="S6200" i="7"/>
  <c r="M6092" i="7"/>
  <c r="N6092" i="7" s="1"/>
  <c r="S6092" i="7"/>
  <c r="M5430" i="7"/>
  <c r="N5430" i="7" s="1"/>
  <c r="O5430" i="7" s="1"/>
  <c r="S5430" i="7"/>
  <c r="M5218" i="7"/>
  <c r="S5218" i="7"/>
  <c r="M6046" i="7"/>
  <c r="N6046" i="7" s="1"/>
  <c r="O6046" i="7" s="1"/>
  <c r="S6046" i="7"/>
  <c r="M5910" i="7"/>
  <c r="N5910" i="7" s="1"/>
  <c r="O5910" i="7" s="1"/>
  <c r="S5910" i="7"/>
  <c r="M5509" i="7"/>
  <c r="N5509" i="7" s="1"/>
  <c r="O5509" i="7" s="1"/>
  <c r="S5509" i="7"/>
  <c r="M5986" i="7"/>
  <c r="N5986" i="7" s="1"/>
  <c r="O5986" i="7" s="1"/>
  <c r="S5986" i="7"/>
  <c r="M5366" i="7"/>
  <c r="N5366" i="7" s="1"/>
  <c r="O5366" i="7" s="1"/>
  <c r="S5366" i="7"/>
  <c r="M4853" i="7"/>
  <c r="N4853" i="7" s="1"/>
  <c r="O4853" i="7" s="1"/>
  <c r="S4853" i="7"/>
  <c r="M4789" i="7"/>
  <c r="N4789" i="7" s="1"/>
  <c r="O4789" i="7" s="1"/>
  <c r="S4789" i="7"/>
  <c r="M3697" i="7"/>
  <c r="N3697" i="7" s="1"/>
  <c r="O3697" i="7" s="1"/>
  <c r="S3697" i="7"/>
  <c r="M4871" i="7"/>
  <c r="S4871" i="7"/>
  <c r="M3593" i="7"/>
  <c r="N3593" i="7" s="1"/>
  <c r="O3593" i="7" s="1"/>
  <c r="S3593" i="7"/>
  <c r="M4628" i="7"/>
  <c r="N4628" i="7" s="1"/>
  <c r="O4628" i="7" s="1"/>
  <c r="S4628" i="7"/>
  <c r="M2672" i="7"/>
  <c r="N2672" i="7" s="1"/>
  <c r="O2672" i="7" s="1"/>
  <c r="S2672" i="7"/>
  <c r="M1499" i="7"/>
  <c r="N1499" i="7" s="1"/>
  <c r="O1499" i="7" s="1"/>
  <c r="S1499" i="7"/>
  <c r="M108" i="7"/>
  <c r="S108" i="7"/>
  <c r="M3880" i="7"/>
  <c r="N3880" i="7" s="1"/>
  <c r="O3880" i="7" s="1"/>
  <c r="S3880" i="7"/>
  <c r="M1523" i="7"/>
  <c r="N1523" i="7" s="1"/>
  <c r="O1523" i="7" s="1"/>
  <c r="S1523" i="7"/>
  <c r="M426" i="7"/>
  <c r="N426" i="7" s="1"/>
  <c r="O426" i="7" s="1"/>
  <c r="S426" i="7"/>
  <c r="M1758" i="7"/>
  <c r="N1758" i="7" s="1"/>
  <c r="O1758" i="7" s="1"/>
  <c r="S1758" i="7"/>
  <c r="M3689" i="7"/>
  <c r="N3689" i="7" s="1"/>
  <c r="O3689" i="7" s="1"/>
  <c r="S3689" i="7"/>
  <c r="M2728" i="7"/>
  <c r="S2728" i="7"/>
  <c r="M2740" i="7"/>
  <c r="N2740" i="7" s="1"/>
  <c r="O2740" i="7" s="1"/>
  <c r="S2740" i="7"/>
  <c r="M1761" i="7"/>
  <c r="S1761" i="7"/>
  <c r="M1613" i="7"/>
  <c r="N1613" i="7" s="1"/>
  <c r="O1613" i="7" s="1"/>
  <c r="S1613" i="7"/>
  <c r="M1533" i="7"/>
  <c r="N1533" i="7" s="1"/>
  <c r="O1533" i="7" s="1"/>
  <c r="S1533" i="7"/>
  <c r="M1469" i="7"/>
  <c r="N1469" i="7" s="1"/>
  <c r="O1469" i="7" s="1"/>
  <c r="S1469" i="7"/>
  <c r="M468" i="7"/>
  <c r="S468" i="7"/>
  <c r="M1614" i="7"/>
  <c r="N1614" i="7" s="1"/>
  <c r="O1614" i="7" s="1"/>
  <c r="S1614" i="7"/>
  <c r="M80" i="7"/>
  <c r="N80" i="7" s="1"/>
  <c r="O80" i="7" s="1"/>
  <c r="S80" i="7"/>
  <c r="M4696" i="7"/>
  <c r="N4696" i="7" s="1"/>
  <c r="O4696" i="7" s="1"/>
  <c r="S4696" i="7"/>
  <c r="M1781" i="7"/>
  <c r="S1781" i="7"/>
  <c r="M492" i="7"/>
  <c r="N492" i="7" s="1"/>
  <c r="O492" i="7" s="1"/>
  <c r="S492" i="7"/>
  <c r="M188" i="7"/>
  <c r="N188" i="7" s="1"/>
  <c r="O188" i="7" s="1"/>
  <c r="S188" i="7"/>
  <c r="M394" i="7"/>
  <c r="N394" i="7" s="1"/>
  <c r="O394" i="7" s="1"/>
  <c r="S394" i="7"/>
  <c r="M5783" i="7"/>
  <c r="N5783" i="7" s="1"/>
  <c r="O5783" i="7" s="1"/>
  <c r="S5783" i="7"/>
  <c r="M5569" i="7"/>
  <c r="N5569" i="7" s="1"/>
  <c r="O5569" i="7" s="1"/>
  <c r="S5569" i="7"/>
  <c r="M6204" i="7"/>
  <c r="S6204" i="7"/>
  <c r="M5446" i="7"/>
  <c r="N5446" i="7" s="1"/>
  <c r="O5446" i="7" s="1"/>
  <c r="S5446" i="7"/>
  <c r="M4616" i="7"/>
  <c r="N4616" i="7" s="1"/>
  <c r="O4616" i="7" s="1"/>
  <c r="S4616" i="7"/>
  <c r="M3882" i="7"/>
  <c r="N3882" i="7" s="1"/>
  <c r="O3882" i="7" s="1"/>
  <c r="S3882" i="7"/>
  <c r="M2784" i="7"/>
  <c r="N2784" i="7" s="1"/>
  <c r="O2784" i="7" s="1"/>
  <c r="S2784" i="7"/>
  <c r="M2752" i="7"/>
  <c r="S2752" i="7"/>
  <c r="M4350" i="7"/>
  <c r="S4350" i="7"/>
  <c r="M2844" i="7"/>
  <c r="S2844" i="7"/>
  <c r="M4744" i="7"/>
  <c r="S4744" i="7"/>
  <c r="M4198" i="7"/>
  <c r="N4198" i="7" s="1"/>
  <c r="O4198" i="7" s="1"/>
  <c r="S4198" i="7"/>
  <c r="M3617" i="7"/>
  <c r="S3617" i="7"/>
  <c r="M1681" i="7"/>
  <c r="N1681" i="7" s="1"/>
  <c r="O1681" i="7" s="1"/>
  <c r="S1681" i="7"/>
  <c r="M975" i="7"/>
  <c r="S975" i="7"/>
  <c r="M1536" i="7"/>
  <c r="S1536" i="7"/>
  <c r="M740" i="7"/>
  <c r="S740" i="7"/>
  <c r="M871" i="7"/>
  <c r="N871" i="7" s="1"/>
  <c r="O871" i="7" s="1"/>
  <c r="S871" i="7"/>
  <c r="M124" i="7"/>
  <c r="N124" i="7" s="1"/>
  <c r="O124" i="7" s="1"/>
  <c r="S124" i="7"/>
  <c r="M700" i="7"/>
  <c r="N700" i="7" s="1"/>
  <c r="O700" i="7" s="1"/>
  <c r="S700" i="7"/>
  <c r="M596" i="7"/>
  <c r="S596" i="7"/>
  <c r="M6124" i="7"/>
  <c r="N6124" i="7" s="1"/>
  <c r="O6124" i="7" s="1"/>
  <c r="S6124" i="7"/>
  <c r="M6212" i="7"/>
  <c r="S6212" i="7"/>
  <c r="M5338" i="7"/>
  <c r="N5338" i="7" s="1"/>
  <c r="O5338" i="7" s="1"/>
  <c r="S5338" i="7"/>
  <c r="M4608" i="7"/>
  <c r="N4608" i="7" s="1"/>
  <c r="O4608" i="7" s="1"/>
  <c r="S4608" i="7"/>
  <c r="M3850" i="7"/>
  <c r="S3850" i="7"/>
  <c r="M2808" i="7"/>
  <c r="N2808" i="7" s="1"/>
  <c r="O2808" i="7" s="1"/>
  <c r="S2808" i="7"/>
  <c r="M4549" i="7"/>
  <c r="S4549" i="7"/>
  <c r="M3545" i="7"/>
  <c r="S3545" i="7"/>
  <c r="M4891" i="7"/>
  <c r="S4891" i="7"/>
  <c r="M4450" i="7"/>
  <c r="S4450" i="7"/>
  <c r="M2884" i="7"/>
  <c r="N2884" i="7" s="1"/>
  <c r="O2884" i="7" s="1"/>
  <c r="S2884" i="7"/>
  <c r="M4795" i="7"/>
  <c r="S4795" i="7"/>
  <c r="M4174" i="7"/>
  <c r="N4174" i="7" s="1"/>
  <c r="O4174" i="7" s="1"/>
  <c r="S4174" i="7"/>
  <c r="M3409" i="7"/>
  <c r="N3409" i="7" s="1"/>
  <c r="O3409" i="7" s="1"/>
  <c r="S3409" i="7"/>
  <c r="M927" i="7"/>
  <c r="N927" i="7" s="1"/>
  <c r="O927" i="7" s="1"/>
  <c r="S927" i="7"/>
  <c r="M4724" i="7"/>
  <c r="N4724" i="7" s="1"/>
  <c r="O4724" i="7" s="1"/>
  <c r="S4724" i="7"/>
  <c r="M959" i="7"/>
  <c r="S959" i="7"/>
  <c r="M671" i="7"/>
  <c r="M660" i="7"/>
  <c r="N660" i="7" s="1"/>
  <c r="O660" i="7" s="1"/>
  <c r="S660" i="7"/>
  <c r="M564" i="7"/>
  <c r="N564" i="7" s="1"/>
  <c r="O564" i="7" s="1"/>
  <c r="S564" i="7"/>
  <c r="M520" i="7"/>
  <c r="S520" i="7"/>
  <c r="M6184" i="7"/>
  <c r="N6184" i="7" s="1"/>
  <c r="O6184" i="7" s="1"/>
  <c r="S6184" i="7"/>
  <c r="M5557" i="7"/>
  <c r="S5557" i="7"/>
  <c r="M5513" i="7"/>
  <c r="N5513" i="7" s="1"/>
  <c r="O5513" i="7" s="1"/>
  <c r="S5513" i="7"/>
  <c r="M6156" i="7"/>
  <c r="S6156" i="7"/>
  <c r="M5418" i="7"/>
  <c r="N5418" i="7" s="1"/>
  <c r="O5418" i="7" s="1"/>
  <c r="S5418" i="7"/>
  <c r="M5210" i="7"/>
  <c r="N5210" i="7" s="1"/>
  <c r="O5210" i="7" s="1"/>
  <c r="S5210" i="7"/>
  <c r="M4600" i="7"/>
  <c r="N4600" i="7" s="1"/>
  <c r="O4600" i="7" s="1"/>
  <c r="S4600" i="7"/>
  <c r="M4214" i="7"/>
  <c r="N4214" i="7" s="1"/>
  <c r="O4214" i="7" s="1"/>
  <c r="S4214" i="7"/>
  <c r="M3681" i="7"/>
  <c r="N3681" i="7" s="1"/>
  <c r="O3681" i="7" s="1"/>
  <c r="S3681" i="7"/>
  <c r="M2800" i="7"/>
  <c r="N2800" i="7" s="1"/>
  <c r="O2800" i="7" s="1"/>
  <c r="S2800" i="7"/>
  <c r="M4294" i="7"/>
  <c r="N4294" i="7" s="1"/>
  <c r="O4294" i="7" s="1"/>
  <c r="S4294" i="7"/>
  <c r="M3417" i="7"/>
  <c r="S3417" i="7"/>
  <c r="M4620" i="7"/>
  <c r="N4620" i="7" s="1"/>
  <c r="O4620" i="7" s="1"/>
  <c r="S4620" i="7"/>
  <c r="M4158" i="7"/>
  <c r="N4158" i="7" s="1"/>
  <c r="O4158" i="7" s="1"/>
  <c r="S4158" i="7"/>
  <c r="M2876" i="7"/>
  <c r="N2876" i="7" s="1"/>
  <c r="O2876" i="7" s="1"/>
  <c r="S2876" i="7"/>
  <c r="M4134" i="7"/>
  <c r="N4134" i="7" s="1"/>
  <c r="O4134" i="7" s="1"/>
  <c r="S4134" i="7"/>
  <c r="M3585" i="7"/>
  <c r="N3585" i="7" s="1"/>
  <c r="O3585" i="7" s="1"/>
  <c r="S3585" i="7"/>
  <c r="M1745" i="7"/>
  <c r="N1745" i="7" s="1"/>
  <c r="O1745" i="7" s="1"/>
  <c r="S1745" i="7"/>
  <c r="M1343" i="7"/>
  <c r="S1343" i="7"/>
  <c r="M640" i="7"/>
  <c r="N640" i="7" s="1"/>
  <c r="O640" i="7" s="1"/>
  <c r="S640" i="7"/>
  <c r="M1063" i="7"/>
  <c r="N1063" i="7" s="1"/>
  <c r="O1063" i="7" s="1"/>
  <c r="S1063" i="7"/>
  <c r="M1833" i="7"/>
  <c r="S1833" i="7"/>
  <c r="M1375" i="7"/>
  <c r="S1375" i="7"/>
  <c r="M428" i="7"/>
  <c r="S428" i="7"/>
  <c r="M5537" i="7"/>
  <c r="N5537" i="7" s="1"/>
  <c r="O5537" i="7" s="1"/>
  <c r="S5537" i="7"/>
  <c r="M5477" i="7"/>
  <c r="S5477" i="7"/>
  <c r="M4682" i="7"/>
  <c r="N4682" i="7" s="1"/>
  <c r="O4682" i="7" s="1"/>
  <c r="S4682" i="7"/>
  <c r="M4406" i="7"/>
  <c r="S4406" i="7"/>
  <c r="M2824" i="7"/>
  <c r="N2824" i="7" s="1"/>
  <c r="O2824" i="7" s="1"/>
  <c r="S2824" i="7"/>
  <c r="M5426" i="7"/>
  <c r="S5426" i="7"/>
  <c r="M4669" i="7"/>
  <c r="S4669" i="7"/>
  <c r="M4785" i="7"/>
  <c r="N4785" i="7" s="1"/>
  <c r="O4785" i="7" s="1"/>
  <c r="S4785" i="7"/>
  <c r="M4118" i="7"/>
  <c r="N4118" i="7" s="1"/>
  <c r="O4118" i="7" s="1"/>
  <c r="S4118" i="7"/>
  <c r="M2852" i="7"/>
  <c r="S2852" i="7"/>
  <c r="M4238" i="7"/>
  <c r="N4238" i="7" s="1"/>
  <c r="O4238" i="7" s="1"/>
  <c r="S4238" i="7"/>
  <c r="M3901" i="7"/>
  <c r="S3901" i="7"/>
  <c r="M3441" i="7"/>
  <c r="N3441" i="7" s="1"/>
  <c r="O3441" i="7" s="1"/>
  <c r="S3441" i="7"/>
  <c r="M724" i="7"/>
  <c r="N724" i="7" s="1"/>
  <c r="O724" i="7" s="1"/>
  <c r="S724" i="7"/>
  <c r="M1741" i="7"/>
  <c r="S1741" i="7"/>
  <c r="M756" i="7"/>
  <c r="S756" i="7"/>
  <c r="M1737" i="7"/>
  <c r="N1737" i="7" s="1"/>
  <c r="O1737" i="7" s="1"/>
  <c r="S1737" i="7"/>
  <c r="M559" i="7"/>
  <c r="S559" i="7"/>
  <c r="M119" i="7"/>
  <c r="S119" i="7"/>
  <c r="M755" i="7"/>
  <c r="N755" i="7" s="1"/>
  <c r="O755" i="7" s="1"/>
  <c r="P755" i="7" s="1"/>
  <c r="Q755" i="7" s="1"/>
  <c r="R755" i="7" s="1"/>
  <c r="S755" i="7"/>
  <c r="M3761" i="7"/>
  <c r="N3761" i="7" s="1"/>
  <c r="O3761" i="7" s="1"/>
  <c r="S3761" i="7"/>
  <c r="M1619" i="7"/>
  <c r="N1619" i="7" s="1"/>
  <c r="O1619" i="7" s="1"/>
  <c r="S1619" i="7"/>
  <c r="M540" i="7"/>
  <c r="N540" i="7" s="1"/>
  <c r="O540" i="7" s="1"/>
  <c r="S540" i="7"/>
  <c r="M4700" i="7"/>
  <c r="N4700" i="7" s="1"/>
  <c r="O4700" i="7" s="1"/>
  <c r="S4700" i="7"/>
  <c r="M4206" i="7"/>
  <c r="N4206" i="7" s="1"/>
  <c r="O4206" i="7" s="1"/>
  <c r="S4206" i="7"/>
  <c r="M4809" i="7"/>
  <c r="N4809" i="7" s="1"/>
  <c r="O4809" i="7" s="1"/>
  <c r="S4809" i="7"/>
  <c r="M3841" i="7"/>
  <c r="N3841" i="7" s="1"/>
  <c r="O3841" i="7" s="1"/>
  <c r="S3841" i="7"/>
  <c r="M3673" i="7"/>
  <c r="N3673" i="7" s="1"/>
  <c r="O3673" i="7" s="1"/>
  <c r="S3673" i="7"/>
  <c r="M3165" i="7"/>
  <c r="N3165" i="7" s="1"/>
  <c r="O3165" i="7" s="1"/>
  <c r="S3165" i="7"/>
  <c r="M4566" i="7"/>
  <c r="S4566" i="7"/>
  <c r="M1645" i="7"/>
  <c r="N1645" i="7" s="1"/>
  <c r="O1645" i="7" s="1"/>
  <c r="S1645" i="7"/>
  <c r="M1573" i="7"/>
  <c r="N1573" i="7" s="1"/>
  <c r="O1573" i="7" s="1"/>
  <c r="S1573" i="7"/>
  <c r="M1509" i="7"/>
  <c r="N1509" i="7" s="1"/>
  <c r="O1509" i="7" s="1"/>
  <c r="S1509" i="7"/>
  <c r="M512" i="7"/>
  <c r="S512" i="7"/>
  <c r="M100" i="7"/>
  <c r="N100" i="7" s="1"/>
  <c r="O100" i="7" s="1"/>
  <c r="S100" i="7"/>
  <c r="M1515" i="7"/>
  <c r="N1515" i="7" s="1"/>
  <c r="O1515" i="7" s="1"/>
  <c r="S1515" i="7"/>
  <c r="M308" i="7"/>
  <c r="N308" i="7" s="1"/>
  <c r="O308" i="7" s="1"/>
  <c r="S308" i="7"/>
  <c r="M98" i="7"/>
  <c r="S98" i="7"/>
  <c r="M5878" i="7"/>
  <c r="N5878" i="7" s="1"/>
  <c r="O5878" i="7" s="1"/>
  <c r="S5878" i="7"/>
  <c r="M6176" i="7"/>
  <c r="S6176" i="7"/>
  <c r="M5946" i="7"/>
  <c r="N5946" i="7" s="1"/>
  <c r="O5946" i="7" s="1"/>
  <c r="S5946" i="7"/>
  <c r="M5398" i="7"/>
  <c r="S5398" i="7"/>
  <c r="M6232" i="7"/>
  <c r="N6232" i="7" s="1"/>
  <c r="O6232" i="7" s="1"/>
  <c r="S6232" i="7"/>
  <c r="M5493" i="7"/>
  <c r="N5493" i="7" s="1"/>
  <c r="O5493" i="7" s="1"/>
  <c r="S5493" i="7"/>
  <c r="M5334" i="7"/>
  <c r="N5334" i="7" s="1"/>
  <c r="O5334" i="7" s="1"/>
  <c r="S5334" i="7"/>
  <c r="M4901" i="7"/>
  <c r="N4901" i="7" s="1"/>
  <c r="O4901" i="7" s="1"/>
  <c r="S4901" i="7"/>
  <c r="M4837" i="7"/>
  <c r="N4837" i="7" s="1"/>
  <c r="O4837" i="7" s="1"/>
  <c r="S4837" i="7"/>
  <c r="M4773" i="7"/>
  <c r="N4773" i="7" s="1"/>
  <c r="O4773" i="7" s="1"/>
  <c r="S4773" i="7"/>
  <c r="M3817" i="7"/>
  <c r="N3817" i="7" s="1"/>
  <c r="O3817" i="7" s="1"/>
  <c r="S3817" i="7"/>
  <c r="M3161" i="7"/>
  <c r="S3161" i="7"/>
  <c r="M4839" i="7"/>
  <c r="N4839" i="7" s="1"/>
  <c r="O4839" i="7" s="1"/>
  <c r="S4839" i="7"/>
  <c r="M3777" i="7"/>
  <c r="N3777" i="7" s="1"/>
  <c r="O3777" i="7" s="1"/>
  <c r="S3777" i="7"/>
  <c r="M3561" i="7"/>
  <c r="S3561" i="7"/>
  <c r="M5238" i="7"/>
  <c r="N5238" i="7" s="1"/>
  <c r="O5238" i="7" s="1"/>
  <c r="S5238" i="7"/>
  <c r="M4612" i="7"/>
  <c r="N4612" i="7" s="1"/>
  <c r="O4612" i="7" s="1"/>
  <c r="S4612" i="7"/>
  <c r="M1757" i="7"/>
  <c r="S1757" i="7"/>
  <c r="M476" i="7"/>
  <c r="S476" i="7"/>
  <c r="M250" i="7"/>
  <c r="S250" i="7"/>
  <c r="M5362" i="7"/>
  <c r="N5362" i="7" s="1"/>
  <c r="O5362" i="7" s="1"/>
  <c r="S5362" i="7"/>
  <c r="M3173" i="7"/>
  <c r="N3173" i="7" s="1"/>
  <c r="O3173" i="7" s="1"/>
  <c r="S3173" i="7"/>
  <c r="M3497" i="7"/>
  <c r="N3497" i="7" s="1"/>
  <c r="O3497" i="7" s="1"/>
  <c r="S3497" i="7"/>
  <c r="M3181" i="7"/>
  <c r="N3181" i="7" s="1"/>
  <c r="O3181" i="7" s="1"/>
  <c r="S3181" i="7"/>
  <c r="M1669" i="7"/>
  <c r="N1669" i="7" s="1"/>
  <c r="O1669" i="7" s="1"/>
  <c r="S1669" i="7"/>
  <c r="M1597" i="7"/>
  <c r="N1597" i="7" s="1"/>
  <c r="O1597" i="7" s="1"/>
  <c r="S1597" i="7"/>
  <c r="M1517" i="7"/>
  <c r="N1517" i="7" s="1"/>
  <c r="O1517" i="7" s="1"/>
  <c r="S1517" i="7"/>
  <c r="M332" i="7"/>
  <c r="S332" i="7"/>
  <c r="M1611" i="7"/>
  <c r="N1611" i="7" s="1"/>
  <c r="O1611" i="7" s="1"/>
  <c r="S1611" i="7"/>
  <c r="M748" i="7"/>
  <c r="S748" i="7"/>
  <c r="M1571" i="7"/>
  <c r="M1452" i="7"/>
  <c r="M420" i="7"/>
  <c r="N420" i="7" s="1"/>
  <c r="O420" i="7" s="1"/>
  <c r="S420" i="7"/>
  <c r="M132" i="7"/>
  <c r="N132" i="7" s="1"/>
  <c r="O132" i="7" s="1"/>
  <c r="S132" i="7"/>
  <c r="M154" i="7"/>
  <c r="N154" i="7" s="1"/>
  <c r="O154" i="7" s="1"/>
  <c r="S154" i="7"/>
  <c r="M5529" i="7"/>
  <c r="N5529" i="7" s="1"/>
  <c r="O5529" i="7" s="1"/>
  <c r="S5529" i="7"/>
  <c r="M6132" i="7"/>
  <c r="N6132" i="7" s="1"/>
  <c r="O6132" i="7" s="1"/>
  <c r="S6132" i="7"/>
  <c r="M5242" i="7"/>
  <c r="N5242" i="7" s="1"/>
  <c r="O5242" i="7" s="1"/>
  <c r="S5242" i="7"/>
  <c r="M4378" i="7"/>
  <c r="N4378" i="7" s="1"/>
  <c r="O4378" i="7" s="1"/>
  <c r="S4378" i="7"/>
  <c r="M3449" i="7"/>
  <c r="S3449" i="7"/>
  <c r="M5230" i="7"/>
  <c r="S5230" i="7"/>
  <c r="M4736" i="7"/>
  <c r="N4736" i="7" s="1"/>
  <c r="O4736" i="7" s="1"/>
  <c r="S4736" i="7"/>
  <c r="M4222" i="7"/>
  <c r="N4222" i="7" s="1"/>
  <c r="O4222" i="7" s="1"/>
  <c r="S4222" i="7"/>
  <c r="M3125" i="7"/>
  <c r="N3125" i="7" s="1"/>
  <c r="O3125" i="7" s="1"/>
  <c r="S3125" i="7"/>
  <c r="M2812" i="7"/>
  <c r="N2812" i="7" s="1"/>
  <c r="O2812" i="7" s="1"/>
  <c r="S2812" i="7"/>
  <c r="M4592" i="7"/>
  <c r="N4592" i="7" s="1"/>
  <c r="O4592" i="7" s="1"/>
  <c r="S4592" i="7"/>
  <c r="M4070" i="7"/>
  <c r="N4070" i="7" s="1"/>
  <c r="O4070" i="7" s="1"/>
  <c r="S4070" i="7"/>
  <c r="M3553" i="7"/>
  <c r="N3553" i="7" s="1"/>
  <c r="O3553" i="7" s="1"/>
  <c r="S3553" i="7"/>
  <c r="M672" i="7"/>
  <c r="N672" i="7" s="1"/>
  <c r="O672" i="7" s="1"/>
  <c r="S672" i="7"/>
  <c r="M1773" i="7"/>
  <c r="N1773" i="7" s="1"/>
  <c r="O1773" i="7" s="1"/>
  <c r="S1773" i="7"/>
  <c r="M1399" i="7"/>
  <c r="S1399" i="7"/>
  <c r="M652" i="7"/>
  <c r="N652" i="7" s="1"/>
  <c r="O652" i="7" s="1"/>
  <c r="S652" i="7"/>
  <c r="M6393" i="7"/>
  <c r="S6393" i="7"/>
  <c r="M5954" i="7"/>
  <c r="N5954" i="7" s="1"/>
  <c r="O5954" i="7" s="1"/>
  <c r="S5954" i="7"/>
  <c r="M6042" i="7"/>
  <c r="S6042" i="7"/>
  <c r="M4366" i="7"/>
  <c r="N4366" i="7" s="1"/>
  <c r="O4366" i="7" s="1"/>
  <c r="S4366" i="7"/>
  <c r="M2776" i="7"/>
  <c r="N2776" i="7" s="1"/>
  <c r="O2776" i="7" s="1"/>
  <c r="S2776" i="7"/>
  <c r="M3433" i="7"/>
  <c r="S3433" i="7"/>
  <c r="M4310" i="7"/>
  <c r="S4310" i="7"/>
  <c r="M2836" i="7"/>
  <c r="N2836" i="7" s="1"/>
  <c r="O2836" i="7" s="1"/>
  <c r="S2836" i="7"/>
  <c r="M3866" i="7"/>
  <c r="S3866" i="7"/>
  <c r="M3753" i="7"/>
  <c r="N3753" i="7" s="1"/>
  <c r="O3753" i="7" s="1"/>
  <c r="S3753" i="7"/>
  <c r="M656" i="7"/>
  <c r="S656" i="7"/>
  <c r="M716" i="7"/>
  <c r="N716" i="7" s="1"/>
  <c r="O716" i="7" s="1"/>
  <c r="S716" i="7"/>
  <c r="M1247" i="7"/>
  <c r="N1247" i="7" s="1"/>
  <c r="O1247" i="7" s="1"/>
  <c r="S1247" i="7"/>
  <c r="M6116" i="7"/>
  <c r="N6116" i="7" s="1"/>
  <c r="O6116" i="7" s="1"/>
  <c r="S6116" i="7"/>
  <c r="M6272" i="7"/>
  <c r="N6272" i="7" s="1"/>
  <c r="O6272" i="7" s="1"/>
  <c r="S6272" i="7"/>
  <c r="M6058" i="7"/>
  <c r="N6058" i="7" s="1"/>
  <c r="O6058" i="7" s="1"/>
  <c r="S6058" i="7"/>
  <c r="M6128" i="7"/>
  <c r="S6128" i="7"/>
  <c r="M6104" i="7"/>
  <c r="N6104" i="7" s="1"/>
  <c r="O6104" i="7" s="1"/>
  <c r="S6104" i="7"/>
  <c r="M5370" i="7"/>
  <c r="N5370" i="7" s="1"/>
  <c r="O5370" i="7" s="1"/>
  <c r="S5370" i="7"/>
  <c r="M4086" i="7"/>
  <c r="N4086" i="7" s="1"/>
  <c r="O4086" i="7" s="1"/>
  <c r="S4086" i="7"/>
  <c r="M3874" i="7"/>
  <c r="N3874" i="7" s="1"/>
  <c r="O3874" i="7" s="1"/>
  <c r="S3874" i="7"/>
  <c r="M2828" i="7"/>
  <c r="N2828" i="7" s="1"/>
  <c r="O2828" i="7" s="1"/>
  <c r="S2828" i="7"/>
  <c r="M4779" i="7"/>
  <c r="S4779" i="7"/>
  <c r="M4530" i="7"/>
  <c r="S4530" i="7"/>
  <c r="M3521" i="7"/>
  <c r="N3521" i="7" s="1"/>
  <c r="O3521" i="7" s="1"/>
  <c r="S3521" i="7"/>
  <c r="M1071" i="7"/>
  <c r="N1071" i="7" s="1"/>
  <c r="O1071" i="7" s="1"/>
  <c r="S1071" i="7"/>
  <c r="M911" i="7"/>
  <c r="S911" i="7"/>
  <c r="M1255" i="7"/>
  <c r="N1255" i="7" s="1"/>
  <c r="O1255" i="7" s="1"/>
  <c r="S1255" i="7"/>
  <c r="M228" i="7"/>
  <c r="S228" i="7"/>
  <c r="M1143" i="7"/>
  <c r="N1143" i="7" s="1"/>
  <c r="O1143" i="7" s="1"/>
  <c r="S1143" i="7"/>
  <c r="M6160" i="7"/>
  <c r="S6160" i="7"/>
  <c r="M6264" i="7"/>
  <c r="S6264" i="7"/>
  <c r="M5505" i="7"/>
  <c r="S5505" i="7"/>
  <c r="M6180" i="7"/>
  <c r="N6180" i="7" s="1"/>
  <c r="O6180" i="7" s="1"/>
  <c r="S6180" i="7"/>
  <c r="M6168" i="7"/>
  <c r="S6168" i="7"/>
  <c r="M5410" i="7"/>
  <c r="N5410" i="7" s="1"/>
  <c r="O5410" i="7" s="1"/>
  <c r="S5410" i="7"/>
  <c r="M4318" i="7"/>
  <c r="N4318" i="7" s="1"/>
  <c r="O4318" i="7" s="1"/>
  <c r="S4318" i="7"/>
  <c r="M3713" i="7"/>
  <c r="N3713" i="7" s="1"/>
  <c r="O3713" i="7" s="1"/>
  <c r="S3713" i="7"/>
  <c r="M2792" i="7"/>
  <c r="N2792" i="7" s="1"/>
  <c r="O2792" i="7" s="1"/>
  <c r="S2792" i="7"/>
  <c r="M2760" i="7"/>
  <c r="S2760" i="7"/>
  <c r="M6222" i="7"/>
  <c r="S6222" i="7"/>
  <c r="M4514" i="7"/>
  <c r="N4514" i="7" s="1"/>
  <c r="O4514" i="7" s="1"/>
  <c r="S4514" i="7"/>
  <c r="M3858" i="7"/>
  <c r="S3858" i="7"/>
  <c r="M3137" i="7"/>
  <c r="S3137" i="7"/>
  <c r="M2820" i="7"/>
  <c r="S2820" i="7"/>
  <c r="M4763" i="7"/>
  <c r="S4763" i="7"/>
  <c r="M4110" i="7"/>
  <c r="S4110" i="7"/>
  <c r="M668" i="7"/>
  <c r="N668" i="7" s="1"/>
  <c r="O668" i="7" s="1"/>
  <c r="S668" i="7"/>
  <c r="M245" i="7"/>
  <c r="N245" i="7" s="1"/>
  <c r="O245" i="7" s="1"/>
  <c r="S245" i="7"/>
  <c r="M1127" i="7"/>
  <c r="M608" i="7"/>
  <c r="S608" i="7"/>
  <c r="M1829" i="7"/>
  <c r="S1829" i="7"/>
  <c r="M1658" i="7"/>
  <c r="S1658" i="7"/>
  <c r="M4863" i="7"/>
  <c r="N4863" i="7" s="1"/>
  <c r="O4863" i="7" s="1"/>
  <c r="S4863" i="7"/>
  <c r="M6010" i="7"/>
  <c r="S6010" i="7"/>
  <c r="M544" i="7"/>
  <c r="N544" i="7" s="1"/>
  <c r="O544" i="7" s="1"/>
  <c r="S544" i="7"/>
  <c r="M3473" i="7"/>
  <c r="S3473" i="7"/>
  <c r="M6208" i="7"/>
  <c r="N6208" i="7" s="1"/>
  <c r="O6208" i="7" s="1"/>
  <c r="S6208" i="7"/>
  <c r="M5922" i="7"/>
  <c r="N5922" i="7" s="1"/>
  <c r="O5922" i="7" s="1"/>
  <c r="S5922" i="7"/>
  <c r="M5414" i="7"/>
  <c r="N5414" i="7" s="1"/>
  <c r="O5414" i="7" s="1"/>
  <c r="S5414" i="7"/>
  <c r="M5234" i="7"/>
  <c r="N5234" i="7" s="1"/>
  <c r="S5234" i="7"/>
  <c r="M5934" i="7"/>
  <c r="N5934" i="7" s="1"/>
  <c r="O5934" i="7" s="1"/>
  <c r="S5934" i="7"/>
  <c r="M6252" i="7"/>
  <c r="N6252" i="7" s="1"/>
  <c r="O6252" i="7" s="1"/>
  <c r="S6252" i="7"/>
  <c r="M6050" i="7"/>
  <c r="N6050" i="7" s="1"/>
  <c r="O6050" i="7" s="1"/>
  <c r="S6050" i="7"/>
  <c r="M5501" i="7"/>
  <c r="N5501" i="7" s="1"/>
  <c r="O5501" i="7" s="1"/>
  <c r="S5501" i="7"/>
  <c r="M6228" i="7"/>
  <c r="N6228" i="7" s="1"/>
  <c r="O6228" i="7" s="1"/>
  <c r="S6228" i="7"/>
  <c r="M4893" i="7"/>
  <c r="N4893" i="7" s="1"/>
  <c r="O4893" i="7" s="1"/>
  <c r="S4893" i="7"/>
  <c r="M4829" i="7"/>
  <c r="S4829" i="7"/>
  <c r="M4765" i="7"/>
  <c r="N4765" i="7" s="1"/>
  <c r="O4765" i="7" s="1"/>
  <c r="S4765" i="7"/>
  <c r="M4653" i="7"/>
  <c r="S4653" i="7"/>
  <c r="M2683" i="7"/>
  <c r="S2683" i="7"/>
  <c r="M2680" i="7"/>
  <c r="N2680" i="7" s="1"/>
  <c r="O2680" i="7" s="1"/>
  <c r="S2680" i="7"/>
  <c r="M1531" i="7"/>
  <c r="N1531" i="7" s="1"/>
  <c r="O1531" i="7" s="1"/>
  <c r="S1531" i="7"/>
  <c r="M276" i="7"/>
  <c r="N276" i="7" s="1"/>
  <c r="O276" i="7" s="1"/>
  <c r="S276" i="7"/>
  <c r="M4672" i="7"/>
  <c r="S4672" i="7"/>
  <c r="M1555" i="7"/>
  <c r="N1555" i="7" s="1"/>
  <c r="O1555" i="7" s="1"/>
  <c r="S1555" i="7"/>
  <c r="M5442" i="7"/>
  <c r="S5442" i="7"/>
  <c r="M4650" i="7"/>
  <c r="N4650" i="7" s="1"/>
  <c r="O4650" i="7" s="1"/>
  <c r="S4650" i="7"/>
  <c r="M4422" i="7"/>
  <c r="N4422" i="7" s="1"/>
  <c r="O4422" i="7" s="1"/>
  <c r="S4422" i="7"/>
  <c r="M4142" i="7"/>
  <c r="N4142" i="7" s="1"/>
  <c r="O4142" i="7" s="1"/>
  <c r="S4142" i="7"/>
  <c r="M4793" i="7"/>
  <c r="S4793" i="7"/>
  <c r="M3809" i="7"/>
  <c r="N3809" i="7" s="1"/>
  <c r="O3809" i="7" s="1"/>
  <c r="S3809" i="7"/>
  <c r="M3481" i="7"/>
  <c r="N3481" i="7" s="1"/>
  <c r="O3481" i="7" s="1"/>
  <c r="S3481" i="7"/>
  <c r="M4658" i="7"/>
  <c r="N4658" i="7" s="1"/>
  <c r="O4658" i="7" s="1"/>
  <c r="S4658" i="7"/>
  <c r="M3133" i="7"/>
  <c r="N3133" i="7" s="1"/>
  <c r="O3133" i="7" s="1"/>
  <c r="S3133" i="7"/>
  <c r="M4656" i="7"/>
  <c r="N4656" i="7" s="1"/>
  <c r="O4656" i="7" s="1"/>
  <c r="S4656" i="7"/>
  <c r="M1621" i="7"/>
  <c r="N1621" i="7" s="1"/>
  <c r="O1621" i="7" s="1"/>
  <c r="S1621" i="7"/>
  <c r="M1557" i="7"/>
  <c r="N1557" i="7" s="1"/>
  <c r="O1557" i="7" s="1"/>
  <c r="S1557" i="7"/>
  <c r="M1493" i="7"/>
  <c r="N1493" i="7" s="1"/>
  <c r="O1493" i="7" s="1"/>
  <c r="S1493" i="7"/>
  <c r="M396" i="7"/>
  <c r="N396" i="7" s="1"/>
  <c r="O396" i="7" s="1"/>
  <c r="S396" i="7"/>
  <c r="M708" i="7"/>
  <c r="N708" i="7" s="1"/>
  <c r="O708" i="7" s="1"/>
  <c r="S708" i="7"/>
  <c r="M1749" i="7"/>
  <c r="N1749" i="7" s="1"/>
  <c r="O1749" i="7" s="1"/>
  <c r="S1749" i="7"/>
  <c r="M504" i="7"/>
  <c r="N504" i="7" s="1"/>
  <c r="O504" i="7" s="1"/>
  <c r="S504" i="7"/>
  <c r="M236" i="7"/>
  <c r="N236" i="7" s="1"/>
  <c r="O236" i="7" s="1"/>
  <c r="S236" i="7"/>
  <c r="M759" i="7"/>
  <c r="M5453" i="7"/>
  <c r="N5453" i="7" s="1"/>
  <c r="O5453" i="7" s="1"/>
  <c r="S5453" i="7"/>
  <c r="M6164" i="7"/>
  <c r="N6164" i="7" s="1"/>
  <c r="O6164" i="7" s="1"/>
  <c r="S6164" i="7"/>
  <c r="M5374" i="7"/>
  <c r="N5374" i="7" s="1"/>
  <c r="O5374" i="7" s="1"/>
  <c r="S5374" i="7"/>
  <c r="M6080" i="7"/>
  <c r="N6080" i="7" s="1"/>
  <c r="O6080" i="7" s="1"/>
  <c r="S6080" i="7"/>
  <c r="M5894" i="7"/>
  <c r="N5894" i="7" s="1"/>
  <c r="O5894" i="7" s="1"/>
  <c r="S5894" i="7"/>
  <c r="M5485" i="7"/>
  <c r="N5485" i="7" s="1"/>
  <c r="O5485" i="7" s="1"/>
  <c r="S5485" i="7"/>
  <c r="M6034" i="7"/>
  <c r="N6034" i="7" s="1"/>
  <c r="O6034" i="7" s="1"/>
  <c r="S6034" i="7"/>
  <c r="M5541" i="7"/>
  <c r="N5541" i="7" s="1"/>
  <c r="O5541" i="7" s="1"/>
  <c r="S5541" i="7"/>
  <c r="M4885" i="7"/>
  <c r="N4885" i="7" s="1"/>
  <c r="O4885" i="7" s="1"/>
  <c r="S4885" i="7"/>
  <c r="M4821" i="7"/>
  <c r="N4821" i="7" s="1"/>
  <c r="O4821" i="7" s="1"/>
  <c r="S4821" i="7"/>
  <c r="M4757" i="7"/>
  <c r="S4757" i="7"/>
  <c r="M4752" i="7"/>
  <c r="N4752" i="7" s="1"/>
  <c r="O4752" i="7" s="1"/>
  <c r="S4752" i="7"/>
  <c r="M3785" i="7"/>
  <c r="N3785" i="7" s="1"/>
  <c r="O3785" i="7" s="1"/>
  <c r="S3785" i="7"/>
  <c r="M3657" i="7"/>
  <c r="N3657" i="7" s="1"/>
  <c r="O3657" i="7" s="1"/>
  <c r="S3657" i="7"/>
  <c r="M3529" i="7"/>
  <c r="N3529" i="7" s="1"/>
  <c r="O3529" i="7" s="1"/>
  <c r="S3529" i="7"/>
  <c r="M6417" i="7"/>
  <c r="S6417" i="7"/>
  <c r="M5222" i="7"/>
  <c r="S5222" i="7"/>
  <c r="M4568" i="7"/>
  <c r="N4568" i="7" s="1"/>
  <c r="O4568" i="7" s="1"/>
  <c r="S4568" i="7"/>
  <c r="M3896" i="7"/>
  <c r="N3896" i="7" s="1"/>
  <c r="O3896" i="7" s="1"/>
  <c r="S3896" i="7"/>
  <c r="M2704" i="7"/>
  <c r="N2704" i="7" s="1"/>
  <c r="O2704" i="7" s="1"/>
  <c r="S2704" i="7"/>
  <c r="M1627" i="7"/>
  <c r="S1627" i="7"/>
  <c r="M340" i="7"/>
  <c r="N340" i="7" s="1"/>
  <c r="O340" i="7" s="1"/>
  <c r="S340" i="7"/>
  <c r="M484" i="7"/>
  <c r="N484" i="7" s="1"/>
  <c r="O484" i="7" s="1"/>
  <c r="S484" i="7"/>
  <c r="M5472" i="7"/>
  <c r="N5472" i="7" s="1"/>
  <c r="O5472" i="7" s="1"/>
  <c r="S5472" i="7"/>
  <c r="M5240" i="7"/>
  <c r="N5240" i="7" s="1"/>
  <c r="O5240" i="7" s="1"/>
  <c r="S5240" i="7"/>
  <c r="M6357" i="7"/>
  <c r="S6357" i="7"/>
  <c r="M4831" i="7"/>
  <c r="N4831" i="7" s="1"/>
  <c r="O4831" i="7" s="1"/>
  <c r="S4831" i="7"/>
  <c r="M3141" i="7"/>
  <c r="N3141" i="7" s="1"/>
  <c r="O3141" i="7" s="1"/>
  <c r="S3141" i="7"/>
  <c r="M5786" i="7"/>
  <c r="S5786" i="7"/>
  <c r="M3793" i="7"/>
  <c r="N3793" i="7" s="1"/>
  <c r="O3793" i="7" s="1"/>
  <c r="S3793" i="7"/>
  <c r="M3465" i="7"/>
  <c r="N3465" i="7" s="1"/>
  <c r="O3465" i="7" s="1"/>
  <c r="S3465" i="7"/>
  <c r="M5232" i="7"/>
  <c r="N5232" i="7" s="1"/>
  <c r="O5232" i="7" s="1"/>
  <c r="S5232" i="7"/>
  <c r="M3149" i="7"/>
  <c r="N3149" i="7" s="1"/>
  <c r="O3149" i="7" s="1"/>
  <c r="S3149" i="7"/>
  <c r="M4534" i="7"/>
  <c r="N4534" i="7" s="1"/>
  <c r="O4534" i="7" s="1"/>
  <c r="S4534" i="7"/>
  <c r="M1653" i="7"/>
  <c r="N1653" i="7" s="1"/>
  <c r="O1653" i="7" s="1"/>
  <c r="S1653" i="7"/>
  <c r="M1581" i="7"/>
  <c r="N1581" i="7" s="1"/>
  <c r="O1581" i="7" s="1"/>
  <c r="S1581" i="7"/>
  <c r="M1501" i="7"/>
  <c r="N1501" i="7" s="1"/>
  <c r="O1501" i="7" s="1"/>
  <c r="S1501" i="7"/>
  <c r="M268" i="7"/>
  <c r="N268" i="7" s="1"/>
  <c r="O268" i="7" s="1"/>
  <c r="S268" i="7"/>
  <c r="M1547" i="7"/>
  <c r="N1547" i="7" s="1"/>
  <c r="O1547" i="7" s="1"/>
  <c r="S1547" i="7"/>
  <c r="M3848" i="7"/>
  <c r="N3848" i="7" s="1"/>
  <c r="O3848" i="7" s="1"/>
  <c r="S3848" i="7"/>
  <c r="M688" i="7"/>
  <c r="S688" i="7"/>
  <c r="M356" i="7"/>
  <c r="S356" i="7"/>
  <c r="M5497" i="7"/>
  <c r="N5497" i="7" s="1"/>
  <c r="O5497" i="7" s="1"/>
  <c r="S5497" i="7"/>
  <c r="M6088" i="7"/>
  <c r="N6088" i="7" s="1"/>
  <c r="O6088" i="7" s="1"/>
  <c r="S6088" i="7"/>
  <c r="M5394" i="7"/>
  <c r="S5394" i="7"/>
  <c r="M5461" i="7"/>
  <c r="N5461" i="7" s="1"/>
  <c r="O5461" i="7" s="1"/>
  <c r="S5461" i="7"/>
  <c r="M4278" i="7"/>
  <c r="S4278" i="7"/>
  <c r="M3745" i="7"/>
  <c r="N3745" i="7" s="1"/>
  <c r="O3745" i="7" s="1"/>
  <c r="S3745" i="7"/>
  <c r="M2821" i="7"/>
  <c r="M4434" i="7"/>
  <c r="S4434" i="7"/>
  <c r="M4536" i="7"/>
  <c r="N4536" i="7" s="1"/>
  <c r="O4536" i="7" s="1"/>
  <c r="S4536" i="7"/>
  <c r="M4094" i="7"/>
  <c r="N4094" i="7" s="1"/>
  <c r="O4094" i="7" s="1"/>
  <c r="S4094" i="7"/>
  <c r="M2780" i="7"/>
  <c r="N2780" i="7" s="1"/>
  <c r="O2780" i="7" s="1"/>
  <c r="S2780" i="7"/>
  <c r="M4642" i="7"/>
  <c r="N4642" i="7" s="1"/>
  <c r="O4642" i="7" s="1"/>
  <c r="S4642" i="7"/>
  <c r="M4466" i="7"/>
  <c r="N4466" i="7" s="1"/>
  <c r="O4466" i="7" s="1"/>
  <c r="S4466" i="7"/>
  <c r="M3425" i="7"/>
  <c r="N3425" i="7" s="1"/>
  <c r="O3425" i="7" s="1"/>
  <c r="S3425" i="7"/>
  <c r="M2745" i="7"/>
  <c r="S2745" i="7"/>
  <c r="M88" i="7"/>
  <c r="N88" i="7" s="1"/>
  <c r="O88" i="7" s="1"/>
  <c r="S88" i="7"/>
  <c r="M1677" i="7"/>
  <c r="N1677" i="7" s="1"/>
  <c r="O1677" i="7" s="1"/>
  <c r="S1677" i="7"/>
  <c r="M1151" i="7"/>
  <c r="N1151" i="7" s="1"/>
  <c r="O1151" i="7" s="1"/>
  <c r="S1151" i="7"/>
  <c r="M96" i="7"/>
  <c r="N96" i="7" s="1"/>
  <c r="O96" i="7" s="1"/>
  <c r="S96" i="7"/>
  <c r="M1673" i="7"/>
  <c r="N1673" i="7" s="1"/>
  <c r="O1673" i="7" s="1"/>
  <c r="S1673" i="7"/>
  <c r="M1335" i="7"/>
  <c r="S1335" i="7"/>
  <c r="M552" i="7"/>
  <c r="S552" i="7"/>
  <c r="M639" i="7"/>
  <c r="S639" i="7"/>
  <c r="M1765" i="7"/>
  <c r="N1765" i="7" s="1"/>
  <c r="O1765" i="7" s="1"/>
  <c r="S1765" i="7"/>
  <c r="M1087" i="7"/>
  <c r="S1087" i="7"/>
  <c r="M5561" i="7"/>
  <c r="N5561" i="7" s="1"/>
  <c r="O5561" i="7" s="1"/>
  <c r="S5561" i="7"/>
  <c r="M5950" i="7"/>
  <c r="S5950" i="7"/>
  <c r="M5434" i="7"/>
  <c r="N5434" i="7" s="1"/>
  <c r="O5434" i="7" s="1"/>
  <c r="S5434" i="7"/>
  <c r="M5382" i="7"/>
  <c r="S5382" i="7"/>
  <c r="M4254" i="7"/>
  <c r="N4254" i="7" s="1"/>
  <c r="O4254" i="7" s="1"/>
  <c r="S4254" i="7"/>
  <c r="M3801" i="7"/>
  <c r="N3801" i="7" s="1"/>
  <c r="O3801" i="7" s="1"/>
  <c r="S3801" i="7"/>
  <c r="M4498" i="7"/>
  <c r="N4498" i="7" s="1"/>
  <c r="O4498" i="7" s="1"/>
  <c r="S4498" i="7"/>
  <c r="M4182" i="7"/>
  <c r="N4182" i="7" s="1"/>
  <c r="O4182" i="7" s="1"/>
  <c r="S4182" i="7"/>
  <c r="M2804" i="7"/>
  <c r="N2804" i="7" s="1"/>
  <c r="O2804" i="7" s="1"/>
  <c r="S2804" i="7"/>
  <c r="M4674" i="7"/>
  <c r="S4674" i="7"/>
  <c r="M4454" i="7"/>
  <c r="N4454" i="7" s="1"/>
  <c r="O4454" i="7" s="1"/>
  <c r="S4454" i="7"/>
  <c r="M3601" i="7"/>
  <c r="S3601" i="7"/>
  <c r="M1383" i="7"/>
  <c r="N1383" i="7" s="1"/>
  <c r="O1383" i="7" s="1"/>
  <c r="S1383" i="7"/>
  <c r="M580" i="7"/>
  <c r="S580" i="7"/>
  <c r="M1347" i="7"/>
  <c r="N1347" i="7" s="1"/>
  <c r="O1347" i="7" s="1"/>
  <c r="S1347" i="7"/>
  <c r="M636" i="7"/>
  <c r="N636" i="7" s="1"/>
  <c r="O636" i="7" s="1"/>
  <c r="S636" i="7"/>
  <c r="M1287" i="7"/>
  <c r="N1287" i="7" s="1"/>
  <c r="O1287" i="7" s="1"/>
  <c r="S1287" i="7"/>
  <c r="M528" i="7"/>
  <c r="N528" i="7" s="1"/>
  <c r="O528" i="7" s="1"/>
  <c r="S528" i="7"/>
  <c r="M615" i="7"/>
  <c r="S615" i="7"/>
  <c r="M1055" i="7"/>
  <c r="S1055" i="7"/>
  <c r="M6349" i="7"/>
  <c r="N6349" i="7" s="1"/>
  <c r="O6349" i="7" s="1"/>
  <c r="S6349" i="7"/>
  <c r="M5553" i="7"/>
  <c r="N5553" i="7" s="1"/>
  <c r="O5553" i="7" s="1"/>
  <c r="S5553" i="7"/>
  <c r="M5330" i="7"/>
  <c r="N5330" i="7" s="1"/>
  <c r="O5330" i="7" s="1"/>
  <c r="S5330" i="7"/>
  <c r="M6276" i="7"/>
  <c r="N6276" i="7" s="1"/>
  <c r="O6276" i="7" s="1"/>
  <c r="S6276" i="7"/>
  <c r="M4418" i="7"/>
  <c r="N4418" i="7" s="1"/>
  <c r="O4418" i="7" s="1"/>
  <c r="S4418" i="7"/>
  <c r="M2856" i="7"/>
  <c r="S2856" i="7"/>
  <c r="M4544" i="7"/>
  <c r="N4544" i="7" s="1"/>
  <c r="O4544" i="7" s="1"/>
  <c r="S4544" i="7"/>
  <c r="M2736" i="7"/>
  <c r="S2736" i="7"/>
  <c r="M4438" i="7"/>
  <c r="N4438" i="7" s="1"/>
  <c r="O4438" i="7" s="1"/>
  <c r="S4438" i="7"/>
  <c r="M2796" i="7"/>
  <c r="S2796" i="7"/>
  <c r="M4708" i="7"/>
  <c r="N4708" i="7" s="1"/>
  <c r="O4708" i="7" s="1"/>
  <c r="S4708" i="7"/>
  <c r="M4402" i="7"/>
  <c r="N4402" i="7" s="1"/>
  <c r="O4402" i="7" s="1"/>
  <c r="S4402" i="7"/>
  <c r="M3393" i="7"/>
  <c r="S3393" i="7"/>
  <c r="M895" i="7"/>
  <c r="S895" i="7"/>
  <c r="M680" i="7"/>
  <c r="N680" i="7" s="1"/>
  <c r="O680" i="7" s="1"/>
  <c r="S680" i="7"/>
  <c r="M903" i="7"/>
  <c r="S903" i="7"/>
  <c r="M1039" i="7"/>
  <c r="N1039" i="7" s="1"/>
  <c r="O1039" i="7" s="1"/>
  <c r="S1039" i="7"/>
  <c r="M620" i="7"/>
  <c r="N620" i="7" s="1"/>
  <c r="O620" i="7" s="1"/>
  <c r="S620" i="7"/>
  <c r="M5938" i="7"/>
  <c r="N5938" i="7" s="1"/>
  <c r="O5938" i="7" s="1"/>
  <c r="S5938" i="7"/>
  <c r="M6026" i="7"/>
  <c r="N6026" i="7" s="1"/>
  <c r="O6026" i="7" s="1"/>
  <c r="S6026" i="7"/>
  <c r="M6148" i="7"/>
  <c r="N6148" i="7" s="1"/>
  <c r="O6148" i="7" s="1"/>
  <c r="S6148" i="7"/>
  <c r="M6096" i="7"/>
  <c r="S6096" i="7"/>
  <c r="M5354" i="7"/>
  <c r="N5354" i="7" s="1"/>
  <c r="O5354" i="7" s="1"/>
  <c r="S5354" i="7"/>
  <c r="M4576" i="7"/>
  <c r="N4576" i="7" s="1"/>
  <c r="O4576" i="7" s="1"/>
  <c r="S4576" i="7"/>
  <c r="M4190" i="7"/>
  <c r="N4190" i="7" s="1"/>
  <c r="O4190" i="7" s="1"/>
  <c r="S4190" i="7"/>
  <c r="M3145" i="7"/>
  <c r="S3145" i="7"/>
  <c r="M4382" i="7"/>
  <c r="N4382" i="7" s="1"/>
  <c r="O4382" i="7" s="1"/>
  <c r="S4382" i="7"/>
  <c r="M4414" i="7"/>
  <c r="N4414" i="7" s="1"/>
  <c r="O4414" i="7" s="1"/>
  <c r="S4414" i="7"/>
  <c r="M2788" i="7"/>
  <c r="N2788" i="7" s="1"/>
  <c r="O2788" i="7" s="1"/>
  <c r="S2788" i="7"/>
  <c r="M4518" i="7"/>
  <c r="N4518" i="7" s="1"/>
  <c r="O4518" i="7" s="1"/>
  <c r="S4518" i="7"/>
  <c r="M3633" i="7"/>
  <c r="N3633" i="7" s="1"/>
  <c r="O3633" i="7" s="1"/>
  <c r="S3633" i="7"/>
  <c r="M1327" i="7"/>
  <c r="N1327" i="7" s="1"/>
  <c r="O1327" i="7" s="1"/>
  <c r="S1327" i="7"/>
  <c r="M1167" i="7"/>
  <c r="N1167" i="7" s="1"/>
  <c r="O1167" i="7" s="1"/>
  <c r="S1167" i="7"/>
  <c r="M767" i="7"/>
  <c r="N767" i="7" s="1"/>
  <c r="O767" i="7" s="1"/>
  <c r="S767" i="7"/>
  <c r="M348" i="7"/>
  <c r="S348" i="7"/>
  <c r="M612" i="7"/>
  <c r="M496" i="7"/>
  <c r="S496" i="7"/>
  <c r="M4879" i="7"/>
  <c r="N4879" i="7" s="1"/>
  <c r="O4879" i="7" s="1"/>
  <c r="S4879" i="7"/>
  <c r="M4783" i="7"/>
  <c r="N4783" i="7" s="1"/>
  <c r="O4783" i="7" s="1"/>
  <c r="S4783" i="7"/>
  <c r="M3505" i="7"/>
  <c r="N3505" i="7" s="1"/>
  <c r="O3505" i="7" s="1"/>
  <c r="S3505" i="7"/>
  <c r="M4767" i="7"/>
  <c r="N4767" i="7" s="1"/>
  <c r="O4767" i="7" s="1"/>
  <c r="S4767" i="7"/>
  <c r="M5994" i="7"/>
  <c r="N5994" i="7" s="1"/>
  <c r="O5994" i="7" s="1"/>
  <c r="S5994" i="7"/>
  <c r="M362" i="7"/>
  <c r="S362" i="7"/>
  <c r="M4740" i="7"/>
  <c r="N4740" i="7" s="1"/>
  <c r="O4740" i="7" s="1"/>
  <c r="S4740" i="7"/>
  <c r="M4334" i="7"/>
  <c r="S4334" i="7"/>
  <c r="M4078" i="7"/>
  <c r="N4078" i="7" s="1"/>
  <c r="O4078" i="7" s="1"/>
  <c r="S4078" i="7"/>
  <c r="M3189" i="7"/>
  <c r="S3189" i="7"/>
  <c r="M2768" i="7"/>
  <c r="N2768" i="7" s="1"/>
  <c r="O2768" i="7" s="1"/>
  <c r="S2768" i="7"/>
  <c r="M4777" i="7"/>
  <c r="S4777" i="7"/>
  <c r="M3737" i="7"/>
  <c r="N3737" i="7" s="1"/>
  <c r="O3737" i="7" s="1"/>
  <c r="S3737" i="7"/>
  <c r="M3185" i="7"/>
  <c r="N3185" i="7" s="1"/>
  <c r="O3185" i="7" s="1"/>
  <c r="S3185" i="7"/>
  <c r="M5450" i="7"/>
  <c r="N5450" i="7" s="1"/>
  <c r="O5450" i="7" s="1"/>
  <c r="S5450" i="7"/>
  <c r="M2764" i="7"/>
  <c r="N2764" i="7" s="1"/>
  <c r="O2764" i="7" s="1"/>
  <c r="S2764" i="7"/>
  <c r="M1605" i="7"/>
  <c r="N1605" i="7" s="1"/>
  <c r="O1605" i="7" s="1"/>
  <c r="S1605" i="7"/>
  <c r="M1541" i="7"/>
  <c r="N1541" i="7" s="1"/>
  <c r="O1541" i="7" s="1"/>
  <c r="S1541" i="7"/>
  <c r="M1477" i="7"/>
  <c r="N1477" i="7" s="1"/>
  <c r="O1477" i="7" s="1"/>
  <c r="S1477" i="7"/>
  <c r="M316" i="7"/>
  <c r="N316" i="7" s="1"/>
  <c r="O316" i="7" s="1"/>
  <c r="S316" i="7"/>
  <c r="M1643" i="7"/>
  <c r="N1643" i="7" s="1"/>
  <c r="O1643" i="7" s="1"/>
  <c r="S1643" i="7"/>
  <c r="M4640" i="7"/>
  <c r="N4640" i="7" s="1"/>
  <c r="O4640" i="7" s="1"/>
  <c r="S4640" i="7"/>
  <c r="M664" i="7"/>
  <c r="N664" i="7" s="1"/>
  <c r="O664" i="7" s="1"/>
  <c r="S664" i="7"/>
  <c r="M4712" i="7"/>
  <c r="N4712" i="7" s="1"/>
  <c r="O4712" i="7" s="1"/>
  <c r="S4712" i="7"/>
  <c r="M436" i="7"/>
  <c r="N436" i="7" s="1"/>
  <c r="O436" i="7" s="1"/>
  <c r="S436" i="7"/>
  <c r="M172" i="7"/>
  <c r="N172" i="7" s="1"/>
  <c r="O172" i="7" s="1"/>
  <c r="S172" i="7"/>
  <c r="M266" i="7"/>
  <c r="N266" i="7" s="1"/>
  <c r="O266" i="7" s="1"/>
  <c r="S266" i="7"/>
  <c r="M6038" i="7"/>
  <c r="N6038" i="7" s="1"/>
  <c r="O6038" i="7" s="1"/>
  <c r="S6038" i="7"/>
  <c r="M6136" i="7"/>
  <c r="N6136" i="7" s="1"/>
  <c r="O6136" i="7" s="1"/>
  <c r="S6136" i="7"/>
  <c r="M5350" i="7"/>
  <c r="N5350" i="7" s="1"/>
  <c r="O5350" i="7" s="1"/>
  <c r="S5350" i="7"/>
  <c r="M6244" i="7"/>
  <c r="N6244" i="7" s="1"/>
  <c r="O6244" i="7" s="1"/>
  <c r="S6244" i="7"/>
  <c r="M6350" i="7"/>
  <c r="S6350" i="7"/>
  <c r="M6006" i="7"/>
  <c r="N6006" i="7" s="1"/>
  <c r="O6006" i="7" s="1"/>
  <c r="S6006" i="7"/>
  <c r="M5525" i="7"/>
  <c r="N5525" i="7" s="1"/>
  <c r="O5525" i="7" s="1"/>
  <c r="S5525" i="7"/>
  <c r="M6220" i="7"/>
  <c r="N6220" i="7" s="1"/>
  <c r="O6220" i="7" s="1"/>
  <c r="S6220" i="7"/>
  <c r="M4869" i="7"/>
  <c r="S4869" i="7"/>
  <c r="M4805" i="7"/>
  <c r="N4805" i="7" s="1"/>
  <c r="O4805" i="7" s="1"/>
  <c r="S4805" i="7"/>
  <c r="M3869" i="7"/>
  <c r="S3869" i="7"/>
  <c r="M3729" i="7"/>
  <c r="N3729" i="7" s="1"/>
  <c r="O3729" i="7" s="1"/>
  <c r="S3729" i="7"/>
  <c r="M4903" i="7"/>
  <c r="N4903" i="7" s="1"/>
  <c r="O4903" i="7" s="1"/>
  <c r="S4903" i="7"/>
  <c r="M3625" i="7"/>
  <c r="N3625" i="7" s="1"/>
  <c r="O3625" i="7" s="1"/>
  <c r="S3625" i="7"/>
  <c r="M6131" i="7"/>
  <c r="M4584" i="7"/>
  <c r="N4584" i="7" s="1"/>
  <c r="O4584" i="7" s="1"/>
  <c r="S4584" i="7"/>
  <c r="M2688" i="7"/>
  <c r="S2688" i="7"/>
  <c r="M1563" i="7"/>
  <c r="S1563" i="7"/>
  <c r="M244" i="7"/>
  <c r="N244" i="7" s="1"/>
  <c r="O244" i="7" s="1"/>
  <c r="S244" i="7"/>
  <c r="M4582" i="7"/>
  <c r="N4582" i="7" s="1"/>
  <c r="O4582" i="7" s="1"/>
  <c r="S4582" i="7"/>
  <c r="M1587" i="7"/>
  <c r="N1587" i="7" s="1"/>
  <c r="O1587" i="7" s="1"/>
  <c r="S1587" i="7"/>
  <c r="M4666" i="7"/>
  <c r="N4666" i="7" s="1"/>
  <c r="O4666" i="7" s="1"/>
  <c r="S4666" i="7"/>
  <c r="M3721" i="7"/>
  <c r="N3721" i="7" s="1"/>
  <c r="O3721" i="7" s="1"/>
  <c r="S3721" i="7"/>
  <c r="M3169" i="7"/>
  <c r="S3169" i="7"/>
  <c r="M2756" i="7"/>
  <c r="S2756" i="7"/>
  <c r="M3864" i="7"/>
  <c r="N3864" i="7" s="1"/>
  <c r="O3864" i="7" s="1"/>
  <c r="S3864" i="7"/>
  <c r="M1841" i="7"/>
  <c r="S1841" i="7"/>
  <c r="M1629" i="7"/>
  <c r="N1629" i="7" s="1"/>
  <c r="O1629" i="7" s="1"/>
  <c r="S1629" i="7"/>
  <c r="M1549" i="7"/>
  <c r="S1549" i="7"/>
  <c r="M1485" i="7"/>
  <c r="S1485" i="7"/>
  <c r="M140" i="7"/>
  <c r="N140" i="7" s="1"/>
  <c r="O140" i="7" s="1"/>
  <c r="S140" i="7"/>
  <c r="M648" i="7"/>
  <c r="N648" i="7" s="1"/>
  <c r="O648" i="7" s="1"/>
  <c r="S648" i="7"/>
  <c r="M1813" i="7"/>
  <c r="N1813" i="7" s="1"/>
  <c r="O1813" i="7" s="1"/>
  <c r="S1813" i="7"/>
  <c r="M1685" i="7"/>
  <c r="N1685" i="7" s="1"/>
  <c r="O1685" i="7" s="1"/>
  <c r="S1685" i="7"/>
  <c r="M1507" i="7"/>
  <c r="S1507" i="7"/>
  <c r="M560" i="7"/>
  <c r="N560" i="7" s="1"/>
  <c r="O560" i="7" s="1"/>
  <c r="S560" i="7"/>
  <c r="M260" i="7"/>
  <c r="S260" i="7"/>
  <c r="M6152" i="7"/>
  <c r="N6152" i="7" s="1"/>
  <c r="O6152" i="7" s="1"/>
  <c r="S6152" i="7"/>
  <c r="M6385" i="7"/>
  <c r="S6385" i="7"/>
  <c r="M5974" i="7"/>
  <c r="S5974" i="7"/>
  <c r="M5958" i="7"/>
  <c r="S5958" i="7"/>
  <c r="M5346" i="7"/>
  <c r="N5346" i="7" s="1"/>
  <c r="O5346" i="7" s="1"/>
  <c r="S5346" i="7"/>
  <c r="M4150" i="7"/>
  <c r="S4150" i="7"/>
  <c r="M3177" i="7"/>
  <c r="S3177" i="7"/>
  <c r="M2816" i="7"/>
  <c r="N2816" i="7" s="1"/>
  <c r="O2816" i="7" s="1"/>
  <c r="S2816" i="7"/>
  <c r="M4588" i="7"/>
  <c r="N4588" i="7" s="1"/>
  <c r="O4588" i="7" s="1"/>
  <c r="S4588" i="7"/>
  <c r="M4166" i="7"/>
  <c r="N4166" i="7" s="1"/>
  <c r="O4166" i="7" s="1"/>
  <c r="S4166" i="7"/>
  <c r="M3893" i="7"/>
  <c r="N3893" i="7" s="1"/>
  <c r="O3893" i="7" s="1"/>
  <c r="S3893" i="7"/>
  <c r="M2864" i="7"/>
  <c r="N2864" i="7" s="1"/>
  <c r="O2864" i="7" s="1"/>
  <c r="S2864" i="7"/>
  <c r="M4801" i="7"/>
  <c r="S4801" i="7"/>
  <c r="M4502" i="7"/>
  <c r="S4502" i="7"/>
  <c r="M4811" i="7"/>
  <c r="S4811" i="7"/>
  <c r="M4326" i="7"/>
  <c r="S4326" i="7"/>
  <c r="M3769" i="7"/>
  <c r="N3769" i="7" s="1"/>
  <c r="O3769" i="7" s="1"/>
  <c r="S3769" i="7"/>
  <c r="M1825" i="7"/>
  <c r="S1825" i="7"/>
  <c r="M1223" i="7"/>
  <c r="N1223" i="7" s="1"/>
  <c r="O1223" i="7" s="1"/>
  <c r="S1223" i="7"/>
  <c r="M1031" i="7"/>
  <c r="N1031" i="7" s="1"/>
  <c r="O1031" i="7" s="1"/>
  <c r="S1031" i="7"/>
  <c r="M1111" i="7"/>
  <c r="S1111" i="7"/>
  <c r="M300" i="7"/>
  <c r="N300" i="7" s="1"/>
  <c r="O300" i="7" s="1"/>
  <c r="S300" i="7"/>
  <c r="M1632" i="7"/>
  <c r="N1632" i="7" s="1"/>
  <c r="O1632" i="7" s="1"/>
  <c r="S1632" i="7"/>
  <c r="M1007" i="7"/>
  <c r="S1007" i="7"/>
  <c r="M6192" i="7"/>
  <c r="N6192" i="7" s="1"/>
  <c r="O6192" i="7" s="1"/>
  <c r="S6192" i="7"/>
  <c r="M5565" i="7"/>
  <c r="N5565" i="7" s="1"/>
  <c r="O5565" i="7" s="1"/>
  <c r="S5565" i="7"/>
  <c r="M6072" i="7"/>
  <c r="N6072" i="7" s="1"/>
  <c r="O6072" i="7" s="1"/>
  <c r="S6072" i="7"/>
  <c r="M5521" i="7"/>
  <c r="N5521" i="7" s="1"/>
  <c r="O5521" i="7" s="1"/>
  <c r="S5521" i="7"/>
  <c r="M6112" i="7"/>
  <c r="N6112" i="7" s="1"/>
  <c r="O6112" i="7" s="1"/>
  <c r="S6112" i="7"/>
  <c r="M5378" i="7"/>
  <c r="S5378" i="7"/>
  <c r="M5226" i="7"/>
  <c r="N5226" i="7" s="1"/>
  <c r="O5226" i="7" s="1"/>
  <c r="S5226" i="7"/>
  <c r="M4126" i="7"/>
  <c r="S4126" i="7"/>
  <c r="M3489" i="7"/>
  <c r="N3489" i="7" s="1"/>
  <c r="O3489" i="7" s="1"/>
  <c r="S3489" i="7"/>
  <c r="M2840" i="7"/>
  <c r="S2840" i="7"/>
  <c r="M4560" i="7"/>
  <c r="N4560" i="7" s="1"/>
  <c r="O4560" i="7" s="1"/>
  <c r="S4560" i="7"/>
  <c r="M4230" i="7"/>
  <c r="N4230" i="7" s="1"/>
  <c r="O4230" i="7" s="1"/>
  <c r="S4230" i="7"/>
  <c r="M2744" i="7"/>
  <c r="N2744" i="7" s="1"/>
  <c r="O2744" i="7" s="1"/>
  <c r="S2744" i="7"/>
  <c r="M4604" i="7"/>
  <c r="S4604" i="7"/>
  <c r="M3890" i="7"/>
  <c r="S3890" i="7"/>
  <c r="M4302" i="7"/>
  <c r="N4302" i="7" s="1"/>
  <c r="O4302" i="7" s="1"/>
  <c r="S4302" i="7"/>
  <c r="M3537" i="7"/>
  <c r="N3537" i="7" s="1"/>
  <c r="O3537" i="7" s="1"/>
  <c r="S3537" i="7"/>
  <c r="M1809" i="7"/>
  <c r="S1809" i="7"/>
  <c r="M1207" i="7"/>
  <c r="N1207" i="7" s="1"/>
  <c r="O1207" i="7" s="1"/>
  <c r="S1207" i="7"/>
  <c r="M623" i="7"/>
  <c r="S623" i="7"/>
  <c r="M1095" i="7"/>
  <c r="N1095" i="7" s="1"/>
  <c r="O1095" i="7" s="1"/>
  <c r="S1095" i="7"/>
  <c r="M951" i="7"/>
  <c r="N951" i="7" s="1"/>
  <c r="O951" i="7" s="1"/>
  <c r="S951" i="7"/>
  <c r="M252" i="7"/>
  <c r="N252" i="7" s="1"/>
  <c r="O252" i="7" s="1"/>
  <c r="S252" i="7"/>
  <c r="M983" i="7"/>
  <c r="S983" i="7"/>
  <c r="M6188" i="7"/>
  <c r="S6188" i="7"/>
  <c r="M6353" i="7"/>
  <c r="S6353" i="7"/>
  <c r="M5926" i="7"/>
  <c r="N5926" i="7" s="1"/>
  <c r="O5926" i="7" s="1"/>
  <c r="S5926" i="7"/>
  <c r="M4342" i="7"/>
  <c r="N4342" i="7" s="1"/>
  <c r="O4342" i="7" s="1"/>
  <c r="S4342" i="7"/>
  <c r="M3833" i="7"/>
  <c r="N3833" i="7" s="1"/>
  <c r="O3833" i="7" s="1"/>
  <c r="S3833" i="7"/>
  <c r="M2832" i="7"/>
  <c r="N2832" i="7" s="1"/>
  <c r="O2832" i="7" s="1"/>
  <c r="S2832" i="7"/>
  <c r="M1753" i="7"/>
  <c r="N1753" i="7" s="1"/>
  <c r="O1753" i="7" s="1"/>
  <c r="S1753" i="7"/>
  <c r="M4634" i="7"/>
  <c r="S4634" i="7"/>
  <c r="M3577" i="7"/>
  <c r="N3577" i="7" s="1"/>
  <c r="O3577" i="7" s="1"/>
  <c r="S3577" i="7"/>
  <c r="M4769" i="7"/>
  <c r="S4769" i="7"/>
  <c r="M4748" i="7"/>
  <c r="S4748" i="7"/>
  <c r="M4286" i="7"/>
  <c r="S4286" i="7"/>
  <c r="M4262" i="7"/>
  <c r="N4262" i="7" s="1"/>
  <c r="O4262" i="7" s="1"/>
  <c r="S4262" i="7"/>
  <c r="M3649" i="7"/>
  <c r="S3649" i="7"/>
  <c r="M1777" i="7"/>
  <c r="S1777" i="7"/>
  <c r="M764" i="7"/>
  <c r="N764" i="7" s="1"/>
  <c r="O764" i="7" s="1"/>
  <c r="S764" i="7"/>
  <c r="M1183" i="7"/>
  <c r="N1183" i="7" s="1"/>
  <c r="O1183" i="7" s="1"/>
  <c r="S1183" i="7"/>
  <c r="M1444" i="7"/>
  <c r="S1444" i="7"/>
  <c r="M4720" i="7"/>
  <c r="N4720" i="7" s="1"/>
  <c r="O4720" i="7" s="1"/>
  <c r="S4720" i="7"/>
  <c r="M644" i="7"/>
  <c r="N644" i="7" s="1"/>
  <c r="O644" i="7" s="1"/>
  <c r="S644" i="7"/>
  <c r="M5549" i="7"/>
  <c r="N5549" i="7" s="1"/>
  <c r="O5549" i="7" s="1"/>
  <c r="S5549" i="7"/>
  <c r="M5966" i="7"/>
  <c r="S5966" i="7"/>
  <c r="M5918" i="7"/>
  <c r="N5918" i="7" s="1"/>
  <c r="O5918" i="7" s="1"/>
  <c r="S5918" i="7"/>
  <c r="M4482" i="7"/>
  <c r="S4482" i="7"/>
  <c r="M3898" i="7"/>
  <c r="S3898" i="7"/>
  <c r="M2880" i="7"/>
  <c r="S2880" i="7"/>
  <c r="M4716" i="7"/>
  <c r="N4716" i="7" s="1"/>
  <c r="O4716" i="7" s="1"/>
  <c r="S4716" i="7"/>
  <c r="M4102" i="7"/>
  <c r="S4102" i="7"/>
  <c r="M3401" i="7"/>
  <c r="S3401" i="7"/>
  <c r="M5214" i="7"/>
  <c r="N5214" i="7" s="1"/>
  <c r="O5214" i="7" s="1"/>
  <c r="S5214" i="7"/>
  <c r="M4859" i="7"/>
  <c r="S4859" i="7"/>
  <c r="M4246" i="7"/>
  <c r="N4246" i="7" s="1"/>
  <c r="O4246" i="7" s="1"/>
  <c r="S4246" i="7"/>
  <c r="M3877" i="7"/>
  <c r="M4362" i="7"/>
  <c r="N4362" i="7" s="1"/>
  <c r="O4362" i="7" s="1"/>
  <c r="S4362" i="7"/>
  <c r="M3569" i="7"/>
  <c r="N3569" i="7" s="1"/>
  <c r="O3569" i="7" s="1"/>
  <c r="S3569" i="7"/>
  <c r="M1015" i="7"/>
  <c r="S1015" i="7"/>
  <c r="M1821" i="7"/>
  <c r="S1821" i="7"/>
  <c r="M1047" i="7"/>
  <c r="N1047" i="7" s="1"/>
  <c r="O1047" i="7" s="1"/>
  <c r="S1047" i="7"/>
  <c r="M1412" i="7"/>
  <c r="M1351" i="7"/>
  <c r="M887" i="7"/>
  <c r="M164" i="7"/>
  <c r="S164" i="7"/>
  <c r="M4815" i="7"/>
  <c r="S4815" i="7"/>
  <c r="M3825" i="7"/>
  <c r="S3825" i="7"/>
  <c r="M4799" i="7"/>
  <c r="N4799" i="7" s="1"/>
  <c r="O4799" i="7" s="1"/>
  <c r="S4799" i="7"/>
  <c r="M1565" i="7"/>
  <c r="N1565" i="7" s="1"/>
  <c r="O1565" i="7" s="1"/>
  <c r="S1565" i="7"/>
  <c r="J5998" i="7"/>
  <c r="K5998" i="7" s="1"/>
  <c r="L5998" i="7" s="1"/>
  <c r="J6115" i="7"/>
  <c r="K6115" i="7" s="1"/>
  <c r="J6163" i="7"/>
  <c r="K6163" i="7" s="1"/>
  <c r="L4677" i="7"/>
  <c r="J4651" i="7"/>
  <c r="K4651" i="7" s="1"/>
  <c r="L4651" i="7" s="1"/>
  <c r="L4739" i="7"/>
  <c r="S4739" i="7" s="1"/>
  <c r="L2699" i="7"/>
  <c r="L4661" i="7"/>
  <c r="L5456" i="7"/>
  <c r="J6179" i="7"/>
  <c r="K6179" i="7" s="1"/>
  <c r="J5875" i="7"/>
  <c r="K5875" i="7" s="1"/>
  <c r="J6229" i="7"/>
  <c r="K6229" i="7" s="1"/>
  <c r="L6229" i="7" s="1"/>
  <c r="L4645" i="7"/>
  <c r="J4731" i="7"/>
  <c r="K4731" i="7" s="1"/>
  <c r="L4731" i="7" s="1"/>
  <c r="J4747" i="7"/>
  <c r="K4747" i="7" s="1"/>
  <c r="L4747" i="7" s="1"/>
  <c r="J6147" i="7"/>
  <c r="K6147" i="7" s="1"/>
  <c r="J2805" i="7"/>
  <c r="K2805" i="7" s="1"/>
  <c r="J6211" i="7"/>
  <c r="K6211" i="7" s="1"/>
  <c r="L6368" i="7"/>
  <c r="S6368" i="7" s="1"/>
  <c r="L6428" i="7"/>
  <c r="L6226" i="7"/>
  <c r="L5905" i="7"/>
  <c r="S5905" i="7" s="1"/>
  <c r="L5823" i="7"/>
  <c r="L6126" i="7"/>
  <c r="L5427" i="7"/>
  <c r="L6138" i="7"/>
  <c r="L5916" i="7"/>
  <c r="L6307" i="7"/>
  <c r="L5798" i="7"/>
  <c r="L6198" i="7"/>
  <c r="S6198" i="7" s="1"/>
  <c r="L6227" i="7"/>
  <c r="L5745" i="7"/>
  <c r="S5745" i="7" s="1"/>
  <c r="L5348" i="7"/>
  <c r="S5348" i="7" s="1"/>
  <c r="L5890" i="7"/>
  <c r="L5316" i="7"/>
  <c r="L5847" i="7"/>
  <c r="L5328" i="7"/>
  <c r="J5046" i="7"/>
  <c r="K5046" i="7" s="1"/>
  <c r="J4864" i="7"/>
  <c r="K4864" i="7" s="1"/>
  <c r="L4305" i="7"/>
  <c r="L4177" i="7"/>
  <c r="L3941" i="7"/>
  <c r="L6373" i="7"/>
  <c r="L5767" i="7"/>
  <c r="S5767" i="7" s="1"/>
  <c r="J5746" i="7"/>
  <c r="K5746" i="7" s="1"/>
  <c r="J5618" i="7"/>
  <c r="K5618" i="7" s="1"/>
  <c r="J5357" i="7"/>
  <c r="K5357" i="7" s="1"/>
  <c r="L5753" i="7"/>
  <c r="L5089" i="7"/>
  <c r="L5169" i="7"/>
  <c r="L5053" i="7"/>
  <c r="L4618" i="7"/>
  <c r="J6298" i="7"/>
  <c r="K6298" i="7" s="1"/>
  <c r="L5526" i="7"/>
  <c r="S5526" i="7" s="1"/>
  <c r="J5245" i="7"/>
  <c r="K5245" i="7" s="1"/>
  <c r="L5081" i="7"/>
  <c r="J6288" i="7"/>
  <c r="K6288" i="7" s="1"/>
  <c r="L5495" i="7"/>
  <c r="L5157" i="7"/>
  <c r="J4870" i="7"/>
  <c r="K4870" i="7" s="1"/>
  <c r="L4602" i="7"/>
  <c r="L4062" i="7"/>
  <c r="L4014" i="7"/>
  <c r="S4014" i="7" s="1"/>
  <c r="L3143" i="7"/>
  <c r="L2912" i="7"/>
  <c r="L2121" i="7"/>
  <c r="L1865" i="7"/>
  <c r="S1865" i="7" s="1"/>
  <c r="L2253" i="7"/>
  <c r="L1633" i="7"/>
  <c r="L4706" i="7"/>
  <c r="L4370" i="7"/>
  <c r="S4370" i="7" s="1"/>
  <c r="L4322" i="7"/>
  <c r="L3329" i="7"/>
  <c r="L2916" i="7"/>
  <c r="L450" i="7"/>
  <c r="S450" i="7" s="1"/>
  <c r="L73" i="7"/>
  <c r="J4663" i="7"/>
  <c r="K4663" i="7" s="1"/>
  <c r="J4331" i="7"/>
  <c r="K4331" i="7" s="1"/>
  <c r="J4267" i="7"/>
  <c r="K4267" i="7" s="1"/>
  <c r="J4203" i="7"/>
  <c r="K4203" i="7" s="1"/>
  <c r="L4038" i="7"/>
  <c r="S4038" i="7" s="1"/>
  <c r="L3776" i="7"/>
  <c r="L3002" i="7"/>
  <c r="L2938" i="7"/>
  <c r="L3421" i="7"/>
  <c r="S3421" i="7" s="1"/>
  <c r="L2659" i="7"/>
  <c r="L2463" i="7"/>
  <c r="L2295" i="7"/>
  <c r="L2119" i="7"/>
  <c r="S2119" i="7" s="1"/>
  <c r="L1879" i="7"/>
  <c r="L2265" i="7"/>
  <c r="P4571" i="7"/>
  <c r="Q4571" i="7" s="1"/>
  <c r="R4571" i="7" s="1"/>
  <c r="L4173" i="7"/>
  <c r="L4042" i="7"/>
  <c r="L2850" i="7"/>
  <c r="S2850" i="7" s="1"/>
  <c r="L3645" i="7"/>
  <c r="L1711" i="7"/>
  <c r="L2093" i="7"/>
  <c r="L3052" i="7"/>
  <c r="S3052" i="7" s="1"/>
  <c r="L1601" i="7"/>
  <c r="S1601" i="7" s="1"/>
  <c r="L1593" i="7"/>
  <c r="J1586" i="7"/>
  <c r="K1586" i="7" s="1"/>
  <c r="L1027" i="7"/>
  <c r="L799" i="7"/>
  <c r="S799" i="7" s="1"/>
  <c r="L1195" i="7"/>
  <c r="L582" i="7"/>
  <c r="L1131" i="7"/>
  <c r="L863" i="7"/>
  <c r="S863" i="7" s="1"/>
  <c r="L995" i="7"/>
  <c r="J403" i="7"/>
  <c r="K403" i="7" s="1"/>
  <c r="L2113" i="7"/>
  <c r="J1602" i="7"/>
  <c r="K1602" i="7" s="1"/>
  <c r="L891" i="7"/>
  <c r="L1191" i="7"/>
  <c r="L638" i="7"/>
  <c r="J207" i="7"/>
  <c r="K207" i="7" s="1"/>
  <c r="J1552" i="7"/>
  <c r="K1552" i="7" s="1"/>
  <c r="L879" i="7"/>
  <c r="L5729" i="7"/>
  <c r="S5729" i="7" s="1"/>
  <c r="J5393" i="7"/>
  <c r="K5393" i="7" s="1"/>
  <c r="L5017" i="7"/>
  <c r="S5017" i="7" s="1"/>
  <c r="L3369" i="7"/>
  <c r="L3377" i="7"/>
  <c r="L5727" i="7"/>
  <c r="L5663" i="7"/>
  <c r="S5663" i="7" s="1"/>
  <c r="L5575" i="7"/>
  <c r="J5642" i="7"/>
  <c r="K5642" i="7" s="1"/>
  <c r="J5421" i="7"/>
  <c r="K5421" i="7" s="1"/>
  <c r="L5236" i="7"/>
  <c r="S5236" i="7" s="1"/>
  <c r="L4594" i="7"/>
  <c r="S4594" i="7" s="1"/>
  <c r="L4385" i="7"/>
  <c r="L3224" i="7"/>
  <c r="S3224" i="7" s="1"/>
  <c r="L3008" i="7"/>
  <c r="L2767" i="7"/>
  <c r="L2357" i="7"/>
  <c r="J6294" i="7"/>
  <c r="K6294" i="7" s="1"/>
  <c r="L5863" i="7"/>
  <c r="L5518" i="7"/>
  <c r="L5489" i="7"/>
  <c r="L5021" i="7"/>
  <c r="L3993" i="7"/>
  <c r="L3236" i="7"/>
  <c r="L2964" i="7"/>
  <c r="L2692" i="7"/>
  <c r="J5710" i="7"/>
  <c r="K5710" i="7" s="1"/>
  <c r="L5167" i="7"/>
  <c r="L5131" i="7"/>
  <c r="L5095" i="7"/>
  <c r="L5059" i="7"/>
  <c r="L5023" i="7"/>
  <c r="L4987" i="7"/>
  <c r="L4955" i="7"/>
  <c r="L4911" i="7"/>
  <c r="J5275" i="7"/>
  <c r="K5275" i="7" s="1"/>
  <c r="J4966" i="7"/>
  <c r="K4966" i="7" s="1"/>
  <c r="J4802" i="7"/>
  <c r="K4802" i="7" s="1"/>
  <c r="L4851" i="7"/>
  <c r="L2537" i="7"/>
  <c r="L2137" i="7"/>
  <c r="J3995" i="7"/>
  <c r="K3995" i="7" s="1"/>
  <c r="L4266" i="7"/>
  <c r="L4138" i="7"/>
  <c r="L2782" i="7"/>
  <c r="L1771" i="7"/>
  <c r="L2425" i="7"/>
  <c r="L2724" i="7"/>
  <c r="L2237" i="7"/>
  <c r="L1690" i="7"/>
  <c r="S1690" i="7" s="1"/>
  <c r="L192" i="7"/>
  <c r="L4390" i="7"/>
  <c r="L3621" i="7"/>
  <c r="L3345" i="7"/>
  <c r="L2417" i="7"/>
  <c r="L2089" i="7"/>
  <c r="L4478" i="7"/>
  <c r="L3808" i="7"/>
  <c r="L3472" i="7"/>
  <c r="J3198" i="7"/>
  <c r="K3198" i="7" s="1"/>
  <c r="L3090" i="7"/>
  <c r="L3018" i="7"/>
  <c r="L2950" i="7"/>
  <c r="L2870" i="7"/>
  <c r="J3142" i="7"/>
  <c r="K3142" i="7" s="1"/>
  <c r="J3259" i="7"/>
  <c r="K3259" i="7" s="1"/>
  <c r="L2639" i="7"/>
  <c r="L2571" i="7"/>
  <c r="L2479" i="7"/>
  <c r="L2375" i="7"/>
  <c r="L2239" i="7"/>
  <c r="L2151" i="7"/>
  <c r="L2063" i="7"/>
  <c r="L1975" i="7"/>
  <c r="L1911" i="7"/>
  <c r="L1961" i="7"/>
  <c r="L2037" i="7"/>
  <c r="L120" i="7"/>
  <c r="L4558" i="7"/>
  <c r="L4317" i="7"/>
  <c r="J4063" i="7"/>
  <c r="K4063" i="7" s="1"/>
  <c r="L3856" i="7"/>
  <c r="L3413" i="7"/>
  <c r="J3295" i="7"/>
  <c r="K3295" i="7" s="1"/>
  <c r="L1695" i="7"/>
  <c r="L2365" i="7"/>
  <c r="L2245" i="7"/>
  <c r="L2317" i="7"/>
  <c r="L2497" i="7"/>
  <c r="L1941" i="7"/>
  <c r="L642" i="7"/>
  <c r="L178" i="7"/>
  <c r="L1521" i="7"/>
  <c r="J1392" i="7"/>
  <c r="K1392" i="7" s="1"/>
  <c r="J1352" i="7"/>
  <c r="K1352" i="7" s="1"/>
  <c r="J1272" i="7"/>
  <c r="K1272" i="7" s="1"/>
  <c r="J1236" i="7"/>
  <c r="K1236" i="7" s="1"/>
  <c r="J1160" i="7"/>
  <c r="K1160" i="7" s="1"/>
  <c r="J1048" i="7"/>
  <c r="K1048" i="7" s="1"/>
  <c r="J1016" i="7"/>
  <c r="K1016" i="7" s="1"/>
  <c r="L754" i="7"/>
  <c r="L654" i="7"/>
  <c r="L1553" i="7"/>
  <c r="L1505" i="7"/>
  <c r="J1616" i="7"/>
  <c r="K1616" i="7" s="1"/>
  <c r="L703" i="7"/>
  <c r="L1981" i="7"/>
  <c r="J1496" i="7"/>
  <c r="K1496" i="7" s="1"/>
  <c r="L1371" i="7"/>
  <c r="L987" i="7"/>
  <c r="J753" i="7"/>
  <c r="K753" i="7" s="1"/>
  <c r="L6178" i="7"/>
  <c r="L5827" i="7"/>
  <c r="L5920" i="7"/>
  <c r="L5769" i="7"/>
  <c r="L5200" i="7"/>
  <c r="L5874" i="7"/>
  <c r="L6319" i="7"/>
  <c r="L5807" i="7"/>
  <c r="L5444" i="7"/>
  <c r="L5332" i="7"/>
  <c r="L6118" i="7"/>
  <c r="L5959" i="7"/>
  <c r="L5300" i="7"/>
  <c r="L6405" i="7"/>
  <c r="L6091" i="7"/>
  <c r="L5867" i="7"/>
  <c r="J5060" i="7"/>
  <c r="K5060" i="7" s="1"/>
  <c r="L4771" i="7"/>
  <c r="L4289" i="7"/>
  <c r="L4161" i="7"/>
  <c r="L4045" i="7"/>
  <c r="L3930" i="7"/>
  <c r="L2980" i="7"/>
  <c r="J5770" i="7"/>
  <c r="K5770" i="7" s="1"/>
  <c r="J5634" i="7"/>
  <c r="K5634" i="7" s="1"/>
  <c r="J5405" i="7"/>
  <c r="K5405" i="7" s="1"/>
  <c r="J5174" i="7"/>
  <c r="K5174" i="7" s="1"/>
  <c r="L4540" i="7"/>
  <c r="L3072" i="7"/>
  <c r="L3032" i="7"/>
  <c r="L2149" i="7"/>
  <c r="L5617" i="7"/>
  <c r="J5487" i="7"/>
  <c r="K5487" i="7" s="1"/>
  <c r="J5293" i="7"/>
  <c r="K5293" i="7" s="1"/>
  <c r="L5009" i="7"/>
  <c r="L4630" i="7"/>
  <c r="L5625" i="7"/>
  <c r="J4950" i="7"/>
  <c r="K4950" i="7" s="1"/>
  <c r="J4888" i="7"/>
  <c r="K4888" i="7" s="1"/>
  <c r="L4386" i="7"/>
  <c r="L4210" i="7"/>
  <c r="L3934" i="7"/>
  <c r="L3533" i="7"/>
  <c r="L2952" i="7"/>
  <c r="L2297" i="7"/>
  <c r="L1897" i="7"/>
  <c r="L2105" i="7"/>
  <c r="L4442" i="7"/>
  <c r="L4306" i="7"/>
  <c r="L3405" i="7"/>
  <c r="J3271" i="7"/>
  <c r="K3271" i="7" s="1"/>
  <c r="L2737" i="7"/>
  <c r="L2345" i="7"/>
  <c r="N476" i="7"/>
  <c r="O476" i="7" s="1"/>
  <c r="L698" i="7"/>
  <c r="L162" i="7"/>
  <c r="J4475" i="7"/>
  <c r="K4475" i="7" s="1"/>
  <c r="J4411" i="7"/>
  <c r="K4411" i="7" s="1"/>
  <c r="L4114" i="7"/>
  <c r="L3600" i="7"/>
  <c r="L3536" i="7"/>
  <c r="L2978" i="7"/>
  <c r="L3978" i="7"/>
  <c r="L3629" i="7"/>
  <c r="L3036" i="7"/>
  <c r="L2495" i="7"/>
  <c r="L2303" i="7"/>
  <c r="L2127" i="7"/>
  <c r="L1855" i="7"/>
  <c r="L2325" i="7"/>
  <c r="L4664" i="7"/>
  <c r="S4664" i="7" s="1"/>
  <c r="L4333" i="7"/>
  <c r="L4077" i="7"/>
  <c r="L2882" i="7"/>
  <c r="L3669" i="7"/>
  <c r="L3273" i="7"/>
  <c r="L2029" i="7"/>
  <c r="L2461" i="7"/>
  <c r="J1744" i="7"/>
  <c r="K1744" i="7" s="1"/>
  <c r="L1572" i="7"/>
  <c r="J1520" i="7"/>
  <c r="K1520" i="7" s="1"/>
  <c r="L1227" i="7"/>
  <c r="L1051" i="7"/>
  <c r="L382" i="7"/>
  <c r="J278" i="7"/>
  <c r="K278" i="7" s="1"/>
  <c r="J14" i="7"/>
  <c r="K14" i="7" s="1"/>
  <c r="L2157" i="7"/>
  <c r="L1171" i="7"/>
  <c r="L727" i="7"/>
  <c r="L1610" i="7"/>
  <c r="L883" i="7"/>
  <c r="L518" i="7"/>
  <c r="L1115" i="7"/>
  <c r="L1215" i="7"/>
  <c r="L939" i="7"/>
  <c r="L147" i="7"/>
  <c r="L1043" i="7"/>
  <c r="L5859" i="7"/>
  <c r="J5361" i="7"/>
  <c r="K5361" i="7" s="1"/>
  <c r="L5037" i="7"/>
  <c r="L4961" i="7"/>
  <c r="L3108" i="7"/>
  <c r="L2097" i="7"/>
  <c r="L2561" i="7"/>
  <c r="J6300" i="7"/>
  <c r="K6300" i="7" s="1"/>
  <c r="L5751" i="7"/>
  <c r="L5687" i="7"/>
  <c r="L5623" i="7"/>
  <c r="J5754" i="7"/>
  <c r="K5754" i="7" s="1"/>
  <c r="J5626" i="7"/>
  <c r="K5626" i="7" s="1"/>
  <c r="L5340" i="7"/>
  <c r="J5255" i="7"/>
  <c r="K5255" i="7" s="1"/>
  <c r="J4998" i="7"/>
  <c r="K4998" i="7" s="1"/>
  <c r="L5025" i="7"/>
  <c r="L5097" i="7"/>
  <c r="L6377" i="7"/>
  <c r="L5765" i="7"/>
  <c r="L5502" i="7"/>
  <c r="L5473" i="7"/>
  <c r="L4915" i="7"/>
  <c r="J5206" i="7"/>
  <c r="K5206" i="7" s="1"/>
  <c r="L5201" i="7"/>
  <c r="J4830" i="7"/>
  <c r="K4830" i="7" s="1"/>
  <c r="L5033" i="7"/>
  <c r="L2932" i="7"/>
  <c r="L2708" i="7"/>
  <c r="L6389" i="7"/>
  <c r="J6183" i="7"/>
  <c r="K6183" i="7" s="1"/>
  <c r="J5758" i="7"/>
  <c r="K5758" i="7" s="1"/>
  <c r="L5179" i="7"/>
  <c r="L5143" i="7"/>
  <c r="L5111" i="7"/>
  <c r="L5075" i="7"/>
  <c r="L5035" i="7"/>
  <c r="L5003" i="7"/>
  <c r="L4967" i="7"/>
  <c r="J5291" i="7"/>
  <c r="K5291" i="7" s="1"/>
  <c r="J5078" i="7"/>
  <c r="K5078" i="7" s="1"/>
  <c r="L5061" i="7"/>
  <c r="L5065" i="7"/>
  <c r="L4689" i="7"/>
  <c r="L3332" i="7"/>
  <c r="L2200" i="7"/>
  <c r="J4011" i="7"/>
  <c r="K4011" i="7" s="1"/>
  <c r="L4250" i="7"/>
  <c r="L4122" i="7"/>
  <c r="J3887" i="7"/>
  <c r="K3887" i="7" s="1"/>
  <c r="L2814" i="7"/>
  <c r="L3773" i="7"/>
  <c r="L3175" i="7"/>
  <c r="L2673" i="7"/>
  <c r="L1861" i="7"/>
  <c r="J2749" i="7"/>
  <c r="K2749" i="7" s="1"/>
  <c r="L2053" i="7"/>
  <c r="J4850" i="7"/>
  <c r="K4850" i="7" s="1"/>
  <c r="L4410" i="7"/>
  <c r="J4538" i="7"/>
  <c r="K4538" i="7" s="1"/>
  <c r="L3837" i="7"/>
  <c r="L3605" i="7"/>
  <c r="L3313" i="7"/>
  <c r="J3375" i="7"/>
  <c r="K3375" i="7" s="1"/>
  <c r="J2777" i="7"/>
  <c r="K2777" i="7" s="1"/>
  <c r="L2385" i="7"/>
  <c r="L3712" i="7"/>
  <c r="L3485" i="7"/>
  <c r="L3066" i="7"/>
  <c r="L2906" i="7"/>
  <c r="L3453" i="7"/>
  <c r="L2976" i="7"/>
  <c r="L2631" i="7"/>
  <c r="L2487" i="7"/>
  <c r="L2383" i="7"/>
  <c r="L2247" i="7"/>
  <c r="L2175" i="7"/>
  <c r="L2087" i="7"/>
  <c r="L2023" i="7"/>
  <c r="L1919" i="7"/>
  <c r="L1726" i="7"/>
  <c r="L1526" i="7"/>
  <c r="L696" i="7"/>
  <c r="L4221" i="7"/>
  <c r="L3397" i="7"/>
  <c r="L3353" i="7"/>
  <c r="J3263" i="7"/>
  <c r="K3263" i="7" s="1"/>
  <c r="L1727" i="7"/>
  <c r="L3361" i="7"/>
  <c r="L2988" i="7"/>
  <c r="L2153" i="7"/>
  <c r="L650" i="7"/>
  <c r="L210" i="7"/>
  <c r="L262" i="7"/>
  <c r="S262" i="7" s="1"/>
  <c r="L1568" i="7"/>
  <c r="S1568" i="7" s="1"/>
  <c r="J1336" i="7"/>
  <c r="K1336" i="7" s="1"/>
  <c r="J1268" i="7"/>
  <c r="K1268" i="7" s="1"/>
  <c r="J1232" i="7"/>
  <c r="K1232" i="7" s="1"/>
  <c r="J1200" i="7"/>
  <c r="K1200" i="7" s="1"/>
  <c r="J1172" i="7"/>
  <c r="K1172" i="7" s="1"/>
  <c r="J1144" i="7"/>
  <c r="K1144" i="7" s="1"/>
  <c r="L575" i="7"/>
  <c r="S575" i="7" s="1"/>
  <c r="L1275" i="7"/>
  <c r="L558" i="7"/>
  <c r="L1576" i="7"/>
  <c r="S1576" i="7" s="1"/>
  <c r="L1267" i="7"/>
  <c r="L416" i="7"/>
  <c r="L1742" i="7"/>
  <c r="S1742" i="7" s="1"/>
  <c r="L2173" i="7"/>
  <c r="L1295" i="7"/>
  <c r="L395" i="7"/>
  <c r="L1083" i="7"/>
  <c r="L526" i="7"/>
  <c r="J58" i="7"/>
  <c r="K58" i="7" s="1"/>
  <c r="L5360" i="7"/>
  <c r="L6293" i="7"/>
  <c r="L5904" i="7"/>
  <c r="L5558" i="7"/>
  <c r="S5558" i="7" s="1"/>
  <c r="L5288" i="7"/>
  <c r="L5936" i="7"/>
  <c r="L5036" i="7"/>
  <c r="J6370" i="7"/>
  <c r="K6370" i="7" s="1"/>
  <c r="J5820" i="7"/>
  <c r="K5820" i="7" s="1"/>
  <c r="J5580" i="7"/>
  <c r="K5580" i="7" s="1"/>
  <c r="L5555" i="7"/>
  <c r="J5712" i="7"/>
  <c r="K5712" i="7" s="1"/>
  <c r="J5748" i="7"/>
  <c r="K5748" i="7" s="1"/>
  <c r="L4635" i="7"/>
  <c r="L4002" i="7"/>
  <c r="J6375" i="7"/>
  <c r="K6375" i="7" s="1"/>
  <c r="L5755" i="7"/>
  <c r="L5627" i="7"/>
  <c r="J5740" i="7"/>
  <c r="K5740" i="7" s="1"/>
  <c r="J5830" i="7"/>
  <c r="K5830" i="7" s="1"/>
  <c r="L2557" i="7"/>
  <c r="J6322" i="7"/>
  <c r="K6322" i="7" s="1"/>
  <c r="J6027" i="7"/>
  <c r="K6027" i="7" s="1"/>
  <c r="J6019" i="7"/>
  <c r="K6019" i="7" s="1"/>
  <c r="J5624" i="7"/>
  <c r="K5624" i="7" s="1"/>
  <c r="L4005" i="7"/>
  <c r="L3223" i="7"/>
  <c r="L2309" i="7"/>
  <c r="L2803" i="7"/>
  <c r="S2803" i="7" s="1"/>
  <c r="L2830" i="7"/>
  <c r="J3391" i="7"/>
  <c r="K3391" i="7" s="1"/>
  <c r="L1739" i="7"/>
  <c r="L170" i="7"/>
  <c r="J3264" i="7"/>
  <c r="K3264" i="7" s="1"/>
  <c r="J3543" i="7"/>
  <c r="K3543" i="7" s="1"/>
  <c r="J2911" i="7"/>
  <c r="K2911" i="7" s="1"/>
  <c r="J4440" i="7"/>
  <c r="K4440" i="7" s="1"/>
  <c r="J4188" i="7"/>
  <c r="K4188" i="7" s="1"/>
  <c r="J3599" i="7"/>
  <c r="K3599" i="7" s="1"/>
  <c r="L2910" i="7"/>
  <c r="L2635" i="7"/>
  <c r="L2427" i="7"/>
  <c r="L2291" i="7"/>
  <c r="L2139" i="7"/>
  <c r="L2003" i="7"/>
  <c r="L1867" i="7"/>
  <c r="J2240" i="7"/>
  <c r="K2240" i="7" s="1"/>
  <c r="J2268" i="7"/>
  <c r="K2268" i="7" s="1"/>
  <c r="L482" i="7"/>
  <c r="L9" i="7"/>
  <c r="J4968" i="7"/>
  <c r="K4968" i="7" s="1"/>
  <c r="J4364" i="7"/>
  <c r="K4364" i="7" s="1"/>
  <c r="J3479" i="7"/>
  <c r="K3479" i="7" s="1"/>
  <c r="L1719" i="7"/>
  <c r="L1543" i="7"/>
  <c r="L778" i="7"/>
  <c r="L33" i="7"/>
  <c r="J2656" i="7"/>
  <c r="K2656" i="7" s="1"/>
  <c r="J2052" i="7"/>
  <c r="K2052" i="7" s="1"/>
  <c r="J206" i="7"/>
  <c r="K206" i="7" s="1"/>
  <c r="J1205" i="7"/>
  <c r="K1205" i="7" s="1"/>
  <c r="J23" i="7"/>
  <c r="K23" i="7" s="1"/>
  <c r="L5352" i="7"/>
  <c r="L6095" i="7"/>
  <c r="L6068" i="7"/>
  <c r="J5804" i="7"/>
  <c r="K5804" i="7" s="1"/>
  <c r="L4006" i="7"/>
  <c r="L3360" i="7"/>
  <c r="L2839" i="7"/>
  <c r="L5539" i="7"/>
  <c r="J4844" i="7"/>
  <c r="K4844" i="7" s="1"/>
  <c r="L5747" i="7"/>
  <c r="L5611" i="7"/>
  <c r="J5395" i="7"/>
  <c r="K5395" i="7" s="1"/>
  <c r="L3080" i="7"/>
  <c r="L6106" i="7"/>
  <c r="L5499" i="7"/>
  <c r="L4449" i="7"/>
  <c r="L3367" i="7"/>
  <c r="L2133" i="7"/>
  <c r="L2272" i="7"/>
  <c r="S2272" i="7" s="1"/>
  <c r="J3254" i="7"/>
  <c r="K3254" i="7" s="1"/>
  <c r="L1723" i="7"/>
  <c r="J3743" i="7"/>
  <c r="K3743" i="7" s="1"/>
  <c r="J2785" i="7"/>
  <c r="K2785" i="7" s="1"/>
  <c r="L114" i="7"/>
  <c r="J4436" i="7"/>
  <c r="K4436" i="7" s="1"/>
  <c r="J3319" i="7"/>
  <c r="K3319" i="7" s="1"/>
  <c r="J2991" i="7"/>
  <c r="K2991" i="7" s="1"/>
  <c r="L392" i="7"/>
  <c r="J4044" i="7"/>
  <c r="K4044" i="7" s="1"/>
  <c r="J4424" i="7"/>
  <c r="K4424" i="7" s="1"/>
  <c r="J3342" i="7"/>
  <c r="K3342" i="7" s="1"/>
  <c r="J4108" i="7"/>
  <c r="K4108" i="7" s="1"/>
  <c r="L3086" i="7"/>
  <c r="L2942" i="7"/>
  <c r="L2563" i="7"/>
  <c r="L2419" i="7"/>
  <c r="L2283" i="7"/>
  <c r="L2123" i="7"/>
  <c r="L1995" i="7"/>
  <c r="L1859" i="7"/>
  <c r="J3447" i="7"/>
  <c r="K3447" i="7" s="1"/>
  <c r="J1876" i="7"/>
  <c r="K1876" i="7" s="1"/>
  <c r="J2682" i="7"/>
  <c r="K2682" i="7" s="1"/>
  <c r="L466" i="7"/>
  <c r="J4928" i="7"/>
  <c r="K4928" i="7" s="1"/>
  <c r="J4015" i="7"/>
  <c r="K4015" i="7" s="1"/>
  <c r="J4492" i="7"/>
  <c r="K4492" i="7" s="1"/>
  <c r="J3071" i="7"/>
  <c r="K3071" i="7" s="1"/>
  <c r="L1799" i="7"/>
  <c r="J2092" i="7"/>
  <c r="K2092" i="7" s="1"/>
  <c r="J2640" i="7"/>
  <c r="K2640" i="7" s="1"/>
  <c r="J980" i="7"/>
  <c r="K980" i="7" s="1"/>
  <c r="J856" i="7"/>
  <c r="K856" i="7" s="1"/>
  <c r="L663" i="7"/>
  <c r="J31" i="7"/>
  <c r="K31" i="7" s="1"/>
  <c r="J1558" i="7"/>
  <c r="K1558" i="7" s="1"/>
  <c r="J470" i="7"/>
  <c r="K470" i="7" s="1"/>
  <c r="J1880" i="7"/>
  <c r="K1880" i="7" s="1"/>
  <c r="L267" i="7"/>
  <c r="J2168" i="7"/>
  <c r="K2168" i="7" s="1"/>
  <c r="J1221" i="7"/>
  <c r="K1221" i="7" s="1"/>
  <c r="J409" i="7"/>
  <c r="K409" i="7" s="1"/>
  <c r="N520" i="7"/>
  <c r="O520" i="7" s="1"/>
  <c r="L295" i="7"/>
  <c r="S295" i="7" s="1"/>
  <c r="L5376" i="7"/>
  <c r="L6365" i="7"/>
  <c r="L5790" i="7"/>
  <c r="L5256" i="7"/>
  <c r="L5819" i="7"/>
  <c r="J5858" i="7"/>
  <c r="K5858" i="7" s="1"/>
  <c r="J5684" i="7"/>
  <c r="K5684" i="7" s="1"/>
  <c r="J5952" i="7"/>
  <c r="K5952" i="7" s="1"/>
  <c r="J5838" i="7"/>
  <c r="K5838" i="7" s="1"/>
  <c r="L5221" i="7"/>
  <c r="L4013" i="7"/>
  <c r="L3388" i="7"/>
  <c r="L2429" i="7"/>
  <c r="L5675" i="7"/>
  <c r="J5652" i="7"/>
  <c r="K5652" i="7" s="1"/>
  <c r="L3917" i="7"/>
  <c r="S3917" i="7" s="1"/>
  <c r="L2456" i="7"/>
  <c r="L5563" i="7"/>
  <c r="J4828" i="7"/>
  <c r="K4828" i="7" s="1"/>
  <c r="L4433" i="7"/>
  <c r="L3213" i="7"/>
  <c r="J4059" i="7"/>
  <c r="K4059" i="7" s="1"/>
  <c r="J3989" i="7"/>
  <c r="K3989" i="7" s="1"/>
  <c r="L2798" i="7"/>
  <c r="J2256" i="7"/>
  <c r="K2256" i="7" s="1"/>
  <c r="J3079" i="7"/>
  <c r="K3079" i="7" s="1"/>
  <c r="L546" i="7"/>
  <c r="J3719" i="7"/>
  <c r="K3719" i="7" s="1"/>
  <c r="J3027" i="7"/>
  <c r="K3027" i="7" s="1"/>
  <c r="J4155" i="7"/>
  <c r="K4155" i="7" s="1"/>
  <c r="J4091" i="7"/>
  <c r="K4091" i="7" s="1"/>
  <c r="J4472" i="7"/>
  <c r="K4472" i="7" s="1"/>
  <c r="J3326" i="7"/>
  <c r="K3326" i="7" s="1"/>
  <c r="J4156" i="7"/>
  <c r="K4156" i="7" s="1"/>
  <c r="L3046" i="7"/>
  <c r="N1833" i="7"/>
  <c r="O1833" i="7" s="1"/>
  <c r="L2587" i="7"/>
  <c r="L2411" i="7"/>
  <c r="L2275" i="7"/>
  <c r="L2115" i="7"/>
  <c r="L1987" i="7"/>
  <c r="L1851" i="7"/>
  <c r="J2448" i="7"/>
  <c r="K2448" i="7" s="1"/>
  <c r="J2300" i="7"/>
  <c r="K2300" i="7" s="1"/>
  <c r="N228" i="7"/>
  <c r="O228" i="7" s="1"/>
  <c r="L442" i="7"/>
  <c r="L37" i="7"/>
  <c r="J3247" i="7"/>
  <c r="K3247" i="7" s="1"/>
  <c r="J2678" i="7"/>
  <c r="K2678" i="7" s="1"/>
  <c r="J1076" i="7"/>
  <c r="K1076" i="7" s="1"/>
  <c r="J952" i="7"/>
  <c r="K952" i="7" s="1"/>
  <c r="J1591" i="7"/>
  <c r="K1591" i="7" s="1"/>
  <c r="J1337" i="7"/>
  <c r="K1337" i="7" s="1"/>
  <c r="J1920" i="7"/>
  <c r="K1920" i="7" s="1"/>
  <c r="L17" i="7"/>
  <c r="J1181" i="7"/>
  <c r="K1181" i="7" s="1"/>
  <c r="J1029" i="7"/>
  <c r="K1029" i="7" s="1"/>
  <c r="J18" i="7"/>
  <c r="K18" i="7" s="1"/>
  <c r="L5368" i="7"/>
  <c r="L6150" i="7"/>
  <c r="L5876" i="7"/>
  <c r="L6427" i="7"/>
  <c r="S6427" i="7" s="1"/>
  <c r="L5884" i="7"/>
  <c r="L5787" i="7"/>
  <c r="L6301" i="7"/>
  <c r="L5597" i="7"/>
  <c r="L4932" i="7"/>
  <c r="J6394" i="7"/>
  <c r="K6394" i="7" s="1"/>
  <c r="J5572" i="7"/>
  <c r="K5572" i="7" s="1"/>
  <c r="J5335" i="7"/>
  <c r="K5335" i="7" s="1"/>
  <c r="L2641" i="7"/>
  <c r="J5850" i="7"/>
  <c r="K5850" i="7" s="1"/>
  <c r="L3921" i="7"/>
  <c r="S3921" i="7" s="1"/>
  <c r="L3372" i="7"/>
  <c r="L3389" i="7"/>
  <c r="L5771" i="7"/>
  <c r="L5635" i="7"/>
  <c r="L4061" i="7"/>
  <c r="S4061" i="7" s="1"/>
  <c r="L3384" i="7"/>
  <c r="L2213" i="7"/>
  <c r="L6317" i="7"/>
  <c r="J5716" i="7"/>
  <c r="K5716" i="7" s="1"/>
  <c r="J4786" i="7"/>
  <c r="K4786" i="7" s="1"/>
  <c r="L4556" i="7"/>
  <c r="L3905" i="7"/>
  <c r="L4037" i="7"/>
  <c r="L2201" i="7"/>
  <c r="J4368" i="7"/>
  <c r="K4368" i="7" s="1"/>
  <c r="J3286" i="7"/>
  <c r="K3286" i="7" s="1"/>
  <c r="L1691" i="7"/>
  <c r="J2620" i="7"/>
  <c r="K2620" i="7" s="1"/>
  <c r="L402" i="7"/>
  <c r="J4780" i="7"/>
  <c r="K4780" i="7" s="1"/>
  <c r="J3988" i="7"/>
  <c r="K3988" i="7" s="1"/>
  <c r="N1741" i="7"/>
  <c r="O1741" i="7" s="1"/>
  <c r="J2604" i="7"/>
  <c r="K2604" i="7" s="1"/>
  <c r="J4976" i="7"/>
  <c r="K4976" i="7" s="1"/>
  <c r="J4456" i="7"/>
  <c r="K4456" i="7" s="1"/>
  <c r="J3246" i="7"/>
  <c r="K3246" i="7" s="1"/>
  <c r="J4076" i="7"/>
  <c r="K4076" i="7" s="1"/>
  <c r="J3671" i="7"/>
  <c r="K3671" i="7" s="1"/>
  <c r="J3243" i="7"/>
  <c r="K3243" i="7" s="1"/>
  <c r="L2990" i="7"/>
  <c r="L2822" i="7"/>
  <c r="P2667" i="7"/>
  <c r="Q2667" i="7" s="1"/>
  <c r="R2667" i="7" s="1"/>
  <c r="L2643" i="7"/>
  <c r="L2515" i="7"/>
  <c r="L2371" i="7"/>
  <c r="L2227" i="7"/>
  <c r="L2011" i="7"/>
  <c r="J2116" i="7"/>
  <c r="K2116" i="7" s="1"/>
  <c r="L60" i="7"/>
  <c r="S60" i="7" s="1"/>
  <c r="J5192" i="7"/>
  <c r="K5192" i="7" s="1"/>
  <c r="J5732" i="7"/>
  <c r="K5732" i="7" s="1"/>
  <c r="J4528" i="7"/>
  <c r="K4528" i="7" s="1"/>
  <c r="J4316" i="7"/>
  <c r="K4316" i="7" s="1"/>
  <c r="J4029" i="7"/>
  <c r="K4029" i="7" s="1"/>
  <c r="J3451" i="7"/>
  <c r="K3451" i="7" s="1"/>
  <c r="J3799" i="7"/>
  <c r="K3799" i="7" s="1"/>
  <c r="J2725" i="7"/>
  <c r="K2725" i="7" s="1"/>
  <c r="J3288" i="7"/>
  <c r="K3288" i="7" s="1"/>
  <c r="J2662" i="7"/>
  <c r="K2662" i="7" s="1"/>
  <c r="J2072" i="7"/>
  <c r="K2072" i="7" s="1"/>
  <c r="J2144" i="7"/>
  <c r="K2144" i="7" s="1"/>
  <c r="J2608" i="7"/>
  <c r="K2608" i="7" s="1"/>
  <c r="J1132" i="7"/>
  <c r="K1132" i="7" s="1"/>
  <c r="J1992" i="7"/>
  <c r="K1992" i="7" s="1"/>
  <c r="J1097" i="7"/>
  <c r="K1097" i="7" s="1"/>
  <c r="J1009" i="7"/>
  <c r="K1009" i="7" s="1"/>
  <c r="J1093" i="7"/>
  <c r="K1093" i="7" s="1"/>
  <c r="J2064" i="7"/>
  <c r="K2064" i="7" s="1"/>
  <c r="J2048" i="7"/>
  <c r="K2048" i="7" s="1"/>
  <c r="J1900" i="7"/>
  <c r="K1900" i="7" s="1"/>
  <c r="J1049" i="7"/>
  <c r="K1049" i="7" s="1"/>
  <c r="L190" i="7"/>
  <c r="J1365" i="7"/>
  <c r="K1365" i="7" s="1"/>
  <c r="J117" i="7"/>
  <c r="K117" i="7" s="1"/>
  <c r="J1666" i="7"/>
  <c r="K1666" i="7" s="1"/>
  <c r="J1101" i="7"/>
  <c r="K1101" i="7" s="1"/>
  <c r="J593" i="7"/>
  <c r="K593" i="7" s="1"/>
  <c r="L6253" i="7"/>
  <c r="L6134" i="7"/>
  <c r="N5886" i="7"/>
  <c r="O5886" i="7" s="1"/>
  <c r="J5409" i="7"/>
  <c r="K5409" i="7" s="1"/>
  <c r="L5264" i="7"/>
  <c r="N4829" i="7"/>
  <c r="O4829" i="7" s="1"/>
  <c r="J5152" i="7"/>
  <c r="K5152" i="7" s="1"/>
  <c r="L5125" i="7"/>
  <c r="L4273" i="7"/>
  <c r="L4145" i="7"/>
  <c r="L3909" i="7"/>
  <c r="L5615" i="7"/>
  <c r="J5714" i="7"/>
  <c r="K5714" i="7" s="1"/>
  <c r="J5586" i="7"/>
  <c r="K5586" i="7" s="1"/>
  <c r="J5239" i="7"/>
  <c r="K5239" i="7" s="1"/>
  <c r="L5057" i="7"/>
  <c r="L4605" i="7"/>
  <c r="L5494" i="7"/>
  <c r="L5276" i="7"/>
  <c r="L5831" i="7"/>
  <c r="L5661" i="7"/>
  <c r="J4982" i="7"/>
  <c r="K4982" i="7" s="1"/>
  <c r="L5133" i="7"/>
  <c r="L4977" i="7"/>
  <c r="L4734" i="7"/>
  <c r="L4638" i="7"/>
  <c r="L4572" i="7"/>
  <c r="L3950" i="7"/>
  <c r="L3221" i="7"/>
  <c r="L3068" i="7"/>
  <c r="J2799" i="7"/>
  <c r="K2799" i="7" s="1"/>
  <c r="J2881" i="7"/>
  <c r="K2881" i="7" s="1"/>
  <c r="L1885" i="7"/>
  <c r="L1957" i="7"/>
  <c r="L4542" i="7"/>
  <c r="J4578" i="7"/>
  <c r="K4578" i="7" s="1"/>
  <c r="L4290" i="7"/>
  <c r="L3701" i="7"/>
  <c r="J3303" i="7"/>
  <c r="K3303" i="7" s="1"/>
  <c r="L2665" i="7"/>
  <c r="L2433" i="7"/>
  <c r="L1720" i="7"/>
  <c r="S1720" i="7" s="1"/>
  <c r="L314" i="7"/>
  <c r="L24" i="7"/>
  <c r="L233" i="7"/>
  <c r="S233" i="7" s="1"/>
  <c r="J4347" i="7"/>
  <c r="K4347" i="7" s="1"/>
  <c r="J4283" i="7"/>
  <c r="K4283" i="7" s="1"/>
  <c r="J4219" i="7"/>
  <c r="K4219" i="7" s="1"/>
  <c r="L4374" i="7"/>
  <c r="L3424" i="7"/>
  <c r="L2986" i="7"/>
  <c r="L3902" i="7"/>
  <c r="L3333" i="7"/>
  <c r="L2559" i="7"/>
  <c r="L2447" i="7"/>
  <c r="L2279" i="7"/>
  <c r="L1999" i="7"/>
  <c r="L1863" i="7"/>
  <c r="L2109" i="7"/>
  <c r="L2261" i="7"/>
  <c r="L4525" i="7"/>
  <c r="L4109" i="7"/>
  <c r="L4258" i="7"/>
  <c r="L2786" i="7"/>
  <c r="L3517" i="7"/>
  <c r="L1679" i="7"/>
  <c r="L1945" i="7"/>
  <c r="L2553" i="7"/>
  <c r="L2660" i="7"/>
  <c r="L2001" i="7"/>
  <c r="J1548" i="7"/>
  <c r="K1548" i="7" s="1"/>
  <c r="J1498" i="7"/>
  <c r="K1498" i="7" s="1"/>
  <c r="L859" i="7"/>
  <c r="L762" i="7"/>
  <c r="S762" i="7" s="1"/>
  <c r="L1035" i="7"/>
  <c r="J619" i="7"/>
  <c r="K619" i="7" s="1"/>
  <c r="L1921" i="7"/>
  <c r="L915" i="7"/>
  <c r="L787" i="7"/>
  <c r="L899" i="7"/>
  <c r="L95" i="7"/>
  <c r="S95" i="7" s="1"/>
  <c r="L1395" i="7"/>
  <c r="L1159" i="7"/>
  <c r="L1283" i="7"/>
  <c r="L923" i="7"/>
  <c r="L1243" i="7"/>
  <c r="L112" i="7"/>
  <c r="L6425" i="7"/>
  <c r="L5613" i="7"/>
  <c r="L5312" i="7"/>
  <c r="L4985" i="7"/>
  <c r="L4973" i="7"/>
  <c r="L4965" i="7"/>
  <c r="L3376" i="7"/>
  <c r="L3252" i="7"/>
  <c r="L1977" i="7"/>
  <c r="L2700" i="7"/>
  <c r="L5711" i="7"/>
  <c r="L5647" i="7"/>
  <c r="L5535" i="7"/>
  <c r="J5738" i="7"/>
  <c r="K5738" i="7" s="1"/>
  <c r="J5610" i="7"/>
  <c r="K5610" i="7" s="1"/>
  <c r="L5372" i="7"/>
  <c r="L4919" i="7"/>
  <c r="J5110" i="7"/>
  <c r="K5110" i="7" s="1"/>
  <c r="J4906" i="7"/>
  <c r="K4906" i="7" s="1"/>
  <c r="N4486" i="7"/>
  <c r="O4486" i="7" s="1"/>
  <c r="L4686" i="7"/>
  <c r="L3171" i="7"/>
  <c r="L2585" i="7"/>
  <c r="L2517" i="7"/>
  <c r="J5812" i="7"/>
  <c r="K5812" i="7" s="1"/>
  <c r="L5609" i="7"/>
  <c r="L5573" i="7"/>
  <c r="L5457" i="7"/>
  <c r="J5301" i="7"/>
  <c r="K5301" i="7" s="1"/>
  <c r="L3946" i="7"/>
  <c r="N3705" i="7"/>
  <c r="O3705" i="7" s="1"/>
  <c r="L3204" i="7"/>
  <c r="L2831" i="7"/>
  <c r="L2645" i="7"/>
  <c r="L6352" i="7"/>
  <c r="S6352" i="7" s="1"/>
  <c r="J6167" i="7"/>
  <c r="K6167" i="7" s="1"/>
  <c r="L5543" i="7"/>
  <c r="J5678" i="7"/>
  <c r="K5678" i="7" s="1"/>
  <c r="L5757" i="7"/>
  <c r="L5203" i="7"/>
  <c r="L5159" i="7"/>
  <c r="L5123" i="7"/>
  <c r="L5087" i="7"/>
  <c r="L5051" i="7"/>
  <c r="L5015" i="7"/>
  <c r="L4979" i="7"/>
  <c r="L4947" i="7"/>
  <c r="J5233" i="7"/>
  <c r="K5233" i="7" s="1"/>
  <c r="L5220" i="7"/>
  <c r="L5197" i="7"/>
  <c r="J4770" i="7"/>
  <c r="K4770" i="7" s="1"/>
  <c r="L4819" i="7"/>
  <c r="L1917" i="7"/>
  <c r="J3963" i="7"/>
  <c r="K3963" i="7" s="1"/>
  <c r="L4234" i="7"/>
  <c r="L4106" i="7"/>
  <c r="L4548" i="7"/>
  <c r="L3205" i="7"/>
  <c r="L3245" i="7"/>
  <c r="L1707" i="7"/>
  <c r="L2077" i="7"/>
  <c r="L1993" i="7"/>
  <c r="J2817" i="7"/>
  <c r="K2817" i="7" s="1"/>
  <c r="J1768" i="7"/>
  <c r="K1768" i="7" s="1"/>
  <c r="L1472" i="7"/>
  <c r="L152" i="7"/>
  <c r="L3821" i="7"/>
  <c r="L3589" i="7"/>
  <c r="L3281" i="7"/>
  <c r="L2361" i="7"/>
  <c r="L4330" i="7"/>
  <c r="L3910" i="7"/>
  <c r="L3792" i="7"/>
  <c r="L3456" i="7"/>
  <c r="L3501" i="7"/>
  <c r="L3074" i="7"/>
  <c r="L2998" i="7"/>
  <c r="L2934" i="7"/>
  <c r="L2806" i="7"/>
  <c r="L3349" i="7"/>
  <c r="L3044" i="7"/>
  <c r="L2623" i="7"/>
  <c r="L2555" i="7"/>
  <c r="L2423" i="7"/>
  <c r="L2359" i="7"/>
  <c r="L2223" i="7"/>
  <c r="L2135" i="7"/>
  <c r="L2047" i="7"/>
  <c r="L1959" i="7"/>
  <c r="L3381" i="7"/>
  <c r="J2730" i="7"/>
  <c r="K2730" i="7" s="1"/>
  <c r="L815" i="7"/>
  <c r="L4477" i="7"/>
  <c r="L4365" i="7"/>
  <c r="L4253" i="7"/>
  <c r="J4031" i="7"/>
  <c r="K4031" i="7" s="1"/>
  <c r="L4474" i="7"/>
  <c r="L2834" i="7"/>
  <c r="L3257" i="7"/>
  <c r="L1823" i="7"/>
  <c r="L2177" i="7"/>
  <c r="L1667" i="7"/>
  <c r="L2900" i="7"/>
  <c r="L2209" i="7"/>
  <c r="L774" i="7"/>
  <c r="L562" i="7"/>
  <c r="L8" i="7"/>
  <c r="L1544" i="7"/>
  <c r="J1384" i="7"/>
  <c r="K1384" i="7" s="1"/>
  <c r="J1344" i="7"/>
  <c r="K1344" i="7" s="1"/>
  <c r="J1184" i="7"/>
  <c r="K1184" i="7" s="1"/>
  <c r="J1152" i="7"/>
  <c r="K1152" i="7" s="1"/>
  <c r="J1040" i="7"/>
  <c r="K1040" i="7" s="1"/>
  <c r="J976" i="7"/>
  <c r="K976" i="7" s="1"/>
  <c r="J948" i="7"/>
  <c r="K948" i="7" s="1"/>
  <c r="J912" i="7"/>
  <c r="K912" i="7" s="1"/>
  <c r="J884" i="7"/>
  <c r="K884" i="7" s="1"/>
  <c r="J848" i="7"/>
  <c r="K848" i="7" s="1"/>
  <c r="L1387" i="7"/>
  <c r="L606" i="7"/>
  <c r="L280" i="7"/>
  <c r="L591" i="7"/>
  <c r="S591" i="7" s="1"/>
  <c r="L1135" i="7"/>
  <c r="L6146" i="7"/>
  <c r="L5799" i="7"/>
  <c r="L5566" i="7"/>
  <c r="S5566" i="7" s="1"/>
  <c r="L6323" i="7"/>
  <c r="L5814" i="7"/>
  <c r="L5412" i="7"/>
  <c r="L6218" i="7"/>
  <c r="L5805" i="7"/>
  <c r="S5805" i="7" s="1"/>
  <c r="L5268" i="7"/>
  <c r="J4914" i="7"/>
  <c r="K4914" i="7" s="1"/>
  <c r="L5605" i="7"/>
  <c r="L4257" i="7"/>
  <c r="L4129" i="7"/>
  <c r="L3992" i="7"/>
  <c r="L6321" i="7"/>
  <c r="J5730" i="7"/>
  <c r="K5730" i="7" s="1"/>
  <c r="J5602" i="7"/>
  <c r="K5602" i="7" s="1"/>
  <c r="J5341" i="7"/>
  <c r="K5341" i="7" s="1"/>
  <c r="L3922" i="7"/>
  <c r="L2349" i="7"/>
  <c r="L6401" i="7"/>
  <c r="L5432" i="7"/>
  <c r="L5308" i="7"/>
  <c r="J5455" i="7"/>
  <c r="K5455" i="7" s="1"/>
  <c r="J5261" i="7"/>
  <c r="K5261" i="7" s="1"/>
  <c r="L4775" i="7"/>
  <c r="J6304" i="7"/>
  <c r="K6304" i="7" s="1"/>
  <c r="L5527" i="7"/>
  <c r="L5725" i="7"/>
  <c r="L5721" i="7"/>
  <c r="J5094" i="7"/>
  <c r="K5094" i="7" s="1"/>
  <c r="L5113" i="7"/>
  <c r="J4902" i="7"/>
  <c r="K4902" i="7" s="1"/>
  <c r="L4030" i="7"/>
  <c r="L4082" i="7"/>
  <c r="L3325" i="7"/>
  <c r="L2705" i="7"/>
  <c r="L1929" i="7"/>
  <c r="J2797" i="7"/>
  <c r="K2797" i="7" s="1"/>
  <c r="L2057" i="7"/>
  <c r="L4050" i="7"/>
  <c r="L4226" i="7"/>
  <c r="L3797" i="7"/>
  <c r="L2401" i="7"/>
  <c r="L602" i="7"/>
  <c r="S602" i="7" s="1"/>
  <c r="L106" i="7"/>
  <c r="L16" i="7"/>
  <c r="L36" i="7"/>
  <c r="J4655" i="7"/>
  <c r="K4655" i="7" s="1"/>
  <c r="J4491" i="7"/>
  <c r="K4491" i="7" s="1"/>
  <c r="J4427" i="7"/>
  <c r="K4427" i="7" s="1"/>
  <c r="L3998" i="7"/>
  <c r="L3648" i="7"/>
  <c r="L3584" i="7"/>
  <c r="L3520" i="7"/>
  <c r="L2962" i="7"/>
  <c r="J3166" i="7"/>
  <c r="K3166" i="7" s="1"/>
  <c r="L3477" i="7"/>
  <c r="L2567" i="7"/>
  <c r="L2455" i="7"/>
  <c r="L2287" i="7"/>
  <c r="L1991" i="7"/>
  <c r="L2908" i="7"/>
  <c r="L2241" i="7"/>
  <c r="L1953" i="7"/>
  <c r="L4493" i="7"/>
  <c r="L4381" i="7"/>
  <c r="L4269" i="7"/>
  <c r="J4565" i="7"/>
  <c r="K4565" i="7" s="1"/>
  <c r="L3741" i="7"/>
  <c r="L2818" i="7"/>
  <c r="L3581" i="7"/>
  <c r="L1839" i="7"/>
  <c r="L1877" i="7"/>
  <c r="L2021" i="7"/>
  <c r="L1617" i="7"/>
  <c r="L598" i="7"/>
  <c r="L102" i="7"/>
  <c r="J489" i="7"/>
  <c r="K489" i="7" s="1"/>
  <c r="L2085" i="7"/>
  <c r="L1091" i="7"/>
  <c r="L583" i="7"/>
  <c r="L1179" i="7"/>
  <c r="J347" i="7"/>
  <c r="K347" i="7" s="1"/>
  <c r="L2217" i="7"/>
  <c r="L971" i="7"/>
  <c r="L1175" i="7"/>
  <c r="J273" i="7"/>
  <c r="K273" i="7" s="1"/>
  <c r="J1738" i="7"/>
  <c r="K1738" i="7" s="1"/>
  <c r="L779" i="7"/>
  <c r="L542" i="7"/>
  <c r="J5329" i="7"/>
  <c r="K5329" i="7" s="1"/>
  <c r="L5041" i="7"/>
  <c r="L4714" i="7"/>
  <c r="L3048" i="7"/>
  <c r="L2033" i="7"/>
  <c r="L2389" i="7"/>
  <c r="L5735" i="7"/>
  <c r="L5671" i="7"/>
  <c r="L5583" i="7"/>
  <c r="J5722" i="7"/>
  <c r="K5722" i="7" s="1"/>
  <c r="J5594" i="7"/>
  <c r="K5594" i="7" s="1"/>
  <c r="J5158" i="7"/>
  <c r="K5158" i="7" s="1"/>
  <c r="J4910" i="7"/>
  <c r="K4910" i="7" s="1"/>
  <c r="L4945" i="7"/>
  <c r="J6324" i="7"/>
  <c r="K6324" i="7" s="1"/>
  <c r="L5601" i="7"/>
  <c r="L5436" i="7"/>
  <c r="J5317" i="7"/>
  <c r="K5317" i="7" s="1"/>
  <c r="L5129" i="7"/>
  <c r="J4880" i="7"/>
  <c r="K4880" i="7" s="1"/>
  <c r="L4009" i="7"/>
  <c r="N3169" i="7"/>
  <c r="O3169" i="7" s="1"/>
  <c r="L2676" i="7"/>
  <c r="J6292" i="7"/>
  <c r="K6292" i="7" s="1"/>
  <c r="J6151" i="7"/>
  <c r="K6151" i="7" s="1"/>
  <c r="J5726" i="7"/>
  <c r="K5726" i="7" s="1"/>
  <c r="L5171" i="7"/>
  <c r="L5135" i="7"/>
  <c r="L5103" i="7"/>
  <c r="L5067" i="7"/>
  <c r="L5027" i="7"/>
  <c r="L4991" i="7"/>
  <c r="L4959" i="7"/>
  <c r="J5259" i="7"/>
  <c r="K5259" i="7" s="1"/>
  <c r="L5013" i="7"/>
  <c r="L4622" i="7"/>
  <c r="L3387" i="7"/>
  <c r="L2481" i="7"/>
  <c r="L4750" i="7"/>
  <c r="J3979" i="7"/>
  <c r="K3979" i="7" s="1"/>
  <c r="L4218" i="7"/>
  <c r="L4090" i="7"/>
  <c r="L4510" i="7"/>
  <c r="L2750" i="7"/>
  <c r="L3509" i="7"/>
  <c r="L3277" i="7"/>
  <c r="L2960" i="7"/>
  <c r="L3986" i="7"/>
  <c r="J2795" i="7"/>
  <c r="K2795" i="7" s="1"/>
  <c r="L2381" i="7"/>
  <c r="J2753" i="7"/>
  <c r="K2753" i="7" s="1"/>
  <c r="L1649" i="7"/>
  <c r="L219" i="7"/>
  <c r="L4722" i="7"/>
  <c r="L4670" i="7"/>
  <c r="L4066" i="7"/>
  <c r="L3872" i="7"/>
  <c r="L3805" i="7"/>
  <c r="L3573" i="7"/>
  <c r="L3249" i="7"/>
  <c r="L2697" i="7"/>
  <c r="L3385" i="7"/>
  <c r="L3760" i="7"/>
  <c r="L3696" i="7"/>
  <c r="J3214" i="7"/>
  <c r="K3214" i="7" s="1"/>
  <c r="L3114" i="7"/>
  <c r="L3026" i="7"/>
  <c r="L2890" i="7"/>
  <c r="L3317" i="7"/>
  <c r="L2615" i="7"/>
  <c r="L2431" i="7"/>
  <c r="L2367" i="7"/>
  <c r="L2231" i="7"/>
  <c r="L2159" i="7"/>
  <c r="L2071" i="7"/>
  <c r="L1967" i="7"/>
  <c r="L2892" i="7"/>
  <c r="L659" i="7"/>
  <c r="L78" i="7"/>
  <c r="L4157" i="7"/>
  <c r="J4047" i="7"/>
  <c r="K4047" i="7" s="1"/>
  <c r="L4026" i="7"/>
  <c r="L2866" i="7"/>
  <c r="L2617" i="7"/>
  <c r="L2589" i="7"/>
  <c r="N1507" i="7"/>
  <c r="O1507" i="7" s="1"/>
  <c r="L2684" i="7"/>
  <c r="L2073" i="7"/>
  <c r="L610" i="7"/>
  <c r="L834" i="7"/>
  <c r="J1328" i="7"/>
  <c r="K1328" i="7" s="1"/>
  <c r="J1256" i="7"/>
  <c r="K1256" i="7" s="1"/>
  <c r="J1224" i="7"/>
  <c r="K1224" i="7" s="1"/>
  <c r="J1192" i="7"/>
  <c r="K1192" i="7" s="1"/>
  <c r="L1303" i="7"/>
  <c r="L1003" i="7"/>
  <c r="L200" i="7"/>
  <c r="L1985" i="7"/>
  <c r="L1484" i="7"/>
  <c r="L719" i="7"/>
  <c r="L327" i="7"/>
  <c r="S327" i="7" s="1"/>
  <c r="L1585" i="7"/>
  <c r="L1997" i="7"/>
  <c r="L1119" i="7"/>
  <c r="L1379" i="7"/>
  <c r="L670" i="7"/>
  <c r="J363" i="7"/>
  <c r="K363" i="7" s="1"/>
  <c r="L6311" i="7"/>
  <c r="L5818" i="7"/>
  <c r="L5481" i="7"/>
  <c r="L6130" i="7"/>
  <c r="L5465" i="7"/>
  <c r="L5882" i="7"/>
  <c r="L6285" i="7"/>
  <c r="L5669" i="7"/>
  <c r="J5971" i="7"/>
  <c r="K5971" i="7" s="1"/>
  <c r="J5772" i="7"/>
  <c r="K5772" i="7" s="1"/>
  <c r="L4580" i="7"/>
  <c r="L3152" i="7"/>
  <c r="S3152" i="7" s="1"/>
  <c r="L2457" i="7"/>
  <c r="L6329" i="7"/>
  <c r="L5491" i="7"/>
  <c r="J5648" i="7"/>
  <c r="K5648" i="7" s="1"/>
  <c r="J5407" i="7"/>
  <c r="K5407" i="7" s="1"/>
  <c r="J5168" i="7"/>
  <c r="K5168" i="7" s="1"/>
  <c r="L4641" i="7"/>
  <c r="L3104" i="7"/>
  <c r="L6223" i="7"/>
  <c r="L5723" i="7"/>
  <c r="L5587" i="7"/>
  <c r="N4801" i="7"/>
  <c r="O4801" i="7" s="1"/>
  <c r="L3368" i="7"/>
  <c r="L3373" i="7"/>
  <c r="L2204" i="7"/>
  <c r="J5864" i="7"/>
  <c r="K5864" i="7" s="1"/>
  <c r="J5781" i="7"/>
  <c r="K5781" i="7" s="1"/>
  <c r="L4943" i="7"/>
  <c r="L5199" i="7"/>
  <c r="L4529" i="7"/>
  <c r="L3945" i="7"/>
  <c r="L3870" i="7"/>
  <c r="L3268" i="7"/>
  <c r="L2341" i="7"/>
  <c r="J4601" i="7"/>
  <c r="K4601" i="7" s="1"/>
  <c r="J3868" i="7"/>
  <c r="K3868" i="7" s="1"/>
  <c r="L2766" i="7"/>
  <c r="J2903" i="7"/>
  <c r="K2903" i="7" s="1"/>
  <c r="L1675" i="7"/>
  <c r="L360" i="7"/>
  <c r="J4741" i="7"/>
  <c r="K4741" i="7" s="1"/>
  <c r="J3019" i="7"/>
  <c r="K3019" i="7" s="1"/>
  <c r="J2312" i="7"/>
  <c r="K2312" i="7" s="1"/>
  <c r="N740" i="7"/>
  <c r="O740" i="7" s="1"/>
  <c r="J4647" i="7"/>
  <c r="K4647" i="7" s="1"/>
  <c r="J3358" i="7"/>
  <c r="K3358" i="7" s="1"/>
  <c r="J4124" i="7"/>
  <c r="K4124" i="7" s="1"/>
  <c r="L3094" i="7"/>
  <c r="L2603" i="7"/>
  <c r="L2395" i="7"/>
  <c r="L2251" i="7"/>
  <c r="L2099" i="7"/>
  <c r="L1963" i="7"/>
  <c r="L1827" i="7"/>
  <c r="J1892" i="7"/>
  <c r="K1892" i="7" s="1"/>
  <c r="L1702" i="7"/>
  <c r="S1702" i="7" s="1"/>
  <c r="L370" i="7"/>
  <c r="J5016" i="7"/>
  <c r="K5016" i="7" s="1"/>
  <c r="J3967" i="7"/>
  <c r="K3967" i="7" s="1"/>
  <c r="J3150" i="7"/>
  <c r="K3150" i="7" s="1"/>
  <c r="J3311" i="7"/>
  <c r="K3311" i="7" s="1"/>
  <c r="J2710" i="7"/>
  <c r="K2710" i="7" s="1"/>
  <c r="J3679" i="7"/>
  <c r="K3679" i="7" s="1"/>
  <c r="N1087" i="7"/>
  <c r="O1087" i="7" s="1"/>
  <c r="L328" i="7"/>
  <c r="J2592" i="7"/>
  <c r="K2592" i="7" s="1"/>
  <c r="J928" i="7"/>
  <c r="K928" i="7" s="1"/>
  <c r="L485" i="7"/>
  <c r="S485" i="7" s="1"/>
  <c r="J1852" i="7"/>
  <c r="K1852" i="7" s="1"/>
  <c r="J981" i="7"/>
  <c r="K981" i="7" s="1"/>
  <c r="J471" i="7"/>
  <c r="K471" i="7" s="1"/>
  <c r="J1510" i="7"/>
  <c r="K1510" i="7" s="1"/>
  <c r="L5802" i="7"/>
  <c r="L5689" i="7"/>
  <c r="L6348" i="7"/>
  <c r="L5717" i="7"/>
  <c r="L6360" i="7"/>
  <c r="L5556" i="7"/>
  <c r="L6249" i="7"/>
  <c r="S6249" i="7" s="1"/>
  <c r="L5713" i="7"/>
  <c r="L5577" i="7"/>
  <c r="J5940" i="7"/>
  <c r="K5940" i="7" s="1"/>
  <c r="L3147" i="7"/>
  <c r="L3228" i="7"/>
  <c r="L2449" i="7"/>
  <c r="L2492" i="7"/>
  <c r="L3953" i="7"/>
  <c r="L2477" i="7"/>
  <c r="L2775" i="7"/>
  <c r="S2775" i="7" s="1"/>
  <c r="L5715" i="7"/>
  <c r="L5579" i="7"/>
  <c r="N4604" i="7"/>
  <c r="O4604" i="7" s="1"/>
  <c r="N3890" i="7"/>
  <c r="O3890" i="7" s="1"/>
  <c r="L3233" i="7"/>
  <c r="L2789" i="7"/>
  <c r="J5660" i="7"/>
  <c r="K5660" i="7" s="1"/>
  <c r="L5191" i="7"/>
  <c r="L3929" i="7"/>
  <c r="S3929" i="7" s="1"/>
  <c r="L2843" i="7"/>
  <c r="J5136" i="7"/>
  <c r="K5136" i="7" s="1"/>
  <c r="J4508" i="7"/>
  <c r="K4508" i="7" s="1"/>
  <c r="J3823" i="7"/>
  <c r="K3823" i="7" s="1"/>
  <c r="J2632" i="7"/>
  <c r="K2632" i="7" s="1"/>
  <c r="L611" i="7"/>
  <c r="J5172" i="7"/>
  <c r="K5172" i="7" s="1"/>
  <c r="J3415" i="7"/>
  <c r="K3415" i="7" s="1"/>
  <c r="J2424" i="7"/>
  <c r="K2424" i="7" s="1"/>
  <c r="J5104" i="7"/>
  <c r="K5104" i="7" s="1"/>
  <c r="J3278" i="7"/>
  <c r="K3278" i="7" s="1"/>
  <c r="J3977" i="7"/>
  <c r="K3977" i="7" s="1"/>
  <c r="L3054" i="7"/>
  <c r="L2902" i="7"/>
  <c r="J3623" i="7"/>
  <c r="K3623" i="7" s="1"/>
  <c r="L2531" i="7"/>
  <c r="L2387" i="7"/>
  <c r="L2243" i="7"/>
  <c r="L2091" i="7"/>
  <c r="L1955" i="7"/>
  <c r="L1811" i="7"/>
  <c r="J2548" i="7"/>
  <c r="K2548" i="7" s="1"/>
  <c r="J2536" i="7"/>
  <c r="K2536" i="7" s="1"/>
  <c r="L346" i="7"/>
  <c r="S346" i="7" s="1"/>
  <c r="L597" i="7"/>
  <c r="L4684" i="7"/>
  <c r="J3951" i="7"/>
  <c r="K3951" i="7" s="1"/>
  <c r="J3279" i="7"/>
  <c r="K3279" i="7" s="1"/>
  <c r="L1703" i="7"/>
  <c r="J2028" i="7"/>
  <c r="K2028" i="7" s="1"/>
  <c r="J1108" i="7"/>
  <c r="K1108" i="7" s="1"/>
  <c r="J824" i="7"/>
  <c r="K824" i="7" s="1"/>
  <c r="J1309" i="7"/>
  <c r="K1309" i="7" s="1"/>
  <c r="J1293" i="7"/>
  <c r="K1293" i="7" s="1"/>
  <c r="L1612" i="7"/>
  <c r="J1109" i="7"/>
  <c r="K1109" i="7" s="1"/>
  <c r="J51" i="7"/>
  <c r="K51" i="7" s="1"/>
  <c r="J1085" i="7"/>
  <c r="K1085" i="7" s="1"/>
  <c r="L25" i="7"/>
  <c r="J1948" i="7"/>
  <c r="K1948" i="7" s="1"/>
  <c r="J1373" i="7"/>
  <c r="K1373" i="7" s="1"/>
  <c r="J239" i="7"/>
  <c r="K239" i="7" s="1"/>
  <c r="L5898" i="7"/>
  <c r="L5344" i="7"/>
  <c r="N6188" i="7"/>
  <c r="O6188" i="7" s="1"/>
  <c r="L5550" i="7"/>
  <c r="S5550" i="7" s="1"/>
  <c r="L6087" i="7"/>
  <c r="L5855" i="7"/>
  <c r="L2948" i="7"/>
  <c r="J6189" i="7"/>
  <c r="K6189" i="7" s="1"/>
  <c r="J5692" i="7"/>
  <c r="K5692" i="7" s="1"/>
  <c r="J5439" i="7"/>
  <c r="K5439" i="7" s="1"/>
  <c r="L3937" i="7"/>
  <c r="S3937" i="7" s="1"/>
  <c r="N2736" i="7"/>
  <c r="O2736" i="7" s="1"/>
  <c r="L2741" i="7"/>
  <c r="J6407" i="7"/>
  <c r="K6407" i="7" s="1"/>
  <c r="J6011" i="7"/>
  <c r="K6011" i="7" s="1"/>
  <c r="L5643" i="7"/>
  <c r="N4769" i="7"/>
  <c r="O4769" i="7" s="1"/>
  <c r="L4798" i="7"/>
  <c r="L2397" i="7"/>
  <c r="N4530" i="7"/>
  <c r="O4530" i="7" s="1"/>
  <c r="L3913" i="7"/>
  <c r="S3913" i="7" s="1"/>
  <c r="L3199" i="7"/>
  <c r="J4586" i="7"/>
  <c r="K4586" i="7" s="1"/>
  <c r="J3703" i="7"/>
  <c r="K3703" i="7" s="1"/>
  <c r="J3359" i="7"/>
  <c r="K3359" i="7" s="1"/>
  <c r="J3471" i="7"/>
  <c r="K3471" i="7" s="1"/>
  <c r="J2935" i="7"/>
  <c r="K2935" i="7" s="1"/>
  <c r="N1343" i="7"/>
  <c r="O1343" i="7" s="1"/>
  <c r="L234" i="7"/>
  <c r="S234" i="7" s="1"/>
  <c r="J3511" i="7"/>
  <c r="K3511" i="7" s="1"/>
  <c r="J3296" i="7"/>
  <c r="K3296" i="7" s="1"/>
  <c r="J3711" i="7"/>
  <c r="K3711" i="7" s="1"/>
  <c r="J4139" i="7"/>
  <c r="K4139" i="7" s="1"/>
  <c r="J4075" i="7"/>
  <c r="K4075" i="7" s="1"/>
  <c r="J4408" i="7"/>
  <c r="K4408" i="7" s="1"/>
  <c r="J3262" i="7"/>
  <c r="K3262" i="7" s="1"/>
  <c r="J4092" i="7"/>
  <c r="K4092" i="7" s="1"/>
  <c r="J3735" i="7"/>
  <c r="K3735" i="7" s="1"/>
  <c r="J3275" i="7"/>
  <c r="K3275" i="7" s="1"/>
  <c r="L2894" i="7"/>
  <c r="J3559" i="7"/>
  <c r="K3559" i="7" s="1"/>
  <c r="L2523" i="7"/>
  <c r="L2379" i="7"/>
  <c r="L2235" i="7"/>
  <c r="L2083" i="7"/>
  <c r="L1947" i="7"/>
  <c r="L1795" i="7"/>
  <c r="J2004" i="7"/>
  <c r="K2004" i="7" s="1"/>
  <c r="J3503" i="7"/>
  <c r="K3503" i="7" s="1"/>
  <c r="N903" i="7"/>
  <c r="O903" i="7" s="1"/>
  <c r="L675" i="7"/>
  <c r="L218" i="7"/>
  <c r="L400" i="7"/>
  <c r="J4936" i="7"/>
  <c r="K4936" i="7" s="1"/>
  <c r="L4644" i="7"/>
  <c r="L2874" i="7"/>
  <c r="J3575" i="7"/>
  <c r="K3575" i="7" s="1"/>
  <c r="J2983" i="7"/>
  <c r="K2983" i="7" s="1"/>
  <c r="L49" i="7"/>
  <c r="J904" i="7"/>
  <c r="K904" i="7" s="1"/>
  <c r="J1640" i="7"/>
  <c r="K1640" i="7" s="1"/>
  <c r="L401" i="7"/>
  <c r="J1053" i="7"/>
  <c r="K1053" i="7" s="1"/>
  <c r="J1013" i="7"/>
  <c r="K1013" i="7" s="1"/>
  <c r="J286" i="7"/>
  <c r="K286" i="7" s="1"/>
  <c r="J561" i="7"/>
  <c r="K561" i="7" s="1"/>
  <c r="L5839" i="7"/>
  <c r="L5336" i="7"/>
  <c r="L6309" i="7"/>
  <c r="L5564" i="7"/>
  <c r="L5809" i="7"/>
  <c r="L6331" i="7"/>
  <c r="L5880" i="7"/>
  <c r="L5701" i="7"/>
  <c r="J6374" i="7"/>
  <c r="K6374" i="7" s="1"/>
  <c r="P6079" i="7"/>
  <c r="Q6079" i="7" s="1"/>
  <c r="R6079" i="7" s="1"/>
  <c r="N3145" i="7"/>
  <c r="O3145" i="7" s="1"/>
  <c r="L3196" i="7"/>
  <c r="L2288" i="7"/>
  <c r="J6334" i="7"/>
  <c r="K6334" i="7" s="1"/>
  <c r="J5846" i="7"/>
  <c r="K5846" i="7" s="1"/>
  <c r="J5728" i="7"/>
  <c r="K5728" i="7" s="1"/>
  <c r="L3948" i="7"/>
  <c r="N2760" i="7"/>
  <c r="O2760" i="7" s="1"/>
  <c r="L2505" i="7"/>
  <c r="L5731" i="7"/>
  <c r="L5595" i="7"/>
  <c r="L3201" i="7"/>
  <c r="L3962" i="7"/>
  <c r="L4935" i="7"/>
  <c r="L4899" i="7"/>
  <c r="L3380" i="7"/>
  <c r="L2373" i="7"/>
  <c r="J4043" i="7"/>
  <c r="K4043" i="7" s="1"/>
  <c r="J3981" i="7"/>
  <c r="K3981" i="7" s="1"/>
  <c r="J3655" i="7"/>
  <c r="K3655" i="7" s="1"/>
  <c r="J2564" i="7"/>
  <c r="K2564" i="7" s="1"/>
  <c r="J2452" i="7"/>
  <c r="K2452" i="7" s="1"/>
  <c r="N1015" i="7"/>
  <c r="O1015" i="7" s="1"/>
  <c r="L202" i="7"/>
  <c r="J4396" i="7"/>
  <c r="K4396" i="7" s="1"/>
  <c r="J3344" i="7"/>
  <c r="K3344" i="7" s="1"/>
  <c r="J2959" i="7"/>
  <c r="K2959" i="7" s="1"/>
  <c r="J2873" i="7"/>
  <c r="K2873" i="7" s="1"/>
  <c r="J2328" i="7"/>
  <c r="K2328" i="7" s="1"/>
  <c r="J4300" i="7"/>
  <c r="K4300" i="7" s="1"/>
  <c r="J4268" i="7"/>
  <c r="K4268" i="7" s="1"/>
  <c r="J3961" i="7"/>
  <c r="K3961" i="7" s="1"/>
  <c r="J3439" i="7"/>
  <c r="K3439" i="7" s="1"/>
  <c r="L3102" i="7"/>
  <c r="L2958" i="7"/>
  <c r="L2758" i="7"/>
  <c r="L2611" i="7"/>
  <c r="L2475" i="7"/>
  <c r="L2339" i="7"/>
  <c r="L2179" i="7"/>
  <c r="L2075" i="7"/>
  <c r="J2612" i="7"/>
  <c r="K2612" i="7" s="1"/>
  <c r="J2024" i="7"/>
  <c r="K2024" i="7" s="1"/>
  <c r="L651" i="7"/>
  <c r="L475" i="7"/>
  <c r="J5164" i="7"/>
  <c r="K5164" i="7" s="1"/>
  <c r="J4956" i="7"/>
  <c r="K4956" i="7" s="1"/>
  <c r="J4392" i="7"/>
  <c r="K4392" i="7" s="1"/>
  <c r="J4260" i="7"/>
  <c r="K4260" i="7" s="1"/>
  <c r="J3386" i="7"/>
  <c r="K3386" i="7" s="1"/>
  <c r="J3419" i="7"/>
  <c r="K3419" i="7" s="1"/>
  <c r="J3551" i="7"/>
  <c r="K3551" i="7" s="1"/>
  <c r="J3023" i="7"/>
  <c r="K3023" i="7" s="1"/>
  <c r="J1924" i="7"/>
  <c r="K1924" i="7" s="1"/>
  <c r="J2060" i="7"/>
  <c r="K2060" i="7" s="1"/>
  <c r="L411" i="7"/>
  <c r="S411" i="7" s="1"/>
  <c r="J1615" i="7"/>
  <c r="K1615" i="7" s="1"/>
  <c r="J1405" i="7"/>
  <c r="K1405" i="7" s="1"/>
  <c r="J841" i="7"/>
  <c r="K841" i="7" s="1"/>
  <c r="J893" i="7"/>
  <c r="K893" i="7" s="1"/>
  <c r="J1495" i="7"/>
  <c r="K1495" i="7" s="1"/>
  <c r="J1884" i="7"/>
  <c r="K1884" i="7" s="1"/>
  <c r="L1628" i="7"/>
  <c r="S1628" i="7" s="1"/>
  <c r="J961" i="7"/>
  <c r="K961" i="7" s="1"/>
  <c r="J374" i="7"/>
  <c r="K374" i="7" s="1"/>
  <c r="N119" i="7"/>
  <c r="O119" i="7" s="1"/>
  <c r="J829" i="7"/>
  <c r="K829" i="7" s="1"/>
  <c r="J849" i="7"/>
  <c r="K849" i="7" s="1"/>
  <c r="J785" i="7"/>
  <c r="K785" i="7" s="1"/>
  <c r="J1237" i="7"/>
  <c r="K1237" i="7" s="1"/>
  <c r="J2228" i="7"/>
  <c r="K2228" i="7" s="1"/>
  <c r="J857" i="7"/>
  <c r="K857" i="7" s="1"/>
  <c r="J441" i="7"/>
  <c r="K441" i="7" s="1"/>
  <c r="L5815" i="7"/>
  <c r="L5811" i="7"/>
  <c r="L5645" i="7"/>
  <c r="L5428" i="7"/>
  <c r="L5284" i="7"/>
  <c r="L6202" i="7"/>
  <c r="L5817" i="7"/>
  <c r="S5817" i="7" s="1"/>
  <c r="L5773" i="7"/>
  <c r="L6250" i="7"/>
  <c r="N5469" i="7"/>
  <c r="O5469" i="7" s="1"/>
  <c r="L5649" i="7"/>
  <c r="L6114" i="7"/>
  <c r="L5908" i="7"/>
  <c r="S5908" i="7" s="1"/>
  <c r="L5396" i="7"/>
  <c r="N6409" i="7"/>
  <c r="O6409" i="7" s="1"/>
  <c r="L6154" i="7"/>
  <c r="L5892" i="7"/>
  <c r="N5517" i="7"/>
  <c r="O5517" i="7" s="1"/>
  <c r="L5709" i="7"/>
  <c r="L5252" i="7"/>
  <c r="L6361" i="7"/>
  <c r="J5377" i="7"/>
  <c r="K5377" i="7" s="1"/>
  <c r="L5045" i="7"/>
  <c r="L5593" i="7"/>
  <c r="L4241" i="7"/>
  <c r="L4113" i="7"/>
  <c r="L3139" i="7"/>
  <c r="L5551" i="7"/>
  <c r="J5682" i="7"/>
  <c r="K5682" i="7" s="1"/>
  <c r="J5785" i="7"/>
  <c r="K5785" i="7" s="1"/>
  <c r="J4894" i="7"/>
  <c r="K4894" i="7" s="1"/>
  <c r="L5161" i="7"/>
  <c r="L3954" i="7"/>
  <c r="L3231" i="7"/>
  <c r="L6429" i="7"/>
  <c r="L5791" i="7"/>
  <c r="L5697" i="7"/>
  <c r="L5589" i="7"/>
  <c r="J5471" i="7"/>
  <c r="K5471" i="7" s="1"/>
  <c r="J5309" i="7"/>
  <c r="K5309" i="7" s="1"/>
  <c r="L5153" i="7"/>
  <c r="J5614" i="7"/>
  <c r="K5614" i="7" s="1"/>
  <c r="L5207" i="7"/>
  <c r="L4937" i="7"/>
  <c r="L4989" i="7"/>
  <c r="L4742" i="7"/>
  <c r="L4274" i="7"/>
  <c r="L3918" i="7"/>
  <c r="L3597" i="7"/>
  <c r="N2683" i="7"/>
  <c r="O2683" i="7" s="1"/>
  <c r="J2747" i="7"/>
  <c r="K2747" i="7" s="1"/>
  <c r="L2353" i="7"/>
  <c r="J4573" i="7"/>
  <c r="K4573" i="7" s="1"/>
  <c r="L4430" i="7"/>
  <c r="L4162" i="7"/>
  <c r="L3549" i="7"/>
  <c r="L3265" i="7"/>
  <c r="L2169" i="7"/>
  <c r="L738" i="7"/>
  <c r="L226" i="7"/>
  <c r="L786" i="7"/>
  <c r="L56" i="7"/>
  <c r="J4363" i="7"/>
  <c r="K4363" i="7" s="1"/>
  <c r="J4299" i="7"/>
  <c r="K4299" i="7" s="1"/>
  <c r="J4235" i="7"/>
  <c r="K4235" i="7" s="1"/>
  <c r="L4178" i="7"/>
  <c r="L3408" i="7"/>
  <c r="L2970" i="7"/>
  <c r="L3717" i="7"/>
  <c r="L3269" i="7"/>
  <c r="L2543" i="7"/>
  <c r="L2327" i="7"/>
  <c r="L2263" i="7"/>
  <c r="L1983" i="7"/>
  <c r="L3970" i="7"/>
  <c r="L1989" i="7"/>
  <c r="L1569" i="7"/>
  <c r="L4726" i="7"/>
  <c r="L5213" i="7"/>
  <c r="L4461" i="7"/>
  <c r="L4301" i="7"/>
  <c r="L4130" i="7"/>
  <c r="L3725" i="7"/>
  <c r="L3829" i="7"/>
  <c r="L3305" i="7"/>
  <c r="L1807" i="7"/>
  <c r="L2565" i="7"/>
  <c r="L2545" i="7"/>
  <c r="J1471" i="7"/>
  <c r="K1471" i="7" s="1"/>
  <c r="L686" i="7"/>
  <c r="L440" i="7"/>
  <c r="J1740" i="7"/>
  <c r="K1740" i="7" s="1"/>
  <c r="L1641" i="7"/>
  <c r="L2069" i="7"/>
  <c r="L1546" i="7"/>
  <c r="L743" i="7"/>
  <c r="L1235" i="7"/>
  <c r="J769" i="7"/>
  <c r="K769" i="7" s="1"/>
  <c r="J519" i="7"/>
  <c r="K519" i="7" s="1"/>
  <c r="J800" i="7"/>
  <c r="K800" i="7" s="1"/>
  <c r="L1155" i="7"/>
  <c r="L835" i="7"/>
  <c r="L1123" i="7"/>
  <c r="L931" i="7"/>
  <c r="J407" i="7"/>
  <c r="K407" i="7" s="1"/>
  <c r="J261" i="7"/>
  <c r="K261" i="7" s="1"/>
  <c r="L6339" i="7"/>
  <c r="L6182" i="7"/>
  <c r="J5841" i="7"/>
  <c r="K5841" i="7" s="1"/>
  <c r="L5248" i="7"/>
  <c r="L4791" i="7"/>
  <c r="J4832" i="7"/>
  <c r="K4832" i="7" s="1"/>
  <c r="L5005" i="7"/>
  <c r="L3225" i="7"/>
  <c r="L3076" i="7"/>
  <c r="L2065" i="7"/>
  <c r="L2421" i="7"/>
  <c r="L6345" i="7"/>
  <c r="L5759" i="7"/>
  <c r="L5695" i="7"/>
  <c r="L5631" i="7"/>
  <c r="J5915" i="7"/>
  <c r="K5915" i="7" s="1"/>
  <c r="J5706" i="7"/>
  <c r="K5706" i="7" s="1"/>
  <c r="J5578" i="7"/>
  <c r="K5578" i="7" s="1"/>
  <c r="L5356" i="7"/>
  <c r="J5303" i="7"/>
  <c r="K5303" i="7" s="1"/>
  <c r="L4969" i="7"/>
  <c r="L5001" i="7"/>
  <c r="J5204" i="7"/>
  <c r="K5204" i="7" s="1"/>
  <c r="L3997" i="7"/>
  <c r="L3155" i="7"/>
  <c r="L2061" i="7"/>
  <c r="L2469" i="7"/>
  <c r="L2609" i="7"/>
  <c r="L6107" i="7"/>
  <c r="L5324" i="7"/>
  <c r="L5404" i="7"/>
  <c r="N4793" i="7"/>
  <c r="O4793" i="7" s="1"/>
  <c r="J5269" i="7"/>
  <c r="K5269" i="7" s="1"/>
  <c r="L5181" i="7"/>
  <c r="L5173" i="7"/>
  <c r="L2904" i="7"/>
  <c r="L2313" i="7"/>
  <c r="L2441" i="7"/>
  <c r="J6312" i="7"/>
  <c r="K6312" i="7" s="1"/>
  <c r="J6135" i="7"/>
  <c r="K6135" i="7" s="1"/>
  <c r="J5774" i="7"/>
  <c r="K5774" i="7" s="1"/>
  <c r="J5646" i="7"/>
  <c r="K5646" i="7" s="1"/>
  <c r="L5581" i="7"/>
  <c r="L5187" i="7"/>
  <c r="L5151" i="7"/>
  <c r="L5115" i="7"/>
  <c r="L5079" i="7"/>
  <c r="L5039" i="7"/>
  <c r="L5007" i="7"/>
  <c r="L4971" i="7"/>
  <c r="L4939" i="7"/>
  <c r="L5629" i="7"/>
  <c r="N4815" i="7"/>
  <c r="O4815" i="7" s="1"/>
  <c r="L5121" i="7"/>
  <c r="J4886" i="7"/>
  <c r="K4886" i="7" s="1"/>
  <c r="L4806" i="7"/>
  <c r="L3024" i="7"/>
  <c r="L2885" i="7"/>
  <c r="J3931" i="7"/>
  <c r="K3931" i="7" s="1"/>
  <c r="L4522" i="7"/>
  <c r="L4202" i="7"/>
  <c r="L4074" i="7"/>
  <c r="L4446" i="7"/>
  <c r="L3982" i="7"/>
  <c r="L3845" i="7"/>
  <c r="L3309" i="7"/>
  <c r="L3894" i="7"/>
  <c r="N1525" i="7"/>
  <c r="O1525" i="7" s="1"/>
  <c r="L2968" i="7"/>
  <c r="L1849" i="7"/>
  <c r="L1973" i="7"/>
  <c r="N512" i="7"/>
  <c r="O512" i="7" s="1"/>
  <c r="L758" i="7"/>
  <c r="L163" i="7"/>
  <c r="J4836" i="7"/>
  <c r="K4836" i="7" s="1"/>
  <c r="L4346" i="7"/>
  <c r="L3789" i="7"/>
  <c r="L3557" i="7"/>
  <c r="L3135" i="7"/>
  <c r="L1853" i="7"/>
  <c r="L5109" i="7"/>
  <c r="L4054" i="7"/>
  <c r="L3840" i="7"/>
  <c r="L3504" i="7"/>
  <c r="L3440" i="7"/>
  <c r="L3469" i="7"/>
  <c r="L3058" i="7"/>
  <c r="L2982" i="7"/>
  <c r="L2914" i="7"/>
  <c r="L2742" i="7"/>
  <c r="J3323" i="7"/>
  <c r="K3323" i="7" s="1"/>
  <c r="L2607" i="7"/>
  <c r="L2539" i="7"/>
  <c r="L2407" i="7"/>
  <c r="L2343" i="7"/>
  <c r="L2183" i="7"/>
  <c r="L2095" i="7"/>
  <c r="L2031" i="7"/>
  <c r="L1943" i="7"/>
  <c r="L2924" i="7"/>
  <c r="L2117" i="7"/>
  <c r="L706" i="7"/>
  <c r="S706" i="7" s="1"/>
  <c r="L736" i="7"/>
  <c r="L4702" i="7"/>
  <c r="L4413" i="7"/>
  <c r="L4189" i="7"/>
  <c r="J3903" i="7"/>
  <c r="K3903" i="7" s="1"/>
  <c r="L4314" i="7"/>
  <c r="L4526" i="7"/>
  <c r="L2770" i="7"/>
  <c r="L3151" i="7"/>
  <c r="L1791" i="7"/>
  <c r="L2653" i="7"/>
  <c r="L3100" i="7"/>
  <c r="L2025" i="7"/>
  <c r="L674" i="7"/>
  <c r="L410" i="7"/>
  <c r="L279" i="7"/>
  <c r="S279" i="7" s="1"/>
  <c r="L277" i="7"/>
  <c r="S277" i="7" s="1"/>
  <c r="L1473" i="7"/>
  <c r="J1376" i="7"/>
  <c r="K1376" i="7" s="1"/>
  <c r="J1332" i="7"/>
  <c r="K1332" i="7" s="1"/>
  <c r="J1296" i="7"/>
  <c r="K1296" i="7" s="1"/>
  <c r="J1204" i="7"/>
  <c r="K1204" i="7" s="1"/>
  <c r="J1176" i="7"/>
  <c r="K1176" i="7" s="1"/>
  <c r="J1136" i="7"/>
  <c r="K1136" i="7" s="1"/>
  <c r="J1104" i="7"/>
  <c r="K1104" i="7" s="1"/>
  <c r="J1072" i="7"/>
  <c r="K1072" i="7" s="1"/>
  <c r="J1032" i="7"/>
  <c r="K1032" i="7" s="1"/>
  <c r="J964" i="7"/>
  <c r="K964" i="7" s="1"/>
  <c r="J932" i="7"/>
  <c r="K932" i="7" s="1"/>
  <c r="J900" i="7"/>
  <c r="K900" i="7" s="1"/>
  <c r="J872" i="7"/>
  <c r="K872" i="7" s="1"/>
  <c r="J792" i="7"/>
  <c r="K792" i="7" s="1"/>
  <c r="L963" i="7"/>
  <c r="L574" i="7"/>
  <c r="L184" i="7"/>
  <c r="L1578" i="7"/>
  <c r="L550" i="7"/>
  <c r="L79" i="7"/>
  <c r="L4980" i="7"/>
  <c r="S4980" i="7" s="1"/>
  <c r="N5218" i="7"/>
  <c r="O5218" i="7" s="1"/>
  <c r="L6305" i="7"/>
  <c r="L6206" i="7"/>
  <c r="L5889" i="7"/>
  <c r="L5388" i="7"/>
  <c r="L6186" i="7"/>
  <c r="L5705" i="7"/>
  <c r="L5296" i="7"/>
  <c r="N4757" i="7"/>
  <c r="O4757" i="7" s="1"/>
  <c r="L5105" i="7"/>
  <c r="J4846" i="7"/>
  <c r="K4846" i="7" s="1"/>
  <c r="L4353" i="7"/>
  <c r="L4225" i="7"/>
  <c r="L4097" i="7"/>
  <c r="L3925" i="7"/>
  <c r="N3473" i="7"/>
  <c r="O3473" i="7" s="1"/>
  <c r="L2273" i="7"/>
  <c r="J6344" i="7"/>
  <c r="K6344" i="7" s="1"/>
  <c r="L5607" i="7"/>
  <c r="J5698" i="7"/>
  <c r="K5698" i="7" s="1"/>
  <c r="J5570" i="7"/>
  <c r="K5570" i="7" s="1"/>
  <c r="L5737" i="7"/>
  <c r="N3561" i="7"/>
  <c r="O3561" i="7" s="1"/>
  <c r="J6332" i="7"/>
  <c r="K6332" i="7" s="1"/>
  <c r="L5542" i="7"/>
  <c r="L5416" i="7"/>
  <c r="L5228" i="7"/>
  <c r="L4941" i="7"/>
  <c r="J6199" i="7"/>
  <c r="K6199" i="7" s="1"/>
  <c r="J5630" i="7"/>
  <c r="K5630" i="7" s="1"/>
  <c r="J5225" i="7"/>
  <c r="K5225" i="7" s="1"/>
  <c r="L5185" i="7"/>
  <c r="J4876" i="7"/>
  <c r="K4876" i="7" s="1"/>
  <c r="L3966" i="7"/>
  <c r="L3261" i="7"/>
  <c r="L2992" i="7"/>
  <c r="J2863" i="7"/>
  <c r="K2863" i="7" s="1"/>
  <c r="L2413" i="7"/>
  <c r="L2221" i="7"/>
  <c r="L1889" i="7"/>
  <c r="L4574" i="7"/>
  <c r="L4494" i="7"/>
  <c r="L4098" i="7"/>
  <c r="L3613" i="7"/>
  <c r="N1627" i="7"/>
  <c r="O1627" i="7" s="1"/>
  <c r="L2249" i="7"/>
  <c r="L354" i="7"/>
  <c r="L802" i="7"/>
  <c r="L384" i="7"/>
  <c r="L5193" i="7"/>
  <c r="J4507" i="7"/>
  <c r="K4507" i="7" s="1"/>
  <c r="J4443" i="7"/>
  <c r="K4443" i="7" s="1"/>
  <c r="L3632" i="7"/>
  <c r="L3568" i="7"/>
  <c r="L3854" i="7"/>
  <c r="L2946" i="7"/>
  <c r="J3134" i="7"/>
  <c r="K3134" i="7" s="1"/>
  <c r="L3301" i="7"/>
  <c r="L2551" i="7"/>
  <c r="L2439" i="7"/>
  <c r="L2271" i="7"/>
  <c r="L1887" i="7"/>
  <c r="L2045" i="7"/>
  <c r="L2041" i="7"/>
  <c r="L4429" i="7"/>
  <c r="L4205" i="7"/>
  <c r="L4194" i="7"/>
  <c r="L3709" i="7"/>
  <c r="L2754" i="7"/>
  <c r="L3493" i="7"/>
  <c r="L1743" i="7"/>
  <c r="L2465" i="7"/>
  <c r="L2621" i="7"/>
  <c r="L2541" i="7"/>
  <c r="L2205" i="7"/>
  <c r="L1403" i="7"/>
  <c r="L566" i="7"/>
  <c r="J335" i="7"/>
  <c r="K335" i="7" s="1"/>
  <c r="J66" i="7"/>
  <c r="K66" i="7" s="1"/>
  <c r="L1147" i="7"/>
  <c r="L160" i="7"/>
  <c r="J784" i="7"/>
  <c r="K784" i="7" s="1"/>
  <c r="L1909" i="7"/>
  <c r="L1311" i="7"/>
  <c r="J129" i="7"/>
  <c r="K129" i="7" s="1"/>
  <c r="L1561" i="7"/>
  <c r="L1203" i="7"/>
  <c r="L224" i="7"/>
  <c r="L5665" i="7"/>
  <c r="L5280" i="7"/>
  <c r="J5219" i="7"/>
  <c r="K5219" i="7" s="1"/>
  <c r="J4896" i="7"/>
  <c r="K4896" i="7" s="1"/>
  <c r="L3064" i="7"/>
  <c r="L3016" i="7"/>
  <c r="L5719" i="7"/>
  <c r="L5655" i="7"/>
  <c r="L5567" i="7"/>
  <c r="J5690" i="7"/>
  <c r="K5690" i="7" s="1"/>
  <c r="J5389" i="7"/>
  <c r="K5389" i="7" s="1"/>
  <c r="J5367" i="7"/>
  <c r="K5367" i="7" s="1"/>
  <c r="L3179" i="7"/>
  <c r="J6306" i="7"/>
  <c r="K6306" i="7" s="1"/>
  <c r="L6060" i="7"/>
  <c r="L5585" i="7"/>
  <c r="L5292" i="7"/>
  <c r="J5285" i="7"/>
  <c r="K5285" i="7" s="1"/>
  <c r="L4953" i="7"/>
  <c r="L5137" i="7"/>
  <c r="L3914" i="7"/>
  <c r="N2728" i="7"/>
  <c r="O2728" i="7" s="1"/>
  <c r="L3220" i="7"/>
  <c r="L2081" i="7"/>
  <c r="L2473" i="7"/>
  <c r="J6119" i="7"/>
  <c r="K6119" i="7" s="1"/>
  <c r="J5694" i="7"/>
  <c r="K5694" i="7" s="1"/>
  <c r="J5582" i="7"/>
  <c r="K5582" i="7" s="1"/>
  <c r="L5163" i="7"/>
  <c r="L5127" i="7"/>
  <c r="L5091" i="7"/>
  <c r="L5055" i="7"/>
  <c r="L5019" i="7"/>
  <c r="L4983" i="7"/>
  <c r="L4951" i="7"/>
  <c r="J4856" i="7"/>
  <c r="K4856" i="7" s="1"/>
  <c r="L3944" i="7"/>
  <c r="N2756" i="7"/>
  <c r="O2756" i="7" s="1"/>
  <c r="L2649" i="7"/>
  <c r="L2337" i="7"/>
  <c r="L5085" i="7"/>
  <c r="J3947" i="7"/>
  <c r="K3947" i="7" s="1"/>
  <c r="L4458" i="7"/>
  <c r="L4186" i="7"/>
  <c r="L4046" i="7"/>
  <c r="L4646" i="7"/>
  <c r="J3238" i="7"/>
  <c r="K3238" i="7" s="1"/>
  <c r="L3237" i="7"/>
  <c r="L3341" i="7"/>
  <c r="N1841" i="7"/>
  <c r="O1841" i="7" s="1"/>
  <c r="L3000" i="7"/>
  <c r="L2225" i="7"/>
  <c r="L1881" i="7"/>
  <c r="L2668" i="7"/>
  <c r="L1481" i="7"/>
  <c r="N468" i="7"/>
  <c r="O468" i="7" s="1"/>
  <c r="L814" i="7"/>
  <c r="L171" i="7"/>
  <c r="S171" i="7" s="1"/>
  <c r="L44" i="7"/>
  <c r="J4852" i="7"/>
  <c r="K4852" i="7" s="1"/>
  <c r="L4648" i="7"/>
  <c r="L3765" i="7"/>
  <c r="L3541" i="7"/>
  <c r="L2625" i="7"/>
  <c r="L4981" i="7"/>
  <c r="L4022" i="7"/>
  <c r="L3744" i="7"/>
  <c r="L3680" i="7"/>
  <c r="L3098" i="7"/>
  <c r="L3010" i="7"/>
  <c r="L3878" i="7"/>
  <c r="J3291" i="7"/>
  <c r="K3291" i="7" s="1"/>
  <c r="L2599" i="7"/>
  <c r="L2415" i="7"/>
  <c r="L2351" i="7"/>
  <c r="L2215" i="7"/>
  <c r="L2143" i="7"/>
  <c r="L2055" i="7"/>
  <c r="L1951" i="7"/>
  <c r="L1893" i="7"/>
  <c r="N748" i="7"/>
  <c r="O748" i="7" s="1"/>
  <c r="L760" i="7"/>
  <c r="L456" i="7"/>
  <c r="L4718" i="7"/>
  <c r="L4509" i="7"/>
  <c r="L4349" i="7"/>
  <c r="L4093" i="7"/>
  <c r="L4426" i="7"/>
  <c r="L4462" i="7"/>
  <c r="L2802" i="7"/>
  <c r="N1781" i="7"/>
  <c r="O1781" i="7" s="1"/>
  <c r="L2681" i="7"/>
  <c r="S2681" i="7" s="1"/>
  <c r="L2281" i="7"/>
  <c r="L1635" i="7"/>
  <c r="L2657" i="7"/>
  <c r="L2445" i="7"/>
  <c r="N356" i="7"/>
  <c r="O356" i="7" s="1"/>
  <c r="L1857" i="7"/>
  <c r="L682" i="7"/>
  <c r="L434" i="7"/>
  <c r="J1380" i="7"/>
  <c r="K1380" i="7" s="1"/>
  <c r="J1312" i="7"/>
  <c r="K1312" i="7" s="1"/>
  <c r="J1216" i="7"/>
  <c r="K1216" i="7" s="1"/>
  <c r="L783" i="7"/>
  <c r="L622" i="7"/>
  <c r="J334" i="7"/>
  <c r="K334" i="7" s="1"/>
  <c r="J1478" i="7"/>
  <c r="K1478" i="7" s="1"/>
  <c r="L2185" i="7"/>
  <c r="J1670" i="7"/>
  <c r="K1670" i="7" s="1"/>
  <c r="L1099" i="7"/>
  <c r="J413" i="7"/>
  <c r="K413" i="7" s="1"/>
  <c r="L1873" i="7"/>
  <c r="L791" i="7"/>
  <c r="L1219" i="7"/>
  <c r="L827" i="7"/>
  <c r="L6242" i="7"/>
  <c r="L5440" i="7"/>
  <c r="L5411" i="7"/>
  <c r="S5411" i="7" s="1"/>
  <c r="L6089" i="7"/>
  <c r="L6351" i="7"/>
  <c r="L6315" i="7"/>
  <c r="N5958" i="7"/>
  <c r="O5958" i="7" s="1"/>
  <c r="L5806" i="7"/>
  <c r="N5394" i="7"/>
  <c r="O5394" i="7" s="1"/>
  <c r="J6406" i="7"/>
  <c r="K6406" i="7" s="1"/>
  <c r="J6161" i="7"/>
  <c r="K6161" i="7" s="1"/>
  <c r="J5351" i="7"/>
  <c r="K5351" i="7" s="1"/>
  <c r="N4278" i="7"/>
  <c r="O4278" i="7" s="1"/>
  <c r="L3209" i="7"/>
  <c r="L2920" i="7"/>
  <c r="L2193" i="7"/>
  <c r="L2508" i="7"/>
  <c r="J5995" i="7"/>
  <c r="K5995" i="7" s="1"/>
  <c r="J5088" i="7"/>
  <c r="K5088" i="7" s="1"/>
  <c r="L4738" i="7"/>
  <c r="L4676" i="7"/>
  <c r="L3928" i="7"/>
  <c r="N2752" i="7"/>
  <c r="O2752" i="7" s="1"/>
  <c r="L3012" i="7"/>
  <c r="L3363" i="7"/>
  <c r="J5999" i="7"/>
  <c r="K5999" i="7" s="1"/>
  <c r="L5691" i="7"/>
  <c r="N4502" i="7"/>
  <c r="O4502" i="7" s="1"/>
  <c r="L3949" i="7"/>
  <c r="S3949" i="7" s="1"/>
  <c r="L3187" i="7"/>
  <c r="L3972" i="7"/>
  <c r="L3092" i="7"/>
  <c r="L5515" i="7"/>
  <c r="N4326" i="7"/>
  <c r="O4326" i="7" s="1"/>
  <c r="L4465" i="7"/>
  <c r="L4010" i="7"/>
  <c r="L3120" i="7"/>
  <c r="J4027" i="7"/>
  <c r="K4027" i="7" s="1"/>
  <c r="J3334" i="7"/>
  <c r="K3334" i="7" s="1"/>
  <c r="J3973" i="7"/>
  <c r="K3973" i="7" s="1"/>
  <c r="N1825" i="7"/>
  <c r="O1825" i="7" s="1"/>
  <c r="J3591" i="7"/>
  <c r="K3591" i="7" s="1"/>
  <c r="J3063" i="7"/>
  <c r="K3063" i="7" s="1"/>
  <c r="J3011" i="7"/>
  <c r="K3011" i="7" s="1"/>
  <c r="L714" i="7"/>
  <c r="J5000" i="7"/>
  <c r="K5000" i="7" s="1"/>
  <c r="J4388" i="7"/>
  <c r="K4388" i="7" s="1"/>
  <c r="J2332" i="7"/>
  <c r="K2332" i="7" s="1"/>
  <c r="N1399" i="7"/>
  <c r="O1399" i="7" s="1"/>
  <c r="L819" i="7"/>
  <c r="L91" i="7"/>
  <c r="J4420" i="7"/>
  <c r="K4420" i="7" s="1"/>
  <c r="J3294" i="7"/>
  <c r="K3294" i="7" s="1"/>
  <c r="J3985" i="7"/>
  <c r="K3985" i="7" s="1"/>
  <c r="L3062" i="7"/>
  <c r="L2507" i="7"/>
  <c r="L2363" i="7"/>
  <c r="L2219" i="7"/>
  <c r="L2067" i="7"/>
  <c r="L1931" i="7"/>
  <c r="L1763" i="7"/>
  <c r="J2951" i="7"/>
  <c r="K2951" i="7" s="1"/>
  <c r="J2588" i="7"/>
  <c r="K2588" i="7" s="1"/>
  <c r="N1335" i="7"/>
  <c r="O1335" i="7" s="1"/>
  <c r="L643" i="7"/>
  <c r="L1502" i="7"/>
  <c r="J4992" i="7"/>
  <c r="K4992" i="7" s="1"/>
  <c r="L2842" i="7"/>
  <c r="J4057" i="7"/>
  <c r="K4057" i="7" s="1"/>
  <c r="J2408" i="7"/>
  <c r="K2408" i="7" s="1"/>
  <c r="J2244" i="7"/>
  <c r="K2244" i="7" s="1"/>
  <c r="N1007" i="7"/>
  <c r="O1007" i="7" s="1"/>
  <c r="L159" i="7"/>
  <c r="J2520" i="7"/>
  <c r="K2520" i="7" s="1"/>
  <c r="J888" i="7"/>
  <c r="K888" i="7" s="1"/>
  <c r="J1317" i="7"/>
  <c r="K1317" i="7" s="1"/>
  <c r="J573" i="7"/>
  <c r="K573" i="7" s="1"/>
  <c r="N596" i="7"/>
  <c r="O596" i="7" s="1"/>
  <c r="J1021" i="7"/>
  <c r="K1021" i="7" s="1"/>
  <c r="J287" i="7"/>
  <c r="K287" i="7" s="1"/>
  <c r="J657" i="7"/>
  <c r="K657" i="7" s="1"/>
  <c r="N6393" i="7"/>
  <c r="O6393" i="7" s="1"/>
  <c r="L5906" i="7"/>
  <c r="L5424" i="7"/>
  <c r="L5272" i="7"/>
  <c r="N6212" i="7"/>
  <c r="O6212" i="7" s="1"/>
  <c r="L6299" i="7"/>
  <c r="N5950" i="7"/>
  <c r="O5950" i="7" s="1"/>
  <c r="J6402" i="7"/>
  <c r="K6402" i="7" s="1"/>
  <c r="J5862" i="7"/>
  <c r="K5862" i="7" s="1"/>
  <c r="N4126" i="7"/>
  <c r="O4126" i="7" s="1"/>
  <c r="N2840" i="7"/>
  <c r="O2840" i="7" s="1"/>
  <c r="L2888" i="7"/>
  <c r="N2809" i="7"/>
  <c r="O2809" i="7" s="1"/>
  <c r="J6391" i="7"/>
  <c r="K6391" i="7" s="1"/>
  <c r="J5968" i="7"/>
  <c r="K5968" i="7" s="1"/>
  <c r="J5616" i="7"/>
  <c r="K5616" i="7" s="1"/>
  <c r="N4549" i="7"/>
  <c r="O4549" i="7" s="1"/>
  <c r="N3545" i="7"/>
  <c r="O3545" i="7" s="1"/>
  <c r="L3116" i="7"/>
  <c r="J6342" i="7"/>
  <c r="K6342" i="7" s="1"/>
  <c r="J6055" i="7"/>
  <c r="K6055" i="7" s="1"/>
  <c r="L5683" i="7"/>
  <c r="N4450" i="7"/>
  <c r="O4450" i="7" s="1"/>
  <c r="L3933" i="7"/>
  <c r="L2569" i="7"/>
  <c r="J5928" i="7"/>
  <c r="K5928" i="7" s="1"/>
  <c r="J5854" i="7"/>
  <c r="K5854" i="7" s="1"/>
  <c r="N4674" i="7"/>
  <c r="O4674" i="7" s="1"/>
  <c r="L4665" i="7"/>
  <c r="N3866" i="7"/>
  <c r="O3866" i="7" s="1"/>
  <c r="L3994" i="7"/>
  <c r="L3232" i="7"/>
  <c r="L2601" i="7"/>
  <c r="J4944" i="7"/>
  <c r="K4944" i="7" s="1"/>
  <c r="J3382" i="7"/>
  <c r="K3382" i="7" s="1"/>
  <c r="J3495" i="7"/>
  <c r="K3495" i="7" s="1"/>
  <c r="J3527" i="7"/>
  <c r="K3527" i="7" s="1"/>
  <c r="J3695" i="7"/>
  <c r="K3695" i="7" s="1"/>
  <c r="N656" i="7"/>
  <c r="O656" i="7" s="1"/>
  <c r="L586" i="7"/>
  <c r="L296" i="7"/>
  <c r="J4796" i="7"/>
  <c r="K4796" i="7" s="1"/>
  <c r="J3312" i="7"/>
  <c r="K3312" i="7" s="1"/>
  <c r="J2296" i="7"/>
  <c r="K2296" i="7" s="1"/>
  <c r="J2552" i="7"/>
  <c r="K2552" i="7" s="1"/>
  <c r="L768" i="7"/>
  <c r="J4236" i="7"/>
  <c r="K4236" i="7" s="1"/>
  <c r="J3759" i="7"/>
  <c r="K3759" i="7" s="1"/>
  <c r="J3307" i="7"/>
  <c r="K3307" i="7" s="1"/>
  <c r="L3014" i="7"/>
  <c r="L2854" i="7"/>
  <c r="P2731" i="7"/>
  <c r="Q2731" i="7" s="1"/>
  <c r="R2731" i="7" s="1"/>
  <c r="L2627" i="7"/>
  <c r="L2499" i="7"/>
  <c r="L2355" i="7"/>
  <c r="L2203" i="7"/>
  <c r="L2059" i="7"/>
  <c r="L1923" i="7"/>
  <c r="L1747" i="7"/>
  <c r="J2336" i="7"/>
  <c r="K2336" i="7" s="1"/>
  <c r="L594" i="7"/>
  <c r="L1470" i="7"/>
  <c r="L563" i="7"/>
  <c r="L2826" i="7"/>
  <c r="J1944" i="7"/>
  <c r="K1944" i="7" s="1"/>
  <c r="N1055" i="7"/>
  <c r="O1055" i="7" s="1"/>
  <c r="J1064" i="7"/>
  <c r="K1064" i="7" s="1"/>
  <c r="J925" i="7"/>
  <c r="K925" i="7" s="1"/>
  <c r="J1952" i="7"/>
  <c r="K1952" i="7" s="1"/>
  <c r="J806" i="7"/>
  <c r="K806" i="7" s="1"/>
  <c r="J1385" i="7"/>
  <c r="K1385" i="7" s="1"/>
  <c r="J1157" i="7"/>
  <c r="K1157" i="7" s="1"/>
  <c r="J318" i="7"/>
  <c r="K318" i="7" s="1"/>
  <c r="L1608" i="7"/>
  <c r="J517" i="7"/>
  <c r="K517" i="7" s="1"/>
  <c r="L6313" i="7"/>
  <c r="L5948" i="7"/>
  <c r="S5948" i="7" s="1"/>
  <c r="L5681" i="7"/>
  <c r="L5184" i="7"/>
  <c r="L6214" i="7"/>
  <c r="L5685" i="7"/>
  <c r="L6424" i="7"/>
  <c r="N6156" i="7"/>
  <c r="O6156" i="7" s="1"/>
  <c r="N6353" i="7"/>
  <c r="O6353" i="7" s="1"/>
  <c r="L5733" i="7"/>
  <c r="L5224" i="7"/>
  <c r="J6330" i="7"/>
  <c r="K6330" i="7" s="1"/>
  <c r="J6137" i="7"/>
  <c r="K6137" i="7" s="1"/>
  <c r="L4782" i="7"/>
  <c r="S4782" i="7" s="1"/>
  <c r="L3392" i="7"/>
  <c r="L3207" i="7"/>
  <c r="S3207" i="7" s="1"/>
  <c r="L2793" i="7"/>
  <c r="J6399" i="7"/>
  <c r="K6399" i="7" s="1"/>
  <c r="L5523" i="7"/>
  <c r="J5744" i="7"/>
  <c r="K5744" i="7" s="1"/>
  <c r="N4634" i="7"/>
  <c r="O4634" i="7" s="1"/>
  <c r="L4614" i="7"/>
  <c r="L3208" i="7"/>
  <c r="L2393" i="7"/>
  <c r="J6265" i="7"/>
  <c r="K6265" i="7" s="1"/>
  <c r="L5739" i="7"/>
  <c r="L5603" i="7"/>
  <c r="J5676" i="7"/>
  <c r="K5676" i="7" s="1"/>
  <c r="J5379" i="7"/>
  <c r="K5379" i="7" s="1"/>
  <c r="N2796" i="7"/>
  <c r="O2796" i="7" s="1"/>
  <c r="L2269" i="7"/>
  <c r="L6098" i="7"/>
  <c r="J6007" i="7"/>
  <c r="K6007" i="7" s="1"/>
  <c r="L5183" i="7"/>
  <c r="L3938" i="7"/>
  <c r="N3393" i="7"/>
  <c r="O3393" i="7" s="1"/>
  <c r="L3216" i="7"/>
  <c r="L2549" i="7"/>
  <c r="J4384" i="7"/>
  <c r="K4384" i="7" s="1"/>
  <c r="J3366" i="7"/>
  <c r="K3366" i="7" s="1"/>
  <c r="J3407" i="7"/>
  <c r="K3407" i="7" s="1"/>
  <c r="J3727" i="7"/>
  <c r="K3727" i="7" s="1"/>
  <c r="L790" i="7"/>
  <c r="J5120" i="7"/>
  <c r="K5120" i="7" s="1"/>
  <c r="J4460" i="7"/>
  <c r="K4460" i="7" s="1"/>
  <c r="J3287" i="7"/>
  <c r="K3287" i="7" s="1"/>
  <c r="N911" i="7"/>
  <c r="O911" i="7" s="1"/>
  <c r="L752" i="7"/>
  <c r="J4187" i="7"/>
  <c r="K4187" i="7" s="1"/>
  <c r="J4123" i="7"/>
  <c r="K4123" i="7" s="1"/>
  <c r="J4412" i="7"/>
  <c r="K4412" i="7" s="1"/>
  <c r="J4284" i="7"/>
  <c r="K4284" i="7" s="1"/>
  <c r="J3969" i="7"/>
  <c r="K3969" i="7" s="1"/>
  <c r="J3463" i="7"/>
  <c r="K3463" i="7" s="1"/>
  <c r="L3110" i="7"/>
  <c r="L2838" i="7"/>
  <c r="L2651" i="7"/>
  <c r="L2483" i="7"/>
  <c r="L2347" i="7"/>
  <c r="L2187" i="7"/>
  <c r="L2051" i="7"/>
  <c r="L1915" i="7"/>
  <c r="L1731" i="7"/>
  <c r="J1860" i="7"/>
  <c r="K1860" i="7" s="1"/>
  <c r="N1444" i="7"/>
  <c r="O1444" i="7" s="1"/>
  <c r="L1524" i="7"/>
  <c r="S1524" i="7" s="1"/>
  <c r="L570" i="7"/>
  <c r="S570" i="7" s="1"/>
  <c r="L111" i="7"/>
  <c r="J3999" i="7"/>
  <c r="K3999" i="7" s="1"/>
  <c r="J4404" i="7"/>
  <c r="K4404" i="7" s="1"/>
  <c r="L2810" i="7"/>
  <c r="L1767" i="7"/>
  <c r="J2280" i="7"/>
  <c r="K2280" i="7" s="1"/>
  <c r="L13" i="7"/>
  <c r="J864" i="7"/>
  <c r="K864" i="7" s="1"/>
  <c r="J1117" i="7"/>
  <c r="K1117" i="7" s="1"/>
  <c r="L462" i="7"/>
  <c r="L383" i="7"/>
  <c r="J369" i="7"/>
  <c r="K369" i="7" s="1"/>
  <c r="N6160" i="7"/>
  <c r="O6160" i="7" s="1"/>
  <c r="L5448" i="7"/>
  <c r="L5128" i="7"/>
  <c r="N6264" i="7"/>
  <c r="O6264" i="7" s="1"/>
  <c r="N5505" i="7"/>
  <c r="O5505" i="7" s="1"/>
  <c r="L5653" i="7"/>
  <c r="L5668" i="7"/>
  <c r="S5668" i="7" s="1"/>
  <c r="N6168" i="7"/>
  <c r="O6168" i="7" s="1"/>
  <c r="L5803" i="7"/>
  <c r="J6419" i="7"/>
  <c r="K6419" i="7" s="1"/>
  <c r="J6273" i="7"/>
  <c r="K6273" i="7" s="1"/>
  <c r="N4482" i="7"/>
  <c r="O4482" i="7" s="1"/>
  <c r="N3898" i="7"/>
  <c r="O3898" i="7" s="1"/>
  <c r="N2880" i="7"/>
  <c r="O2880" i="7" s="1"/>
  <c r="L3316" i="7"/>
  <c r="J6209" i="7"/>
  <c r="K6209" i="7" s="1"/>
  <c r="L5507" i="7"/>
  <c r="J5664" i="7"/>
  <c r="K5664" i="7" s="1"/>
  <c r="J5423" i="7"/>
  <c r="K5423" i="7" s="1"/>
  <c r="L3916" i="7"/>
  <c r="S3916" i="7" s="1"/>
  <c r="L4025" i="7"/>
  <c r="S4025" i="7" s="1"/>
  <c r="L2301" i="7"/>
  <c r="L6397" i="7"/>
  <c r="J6213" i="7"/>
  <c r="K6213" i="7" s="1"/>
  <c r="L5699" i="7"/>
  <c r="J5991" i="7"/>
  <c r="K5991" i="7" s="1"/>
  <c r="J5363" i="7"/>
  <c r="K5363" i="7" s="1"/>
  <c r="L4746" i="7"/>
  <c r="N2852" i="7"/>
  <c r="O2852" i="7" s="1"/>
  <c r="L3284" i="7"/>
  <c r="J5848" i="7"/>
  <c r="K5848" i="7" s="1"/>
  <c r="L5531" i="7"/>
  <c r="L4481" i="7"/>
  <c r="L3197" i="7"/>
  <c r="L3028" i="7"/>
  <c r="J5080" i="7"/>
  <c r="K5080" i="7" s="1"/>
  <c r="J4675" i="7"/>
  <c r="K4675" i="7" s="1"/>
  <c r="J3399" i="7"/>
  <c r="K3399" i="7" s="1"/>
  <c r="L1835" i="7"/>
  <c r="J2849" i="7"/>
  <c r="K2849" i="7" s="1"/>
  <c r="J5052" i="7"/>
  <c r="K5052" i="7" s="1"/>
  <c r="J4308" i="7"/>
  <c r="K4308" i="7" s="1"/>
  <c r="J3423" i="7"/>
  <c r="K3423" i="7" s="1"/>
  <c r="J3280" i="7"/>
  <c r="K3280" i="7" s="1"/>
  <c r="J3607" i="7"/>
  <c r="K3607" i="7" s="1"/>
  <c r="J2500" i="7"/>
  <c r="K2500" i="7" s="1"/>
  <c r="N756" i="7"/>
  <c r="O756" i="7" s="1"/>
  <c r="J3374" i="7"/>
  <c r="K3374" i="7" s="1"/>
  <c r="J4204" i="7"/>
  <c r="K4204" i="7" s="1"/>
  <c r="L3070" i="7"/>
  <c r="L2918" i="7"/>
  <c r="L2579" i="7"/>
  <c r="L2443" i="7"/>
  <c r="L2299" i="7"/>
  <c r="L2147" i="7"/>
  <c r="L1875" i="7"/>
  <c r="J2460" i="7"/>
  <c r="K2460" i="7" s="1"/>
  <c r="L1724" i="7"/>
  <c r="L355" i="7"/>
  <c r="J4629" i="7"/>
  <c r="K4629" i="7" s="1"/>
  <c r="J4200" i="7"/>
  <c r="K4200" i="7" s="1"/>
  <c r="J4196" i="7"/>
  <c r="K4196" i="7" s="1"/>
  <c r="J3322" i="7"/>
  <c r="K3322" i="7" s="1"/>
  <c r="J3343" i="7"/>
  <c r="K3343" i="7" s="1"/>
  <c r="J1976" i="7"/>
  <c r="K1976" i="7" s="1"/>
  <c r="N559" i="7"/>
  <c r="O559" i="7" s="1"/>
  <c r="L237" i="7"/>
  <c r="S237" i="7" s="1"/>
  <c r="J1297" i="7"/>
  <c r="K1297" i="7" s="1"/>
  <c r="J941" i="7"/>
  <c r="K941" i="7" s="1"/>
  <c r="J725" i="7"/>
  <c r="K725" i="7" s="1"/>
  <c r="J257" i="7"/>
  <c r="K257" i="7" s="1"/>
  <c r="J1345" i="7"/>
  <c r="K1345" i="7" s="1"/>
  <c r="J1185" i="7"/>
  <c r="K1185" i="7" s="1"/>
  <c r="J1133" i="7"/>
  <c r="K1133" i="7" s="1"/>
  <c r="J417" i="7"/>
  <c r="K417" i="7" s="1"/>
  <c r="J780" i="7"/>
  <c r="K780" i="7" s="1"/>
  <c r="J1381" i="7"/>
  <c r="K1381" i="7" s="1"/>
  <c r="J1209" i="7"/>
  <c r="K1209" i="7" s="1"/>
  <c r="J1257" i="7"/>
  <c r="K1257" i="7" s="1"/>
  <c r="J2164" i="7"/>
  <c r="K2164" i="7" s="1"/>
  <c r="J185" i="7"/>
  <c r="K185" i="7" s="1"/>
  <c r="L6166" i="7"/>
  <c r="L5096" i="7"/>
  <c r="S5096" i="7" s="1"/>
  <c r="L6303" i="7"/>
  <c r="L5380" i="7"/>
  <c r="L5967" i="7"/>
  <c r="S5967" i="7" s="1"/>
  <c r="L5548" i="7"/>
  <c r="J5857" i="7"/>
  <c r="K5857" i="7" s="1"/>
  <c r="J5345" i="7"/>
  <c r="K5345" i="7" s="1"/>
  <c r="N4797" i="7"/>
  <c r="O4797" i="7" s="1"/>
  <c r="L4759" i="7"/>
  <c r="L4787" i="7"/>
  <c r="S4787" i="7" s="1"/>
  <c r="L4337" i="7"/>
  <c r="L4209" i="7"/>
  <c r="L4081" i="7"/>
  <c r="L3123" i="7"/>
  <c r="J6082" i="7"/>
  <c r="K6082" i="7" s="1"/>
  <c r="L5776" i="7"/>
  <c r="J5650" i="7"/>
  <c r="K5650" i="7" s="1"/>
  <c r="J5373" i="7"/>
  <c r="K5373" i="7" s="1"/>
  <c r="L5216" i="7"/>
  <c r="J5126" i="7"/>
  <c r="K5126" i="7" s="1"/>
  <c r="N4823" i="7"/>
  <c r="O4823" i="7" s="1"/>
  <c r="L5189" i="7"/>
  <c r="L4673" i="7"/>
  <c r="J6316" i="7"/>
  <c r="K6316" i="7" s="1"/>
  <c r="L6111" i="7"/>
  <c r="L5633" i="7"/>
  <c r="L5562" i="7"/>
  <c r="L5420" i="7"/>
  <c r="J5277" i="7"/>
  <c r="K5277" i="7" s="1"/>
  <c r="L5073" i="7"/>
  <c r="J4848" i="7"/>
  <c r="K4848" i="7" s="1"/>
  <c r="L6347" i="7"/>
  <c r="L5559" i="7"/>
  <c r="J4918" i="7"/>
  <c r="K4918" i="7" s="1"/>
  <c r="J4824" i="7"/>
  <c r="K4824" i="7" s="1"/>
  <c r="L4774" i="7"/>
  <c r="L4146" i="7"/>
  <c r="L3293" i="7"/>
  <c r="L2984" i="7"/>
  <c r="L2513" i="7"/>
  <c r="L2125" i="7"/>
  <c r="L4506" i="7"/>
  <c r="L4354" i="7"/>
  <c r="N2712" i="7"/>
  <c r="O2712" i="7" s="1"/>
  <c r="L3437" i="7"/>
  <c r="L3167" i="7"/>
  <c r="N1467" i="7"/>
  <c r="O1467" i="7" s="1"/>
  <c r="N412" i="7"/>
  <c r="O412" i="7" s="1"/>
  <c r="L618" i="7"/>
  <c r="S618" i="7" s="1"/>
  <c r="L130" i="7"/>
  <c r="L144" i="7"/>
  <c r="N4672" i="7"/>
  <c r="O4672" i="7" s="1"/>
  <c r="J4379" i="7"/>
  <c r="K4379" i="7" s="1"/>
  <c r="J4315" i="7"/>
  <c r="K4315" i="7" s="1"/>
  <c r="J4251" i="7"/>
  <c r="K4251" i="7" s="1"/>
  <c r="L4490" i="7"/>
  <c r="L3926" i="7"/>
  <c r="L3042" i="7"/>
  <c r="L2954" i="7"/>
  <c r="L3565" i="7"/>
  <c r="L2944" i="7"/>
  <c r="L2503" i="7"/>
  <c r="L2311" i="7"/>
  <c r="L2207" i="7"/>
  <c r="L1895" i="7"/>
  <c r="L2729" i="7"/>
  <c r="L2233" i="7"/>
  <c r="L4694" i="7"/>
  <c r="L4632" i="7"/>
  <c r="L4397" i="7"/>
  <c r="L4237" i="7"/>
  <c r="L3888" i="7"/>
  <c r="L3693" i="7"/>
  <c r="L3733" i="7"/>
  <c r="L3183" i="7"/>
  <c r="L1775" i="7"/>
  <c r="L2409" i="7"/>
  <c r="L2321" i="7"/>
  <c r="L1187" i="7"/>
  <c r="L614" i="7"/>
  <c r="J1566" i="7"/>
  <c r="K1566" i="7" s="1"/>
  <c r="L1480" i="7"/>
  <c r="L1211" i="7"/>
  <c r="L711" i="7"/>
  <c r="S711" i="7" s="1"/>
  <c r="L1163" i="7"/>
  <c r="L630" i="7"/>
  <c r="J195" i="7"/>
  <c r="K195" i="7" s="1"/>
  <c r="L1529" i="7"/>
  <c r="L1969" i="7"/>
  <c r="L1059" i="7"/>
  <c r="L1231" i="7"/>
  <c r="N362" i="7"/>
  <c r="O362" i="7" s="1"/>
  <c r="L867" i="7"/>
  <c r="J375" i="7"/>
  <c r="K375" i="7" s="1"/>
  <c r="L84" i="7"/>
  <c r="L510" i="7"/>
  <c r="L6343" i="7"/>
  <c r="L6099" i="7"/>
  <c r="L5784" i="7"/>
  <c r="J5116" i="7"/>
  <c r="K5116" i="7" s="1"/>
  <c r="L4598" i="7"/>
  <c r="L3974" i="7"/>
  <c r="L3096" i="7"/>
  <c r="L2940" i="7"/>
  <c r="J6423" i="7"/>
  <c r="K6423" i="7" s="1"/>
  <c r="L5743" i="7"/>
  <c r="L5679" i="7"/>
  <c r="L5591" i="7"/>
  <c r="J5674" i="7"/>
  <c r="K5674" i="7" s="1"/>
  <c r="N5442" i="7"/>
  <c r="O5442" i="7" s="1"/>
  <c r="J5271" i="7"/>
  <c r="K5271" i="7" s="1"/>
  <c r="L5117" i="7"/>
  <c r="J4868" i="7"/>
  <c r="K4868" i="7" s="1"/>
  <c r="N4334" i="7"/>
  <c r="O4334" i="7" s="1"/>
  <c r="N3189" i="7"/>
  <c r="O3189" i="7" s="1"/>
  <c r="L3300" i="7"/>
  <c r="N2877" i="7"/>
  <c r="O2877" i="7" s="1"/>
  <c r="L1933" i="7"/>
  <c r="L2509" i="7"/>
  <c r="L2525" i="7"/>
  <c r="J6340" i="7"/>
  <c r="K6340" i="7" s="1"/>
  <c r="L6094" i="7"/>
  <c r="L5554" i="7"/>
  <c r="L5260" i="7"/>
  <c r="N4777" i="7"/>
  <c r="O4777" i="7" s="1"/>
  <c r="J5190" i="7"/>
  <c r="K5190" i="7" s="1"/>
  <c r="L4993" i="7"/>
  <c r="L3348" i="7"/>
  <c r="L2049" i="7"/>
  <c r="L2289" i="7"/>
  <c r="J6422" i="7"/>
  <c r="K6422" i="7" s="1"/>
  <c r="J5742" i="7"/>
  <c r="K5742" i="7" s="1"/>
  <c r="L5175" i="7"/>
  <c r="L5139" i="7"/>
  <c r="L5107" i="7"/>
  <c r="L5071" i="7"/>
  <c r="L5031" i="7"/>
  <c r="L4999" i="7"/>
  <c r="L4963" i="7"/>
  <c r="L4931" i="7"/>
  <c r="J5307" i="7"/>
  <c r="K5307" i="7" s="1"/>
  <c r="L4883" i="7"/>
  <c r="J4860" i="7"/>
  <c r="K4860" i="7" s="1"/>
  <c r="L3912" i="7"/>
  <c r="N2748" i="7"/>
  <c r="O2748" i="7" s="1"/>
  <c r="L2972" i="7"/>
  <c r="L2613" i="7"/>
  <c r="L4949" i="7"/>
  <c r="N4566" i="7"/>
  <c r="O4566" i="7" s="1"/>
  <c r="J4636" i="7"/>
  <c r="K4636" i="7" s="1"/>
  <c r="L4298" i="7"/>
  <c r="L4170" i="7"/>
  <c r="J3222" i="7"/>
  <c r="K3222" i="7" s="1"/>
  <c r="L2846" i="7"/>
  <c r="L3685" i="7"/>
  <c r="L3020" i="7"/>
  <c r="L2896" i="7"/>
  <c r="L1706" i="7"/>
  <c r="L728" i="7"/>
  <c r="L4698" i="7"/>
  <c r="L4662" i="7"/>
  <c r="L4034" i="7"/>
  <c r="L3653" i="7"/>
  <c r="L3525" i="7"/>
  <c r="J2841" i="7"/>
  <c r="K2841" i="7" s="1"/>
  <c r="L2573" i="7"/>
  <c r="L2009" i="7"/>
  <c r="J4028" i="7"/>
  <c r="K4028" i="7" s="1"/>
  <c r="L3824" i="7"/>
  <c r="L3488" i="7"/>
  <c r="J3230" i="7"/>
  <c r="K3230" i="7" s="1"/>
  <c r="L3106" i="7"/>
  <c r="L3034" i="7"/>
  <c r="L2966" i="7"/>
  <c r="L2898" i="7"/>
  <c r="J3174" i="7"/>
  <c r="K3174" i="7" s="1"/>
  <c r="L3285" i="7"/>
  <c r="L2655" i="7"/>
  <c r="L2591" i="7"/>
  <c r="L2519" i="7"/>
  <c r="L2391" i="7"/>
  <c r="L2255" i="7"/>
  <c r="L2167" i="7"/>
  <c r="L2079" i="7"/>
  <c r="L2015" i="7"/>
  <c r="L1927" i="7"/>
  <c r="L2689" i="7"/>
  <c r="L1537" i="7"/>
  <c r="L704" i="7"/>
  <c r="L4125" i="7"/>
  <c r="L4058" i="7"/>
  <c r="L4398" i="7"/>
  <c r="L3445" i="7"/>
  <c r="L3321" i="7"/>
  <c r="L2501" i="7"/>
  <c r="L2453" i="7"/>
  <c r="L2593" i="7"/>
  <c r="L658" i="7"/>
  <c r="L242" i="7"/>
  <c r="L511" i="7"/>
  <c r="L86" i="7"/>
  <c r="J1400" i="7"/>
  <c r="K1400" i="7" s="1"/>
  <c r="J1364" i="7"/>
  <c r="K1364" i="7" s="1"/>
  <c r="J1320" i="7"/>
  <c r="K1320" i="7" s="1"/>
  <c r="J1284" i="7"/>
  <c r="K1284" i="7" s="1"/>
  <c r="J1248" i="7"/>
  <c r="K1248" i="7" s="1"/>
  <c r="J1220" i="7"/>
  <c r="K1220" i="7" s="1"/>
  <c r="J1168" i="7"/>
  <c r="K1168" i="7" s="1"/>
  <c r="J1124" i="7"/>
  <c r="K1124" i="7" s="1"/>
  <c r="J1096" i="7"/>
  <c r="K1096" i="7" s="1"/>
  <c r="J1060" i="7"/>
  <c r="K1060" i="7" s="1"/>
  <c r="J1024" i="7"/>
  <c r="K1024" i="7" s="1"/>
  <c r="L843" i="7"/>
  <c r="L1075" i="7"/>
  <c r="J303" i="7"/>
  <c r="K303" i="7" s="1"/>
  <c r="L1604" i="7"/>
  <c r="L1937" i="7"/>
  <c r="L735" i="7"/>
  <c r="L847" i="7"/>
  <c r="J491" i="7"/>
  <c r="K491" i="7" s="1"/>
  <c r="L1497" i="7"/>
  <c r="J1584" i="7"/>
  <c r="K1584" i="7" s="1"/>
  <c r="L2141" i="7"/>
  <c r="L368" i="7"/>
  <c r="L478" i="7"/>
  <c r="L6210" i="7"/>
  <c r="N6010" i="7"/>
  <c r="O6010" i="7" s="1"/>
  <c r="L5801" i="7"/>
  <c r="S5801" i="7" s="1"/>
  <c r="L5677" i="7"/>
  <c r="L5180" i="7"/>
  <c r="N6176" i="7"/>
  <c r="O6176" i="7" s="1"/>
  <c r="N5398" i="7"/>
  <c r="O5398" i="7" s="1"/>
  <c r="L5040" i="7"/>
  <c r="L6363" i="7"/>
  <c r="L6170" i="7"/>
  <c r="L5741" i="7"/>
  <c r="L5364" i="7"/>
  <c r="L6162" i="7"/>
  <c r="L5108" i="7"/>
  <c r="S5108" i="7" s="1"/>
  <c r="J5441" i="7"/>
  <c r="K5441" i="7" s="1"/>
  <c r="N4869" i="7"/>
  <c r="O4869" i="7" s="1"/>
  <c r="L4803" i="7"/>
  <c r="L4814" i="7"/>
  <c r="L4321" i="7"/>
  <c r="L4193" i="7"/>
  <c r="L4617" i="7"/>
  <c r="N3869" i="7"/>
  <c r="O3869" i="7" s="1"/>
  <c r="N3161" i="7"/>
  <c r="O3161" i="7" s="1"/>
  <c r="L2229" i="7"/>
  <c r="J6308" i="7"/>
  <c r="K6308" i="7" s="1"/>
  <c r="L5519" i="7"/>
  <c r="J5666" i="7"/>
  <c r="K5666" i="7" s="1"/>
  <c r="J5437" i="7"/>
  <c r="K5437" i="7" s="1"/>
  <c r="J5014" i="7"/>
  <c r="K5014" i="7" s="1"/>
  <c r="N4871" i="7"/>
  <c r="O4871" i="7" s="1"/>
  <c r="L5093" i="7"/>
  <c r="J4862" i="7"/>
  <c r="K4862" i="7" s="1"/>
  <c r="L2605" i="7"/>
  <c r="L2755" i="7"/>
  <c r="N6417" i="7"/>
  <c r="O6417" i="7" s="1"/>
  <c r="L6086" i="7"/>
  <c r="L5510" i="7"/>
  <c r="N5222" i="7"/>
  <c r="O5222" i="7" s="1"/>
  <c r="L5165" i="7"/>
  <c r="L5177" i="7"/>
  <c r="L4766" i="7"/>
  <c r="S4766" i="7" s="1"/>
  <c r="L5077" i="7"/>
  <c r="L3661" i="7"/>
  <c r="L3191" i="7"/>
  <c r="L3365" i="7"/>
  <c r="L2633" i="7"/>
  <c r="L2285" i="7"/>
  <c r="J1752" i="7"/>
  <c r="K1752" i="7" s="1"/>
  <c r="J4557" i="7"/>
  <c r="K4557" i="7" s="1"/>
  <c r="L4338" i="7"/>
  <c r="L3906" i="7"/>
  <c r="N2688" i="7"/>
  <c r="O2688" i="7" s="1"/>
  <c r="L3461" i="7"/>
  <c r="L3297" i="7"/>
  <c r="N1757" i="7"/>
  <c r="O1757" i="7" s="1"/>
  <c r="L3176" i="7"/>
  <c r="N1563" i="7"/>
  <c r="O1563" i="7" s="1"/>
  <c r="L2629" i="7"/>
  <c r="N108" i="7"/>
  <c r="O108" i="7" s="1"/>
  <c r="L274" i="7"/>
  <c r="J4523" i="7"/>
  <c r="K4523" i="7" s="1"/>
  <c r="J4459" i="7"/>
  <c r="K4459" i="7" s="1"/>
  <c r="L4242" i="7"/>
  <c r="L3616" i="7"/>
  <c r="L3552" i="7"/>
  <c r="L2994" i="7"/>
  <c r="L2930" i="7"/>
  <c r="L3813" i="7"/>
  <c r="L3159" i="7"/>
  <c r="L2535" i="7"/>
  <c r="L2319" i="7"/>
  <c r="L2199" i="7"/>
  <c r="L1871" i="7"/>
  <c r="L4710" i="7"/>
  <c r="L4141" i="7"/>
  <c r="L3677" i="7"/>
  <c r="L3757" i="7"/>
  <c r="L3337" i="7"/>
  <c r="L2713" i="7"/>
  <c r="L2161" i="7"/>
  <c r="L1651" i="7"/>
  <c r="S1651" i="7" s="1"/>
  <c r="L2597" i="7"/>
  <c r="L1925" i="7"/>
  <c r="J808" i="7"/>
  <c r="K808" i="7" s="1"/>
  <c r="L1355" i="7"/>
  <c r="L1319" i="7"/>
  <c r="L1331" i="7"/>
  <c r="J543" i="7"/>
  <c r="K543" i="7" s="1"/>
  <c r="J302" i="7"/>
  <c r="K302" i="7" s="1"/>
  <c r="J30" i="7"/>
  <c r="K30" i="7" s="1"/>
  <c r="J1580" i="7"/>
  <c r="K1580" i="7" s="1"/>
  <c r="L1291" i="7"/>
  <c r="L947" i="7"/>
  <c r="L662" i="7"/>
  <c r="L423" i="7"/>
  <c r="L1339" i="7"/>
  <c r="L1271" i="7"/>
  <c r="N250" i="7"/>
  <c r="O250" i="7" s="1"/>
  <c r="J353" i="7"/>
  <c r="K353" i="7" s="1"/>
  <c r="L1259" i="7"/>
  <c r="J34" i="7"/>
  <c r="K34" i="7" s="1"/>
  <c r="J6328" i="7"/>
  <c r="K6328" i="7" s="1"/>
  <c r="J5425" i="7"/>
  <c r="K5425" i="7" s="1"/>
  <c r="L5212" i="7"/>
  <c r="L5205" i="7"/>
  <c r="L2853" i="7"/>
  <c r="L2716" i="7"/>
  <c r="N6357" i="7"/>
  <c r="O6357" i="7" s="1"/>
  <c r="J6225" i="7"/>
  <c r="K6225" i="7" s="1"/>
  <c r="L5703" i="7"/>
  <c r="L5639" i="7"/>
  <c r="L5503" i="7"/>
  <c r="J5658" i="7"/>
  <c r="K5658" i="7" s="1"/>
  <c r="J5287" i="7"/>
  <c r="K5287" i="7" s="1"/>
  <c r="L5149" i="7"/>
  <c r="L4957" i="7"/>
  <c r="J4878" i="7"/>
  <c r="K4878" i="7" s="1"/>
  <c r="L3163" i="7"/>
  <c r="L6284" i="7"/>
  <c r="N5786" i="7"/>
  <c r="O5786" i="7" s="1"/>
  <c r="L5534" i="7"/>
  <c r="L5657" i="7"/>
  <c r="J5253" i="7"/>
  <c r="K5253" i="7" s="1"/>
  <c r="L4807" i="7"/>
  <c r="L4929" i="7"/>
  <c r="L5069" i="7"/>
  <c r="N3825" i="7"/>
  <c r="O3825" i="7" s="1"/>
  <c r="L3227" i="7"/>
  <c r="S3227" i="7" s="1"/>
  <c r="L2996" i="7"/>
  <c r="L2857" i="7"/>
  <c r="L2017" i="7"/>
  <c r="L2405" i="7"/>
  <c r="J6358" i="7"/>
  <c r="K6358" i="7" s="1"/>
  <c r="L5511" i="7"/>
  <c r="J5662" i="7"/>
  <c r="K5662" i="7" s="1"/>
  <c r="L5693" i="7"/>
  <c r="L5195" i="7"/>
  <c r="L5155" i="7"/>
  <c r="L5119" i="7"/>
  <c r="L5083" i="7"/>
  <c r="L5043" i="7"/>
  <c r="L5011" i="7"/>
  <c r="L4975" i="7"/>
  <c r="L5641" i="7"/>
  <c r="J4934" i="7"/>
  <c r="K4934" i="7" s="1"/>
  <c r="L5673" i="7"/>
  <c r="L4933" i="7"/>
  <c r="L3932" i="7"/>
  <c r="S3932" i="7" s="1"/>
  <c r="L1949" i="7"/>
  <c r="J3915" i="7"/>
  <c r="K3915" i="7" s="1"/>
  <c r="L4282" i="7"/>
  <c r="L4154" i="7"/>
  <c r="J3206" i="7"/>
  <c r="K3206" i="7" s="1"/>
  <c r="L3886" i="7"/>
  <c r="L3958" i="7"/>
  <c r="N1761" i="7"/>
  <c r="O1761" i="7" s="1"/>
  <c r="N1549" i="7"/>
  <c r="O1549" i="7" s="1"/>
  <c r="N1485" i="7"/>
  <c r="O1485" i="7" s="1"/>
  <c r="L2936" i="7"/>
  <c r="L2013" i="7"/>
  <c r="J3371" i="7"/>
  <c r="K3371" i="7" s="1"/>
  <c r="L2293" i="7"/>
  <c r="L1869" i="7"/>
  <c r="N332" i="7"/>
  <c r="O332" i="7" s="1"/>
  <c r="L57" i="7"/>
  <c r="J4882" i="7"/>
  <c r="K4882" i="7" s="1"/>
  <c r="J4820" i="7"/>
  <c r="K4820" i="7" s="1"/>
  <c r="L3637" i="7"/>
  <c r="J3847" i="7"/>
  <c r="K3847" i="7" s="1"/>
  <c r="L2485" i="7"/>
  <c r="L2277" i="7"/>
  <c r="J4668" i="7"/>
  <c r="K4668" i="7" s="1"/>
  <c r="L3942" i="7"/>
  <c r="L3728" i="7"/>
  <c r="L3082" i="7"/>
  <c r="L2922" i="7"/>
  <c r="L3990" i="7"/>
  <c r="L3253" i="7"/>
  <c r="L2647" i="7"/>
  <c r="L2583" i="7"/>
  <c r="L2399" i="7"/>
  <c r="L2335" i="7"/>
  <c r="L2191" i="7"/>
  <c r="L2103" i="7"/>
  <c r="L2039" i="7"/>
  <c r="L1935" i="7"/>
  <c r="J2714" i="7"/>
  <c r="K2714" i="7" s="1"/>
  <c r="N688" i="7"/>
  <c r="O688" i="7" s="1"/>
  <c r="L712" i="7"/>
  <c r="L315" i="7"/>
  <c r="L5229" i="7"/>
  <c r="S5229" i="7" s="1"/>
  <c r="L4445" i="7"/>
  <c r="L4285" i="7"/>
  <c r="L3429" i="7"/>
  <c r="L2738" i="7"/>
  <c r="L3289" i="7"/>
  <c r="L1759" i="7"/>
  <c r="L2145" i="7"/>
  <c r="L2521" i="7"/>
  <c r="N260" i="7"/>
  <c r="O260" i="7" s="1"/>
  <c r="L818" i="7"/>
  <c r="L666" i="7"/>
  <c r="L386" i="7"/>
  <c r="L83" i="7"/>
  <c r="J1396" i="7"/>
  <c r="K1396" i="7" s="1"/>
  <c r="J1348" i="7"/>
  <c r="K1348" i="7" s="1"/>
  <c r="J1304" i="7"/>
  <c r="K1304" i="7" s="1"/>
  <c r="J1208" i="7"/>
  <c r="K1208" i="7" s="1"/>
  <c r="J1156" i="7"/>
  <c r="K1156" i="7" s="1"/>
  <c r="L875" i="7"/>
  <c r="L194" i="7"/>
  <c r="L590" i="7"/>
  <c r="L1625" i="7"/>
  <c r="L1845" i="7"/>
  <c r="L1363" i="7"/>
  <c r="L807" i="7"/>
  <c r="J12" i="7"/>
  <c r="K12" i="7" s="1"/>
  <c r="L2101" i="7"/>
  <c r="L1665" i="7"/>
  <c r="L795" i="7"/>
  <c r="L646" i="7"/>
  <c r="J447" i="7"/>
  <c r="K447" i="7" s="1"/>
  <c r="L5392" i="7"/>
  <c r="N6385" i="7"/>
  <c r="O6385" i="7" s="1"/>
  <c r="N5974" i="7"/>
  <c r="O5974" i="7" s="1"/>
  <c r="L5797" i="7"/>
  <c r="S5797" i="7" s="1"/>
  <c r="L5749" i="7"/>
  <c r="L6230" i="7"/>
  <c r="L5810" i="7"/>
  <c r="N6204" i="7"/>
  <c r="O6204" i="7" s="1"/>
  <c r="L5923" i="7"/>
  <c r="S5923" i="7" s="1"/>
  <c r="J6390" i="7"/>
  <c r="K6390" i="7" s="1"/>
  <c r="J6157" i="7"/>
  <c r="K6157" i="7" s="1"/>
  <c r="L4730" i="7"/>
  <c r="N4150" i="7"/>
  <c r="O4150" i="7" s="1"/>
  <c r="N3177" i="7"/>
  <c r="O3177" i="7" s="1"/>
  <c r="L3131" i="7"/>
  <c r="J5960" i="7"/>
  <c r="K5960" i="7" s="1"/>
  <c r="J4884" i="7"/>
  <c r="K4884" i="7" s="1"/>
  <c r="N4434" i="7"/>
  <c r="O4434" i="7" s="1"/>
  <c r="L4369" i="7"/>
  <c r="N3449" i="7"/>
  <c r="O3449" i="7" s="1"/>
  <c r="L2181" i="7"/>
  <c r="J6197" i="7"/>
  <c r="K6197" i="7" s="1"/>
  <c r="L5659" i="7"/>
  <c r="N5230" i="7"/>
  <c r="O5230" i="7" s="1"/>
  <c r="N4350" i="7"/>
  <c r="O4350" i="7" s="1"/>
  <c r="L4033" i="7"/>
  <c r="S4033" i="7" s="1"/>
  <c r="N2844" i="7"/>
  <c r="O2844" i="7" s="1"/>
  <c r="L3112" i="7"/>
  <c r="L6341" i="7"/>
  <c r="J5724" i="7"/>
  <c r="K5724" i="7" s="1"/>
  <c r="N4744" i="7"/>
  <c r="O4744" i="7" s="1"/>
  <c r="L4401" i="7"/>
  <c r="N3617" i="7"/>
  <c r="O3617" i="7" s="1"/>
  <c r="L3364" i="7"/>
  <c r="L2165" i="7"/>
  <c r="J3270" i="7"/>
  <c r="K3270" i="7" s="1"/>
  <c r="L1803" i="7"/>
  <c r="J2464" i="7"/>
  <c r="K2464" i="7" s="1"/>
  <c r="J2829" i="7"/>
  <c r="K2829" i="7" s="1"/>
  <c r="N975" i="7"/>
  <c r="O975" i="7" s="1"/>
  <c r="L282" i="7"/>
  <c r="J3328" i="7"/>
  <c r="K3328" i="7" s="1"/>
  <c r="J2837" i="7"/>
  <c r="K2837" i="7" s="1"/>
  <c r="J3791" i="7"/>
  <c r="K3791" i="7" s="1"/>
  <c r="L813" i="7"/>
  <c r="J4504" i="7"/>
  <c r="K4504" i="7" s="1"/>
  <c r="J4252" i="7"/>
  <c r="K4252" i="7" s="1"/>
  <c r="J3783" i="7"/>
  <c r="K3783" i="7" s="1"/>
  <c r="L3022" i="7"/>
  <c r="L2467" i="7"/>
  <c r="L2323" i="7"/>
  <c r="L2171" i="7"/>
  <c r="L2035" i="7"/>
  <c r="L1899" i="7"/>
  <c r="L1699" i="7"/>
  <c r="J2584" i="7"/>
  <c r="K2584" i="7" s="1"/>
  <c r="J2352" i="7"/>
  <c r="K2352" i="7" s="1"/>
  <c r="N1111" i="7"/>
  <c r="O1111" i="7" s="1"/>
  <c r="N552" i="7"/>
  <c r="O552" i="7" s="1"/>
  <c r="L530" i="7"/>
  <c r="L798" i="7"/>
  <c r="J5112" i="7"/>
  <c r="K5112" i="7" s="1"/>
  <c r="L2778" i="7"/>
  <c r="L1815" i="7"/>
  <c r="J3095" i="7"/>
  <c r="K3095" i="7" s="1"/>
  <c r="J2895" i="7"/>
  <c r="K2895" i="7" s="1"/>
  <c r="L424" i="7"/>
  <c r="L595" i="7"/>
  <c r="S595" i="7" s="1"/>
  <c r="J840" i="7"/>
  <c r="K840" i="7" s="1"/>
  <c r="L679" i="7"/>
  <c r="J1061" i="7"/>
  <c r="K1061" i="7" s="1"/>
  <c r="J2148" i="7"/>
  <c r="K2148" i="7" s="1"/>
  <c r="J1213" i="7"/>
  <c r="K1213" i="7" s="1"/>
  <c r="L455" i="7"/>
  <c r="S455" i="7" s="1"/>
  <c r="L6369" i="7"/>
  <c r="L6254" i="7"/>
  <c r="L5384" i="7"/>
  <c r="L6364" i="7"/>
  <c r="L5896" i="7"/>
  <c r="L5939" i="7"/>
  <c r="L5835" i="7"/>
  <c r="N5378" i="7"/>
  <c r="O5378" i="7" s="1"/>
  <c r="J6386" i="7"/>
  <c r="K6386" i="7" s="1"/>
  <c r="N6042" i="7"/>
  <c r="O6042" i="7" s="1"/>
  <c r="N5382" i="7"/>
  <c r="O5382" i="7" s="1"/>
  <c r="N3850" i="7"/>
  <c r="O3850" i="7" s="1"/>
  <c r="L3984" i="7"/>
  <c r="L2637" i="7"/>
  <c r="L6219" i="7"/>
  <c r="J5979" i="7"/>
  <c r="K5979" i="7" s="1"/>
  <c r="J5756" i="7"/>
  <c r="K5756" i="7" s="1"/>
  <c r="J5132" i="7"/>
  <c r="K5132" i="7" s="1"/>
  <c r="N3433" i="7"/>
  <c r="O3433" i="7" s="1"/>
  <c r="J6261" i="7"/>
  <c r="K6261" i="7" s="1"/>
  <c r="J5834" i="7"/>
  <c r="K5834" i="7" s="1"/>
  <c r="L5651" i="7"/>
  <c r="N4310" i="7"/>
  <c r="O4310" i="7" s="1"/>
  <c r="L3060" i="7"/>
  <c r="L6333" i="7"/>
  <c r="J5860" i="7"/>
  <c r="K5860" i="7" s="1"/>
  <c r="J6035" i="7"/>
  <c r="K6035" i="7" s="1"/>
  <c r="L4835" i="7"/>
  <c r="L4513" i="7"/>
  <c r="N3601" i="7"/>
  <c r="O3601" i="7" s="1"/>
  <c r="L3229" i="7"/>
  <c r="L3088" i="7"/>
  <c r="L2956" i="7"/>
  <c r="L3084" i="7"/>
  <c r="J3318" i="7"/>
  <c r="K3318" i="7" s="1"/>
  <c r="J3965" i="7"/>
  <c r="K3965" i="7" s="1"/>
  <c r="N1809" i="7"/>
  <c r="O1809" i="7" s="1"/>
  <c r="L1787" i="7"/>
  <c r="J2999" i="7"/>
  <c r="K2999" i="7" s="1"/>
  <c r="N580" i="7"/>
  <c r="O580" i="7" s="1"/>
  <c r="L258" i="7"/>
  <c r="L227" i="7"/>
  <c r="J4764" i="7"/>
  <c r="K4764" i="7" s="1"/>
  <c r="J4524" i="7"/>
  <c r="K4524" i="7" s="1"/>
  <c r="J3248" i="7"/>
  <c r="K3248" i="7" s="1"/>
  <c r="J3487" i="7"/>
  <c r="K3487" i="7" s="1"/>
  <c r="N959" i="7"/>
  <c r="O959" i="7" s="1"/>
  <c r="L1532" i="7"/>
  <c r="J4488" i="7"/>
  <c r="K4488" i="7" s="1"/>
  <c r="J4476" i="7"/>
  <c r="K4476" i="7" s="1"/>
  <c r="J4172" i="7"/>
  <c r="K4172" i="7" s="1"/>
  <c r="J3535" i="7"/>
  <c r="K3535" i="7" s="1"/>
  <c r="L3118" i="7"/>
  <c r="L2974" i="7"/>
  <c r="L2790" i="7"/>
  <c r="L2595" i="7"/>
  <c r="L2459" i="7"/>
  <c r="L2315" i="7"/>
  <c r="L2163" i="7"/>
  <c r="L2027" i="7"/>
  <c r="L1891" i="7"/>
  <c r="L1683" i="7"/>
  <c r="J3807" i="7"/>
  <c r="K3807" i="7" s="1"/>
  <c r="L1694" i="7"/>
  <c r="S1694" i="7" s="1"/>
  <c r="L506" i="7"/>
  <c r="S506" i="7" s="1"/>
  <c r="L782" i="7"/>
  <c r="L2762" i="7"/>
  <c r="J3639" i="7"/>
  <c r="K3639" i="7" s="1"/>
  <c r="N983" i="7"/>
  <c r="O983" i="7" s="1"/>
  <c r="L107" i="7"/>
  <c r="J1028" i="7"/>
  <c r="K1028" i="7" s="1"/>
  <c r="J896" i="7"/>
  <c r="K896" i="7" s="1"/>
  <c r="L477" i="7"/>
  <c r="J933" i="7"/>
  <c r="K933" i="7" s="1"/>
  <c r="J641" i="7"/>
  <c r="K641" i="7" s="1"/>
  <c r="J861" i="7"/>
  <c r="K861" i="7" s="1"/>
  <c r="J414" i="7"/>
  <c r="K414" i="7" s="1"/>
  <c r="J617" i="7"/>
  <c r="K617" i="7" s="1"/>
  <c r="J35" i="7"/>
  <c r="K35" i="7" s="1"/>
  <c r="N5557" i="7"/>
  <c r="O5557" i="7" s="1"/>
  <c r="L5408" i="7"/>
  <c r="L6158" i="7"/>
  <c r="L5956" i="7"/>
  <c r="L5320" i="7"/>
  <c r="N6128" i="7"/>
  <c r="O6128" i="7" s="1"/>
  <c r="L6421" i="7"/>
  <c r="L5919" i="7"/>
  <c r="J6378" i="7"/>
  <c r="K6378" i="7" s="1"/>
  <c r="J5924" i="7"/>
  <c r="K5924" i="7" s="1"/>
  <c r="J5612" i="7"/>
  <c r="K5612" i="7" s="1"/>
  <c r="J5700" i="7"/>
  <c r="K5700" i="7" s="1"/>
  <c r="L4621" i="7"/>
  <c r="N2856" i="7"/>
  <c r="O2856" i="7" s="1"/>
  <c r="L3212" i="7"/>
  <c r="J6145" i="7"/>
  <c r="K6145" i="7" s="1"/>
  <c r="J5680" i="7"/>
  <c r="K5680" i="7" s="1"/>
  <c r="J4900" i="7"/>
  <c r="K4900" i="7" s="1"/>
  <c r="N3417" i="7"/>
  <c r="O3417" i="7" s="1"/>
  <c r="L2732" i="7"/>
  <c r="L2440" i="7"/>
  <c r="L5707" i="7"/>
  <c r="L5571" i="7"/>
  <c r="J5768" i="7"/>
  <c r="K5768" i="7" s="1"/>
  <c r="N4748" i="7"/>
  <c r="O4748" i="7" s="1"/>
  <c r="N4286" i="7"/>
  <c r="O4286" i="7" s="1"/>
  <c r="L3217" i="7"/>
  <c r="L3004" i="7"/>
  <c r="L6325" i="7"/>
  <c r="J5832" i="7"/>
  <c r="K5832" i="7" s="1"/>
  <c r="J6051" i="7"/>
  <c r="K6051" i="7" s="1"/>
  <c r="L4927" i="7"/>
  <c r="L4867" i="7"/>
  <c r="J4892" i="7"/>
  <c r="K4892" i="7" s="1"/>
  <c r="L4497" i="7"/>
  <c r="N3649" i="7"/>
  <c r="O3649" i="7" s="1"/>
  <c r="L3968" i="7"/>
  <c r="L3056" i="7"/>
  <c r="L2493" i="7"/>
  <c r="J4444" i="7"/>
  <c r="K4444" i="7" s="1"/>
  <c r="J3302" i="7"/>
  <c r="K3302" i="7" s="1"/>
  <c r="L2878" i="7"/>
  <c r="N1777" i="7"/>
  <c r="O1777" i="7" s="1"/>
  <c r="N895" i="7"/>
  <c r="O895" i="7" s="1"/>
  <c r="P87" i="7"/>
  <c r="Q87" i="7" s="1"/>
  <c r="R87" i="7" s="1"/>
  <c r="J5156" i="7"/>
  <c r="K5156" i="7" s="1"/>
  <c r="J4340" i="7"/>
  <c r="K4340" i="7" s="1"/>
  <c r="L211" i="7"/>
  <c r="S211" i="7" s="1"/>
  <c r="J4171" i="7"/>
  <c r="K4171" i="7" s="1"/>
  <c r="J4107" i="7"/>
  <c r="K4107" i="7" s="1"/>
  <c r="J3390" i="7"/>
  <c r="K3390" i="7" s="1"/>
  <c r="J4220" i="7"/>
  <c r="K4220" i="7" s="1"/>
  <c r="L3078" i="7"/>
  <c r="L2774" i="7"/>
  <c r="L2619" i="7"/>
  <c r="L2451" i="7"/>
  <c r="L2307" i="7"/>
  <c r="L2155" i="7"/>
  <c r="L2019" i="7"/>
  <c r="L1883" i="7"/>
  <c r="J2648" i="7"/>
  <c r="K2648" i="7" s="1"/>
  <c r="J2516" i="7"/>
  <c r="K2516" i="7" s="1"/>
  <c r="N1375" i="7"/>
  <c r="O1375" i="7" s="1"/>
  <c r="N428" i="7"/>
  <c r="O428" i="7" s="1"/>
  <c r="L498" i="7"/>
  <c r="J3935" i="7"/>
  <c r="K3935" i="7" s="1"/>
  <c r="J4428" i="7"/>
  <c r="K4428" i="7" s="1"/>
  <c r="L2746" i="7"/>
  <c r="J3431" i="7"/>
  <c r="K3431" i="7" s="1"/>
  <c r="J1120" i="7"/>
  <c r="K1120" i="7" s="1"/>
  <c r="J996" i="7"/>
  <c r="K996" i="7" s="1"/>
  <c r="J1559" i="7"/>
  <c r="K1559" i="7" s="1"/>
  <c r="L647" i="7"/>
  <c r="J43" i="7"/>
  <c r="K43" i="7" s="1"/>
  <c r="J1333" i="7"/>
  <c r="K1333" i="7" s="1"/>
  <c r="L6327" i="7"/>
  <c r="L5400" i="7"/>
  <c r="L5012" i="7"/>
  <c r="L6190" i="7"/>
  <c r="L5304" i="7"/>
  <c r="N5966" i="7"/>
  <c r="O5966" i="7" s="1"/>
  <c r="L6420" i="7"/>
  <c r="N6096" i="7"/>
  <c r="O6096" i="7" s="1"/>
  <c r="L5822" i="7"/>
  <c r="J6410" i="7"/>
  <c r="K6410" i="7" s="1"/>
  <c r="N5477" i="7"/>
  <c r="O5477" i="7" s="1"/>
  <c r="N4406" i="7"/>
  <c r="O4406" i="7" s="1"/>
  <c r="L4001" i="7"/>
  <c r="L1905" i="7"/>
  <c r="N5426" i="7"/>
  <c r="O5426" i="7" s="1"/>
  <c r="L4923" i="7"/>
  <c r="N4102" i="7"/>
  <c r="O4102" i="7" s="1"/>
  <c r="N3401" i="7"/>
  <c r="O3401" i="7" s="1"/>
  <c r="L3960" i="7"/>
  <c r="L1965" i="7"/>
  <c r="N6222" i="7"/>
  <c r="O6222" i="7" s="1"/>
  <c r="J5983" i="7"/>
  <c r="K5983" i="7" s="1"/>
  <c r="L5667" i="7"/>
  <c r="J5632" i="7"/>
  <c r="K5632" i="7" s="1"/>
  <c r="J4922" i="7"/>
  <c r="K4922" i="7" s="1"/>
  <c r="N3858" i="7"/>
  <c r="O3858" i="7" s="1"/>
  <c r="N3137" i="7"/>
  <c r="O3137" i="7" s="1"/>
  <c r="N2820" i="7"/>
  <c r="O2820" i="7" s="1"/>
  <c r="L2369" i="7"/>
  <c r="L6090" i="7"/>
  <c r="J5828" i="7"/>
  <c r="K5828" i="7" s="1"/>
  <c r="J5459" i="7"/>
  <c r="K5459" i="7" s="1"/>
  <c r="N4110" i="7"/>
  <c r="O4110" i="7" s="1"/>
  <c r="L4417" i="7"/>
  <c r="N3901" i="7"/>
  <c r="O3901" i="7" s="1"/>
  <c r="L3200" i="7"/>
  <c r="L2333" i="7"/>
  <c r="J4554" i="7"/>
  <c r="K4554" i="7" s="1"/>
  <c r="J3350" i="7"/>
  <c r="K3350" i="7" s="1"/>
  <c r="L1755" i="7"/>
  <c r="L1698" i="7"/>
  <c r="S1698" i="7" s="1"/>
  <c r="L826" i="7"/>
  <c r="J4812" i="7"/>
  <c r="K4812" i="7" s="1"/>
  <c r="J3980" i="7"/>
  <c r="K3980" i="7" s="1"/>
  <c r="J3255" i="7"/>
  <c r="K3255" i="7" s="1"/>
  <c r="N1821" i="7"/>
  <c r="O1821" i="7" s="1"/>
  <c r="J2364" i="7"/>
  <c r="K2364" i="7" s="1"/>
  <c r="L720" i="7"/>
  <c r="J5188" i="7"/>
  <c r="K5188" i="7" s="1"/>
  <c r="J4520" i="7"/>
  <c r="K4520" i="7" s="1"/>
  <c r="J3310" i="7"/>
  <c r="K3310" i="7" s="1"/>
  <c r="J4140" i="7"/>
  <c r="K4140" i="7" s="1"/>
  <c r="L3030" i="7"/>
  <c r="L2886" i="7"/>
  <c r="L2547" i="7"/>
  <c r="L2403" i="7"/>
  <c r="L2267" i="7"/>
  <c r="L1939" i="7"/>
  <c r="J2276" i="7"/>
  <c r="K2276" i="7" s="1"/>
  <c r="L422" i="7"/>
  <c r="J4625" i="7"/>
  <c r="K4625" i="7" s="1"/>
  <c r="J4072" i="7"/>
  <c r="K4072" i="7" s="1"/>
  <c r="J4132" i="7"/>
  <c r="K4132" i="7" s="1"/>
  <c r="J3258" i="7"/>
  <c r="K3258" i="7" s="1"/>
  <c r="J3015" i="7"/>
  <c r="K3015" i="7" s="1"/>
  <c r="J3352" i="7"/>
  <c r="K3352" i="7" s="1"/>
  <c r="J2726" i="7"/>
  <c r="K2726" i="7" s="1"/>
  <c r="J2428" i="7"/>
  <c r="K2428" i="7" s="1"/>
  <c r="L109" i="7"/>
  <c r="J2068" i="7"/>
  <c r="K2068" i="7" s="1"/>
  <c r="J876" i="7"/>
  <c r="K876" i="7" s="1"/>
  <c r="J1217" i="7"/>
  <c r="K1217" i="7" s="1"/>
  <c r="J789" i="7"/>
  <c r="K789" i="7" s="1"/>
  <c r="J1357" i="7"/>
  <c r="K1357" i="7" s="1"/>
  <c r="J2184" i="7"/>
  <c r="K2184" i="7" s="1"/>
  <c r="J1145" i="7"/>
  <c r="K1145" i="7" s="1"/>
  <c r="J1654" i="7"/>
  <c r="K1654" i="7" s="1"/>
  <c r="J921" i="7"/>
  <c r="K921" i="7" s="1"/>
  <c r="J74" i="7"/>
  <c r="K74" i="7" s="1"/>
  <c r="J757" i="7"/>
  <c r="K757" i="7" s="1"/>
  <c r="J1033" i="7"/>
  <c r="K1033" i="7" s="1"/>
  <c r="L65" i="7"/>
  <c r="L6066" i="7"/>
  <c r="L5560" i="7"/>
  <c r="S5560" i="7" s="1"/>
  <c r="L5512" i="7"/>
  <c r="L6093" i="7"/>
  <c r="L5782" i="7"/>
  <c r="L5508" i="7"/>
  <c r="S5508" i="7" s="1"/>
  <c r="L6059" i="7"/>
  <c r="S6059" i="7" s="1"/>
  <c r="L6028" i="7"/>
  <c r="L6029" i="7"/>
  <c r="L5306" i="7"/>
  <c r="J4990" i="7"/>
  <c r="K4990" i="7" s="1"/>
  <c r="L2484" i="7"/>
  <c r="J6123" i="7"/>
  <c r="K6123" i="7" s="1"/>
  <c r="J5483" i="7"/>
  <c r="K5483" i="7" s="1"/>
  <c r="J5449" i="7"/>
  <c r="K5449" i="7" s="1"/>
  <c r="J5162" i="7"/>
  <c r="K5162" i="7" s="1"/>
  <c r="J4994" i="7"/>
  <c r="K4994" i="7" s="1"/>
  <c r="L6020" i="7"/>
  <c r="L6037" i="7"/>
  <c r="J5718" i="7"/>
  <c r="K5718" i="7" s="1"/>
  <c r="J5654" i="7"/>
  <c r="K5654" i="7" s="1"/>
  <c r="J5574" i="7"/>
  <c r="K5574" i="7" s="1"/>
  <c r="L5476" i="7"/>
  <c r="S5476" i="7" s="1"/>
  <c r="J5349" i="7"/>
  <c r="K5349" i="7" s="1"/>
  <c r="J5209" i="7"/>
  <c r="K5209" i="7" s="1"/>
  <c r="L4723" i="7"/>
  <c r="S4723" i="7" s="1"/>
  <c r="J1816" i="7"/>
  <c r="K1816" i="7" s="1"/>
  <c r="L1730" i="7"/>
  <c r="S1730" i="7" s="1"/>
  <c r="L4849" i="7"/>
  <c r="L4619" i="7"/>
  <c r="J3298" i="7"/>
  <c r="K3298" i="7" s="1"/>
  <c r="J3865" i="7"/>
  <c r="K3865" i="7" s="1"/>
  <c r="J3156" i="7"/>
  <c r="K3156" i="7" s="1"/>
  <c r="J3069" i="7"/>
  <c r="K3069" i="7" s="1"/>
  <c r="J2997" i="7"/>
  <c r="K2997" i="7" s="1"/>
  <c r="J2933" i="7"/>
  <c r="K2933" i="7" s="1"/>
  <c r="J2686" i="7"/>
  <c r="K2686" i="7" s="1"/>
  <c r="J2602" i="7"/>
  <c r="K2602" i="7" s="1"/>
  <c r="J2466" i="7"/>
  <c r="K2466" i="7" s="1"/>
  <c r="J2322" i="7"/>
  <c r="K2322" i="7" s="1"/>
  <c r="J2170" i="7"/>
  <c r="K2170" i="7" s="1"/>
  <c r="J1962" i="7"/>
  <c r="K1962" i="7" s="1"/>
  <c r="J1814" i="7"/>
  <c r="K1814" i="7" s="1"/>
  <c r="L3170" i="7"/>
  <c r="L415" i="7"/>
  <c r="J4519" i="7"/>
  <c r="K4519" i="7" s="1"/>
  <c r="J4471" i="7"/>
  <c r="K4471" i="7" s="1"/>
  <c r="J4439" i="7"/>
  <c r="K4439" i="7" s="1"/>
  <c r="J4407" i="7"/>
  <c r="K4407" i="7" s="1"/>
  <c r="J4355" i="7"/>
  <c r="K4355" i="7" s="1"/>
  <c r="J4323" i="7"/>
  <c r="K4323" i="7" s="1"/>
  <c r="J4291" i="7"/>
  <c r="K4291" i="7" s="1"/>
  <c r="J4259" i="7"/>
  <c r="K4259" i="7" s="1"/>
  <c r="J4227" i="7"/>
  <c r="K4227" i="7" s="1"/>
  <c r="L4654" i="7"/>
  <c r="L3844" i="7"/>
  <c r="L3812" i="7"/>
  <c r="L3740" i="7"/>
  <c r="L3676" i="7"/>
  <c r="L3640" i="7"/>
  <c r="L3576" i="7"/>
  <c r="L3544" i="7"/>
  <c r="L3508" i="7"/>
  <c r="L3476" i="7"/>
  <c r="L3444" i="7"/>
  <c r="J1776" i="7"/>
  <c r="K1776" i="7" s="1"/>
  <c r="L4485" i="7"/>
  <c r="L4441" i="7"/>
  <c r="L4261" i="7"/>
  <c r="L4217" i="7"/>
  <c r="L4133" i="7"/>
  <c r="L4089" i="7"/>
  <c r="J4581" i="7"/>
  <c r="K4581" i="7" s="1"/>
  <c r="J3033" i="7"/>
  <c r="K3033" i="7" s="1"/>
  <c r="J2905" i="7"/>
  <c r="K2905" i="7" s="1"/>
  <c r="J2550" i="7"/>
  <c r="K2550" i="7" s="1"/>
  <c r="J2398" i="7"/>
  <c r="K2398" i="7" s="1"/>
  <c r="J2206" i="7"/>
  <c r="K2206" i="7" s="1"/>
  <c r="L1545" i="7"/>
  <c r="J1534" i="7"/>
  <c r="K1534" i="7" s="1"/>
  <c r="J1506" i="7"/>
  <c r="K1506" i="7" s="1"/>
  <c r="L1354" i="7"/>
  <c r="L1266" i="7"/>
  <c r="L1202" i="7"/>
  <c r="L1122" i="7"/>
  <c r="L990" i="7"/>
  <c r="J1448" i="7"/>
  <c r="K1448" i="7" s="1"/>
  <c r="J1676" i="7"/>
  <c r="K1676" i="7" s="1"/>
  <c r="L1733" i="7"/>
  <c r="J71" i="7"/>
  <c r="K71" i="7" s="1"/>
  <c r="L5246" i="7"/>
  <c r="J5289" i="7"/>
  <c r="K5289" i="7" s="1"/>
  <c r="J5194" i="7"/>
  <c r="K5194" i="7" s="1"/>
  <c r="J5082" i="7"/>
  <c r="K5082" i="7" s="1"/>
  <c r="J4954" i="7"/>
  <c r="K4954" i="7" s="1"/>
  <c r="J5148" i="7"/>
  <c r="K5148" i="7" s="1"/>
  <c r="L4790" i="7"/>
  <c r="L2679" i="7"/>
  <c r="L2833" i="7"/>
  <c r="S2833" i="7" s="1"/>
  <c r="J5433" i="7"/>
  <c r="K5433" i="7" s="1"/>
  <c r="J5385" i="7"/>
  <c r="K5385" i="7" s="1"/>
  <c r="L5270" i="7"/>
  <c r="L2883" i="7"/>
  <c r="L2769" i="7"/>
  <c r="L6004" i="7"/>
  <c r="J5462" i="7"/>
  <c r="K5462" i="7" s="1"/>
  <c r="J4545" i="7"/>
  <c r="K4545" i="7" s="1"/>
  <c r="J4052" i="7"/>
  <c r="K4052" i="7" s="1"/>
  <c r="J1808" i="7"/>
  <c r="K1808" i="7" s="1"/>
  <c r="L1500" i="7"/>
  <c r="L527" i="7"/>
  <c r="S527" i="7" s="1"/>
  <c r="L115" i="7"/>
  <c r="J4866" i="7"/>
  <c r="K4866" i="7" s="1"/>
  <c r="J3838" i="7"/>
  <c r="K3838" i="7" s="1"/>
  <c r="J3806" i="7"/>
  <c r="K3806" i="7" s="1"/>
  <c r="J3774" i="7"/>
  <c r="K3774" i="7" s="1"/>
  <c r="J3734" i="7"/>
  <c r="K3734" i="7" s="1"/>
  <c r="J3702" i="7"/>
  <c r="K3702" i="7" s="1"/>
  <c r="J3686" i="7"/>
  <c r="K3686" i="7" s="1"/>
  <c r="J3654" i="7"/>
  <c r="K3654" i="7" s="1"/>
  <c r="J3638" i="7"/>
  <c r="K3638" i="7" s="1"/>
  <c r="J3622" i="7"/>
  <c r="K3622" i="7" s="1"/>
  <c r="J3606" i="7"/>
  <c r="K3606" i="7" s="1"/>
  <c r="J3590" i="7"/>
  <c r="K3590" i="7" s="1"/>
  <c r="J3574" i="7"/>
  <c r="K3574" i="7" s="1"/>
  <c r="J3558" i="7"/>
  <c r="K3558" i="7" s="1"/>
  <c r="J3542" i="7"/>
  <c r="K3542" i="7" s="1"/>
  <c r="J3029" i="7"/>
  <c r="K3029" i="7" s="1"/>
  <c r="J2893" i="7"/>
  <c r="K2893" i="7" s="1"/>
  <c r="J2562" i="7"/>
  <c r="K2562" i="7" s="1"/>
  <c r="J2426" i="7"/>
  <c r="K2426" i="7" s="1"/>
  <c r="J2194" i="7"/>
  <c r="K2194" i="7" s="1"/>
  <c r="J2058" i="7"/>
  <c r="K2058" i="7" s="1"/>
  <c r="J1922" i="7"/>
  <c r="K1922" i="7" s="1"/>
  <c r="L4913" i="7"/>
  <c r="L3772" i="7"/>
  <c r="L3704" i="7"/>
  <c r="L3636" i="7"/>
  <c r="L3604" i="7"/>
  <c r="L3572" i="7"/>
  <c r="L3540" i="7"/>
  <c r="L1697" i="7"/>
  <c r="L4825" i="7"/>
  <c r="L4501" i="7"/>
  <c r="L4105" i="7"/>
  <c r="J3025" i="7"/>
  <c r="K3025" i="7" s="1"/>
  <c r="J2897" i="7"/>
  <c r="K2897" i="7" s="1"/>
  <c r="J2542" i="7"/>
  <c r="K2542" i="7" s="1"/>
  <c r="J2454" i="7"/>
  <c r="K2454" i="7" s="1"/>
  <c r="J2326" i="7"/>
  <c r="K2326" i="7" s="1"/>
  <c r="J2262" i="7"/>
  <c r="K2262" i="7" s="1"/>
  <c r="J2198" i="7"/>
  <c r="K2198" i="7" s="1"/>
  <c r="J2126" i="7"/>
  <c r="K2126" i="7" s="1"/>
  <c r="J2054" i="7"/>
  <c r="K2054" i="7" s="1"/>
  <c r="J1982" i="7"/>
  <c r="K1982" i="7" s="1"/>
  <c r="J1918" i="7"/>
  <c r="K1918" i="7" s="1"/>
  <c r="L1794" i="7"/>
  <c r="S1794" i="7" s="1"/>
  <c r="L1712" i="7"/>
  <c r="S1712" i="7" s="1"/>
  <c r="L1518" i="7"/>
  <c r="S1518" i="7" s="1"/>
  <c r="L579" i="7"/>
  <c r="L110" i="7"/>
  <c r="J1750" i="7"/>
  <c r="K1750" i="7" s="1"/>
  <c r="J1308" i="7"/>
  <c r="K1308" i="7" s="1"/>
  <c r="J1260" i="7"/>
  <c r="K1260" i="7" s="1"/>
  <c r="J1084" i="7"/>
  <c r="K1084" i="7" s="1"/>
  <c r="L616" i="7"/>
  <c r="L457" i="7"/>
  <c r="L1402" i="7"/>
  <c r="L1330" i="7"/>
  <c r="L1246" i="7"/>
  <c r="L1138" i="7"/>
  <c r="J689" i="7"/>
  <c r="K689" i="7" s="1"/>
  <c r="L1801" i="7"/>
  <c r="L5540" i="7"/>
  <c r="L5294" i="7"/>
  <c r="J5313" i="7"/>
  <c r="K5313" i="7" s="1"/>
  <c r="J5010" i="7"/>
  <c r="K5010" i="7" s="1"/>
  <c r="L6388" i="7"/>
  <c r="J5475" i="7"/>
  <c r="K5475" i="7" s="1"/>
  <c r="J5295" i="7"/>
  <c r="K5295" i="7" s="1"/>
  <c r="J4840" i="7"/>
  <c r="K4840" i="7" s="1"/>
  <c r="L5993" i="7"/>
  <c r="J5927" i="7"/>
  <c r="K5927" i="7" s="1"/>
  <c r="J5833" i="7"/>
  <c r="K5833" i="7" s="1"/>
  <c r="J5466" i="7"/>
  <c r="K5466" i="7" s="1"/>
  <c r="L5972" i="7"/>
  <c r="J5869" i="7"/>
  <c r="K5869" i="7" s="1"/>
  <c r="J5766" i="7"/>
  <c r="K5766" i="7" s="1"/>
  <c r="J5702" i="7"/>
  <c r="K5702" i="7" s="1"/>
  <c r="J5381" i="7"/>
  <c r="K5381" i="7" s="1"/>
  <c r="L5314" i="7"/>
  <c r="J5267" i="7"/>
  <c r="K5267" i="7" s="1"/>
  <c r="J4681" i="7"/>
  <c r="K4681" i="7" s="1"/>
  <c r="J4649" i="7"/>
  <c r="K4649" i="7" s="1"/>
  <c r="J3891" i="7"/>
  <c r="K3891" i="7" s="1"/>
  <c r="L3122" i="7"/>
  <c r="J1800" i="7"/>
  <c r="K1800" i="7" s="1"/>
  <c r="L1577" i="7"/>
  <c r="J4858" i="7"/>
  <c r="K4858" i="7" s="1"/>
  <c r="L4865" i="7"/>
  <c r="L4685" i="7"/>
  <c r="J3920" i="7"/>
  <c r="K3920" i="7" s="1"/>
  <c r="J3346" i="7"/>
  <c r="K3346" i="7" s="1"/>
  <c r="J3282" i="7"/>
  <c r="K3282" i="7" s="1"/>
  <c r="J3897" i="7"/>
  <c r="K3897" i="7" s="1"/>
  <c r="J3172" i="7"/>
  <c r="K3172" i="7" s="1"/>
  <c r="J3335" i="7"/>
  <c r="K3335" i="7" s="1"/>
  <c r="J3085" i="7"/>
  <c r="K3085" i="7" s="1"/>
  <c r="J3021" i="7"/>
  <c r="K3021" i="7" s="1"/>
  <c r="J2949" i="7"/>
  <c r="K2949" i="7" s="1"/>
  <c r="J2650" i="7"/>
  <c r="K2650" i="7" s="1"/>
  <c r="J2586" i="7"/>
  <c r="K2586" i="7" s="1"/>
  <c r="J2522" i="7"/>
  <c r="K2522" i="7" s="1"/>
  <c r="J2450" i="7"/>
  <c r="K2450" i="7" s="1"/>
  <c r="J2386" i="7"/>
  <c r="K2386" i="7" s="1"/>
  <c r="J2298" i="7"/>
  <c r="K2298" i="7" s="1"/>
  <c r="J2226" i="7"/>
  <c r="K2226" i="7" s="1"/>
  <c r="J2154" i="7"/>
  <c r="K2154" i="7" s="1"/>
  <c r="J2082" i="7"/>
  <c r="K2082" i="7" s="1"/>
  <c r="J2018" i="7"/>
  <c r="K2018" i="7" s="1"/>
  <c r="J1946" i="7"/>
  <c r="K1946" i="7" s="1"/>
  <c r="J1874" i="7"/>
  <c r="K1874" i="7" s="1"/>
  <c r="J1834" i="7"/>
  <c r="K1834" i="7" s="1"/>
  <c r="J3184" i="7"/>
  <c r="K3184" i="7" s="1"/>
  <c r="L1708" i="7"/>
  <c r="L1468" i="7"/>
  <c r="L4703" i="7"/>
  <c r="J4391" i="7"/>
  <c r="K4391" i="7" s="1"/>
  <c r="J4375" i="7"/>
  <c r="K4375" i="7" s="1"/>
  <c r="J4359" i="7"/>
  <c r="K4359" i="7" s="1"/>
  <c r="J4343" i="7"/>
  <c r="K4343" i="7" s="1"/>
  <c r="J4327" i="7"/>
  <c r="K4327" i="7" s="1"/>
  <c r="J4311" i="7"/>
  <c r="K4311" i="7" s="1"/>
  <c r="J4295" i="7"/>
  <c r="K4295" i="7" s="1"/>
  <c r="J4279" i="7"/>
  <c r="K4279" i="7" s="1"/>
  <c r="L3836" i="7"/>
  <c r="L3804" i="7"/>
  <c r="L3764" i="7"/>
  <c r="L3732" i="7"/>
  <c r="L3700" i="7"/>
  <c r="L3668" i="7"/>
  <c r="L3500" i="7"/>
  <c r="L3468" i="7"/>
  <c r="L3436" i="7"/>
  <c r="L3400" i="7"/>
  <c r="L3178" i="7"/>
  <c r="J1832" i="7"/>
  <c r="K1832" i="7" s="1"/>
  <c r="L3154" i="7"/>
  <c r="L4873" i="7"/>
  <c r="L4517" i="7"/>
  <c r="L4473" i="7"/>
  <c r="L4293" i="7"/>
  <c r="L4249" i="7"/>
  <c r="L4165" i="7"/>
  <c r="L4121" i="7"/>
  <c r="J3121" i="7"/>
  <c r="K3121" i="7" s="1"/>
  <c r="J3057" i="7"/>
  <c r="K3057" i="7" s="1"/>
  <c r="J2985" i="7"/>
  <c r="K2985" i="7" s="1"/>
  <c r="J2921" i="7"/>
  <c r="K2921" i="7" s="1"/>
  <c r="L2707" i="7"/>
  <c r="J2606" i="7"/>
  <c r="K2606" i="7" s="1"/>
  <c r="J2526" i="7"/>
  <c r="K2526" i="7" s="1"/>
  <c r="J2446" i="7"/>
  <c r="K2446" i="7" s="1"/>
  <c r="J2382" i="7"/>
  <c r="K2382" i="7" s="1"/>
  <c r="J2318" i="7"/>
  <c r="K2318" i="7" s="1"/>
  <c r="J2254" i="7"/>
  <c r="K2254" i="7" s="1"/>
  <c r="J2182" i="7"/>
  <c r="K2182" i="7" s="1"/>
  <c r="J2118" i="7"/>
  <c r="K2118" i="7" s="1"/>
  <c r="J2046" i="7"/>
  <c r="K2046" i="7" s="1"/>
  <c r="J1974" i="7"/>
  <c r="K1974" i="7" s="1"/>
  <c r="J1910" i="7"/>
  <c r="K1910" i="7" s="1"/>
  <c r="L1822" i="7"/>
  <c r="L1460" i="7"/>
  <c r="L1535" i="7"/>
  <c r="J773" i="7"/>
  <c r="K773" i="7" s="1"/>
  <c r="J833" i="7"/>
  <c r="K833" i="7" s="1"/>
  <c r="J737" i="7"/>
  <c r="K737" i="7" s="1"/>
  <c r="J321" i="7"/>
  <c r="K321" i="7" s="1"/>
  <c r="L123" i="7"/>
  <c r="L1674" i="7"/>
  <c r="J1486" i="7"/>
  <c r="K1486" i="7" s="1"/>
  <c r="L1378" i="7"/>
  <c r="L1346" i="7"/>
  <c r="L1302" i="7"/>
  <c r="L1258" i="7"/>
  <c r="L1226" i="7"/>
  <c r="L1186" i="7"/>
  <c r="L1154" i="7"/>
  <c r="L1110" i="7"/>
  <c r="L1066" i="7"/>
  <c r="L1030" i="7"/>
  <c r="L974" i="7"/>
  <c r="L930" i="7"/>
  <c r="L894" i="7"/>
  <c r="L850" i="7"/>
  <c r="J1424" i="7"/>
  <c r="K1424" i="7" s="1"/>
  <c r="L1672" i="7"/>
  <c r="J825" i="7"/>
  <c r="K825" i="7" s="1"/>
  <c r="J707" i="7"/>
  <c r="K707" i="7" s="1"/>
  <c r="J67" i="7"/>
  <c r="K67" i="7" s="1"/>
  <c r="J42" i="7"/>
  <c r="K42" i="7" s="1"/>
  <c r="L1789" i="7"/>
  <c r="L1582" i="7"/>
  <c r="L454" i="7"/>
  <c r="L385" i="7"/>
  <c r="L408" i="7"/>
  <c r="L1631" i="7"/>
  <c r="J1618" i="7"/>
  <c r="K1618" i="7" s="1"/>
  <c r="L747" i="7"/>
  <c r="S747" i="7" s="1"/>
  <c r="J55" i="7"/>
  <c r="K55" i="7" s="1"/>
  <c r="J341" i="7"/>
  <c r="K341" i="7" s="1"/>
  <c r="L6000" i="7"/>
  <c r="L5278" i="7"/>
  <c r="J5273" i="7"/>
  <c r="K5273" i="7" s="1"/>
  <c r="J5170" i="7"/>
  <c r="K5170" i="7" s="1"/>
  <c r="J5054" i="7"/>
  <c r="K5054" i="7" s="1"/>
  <c r="L2719" i="7"/>
  <c r="L6412" i="7"/>
  <c r="L6263" i="7"/>
  <c r="J6159" i="7"/>
  <c r="K6159" i="7" s="1"/>
  <c r="L6045" i="7"/>
  <c r="J5893" i="7"/>
  <c r="K5893" i="7" s="1"/>
  <c r="L5464" i="7"/>
  <c r="L5258" i="7"/>
  <c r="J6139" i="7"/>
  <c r="K6139" i="7" s="1"/>
  <c r="L6040" i="7"/>
  <c r="L6041" i="7"/>
  <c r="L5899" i="7"/>
  <c r="L5452" i="7"/>
  <c r="L5302" i="7"/>
  <c r="J5178" i="7"/>
  <c r="K5178" i="7" s="1"/>
  <c r="J5002" i="7"/>
  <c r="K5002" i="7" s="1"/>
  <c r="L4905" i="7"/>
  <c r="L3900" i="7"/>
  <c r="L2761" i="7"/>
  <c r="L2791" i="7"/>
  <c r="L6053" i="7"/>
  <c r="J5808" i="7"/>
  <c r="K5808" i="7" s="1"/>
  <c r="J5789" i="7"/>
  <c r="K5789" i="7" s="1"/>
  <c r="J5622" i="7"/>
  <c r="K5622" i="7" s="1"/>
  <c r="J5458" i="7"/>
  <c r="K5458" i="7" s="1"/>
  <c r="J5365" i="7"/>
  <c r="K5365" i="7" s="1"/>
  <c r="J5217" i="7"/>
  <c r="K5217" i="7" s="1"/>
  <c r="J5134" i="7"/>
  <c r="K5134" i="7" s="1"/>
  <c r="J5006" i="7"/>
  <c r="K5006" i="7" s="1"/>
  <c r="L2825" i="7"/>
  <c r="S2825" i="7" s="1"/>
  <c r="L2871" i="7"/>
  <c r="L4699" i="7"/>
  <c r="J4575" i="7"/>
  <c r="K4575" i="7" s="1"/>
  <c r="J4020" i="7"/>
  <c r="K4020" i="7" s="1"/>
  <c r="J3855" i="7"/>
  <c r="K3855" i="7" s="1"/>
  <c r="J1792" i="7"/>
  <c r="K1792" i="7" s="1"/>
  <c r="L1716" i="7"/>
  <c r="L1504" i="7"/>
  <c r="L317" i="7"/>
  <c r="S317" i="7" s="1"/>
  <c r="L497" i="7"/>
  <c r="J4577" i="7"/>
  <c r="K4577" i="7" s="1"/>
  <c r="J4040" i="7"/>
  <c r="K4040" i="7" s="1"/>
  <c r="J3834" i="7"/>
  <c r="K3834" i="7" s="1"/>
  <c r="J3818" i="7"/>
  <c r="K3818" i="7" s="1"/>
  <c r="J3802" i="7"/>
  <c r="K3802" i="7" s="1"/>
  <c r="J3786" i="7"/>
  <c r="K3786" i="7" s="1"/>
  <c r="J3770" i="7"/>
  <c r="K3770" i="7" s="1"/>
  <c r="J3746" i="7"/>
  <c r="K3746" i="7" s="1"/>
  <c r="J3730" i="7"/>
  <c r="K3730" i="7" s="1"/>
  <c r="J3714" i="7"/>
  <c r="K3714" i="7" s="1"/>
  <c r="J3698" i="7"/>
  <c r="K3698" i="7" s="1"/>
  <c r="J3682" i="7"/>
  <c r="K3682" i="7" s="1"/>
  <c r="J3666" i="7"/>
  <c r="K3666" i="7" s="1"/>
  <c r="J3650" i="7"/>
  <c r="K3650" i="7" s="1"/>
  <c r="J3634" i="7"/>
  <c r="K3634" i="7" s="1"/>
  <c r="J3618" i="7"/>
  <c r="K3618" i="7" s="1"/>
  <c r="J3602" i="7"/>
  <c r="K3602" i="7" s="1"/>
  <c r="J3586" i="7"/>
  <c r="K3586" i="7" s="1"/>
  <c r="J3570" i="7"/>
  <c r="K3570" i="7" s="1"/>
  <c r="J3164" i="7"/>
  <c r="K3164" i="7" s="1"/>
  <c r="J3109" i="7"/>
  <c r="K3109" i="7" s="1"/>
  <c r="J3045" i="7"/>
  <c r="K3045" i="7" s="1"/>
  <c r="J2973" i="7"/>
  <c r="K2973" i="7" s="1"/>
  <c r="J2909" i="7"/>
  <c r="K2909" i="7" s="1"/>
  <c r="L2691" i="7"/>
  <c r="J2610" i="7"/>
  <c r="K2610" i="7" s="1"/>
  <c r="J2546" i="7"/>
  <c r="K2546" i="7" s="1"/>
  <c r="J2474" i="7"/>
  <c r="K2474" i="7" s="1"/>
  <c r="J2410" i="7"/>
  <c r="K2410" i="7" s="1"/>
  <c r="J2338" i="7"/>
  <c r="K2338" i="7" s="1"/>
  <c r="J2250" i="7"/>
  <c r="K2250" i="7" s="1"/>
  <c r="J2178" i="7"/>
  <c r="K2178" i="7" s="1"/>
  <c r="J2106" i="7"/>
  <c r="K2106" i="7" s="1"/>
  <c r="J2042" i="7"/>
  <c r="K2042" i="7" s="1"/>
  <c r="J1970" i="7"/>
  <c r="K1970" i="7" s="1"/>
  <c r="J1898" i="7"/>
  <c r="K1898" i="7" s="1"/>
  <c r="J1826" i="7"/>
  <c r="K1826" i="7" s="1"/>
  <c r="J2674" i="7"/>
  <c r="K2674" i="7" s="1"/>
  <c r="L1705" i="7"/>
  <c r="L4615" i="7"/>
  <c r="J4067" i="7"/>
  <c r="K4067" i="7" s="1"/>
  <c r="L3816" i="7"/>
  <c r="L3784" i="7"/>
  <c r="L3644" i="7"/>
  <c r="L3612" i="7"/>
  <c r="L3580" i="7"/>
  <c r="L3548" i="7"/>
  <c r="L3516" i="7"/>
  <c r="L3480" i="7"/>
  <c r="L3448" i="7"/>
  <c r="L3412" i="7"/>
  <c r="J3158" i="7"/>
  <c r="K3158" i="7" s="1"/>
  <c r="J1824" i="7"/>
  <c r="K1824" i="7" s="1"/>
  <c r="J4687" i="7"/>
  <c r="K4687" i="7" s="1"/>
  <c r="L4533" i="7"/>
  <c r="L4489" i="7"/>
  <c r="L4405" i="7"/>
  <c r="L4309" i="7"/>
  <c r="L4265" i="7"/>
  <c r="L4181" i="7"/>
  <c r="L4137" i="7"/>
  <c r="J4543" i="7"/>
  <c r="K4543" i="7" s="1"/>
  <c r="J4064" i="7"/>
  <c r="K4064" i="7" s="1"/>
  <c r="J3873" i="7"/>
  <c r="K3873" i="7" s="1"/>
  <c r="J3113" i="7"/>
  <c r="K3113" i="7" s="1"/>
  <c r="J3041" i="7"/>
  <c r="K3041" i="7" s="1"/>
  <c r="J2977" i="7"/>
  <c r="K2977" i="7" s="1"/>
  <c r="J2913" i="7"/>
  <c r="K2913" i="7" s="1"/>
  <c r="J2702" i="7"/>
  <c r="K2702" i="7" s="1"/>
  <c r="J2630" i="7"/>
  <c r="K2630" i="7" s="1"/>
  <c r="J2558" i="7"/>
  <c r="K2558" i="7" s="1"/>
  <c r="J2478" i="7"/>
  <c r="K2478" i="7" s="1"/>
  <c r="J2406" i="7"/>
  <c r="K2406" i="7" s="1"/>
  <c r="J2342" i="7"/>
  <c r="K2342" i="7" s="1"/>
  <c r="J2278" i="7"/>
  <c r="K2278" i="7" s="1"/>
  <c r="J2214" i="7"/>
  <c r="K2214" i="7" s="1"/>
  <c r="J2142" i="7"/>
  <c r="K2142" i="7" s="1"/>
  <c r="J2070" i="7"/>
  <c r="K2070" i="7" s="1"/>
  <c r="J1998" i="7"/>
  <c r="K1998" i="7" s="1"/>
  <c r="J1934" i="7"/>
  <c r="K1934" i="7" s="1"/>
  <c r="J1862" i="7"/>
  <c r="K1862" i="7" s="1"/>
  <c r="L1810" i="7"/>
  <c r="N1452" i="7"/>
  <c r="O1452" i="7" s="1"/>
  <c r="L1620" i="7"/>
  <c r="S1620" i="7" s="1"/>
  <c r="L1728" i="7"/>
  <c r="S1728" i="7" s="1"/>
  <c r="L1550" i="7"/>
  <c r="S1550" i="7" s="1"/>
  <c r="L1701" i="7"/>
  <c r="L531" i="7"/>
  <c r="L425" i="7"/>
  <c r="L118" i="7"/>
  <c r="J1678" i="7"/>
  <c r="K1678" i="7" s="1"/>
  <c r="J1594" i="7"/>
  <c r="K1594" i="7" s="1"/>
  <c r="J1404" i="7"/>
  <c r="K1404" i="7" s="1"/>
  <c r="J1388" i="7"/>
  <c r="K1388" i="7" s="1"/>
  <c r="J1372" i="7"/>
  <c r="K1372" i="7" s="1"/>
  <c r="J1276" i="7"/>
  <c r="K1276" i="7" s="1"/>
  <c r="J1180" i="7"/>
  <c r="K1180" i="7" s="1"/>
  <c r="J1164" i="7"/>
  <c r="K1164" i="7" s="1"/>
  <c r="L301" i="7"/>
  <c r="S301" i="7" s="1"/>
  <c r="L483" i="7"/>
  <c r="S483" i="7" s="1"/>
  <c r="N151" i="7"/>
  <c r="O151" i="7" s="1"/>
  <c r="L145" i="7"/>
  <c r="S145" i="7" s="1"/>
  <c r="L1746" i="7"/>
  <c r="S1746" i="7" s="1"/>
  <c r="L1394" i="7"/>
  <c r="L1358" i="7"/>
  <c r="L1322" i="7"/>
  <c r="L1270" i="7"/>
  <c r="L1238" i="7"/>
  <c r="L1206" i="7"/>
  <c r="L1166" i="7"/>
  <c r="L1126" i="7"/>
  <c r="L1082" i="7"/>
  <c r="L1042" i="7"/>
  <c r="L994" i="7"/>
  <c r="L946" i="7"/>
  <c r="L906" i="7"/>
  <c r="L866" i="7"/>
  <c r="J1554" i="7"/>
  <c r="K1554" i="7" s="1"/>
  <c r="L637" i="7"/>
  <c r="L376" i="7"/>
  <c r="J1466" i="7"/>
  <c r="K1466" i="7" s="1"/>
  <c r="J828" i="7"/>
  <c r="K828" i="7" s="1"/>
  <c r="J741" i="7"/>
  <c r="K741" i="7" s="1"/>
  <c r="L399" i="7"/>
  <c r="J81" i="7"/>
  <c r="K81" i="7" s="1"/>
  <c r="J545" i="7"/>
  <c r="K545" i="7" s="1"/>
  <c r="L6392" i="7"/>
  <c r="L5524" i="7"/>
  <c r="S5524" i="7" s="1"/>
  <c r="J6201" i="7"/>
  <c r="K6201" i="7" s="1"/>
  <c r="J5736" i="7"/>
  <c r="K5736" i="7" s="1"/>
  <c r="J5387" i="7"/>
  <c r="K5387" i="7" s="1"/>
  <c r="L2813" i="7"/>
  <c r="J6366" i="7"/>
  <c r="K6366" i="7" s="1"/>
  <c r="L5953" i="7"/>
  <c r="J5816" i="7"/>
  <c r="K5816" i="7" s="1"/>
  <c r="J5431" i="7"/>
  <c r="K5431" i="7" s="1"/>
  <c r="J4926" i="7"/>
  <c r="K4926" i="7" s="1"/>
  <c r="J4778" i="7"/>
  <c r="K4778" i="7" s="1"/>
  <c r="L3876" i="7"/>
  <c r="S3876" i="7" s="1"/>
  <c r="L2865" i="7"/>
  <c r="S2865" i="7" s="1"/>
  <c r="J6169" i="7"/>
  <c r="K6169" i="7" s="1"/>
  <c r="L5244" i="7"/>
  <c r="L6251" i="7"/>
  <c r="J6193" i="7"/>
  <c r="K6193" i="7" s="1"/>
  <c r="J5359" i="7"/>
  <c r="K5359" i="7" s="1"/>
  <c r="L2687" i="7"/>
  <c r="L2859" i="7"/>
  <c r="S2859" i="7" s="1"/>
  <c r="N2745" i="7"/>
  <c r="O2745" i="7" s="1"/>
  <c r="L2801" i="7"/>
  <c r="J4280" i="7"/>
  <c r="K4280" i="7" s="1"/>
  <c r="J4065" i="7"/>
  <c r="K4065" i="7" s="1"/>
  <c r="J3964" i="7"/>
  <c r="K3964" i="7" s="1"/>
  <c r="J3395" i="7"/>
  <c r="K3395" i="7" s="1"/>
  <c r="J3115" i="7"/>
  <c r="K3115" i="7" s="1"/>
  <c r="J1972" i="7"/>
  <c r="K1972" i="7" s="1"/>
  <c r="J2308" i="7"/>
  <c r="K2308" i="7" s="1"/>
  <c r="J2400" i="7"/>
  <c r="K2400" i="7" s="1"/>
  <c r="L817" i="7"/>
  <c r="L390" i="7"/>
  <c r="J5072" i="7"/>
  <c r="K5072" i="7" s="1"/>
  <c r="J4733" i="7"/>
  <c r="K4733" i="7" s="1"/>
  <c r="J3911" i="7"/>
  <c r="K3911" i="7" s="1"/>
  <c r="J3562" i="7"/>
  <c r="K3562" i="7" s="1"/>
  <c r="J3506" i="7"/>
  <c r="K3506" i="7" s="1"/>
  <c r="J3474" i="7"/>
  <c r="K3474" i="7" s="1"/>
  <c r="J3438" i="7"/>
  <c r="K3438" i="7" s="1"/>
  <c r="J3402" i="7"/>
  <c r="K3402" i="7" s="1"/>
  <c r="J3811" i="7"/>
  <c r="K3811" i="7" s="1"/>
  <c r="J3643" i="7"/>
  <c r="K3643" i="7" s="1"/>
  <c r="J3579" i="7"/>
  <c r="K3579" i="7" s="1"/>
  <c r="J3515" i="7"/>
  <c r="K3515" i="7" s="1"/>
  <c r="J3192" i="7"/>
  <c r="K3192" i="7" s="1"/>
  <c r="J3555" i="7"/>
  <c r="K3555" i="7" s="1"/>
  <c r="J3351" i="7"/>
  <c r="K3351" i="7" s="1"/>
  <c r="J2677" i="7"/>
  <c r="K2677" i="7" s="1"/>
  <c r="J2943" i="7"/>
  <c r="K2943" i="7" s="1"/>
  <c r="J3059" i="7"/>
  <c r="K3059" i="7" s="1"/>
  <c r="J2544" i="7"/>
  <c r="K2544" i="7" s="1"/>
  <c r="J2172" i="7"/>
  <c r="K2172" i="7" s="1"/>
  <c r="J2476" i="7"/>
  <c r="K2476" i="7" s="1"/>
  <c r="N1536" i="7"/>
  <c r="O1536" i="7" s="1"/>
  <c r="L513" i="7"/>
  <c r="L199" i="7"/>
  <c r="J4271" i="7"/>
  <c r="K4271" i="7" s="1"/>
  <c r="J4207" i="7"/>
  <c r="K4207" i="7" s="1"/>
  <c r="J4179" i="7"/>
  <c r="K4179" i="7" s="1"/>
  <c r="J4147" i="7"/>
  <c r="K4147" i="7" s="1"/>
  <c r="J4115" i="7"/>
  <c r="K4115" i="7" s="1"/>
  <c r="J4083" i="7"/>
  <c r="K4083" i="7" s="1"/>
  <c r="J3923" i="7"/>
  <c r="K3923" i="7" s="1"/>
  <c r="J3475" i="7"/>
  <c r="K3475" i="7" s="1"/>
  <c r="J3339" i="7"/>
  <c r="K3339" i="7" s="1"/>
  <c r="J3244" i="7"/>
  <c r="K3244" i="7" s="1"/>
  <c r="J2931" i="7"/>
  <c r="K2931" i="7" s="1"/>
  <c r="J2404" i="7"/>
  <c r="K2404" i="7" s="1"/>
  <c r="N639" i="7"/>
  <c r="O639" i="7" s="1"/>
  <c r="L293" i="7"/>
  <c r="L137" i="7"/>
  <c r="S137" i="7" s="1"/>
  <c r="J5056" i="7"/>
  <c r="K5056" i="7" s="1"/>
  <c r="J4940" i="7"/>
  <c r="K4940" i="7" s="1"/>
  <c r="J4609" i="7"/>
  <c r="K4609" i="7" s="1"/>
  <c r="J4324" i="7"/>
  <c r="K4324" i="7" s="1"/>
  <c r="J4180" i="7"/>
  <c r="K4180" i="7" s="1"/>
  <c r="J3904" i="7"/>
  <c r="K3904" i="7" s="1"/>
  <c r="J3306" i="7"/>
  <c r="K3306" i="7" s="1"/>
  <c r="J3747" i="7"/>
  <c r="K3747" i="7" s="1"/>
  <c r="J3683" i="7"/>
  <c r="K3683" i="7" s="1"/>
  <c r="J3775" i="7"/>
  <c r="K3775" i="7" s="1"/>
  <c r="J3763" i="7"/>
  <c r="K3763" i="7" s="1"/>
  <c r="J3587" i="7"/>
  <c r="K3587" i="7" s="1"/>
  <c r="J3272" i="7"/>
  <c r="K3272" i="7" s="1"/>
  <c r="J2628" i="7"/>
  <c r="K2628" i="7" s="1"/>
  <c r="J2224" i="7"/>
  <c r="K2224" i="7" s="1"/>
  <c r="J2044" i="7"/>
  <c r="K2044" i="7" s="1"/>
  <c r="J2036" i="7"/>
  <c r="K2036" i="7" s="1"/>
  <c r="J1052" i="7"/>
  <c r="K1052" i="7" s="1"/>
  <c r="J972" i="7"/>
  <c r="K972" i="7" s="1"/>
  <c r="J1041" i="7"/>
  <c r="K1041" i="7" s="1"/>
  <c r="J729" i="7"/>
  <c r="K729" i="7" s="1"/>
  <c r="J90" i="7"/>
  <c r="K90" i="7" s="1"/>
  <c r="J289" i="7"/>
  <c r="K289" i="7" s="1"/>
  <c r="J15" i="7"/>
  <c r="K15" i="7" s="1"/>
  <c r="J1642" i="7"/>
  <c r="K1642" i="7" s="1"/>
  <c r="J1321" i="7"/>
  <c r="K1321" i="7" s="1"/>
  <c r="J1121" i="7"/>
  <c r="K1121" i="7" s="1"/>
  <c r="J1349" i="7"/>
  <c r="K1349" i="7" s="1"/>
  <c r="J1301" i="7"/>
  <c r="K1301" i="7" s="1"/>
  <c r="J125" i="7"/>
  <c r="K125" i="7" s="1"/>
  <c r="J781" i="7"/>
  <c r="K781" i="7" s="1"/>
  <c r="J1233" i="7"/>
  <c r="K1233" i="7" s="1"/>
  <c r="L5552" i="7"/>
  <c r="J6403" i="7"/>
  <c r="K6403" i="7" s="1"/>
  <c r="J6281" i="7"/>
  <c r="K6281" i="7" s="1"/>
  <c r="J6023" i="7"/>
  <c r="K6023" i="7" s="1"/>
  <c r="J5704" i="7"/>
  <c r="K5704" i="7" s="1"/>
  <c r="J5881" i="7"/>
  <c r="K5881" i="7" s="1"/>
  <c r="L3146" i="7"/>
  <c r="J6379" i="7"/>
  <c r="K6379" i="7" s="1"/>
  <c r="L6282" i="7"/>
  <c r="L6017" i="7"/>
  <c r="L5937" i="7"/>
  <c r="J5478" i="7"/>
  <c r="K5478" i="7" s="1"/>
  <c r="J5020" i="7"/>
  <c r="K5020" i="7" s="1"/>
  <c r="J4810" i="7"/>
  <c r="K4810" i="7" s="1"/>
  <c r="L4633" i="7"/>
  <c r="L4546" i="7"/>
  <c r="L3884" i="7"/>
  <c r="N2757" i="7"/>
  <c r="O2757" i="7" s="1"/>
  <c r="J5752" i="7"/>
  <c r="K5752" i="7" s="1"/>
  <c r="N4891" i="7"/>
  <c r="O4891" i="7" s="1"/>
  <c r="L4012" i="7"/>
  <c r="L2875" i="7"/>
  <c r="J6395" i="7"/>
  <c r="K6395" i="7" s="1"/>
  <c r="L6275" i="7"/>
  <c r="L3211" i="7"/>
  <c r="S3211" i="7" s="1"/>
  <c r="L2781" i="7"/>
  <c r="S2781" i="7" s="1"/>
  <c r="J4512" i="7"/>
  <c r="K4512" i="7" s="1"/>
  <c r="J4256" i="7"/>
  <c r="K4256" i="7" s="1"/>
  <c r="J4192" i="7"/>
  <c r="K4192" i="7" s="1"/>
  <c r="J4128" i="7"/>
  <c r="K4128" i="7" s="1"/>
  <c r="J4068" i="7"/>
  <c r="K4068" i="7" s="1"/>
  <c r="J4021" i="7"/>
  <c r="K4021" i="7" s="1"/>
  <c r="J3815" i="7"/>
  <c r="K3815" i="7" s="1"/>
  <c r="J3539" i="7"/>
  <c r="K3539" i="7" s="1"/>
  <c r="J3083" i="7"/>
  <c r="K3083" i="7" s="1"/>
  <c r="J2056" i="7"/>
  <c r="K2056" i="7" s="1"/>
  <c r="J3136" i="7"/>
  <c r="K3136" i="7" s="1"/>
  <c r="J2384" i="7"/>
  <c r="K2384" i="7" s="1"/>
  <c r="N623" i="7"/>
  <c r="O623" i="7" s="1"/>
  <c r="L734" i="7"/>
  <c r="L405" i="7"/>
  <c r="J4626" i="7"/>
  <c r="K4626" i="7" s="1"/>
  <c r="J4024" i="7"/>
  <c r="K4024" i="7" s="1"/>
  <c r="J4328" i="7"/>
  <c r="K4328" i="7" s="1"/>
  <c r="J4168" i="7"/>
  <c r="K4168" i="7" s="1"/>
  <c r="J4348" i="7"/>
  <c r="K4348" i="7" s="1"/>
  <c r="J3538" i="7"/>
  <c r="K3538" i="7" s="1"/>
  <c r="J3502" i="7"/>
  <c r="K3502" i="7" s="1"/>
  <c r="J3470" i="7"/>
  <c r="K3470" i="7" s="1"/>
  <c r="J3434" i="7"/>
  <c r="K3434" i="7" s="1"/>
  <c r="J3398" i="7"/>
  <c r="K3398" i="7" s="1"/>
  <c r="J3831" i="7"/>
  <c r="K3831" i="7" s="1"/>
  <c r="J2709" i="7"/>
  <c r="K2709" i="7" s="1"/>
  <c r="J3107" i="7"/>
  <c r="K3107" i="7" s="1"/>
  <c r="J2444" i="7"/>
  <c r="K2444" i="7" s="1"/>
  <c r="J2156" i="7"/>
  <c r="K2156" i="7" s="1"/>
  <c r="J2783" i="7"/>
  <c r="K2783" i="7" s="1"/>
  <c r="J2819" i="7"/>
  <c r="K2819" i="7" s="1"/>
  <c r="J2759" i="7"/>
  <c r="K2759" i="7" s="1"/>
  <c r="J4247" i="7"/>
  <c r="K4247" i="7" s="1"/>
  <c r="J4191" i="7"/>
  <c r="K4191" i="7" s="1"/>
  <c r="J4159" i="7"/>
  <c r="K4159" i="7" s="1"/>
  <c r="J4127" i="7"/>
  <c r="K4127" i="7" s="1"/>
  <c r="J4095" i="7"/>
  <c r="K4095" i="7" s="1"/>
  <c r="J3987" i="7"/>
  <c r="K3987" i="7" s="1"/>
  <c r="J4320" i="7"/>
  <c r="K4320" i="7" s="1"/>
  <c r="J4380" i="7"/>
  <c r="K4380" i="7" s="1"/>
  <c r="J3723" i="7"/>
  <c r="K3723" i="7" s="1"/>
  <c r="J3099" i="7"/>
  <c r="K3099" i="7" s="1"/>
  <c r="J3292" i="7"/>
  <c r="K3292" i="7" s="1"/>
  <c r="J2979" i="7"/>
  <c r="K2979" i="7" s="1"/>
  <c r="J2496" i="7"/>
  <c r="K2496" i="7" s="1"/>
  <c r="J2252" i="7"/>
  <c r="K2252" i="7" s="1"/>
  <c r="J2120" i="7"/>
  <c r="K2120" i="7" s="1"/>
  <c r="L1599" i="7"/>
  <c r="L1556" i="7"/>
  <c r="S1556" i="7" s="1"/>
  <c r="N615" i="7"/>
  <c r="O615" i="7" s="1"/>
  <c r="L243" i="7"/>
  <c r="J5024" i="7"/>
  <c r="K5024" i="7" s="1"/>
  <c r="J4988" i="7"/>
  <c r="K4988" i="7" s="1"/>
  <c r="J4589" i="7"/>
  <c r="K4589" i="7" s="1"/>
  <c r="J4304" i="7"/>
  <c r="K4304" i="7" s="1"/>
  <c r="J4264" i="7"/>
  <c r="K4264" i="7" s="1"/>
  <c r="J4228" i="7"/>
  <c r="K4228" i="7" s="1"/>
  <c r="J4100" i="7"/>
  <c r="K4100" i="7" s="1"/>
  <c r="J3290" i="7"/>
  <c r="K3290" i="7" s="1"/>
  <c r="J3403" i="7"/>
  <c r="K3403" i="7" s="1"/>
  <c r="J3455" i="7"/>
  <c r="K3455" i="7" s="1"/>
  <c r="J2955" i="7"/>
  <c r="K2955" i="7" s="1"/>
  <c r="J3320" i="7"/>
  <c r="K3320" i="7" s="1"/>
  <c r="J2008" i="7"/>
  <c r="K2008" i="7" s="1"/>
  <c r="J2348" i="7"/>
  <c r="K2348" i="7" s="1"/>
  <c r="L742" i="7"/>
  <c r="L381" i="7"/>
  <c r="S381" i="7" s="1"/>
  <c r="L153" i="7"/>
  <c r="L1600" i="7"/>
  <c r="J1474" i="7"/>
  <c r="K1474" i="7" s="1"/>
  <c r="J1273" i="7"/>
  <c r="K1273" i="7" s="1"/>
  <c r="J969" i="7"/>
  <c r="K969" i="7" s="1"/>
  <c r="L645" i="7"/>
  <c r="J82" i="7"/>
  <c r="K82" i="7" s="1"/>
  <c r="J1964" i="7"/>
  <c r="K1964" i="7" s="1"/>
  <c r="J2192" i="7"/>
  <c r="K2192" i="7" s="1"/>
  <c r="J1583" i="7"/>
  <c r="K1583" i="7" s="1"/>
  <c r="J1245" i="7"/>
  <c r="K1245" i="7" s="1"/>
  <c r="J905" i="7"/>
  <c r="K905" i="7" s="1"/>
  <c r="L613" i="7"/>
  <c r="J217" i="7"/>
  <c r="K217" i="7" s="1"/>
  <c r="J1868" i="7"/>
  <c r="K1868" i="7" s="1"/>
  <c r="J1551" i="7"/>
  <c r="K1551" i="7" s="1"/>
  <c r="J1313" i="7"/>
  <c r="K1313" i="7" s="1"/>
  <c r="J929" i="7"/>
  <c r="K929" i="7" s="1"/>
  <c r="J1225" i="7"/>
  <c r="K1225" i="7" s="1"/>
  <c r="L294" i="7"/>
  <c r="S294" i="7" s="1"/>
  <c r="J1896" i="7"/>
  <c r="K1896" i="7" s="1"/>
  <c r="J2128" i="7"/>
  <c r="K2128" i="7" s="1"/>
  <c r="J1193" i="7"/>
  <c r="K1193" i="7" s="1"/>
  <c r="J901" i="7"/>
  <c r="K901" i="7" s="1"/>
  <c r="J1173" i="7"/>
  <c r="K1173" i="7" s="1"/>
  <c r="J1277" i="7"/>
  <c r="K1277" i="7" s="1"/>
  <c r="J797" i="7"/>
  <c r="K797" i="7" s="1"/>
  <c r="J1646" i="7"/>
  <c r="K1646" i="7" s="1"/>
  <c r="J796" i="7"/>
  <c r="K796" i="7" s="1"/>
  <c r="J1073" i="7"/>
  <c r="K1073" i="7" s="1"/>
  <c r="J1397" i="7"/>
  <c r="K1397" i="7" s="1"/>
  <c r="L6245" i="7"/>
  <c r="L5498" i="7"/>
  <c r="L6384" i="7"/>
  <c r="L5496" i="7"/>
  <c r="J6181" i="7"/>
  <c r="K6181" i="7" s="1"/>
  <c r="J6031" i="7"/>
  <c r="K6031" i="7" s="1"/>
  <c r="J5672" i="7"/>
  <c r="K5672" i="7" s="1"/>
  <c r="L2356" i="7"/>
  <c r="J6165" i="7"/>
  <c r="K6165" i="7" s="1"/>
  <c r="L5921" i="7"/>
  <c r="L2663" i="7"/>
  <c r="J6269" i="7"/>
  <c r="K6269" i="7" s="1"/>
  <c r="J6177" i="7"/>
  <c r="K6177" i="7" s="1"/>
  <c r="J5951" i="7"/>
  <c r="K5951" i="7" s="1"/>
  <c r="J5720" i="7"/>
  <c r="K5720" i="7" s="1"/>
  <c r="L2671" i="7"/>
  <c r="L2763" i="7"/>
  <c r="S2763" i="7" s="1"/>
  <c r="L6235" i="7"/>
  <c r="J6205" i="7"/>
  <c r="K6205" i="7" s="1"/>
  <c r="J6003" i="7"/>
  <c r="K6003" i="7" s="1"/>
  <c r="J4792" i="7"/>
  <c r="K4792" i="7" s="1"/>
  <c r="N4779" i="7"/>
  <c r="O4779" i="7" s="1"/>
  <c r="L4657" i="7"/>
  <c r="L2811" i="7"/>
  <c r="S2811" i="7" s="1"/>
  <c r="J4036" i="7"/>
  <c r="K4036" i="7" s="1"/>
  <c r="J4216" i="7"/>
  <c r="K4216" i="7" s="1"/>
  <c r="J3267" i="7"/>
  <c r="K3267" i="7" s="1"/>
  <c r="J2524" i="7"/>
  <c r="K2524" i="7" s="1"/>
  <c r="J2600" i="7"/>
  <c r="K2600" i="7" s="1"/>
  <c r="J2316" i="7"/>
  <c r="K2316" i="7" s="1"/>
  <c r="N607" i="7"/>
  <c r="O607" i="7" s="1"/>
  <c r="L694" i="7"/>
  <c r="L158" i="7"/>
  <c r="J4960" i="7"/>
  <c r="K4960" i="7" s="1"/>
  <c r="L4547" i="7"/>
  <c r="J3943" i="7"/>
  <c r="K3943" i="7" s="1"/>
  <c r="J4336" i="7"/>
  <c r="K4336" i="7" s="1"/>
  <c r="J3534" i="7"/>
  <c r="K3534" i="7" s="1"/>
  <c r="J3498" i="7"/>
  <c r="K3498" i="7" s="1"/>
  <c r="J3466" i="7"/>
  <c r="K3466" i="7" s="1"/>
  <c r="J3430" i="7"/>
  <c r="K3430" i="7" s="1"/>
  <c r="J3394" i="7"/>
  <c r="K3394" i="7" s="1"/>
  <c r="J3827" i="7"/>
  <c r="K3827" i="7" s="1"/>
  <c r="J3659" i="7"/>
  <c r="K3659" i="7" s="1"/>
  <c r="J3595" i="7"/>
  <c r="K3595" i="7" s="1"/>
  <c r="J3531" i="7"/>
  <c r="K3531" i="7" s="1"/>
  <c r="J3619" i="7"/>
  <c r="K3619" i="7" s="1"/>
  <c r="J3411" i="7"/>
  <c r="K3411" i="7" s="1"/>
  <c r="J2971" i="7"/>
  <c r="K2971" i="7" s="1"/>
  <c r="J3043" i="7"/>
  <c r="K3043" i="7" s="1"/>
  <c r="J3091" i="7"/>
  <c r="K3091" i="7" s="1"/>
  <c r="J2779" i="7"/>
  <c r="K2779" i="7" s="1"/>
  <c r="J2236" i="7"/>
  <c r="K2236" i="7" s="1"/>
  <c r="J1956" i="7"/>
  <c r="K1956" i="7" s="1"/>
  <c r="J2392" i="7"/>
  <c r="K2392" i="7" s="1"/>
  <c r="L1564" i="7"/>
  <c r="J4255" i="7"/>
  <c r="K4255" i="7" s="1"/>
  <c r="J3971" i="7"/>
  <c r="K3971" i="7" s="1"/>
  <c r="J4484" i="7"/>
  <c r="K4484" i="7" s="1"/>
  <c r="J3491" i="7"/>
  <c r="K3491" i="7" s="1"/>
  <c r="J2669" i="7"/>
  <c r="K2669" i="7" s="1"/>
  <c r="J3340" i="7"/>
  <c r="K3340" i="7" s="1"/>
  <c r="J2907" i="7"/>
  <c r="K2907" i="7" s="1"/>
  <c r="J2488" i="7"/>
  <c r="K2488" i="7" s="1"/>
  <c r="L539" i="7"/>
  <c r="S539" i="7" s="1"/>
  <c r="L307" i="7"/>
  <c r="S307" i="7" s="1"/>
  <c r="J5383" i="7"/>
  <c r="K5383" i="7" s="1"/>
  <c r="J4737" i="7"/>
  <c r="K4737" i="7" s="1"/>
  <c r="J4532" i="7"/>
  <c r="K4532" i="7" s="1"/>
  <c r="J4212" i="7"/>
  <c r="K4212" i="7" s="1"/>
  <c r="J4084" i="7"/>
  <c r="K4084" i="7" s="1"/>
  <c r="J3274" i="7"/>
  <c r="K3274" i="7" s="1"/>
  <c r="J3699" i="7"/>
  <c r="K3699" i="7" s="1"/>
  <c r="J3615" i="7"/>
  <c r="K3615" i="7" s="1"/>
  <c r="J3739" i="7"/>
  <c r="K3739" i="7" s="1"/>
  <c r="J3523" i="7"/>
  <c r="K3523" i="7" s="1"/>
  <c r="J3304" i="7"/>
  <c r="K3304" i="7" s="1"/>
  <c r="J3055" i="7"/>
  <c r="K3055" i="7" s="1"/>
  <c r="J2076" i="7"/>
  <c r="K2076" i="7" s="1"/>
  <c r="J1928" i="7"/>
  <c r="K1928" i="7" s="1"/>
  <c r="J2480" i="7"/>
  <c r="K2480" i="7" s="1"/>
  <c r="L718" i="7"/>
  <c r="J2556" i="7"/>
  <c r="K2556" i="7" s="1"/>
  <c r="J2100" i="7"/>
  <c r="K2100" i="7" s="1"/>
  <c r="J1036" i="7"/>
  <c r="K1036" i="7" s="1"/>
  <c r="L1650" i="7"/>
  <c r="S1650" i="7" s="1"/>
  <c r="J1137" i="7"/>
  <c r="K1137" i="7" s="1"/>
  <c r="J1025" i="7"/>
  <c r="K1025" i="7" s="1"/>
  <c r="J917" i="7"/>
  <c r="K917" i="7" s="1"/>
  <c r="J64" i="7"/>
  <c r="K64" i="7" s="1"/>
  <c r="J2096" i="7"/>
  <c r="K2096" i="7" s="1"/>
  <c r="J1065" i="7"/>
  <c r="K1065" i="7" s="1"/>
  <c r="J1269" i="7"/>
  <c r="K1269" i="7" s="1"/>
  <c r="J241" i="7"/>
  <c r="K241" i="7" s="1"/>
  <c r="L1516" i="7"/>
  <c r="J1329" i="7"/>
  <c r="K1329" i="7" s="1"/>
  <c r="J885" i="7"/>
  <c r="K885" i="7" s="1"/>
  <c r="L6408" i="7"/>
  <c r="L5813" i="7"/>
  <c r="S5813" i="7" s="1"/>
  <c r="L5530" i="7"/>
  <c r="S5530" i="7" s="1"/>
  <c r="L5479" i="7"/>
  <c r="S5479" i="7" s="1"/>
  <c r="J6367" i="7"/>
  <c r="K6367" i="7" s="1"/>
  <c r="J6233" i="7"/>
  <c r="K6233" i="7" s="1"/>
  <c r="J5975" i="7"/>
  <c r="K5975" i="7" s="1"/>
  <c r="J5640" i="7"/>
  <c r="K5640" i="7" s="1"/>
  <c r="J5596" i="7"/>
  <c r="K5596" i="7" s="1"/>
  <c r="J5435" i="7"/>
  <c r="K5435" i="7" s="1"/>
  <c r="L6033" i="7"/>
  <c r="L5969" i="7"/>
  <c r="J6039" i="7"/>
  <c r="K6039" i="7" s="1"/>
  <c r="J5084" i="7"/>
  <c r="K5084" i="7" s="1"/>
  <c r="N4669" i="7"/>
  <c r="O4669" i="7" s="1"/>
  <c r="L3892" i="7"/>
  <c r="S3892" i="7" s="1"/>
  <c r="L2835" i="7"/>
  <c r="J6426" i="7"/>
  <c r="K6426" i="7" s="1"/>
  <c r="J6125" i="7"/>
  <c r="K6125" i="7" s="1"/>
  <c r="J5576" i="7"/>
  <c r="K5576" i="7" s="1"/>
  <c r="N4859" i="7"/>
  <c r="O4859" i="7" s="1"/>
  <c r="N3877" i="7"/>
  <c r="O3877" i="7" s="1"/>
  <c r="L2735" i="7"/>
  <c r="L2232" i="7"/>
  <c r="L6259" i="7"/>
  <c r="J5868" i="7"/>
  <c r="K5868" i="7" s="1"/>
  <c r="J5944" i="7"/>
  <c r="K5944" i="7" s="1"/>
  <c r="J5375" i="7"/>
  <c r="K5375" i="7" s="1"/>
  <c r="L4643" i="7"/>
  <c r="L4008" i="7"/>
  <c r="L2703" i="7"/>
  <c r="J4659" i="7"/>
  <c r="K4659" i="7" s="1"/>
  <c r="J4448" i="7"/>
  <c r="K4448" i="7" s="1"/>
  <c r="J4272" i="7"/>
  <c r="K4272" i="7" s="1"/>
  <c r="J4208" i="7"/>
  <c r="K4208" i="7" s="1"/>
  <c r="J4144" i="7"/>
  <c r="K4144" i="7" s="1"/>
  <c r="J4080" i="7"/>
  <c r="K4080" i="7" s="1"/>
  <c r="J3603" i="7"/>
  <c r="K3603" i="7" s="1"/>
  <c r="J2919" i="7"/>
  <c r="K2919" i="7" s="1"/>
  <c r="J1844" i="7"/>
  <c r="K1844" i="7" s="1"/>
  <c r="J3160" i="7"/>
  <c r="K3160" i="7" s="1"/>
  <c r="J2416" i="7"/>
  <c r="K2416" i="7" s="1"/>
  <c r="L419" i="7"/>
  <c r="J5092" i="7"/>
  <c r="K5092" i="7" s="1"/>
  <c r="L4607" i="7"/>
  <c r="L4683" i="7"/>
  <c r="J3927" i="7"/>
  <c r="K3927" i="7" s="1"/>
  <c r="J4344" i="7"/>
  <c r="K4344" i="7" s="1"/>
  <c r="J4232" i="7"/>
  <c r="K4232" i="7" s="1"/>
  <c r="J3554" i="7"/>
  <c r="K3554" i="7" s="1"/>
  <c r="J3510" i="7"/>
  <c r="K3510" i="7" s="1"/>
  <c r="J3478" i="7"/>
  <c r="K3478" i="7" s="1"/>
  <c r="J3442" i="7"/>
  <c r="K3442" i="7" s="1"/>
  <c r="J3406" i="7"/>
  <c r="K3406" i="7" s="1"/>
  <c r="J3035" i="7"/>
  <c r="K3035" i="7" s="1"/>
  <c r="J2344" i="7"/>
  <c r="K2344" i="7" s="1"/>
  <c r="J2104" i="7"/>
  <c r="K2104" i="7" s="1"/>
  <c r="J2847" i="7"/>
  <c r="K2847" i="7" s="1"/>
  <c r="L179" i="7"/>
  <c r="L97" i="7"/>
  <c r="J4231" i="7"/>
  <c r="K4231" i="7" s="1"/>
  <c r="J4183" i="7"/>
  <c r="K4183" i="7" s="1"/>
  <c r="J4151" i="7"/>
  <c r="K4151" i="7" s="1"/>
  <c r="J4119" i="7"/>
  <c r="K4119" i="7" s="1"/>
  <c r="J4087" i="7"/>
  <c r="K4087" i="7" s="1"/>
  <c r="J3939" i="7"/>
  <c r="K3939" i="7" s="1"/>
  <c r="J4248" i="7"/>
  <c r="K4248" i="7" s="1"/>
  <c r="J3819" i="7"/>
  <c r="K3819" i="7" s="1"/>
  <c r="J3483" i="7"/>
  <c r="K3483" i="7" s="1"/>
  <c r="J3324" i="7"/>
  <c r="K3324" i="7" s="1"/>
  <c r="J3047" i="7"/>
  <c r="K3047" i="7" s="1"/>
  <c r="J2891" i="7"/>
  <c r="K2891" i="7" s="1"/>
  <c r="L5821" i="7"/>
  <c r="J6286" i="7"/>
  <c r="K6286" i="7" s="1"/>
  <c r="L6103" i="7"/>
  <c r="L5984" i="7"/>
  <c r="J5243" i="7"/>
  <c r="K5243" i="7" s="1"/>
  <c r="J5297" i="7"/>
  <c r="K5297" i="7" s="1"/>
  <c r="J5202" i="7"/>
  <c r="K5202" i="7" s="1"/>
  <c r="J5098" i="7"/>
  <c r="K5098" i="7" s="1"/>
  <c r="J4970" i="7"/>
  <c r="K4970" i="7" s="1"/>
  <c r="J4800" i="7"/>
  <c r="K4800" i="7" s="1"/>
  <c r="J4743" i="7"/>
  <c r="K4743" i="7" s="1"/>
  <c r="L6404" i="7"/>
  <c r="J5829" i="7"/>
  <c r="K5829" i="7" s="1"/>
  <c r="J5279" i="7"/>
  <c r="K5279" i="7" s="1"/>
  <c r="J4904" i="7"/>
  <c r="K4904" i="7" s="1"/>
  <c r="L6025" i="7"/>
  <c r="J5911" i="7"/>
  <c r="K5911" i="7" s="1"/>
  <c r="J4751" i="7"/>
  <c r="K4751" i="7" s="1"/>
  <c r="J5283" i="7"/>
  <c r="K5283" i="7" s="1"/>
  <c r="J5118" i="7"/>
  <c r="K5118" i="7" s="1"/>
  <c r="N4653" i="7"/>
  <c r="O4653" i="7" s="1"/>
  <c r="J4874" i="7"/>
  <c r="K4874" i="7" s="1"/>
  <c r="J3362" i="7"/>
  <c r="K3362" i="7" s="1"/>
  <c r="J2538" i="7"/>
  <c r="K2538" i="7" s="1"/>
  <c r="J2402" i="7"/>
  <c r="K2402" i="7" s="1"/>
  <c r="J2242" i="7"/>
  <c r="K2242" i="7" s="1"/>
  <c r="J2098" i="7"/>
  <c r="K2098" i="7" s="1"/>
  <c r="J2034" i="7"/>
  <c r="K2034" i="7" s="1"/>
  <c r="J1890" i="7"/>
  <c r="K1890" i="7" s="1"/>
  <c r="L1588" i="7"/>
  <c r="J4503" i="7"/>
  <c r="K4503" i="7" s="1"/>
  <c r="J4487" i="7"/>
  <c r="K4487" i="7" s="1"/>
  <c r="J4455" i="7"/>
  <c r="K4455" i="7" s="1"/>
  <c r="J4423" i="7"/>
  <c r="K4423" i="7" s="1"/>
  <c r="J4387" i="7"/>
  <c r="K4387" i="7" s="1"/>
  <c r="J4371" i="7"/>
  <c r="K4371" i="7" s="1"/>
  <c r="J4339" i="7"/>
  <c r="K4339" i="7" s="1"/>
  <c r="J4307" i="7"/>
  <c r="K4307" i="7" s="1"/>
  <c r="J4275" i="7"/>
  <c r="K4275" i="7" s="1"/>
  <c r="J4243" i="7"/>
  <c r="K4243" i="7" s="1"/>
  <c r="J4211" i="7"/>
  <c r="K4211" i="7" s="1"/>
  <c r="L3708" i="7"/>
  <c r="L3608" i="7"/>
  <c r="J3867" i="7"/>
  <c r="K3867" i="7" s="1"/>
  <c r="L4841" i="7"/>
  <c r="J4725" i="7"/>
  <c r="K4725" i="7" s="1"/>
  <c r="L4345" i="7"/>
  <c r="J3105" i="7"/>
  <c r="K3105" i="7" s="1"/>
  <c r="J2969" i="7"/>
  <c r="K2969" i="7" s="1"/>
  <c r="J2622" i="7"/>
  <c r="K2622" i="7" s="1"/>
  <c r="J2462" i="7"/>
  <c r="K2462" i="7" s="1"/>
  <c r="J2334" i="7"/>
  <c r="K2334" i="7" s="1"/>
  <c r="J2270" i="7"/>
  <c r="K2270" i="7" s="1"/>
  <c r="J2134" i="7"/>
  <c r="K2134" i="7" s="1"/>
  <c r="J2062" i="7"/>
  <c r="K2062" i="7" s="1"/>
  <c r="J1990" i="7"/>
  <c r="K1990" i="7" s="1"/>
  <c r="J1926" i="7"/>
  <c r="K1926" i="7" s="1"/>
  <c r="J1854" i="7"/>
  <c r="K1854" i="7" s="1"/>
  <c r="L1802" i="7"/>
  <c r="L751" i="7"/>
  <c r="L320" i="7"/>
  <c r="L1386" i="7"/>
  <c r="L1318" i="7"/>
  <c r="L1234" i="7"/>
  <c r="L1162" i="7"/>
  <c r="L1074" i="7"/>
  <c r="L1038" i="7"/>
  <c r="L938" i="7"/>
  <c r="L902" i="7"/>
  <c r="L862" i="7"/>
  <c r="L1725" i="7"/>
  <c r="L669" i="7"/>
  <c r="L726" i="7"/>
  <c r="J99" i="7"/>
  <c r="K99" i="7" s="1"/>
  <c r="J89" i="7"/>
  <c r="K89" i="7" s="1"/>
  <c r="L391" i="7"/>
  <c r="L6032" i="7"/>
  <c r="L6396" i="7"/>
  <c r="J6207" i="7"/>
  <c r="K6207" i="7" s="1"/>
  <c r="L5997" i="7"/>
  <c r="J5877" i="7"/>
  <c r="K5877" i="7" s="1"/>
  <c r="L5290" i="7"/>
  <c r="J5034" i="7"/>
  <c r="K5034" i="7" s="1"/>
  <c r="J4872" i="7"/>
  <c r="K4872" i="7" s="1"/>
  <c r="J4762" i="7"/>
  <c r="K4762" i="7" s="1"/>
  <c r="J6171" i="7"/>
  <c r="K6171" i="7" s="1"/>
  <c r="L6224" i="7"/>
  <c r="L6008" i="7"/>
  <c r="L5945" i="7"/>
  <c r="J5895" i="7"/>
  <c r="K5895" i="7" s="1"/>
  <c r="J5788" i="7"/>
  <c r="K5788" i="7" s="1"/>
  <c r="J5130" i="7"/>
  <c r="K5130" i="7" s="1"/>
  <c r="J4978" i="7"/>
  <c r="K4978" i="7" s="1"/>
  <c r="J4784" i="7"/>
  <c r="K4784" i="7" s="1"/>
  <c r="L4758" i="7"/>
  <c r="L2765" i="7"/>
  <c r="L6021" i="7"/>
  <c r="J5903" i="7"/>
  <c r="K5903" i="7" s="1"/>
  <c r="J5102" i="7"/>
  <c r="K5102" i="7" s="1"/>
  <c r="L4917" i="7"/>
  <c r="L4667" i="7"/>
  <c r="J4593" i="7"/>
  <c r="K4593" i="7" s="1"/>
  <c r="J3908" i="7"/>
  <c r="K3908" i="7" s="1"/>
  <c r="J3871" i="7"/>
  <c r="K3871" i="7" s="1"/>
  <c r="L4603" i="7"/>
  <c r="J4772" i="7"/>
  <c r="K4772" i="7" s="1"/>
  <c r="J4055" i="7"/>
  <c r="K4055" i="7" s="1"/>
  <c r="J4561" i="7"/>
  <c r="K4561" i="7" s="1"/>
  <c r="J3936" i="7"/>
  <c r="K3936" i="7" s="1"/>
  <c r="J3822" i="7"/>
  <c r="K3822" i="7" s="1"/>
  <c r="J3790" i="7"/>
  <c r="K3790" i="7" s="1"/>
  <c r="J3754" i="7"/>
  <c r="K3754" i="7" s="1"/>
  <c r="J3718" i="7"/>
  <c r="K3718" i="7" s="1"/>
  <c r="J3670" i="7"/>
  <c r="K3670" i="7" s="1"/>
  <c r="J3148" i="7"/>
  <c r="K3148" i="7" s="1"/>
  <c r="J3093" i="7"/>
  <c r="K3093" i="7" s="1"/>
  <c r="J2957" i="7"/>
  <c r="K2957" i="7" s="1"/>
  <c r="J2626" i="7"/>
  <c r="K2626" i="7" s="1"/>
  <c r="J2498" i="7"/>
  <c r="K2498" i="7" s="1"/>
  <c r="J2354" i="7"/>
  <c r="K2354" i="7" s="1"/>
  <c r="J2274" i="7"/>
  <c r="K2274" i="7" s="1"/>
  <c r="J2122" i="7"/>
  <c r="K2122" i="7" s="1"/>
  <c r="J1994" i="7"/>
  <c r="K1994" i="7" s="1"/>
  <c r="J1850" i="7"/>
  <c r="K1850" i="7" s="1"/>
  <c r="J1806" i="7"/>
  <c r="K1806" i="7" s="1"/>
  <c r="J4019" i="7"/>
  <c r="K4019" i="7" s="1"/>
  <c r="J4583" i="7"/>
  <c r="K4583" i="7" s="1"/>
  <c r="L3736" i="7"/>
  <c r="L3672" i="7"/>
  <c r="L3404" i="7"/>
  <c r="J3863" i="7"/>
  <c r="K3863" i="7" s="1"/>
  <c r="J1804" i="7"/>
  <c r="K1804" i="7" s="1"/>
  <c r="L1657" i="7"/>
  <c r="L1596" i="7"/>
  <c r="S1596" i="7" s="1"/>
  <c r="L667" i="7"/>
  <c r="S667" i="7" s="1"/>
  <c r="L72" i="7"/>
  <c r="S72" i="7" s="1"/>
  <c r="L4457" i="7"/>
  <c r="L4277" i="7"/>
  <c r="L4233" i="7"/>
  <c r="L4149" i="7"/>
  <c r="J3097" i="7"/>
  <c r="K3097" i="7" s="1"/>
  <c r="J2961" i="7"/>
  <c r="K2961" i="7" s="1"/>
  <c r="J2614" i="7"/>
  <c r="K2614" i="7" s="1"/>
  <c r="J2390" i="7"/>
  <c r="K2390" i="7" s="1"/>
  <c r="N1539" i="7"/>
  <c r="O1539" i="7" s="1"/>
  <c r="N1420" i="7"/>
  <c r="O1420" i="7" s="1"/>
  <c r="L766" i="7"/>
  <c r="L349" i="7"/>
  <c r="J1574" i="7"/>
  <c r="K1574" i="7" s="1"/>
  <c r="J1004" i="7"/>
  <c r="K1004" i="7" s="1"/>
  <c r="J956" i="7"/>
  <c r="K956" i="7" s="1"/>
  <c r="J892" i="7"/>
  <c r="K892" i="7" s="1"/>
  <c r="L1713" i="7"/>
  <c r="J1432" i="7"/>
  <c r="K1432" i="7" s="1"/>
  <c r="J713" i="7"/>
  <c r="K713" i="7" s="1"/>
  <c r="L1762" i="7"/>
  <c r="S1762" i="7" s="1"/>
  <c r="L1366" i="7"/>
  <c r="L1282" i="7"/>
  <c r="L1214" i="7"/>
  <c r="L1174" i="7"/>
  <c r="L1094" i="7"/>
  <c r="L1050" i="7"/>
  <c r="L1014" i="7"/>
  <c r="L958" i="7"/>
  <c r="L914" i="7"/>
  <c r="L878" i="7"/>
  <c r="J836" i="7"/>
  <c r="K836" i="7" s="1"/>
  <c r="L715" i="7"/>
  <c r="J161" i="7"/>
  <c r="K161" i="7" s="1"/>
  <c r="L584" i="7"/>
  <c r="L240" i="7"/>
  <c r="J189" i="7"/>
  <c r="K189" i="7" s="1"/>
  <c r="L1805" i="7"/>
  <c r="J11" i="7"/>
  <c r="K11" i="7" s="1"/>
  <c r="L1717" i="7"/>
  <c r="J649" i="7"/>
  <c r="K649" i="7" s="1"/>
  <c r="L5532" i="7"/>
  <c r="S5532" i="7" s="1"/>
  <c r="L5907" i="7"/>
  <c r="L6376" i="7"/>
  <c r="L6016" i="7"/>
  <c r="J6077" i="7"/>
  <c r="K6077" i="7" s="1"/>
  <c r="J5249" i="7"/>
  <c r="K5249" i="7" s="1"/>
  <c r="J5122" i="7"/>
  <c r="K5122" i="7" s="1"/>
  <c r="J5068" i="7"/>
  <c r="K5068" i="7" s="1"/>
  <c r="J6191" i="7"/>
  <c r="K6191" i="7" s="1"/>
  <c r="L6012" i="7"/>
  <c r="J6069" i="7"/>
  <c r="K6069" i="7" s="1"/>
  <c r="L5917" i="7"/>
  <c r="J5861" i="7"/>
  <c r="K5861" i="7" s="1"/>
  <c r="L2851" i="7"/>
  <c r="J6314" i="7"/>
  <c r="K6314" i="7" s="1"/>
  <c r="J6231" i="7"/>
  <c r="K6231" i="7" s="1"/>
  <c r="L5992" i="7"/>
  <c r="L5254" i="7"/>
  <c r="J5114" i="7"/>
  <c r="K5114" i="7" s="1"/>
  <c r="J4962" i="7"/>
  <c r="K4962" i="7" s="1"/>
  <c r="L6083" i="7"/>
  <c r="L2107" i="7"/>
  <c r="L2043" i="7"/>
  <c r="L1971" i="7"/>
  <c r="L1907" i="7"/>
  <c r="L1843" i="7"/>
  <c r="L1715" i="7"/>
  <c r="J3111" i="7"/>
  <c r="K3111" i="7" s="1"/>
  <c r="J2324" i="7"/>
  <c r="K2324" i="7" s="1"/>
  <c r="J2652" i="7"/>
  <c r="K2652" i="7" s="1"/>
  <c r="J2284" i="7"/>
  <c r="K2284" i="7" s="1"/>
  <c r="L1710" i="7"/>
  <c r="S1710" i="7" s="1"/>
  <c r="N1127" i="7"/>
  <c r="O1127" i="7" s="1"/>
  <c r="N348" i="7"/>
  <c r="O348" i="7" s="1"/>
  <c r="L490" i="7"/>
  <c r="S490" i="7" s="1"/>
  <c r="L186" i="7"/>
  <c r="J4984" i="7"/>
  <c r="K4984" i="7" s="1"/>
  <c r="J5044" i="7"/>
  <c r="K5044" i="7" s="1"/>
  <c r="J3919" i="7"/>
  <c r="K3919" i="7" s="1"/>
  <c r="L2794" i="7"/>
  <c r="J3103" i="7"/>
  <c r="K3103" i="7" s="1"/>
  <c r="L1831" i="7"/>
  <c r="J2967" i="7"/>
  <c r="K2967" i="7" s="1"/>
  <c r="N1103" i="7"/>
  <c r="O1103" i="7" s="1"/>
  <c r="N572" i="7"/>
  <c r="O572" i="7" s="1"/>
  <c r="N1658" i="7"/>
  <c r="O1658" i="7" s="1"/>
  <c r="L41" i="7"/>
  <c r="J1092" i="7"/>
  <c r="K1092" i="7" s="1"/>
  <c r="J1008" i="7"/>
  <c r="K1008" i="7" s="1"/>
  <c r="J916" i="7"/>
  <c r="K916" i="7" s="1"/>
  <c r="J2084" i="7"/>
  <c r="K2084" i="7" s="1"/>
  <c r="L695" i="7"/>
  <c r="J581" i="7"/>
  <c r="K581" i="7" s="1"/>
  <c r="L342" i="7"/>
  <c r="N612" i="7"/>
  <c r="O612" i="7" s="1"/>
  <c r="J1037" i="7"/>
  <c r="K1037" i="7" s="1"/>
  <c r="J1590" i="7"/>
  <c r="K1590" i="7" s="1"/>
  <c r="J673" i="7"/>
  <c r="K673" i="7" s="1"/>
  <c r="J1904" i="7"/>
  <c r="K1904" i="7" s="1"/>
  <c r="J1005" i="7"/>
  <c r="K1005" i="7" s="1"/>
  <c r="J973" i="7"/>
  <c r="K973" i="7" s="1"/>
  <c r="J238" i="7"/>
  <c r="K238" i="7" s="1"/>
  <c r="J989" i="7"/>
  <c r="K989" i="7" s="1"/>
  <c r="J609" i="7"/>
  <c r="K609" i="7" s="1"/>
  <c r="J59" i="7"/>
  <c r="K59" i="7" s="1"/>
  <c r="J816" i="7"/>
  <c r="K816" i="7" s="1"/>
  <c r="J997" i="7"/>
  <c r="K997" i="7" s="1"/>
  <c r="J177" i="7"/>
  <c r="K177" i="7" s="1"/>
  <c r="L5538" i="7"/>
  <c r="S5538" i="7" s="1"/>
  <c r="L5500" i="7"/>
  <c r="S5500" i="7" s="1"/>
  <c r="L6085" i="7"/>
  <c r="L5883" i="7"/>
  <c r="L5520" i="7"/>
  <c r="L6048" i="7"/>
  <c r="L5262" i="7"/>
  <c r="J4727" i="7"/>
  <c r="K4727" i="7" s="1"/>
  <c r="J5237" i="7"/>
  <c r="K5237" i="7" s="1"/>
  <c r="J6143" i="7"/>
  <c r="K6143" i="7" s="1"/>
  <c r="J6097" i="7"/>
  <c r="K6097" i="7" s="1"/>
  <c r="L5996" i="7"/>
  <c r="L5949" i="7"/>
  <c r="J5885" i="7"/>
  <c r="K5885" i="7" s="1"/>
  <c r="J5311" i="7"/>
  <c r="K5311" i="7" s="1"/>
  <c r="J5247" i="7"/>
  <c r="K5247" i="7" s="1"/>
  <c r="J5058" i="7"/>
  <c r="K5058" i="7" s="1"/>
  <c r="J6362" i="7"/>
  <c r="K6362" i="7" s="1"/>
  <c r="J6187" i="7"/>
  <c r="K6187" i="7" s="1"/>
  <c r="L6024" i="7"/>
  <c r="J5865" i="7"/>
  <c r="K5865" i="7" s="1"/>
  <c r="L5286" i="7"/>
  <c r="J5074" i="7"/>
  <c r="K5074" i="7" s="1"/>
  <c r="L6271" i="7"/>
  <c r="J6105" i="7"/>
  <c r="K6105" i="7" s="1"/>
  <c r="L6071" i="7"/>
  <c r="S6071" i="7" s="1"/>
  <c r="L5957" i="7"/>
  <c r="J5445" i="7"/>
  <c r="K5445" i="7" s="1"/>
  <c r="L5282" i="7"/>
  <c r="J5241" i="7"/>
  <c r="K5241" i="7" s="1"/>
  <c r="J5315" i="7"/>
  <c r="K5315" i="7" s="1"/>
  <c r="J5251" i="7"/>
  <c r="K5251" i="7" s="1"/>
  <c r="J5050" i="7"/>
  <c r="K5050" i="7" s="1"/>
  <c r="J4559" i="7"/>
  <c r="K4559" i="7" s="1"/>
  <c r="J3875" i="7"/>
  <c r="K3875" i="7" s="1"/>
  <c r="J1780" i="7"/>
  <c r="K1780" i="7" s="1"/>
  <c r="J2706" i="7"/>
  <c r="K2706" i="7" s="1"/>
  <c r="J4842" i="7"/>
  <c r="K4842" i="7" s="1"/>
  <c r="J4705" i="7"/>
  <c r="K4705" i="7" s="1"/>
  <c r="J3330" i="7"/>
  <c r="K3330" i="7" s="1"/>
  <c r="J3188" i="7"/>
  <c r="K3188" i="7" s="1"/>
  <c r="J3124" i="7"/>
  <c r="K3124" i="7" s="1"/>
  <c r="J3037" i="7"/>
  <c r="K3037" i="7" s="1"/>
  <c r="J2965" i="7"/>
  <c r="K2965" i="7" s="1"/>
  <c r="J2901" i="7"/>
  <c r="K2901" i="7" s="1"/>
  <c r="J2634" i="7"/>
  <c r="K2634" i="7" s="1"/>
  <c r="J2506" i="7"/>
  <c r="K2506" i="7" s="1"/>
  <c r="J2362" i="7"/>
  <c r="K2362" i="7" s="1"/>
  <c r="J2202" i="7"/>
  <c r="K2202" i="7" s="1"/>
  <c r="J2066" i="7"/>
  <c r="K2066" i="7" s="1"/>
  <c r="J1930" i="7"/>
  <c r="K1930" i="7" s="1"/>
  <c r="J1778" i="7"/>
  <c r="K1778" i="7" s="1"/>
  <c r="J2666" i="7"/>
  <c r="K2666" i="7" s="1"/>
  <c r="L361" i="7"/>
  <c r="S361" i="7" s="1"/>
  <c r="L4925" i="7"/>
  <c r="L4599" i="7"/>
  <c r="J4511" i="7"/>
  <c r="K4511" i="7" s="1"/>
  <c r="J4479" i="7"/>
  <c r="K4479" i="7" s="1"/>
  <c r="J4447" i="7"/>
  <c r="K4447" i="7" s="1"/>
  <c r="J4415" i="7"/>
  <c r="K4415" i="7" s="1"/>
  <c r="J4399" i="7"/>
  <c r="K4399" i="7" s="1"/>
  <c r="L3828" i="7"/>
  <c r="L3756" i="7"/>
  <c r="L3724" i="7"/>
  <c r="L3692" i="7"/>
  <c r="L3656" i="7"/>
  <c r="L3624" i="7"/>
  <c r="L3592" i="7"/>
  <c r="L3560" i="7"/>
  <c r="L3528" i="7"/>
  <c r="L3492" i="7"/>
  <c r="L3460" i="7"/>
  <c r="J1812" i="7"/>
  <c r="K1812" i="7" s="1"/>
  <c r="J2698" i="7"/>
  <c r="K2698" i="7" s="1"/>
  <c r="L1489" i="7"/>
  <c r="J4693" i="7"/>
  <c r="K4693" i="7" s="1"/>
  <c r="L4505" i="7"/>
  <c r="L4421" i="7"/>
  <c r="L4373" i="7"/>
  <c r="L4325" i="7"/>
  <c r="L4281" i="7"/>
  <c r="L4197" i="7"/>
  <c r="L4153" i="7"/>
  <c r="L4069" i="7"/>
  <c r="J3857" i="7"/>
  <c r="K3857" i="7" s="1"/>
  <c r="J3001" i="7"/>
  <c r="K3001" i="7" s="1"/>
  <c r="J2654" i="7"/>
  <c r="K2654" i="7" s="1"/>
  <c r="J2590" i="7"/>
  <c r="K2590" i="7" s="1"/>
  <c r="J2430" i="7"/>
  <c r="K2430" i="7" s="1"/>
  <c r="J2366" i="7"/>
  <c r="K2366" i="7" s="1"/>
  <c r="J2302" i="7"/>
  <c r="K2302" i="7" s="1"/>
  <c r="J2238" i="7"/>
  <c r="K2238" i="7" s="1"/>
  <c r="J2166" i="7"/>
  <c r="K2166" i="7" s="1"/>
  <c r="J2094" i="7"/>
  <c r="K2094" i="7" s="1"/>
  <c r="J2030" i="7"/>
  <c r="K2030" i="7" s="1"/>
  <c r="J1958" i="7"/>
  <c r="K1958" i="7" s="1"/>
  <c r="J1886" i="7"/>
  <c r="K1886" i="7" s="1"/>
  <c r="L1838" i="7"/>
  <c r="S1838" i="7" s="1"/>
  <c r="L1774" i="7"/>
  <c r="S1774" i="7" s="1"/>
  <c r="J1760" i="7"/>
  <c r="K1760" i="7" s="1"/>
  <c r="N146" i="7"/>
  <c r="O146" i="7" s="1"/>
  <c r="L1334" i="7"/>
  <c r="L1286" i="7"/>
  <c r="L1218" i="7"/>
  <c r="L1178" i="7"/>
  <c r="L1142" i="7"/>
  <c r="L1098" i="7"/>
  <c r="L1054" i="7"/>
  <c r="L1022" i="7"/>
  <c r="L962" i="7"/>
  <c r="L922" i="7"/>
  <c r="L886" i="7"/>
  <c r="L739" i="7"/>
  <c r="S739" i="7" s="1"/>
  <c r="J1680" i="7"/>
  <c r="K1680" i="7" s="1"/>
  <c r="L1636" i="7"/>
  <c r="L1479" i="7"/>
  <c r="L176" i="7"/>
  <c r="J1764" i="7"/>
  <c r="K1764" i="7" s="1"/>
  <c r="L1656" i="7"/>
  <c r="S1656" i="7" s="1"/>
  <c r="J665" i="7"/>
  <c r="K665" i="7" s="1"/>
  <c r="L6283" i="7"/>
  <c r="L5310" i="7"/>
  <c r="J5235" i="7"/>
  <c r="K5235" i="7" s="1"/>
  <c r="J5257" i="7"/>
  <c r="K5257" i="7" s="1"/>
  <c r="J5138" i="7"/>
  <c r="K5138" i="7" s="1"/>
  <c r="J5026" i="7"/>
  <c r="K5026" i="7" s="1"/>
  <c r="J5124" i="7"/>
  <c r="K5124" i="7" s="1"/>
  <c r="L6262" i="7"/>
  <c r="J6127" i="7"/>
  <c r="K6127" i="7" s="1"/>
  <c r="L5933" i="7"/>
  <c r="J5793" i="7"/>
  <c r="K5793" i="7" s="1"/>
  <c r="J4974" i="7"/>
  <c r="K4974" i="7" s="1"/>
  <c r="J4912" i="7"/>
  <c r="K4912" i="7" s="1"/>
  <c r="J4776" i="7"/>
  <c r="K4776" i="7" s="1"/>
  <c r="L4838" i="7"/>
  <c r="N5468" i="7"/>
  <c r="O5468" i="7" s="1"/>
  <c r="J5417" i="7"/>
  <c r="K5417" i="7" s="1"/>
  <c r="J5038" i="7"/>
  <c r="K5038" i="7" s="1"/>
  <c r="L3215" i="7"/>
  <c r="J6065" i="7"/>
  <c r="K6065" i="7" s="1"/>
  <c r="L5925" i="7"/>
  <c r="J5333" i="7"/>
  <c r="K5333" i="7" s="1"/>
  <c r="L5266" i="7"/>
  <c r="J5166" i="7"/>
  <c r="K5166" i="7" s="1"/>
  <c r="J5042" i="7"/>
  <c r="K5042" i="7" s="1"/>
  <c r="J3976" i="7"/>
  <c r="K3976" i="7" s="1"/>
  <c r="J3940" i="7"/>
  <c r="K3940" i="7" s="1"/>
  <c r="L3168" i="7"/>
  <c r="J2690" i="7"/>
  <c r="K2690" i="7" s="1"/>
  <c r="L121" i="7"/>
  <c r="J4023" i="7"/>
  <c r="K4023" i="7" s="1"/>
  <c r="J3830" i="7"/>
  <c r="K3830" i="7" s="1"/>
  <c r="J3798" i="7"/>
  <c r="K3798" i="7" s="1"/>
  <c r="J3742" i="7"/>
  <c r="K3742" i="7" s="1"/>
  <c r="J3678" i="7"/>
  <c r="K3678" i="7" s="1"/>
  <c r="J3061" i="7"/>
  <c r="K3061" i="7" s="1"/>
  <c r="J2925" i="7"/>
  <c r="K2925" i="7" s="1"/>
  <c r="J2594" i="7"/>
  <c r="K2594" i="7" s="1"/>
  <c r="J2458" i="7"/>
  <c r="K2458" i="7" s="1"/>
  <c r="J2314" i="7"/>
  <c r="K2314" i="7" s="1"/>
  <c r="J2090" i="7"/>
  <c r="K2090" i="7" s="1"/>
  <c r="J1954" i="7"/>
  <c r="K1954" i="7" s="1"/>
  <c r="J1842" i="7"/>
  <c r="K1842" i="7" s="1"/>
  <c r="L4711" i="7"/>
  <c r="J1840" i="7"/>
  <c r="K1840" i="7" s="1"/>
  <c r="N655" i="7"/>
  <c r="O655" i="7" s="1"/>
  <c r="L571" i="7"/>
  <c r="L4889" i="7"/>
  <c r="J4717" i="7"/>
  <c r="K4717" i="7" s="1"/>
  <c r="L4627" i="7"/>
  <c r="L4521" i="7"/>
  <c r="L4437" i="7"/>
  <c r="L4297" i="7"/>
  <c r="L4085" i="7"/>
  <c r="J4569" i="7"/>
  <c r="K4569" i="7" s="1"/>
  <c r="J3210" i="7"/>
  <c r="K3210" i="7" s="1"/>
  <c r="J2646" i="7"/>
  <c r="K2646" i="7" s="1"/>
  <c r="J2494" i="7"/>
  <c r="K2494" i="7" s="1"/>
  <c r="J2358" i="7"/>
  <c r="K2358" i="7" s="1"/>
  <c r="J2230" i="7"/>
  <c r="K2230" i="7" s="1"/>
  <c r="J2158" i="7"/>
  <c r="K2158" i="7" s="1"/>
  <c r="J2086" i="7"/>
  <c r="K2086" i="7" s="1"/>
  <c r="J2022" i="7"/>
  <c r="K2022" i="7" s="1"/>
  <c r="J1950" i="7"/>
  <c r="K1950" i="7" s="1"/>
  <c r="J1878" i="7"/>
  <c r="K1878" i="7" s="1"/>
  <c r="L1830" i="7"/>
  <c r="J2624" i="7"/>
  <c r="K2624" i="7" s="1"/>
  <c r="L1696" i="7"/>
  <c r="J1212" i="7"/>
  <c r="K1212" i="7" s="1"/>
  <c r="L288" i="7"/>
  <c r="J1684" i="7"/>
  <c r="K1684" i="7" s="1"/>
  <c r="L1793" i="7"/>
  <c r="L1382" i="7"/>
  <c r="L1310" i="7"/>
  <c r="L1230" i="7"/>
  <c r="L1194" i="7"/>
  <c r="L1118" i="7"/>
  <c r="L1070" i="7"/>
  <c r="L1034" i="7"/>
  <c r="L982" i="7"/>
  <c r="L934" i="7"/>
  <c r="L898" i="7"/>
  <c r="L858" i="7"/>
  <c r="J1456" i="7"/>
  <c r="K1456" i="7" s="1"/>
  <c r="L763" i="7"/>
  <c r="S763" i="7" s="1"/>
  <c r="J377" i="7"/>
  <c r="K377" i="7" s="1"/>
  <c r="J209" i="7"/>
  <c r="K209" i="7" s="1"/>
  <c r="J10" i="7"/>
  <c r="K10" i="7" s="1"/>
  <c r="J1416" i="7"/>
  <c r="K1416" i="7" s="1"/>
  <c r="J1562" i="7"/>
  <c r="K1562" i="7" s="1"/>
  <c r="J1482" i="7"/>
  <c r="K1482" i="7" s="1"/>
  <c r="J717" i="7"/>
  <c r="K717" i="7" s="1"/>
  <c r="J225" i="7"/>
  <c r="K225" i="7" s="1"/>
  <c r="L6346" i="7"/>
  <c r="L5888" i="7"/>
  <c r="L5935" i="7"/>
  <c r="S5935" i="7" s="1"/>
  <c r="L5568" i="7"/>
  <c r="S5568" i="7" s="1"/>
  <c r="L5514" i="7"/>
  <c r="S5514" i="7" s="1"/>
  <c r="J6310" i="7"/>
  <c r="K6310" i="7" s="1"/>
  <c r="J6081" i="7"/>
  <c r="K6081" i="7" s="1"/>
  <c r="J5281" i="7"/>
  <c r="K5281" i="7" s="1"/>
  <c r="J5066" i="7"/>
  <c r="K5066" i="7" s="1"/>
  <c r="J4948" i="7"/>
  <c r="K4948" i="7" s="1"/>
  <c r="L2751" i="7"/>
  <c r="L2739" i="7"/>
  <c r="L6044" i="7"/>
  <c r="L5980" i="7"/>
  <c r="L5981" i="7"/>
  <c r="J5909" i="7"/>
  <c r="K5909" i="7" s="1"/>
  <c r="J5263" i="7"/>
  <c r="K5263" i="7" s="1"/>
  <c r="J6155" i="7"/>
  <c r="K6155" i="7" s="1"/>
  <c r="L6057" i="7"/>
  <c r="J5887" i="7"/>
  <c r="K5887" i="7" s="1"/>
  <c r="L5484" i="7"/>
  <c r="S5484" i="7" s="1"/>
  <c r="J5369" i="7"/>
  <c r="K5369" i="7" s="1"/>
  <c r="J5327" i="7"/>
  <c r="K5327" i="7" s="1"/>
  <c r="J5182" i="7"/>
  <c r="K5182" i="7" s="1"/>
  <c r="J5018" i="7"/>
  <c r="K5018" i="7" s="1"/>
  <c r="J5734" i="7"/>
  <c r="K5734" i="7" s="1"/>
  <c r="J5670" i="7"/>
  <c r="K5670" i="7" s="1"/>
  <c r="J5590" i="7"/>
  <c r="K5590" i="7" s="1"/>
  <c r="L5480" i="7"/>
  <c r="J5413" i="7"/>
  <c r="K5413" i="7" s="1"/>
  <c r="L4822" i="7"/>
  <c r="S4822" i="7" s="1"/>
  <c r="L4707" i="7"/>
  <c r="S4707" i="7" s="1"/>
  <c r="J4541" i="7"/>
  <c r="K4541" i="7" s="1"/>
  <c r="N3885" i="7"/>
  <c r="O3885" i="7" s="1"/>
  <c r="J3859" i="7"/>
  <c r="K3859" i="7" s="1"/>
  <c r="J4890" i="7"/>
  <c r="K4890" i="7" s="1"/>
  <c r="J4826" i="7"/>
  <c r="K4826" i="7" s="1"/>
  <c r="L4833" i="7"/>
  <c r="J4721" i="7"/>
  <c r="K4721" i="7" s="1"/>
  <c r="L4587" i="7"/>
  <c r="J3378" i="7"/>
  <c r="K3378" i="7" s="1"/>
  <c r="J3314" i="7"/>
  <c r="K3314" i="7" s="1"/>
  <c r="J3250" i="7"/>
  <c r="K3250" i="7" s="1"/>
  <c r="J3140" i="7"/>
  <c r="K3140" i="7" s="1"/>
  <c r="J3117" i="7"/>
  <c r="K3117" i="7" s="1"/>
  <c r="J3053" i="7"/>
  <c r="K3053" i="7" s="1"/>
  <c r="J2981" i="7"/>
  <c r="K2981" i="7" s="1"/>
  <c r="J2917" i="7"/>
  <c r="K2917" i="7" s="1"/>
  <c r="J2618" i="7"/>
  <c r="K2618" i="7" s="1"/>
  <c r="J2554" i="7"/>
  <c r="K2554" i="7" s="1"/>
  <c r="J2482" i="7"/>
  <c r="K2482" i="7" s="1"/>
  <c r="J2418" i="7"/>
  <c r="K2418" i="7" s="1"/>
  <c r="J2346" i="7"/>
  <c r="K2346" i="7" s="1"/>
  <c r="J2266" i="7"/>
  <c r="K2266" i="7" s="1"/>
  <c r="J2186" i="7"/>
  <c r="K2186" i="7" s="1"/>
  <c r="J2114" i="7"/>
  <c r="K2114" i="7" s="1"/>
  <c r="J2050" i="7"/>
  <c r="K2050" i="7" s="1"/>
  <c r="J1986" i="7"/>
  <c r="K1986" i="7" s="1"/>
  <c r="J1906" i="7"/>
  <c r="K1906" i="7" s="1"/>
  <c r="J1798" i="7"/>
  <c r="K1798" i="7" s="1"/>
  <c r="L1692" i="7"/>
  <c r="J4671" i="7"/>
  <c r="K4671" i="7" s="1"/>
  <c r="J4639" i="7"/>
  <c r="K4639" i="7" s="1"/>
  <c r="L4631" i="7"/>
  <c r="J4531" i="7"/>
  <c r="K4531" i="7" s="1"/>
  <c r="J4515" i="7"/>
  <c r="K4515" i="7" s="1"/>
  <c r="J4499" i="7"/>
  <c r="K4499" i="7" s="1"/>
  <c r="J4483" i="7"/>
  <c r="K4483" i="7" s="1"/>
  <c r="J4467" i="7"/>
  <c r="K4467" i="7" s="1"/>
  <c r="J4451" i="7"/>
  <c r="K4451" i="7" s="1"/>
  <c r="J4435" i="7"/>
  <c r="K4435" i="7" s="1"/>
  <c r="J4419" i="7"/>
  <c r="K4419" i="7" s="1"/>
  <c r="J4403" i="7"/>
  <c r="K4403" i="7" s="1"/>
  <c r="J4383" i="7"/>
  <c r="K4383" i="7" s="1"/>
  <c r="J4367" i="7"/>
  <c r="K4367" i="7" s="1"/>
  <c r="J4351" i="7"/>
  <c r="K4351" i="7" s="1"/>
  <c r="J4335" i="7"/>
  <c r="K4335" i="7" s="1"/>
  <c r="J4319" i="7"/>
  <c r="K4319" i="7" s="1"/>
  <c r="J4303" i="7"/>
  <c r="K4303" i="7" s="1"/>
  <c r="J4287" i="7"/>
  <c r="K4287" i="7" s="1"/>
  <c r="J4567" i="7"/>
  <c r="K4567" i="7" s="1"/>
  <c r="L3820" i="7"/>
  <c r="L3788" i="7"/>
  <c r="L3748" i="7"/>
  <c r="L3716" i="7"/>
  <c r="L3684" i="7"/>
  <c r="L3484" i="7"/>
  <c r="L3452" i="7"/>
  <c r="L3416" i="7"/>
  <c r="J3883" i="7"/>
  <c r="K3883" i="7" s="1"/>
  <c r="J1796" i="7"/>
  <c r="K1796" i="7" s="1"/>
  <c r="J4709" i="7"/>
  <c r="K4709" i="7" s="1"/>
  <c r="L4611" i="7"/>
  <c r="L4453" i="7"/>
  <c r="L4409" i="7"/>
  <c r="L4361" i="7"/>
  <c r="L4313" i="7"/>
  <c r="L4229" i="7"/>
  <c r="L4185" i="7"/>
  <c r="L4101" i="7"/>
  <c r="J3889" i="7"/>
  <c r="K3889" i="7" s="1"/>
  <c r="J3089" i="7"/>
  <c r="K3089" i="7" s="1"/>
  <c r="J3017" i="7"/>
  <c r="K3017" i="7" s="1"/>
  <c r="J2953" i="7"/>
  <c r="K2953" i="7" s="1"/>
  <c r="J2889" i="7"/>
  <c r="K2889" i="7" s="1"/>
  <c r="L2675" i="7"/>
  <c r="J2638" i="7"/>
  <c r="K2638" i="7" s="1"/>
  <c r="J2566" i="7"/>
  <c r="K2566" i="7" s="1"/>
  <c r="J2486" i="7"/>
  <c r="K2486" i="7" s="1"/>
  <c r="J2414" i="7"/>
  <c r="K2414" i="7" s="1"/>
  <c r="J2350" i="7"/>
  <c r="K2350" i="7" s="1"/>
  <c r="J2286" i="7"/>
  <c r="K2286" i="7" s="1"/>
  <c r="J2222" i="7"/>
  <c r="K2222" i="7" s="1"/>
  <c r="J2150" i="7"/>
  <c r="K2150" i="7" s="1"/>
  <c r="J2078" i="7"/>
  <c r="K2078" i="7" s="1"/>
  <c r="J2014" i="7"/>
  <c r="K2014" i="7" s="1"/>
  <c r="J1942" i="7"/>
  <c r="K1942" i="7" s="1"/>
  <c r="J1870" i="7"/>
  <c r="K1870" i="7" s="1"/>
  <c r="L1786" i="7"/>
  <c r="S1786" i="7" s="1"/>
  <c r="J1406" i="7"/>
  <c r="K1406" i="7" s="1"/>
  <c r="J699" i="7"/>
  <c r="K699" i="7" s="1"/>
  <c r="J433" i="7"/>
  <c r="K433" i="7" s="1"/>
  <c r="J269" i="7"/>
  <c r="K269" i="7" s="1"/>
  <c r="J1756" i="7"/>
  <c r="K1756" i="7" s="1"/>
  <c r="J1540" i="7"/>
  <c r="K1540" i="7" s="1"/>
  <c r="J1626" i="7"/>
  <c r="K1626" i="7" s="1"/>
  <c r="L1567" i="7"/>
  <c r="L1398" i="7"/>
  <c r="L1362" i="7"/>
  <c r="L1326" i="7"/>
  <c r="L1274" i="7"/>
  <c r="L1242" i="7"/>
  <c r="L1210" i="7"/>
  <c r="L1170" i="7"/>
  <c r="L1134" i="7"/>
  <c r="L1086" i="7"/>
  <c r="L1046" i="7"/>
  <c r="L1006" i="7"/>
  <c r="L950" i="7"/>
  <c r="L910" i="7"/>
  <c r="L874" i="7"/>
  <c r="J820" i="7"/>
  <c r="K820" i="7" s="1"/>
  <c r="J793" i="7"/>
  <c r="K793" i="7" s="1"/>
  <c r="J749" i="7"/>
  <c r="K749" i="7" s="1"/>
  <c r="L653" i="7"/>
  <c r="L85" i="7"/>
  <c r="J229" i="7"/>
  <c r="K229" i="7" s="1"/>
  <c r="L169" i="7"/>
  <c r="L1487" i="7"/>
  <c r="L1721" i="7"/>
  <c r="L1494" i="7"/>
  <c r="L469" i="7"/>
  <c r="L448" i="7"/>
  <c r="J50" i="7"/>
  <c r="K50" i="7" s="1"/>
  <c r="L1660" i="7"/>
  <c r="J1440" i="7"/>
  <c r="K1440" i="7" s="1"/>
  <c r="J101" i="7"/>
  <c r="K101" i="7" s="1"/>
  <c r="J461" i="7"/>
  <c r="K461" i="7" s="1"/>
  <c r="L6413" i="7"/>
  <c r="J6302" i="7"/>
  <c r="K6302" i="7" s="1"/>
  <c r="J5305" i="7"/>
  <c r="K5305" i="7" s="1"/>
  <c r="J5106" i="7"/>
  <c r="K5106" i="7" s="1"/>
  <c r="J4986" i="7"/>
  <c r="K4986" i="7" s="1"/>
  <c r="J6430" i="7"/>
  <c r="K6430" i="7" s="1"/>
  <c r="L6380" i="7"/>
  <c r="J6113" i="7"/>
  <c r="K6113" i="7" s="1"/>
  <c r="L5965" i="7"/>
  <c r="J5845" i="7"/>
  <c r="K5845" i="7" s="1"/>
  <c r="L5460" i="7"/>
  <c r="S5460" i="7" s="1"/>
  <c r="L5326" i="7"/>
  <c r="J5319" i="7"/>
  <c r="K5319" i="7" s="1"/>
  <c r="J5070" i="7"/>
  <c r="K5070" i="7" s="1"/>
  <c r="J4942" i="7"/>
  <c r="K4942" i="7" s="1"/>
  <c r="J6203" i="7"/>
  <c r="K6203" i="7" s="1"/>
  <c r="J6078" i="7"/>
  <c r="K6078" i="7" s="1"/>
  <c r="L5976" i="7"/>
  <c r="L5977" i="7"/>
  <c r="J5879" i="7"/>
  <c r="K5879" i="7" s="1"/>
  <c r="J5353" i="7"/>
  <c r="K5353" i="7" s="1"/>
  <c r="J5090" i="7"/>
  <c r="K5090" i="7" s="1"/>
  <c r="J4946" i="7"/>
  <c r="K4946" i="7" s="1"/>
  <c r="L2787" i="7"/>
  <c r="L6270" i="7"/>
  <c r="L6036" i="7"/>
  <c r="L5973" i="7"/>
  <c r="J5837" i="7"/>
  <c r="K5837" i="7" s="1"/>
  <c r="J5490" i="7"/>
  <c r="K5490" i="7" s="1"/>
  <c r="J5397" i="7"/>
  <c r="K5397" i="7" s="1"/>
  <c r="L5298" i="7"/>
  <c r="L5325" i="7"/>
  <c r="L4854" i="7"/>
  <c r="L2743" i="7"/>
  <c r="L4921" i="7"/>
  <c r="J3924" i="7"/>
  <c r="K3924" i="7" s="1"/>
  <c r="J3315" i="7"/>
  <c r="K3315" i="7" s="1"/>
  <c r="J3251" i="7"/>
  <c r="K3251" i="7" s="1"/>
  <c r="J1820" i="7"/>
  <c r="K1820" i="7" s="1"/>
  <c r="L187" i="7"/>
  <c r="J4713" i="7"/>
  <c r="K4713" i="7" s="1"/>
  <c r="J4788" i="7"/>
  <c r="K4788" i="7" s="1"/>
  <c r="J4039" i="7"/>
  <c r="K4039" i="7" s="1"/>
  <c r="J4535" i="7"/>
  <c r="K4535" i="7" s="1"/>
  <c r="J3842" i="7"/>
  <c r="K3842" i="7" s="1"/>
  <c r="J3826" i="7"/>
  <c r="K3826" i="7" s="1"/>
  <c r="J3810" i="7"/>
  <c r="K3810" i="7" s="1"/>
  <c r="J3794" i="7"/>
  <c r="K3794" i="7" s="1"/>
  <c r="J3778" i="7"/>
  <c r="K3778" i="7" s="1"/>
  <c r="J3758" i="7"/>
  <c r="K3758" i="7" s="1"/>
  <c r="J3738" i="7"/>
  <c r="K3738" i="7" s="1"/>
  <c r="J3722" i="7"/>
  <c r="K3722" i="7" s="1"/>
  <c r="J3706" i="7"/>
  <c r="K3706" i="7" s="1"/>
  <c r="J3690" i="7"/>
  <c r="K3690" i="7" s="1"/>
  <c r="J3674" i="7"/>
  <c r="K3674" i="7" s="1"/>
  <c r="J3658" i="7"/>
  <c r="K3658" i="7" s="1"/>
  <c r="J3642" i="7"/>
  <c r="K3642" i="7" s="1"/>
  <c r="J3626" i="7"/>
  <c r="K3626" i="7" s="1"/>
  <c r="J3610" i="7"/>
  <c r="K3610" i="7" s="1"/>
  <c r="J3594" i="7"/>
  <c r="K3594" i="7" s="1"/>
  <c r="J3578" i="7"/>
  <c r="K3578" i="7" s="1"/>
  <c r="J3881" i="7"/>
  <c r="K3881" i="7" s="1"/>
  <c r="J3132" i="7"/>
  <c r="K3132" i="7" s="1"/>
  <c r="J3077" i="7"/>
  <c r="K3077" i="7" s="1"/>
  <c r="J3013" i="7"/>
  <c r="K3013" i="7" s="1"/>
  <c r="J2941" i="7"/>
  <c r="K2941" i="7" s="1"/>
  <c r="L2723" i="7"/>
  <c r="J2642" i="7"/>
  <c r="K2642" i="7" s="1"/>
  <c r="J2578" i="7"/>
  <c r="K2578" i="7" s="1"/>
  <c r="J2514" i="7"/>
  <c r="K2514" i="7" s="1"/>
  <c r="J2442" i="7"/>
  <c r="K2442" i="7" s="1"/>
  <c r="J2370" i="7"/>
  <c r="K2370" i="7" s="1"/>
  <c r="J2290" i="7"/>
  <c r="K2290" i="7" s="1"/>
  <c r="J2218" i="7"/>
  <c r="K2218" i="7" s="1"/>
  <c r="J2146" i="7"/>
  <c r="K2146" i="7" s="1"/>
  <c r="J2074" i="7"/>
  <c r="K2074" i="7" s="1"/>
  <c r="J2010" i="7"/>
  <c r="K2010" i="7" s="1"/>
  <c r="J1938" i="7"/>
  <c r="K1938" i="7" s="1"/>
  <c r="J1866" i="7"/>
  <c r="K1866" i="7" s="1"/>
  <c r="J1790" i="7"/>
  <c r="K1790" i="7" s="1"/>
  <c r="N1483" i="7"/>
  <c r="O1483" i="7" s="1"/>
  <c r="L4695" i="7"/>
  <c r="J4035" i="7"/>
  <c r="K4035" i="7" s="1"/>
  <c r="J4060" i="7"/>
  <c r="K4060" i="7" s="1"/>
  <c r="L3832" i="7"/>
  <c r="L3800" i="7"/>
  <c r="L3660" i="7"/>
  <c r="L3628" i="7"/>
  <c r="L3596" i="7"/>
  <c r="L3564" i="7"/>
  <c r="L3532" i="7"/>
  <c r="L3496" i="7"/>
  <c r="L3464" i="7"/>
  <c r="L3432" i="7"/>
  <c r="L3396" i="7"/>
  <c r="J3879" i="7"/>
  <c r="K3879" i="7" s="1"/>
  <c r="J3190" i="7"/>
  <c r="K3190" i="7" s="1"/>
  <c r="J2701" i="7"/>
  <c r="K2701" i="7" s="1"/>
  <c r="J1788" i="7"/>
  <c r="K1788" i="7" s="1"/>
  <c r="L1644" i="7"/>
  <c r="S1644" i="7" s="1"/>
  <c r="L467" i="7"/>
  <c r="L253" i="7"/>
  <c r="L193" i="7"/>
  <c r="L4857" i="7"/>
  <c r="J4701" i="7"/>
  <c r="K4701" i="7" s="1"/>
  <c r="L4469" i="7"/>
  <c r="L4425" i="7"/>
  <c r="L4377" i="7"/>
  <c r="L4329" i="7"/>
  <c r="L4245" i="7"/>
  <c r="L4201" i="7"/>
  <c r="L4117" i="7"/>
  <c r="L4073" i="7"/>
  <c r="J4585" i="7"/>
  <c r="K4585" i="7" s="1"/>
  <c r="J3226" i="7"/>
  <c r="K3226" i="7" s="1"/>
  <c r="J3327" i="7"/>
  <c r="K3327" i="7" s="1"/>
  <c r="J3081" i="7"/>
  <c r="K3081" i="7" s="1"/>
  <c r="J3009" i="7"/>
  <c r="K3009" i="7" s="1"/>
  <c r="J2945" i="7"/>
  <c r="K2945" i="7" s="1"/>
  <c r="J2734" i="7"/>
  <c r="K2734" i="7" s="1"/>
  <c r="J2670" i="7"/>
  <c r="K2670" i="7" s="1"/>
  <c r="J2598" i="7"/>
  <c r="K2598" i="7" s="1"/>
  <c r="J2518" i="7"/>
  <c r="K2518" i="7" s="1"/>
  <c r="J2438" i="7"/>
  <c r="K2438" i="7" s="1"/>
  <c r="J2374" i="7"/>
  <c r="K2374" i="7" s="1"/>
  <c r="J2310" i="7"/>
  <c r="K2310" i="7" s="1"/>
  <c r="J2246" i="7"/>
  <c r="K2246" i="7" s="1"/>
  <c r="J2174" i="7"/>
  <c r="K2174" i="7" s="1"/>
  <c r="J2102" i="7"/>
  <c r="K2102" i="7" s="1"/>
  <c r="J2038" i="7"/>
  <c r="K2038" i="7" s="1"/>
  <c r="J1966" i="7"/>
  <c r="K1966" i="7" s="1"/>
  <c r="J1894" i="7"/>
  <c r="K1894" i="7" s="1"/>
  <c r="L1782" i="7"/>
  <c r="S1782" i="7" s="1"/>
  <c r="N1571" i="7"/>
  <c r="O1571" i="7" s="1"/>
  <c r="L1704" i="7"/>
  <c r="S1704" i="7" s="1"/>
  <c r="L750" i="7"/>
  <c r="S750" i="7" s="1"/>
  <c r="L131" i="7"/>
  <c r="S131" i="7" s="1"/>
  <c r="L537" i="7"/>
  <c r="S537" i="7" s="1"/>
  <c r="L393" i="7"/>
  <c r="L443" i="7"/>
  <c r="J1766" i="7"/>
  <c r="K1766" i="7" s="1"/>
  <c r="L1428" i="7"/>
  <c r="J1356" i="7"/>
  <c r="K1356" i="7" s="1"/>
  <c r="J1292" i="7"/>
  <c r="K1292" i="7" s="1"/>
  <c r="J1244" i="7"/>
  <c r="K1244" i="7" s="1"/>
  <c r="J1519" i="7"/>
  <c r="K1519" i="7" s="1"/>
  <c r="J246" i="7"/>
  <c r="K246" i="7" s="1"/>
  <c r="J397" i="7"/>
  <c r="K397" i="7" s="1"/>
  <c r="J48" i="7"/>
  <c r="K48" i="7" s="1"/>
  <c r="J1652" i="7"/>
  <c r="K1652" i="7" s="1"/>
  <c r="L1374" i="7"/>
  <c r="L1338" i="7"/>
  <c r="L1294" i="7"/>
  <c r="L1254" i="7"/>
  <c r="L1222" i="7"/>
  <c r="L1182" i="7"/>
  <c r="L1146" i="7"/>
  <c r="L1102" i="7"/>
  <c r="L1062" i="7"/>
  <c r="L1026" i="7"/>
  <c r="L970" i="7"/>
  <c r="L926" i="7"/>
  <c r="L890" i="7"/>
  <c r="L842" i="7"/>
  <c r="J701" i="7"/>
  <c r="K701" i="7" s="1"/>
  <c r="L208" i="7"/>
  <c r="L1634" i="7"/>
  <c r="L1709" i="7"/>
  <c r="J709" i="7"/>
  <c r="K709" i="7" s="1"/>
  <c r="J429" i="7"/>
  <c r="K429" i="7" s="1"/>
  <c r="J1682" i="7"/>
  <c r="K1682" i="7" s="1"/>
  <c r="J1542" i="7"/>
  <c r="K1542" i="7" s="1"/>
  <c r="J1570" i="7"/>
  <c r="K1570" i="7" s="1"/>
  <c r="J765" i="7"/>
  <c r="K765" i="7" s="1"/>
  <c r="J693" i="7"/>
  <c r="K693" i="7" s="1"/>
  <c r="J113" i="7"/>
  <c r="K113" i="7" s="1"/>
  <c r="J309" i="7"/>
  <c r="K309" i="7" s="1"/>
  <c r="L6359" i="7"/>
  <c r="L5522" i="7"/>
  <c r="L5955" i="7"/>
  <c r="L5777" i="7"/>
  <c r="S5777" i="7" s="1"/>
  <c r="J5592" i="7"/>
  <c r="K5592" i="7" s="1"/>
  <c r="J5486" i="7"/>
  <c r="K5486" i="7" s="1"/>
  <c r="J5419" i="7"/>
  <c r="K5419" i="7" s="1"/>
  <c r="L4004" i="7"/>
  <c r="N2821" i="7"/>
  <c r="O2821" i="7" s="1"/>
  <c r="L2248" i="7"/>
  <c r="J6277" i="7"/>
  <c r="K6277" i="7" s="1"/>
  <c r="J6073" i="7"/>
  <c r="K6073" i="7" s="1"/>
  <c r="J5897" i="7"/>
  <c r="K5897" i="7" s="1"/>
  <c r="J5176" i="7"/>
  <c r="K5176" i="7" s="1"/>
  <c r="L4579" i="7"/>
  <c r="S4579" i="7" s="1"/>
  <c r="J6117" i="7"/>
  <c r="K6117" i="7" s="1"/>
  <c r="J5656" i="7"/>
  <c r="K5656" i="7" s="1"/>
  <c r="J5470" i="7"/>
  <c r="K5470" i="7" s="1"/>
  <c r="J5347" i="7"/>
  <c r="K5347" i="7" s="1"/>
  <c r="N4843" i="7"/>
  <c r="O4843" i="7" s="1"/>
  <c r="L2711" i="7"/>
  <c r="J6338" i="7"/>
  <c r="K6338" i="7" s="1"/>
  <c r="J6070" i="7"/>
  <c r="K6070" i="7" s="1"/>
  <c r="J5840" i="7"/>
  <c r="K5840" i="7" s="1"/>
  <c r="J4760" i="7"/>
  <c r="K4760" i="7" s="1"/>
  <c r="N4811" i="7"/>
  <c r="O4811" i="7" s="1"/>
  <c r="L4539" i="7"/>
  <c r="J4416" i="7"/>
  <c r="K4416" i="7" s="1"/>
  <c r="J4152" i="7"/>
  <c r="K4152" i="7" s="1"/>
  <c r="J4332" i="7"/>
  <c r="K4332" i="7" s="1"/>
  <c r="J4053" i="7"/>
  <c r="K4053" i="7" s="1"/>
  <c r="J4041" i="7"/>
  <c r="K4041" i="7" s="1"/>
  <c r="J3567" i="7"/>
  <c r="K3567" i="7" s="1"/>
  <c r="J3691" i="7"/>
  <c r="K3691" i="7" s="1"/>
  <c r="J3331" i="7"/>
  <c r="K3331" i="7" s="1"/>
  <c r="J2685" i="7"/>
  <c r="K2685" i="7" s="1"/>
  <c r="J2644" i="7"/>
  <c r="K2644" i="7" s="1"/>
  <c r="J2568" i="7"/>
  <c r="K2568" i="7" s="1"/>
  <c r="L1714" i="7"/>
  <c r="S1714" i="7" s="1"/>
  <c r="L710" i="7"/>
  <c r="J5588" i="7"/>
  <c r="K5588" i="7" s="1"/>
  <c r="J5076" i="7"/>
  <c r="K5076" i="7" s="1"/>
  <c r="L4591" i="7"/>
  <c r="J3975" i="7"/>
  <c r="K3975" i="7" s="1"/>
  <c r="J4056" i="7"/>
  <c r="K4056" i="7" s="1"/>
  <c r="J3526" i="7"/>
  <c r="K3526" i="7" s="1"/>
  <c r="J3490" i="7"/>
  <c r="K3490" i="7" s="1"/>
  <c r="J3454" i="7"/>
  <c r="K3454" i="7" s="1"/>
  <c r="J3418" i="7"/>
  <c r="K3418" i="7" s="1"/>
  <c r="J3843" i="7"/>
  <c r="K3843" i="7" s="1"/>
  <c r="J3771" i="7"/>
  <c r="K3771" i="7" s="1"/>
  <c r="J3611" i="7"/>
  <c r="K3611" i="7" s="1"/>
  <c r="J3547" i="7"/>
  <c r="K3547" i="7" s="1"/>
  <c r="J3583" i="7"/>
  <c r="K3583" i="7" s="1"/>
  <c r="J3707" i="7"/>
  <c r="K3707" i="7" s="1"/>
  <c r="J3443" i="7"/>
  <c r="K3443" i="7" s="1"/>
  <c r="J3031" i="7"/>
  <c r="K3031" i="7" s="1"/>
  <c r="J2320" i="7"/>
  <c r="K2320" i="7" s="1"/>
  <c r="J2040" i="7"/>
  <c r="K2040" i="7" s="1"/>
  <c r="J2823" i="7"/>
  <c r="K2823" i="7" s="1"/>
  <c r="L1528" i="7"/>
  <c r="J4239" i="7"/>
  <c r="K4239" i="7" s="1"/>
  <c r="J4195" i="7"/>
  <c r="K4195" i="7" s="1"/>
  <c r="J4163" i="7"/>
  <c r="K4163" i="7" s="1"/>
  <c r="J4131" i="7"/>
  <c r="K4131" i="7" s="1"/>
  <c r="J4099" i="7"/>
  <c r="K4099" i="7" s="1"/>
  <c r="J4003" i="7"/>
  <c r="K4003" i="7" s="1"/>
  <c r="J4480" i="7"/>
  <c r="K4480" i="7" s="1"/>
  <c r="J3507" i="7"/>
  <c r="K3507" i="7" s="1"/>
  <c r="J3235" i="7"/>
  <c r="K3235" i="7" s="1"/>
  <c r="J2733" i="7"/>
  <c r="K2733" i="7" s="1"/>
  <c r="J3308" i="7"/>
  <c r="K3308" i="7" s="1"/>
  <c r="J2995" i="7"/>
  <c r="K2995" i="7" s="1"/>
  <c r="J2560" i="7"/>
  <c r="K2560" i="7" s="1"/>
  <c r="J1872" i="7"/>
  <c r="K1872" i="7" s="1"/>
  <c r="L1718" i="7"/>
  <c r="S1718" i="7" s="1"/>
  <c r="L1476" i="7"/>
  <c r="S1476" i="7" s="1"/>
  <c r="L621" i="7"/>
  <c r="L339" i="7"/>
  <c r="J5144" i="7"/>
  <c r="K5144" i="7" s="1"/>
  <c r="J4613" i="7"/>
  <c r="K4613" i="7" s="1"/>
  <c r="J4537" i="7"/>
  <c r="K4537" i="7" s="1"/>
  <c r="J4468" i="7"/>
  <c r="K4468" i="7" s="1"/>
  <c r="J4606" i="7"/>
  <c r="K4606" i="7" s="1"/>
  <c r="J4244" i="7"/>
  <c r="K4244" i="7" s="1"/>
  <c r="J4116" i="7"/>
  <c r="K4116" i="7" s="1"/>
  <c r="J3370" i="7"/>
  <c r="K3370" i="7" s="1"/>
  <c r="J3242" i="7"/>
  <c r="K3242" i="7" s="1"/>
  <c r="J3715" i="7"/>
  <c r="K3715" i="7" s="1"/>
  <c r="J3675" i="7"/>
  <c r="K3675" i="7" s="1"/>
  <c r="J3499" i="7"/>
  <c r="K3499" i="7" s="1"/>
  <c r="J2987" i="7"/>
  <c r="K2987" i="7" s="1"/>
  <c r="J3336" i="7"/>
  <c r="K3336" i="7" s="1"/>
  <c r="J3087" i="7"/>
  <c r="K3087" i="7" s="1"/>
  <c r="J2292" i="7"/>
  <c r="K2292" i="7" s="1"/>
  <c r="J2108" i="7"/>
  <c r="K2108" i="7" s="1"/>
  <c r="J1960" i="7"/>
  <c r="K1960" i="7" s="1"/>
  <c r="J2412" i="7"/>
  <c r="K2412" i="7" s="1"/>
  <c r="L1668" i="7"/>
  <c r="S1668" i="7" s="1"/>
  <c r="L1527" i="7"/>
  <c r="J1100" i="7"/>
  <c r="K1100" i="7" s="1"/>
  <c r="J1020" i="7"/>
  <c r="K1020" i="7" s="1"/>
  <c r="J1281" i="7"/>
  <c r="K1281" i="7" s="1"/>
  <c r="J1393" i="7"/>
  <c r="K1393" i="7" s="1"/>
  <c r="J809" i="7"/>
  <c r="K809" i="7" s="1"/>
  <c r="L251" i="7"/>
  <c r="J2032" i="7"/>
  <c r="K2032" i="7" s="1"/>
  <c r="J788" i="7"/>
  <c r="K788" i="7" s="1"/>
  <c r="J2016" i="7"/>
  <c r="K2016" i="7" s="1"/>
  <c r="J1401" i="7"/>
  <c r="K1401" i="7" s="1"/>
  <c r="J1201" i="7"/>
  <c r="K1201" i="7" s="1"/>
  <c r="J897" i="7"/>
  <c r="K897" i="7" s="1"/>
  <c r="J957" i="7"/>
  <c r="K957" i="7" s="1"/>
  <c r="L5504" i="7"/>
  <c r="L6400" i="7"/>
  <c r="L5516" i="7"/>
  <c r="S5516" i="7" s="1"/>
  <c r="J6411" i="7"/>
  <c r="K6411" i="7" s="1"/>
  <c r="J5947" i="7"/>
  <c r="K5947" i="7" s="1"/>
  <c r="J5644" i="7"/>
  <c r="K5644" i="7" s="1"/>
  <c r="J5371" i="7"/>
  <c r="K5371" i="7" s="1"/>
  <c r="J4768" i="7"/>
  <c r="K4768" i="7" s="1"/>
  <c r="J6237" i="7"/>
  <c r="K6237" i="7" s="1"/>
  <c r="L6049" i="7"/>
  <c r="L5985" i="7"/>
  <c r="J5800" i="7"/>
  <c r="K5800" i="7" s="1"/>
  <c r="J5628" i="7"/>
  <c r="K5628" i="7" s="1"/>
  <c r="J5696" i="7"/>
  <c r="K5696" i="7" s="1"/>
  <c r="J5415" i="7"/>
  <c r="K5415" i="7" s="1"/>
  <c r="J5331" i="7"/>
  <c r="K5331" i="7" s="1"/>
  <c r="J4808" i="7"/>
  <c r="K4808" i="7" s="1"/>
  <c r="L3138" i="7"/>
  <c r="S3138" i="7" s="1"/>
  <c r="J6153" i="7"/>
  <c r="K6153" i="7" s="1"/>
  <c r="N4827" i="7"/>
  <c r="O4827" i="7" s="1"/>
  <c r="L2695" i="7"/>
  <c r="L2372" i="7"/>
  <c r="L6243" i="7"/>
  <c r="J6047" i="7"/>
  <c r="K6047" i="7" s="1"/>
  <c r="J5836" i="7"/>
  <c r="K5836" i="7" s="1"/>
  <c r="J5343" i="7"/>
  <c r="K5343" i="7" s="1"/>
  <c r="N4795" i="7"/>
  <c r="O4795" i="7" s="1"/>
  <c r="J4610" i="7"/>
  <c r="K4610" i="7" s="1"/>
  <c r="J4288" i="7"/>
  <c r="K4288" i="7" s="1"/>
  <c r="J4224" i="7"/>
  <c r="K4224" i="7" s="1"/>
  <c r="J4160" i="7"/>
  <c r="K4160" i="7" s="1"/>
  <c r="J4096" i="7"/>
  <c r="K4096" i="7" s="1"/>
  <c r="J4452" i="7"/>
  <c r="K4452" i="7" s="1"/>
  <c r="J3299" i="7"/>
  <c r="K3299" i="7" s="1"/>
  <c r="J2915" i="7"/>
  <c r="K2915" i="7" s="1"/>
  <c r="J2887" i="7"/>
  <c r="K2887" i="7" s="1"/>
  <c r="J2504" i="7"/>
  <c r="K2504" i="7" s="1"/>
  <c r="L702" i="7"/>
  <c r="L326" i="7"/>
  <c r="J5160" i="7"/>
  <c r="K5160" i="7" s="1"/>
  <c r="J5399" i="7"/>
  <c r="K5399" i="7" s="1"/>
  <c r="J3959" i="7"/>
  <c r="K3959" i="7" s="1"/>
  <c r="J4496" i="7"/>
  <c r="K4496" i="7" s="1"/>
  <c r="J4296" i="7"/>
  <c r="K4296" i="7" s="1"/>
  <c r="J4049" i="7"/>
  <c r="K4049" i="7" s="1"/>
  <c r="J3522" i="7"/>
  <c r="K3522" i="7" s="1"/>
  <c r="J3486" i="7"/>
  <c r="K3486" i="7" s="1"/>
  <c r="J3450" i="7"/>
  <c r="K3450" i="7" s="1"/>
  <c r="J3414" i="7"/>
  <c r="K3414" i="7" s="1"/>
  <c r="J3234" i="7"/>
  <c r="K3234" i="7" s="1"/>
  <c r="J3519" i="7"/>
  <c r="K3519" i="7" s="1"/>
  <c r="J3003" i="7"/>
  <c r="K3003" i="7" s="1"/>
  <c r="J2718" i="7"/>
  <c r="K2718" i="7" s="1"/>
  <c r="J2827" i="7"/>
  <c r="K2827" i="7" s="1"/>
  <c r="J2260" i="7"/>
  <c r="K2260" i="7" s="1"/>
  <c r="J1984" i="7"/>
  <c r="K1984" i="7" s="1"/>
  <c r="J4215" i="7"/>
  <c r="K4215" i="7" s="1"/>
  <c r="J4175" i="7"/>
  <c r="K4175" i="7" s="1"/>
  <c r="J4143" i="7"/>
  <c r="K4143" i="7" s="1"/>
  <c r="J4111" i="7"/>
  <c r="K4111" i="7" s="1"/>
  <c r="J4079" i="7"/>
  <c r="K4079" i="7" s="1"/>
  <c r="J4432" i="7"/>
  <c r="K4432" i="7" s="1"/>
  <c r="J4184" i="7"/>
  <c r="K4184" i="7" s="1"/>
  <c r="J3219" i="7"/>
  <c r="K3219" i="7" s="1"/>
  <c r="J3571" i="7"/>
  <c r="K3571" i="7" s="1"/>
  <c r="J2923" i="7"/>
  <c r="K2923" i="7" s="1"/>
  <c r="J2360" i="7"/>
  <c r="K2360" i="7" s="1"/>
  <c r="J2088" i="7"/>
  <c r="K2088" i="7" s="1"/>
  <c r="N671" i="7"/>
  <c r="O671" i="7" s="1"/>
  <c r="L1592" i="7"/>
  <c r="L275" i="7"/>
  <c r="N133" i="7"/>
  <c r="O133" i="7" s="1"/>
  <c r="J5032" i="7"/>
  <c r="K5032" i="7" s="1"/>
  <c r="J4952" i="7"/>
  <c r="K4952" i="7" s="1"/>
  <c r="J4745" i="7"/>
  <c r="K4745" i="7" s="1"/>
  <c r="J4464" i="7"/>
  <c r="K4464" i="7" s="1"/>
  <c r="J4048" i="7"/>
  <c r="K4048" i="7" s="1"/>
  <c r="J4136" i="7"/>
  <c r="K4136" i="7" s="1"/>
  <c r="J4292" i="7"/>
  <c r="K4292" i="7" s="1"/>
  <c r="J4164" i="7"/>
  <c r="K4164" i="7" s="1"/>
  <c r="J3354" i="7"/>
  <c r="K3354" i="7" s="1"/>
  <c r="J3435" i="7"/>
  <c r="K3435" i="7" s="1"/>
  <c r="J3687" i="7"/>
  <c r="K3687" i="7" s="1"/>
  <c r="J2661" i="7"/>
  <c r="K2661" i="7" s="1"/>
  <c r="J3256" i="7"/>
  <c r="K3256" i="7" s="1"/>
  <c r="J2694" i="7"/>
  <c r="K2694" i="7" s="1"/>
  <c r="J2420" i="7"/>
  <c r="K2420" i="7" s="1"/>
  <c r="J1856" i="7"/>
  <c r="K1856" i="7" s="1"/>
  <c r="J2176" i="7"/>
  <c r="K2176" i="7" s="1"/>
  <c r="J2396" i="7"/>
  <c r="K2396" i="7" s="1"/>
  <c r="L557" i="7"/>
  <c r="L499" i="7"/>
  <c r="J2572" i="7"/>
  <c r="K2572" i="7" s="1"/>
  <c r="J1968" i="7"/>
  <c r="K1968" i="7" s="1"/>
  <c r="J940" i="7"/>
  <c r="K940" i="7" s="1"/>
  <c r="J2020" i="7"/>
  <c r="K2020" i="7" s="1"/>
  <c r="J1177" i="7"/>
  <c r="K1177" i="7" s="1"/>
  <c r="J1353" i="7"/>
  <c r="K1353" i="7" s="1"/>
  <c r="J705" i="7"/>
  <c r="K705" i="7" s="1"/>
  <c r="L427" i="7"/>
  <c r="J2152" i="7"/>
  <c r="K2152" i="7" s="1"/>
  <c r="L1575" i="7"/>
  <c r="J1908" i="7"/>
  <c r="K1908" i="7" s="1"/>
  <c r="J1377" i="7"/>
  <c r="K1377" i="7" s="1"/>
  <c r="J1169" i="7"/>
  <c r="K1169" i="7" s="1"/>
  <c r="J325" i="7"/>
  <c r="K325" i="7" s="1"/>
  <c r="J281" i="7"/>
  <c r="K281" i="7" s="1"/>
  <c r="J26" i="7"/>
  <c r="K26" i="7" s="1"/>
  <c r="J1081" i="7"/>
  <c r="K1081" i="7" s="1"/>
  <c r="J1285" i="7"/>
  <c r="K1285" i="7" s="1"/>
  <c r="J22" i="7"/>
  <c r="K22" i="7" s="1"/>
  <c r="J2132" i="7"/>
  <c r="K2132" i="7" s="1"/>
  <c r="J1249" i="7"/>
  <c r="K1249" i="7" s="1"/>
  <c r="J585" i="7"/>
  <c r="K585" i="7" s="1"/>
  <c r="J165" i="7"/>
  <c r="K165" i="7" s="1"/>
  <c r="J421" i="7"/>
  <c r="K421" i="7" s="1"/>
  <c r="J873" i="7"/>
  <c r="K873" i="7" s="1"/>
  <c r="J681" i="7"/>
  <c r="K681" i="7" s="1"/>
  <c r="J1864" i="7"/>
  <c r="K1864" i="7" s="1"/>
  <c r="J1077" i="7"/>
  <c r="K1077" i="7" s="1"/>
  <c r="J505" i="7"/>
  <c r="K505" i="7" s="1"/>
  <c r="L5873" i="7"/>
  <c r="L5536" i="7"/>
  <c r="L5463" i="7"/>
  <c r="S5463" i="7" s="1"/>
  <c r="J6398" i="7"/>
  <c r="K6398" i="7" s="1"/>
  <c r="J6387" i="7"/>
  <c r="K6387" i="7" s="1"/>
  <c r="L6067" i="7"/>
  <c r="J5355" i="7"/>
  <c r="K5355" i="7" s="1"/>
  <c r="J6238" i="7"/>
  <c r="K6238" i="7" s="1"/>
  <c r="J6129" i="7"/>
  <c r="K6129" i="7" s="1"/>
  <c r="J5604" i="7"/>
  <c r="K5604" i="7" s="1"/>
  <c r="L2855" i="7"/>
  <c r="J6326" i="7"/>
  <c r="K6326" i="7" s="1"/>
  <c r="J6258" i="7"/>
  <c r="K6258" i="7" s="1"/>
  <c r="N4875" i="7"/>
  <c r="O4875" i="7" s="1"/>
  <c r="L4660" i="7"/>
  <c r="L3996" i="7"/>
  <c r="L2879" i="7"/>
  <c r="L2340" i="7"/>
  <c r="J6185" i="7"/>
  <c r="K6185" i="7" s="1"/>
  <c r="J5856" i="7"/>
  <c r="K5856" i="7" s="1"/>
  <c r="J5792" i="7"/>
  <c r="K5792" i="7" s="1"/>
  <c r="J5608" i="7"/>
  <c r="K5608" i="7" s="1"/>
  <c r="J5391" i="7"/>
  <c r="K5391" i="7" s="1"/>
  <c r="L4920" i="7"/>
  <c r="S4920" i="7" s="1"/>
  <c r="J4376" i="7"/>
  <c r="K4376" i="7" s="1"/>
  <c r="J4088" i="7"/>
  <c r="K4088" i="7" s="1"/>
  <c r="J4000" i="7"/>
  <c r="K4000" i="7" s="1"/>
  <c r="J3787" i="7"/>
  <c r="K3787" i="7" s="1"/>
  <c r="J2717" i="7"/>
  <c r="K2717" i="7" s="1"/>
  <c r="J2468" i="7"/>
  <c r="K2468" i="7" s="1"/>
  <c r="J2432" i="7"/>
  <c r="K2432" i="7" s="1"/>
  <c r="L551" i="7"/>
  <c r="S551" i="7" s="1"/>
  <c r="L367" i="7"/>
  <c r="J5443" i="7"/>
  <c r="K5443" i="7" s="1"/>
  <c r="L4623" i="7"/>
  <c r="J4007" i="7"/>
  <c r="K4007" i="7" s="1"/>
  <c r="J4590" i="7"/>
  <c r="K4590" i="7" s="1"/>
  <c r="J3546" i="7"/>
  <c r="K3546" i="7" s="1"/>
  <c r="J3518" i="7"/>
  <c r="K3518" i="7" s="1"/>
  <c r="J3482" i="7"/>
  <c r="K3482" i="7" s="1"/>
  <c r="J3446" i="7"/>
  <c r="K3446" i="7" s="1"/>
  <c r="J3410" i="7"/>
  <c r="K3410" i="7" s="1"/>
  <c r="J3218" i="7"/>
  <c r="K3218" i="7" s="1"/>
  <c r="J3795" i="7"/>
  <c r="K3795" i="7" s="1"/>
  <c r="J3627" i="7"/>
  <c r="K3627" i="7" s="1"/>
  <c r="J3563" i="7"/>
  <c r="K3563" i="7" s="1"/>
  <c r="J3803" i="7"/>
  <c r="K3803" i="7" s="1"/>
  <c r="J3467" i="7"/>
  <c r="K3467" i="7" s="1"/>
  <c r="J2975" i="7"/>
  <c r="K2975" i="7" s="1"/>
  <c r="J3144" i="7"/>
  <c r="K3144" i="7" s="1"/>
  <c r="J2388" i="7"/>
  <c r="K2388" i="7" s="1"/>
  <c r="J2140" i="7"/>
  <c r="K2140" i="7" s="1"/>
  <c r="J2264" i="7"/>
  <c r="K2264" i="7" s="1"/>
  <c r="J1754" i="7"/>
  <c r="K1754" i="7" s="1"/>
  <c r="L4555" i="7"/>
  <c r="J4223" i="7"/>
  <c r="K4223" i="7" s="1"/>
  <c r="J4400" i="7"/>
  <c r="K4400" i="7" s="1"/>
  <c r="J3203" i="7"/>
  <c r="K3203" i="7" s="1"/>
  <c r="J3067" i="7"/>
  <c r="K3067" i="7" s="1"/>
  <c r="J3276" i="7"/>
  <c r="K3276" i="7" s="1"/>
  <c r="J2963" i="7"/>
  <c r="K2963" i="7" s="1"/>
  <c r="J1940" i="7"/>
  <c r="K1940" i="7" s="1"/>
  <c r="J5008" i="7"/>
  <c r="K5008" i="7" s="1"/>
  <c r="J4972" i="7"/>
  <c r="K4972" i="7" s="1"/>
  <c r="J4729" i="7"/>
  <c r="K4729" i="7" s="1"/>
  <c r="J4276" i="7"/>
  <c r="K4276" i="7" s="1"/>
  <c r="J4148" i="7"/>
  <c r="K4148" i="7" s="1"/>
  <c r="J3338" i="7"/>
  <c r="K3338" i="7" s="1"/>
  <c r="J3731" i="7"/>
  <c r="K3731" i="7" s="1"/>
  <c r="J3667" i="7"/>
  <c r="K3667" i="7" s="1"/>
  <c r="J3835" i="7"/>
  <c r="K3835" i="7" s="1"/>
  <c r="J3651" i="7"/>
  <c r="K3651" i="7" s="1"/>
  <c r="J2693" i="7"/>
  <c r="K2693" i="7" s="1"/>
  <c r="J3119" i="7"/>
  <c r="K3119" i="7" s="1"/>
  <c r="J2220" i="7"/>
  <c r="K2220" i="7" s="1"/>
  <c r="J2160" i="7"/>
  <c r="K2160" i="7" s="1"/>
  <c r="J2012" i="7"/>
  <c r="K2012" i="7" s="1"/>
  <c r="J2636" i="7"/>
  <c r="K2636" i="7" s="1"/>
  <c r="J2380" i="7"/>
  <c r="K2380" i="7" s="1"/>
  <c r="L235" i="7"/>
  <c r="L1648" i="7"/>
  <c r="S1648" i="7" s="1"/>
  <c r="J1936" i="7"/>
  <c r="K1936" i="7" s="1"/>
  <c r="J2124" i="7"/>
  <c r="K2124" i="7" s="1"/>
  <c r="J945" i="7"/>
  <c r="K945" i="7" s="1"/>
  <c r="J949" i="7"/>
  <c r="K949" i="7" s="1"/>
  <c r="J913" i="7"/>
  <c r="K913" i="7" s="1"/>
  <c r="J697" i="7"/>
  <c r="K697" i="7" s="1"/>
  <c r="L139" i="7"/>
  <c r="J1932" i="7"/>
  <c r="K1932" i="7" s="1"/>
  <c r="J2080" i="7"/>
  <c r="K2080" i="7" s="1"/>
  <c r="J1161" i="7"/>
  <c r="K1161" i="7" s="1"/>
  <c r="L565" i="7"/>
  <c r="J533" i="7"/>
  <c r="K533" i="7" s="1"/>
  <c r="L1607" i="7"/>
  <c r="J733" i="7"/>
  <c r="K733" i="7" s="1"/>
  <c r="J7" i="7"/>
  <c r="K7" i="7" s="1"/>
  <c r="J1996" i="7"/>
  <c r="K1996" i="7" s="1"/>
  <c r="J865" i="7"/>
  <c r="K865" i="7" s="1"/>
  <c r="J1045" i="7"/>
  <c r="K1045" i="7" s="1"/>
  <c r="J201" i="7"/>
  <c r="K201" i="7" s="1"/>
  <c r="L6371" i="7"/>
  <c r="L6287" i="7"/>
  <c r="N6221" i="7"/>
  <c r="O6221" i="7" s="1"/>
  <c r="L5492" i="7"/>
  <c r="L5528" i="7"/>
  <c r="J6318" i="7"/>
  <c r="K6318" i="7" s="1"/>
  <c r="J5987" i="7"/>
  <c r="K5987" i="7" s="1"/>
  <c r="J5708" i="7"/>
  <c r="K5708" i="7" s="1"/>
  <c r="J5584" i="7"/>
  <c r="K5584" i="7" s="1"/>
  <c r="J5339" i="7"/>
  <c r="K5339" i="7" s="1"/>
  <c r="L4916" i="7"/>
  <c r="J6149" i="7"/>
  <c r="K6149" i="7" s="1"/>
  <c r="L6001" i="7"/>
  <c r="J5467" i="7"/>
  <c r="K5467" i="7" s="1"/>
  <c r="J5447" i="7"/>
  <c r="K5447" i="7" s="1"/>
  <c r="J4964" i="7"/>
  <c r="K4964" i="7" s="1"/>
  <c r="L4691" i="7"/>
  <c r="L2727" i="7"/>
  <c r="L2216" i="7"/>
  <c r="J6234" i="7"/>
  <c r="K6234" i="7" s="1"/>
  <c r="J6133" i="7"/>
  <c r="K6133" i="7" s="1"/>
  <c r="J5688" i="7"/>
  <c r="K5688" i="7" s="1"/>
  <c r="L3383" i="7"/>
  <c r="L2845" i="7"/>
  <c r="S2845" i="7" s="1"/>
  <c r="J6043" i="7"/>
  <c r="K6043" i="7" s="1"/>
  <c r="J5866" i="7"/>
  <c r="K5866" i="7" s="1"/>
  <c r="N4763" i="7"/>
  <c r="O4763" i="7" s="1"/>
  <c r="J4352" i="7"/>
  <c r="K4352" i="7" s="1"/>
  <c r="J4240" i="7"/>
  <c r="K4240" i="7" s="1"/>
  <c r="J4176" i="7"/>
  <c r="K4176" i="7" s="1"/>
  <c r="J4112" i="7"/>
  <c r="K4112" i="7" s="1"/>
  <c r="J4516" i="7"/>
  <c r="K4516" i="7" s="1"/>
  <c r="J4372" i="7"/>
  <c r="K4372" i="7" s="1"/>
  <c r="J3631" i="7"/>
  <c r="K3631" i="7" s="1"/>
  <c r="J2000" i="7"/>
  <c r="K2000" i="7" s="1"/>
  <c r="L1722" i="7"/>
  <c r="S1722" i="7" s="1"/>
  <c r="L435" i="7"/>
  <c r="S435" i="7" s="1"/>
  <c r="J5196" i="7"/>
  <c r="K5196" i="7" s="1"/>
  <c r="J4749" i="7"/>
  <c r="K4749" i="7" s="1"/>
  <c r="J3991" i="7"/>
  <c r="K3991" i="7" s="1"/>
  <c r="J4500" i="7"/>
  <c r="K4500" i="7" s="1"/>
  <c r="J4312" i="7"/>
  <c r="K4312" i="7" s="1"/>
  <c r="J4104" i="7"/>
  <c r="K4104" i="7" s="1"/>
  <c r="J3530" i="7"/>
  <c r="K3530" i="7" s="1"/>
  <c r="J3494" i="7"/>
  <c r="K3494" i="7" s="1"/>
  <c r="J3462" i="7"/>
  <c r="K3462" i="7" s="1"/>
  <c r="J3422" i="7"/>
  <c r="K3422" i="7" s="1"/>
  <c r="J3202" i="7"/>
  <c r="K3202" i="7" s="1"/>
  <c r="J3647" i="7"/>
  <c r="K3647" i="7" s="1"/>
  <c r="J2939" i="7"/>
  <c r="K2939" i="7" s="1"/>
  <c r="J3075" i="7"/>
  <c r="K3075" i="7" s="1"/>
  <c r="J2596" i="7"/>
  <c r="K2596" i="7" s="1"/>
  <c r="J2208" i="7"/>
  <c r="K2208" i="7" s="1"/>
  <c r="J1888" i="7"/>
  <c r="K1888" i="7" s="1"/>
  <c r="L1647" i="7"/>
  <c r="L1560" i="7"/>
  <c r="L529" i="7"/>
  <c r="S529" i="7" s="1"/>
  <c r="J4263" i="7"/>
  <c r="K4263" i="7" s="1"/>
  <c r="J4199" i="7"/>
  <c r="K4199" i="7" s="1"/>
  <c r="J4167" i="7"/>
  <c r="K4167" i="7" s="1"/>
  <c r="J4135" i="7"/>
  <c r="K4135" i="7" s="1"/>
  <c r="J4103" i="7"/>
  <c r="K4103" i="7" s="1"/>
  <c r="J4071" i="7"/>
  <c r="K4071" i="7" s="1"/>
  <c r="J4360" i="7"/>
  <c r="K4360" i="7" s="1"/>
  <c r="J4120" i="7"/>
  <c r="K4120" i="7" s="1"/>
  <c r="J3755" i="7"/>
  <c r="K3755" i="7" s="1"/>
  <c r="J3635" i="7"/>
  <c r="K3635" i="7" s="1"/>
  <c r="J2899" i="7"/>
  <c r="K2899" i="7" s="1"/>
  <c r="J3260" i="7"/>
  <c r="K3260" i="7" s="1"/>
  <c r="J2947" i="7"/>
  <c r="K2947" i="7" s="1"/>
  <c r="J1153" i="7"/>
  <c r="K1153" i="7" s="1"/>
  <c r="J889" i="7"/>
  <c r="K889" i="7" s="1"/>
  <c r="J6418" i="7"/>
  <c r="K6418" i="7" s="1"/>
  <c r="J6320" i="7"/>
  <c r="K6320" i="7" s="1"/>
  <c r="J5211" i="7"/>
  <c r="K5211" i="7" s="1"/>
  <c r="J5265" i="7"/>
  <c r="K5265" i="7" s="1"/>
  <c r="J5154" i="7"/>
  <c r="K5154" i="7" s="1"/>
  <c r="J5004" i="7"/>
  <c r="K5004" i="7" s="1"/>
  <c r="L6372" i="7"/>
  <c r="N4637" i="7"/>
  <c r="O4637" i="7" s="1"/>
  <c r="L5961" i="7"/>
  <c r="J5337" i="7"/>
  <c r="K5337" i="7" s="1"/>
  <c r="J5198" i="7"/>
  <c r="K5198" i="7" s="1"/>
  <c r="J4930" i="7"/>
  <c r="K4930" i="7" s="1"/>
  <c r="J4924" i="7"/>
  <c r="K4924" i="7" s="1"/>
  <c r="J4735" i="7"/>
  <c r="K4735" i="7" s="1"/>
  <c r="J5750" i="7"/>
  <c r="K5750" i="7" s="1"/>
  <c r="J5686" i="7"/>
  <c r="K5686" i="7" s="1"/>
  <c r="L1609" i="7"/>
  <c r="L4897" i="7"/>
  <c r="J3952" i="7"/>
  <c r="K3952" i="7" s="1"/>
  <c r="J3266" i="7"/>
  <c r="K3266" i="7" s="1"/>
  <c r="J3101" i="7"/>
  <c r="K3101" i="7" s="1"/>
  <c r="J2570" i="7"/>
  <c r="K2570" i="7" s="1"/>
  <c r="J2434" i="7"/>
  <c r="K2434" i="7" s="1"/>
  <c r="J2282" i="7"/>
  <c r="K2282" i="7" s="1"/>
  <c r="J2138" i="7"/>
  <c r="K2138" i="7" s="1"/>
  <c r="J2002" i="7"/>
  <c r="K2002" i="7" s="1"/>
  <c r="J1858" i="7"/>
  <c r="K1858" i="7" s="1"/>
  <c r="L1655" i="7"/>
  <c r="L1700" i="7"/>
  <c r="L1671" i="7"/>
  <c r="L541" i="7"/>
  <c r="L4719" i="7"/>
  <c r="J4527" i="7"/>
  <c r="K4527" i="7" s="1"/>
  <c r="J4495" i="7"/>
  <c r="K4495" i="7" s="1"/>
  <c r="J4463" i="7"/>
  <c r="K4463" i="7" s="1"/>
  <c r="J4431" i="7"/>
  <c r="K4431" i="7" s="1"/>
  <c r="L3796" i="7"/>
  <c r="J3899" i="7"/>
  <c r="K3899" i="7" s="1"/>
  <c r="J3073" i="7"/>
  <c r="K3073" i="7" s="1"/>
  <c r="J2937" i="7"/>
  <c r="K2937" i="7" s="1"/>
  <c r="J2502" i="7"/>
  <c r="K2502" i="7" s="1"/>
  <c r="L1729" i="7"/>
  <c r="L333" i="7"/>
  <c r="J32" i="7"/>
  <c r="K32" i="7" s="1"/>
  <c r="L1436" i="7"/>
  <c r="S1436" i="7" s="1"/>
  <c r="J1606" i="7"/>
  <c r="K1606" i="7" s="1"/>
  <c r="L1370" i="7"/>
  <c r="L1250" i="7"/>
  <c r="L629" i="7"/>
  <c r="J1522" i="7"/>
  <c r="K1522" i="7" s="1"/>
  <c r="L1693" i="7"/>
  <c r="J5482" i="7"/>
  <c r="K5482" i="7" s="1"/>
  <c r="L5775" i="7"/>
  <c r="J4794" i="7"/>
  <c r="K4794" i="7" s="1"/>
  <c r="L6009" i="7"/>
  <c r="J5849" i="7"/>
  <c r="K5849" i="7" s="1"/>
  <c r="N3186" i="7"/>
  <c r="O3186" i="7" s="1"/>
  <c r="L2807" i="7"/>
  <c r="J5606" i="7"/>
  <c r="K5606" i="7" s="1"/>
  <c r="J5429" i="7"/>
  <c r="K5429" i="7" s="1"/>
  <c r="L4570" i="7"/>
  <c r="S4570" i="7" s="1"/>
  <c r="L5215" i="7"/>
  <c r="S5215" i="7" s="1"/>
  <c r="L4715" i="7"/>
  <c r="S4715" i="7" s="1"/>
  <c r="L5231" i="7"/>
  <c r="S5231" i="7" s="1"/>
  <c r="J3347" i="7"/>
  <c r="K3347" i="7" s="1"/>
  <c r="J3283" i="7"/>
  <c r="K3283" i="7" s="1"/>
  <c r="J1836" i="7"/>
  <c r="K1836" i="7" s="1"/>
  <c r="J1772" i="7"/>
  <c r="K1772" i="7" s="1"/>
  <c r="L1732" i="7"/>
  <c r="S1732" i="7" s="1"/>
  <c r="L1508" i="7"/>
  <c r="S1508" i="7" s="1"/>
  <c r="J4898" i="7"/>
  <c r="K4898" i="7" s="1"/>
  <c r="J4834" i="7"/>
  <c r="K4834" i="7" s="1"/>
  <c r="L4881" i="7"/>
  <c r="J4697" i="7"/>
  <c r="K4697" i="7" s="1"/>
  <c r="J4804" i="7"/>
  <c r="K4804" i="7" s="1"/>
  <c r="J3846" i="7"/>
  <c r="K3846" i="7" s="1"/>
  <c r="J3814" i="7"/>
  <c r="K3814" i="7" s="1"/>
  <c r="J3782" i="7"/>
  <c r="K3782" i="7" s="1"/>
  <c r="J3762" i="7"/>
  <c r="K3762" i="7" s="1"/>
  <c r="J3726" i="7"/>
  <c r="K3726" i="7" s="1"/>
  <c r="J3710" i="7"/>
  <c r="K3710" i="7" s="1"/>
  <c r="J3694" i="7"/>
  <c r="K3694" i="7" s="1"/>
  <c r="J3662" i="7"/>
  <c r="K3662" i="7" s="1"/>
  <c r="J3646" i="7"/>
  <c r="K3646" i="7" s="1"/>
  <c r="J3630" i="7"/>
  <c r="K3630" i="7" s="1"/>
  <c r="J3614" i="7"/>
  <c r="K3614" i="7" s="1"/>
  <c r="J3598" i="7"/>
  <c r="K3598" i="7" s="1"/>
  <c r="J3582" i="7"/>
  <c r="K3582" i="7" s="1"/>
  <c r="J3566" i="7"/>
  <c r="K3566" i="7" s="1"/>
  <c r="J3550" i="7"/>
  <c r="K3550" i="7" s="1"/>
  <c r="J3849" i="7"/>
  <c r="K3849" i="7" s="1"/>
  <c r="J3180" i="7"/>
  <c r="K3180" i="7" s="1"/>
  <c r="J2989" i="7"/>
  <c r="K2989" i="7" s="1"/>
  <c r="J2658" i="7"/>
  <c r="K2658" i="7" s="1"/>
  <c r="J2530" i="7"/>
  <c r="K2530" i="7" s="1"/>
  <c r="J2394" i="7"/>
  <c r="K2394" i="7" s="1"/>
  <c r="J2234" i="7"/>
  <c r="K2234" i="7" s="1"/>
  <c r="J2162" i="7"/>
  <c r="K2162" i="7" s="1"/>
  <c r="J2026" i="7"/>
  <c r="K2026" i="7" s="1"/>
  <c r="J1882" i="7"/>
  <c r="K1882" i="7" s="1"/>
  <c r="J1770" i="7"/>
  <c r="K1770" i="7" s="1"/>
  <c r="J4051" i="7"/>
  <c r="K4051" i="7" s="1"/>
  <c r="J3907" i="7"/>
  <c r="K3907" i="7" s="1"/>
  <c r="L3752" i="7"/>
  <c r="L3720" i="7"/>
  <c r="L3688" i="7"/>
  <c r="L3652" i="7"/>
  <c r="L3620" i="7"/>
  <c r="L3588" i="7"/>
  <c r="L3556" i="7"/>
  <c r="L3524" i="7"/>
  <c r="L3420" i="7"/>
  <c r="J3895" i="7"/>
  <c r="K3895" i="7" s="1"/>
  <c r="L398" i="7"/>
  <c r="L4389" i="7"/>
  <c r="L4341" i="7"/>
  <c r="L4213" i="7"/>
  <c r="L4169" i="7"/>
  <c r="J4032" i="7"/>
  <c r="K4032" i="7" s="1"/>
  <c r="J3065" i="7"/>
  <c r="K3065" i="7" s="1"/>
  <c r="J2993" i="7"/>
  <c r="K2993" i="7" s="1"/>
  <c r="J2929" i="7"/>
  <c r="K2929" i="7" s="1"/>
  <c r="J2574" i="7"/>
  <c r="K2574" i="7" s="1"/>
  <c r="J2422" i="7"/>
  <c r="K2422" i="7" s="1"/>
  <c r="J2294" i="7"/>
  <c r="K2294" i="7" s="1"/>
  <c r="N1603" i="7"/>
  <c r="O1603" i="7" s="1"/>
  <c r="N759" i="7"/>
  <c r="O759" i="7" s="1"/>
  <c r="L1689" i="7"/>
  <c r="J1630" i="7"/>
  <c r="K1630" i="7" s="1"/>
  <c r="L1797" i="7"/>
  <c r="J1228" i="7"/>
  <c r="K1228" i="7" s="1"/>
  <c r="J1196" i="7"/>
  <c r="K1196" i="7" s="1"/>
  <c r="J1116" i="7"/>
  <c r="K1116" i="7" s="1"/>
  <c r="J988" i="7"/>
  <c r="K988" i="7" s="1"/>
  <c r="J924" i="7"/>
  <c r="K924" i="7" s="1"/>
  <c r="J860" i="7"/>
  <c r="K860" i="7" s="1"/>
  <c r="J1538" i="7"/>
  <c r="K1538" i="7" s="1"/>
  <c r="N98" i="7"/>
  <c r="O98" i="7" s="1"/>
  <c r="J761" i="7"/>
  <c r="K761" i="7" s="1"/>
  <c r="L1350" i="7"/>
  <c r="L1262" i="7"/>
  <c r="L1158" i="7"/>
  <c r="L661" i="7"/>
  <c r="J1748" i="7"/>
  <c r="K1748" i="7" s="1"/>
  <c r="J801" i="7"/>
  <c r="K801" i="7" s="1"/>
  <c r="L5544" i="7"/>
  <c r="L5506" i="7"/>
  <c r="N6350" i="7"/>
  <c r="O6350" i="7" s="1"/>
  <c r="J5454" i="7"/>
  <c r="K5454" i="7" s="1"/>
  <c r="J5227" i="7"/>
  <c r="K5227" i="7" s="1"/>
  <c r="J5186" i="7"/>
  <c r="K5186" i="7" s="1"/>
  <c r="J4938" i="7"/>
  <c r="K4938" i="7" s="1"/>
  <c r="L4652" i="7"/>
  <c r="J5474" i="7"/>
  <c r="K5474" i="7" s="1"/>
  <c r="L5274" i="7"/>
  <c r="J5086" i="7"/>
  <c r="K5086" i="7" s="1"/>
  <c r="J4958" i="7"/>
  <c r="K4958" i="7" s="1"/>
  <c r="L3379" i="7"/>
  <c r="L2815" i="7"/>
  <c r="L6274" i="7"/>
  <c r="L6056" i="7"/>
  <c r="L5929" i="7"/>
  <c r="J5451" i="7"/>
  <c r="K5451" i="7" s="1"/>
  <c r="L5318" i="7"/>
  <c r="N6131" i="7"/>
  <c r="O6131" i="7" s="1"/>
  <c r="L6052" i="7"/>
  <c r="L6005" i="7"/>
  <c r="L5250" i="7"/>
  <c r="J5299" i="7"/>
  <c r="K5299" i="7" s="1"/>
  <c r="J5150" i="7"/>
  <c r="K5150" i="7" s="1"/>
  <c r="J5022" i="7"/>
  <c r="K5022" i="7" s="1"/>
  <c r="J1828" i="7"/>
  <c r="K1828" i="7" s="1"/>
  <c r="L1779" i="7"/>
  <c r="J2616" i="7"/>
  <c r="K2616" i="7" s="1"/>
  <c r="J1988" i="7"/>
  <c r="K1988" i="7" s="1"/>
  <c r="J2368" i="7"/>
  <c r="K2368" i="7" s="1"/>
  <c r="N1412" i="7"/>
  <c r="O1412" i="7" s="1"/>
  <c r="N1351" i="7"/>
  <c r="O1351" i="7" s="1"/>
  <c r="N887" i="7"/>
  <c r="O887" i="7" s="1"/>
  <c r="N608" i="7"/>
  <c r="O608" i="7" s="1"/>
  <c r="N164" i="7"/>
  <c r="O164" i="7" s="1"/>
  <c r="L538" i="7"/>
  <c r="S538" i="7" s="1"/>
  <c r="L418" i="7"/>
  <c r="L687" i="7"/>
  <c r="N4704" i="7"/>
  <c r="O4704" i="7" s="1"/>
  <c r="J3983" i="7"/>
  <c r="K3983" i="7" s="1"/>
  <c r="J3182" i="7"/>
  <c r="K3182" i="7" s="1"/>
  <c r="L2858" i="7"/>
  <c r="N1829" i="7"/>
  <c r="O1829" i="7" s="1"/>
  <c r="L1751" i="7"/>
  <c r="J3839" i="7"/>
  <c r="K3839" i="7" s="1"/>
  <c r="N1023" i="7"/>
  <c r="O1023" i="7" s="1"/>
  <c r="L794" i="7"/>
  <c r="J2540" i="7"/>
  <c r="K2540" i="7" s="1"/>
  <c r="J1044" i="7"/>
  <c r="K1044" i="7" s="1"/>
  <c r="J960" i="7"/>
  <c r="K960" i="7" s="1"/>
  <c r="J1503" i="7"/>
  <c r="K1503" i="7" s="1"/>
  <c r="L631" i="7"/>
  <c r="S631" i="7" s="1"/>
  <c r="J503" i="7"/>
  <c r="K503" i="7" s="1"/>
  <c r="L310" i="7"/>
  <c r="J319" i="7"/>
  <c r="K319" i="7" s="1"/>
  <c r="J2180" i="7"/>
  <c r="K2180" i="7" s="1"/>
  <c r="J1530" i="7"/>
  <c r="K1530" i="7" s="1"/>
  <c r="J1916" i="7"/>
  <c r="K1916" i="7" s="1"/>
  <c r="J1125" i="7"/>
  <c r="K1125" i="7" s="1"/>
  <c r="J1261" i="7"/>
  <c r="K1261" i="7" s="1"/>
  <c r="J406" i="7"/>
  <c r="K406" i="7" s="1"/>
  <c r="J449" i="7"/>
  <c r="K449" i="7" s="1"/>
  <c r="J1598" i="7"/>
  <c r="K1598" i="7" s="1"/>
  <c r="L1488" i="7"/>
  <c r="S1488" i="7" s="1"/>
  <c r="N496" i="7"/>
  <c r="O496" i="7" s="1"/>
  <c r="J877" i="7"/>
  <c r="K877" i="7" s="1"/>
  <c r="J553" i="7"/>
  <c r="K553" i="7" s="1"/>
  <c r="L191" i="7"/>
  <c r="J2136" i="7"/>
  <c r="K2136" i="7" s="1"/>
  <c r="J1165" i="7"/>
  <c r="K1165" i="7" s="1"/>
  <c r="J965" i="7"/>
  <c r="K965" i="7" s="1"/>
  <c r="J1229" i="7"/>
  <c r="K1229" i="7" s="1"/>
  <c r="L73" i="1"/>
  <c r="I73" i="1"/>
  <c r="M298" i="7" l="1"/>
  <c r="M299" i="7"/>
  <c r="L148" i="7"/>
  <c r="S148" i="7" s="1"/>
  <c r="L182" i="7"/>
  <c r="S182" i="7" s="1"/>
  <c r="L212" i="7"/>
  <c r="S212" i="7" s="1"/>
  <c r="L63" i="7"/>
  <c r="S63" i="7" s="1"/>
  <c r="L62" i="7"/>
  <c r="S62" i="7" s="1"/>
  <c r="M149" i="7"/>
  <c r="N298" i="7"/>
  <c r="O298" i="7" s="1"/>
  <c r="M263" i="7"/>
  <c r="L181" i="7"/>
  <c r="S181" i="7" s="1"/>
  <c r="M230" i="7"/>
  <c r="M297" i="7"/>
  <c r="M6063" i="7"/>
  <c r="N6063" i="7" s="1"/>
  <c r="O6063" i="7" s="1"/>
  <c r="P6063" i="7" s="1"/>
  <c r="Q6063" i="7" s="1"/>
  <c r="R6063" i="7" s="1"/>
  <c r="M290" i="7"/>
  <c r="M291" i="7"/>
  <c r="N291" i="7" s="1"/>
  <c r="O291" i="7" s="1"/>
  <c r="M271" i="7"/>
  <c r="N271" i="7" s="1"/>
  <c r="O271" i="7" s="1"/>
  <c r="M255" i="7"/>
  <c r="N255" i="7" s="1"/>
  <c r="O255" i="7" s="1"/>
  <c r="L141" i="7"/>
  <c r="S141" i="7" s="1"/>
  <c r="L204" i="7"/>
  <c r="S204" i="7" s="1"/>
  <c r="L203" i="7"/>
  <c r="S203" i="7" s="1"/>
  <c r="L174" i="7"/>
  <c r="S174" i="7" s="1"/>
  <c r="N290" i="7"/>
  <c r="O290" i="7" s="1"/>
  <c r="L221" i="7"/>
  <c r="S221" i="7" s="1"/>
  <c r="M222" i="7"/>
  <c r="M142" i="7"/>
  <c r="M143" i="7"/>
  <c r="N143" i="7" s="1"/>
  <c r="O143" i="7" s="1"/>
  <c r="M173" i="7"/>
  <c r="M254" i="7"/>
  <c r="L1433" i="7"/>
  <c r="S1433" i="7" s="1"/>
  <c r="L1425" i="7"/>
  <c r="S1425" i="7" s="1"/>
  <c r="L1437" i="7"/>
  <c r="S1437" i="7" s="1"/>
  <c r="L1464" i="7"/>
  <c r="S1464" i="7" s="1"/>
  <c r="L1429" i="7"/>
  <c r="S1429" i="7" s="1"/>
  <c r="M1421" i="7"/>
  <c r="M465" i="7"/>
  <c r="N465" i="7" s="1"/>
  <c r="O465" i="7" s="1"/>
  <c r="M336" i="7"/>
  <c r="N336" i="7" s="1"/>
  <c r="O336" i="7" s="1"/>
  <c r="M523" i="7"/>
  <c r="N523" i="7" s="1"/>
  <c r="O523" i="7" s="1"/>
  <c r="M358" i="7"/>
  <c r="M479" i="7"/>
  <c r="M494" i="7"/>
  <c r="N494" i="7" s="1"/>
  <c r="O494" i="7" s="1"/>
  <c r="M366" i="7"/>
  <c r="N366" i="7" s="1"/>
  <c r="O366" i="7" s="1"/>
  <c r="M451" i="7"/>
  <c r="N451" i="7" s="1"/>
  <c r="O451" i="7" s="1"/>
  <c r="M311" i="7"/>
  <c r="N311" i="7" s="1"/>
  <c r="O311" i="7" s="1"/>
  <c r="M472" i="7"/>
  <c r="N472" i="7" s="1"/>
  <c r="O472" i="7" s="1"/>
  <c r="M134" i="7"/>
  <c r="M365" i="7"/>
  <c r="N365" i="7" s="1"/>
  <c r="O365" i="7" s="1"/>
  <c r="M92" i="7"/>
  <c r="N92" i="7" s="1"/>
  <c r="O92" i="7" s="1"/>
  <c r="M486" i="7"/>
  <c r="N486" i="7" s="1"/>
  <c r="M507" i="7"/>
  <c r="N507" i="7" s="1"/>
  <c r="O507" i="7" s="1"/>
  <c r="M452" i="7"/>
  <c r="N452" i="7" s="1"/>
  <c r="O452" i="7" s="1"/>
  <c r="M438" i="7"/>
  <c r="L853" i="7"/>
  <c r="S853" i="7" s="1"/>
  <c r="L105" i="7"/>
  <c r="S105" i="7" s="1"/>
  <c r="L844" i="7"/>
  <c r="S844" i="7" s="1"/>
  <c r="L344" i="7"/>
  <c r="S344" i="7" s="1"/>
  <c r="P522" i="7"/>
  <c r="Q522" i="7" s="1"/>
  <c r="R522" i="7" s="1"/>
  <c r="P329" i="7"/>
  <c r="Q329" i="7" s="1"/>
  <c r="R329" i="7" s="1"/>
  <c r="L445" i="7"/>
  <c r="S445" i="7" s="1"/>
  <c r="L514" i="7"/>
  <c r="S514" i="7" s="1"/>
  <c r="L691" i="7"/>
  <c r="S691" i="7" s="1"/>
  <c r="P487" i="7"/>
  <c r="Q487" i="7" s="1"/>
  <c r="R487" i="7" s="1"/>
  <c r="L94" i="7"/>
  <c r="S94" i="7" s="1"/>
  <c r="L135" i="7"/>
  <c r="S135" i="7" s="1"/>
  <c r="L305" i="7"/>
  <c r="S305" i="7" s="1"/>
  <c r="L357" i="7"/>
  <c r="S357" i="7" s="1"/>
  <c r="L1422" i="7"/>
  <c r="S1422" i="7" s="1"/>
  <c r="L350" i="7"/>
  <c r="S350" i="7" s="1"/>
  <c r="L845" i="7"/>
  <c r="S845" i="7" s="1"/>
  <c r="L351" i="7"/>
  <c r="S351" i="7" s="1"/>
  <c r="M380" i="7"/>
  <c r="M304" i="7"/>
  <c r="M998" i="7"/>
  <c r="M444" i="7"/>
  <c r="M851" i="7"/>
  <c r="L337" i="7"/>
  <c r="S337" i="7" s="1"/>
  <c r="N330" i="7"/>
  <c r="O330" i="7" s="1"/>
  <c r="L493" i="7"/>
  <c r="S493" i="7" s="1"/>
  <c r="L379" i="7"/>
  <c r="S379" i="7" s="1"/>
  <c r="N438" i="7"/>
  <c r="O438" i="7" s="1"/>
  <c r="M343" i="7"/>
  <c r="P93" i="7"/>
  <c r="Q93" i="7" s="1"/>
  <c r="R93" i="7" s="1"/>
  <c r="M515" i="7"/>
  <c r="N521" i="7"/>
  <c r="O521" i="7" s="1"/>
  <c r="M364" i="7"/>
  <c r="M75" i="7"/>
  <c r="M459" i="7"/>
  <c r="M371" i="7"/>
  <c r="M437" i="7"/>
  <c r="M312" i="7"/>
  <c r="M372" i="7"/>
  <c r="M500" i="7"/>
  <c r="L68" i="7"/>
  <c r="S68" i="7" s="1"/>
  <c r="N134" i="7"/>
  <c r="O134" i="7" s="1"/>
  <c r="M103" i="7"/>
  <c r="M501" i="7"/>
  <c r="L852" i="7"/>
  <c r="S852" i="7" s="1"/>
  <c r="L104" i="7"/>
  <c r="S104" i="7" s="1"/>
  <c r="N458" i="7"/>
  <c r="O458" i="7" s="1"/>
  <c r="L690" i="7"/>
  <c r="S690" i="7" s="1"/>
  <c r="L837" i="7"/>
  <c r="S837" i="7" s="1"/>
  <c r="M508" i="7"/>
  <c r="M205" i="7"/>
  <c r="N205" i="7" s="1"/>
  <c r="O205" i="7" s="1"/>
  <c r="M313" i="7"/>
  <c r="N313" i="7" s="1"/>
  <c r="O313" i="7" s="1"/>
  <c r="M359" i="7"/>
  <c r="N359" i="7" s="1"/>
  <c r="O359" i="7" s="1"/>
  <c r="M446" i="7"/>
  <c r="M157" i="7"/>
  <c r="L993" i="7"/>
  <c r="S993" i="7" s="1"/>
  <c r="L1453" i="7"/>
  <c r="S1453" i="7" s="1"/>
  <c r="L460" i="7"/>
  <c r="S460" i="7" s="1"/>
  <c r="L338" i="7"/>
  <c r="S338" i="7" s="1"/>
  <c r="L439" i="7"/>
  <c r="S439" i="7" s="1"/>
  <c r="L223" i="7"/>
  <c r="S223" i="7" s="1"/>
  <c r="N516" i="7"/>
  <c r="O516" i="7" s="1"/>
  <c r="M692" i="7"/>
  <c r="M1445" i="7"/>
  <c r="L453" i="7"/>
  <c r="S453" i="7" s="1"/>
  <c r="L1457" i="7"/>
  <c r="S1457" i="7" s="1"/>
  <c r="N157" i="7"/>
  <c r="O157" i="7" s="1"/>
  <c r="N150" i="7"/>
  <c r="O150" i="7" s="1"/>
  <c r="M509" i="7"/>
  <c r="N306" i="7"/>
  <c r="O306" i="7" s="1"/>
  <c r="M387" i="7"/>
  <c r="M1461" i="7"/>
  <c r="M331" i="7"/>
  <c r="M1441" i="7"/>
  <c r="M1465" i="7"/>
  <c r="M991" i="7"/>
  <c r="M1449" i="7"/>
  <c r="M488" i="7"/>
  <c r="M846" i="7"/>
  <c r="N502" i="7"/>
  <c r="O502" i="7" s="1"/>
  <c r="L992" i="7"/>
  <c r="S992" i="7" s="1"/>
  <c r="N299" i="7"/>
  <c r="O299" i="7" s="1"/>
  <c r="N352" i="7"/>
  <c r="O352" i="7" s="1"/>
  <c r="L292" i="7"/>
  <c r="S292" i="7" s="1"/>
  <c r="N256" i="7"/>
  <c r="O256" i="7" s="1"/>
  <c r="L1000" i="7"/>
  <c r="S1000" i="7" s="1"/>
  <c r="N378" i="7"/>
  <c r="O378" i="7" s="1"/>
  <c r="M373" i="7"/>
  <c r="M345" i="7"/>
  <c r="M175" i="7"/>
  <c r="M272" i="7"/>
  <c r="M1314" i="7"/>
  <c r="M999" i="7"/>
  <c r="M495" i="7"/>
  <c r="M431" i="7"/>
  <c r="N431" i="7" s="1"/>
  <c r="O431" i="7" s="1"/>
  <c r="M322" i="7"/>
  <c r="M127" i="7"/>
  <c r="N127" i="7" s="1"/>
  <c r="O127" i="7" s="1"/>
  <c r="M604" i="7"/>
  <c r="N604" i="7" s="1"/>
  <c r="O604" i="7" s="1"/>
  <c r="M555" i="7"/>
  <c r="N555" i="7" s="1"/>
  <c r="O555" i="7" s="1"/>
  <c r="M215" i="7"/>
  <c r="N215" i="7" s="1"/>
  <c r="O215" i="7" s="1"/>
  <c r="M554" i="7"/>
  <c r="N554" i="7" s="1"/>
  <c r="O554" i="7" s="1"/>
  <c r="M166" i="7"/>
  <c r="M231" i="7"/>
  <c r="N231" i="7" s="1"/>
  <c r="O231" i="7" s="1"/>
  <c r="M167" i="7"/>
  <c r="N167" i="7" s="1"/>
  <c r="O167" i="7" s="1"/>
  <c r="L685" i="7"/>
  <c r="S685" i="7" s="1"/>
  <c r="L730" i="7"/>
  <c r="S730" i="7" s="1"/>
  <c r="L136" i="7"/>
  <c r="S136" i="7" s="1"/>
  <c r="L168" i="7"/>
  <c r="S168" i="7" s="1"/>
  <c r="L1197" i="7"/>
  <c r="S1197" i="7" s="1"/>
  <c r="L1430" i="7"/>
  <c r="S1430" i="7" s="1"/>
  <c r="L810" i="7"/>
  <c r="S810" i="7" s="1"/>
  <c r="L1426" i="7"/>
  <c r="S1426" i="7" s="1"/>
  <c r="L1417" i="7"/>
  <c r="S1417" i="7" s="1"/>
  <c r="L432" i="7"/>
  <c r="S432" i="7" s="1"/>
  <c r="L1305" i="7"/>
  <c r="S1305" i="7" s="1"/>
  <c r="L777" i="7"/>
  <c r="S777" i="7" s="1"/>
  <c r="L634" i="7"/>
  <c r="S634" i="7" s="1"/>
  <c r="L264" i="7"/>
  <c r="S264" i="7" s="1"/>
  <c r="L1454" i="7"/>
  <c r="S1454" i="7" s="1"/>
  <c r="L1438" i="7"/>
  <c r="S1438" i="7" s="1"/>
  <c r="P1323" i="7"/>
  <c r="Q1323" i="7" s="1"/>
  <c r="R1323" i="7" s="1"/>
  <c r="L1462" i="7"/>
  <c r="S1462" i="7" s="1"/>
  <c r="L284" i="7"/>
  <c r="S284" i="7" s="1"/>
  <c r="L1414" i="7"/>
  <c r="S1414" i="7" s="1"/>
  <c r="L985" i="7"/>
  <c r="S985" i="7" s="1"/>
  <c r="L1446" i="7"/>
  <c r="S1446" i="7" s="1"/>
  <c r="L247" i="7"/>
  <c r="S247" i="7" s="1"/>
  <c r="L683" i="7"/>
  <c r="S683" i="7" s="1"/>
  <c r="L198" i="7"/>
  <c r="S198" i="7" s="1"/>
  <c r="L812" i="7"/>
  <c r="S812" i="7" s="1"/>
  <c r="L2869" i="7"/>
  <c r="S2869" i="7" s="1"/>
  <c r="L1113" i="7"/>
  <c r="S1113" i="7" s="1"/>
  <c r="L388" i="7"/>
  <c r="S388" i="7" s="1"/>
  <c r="L633" i="7"/>
  <c r="S633" i="7" s="1"/>
  <c r="L1017" i="7"/>
  <c r="S1017" i="7" s="1"/>
  <c r="N248" i="7"/>
  <c r="O248" i="7" s="1"/>
  <c r="L944" i="7"/>
  <c r="S944" i="7" s="1"/>
  <c r="L1418" i="7"/>
  <c r="S1418" i="7" s="1"/>
  <c r="L183" i="7"/>
  <c r="S183" i="7" s="1"/>
  <c r="P1415" i="7"/>
  <c r="Q1415" i="7" s="1"/>
  <c r="R1415" i="7" s="1"/>
  <c r="N322" i="7"/>
  <c r="O322" i="7" s="1"/>
  <c r="L249" i="7"/>
  <c r="S249" i="7" s="1"/>
  <c r="L283" i="7"/>
  <c r="S283" i="7" s="1"/>
  <c r="L216" i="7"/>
  <c r="S216" i="7" s="1"/>
  <c r="L839" i="7"/>
  <c r="S839" i="7" s="1"/>
  <c r="N166" i="7"/>
  <c r="O166" i="7" s="1"/>
  <c r="N576" i="7"/>
  <c r="O576" i="7" s="1"/>
  <c r="M197" i="7"/>
  <c r="M1306" i="7"/>
  <c r="M1114" i="7"/>
  <c r="M838" i="7"/>
  <c r="M389" i="7"/>
  <c r="M1018" i="7"/>
  <c r="M635" i="7"/>
  <c r="M430" i="7"/>
  <c r="M128" i="7"/>
  <c r="M2197" i="7"/>
  <c r="N480" i="7"/>
  <c r="O480" i="7" s="1"/>
  <c r="L1368" i="7"/>
  <c r="S1368" i="7" s="1"/>
  <c r="L265" i="7"/>
  <c r="S265" i="7" s="1"/>
  <c r="L984" i="7"/>
  <c r="S984" i="7" s="1"/>
  <c r="L1442" i="7"/>
  <c r="S1442" i="7" s="1"/>
  <c r="L1434" i="7"/>
  <c r="S1434" i="7" s="1"/>
  <c r="L196" i="7"/>
  <c r="S196" i="7" s="1"/>
  <c r="L481" i="7"/>
  <c r="S481" i="7" s="1"/>
  <c r="L1148" i="7"/>
  <c r="S1148" i="7" s="1"/>
  <c r="L213" i="7"/>
  <c r="S213" i="7" s="1"/>
  <c r="L1450" i="7"/>
  <c r="S1450" i="7" s="1"/>
  <c r="L1458" i="7"/>
  <c r="S1458" i="7" s="1"/>
  <c r="L1112" i="7"/>
  <c r="S1112" i="7" s="1"/>
  <c r="N1367" i="7"/>
  <c r="O1367" i="7" s="1"/>
  <c r="N324" i="7"/>
  <c r="O324" i="7" s="1"/>
  <c r="M126" i="7"/>
  <c r="M1019" i="7"/>
  <c r="M684" i="7"/>
  <c r="M943" i="7"/>
  <c r="M811" i="7"/>
  <c r="M1307" i="7"/>
  <c r="M830" i="7"/>
  <c r="M285" i="7"/>
  <c r="M214" i="7"/>
  <c r="M986" i="7"/>
  <c r="M556" i="7"/>
  <c r="M323" i="7"/>
  <c r="M232" i="7"/>
  <c r="M942" i="7"/>
  <c r="M5763" i="7"/>
  <c r="N5763" i="7" s="1"/>
  <c r="O5763" i="7" s="1"/>
  <c r="M1903" i="7"/>
  <c r="N1903" i="7" s="1"/>
  <c r="O1903" i="7" s="1"/>
  <c r="M2529" i="7"/>
  <c r="N2529" i="7" s="1"/>
  <c r="O2529" i="7" s="1"/>
  <c r="M567" i="7"/>
  <c r="N567" i="7" s="1"/>
  <c r="O567" i="7" s="1"/>
  <c r="M869" i="7"/>
  <c r="N869" i="7" s="1"/>
  <c r="O869" i="7" s="1"/>
  <c r="M463" i="7"/>
  <c r="M578" i="7"/>
  <c r="N578" i="7" s="1"/>
  <c r="O578" i="7" s="1"/>
  <c r="M1622" i="7"/>
  <c r="N1622" i="7" s="1"/>
  <c r="O1622" i="7" s="1"/>
  <c r="M731" i="7"/>
  <c r="N731" i="7" s="1"/>
  <c r="O731" i="7" s="1"/>
  <c r="M473" i="7"/>
  <c r="N473" i="7" s="1"/>
  <c r="O473" i="7" s="1"/>
  <c r="M1734" i="7"/>
  <c r="N1734" i="7" s="1"/>
  <c r="O1734" i="7" s="1"/>
  <c r="M599" i="7"/>
  <c r="N599" i="7" s="1"/>
  <c r="O599" i="7" s="1"/>
  <c r="M821" i="7"/>
  <c r="N821" i="7" s="1"/>
  <c r="O821" i="7" s="1"/>
  <c r="M2331" i="7"/>
  <c r="N2331" i="7" s="1"/>
  <c r="O2331" i="7" s="1"/>
  <c r="M1299" i="7"/>
  <c r="N1299" i="7" s="1"/>
  <c r="O1299" i="7" s="1"/>
  <c r="M2533" i="7"/>
  <c r="N2533" i="7" s="1"/>
  <c r="O2533" i="7" s="1"/>
  <c r="M1662" i="7"/>
  <c r="N1662" i="7" s="1"/>
  <c r="O1662" i="7" s="1"/>
  <c r="L2862" i="7"/>
  <c r="S2862" i="7" s="1"/>
  <c r="L880" i="7"/>
  <c r="S880" i="7" s="1"/>
  <c r="L3459" i="7"/>
  <c r="S3459" i="7" s="1"/>
  <c r="L1012" i="7"/>
  <c r="S1012" i="7" s="1"/>
  <c r="L1411" i="7"/>
  <c r="S1411" i="7" s="1"/>
  <c r="L968" i="7"/>
  <c r="S968" i="7" s="1"/>
  <c r="L1419" i="7"/>
  <c r="S1419" i="7" s="1"/>
  <c r="L577" i="7"/>
  <c r="S577" i="7" s="1"/>
  <c r="L601" i="7"/>
  <c r="S601" i="7" s="1"/>
  <c r="L1241" i="7"/>
  <c r="S1241" i="7" s="1"/>
  <c r="L1447" i="7"/>
  <c r="S1447" i="7" s="1"/>
  <c r="L1088" i="7"/>
  <c r="S1088" i="7" s="1"/>
  <c r="L1107" i="7"/>
  <c r="S1107" i="7" s="1"/>
  <c r="L627" i="7"/>
  <c r="S627" i="7" s="1"/>
  <c r="L3128" i="7"/>
  <c r="S3128" i="7" s="1"/>
  <c r="L1463" i="7"/>
  <c r="S1463" i="7" s="1"/>
  <c r="L1818" i="7"/>
  <c r="S1818" i="7" s="1"/>
  <c r="L868" i="7"/>
  <c r="S868" i="7" s="1"/>
  <c r="L775" i="7"/>
  <c r="S775" i="7" s="1"/>
  <c r="L1409" i="7"/>
  <c r="S1409" i="7" s="1"/>
  <c r="L1325" i="7"/>
  <c r="S1325" i="7" s="1"/>
  <c r="L1901" i="7"/>
  <c r="S1901" i="7" s="1"/>
  <c r="L1389" i="7"/>
  <c r="S1389" i="7" s="1"/>
  <c r="L1056" i="7"/>
  <c r="S1056" i="7" s="1"/>
  <c r="L1427" i="7"/>
  <c r="S1427" i="7" s="1"/>
  <c r="L1492" i="7"/>
  <c r="S1492" i="7" s="1"/>
  <c r="L3051" i="7"/>
  <c r="S3051" i="7" s="1"/>
  <c r="L1408" i="7"/>
  <c r="S1408" i="7" s="1"/>
  <c r="L1189" i="7"/>
  <c r="S1189" i="7" s="1"/>
  <c r="P723" i="7"/>
  <c r="Q723" i="7" s="1"/>
  <c r="R723" i="7" s="1"/>
  <c r="P628" i="7"/>
  <c r="Q628" i="7" s="1"/>
  <c r="R628" i="7" s="1"/>
  <c r="L1423" i="7"/>
  <c r="S1423" i="7" s="1"/>
  <c r="L569" i="7"/>
  <c r="S569" i="7" s="1"/>
  <c r="L1341" i="7"/>
  <c r="S1341" i="7" s="1"/>
  <c r="L1315" i="7"/>
  <c r="S1315" i="7" s="1"/>
  <c r="L1089" i="7"/>
  <c r="S1089" i="7" s="1"/>
  <c r="L1513" i="7"/>
  <c r="S1513" i="7" s="1"/>
  <c r="L1407" i="7"/>
  <c r="S1407" i="7" s="1"/>
  <c r="L908" i="7"/>
  <c r="S908" i="7" s="1"/>
  <c r="L1785" i="7"/>
  <c r="S1785" i="7" s="1"/>
  <c r="L1361" i="7"/>
  <c r="S1361" i="7" s="1"/>
  <c r="L524" i="7"/>
  <c r="S524" i="7" s="1"/>
  <c r="L1623" i="7"/>
  <c r="S1623" i="7" s="1"/>
  <c r="P1512" i="7"/>
  <c r="Q1512" i="7" s="1"/>
  <c r="R1512" i="7" s="1"/>
  <c r="L1817" i="7"/>
  <c r="S1817" i="7" s="1"/>
  <c r="L3007" i="7"/>
  <c r="S3007" i="7" s="1"/>
  <c r="L721" i="7"/>
  <c r="S721" i="7" s="1"/>
  <c r="L1069" i="7"/>
  <c r="S1069" i="7" s="1"/>
  <c r="L907" i="7"/>
  <c r="S907" i="7" s="1"/>
  <c r="L831" i="7"/>
  <c r="S831" i="7" s="1"/>
  <c r="L1848" i="7"/>
  <c r="S1848" i="7" s="1"/>
  <c r="L909" i="7"/>
  <c r="S909" i="7" s="1"/>
  <c r="L1913" i="7"/>
  <c r="S1913" i="7" s="1"/>
  <c r="L745" i="7"/>
  <c r="S745" i="7" s="1"/>
  <c r="L936" i="7"/>
  <c r="S936" i="7" s="1"/>
  <c r="L1784" i="7"/>
  <c r="S1784" i="7" s="1"/>
  <c r="L1638" i="7"/>
  <c r="S1638" i="7" s="1"/>
  <c r="L3514" i="7"/>
  <c r="S3514" i="7" s="1"/>
  <c r="L2582" i="7"/>
  <c r="S2582" i="7" s="1"/>
  <c r="L937" i="7"/>
  <c r="S937" i="7" s="1"/>
  <c r="L1265" i="7"/>
  <c r="S1265" i="7" s="1"/>
  <c r="L2472" i="7"/>
  <c r="S2472" i="7" s="1"/>
  <c r="L803" i="7"/>
  <c r="S803" i="7" s="1"/>
  <c r="L805" i="7"/>
  <c r="S805" i="7" s="1"/>
  <c r="L832" i="7"/>
  <c r="S832" i="7" s="1"/>
  <c r="L2512" i="7"/>
  <c r="S2512" i="7" s="1"/>
  <c r="L1369" i="7"/>
  <c r="S1369" i="7" s="1"/>
  <c r="L625" i="7"/>
  <c r="S625" i="7" s="1"/>
  <c r="L1141" i="7"/>
  <c r="S1141" i="7" s="1"/>
  <c r="L2005" i="7"/>
  <c r="S2005" i="7" s="1"/>
  <c r="L1455" i="7"/>
  <c r="S1455" i="7" s="1"/>
  <c r="L1149" i="7"/>
  <c r="S1149" i="7" s="1"/>
  <c r="L935" i="7"/>
  <c r="S935" i="7" s="1"/>
  <c r="L1687" i="7"/>
  <c r="S1687" i="7" s="1"/>
  <c r="N955" i="7"/>
  <c r="O955" i="7" s="1"/>
  <c r="N624" i="7"/>
  <c r="O624" i="7" s="1"/>
  <c r="L1819" i="7"/>
  <c r="S1819" i="7" s="1"/>
  <c r="L1300" i="7"/>
  <c r="S1300" i="7" s="1"/>
  <c r="L1129" i="7"/>
  <c r="S1129" i="7" s="1"/>
  <c r="L1001" i="7"/>
  <c r="S1001" i="7" s="1"/>
  <c r="L1288" i="7"/>
  <c r="S1288" i="7" s="1"/>
  <c r="L977" i="7"/>
  <c r="S977" i="7" s="1"/>
  <c r="L1980" i="7"/>
  <c r="S1980" i="7" s="1"/>
  <c r="L1105" i="7"/>
  <c r="S1105" i="7" s="1"/>
  <c r="L2212" i="7"/>
  <c r="S2212" i="7" s="1"/>
  <c r="L953" i="7"/>
  <c r="S953" i="7" s="1"/>
  <c r="L776" i="7"/>
  <c r="S776" i="7" s="1"/>
  <c r="L1264" i="7"/>
  <c r="S1264" i="7" s="1"/>
  <c r="L676" i="7"/>
  <c r="S676" i="7" s="1"/>
  <c r="L1391" i="7"/>
  <c r="S1391" i="7" s="1"/>
  <c r="P1079" i="7"/>
  <c r="Q1079" i="7" s="1"/>
  <c r="R1079" i="7" s="1"/>
  <c r="N2928" i="7"/>
  <c r="O2928" i="7" s="1"/>
  <c r="N855" i="7"/>
  <c r="O855" i="7" s="1"/>
  <c r="L1128" i="7"/>
  <c r="S1128" i="7" s="1"/>
  <c r="P474" i="7"/>
  <c r="Q474" i="7" s="1"/>
  <c r="R474" i="7" s="1"/>
  <c r="L804" i="7"/>
  <c r="S804" i="7" s="1"/>
  <c r="L1624" i="7"/>
  <c r="S1624" i="7" s="1"/>
  <c r="L1340" i="7"/>
  <c r="S1340" i="7" s="1"/>
  <c r="L1068" i="7"/>
  <c r="S1068" i="7" s="1"/>
  <c r="L1239" i="7"/>
  <c r="S1239" i="7" s="1"/>
  <c r="L1637" i="7"/>
  <c r="S1637" i="7" s="1"/>
  <c r="L2190" i="7"/>
  <c r="S2190" i="7" s="1"/>
  <c r="L1324" i="7"/>
  <c r="S1324" i="7" s="1"/>
  <c r="L2129" i="7"/>
  <c r="S2129" i="7" s="1"/>
  <c r="L1080" i="7"/>
  <c r="S1080" i="7" s="1"/>
  <c r="L1413" i="7"/>
  <c r="S1413" i="7" s="1"/>
  <c r="L1188" i="7"/>
  <c r="S1188" i="7" s="1"/>
  <c r="L3357" i="7"/>
  <c r="S3357" i="7" s="1"/>
  <c r="L2534" i="7"/>
  <c r="S2534" i="7" s="1"/>
  <c r="L772" i="7"/>
  <c r="S772" i="7" s="1"/>
  <c r="L3040" i="7"/>
  <c r="S3040" i="7" s="1"/>
  <c r="L1280" i="7"/>
  <c r="S1280" i="7" s="1"/>
  <c r="L1011" i="7"/>
  <c r="S1011" i="7" s="1"/>
  <c r="L2110" i="7"/>
  <c r="S2110" i="7" s="1"/>
  <c r="M5101" i="7"/>
  <c r="N5101" i="7" s="1"/>
  <c r="O5101" i="7" s="1"/>
  <c r="M6217" i="7"/>
  <c r="N6217" i="7" s="1"/>
  <c r="O6217" i="7" s="1"/>
  <c r="N548" i="7"/>
  <c r="O548" i="7" s="1"/>
  <c r="N1279" i="7"/>
  <c r="O1279" i="7" s="1"/>
  <c r="L1443" i="7"/>
  <c r="S1443" i="7" s="1"/>
  <c r="M549" i="7"/>
  <c r="M535" i="7"/>
  <c r="M525" i="7"/>
  <c r="M1253" i="7"/>
  <c r="N1067" i="7"/>
  <c r="O1067" i="7" s="1"/>
  <c r="N587" i="7"/>
  <c r="O587" i="7" s="1"/>
  <c r="M589" i="7"/>
  <c r="M918" i="7"/>
  <c r="M882" i="7"/>
  <c r="M1342" i="7"/>
  <c r="M854" i="7"/>
  <c r="M979" i="7"/>
  <c r="M1090" i="7"/>
  <c r="M3428" i="7"/>
  <c r="M1106" i="7"/>
  <c r="M677" i="7"/>
  <c r="M1735" i="7"/>
  <c r="M1130" i="7"/>
  <c r="M744" i="7"/>
  <c r="M1078" i="7"/>
  <c r="M967" i="7"/>
  <c r="M2437" i="7"/>
  <c r="M1190" i="7"/>
  <c r="M3195" i="7"/>
  <c r="M1359" i="7"/>
  <c r="M1639" i="7"/>
  <c r="M1150" i="7"/>
  <c r="M1058" i="7"/>
  <c r="M966" i="7"/>
  <c r="M2111" i="7"/>
  <c r="M2491" i="7"/>
  <c r="M823" i="7"/>
  <c r="M1002" i="7"/>
  <c r="M822" i="7"/>
  <c r="M1298" i="7"/>
  <c r="N1491" i="7"/>
  <c r="O1491" i="7" s="1"/>
  <c r="N626" i="7"/>
  <c r="O626" i="7" s="1"/>
  <c r="M1783" i="7"/>
  <c r="L1240" i="7"/>
  <c r="S1240" i="7" s="1"/>
  <c r="L1912" i="7"/>
  <c r="S1912" i="7" s="1"/>
  <c r="L1360" i="7"/>
  <c r="S1360" i="7" s="1"/>
  <c r="L1057" i="7"/>
  <c r="S1057" i="7" s="1"/>
  <c r="L2112" i="7"/>
  <c r="S2112" i="7" s="1"/>
  <c r="L1252" i="7"/>
  <c r="S1252" i="7" s="1"/>
  <c r="L1289" i="7"/>
  <c r="S1289" i="7" s="1"/>
  <c r="L920" i="7"/>
  <c r="S920" i="7" s="1"/>
  <c r="L1736" i="7"/>
  <c r="S1736" i="7" s="1"/>
  <c r="L881" i="7"/>
  <c r="S881" i="7" s="1"/>
  <c r="L1139" i="7"/>
  <c r="S1139" i="7" s="1"/>
  <c r="L2007" i="7"/>
  <c r="S2007" i="7" s="1"/>
  <c r="P588" i="7"/>
  <c r="Q588" i="7" s="1"/>
  <c r="R588" i="7" s="1"/>
  <c r="P771" i="7"/>
  <c r="Q771" i="7" s="1"/>
  <c r="R771" i="7" s="1"/>
  <c r="L1688" i="7"/>
  <c r="S1688" i="7" s="1"/>
  <c r="L1431" i="7"/>
  <c r="S1431" i="7" s="1"/>
  <c r="L1439" i="7"/>
  <c r="S1439" i="7" s="1"/>
  <c r="N536" i="7"/>
  <c r="O536" i="7" s="1"/>
  <c r="L1316" i="7"/>
  <c r="S1316" i="7" s="1"/>
  <c r="L1846" i="7"/>
  <c r="S1846" i="7" s="1"/>
  <c r="L2722" i="7"/>
  <c r="S2722" i="7" s="1"/>
  <c r="L2577" i="7"/>
  <c r="S2577" i="7" s="1"/>
  <c r="L1459" i="7"/>
  <c r="S1459" i="7" s="1"/>
  <c r="L1410" i="7"/>
  <c r="S1410" i="7" s="1"/>
  <c r="L2378" i="7"/>
  <c r="S2378" i="7" s="1"/>
  <c r="L2306" i="7"/>
  <c r="S2306" i="7" s="1"/>
  <c r="N463" i="7"/>
  <c r="O463" i="7" s="1"/>
  <c r="L1263" i="7"/>
  <c r="S1263" i="7" s="1"/>
  <c r="L2773" i="7"/>
  <c r="S2773" i="7" s="1"/>
  <c r="L1435" i="7"/>
  <c r="S1435" i="7" s="1"/>
  <c r="L2006" i="7"/>
  <c r="S2006" i="7" s="1"/>
  <c r="L2130" i="7"/>
  <c r="S2130" i="7" s="1"/>
  <c r="N1451" i="7"/>
  <c r="O1451" i="7" s="1"/>
  <c r="L1140" i="7"/>
  <c r="S1140" i="7" s="1"/>
  <c r="L3241" i="7"/>
  <c r="S3241" i="7" s="1"/>
  <c r="L1914" i="7"/>
  <c r="S1914" i="7" s="1"/>
  <c r="L464" i="7"/>
  <c r="S464" i="7" s="1"/>
  <c r="L1686" i="7"/>
  <c r="S1686" i="7" s="1"/>
  <c r="L770" i="7"/>
  <c r="S770" i="7" s="1"/>
  <c r="L1978" i="7"/>
  <c r="S1978" i="7" s="1"/>
  <c r="L1902" i="7"/>
  <c r="S1902" i="7" s="1"/>
  <c r="M4394" i="7"/>
  <c r="N4394" i="7" s="1"/>
  <c r="O4394" i="7" s="1"/>
  <c r="N732" i="7"/>
  <c r="O732" i="7" s="1"/>
  <c r="N919" i="7"/>
  <c r="O919" i="7" s="1"/>
  <c r="M547" i="7"/>
  <c r="M3130" i="7"/>
  <c r="N1199" i="7"/>
  <c r="O1199" i="7" s="1"/>
  <c r="N568" i="7"/>
  <c r="O568" i="7" s="1"/>
  <c r="M1390" i="7"/>
  <c r="M605" i="7"/>
  <c r="M1290" i="7"/>
  <c r="M678" i="7"/>
  <c r="M1847" i="7"/>
  <c r="M600" i="7"/>
  <c r="M1198" i="7"/>
  <c r="M870" i="7"/>
  <c r="M603" i="7"/>
  <c r="M1979" i="7"/>
  <c r="M978" i="7"/>
  <c r="M1251" i="7"/>
  <c r="M2259" i="7"/>
  <c r="M2131" i="7"/>
  <c r="M722" i="7"/>
  <c r="M1490" i="7"/>
  <c r="M1664" i="7"/>
  <c r="M746" i="7"/>
  <c r="M3129" i="7"/>
  <c r="M534" i="7"/>
  <c r="M1663" i="7"/>
  <c r="M1511" i="7"/>
  <c r="M1010" i="7"/>
  <c r="M954" i="7"/>
  <c r="M1278" i="7"/>
  <c r="M3512" i="7"/>
  <c r="N3512" i="7" s="1"/>
  <c r="O3512" i="7" s="1"/>
  <c r="M3768" i="7"/>
  <c r="M3239" i="7"/>
  <c r="M6076" i="7"/>
  <c r="N6076" i="7" s="1"/>
  <c r="O6076" i="7" s="1"/>
  <c r="M5402" i="7"/>
  <c r="N5402" i="7" s="1"/>
  <c r="O5402" i="7" s="1"/>
  <c r="M2771" i="7"/>
  <c r="N2771" i="7" s="1"/>
  <c r="O2771" i="7" s="1"/>
  <c r="M2575" i="7"/>
  <c r="N2575" i="7" s="1"/>
  <c r="O2575" i="7" s="1"/>
  <c r="M2188" i="7"/>
  <c r="M5989" i="7"/>
  <c r="N5989" i="7" s="1"/>
  <c r="O5989" i="7" s="1"/>
  <c r="M4357" i="7"/>
  <c r="N4357" i="7" s="1"/>
  <c r="O4357" i="7" s="1"/>
  <c r="M2860" i="7"/>
  <c r="N2860" i="7" s="1"/>
  <c r="O2860" i="7" s="1"/>
  <c r="L2576" i="7"/>
  <c r="S2576" i="7" s="1"/>
  <c r="L2580" i="7"/>
  <c r="S2580" i="7" s="1"/>
  <c r="L3751" i="7"/>
  <c r="S3751" i="7" s="1"/>
  <c r="L3038" i="7"/>
  <c r="S3038" i="7" s="1"/>
  <c r="L2376" i="7"/>
  <c r="S2376" i="7" s="1"/>
  <c r="P2861" i="7"/>
  <c r="Q2861" i="7" s="1"/>
  <c r="R2861" i="7" s="1"/>
  <c r="L4358" i="7"/>
  <c r="S4358" i="7" s="1"/>
  <c r="L2527" i="7"/>
  <c r="S2527" i="7" s="1"/>
  <c r="L2490" i="7"/>
  <c r="S2490" i="7" s="1"/>
  <c r="L3426" i="7"/>
  <c r="S3426" i="7" s="1"/>
  <c r="L3957" i="7"/>
  <c r="S3957" i="7" s="1"/>
  <c r="L2329" i="7"/>
  <c r="S2329" i="7" s="1"/>
  <c r="L3355" i="7"/>
  <c r="S3355" i="7" s="1"/>
  <c r="L2304" i="7"/>
  <c r="S2304" i="7" s="1"/>
  <c r="L2195" i="7"/>
  <c r="S2195" i="7" s="1"/>
  <c r="L4395" i="7"/>
  <c r="S4395" i="7" s="1"/>
  <c r="L4597" i="7"/>
  <c r="S4597" i="7" s="1"/>
  <c r="L2927" i="7"/>
  <c r="S2927" i="7" s="1"/>
  <c r="L2510" i="7"/>
  <c r="S2510" i="7" s="1"/>
  <c r="L3039" i="7"/>
  <c r="S3039" i="7" s="1"/>
  <c r="L4553" i="7"/>
  <c r="S4553" i="7" s="1"/>
  <c r="L3750" i="7"/>
  <c r="S3750" i="7" s="1"/>
  <c r="L4754" i="7"/>
  <c r="S4754" i="7" s="1"/>
  <c r="L4818" i="7"/>
  <c r="S4818" i="7" s="1"/>
  <c r="L5764" i="7"/>
  <c r="S5764" i="7" s="1"/>
  <c r="L3767" i="7"/>
  <c r="S3767" i="7" s="1"/>
  <c r="L4817" i="7"/>
  <c r="S4817" i="7" s="1"/>
  <c r="M279" i="7"/>
  <c r="M6249" i="7"/>
  <c r="N6249" i="7" s="1"/>
  <c r="O6249" i="7" s="1"/>
  <c r="M5049" i="7"/>
  <c r="N5049" i="7" s="1"/>
  <c r="O5049" i="7" s="1"/>
  <c r="N2772" i="7"/>
  <c r="O2772" i="7" s="1"/>
  <c r="M2528" i="7"/>
  <c r="M2257" i="7"/>
  <c r="N4564" i="7"/>
  <c r="O4564" i="7" s="1"/>
  <c r="P2867" i="7"/>
  <c r="Q2867" i="7" s="1"/>
  <c r="R2867" i="7" s="1"/>
  <c r="L3458" i="7"/>
  <c r="S3458" i="7" s="1"/>
  <c r="L4755" i="7"/>
  <c r="S4755" i="7" s="1"/>
  <c r="L3005" i="7"/>
  <c r="S3005" i="7" s="1"/>
  <c r="L2258" i="7"/>
  <c r="S2258" i="7" s="1"/>
  <c r="L3193" i="7"/>
  <c r="S3193" i="7" s="1"/>
  <c r="L2868" i="7"/>
  <c r="S2868" i="7" s="1"/>
  <c r="L4552" i="7"/>
  <c r="S4552" i="7" s="1"/>
  <c r="M6267" i="7"/>
  <c r="N6267" i="7" s="1"/>
  <c r="O6267" i="7" s="1"/>
  <c r="M5063" i="7"/>
  <c r="N5063" i="7" s="1"/>
  <c r="O5063" i="7" s="1"/>
  <c r="N2581" i="7"/>
  <c r="O2581" i="7" s="1"/>
  <c r="M4563" i="7"/>
  <c r="N3513" i="7"/>
  <c r="O3513" i="7" s="1"/>
  <c r="M3862" i="7"/>
  <c r="M4017" i="7"/>
  <c r="M3006" i="7"/>
  <c r="M2435" i="7"/>
  <c r="M3356" i="7"/>
  <c r="M2211" i="7"/>
  <c r="M2471" i="7"/>
  <c r="M4596" i="7"/>
  <c r="M4018" i="7"/>
  <c r="M3780" i="7"/>
  <c r="M3050" i="7"/>
  <c r="M2926" i="7"/>
  <c r="M2511" i="7"/>
  <c r="M2720" i="7"/>
  <c r="M2377" i="7"/>
  <c r="M301" i="7"/>
  <c r="N301" i="7" s="1"/>
  <c r="O301" i="7" s="1"/>
  <c r="N4680" i="7"/>
  <c r="O4680" i="7" s="1"/>
  <c r="N3457" i="7"/>
  <c r="O3457" i="7" s="1"/>
  <c r="L2436" i="7"/>
  <c r="S2436" i="7" s="1"/>
  <c r="P3861" i="7"/>
  <c r="Q3861" i="7" s="1"/>
  <c r="R3861" i="7" s="1"/>
  <c r="N3781" i="7"/>
  <c r="O3781" i="7" s="1"/>
  <c r="M3853" i="7"/>
  <c r="L2330" i="7"/>
  <c r="S2330" i="7" s="1"/>
  <c r="M2532" i="7"/>
  <c r="N3239" i="7"/>
  <c r="O3239" i="7" s="1"/>
  <c r="L2470" i="7"/>
  <c r="S2470" i="7" s="1"/>
  <c r="L3194" i="7"/>
  <c r="S3194" i="7" s="1"/>
  <c r="L3852" i="7"/>
  <c r="S3852" i="7" s="1"/>
  <c r="L2305" i="7"/>
  <c r="S2305" i="7" s="1"/>
  <c r="N2489" i="7"/>
  <c r="O2489" i="7" s="1"/>
  <c r="L3049" i="7"/>
  <c r="S3049" i="7" s="1"/>
  <c r="L2210" i="7"/>
  <c r="S2210" i="7" s="1"/>
  <c r="L3126" i="7"/>
  <c r="S3126" i="7" s="1"/>
  <c r="N2189" i="7"/>
  <c r="O2189" i="7" s="1"/>
  <c r="L4679" i="7"/>
  <c r="S4679" i="7" s="1"/>
  <c r="L2196" i="7"/>
  <c r="S2196" i="7" s="1"/>
  <c r="L3427" i="7"/>
  <c r="S3427" i="7" s="1"/>
  <c r="M3665" i="7"/>
  <c r="M3956" i="7"/>
  <c r="N3768" i="7"/>
  <c r="O3768" i="7" s="1"/>
  <c r="M3664" i="7"/>
  <c r="M3127" i="7"/>
  <c r="M3240" i="7"/>
  <c r="M2721" i="7"/>
  <c r="M5568" i="7"/>
  <c r="N5568" i="7" s="1"/>
  <c r="O5568" i="7" s="1"/>
  <c r="M435" i="7"/>
  <c r="N435" i="7" s="1"/>
  <c r="O435" i="7" s="1"/>
  <c r="M1746" i="7"/>
  <c r="N1746" i="7" s="1"/>
  <c r="O1746" i="7" s="1"/>
  <c r="M6102" i="7"/>
  <c r="N6102" i="7" s="1"/>
  <c r="O6102" i="7" s="1"/>
  <c r="M6256" i="7"/>
  <c r="M6416" i="7"/>
  <c r="N6416" i="7" s="1"/>
  <c r="O6416" i="7" s="1"/>
  <c r="M5546" i="7"/>
  <c r="N5546" i="7" s="1"/>
  <c r="O5546" i="7" s="1"/>
  <c r="M5943" i="7"/>
  <c r="L6248" i="7"/>
  <c r="S6248" i="7" s="1"/>
  <c r="L6121" i="7"/>
  <c r="S6121" i="7" s="1"/>
  <c r="L6142" i="7"/>
  <c r="S6142" i="7" s="1"/>
  <c r="L6382" i="7"/>
  <c r="S6382" i="7" s="1"/>
  <c r="L4908" i="7"/>
  <c r="S4908" i="7" s="1"/>
  <c r="L5599" i="7"/>
  <c r="S5599" i="7" s="1"/>
  <c r="P5990" i="7"/>
  <c r="Q5990" i="7" s="1"/>
  <c r="R5990" i="7" s="1"/>
  <c r="L6015" i="7"/>
  <c r="S6015" i="7" s="1"/>
  <c r="P6291" i="7"/>
  <c r="Q6291" i="7" s="1"/>
  <c r="R6291" i="7" s="1"/>
  <c r="L5620" i="7"/>
  <c r="S5620" i="7" s="1"/>
  <c r="L5932" i="7"/>
  <c r="S5932" i="7" s="1"/>
  <c r="L5963" i="7"/>
  <c r="S5963" i="7" s="1"/>
  <c r="L5029" i="7"/>
  <c r="S5029" i="7" s="1"/>
  <c r="L4997" i="7"/>
  <c r="S4997" i="7" s="1"/>
  <c r="L6014" i="7"/>
  <c r="S6014" i="7" s="1"/>
  <c r="L5844" i="7"/>
  <c r="S5844" i="7" s="1"/>
  <c r="L5030" i="7"/>
  <c r="S5030" i="7" s="1"/>
  <c r="L5403" i="7"/>
  <c r="S5403" i="7" s="1"/>
  <c r="L5964" i="7"/>
  <c r="S5964" i="7" s="1"/>
  <c r="L5048" i="7"/>
  <c r="S5048" i="7" s="1"/>
  <c r="L5826" i="7"/>
  <c r="S5826" i="7" s="1"/>
  <c r="L6062" i="7"/>
  <c r="S6062" i="7" s="1"/>
  <c r="L5142" i="7"/>
  <c r="S5142" i="7" s="1"/>
  <c r="L5323" i="7"/>
  <c r="S5323" i="7" s="1"/>
  <c r="L5795" i="7"/>
  <c r="S5795" i="7" s="1"/>
  <c r="L5100" i="7"/>
  <c r="S5100" i="7" s="1"/>
  <c r="L5853" i="7"/>
  <c r="S5853" i="7" s="1"/>
  <c r="L6297" i="7"/>
  <c r="S6297" i="7" s="1"/>
  <c r="L4996" i="7"/>
  <c r="S4996" i="7" s="1"/>
  <c r="L5141" i="7"/>
  <c r="S5141" i="7" s="1"/>
  <c r="L5780" i="7"/>
  <c r="S5780" i="7" s="1"/>
  <c r="L4909" i="7"/>
  <c r="S4909" i="7" s="1"/>
  <c r="L6415" i="7"/>
  <c r="S6415" i="7" s="1"/>
  <c r="L5547" i="7"/>
  <c r="S5547" i="7" s="1"/>
  <c r="L5761" i="7"/>
  <c r="S5761" i="7" s="1"/>
  <c r="L5600" i="7"/>
  <c r="S5600" i="7" s="1"/>
  <c r="L5901" i="7"/>
  <c r="S5901" i="7" s="1"/>
  <c r="L5825" i="7"/>
  <c r="S5825" i="7" s="1"/>
  <c r="L5931" i="7"/>
  <c r="S5931" i="7" s="1"/>
  <c r="L5621" i="7"/>
  <c r="S5621" i="7" s="1"/>
  <c r="L5064" i="7"/>
  <c r="S5064" i="7" s="1"/>
  <c r="L6336" i="7"/>
  <c r="S6336" i="7" s="1"/>
  <c r="L5852" i="7"/>
  <c r="S5852" i="7" s="1"/>
  <c r="L5902" i="7"/>
  <c r="S5902" i="7" s="1"/>
  <c r="L5146" i="7"/>
  <c r="S5146" i="7" s="1"/>
  <c r="L5638" i="7"/>
  <c r="S5638" i="7" s="1"/>
  <c r="L6141" i="7"/>
  <c r="S6141" i="7" s="1"/>
  <c r="L6175" i="7"/>
  <c r="S6175" i="7" s="1"/>
  <c r="L5796" i="7"/>
  <c r="S5796" i="7" s="1"/>
  <c r="L5637" i="7"/>
  <c r="S5637" i="7" s="1"/>
  <c r="L6101" i="7"/>
  <c r="S6101" i="7" s="1"/>
  <c r="M5484" i="7"/>
  <c r="N5484" i="7" s="1"/>
  <c r="O5484" i="7" s="1"/>
  <c r="M1728" i="7"/>
  <c r="N1728" i="7" s="1"/>
  <c r="O1728" i="7" s="1"/>
  <c r="M5762" i="7"/>
  <c r="N6240" i="7"/>
  <c r="O6240" i="7" s="1"/>
  <c r="M6247" i="7"/>
  <c r="M6196" i="7"/>
  <c r="M6216" i="7"/>
  <c r="M6174" i="7"/>
  <c r="M6257" i="7"/>
  <c r="M6110" i="7"/>
  <c r="M5147" i="7"/>
  <c r="M6279" i="7"/>
  <c r="O6092" i="7"/>
  <c r="P6092" i="7" s="1"/>
  <c r="Q6092" i="7" s="1"/>
  <c r="R6092" i="7" s="1"/>
  <c r="N6268" i="7"/>
  <c r="O6268" i="7" s="1"/>
  <c r="L6109" i="7"/>
  <c r="S6109" i="7" s="1"/>
  <c r="L6241" i="7"/>
  <c r="S6241" i="7" s="1"/>
  <c r="L6337" i="7"/>
  <c r="S6337" i="7" s="1"/>
  <c r="P6280" i="7"/>
  <c r="Q6280" i="7" s="1"/>
  <c r="R6280" i="7" s="1"/>
  <c r="N5779" i="7"/>
  <c r="O5779" i="7" s="1"/>
  <c r="L5872" i="7"/>
  <c r="S5872" i="7" s="1"/>
  <c r="L6195" i="7"/>
  <c r="S6195" i="7" s="1"/>
  <c r="P6075" i="7"/>
  <c r="Q6075" i="7" s="1"/>
  <c r="R6075" i="7" s="1"/>
  <c r="L6290" i="7"/>
  <c r="S6290" i="7" s="1"/>
  <c r="M6296" i="7"/>
  <c r="N5943" i="7"/>
  <c r="O5943" i="7" s="1"/>
  <c r="M667" i="7"/>
  <c r="N667" i="7" s="1"/>
  <c r="O667" i="7" s="1"/>
  <c r="M2825" i="7"/>
  <c r="N2825" i="7" s="1"/>
  <c r="O2825" i="7" s="1"/>
  <c r="M4014" i="7"/>
  <c r="N4014" i="7" s="1"/>
  <c r="O4014" i="7" s="1"/>
  <c r="N5942" i="7"/>
  <c r="O5942" i="7" s="1"/>
  <c r="M5913" i="7"/>
  <c r="M6356" i="7"/>
  <c r="M5871" i="7"/>
  <c r="M5914" i="7"/>
  <c r="M6122" i="7"/>
  <c r="M6383" i="7"/>
  <c r="M5843" i="7"/>
  <c r="M6355" i="7"/>
  <c r="N6256" i="7"/>
  <c r="O6256" i="7" s="1"/>
  <c r="M5322" i="7"/>
  <c r="J73" i="1"/>
  <c r="O73" i="1"/>
  <c r="M4816" i="7"/>
  <c r="N4816" i="7" s="1"/>
  <c r="O4816" i="7" s="1"/>
  <c r="M4562" i="7"/>
  <c r="N4562" i="7" s="1"/>
  <c r="O4562" i="7" s="1"/>
  <c r="O5234" i="7"/>
  <c r="P5234" i="7" s="1"/>
  <c r="Q5234" i="7" s="1"/>
  <c r="R5234" i="7" s="1"/>
  <c r="O4781" i="7"/>
  <c r="P4781" i="7" s="1"/>
  <c r="Q4781" i="7" s="1"/>
  <c r="R4781" i="7" s="1"/>
  <c r="M631" i="7"/>
  <c r="N631" i="7" s="1"/>
  <c r="O631" i="7" s="1"/>
  <c r="M5538" i="7"/>
  <c r="N5538" i="7" s="1"/>
  <c r="O5538" i="7" s="1"/>
  <c r="M145" i="7"/>
  <c r="N145" i="7" s="1"/>
  <c r="O145" i="7" s="1"/>
  <c r="M483" i="7"/>
  <c r="N483" i="7" s="1"/>
  <c r="O483" i="7" s="1"/>
  <c r="M1550" i="7"/>
  <c r="N1550" i="7" s="1"/>
  <c r="O1550" i="7" s="1"/>
  <c r="M1620" i="7"/>
  <c r="N1620" i="7" s="1"/>
  <c r="O1620" i="7" s="1"/>
  <c r="M5108" i="7"/>
  <c r="N5108" i="7" s="1"/>
  <c r="O5108" i="7" s="1"/>
  <c r="M277" i="7"/>
  <c r="N277" i="7" s="1"/>
  <c r="O277" i="7" s="1"/>
  <c r="M706" i="7"/>
  <c r="N706" i="7" s="1"/>
  <c r="O706" i="7" s="1"/>
  <c r="M799" i="7"/>
  <c r="N799" i="7" s="1"/>
  <c r="O799" i="7" s="1"/>
  <c r="M4038" i="7"/>
  <c r="N4038" i="7" s="1"/>
  <c r="O4038" i="7" s="1"/>
  <c r="M5778" i="7"/>
  <c r="M2763" i="7"/>
  <c r="N2763" i="7" s="1"/>
  <c r="O2763" i="7" s="1"/>
  <c r="M6059" i="7"/>
  <c r="N6059" i="7" s="1"/>
  <c r="O6059" i="7" s="1"/>
  <c r="M211" i="7"/>
  <c r="N211" i="7" s="1"/>
  <c r="O211" i="7" s="1"/>
  <c r="M3932" i="7"/>
  <c r="N3932" i="7" s="1"/>
  <c r="O3932" i="7" s="1"/>
  <c r="M4025" i="7"/>
  <c r="M4980" i="7"/>
  <c r="N4980" i="7" s="1"/>
  <c r="O4980" i="7" s="1"/>
  <c r="M5805" i="7"/>
  <c r="N5805" i="7" s="1"/>
  <c r="O5805" i="7" s="1"/>
  <c r="M60" i="7"/>
  <c r="N60" i="7" s="1"/>
  <c r="O60" i="7" s="1"/>
  <c r="M4370" i="7"/>
  <c r="M6074" i="7"/>
  <c r="N6074" i="7" s="1"/>
  <c r="O6074" i="7" s="1"/>
  <c r="M6173" i="7"/>
  <c r="N6173" i="7" s="1"/>
  <c r="O6173" i="7" s="1"/>
  <c r="M5488" i="7"/>
  <c r="N5488" i="7" s="1"/>
  <c r="O5488" i="7" s="1"/>
  <c r="P5488" i="7" s="1"/>
  <c r="Q5488" i="7" s="1"/>
  <c r="R5488" i="7" s="1"/>
  <c r="M1774" i="7"/>
  <c r="M2811" i="7"/>
  <c r="N2811" i="7" s="1"/>
  <c r="O2811" i="7" s="1"/>
  <c r="M1730" i="7"/>
  <c r="N1730" i="7" s="1"/>
  <c r="O1730" i="7" s="1"/>
  <c r="M5508" i="7"/>
  <c r="N5508" i="7" s="1"/>
  <c r="O5508" i="7" s="1"/>
  <c r="M4766" i="7"/>
  <c r="N4766" i="7" s="1"/>
  <c r="O4766" i="7" s="1"/>
  <c r="M618" i="7"/>
  <c r="N618" i="7" s="1"/>
  <c r="O618" i="7" s="1"/>
  <c r="M5550" i="7"/>
  <c r="N5550" i="7" s="1"/>
  <c r="O5550" i="7" s="1"/>
  <c r="M233" i="7"/>
  <c r="N233" i="7" s="1"/>
  <c r="O233" i="7" s="1"/>
  <c r="M863" i="7"/>
  <c r="M3052" i="7"/>
  <c r="N3052" i="7" s="1"/>
  <c r="O3052" i="7" s="1"/>
  <c r="M5745" i="7"/>
  <c r="N5745" i="7" s="1"/>
  <c r="O5745" i="7" s="1"/>
  <c r="M6198" i="7"/>
  <c r="N6198" i="7" s="1"/>
  <c r="O6198" i="7" s="1"/>
  <c r="M3860" i="7"/>
  <c r="N3860" i="7" s="1"/>
  <c r="O3860" i="7" s="1"/>
  <c r="M4016" i="7"/>
  <c r="N4016" i="7" s="1"/>
  <c r="O4016" i="7" s="1"/>
  <c r="L5824" i="7"/>
  <c r="S5824" i="7" s="1"/>
  <c r="L6194" i="7"/>
  <c r="S6194" i="7" s="1"/>
  <c r="L3663" i="7"/>
  <c r="S3663" i="7" s="1"/>
  <c r="L3779" i="7"/>
  <c r="S3779" i="7" s="1"/>
  <c r="L5760" i="7"/>
  <c r="S5760" i="7" s="1"/>
  <c r="L4356" i="7"/>
  <c r="S4356" i="7" s="1"/>
  <c r="L5062" i="7"/>
  <c r="S5062" i="7" s="1"/>
  <c r="L4753" i="7"/>
  <c r="S4753" i="7" s="1"/>
  <c r="P6108" i="7"/>
  <c r="Q6108" i="7" s="1"/>
  <c r="R6108" i="7" s="1"/>
  <c r="L6061" i="7"/>
  <c r="S6061" i="7" s="1"/>
  <c r="L6414" i="7"/>
  <c r="S6414" i="7" s="1"/>
  <c r="P6140" i="7"/>
  <c r="Q6140" i="7" s="1"/>
  <c r="R6140" i="7" s="1"/>
  <c r="L5145" i="7"/>
  <c r="S5145" i="7" s="1"/>
  <c r="L5140" i="7"/>
  <c r="S5140" i="7" s="1"/>
  <c r="M1648" i="7"/>
  <c r="M5516" i="7"/>
  <c r="N5516" i="7" s="1"/>
  <c r="O5516" i="7" s="1"/>
  <c r="M6071" i="7"/>
  <c r="N6071" i="7" s="1"/>
  <c r="O6071" i="7" s="1"/>
  <c r="M1762" i="7"/>
  <c r="N1762" i="7" s="1"/>
  <c r="O1762" i="7" s="1"/>
  <c r="M3892" i="7"/>
  <c r="M5530" i="7"/>
  <c r="N5530" i="7" s="1"/>
  <c r="O5530" i="7" s="1"/>
  <c r="M1556" i="7"/>
  <c r="N1556" i="7" s="1"/>
  <c r="O1556" i="7" s="1"/>
  <c r="M2781" i="7"/>
  <c r="N2781" i="7" s="1"/>
  <c r="O2781" i="7" s="1"/>
  <c r="M137" i="7"/>
  <c r="N137" i="7" s="1"/>
  <c r="O137" i="7" s="1"/>
  <c r="M1651" i="7"/>
  <c r="N1651" i="7" s="1"/>
  <c r="O1651" i="7" s="1"/>
  <c r="M4787" i="7"/>
  <c r="N4787" i="7" s="1"/>
  <c r="O4787" i="7" s="1"/>
  <c r="M5967" i="7"/>
  <c r="N5967" i="7" s="1"/>
  <c r="O5967" i="7" s="1"/>
  <c r="M5948" i="7"/>
  <c r="N5948" i="7" s="1"/>
  <c r="O5948" i="7" s="1"/>
  <c r="M2681" i="7"/>
  <c r="N2681" i="7" s="1"/>
  <c r="O2681" i="7" s="1"/>
  <c r="M411" i="7"/>
  <c r="N411" i="7" s="1"/>
  <c r="O411" i="7" s="1"/>
  <c r="M6352" i="7"/>
  <c r="N6352" i="7" s="1"/>
  <c r="O6352" i="7" s="1"/>
  <c r="M95" i="7"/>
  <c r="N95" i="7" s="1"/>
  <c r="O95" i="7" s="1"/>
  <c r="M1720" i="7"/>
  <c r="N1720" i="7" s="1"/>
  <c r="O1720" i="7" s="1"/>
  <c r="M6427" i="7"/>
  <c r="N6427" i="7" s="1"/>
  <c r="O6427" i="7" s="1"/>
  <c r="M2272" i="7"/>
  <c r="N2272" i="7" s="1"/>
  <c r="O2272" i="7" s="1"/>
  <c r="M4594" i="7"/>
  <c r="N4594" i="7" s="1"/>
  <c r="O4594" i="7" s="1"/>
  <c r="L5598" i="7"/>
  <c r="S5598" i="7" s="1"/>
  <c r="L3851" i="7"/>
  <c r="S3851" i="7" s="1"/>
  <c r="L6289" i="7"/>
  <c r="S6289" i="7" s="1"/>
  <c r="L3955" i="7"/>
  <c r="S3955" i="7" s="1"/>
  <c r="L5401" i="7"/>
  <c r="S5401" i="7" s="1"/>
  <c r="L5028" i="7"/>
  <c r="S5028" i="7" s="1"/>
  <c r="L6354" i="7"/>
  <c r="S6354" i="7" s="1"/>
  <c r="M317" i="7"/>
  <c r="M4033" i="7"/>
  <c r="N4033" i="7" s="1"/>
  <c r="O4033" i="7" s="1"/>
  <c r="M3227" i="7"/>
  <c r="N3227" i="7" s="1"/>
  <c r="O3227" i="7" s="1"/>
  <c r="M5801" i="7"/>
  <c r="N5801" i="7" s="1"/>
  <c r="O5801" i="7" s="1"/>
  <c r="M3916" i="7"/>
  <c r="N3916" i="7" s="1"/>
  <c r="O3916" i="7" s="1"/>
  <c r="M5668" i="7"/>
  <c r="N5668" i="7" s="1"/>
  <c r="O5668" i="7" s="1"/>
  <c r="M3949" i="7"/>
  <c r="N3949" i="7" s="1"/>
  <c r="O3949" i="7" s="1"/>
  <c r="M171" i="7"/>
  <c r="N171" i="7" s="1"/>
  <c r="O171" i="7" s="1"/>
  <c r="M5908" i="7"/>
  <c r="M5817" i="7"/>
  <c r="N5817" i="7" s="1"/>
  <c r="O5817" i="7" s="1"/>
  <c r="M3929" i="7"/>
  <c r="N3929" i="7" s="1"/>
  <c r="O3929" i="7" s="1"/>
  <c r="M602" i="7"/>
  <c r="N602" i="7" s="1"/>
  <c r="O602" i="7" s="1"/>
  <c r="M2803" i="7"/>
  <c r="N2803" i="7" s="1"/>
  <c r="O2803" i="7" s="1"/>
  <c r="M5558" i="7"/>
  <c r="N5558" i="7" s="1"/>
  <c r="O5558" i="7" s="1"/>
  <c r="M1568" i="7"/>
  <c r="N1568" i="7" s="1"/>
  <c r="O1568" i="7" s="1"/>
  <c r="M5526" i="7"/>
  <c r="N5526" i="7" s="1"/>
  <c r="O5526" i="7" s="1"/>
  <c r="M4907" i="7"/>
  <c r="M6335" i="7"/>
  <c r="M5962" i="7"/>
  <c r="M6381" i="7"/>
  <c r="M5794" i="7"/>
  <c r="M4393" i="7"/>
  <c r="M4995" i="7"/>
  <c r="M6100" i="7"/>
  <c r="M6215" i="7"/>
  <c r="M4551" i="7"/>
  <c r="M5619" i="7"/>
  <c r="M5941" i="7"/>
  <c r="M6295" i="7"/>
  <c r="M6239" i="7"/>
  <c r="M1436" i="7"/>
  <c r="N1436" i="7" s="1"/>
  <c r="O1436" i="7" s="1"/>
  <c r="M5463" i="7"/>
  <c r="N5463" i="7" s="1"/>
  <c r="O5463" i="7" s="1"/>
  <c r="M5479" i="7"/>
  <c r="N5479" i="7" s="1"/>
  <c r="O5479" i="7" s="1"/>
  <c r="M5813" i="7"/>
  <c r="N5813" i="7" s="1"/>
  <c r="O5813" i="7" s="1"/>
  <c r="M3211" i="7"/>
  <c r="N3211" i="7" s="1"/>
  <c r="O3211" i="7" s="1"/>
  <c r="M5524" i="7"/>
  <c r="N5524" i="7" s="1"/>
  <c r="O5524" i="7" s="1"/>
  <c r="L5842" i="7"/>
  <c r="S5842" i="7" s="1"/>
  <c r="P5900" i="7"/>
  <c r="Q5900" i="7" s="1"/>
  <c r="R5900" i="7" s="1"/>
  <c r="L3766" i="7"/>
  <c r="S3766" i="7" s="1"/>
  <c r="N5321" i="7"/>
  <c r="O5321" i="7" s="1"/>
  <c r="L5047" i="7"/>
  <c r="P5851" i="7"/>
  <c r="Q5851" i="7" s="1"/>
  <c r="R5851" i="7" s="1"/>
  <c r="L5912" i="7"/>
  <c r="S5912" i="7" s="1"/>
  <c r="M5663" i="7"/>
  <c r="N5663" i="7" s="1"/>
  <c r="O5663" i="7" s="1"/>
  <c r="M450" i="7"/>
  <c r="M5905" i="7"/>
  <c r="N5905" i="7" s="1"/>
  <c r="O5905" i="7" s="1"/>
  <c r="M4739" i="7"/>
  <c r="N4739" i="7" s="1"/>
  <c r="O4739" i="7" s="1"/>
  <c r="P4739" i="7" s="1"/>
  <c r="Q4739" i="7" s="1"/>
  <c r="R4739" i="7" s="1"/>
  <c r="M5636" i="7"/>
  <c r="M5930" i="7"/>
  <c r="M4595" i="7"/>
  <c r="N6120" i="7"/>
  <c r="O6120" i="7" s="1"/>
  <c r="M5099" i="7"/>
  <c r="M6266" i="7"/>
  <c r="M5545" i="7"/>
  <c r="M6255" i="7"/>
  <c r="M6013" i="7"/>
  <c r="M3749" i="7"/>
  <c r="M4678" i="7"/>
  <c r="M5870" i="7"/>
  <c r="M6278" i="7"/>
  <c r="M5988" i="7"/>
  <c r="M1514" i="7"/>
  <c r="N1514" i="7" s="1"/>
  <c r="O1514" i="7" s="1"/>
  <c r="S1514" i="7"/>
  <c r="M4747" i="7"/>
  <c r="N4747" i="7" s="1"/>
  <c r="O4747" i="7" s="1"/>
  <c r="P4747" i="7" s="1"/>
  <c r="Q4747" i="7" s="1"/>
  <c r="R4747" i="7" s="1"/>
  <c r="S4747" i="7"/>
  <c r="M4651" i="7"/>
  <c r="N4651" i="7" s="1"/>
  <c r="O4651" i="7" s="1"/>
  <c r="S4651" i="7"/>
  <c r="M5998" i="7"/>
  <c r="N5998" i="7" s="1"/>
  <c r="O5998" i="7" s="1"/>
  <c r="P5998" i="7" s="1"/>
  <c r="Q5998" i="7" s="1"/>
  <c r="R5998" i="7" s="1"/>
  <c r="S5998" i="7"/>
  <c r="L3162" i="7"/>
  <c r="S3162" i="7" s="1"/>
  <c r="M4731" i="7"/>
  <c r="N4731" i="7" s="1"/>
  <c r="O4731" i="7" s="1"/>
  <c r="P4731" i="7" s="1"/>
  <c r="Q4731" i="7" s="1"/>
  <c r="R4731" i="7" s="1"/>
  <c r="S4731" i="7"/>
  <c r="M259" i="7"/>
  <c r="N259" i="7" s="1"/>
  <c r="O259" i="7" s="1"/>
  <c r="S259" i="7"/>
  <c r="M2815" i="7"/>
  <c r="N2815" i="7" s="1"/>
  <c r="O2815" i="7" s="1"/>
  <c r="S2815" i="7"/>
  <c r="M418" i="7"/>
  <c r="S418" i="7"/>
  <c r="M5250" i="7"/>
  <c r="N5250" i="7" s="1"/>
  <c r="O5250" i="7" s="1"/>
  <c r="S5250" i="7"/>
  <c r="M6056" i="7"/>
  <c r="S6056" i="7"/>
  <c r="M3379" i="7"/>
  <c r="N3379" i="7" s="1"/>
  <c r="O3379" i="7" s="1"/>
  <c r="S3379" i="7"/>
  <c r="M1689" i="7"/>
  <c r="N1689" i="7" s="1"/>
  <c r="O1689" i="7" s="1"/>
  <c r="S1689" i="7"/>
  <c r="M3524" i="7"/>
  <c r="N3524" i="7" s="1"/>
  <c r="O3524" i="7" s="1"/>
  <c r="S3524" i="7"/>
  <c r="M6009" i="7"/>
  <c r="N6009" i="7" s="1"/>
  <c r="O6009" i="7" s="1"/>
  <c r="S6009" i="7"/>
  <c r="M1560" i="7"/>
  <c r="N1560" i="7" s="1"/>
  <c r="O1560" i="7" s="1"/>
  <c r="S1560" i="7"/>
  <c r="M3383" i="7"/>
  <c r="S3383" i="7"/>
  <c r="M4691" i="7"/>
  <c r="N4691" i="7" s="1"/>
  <c r="O4691" i="7" s="1"/>
  <c r="S4691" i="7"/>
  <c r="M6001" i="7"/>
  <c r="N6001" i="7" s="1"/>
  <c r="O6001" i="7" s="1"/>
  <c r="S6001" i="7"/>
  <c r="M5492" i="7"/>
  <c r="N5492" i="7" s="1"/>
  <c r="O5492" i="7" s="1"/>
  <c r="S5492" i="7"/>
  <c r="M2879" i="7"/>
  <c r="N2879" i="7" s="1"/>
  <c r="O2879" i="7" s="1"/>
  <c r="S2879" i="7"/>
  <c r="M2855" i="7"/>
  <c r="N2855" i="7" s="1"/>
  <c r="O2855" i="7" s="1"/>
  <c r="S2855" i="7"/>
  <c r="M499" i="7"/>
  <c r="N499" i="7" s="1"/>
  <c r="O499" i="7" s="1"/>
  <c r="S499" i="7"/>
  <c r="M621" i="7"/>
  <c r="N621" i="7" s="1"/>
  <c r="O621" i="7" s="1"/>
  <c r="S621" i="7"/>
  <c r="M5955" i="7"/>
  <c r="N5955" i="7" s="1"/>
  <c r="O5955" i="7" s="1"/>
  <c r="S5955" i="7"/>
  <c r="M1709" i="7"/>
  <c r="N1709" i="7" s="1"/>
  <c r="O1709" i="7" s="1"/>
  <c r="S1709" i="7"/>
  <c r="M1026" i="7"/>
  <c r="N1026" i="7" s="1"/>
  <c r="O1026" i="7" s="1"/>
  <c r="S1026" i="7"/>
  <c r="M4117" i="7"/>
  <c r="N4117" i="7" s="1"/>
  <c r="O4117" i="7" s="1"/>
  <c r="S4117" i="7"/>
  <c r="M4377" i="7"/>
  <c r="N4377" i="7" s="1"/>
  <c r="O4377" i="7" s="1"/>
  <c r="S4377" i="7"/>
  <c r="M467" i="7"/>
  <c r="N467" i="7" s="1"/>
  <c r="O467" i="7" s="1"/>
  <c r="S467" i="7"/>
  <c r="M3432" i="7"/>
  <c r="N3432" i="7" s="1"/>
  <c r="O3432" i="7" s="1"/>
  <c r="S3432" i="7"/>
  <c r="M3564" i="7"/>
  <c r="N3564" i="7" s="1"/>
  <c r="O3564" i="7" s="1"/>
  <c r="S3564" i="7"/>
  <c r="M3800" i="7"/>
  <c r="N3800" i="7" s="1"/>
  <c r="O3800" i="7" s="1"/>
  <c r="S3800" i="7"/>
  <c r="M4695" i="7"/>
  <c r="N4695" i="7" s="1"/>
  <c r="O4695" i="7" s="1"/>
  <c r="S4695" i="7"/>
  <c r="M4854" i="7"/>
  <c r="N4854" i="7" s="1"/>
  <c r="O4854" i="7" s="1"/>
  <c r="S4854" i="7"/>
  <c r="M6036" i="7"/>
  <c r="N6036" i="7" s="1"/>
  <c r="O6036" i="7" s="1"/>
  <c r="S6036" i="7"/>
  <c r="M6413" i="7"/>
  <c r="N6413" i="7" s="1"/>
  <c r="O6413" i="7" s="1"/>
  <c r="S6413" i="7"/>
  <c r="M1660" i="7"/>
  <c r="N1660" i="7" s="1"/>
  <c r="O1660" i="7" s="1"/>
  <c r="S1660" i="7"/>
  <c r="M469" i="7"/>
  <c r="N469" i="7" s="1"/>
  <c r="O469" i="7" s="1"/>
  <c r="S469" i="7"/>
  <c r="M169" i="7"/>
  <c r="N169" i="7" s="1"/>
  <c r="O169" i="7" s="1"/>
  <c r="S169" i="7"/>
  <c r="M1006" i="7"/>
  <c r="N1006" i="7" s="1"/>
  <c r="O1006" i="7" s="1"/>
  <c r="S1006" i="7"/>
  <c r="M1170" i="7"/>
  <c r="N1170" i="7" s="1"/>
  <c r="O1170" i="7" s="1"/>
  <c r="S1170" i="7"/>
  <c r="M1326" i="7"/>
  <c r="N1326" i="7" s="1"/>
  <c r="O1326" i="7" s="1"/>
  <c r="S1326" i="7"/>
  <c r="M4185" i="7"/>
  <c r="N4185" i="7" s="1"/>
  <c r="O4185" i="7" s="1"/>
  <c r="S4185" i="7"/>
  <c r="M4409" i="7"/>
  <c r="N4409" i="7" s="1"/>
  <c r="O4409" i="7" s="1"/>
  <c r="S4409" i="7"/>
  <c r="M3452" i="7"/>
  <c r="N3452" i="7" s="1"/>
  <c r="O3452" i="7" s="1"/>
  <c r="S3452" i="7"/>
  <c r="M3748" i="7"/>
  <c r="N3748" i="7" s="1"/>
  <c r="O3748" i="7" s="1"/>
  <c r="S3748" i="7"/>
  <c r="M4631" i="7"/>
  <c r="N4631" i="7" s="1"/>
  <c r="O4631" i="7" s="1"/>
  <c r="S4631" i="7"/>
  <c r="M1692" i="7"/>
  <c r="N1692" i="7" s="1"/>
  <c r="O1692" i="7" s="1"/>
  <c r="S1692" i="7"/>
  <c r="M4833" i="7"/>
  <c r="N4833" i="7" s="1"/>
  <c r="O4833" i="7" s="1"/>
  <c r="S4833" i="7"/>
  <c r="M5888" i="7"/>
  <c r="S5888" i="7"/>
  <c r="M934" i="7"/>
  <c r="N934" i="7" s="1"/>
  <c r="O934" i="7" s="1"/>
  <c r="S934" i="7"/>
  <c r="M1118" i="7"/>
  <c r="S1118" i="7"/>
  <c r="M1382" i="7"/>
  <c r="N1382" i="7" s="1"/>
  <c r="O1382" i="7" s="1"/>
  <c r="S1382" i="7"/>
  <c r="M288" i="7"/>
  <c r="N288" i="7" s="1"/>
  <c r="O288" i="7" s="1"/>
  <c r="S288" i="7"/>
  <c r="M1830" i="7"/>
  <c r="N1830" i="7" s="1"/>
  <c r="O1830" i="7" s="1"/>
  <c r="S1830" i="7"/>
  <c r="M4521" i="7"/>
  <c r="N4521" i="7" s="1"/>
  <c r="O4521" i="7" s="1"/>
  <c r="S4521" i="7"/>
  <c r="M571" i="7"/>
  <c r="N571" i="7" s="1"/>
  <c r="O571" i="7" s="1"/>
  <c r="S571" i="7"/>
  <c r="M3215" i="7"/>
  <c r="N3215" i="7" s="1"/>
  <c r="O3215" i="7" s="1"/>
  <c r="S3215" i="7"/>
  <c r="M5933" i="7"/>
  <c r="N5933" i="7" s="1"/>
  <c r="S5933" i="7"/>
  <c r="M922" i="7"/>
  <c r="N922" i="7" s="1"/>
  <c r="O922" i="7" s="1"/>
  <c r="S922" i="7"/>
  <c r="M1098" i="7"/>
  <c r="N1098" i="7" s="1"/>
  <c r="O1098" i="7" s="1"/>
  <c r="S1098" i="7"/>
  <c r="M1286" i="7"/>
  <c r="N1286" i="7" s="1"/>
  <c r="O1286" i="7" s="1"/>
  <c r="S1286" i="7"/>
  <c r="M4281" i="7"/>
  <c r="N4281" i="7" s="1"/>
  <c r="O4281" i="7" s="1"/>
  <c r="S4281" i="7"/>
  <c r="M4505" i="7"/>
  <c r="N4505" i="7" s="1"/>
  <c r="O4505" i="7" s="1"/>
  <c r="S4505" i="7"/>
  <c r="M3528" i="7"/>
  <c r="N3528" i="7" s="1"/>
  <c r="O3528" i="7" s="1"/>
  <c r="S3528" i="7"/>
  <c r="M3656" i="7"/>
  <c r="N3656" i="7" s="1"/>
  <c r="O3656" i="7" s="1"/>
  <c r="S3656" i="7"/>
  <c r="M3828" i="7"/>
  <c r="N3828" i="7" s="1"/>
  <c r="O3828" i="7" s="1"/>
  <c r="S3828" i="7"/>
  <c r="M4925" i="7"/>
  <c r="S4925" i="7"/>
  <c r="M6271" i="7"/>
  <c r="N6271" i="7" s="1"/>
  <c r="O6271" i="7" s="1"/>
  <c r="S6271" i="7"/>
  <c r="M6024" i="7"/>
  <c r="S6024" i="7"/>
  <c r="M5949" i="7"/>
  <c r="N5949" i="7" s="1"/>
  <c r="O5949" i="7" s="1"/>
  <c r="S5949" i="7"/>
  <c r="M5262" i="7"/>
  <c r="N5262" i="7" s="1"/>
  <c r="O5262" i="7" s="1"/>
  <c r="S5262" i="7"/>
  <c r="M6085" i="7"/>
  <c r="N6085" i="7" s="1"/>
  <c r="O6085" i="7" s="1"/>
  <c r="S6085" i="7"/>
  <c r="M695" i="7"/>
  <c r="S695" i="7"/>
  <c r="M1715" i="7"/>
  <c r="N1715" i="7" s="1"/>
  <c r="O1715" i="7" s="1"/>
  <c r="S1715" i="7"/>
  <c r="M2043" i="7"/>
  <c r="N2043" i="7" s="1"/>
  <c r="O2043" i="7" s="1"/>
  <c r="S2043" i="7"/>
  <c r="M5917" i="7"/>
  <c r="N5917" i="7" s="1"/>
  <c r="O5917" i="7" s="1"/>
  <c r="S5917" i="7"/>
  <c r="M5907" i="7"/>
  <c r="N5907" i="7" s="1"/>
  <c r="O5907" i="7" s="1"/>
  <c r="S5907" i="7"/>
  <c r="M715" i="7"/>
  <c r="N715" i="7" s="1"/>
  <c r="O715" i="7" s="1"/>
  <c r="S715" i="7"/>
  <c r="M958" i="7"/>
  <c r="S958" i="7"/>
  <c r="M1174" i="7"/>
  <c r="N1174" i="7" s="1"/>
  <c r="O1174" i="7" s="1"/>
  <c r="S1174" i="7"/>
  <c r="M1713" i="7"/>
  <c r="N1713" i="7" s="1"/>
  <c r="O1713" i="7" s="1"/>
  <c r="S1713" i="7"/>
  <c r="M4277" i="7"/>
  <c r="N4277" i="7" s="1"/>
  <c r="O4277" i="7" s="1"/>
  <c r="S4277" i="7"/>
  <c r="M1657" i="7"/>
  <c r="S1657" i="7"/>
  <c r="M3672" i="7"/>
  <c r="N3672" i="7" s="1"/>
  <c r="O3672" i="7" s="1"/>
  <c r="S3672" i="7"/>
  <c r="M6021" i="7"/>
  <c r="N6021" i="7" s="1"/>
  <c r="O6021" i="7" s="1"/>
  <c r="S6021" i="7"/>
  <c r="M5945" i="7"/>
  <c r="N5945" i="7" s="1"/>
  <c r="O5945" i="7" s="1"/>
  <c r="S5945" i="7"/>
  <c r="M1725" i="7"/>
  <c r="N1725" i="7" s="1"/>
  <c r="O1725" i="7" s="1"/>
  <c r="S1725" i="7"/>
  <c r="M1038" i="7"/>
  <c r="N1038" i="7" s="1"/>
  <c r="O1038" i="7" s="1"/>
  <c r="S1038" i="7"/>
  <c r="M1318" i="7"/>
  <c r="N1318" i="7" s="1"/>
  <c r="O1318" i="7" s="1"/>
  <c r="S1318" i="7"/>
  <c r="M1802" i="7"/>
  <c r="N1802" i="7" s="1"/>
  <c r="O1802" i="7" s="1"/>
  <c r="S1802" i="7"/>
  <c r="M4345" i="7"/>
  <c r="N4345" i="7" s="1"/>
  <c r="O4345" i="7" s="1"/>
  <c r="S4345" i="7"/>
  <c r="M6103" i="7"/>
  <c r="N6103" i="7" s="1"/>
  <c r="O6103" i="7" s="1"/>
  <c r="S6103" i="7"/>
  <c r="M97" i="7"/>
  <c r="S97" i="7"/>
  <c r="M4607" i="7"/>
  <c r="N4607" i="7" s="1"/>
  <c r="O4607" i="7" s="1"/>
  <c r="S4607" i="7"/>
  <c r="M4008" i="7"/>
  <c r="S4008" i="7"/>
  <c r="M2735" i="7"/>
  <c r="N2735" i="7" s="1"/>
  <c r="O2735" i="7" s="1"/>
  <c r="S2735" i="7"/>
  <c r="M6408" i="7"/>
  <c r="N6408" i="7" s="1"/>
  <c r="O6408" i="7" s="1"/>
  <c r="S6408" i="7"/>
  <c r="M694" i="7"/>
  <c r="N694" i="7" s="1"/>
  <c r="O694" i="7" s="1"/>
  <c r="S694" i="7"/>
  <c r="M2671" i="7"/>
  <c r="S2671" i="7"/>
  <c r="M5921" i="7"/>
  <c r="N5921" i="7" s="1"/>
  <c r="O5921" i="7" s="1"/>
  <c r="S5921" i="7"/>
  <c r="M2356" i="7"/>
  <c r="S2356" i="7"/>
  <c r="M5496" i="7"/>
  <c r="N5496" i="7" s="1"/>
  <c r="O5496" i="7" s="1"/>
  <c r="S5496" i="7"/>
  <c r="M243" i="7"/>
  <c r="N243" i="7" s="1"/>
  <c r="O243" i="7" s="1"/>
  <c r="S243" i="7"/>
  <c r="M1599" i="7"/>
  <c r="N1599" i="7" s="1"/>
  <c r="O1599" i="7" s="1"/>
  <c r="S1599" i="7"/>
  <c r="M734" i="7"/>
  <c r="N734" i="7" s="1"/>
  <c r="O734" i="7" s="1"/>
  <c r="S734" i="7"/>
  <c r="M2875" i="7"/>
  <c r="N2875" i="7" s="1"/>
  <c r="O2875" i="7" s="1"/>
  <c r="S2875" i="7"/>
  <c r="M4633" i="7"/>
  <c r="S4633" i="7"/>
  <c r="M293" i="7"/>
  <c r="N293" i="7" s="1"/>
  <c r="O293" i="7" s="1"/>
  <c r="S293" i="7"/>
  <c r="M199" i="7"/>
  <c r="N199" i="7" s="1"/>
  <c r="O199" i="7" s="1"/>
  <c r="S199" i="7"/>
  <c r="M390" i="7"/>
  <c r="N390" i="7" s="1"/>
  <c r="O390" i="7" s="1"/>
  <c r="S390" i="7"/>
  <c r="M5244" i="7"/>
  <c r="N5244" i="7" s="1"/>
  <c r="O5244" i="7" s="1"/>
  <c r="S5244" i="7"/>
  <c r="M2813" i="7"/>
  <c r="N2813" i="7" s="1"/>
  <c r="O2813" i="7" s="1"/>
  <c r="S2813" i="7"/>
  <c r="M6392" i="7"/>
  <c r="N6392" i="7" s="1"/>
  <c r="O6392" i="7" s="1"/>
  <c r="S6392" i="7"/>
  <c r="M376" i="7"/>
  <c r="N376" i="7" s="1"/>
  <c r="O376" i="7" s="1"/>
  <c r="S376" i="7"/>
  <c r="M866" i="7"/>
  <c r="S866" i="7"/>
  <c r="M1042" i="7"/>
  <c r="N1042" i="7" s="1"/>
  <c r="O1042" i="7" s="1"/>
  <c r="S1042" i="7"/>
  <c r="M1206" i="7"/>
  <c r="S1206" i="7"/>
  <c r="M1358" i="7"/>
  <c r="N1358" i="7" s="1"/>
  <c r="O1358" i="7" s="1"/>
  <c r="S1358" i="7"/>
  <c r="M118" i="7"/>
  <c r="S118" i="7"/>
  <c r="M4309" i="7"/>
  <c r="N4309" i="7" s="1"/>
  <c r="O4309" i="7" s="1"/>
  <c r="S4309" i="7"/>
  <c r="M3448" i="7"/>
  <c r="S3448" i="7"/>
  <c r="M3580" i="7"/>
  <c r="N3580" i="7" s="1"/>
  <c r="O3580" i="7" s="1"/>
  <c r="S3580" i="7"/>
  <c r="M3816" i="7"/>
  <c r="N3816" i="7" s="1"/>
  <c r="O3816" i="7" s="1"/>
  <c r="S3816" i="7"/>
  <c r="M2691" i="7"/>
  <c r="N2691" i="7" s="1"/>
  <c r="O2691" i="7" s="1"/>
  <c r="S2691" i="7"/>
  <c r="M1504" i="7"/>
  <c r="N1504" i="7" s="1"/>
  <c r="O1504" i="7" s="1"/>
  <c r="S1504" i="7"/>
  <c r="M2791" i="7"/>
  <c r="N2791" i="7" s="1"/>
  <c r="O2791" i="7" s="1"/>
  <c r="S2791" i="7"/>
  <c r="M5302" i="7"/>
  <c r="N5302" i="7" s="1"/>
  <c r="O5302" i="7" s="1"/>
  <c r="S5302" i="7"/>
  <c r="M6040" i="7"/>
  <c r="N6040" i="7" s="1"/>
  <c r="O6040" i="7" s="1"/>
  <c r="S6040" i="7"/>
  <c r="M5464" i="7"/>
  <c r="N5464" i="7" s="1"/>
  <c r="O5464" i="7" s="1"/>
  <c r="S5464" i="7"/>
  <c r="M6000" i="7"/>
  <c r="N6000" i="7" s="1"/>
  <c r="O6000" i="7" s="1"/>
  <c r="S6000" i="7"/>
  <c r="M408" i="7"/>
  <c r="S408" i="7"/>
  <c r="M1789" i="7"/>
  <c r="N1789" i="7" s="1"/>
  <c r="O1789" i="7" s="1"/>
  <c r="S1789" i="7"/>
  <c r="M894" i="7"/>
  <c r="N894" i="7" s="1"/>
  <c r="O894" i="7" s="1"/>
  <c r="S894" i="7"/>
  <c r="M1066" i="7"/>
  <c r="N1066" i="7" s="1"/>
  <c r="O1066" i="7" s="1"/>
  <c r="S1066" i="7"/>
  <c r="M1226" i="7"/>
  <c r="S1226" i="7"/>
  <c r="M1378" i="7"/>
  <c r="N1378" i="7" s="1"/>
  <c r="O1378" i="7" s="1"/>
  <c r="S1378" i="7"/>
  <c r="M1535" i="7"/>
  <c r="S1535" i="7"/>
  <c r="M4165" i="7"/>
  <c r="N4165" i="7" s="1"/>
  <c r="O4165" i="7" s="1"/>
  <c r="S4165" i="7"/>
  <c r="M4517" i="7"/>
  <c r="N4517" i="7" s="1"/>
  <c r="O4517" i="7" s="1"/>
  <c r="S4517" i="7"/>
  <c r="M3178" i="7"/>
  <c r="N3178" i="7" s="1"/>
  <c r="O3178" i="7" s="1"/>
  <c r="S3178" i="7"/>
  <c r="M3500" i="7"/>
  <c r="S3500" i="7"/>
  <c r="M3764" i="7"/>
  <c r="N3764" i="7" s="1"/>
  <c r="O3764" i="7" s="1"/>
  <c r="S3764" i="7"/>
  <c r="M3122" i="7"/>
  <c r="N3122" i="7" s="1"/>
  <c r="O3122" i="7" s="1"/>
  <c r="S3122" i="7"/>
  <c r="M6388" i="7"/>
  <c r="N6388" i="7" s="1"/>
  <c r="O6388" i="7" s="1"/>
  <c r="S6388" i="7"/>
  <c r="M1801" i="7"/>
  <c r="N1801" i="7" s="1"/>
  <c r="O1801" i="7" s="1"/>
  <c r="S1801" i="7"/>
  <c r="M1330" i="7"/>
  <c r="N1330" i="7" s="1"/>
  <c r="O1330" i="7" s="1"/>
  <c r="S1330" i="7"/>
  <c r="M579" i="7"/>
  <c r="S579" i="7"/>
  <c r="M1697" i="7"/>
  <c r="N1697" i="7" s="1"/>
  <c r="O1697" i="7" s="1"/>
  <c r="S1697" i="7"/>
  <c r="M3636" i="7"/>
  <c r="N3636" i="7" s="1"/>
  <c r="O3636" i="7" s="1"/>
  <c r="S3636" i="7"/>
  <c r="M4790" i="7"/>
  <c r="N4790" i="7" s="1"/>
  <c r="O4790" i="7" s="1"/>
  <c r="S4790" i="7"/>
  <c r="M5246" i="7"/>
  <c r="N5246" i="7" s="1"/>
  <c r="O5246" i="7" s="1"/>
  <c r="S5246" i="7"/>
  <c r="M1202" i="7"/>
  <c r="N1202" i="7" s="1"/>
  <c r="O1202" i="7" s="1"/>
  <c r="S1202" i="7"/>
  <c r="M4217" i="7"/>
  <c r="N4217" i="7" s="1"/>
  <c r="O4217" i="7" s="1"/>
  <c r="S4217" i="7"/>
  <c r="M3544" i="7"/>
  <c r="N3544" i="7" s="1"/>
  <c r="O3544" i="7" s="1"/>
  <c r="S3544" i="7"/>
  <c r="M3740" i="7"/>
  <c r="N3740" i="7" s="1"/>
  <c r="O3740" i="7" s="1"/>
  <c r="S3740" i="7"/>
  <c r="M6029" i="7"/>
  <c r="N6029" i="7" s="1"/>
  <c r="O6029" i="7" s="1"/>
  <c r="S6029" i="7"/>
  <c r="M5512" i="7"/>
  <c r="N5512" i="7" s="1"/>
  <c r="O5512" i="7" s="1"/>
  <c r="S5512" i="7"/>
  <c r="M65" i="7"/>
  <c r="N65" i="7" s="1"/>
  <c r="O65" i="7" s="1"/>
  <c r="S65" i="7"/>
  <c r="M422" i="7"/>
  <c r="N422" i="7" s="1"/>
  <c r="O422" i="7" s="1"/>
  <c r="S422" i="7"/>
  <c r="M2403" i="7"/>
  <c r="N2403" i="7" s="1"/>
  <c r="O2403" i="7" s="1"/>
  <c r="S2403" i="7"/>
  <c r="M720" i="7"/>
  <c r="N720" i="7" s="1"/>
  <c r="O720" i="7" s="1"/>
  <c r="S720" i="7"/>
  <c r="M826" i="7"/>
  <c r="N826" i="7" s="1"/>
  <c r="O826" i="7" s="1"/>
  <c r="S826" i="7"/>
  <c r="M3200" i="7"/>
  <c r="N3200" i="7" s="1"/>
  <c r="O3200" i="7" s="1"/>
  <c r="S3200" i="7"/>
  <c r="M1965" i="7"/>
  <c r="N1965" i="7" s="1"/>
  <c r="O1965" i="7" s="1"/>
  <c r="S1965" i="7"/>
  <c r="M4923" i="7"/>
  <c r="N4923" i="7" s="1"/>
  <c r="O4923" i="7" s="1"/>
  <c r="S4923" i="7"/>
  <c r="M1905" i="7"/>
  <c r="N1905" i="7" s="1"/>
  <c r="O1905" i="7" s="1"/>
  <c r="S1905" i="7"/>
  <c r="M6190" i="7"/>
  <c r="N6190" i="7" s="1"/>
  <c r="O6190" i="7" s="1"/>
  <c r="S6190" i="7"/>
  <c r="M6327" i="7"/>
  <c r="N6327" i="7" s="1"/>
  <c r="O6327" i="7" s="1"/>
  <c r="S6327" i="7"/>
  <c r="M2019" i="7"/>
  <c r="N2019" i="7" s="1"/>
  <c r="O2019" i="7" s="1"/>
  <c r="S2019" i="7"/>
  <c r="M2619" i="7"/>
  <c r="N2619" i="7" s="1"/>
  <c r="O2619" i="7" s="1"/>
  <c r="S2619" i="7"/>
  <c r="M2878" i="7"/>
  <c r="N2878" i="7" s="1"/>
  <c r="O2878" i="7" s="1"/>
  <c r="S2878" i="7"/>
  <c r="M3056" i="7"/>
  <c r="N3056" i="7" s="1"/>
  <c r="O3056" i="7" s="1"/>
  <c r="S3056" i="7"/>
  <c r="M3004" i="7"/>
  <c r="N3004" i="7" s="1"/>
  <c r="O3004" i="7" s="1"/>
  <c r="S3004" i="7"/>
  <c r="M2732" i="7"/>
  <c r="N2732" i="7" s="1"/>
  <c r="O2732" i="7" s="1"/>
  <c r="S2732" i="7"/>
  <c r="M107" i="7"/>
  <c r="N107" i="7" s="1"/>
  <c r="O107" i="7" s="1"/>
  <c r="S107" i="7"/>
  <c r="M782" i="7"/>
  <c r="N782" i="7" s="1"/>
  <c r="O782" i="7" s="1"/>
  <c r="S782" i="7"/>
  <c r="M2027" i="7"/>
  <c r="N2027" i="7" s="1"/>
  <c r="O2027" i="7" s="1"/>
  <c r="S2027" i="7"/>
  <c r="M2595" i="7"/>
  <c r="N2595" i="7" s="1"/>
  <c r="O2595" i="7" s="1"/>
  <c r="S2595" i="7"/>
  <c r="M1532" i="7"/>
  <c r="N1532" i="7" s="1"/>
  <c r="O1532" i="7" s="1"/>
  <c r="S1532" i="7"/>
  <c r="M3084" i="7"/>
  <c r="N3084" i="7" s="1"/>
  <c r="O3084" i="7" s="1"/>
  <c r="S3084" i="7"/>
  <c r="M5651" i="7"/>
  <c r="N5651" i="7" s="1"/>
  <c r="O5651" i="7" s="1"/>
  <c r="S5651" i="7"/>
  <c r="M3984" i="7"/>
  <c r="N3984" i="7" s="1"/>
  <c r="O3984" i="7" s="1"/>
  <c r="S3984" i="7"/>
  <c r="M5835" i="7"/>
  <c r="N5835" i="7" s="1"/>
  <c r="O5835" i="7" s="1"/>
  <c r="S5835" i="7"/>
  <c r="M5896" i="7"/>
  <c r="N5896" i="7" s="1"/>
  <c r="O5896" i="7" s="1"/>
  <c r="S5896" i="7"/>
  <c r="M6369" i="7"/>
  <c r="N6369" i="7" s="1"/>
  <c r="O6369" i="7" s="1"/>
  <c r="S6369" i="7"/>
  <c r="M2778" i="7"/>
  <c r="N2778" i="7" s="1"/>
  <c r="O2778" i="7" s="1"/>
  <c r="S2778" i="7"/>
  <c r="M530" i="7"/>
  <c r="N530" i="7" s="1"/>
  <c r="O530" i="7" s="1"/>
  <c r="S530" i="7"/>
  <c r="M2171" i="7"/>
  <c r="N2171" i="7" s="1"/>
  <c r="O2171" i="7" s="1"/>
  <c r="S2171" i="7"/>
  <c r="M3022" i="7"/>
  <c r="N3022" i="7" s="1"/>
  <c r="O3022" i="7" s="1"/>
  <c r="S3022" i="7"/>
  <c r="M813" i="7"/>
  <c r="N813" i="7" s="1"/>
  <c r="O813" i="7" s="1"/>
  <c r="S813" i="7"/>
  <c r="M4401" i="7"/>
  <c r="N4401" i="7" s="1"/>
  <c r="O4401" i="7" s="1"/>
  <c r="S4401" i="7"/>
  <c r="M6341" i="7"/>
  <c r="N6341" i="7" s="1"/>
  <c r="O6341" i="7" s="1"/>
  <c r="S6341" i="7"/>
  <c r="M5659" i="7"/>
  <c r="N5659" i="7" s="1"/>
  <c r="O5659" i="7" s="1"/>
  <c r="S5659" i="7"/>
  <c r="M4730" i="7"/>
  <c r="N4730" i="7" s="1"/>
  <c r="O4730" i="7" s="1"/>
  <c r="S4730" i="7"/>
  <c r="M5749" i="7"/>
  <c r="N5749" i="7" s="1"/>
  <c r="O5749" i="7" s="1"/>
  <c r="S5749" i="7"/>
  <c r="M795" i="7"/>
  <c r="N795" i="7" s="1"/>
  <c r="O795" i="7" s="1"/>
  <c r="S795" i="7"/>
  <c r="M1625" i="7"/>
  <c r="N1625" i="7" s="1"/>
  <c r="O1625" i="7" s="1"/>
  <c r="S1625" i="7"/>
  <c r="M666" i="7"/>
  <c r="N666" i="7" s="1"/>
  <c r="O666" i="7" s="1"/>
  <c r="S666" i="7"/>
  <c r="M3289" i="7"/>
  <c r="N3289" i="7" s="1"/>
  <c r="O3289" i="7" s="1"/>
  <c r="S3289" i="7"/>
  <c r="M4445" i="7"/>
  <c r="N4445" i="7" s="1"/>
  <c r="O4445" i="7" s="1"/>
  <c r="S4445" i="7"/>
  <c r="M2039" i="7"/>
  <c r="N2039" i="7" s="1"/>
  <c r="O2039" i="7" s="1"/>
  <c r="S2039" i="7"/>
  <c r="M2399" i="7"/>
  <c r="N2399" i="7" s="1"/>
  <c r="O2399" i="7" s="1"/>
  <c r="S2399" i="7"/>
  <c r="M3990" i="7"/>
  <c r="N3990" i="7" s="1"/>
  <c r="O3990" i="7" s="1"/>
  <c r="S3990" i="7"/>
  <c r="M3942" i="7"/>
  <c r="N3942" i="7" s="1"/>
  <c r="O3942" i="7" s="1"/>
  <c r="S3942" i="7"/>
  <c r="M1869" i="7"/>
  <c r="N1869" i="7" s="1"/>
  <c r="O1869" i="7" s="1"/>
  <c r="S1869" i="7"/>
  <c r="M2013" i="7"/>
  <c r="N2013" i="7" s="1"/>
  <c r="O2013" i="7" s="1"/>
  <c r="S2013" i="7"/>
  <c r="M5011" i="7"/>
  <c r="N5011" i="7" s="1"/>
  <c r="O5011" i="7" s="1"/>
  <c r="S5011" i="7"/>
  <c r="M5155" i="7"/>
  <c r="N5155" i="7" s="1"/>
  <c r="O5155" i="7" s="1"/>
  <c r="S5155" i="7"/>
  <c r="M5511" i="7"/>
  <c r="N5511" i="7" s="1"/>
  <c r="O5511" i="7" s="1"/>
  <c r="S5511" i="7"/>
  <c r="M2857" i="7"/>
  <c r="N2857" i="7" s="1"/>
  <c r="O2857" i="7" s="1"/>
  <c r="S2857" i="7"/>
  <c r="M4807" i="7"/>
  <c r="N4807" i="7" s="1"/>
  <c r="O4807" i="7" s="1"/>
  <c r="S4807" i="7"/>
  <c r="M5703" i="7"/>
  <c r="N5703" i="7" s="1"/>
  <c r="O5703" i="7" s="1"/>
  <c r="S5703" i="7"/>
  <c r="M5205" i="7"/>
  <c r="N5205" i="7" s="1"/>
  <c r="O5205" i="7" s="1"/>
  <c r="S5205" i="7"/>
  <c r="M1271" i="7"/>
  <c r="N1271" i="7" s="1"/>
  <c r="O1271" i="7" s="1"/>
  <c r="S1271" i="7"/>
  <c r="M947" i="7"/>
  <c r="N947" i="7" s="1"/>
  <c r="O947" i="7" s="1"/>
  <c r="S947" i="7"/>
  <c r="M1331" i="7"/>
  <c r="N1331" i="7" s="1"/>
  <c r="O1331" i="7" s="1"/>
  <c r="S1331" i="7"/>
  <c r="M1925" i="7"/>
  <c r="N1925" i="7" s="1"/>
  <c r="O1925" i="7" s="1"/>
  <c r="S1925" i="7"/>
  <c r="M2161" i="7"/>
  <c r="N2161" i="7" s="1"/>
  <c r="O2161" i="7" s="1"/>
  <c r="S2161" i="7"/>
  <c r="M3677" i="7"/>
  <c r="N3677" i="7" s="1"/>
  <c r="O3677" i="7" s="1"/>
  <c r="S3677" i="7"/>
  <c r="M2199" i="7"/>
  <c r="N2199" i="7" s="1"/>
  <c r="O2199" i="7" s="1"/>
  <c r="S2199" i="7"/>
  <c r="M3813" i="7"/>
  <c r="N3813" i="7" s="1"/>
  <c r="O3813" i="7" s="1"/>
  <c r="S3813" i="7"/>
  <c r="M3616" i="7"/>
  <c r="N3616" i="7" s="1"/>
  <c r="O3616" i="7" s="1"/>
  <c r="S3616" i="7"/>
  <c r="M274" i="7"/>
  <c r="N274" i="7" s="1"/>
  <c r="O274" i="7" s="1"/>
  <c r="S274" i="7"/>
  <c r="M3461" i="7"/>
  <c r="N3461" i="7" s="1"/>
  <c r="O3461" i="7" s="1"/>
  <c r="S3461" i="7"/>
  <c r="M3365" i="7"/>
  <c r="N3365" i="7" s="1"/>
  <c r="O3365" i="7" s="1"/>
  <c r="S3365" i="7"/>
  <c r="M2755" i="7"/>
  <c r="N2755" i="7" s="1"/>
  <c r="O2755" i="7" s="1"/>
  <c r="S2755" i="7"/>
  <c r="M4193" i="7"/>
  <c r="N4193" i="7" s="1"/>
  <c r="O4193" i="7" s="1"/>
  <c r="S4193" i="7"/>
  <c r="M5364" i="7"/>
  <c r="N5364" i="7" s="1"/>
  <c r="O5364" i="7" s="1"/>
  <c r="S5364" i="7"/>
  <c r="M6170" i="7"/>
  <c r="N6170" i="7" s="1"/>
  <c r="O6170" i="7" s="1"/>
  <c r="S6170" i="7"/>
  <c r="M6210" i="7"/>
  <c r="N6210" i="7" s="1"/>
  <c r="O6210" i="7" s="1"/>
  <c r="S6210" i="7"/>
  <c r="M1937" i="7"/>
  <c r="N1937" i="7" s="1"/>
  <c r="O1937" i="7" s="1"/>
  <c r="S1937" i="7"/>
  <c r="M843" i="7"/>
  <c r="N843" i="7" s="1"/>
  <c r="O843" i="7" s="1"/>
  <c r="S843" i="7"/>
  <c r="M511" i="7"/>
  <c r="N511" i="7" s="1"/>
  <c r="O511" i="7" s="1"/>
  <c r="S511" i="7"/>
  <c r="M4398" i="7"/>
  <c r="N4398" i="7" s="1"/>
  <c r="O4398" i="7" s="1"/>
  <c r="S4398" i="7"/>
  <c r="M1927" i="7"/>
  <c r="N1927" i="7" s="1"/>
  <c r="O1927" i="7" s="1"/>
  <c r="S1927" i="7"/>
  <c r="M2255" i="7"/>
  <c r="N2255" i="7" s="1"/>
  <c r="O2255" i="7" s="1"/>
  <c r="S2255" i="7"/>
  <c r="M2655" i="7"/>
  <c r="N2655" i="7" s="1"/>
  <c r="O2655" i="7" s="1"/>
  <c r="S2655" i="7"/>
  <c r="M2898" i="7"/>
  <c r="N2898" i="7" s="1"/>
  <c r="O2898" i="7" s="1"/>
  <c r="S2898" i="7"/>
  <c r="M2009" i="7"/>
  <c r="N2009" i="7" s="1"/>
  <c r="O2009" i="7" s="1"/>
  <c r="S2009" i="7"/>
  <c r="M3525" i="7"/>
  <c r="N3525" i="7" s="1"/>
  <c r="O3525" i="7" s="1"/>
  <c r="S3525" i="7"/>
  <c r="M4698" i="7"/>
  <c r="N4698" i="7" s="1"/>
  <c r="O4698" i="7" s="1"/>
  <c r="S4698" i="7"/>
  <c r="M2896" i="7"/>
  <c r="N2896" i="7" s="1"/>
  <c r="O2896" i="7" s="1"/>
  <c r="S2896" i="7"/>
  <c r="M3020" i="7"/>
  <c r="N3020" i="7" s="1"/>
  <c r="O3020" i="7" s="1"/>
  <c r="S3020" i="7"/>
  <c r="M4170" i="7"/>
  <c r="N4170" i="7" s="1"/>
  <c r="O4170" i="7" s="1"/>
  <c r="S4170" i="7"/>
  <c r="M4963" i="7"/>
  <c r="N4963" i="7" s="1"/>
  <c r="O4963" i="7" s="1"/>
  <c r="S4963" i="7"/>
  <c r="M5107" i="7"/>
  <c r="N5107" i="7" s="1"/>
  <c r="O5107" i="7" s="1"/>
  <c r="S5107" i="7"/>
  <c r="M3348" i="7"/>
  <c r="N3348" i="7" s="1"/>
  <c r="O3348" i="7" s="1"/>
  <c r="S3348" i="7"/>
  <c r="M6094" i="7"/>
  <c r="N6094" i="7" s="1"/>
  <c r="O6094" i="7" s="1"/>
  <c r="S6094" i="7"/>
  <c r="M1933" i="7"/>
  <c r="N1933" i="7" s="1"/>
  <c r="O1933" i="7" s="1"/>
  <c r="S1933" i="7"/>
  <c r="M5117" i="7"/>
  <c r="N5117" i="7" s="1"/>
  <c r="O5117" i="7" s="1"/>
  <c r="S5117" i="7"/>
  <c r="M3096" i="7"/>
  <c r="N3096" i="7" s="1"/>
  <c r="O3096" i="7" s="1"/>
  <c r="S3096" i="7"/>
  <c r="M5784" i="7"/>
  <c r="N5784" i="7" s="1"/>
  <c r="O5784" i="7" s="1"/>
  <c r="S5784" i="7"/>
  <c r="M84" i="7"/>
  <c r="N84" i="7" s="1"/>
  <c r="O84" i="7" s="1"/>
  <c r="S84" i="7"/>
  <c r="M1529" i="7"/>
  <c r="N1529" i="7" s="1"/>
  <c r="O1529" i="7" s="1"/>
  <c r="S1529" i="7"/>
  <c r="M1163" i="7"/>
  <c r="N1163" i="7" s="1"/>
  <c r="O1163" i="7" s="1"/>
  <c r="S1163" i="7"/>
  <c r="M1480" i="7"/>
  <c r="N1480" i="7" s="1"/>
  <c r="O1480" i="7" s="1"/>
  <c r="S1480" i="7"/>
  <c r="M2321" i="7"/>
  <c r="N2321" i="7" s="1"/>
  <c r="O2321" i="7" s="1"/>
  <c r="S2321" i="7"/>
  <c r="M3183" i="7"/>
  <c r="N3183" i="7" s="1"/>
  <c r="O3183" i="7" s="1"/>
  <c r="S3183" i="7"/>
  <c r="M4237" i="7"/>
  <c r="N4237" i="7" s="1"/>
  <c r="O4237" i="7" s="1"/>
  <c r="S4237" i="7"/>
  <c r="M2233" i="7"/>
  <c r="N2233" i="7" s="1"/>
  <c r="O2233" i="7" s="1"/>
  <c r="S2233" i="7"/>
  <c r="M2311" i="7"/>
  <c r="N2311" i="7" s="1"/>
  <c r="O2311" i="7" s="1"/>
  <c r="S2311" i="7"/>
  <c r="M2954" i="7"/>
  <c r="N2954" i="7" s="1"/>
  <c r="O2954" i="7" s="1"/>
  <c r="S2954" i="7"/>
  <c r="M144" i="7"/>
  <c r="N144" i="7" s="1"/>
  <c r="O144" i="7" s="1"/>
  <c r="S144" i="7"/>
  <c r="M2513" i="7"/>
  <c r="N2513" i="7" s="1"/>
  <c r="O2513" i="7" s="1"/>
  <c r="S2513" i="7"/>
  <c r="M4774" i="7"/>
  <c r="N4774" i="7" s="1"/>
  <c r="O4774" i="7" s="1"/>
  <c r="S4774" i="7"/>
  <c r="M5420" i="7"/>
  <c r="N5420" i="7" s="1"/>
  <c r="O5420" i="7" s="1"/>
  <c r="S5420" i="7"/>
  <c r="M4673" i="7"/>
  <c r="N4673" i="7" s="1"/>
  <c r="O4673" i="7" s="1"/>
  <c r="S4673" i="7"/>
  <c r="M3123" i="7"/>
  <c r="N3123" i="7" s="1"/>
  <c r="O3123" i="7" s="1"/>
  <c r="S3123" i="7"/>
  <c r="M6303" i="7"/>
  <c r="N6303" i="7" s="1"/>
  <c r="O6303" i="7" s="1"/>
  <c r="S6303" i="7"/>
  <c r="M355" i="7"/>
  <c r="S355" i="7"/>
  <c r="M2147" i="7"/>
  <c r="N2147" i="7" s="1"/>
  <c r="O2147" i="7" s="1"/>
  <c r="S2147" i="7"/>
  <c r="M2918" i="7"/>
  <c r="N2918" i="7" s="1"/>
  <c r="O2918" i="7" s="1"/>
  <c r="S2918" i="7"/>
  <c r="M5699" i="7"/>
  <c r="N5699" i="7" s="1"/>
  <c r="O5699" i="7" s="1"/>
  <c r="S5699" i="7"/>
  <c r="M462" i="7"/>
  <c r="N462" i="7" s="1"/>
  <c r="O462" i="7" s="1"/>
  <c r="S462" i="7"/>
  <c r="M2187" i="7"/>
  <c r="N2187" i="7" s="1"/>
  <c r="O2187" i="7" s="1"/>
  <c r="S2187" i="7"/>
  <c r="M2838" i="7"/>
  <c r="N2838" i="7" s="1"/>
  <c r="O2838" i="7" s="1"/>
  <c r="S2838" i="7"/>
  <c r="M752" i="7"/>
  <c r="N752" i="7" s="1"/>
  <c r="O752" i="7" s="1"/>
  <c r="S752" i="7"/>
  <c r="M2549" i="7"/>
  <c r="N2549" i="7" s="1"/>
  <c r="O2549" i="7" s="1"/>
  <c r="S2549" i="7"/>
  <c r="M5603" i="7"/>
  <c r="N5603" i="7" s="1"/>
  <c r="O5603" i="7" s="1"/>
  <c r="S5603" i="7"/>
  <c r="M2393" i="7"/>
  <c r="N2393" i="7" s="1"/>
  <c r="O2393" i="7" s="1"/>
  <c r="S2393" i="7"/>
  <c r="M2793" i="7"/>
  <c r="N2793" i="7" s="1"/>
  <c r="O2793" i="7" s="1"/>
  <c r="S2793" i="7"/>
  <c r="M5685" i="7"/>
  <c r="N5685" i="7" s="1"/>
  <c r="O5685" i="7" s="1"/>
  <c r="S5685" i="7"/>
  <c r="M5184" i="7"/>
  <c r="N5184" i="7" s="1"/>
  <c r="O5184" i="7" s="1"/>
  <c r="S5184" i="7"/>
  <c r="M6313" i="7"/>
  <c r="N6313" i="7" s="1"/>
  <c r="O6313" i="7" s="1"/>
  <c r="S6313" i="7"/>
  <c r="M594" i="7"/>
  <c r="N594" i="7" s="1"/>
  <c r="O594" i="7" s="1"/>
  <c r="S594" i="7"/>
  <c r="M2059" i="7"/>
  <c r="N2059" i="7" s="1"/>
  <c r="O2059" i="7" s="1"/>
  <c r="S2059" i="7"/>
  <c r="M2627" i="7"/>
  <c r="N2627" i="7" s="1"/>
  <c r="O2627" i="7" s="1"/>
  <c r="S2627" i="7"/>
  <c r="M296" i="7"/>
  <c r="N296" i="7" s="1"/>
  <c r="O296" i="7" s="1"/>
  <c r="S296" i="7"/>
  <c r="M3933" i="7"/>
  <c r="N3933" i="7" s="1"/>
  <c r="O3933" i="7" s="1"/>
  <c r="S3933" i="7"/>
  <c r="M6299" i="7"/>
  <c r="N6299" i="7" s="1"/>
  <c r="O6299" i="7" s="1"/>
  <c r="S6299" i="7"/>
  <c r="M2842" i="7"/>
  <c r="S2842" i="7"/>
  <c r="M1931" i="7"/>
  <c r="N1931" i="7" s="1"/>
  <c r="O1931" i="7" s="1"/>
  <c r="S1931" i="7"/>
  <c r="M2507" i="7"/>
  <c r="N2507" i="7" s="1"/>
  <c r="O2507" i="7" s="1"/>
  <c r="S2507" i="7"/>
  <c r="M3928" i="7"/>
  <c r="N3928" i="7" s="1"/>
  <c r="O3928" i="7" s="1"/>
  <c r="S3928" i="7"/>
  <c r="M3209" i="7"/>
  <c r="N3209" i="7" s="1"/>
  <c r="O3209" i="7" s="1"/>
  <c r="S3209" i="7"/>
  <c r="M6089" i="7"/>
  <c r="N6089" i="7" s="1"/>
  <c r="O6089" i="7" s="1"/>
  <c r="S6089" i="7"/>
  <c r="M6242" i="7"/>
  <c r="N6242" i="7" s="1"/>
  <c r="O6242" i="7" s="1"/>
  <c r="S6242" i="7"/>
  <c r="M1219" i="7"/>
  <c r="N1219" i="7" s="1"/>
  <c r="O1219" i="7" s="1"/>
  <c r="S1219" i="7"/>
  <c r="M783" i="7"/>
  <c r="N783" i="7" s="1"/>
  <c r="O783" i="7" s="1"/>
  <c r="S783" i="7"/>
  <c r="M434" i="7"/>
  <c r="N434" i="7" s="1"/>
  <c r="O434" i="7" s="1"/>
  <c r="S434" i="7"/>
  <c r="M2445" i="7"/>
  <c r="N2445" i="7" s="1"/>
  <c r="O2445" i="7" s="1"/>
  <c r="S2445" i="7"/>
  <c r="M2802" i="7"/>
  <c r="N2802" i="7" s="1"/>
  <c r="O2802" i="7" s="1"/>
  <c r="S2802" i="7"/>
  <c r="M4349" i="7"/>
  <c r="N4349" i="7" s="1"/>
  <c r="O4349" i="7" s="1"/>
  <c r="S4349" i="7"/>
  <c r="M760" i="7"/>
  <c r="N760" i="7" s="1"/>
  <c r="O760" i="7" s="1"/>
  <c r="S760" i="7"/>
  <c r="M2055" i="7"/>
  <c r="N2055" i="7" s="1"/>
  <c r="O2055" i="7" s="1"/>
  <c r="S2055" i="7"/>
  <c r="M2415" i="7"/>
  <c r="N2415" i="7" s="1"/>
  <c r="O2415" i="7" s="1"/>
  <c r="S2415" i="7"/>
  <c r="M3010" i="7"/>
  <c r="N3010" i="7" s="1"/>
  <c r="O3010" i="7" s="1"/>
  <c r="S3010" i="7"/>
  <c r="M4022" i="7"/>
  <c r="N4022" i="7" s="1"/>
  <c r="O4022" i="7" s="1"/>
  <c r="S4022" i="7"/>
  <c r="M814" i="7"/>
  <c r="N814" i="7" s="1"/>
  <c r="O814" i="7" s="1"/>
  <c r="S814" i="7"/>
  <c r="M1881" i="7"/>
  <c r="N1881" i="7" s="1"/>
  <c r="O1881" i="7" s="1"/>
  <c r="S1881" i="7"/>
  <c r="M3341" i="7"/>
  <c r="N3341" i="7" s="1"/>
  <c r="O3341" i="7" s="1"/>
  <c r="S3341" i="7"/>
  <c r="M4046" i="7"/>
  <c r="N4046" i="7" s="1"/>
  <c r="O4046" i="7" s="1"/>
  <c r="S4046" i="7"/>
  <c r="M5085" i="7"/>
  <c r="N5085" i="7" s="1"/>
  <c r="O5085" i="7" s="1"/>
  <c r="S5085" i="7"/>
  <c r="M3944" i="7"/>
  <c r="N3944" i="7" s="1"/>
  <c r="O3944" i="7" s="1"/>
  <c r="S3944" i="7"/>
  <c r="M5019" i="7"/>
  <c r="N5019" i="7" s="1"/>
  <c r="O5019" i="7" s="1"/>
  <c r="S5019" i="7"/>
  <c r="M5163" i="7"/>
  <c r="N5163" i="7" s="1"/>
  <c r="O5163" i="7" s="1"/>
  <c r="S5163" i="7"/>
  <c r="M2081" i="7"/>
  <c r="N2081" i="7" s="1"/>
  <c r="O2081" i="7" s="1"/>
  <c r="S2081" i="7"/>
  <c r="M3914" i="7"/>
  <c r="N3914" i="7" s="1"/>
  <c r="O3914" i="7" s="1"/>
  <c r="S3914" i="7"/>
  <c r="M5292" i="7"/>
  <c r="N5292" i="7" s="1"/>
  <c r="O5292" i="7" s="1"/>
  <c r="S5292" i="7"/>
  <c r="M5655" i="7"/>
  <c r="N5655" i="7" s="1"/>
  <c r="O5655" i="7" s="1"/>
  <c r="S5655" i="7"/>
  <c r="M3016" i="7"/>
  <c r="N3016" i="7" s="1"/>
  <c r="O3016" i="7" s="1"/>
  <c r="S3016" i="7"/>
  <c r="M1203" i="7"/>
  <c r="N1203" i="7" s="1"/>
  <c r="O1203" i="7" s="1"/>
  <c r="S1203" i="7"/>
  <c r="M160" i="7"/>
  <c r="N160" i="7" s="1"/>
  <c r="O160" i="7" s="1"/>
  <c r="S160" i="7"/>
  <c r="M566" i="7"/>
  <c r="S566" i="7"/>
  <c r="M2621" i="7"/>
  <c r="N2621" i="7" s="1"/>
  <c r="O2621" i="7" s="1"/>
  <c r="S2621" i="7"/>
  <c r="M2754" i="7"/>
  <c r="N2754" i="7" s="1"/>
  <c r="O2754" i="7" s="1"/>
  <c r="S2754" i="7"/>
  <c r="M4429" i="7"/>
  <c r="N4429" i="7" s="1"/>
  <c r="O4429" i="7" s="1"/>
  <c r="S4429" i="7"/>
  <c r="M2271" i="7"/>
  <c r="N2271" i="7" s="1"/>
  <c r="O2271" i="7" s="1"/>
  <c r="S2271" i="7"/>
  <c r="M3632" i="7"/>
  <c r="N3632" i="7" s="1"/>
  <c r="O3632" i="7" s="1"/>
  <c r="S3632" i="7"/>
  <c r="M5193" i="7"/>
  <c r="N5193" i="7" s="1"/>
  <c r="O5193" i="7" s="1"/>
  <c r="S5193" i="7"/>
  <c r="M1889" i="7"/>
  <c r="N1889" i="7" s="1"/>
  <c r="O1889" i="7" s="1"/>
  <c r="S1889" i="7"/>
  <c r="M2992" i="7"/>
  <c r="N2992" i="7" s="1"/>
  <c r="O2992" i="7" s="1"/>
  <c r="S2992" i="7"/>
  <c r="M5228" i="7"/>
  <c r="N5228" i="7" s="1"/>
  <c r="O5228" i="7" s="1"/>
  <c r="S5228" i="7"/>
  <c r="M5607" i="7"/>
  <c r="N5607" i="7" s="1"/>
  <c r="O5607" i="7" s="1"/>
  <c r="S5607" i="7"/>
  <c r="M4353" i="7"/>
  <c r="N4353" i="7" s="1"/>
  <c r="O4353" i="7" s="1"/>
  <c r="S4353" i="7"/>
  <c r="M5296" i="7"/>
  <c r="N5296" i="7" s="1"/>
  <c r="O5296" i="7" s="1"/>
  <c r="S5296" i="7"/>
  <c r="M5889" i="7"/>
  <c r="N5889" i="7" s="1"/>
  <c r="O5889" i="7" s="1"/>
  <c r="S5889" i="7"/>
  <c r="M184" i="7"/>
  <c r="N184" i="7" s="1"/>
  <c r="O184" i="7" s="1"/>
  <c r="S184" i="7"/>
  <c r="M2025" i="7"/>
  <c r="N2025" i="7" s="1"/>
  <c r="O2025" i="7" s="1"/>
  <c r="S2025" i="7"/>
  <c r="M1791" i="7"/>
  <c r="N1791" i="7" s="1"/>
  <c r="O1791" i="7" s="1"/>
  <c r="S1791" i="7"/>
  <c r="M4314" i="7"/>
  <c r="N4314" i="7" s="1"/>
  <c r="O4314" i="7" s="1"/>
  <c r="S4314" i="7"/>
  <c r="M4702" i="7"/>
  <c r="N4702" i="7" s="1"/>
  <c r="O4702" i="7" s="1"/>
  <c r="S4702" i="7"/>
  <c r="M1943" i="7"/>
  <c r="N1943" i="7" s="1"/>
  <c r="O1943" i="7" s="1"/>
  <c r="S1943" i="7"/>
  <c r="M2343" i="7"/>
  <c r="N2343" i="7" s="1"/>
  <c r="O2343" i="7" s="1"/>
  <c r="S2343" i="7"/>
  <c r="M3058" i="7"/>
  <c r="N3058" i="7" s="1"/>
  <c r="O3058" i="7" s="1"/>
  <c r="S3058" i="7"/>
  <c r="M3840" i="7"/>
  <c r="N3840" i="7" s="1"/>
  <c r="O3840" i="7" s="1"/>
  <c r="S3840" i="7"/>
  <c r="M4346" i="7"/>
  <c r="N4346" i="7" s="1"/>
  <c r="O4346" i="7" s="1"/>
  <c r="S4346" i="7"/>
  <c r="M2968" i="7"/>
  <c r="N2968" i="7" s="1"/>
  <c r="O2968" i="7" s="1"/>
  <c r="S2968" i="7"/>
  <c r="M3894" i="7"/>
  <c r="N3894" i="7" s="1"/>
  <c r="O3894" i="7" s="1"/>
  <c r="S3894" i="7"/>
  <c r="M4446" i="7"/>
  <c r="N4446" i="7" s="1"/>
  <c r="O4446" i="7" s="1"/>
  <c r="S4446" i="7"/>
  <c r="M5121" i="7"/>
  <c r="N5121" i="7" s="1"/>
  <c r="O5121" i="7" s="1"/>
  <c r="S5121" i="7"/>
  <c r="M4971" i="7"/>
  <c r="N4971" i="7" s="1"/>
  <c r="O4971" i="7" s="1"/>
  <c r="S4971" i="7"/>
  <c r="M5115" i="7"/>
  <c r="N5115" i="7" s="1"/>
  <c r="O5115" i="7" s="1"/>
  <c r="S5115" i="7"/>
  <c r="M5581" i="7"/>
  <c r="N5581" i="7" s="1"/>
  <c r="O5581" i="7" s="1"/>
  <c r="S5581" i="7"/>
  <c r="M6107" i="7"/>
  <c r="N6107" i="7" s="1"/>
  <c r="O6107" i="7" s="1"/>
  <c r="S6107" i="7"/>
  <c r="M2061" i="7"/>
  <c r="N2061" i="7" s="1"/>
  <c r="O2061" i="7" s="1"/>
  <c r="S2061" i="7"/>
  <c r="M5356" i="7"/>
  <c r="N5356" i="7" s="1"/>
  <c r="O5356" i="7" s="1"/>
  <c r="S5356" i="7"/>
  <c r="M5695" i="7"/>
  <c r="N5695" i="7" s="1"/>
  <c r="O5695" i="7" s="1"/>
  <c r="S5695" i="7"/>
  <c r="M2065" i="7"/>
  <c r="N2065" i="7" s="1"/>
  <c r="O2065" i="7" s="1"/>
  <c r="S2065" i="7"/>
  <c r="M6182" i="7"/>
  <c r="N6182" i="7" s="1"/>
  <c r="O6182" i="7" s="1"/>
  <c r="S6182" i="7"/>
  <c r="M931" i="7"/>
  <c r="N931" i="7" s="1"/>
  <c r="O931" i="7" s="1"/>
  <c r="S931" i="7"/>
  <c r="M743" i="7"/>
  <c r="N743" i="7" s="1"/>
  <c r="O743" i="7" s="1"/>
  <c r="S743" i="7"/>
  <c r="M2545" i="7"/>
  <c r="N2545" i="7" s="1"/>
  <c r="O2545" i="7" s="1"/>
  <c r="S2545" i="7"/>
  <c r="M3305" i="7"/>
  <c r="N3305" i="7" s="1"/>
  <c r="O3305" i="7" s="1"/>
  <c r="S3305" i="7"/>
  <c r="M4301" i="7"/>
  <c r="N4301" i="7" s="1"/>
  <c r="O4301" i="7" s="1"/>
  <c r="S4301" i="7"/>
  <c r="M1569" i="7"/>
  <c r="N1569" i="7" s="1"/>
  <c r="O1569" i="7" s="1"/>
  <c r="S1569" i="7"/>
  <c r="M2263" i="7"/>
  <c r="N2263" i="7" s="1"/>
  <c r="O2263" i="7" s="1"/>
  <c r="S2263" i="7"/>
  <c r="M3717" i="7"/>
  <c r="N3717" i="7" s="1"/>
  <c r="O3717" i="7" s="1"/>
  <c r="S3717" i="7"/>
  <c r="M56" i="7"/>
  <c r="N56" i="7" s="1"/>
  <c r="O56" i="7" s="1"/>
  <c r="S56" i="7"/>
  <c r="M3549" i="7"/>
  <c r="N3549" i="7" s="1"/>
  <c r="O3549" i="7" s="1"/>
  <c r="S3549" i="7"/>
  <c r="M4742" i="7"/>
  <c r="N4742" i="7" s="1"/>
  <c r="O4742" i="7" s="1"/>
  <c r="S4742" i="7"/>
  <c r="M5791" i="7"/>
  <c r="N5791" i="7" s="1"/>
  <c r="O5791" i="7" s="1"/>
  <c r="S5791" i="7"/>
  <c r="M5161" i="7"/>
  <c r="N5161" i="7" s="1"/>
  <c r="O5161" i="7" s="1"/>
  <c r="S5161" i="7"/>
  <c r="M4241" i="7"/>
  <c r="N4241" i="7" s="1"/>
  <c r="O4241" i="7" s="1"/>
  <c r="S4241" i="7"/>
  <c r="M6361" i="7"/>
  <c r="N6361" i="7" s="1"/>
  <c r="O6361" i="7" s="1"/>
  <c r="S6361" i="7"/>
  <c r="M6114" i="7"/>
  <c r="N6114" i="7" s="1"/>
  <c r="O6114" i="7" s="1"/>
  <c r="S6114" i="7"/>
  <c r="M5649" i="7"/>
  <c r="N5649" i="7" s="1"/>
  <c r="O5649" i="7" s="1"/>
  <c r="S5649" i="7"/>
  <c r="M6250" i="7"/>
  <c r="N6250" i="7" s="1"/>
  <c r="O6250" i="7" s="1"/>
  <c r="S6250" i="7"/>
  <c r="M5645" i="7"/>
  <c r="N5645" i="7" s="1"/>
  <c r="O5645" i="7" s="1"/>
  <c r="S5645" i="7"/>
  <c r="M651" i="7"/>
  <c r="N651" i="7" s="1"/>
  <c r="O651" i="7" s="1"/>
  <c r="S651" i="7"/>
  <c r="M2179" i="7"/>
  <c r="N2179" i="7" s="1"/>
  <c r="O2179" i="7" s="1"/>
  <c r="S2179" i="7"/>
  <c r="M3102" i="7"/>
  <c r="N3102" i="7" s="1"/>
  <c r="O3102" i="7" s="1"/>
  <c r="S3102" i="7"/>
  <c r="M3962" i="7"/>
  <c r="N3962" i="7" s="1"/>
  <c r="O3962" i="7" s="1"/>
  <c r="S3962" i="7"/>
  <c r="M5595" i="7"/>
  <c r="N5595" i="7" s="1"/>
  <c r="O5595" i="7" s="1"/>
  <c r="S5595" i="7"/>
  <c r="M3948" i="7"/>
  <c r="N3948" i="7" s="1"/>
  <c r="O3948" i="7" s="1"/>
  <c r="S3948" i="7"/>
  <c r="M5839" i="7"/>
  <c r="N5839" i="7" s="1"/>
  <c r="O5839" i="7" s="1"/>
  <c r="S5839" i="7"/>
  <c r="M400" i="7"/>
  <c r="N400" i="7" s="1"/>
  <c r="O400" i="7" s="1"/>
  <c r="S400" i="7"/>
  <c r="M2083" i="7"/>
  <c r="N2083" i="7" s="1"/>
  <c r="O2083" i="7" s="1"/>
  <c r="S2083" i="7"/>
  <c r="M5643" i="7"/>
  <c r="N5643" i="7" s="1"/>
  <c r="O5643" i="7" s="1"/>
  <c r="S5643" i="7"/>
  <c r="M5855" i="7"/>
  <c r="N5855" i="7" s="1"/>
  <c r="O5855" i="7" s="1"/>
  <c r="S5855" i="7"/>
  <c r="M25" i="7"/>
  <c r="N25" i="7" s="1"/>
  <c r="O25" i="7" s="1"/>
  <c r="S25" i="7"/>
  <c r="M2243" i="7"/>
  <c r="N2243" i="7" s="1"/>
  <c r="O2243" i="7" s="1"/>
  <c r="S2243" i="7"/>
  <c r="M2902" i="7"/>
  <c r="N2902" i="7" s="1"/>
  <c r="O2902" i="7" s="1"/>
  <c r="S2902" i="7"/>
  <c r="M2843" i="7"/>
  <c r="N2843" i="7" s="1"/>
  <c r="O2843" i="7" s="1"/>
  <c r="S2843" i="7"/>
  <c r="M3233" i="7"/>
  <c r="N3233" i="7" s="1"/>
  <c r="O3233" i="7" s="1"/>
  <c r="S3233" i="7"/>
  <c r="M5715" i="7"/>
  <c r="N5715" i="7" s="1"/>
  <c r="O5715" i="7" s="1"/>
  <c r="S5715" i="7"/>
  <c r="M3953" i="7"/>
  <c r="N3953" i="7" s="1"/>
  <c r="O3953" i="7" s="1"/>
  <c r="S3953" i="7"/>
  <c r="M2449" i="7"/>
  <c r="N2449" i="7" s="1"/>
  <c r="O2449" i="7" s="1"/>
  <c r="S2449" i="7"/>
  <c r="M5717" i="7"/>
  <c r="N5717" i="7" s="1"/>
  <c r="O5717" i="7" s="1"/>
  <c r="S5717" i="7"/>
  <c r="M1827" i="7"/>
  <c r="N1827" i="7" s="1"/>
  <c r="O1827" i="7" s="1"/>
  <c r="S1827" i="7"/>
  <c r="M2395" i="7"/>
  <c r="N2395" i="7" s="1"/>
  <c r="O2395" i="7" s="1"/>
  <c r="S2395" i="7"/>
  <c r="M3268" i="7"/>
  <c r="N3268" i="7" s="1"/>
  <c r="O3268" i="7" s="1"/>
  <c r="S3268" i="7"/>
  <c r="M4529" i="7"/>
  <c r="N4529" i="7" s="1"/>
  <c r="O4529" i="7" s="1"/>
  <c r="S4529" i="7"/>
  <c r="M3104" i="7"/>
  <c r="N3104" i="7" s="1"/>
  <c r="O3104" i="7" s="1"/>
  <c r="S3104" i="7"/>
  <c r="M4641" i="7"/>
  <c r="N4641" i="7" s="1"/>
  <c r="O4641" i="7" s="1"/>
  <c r="S4641" i="7"/>
  <c r="M5491" i="7"/>
  <c r="N5491" i="7" s="1"/>
  <c r="O5491" i="7" s="1"/>
  <c r="S5491" i="7"/>
  <c r="M2457" i="7"/>
  <c r="N2457" i="7" s="1"/>
  <c r="O2457" i="7" s="1"/>
  <c r="S2457" i="7"/>
  <c r="M6311" i="7"/>
  <c r="N6311" i="7" s="1"/>
  <c r="O6311" i="7" s="1"/>
  <c r="S6311" i="7"/>
  <c r="M1119" i="7"/>
  <c r="N1119" i="7" s="1"/>
  <c r="O1119" i="7" s="1"/>
  <c r="S1119" i="7"/>
  <c r="M200" i="7"/>
  <c r="N200" i="7" s="1"/>
  <c r="O200" i="7" s="1"/>
  <c r="S200" i="7"/>
  <c r="M610" i="7"/>
  <c r="N610" i="7" s="1"/>
  <c r="O610" i="7" s="1"/>
  <c r="S610" i="7"/>
  <c r="M2684" i="7"/>
  <c r="N2684" i="7" s="1"/>
  <c r="O2684" i="7" s="1"/>
  <c r="S2684" i="7"/>
  <c r="M2071" i="7"/>
  <c r="N2071" i="7" s="1"/>
  <c r="O2071" i="7" s="1"/>
  <c r="S2071" i="7"/>
  <c r="M2431" i="7"/>
  <c r="N2431" i="7" s="1"/>
  <c r="O2431" i="7" s="1"/>
  <c r="S2431" i="7"/>
  <c r="M3026" i="7"/>
  <c r="N3026" i="7" s="1"/>
  <c r="O3026" i="7" s="1"/>
  <c r="S3026" i="7"/>
  <c r="M3760" i="7"/>
  <c r="N3760" i="7" s="1"/>
  <c r="O3760" i="7" s="1"/>
  <c r="S3760" i="7"/>
  <c r="M3249" i="7"/>
  <c r="N3249" i="7" s="1"/>
  <c r="O3249" i="7" s="1"/>
  <c r="S3249" i="7"/>
  <c r="M4066" i="7"/>
  <c r="N4066" i="7" s="1"/>
  <c r="O4066" i="7" s="1"/>
  <c r="S4066" i="7"/>
  <c r="M2381" i="7"/>
  <c r="N2381" i="7" s="1"/>
  <c r="O2381" i="7" s="1"/>
  <c r="S2381" i="7"/>
  <c r="M3509" i="7"/>
  <c r="N3509" i="7" s="1"/>
  <c r="O3509" i="7" s="1"/>
  <c r="S3509" i="7"/>
  <c r="M4090" i="7"/>
  <c r="N4090" i="7" s="1"/>
  <c r="O4090" i="7" s="1"/>
  <c r="S4090" i="7"/>
  <c r="M2481" i="7"/>
  <c r="N2481" i="7" s="1"/>
  <c r="O2481" i="7" s="1"/>
  <c r="S2481" i="7"/>
  <c r="M5013" i="7"/>
  <c r="N5013" i="7" s="1"/>
  <c r="O5013" i="7" s="1"/>
  <c r="S5013" i="7"/>
  <c r="M4991" i="7"/>
  <c r="N4991" i="7" s="1"/>
  <c r="O4991" i="7" s="1"/>
  <c r="S4991" i="7"/>
  <c r="M5135" i="7"/>
  <c r="N5135" i="7" s="1"/>
  <c r="O5135" i="7" s="1"/>
  <c r="S5135" i="7"/>
  <c r="M5583" i="7"/>
  <c r="N5583" i="7" s="1"/>
  <c r="O5583" i="7" s="1"/>
  <c r="S5583" i="7"/>
  <c r="M2033" i="7"/>
  <c r="N2033" i="7" s="1"/>
  <c r="O2033" i="7" s="1"/>
  <c r="S2033" i="7"/>
  <c r="M1091" i="7"/>
  <c r="N1091" i="7" s="1"/>
  <c r="O1091" i="7" s="1"/>
  <c r="S1091" i="7"/>
  <c r="M598" i="7"/>
  <c r="N598" i="7" s="1"/>
  <c r="O598" i="7" s="1"/>
  <c r="S598" i="7"/>
  <c r="M1877" i="7"/>
  <c r="N1877" i="7" s="1"/>
  <c r="O1877" i="7" s="1"/>
  <c r="S1877" i="7"/>
  <c r="M3741" i="7"/>
  <c r="N3741" i="7" s="1"/>
  <c r="O3741" i="7" s="1"/>
  <c r="S3741" i="7"/>
  <c r="M4493" i="7"/>
  <c r="N4493" i="7" s="1"/>
  <c r="O4493" i="7" s="1"/>
  <c r="S4493" i="7"/>
  <c r="M1991" i="7"/>
  <c r="N1991" i="7" s="1"/>
  <c r="O1991" i="7" s="1"/>
  <c r="S1991" i="7"/>
  <c r="M3477" i="7"/>
  <c r="N3477" i="7" s="1"/>
  <c r="O3477" i="7" s="1"/>
  <c r="S3477" i="7"/>
  <c r="M3520" i="7"/>
  <c r="N3520" i="7" s="1"/>
  <c r="O3520" i="7" s="1"/>
  <c r="S3520" i="7"/>
  <c r="M16" i="7"/>
  <c r="N16" i="7" s="1"/>
  <c r="O16" i="7" s="1"/>
  <c r="S16" i="7"/>
  <c r="M4050" i="7"/>
  <c r="N4050" i="7" s="1"/>
  <c r="O4050" i="7" s="1"/>
  <c r="S4050" i="7"/>
  <c r="M1929" i="7"/>
  <c r="N1929" i="7" s="1"/>
  <c r="O1929" i="7" s="1"/>
  <c r="S1929" i="7"/>
  <c r="M4082" i="7"/>
  <c r="N4082" i="7" s="1"/>
  <c r="O4082" i="7" s="1"/>
  <c r="S4082" i="7"/>
  <c r="M5725" i="7"/>
  <c r="N5725" i="7" s="1"/>
  <c r="O5725" i="7" s="1"/>
  <c r="S5725" i="7"/>
  <c r="M2349" i="7"/>
  <c r="N2349" i="7" s="1"/>
  <c r="O2349" i="7" s="1"/>
  <c r="S2349" i="7"/>
  <c r="M4257" i="7"/>
  <c r="N4257" i="7" s="1"/>
  <c r="O4257" i="7" s="1"/>
  <c r="S4257" i="7"/>
  <c r="M6218" i="7"/>
  <c r="N6218" i="7" s="1"/>
  <c r="O6218" i="7" s="1"/>
  <c r="S6218" i="7"/>
  <c r="M5814" i="7"/>
  <c r="N5814" i="7" s="1"/>
  <c r="O5814" i="7" s="1"/>
  <c r="S5814" i="7"/>
  <c r="M562" i="7"/>
  <c r="N562" i="7" s="1"/>
  <c r="O562" i="7" s="1"/>
  <c r="S562" i="7"/>
  <c r="M2209" i="7"/>
  <c r="N2209" i="7" s="1"/>
  <c r="O2209" i="7" s="1"/>
  <c r="S2209" i="7"/>
  <c r="M1823" i="7"/>
  <c r="N1823" i="7" s="1"/>
  <c r="O1823" i="7" s="1"/>
  <c r="S1823" i="7"/>
  <c r="M3381" i="7"/>
  <c r="N3381" i="7" s="1"/>
  <c r="O3381" i="7" s="1"/>
  <c r="S3381" i="7"/>
  <c r="M2223" i="7"/>
  <c r="N2223" i="7" s="1"/>
  <c r="O2223" i="7" s="1"/>
  <c r="S2223" i="7"/>
  <c r="M2623" i="7"/>
  <c r="N2623" i="7" s="1"/>
  <c r="O2623" i="7" s="1"/>
  <c r="S2623" i="7"/>
  <c r="M2934" i="7"/>
  <c r="N2934" i="7" s="1"/>
  <c r="O2934" i="7" s="1"/>
  <c r="S2934" i="7"/>
  <c r="M3456" i="7"/>
  <c r="N3456" i="7" s="1"/>
  <c r="O3456" i="7" s="1"/>
  <c r="S3456" i="7"/>
  <c r="M3281" i="7"/>
  <c r="N3281" i="7" s="1"/>
  <c r="O3281" i="7" s="1"/>
  <c r="S3281" i="7"/>
  <c r="M1472" i="7"/>
  <c r="N1472" i="7" s="1"/>
  <c r="O1472" i="7" s="1"/>
  <c r="S1472" i="7"/>
  <c r="M3245" i="7"/>
  <c r="N3245" i="7" s="1"/>
  <c r="O3245" i="7" s="1"/>
  <c r="S3245" i="7"/>
  <c r="M4234" i="7"/>
  <c r="N4234" i="7" s="1"/>
  <c r="O4234" i="7" s="1"/>
  <c r="S4234" i="7"/>
  <c r="M4819" i="7"/>
  <c r="N4819" i="7" s="1"/>
  <c r="O4819" i="7" s="1"/>
  <c r="S4819" i="7"/>
  <c r="M5051" i="7"/>
  <c r="N5051" i="7" s="1"/>
  <c r="O5051" i="7" s="1"/>
  <c r="S5051" i="7"/>
  <c r="M5203" i="7"/>
  <c r="N5203" i="7" s="1"/>
  <c r="O5203" i="7" s="1"/>
  <c r="S5203" i="7"/>
  <c r="M2645" i="7"/>
  <c r="N2645" i="7" s="1"/>
  <c r="O2645" i="7" s="1"/>
  <c r="S2645" i="7"/>
  <c r="M5573" i="7"/>
  <c r="N5573" i="7" s="1"/>
  <c r="O5573" i="7" s="1"/>
  <c r="S5573" i="7"/>
  <c r="M2585" i="7"/>
  <c r="N2585" i="7" s="1"/>
  <c r="O2585" i="7" s="1"/>
  <c r="S2585" i="7"/>
  <c r="M4919" i="7"/>
  <c r="N4919" i="7" s="1"/>
  <c r="O4919" i="7" s="1"/>
  <c r="S4919" i="7"/>
  <c r="M5535" i="7"/>
  <c r="N5535" i="7" s="1"/>
  <c r="O5535" i="7" s="1"/>
  <c r="S5535" i="7"/>
  <c r="M1977" i="7"/>
  <c r="N1977" i="7" s="1"/>
  <c r="O1977" i="7" s="1"/>
  <c r="S1977" i="7"/>
  <c r="M4973" i="7"/>
  <c r="N4973" i="7" s="1"/>
  <c r="O4973" i="7" s="1"/>
  <c r="S4973" i="7"/>
  <c r="M6425" i="7"/>
  <c r="N6425" i="7" s="1"/>
  <c r="O6425" i="7" s="1"/>
  <c r="S6425" i="7"/>
  <c r="M1283" i="7"/>
  <c r="N1283" i="7" s="1"/>
  <c r="O1283" i="7" s="1"/>
  <c r="S1283" i="7"/>
  <c r="M762" i="7"/>
  <c r="N762" i="7" s="1"/>
  <c r="O762" i="7" s="1"/>
  <c r="M2553" i="7"/>
  <c r="N2553" i="7" s="1"/>
  <c r="O2553" i="7" s="1"/>
  <c r="S2553" i="7"/>
  <c r="M2786" i="7"/>
  <c r="N2786" i="7" s="1"/>
  <c r="O2786" i="7" s="1"/>
  <c r="S2786" i="7"/>
  <c r="M2261" i="7"/>
  <c r="N2261" i="7" s="1"/>
  <c r="O2261" i="7" s="1"/>
  <c r="S2261" i="7"/>
  <c r="M2279" i="7"/>
  <c r="N2279" i="7" s="1"/>
  <c r="O2279" i="7" s="1"/>
  <c r="S2279" i="7"/>
  <c r="M3902" i="7"/>
  <c r="N3902" i="7" s="1"/>
  <c r="O3902" i="7" s="1"/>
  <c r="S3902" i="7"/>
  <c r="M24" i="7"/>
  <c r="N24" i="7" s="1"/>
  <c r="O24" i="7" s="1"/>
  <c r="S24" i="7"/>
  <c r="M1885" i="7"/>
  <c r="N1885" i="7" s="1"/>
  <c r="O1885" i="7" s="1"/>
  <c r="S1885" i="7"/>
  <c r="M4638" i="7"/>
  <c r="N4638" i="7" s="1"/>
  <c r="O4638" i="7" s="1"/>
  <c r="S4638" i="7"/>
  <c r="M5276" i="7"/>
  <c r="N5276" i="7" s="1"/>
  <c r="O5276" i="7" s="1"/>
  <c r="S5276" i="7"/>
  <c r="M4605" i="7"/>
  <c r="N4605" i="7" s="1"/>
  <c r="O4605" i="7" s="1"/>
  <c r="S4605" i="7"/>
  <c r="M4145" i="7"/>
  <c r="N4145" i="7" s="1"/>
  <c r="O4145" i="7" s="1"/>
  <c r="S4145" i="7"/>
  <c r="M190" i="7"/>
  <c r="N190" i="7" s="1"/>
  <c r="O190" i="7" s="1"/>
  <c r="S190" i="7"/>
  <c r="M2371" i="7"/>
  <c r="N2371" i="7" s="1"/>
  <c r="O2371" i="7" s="1"/>
  <c r="S2371" i="7"/>
  <c r="M2822" i="7"/>
  <c r="N2822" i="7" s="1"/>
  <c r="O2822" i="7" s="1"/>
  <c r="S2822" i="7"/>
  <c r="M4556" i="7"/>
  <c r="N4556" i="7" s="1"/>
  <c r="O4556" i="7" s="1"/>
  <c r="S4556" i="7"/>
  <c r="M3384" i="7"/>
  <c r="N3384" i="7" s="1"/>
  <c r="O3384" i="7" s="1"/>
  <c r="S3384" i="7"/>
  <c r="M3372" i="7"/>
  <c r="N3372" i="7" s="1"/>
  <c r="O3372" i="7" s="1"/>
  <c r="S3372" i="7"/>
  <c r="M4932" i="7"/>
  <c r="N4932" i="7" s="1"/>
  <c r="O4932" i="7" s="1"/>
  <c r="S4932" i="7"/>
  <c r="M5787" i="7"/>
  <c r="N5787" i="7" s="1"/>
  <c r="O5787" i="7" s="1"/>
  <c r="S5787" i="7"/>
  <c r="M5876" i="7"/>
  <c r="N5876" i="7" s="1"/>
  <c r="O5876" i="7" s="1"/>
  <c r="S5876" i="7"/>
  <c r="M37" i="7"/>
  <c r="N37" i="7" s="1"/>
  <c r="O37" i="7" s="1"/>
  <c r="S37" i="7"/>
  <c r="M2115" i="7"/>
  <c r="N2115" i="7" s="1"/>
  <c r="O2115" i="7" s="1"/>
  <c r="S2115" i="7"/>
  <c r="M4433" i="7"/>
  <c r="N4433" i="7" s="1"/>
  <c r="O4433" i="7" s="1"/>
  <c r="S4433" i="7"/>
  <c r="M3917" i="7"/>
  <c r="N3917" i="7" s="1"/>
  <c r="O3917" i="7" s="1"/>
  <c r="M4013" i="7"/>
  <c r="N4013" i="7" s="1"/>
  <c r="O4013" i="7" s="1"/>
  <c r="S4013" i="7"/>
  <c r="M6365" i="7"/>
  <c r="N6365" i="7" s="1"/>
  <c r="O6365" i="7" s="1"/>
  <c r="S6365" i="7"/>
  <c r="M295" i="7"/>
  <c r="N295" i="7" s="1"/>
  <c r="O295" i="7" s="1"/>
  <c r="M1995" i="7"/>
  <c r="N1995" i="7" s="1"/>
  <c r="O1995" i="7" s="1"/>
  <c r="S1995" i="7"/>
  <c r="M2563" i="7"/>
  <c r="N2563" i="7" s="1"/>
  <c r="O2563" i="7" s="1"/>
  <c r="S2563" i="7"/>
  <c r="M114" i="7"/>
  <c r="N114" i="7" s="1"/>
  <c r="O114" i="7" s="1"/>
  <c r="S114" i="7"/>
  <c r="M1723" i="7"/>
  <c r="N1723" i="7" s="1"/>
  <c r="O1723" i="7" s="1"/>
  <c r="S1723" i="7"/>
  <c r="M2133" i="7"/>
  <c r="N2133" i="7" s="1"/>
  <c r="O2133" i="7" s="1"/>
  <c r="S2133" i="7"/>
  <c r="M6068" i="7"/>
  <c r="N6068" i="7" s="1"/>
  <c r="O6068" i="7" s="1"/>
  <c r="S6068" i="7"/>
  <c r="M1543" i="7"/>
  <c r="N1543" i="7" s="1"/>
  <c r="O1543" i="7" s="1"/>
  <c r="S1543" i="7"/>
  <c r="M2003" i="7"/>
  <c r="S2003" i="7"/>
  <c r="M2635" i="7"/>
  <c r="N2635" i="7" s="1"/>
  <c r="O2635" i="7" s="1"/>
  <c r="S2635" i="7"/>
  <c r="M2309" i="7"/>
  <c r="N2309" i="7" s="1"/>
  <c r="O2309" i="7" s="1"/>
  <c r="S2309" i="7"/>
  <c r="M5936" i="7"/>
  <c r="N5936" i="7" s="1"/>
  <c r="O5936" i="7" s="1"/>
  <c r="S5936" i="7"/>
  <c r="M5904" i="7"/>
  <c r="N5904" i="7" s="1"/>
  <c r="O5904" i="7" s="1"/>
  <c r="S5904" i="7"/>
  <c r="M1742" i="7"/>
  <c r="N1742" i="7" s="1"/>
  <c r="O1742" i="7" s="1"/>
  <c r="M1576" i="7"/>
  <c r="N1576" i="7" s="1"/>
  <c r="O1576" i="7" s="1"/>
  <c r="M575" i="7"/>
  <c r="N575" i="7" s="1"/>
  <c r="O575" i="7" s="1"/>
  <c r="M262" i="7"/>
  <c r="M3361" i="7"/>
  <c r="N3361" i="7" s="1"/>
  <c r="O3361" i="7" s="1"/>
  <c r="S3361" i="7"/>
  <c r="M3397" i="7"/>
  <c r="N3397" i="7" s="1"/>
  <c r="O3397" i="7" s="1"/>
  <c r="S3397" i="7"/>
  <c r="M2087" i="7"/>
  <c r="N2087" i="7" s="1"/>
  <c r="O2087" i="7" s="1"/>
  <c r="S2087" i="7"/>
  <c r="M2487" i="7"/>
  <c r="N2487" i="7" s="1"/>
  <c r="O2487" i="7" s="1"/>
  <c r="S2487" i="7"/>
  <c r="M2906" i="7"/>
  <c r="N2906" i="7" s="1"/>
  <c r="O2906" i="7" s="1"/>
  <c r="S2906" i="7"/>
  <c r="M3837" i="7"/>
  <c r="N3837" i="7" s="1"/>
  <c r="O3837" i="7" s="1"/>
  <c r="S3837" i="7"/>
  <c r="M3773" i="7"/>
  <c r="N3773" i="7" s="1"/>
  <c r="O3773" i="7" s="1"/>
  <c r="S3773" i="7"/>
  <c r="M4250" i="7"/>
  <c r="N4250" i="7" s="1"/>
  <c r="O4250" i="7" s="1"/>
  <c r="S4250" i="7"/>
  <c r="M3332" i="7"/>
  <c r="N3332" i="7" s="1"/>
  <c r="O3332" i="7" s="1"/>
  <c r="S3332" i="7"/>
  <c r="M5061" i="7"/>
  <c r="N5061" i="7" s="1"/>
  <c r="O5061" i="7" s="1"/>
  <c r="S5061" i="7"/>
  <c r="M5003" i="7"/>
  <c r="N5003" i="7" s="1"/>
  <c r="O5003" i="7" s="1"/>
  <c r="S5003" i="7"/>
  <c r="M5143" i="7"/>
  <c r="N5143" i="7" s="1"/>
  <c r="O5143" i="7" s="1"/>
  <c r="S5143" i="7"/>
  <c r="M2932" i="7"/>
  <c r="N2932" i="7" s="1"/>
  <c r="O2932" i="7" s="1"/>
  <c r="S2932" i="7"/>
  <c r="M4915" i="7"/>
  <c r="N4915" i="7" s="1"/>
  <c r="O4915" i="7" s="1"/>
  <c r="S4915" i="7"/>
  <c r="M6377" i="7"/>
  <c r="N6377" i="7" s="1"/>
  <c r="O6377" i="7" s="1"/>
  <c r="S6377" i="7"/>
  <c r="M5340" i="7"/>
  <c r="N5340" i="7" s="1"/>
  <c r="O5340" i="7" s="1"/>
  <c r="S5340" i="7"/>
  <c r="M3108" i="7"/>
  <c r="N3108" i="7" s="1"/>
  <c r="O3108" i="7" s="1"/>
  <c r="S3108" i="7"/>
  <c r="M147" i="7"/>
  <c r="N147" i="7" s="1"/>
  <c r="O147" i="7" s="1"/>
  <c r="S147" i="7"/>
  <c r="M518" i="7"/>
  <c r="N518" i="7" s="1"/>
  <c r="O518" i="7" s="1"/>
  <c r="S518" i="7"/>
  <c r="M1171" i="7"/>
  <c r="N1171" i="7" s="1"/>
  <c r="O1171" i="7" s="1"/>
  <c r="S1171" i="7"/>
  <c r="M3669" i="7"/>
  <c r="N3669" i="7" s="1"/>
  <c r="O3669" i="7" s="1"/>
  <c r="S3669" i="7"/>
  <c r="M4664" i="7"/>
  <c r="N4664" i="7" s="1"/>
  <c r="O4664" i="7" s="1"/>
  <c r="M2127" i="7"/>
  <c r="N2127" i="7" s="1"/>
  <c r="O2127" i="7" s="1"/>
  <c r="S2127" i="7"/>
  <c r="M3629" i="7"/>
  <c r="N3629" i="7" s="1"/>
  <c r="O3629" i="7" s="1"/>
  <c r="S3629" i="7"/>
  <c r="M3600" i="7"/>
  <c r="S3600" i="7"/>
  <c r="M162" i="7"/>
  <c r="N162" i="7" s="1"/>
  <c r="O162" i="7" s="1"/>
  <c r="S162" i="7"/>
  <c r="M3405" i="7"/>
  <c r="N3405" i="7" s="1"/>
  <c r="O3405" i="7" s="1"/>
  <c r="S3405" i="7"/>
  <c r="M2105" i="7"/>
  <c r="N2105" i="7" s="1"/>
  <c r="O2105" i="7" s="1"/>
  <c r="S2105" i="7"/>
  <c r="M3533" i="7"/>
  <c r="N3533" i="7" s="1"/>
  <c r="O3533" i="7" s="1"/>
  <c r="S3533" i="7"/>
  <c r="M5617" i="7"/>
  <c r="N5617" i="7" s="1"/>
  <c r="O5617" i="7" s="1"/>
  <c r="S5617" i="7"/>
  <c r="M3032" i="7"/>
  <c r="N3032" i="7" s="1"/>
  <c r="O3032" i="7" s="1"/>
  <c r="S3032" i="7"/>
  <c r="M3930" i="7"/>
  <c r="N3930" i="7" s="1"/>
  <c r="O3930" i="7" s="1"/>
  <c r="S3930" i="7"/>
  <c r="M4771" i="7"/>
  <c r="S4771" i="7"/>
  <c r="M6405" i="7"/>
  <c r="N6405" i="7" s="1"/>
  <c r="O6405" i="7" s="1"/>
  <c r="S6405" i="7"/>
  <c r="M6118" i="7"/>
  <c r="N6118" i="7" s="1"/>
  <c r="O6118" i="7" s="1"/>
  <c r="S6118" i="7"/>
  <c r="M5444" i="7"/>
  <c r="N5444" i="7" s="1"/>
  <c r="O5444" i="7" s="1"/>
  <c r="S5444" i="7"/>
  <c r="M6319" i="7"/>
  <c r="S6319" i="7"/>
  <c r="M5874" i="7"/>
  <c r="N5874" i="7" s="1"/>
  <c r="O5874" i="7" s="1"/>
  <c r="S5874" i="7"/>
  <c r="M5769" i="7"/>
  <c r="N5769" i="7" s="1"/>
  <c r="O5769" i="7" s="1"/>
  <c r="S5769" i="7"/>
  <c r="M987" i="7"/>
  <c r="N987" i="7" s="1"/>
  <c r="O987" i="7" s="1"/>
  <c r="S987" i="7"/>
  <c r="M703" i="7"/>
  <c r="S703" i="7"/>
  <c r="M654" i="7"/>
  <c r="N654" i="7" s="1"/>
  <c r="O654" i="7" s="1"/>
  <c r="S654" i="7"/>
  <c r="M2317" i="7"/>
  <c r="N2317" i="7" s="1"/>
  <c r="O2317" i="7" s="1"/>
  <c r="S2317" i="7"/>
  <c r="M4317" i="7"/>
  <c r="N4317" i="7" s="1"/>
  <c r="O4317" i="7" s="1"/>
  <c r="S4317" i="7"/>
  <c r="M1961" i="7"/>
  <c r="N1961" i="7" s="1"/>
  <c r="O1961" i="7" s="1"/>
  <c r="S1961" i="7"/>
  <c r="M2151" i="7"/>
  <c r="N2151" i="7" s="1"/>
  <c r="O2151" i="7" s="1"/>
  <c r="S2151" i="7"/>
  <c r="M2571" i="7"/>
  <c r="N2571" i="7" s="1"/>
  <c r="O2571" i="7" s="1"/>
  <c r="S2571" i="7"/>
  <c r="M2870" i="7"/>
  <c r="N2870" i="7" s="1"/>
  <c r="O2870" i="7" s="1"/>
  <c r="S2870" i="7"/>
  <c r="M2089" i="7"/>
  <c r="S2089" i="7"/>
  <c r="M3621" i="7"/>
  <c r="N3621" i="7" s="1"/>
  <c r="O3621" i="7" s="1"/>
  <c r="S3621" i="7"/>
  <c r="M1690" i="7"/>
  <c r="N1690" i="7" s="1"/>
  <c r="O1690" i="7" s="1"/>
  <c r="M2425" i="7"/>
  <c r="N2425" i="7" s="1"/>
  <c r="O2425" i="7" s="1"/>
  <c r="S2425" i="7"/>
  <c r="M1771" i="7"/>
  <c r="N1771" i="7" s="1"/>
  <c r="O1771" i="7" s="1"/>
  <c r="S1771" i="7"/>
  <c r="M5023" i="7"/>
  <c r="N5023" i="7" s="1"/>
  <c r="O5023" i="7" s="1"/>
  <c r="S5023" i="7"/>
  <c r="M5167" i="7"/>
  <c r="N5167" i="7" s="1"/>
  <c r="O5167" i="7" s="1"/>
  <c r="S5167" i="7"/>
  <c r="M5021" i="7"/>
  <c r="N5021" i="7" s="1"/>
  <c r="O5021" i="7" s="1"/>
  <c r="S5021" i="7"/>
  <c r="M5518" i="7"/>
  <c r="N5518" i="7" s="1"/>
  <c r="O5518" i="7" s="1"/>
  <c r="S5518" i="7"/>
  <c r="M2357" i="7"/>
  <c r="N2357" i="7" s="1"/>
  <c r="O2357" i="7" s="1"/>
  <c r="S2357" i="7"/>
  <c r="M3224" i="7"/>
  <c r="N3224" i="7" s="1"/>
  <c r="O3224" i="7" s="1"/>
  <c r="M5236" i="7"/>
  <c r="N5236" i="7" s="1"/>
  <c r="O5236" i="7" s="1"/>
  <c r="M3369" i="7"/>
  <c r="N3369" i="7" s="1"/>
  <c r="O3369" i="7" s="1"/>
  <c r="S3369" i="7"/>
  <c r="M5017" i="7"/>
  <c r="N5017" i="7" s="1"/>
  <c r="O5017" i="7" s="1"/>
  <c r="M879" i="7"/>
  <c r="N879" i="7" s="1"/>
  <c r="O879" i="7" s="1"/>
  <c r="S879" i="7"/>
  <c r="M1195" i="7"/>
  <c r="N1195" i="7" s="1"/>
  <c r="O1195" i="7" s="1"/>
  <c r="S1195" i="7"/>
  <c r="M1711" i="7"/>
  <c r="N1711" i="7" s="1"/>
  <c r="O1711" i="7" s="1"/>
  <c r="S1711" i="7"/>
  <c r="M4042" i="7"/>
  <c r="N4042" i="7" s="1"/>
  <c r="O4042" i="7" s="1"/>
  <c r="S4042" i="7"/>
  <c r="M2265" i="7"/>
  <c r="N2265" i="7" s="1"/>
  <c r="O2265" i="7" s="1"/>
  <c r="S2265" i="7"/>
  <c r="M2295" i="7"/>
  <c r="N2295" i="7" s="1"/>
  <c r="O2295" i="7" s="1"/>
  <c r="S2295" i="7"/>
  <c r="M3421" i="7"/>
  <c r="N3421" i="7" s="1"/>
  <c r="O3421" i="7" s="1"/>
  <c r="M4706" i="7"/>
  <c r="N4706" i="7" s="1"/>
  <c r="O4706" i="7" s="1"/>
  <c r="S4706" i="7"/>
  <c r="M1865" i="7"/>
  <c r="N1865" i="7" s="1"/>
  <c r="O1865" i="7" s="1"/>
  <c r="M4602" i="7"/>
  <c r="N4602" i="7" s="1"/>
  <c r="O4602" i="7" s="1"/>
  <c r="S4602" i="7"/>
  <c r="M5495" i="7"/>
  <c r="N5495" i="7" s="1"/>
  <c r="O5495" i="7" s="1"/>
  <c r="S5495" i="7"/>
  <c r="M4618" i="7"/>
  <c r="N4618" i="7" s="1"/>
  <c r="O4618" i="7" s="1"/>
  <c r="S4618" i="7"/>
  <c r="M5753" i="7"/>
  <c r="N5753" i="7" s="1"/>
  <c r="O5753" i="7" s="1"/>
  <c r="S5753" i="7"/>
  <c r="M3941" i="7"/>
  <c r="N3941" i="7" s="1"/>
  <c r="O3941" i="7" s="1"/>
  <c r="S3941" i="7"/>
  <c r="M5847" i="7"/>
  <c r="N5847" i="7" s="1"/>
  <c r="O5847" i="7" s="1"/>
  <c r="S5847" i="7"/>
  <c r="M5916" i="7"/>
  <c r="N5916" i="7" s="1"/>
  <c r="O5916" i="7" s="1"/>
  <c r="S5916" i="7"/>
  <c r="M6126" i="7"/>
  <c r="N6126" i="7" s="1"/>
  <c r="O6126" i="7" s="1"/>
  <c r="S6126" i="7"/>
  <c r="M5456" i="7"/>
  <c r="N5456" i="7" s="1"/>
  <c r="O5456" i="7" s="1"/>
  <c r="S5456" i="7"/>
  <c r="M1751" i="7"/>
  <c r="N1751" i="7" s="1"/>
  <c r="O1751" i="7" s="1"/>
  <c r="S1751" i="7"/>
  <c r="M1250" i="7"/>
  <c r="N1250" i="7" s="1"/>
  <c r="O1250" i="7" s="1"/>
  <c r="S1250" i="7"/>
  <c r="M1729" i="7"/>
  <c r="N1729" i="7" s="1"/>
  <c r="O1729" i="7" s="1"/>
  <c r="S1729" i="7"/>
  <c r="M3796" i="7"/>
  <c r="N3796" i="7" s="1"/>
  <c r="O3796" i="7" s="1"/>
  <c r="S3796" i="7"/>
  <c r="M1700" i="7"/>
  <c r="N1700" i="7" s="1"/>
  <c r="O1700" i="7" s="1"/>
  <c r="S1700" i="7"/>
  <c r="M6067" i="7"/>
  <c r="S6067" i="7"/>
  <c r="M2711" i="7"/>
  <c r="N2711" i="7" s="1"/>
  <c r="O2711" i="7" s="1"/>
  <c r="S2711" i="7"/>
  <c r="M2248" i="7"/>
  <c r="N2248" i="7" s="1"/>
  <c r="O2248" i="7" s="1"/>
  <c r="S2248" i="7"/>
  <c r="M842" i="7"/>
  <c r="N842" i="7" s="1"/>
  <c r="O842" i="7" s="1"/>
  <c r="S842" i="7"/>
  <c r="M1182" i="7"/>
  <c r="N1182" i="7" s="1"/>
  <c r="O1182" i="7" s="1"/>
  <c r="S1182" i="7"/>
  <c r="M1338" i="7"/>
  <c r="N1338" i="7" s="1"/>
  <c r="O1338" i="7" s="1"/>
  <c r="S1338" i="7"/>
  <c r="M310" i="7"/>
  <c r="N310" i="7" s="1"/>
  <c r="O310" i="7" s="1"/>
  <c r="S310" i="7"/>
  <c r="M794" i="7"/>
  <c r="N794" i="7" s="1"/>
  <c r="O794" i="7" s="1"/>
  <c r="S794" i="7"/>
  <c r="M538" i="7"/>
  <c r="N538" i="7" s="1"/>
  <c r="O538" i="7" s="1"/>
  <c r="M6005" i="7"/>
  <c r="N6005" i="7" s="1"/>
  <c r="O6005" i="7" s="1"/>
  <c r="S6005" i="7"/>
  <c r="M5318" i="7"/>
  <c r="S5318" i="7"/>
  <c r="M6274" i="7"/>
  <c r="N6274" i="7" s="1"/>
  <c r="O6274" i="7" s="1"/>
  <c r="S6274" i="7"/>
  <c r="M4652" i="7"/>
  <c r="N4652" i="7" s="1"/>
  <c r="O4652" i="7" s="1"/>
  <c r="S4652" i="7"/>
  <c r="M5506" i="7"/>
  <c r="N5506" i="7" s="1"/>
  <c r="O5506" i="7" s="1"/>
  <c r="S5506" i="7"/>
  <c r="M661" i="7"/>
  <c r="N661" i="7" s="1"/>
  <c r="O661" i="7" s="1"/>
  <c r="S661" i="7"/>
  <c r="M4169" i="7"/>
  <c r="N4169" i="7" s="1"/>
  <c r="O4169" i="7" s="1"/>
  <c r="S4169" i="7"/>
  <c r="M398" i="7"/>
  <c r="N398" i="7" s="1"/>
  <c r="O398" i="7" s="1"/>
  <c r="S398" i="7"/>
  <c r="M3556" i="7"/>
  <c r="N3556" i="7" s="1"/>
  <c r="O3556" i="7" s="1"/>
  <c r="S3556" i="7"/>
  <c r="M3688" i="7"/>
  <c r="N3688" i="7" s="1"/>
  <c r="O3688" i="7" s="1"/>
  <c r="S3688" i="7"/>
  <c r="M1732" i="7"/>
  <c r="N1732" i="7" s="1"/>
  <c r="O1732" i="7" s="1"/>
  <c r="M4715" i="7"/>
  <c r="N4715" i="7" s="1"/>
  <c r="O4715" i="7" s="1"/>
  <c r="M4570" i="7"/>
  <c r="N4570" i="7" s="1"/>
  <c r="O4570" i="7" s="1"/>
  <c r="M2807" i="7"/>
  <c r="N2807" i="7" s="1"/>
  <c r="O2807" i="7" s="1"/>
  <c r="S2807" i="7"/>
  <c r="M1693" i="7"/>
  <c r="N1693" i="7" s="1"/>
  <c r="O1693" i="7" s="1"/>
  <c r="S1693" i="7"/>
  <c r="M1370" i="7"/>
  <c r="N1370" i="7" s="1"/>
  <c r="O1370" i="7" s="1"/>
  <c r="S1370" i="7"/>
  <c r="M4719" i="7"/>
  <c r="N4719" i="7" s="1"/>
  <c r="O4719" i="7" s="1"/>
  <c r="S4719" i="7"/>
  <c r="M1655" i="7"/>
  <c r="N1655" i="7" s="1"/>
  <c r="O1655" i="7" s="1"/>
  <c r="S1655" i="7"/>
  <c r="M6229" i="7"/>
  <c r="N6229" i="7" s="1"/>
  <c r="O6229" i="7" s="1"/>
  <c r="S6229" i="7"/>
  <c r="M1647" i="7"/>
  <c r="N1647" i="7" s="1"/>
  <c r="O1647" i="7" s="1"/>
  <c r="S1647" i="7"/>
  <c r="M565" i="7"/>
  <c r="N565" i="7" s="1"/>
  <c r="O565" i="7" s="1"/>
  <c r="S565" i="7"/>
  <c r="M139" i="7"/>
  <c r="N139" i="7" s="1"/>
  <c r="O139" i="7" s="1"/>
  <c r="S139" i="7"/>
  <c r="M551" i="7"/>
  <c r="N551" i="7" s="1"/>
  <c r="O551" i="7" s="1"/>
  <c r="M3996" i="7"/>
  <c r="N3996" i="7" s="1"/>
  <c r="O3996" i="7" s="1"/>
  <c r="S3996" i="7"/>
  <c r="M1575" i="7"/>
  <c r="N1575" i="7" s="1"/>
  <c r="O1575" i="7" s="1"/>
  <c r="S1575" i="7"/>
  <c r="M557" i="7"/>
  <c r="N557" i="7" s="1"/>
  <c r="O557" i="7" s="1"/>
  <c r="S557" i="7"/>
  <c r="M326" i="7"/>
  <c r="N326" i="7" s="1"/>
  <c r="O326" i="7" s="1"/>
  <c r="S326" i="7"/>
  <c r="M3138" i="7"/>
  <c r="N3138" i="7" s="1"/>
  <c r="O3138" i="7" s="1"/>
  <c r="M1527" i="7"/>
  <c r="N1527" i="7" s="1"/>
  <c r="O1527" i="7" s="1"/>
  <c r="S1527" i="7"/>
  <c r="M1476" i="7"/>
  <c r="N1476" i="7" s="1"/>
  <c r="O1476" i="7" s="1"/>
  <c r="M710" i="7"/>
  <c r="N710" i="7" s="1"/>
  <c r="O710" i="7" s="1"/>
  <c r="S710" i="7"/>
  <c r="M5522" i="7"/>
  <c r="N5522" i="7" s="1"/>
  <c r="O5522" i="7" s="1"/>
  <c r="S5522" i="7"/>
  <c r="M1634" i="7"/>
  <c r="N1634" i="7" s="1"/>
  <c r="O1634" i="7" s="1"/>
  <c r="S1634" i="7"/>
  <c r="M890" i="7"/>
  <c r="N890" i="7" s="1"/>
  <c r="O890" i="7" s="1"/>
  <c r="S890" i="7"/>
  <c r="M1062" i="7"/>
  <c r="N1062" i="7" s="1"/>
  <c r="O1062" i="7" s="1"/>
  <c r="S1062" i="7"/>
  <c r="M1222" i="7"/>
  <c r="N1222" i="7" s="1"/>
  <c r="O1222" i="7" s="1"/>
  <c r="S1222" i="7"/>
  <c r="M1374" i="7"/>
  <c r="N1374" i="7" s="1"/>
  <c r="O1374" i="7" s="1"/>
  <c r="S1374" i="7"/>
  <c r="M443" i="7"/>
  <c r="S443" i="7"/>
  <c r="M131" i="7"/>
  <c r="N131" i="7" s="1"/>
  <c r="O131" i="7" s="1"/>
  <c r="M1704" i="7"/>
  <c r="N1704" i="7" s="1"/>
  <c r="O1704" i="7" s="1"/>
  <c r="M1782" i="7"/>
  <c r="N1782" i="7" s="1"/>
  <c r="O1782" i="7" s="1"/>
  <c r="M4201" i="7"/>
  <c r="N4201" i="7" s="1"/>
  <c r="O4201" i="7" s="1"/>
  <c r="S4201" i="7"/>
  <c r="M4425" i="7"/>
  <c r="N4425" i="7" s="1"/>
  <c r="O4425" i="7" s="1"/>
  <c r="S4425" i="7"/>
  <c r="M4857" i="7"/>
  <c r="N4857" i="7" s="1"/>
  <c r="O4857" i="7" s="1"/>
  <c r="S4857" i="7"/>
  <c r="M1644" i="7"/>
  <c r="N1644" i="7" s="1"/>
  <c r="O1644" i="7" s="1"/>
  <c r="M3464" i="7"/>
  <c r="N3464" i="7" s="1"/>
  <c r="O3464" i="7" s="1"/>
  <c r="S3464" i="7"/>
  <c r="M3596" i="7"/>
  <c r="N3596" i="7" s="1"/>
  <c r="O3596" i="7" s="1"/>
  <c r="S3596" i="7"/>
  <c r="M3832" i="7"/>
  <c r="N3832" i="7" s="1"/>
  <c r="O3832" i="7" s="1"/>
  <c r="S3832" i="7"/>
  <c r="M2723" i="7"/>
  <c r="N2723" i="7" s="1"/>
  <c r="O2723" i="7" s="1"/>
  <c r="S2723" i="7"/>
  <c r="M187" i="7"/>
  <c r="N187" i="7" s="1"/>
  <c r="O187" i="7" s="1"/>
  <c r="S187" i="7"/>
  <c r="M5325" i="7"/>
  <c r="N5325" i="7" s="1"/>
  <c r="O5325" i="7" s="1"/>
  <c r="S5325" i="7"/>
  <c r="M6270" i="7"/>
  <c r="N6270" i="7" s="1"/>
  <c r="O6270" i="7" s="1"/>
  <c r="S6270" i="7"/>
  <c r="M2787" i="7"/>
  <c r="N2787" i="7" s="1"/>
  <c r="O2787" i="7" s="1"/>
  <c r="S2787" i="7"/>
  <c r="M5326" i="7"/>
  <c r="N5326" i="7" s="1"/>
  <c r="O5326" i="7" s="1"/>
  <c r="S5326" i="7"/>
  <c r="M5965" i="7"/>
  <c r="N5965" i="7" s="1"/>
  <c r="O5965" i="7" s="1"/>
  <c r="S5965" i="7"/>
  <c r="M1494" i="7"/>
  <c r="N1494" i="7" s="1"/>
  <c r="O1494" i="7" s="1"/>
  <c r="S1494" i="7"/>
  <c r="M874" i="7"/>
  <c r="N874" i="7" s="1"/>
  <c r="O874" i="7" s="1"/>
  <c r="S874" i="7"/>
  <c r="M1046" i="7"/>
  <c r="N1046" i="7" s="1"/>
  <c r="O1046" i="7" s="1"/>
  <c r="S1046" i="7"/>
  <c r="M1210" i="7"/>
  <c r="N1210" i="7" s="1"/>
  <c r="O1210" i="7" s="1"/>
  <c r="S1210" i="7"/>
  <c r="M1362" i="7"/>
  <c r="N1362" i="7" s="1"/>
  <c r="O1362" i="7" s="1"/>
  <c r="S1362" i="7"/>
  <c r="M2675" i="7"/>
  <c r="N2675" i="7" s="1"/>
  <c r="O2675" i="7" s="1"/>
  <c r="S2675" i="7"/>
  <c r="M4229" i="7"/>
  <c r="N4229" i="7" s="1"/>
  <c r="O4229" i="7" s="1"/>
  <c r="S4229" i="7"/>
  <c r="M4453" i="7"/>
  <c r="N4453" i="7" s="1"/>
  <c r="O4453" i="7" s="1"/>
  <c r="S4453" i="7"/>
  <c r="M3484" i="7"/>
  <c r="N3484" i="7" s="1"/>
  <c r="O3484" i="7" s="1"/>
  <c r="S3484" i="7"/>
  <c r="M3788" i="7"/>
  <c r="N3788" i="7" s="1"/>
  <c r="O3788" i="7" s="1"/>
  <c r="S3788" i="7"/>
  <c r="M4707" i="7"/>
  <c r="N4707" i="7" s="1"/>
  <c r="O4707" i="7" s="1"/>
  <c r="M5981" i="7"/>
  <c r="N5981" i="7" s="1"/>
  <c r="O5981" i="7" s="1"/>
  <c r="S5981" i="7"/>
  <c r="M6346" i="7"/>
  <c r="N6346" i="7" s="1"/>
  <c r="O6346" i="7" s="1"/>
  <c r="S6346" i="7"/>
  <c r="M982" i="7"/>
  <c r="N982" i="7" s="1"/>
  <c r="O982" i="7" s="1"/>
  <c r="S982" i="7"/>
  <c r="M1194" i="7"/>
  <c r="N1194" i="7" s="1"/>
  <c r="O1194" i="7" s="1"/>
  <c r="S1194" i="7"/>
  <c r="M1793" i="7"/>
  <c r="N1793" i="7" s="1"/>
  <c r="O1793" i="7" s="1"/>
  <c r="S1793" i="7"/>
  <c r="M4085" i="7"/>
  <c r="N4085" i="7" s="1"/>
  <c r="O4085" i="7" s="1"/>
  <c r="S4085" i="7"/>
  <c r="M4627" i="7"/>
  <c r="N4627" i="7" s="1"/>
  <c r="O4627" i="7" s="1"/>
  <c r="S4627" i="7"/>
  <c r="M121" i="7"/>
  <c r="N121" i="7" s="1"/>
  <c r="O121" i="7" s="1"/>
  <c r="S121" i="7"/>
  <c r="M5925" i="7"/>
  <c r="N5925" i="7" s="1"/>
  <c r="O5925" i="7" s="1"/>
  <c r="S5925" i="7"/>
  <c r="M1656" i="7"/>
  <c r="N1656" i="7" s="1"/>
  <c r="O1656" i="7" s="1"/>
  <c r="M176" i="7"/>
  <c r="N176" i="7" s="1"/>
  <c r="O176" i="7" s="1"/>
  <c r="S176" i="7"/>
  <c r="M739" i="7"/>
  <c r="N739" i="7" s="1"/>
  <c r="O739" i="7" s="1"/>
  <c r="M962" i="7"/>
  <c r="N962" i="7" s="1"/>
  <c r="O962" i="7" s="1"/>
  <c r="S962" i="7"/>
  <c r="M1142" i="7"/>
  <c r="N1142" i="7" s="1"/>
  <c r="O1142" i="7" s="1"/>
  <c r="S1142" i="7"/>
  <c r="M1334" i="7"/>
  <c r="N1334" i="7" s="1"/>
  <c r="O1334" i="7" s="1"/>
  <c r="S1334" i="7"/>
  <c r="M4069" i="7"/>
  <c r="N4069" i="7" s="1"/>
  <c r="O4069" i="7" s="1"/>
  <c r="S4069" i="7"/>
  <c r="M4325" i="7"/>
  <c r="N4325" i="7" s="1"/>
  <c r="O4325" i="7" s="1"/>
  <c r="S4325" i="7"/>
  <c r="M3560" i="7"/>
  <c r="N3560" i="7" s="1"/>
  <c r="O3560" i="7" s="1"/>
  <c r="S3560" i="7"/>
  <c r="M3692" i="7"/>
  <c r="N3692" i="7" s="1"/>
  <c r="O3692" i="7" s="1"/>
  <c r="S3692" i="7"/>
  <c r="M361" i="7"/>
  <c r="M5282" i="7"/>
  <c r="N5282" i="7" s="1"/>
  <c r="O5282" i="7" s="1"/>
  <c r="S5282" i="7"/>
  <c r="M5996" i="7"/>
  <c r="N5996" i="7" s="1"/>
  <c r="O5996" i="7" s="1"/>
  <c r="S5996" i="7"/>
  <c r="M6048" i="7"/>
  <c r="N6048" i="7" s="1"/>
  <c r="O6048" i="7" s="1"/>
  <c r="S6048" i="7"/>
  <c r="M41" i="7"/>
  <c r="N41" i="7" s="1"/>
  <c r="O41" i="7" s="1"/>
  <c r="S41" i="7"/>
  <c r="M2794" i="7"/>
  <c r="N2794" i="7" s="1"/>
  <c r="O2794" i="7" s="1"/>
  <c r="S2794" i="7"/>
  <c r="M186" i="7"/>
  <c r="N186" i="7" s="1"/>
  <c r="O186" i="7" s="1"/>
  <c r="S186" i="7"/>
  <c r="M1843" i="7"/>
  <c r="N1843" i="7" s="1"/>
  <c r="O1843" i="7" s="1"/>
  <c r="S1843" i="7"/>
  <c r="M2107" i="7"/>
  <c r="N2107" i="7" s="1"/>
  <c r="O2107" i="7" s="1"/>
  <c r="S2107" i="7"/>
  <c r="M5254" i="7"/>
  <c r="N5254" i="7" s="1"/>
  <c r="O5254" i="7" s="1"/>
  <c r="S5254" i="7"/>
  <c r="M5532" i="7"/>
  <c r="N5532" i="7" s="1"/>
  <c r="O5532" i="7" s="1"/>
  <c r="M1717" i="7"/>
  <c r="N1717" i="7" s="1"/>
  <c r="O1717" i="7" s="1"/>
  <c r="S1717" i="7"/>
  <c r="M240" i="7"/>
  <c r="N240" i="7" s="1"/>
  <c r="O240" i="7" s="1"/>
  <c r="S240" i="7"/>
  <c r="M1014" i="7"/>
  <c r="N1014" i="7" s="1"/>
  <c r="O1014" i="7" s="1"/>
  <c r="S1014" i="7"/>
  <c r="M1214" i="7"/>
  <c r="N1214" i="7" s="1"/>
  <c r="O1214" i="7" s="1"/>
  <c r="S1214" i="7"/>
  <c r="M349" i="7"/>
  <c r="S349" i="7"/>
  <c r="M4457" i="7"/>
  <c r="N4457" i="7" s="1"/>
  <c r="O4457" i="7" s="1"/>
  <c r="S4457" i="7"/>
  <c r="M3736" i="7"/>
  <c r="N3736" i="7" s="1"/>
  <c r="O3736" i="7" s="1"/>
  <c r="S3736" i="7"/>
  <c r="M6008" i="7"/>
  <c r="N6008" i="7" s="1"/>
  <c r="O6008" i="7" s="1"/>
  <c r="S6008" i="7"/>
  <c r="M5290" i="7"/>
  <c r="N5290" i="7" s="1"/>
  <c r="O5290" i="7" s="1"/>
  <c r="S5290" i="7"/>
  <c r="M6032" i="7"/>
  <c r="N6032" i="7" s="1"/>
  <c r="O6032" i="7" s="1"/>
  <c r="S6032" i="7"/>
  <c r="M862" i="7"/>
  <c r="N862" i="7" s="1"/>
  <c r="O862" i="7" s="1"/>
  <c r="S862" i="7"/>
  <c r="M1074" i="7"/>
  <c r="N1074" i="7" s="1"/>
  <c r="O1074" i="7" s="1"/>
  <c r="S1074" i="7"/>
  <c r="M1386" i="7"/>
  <c r="N1386" i="7" s="1"/>
  <c r="O1386" i="7" s="1"/>
  <c r="S1386" i="7"/>
  <c r="M3608" i="7"/>
  <c r="N3608" i="7" s="1"/>
  <c r="O3608" i="7" s="1"/>
  <c r="S3608" i="7"/>
  <c r="M1588" i="7"/>
  <c r="N1588" i="7" s="1"/>
  <c r="O1588" i="7" s="1"/>
  <c r="S1588" i="7"/>
  <c r="M179" i="7"/>
  <c r="N179" i="7" s="1"/>
  <c r="O179" i="7" s="1"/>
  <c r="S179" i="7"/>
  <c r="M4643" i="7"/>
  <c r="N4643" i="7" s="1"/>
  <c r="O4643" i="7" s="1"/>
  <c r="S4643" i="7"/>
  <c r="M6259" i="7"/>
  <c r="N6259" i="7" s="1"/>
  <c r="O6259" i="7" s="1"/>
  <c r="S6259" i="7"/>
  <c r="M5969" i="7"/>
  <c r="N5969" i="7" s="1"/>
  <c r="O5969" i="7" s="1"/>
  <c r="S5969" i="7"/>
  <c r="M1650" i="7"/>
  <c r="N1650" i="7" s="1"/>
  <c r="O1650" i="7" s="1"/>
  <c r="M539" i="7"/>
  <c r="N539" i="7" s="1"/>
  <c r="O539" i="7" s="1"/>
  <c r="M4547" i="7"/>
  <c r="N4547" i="7" s="1"/>
  <c r="O4547" i="7" s="1"/>
  <c r="S4547" i="7"/>
  <c r="M6384" i="7"/>
  <c r="N6384" i="7" s="1"/>
  <c r="O6384" i="7" s="1"/>
  <c r="S6384" i="7"/>
  <c r="M294" i="7"/>
  <c r="N294" i="7" s="1"/>
  <c r="O294" i="7" s="1"/>
  <c r="M645" i="7"/>
  <c r="N645" i="7" s="1"/>
  <c r="O645" i="7" s="1"/>
  <c r="S645" i="7"/>
  <c r="M1600" i="7"/>
  <c r="N1600" i="7" s="1"/>
  <c r="O1600" i="7" s="1"/>
  <c r="S1600" i="7"/>
  <c r="M742" i="7"/>
  <c r="N742" i="7" s="1"/>
  <c r="O742" i="7" s="1"/>
  <c r="S742" i="7"/>
  <c r="M4012" i="7"/>
  <c r="N4012" i="7" s="1"/>
  <c r="O4012" i="7" s="1"/>
  <c r="S4012" i="7"/>
  <c r="M5937" i="7"/>
  <c r="N5937" i="7" s="1"/>
  <c r="O5937" i="7" s="1"/>
  <c r="S5937" i="7"/>
  <c r="M513" i="7"/>
  <c r="S513" i="7"/>
  <c r="M817" i="7"/>
  <c r="N817" i="7" s="1"/>
  <c r="O817" i="7" s="1"/>
  <c r="S817" i="7"/>
  <c r="M2859" i="7"/>
  <c r="N2859" i="7" s="1"/>
  <c r="O2859" i="7" s="1"/>
  <c r="M3876" i="7"/>
  <c r="N3876" i="7" s="1"/>
  <c r="O3876" i="7" s="1"/>
  <c r="M5953" i="7"/>
  <c r="N5953" i="7" s="1"/>
  <c r="O5953" i="7" s="1"/>
  <c r="S5953" i="7"/>
  <c r="M637" i="7"/>
  <c r="N637" i="7" s="1"/>
  <c r="O637" i="7" s="1"/>
  <c r="S637" i="7"/>
  <c r="M906" i="7"/>
  <c r="N906" i="7" s="1"/>
  <c r="O906" i="7" s="1"/>
  <c r="S906" i="7"/>
  <c r="M1082" i="7"/>
  <c r="N1082" i="7" s="1"/>
  <c r="O1082" i="7" s="1"/>
  <c r="S1082" i="7"/>
  <c r="M1238" i="7"/>
  <c r="N1238" i="7" s="1"/>
  <c r="O1238" i="7" s="1"/>
  <c r="S1238" i="7"/>
  <c r="M1394" i="7"/>
  <c r="N1394" i="7" s="1"/>
  <c r="O1394" i="7" s="1"/>
  <c r="S1394" i="7"/>
  <c r="M425" i="7"/>
  <c r="N425" i="7" s="1"/>
  <c r="O425" i="7" s="1"/>
  <c r="S425" i="7"/>
  <c r="M4137" i="7"/>
  <c r="N4137" i="7" s="1"/>
  <c r="O4137" i="7" s="1"/>
  <c r="S4137" i="7"/>
  <c r="M4405" i="7"/>
  <c r="N4405" i="7" s="1"/>
  <c r="O4405" i="7" s="1"/>
  <c r="S4405" i="7"/>
  <c r="M3480" i="7"/>
  <c r="N3480" i="7" s="1"/>
  <c r="O3480" i="7" s="1"/>
  <c r="S3480" i="7"/>
  <c r="M3612" i="7"/>
  <c r="N3612" i="7" s="1"/>
  <c r="O3612" i="7" s="1"/>
  <c r="S3612" i="7"/>
  <c r="M497" i="7"/>
  <c r="N497" i="7" s="1"/>
  <c r="O497" i="7" s="1"/>
  <c r="S497" i="7"/>
  <c r="M1716" i="7"/>
  <c r="N1716" i="7" s="1"/>
  <c r="O1716" i="7" s="1"/>
  <c r="S1716" i="7"/>
  <c r="M2761" i="7"/>
  <c r="N2761" i="7" s="1"/>
  <c r="O2761" i="7" s="1"/>
  <c r="S2761" i="7"/>
  <c r="M5452" i="7"/>
  <c r="N5452" i="7" s="1"/>
  <c r="O5452" i="7" s="1"/>
  <c r="S5452" i="7"/>
  <c r="M6263" i="7"/>
  <c r="N6263" i="7" s="1"/>
  <c r="O6263" i="7" s="1"/>
  <c r="S6263" i="7"/>
  <c r="M385" i="7"/>
  <c r="N385" i="7" s="1"/>
  <c r="O385" i="7" s="1"/>
  <c r="S385" i="7"/>
  <c r="M1672" i="7"/>
  <c r="N1672" i="7" s="1"/>
  <c r="O1672" i="7" s="1"/>
  <c r="S1672" i="7"/>
  <c r="M930" i="7"/>
  <c r="N930" i="7" s="1"/>
  <c r="O930" i="7" s="1"/>
  <c r="S930" i="7"/>
  <c r="M1110" i="7"/>
  <c r="N1110" i="7" s="1"/>
  <c r="O1110" i="7" s="1"/>
  <c r="S1110" i="7"/>
  <c r="M1258" i="7"/>
  <c r="N1258" i="7" s="1"/>
  <c r="O1258" i="7" s="1"/>
  <c r="S1258" i="7"/>
  <c r="M1460" i="7"/>
  <c r="N1460" i="7" s="1"/>
  <c r="O1460" i="7" s="1"/>
  <c r="S1460" i="7"/>
  <c r="M4249" i="7"/>
  <c r="N4249" i="7" s="1"/>
  <c r="O4249" i="7" s="1"/>
  <c r="S4249" i="7"/>
  <c r="M4873" i="7"/>
  <c r="N4873" i="7" s="1"/>
  <c r="O4873" i="7" s="1"/>
  <c r="S4873" i="7"/>
  <c r="M3400" i="7"/>
  <c r="N3400" i="7" s="1"/>
  <c r="O3400" i="7" s="1"/>
  <c r="S3400" i="7"/>
  <c r="M3668" i="7"/>
  <c r="N3668" i="7" s="1"/>
  <c r="O3668" i="7" s="1"/>
  <c r="S3668" i="7"/>
  <c r="M3804" i="7"/>
  <c r="N3804" i="7" s="1"/>
  <c r="O3804" i="7" s="1"/>
  <c r="S3804" i="7"/>
  <c r="M1468" i="7"/>
  <c r="N1468" i="7" s="1"/>
  <c r="O1468" i="7" s="1"/>
  <c r="S1468" i="7"/>
  <c r="M5314" i="7"/>
  <c r="N5314" i="7" s="1"/>
  <c r="O5314" i="7" s="1"/>
  <c r="S5314" i="7"/>
  <c r="M5972" i="7"/>
  <c r="N5972" i="7" s="1"/>
  <c r="O5972" i="7" s="1"/>
  <c r="S5972" i="7"/>
  <c r="M1402" i="7"/>
  <c r="N1402" i="7" s="1"/>
  <c r="O1402" i="7" s="1"/>
  <c r="S1402" i="7"/>
  <c r="M1518" i="7"/>
  <c r="N1518" i="7" s="1"/>
  <c r="O1518" i="7" s="1"/>
  <c r="M1794" i="7"/>
  <c r="N1794" i="7" s="1"/>
  <c r="O1794" i="7" s="1"/>
  <c r="M4105" i="7"/>
  <c r="N4105" i="7" s="1"/>
  <c r="O4105" i="7" s="1"/>
  <c r="S4105" i="7"/>
  <c r="M3540" i="7"/>
  <c r="N3540" i="7" s="1"/>
  <c r="O3540" i="7" s="1"/>
  <c r="S3540" i="7"/>
  <c r="M3704" i="7"/>
  <c r="N3704" i="7" s="1"/>
  <c r="O3704" i="7" s="1"/>
  <c r="S3704" i="7"/>
  <c r="M1500" i="7"/>
  <c r="N1500" i="7" s="1"/>
  <c r="O1500" i="7" s="1"/>
  <c r="S1500" i="7"/>
  <c r="M2769" i="7"/>
  <c r="N2769" i="7" s="1"/>
  <c r="O2769" i="7" s="1"/>
  <c r="S2769" i="7"/>
  <c r="M1266" i="7"/>
  <c r="N1266" i="7" s="1"/>
  <c r="O1266" i="7" s="1"/>
  <c r="S1266" i="7"/>
  <c r="M4261" i="7"/>
  <c r="N4261" i="7" s="1"/>
  <c r="O4261" i="7" s="1"/>
  <c r="S4261" i="7"/>
  <c r="M3444" i="7"/>
  <c r="N3444" i="7" s="1"/>
  <c r="O3444" i="7" s="1"/>
  <c r="S3444" i="7"/>
  <c r="M3576" i="7"/>
  <c r="N3576" i="7" s="1"/>
  <c r="O3576" i="7" s="1"/>
  <c r="S3576" i="7"/>
  <c r="M3812" i="7"/>
  <c r="N3812" i="7" s="1"/>
  <c r="O3812" i="7" s="1"/>
  <c r="S3812" i="7"/>
  <c r="M415" i="7"/>
  <c r="N415" i="7" s="1"/>
  <c r="O415" i="7" s="1"/>
  <c r="S415" i="7"/>
  <c r="M5476" i="7"/>
  <c r="N5476" i="7" s="1"/>
  <c r="O5476" i="7" s="1"/>
  <c r="M6037" i="7"/>
  <c r="N6037" i="7" s="1"/>
  <c r="O6037" i="7" s="1"/>
  <c r="S6037" i="7"/>
  <c r="M2484" i="7"/>
  <c r="S2484" i="7"/>
  <c r="M6028" i="7"/>
  <c r="N6028" i="7" s="1"/>
  <c r="O6028" i="7" s="1"/>
  <c r="S6028" i="7"/>
  <c r="M5560" i="7"/>
  <c r="N5560" i="7" s="1"/>
  <c r="O5560" i="7" s="1"/>
  <c r="M2547" i="7"/>
  <c r="N2547" i="7" s="1"/>
  <c r="O2547" i="7" s="1"/>
  <c r="S2547" i="7"/>
  <c r="M1698" i="7"/>
  <c r="N1698" i="7" s="1"/>
  <c r="O1698" i="7" s="1"/>
  <c r="M2369" i="7"/>
  <c r="N2369" i="7" s="1"/>
  <c r="O2369" i="7" s="1"/>
  <c r="S2369" i="7"/>
  <c r="M5667" i="7"/>
  <c r="N5667" i="7" s="1"/>
  <c r="O5667" i="7" s="1"/>
  <c r="S5667" i="7"/>
  <c r="M3960" i="7"/>
  <c r="N3960" i="7" s="1"/>
  <c r="O3960" i="7" s="1"/>
  <c r="S3960" i="7"/>
  <c r="M6420" i="7"/>
  <c r="N6420" i="7" s="1"/>
  <c r="O6420" i="7" s="1"/>
  <c r="S6420" i="7"/>
  <c r="M5304" i="7"/>
  <c r="N5304" i="7" s="1"/>
  <c r="O5304" i="7" s="1"/>
  <c r="S5304" i="7"/>
  <c r="M5012" i="7"/>
  <c r="N5012" i="7" s="1"/>
  <c r="O5012" i="7" s="1"/>
  <c r="S5012" i="7"/>
  <c r="M2155" i="7"/>
  <c r="N2155" i="7" s="1"/>
  <c r="O2155" i="7" s="1"/>
  <c r="S2155" i="7"/>
  <c r="M2774" i="7"/>
  <c r="N2774" i="7" s="1"/>
  <c r="O2774" i="7" s="1"/>
  <c r="S2774" i="7"/>
  <c r="M3968" i="7"/>
  <c r="N3968" i="7" s="1"/>
  <c r="O3968" i="7" s="1"/>
  <c r="S3968" i="7"/>
  <c r="M3217" i="7"/>
  <c r="N3217" i="7" s="1"/>
  <c r="O3217" i="7" s="1"/>
  <c r="S3217" i="7"/>
  <c r="M5571" i="7"/>
  <c r="N5571" i="7" s="1"/>
  <c r="O5571" i="7" s="1"/>
  <c r="S5571" i="7"/>
  <c r="M4621" i="7"/>
  <c r="N4621" i="7" s="1"/>
  <c r="O4621" i="7" s="1"/>
  <c r="S4621" i="7"/>
  <c r="M5320" i="7"/>
  <c r="N5320" i="7" s="1"/>
  <c r="O5320" i="7" s="1"/>
  <c r="S5320" i="7"/>
  <c r="M477" i="7"/>
  <c r="N477" i="7" s="1"/>
  <c r="O477" i="7" s="1"/>
  <c r="S477" i="7"/>
  <c r="M506" i="7"/>
  <c r="M2163" i="7"/>
  <c r="N2163" i="7" s="1"/>
  <c r="O2163" i="7" s="1"/>
  <c r="S2163" i="7"/>
  <c r="M2790" i="7"/>
  <c r="N2790" i="7" s="1"/>
  <c r="O2790" i="7" s="1"/>
  <c r="S2790" i="7"/>
  <c r="M2956" i="7"/>
  <c r="N2956" i="7" s="1"/>
  <c r="O2956" i="7" s="1"/>
  <c r="S2956" i="7"/>
  <c r="M4513" i="7"/>
  <c r="N4513" i="7" s="1"/>
  <c r="O4513" i="7" s="1"/>
  <c r="S4513" i="7"/>
  <c r="M3060" i="7"/>
  <c r="N3060" i="7" s="1"/>
  <c r="O3060" i="7" s="1"/>
  <c r="S3060" i="7"/>
  <c r="M2637" i="7"/>
  <c r="N2637" i="7" s="1"/>
  <c r="O2637" i="7" s="1"/>
  <c r="S2637" i="7"/>
  <c r="M6364" i="7"/>
  <c r="N6364" i="7" s="1"/>
  <c r="O6364" i="7" s="1"/>
  <c r="S6364" i="7"/>
  <c r="M455" i="7"/>
  <c r="M595" i="7"/>
  <c r="N595" i="7" s="1"/>
  <c r="O595" i="7" s="1"/>
  <c r="M1699" i="7"/>
  <c r="N1699" i="7" s="1"/>
  <c r="O1699" i="7" s="1"/>
  <c r="S1699" i="7"/>
  <c r="M2323" i="7"/>
  <c r="N2323" i="7" s="1"/>
  <c r="O2323" i="7" s="1"/>
  <c r="S2323" i="7"/>
  <c r="M2165" i="7"/>
  <c r="N2165" i="7" s="1"/>
  <c r="O2165" i="7" s="1"/>
  <c r="S2165" i="7"/>
  <c r="M3112" i="7"/>
  <c r="N3112" i="7" s="1"/>
  <c r="O3112" i="7" s="1"/>
  <c r="S3112" i="7"/>
  <c r="M4369" i="7"/>
  <c r="N4369" i="7" s="1"/>
  <c r="O4369" i="7" s="1"/>
  <c r="S4369" i="7"/>
  <c r="M3131" i="7"/>
  <c r="N3131" i="7" s="1"/>
  <c r="O3131" i="7" s="1"/>
  <c r="S3131" i="7"/>
  <c r="M5923" i="7"/>
  <c r="N5923" i="7" s="1"/>
  <c r="O5923" i="7" s="1"/>
  <c r="M5810" i="7"/>
  <c r="N5810" i="7" s="1"/>
  <c r="O5810" i="7" s="1"/>
  <c r="S5810" i="7"/>
  <c r="M5797" i="7"/>
  <c r="M1665" i="7"/>
  <c r="N1665" i="7" s="1"/>
  <c r="O1665" i="7" s="1"/>
  <c r="S1665" i="7"/>
  <c r="M807" i="7"/>
  <c r="N807" i="7" s="1"/>
  <c r="O807" i="7" s="1"/>
  <c r="S807" i="7"/>
  <c r="M590" i="7"/>
  <c r="N590" i="7" s="1"/>
  <c r="O590" i="7" s="1"/>
  <c r="S590" i="7"/>
  <c r="M818" i="7"/>
  <c r="N818" i="7" s="1"/>
  <c r="O818" i="7" s="1"/>
  <c r="S818" i="7"/>
  <c r="M2521" i="7"/>
  <c r="N2521" i="7" s="1"/>
  <c r="O2521" i="7" s="1"/>
  <c r="S2521" i="7"/>
  <c r="M2738" i="7"/>
  <c r="N2738" i="7" s="1"/>
  <c r="O2738" i="7" s="1"/>
  <c r="S2738" i="7"/>
  <c r="M5229" i="7"/>
  <c r="N5229" i="7" s="1"/>
  <c r="O5229" i="7" s="1"/>
  <c r="M315" i="7"/>
  <c r="N315" i="7" s="1"/>
  <c r="O315" i="7" s="1"/>
  <c r="S315" i="7"/>
  <c r="M2103" i="7"/>
  <c r="N2103" i="7" s="1"/>
  <c r="O2103" i="7" s="1"/>
  <c r="S2103" i="7"/>
  <c r="M2583" i="7"/>
  <c r="N2583" i="7" s="1"/>
  <c r="O2583" i="7" s="1"/>
  <c r="S2583" i="7"/>
  <c r="M2922" i="7"/>
  <c r="N2922" i="7" s="1"/>
  <c r="O2922" i="7" s="1"/>
  <c r="S2922" i="7"/>
  <c r="M3637" i="7"/>
  <c r="N3637" i="7" s="1"/>
  <c r="O3637" i="7" s="1"/>
  <c r="S3637" i="7"/>
  <c r="M2293" i="7"/>
  <c r="N2293" i="7" s="1"/>
  <c r="O2293" i="7" s="1"/>
  <c r="S2293" i="7"/>
  <c r="M2936" i="7"/>
  <c r="N2936" i="7" s="1"/>
  <c r="O2936" i="7" s="1"/>
  <c r="S2936" i="7"/>
  <c r="M4154" i="7"/>
  <c r="S4154" i="7"/>
  <c r="M1949" i="7"/>
  <c r="N1949" i="7" s="1"/>
  <c r="O1949" i="7" s="1"/>
  <c r="S1949" i="7"/>
  <c r="M5043" i="7"/>
  <c r="N5043" i="7" s="1"/>
  <c r="O5043" i="7" s="1"/>
  <c r="S5043" i="7"/>
  <c r="M5195" i="7"/>
  <c r="N5195" i="7" s="1"/>
  <c r="O5195" i="7" s="1"/>
  <c r="S5195" i="7"/>
  <c r="M2996" i="7"/>
  <c r="S2996" i="7"/>
  <c r="M6284" i="7"/>
  <c r="N6284" i="7" s="1"/>
  <c r="O6284" i="7" s="1"/>
  <c r="S6284" i="7"/>
  <c r="M4957" i="7"/>
  <c r="N4957" i="7" s="1"/>
  <c r="O4957" i="7" s="1"/>
  <c r="S4957" i="7"/>
  <c r="M5212" i="7"/>
  <c r="N5212" i="7" s="1"/>
  <c r="O5212" i="7" s="1"/>
  <c r="S5212" i="7"/>
  <c r="M1259" i="7"/>
  <c r="S1259" i="7"/>
  <c r="M1339" i="7"/>
  <c r="N1339" i="7" s="1"/>
  <c r="O1339" i="7" s="1"/>
  <c r="S1339" i="7"/>
  <c r="M1291" i="7"/>
  <c r="S1291" i="7"/>
  <c r="M1319" i="7"/>
  <c r="N1319" i="7" s="1"/>
  <c r="O1319" i="7" s="1"/>
  <c r="S1319" i="7"/>
  <c r="M2597" i="7"/>
  <c r="N2597" i="7" s="1"/>
  <c r="O2597" i="7" s="1"/>
  <c r="S2597" i="7"/>
  <c r="M2713" i="7"/>
  <c r="N2713" i="7" s="1"/>
  <c r="O2713" i="7" s="1"/>
  <c r="S2713" i="7"/>
  <c r="M4141" i="7"/>
  <c r="N4141" i="7" s="1"/>
  <c r="O4141" i="7" s="1"/>
  <c r="S4141" i="7"/>
  <c r="M2319" i="7"/>
  <c r="N2319" i="7" s="1"/>
  <c r="O2319" i="7" s="1"/>
  <c r="S2319" i="7"/>
  <c r="M2930" i="7"/>
  <c r="N2930" i="7" s="1"/>
  <c r="O2930" i="7" s="1"/>
  <c r="S2930" i="7"/>
  <c r="M4242" i="7"/>
  <c r="N4242" i="7" s="1"/>
  <c r="O4242" i="7" s="1"/>
  <c r="S4242" i="7"/>
  <c r="M3176" i="7"/>
  <c r="N3176" i="7" s="1"/>
  <c r="O3176" i="7" s="1"/>
  <c r="S3176" i="7"/>
  <c r="M3191" i="7"/>
  <c r="N3191" i="7" s="1"/>
  <c r="O3191" i="7" s="1"/>
  <c r="S3191" i="7"/>
  <c r="M5510" i="7"/>
  <c r="N5510" i="7" s="1"/>
  <c r="O5510" i="7" s="1"/>
  <c r="S5510" i="7"/>
  <c r="M2605" i="7"/>
  <c r="N2605" i="7" s="1"/>
  <c r="O2605" i="7" s="1"/>
  <c r="S2605" i="7"/>
  <c r="M4321" i="7"/>
  <c r="N4321" i="7" s="1"/>
  <c r="O4321" i="7" s="1"/>
  <c r="S4321" i="7"/>
  <c r="M5741" i="7"/>
  <c r="N5741" i="7" s="1"/>
  <c r="O5741" i="7" s="1"/>
  <c r="S5741" i="7"/>
  <c r="M6363" i="7"/>
  <c r="N6363" i="7" s="1"/>
  <c r="O6363" i="7" s="1"/>
  <c r="S6363" i="7"/>
  <c r="M2141" i="7"/>
  <c r="N2141" i="7" s="1"/>
  <c r="O2141" i="7" s="1"/>
  <c r="S2141" i="7"/>
  <c r="M1604" i="7"/>
  <c r="N1604" i="7" s="1"/>
  <c r="O1604" i="7" s="1"/>
  <c r="S1604" i="7"/>
  <c r="M242" i="7"/>
  <c r="N242" i="7" s="1"/>
  <c r="O242" i="7" s="1"/>
  <c r="S242" i="7"/>
  <c r="M2593" i="7"/>
  <c r="N2593" i="7" s="1"/>
  <c r="O2593" i="7" s="1"/>
  <c r="S2593" i="7"/>
  <c r="M4058" i="7"/>
  <c r="N4058" i="7" s="1"/>
  <c r="O4058" i="7" s="1"/>
  <c r="S4058" i="7"/>
  <c r="M2015" i="7"/>
  <c r="N2015" i="7" s="1"/>
  <c r="O2015" i="7" s="1"/>
  <c r="S2015" i="7"/>
  <c r="M2391" i="7"/>
  <c r="N2391" i="7" s="1"/>
  <c r="O2391" i="7" s="1"/>
  <c r="S2391" i="7"/>
  <c r="M3285" i="7"/>
  <c r="N3285" i="7" s="1"/>
  <c r="O3285" i="7" s="1"/>
  <c r="S3285" i="7"/>
  <c r="M2966" i="7"/>
  <c r="N2966" i="7" s="1"/>
  <c r="O2966" i="7" s="1"/>
  <c r="S2966" i="7"/>
  <c r="M3488" i="7"/>
  <c r="N3488" i="7" s="1"/>
  <c r="O3488" i="7" s="1"/>
  <c r="S3488" i="7"/>
  <c r="M2573" i="7"/>
  <c r="N2573" i="7" s="1"/>
  <c r="O2573" i="7" s="1"/>
  <c r="S2573" i="7"/>
  <c r="M3653" i="7"/>
  <c r="N3653" i="7" s="1"/>
  <c r="O3653" i="7" s="1"/>
  <c r="S3653" i="7"/>
  <c r="M728" i="7"/>
  <c r="N728" i="7" s="1"/>
  <c r="O728" i="7" s="1"/>
  <c r="S728" i="7"/>
  <c r="M3685" i="7"/>
  <c r="N3685" i="7" s="1"/>
  <c r="O3685" i="7" s="1"/>
  <c r="S3685" i="7"/>
  <c r="M4298" i="7"/>
  <c r="N4298" i="7" s="1"/>
  <c r="O4298" i="7" s="1"/>
  <c r="S4298" i="7"/>
  <c r="M4949" i="7"/>
  <c r="N4949" i="7" s="1"/>
  <c r="O4949" i="7" s="1"/>
  <c r="S4949" i="7"/>
  <c r="M3912" i="7"/>
  <c r="N3912" i="7" s="1"/>
  <c r="O3912" i="7" s="1"/>
  <c r="S3912" i="7"/>
  <c r="M4999" i="7"/>
  <c r="N4999" i="7" s="1"/>
  <c r="O4999" i="7" s="1"/>
  <c r="S4999" i="7"/>
  <c r="M5139" i="7"/>
  <c r="N5139" i="7" s="1"/>
  <c r="O5139" i="7" s="1"/>
  <c r="S5139" i="7"/>
  <c r="M5591" i="7"/>
  <c r="N5591" i="7" s="1"/>
  <c r="O5591" i="7" s="1"/>
  <c r="S5591" i="7"/>
  <c r="M3974" i="7"/>
  <c r="N3974" i="7" s="1"/>
  <c r="O3974" i="7" s="1"/>
  <c r="S3974" i="7"/>
  <c r="M6099" i="7"/>
  <c r="N6099" i="7" s="1"/>
  <c r="O6099" i="7" s="1"/>
  <c r="S6099" i="7"/>
  <c r="M1231" i="7"/>
  <c r="N1231" i="7" s="1"/>
  <c r="O1231" i="7" s="1"/>
  <c r="S1231" i="7"/>
  <c r="M711" i="7"/>
  <c r="N711" i="7" s="1"/>
  <c r="O711" i="7" s="1"/>
  <c r="M3733" i="7"/>
  <c r="N3733" i="7" s="1"/>
  <c r="O3733" i="7" s="1"/>
  <c r="S3733" i="7"/>
  <c r="M4397" i="7"/>
  <c r="N4397" i="7" s="1"/>
  <c r="O4397" i="7" s="1"/>
  <c r="S4397" i="7"/>
  <c r="M2729" i="7"/>
  <c r="N2729" i="7" s="1"/>
  <c r="O2729" i="7" s="1"/>
  <c r="S2729" i="7"/>
  <c r="M2503" i="7"/>
  <c r="N2503" i="7" s="1"/>
  <c r="O2503" i="7" s="1"/>
  <c r="S2503" i="7"/>
  <c r="M3042" i="7"/>
  <c r="N3042" i="7" s="1"/>
  <c r="O3042" i="7" s="1"/>
  <c r="S3042" i="7"/>
  <c r="M130" i="7"/>
  <c r="N130" i="7" s="1"/>
  <c r="O130" i="7" s="1"/>
  <c r="S130" i="7"/>
  <c r="M4354" i="7"/>
  <c r="N4354" i="7" s="1"/>
  <c r="O4354" i="7" s="1"/>
  <c r="S4354" i="7"/>
  <c r="M2984" i="7"/>
  <c r="N2984" i="7" s="1"/>
  <c r="O2984" i="7" s="1"/>
  <c r="S2984" i="7"/>
  <c r="M5559" i="7"/>
  <c r="N5559" i="7" s="1"/>
  <c r="O5559" i="7" s="1"/>
  <c r="S5559" i="7"/>
  <c r="M5073" i="7"/>
  <c r="N5073" i="7" s="1"/>
  <c r="O5073" i="7" s="1"/>
  <c r="S5073" i="7"/>
  <c r="M5562" i="7"/>
  <c r="N5562" i="7" s="1"/>
  <c r="O5562" i="7" s="1"/>
  <c r="S5562" i="7"/>
  <c r="M5189" i="7"/>
  <c r="N5189" i="7" s="1"/>
  <c r="O5189" i="7" s="1"/>
  <c r="S5189" i="7"/>
  <c r="M5776" i="7"/>
  <c r="N5776" i="7" s="1"/>
  <c r="O5776" i="7" s="1"/>
  <c r="S5776" i="7"/>
  <c r="M4081" i="7"/>
  <c r="N4081" i="7" s="1"/>
  <c r="O4081" i="7" s="1"/>
  <c r="S4081" i="7"/>
  <c r="M5096" i="7"/>
  <c r="N5096" i="7" s="1"/>
  <c r="O5096" i="7" s="1"/>
  <c r="M1724" i="7"/>
  <c r="N1724" i="7" s="1"/>
  <c r="O1724" i="7" s="1"/>
  <c r="S1724" i="7"/>
  <c r="M2299" i="7"/>
  <c r="N2299" i="7" s="1"/>
  <c r="O2299" i="7" s="1"/>
  <c r="S2299" i="7"/>
  <c r="M3070" i="7"/>
  <c r="N3070" i="7" s="1"/>
  <c r="O3070" i="7" s="1"/>
  <c r="S3070" i="7"/>
  <c r="M4481" i="7"/>
  <c r="N4481" i="7" s="1"/>
  <c r="O4481" i="7" s="1"/>
  <c r="S4481" i="7"/>
  <c r="M3284" i="7"/>
  <c r="N3284" i="7" s="1"/>
  <c r="O3284" i="7" s="1"/>
  <c r="S3284" i="7"/>
  <c r="M4746" i="7"/>
  <c r="N4746" i="7" s="1"/>
  <c r="O4746" i="7" s="1"/>
  <c r="S4746" i="7"/>
  <c r="M5128" i="7"/>
  <c r="N5128" i="7" s="1"/>
  <c r="O5128" i="7" s="1"/>
  <c r="S5128" i="7"/>
  <c r="M1524" i="7"/>
  <c r="N1524" i="7" s="1"/>
  <c r="O1524" i="7" s="1"/>
  <c r="M1731" i="7"/>
  <c r="N1731" i="7" s="1"/>
  <c r="O1731" i="7" s="1"/>
  <c r="S1731" i="7"/>
  <c r="M2347" i="7"/>
  <c r="N2347" i="7" s="1"/>
  <c r="O2347" i="7" s="1"/>
  <c r="S2347" i="7"/>
  <c r="M3110" i="7"/>
  <c r="N3110" i="7" s="1"/>
  <c r="O3110" i="7" s="1"/>
  <c r="S3110" i="7"/>
  <c r="M790" i="7"/>
  <c r="N790" i="7" s="1"/>
  <c r="O790" i="7" s="1"/>
  <c r="S790" i="7"/>
  <c r="M3216" i="7"/>
  <c r="N3216" i="7" s="1"/>
  <c r="O3216" i="7" s="1"/>
  <c r="S3216" i="7"/>
  <c r="M6098" i="7"/>
  <c r="N6098" i="7" s="1"/>
  <c r="O6098" i="7" s="1"/>
  <c r="S6098" i="7"/>
  <c r="M5739" i="7"/>
  <c r="N5739" i="7" s="1"/>
  <c r="O5739" i="7" s="1"/>
  <c r="S5739" i="7"/>
  <c r="M3208" i="7"/>
  <c r="N3208" i="7" s="1"/>
  <c r="O3208" i="7" s="1"/>
  <c r="S3208" i="7"/>
  <c r="M3207" i="7"/>
  <c r="N3207" i="7" s="1"/>
  <c r="O3207" i="7" s="1"/>
  <c r="M4782" i="7"/>
  <c r="N4782" i="7" s="1"/>
  <c r="O4782" i="7" s="1"/>
  <c r="M5224" i="7"/>
  <c r="N5224" i="7" s="1"/>
  <c r="O5224" i="7" s="1"/>
  <c r="S5224" i="7"/>
  <c r="M5681" i="7"/>
  <c r="N5681" i="7" s="1"/>
  <c r="O5681" i="7" s="1"/>
  <c r="S5681" i="7"/>
  <c r="M2826" i="7"/>
  <c r="N2826" i="7" s="1"/>
  <c r="O2826" i="7" s="1"/>
  <c r="S2826" i="7"/>
  <c r="M2203" i="7"/>
  <c r="N2203" i="7" s="1"/>
  <c r="O2203" i="7" s="1"/>
  <c r="S2203" i="7"/>
  <c r="M586" i="7"/>
  <c r="N586" i="7" s="1"/>
  <c r="O586" i="7" s="1"/>
  <c r="S586" i="7"/>
  <c r="M2601" i="7"/>
  <c r="N2601" i="7" s="1"/>
  <c r="O2601" i="7" s="1"/>
  <c r="S2601" i="7"/>
  <c r="M3116" i="7"/>
  <c r="N3116" i="7" s="1"/>
  <c r="O3116" i="7" s="1"/>
  <c r="S3116" i="7"/>
  <c r="M5424" i="7"/>
  <c r="N5424" i="7" s="1"/>
  <c r="O5424" i="7" s="1"/>
  <c r="S5424" i="7"/>
  <c r="M2067" i="7"/>
  <c r="N2067" i="7" s="1"/>
  <c r="O2067" i="7" s="1"/>
  <c r="S2067" i="7"/>
  <c r="M3062" i="7"/>
  <c r="N3062" i="7" s="1"/>
  <c r="O3062" i="7" s="1"/>
  <c r="S3062" i="7"/>
  <c r="M91" i="7"/>
  <c r="N91" i="7" s="1"/>
  <c r="O91" i="7" s="1"/>
  <c r="S91" i="7"/>
  <c r="M714" i="7"/>
  <c r="N714" i="7" s="1"/>
  <c r="O714" i="7" s="1"/>
  <c r="S714" i="7"/>
  <c r="M4465" i="7"/>
  <c r="N4465" i="7" s="1"/>
  <c r="O4465" i="7" s="1"/>
  <c r="S4465" i="7"/>
  <c r="M3092" i="7"/>
  <c r="N3092" i="7" s="1"/>
  <c r="O3092" i="7" s="1"/>
  <c r="S3092" i="7"/>
  <c r="M3363" i="7"/>
  <c r="N3363" i="7" s="1"/>
  <c r="O3363" i="7" s="1"/>
  <c r="S3363" i="7"/>
  <c r="M4676" i="7"/>
  <c r="N4676" i="7" s="1"/>
  <c r="O4676" i="7" s="1"/>
  <c r="S4676" i="7"/>
  <c r="M2508" i="7"/>
  <c r="N2508" i="7" s="1"/>
  <c r="O2508" i="7" s="1"/>
  <c r="S2508" i="7"/>
  <c r="M5806" i="7"/>
  <c r="N5806" i="7" s="1"/>
  <c r="O5806" i="7" s="1"/>
  <c r="S5806" i="7"/>
  <c r="M6351" i="7"/>
  <c r="N6351" i="7" s="1"/>
  <c r="O6351" i="7" s="1"/>
  <c r="S6351" i="7"/>
  <c r="M5411" i="7"/>
  <c r="N5411" i="7" s="1"/>
  <c r="O5411" i="7" s="1"/>
  <c r="M791" i="7"/>
  <c r="N791" i="7" s="1"/>
  <c r="O791" i="7" s="1"/>
  <c r="S791" i="7"/>
  <c r="M1099" i="7"/>
  <c r="N1099" i="7" s="1"/>
  <c r="O1099" i="7" s="1"/>
  <c r="S1099" i="7"/>
  <c r="M682" i="7"/>
  <c r="N682" i="7" s="1"/>
  <c r="O682" i="7" s="1"/>
  <c r="S682" i="7"/>
  <c r="M2657" i="7"/>
  <c r="N2657" i="7" s="1"/>
  <c r="O2657" i="7" s="1"/>
  <c r="S2657" i="7"/>
  <c r="M4462" i="7"/>
  <c r="N4462" i="7" s="1"/>
  <c r="O4462" i="7" s="1"/>
  <c r="S4462" i="7"/>
  <c r="M4509" i="7"/>
  <c r="N4509" i="7" s="1"/>
  <c r="O4509" i="7" s="1"/>
  <c r="S4509" i="7"/>
  <c r="M2143" i="7"/>
  <c r="N2143" i="7" s="1"/>
  <c r="O2143" i="7" s="1"/>
  <c r="S2143" i="7"/>
  <c r="M2599" i="7"/>
  <c r="N2599" i="7" s="1"/>
  <c r="O2599" i="7" s="1"/>
  <c r="S2599" i="7"/>
  <c r="M3098" i="7"/>
  <c r="N3098" i="7" s="1"/>
  <c r="O3098" i="7" s="1"/>
  <c r="S3098" i="7"/>
  <c r="M4981" i="7"/>
  <c r="S4981" i="7"/>
  <c r="M3541" i="7"/>
  <c r="N3541" i="7" s="1"/>
  <c r="O3541" i="7" s="1"/>
  <c r="S3541" i="7"/>
  <c r="M44" i="7"/>
  <c r="N44" i="7" s="1"/>
  <c r="O44" i="7" s="1"/>
  <c r="S44" i="7"/>
  <c r="M2225" i="7"/>
  <c r="N2225" i="7" s="1"/>
  <c r="O2225" i="7" s="1"/>
  <c r="S2225" i="7"/>
  <c r="M3237" i="7"/>
  <c r="N3237" i="7" s="1"/>
  <c r="O3237" i="7" s="1"/>
  <c r="S3237" i="7"/>
  <c r="M4186" i="7"/>
  <c r="N4186" i="7" s="1"/>
  <c r="O4186" i="7" s="1"/>
  <c r="S4186" i="7"/>
  <c r="M2337" i="7"/>
  <c r="N2337" i="7" s="1"/>
  <c r="O2337" i="7" s="1"/>
  <c r="S2337" i="7"/>
  <c r="M5055" i="7"/>
  <c r="N5055" i="7" s="1"/>
  <c r="O5055" i="7" s="1"/>
  <c r="S5055" i="7"/>
  <c r="M3220" i="7"/>
  <c r="N3220" i="7" s="1"/>
  <c r="O3220" i="7" s="1"/>
  <c r="S3220" i="7"/>
  <c r="M5137" i="7"/>
  <c r="N5137" i="7" s="1"/>
  <c r="O5137" i="7" s="1"/>
  <c r="S5137" i="7"/>
  <c r="M5585" i="7"/>
  <c r="N5585" i="7" s="1"/>
  <c r="O5585" i="7" s="1"/>
  <c r="S5585" i="7"/>
  <c r="M3179" i="7"/>
  <c r="N3179" i="7" s="1"/>
  <c r="O3179" i="7" s="1"/>
  <c r="S3179" i="7"/>
  <c r="M5719" i="7"/>
  <c r="N5719" i="7" s="1"/>
  <c r="O5719" i="7" s="1"/>
  <c r="S5719" i="7"/>
  <c r="M3064" i="7"/>
  <c r="N3064" i="7" s="1"/>
  <c r="O3064" i="7" s="1"/>
  <c r="S3064" i="7"/>
  <c r="M5280" i="7"/>
  <c r="N5280" i="7" s="1"/>
  <c r="O5280" i="7" s="1"/>
  <c r="S5280" i="7"/>
  <c r="M1561" i="7"/>
  <c r="N1561" i="7" s="1"/>
  <c r="O1561" i="7" s="1"/>
  <c r="S1561" i="7"/>
  <c r="M1311" i="7"/>
  <c r="N1311" i="7" s="1"/>
  <c r="O1311" i="7" s="1"/>
  <c r="S1311" i="7"/>
  <c r="M1147" i="7"/>
  <c r="N1147" i="7" s="1"/>
  <c r="O1147" i="7" s="1"/>
  <c r="S1147" i="7"/>
  <c r="M1403" i="7"/>
  <c r="N1403" i="7" s="1"/>
  <c r="O1403" i="7" s="1"/>
  <c r="S1403" i="7"/>
  <c r="M2465" i="7"/>
  <c r="N2465" i="7" s="1"/>
  <c r="O2465" i="7" s="1"/>
  <c r="S2465" i="7"/>
  <c r="M3709" i="7"/>
  <c r="N3709" i="7" s="1"/>
  <c r="O3709" i="7" s="1"/>
  <c r="S3709" i="7"/>
  <c r="M2041" i="7"/>
  <c r="N2041" i="7" s="1"/>
  <c r="O2041" i="7" s="1"/>
  <c r="S2041" i="7"/>
  <c r="M2439" i="7"/>
  <c r="N2439" i="7" s="1"/>
  <c r="O2439" i="7" s="1"/>
  <c r="S2439" i="7"/>
  <c r="M2946" i="7"/>
  <c r="N2946" i="7" s="1"/>
  <c r="O2946" i="7" s="1"/>
  <c r="S2946" i="7"/>
  <c r="M384" i="7"/>
  <c r="N384" i="7" s="1"/>
  <c r="O384" i="7" s="1"/>
  <c r="S384" i="7"/>
  <c r="M2249" i="7"/>
  <c r="N2249" i="7" s="1"/>
  <c r="O2249" i="7" s="1"/>
  <c r="S2249" i="7"/>
  <c r="M4098" i="7"/>
  <c r="N4098" i="7" s="1"/>
  <c r="O4098" i="7" s="1"/>
  <c r="S4098" i="7"/>
  <c r="M2221" i="7"/>
  <c r="N2221" i="7" s="1"/>
  <c r="O2221" i="7" s="1"/>
  <c r="S2221" i="7"/>
  <c r="M3261" i="7"/>
  <c r="N3261" i="7" s="1"/>
  <c r="O3261" i="7" s="1"/>
  <c r="S3261" i="7"/>
  <c r="M5185" i="7"/>
  <c r="N5185" i="7" s="1"/>
  <c r="O5185" i="7" s="1"/>
  <c r="S5185" i="7"/>
  <c r="M5737" i="7"/>
  <c r="N5737" i="7" s="1"/>
  <c r="O5737" i="7" s="1"/>
  <c r="S5737" i="7"/>
  <c r="M3925" i="7"/>
  <c r="N3925" i="7" s="1"/>
  <c r="O3925" i="7" s="1"/>
  <c r="S3925" i="7"/>
  <c r="M5705" i="7"/>
  <c r="N5705" i="7" s="1"/>
  <c r="O5705" i="7" s="1"/>
  <c r="S5705" i="7"/>
  <c r="M6206" i="7"/>
  <c r="N6206" i="7" s="1"/>
  <c r="O6206" i="7" s="1"/>
  <c r="S6206" i="7"/>
  <c r="M79" i="7"/>
  <c r="N79" i="7" s="1"/>
  <c r="O79" i="7" s="1"/>
  <c r="S79" i="7"/>
  <c r="M574" i="7"/>
  <c r="N574" i="7" s="1"/>
  <c r="O574" i="7" s="1"/>
  <c r="S574" i="7"/>
  <c r="M1473" i="7"/>
  <c r="N1473" i="7" s="1"/>
  <c r="O1473" i="7" s="1"/>
  <c r="S1473" i="7"/>
  <c r="M3151" i="7"/>
  <c r="N3151" i="7" s="1"/>
  <c r="O3151" i="7" s="1"/>
  <c r="S3151" i="7"/>
  <c r="M736" i="7"/>
  <c r="N736" i="7" s="1"/>
  <c r="O736" i="7" s="1"/>
  <c r="S736" i="7"/>
  <c r="M2031" i="7"/>
  <c r="N2031" i="7" s="1"/>
  <c r="O2031" i="7" s="1"/>
  <c r="S2031" i="7"/>
  <c r="M2407" i="7"/>
  <c r="N2407" i="7" s="1"/>
  <c r="O2407" i="7" s="1"/>
  <c r="S2407" i="7"/>
  <c r="M2742" i="7"/>
  <c r="N2742" i="7" s="1"/>
  <c r="O2742" i="7" s="1"/>
  <c r="S2742" i="7"/>
  <c r="M3469" i="7"/>
  <c r="N3469" i="7" s="1"/>
  <c r="O3469" i="7" s="1"/>
  <c r="S3469" i="7"/>
  <c r="M4054" i="7"/>
  <c r="N4054" i="7" s="1"/>
  <c r="O4054" i="7" s="1"/>
  <c r="S4054" i="7"/>
  <c r="M3135" i="7"/>
  <c r="N3135" i="7" s="1"/>
  <c r="O3135" i="7" s="1"/>
  <c r="S3135" i="7"/>
  <c r="M3309" i="7"/>
  <c r="N3309" i="7" s="1"/>
  <c r="O3309" i="7" s="1"/>
  <c r="S3309" i="7"/>
  <c r="M4074" i="7"/>
  <c r="N4074" i="7" s="1"/>
  <c r="O4074" i="7" s="1"/>
  <c r="S4074" i="7"/>
  <c r="M4806" i="7"/>
  <c r="N4806" i="7" s="1"/>
  <c r="O4806" i="7" s="1"/>
  <c r="S4806" i="7"/>
  <c r="M5007" i="7"/>
  <c r="N5007" i="7" s="1"/>
  <c r="O5007" i="7" s="1"/>
  <c r="S5007" i="7"/>
  <c r="M5151" i="7"/>
  <c r="N5151" i="7" s="1"/>
  <c r="O5151" i="7" s="1"/>
  <c r="S5151" i="7"/>
  <c r="M2441" i="7"/>
  <c r="N2441" i="7" s="1"/>
  <c r="O2441" i="7" s="1"/>
  <c r="S2441" i="7"/>
  <c r="M3155" i="7"/>
  <c r="N3155" i="7" s="1"/>
  <c r="O3155" i="7" s="1"/>
  <c r="S3155" i="7"/>
  <c r="M5759" i="7"/>
  <c r="N5759" i="7" s="1"/>
  <c r="O5759" i="7" s="1"/>
  <c r="S5759" i="7"/>
  <c r="M3076" i="7"/>
  <c r="N3076" i="7" s="1"/>
  <c r="O3076" i="7" s="1"/>
  <c r="S3076" i="7"/>
  <c r="M4791" i="7"/>
  <c r="N4791" i="7" s="1"/>
  <c r="O4791" i="7" s="1"/>
  <c r="S4791" i="7"/>
  <c r="M6339" i="7"/>
  <c r="N6339" i="7" s="1"/>
  <c r="O6339" i="7" s="1"/>
  <c r="S6339" i="7"/>
  <c r="M1123" i="7"/>
  <c r="N1123" i="7" s="1"/>
  <c r="O1123" i="7" s="1"/>
  <c r="S1123" i="7"/>
  <c r="M1546" i="7"/>
  <c r="N1546" i="7" s="1"/>
  <c r="O1546" i="7" s="1"/>
  <c r="S1546" i="7"/>
  <c r="M440" i="7"/>
  <c r="N440" i="7" s="1"/>
  <c r="O440" i="7" s="1"/>
  <c r="S440" i="7"/>
  <c r="M3829" i="7"/>
  <c r="N3829" i="7" s="1"/>
  <c r="O3829" i="7" s="1"/>
  <c r="S3829" i="7"/>
  <c r="M4461" i="7"/>
  <c r="N4461" i="7" s="1"/>
  <c r="O4461" i="7" s="1"/>
  <c r="S4461" i="7"/>
  <c r="M1989" i="7"/>
  <c r="N1989" i="7" s="1"/>
  <c r="O1989" i="7" s="1"/>
  <c r="S1989" i="7"/>
  <c r="M2327" i="7"/>
  <c r="N2327" i="7" s="1"/>
  <c r="O2327" i="7" s="1"/>
  <c r="S2327" i="7"/>
  <c r="M2970" i="7"/>
  <c r="N2970" i="7" s="1"/>
  <c r="O2970" i="7" s="1"/>
  <c r="S2970" i="7"/>
  <c r="M786" i="7"/>
  <c r="N786" i="7" s="1"/>
  <c r="O786" i="7" s="1"/>
  <c r="S786" i="7"/>
  <c r="M2169" i="7"/>
  <c r="N2169" i="7" s="1"/>
  <c r="O2169" i="7" s="1"/>
  <c r="S2169" i="7"/>
  <c r="M2353" i="7"/>
  <c r="N2353" i="7" s="1"/>
  <c r="O2353" i="7" s="1"/>
  <c r="S2353" i="7"/>
  <c r="M3597" i="7"/>
  <c r="N3597" i="7" s="1"/>
  <c r="O3597" i="7" s="1"/>
  <c r="S3597" i="7"/>
  <c r="M4989" i="7"/>
  <c r="N4989" i="7" s="1"/>
  <c r="O4989" i="7" s="1"/>
  <c r="S4989" i="7"/>
  <c r="M6429" i="7"/>
  <c r="N6429" i="7" s="1"/>
  <c r="O6429" i="7" s="1"/>
  <c r="S6429" i="7"/>
  <c r="M5551" i="7"/>
  <c r="N5551" i="7" s="1"/>
  <c r="O5551" i="7" s="1"/>
  <c r="S5551" i="7"/>
  <c r="M5252" i="7"/>
  <c r="N5252" i="7" s="1"/>
  <c r="O5252" i="7" s="1"/>
  <c r="S5252" i="7"/>
  <c r="M5892" i="7"/>
  <c r="N5892" i="7" s="1"/>
  <c r="O5892" i="7" s="1"/>
  <c r="S5892" i="7"/>
  <c r="M5396" i="7"/>
  <c r="S5396" i="7"/>
  <c r="M5773" i="7"/>
  <c r="N5773" i="7" s="1"/>
  <c r="O5773" i="7" s="1"/>
  <c r="S5773" i="7"/>
  <c r="M5284" i="7"/>
  <c r="N5284" i="7" s="1"/>
  <c r="O5284" i="7" s="1"/>
  <c r="S5284" i="7"/>
  <c r="M5428" i="7"/>
  <c r="N5428" i="7" s="1"/>
  <c r="O5428" i="7" s="1"/>
  <c r="S5428" i="7"/>
  <c r="M5811" i="7"/>
  <c r="N5811" i="7" s="1"/>
  <c r="O5811" i="7" s="1"/>
  <c r="S5811" i="7"/>
  <c r="M1628" i="7"/>
  <c r="N1628" i="7" s="1"/>
  <c r="O1628" i="7" s="1"/>
  <c r="M2339" i="7"/>
  <c r="N2339" i="7" s="1"/>
  <c r="O2339" i="7" s="1"/>
  <c r="S2339" i="7"/>
  <c r="M3201" i="7"/>
  <c r="N3201" i="7" s="1"/>
  <c r="O3201" i="7" s="1"/>
  <c r="S3201" i="7"/>
  <c r="M5731" i="7"/>
  <c r="N5731" i="7" s="1"/>
  <c r="O5731" i="7" s="1"/>
  <c r="S5731" i="7"/>
  <c r="M2288" i="7"/>
  <c r="N2288" i="7" s="1"/>
  <c r="O2288" i="7" s="1"/>
  <c r="S2288" i="7"/>
  <c r="M5701" i="7"/>
  <c r="N5701" i="7" s="1"/>
  <c r="O5701" i="7" s="1"/>
  <c r="S5701" i="7"/>
  <c r="M5809" i="7"/>
  <c r="N5809" i="7" s="1"/>
  <c r="O5809" i="7" s="1"/>
  <c r="S5809" i="7"/>
  <c r="M2874" i="7"/>
  <c r="N2874" i="7" s="1"/>
  <c r="O2874" i="7" s="1"/>
  <c r="S2874" i="7"/>
  <c r="M218" i="7"/>
  <c r="N218" i="7" s="1"/>
  <c r="O218" i="7" s="1"/>
  <c r="S218" i="7"/>
  <c r="M2235" i="7"/>
  <c r="N2235" i="7" s="1"/>
  <c r="O2235" i="7" s="1"/>
  <c r="S2235" i="7"/>
  <c r="M2894" i="7"/>
  <c r="N2894" i="7" s="1"/>
  <c r="O2894" i="7" s="1"/>
  <c r="S2894" i="7"/>
  <c r="M3199" i="7"/>
  <c r="N3199" i="7" s="1"/>
  <c r="O3199" i="7" s="1"/>
  <c r="S3199" i="7"/>
  <c r="M3937" i="7"/>
  <c r="N3937" i="7" s="1"/>
  <c r="O3937" i="7" s="1"/>
  <c r="M2948" i="7"/>
  <c r="N2948" i="7" s="1"/>
  <c r="O2948" i="7" s="1"/>
  <c r="S2948" i="7"/>
  <c r="M6087" i="7"/>
  <c r="N6087" i="7" s="1"/>
  <c r="O6087" i="7" s="1"/>
  <c r="S6087" i="7"/>
  <c r="M5344" i="7"/>
  <c r="N5344" i="7" s="1"/>
  <c r="O5344" i="7" s="1"/>
  <c r="S5344" i="7"/>
  <c r="M1612" i="7"/>
  <c r="N1612" i="7" s="1"/>
  <c r="O1612" i="7" s="1"/>
  <c r="S1612" i="7"/>
  <c r="M4684" i="7"/>
  <c r="N4684" i="7" s="1"/>
  <c r="O4684" i="7" s="1"/>
  <c r="S4684" i="7"/>
  <c r="M1811" i="7"/>
  <c r="N1811" i="7" s="1"/>
  <c r="O1811" i="7" s="1"/>
  <c r="S1811" i="7"/>
  <c r="M2387" i="7"/>
  <c r="N2387" i="7" s="1"/>
  <c r="O2387" i="7" s="1"/>
  <c r="S2387" i="7"/>
  <c r="M3054" i="7"/>
  <c r="N3054" i="7" s="1"/>
  <c r="O3054" i="7" s="1"/>
  <c r="S3054" i="7"/>
  <c r="M5191" i="7"/>
  <c r="N5191" i="7" s="1"/>
  <c r="O5191" i="7" s="1"/>
  <c r="S5191" i="7"/>
  <c r="M2775" i="7"/>
  <c r="N2775" i="7" s="1"/>
  <c r="O2775" i="7" s="1"/>
  <c r="M3228" i="7"/>
  <c r="N3228" i="7" s="1"/>
  <c r="O3228" i="7" s="1"/>
  <c r="S3228" i="7"/>
  <c r="M6348" i="7"/>
  <c r="N6348" i="7" s="1"/>
  <c r="O6348" i="7" s="1"/>
  <c r="S6348" i="7"/>
  <c r="M485" i="7"/>
  <c r="N485" i="7" s="1"/>
  <c r="O485" i="7" s="1"/>
  <c r="M1702" i="7"/>
  <c r="N1702" i="7" s="1"/>
  <c r="O1702" i="7" s="1"/>
  <c r="M1963" i="7"/>
  <c r="N1963" i="7" s="1"/>
  <c r="O1963" i="7" s="1"/>
  <c r="S1963" i="7"/>
  <c r="M2603" i="7"/>
  <c r="N2603" i="7" s="1"/>
  <c r="O2603" i="7" s="1"/>
  <c r="S2603" i="7"/>
  <c r="M1675" i="7"/>
  <c r="N1675" i="7" s="1"/>
  <c r="O1675" i="7" s="1"/>
  <c r="S1675" i="7"/>
  <c r="M3870" i="7"/>
  <c r="N3870" i="7" s="1"/>
  <c r="O3870" i="7" s="1"/>
  <c r="S3870" i="7"/>
  <c r="M3368" i="7"/>
  <c r="N3368" i="7" s="1"/>
  <c r="O3368" i="7" s="1"/>
  <c r="S3368" i="7"/>
  <c r="M5587" i="7"/>
  <c r="N5587" i="7" s="1"/>
  <c r="O5587" i="7" s="1"/>
  <c r="S5587" i="7"/>
  <c r="M6329" i="7"/>
  <c r="N6329" i="7" s="1"/>
  <c r="O6329" i="7" s="1"/>
  <c r="S6329" i="7"/>
  <c r="M3152" i="7"/>
  <c r="N3152" i="7" s="1"/>
  <c r="O3152" i="7" s="1"/>
  <c r="M4580" i="7"/>
  <c r="N4580" i="7" s="1"/>
  <c r="O4580" i="7" s="1"/>
  <c r="S4580" i="7"/>
  <c r="M6285" i="7"/>
  <c r="N6285" i="7" s="1"/>
  <c r="O6285" i="7" s="1"/>
  <c r="S6285" i="7"/>
  <c r="M6130" i="7"/>
  <c r="N6130" i="7" s="1"/>
  <c r="O6130" i="7" s="1"/>
  <c r="S6130" i="7"/>
  <c r="M1997" i="7"/>
  <c r="N1997" i="7" s="1"/>
  <c r="O1997" i="7" s="1"/>
  <c r="S1997" i="7"/>
  <c r="M719" i="7"/>
  <c r="N719" i="7" s="1"/>
  <c r="O719" i="7" s="1"/>
  <c r="S719" i="7"/>
  <c r="M1003" i="7"/>
  <c r="N1003" i="7" s="1"/>
  <c r="O1003" i="7" s="1"/>
  <c r="S1003" i="7"/>
  <c r="M4157" i="7"/>
  <c r="N4157" i="7" s="1"/>
  <c r="O4157" i="7" s="1"/>
  <c r="S4157" i="7"/>
  <c r="M2159" i="7"/>
  <c r="N2159" i="7" s="1"/>
  <c r="O2159" i="7" s="1"/>
  <c r="S2159" i="7"/>
  <c r="M2615" i="7"/>
  <c r="N2615" i="7" s="1"/>
  <c r="O2615" i="7" s="1"/>
  <c r="S2615" i="7"/>
  <c r="M3114" i="7"/>
  <c r="N3114" i="7" s="1"/>
  <c r="O3114" i="7" s="1"/>
  <c r="S3114" i="7"/>
  <c r="M3385" i="7"/>
  <c r="N3385" i="7" s="1"/>
  <c r="O3385" i="7" s="1"/>
  <c r="S3385" i="7"/>
  <c r="M3573" i="7"/>
  <c r="N3573" i="7" s="1"/>
  <c r="O3573" i="7" s="1"/>
  <c r="S3573" i="7"/>
  <c r="M4670" i="7"/>
  <c r="N4670" i="7" s="1"/>
  <c r="O4670" i="7" s="1"/>
  <c r="S4670" i="7"/>
  <c r="M1649" i="7"/>
  <c r="N1649" i="7" s="1"/>
  <c r="O1649" i="7" s="1"/>
  <c r="S1649" i="7"/>
  <c r="M2750" i="7"/>
  <c r="N2750" i="7" s="1"/>
  <c r="O2750" i="7" s="1"/>
  <c r="S2750" i="7"/>
  <c r="M4218" i="7"/>
  <c r="N4218" i="7" s="1"/>
  <c r="O4218" i="7" s="1"/>
  <c r="S4218" i="7"/>
  <c r="M3387" i="7"/>
  <c r="N3387" i="7" s="1"/>
  <c r="O3387" i="7" s="1"/>
  <c r="S3387" i="7"/>
  <c r="M5027" i="7"/>
  <c r="N5027" i="7" s="1"/>
  <c r="O5027" i="7" s="1"/>
  <c r="S5027" i="7"/>
  <c r="M5171" i="7"/>
  <c r="N5171" i="7" s="1"/>
  <c r="O5171" i="7" s="1"/>
  <c r="S5171" i="7"/>
  <c r="M4009" i="7"/>
  <c r="N4009" i="7" s="1"/>
  <c r="O4009" i="7" s="1"/>
  <c r="S4009" i="7"/>
  <c r="M4945" i="7"/>
  <c r="N4945" i="7" s="1"/>
  <c r="O4945" i="7" s="1"/>
  <c r="S4945" i="7"/>
  <c r="M5671" i="7"/>
  <c r="N5671" i="7" s="1"/>
  <c r="O5671" i="7" s="1"/>
  <c r="S5671" i="7"/>
  <c r="M3048" i="7"/>
  <c r="N3048" i="7" s="1"/>
  <c r="O3048" i="7" s="1"/>
  <c r="S3048" i="7"/>
  <c r="M542" i="7"/>
  <c r="N542" i="7" s="1"/>
  <c r="O542" i="7" s="1"/>
  <c r="S542" i="7"/>
  <c r="M1175" i="7"/>
  <c r="N1175" i="7" s="1"/>
  <c r="O1175" i="7" s="1"/>
  <c r="S1175" i="7"/>
  <c r="M2085" i="7"/>
  <c r="N2085" i="7" s="1"/>
  <c r="O2085" i="7" s="1"/>
  <c r="S2085" i="7"/>
  <c r="M1617" i="7"/>
  <c r="N1617" i="7" s="1"/>
  <c r="O1617" i="7" s="1"/>
  <c r="S1617" i="7"/>
  <c r="M1839" i="7"/>
  <c r="N1839" i="7" s="1"/>
  <c r="O1839" i="7" s="1"/>
  <c r="S1839" i="7"/>
  <c r="M1953" i="7"/>
  <c r="N1953" i="7" s="1"/>
  <c r="O1953" i="7" s="1"/>
  <c r="S1953" i="7"/>
  <c r="M2287" i="7"/>
  <c r="N2287" i="7" s="1"/>
  <c r="O2287" i="7" s="1"/>
  <c r="S2287" i="7"/>
  <c r="M3584" i="7"/>
  <c r="N3584" i="7" s="1"/>
  <c r="O3584" i="7" s="1"/>
  <c r="S3584" i="7"/>
  <c r="M106" i="7"/>
  <c r="N106" i="7" s="1"/>
  <c r="O106" i="7" s="1"/>
  <c r="S106" i="7"/>
  <c r="M2401" i="7"/>
  <c r="N2401" i="7" s="1"/>
  <c r="O2401" i="7" s="1"/>
  <c r="S2401" i="7"/>
  <c r="M2057" i="7"/>
  <c r="N2057" i="7" s="1"/>
  <c r="O2057" i="7" s="1"/>
  <c r="S2057" i="7"/>
  <c r="M2705" i="7"/>
  <c r="N2705" i="7" s="1"/>
  <c r="O2705" i="7" s="1"/>
  <c r="S2705" i="7"/>
  <c r="M4030" i="7"/>
  <c r="N4030" i="7" s="1"/>
  <c r="O4030" i="7" s="1"/>
  <c r="S4030" i="7"/>
  <c r="M5113" i="7"/>
  <c r="N5113" i="7" s="1"/>
  <c r="O5113" i="7" s="1"/>
  <c r="S5113" i="7"/>
  <c r="M5527" i="7"/>
  <c r="N5527" i="7" s="1"/>
  <c r="O5527" i="7" s="1"/>
  <c r="S5527" i="7"/>
  <c r="M5308" i="7"/>
  <c r="N5308" i="7" s="1"/>
  <c r="O5308" i="7" s="1"/>
  <c r="S5308" i="7"/>
  <c r="M5268" i="7"/>
  <c r="N5268" i="7" s="1"/>
  <c r="O5268" i="7" s="1"/>
  <c r="S5268" i="7"/>
  <c r="M5566" i="7"/>
  <c r="N5566" i="7" s="1"/>
  <c r="O5566" i="7" s="1"/>
  <c r="M6146" i="7"/>
  <c r="N6146" i="7" s="1"/>
  <c r="O6146" i="7" s="1"/>
  <c r="S6146" i="7"/>
  <c r="M280" i="7"/>
  <c r="N280" i="7" s="1"/>
  <c r="O280" i="7" s="1"/>
  <c r="S280" i="7"/>
  <c r="M774" i="7"/>
  <c r="N774" i="7" s="1"/>
  <c r="O774" i="7" s="1"/>
  <c r="S774" i="7"/>
  <c r="M2900" i="7"/>
  <c r="N2900" i="7" s="1"/>
  <c r="O2900" i="7" s="1"/>
  <c r="S2900" i="7"/>
  <c r="M3257" i="7"/>
  <c r="N3257" i="7" s="1"/>
  <c r="O3257" i="7" s="1"/>
  <c r="S3257" i="7"/>
  <c r="M4253" i="7"/>
  <c r="N4253" i="7" s="1"/>
  <c r="O4253" i="7" s="1"/>
  <c r="S4253" i="7"/>
  <c r="M815" i="7"/>
  <c r="N815" i="7" s="1"/>
  <c r="O815" i="7" s="1"/>
  <c r="S815" i="7"/>
  <c r="M1959" i="7"/>
  <c r="N1959" i="7" s="1"/>
  <c r="O1959" i="7" s="1"/>
  <c r="S1959" i="7"/>
  <c r="M2359" i="7"/>
  <c r="N2359" i="7" s="1"/>
  <c r="O2359" i="7" s="1"/>
  <c r="S2359" i="7"/>
  <c r="M3044" i="7"/>
  <c r="N3044" i="7" s="1"/>
  <c r="O3044" i="7" s="1"/>
  <c r="S3044" i="7"/>
  <c r="M2998" i="7"/>
  <c r="N2998" i="7" s="1"/>
  <c r="O2998" i="7" s="1"/>
  <c r="S2998" i="7"/>
  <c r="M3792" i="7"/>
  <c r="N3792" i="7" s="1"/>
  <c r="O3792" i="7" s="1"/>
  <c r="S3792" i="7"/>
  <c r="M2361" i="7"/>
  <c r="N2361" i="7" s="1"/>
  <c r="O2361" i="7" s="1"/>
  <c r="S2361" i="7"/>
  <c r="M3589" i="7"/>
  <c r="N3589" i="7" s="1"/>
  <c r="O3589" i="7" s="1"/>
  <c r="S3589" i="7"/>
  <c r="M3205" i="7"/>
  <c r="N3205" i="7" s="1"/>
  <c r="O3205" i="7" s="1"/>
  <c r="S3205" i="7"/>
  <c r="M4947" i="7"/>
  <c r="N4947" i="7" s="1"/>
  <c r="O4947" i="7" s="1"/>
  <c r="S4947" i="7"/>
  <c r="M5087" i="7"/>
  <c r="N5087" i="7" s="1"/>
  <c r="O5087" i="7" s="1"/>
  <c r="S5087" i="7"/>
  <c r="M5757" i="7"/>
  <c r="N5757" i="7" s="1"/>
  <c r="O5757" i="7" s="1"/>
  <c r="S5757" i="7"/>
  <c r="M2831" i="7"/>
  <c r="N2831" i="7" s="1"/>
  <c r="O2831" i="7" s="1"/>
  <c r="S2831" i="7"/>
  <c r="M3946" i="7"/>
  <c r="N3946" i="7" s="1"/>
  <c r="O3946" i="7" s="1"/>
  <c r="S3946" i="7"/>
  <c r="M5609" i="7"/>
  <c r="N5609" i="7" s="1"/>
  <c r="O5609" i="7" s="1"/>
  <c r="S5609" i="7"/>
  <c r="M3171" i="7"/>
  <c r="N3171" i="7" s="1"/>
  <c r="O3171" i="7" s="1"/>
  <c r="S3171" i="7"/>
  <c r="M5372" i="7"/>
  <c r="N5372" i="7" s="1"/>
  <c r="O5372" i="7" s="1"/>
  <c r="S5372" i="7"/>
  <c r="M5647" i="7"/>
  <c r="N5647" i="7" s="1"/>
  <c r="O5647" i="7" s="1"/>
  <c r="S5647" i="7"/>
  <c r="M3252" i="7"/>
  <c r="N3252" i="7" s="1"/>
  <c r="O3252" i="7" s="1"/>
  <c r="S3252" i="7"/>
  <c r="M4985" i="7"/>
  <c r="N4985" i="7" s="1"/>
  <c r="O4985" i="7" s="1"/>
  <c r="S4985" i="7"/>
  <c r="M112" i="7"/>
  <c r="N112" i="7" s="1"/>
  <c r="O112" i="7" s="1"/>
  <c r="S112" i="7"/>
  <c r="M1159" i="7"/>
  <c r="N1159" i="7" s="1"/>
  <c r="O1159" i="7" s="1"/>
  <c r="S1159" i="7"/>
  <c r="M899" i="7"/>
  <c r="N899" i="7" s="1"/>
  <c r="O899" i="7" s="1"/>
  <c r="S899" i="7"/>
  <c r="M1921" i="7"/>
  <c r="N1921" i="7" s="1"/>
  <c r="O1921" i="7" s="1"/>
  <c r="S1921" i="7"/>
  <c r="M1945" i="7"/>
  <c r="N1945" i="7" s="1"/>
  <c r="O1945" i="7" s="1"/>
  <c r="S1945" i="7"/>
  <c r="M4258" i="7"/>
  <c r="N4258" i="7" s="1"/>
  <c r="O4258" i="7" s="1"/>
  <c r="S4258" i="7"/>
  <c r="M2109" i="7"/>
  <c r="N2109" i="7" s="1"/>
  <c r="O2109" i="7" s="1"/>
  <c r="S2109" i="7"/>
  <c r="M2447" i="7"/>
  <c r="N2447" i="7" s="1"/>
  <c r="O2447" i="7" s="1"/>
  <c r="S2447" i="7"/>
  <c r="M2986" i="7"/>
  <c r="N2986" i="7" s="1"/>
  <c r="O2986" i="7" s="1"/>
  <c r="S2986" i="7"/>
  <c r="M314" i="7"/>
  <c r="N314" i="7" s="1"/>
  <c r="O314" i="7" s="1"/>
  <c r="S314" i="7"/>
  <c r="M2433" i="7"/>
  <c r="N2433" i="7" s="1"/>
  <c r="O2433" i="7" s="1"/>
  <c r="S2433" i="7"/>
  <c r="M3701" i="7"/>
  <c r="N3701" i="7" s="1"/>
  <c r="O3701" i="7" s="1"/>
  <c r="S3701" i="7"/>
  <c r="M3221" i="7"/>
  <c r="N3221" i="7" s="1"/>
  <c r="O3221" i="7" s="1"/>
  <c r="S3221" i="7"/>
  <c r="M4734" i="7"/>
  <c r="N4734" i="7" s="1"/>
  <c r="O4734" i="7" s="1"/>
  <c r="S4734" i="7"/>
  <c r="M5057" i="7"/>
  <c r="N5057" i="7" s="1"/>
  <c r="O5057" i="7" s="1"/>
  <c r="S5057" i="7"/>
  <c r="M5615" i="7"/>
  <c r="N5615" i="7" s="1"/>
  <c r="O5615" i="7" s="1"/>
  <c r="S5615" i="7"/>
  <c r="M4273" i="7"/>
  <c r="N4273" i="7" s="1"/>
  <c r="O4273" i="7" s="1"/>
  <c r="S4273" i="7"/>
  <c r="M6253" i="7"/>
  <c r="N6253" i="7" s="1"/>
  <c r="O6253" i="7" s="1"/>
  <c r="S6253" i="7"/>
  <c r="M2515" i="7"/>
  <c r="N2515" i="7" s="1"/>
  <c r="O2515" i="7" s="1"/>
  <c r="S2515" i="7"/>
  <c r="M2990" i="7"/>
  <c r="N2990" i="7" s="1"/>
  <c r="O2990" i="7" s="1"/>
  <c r="S2990" i="7"/>
  <c r="M2201" i="7"/>
  <c r="N2201" i="7" s="1"/>
  <c r="O2201" i="7" s="1"/>
  <c r="S2201" i="7"/>
  <c r="M6317" i="7"/>
  <c r="N6317" i="7" s="1"/>
  <c r="O6317" i="7" s="1"/>
  <c r="S6317" i="7"/>
  <c r="M4061" i="7"/>
  <c r="N4061" i="7" s="1"/>
  <c r="O4061" i="7" s="1"/>
  <c r="M5635" i="7"/>
  <c r="N5635" i="7" s="1"/>
  <c r="O5635" i="7" s="1"/>
  <c r="S5635" i="7"/>
  <c r="M3921" i="7"/>
  <c r="N3921" i="7" s="1"/>
  <c r="O3921" i="7" s="1"/>
  <c r="M2641" i="7"/>
  <c r="N2641" i="7" s="1"/>
  <c r="O2641" i="7" s="1"/>
  <c r="S2641" i="7"/>
  <c r="M5597" i="7"/>
  <c r="N5597" i="7" s="1"/>
  <c r="O5597" i="7" s="1"/>
  <c r="S5597" i="7"/>
  <c r="M5884" i="7"/>
  <c r="N5884" i="7" s="1"/>
  <c r="O5884" i="7" s="1"/>
  <c r="S5884" i="7"/>
  <c r="M6150" i="7"/>
  <c r="N6150" i="7" s="1"/>
  <c r="O6150" i="7" s="1"/>
  <c r="S6150" i="7"/>
  <c r="M17" i="7"/>
  <c r="N17" i="7" s="1"/>
  <c r="O17" i="7" s="1"/>
  <c r="S17" i="7"/>
  <c r="M442" i="7"/>
  <c r="N442" i="7" s="1"/>
  <c r="O442" i="7" s="1"/>
  <c r="S442" i="7"/>
  <c r="M2275" i="7"/>
  <c r="N2275" i="7" s="1"/>
  <c r="O2275" i="7" s="1"/>
  <c r="S2275" i="7"/>
  <c r="M546" i="7"/>
  <c r="N546" i="7" s="1"/>
  <c r="O546" i="7" s="1"/>
  <c r="S546" i="7"/>
  <c r="M2456" i="7"/>
  <c r="N2456" i="7" s="1"/>
  <c r="O2456" i="7" s="1"/>
  <c r="S2456" i="7"/>
  <c r="M5675" i="7"/>
  <c r="N5675" i="7" s="1"/>
  <c r="O5675" i="7" s="1"/>
  <c r="S5675" i="7"/>
  <c r="M5221" i="7"/>
  <c r="N5221" i="7" s="1"/>
  <c r="O5221" i="7" s="1"/>
  <c r="S5221" i="7"/>
  <c r="M5819" i="7"/>
  <c r="N5819" i="7" s="1"/>
  <c r="O5819" i="7" s="1"/>
  <c r="S5819" i="7"/>
  <c r="M5376" i="7"/>
  <c r="N5376" i="7" s="1"/>
  <c r="O5376" i="7" s="1"/>
  <c r="S5376" i="7"/>
  <c r="M663" i="7"/>
  <c r="N663" i="7" s="1"/>
  <c r="O663" i="7" s="1"/>
  <c r="S663" i="7"/>
  <c r="M466" i="7"/>
  <c r="N466" i="7" s="1"/>
  <c r="O466" i="7" s="1"/>
  <c r="S466" i="7"/>
  <c r="M2123" i="7"/>
  <c r="N2123" i="7" s="1"/>
  <c r="O2123" i="7" s="1"/>
  <c r="S2123" i="7"/>
  <c r="M2942" i="7"/>
  <c r="N2942" i="7" s="1"/>
  <c r="O2942" i="7" s="1"/>
  <c r="S2942" i="7"/>
  <c r="M3367" i="7"/>
  <c r="N3367" i="7" s="1"/>
  <c r="O3367" i="7" s="1"/>
  <c r="S3367" i="7"/>
  <c r="M5499" i="7"/>
  <c r="N5499" i="7" s="1"/>
  <c r="O5499" i="7" s="1"/>
  <c r="S5499" i="7"/>
  <c r="M3080" i="7"/>
  <c r="N3080" i="7" s="1"/>
  <c r="O3080" i="7" s="1"/>
  <c r="S3080" i="7"/>
  <c r="M5611" i="7"/>
  <c r="N5611" i="7" s="1"/>
  <c r="O5611" i="7" s="1"/>
  <c r="S5611" i="7"/>
  <c r="M3360" i="7"/>
  <c r="N3360" i="7" s="1"/>
  <c r="O3360" i="7" s="1"/>
  <c r="S3360" i="7"/>
  <c r="M6095" i="7"/>
  <c r="N6095" i="7" s="1"/>
  <c r="O6095" i="7" s="1"/>
  <c r="S6095" i="7"/>
  <c r="M1719" i="7"/>
  <c r="N1719" i="7" s="1"/>
  <c r="O1719" i="7" s="1"/>
  <c r="S1719" i="7"/>
  <c r="M9" i="7"/>
  <c r="N9" i="7" s="1"/>
  <c r="O9" i="7" s="1"/>
  <c r="S9" i="7"/>
  <c r="M2139" i="7"/>
  <c r="N2139" i="7" s="1"/>
  <c r="O2139" i="7" s="1"/>
  <c r="S2139" i="7"/>
  <c r="M2910" i="7"/>
  <c r="N2910" i="7" s="1"/>
  <c r="O2910" i="7" s="1"/>
  <c r="S2910" i="7"/>
  <c r="M170" i="7"/>
  <c r="N170" i="7" s="1"/>
  <c r="O170" i="7" s="1"/>
  <c r="S170" i="7"/>
  <c r="M2830" i="7"/>
  <c r="N2830" i="7" s="1"/>
  <c r="O2830" i="7" s="1"/>
  <c r="S2830" i="7"/>
  <c r="M3223" i="7"/>
  <c r="N3223" i="7" s="1"/>
  <c r="O3223" i="7" s="1"/>
  <c r="S3223" i="7"/>
  <c r="M4002" i="7"/>
  <c r="N4002" i="7" s="1"/>
  <c r="O4002" i="7" s="1"/>
  <c r="S4002" i="7"/>
  <c r="M5036" i="7"/>
  <c r="N5036" i="7" s="1"/>
  <c r="O5036" i="7" s="1"/>
  <c r="S5036" i="7"/>
  <c r="M5288" i="7"/>
  <c r="N5288" i="7" s="1"/>
  <c r="O5288" i="7" s="1"/>
  <c r="S5288" i="7"/>
  <c r="M6293" i="7"/>
  <c r="N6293" i="7" s="1"/>
  <c r="O6293" i="7" s="1"/>
  <c r="S6293" i="7"/>
  <c r="M526" i="7"/>
  <c r="N526" i="7" s="1"/>
  <c r="O526" i="7" s="1"/>
  <c r="S526" i="7"/>
  <c r="M1727" i="7"/>
  <c r="N1727" i="7" s="1"/>
  <c r="O1727" i="7" s="1"/>
  <c r="S1727" i="7"/>
  <c r="M4221" i="7"/>
  <c r="N4221" i="7" s="1"/>
  <c r="O4221" i="7" s="1"/>
  <c r="S4221" i="7"/>
  <c r="M1726" i="7"/>
  <c r="N1726" i="7" s="1"/>
  <c r="O1726" i="7" s="1"/>
  <c r="S1726" i="7"/>
  <c r="M2175" i="7"/>
  <c r="N2175" i="7" s="1"/>
  <c r="O2175" i="7" s="1"/>
  <c r="S2175" i="7"/>
  <c r="M2631" i="7"/>
  <c r="N2631" i="7" s="1"/>
  <c r="O2631" i="7" s="1"/>
  <c r="S2631" i="7"/>
  <c r="M3066" i="7"/>
  <c r="N3066" i="7" s="1"/>
  <c r="O3066" i="7" s="1"/>
  <c r="S3066" i="7"/>
  <c r="M2385" i="7"/>
  <c r="N2385" i="7" s="1"/>
  <c r="O2385" i="7" s="1"/>
  <c r="S2385" i="7"/>
  <c r="M1861" i="7"/>
  <c r="N1861" i="7" s="1"/>
  <c r="O1861" i="7" s="1"/>
  <c r="S1861" i="7"/>
  <c r="M2814" i="7"/>
  <c r="N2814" i="7" s="1"/>
  <c r="O2814" i="7" s="1"/>
  <c r="S2814" i="7"/>
  <c r="M5035" i="7"/>
  <c r="N5035" i="7" s="1"/>
  <c r="O5035" i="7" s="1"/>
  <c r="S5035" i="7"/>
  <c r="M5179" i="7"/>
  <c r="N5179" i="7" s="1"/>
  <c r="O5179" i="7" s="1"/>
  <c r="S5179" i="7"/>
  <c r="M5473" i="7"/>
  <c r="N5473" i="7" s="1"/>
  <c r="O5473" i="7" s="1"/>
  <c r="S5473" i="7"/>
  <c r="M5025" i="7"/>
  <c r="N5025" i="7" s="1"/>
  <c r="O5025" i="7" s="1"/>
  <c r="S5025" i="7"/>
  <c r="M5623" i="7"/>
  <c r="N5623" i="7" s="1"/>
  <c r="O5623" i="7" s="1"/>
  <c r="S5623" i="7"/>
  <c r="M4961" i="7"/>
  <c r="N4961" i="7" s="1"/>
  <c r="O4961" i="7" s="1"/>
  <c r="S4961" i="7"/>
  <c r="M5859" i="7"/>
  <c r="N5859" i="7" s="1"/>
  <c r="O5859" i="7" s="1"/>
  <c r="S5859" i="7"/>
  <c r="M939" i="7"/>
  <c r="N939" i="7" s="1"/>
  <c r="O939" i="7" s="1"/>
  <c r="S939" i="7"/>
  <c r="M883" i="7"/>
  <c r="N883" i="7" s="1"/>
  <c r="O883" i="7" s="1"/>
  <c r="S883" i="7"/>
  <c r="M382" i="7"/>
  <c r="N382" i="7" s="1"/>
  <c r="O382" i="7" s="1"/>
  <c r="S382" i="7"/>
  <c r="M1572" i="7"/>
  <c r="N1572" i="7" s="1"/>
  <c r="O1572" i="7" s="1"/>
  <c r="S1572" i="7"/>
  <c r="M2882" i="7"/>
  <c r="N2882" i="7" s="1"/>
  <c r="O2882" i="7" s="1"/>
  <c r="S2882" i="7"/>
  <c r="M2303" i="7"/>
  <c r="N2303" i="7" s="1"/>
  <c r="O2303" i="7" s="1"/>
  <c r="S2303" i="7"/>
  <c r="M3978" i="7"/>
  <c r="N3978" i="7" s="1"/>
  <c r="O3978" i="7" s="1"/>
  <c r="S3978" i="7"/>
  <c r="M4114" i="7"/>
  <c r="N4114" i="7" s="1"/>
  <c r="O4114" i="7" s="1"/>
  <c r="S4114" i="7"/>
  <c r="M698" i="7"/>
  <c r="N698" i="7" s="1"/>
  <c r="O698" i="7" s="1"/>
  <c r="S698" i="7"/>
  <c r="M1897" i="7"/>
  <c r="N1897" i="7" s="1"/>
  <c r="O1897" i="7" s="1"/>
  <c r="S1897" i="7"/>
  <c r="M3934" i="7"/>
  <c r="N3934" i="7" s="1"/>
  <c r="O3934" i="7" s="1"/>
  <c r="S3934" i="7"/>
  <c r="M5009" i="7"/>
  <c r="N5009" i="7" s="1"/>
  <c r="O5009" i="7" s="1"/>
  <c r="S5009" i="7"/>
  <c r="M3072" i="7"/>
  <c r="N3072" i="7" s="1"/>
  <c r="O3072" i="7" s="1"/>
  <c r="S3072" i="7"/>
  <c r="M4045" i="7"/>
  <c r="N4045" i="7" s="1"/>
  <c r="O4045" i="7" s="1"/>
  <c r="S4045" i="7"/>
  <c r="M5300" i="7"/>
  <c r="N5300" i="7" s="1"/>
  <c r="O5300" i="7" s="1"/>
  <c r="S5300" i="7"/>
  <c r="M5807" i="7"/>
  <c r="N5807" i="7" s="1"/>
  <c r="O5807" i="7" s="1"/>
  <c r="S5807" i="7"/>
  <c r="M5920" i="7"/>
  <c r="N5920" i="7" s="1"/>
  <c r="O5920" i="7" s="1"/>
  <c r="S5920" i="7"/>
  <c r="M6178" i="7"/>
  <c r="N6178" i="7" s="1"/>
  <c r="O6178" i="7" s="1"/>
  <c r="S6178" i="7"/>
  <c r="M1371" i="7"/>
  <c r="N1371" i="7" s="1"/>
  <c r="O1371" i="7" s="1"/>
  <c r="S1371" i="7"/>
  <c r="M754" i="7"/>
  <c r="N754" i="7" s="1"/>
  <c r="O754" i="7" s="1"/>
  <c r="S754" i="7"/>
  <c r="M1521" i="7"/>
  <c r="N1521" i="7" s="1"/>
  <c r="O1521" i="7" s="1"/>
  <c r="S1521" i="7"/>
  <c r="M2245" i="7"/>
  <c r="N2245" i="7" s="1"/>
  <c r="O2245" i="7" s="1"/>
  <c r="S2245" i="7"/>
  <c r="M3413" i="7"/>
  <c r="N3413" i="7" s="1"/>
  <c r="O3413" i="7" s="1"/>
  <c r="S3413" i="7"/>
  <c r="M4558" i="7"/>
  <c r="N4558" i="7" s="1"/>
  <c r="O4558" i="7" s="1"/>
  <c r="S4558" i="7"/>
  <c r="M1911" i="7"/>
  <c r="N1911" i="7" s="1"/>
  <c r="O1911" i="7" s="1"/>
  <c r="S1911" i="7"/>
  <c r="M2239" i="7"/>
  <c r="N2239" i="7" s="1"/>
  <c r="O2239" i="7" s="1"/>
  <c r="S2239" i="7"/>
  <c r="M2639" i="7"/>
  <c r="N2639" i="7" s="1"/>
  <c r="O2639" i="7" s="1"/>
  <c r="S2639" i="7"/>
  <c r="M2950" i="7"/>
  <c r="N2950" i="7" s="1"/>
  <c r="O2950" i="7" s="1"/>
  <c r="S2950" i="7"/>
  <c r="M3472" i="7"/>
  <c r="N3472" i="7" s="1"/>
  <c r="O3472" i="7" s="1"/>
  <c r="S3472" i="7"/>
  <c r="M2417" i="7"/>
  <c r="N2417" i="7" s="1"/>
  <c r="O2417" i="7" s="1"/>
  <c r="S2417" i="7"/>
  <c r="M4390" i="7"/>
  <c r="N4390" i="7" s="1"/>
  <c r="O4390" i="7" s="1"/>
  <c r="S4390" i="7"/>
  <c r="M2782" i="7"/>
  <c r="N2782" i="7" s="1"/>
  <c r="O2782" i="7" s="1"/>
  <c r="S2782" i="7"/>
  <c r="M4851" i="7"/>
  <c r="N4851" i="7" s="1"/>
  <c r="O4851" i="7" s="1"/>
  <c r="S4851" i="7"/>
  <c r="M4911" i="7"/>
  <c r="N4911" i="7" s="1"/>
  <c r="O4911" i="7" s="1"/>
  <c r="S4911" i="7"/>
  <c r="M5059" i="7"/>
  <c r="N5059" i="7" s="1"/>
  <c r="O5059" i="7" s="1"/>
  <c r="S5059" i="7"/>
  <c r="M2692" i="7"/>
  <c r="N2692" i="7" s="1"/>
  <c r="O2692" i="7" s="1"/>
  <c r="S2692" i="7"/>
  <c r="M5863" i="7"/>
  <c r="N5863" i="7" s="1"/>
  <c r="O5863" i="7" s="1"/>
  <c r="S5863" i="7"/>
  <c r="M2767" i="7"/>
  <c r="N2767" i="7" s="1"/>
  <c r="O2767" i="7" s="1"/>
  <c r="S2767" i="7"/>
  <c r="M2113" i="7"/>
  <c r="N2113" i="7" s="1"/>
  <c r="O2113" i="7" s="1"/>
  <c r="S2113" i="7"/>
  <c r="M1593" i="7"/>
  <c r="N1593" i="7" s="1"/>
  <c r="O1593" i="7" s="1"/>
  <c r="S1593" i="7"/>
  <c r="M3645" i="7"/>
  <c r="N3645" i="7" s="1"/>
  <c r="O3645" i="7" s="1"/>
  <c r="S3645" i="7"/>
  <c r="M4173" i="7"/>
  <c r="N4173" i="7" s="1"/>
  <c r="O4173" i="7" s="1"/>
  <c r="S4173" i="7"/>
  <c r="M1879" i="7"/>
  <c r="N1879" i="7" s="1"/>
  <c r="O1879" i="7" s="1"/>
  <c r="S1879" i="7"/>
  <c r="M2463" i="7"/>
  <c r="N2463" i="7" s="1"/>
  <c r="O2463" i="7" s="1"/>
  <c r="S2463" i="7"/>
  <c r="M2938" i="7"/>
  <c r="N2938" i="7" s="1"/>
  <c r="O2938" i="7" s="1"/>
  <c r="S2938" i="7"/>
  <c r="M4322" i="7"/>
  <c r="N4322" i="7" s="1"/>
  <c r="O4322" i="7" s="1"/>
  <c r="S4322" i="7"/>
  <c r="M1633" i="7"/>
  <c r="N1633" i="7" s="1"/>
  <c r="O1633" i="7" s="1"/>
  <c r="S1633" i="7"/>
  <c r="M2121" i="7"/>
  <c r="N2121" i="7" s="1"/>
  <c r="O2121" i="7" s="1"/>
  <c r="S2121" i="7"/>
  <c r="M5053" i="7"/>
  <c r="N5053" i="7" s="1"/>
  <c r="O5053" i="7" s="1"/>
  <c r="S5053" i="7"/>
  <c r="M5767" i="7"/>
  <c r="N5767" i="7" s="1"/>
  <c r="O5767" i="7" s="1"/>
  <c r="M4177" i="7"/>
  <c r="N4177" i="7" s="1"/>
  <c r="O4177" i="7" s="1"/>
  <c r="S4177" i="7"/>
  <c r="M5316" i="7"/>
  <c r="S5316" i="7"/>
  <c r="M5348" i="7"/>
  <c r="N5348" i="7" s="1"/>
  <c r="O5348" i="7" s="1"/>
  <c r="M6227" i="7"/>
  <c r="N6227" i="7" s="1"/>
  <c r="O6227" i="7" s="1"/>
  <c r="S6227" i="7"/>
  <c r="M6138" i="7"/>
  <c r="N6138" i="7" s="1"/>
  <c r="O6138" i="7" s="1"/>
  <c r="S6138" i="7"/>
  <c r="M5427" i="7"/>
  <c r="N5427" i="7" s="1"/>
  <c r="O5427" i="7" s="1"/>
  <c r="S5427" i="7"/>
  <c r="M5823" i="7"/>
  <c r="N5823" i="7" s="1"/>
  <c r="O5823" i="7" s="1"/>
  <c r="S5823" i="7"/>
  <c r="M4661" i="7"/>
  <c r="N4661" i="7" s="1"/>
  <c r="O4661" i="7" s="1"/>
  <c r="P4661" i="7" s="1"/>
  <c r="Q4661" i="7" s="1"/>
  <c r="R4661" i="7" s="1"/>
  <c r="S4661" i="7"/>
  <c r="M5929" i="7"/>
  <c r="N5929" i="7" s="1"/>
  <c r="O5929" i="7" s="1"/>
  <c r="S5929" i="7"/>
  <c r="M5274" i="7"/>
  <c r="N5274" i="7" s="1"/>
  <c r="O5274" i="7" s="1"/>
  <c r="S5274" i="7"/>
  <c r="M1350" i="7"/>
  <c r="N1350" i="7" s="1"/>
  <c r="O1350" i="7" s="1"/>
  <c r="S1350" i="7"/>
  <c r="M4389" i="7"/>
  <c r="N4389" i="7" s="1"/>
  <c r="O4389" i="7" s="1"/>
  <c r="S4389" i="7"/>
  <c r="M3652" i="7"/>
  <c r="N3652" i="7" s="1"/>
  <c r="O3652" i="7" s="1"/>
  <c r="S3652" i="7"/>
  <c r="M5961" i="7"/>
  <c r="N5961" i="7" s="1"/>
  <c r="O5961" i="7" s="1"/>
  <c r="S5961" i="7"/>
  <c r="M4555" i="7"/>
  <c r="N4555" i="7" s="1"/>
  <c r="O4555" i="7" s="1"/>
  <c r="S4555" i="7"/>
  <c r="M367" i="7"/>
  <c r="N367" i="7" s="1"/>
  <c r="O367" i="7" s="1"/>
  <c r="S367" i="7"/>
  <c r="M2695" i="7"/>
  <c r="N2695" i="7" s="1"/>
  <c r="O2695" i="7" s="1"/>
  <c r="S2695" i="7"/>
  <c r="M191" i="7"/>
  <c r="N191" i="7" s="1"/>
  <c r="O191" i="7" s="1"/>
  <c r="S191" i="7"/>
  <c r="M1488" i="7"/>
  <c r="N1488" i="7" s="1"/>
  <c r="O1488" i="7" s="1"/>
  <c r="M2858" i="7"/>
  <c r="N2858" i="7" s="1"/>
  <c r="O2858" i="7" s="1"/>
  <c r="S2858" i="7"/>
  <c r="M6052" i="7"/>
  <c r="N6052" i="7" s="1"/>
  <c r="O6052" i="7" s="1"/>
  <c r="S6052" i="7"/>
  <c r="M5544" i="7"/>
  <c r="N5544" i="7" s="1"/>
  <c r="O5544" i="7" s="1"/>
  <c r="S5544" i="7"/>
  <c r="M1158" i="7"/>
  <c r="N1158" i="7" s="1"/>
  <c r="O1158" i="7" s="1"/>
  <c r="S1158" i="7"/>
  <c r="M1797" i="7"/>
  <c r="N1797" i="7" s="1"/>
  <c r="O1797" i="7" s="1"/>
  <c r="S1797" i="7"/>
  <c r="M4213" i="7"/>
  <c r="N4213" i="7" s="1"/>
  <c r="O4213" i="7" s="1"/>
  <c r="S4213" i="7"/>
  <c r="M3588" i="7"/>
  <c r="N3588" i="7" s="1"/>
  <c r="O3588" i="7" s="1"/>
  <c r="S3588" i="7"/>
  <c r="M3720" i="7"/>
  <c r="N3720" i="7" s="1"/>
  <c r="O3720" i="7" s="1"/>
  <c r="S3720" i="7"/>
  <c r="M4881" i="7"/>
  <c r="N4881" i="7" s="1"/>
  <c r="O4881" i="7" s="1"/>
  <c r="S4881" i="7"/>
  <c r="M5775" i="7"/>
  <c r="N5775" i="7" s="1"/>
  <c r="O5775" i="7" s="1"/>
  <c r="S5775" i="7"/>
  <c r="M541" i="7"/>
  <c r="N541" i="7" s="1"/>
  <c r="O541" i="7" s="1"/>
  <c r="S541" i="7"/>
  <c r="M4897" i="7"/>
  <c r="N4897" i="7" s="1"/>
  <c r="O4897" i="7" s="1"/>
  <c r="S4897" i="7"/>
  <c r="M529" i="7"/>
  <c r="N529" i="7" s="1"/>
  <c r="O529" i="7" s="1"/>
  <c r="M1722" i="7"/>
  <c r="N1722" i="7" s="1"/>
  <c r="O1722" i="7" s="1"/>
  <c r="M2845" i="7"/>
  <c r="M2216" i="7"/>
  <c r="N2216" i="7" s="1"/>
  <c r="O2216" i="7" s="1"/>
  <c r="S2216" i="7"/>
  <c r="M6287" i="7"/>
  <c r="N6287" i="7" s="1"/>
  <c r="O6287" i="7" s="1"/>
  <c r="S6287" i="7"/>
  <c r="M235" i="7"/>
  <c r="N235" i="7" s="1"/>
  <c r="O235" i="7" s="1"/>
  <c r="S235" i="7"/>
  <c r="M4623" i="7"/>
  <c r="N4623" i="7" s="1"/>
  <c r="O4623" i="7" s="1"/>
  <c r="S4623" i="7"/>
  <c r="M4660" i="7"/>
  <c r="N4660" i="7" s="1"/>
  <c r="O4660" i="7" s="1"/>
  <c r="S4660" i="7"/>
  <c r="M5536" i="7"/>
  <c r="N5536" i="7" s="1"/>
  <c r="O5536" i="7" s="1"/>
  <c r="S5536" i="7"/>
  <c r="M275" i="7"/>
  <c r="N275" i="7" s="1"/>
  <c r="O275" i="7" s="1"/>
  <c r="S275" i="7"/>
  <c r="M702" i="7"/>
  <c r="N702" i="7" s="1"/>
  <c r="O702" i="7" s="1"/>
  <c r="S702" i="7"/>
  <c r="M6243" i="7"/>
  <c r="N6243" i="7" s="1"/>
  <c r="O6243" i="7" s="1"/>
  <c r="S6243" i="7"/>
  <c r="M5985" i="7"/>
  <c r="N5985" i="7" s="1"/>
  <c r="O5985" i="7" s="1"/>
  <c r="S5985" i="7"/>
  <c r="M6400" i="7"/>
  <c r="N6400" i="7" s="1"/>
  <c r="O6400" i="7" s="1"/>
  <c r="S6400" i="7"/>
  <c r="M1668" i="7"/>
  <c r="N1668" i="7" s="1"/>
  <c r="O1668" i="7" s="1"/>
  <c r="M4591" i="7"/>
  <c r="N4591" i="7" s="1"/>
  <c r="O4591" i="7" s="1"/>
  <c r="S4591" i="7"/>
  <c r="M1714" i="7"/>
  <c r="N1714" i="7" s="1"/>
  <c r="O1714" i="7" s="1"/>
  <c r="M4004" i="7"/>
  <c r="N4004" i="7" s="1"/>
  <c r="O4004" i="7" s="1"/>
  <c r="S4004" i="7"/>
  <c r="M5777" i="7"/>
  <c r="N5777" i="7" s="1"/>
  <c r="O5777" i="7" s="1"/>
  <c r="M6359" i="7"/>
  <c r="N6359" i="7" s="1"/>
  <c r="O6359" i="7" s="1"/>
  <c r="S6359" i="7"/>
  <c r="M208" i="7"/>
  <c r="N208" i="7" s="1"/>
  <c r="O208" i="7" s="1"/>
  <c r="S208" i="7"/>
  <c r="M926" i="7"/>
  <c r="N926" i="7" s="1"/>
  <c r="O926" i="7" s="1"/>
  <c r="S926" i="7"/>
  <c r="M1102" i="7"/>
  <c r="N1102" i="7" s="1"/>
  <c r="O1102" i="7" s="1"/>
  <c r="S1102" i="7"/>
  <c r="M1254" i="7"/>
  <c r="N1254" i="7" s="1"/>
  <c r="O1254" i="7" s="1"/>
  <c r="S1254" i="7"/>
  <c r="M393" i="7"/>
  <c r="N393" i="7" s="1"/>
  <c r="O393" i="7" s="1"/>
  <c r="S393" i="7"/>
  <c r="M4245" i="7"/>
  <c r="N4245" i="7" s="1"/>
  <c r="O4245" i="7" s="1"/>
  <c r="S4245" i="7"/>
  <c r="M4469" i="7"/>
  <c r="N4469" i="7" s="1"/>
  <c r="O4469" i="7" s="1"/>
  <c r="S4469" i="7"/>
  <c r="M193" i="7"/>
  <c r="N193" i="7" s="1"/>
  <c r="O193" i="7" s="1"/>
  <c r="S193" i="7"/>
  <c r="M3496" i="7"/>
  <c r="N3496" i="7" s="1"/>
  <c r="O3496" i="7" s="1"/>
  <c r="S3496" i="7"/>
  <c r="M3628" i="7"/>
  <c r="N3628" i="7" s="1"/>
  <c r="O3628" i="7" s="1"/>
  <c r="S3628" i="7"/>
  <c r="M4921" i="7"/>
  <c r="S4921" i="7"/>
  <c r="M5298" i="7"/>
  <c r="N5298" i="7" s="1"/>
  <c r="O5298" i="7" s="1"/>
  <c r="S5298" i="7"/>
  <c r="M5977" i="7"/>
  <c r="N5977" i="7" s="1"/>
  <c r="O5977" i="7" s="1"/>
  <c r="S5977" i="7"/>
  <c r="M5460" i="7"/>
  <c r="N5460" i="7" s="1"/>
  <c r="O5460" i="7" s="1"/>
  <c r="M1721" i="7"/>
  <c r="N1721" i="7" s="1"/>
  <c r="O1721" i="7" s="1"/>
  <c r="S1721" i="7"/>
  <c r="M85" i="7"/>
  <c r="N85" i="7" s="1"/>
  <c r="O85" i="7" s="1"/>
  <c r="S85" i="7"/>
  <c r="M910" i="7"/>
  <c r="N910" i="7" s="1"/>
  <c r="O910" i="7" s="1"/>
  <c r="S910" i="7"/>
  <c r="M1086" i="7"/>
  <c r="N1086" i="7" s="1"/>
  <c r="O1086" i="7" s="1"/>
  <c r="S1086" i="7"/>
  <c r="M1242" i="7"/>
  <c r="N1242" i="7" s="1"/>
  <c r="O1242" i="7" s="1"/>
  <c r="S1242" i="7"/>
  <c r="M1398" i="7"/>
  <c r="N1398" i="7" s="1"/>
  <c r="O1398" i="7" s="1"/>
  <c r="S1398" i="7"/>
  <c r="M4313" i="7"/>
  <c r="N4313" i="7" s="1"/>
  <c r="O4313" i="7" s="1"/>
  <c r="S4313" i="7"/>
  <c r="M4611" i="7"/>
  <c r="N4611" i="7" s="1"/>
  <c r="O4611" i="7" s="1"/>
  <c r="S4611" i="7"/>
  <c r="M3684" i="7"/>
  <c r="N3684" i="7" s="1"/>
  <c r="O3684" i="7" s="1"/>
  <c r="S3684" i="7"/>
  <c r="M3820" i="7"/>
  <c r="N3820" i="7" s="1"/>
  <c r="O3820" i="7" s="1"/>
  <c r="S3820" i="7"/>
  <c r="M4587" i="7"/>
  <c r="N4587" i="7" s="1"/>
  <c r="O4587" i="7" s="1"/>
  <c r="S4587" i="7"/>
  <c r="M5980" i="7"/>
  <c r="N5980" i="7" s="1"/>
  <c r="O5980" i="7" s="1"/>
  <c r="S5980" i="7"/>
  <c r="M2739" i="7"/>
  <c r="N2739" i="7" s="1"/>
  <c r="O2739" i="7" s="1"/>
  <c r="S2739" i="7"/>
  <c r="M5514" i="7"/>
  <c r="N5514" i="7" s="1"/>
  <c r="O5514" i="7" s="1"/>
  <c r="M5935" i="7"/>
  <c r="N5935" i="7" s="1"/>
  <c r="O5935" i="7" s="1"/>
  <c r="M763" i="7"/>
  <c r="N763" i="7" s="1"/>
  <c r="O763" i="7" s="1"/>
  <c r="M858" i="7"/>
  <c r="N858" i="7" s="1"/>
  <c r="O858" i="7" s="1"/>
  <c r="S858" i="7"/>
  <c r="M1034" i="7"/>
  <c r="N1034" i="7" s="1"/>
  <c r="O1034" i="7" s="1"/>
  <c r="S1034" i="7"/>
  <c r="M1230" i="7"/>
  <c r="N1230" i="7" s="1"/>
  <c r="O1230" i="7" s="1"/>
  <c r="S1230" i="7"/>
  <c r="M1696" i="7"/>
  <c r="N1696" i="7" s="1"/>
  <c r="O1696" i="7" s="1"/>
  <c r="S1696" i="7"/>
  <c r="M4297" i="7"/>
  <c r="N4297" i="7" s="1"/>
  <c r="O4297" i="7" s="1"/>
  <c r="S4297" i="7"/>
  <c r="M6262" i="7"/>
  <c r="N6262" i="7" s="1"/>
  <c r="O6262" i="7" s="1"/>
  <c r="S6262" i="7"/>
  <c r="M5310" i="7"/>
  <c r="N5310" i="7" s="1"/>
  <c r="O5310" i="7" s="1"/>
  <c r="S5310" i="7"/>
  <c r="M1479" i="7"/>
  <c r="N1479" i="7" s="1"/>
  <c r="O1479" i="7" s="1"/>
  <c r="S1479" i="7"/>
  <c r="M1022" i="7"/>
  <c r="N1022" i="7" s="1"/>
  <c r="O1022" i="7" s="1"/>
  <c r="S1022" i="7"/>
  <c r="M1178" i="7"/>
  <c r="N1178" i="7" s="1"/>
  <c r="O1178" i="7" s="1"/>
  <c r="S1178" i="7"/>
  <c r="M1838" i="7"/>
  <c r="N1838" i="7" s="1"/>
  <c r="O1838" i="7" s="1"/>
  <c r="M4153" i="7"/>
  <c r="N4153" i="7" s="1"/>
  <c r="O4153" i="7" s="1"/>
  <c r="S4153" i="7"/>
  <c r="M4373" i="7"/>
  <c r="N4373" i="7" s="1"/>
  <c r="O4373" i="7" s="1"/>
  <c r="S4373" i="7"/>
  <c r="M1489" i="7"/>
  <c r="N1489" i="7" s="1"/>
  <c r="O1489" i="7" s="1"/>
  <c r="S1489" i="7"/>
  <c r="M3460" i="7"/>
  <c r="N3460" i="7" s="1"/>
  <c r="O3460" i="7" s="1"/>
  <c r="S3460" i="7"/>
  <c r="M3592" i="7"/>
  <c r="N3592" i="7" s="1"/>
  <c r="O3592" i="7" s="1"/>
  <c r="S3592" i="7"/>
  <c r="M3724" i="7"/>
  <c r="N3724" i="7" s="1"/>
  <c r="O3724" i="7" s="1"/>
  <c r="S3724" i="7"/>
  <c r="M5286" i="7"/>
  <c r="N5286" i="7" s="1"/>
  <c r="O5286" i="7" s="1"/>
  <c r="S5286" i="7"/>
  <c r="M5520" i="7"/>
  <c r="N5520" i="7" s="1"/>
  <c r="O5520" i="7" s="1"/>
  <c r="S5520" i="7"/>
  <c r="M5500" i="7"/>
  <c r="N5500" i="7" s="1"/>
  <c r="O5500" i="7" s="1"/>
  <c r="M342" i="7"/>
  <c r="S342" i="7"/>
  <c r="M490" i="7"/>
  <c r="N490" i="7" s="1"/>
  <c r="O490" i="7" s="1"/>
  <c r="M1710" i="7"/>
  <c r="N1710" i="7" s="1"/>
  <c r="O1710" i="7" s="1"/>
  <c r="M1907" i="7"/>
  <c r="N1907" i="7" s="1"/>
  <c r="O1907" i="7" s="1"/>
  <c r="S1907" i="7"/>
  <c r="M6083" i="7"/>
  <c r="N6083" i="7" s="1"/>
  <c r="O6083" i="7" s="1"/>
  <c r="S6083" i="7"/>
  <c r="M5992" i="7"/>
  <c r="N5992" i="7" s="1"/>
  <c r="O5992" i="7" s="1"/>
  <c r="S5992" i="7"/>
  <c r="M2851" i="7"/>
  <c r="N2851" i="7" s="1"/>
  <c r="O2851" i="7" s="1"/>
  <c r="S2851" i="7"/>
  <c r="M6012" i="7"/>
  <c r="N6012" i="7" s="1"/>
  <c r="O6012" i="7" s="1"/>
  <c r="S6012" i="7"/>
  <c r="M6016" i="7"/>
  <c r="N6016" i="7" s="1"/>
  <c r="O6016" i="7" s="1"/>
  <c r="S6016" i="7"/>
  <c r="M584" i="7"/>
  <c r="N584" i="7" s="1"/>
  <c r="O584" i="7" s="1"/>
  <c r="S584" i="7"/>
  <c r="M878" i="7"/>
  <c r="N878" i="7" s="1"/>
  <c r="O878" i="7" s="1"/>
  <c r="S878" i="7"/>
  <c r="M1050" i="7"/>
  <c r="N1050" i="7" s="1"/>
  <c r="O1050" i="7" s="1"/>
  <c r="S1050" i="7"/>
  <c r="M1282" i="7"/>
  <c r="N1282" i="7" s="1"/>
  <c r="O1282" i="7" s="1"/>
  <c r="S1282" i="7"/>
  <c r="M766" i="7"/>
  <c r="N766" i="7" s="1"/>
  <c r="O766" i="7" s="1"/>
  <c r="S766" i="7"/>
  <c r="M4149" i="7"/>
  <c r="N4149" i="7" s="1"/>
  <c r="O4149" i="7" s="1"/>
  <c r="S4149" i="7"/>
  <c r="M72" i="7"/>
  <c r="N72" i="7" s="1"/>
  <c r="O72" i="7" s="1"/>
  <c r="M1596" i="7"/>
  <c r="N1596" i="7" s="1"/>
  <c r="O1596" i="7" s="1"/>
  <c r="M4603" i="7"/>
  <c r="N4603" i="7" s="1"/>
  <c r="O4603" i="7" s="1"/>
  <c r="S4603" i="7"/>
  <c r="M4667" i="7"/>
  <c r="N4667" i="7" s="1"/>
  <c r="O4667" i="7" s="1"/>
  <c r="S4667" i="7"/>
  <c r="M2765" i="7"/>
  <c r="N2765" i="7" s="1"/>
  <c r="O2765" i="7" s="1"/>
  <c r="S2765" i="7"/>
  <c r="M6224" i="7"/>
  <c r="N6224" i="7" s="1"/>
  <c r="O6224" i="7" s="1"/>
  <c r="S6224" i="7"/>
  <c r="M6396" i="7"/>
  <c r="N6396" i="7" s="1"/>
  <c r="O6396" i="7" s="1"/>
  <c r="S6396" i="7"/>
  <c r="M391" i="7"/>
  <c r="S391" i="7"/>
  <c r="M726" i="7"/>
  <c r="N726" i="7" s="1"/>
  <c r="O726" i="7" s="1"/>
  <c r="S726" i="7"/>
  <c r="M902" i="7"/>
  <c r="N902" i="7" s="1"/>
  <c r="O902" i="7" s="1"/>
  <c r="S902" i="7"/>
  <c r="M1162" i="7"/>
  <c r="N1162" i="7" s="1"/>
  <c r="O1162" i="7" s="1"/>
  <c r="S1162" i="7"/>
  <c r="M320" i="7"/>
  <c r="N320" i="7" s="1"/>
  <c r="O320" i="7" s="1"/>
  <c r="S320" i="7"/>
  <c r="M3708" i="7"/>
  <c r="N3708" i="7" s="1"/>
  <c r="O3708" i="7" s="1"/>
  <c r="S3708" i="7"/>
  <c r="M5821" i="7"/>
  <c r="N5821" i="7" s="1"/>
  <c r="O5821" i="7" s="1"/>
  <c r="S5821" i="7"/>
  <c r="M419" i="7"/>
  <c r="N419" i="7" s="1"/>
  <c r="O419" i="7" s="1"/>
  <c r="S419" i="7"/>
  <c r="M6033" i="7"/>
  <c r="N6033" i="7" s="1"/>
  <c r="O6033" i="7" s="1"/>
  <c r="S6033" i="7"/>
  <c r="M4657" i="7"/>
  <c r="N4657" i="7" s="1"/>
  <c r="O4657" i="7" s="1"/>
  <c r="S4657" i="7"/>
  <c r="M5498" i="7"/>
  <c r="N5498" i="7" s="1"/>
  <c r="O5498" i="7" s="1"/>
  <c r="S5498" i="7"/>
  <c r="M613" i="7"/>
  <c r="N613" i="7" s="1"/>
  <c r="O613" i="7" s="1"/>
  <c r="S613" i="7"/>
  <c r="M153" i="7"/>
  <c r="N153" i="7" s="1"/>
  <c r="O153" i="7" s="1"/>
  <c r="S153" i="7"/>
  <c r="M6275" i="7"/>
  <c r="N6275" i="7" s="1"/>
  <c r="O6275" i="7" s="1"/>
  <c r="S6275" i="7"/>
  <c r="M3884" i="7"/>
  <c r="N3884" i="7" s="1"/>
  <c r="O3884" i="7" s="1"/>
  <c r="S3884" i="7"/>
  <c r="M6017" i="7"/>
  <c r="N6017" i="7" s="1"/>
  <c r="O6017" i="7" s="1"/>
  <c r="S6017" i="7"/>
  <c r="M3146" i="7"/>
  <c r="N3146" i="7" s="1"/>
  <c r="O3146" i="7" s="1"/>
  <c r="S3146" i="7"/>
  <c r="M5552" i="7"/>
  <c r="N5552" i="7" s="1"/>
  <c r="O5552" i="7" s="1"/>
  <c r="S5552" i="7"/>
  <c r="M2801" i="7"/>
  <c r="N2801" i="7" s="1"/>
  <c r="O2801" i="7" s="1"/>
  <c r="S2801" i="7"/>
  <c r="M6251" i="7"/>
  <c r="N6251" i="7" s="1"/>
  <c r="O6251" i="7" s="1"/>
  <c r="S6251" i="7"/>
  <c r="M946" i="7"/>
  <c r="N946" i="7" s="1"/>
  <c r="O946" i="7" s="1"/>
  <c r="S946" i="7"/>
  <c r="M1126" i="7"/>
  <c r="S1126" i="7"/>
  <c r="M1270" i="7"/>
  <c r="N1270" i="7" s="1"/>
  <c r="O1270" i="7" s="1"/>
  <c r="S1270" i="7"/>
  <c r="M531" i="7"/>
  <c r="N531" i="7" s="1"/>
  <c r="O531" i="7" s="1"/>
  <c r="S531" i="7"/>
  <c r="M4181" i="7"/>
  <c r="N4181" i="7" s="1"/>
  <c r="O4181" i="7" s="1"/>
  <c r="S4181" i="7"/>
  <c r="M4489" i="7"/>
  <c r="N4489" i="7" s="1"/>
  <c r="O4489" i="7" s="1"/>
  <c r="S4489" i="7"/>
  <c r="M3516" i="7"/>
  <c r="N3516" i="7" s="1"/>
  <c r="O3516" i="7" s="1"/>
  <c r="S3516" i="7"/>
  <c r="M3644" i="7"/>
  <c r="S3644" i="7"/>
  <c r="M4615" i="7"/>
  <c r="N4615" i="7" s="1"/>
  <c r="O4615" i="7" s="1"/>
  <c r="S4615" i="7"/>
  <c r="M4699" i="7"/>
  <c r="N4699" i="7" s="1"/>
  <c r="O4699" i="7" s="1"/>
  <c r="S4699" i="7"/>
  <c r="M6053" i="7"/>
  <c r="N6053" i="7" s="1"/>
  <c r="O6053" i="7" s="1"/>
  <c r="S6053" i="7"/>
  <c r="M3900" i="7"/>
  <c r="N3900" i="7" s="1"/>
  <c r="O3900" i="7" s="1"/>
  <c r="S3900" i="7"/>
  <c r="M5899" i="7"/>
  <c r="N5899" i="7" s="1"/>
  <c r="O5899" i="7" s="1"/>
  <c r="S5899" i="7"/>
  <c r="M6045" i="7"/>
  <c r="N6045" i="7" s="1"/>
  <c r="O6045" i="7" s="1"/>
  <c r="S6045" i="7"/>
  <c r="M6412" i="7"/>
  <c r="N6412" i="7" s="1"/>
  <c r="O6412" i="7" s="1"/>
  <c r="S6412" i="7"/>
  <c r="M454" i="7"/>
  <c r="N454" i="7" s="1"/>
  <c r="O454" i="7" s="1"/>
  <c r="S454" i="7"/>
  <c r="M974" i="7"/>
  <c r="N974" i="7" s="1"/>
  <c r="O974" i="7" s="1"/>
  <c r="S974" i="7"/>
  <c r="M1154" i="7"/>
  <c r="N1154" i="7" s="1"/>
  <c r="O1154" i="7" s="1"/>
  <c r="S1154" i="7"/>
  <c r="M1302" i="7"/>
  <c r="N1302" i="7" s="1"/>
  <c r="O1302" i="7" s="1"/>
  <c r="S1302" i="7"/>
  <c r="M1674" i="7"/>
  <c r="N1674" i="7" s="1"/>
  <c r="O1674" i="7" s="1"/>
  <c r="S1674" i="7"/>
  <c r="M1822" i="7"/>
  <c r="N1822" i="7" s="1"/>
  <c r="O1822" i="7" s="1"/>
  <c r="S1822" i="7"/>
  <c r="M2707" i="7"/>
  <c r="N2707" i="7" s="1"/>
  <c r="S2707" i="7"/>
  <c r="M4293" i="7"/>
  <c r="N4293" i="7" s="1"/>
  <c r="O4293" i="7" s="1"/>
  <c r="S4293" i="7"/>
  <c r="M3154" i="7"/>
  <c r="N3154" i="7" s="1"/>
  <c r="O3154" i="7" s="1"/>
  <c r="S3154" i="7"/>
  <c r="M3436" i="7"/>
  <c r="N3436" i="7" s="1"/>
  <c r="O3436" i="7" s="1"/>
  <c r="S3436" i="7"/>
  <c r="M3700" i="7"/>
  <c r="N3700" i="7" s="1"/>
  <c r="O3700" i="7" s="1"/>
  <c r="S3700" i="7"/>
  <c r="M3836" i="7"/>
  <c r="N3836" i="7" s="1"/>
  <c r="O3836" i="7" s="1"/>
  <c r="S3836" i="7"/>
  <c r="M1708" i="7"/>
  <c r="N1708" i="7" s="1"/>
  <c r="O1708" i="7" s="1"/>
  <c r="S1708" i="7"/>
  <c r="M4685" i="7"/>
  <c r="N4685" i="7" s="1"/>
  <c r="O4685" i="7" s="1"/>
  <c r="S4685" i="7"/>
  <c r="M1577" i="7"/>
  <c r="N1577" i="7" s="1"/>
  <c r="O1577" i="7" s="1"/>
  <c r="S1577" i="7"/>
  <c r="M5993" i="7"/>
  <c r="N5993" i="7" s="1"/>
  <c r="O5993" i="7" s="1"/>
  <c r="S5993" i="7"/>
  <c r="M5294" i="7"/>
  <c r="N5294" i="7" s="1"/>
  <c r="O5294" i="7" s="1"/>
  <c r="S5294" i="7"/>
  <c r="M1138" i="7"/>
  <c r="N1138" i="7" s="1"/>
  <c r="O1138" i="7" s="1"/>
  <c r="S1138" i="7"/>
  <c r="M457" i="7"/>
  <c r="S457" i="7"/>
  <c r="M4501" i="7"/>
  <c r="N4501" i="7" s="1"/>
  <c r="O4501" i="7" s="1"/>
  <c r="S4501" i="7"/>
  <c r="M3572" i="7"/>
  <c r="N3572" i="7" s="1"/>
  <c r="O3572" i="7" s="1"/>
  <c r="S3572" i="7"/>
  <c r="M3772" i="7"/>
  <c r="N3772" i="7" s="1"/>
  <c r="O3772" i="7" s="1"/>
  <c r="S3772" i="7"/>
  <c r="M115" i="7"/>
  <c r="N115" i="7" s="1"/>
  <c r="O115" i="7" s="1"/>
  <c r="S115" i="7"/>
  <c r="M2883" i="7"/>
  <c r="N2883" i="7" s="1"/>
  <c r="O2883" i="7" s="1"/>
  <c r="S2883" i="7"/>
  <c r="M1733" i="7"/>
  <c r="N1733" i="7" s="1"/>
  <c r="O1733" i="7" s="1"/>
  <c r="S1733" i="7"/>
  <c r="M990" i="7"/>
  <c r="N990" i="7" s="1"/>
  <c r="O990" i="7" s="1"/>
  <c r="S990" i="7"/>
  <c r="M1354" i="7"/>
  <c r="N1354" i="7" s="1"/>
  <c r="O1354" i="7" s="1"/>
  <c r="S1354" i="7"/>
  <c r="M1545" i="7"/>
  <c r="N1545" i="7" s="1"/>
  <c r="O1545" i="7" s="1"/>
  <c r="S1545" i="7"/>
  <c r="M4089" i="7"/>
  <c r="N4089" i="7" s="1"/>
  <c r="O4089" i="7" s="1"/>
  <c r="S4089" i="7"/>
  <c r="M4441" i="7"/>
  <c r="N4441" i="7" s="1"/>
  <c r="O4441" i="7" s="1"/>
  <c r="S4441" i="7"/>
  <c r="M3476" i="7"/>
  <c r="N3476" i="7" s="1"/>
  <c r="O3476" i="7" s="1"/>
  <c r="S3476" i="7"/>
  <c r="M3640" i="7"/>
  <c r="N3640" i="7" s="1"/>
  <c r="O3640" i="7" s="1"/>
  <c r="S3640" i="7"/>
  <c r="M3844" i="7"/>
  <c r="N3844" i="7" s="1"/>
  <c r="O3844" i="7" s="1"/>
  <c r="S3844" i="7"/>
  <c r="M3170" i="7"/>
  <c r="N3170" i="7" s="1"/>
  <c r="O3170" i="7" s="1"/>
  <c r="S3170" i="7"/>
  <c r="M4619" i="7"/>
  <c r="N4619" i="7" s="1"/>
  <c r="O4619" i="7" s="1"/>
  <c r="S4619" i="7"/>
  <c r="M6020" i="7"/>
  <c r="N6020" i="7" s="1"/>
  <c r="O6020" i="7" s="1"/>
  <c r="S6020" i="7"/>
  <c r="M5782" i="7"/>
  <c r="N5782" i="7" s="1"/>
  <c r="O5782" i="7" s="1"/>
  <c r="S5782" i="7"/>
  <c r="M1939" i="7"/>
  <c r="N1939" i="7" s="1"/>
  <c r="O1939" i="7" s="1"/>
  <c r="S1939" i="7"/>
  <c r="M2886" i="7"/>
  <c r="N2886" i="7" s="1"/>
  <c r="O2886" i="7" s="1"/>
  <c r="S2886" i="7"/>
  <c r="M5400" i="7"/>
  <c r="N5400" i="7" s="1"/>
  <c r="O5400" i="7" s="1"/>
  <c r="S5400" i="7"/>
  <c r="M498" i="7"/>
  <c r="S498" i="7"/>
  <c r="M2307" i="7"/>
  <c r="N2307" i="7" s="1"/>
  <c r="O2307" i="7" s="1"/>
  <c r="S2307" i="7"/>
  <c r="M3078" i="7"/>
  <c r="S3078" i="7"/>
  <c r="M4867" i="7"/>
  <c r="N4867" i="7" s="1"/>
  <c r="O4867" i="7" s="1"/>
  <c r="S4867" i="7"/>
  <c r="M6325" i="7"/>
  <c r="N6325" i="7" s="1"/>
  <c r="O6325" i="7" s="1"/>
  <c r="S6325" i="7"/>
  <c r="M5707" i="7"/>
  <c r="N5707" i="7" s="1"/>
  <c r="O5707" i="7" s="1"/>
  <c r="S5707" i="7"/>
  <c r="M5919" i="7"/>
  <c r="N5919" i="7" s="1"/>
  <c r="O5919" i="7" s="1"/>
  <c r="S5919" i="7"/>
  <c r="M5956" i="7"/>
  <c r="N5956" i="7" s="1"/>
  <c r="O5956" i="7" s="1"/>
  <c r="S5956" i="7"/>
  <c r="M5408" i="7"/>
  <c r="N5408" i="7" s="1"/>
  <c r="O5408" i="7" s="1"/>
  <c r="S5408" i="7"/>
  <c r="M1683" i="7"/>
  <c r="N1683" i="7" s="1"/>
  <c r="O1683" i="7" s="1"/>
  <c r="S1683" i="7"/>
  <c r="M2315" i="7"/>
  <c r="N2315" i="7" s="1"/>
  <c r="O2315" i="7" s="1"/>
  <c r="S2315" i="7"/>
  <c r="M2974" i="7"/>
  <c r="N2974" i="7" s="1"/>
  <c r="O2974" i="7" s="1"/>
  <c r="S2974" i="7"/>
  <c r="M227" i="7"/>
  <c r="N227" i="7" s="1"/>
  <c r="O227" i="7" s="1"/>
  <c r="S227" i="7"/>
  <c r="M3088" i="7"/>
  <c r="N3088" i="7" s="1"/>
  <c r="O3088" i="7" s="1"/>
  <c r="S3088" i="7"/>
  <c r="M6333" i="7"/>
  <c r="N6333" i="7" s="1"/>
  <c r="O6333" i="7" s="1"/>
  <c r="S6333" i="7"/>
  <c r="M5939" i="7"/>
  <c r="N5939" i="7" s="1"/>
  <c r="O5939" i="7" s="1"/>
  <c r="S5939" i="7"/>
  <c r="M5384" i="7"/>
  <c r="N5384" i="7" s="1"/>
  <c r="O5384" i="7" s="1"/>
  <c r="S5384" i="7"/>
  <c r="M679" i="7"/>
  <c r="N679" i="7" s="1"/>
  <c r="O679" i="7" s="1"/>
  <c r="S679" i="7"/>
  <c r="M1899" i="7"/>
  <c r="N1899" i="7" s="1"/>
  <c r="O1899" i="7" s="1"/>
  <c r="S1899" i="7"/>
  <c r="M2467" i="7"/>
  <c r="N2467" i="7" s="1"/>
  <c r="O2467" i="7" s="1"/>
  <c r="S2467" i="7"/>
  <c r="M282" i="7"/>
  <c r="N282" i="7" s="1"/>
  <c r="O282" i="7" s="1"/>
  <c r="S282" i="7"/>
  <c r="M1803" i="7"/>
  <c r="N1803" i="7" s="1"/>
  <c r="O1803" i="7" s="1"/>
  <c r="S1803" i="7"/>
  <c r="M3364" i="7"/>
  <c r="N3364" i="7" s="1"/>
  <c r="O3364" i="7" s="1"/>
  <c r="S3364" i="7"/>
  <c r="M6230" i="7"/>
  <c r="N6230" i="7" s="1"/>
  <c r="O6230" i="7" s="1"/>
  <c r="S6230" i="7"/>
  <c r="M5392" i="7"/>
  <c r="N5392" i="7" s="1"/>
  <c r="S5392" i="7"/>
  <c r="M1363" i="7"/>
  <c r="N1363" i="7" s="1"/>
  <c r="O1363" i="7" s="1"/>
  <c r="S1363" i="7"/>
  <c r="M194" i="7"/>
  <c r="N194" i="7" s="1"/>
  <c r="O194" i="7" s="1"/>
  <c r="S194" i="7"/>
  <c r="M83" i="7"/>
  <c r="N83" i="7" s="1"/>
  <c r="O83" i="7" s="1"/>
  <c r="S83" i="7"/>
  <c r="M2145" i="7"/>
  <c r="N2145" i="7" s="1"/>
  <c r="O2145" i="7" s="1"/>
  <c r="S2145" i="7"/>
  <c r="M3429" i="7"/>
  <c r="N3429" i="7" s="1"/>
  <c r="O3429" i="7" s="1"/>
  <c r="S3429" i="7"/>
  <c r="M712" i="7"/>
  <c r="N712" i="7" s="1"/>
  <c r="O712" i="7" s="1"/>
  <c r="S712" i="7"/>
  <c r="M2191" i="7"/>
  <c r="N2191" i="7" s="1"/>
  <c r="O2191" i="7" s="1"/>
  <c r="S2191" i="7"/>
  <c r="M2647" i="7"/>
  <c r="N2647" i="7" s="1"/>
  <c r="O2647" i="7" s="1"/>
  <c r="S2647" i="7"/>
  <c r="M3082" i="7"/>
  <c r="N3082" i="7" s="1"/>
  <c r="O3082" i="7" s="1"/>
  <c r="S3082" i="7"/>
  <c r="M2277" i="7"/>
  <c r="S2277" i="7"/>
  <c r="M57" i="7"/>
  <c r="N57" i="7" s="1"/>
  <c r="O57" i="7" s="1"/>
  <c r="S57" i="7"/>
  <c r="M3958" i="7"/>
  <c r="N3958" i="7" s="1"/>
  <c r="O3958" i="7" s="1"/>
  <c r="S3958" i="7"/>
  <c r="M4282" i="7"/>
  <c r="N4282" i="7" s="1"/>
  <c r="O4282" i="7" s="1"/>
  <c r="S4282" i="7"/>
  <c r="M4933" i="7"/>
  <c r="N4933" i="7" s="1"/>
  <c r="O4933" i="7" s="1"/>
  <c r="S4933" i="7"/>
  <c r="M5641" i="7"/>
  <c r="N5641" i="7" s="1"/>
  <c r="O5641" i="7" s="1"/>
  <c r="S5641" i="7"/>
  <c r="M5083" i="7"/>
  <c r="N5083" i="7" s="1"/>
  <c r="O5083" i="7" s="1"/>
  <c r="S5083" i="7"/>
  <c r="M5693" i="7"/>
  <c r="N5693" i="7" s="1"/>
  <c r="O5693" i="7" s="1"/>
  <c r="S5693" i="7"/>
  <c r="M2405" i="7"/>
  <c r="N2405" i="7" s="1"/>
  <c r="O2405" i="7" s="1"/>
  <c r="S2405" i="7"/>
  <c r="M5069" i="7"/>
  <c r="N5069" i="7" s="1"/>
  <c r="O5069" i="7" s="1"/>
  <c r="S5069" i="7"/>
  <c r="M5657" i="7"/>
  <c r="N5657" i="7" s="1"/>
  <c r="O5657" i="7" s="1"/>
  <c r="S5657" i="7"/>
  <c r="M3163" i="7"/>
  <c r="N3163" i="7" s="1"/>
  <c r="O3163" i="7" s="1"/>
  <c r="S3163" i="7"/>
  <c r="M5503" i="7"/>
  <c r="N5503" i="7" s="1"/>
  <c r="O5503" i="7" s="1"/>
  <c r="S5503" i="7"/>
  <c r="M2716" i="7"/>
  <c r="N2716" i="7" s="1"/>
  <c r="O2716" i="7" s="1"/>
  <c r="S2716" i="7"/>
  <c r="M423" i="7"/>
  <c r="N423" i="7" s="1"/>
  <c r="O423" i="7" s="1"/>
  <c r="S423" i="7"/>
  <c r="M1355" i="7"/>
  <c r="N1355" i="7" s="1"/>
  <c r="O1355" i="7" s="1"/>
  <c r="S1355" i="7"/>
  <c r="M3337" i="7"/>
  <c r="N3337" i="7" s="1"/>
  <c r="O3337" i="7" s="1"/>
  <c r="S3337" i="7"/>
  <c r="M4710" i="7"/>
  <c r="N4710" i="7" s="1"/>
  <c r="O4710" i="7" s="1"/>
  <c r="S4710" i="7"/>
  <c r="M2535" i="7"/>
  <c r="N2535" i="7" s="1"/>
  <c r="O2535" i="7" s="1"/>
  <c r="S2535" i="7"/>
  <c r="M2994" i="7"/>
  <c r="N2994" i="7" s="1"/>
  <c r="O2994" i="7" s="1"/>
  <c r="S2994" i="7"/>
  <c r="M3906" i="7"/>
  <c r="N3906" i="7" s="1"/>
  <c r="O3906" i="7" s="1"/>
  <c r="S3906" i="7"/>
  <c r="M2285" i="7"/>
  <c r="N2285" i="7" s="1"/>
  <c r="O2285" i="7" s="1"/>
  <c r="S2285" i="7"/>
  <c r="M3661" i="7"/>
  <c r="N3661" i="7" s="1"/>
  <c r="O3661" i="7" s="1"/>
  <c r="S3661" i="7"/>
  <c r="M5177" i="7"/>
  <c r="N5177" i="7" s="1"/>
  <c r="O5177" i="7" s="1"/>
  <c r="S5177" i="7"/>
  <c r="M6086" i="7"/>
  <c r="N6086" i="7" s="1"/>
  <c r="O6086" i="7" s="1"/>
  <c r="S6086" i="7"/>
  <c r="M5093" i="7"/>
  <c r="N5093" i="7" s="1"/>
  <c r="O5093" i="7" s="1"/>
  <c r="S5093" i="7"/>
  <c r="M4814" i="7"/>
  <c r="N4814" i="7" s="1"/>
  <c r="O4814" i="7" s="1"/>
  <c r="S4814" i="7"/>
  <c r="M5040" i="7"/>
  <c r="N5040" i="7" s="1"/>
  <c r="O5040" i="7" s="1"/>
  <c r="S5040" i="7"/>
  <c r="M5180" i="7"/>
  <c r="N5180" i="7" s="1"/>
  <c r="O5180" i="7" s="1"/>
  <c r="S5180" i="7"/>
  <c r="M478" i="7"/>
  <c r="N478" i="7" s="1"/>
  <c r="O478" i="7" s="1"/>
  <c r="S478" i="7"/>
  <c r="M847" i="7"/>
  <c r="N847" i="7" s="1"/>
  <c r="O847" i="7" s="1"/>
  <c r="S847" i="7"/>
  <c r="M658" i="7"/>
  <c r="N658" i="7" s="1"/>
  <c r="O658" i="7" s="1"/>
  <c r="S658" i="7"/>
  <c r="M2453" i="7"/>
  <c r="S2453" i="7"/>
  <c r="M3321" i="7"/>
  <c r="N3321" i="7" s="1"/>
  <c r="O3321" i="7" s="1"/>
  <c r="S3321" i="7"/>
  <c r="M4125" i="7"/>
  <c r="N4125" i="7" s="1"/>
  <c r="O4125" i="7" s="1"/>
  <c r="S4125" i="7"/>
  <c r="M1537" i="7"/>
  <c r="N1537" i="7" s="1"/>
  <c r="O1537" i="7" s="1"/>
  <c r="S1537" i="7"/>
  <c r="M2079" i="7"/>
  <c r="N2079" i="7" s="1"/>
  <c r="O2079" i="7" s="1"/>
  <c r="S2079" i="7"/>
  <c r="M2519" i="7"/>
  <c r="N2519" i="7" s="1"/>
  <c r="O2519" i="7" s="1"/>
  <c r="S2519" i="7"/>
  <c r="M3034" i="7"/>
  <c r="N3034" i="7" s="1"/>
  <c r="O3034" i="7" s="1"/>
  <c r="S3034" i="7"/>
  <c r="M3824" i="7"/>
  <c r="N3824" i="7" s="1"/>
  <c r="O3824" i="7" s="1"/>
  <c r="S3824" i="7"/>
  <c r="M4034" i="7"/>
  <c r="N4034" i="7" s="1"/>
  <c r="O4034" i="7" s="1"/>
  <c r="S4034" i="7"/>
  <c r="M2846" i="7"/>
  <c r="N2846" i="7" s="1"/>
  <c r="O2846" i="7" s="1"/>
  <c r="S2846" i="7"/>
  <c r="M2613" i="7"/>
  <c r="N2613" i="7" s="1"/>
  <c r="O2613" i="7" s="1"/>
  <c r="S2613" i="7"/>
  <c r="M5031" i="7"/>
  <c r="N5031" i="7" s="1"/>
  <c r="O5031" i="7" s="1"/>
  <c r="S5031" i="7"/>
  <c r="M5175" i="7"/>
  <c r="N5175" i="7" s="1"/>
  <c r="O5175" i="7" s="1"/>
  <c r="S5175" i="7"/>
  <c r="M2289" i="7"/>
  <c r="N2289" i="7" s="1"/>
  <c r="O2289" i="7" s="1"/>
  <c r="S2289" i="7"/>
  <c r="M5260" i="7"/>
  <c r="N5260" i="7" s="1"/>
  <c r="O5260" i="7" s="1"/>
  <c r="S5260" i="7"/>
  <c r="M2525" i="7"/>
  <c r="N2525" i="7" s="1"/>
  <c r="O2525" i="7" s="1"/>
  <c r="S2525" i="7"/>
  <c r="M5679" i="7"/>
  <c r="N5679" i="7" s="1"/>
  <c r="O5679" i="7" s="1"/>
  <c r="S5679" i="7"/>
  <c r="M4598" i="7"/>
  <c r="N4598" i="7" s="1"/>
  <c r="O4598" i="7" s="1"/>
  <c r="S4598" i="7"/>
  <c r="M6343" i="7"/>
  <c r="N6343" i="7" s="1"/>
  <c r="O6343" i="7" s="1"/>
  <c r="S6343" i="7"/>
  <c r="M867" i="7"/>
  <c r="N867" i="7" s="1"/>
  <c r="O867" i="7" s="1"/>
  <c r="S867" i="7"/>
  <c r="M1059" i="7"/>
  <c r="N1059" i="7" s="1"/>
  <c r="O1059" i="7" s="1"/>
  <c r="S1059" i="7"/>
  <c r="M614" i="7"/>
  <c r="N614" i="7" s="1"/>
  <c r="O614" i="7" s="1"/>
  <c r="S614" i="7"/>
  <c r="M2409" i="7"/>
  <c r="N2409" i="7" s="1"/>
  <c r="O2409" i="7" s="1"/>
  <c r="S2409" i="7"/>
  <c r="M3693" i="7"/>
  <c r="N3693" i="7" s="1"/>
  <c r="O3693" i="7" s="1"/>
  <c r="S3693" i="7"/>
  <c r="M4632" i="7"/>
  <c r="N4632" i="7" s="1"/>
  <c r="O4632" i="7" s="1"/>
  <c r="S4632" i="7"/>
  <c r="M1895" i="7"/>
  <c r="N1895" i="7" s="1"/>
  <c r="O1895" i="7" s="1"/>
  <c r="S1895" i="7"/>
  <c r="M2944" i="7"/>
  <c r="N2944" i="7" s="1"/>
  <c r="O2944" i="7" s="1"/>
  <c r="S2944" i="7"/>
  <c r="M3926" i="7"/>
  <c r="N3926" i="7" s="1"/>
  <c r="O3926" i="7" s="1"/>
  <c r="S3926" i="7"/>
  <c r="M3167" i="7"/>
  <c r="N3167" i="7" s="1"/>
  <c r="O3167" i="7" s="1"/>
  <c r="S3167" i="7"/>
  <c r="M4506" i="7"/>
  <c r="N4506" i="7" s="1"/>
  <c r="O4506" i="7" s="1"/>
  <c r="S4506" i="7"/>
  <c r="M3293" i="7"/>
  <c r="N3293" i="7" s="1"/>
  <c r="O3293" i="7" s="1"/>
  <c r="S3293" i="7"/>
  <c r="M6347" i="7"/>
  <c r="N6347" i="7" s="1"/>
  <c r="O6347" i="7" s="1"/>
  <c r="S6347" i="7"/>
  <c r="M5633" i="7"/>
  <c r="N5633" i="7" s="1"/>
  <c r="O5633" i="7" s="1"/>
  <c r="S5633" i="7"/>
  <c r="M5216" i="7"/>
  <c r="N5216" i="7" s="1"/>
  <c r="O5216" i="7" s="1"/>
  <c r="S5216" i="7"/>
  <c r="M4209" i="7"/>
  <c r="N4209" i="7" s="1"/>
  <c r="O4209" i="7" s="1"/>
  <c r="S4209" i="7"/>
  <c r="M4759" i="7"/>
  <c r="N4759" i="7" s="1"/>
  <c r="O4759" i="7" s="1"/>
  <c r="S4759" i="7"/>
  <c r="M5380" i="7"/>
  <c r="N5380" i="7" s="1"/>
  <c r="O5380" i="7" s="1"/>
  <c r="S5380" i="7"/>
  <c r="M2443" i="7"/>
  <c r="N2443" i="7" s="1"/>
  <c r="O2443" i="7" s="1"/>
  <c r="S2443" i="7"/>
  <c r="M1835" i="7"/>
  <c r="N1835" i="7" s="1"/>
  <c r="O1835" i="7" s="1"/>
  <c r="S1835" i="7"/>
  <c r="M3028" i="7"/>
  <c r="N3028" i="7" s="1"/>
  <c r="O3028" i="7" s="1"/>
  <c r="S3028" i="7"/>
  <c r="M6397" i="7"/>
  <c r="N6397" i="7" s="1"/>
  <c r="O6397" i="7" s="1"/>
  <c r="S6397" i="7"/>
  <c r="M3316" i="7"/>
  <c r="N3316" i="7" s="1"/>
  <c r="O3316" i="7" s="1"/>
  <c r="S3316" i="7"/>
  <c r="M5653" i="7"/>
  <c r="N5653" i="7" s="1"/>
  <c r="O5653" i="7" s="1"/>
  <c r="S5653" i="7"/>
  <c r="M5448" i="7"/>
  <c r="N5448" i="7" s="1"/>
  <c r="O5448" i="7" s="1"/>
  <c r="S5448" i="7"/>
  <c r="M1767" i="7"/>
  <c r="N1767" i="7" s="1"/>
  <c r="O1767" i="7" s="1"/>
  <c r="S1767" i="7"/>
  <c r="M111" i="7"/>
  <c r="N111" i="7" s="1"/>
  <c r="O111" i="7" s="1"/>
  <c r="S111" i="7"/>
  <c r="M1915" i="7"/>
  <c r="N1915" i="7" s="1"/>
  <c r="O1915" i="7" s="1"/>
  <c r="S1915" i="7"/>
  <c r="M2483" i="7"/>
  <c r="N2483" i="7" s="1"/>
  <c r="O2483" i="7" s="1"/>
  <c r="S2483" i="7"/>
  <c r="M2269" i="7"/>
  <c r="N2269" i="7" s="1"/>
  <c r="O2269" i="7" s="1"/>
  <c r="S2269" i="7"/>
  <c r="M5523" i="7"/>
  <c r="N5523" i="7" s="1"/>
  <c r="O5523" i="7" s="1"/>
  <c r="S5523" i="7"/>
  <c r="M5733" i="7"/>
  <c r="N5733" i="7" s="1"/>
  <c r="O5733" i="7" s="1"/>
  <c r="S5733" i="7"/>
  <c r="M1608" i="7"/>
  <c r="N1608" i="7" s="1"/>
  <c r="O1608" i="7" s="1"/>
  <c r="S1608" i="7"/>
  <c r="M563" i="7"/>
  <c r="N563" i="7" s="1"/>
  <c r="O563" i="7" s="1"/>
  <c r="S563" i="7"/>
  <c r="M1747" i="7"/>
  <c r="N1747" i="7" s="1"/>
  <c r="O1747" i="7" s="1"/>
  <c r="S1747" i="7"/>
  <c r="M2355" i="7"/>
  <c r="N2355" i="7" s="1"/>
  <c r="O2355" i="7" s="1"/>
  <c r="S2355" i="7"/>
  <c r="M2854" i="7"/>
  <c r="N2854" i="7" s="1"/>
  <c r="O2854" i="7" s="1"/>
  <c r="S2854" i="7"/>
  <c r="M3232" i="7"/>
  <c r="N3232" i="7" s="1"/>
  <c r="O3232" i="7" s="1"/>
  <c r="S3232" i="7"/>
  <c r="M4665" i="7"/>
  <c r="N4665" i="7" s="1"/>
  <c r="O4665" i="7" s="1"/>
  <c r="S4665" i="7"/>
  <c r="M2569" i="7"/>
  <c r="N2569" i="7" s="1"/>
  <c r="O2569" i="7" s="1"/>
  <c r="S2569" i="7"/>
  <c r="M5683" i="7"/>
  <c r="N5683" i="7" s="1"/>
  <c r="O5683" i="7" s="1"/>
  <c r="S5683" i="7"/>
  <c r="M5272" i="7"/>
  <c r="N5272" i="7" s="1"/>
  <c r="O5272" i="7" s="1"/>
  <c r="S5272" i="7"/>
  <c r="M5906" i="7"/>
  <c r="N5906" i="7" s="1"/>
  <c r="O5906" i="7" s="1"/>
  <c r="S5906" i="7"/>
  <c r="M159" i="7"/>
  <c r="N159" i="7" s="1"/>
  <c r="O159" i="7" s="1"/>
  <c r="S159" i="7"/>
  <c r="M1502" i="7"/>
  <c r="N1502" i="7" s="1"/>
  <c r="O1502" i="7" s="1"/>
  <c r="S1502" i="7"/>
  <c r="M2219" i="7"/>
  <c r="N2219" i="7" s="1"/>
  <c r="O2219" i="7" s="1"/>
  <c r="S2219" i="7"/>
  <c r="M819" i="7"/>
  <c r="N819" i="7" s="1"/>
  <c r="O819" i="7" s="1"/>
  <c r="S819" i="7"/>
  <c r="M3120" i="7"/>
  <c r="N3120" i="7" s="1"/>
  <c r="O3120" i="7" s="1"/>
  <c r="S3120" i="7"/>
  <c r="M3972" i="7"/>
  <c r="N3972" i="7" s="1"/>
  <c r="O3972" i="7" s="1"/>
  <c r="S3972" i="7"/>
  <c r="M3012" i="7"/>
  <c r="N3012" i="7" s="1"/>
  <c r="O3012" i="7" s="1"/>
  <c r="S3012" i="7"/>
  <c r="M4738" i="7"/>
  <c r="N4738" i="7" s="1"/>
  <c r="O4738" i="7" s="1"/>
  <c r="S4738" i="7"/>
  <c r="M2193" i="7"/>
  <c r="N2193" i="7" s="1"/>
  <c r="O2193" i="7" s="1"/>
  <c r="S2193" i="7"/>
  <c r="M1873" i="7"/>
  <c r="N1873" i="7" s="1"/>
  <c r="O1873" i="7" s="1"/>
  <c r="S1873" i="7"/>
  <c r="M1857" i="7"/>
  <c r="N1857" i="7" s="1"/>
  <c r="O1857" i="7" s="1"/>
  <c r="S1857" i="7"/>
  <c r="M1635" i="7"/>
  <c r="N1635" i="7" s="1"/>
  <c r="O1635" i="7" s="1"/>
  <c r="S1635" i="7"/>
  <c r="M4426" i="7"/>
  <c r="N4426" i="7" s="1"/>
  <c r="O4426" i="7" s="1"/>
  <c r="S4426" i="7"/>
  <c r="M4718" i="7"/>
  <c r="N4718" i="7" s="1"/>
  <c r="O4718" i="7" s="1"/>
  <c r="S4718" i="7"/>
  <c r="M1893" i="7"/>
  <c r="N1893" i="7" s="1"/>
  <c r="O1893" i="7" s="1"/>
  <c r="S1893" i="7"/>
  <c r="M2215" i="7"/>
  <c r="N2215" i="7" s="1"/>
  <c r="O2215" i="7" s="1"/>
  <c r="S2215" i="7"/>
  <c r="M3680" i="7"/>
  <c r="N3680" i="7" s="1"/>
  <c r="O3680" i="7" s="1"/>
  <c r="S3680" i="7"/>
  <c r="M2625" i="7"/>
  <c r="N2625" i="7" s="1"/>
  <c r="O2625" i="7" s="1"/>
  <c r="S2625" i="7"/>
  <c r="M3765" i="7"/>
  <c r="N3765" i="7" s="1"/>
  <c r="O3765" i="7" s="1"/>
  <c r="S3765" i="7"/>
  <c r="M1481" i="7"/>
  <c r="N1481" i="7" s="1"/>
  <c r="O1481" i="7" s="1"/>
  <c r="S1481" i="7"/>
  <c r="M3000" i="7"/>
  <c r="N3000" i="7" s="1"/>
  <c r="O3000" i="7" s="1"/>
  <c r="S3000" i="7"/>
  <c r="M4458" i="7"/>
  <c r="N4458" i="7" s="1"/>
  <c r="O4458" i="7" s="1"/>
  <c r="S4458" i="7"/>
  <c r="M2649" i="7"/>
  <c r="N2649" i="7" s="1"/>
  <c r="O2649" i="7" s="1"/>
  <c r="S2649" i="7"/>
  <c r="M4951" i="7"/>
  <c r="N4951" i="7" s="1"/>
  <c r="O4951" i="7" s="1"/>
  <c r="S4951" i="7"/>
  <c r="M5091" i="7"/>
  <c r="N5091" i="7" s="1"/>
  <c r="O5091" i="7" s="1"/>
  <c r="S5091" i="7"/>
  <c r="M4953" i="7"/>
  <c r="N4953" i="7" s="1"/>
  <c r="O4953" i="7" s="1"/>
  <c r="S4953" i="7"/>
  <c r="M6060" i="7"/>
  <c r="N6060" i="7" s="1"/>
  <c r="O6060" i="7" s="1"/>
  <c r="S6060" i="7"/>
  <c r="M5665" i="7"/>
  <c r="N5665" i="7" s="1"/>
  <c r="O5665" i="7" s="1"/>
  <c r="S5665" i="7"/>
  <c r="M1909" i="7"/>
  <c r="N1909" i="7" s="1"/>
  <c r="O1909" i="7" s="1"/>
  <c r="S1909" i="7"/>
  <c r="M2205" i="7"/>
  <c r="N2205" i="7" s="1"/>
  <c r="O2205" i="7" s="1"/>
  <c r="S2205" i="7"/>
  <c r="M1743" i="7"/>
  <c r="N1743" i="7" s="1"/>
  <c r="O1743" i="7" s="1"/>
  <c r="S1743" i="7"/>
  <c r="M4194" i="7"/>
  <c r="N4194" i="7" s="1"/>
  <c r="O4194" i="7" s="1"/>
  <c r="S4194" i="7"/>
  <c r="M2045" i="7"/>
  <c r="N2045" i="7" s="1"/>
  <c r="O2045" i="7" s="1"/>
  <c r="S2045" i="7"/>
  <c r="M2551" i="7"/>
  <c r="N2551" i="7" s="1"/>
  <c r="O2551" i="7" s="1"/>
  <c r="S2551" i="7"/>
  <c r="M3854" i="7"/>
  <c r="N3854" i="7" s="1"/>
  <c r="O3854" i="7" s="1"/>
  <c r="S3854" i="7"/>
  <c r="M802" i="7"/>
  <c r="N802" i="7" s="1"/>
  <c r="O802" i="7" s="1"/>
  <c r="S802" i="7"/>
  <c r="M4494" i="7"/>
  <c r="N4494" i="7" s="1"/>
  <c r="O4494" i="7" s="1"/>
  <c r="S4494" i="7"/>
  <c r="M2413" i="7"/>
  <c r="N2413" i="7" s="1"/>
  <c r="O2413" i="7" s="1"/>
  <c r="S2413" i="7"/>
  <c r="M3966" i="7"/>
  <c r="N3966" i="7" s="1"/>
  <c r="O3966" i="7" s="1"/>
  <c r="S3966" i="7"/>
  <c r="M5416" i="7"/>
  <c r="N5416" i="7" s="1"/>
  <c r="O5416" i="7" s="1"/>
  <c r="S5416" i="7"/>
  <c r="M2273" i="7"/>
  <c r="N2273" i="7" s="1"/>
  <c r="O2273" i="7" s="1"/>
  <c r="S2273" i="7"/>
  <c r="M4097" i="7"/>
  <c r="N4097" i="7" s="1"/>
  <c r="O4097" i="7" s="1"/>
  <c r="S4097" i="7"/>
  <c r="M6186" i="7"/>
  <c r="N6186" i="7" s="1"/>
  <c r="O6186" i="7" s="1"/>
  <c r="S6186" i="7"/>
  <c r="M6305" i="7"/>
  <c r="N6305" i="7" s="1"/>
  <c r="O6305" i="7" s="1"/>
  <c r="S6305" i="7"/>
  <c r="M550" i="7"/>
  <c r="N550" i="7" s="1"/>
  <c r="O550" i="7" s="1"/>
  <c r="S550" i="7"/>
  <c r="M963" i="7"/>
  <c r="N963" i="7" s="1"/>
  <c r="O963" i="7" s="1"/>
  <c r="S963" i="7"/>
  <c r="M410" i="7"/>
  <c r="N410" i="7" s="1"/>
  <c r="O410" i="7" s="1"/>
  <c r="S410" i="7"/>
  <c r="M3100" i="7"/>
  <c r="N3100" i="7" s="1"/>
  <c r="O3100" i="7" s="1"/>
  <c r="S3100" i="7"/>
  <c r="M2770" i="7"/>
  <c r="N2770" i="7" s="1"/>
  <c r="O2770" i="7" s="1"/>
  <c r="S2770" i="7"/>
  <c r="M4189" i="7"/>
  <c r="N4189" i="7" s="1"/>
  <c r="O4189" i="7" s="1"/>
  <c r="S4189" i="7"/>
  <c r="M2117" i="7"/>
  <c r="N2117" i="7" s="1"/>
  <c r="O2117" i="7" s="1"/>
  <c r="S2117" i="7"/>
  <c r="M2095" i="7"/>
  <c r="N2095" i="7" s="1"/>
  <c r="O2095" i="7" s="1"/>
  <c r="S2095" i="7"/>
  <c r="M2539" i="7"/>
  <c r="N2539" i="7" s="1"/>
  <c r="O2539" i="7" s="1"/>
  <c r="S2539" i="7"/>
  <c r="M2914" i="7"/>
  <c r="N2914" i="7" s="1"/>
  <c r="O2914" i="7" s="1"/>
  <c r="S2914" i="7"/>
  <c r="M3440" i="7"/>
  <c r="N3440" i="7" s="1"/>
  <c r="O3440" i="7" s="1"/>
  <c r="S3440" i="7"/>
  <c r="M5109" i="7"/>
  <c r="N5109" i="7" s="1"/>
  <c r="O5109" i="7" s="1"/>
  <c r="S5109" i="7"/>
  <c r="M3557" i="7"/>
  <c r="N3557" i="7" s="1"/>
  <c r="O3557" i="7" s="1"/>
  <c r="S3557" i="7"/>
  <c r="M163" i="7"/>
  <c r="S163" i="7"/>
  <c r="M1973" i="7"/>
  <c r="N1973" i="7" s="1"/>
  <c r="O1973" i="7" s="1"/>
  <c r="S1973" i="7"/>
  <c r="M3845" i="7"/>
  <c r="N3845" i="7" s="1"/>
  <c r="O3845" i="7" s="1"/>
  <c r="S3845" i="7"/>
  <c r="M4202" i="7"/>
  <c r="N4202" i="7" s="1"/>
  <c r="O4202" i="7" s="1"/>
  <c r="S4202" i="7"/>
  <c r="M2885" i="7"/>
  <c r="N2885" i="7" s="1"/>
  <c r="O2885" i="7" s="1"/>
  <c r="S2885" i="7"/>
  <c r="M5629" i="7"/>
  <c r="N5629" i="7" s="1"/>
  <c r="O5629" i="7" s="1"/>
  <c r="S5629" i="7"/>
  <c r="M5039" i="7"/>
  <c r="N5039" i="7" s="1"/>
  <c r="O5039" i="7" s="1"/>
  <c r="S5039" i="7"/>
  <c r="M5187" i="7"/>
  <c r="N5187" i="7" s="1"/>
  <c r="O5187" i="7" s="1"/>
  <c r="S5187" i="7"/>
  <c r="M2313" i="7"/>
  <c r="N2313" i="7" s="1"/>
  <c r="O2313" i="7" s="1"/>
  <c r="S2313" i="7"/>
  <c r="M5173" i="7"/>
  <c r="N5173" i="7" s="1"/>
  <c r="O5173" i="7" s="1"/>
  <c r="S5173" i="7"/>
  <c r="M5404" i="7"/>
  <c r="N5404" i="7" s="1"/>
  <c r="O5404" i="7" s="1"/>
  <c r="S5404" i="7"/>
  <c r="M2609" i="7"/>
  <c r="N2609" i="7" s="1"/>
  <c r="O2609" i="7" s="1"/>
  <c r="S2609" i="7"/>
  <c r="M3997" i="7"/>
  <c r="N3997" i="7" s="1"/>
  <c r="O3997" i="7" s="1"/>
  <c r="S3997" i="7"/>
  <c r="M5001" i="7"/>
  <c r="N5001" i="7" s="1"/>
  <c r="O5001" i="7" s="1"/>
  <c r="S5001" i="7"/>
  <c r="M4969" i="7"/>
  <c r="N4969" i="7" s="1"/>
  <c r="O4969" i="7" s="1"/>
  <c r="S4969" i="7"/>
  <c r="M6345" i="7"/>
  <c r="N6345" i="7" s="1"/>
  <c r="O6345" i="7" s="1"/>
  <c r="S6345" i="7"/>
  <c r="M3225" i="7"/>
  <c r="N3225" i="7" s="1"/>
  <c r="O3225" i="7" s="1"/>
  <c r="S3225" i="7"/>
  <c r="M5248" i="7"/>
  <c r="N5248" i="7" s="1"/>
  <c r="O5248" i="7" s="1"/>
  <c r="S5248" i="7"/>
  <c r="M835" i="7"/>
  <c r="N835" i="7" s="1"/>
  <c r="O835" i="7" s="1"/>
  <c r="S835" i="7"/>
  <c r="M2069" i="7"/>
  <c r="N2069" i="7" s="1"/>
  <c r="O2069" i="7" s="1"/>
  <c r="S2069" i="7"/>
  <c r="M686" i="7"/>
  <c r="N686" i="7" s="1"/>
  <c r="O686" i="7" s="1"/>
  <c r="S686" i="7"/>
  <c r="M2565" i="7"/>
  <c r="N2565" i="7" s="1"/>
  <c r="O2565" i="7" s="1"/>
  <c r="S2565" i="7"/>
  <c r="M3725" i="7"/>
  <c r="N3725" i="7" s="1"/>
  <c r="O3725" i="7" s="1"/>
  <c r="S3725" i="7"/>
  <c r="M5213" i="7"/>
  <c r="N5213" i="7" s="1"/>
  <c r="O5213" i="7" s="1"/>
  <c r="S5213" i="7"/>
  <c r="M3970" i="7"/>
  <c r="N3970" i="7" s="1"/>
  <c r="O3970" i="7" s="1"/>
  <c r="S3970" i="7"/>
  <c r="M2543" i="7"/>
  <c r="N2543" i="7" s="1"/>
  <c r="O2543" i="7" s="1"/>
  <c r="S2543" i="7"/>
  <c r="M3408" i="7"/>
  <c r="N3408" i="7" s="1"/>
  <c r="O3408" i="7" s="1"/>
  <c r="S3408" i="7"/>
  <c r="M226" i="7"/>
  <c r="N226" i="7" s="1"/>
  <c r="O226" i="7" s="1"/>
  <c r="S226" i="7"/>
  <c r="M4162" i="7"/>
  <c r="N4162" i="7" s="1"/>
  <c r="O4162" i="7" s="1"/>
  <c r="S4162" i="7"/>
  <c r="M3918" i="7"/>
  <c r="N3918" i="7" s="1"/>
  <c r="O3918" i="7" s="1"/>
  <c r="S3918" i="7"/>
  <c r="M4937" i="7"/>
  <c r="N4937" i="7" s="1"/>
  <c r="O4937" i="7" s="1"/>
  <c r="S4937" i="7"/>
  <c r="M5589" i="7"/>
  <c r="N5589" i="7" s="1"/>
  <c r="O5589" i="7" s="1"/>
  <c r="S5589" i="7"/>
  <c r="M3231" i="7"/>
  <c r="N3231" i="7" s="1"/>
  <c r="O3231" i="7" s="1"/>
  <c r="S3231" i="7"/>
  <c r="M3139" i="7"/>
  <c r="N3139" i="7" s="1"/>
  <c r="O3139" i="7" s="1"/>
  <c r="S3139" i="7"/>
  <c r="M5593" i="7"/>
  <c r="N5593" i="7" s="1"/>
  <c r="O5593" i="7" s="1"/>
  <c r="S5593" i="7"/>
  <c r="M5709" i="7"/>
  <c r="N5709" i="7" s="1"/>
  <c r="O5709" i="7" s="1"/>
  <c r="S5709" i="7"/>
  <c r="M6202" i="7"/>
  <c r="N6202" i="7" s="1"/>
  <c r="O6202" i="7" s="1"/>
  <c r="S6202" i="7"/>
  <c r="M2475" i="7"/>
  <c r="N2475" i="7" s="1"/>
  <c r="O2475" i="7" s="1"/>
  <c r="S2475" i="7"/>
  <c r="M2758" i="7"/>
  <c r="N2758" i="7" s="1"/>
  <c r="O2758" i="7" s="1"/>
  <c r="S2758" i="7"/>
  <c r="M2373" i="7"/>
  <c r="N2373" i="7" s="1"/>
  <c r="O2373" i="7" s="1"/>
  <c r="S2373" i="7"/>
  <c r="M4899" i="7"/>
  <c r="N4899" i="7" s="1"/>
  <c r="O4899" i="7" s="1"/>
  <c r="S4899" i="7"/>
  <c r="M2505" i="7"/>
  <c r="N2505" i="7" s="1"/>
  <c r="O2505" i="7" s="1"/>
  <c r="S2505" i="7"/>
  <c r="M3196" i="7"/>
  <c r="N3196" i="7" s="1"/>
  <c r="O3196" i="7" s="1"/>
  <c r="S3196" i="7"/>
  <c r="M5880" i="7"/>
  <c r="N5880" i="7" s="1"/>
  <c r="O5880" i="7" s="1"/>
  <c r="S5880" i="7"/>
  <c r="M6309" i="7"/>
  <c r="N6309" i="7" s="1"/>
  <c r="O6309" i="7" s="1"/>
  <c r="S6309" i="7"/>
  <c r="M49" i="7"/>
  <c r="N49" i="7" s="1"/>
  <c r="O49" i="7" s="1"/>
  <c r="S49" i="7"/>
  <c r="M4644" i="7"/>
  <c r="N4644" i="7" s="1"/>
  <c r="O4644" i="7" s="1"/>
  <c r="S4644" i="7"/>
  <c r="M675" i="7"/>
  <c r="N675" i="7" s="1"/>
  <c r="O675" i="7" s="1"/>
  <c r="S675" i="7"/>
  <c r="M1795" i="7"/>
  <c r="N1795" i="7" s="1"/>
  <c r="O1795" i="7" s="1"/>
  <c r="S1795" i="7"/>
  <c r="M2379" i="7"/>
  <c r="N2379" i="7" s="1"/>
  <c r="O2379" i="7" s="1"/>
  <c r="S2379" i="7"/>
  <c r="M2397" i="7"/>
  <c r="N2397" i="7" s="1"/>
  <c r="O2397" i="7" s="1"/>
  <c r="S2397" i="7"/>
  <c r="M4798" i="7"/>
  <c r="N4798" i="7" s="1"/>
  <c r="O4798" i="7" s="1"/>
  <c r="S4798" i="7"/>
  <c r="M5898" i="7"/>
  <c r="N5898" i="7" s="1"/>
  <c r="O5898" i="7" s="1"/>
  <c r="S5898" i="7"/>
  <c r="M1703" i="7"/>
  <c r="N1703" i="7" s="1"/>
  <c r="O1703" i="7" s="1"/>
  <c r="S1703" i="7"/>
  <c r="M597" i="7"/>
  <c r="N597" i="7" s="1"/>
  <c r="O597" i="7" s="1"/>
  <c r="S597" i="7"/>
  <c r="M1955" i="7"/>
  <c r="N1955" i="7" s="1"/>
  <c r="O1955" i="7" s="1"/>
  <c r="S1955" i="7"/>
  <c r="M2531" i="7"/>
  <c r="N2531" i="7" s="1"/>
  <c r="O2531" i="7" s="1"/>
  <c r="S2531" i="7"/>
  <c r="M611" i="7"/>
  <c r="N611" i="7" s="1"/>
  <c r="O611" i="7" s="1"/>
  <c r="S611" i="7"/>
  <c r="M3147" i="7"/>
  <c r="N3147" i="7" s="1"/>
  <c r="O3147" i="7" s="1"/>
  <c r="S3147" i="7"/>
  <c r="M5577" i="7"/>
  <c r="N5577" i="7" s="1"/>
  <c r="O5577" i="7" s="1"/>
  <c r="S5577" i="7"/>
  <c r="M5556" i="7"/>
  <c r="N5556" i="7" s="1"/>
  <c r="O5556" i="7" s="1"/>
  <c r="S5556" i="7"/>
  <c r="M5689" i="7"/>
  <c r="N5689" i="7" s="1"/>
  <c r="O5689" i="7" s="1"/>
  <c r="S5689" i="7"/>
  <c r="M2099" i="7"/>
  <c r="N2099" i="7" s="1"/>
  <c r="O2099" i="7" s="1"/>
  <c r="S2099" i="7"/>
  <c r="M3094" i="7"/>
  <c r="N3094" i="7" s="1"/>
  <c r="O3094" i="7" s="1"/>
  <c r="S3094" i="7"/>
  <c r="M5199" i="7"/>
  <c r="N5199" i="7" s="1"/>
  <c r="O5199" i="7" s="1"/>
  <c r="S5199" i="7"/>
  <c r="M2204" i="7"/>
  <c r="N2204" i="7" s="1"/>
  <c r="O2204" i="7" s="1"/>
  <c r="S2204" i="7"/>
  <c r="M5723" i="7"/>
  <c r="N5723" i="7" s="1"/>
  <c r="O5723" i="7" s="1"/>
  <c r="S5723" i="7"/>
  <c r="M5669" i="7"/>
  <c r="N5669" i="7" s="1"/>
  <c r="O5669" i="7" s="1"/>
  <c r="S5669" i="7"/>
  <c r="M5882" i="7"/>
  <c r="N5882" i="7" s="1"/>
  <c r="O5882" i="7" s="1"/>
  <c r="S5882" i="7"/>
  <c r="M5481" i="7"/>
  <c r="N5481" i="7" s="1"/>
  <c r="O5481" i="7" s="1"/>
  <c r="S5481" i="7"/>
  <c r="M670" i="7"/>
  <c r="N670" i="7" s="1"/>
  <c r="O670" i="7" s="1"/>
  <c r="S670" i="7"/>
  <c r="M1585" i="7"/>
  <c r="N1585" i="7" s="1"/>
  <c r="O1585" i="7" s="1"/>
  <c r="S1585" i="7"/>
  <c r="M1484" i="7"/>
  <c r="N1484" i="7" s="1"/>
  <c r="O1484" i="7" s="1"/>
  <c r="S1484" i="7"/>
  <c r="M1303" i="7"/>
  <c r="N1303" i="7" s="1"/>
  <c r="O1303" i="7" s="1"/>
  <c r="S1303" i="7"/>
  <c r="M2589" i="7"/>
  <c r="N2589" i="7" s="1"/>
  <c r="O2589" i="7" s="1"/>
  <c r="S2589" i="7"/>
  <c r="M2866" i="7"/>
  <c r="N2866" i="7" s="1"/>
  <c r="O2866" i="7" s="1"/>
  <c r="S2866" i="7"/>
  <c r="M78" i="7"/>
  <c r="N78" i="7" s="1"/>
  <c r="O78" i="7" s="1"/>
  <c r="S78" i="7"/>
  <c r="M2892" i="7"/>
  <c r="N2892" i="7" s="1"/>
  <c r="O2892" i="7" s="1"/>
  <c r="S2892" i="7"/>
  <c r="M2231" i="7"/>
  <c r="N2231" i="7" s="1"/>
  <c r="O2231" i="7" s="1"/>
  <c r="S2231" i="7"/>
  <c r="M3317" i="7"/>
  <c r="N3317" i="7" s="1"/>
  <c r="O3317" i="7" s="1"/>
  <c r="S3317" i="7"/>
  <c r="M3805" i="7"/>
  <c r="N3805" i="7" s="1"/>
  <c r="O3805" i="7" s="1"/>
  <c r="S3805" i="7"/>
  <c r="M4722" i="7"/>
  <c r="N4722" i="7" s="1"/>
  <c r="O4722" i="7" s="1"/>
  <c r="S4722" i="7"/>
  <c r="M3986" i="7"/>
  <c r="N3986" i="7" s="1"/>
  <c r="O3986" i="7" s="1"/>
  <c r="S3986" i="7"/>
  <c r="M2960" i="7"/>
  <c r="N2960" i="7" s="1"/>
  <c r="O2960" i="7" s="1"/>
  <c r="S2960" i="7"/>
  <c r="M5067" i="7"/>
  <c r="N5067" i="7" s="1"/>
  <c r="O5067" i="7" s="1"/>
  <c r="S5067" i="7"/>
  <c r="M2676" i="7"/>
  <c r="N2676" i="7" s="1"/>
  <c r="O2676" i="7" s="1"/>
  <c r="S2676" i="7"/>
  <c r="M5436" i="7"/>
  <c r="N5436" i="7" s="1"/>
  <c r="O5436" i="7" s="1"/>
  <c r="S5436" i="7"/>
  <c r="M5735" i="7"/>
  <c r="N5735" i="7" s="1"/>
  <c r="O5735" i="7" s="1"/>
  <c r="S5735" i="7"/>
  <c r="M4714" i="7"/>
  <c r="N4714" i="7" s="1"/>
  <c r="O4714" i="7" s="1"/>
  <c r="S4714" i="7"/>
  <c r="M779" i="7"/>
  <c r="N779" i="7" s="1"/>
  <c r="O779" i="7" s="1"/>
  <c r="S779" i="7"/>
  <c r="M971" i="7"/>
  <c r="N971" i="7" s="1"/>
  <c r="O971" i="7" s="1"/>
  <c r="S971" i="7"/>
  <c r="M1179" i="7"/>
  <c r="N1179" i="7" s="1"/>
  <c r="O1179" i="7" s="1"/>
  <c r="S1179" i="7"/>
  <c r="M2021" i="7"/>
  <c r="N2021" i="7" s="1"/>
  <c r="O2021" i="7" s="1"/>
  <c r="S2021" i="7"/>
  <c r="M3581" i="7"/>
  <c r="N3581" i="7" s="1"/>
  <c r="O3581" i="7" s="1"/>
  <c r="S3581" i="7"/>
  <c r="M4269" i="7"/>
  <c r="N4269" i="7" s="1"/>
  <c r="O4269" i="7" s="1"/>
  <c r="S4269" i="7"/>
  <c r="M2241" i="7"/>
  <c r="N2241" i="7" s="1"/>
  <c r="O2241" i="7" s="1"/>
  <c r="S2241" i="7"/>
  <c r="M2455" i="7"/>
  <c r="N2455" i="7" s="1"/>
  <c r="O2455" i="7" s="1"/>
  <c r="S2455" i="7"/>
  <c r="M3648" i="7"/>
  <c r="N3648" i="7" s="1"/>
  <c r="O3648" i="7" s="1"/>
  <c r="S3648" i="7"/>
  <c r="M3797" i="7"/>
  <c r="N3797" i="7" s="1"/>
  <c r="O3797" i="7" s="1"/>
  <c r="S3797" i="7"/>
  <c r="M3325" i="7"/>
  <c r="N3325" i="7" s="1"/>
  <c r="O3325" i="7" s="1"/>
  <c r="S3325" i="7"/>
  <c r="M4775" i="7"/>
  <c r="N4775" i="7" s="1"/>
  <c r="O4775" i="7" s="1"/>
  <c r="S4775" i="7"/>
  <c r="M5432" i="7"/>
  <c r="N5432" i="7" s="1"/>
  <c r="O5432" i="7" s="1"/>
  <c r="S5432" i="7"/>
  <c r="M3922" i="7"/>
  <c r="N3922" i="7" s="1"/>
  <c r="O3922" i="7" s="1"/>
  <c r="S3922" i="7"/>
  <c r="M3992" i="7"/>
  <c r="N3992" i="7" s="1"/>
  <c r="O3992" i="7" s="1"/>
  <c r="S3992" i="7"/>
  <c r="M5605" i="7"/>
  <c r="N5605" i="7" s="1"/>
  <c r="O5605" i="7" s="1"/>
  <c r="S5605" i="7"/>
  <c r="M5412" i="7"/>
  <c r="N5412" i="7" s="1"/>
  <c r="O5412" i="7" s="1"/>
  <c r="S5412" i="7"/>
  <c r="M1135" i="7"/>
  <c r="N1135" i="7" s="1"/>
  <c r="O1135" i="7" s="1"/>
  <c r="S1135" i="7"/>
  <c r="M606" i="7"/>
  <c r="N606" i="7" s="1"/>
  <c r="O606" i="7" s="1"/>
  <c r="S606" i="7"/>
  <c r="M1544" i="7"/>
  <c r="N1544" i="7" s="1"/>
  <c r="O1544" i="7" s="1"/>
  <c r="S1544" i="7"/>
  <c r="M1667" i="7"/>
  <c r="N1667" i="7" s="1"/>
  <c r="O1667" i="7" s="1"/>
  <c r="S1667" i="7"/>
  <c r="M2834" i="7"/>
  <c r="N2834" i="7" s="1"/>
  <c r="O2834" i="7" s="1"/>
  <c r="S2834" i="7"/>
  <c r="M4365" i="7"/>
  <c r="N4365" i="7" s="1"/>
  <c r="O4365" i="7" s="1"/>
  <c r="S4365" i="7"/>
  <c r="M2047" i="7"/>
  <c r="N2047" i="7" s="1"/>
  <c r="O2047" i="7" s="1"/>
  <c r="S2047" i="7"/>
  <c r="M2423" i="7"/>
  <c r="N2423" i="7" s="1"/>
  <c r="O2423" i="7" s="1"/>
  <c r="S2423" i="7"/>
  <c r="M3349" i="7"/>
  <c r="N3349" i="7" s="1"/>
  <c r="O3349" i="7" s="1"/>
  <c r="S3349" i="7"/>
  <c r="M3074" i="7"/>
  <c r="N3074" i="7" s="1"/>
  <c r="O3074" i="7" s="1"/>
  <c r="S3074" i="7"/>
  <c r="M3910" i="7"/>
  <c r="N3910" i="7" s="1"/>
  <c r="O3910" i="7" s="1"/>
  <c r="S3910" i="7"/>
  <c r="M3821" i="7"/>
  <c r="N3821" i="7" s="1"/>
  <c r="O3821" i="7" s="1"/>
  <c r="S3821" i="7"/>
  <c r="M1993" i="7"/>
  <c r="N1993" i="7" s="1"/>
  <c r="O1993" i="7" s="1"/>
  <c r="S1993" i="7"/>
  <c r="M4548" i="7"/>
  <c r="S4548" i="7"/>
  <c r="M1917" i="7"/>
  <c r="N1917" i="7" s="1"/>
  <c r="O1917" i="7" s="1"/>
  <c r="S1917" i="7"/>
  <c r="M5197" i="7"/>
  <c r="N5197" i="7" s="1"/>
  <c r="O5197" i="7" s="1"/>
  <c r="S5197" i="7"/>
  <c r="M4979" i="7"/>
  <c r="N4979" i="7" s="1"/>
  <c r="O4979" i="7" s="1"/>
  <c r="S4979" i="7"/>
  <c r="M5123" i="7"/>
  <c r="N5123" i="7" s="1"/>
  <c r="O5123" i="7" s="1"/>
  <c r="S5123" i="7"/>
  <c r="M3204" i="7"/>
  <c r="N3204" i="7" s="1"/>
  <c r="O3204" i="7" s="1"/>
  <c r="S3204" i="7"/>
  <c r="M4686" i="7"/>
  <c r="N4686" i="7" s="1"/>
  <c r="O4686" i="7" s="1"/>
  <c r="S4686" i="7"/>
  <c r="M5711" i="7"/>
  <c r="N5711" i="7" s="1"/>
  <c r="O5711" i="7" s="1"/>
  <c r="S5711" i="7"/>
  <c r="M3376" i="7"/>
  <c r="N3376" i="7" s="1"/>
  <c r="O3376" i="7" s="1"/>
  <c r="S3376" i="7"/>
  <c r="M5312" i="7"/>
  <c r="N5312" i="7" s="1"/>
  <c r="O5312" i="7" s="1"/>
  <c r="S5312" i="7"/>
  <c r="M1243" i="7"/>
  <c r="N1243" i="7" s="1"/>
  <c r="O1243" i="7" s="1"/>
  <c r="S1243" i="7"/>
  <c r="M1395" i="7"/>
  <c r="N1395" i="7" s="1"/>
  <c r="O1395" i="7" s="1"/>
  <c r="S1395" i="7"/>
  <c r="M787" i="7"/>
  <c r="N787" i="7" s="1"/>
  <c r="O787" i="7" s="1"/>
  <c r="S787" i="7"/>
  <c r="M859" i="7"/>
  <c r="N859" i="7" s="1"/>
  <c r="O859" i="7" s="1"/>
  <c r="S859" i="7"/>
  <c r="M2001" i="7"/>
  <c r="N2001" i="7" s="1"/>
  <c r="O2001" i="7" s="1"/>
  <c r="S2001" i="7"/>
  <c r="M1679" i="7"/>
  <c r="N1679" i="7" s="1"/>
  <c r="O1679" i="7" s="1"/>
  <c r="S1679" i="7"/>
  <c r="M4109" i="7"/>
  <c r="N4109" i="7" s="1"/>
  <c r="O4109" i="7" s="1"/>
  <c r="S4109" i="7"/>
  <c r="M1863" i="7"/>
  <c r="N1863" i="7" s="1"/>
  <c r="O1863" i="7" s="1"/>
  <c r="S1863" i="7"/>
  <c r="M2559" i="7"/>
  <c r="N2559" i="7" s="1"/>
  <c r="O2559" i="7" s="1"/>
  <c r="S2559" i="7"/>
  <c r="M3424" i="7"/>
  <c r="N3424" i="7" s="1"/>
  <c r="O3424" i="7" s="1"/>
  <c r="S3424" i="7"/>
  <c r="M4542" i="7"/>
  <c r="N4542" i="7" s="1"/>
  <c r="O4542" i="7" s="1"/>
  <c r="S4542" i="7"/>
  <c r="M3950" i="7"/>
  <c r="N3950" i="7" s="1"/>
  <c r="O3950" i="7" s="1"/>
  <c r="S3950" i="7"/>
  <c r="M4977" i="7"/>
  <c r="N4977" i="7" s="1"/>
  <c r="O4977" i="7" s="1"/>
  <c r="S4977" i="7"/>
  <c r="M5661" i="7"/>
  <c r="N5661" i="7" s="1"/>
  <c r="O5661" i="7" s="1"/>
  <c r="S5661" i="7"/>
  <c r="M5494" i="7"/>
  <c r="N5494" i="7" s="1"/>
  <c r="O5494" i="7" s="1"/>
  <c r="S5494" i="7"/>
  <c r="M5125" i="7"/>
  <c r="N5125" i="7" s="1"/>
  <c r="O5125" i="7" s="1"/>
  <c r="S5125" i="7"/>
  <c r="M2011" i="7"/>
  <c r="N2011" i="7" s="1"/>
  <c r="O2011" i="7" s="1"/>
  <c r="S2011" i="7"/>
  <c r="M2643" i="7"/>
  <c r="N2643" i="7" s="1"/>
  <c r="O2643" i="7" s="1"/>
  <c r="S2643" i="7"/>
  <c r="M1691" i="7"/>
  <c r="N1691" i="7" s="1"/>
  <c r="O1691" i="7" s="1"/>
  <c r="S1691" i="7"/>
  <c r="M4037" i="7"/>
  <c r="N4037" i="7" s="1"/>
  <c r="O4037" i="7" s="1"/>
  <c r="S4037" i="7"/>
  <c r="M2213" i="7"/>
  <c r="N2213" i="7" s="1"/>
  <c r="O2213" i="7" s="1"/>
  <c r="S2213" i="7"/>
  <c r="M5771" i="7"/>
  <c r="N5771" i="7" s="1"/>
  <c r="O5771" i="7" s="1"/>
  <c r="S5771" i="7"/>
  <c r="M1851" i="7"/>
  <c r="N1851" i="7" s="1"/>
  <c r="O1851" i="7" s="1"/>
  <c r="S1851" i="7"/>
  <c r="M2411" i="7"/>
  <c r="N2411" i="7" s="1"/>
  <c r="O2411" i="7" s="1"/>
  <c r="S2411" i="7"/>
  <c r="M3046" i="7"/>
  <c r="N3046" i="7" s="1"/>
  <c r="O3046" i="7" s="1"/>
  <c r="S3046" i="7"/>
  <c r="M3213" i="7"/>
  <c r="N3213" i="7" s="1"/>
  <c r="O3213" i="7" s="1"/>
  <c r="S3213" i="7"/>
  <c r="M2429" i="7"/>
  <c r="N2429" i="7" s="1"/>
  <c r="O2429" i="7" s="1"/>
  <c r="S2429" i="7"/>
  <c r="M5256" i="7"/>
  <c r="N5256" i="7" s="1"/>
  <c r="O5256" i="7" s="1"/>
  <c r="S5256" i="7"/>
  <c r="M267" i="7"/>
  <c r="N267" i="7" s="1"/>
  <c r="O267" i="7" s="1"/>
  <c r="S267" i="7"/>
  <c r="M2283" i="7"/>
  <c r="N2283" i="7" s="1"/>
  <c r="O2283" i="7" s="1"/>
  <c r="S2283" i="7"/>
  <c r="M3086" i="7"/>
  <c r="N3086" i="7" s="1"/>
  <c r="O3086" i="7" s="1"/>
  <c r="S3086" i="7"/>
  <c r="M6106" i="7"/>
  <c r="N6106" i="7" s="1"/>
  <c r="O6106" i="7" s="1"/>
  <c r="S6106" i="7"/>
  <c r="M5747" i="7"/>
  <c r="N5747" i="7" s="1"/>
  <c r="O5747" i="7" s="1"/>
  <c r="S5747" i="7"/>
  <c r="M5539" i="7"/>
  <c r="N5539" i="7" s="1"/>
  <c r="O5539" i="7" s="1"/>
  <c r="S5539" i="7"/>
  <c r="M4006" i="7"/>
  <c r="N4006" i="7" s="1"/>
  <c r="O4006" i="7" s="1"/>
  <c r="S4006" i="7"/>
  <c r="M33" i="7"/>
  <c r="N33" i="7" s="1"/>
  <c r="O33" i="7" s="1"/>
  <c r="S33" i="7"/>
  <c r="M482" i="7"/>
  <c r="N482" i="7" s="1"/>
  <c r="O482" i="7" s="1"/>
  <c r="S482" i="7"/>
  <c r="M2291" i="7"/>
  <c r="N2291" i="7" s="1"/>
  <c r="O2291" i="7" s="1"/>
  <c r="S2291" i="7"/>
  <c r="M5627" i="7"/>
  <c r="N5627" i="7" s="1"/>
  <c r="O5627" i="7" s="1"/>
  <c r="S5627" i="7"/>
  <c r="M4635" i="7"/>
  <c r="N4635" i="7" s="1"/>
  <c r="O4635" i="7" s="1"/>
  <c r="S4635" i="7"/>
  <c r="M5360" i="7"/>
  <c r="N5360" i="7" s="1"/>
  <c r="O5360" i="7" s="1"/>
  <c r="S5360" i="7"/>
  <c r="M1083" i="7"/>
  <c r="N1083" i="7" s="1"/>
  <c r="O1083" i="7" s="1"/>
  <c r="S1083" i="7"/>
  <c r="M1295" i="7"/>
  <c r="N1295" i="7" s="1"/>
  <c r="O1295" i="7" s="1"/>
  <c r="S1295" i="7"/>
  <c r="M416" i="7"/>
  <c r="N416" i="7" s="1"/>
  <c r="O416" i="7" s="1"/>
  <c r="S416" i="7"/>
  <c r="M558" i="7"/>
  <c r="N558" i="7" s="1"/>
  <c r="O558" i="7" s="1"/>
  <c r="S558" i="7"/>
  <c r="M210" i="7"/>
  <c r="N210" i="7" s="1"/>
  <c r="O210" i="7" s="1"/>
  <c r="S210" i="7"/>
  <c r="M2153" i="7"/>
  <c r="N2153" i="7" s="1"/>
  <c r="O2153" i="7" s="1"/>
  <c r="S2153" i="7"/>
  <c r="M696" i="7"/>
  <c r="N696" i="7" s="1"/>
  <c r="O696" i="7" s="1"/>
  <c r="S696" i="7"/>
  <c r="M1919" i="7"/>
  <c r="N1919" i="7" s="1"/>
  <c r="O1919" i="7" s="1"/>
  <c r="S1919" i="7"/>
  <c r="M2247" i="7"/>
  <c r="N2247" i="7" s="1"/>
  <c r="O2247" i="7" s="1"/>
  <c r="S2247" i="7"/>
  <c r="M2976" i="7"/>
  <c r="N2976" i="7" s="1"/>
  <c r="O2976" i="7" s="1"/>
  <c r="S2976" i="7"/>
  <c r="M3485" i="7"/>
  <c r="N3485" i="7" s="1"/>
  <c r="O3485" i="7" s="1"/>
  <c r="S3485" i="7"/>
  <c r="M3313" i="7"/>
  <c r="N3313" i="7" s="1"/>
  <c r="O3313" i="7" s="1"/>
  <c r="S3313" i="7"/>
  <c r="M4410" i="7"/>
  <c r="N4410" i="7" s="1"/>
  <c r="O4410" i="7" s="1"/>
  <c r="S4410" i="7"/>
  <c r="M2053" i="7"/>
  <c r="N2053" i="7" s="1"/>
  <c r="O2053" i="7" s="1"/>
  <c r="S2053" i="7"/>
  <c r="M2673" i="7"/>
  <c r="S2673" i="7"/>
  <c r="M4689" i="7"/>
  <c r="N4689" i="7" s="1"/>
  <c r="O4689" i="7" s="1"/>
  <c r="S4689" i="7"/>
  <c r="M5075" i="7"/>
  <c r="N5075" i="7" s="1"/>
  <c r="O5075" i="7" s="1"/>
  <c r="S5075" i="7"/>
  <c r="M6389" i="7"/>
  <c r="N6389" i="7" s="1"/>
  <c r="O6389" i="7" s="1"/>
  <c r="S6389" i="7"/>
  <c r="M5201" i="7"/>
  <c r="N5201" i="7" s="1"/>
  <c r="O5201" i="7" s="1"/>
  <c r="S5201" i="7"/>
  <c r="M5502" i="7"/>
  <c r="N5502" i="7" s="1"/>
  <c r="O5502" i="7" s="1"/>
  <c r="S5502" i="7"/>
  <c r="M5097" i="7"/>
  <c r="N5097" i="7" s="1"/>
  <c r="O5097" i="7" s="1"/>
  <c r="S5097" i="7"/>
  <c r="M5687" i="7"/>
  <c r="N5687" i="7" s="1"/>
  <c r="O5687" i="7" s="1"/>
  <c r="S5687" i="7"/>
  <c r="M2561" i="7"/>
  <c r="N2561" i="7" s="1"/>
  <c r="O2561" i="7" s="1"/>
  <c r="S2561" i="7"/>
  <c r="M5037" i="7"/>
  <c r="N5037" i="7" s="1"/>
  <c r="O5037" i="7" s="1"/>
  <c r="S5037" i="7"/>
  <c r="M1215" i="7"/>
  <c r="N1215" i="7" s="1"/>
  <c r="O1215" i="7" s="1"/>
  <c r="S1215" i="7"/>
  <c r="M1610" i="7"/>
  <c r="N1610" i="7" s="1"/>
  <c r="O1610" i="7" s="1"/>
  <c r="S1610" i="7"/>
  <c r="M2157" i="7"/>
  <c r="N2157" i="7" s="1"/>
  <c r="O2157" i="7" s="1"/>
  <c r="S2157" i="7"/>
  <c r="M1051" i="7"/>
  <c r="N1051" i="7" s="1"/>
  <c r="O1051" i="7" s="1"/>
  <c r="S1051" i="7"/>
  <c r="M2029" i="7"/>
  <c r="N2029" i="7" s="1"/>
  <c r="O2029" i="7" s="1"/>
  <c r="S2029" i="7"/>
  <c r="M4077" i="7"/>
  <c r="N4077" i="7" s="1"/>
  <c r="O4077" i="7" s="1"/>
  <c r="S4077" i="7"/>
  <c r="M2325" i="7"/>
  <c r="N2325" i="7" s="1"/>
  <c r="O2325" i="7" s="1"/>
  <c r="S2325" i="7"/>
  <c r="M2495" i="7"/>
  <c r="N2495" i="7" s="1"/>
  <c r="O2495" i="7" s="1"/>
  <c r="S2495" i="7"/>
  <c r="M2978" i="7"/>
  <c r="N2978" i="7" s="1"/>
  <c r="O2978" i="7" s="1"/>
  <c r="S2978" i="7"/>
  <c r="M2737" i="7"/>
  <c r="N2737" i="7" s="1"/>
  <c r="O2737" i="7" s="1"/>
  <c r="S2737" i="7"/>
  <c r="M4306" i="7"/>
  <c r="N4306" i="7" s="1"/>
  <c r="O4306" i="7" s="1"/>
  <c r="S4306" i="7"/>
  <c r="M2297" i="7"/>
  <c r="N2297" i="7" s="1"/>
  <c r="O2297" i="7" s="1"/>
  <c r="S2297" i="7"/>
  <c r="M4210" i="7"/>
  <c r="N4210" i="7" s="1"/>
  <c r="O4210" i="7" s="1"/>
  <c r="S4210" i="7"/>
  <c r="M5625" i="7"/>
  <c r="N5625" i="7" s="1"/>
  <c r="O5625" i="7" s="1"/>
  <c r="S5625" i="7"/>
  <c r="M2980" i="7"/>
  <c r="N2980" i="7" s="1"/>
  <c r="O2980" i="7" s="1"/>
  <c r="S2980" i="7"/>
  <c r="M4161" i="7"/>
  <c r="N4161" i="7" s="1"/>
  <c r="O4161" i="7" s="1"/>
  <c r="S4161" i="7"/>
  <c r="M5867" i="7"/>
  <c r="N5867" i="7" s="1"/>
  <c r="O5867" i="7" s="1"/>
  <c r="S5867" i="7"/>
  <c r="M5827" i="7"/>
  <c r="N5827" i="7" s="1"/>
  <c r="O5827" i="7" s="1"/>
  <c r="S5827" i="7"/>
  <c r="M1505" i="7"/>
  <c r="N1505" i="7" s="1"/>
  <c r="O1505" i="7" s="1"/>
  <c r="S1505" i="7"/>
  <c r="M178" i="7"/>
  <c r="N178" i="7" s="1"/>
  <c r="O178" i="7" s="1"/>
  <c r="S178" i="7"/>
  <c r="M1941" i="7"/>
  <c r="N1941" i="7" s="1"/>
  <c r="O1941" i="7" s="1"/>
  <c r="S1941" i="7"/>
  <c r="M2365" i="7"/>
  <c r="N2365" i="7" s="1"/>
  <c r="O2365" i="7" s="1"/>
  <c r="S2365" i="7"/>
  <c r="M3856" i="7"/>
  <c r="N3856" i="7" s="1"/>
  <c r="O3856" i="7" s="1"/>
  <c r="S3856" i="7"/>
  <c r="M120" i="7"/>
  <c r="N120" i="7" s="1"/>
  <c r="O120" i="7" s="1"/>
  <c r="S120" i="7"/>
  <c r="M1975" i="7"/>
  <c r="N1975" i="7" s="1"/>
  <c r="O1975" i="7" s="1"/>
  <c r="S1975" i="7"/>
  <c r="M2375" i="7"/>
  <c r="N2375" i="7" s="1"/>
  <c r="O2375" i="7" s="1"/>
  <c r="S2375" i="7"/>
  <c r="M3018" i="7"/>
  <c r="N3018" i="7" s="1"/>
  <c r="O3018" i="7" s="1"/>
  <c r="S3018" i="7"/>
  <c r="M3808" i="7"/>
  <c r="N3808" i="7" s="1"/>
  <c r="O3808" i="7" s="1"/>
  <c r="S3808" i="7"/>
  <c r="M192" i="7"/>
  <c r="N192" i="7" s="1"/>
  <c r="O192" i="7" s="1"/>
  <c r="S192" i="7"/>
  <c r="M2237" i="7"/>
  <c r="N2237" i="7" s="1"/>
  <c r="O2237" i="7" s="1"/>
  <c r="S2237" i="7"/>
  <c r="M4138" i="7"/>
  <c r="N4138" i="7" s="1"/>
  <c r="O4138" i="7" s="1"/>
  <c r="S4138" i="7"/>
  <c r="M2137" i="7"/>
  <c r="N2137" i="7" s="1"/>
  <c r="O2137" i="7" s="1"/>
  <c r="S2137" i="7"/>
  <c r="M4955" i="7"/>
  <c r="N4955" i="7" s="1"/>
  <c r="O4955" i="7" s="1"/>
  <c r="S4955" i="7"/>
  <c r="M5095" i="7"/>
  <c r="N5095" i="7" s="1"/>
  <c r="O5095" i="7" s="1"/>
  <c r="S5095" i="7"/>
  <c r="M2964" i="7"/>
  <c r="N2964" i="7" s="1"/>
  <c r="O2964" i="7" s="1"/>
  <c r="S2964" i="7"/>
  <c r="M3008" i="7"/>
  <c r="N3008" i="7" s="1"/>
  <c r="O3008" i="7" s="1"/>
  <c r="S3008" i="7"/>
  <c r="M4385" i="7"/>
  <c r="N4385" i="7" s="1"/>
  <c r="O4385" i="7" s="1"/>
  <c r="S4385" i="7"/>
  <c r="M5727" i="7"/>
  <c r="N5727" i="7" s="1"/>
  <c r="O5727" i="7" s="1"/>
  <c r="S5727" i="7"/>
  <c r="M1191" i="7"/>
  <c r="N1191" i="7" s="1"/>
  <c r="O1191" i="7" s="1"/>
  <c r="S1191" i="7"/>
  <c r="M1131" i="7"/>
  <c r="N1131" i="7" s="1"/>
  <c r="O1131" i="7" s="1"/>
  <c r="S1131" i="7"/>
  <c r="M2659" i="7"/>
  <c r="N2659" i="7" s="1"/>
  <c r="O2659" i="7" s="1"/>
  <c r="S2659" i="7"/>
  <c r="M3002" i="7"/>
  <c r="S3002" i="7"/>
  <c r="M2253" i="7"/>
  <c r="N2253" i="7" s="1"/>
  <c r="O2253" i="7" s="1"/>
  <c r="S2253" i="7"/>
  <c r="M2912" i="7"/>
  <c r="N2912" i="7" s="1"/>
  <c r="O2912" i="7" s="1"/>
  <c r="S2912" i="7"/>
  <c r="M4062" i="7"/>
  <c r="N4062" i="7" s="1"/>
  <c r="O4062" i="7" s="1"/>
  <c r="S4062" i="7"/>
  <c r="M5157" i="7"/>
  <c r="N5157" i="7" s="1"/>
  <c r="O5157" i="7" s="1"/>
  <c r="S5157" i="7"/>
  <c r="M5081" i="7"/>
  <c r="N5081" i="7" s="1"/>
  <c r="O5081" i="7" s="1"/>
  <c r="S5081" i="7"/>
  <c r="M5169" i="7"/>
  <c r="N5169" i="7" s="1"/>
  <c r="O5169" i="7" s="1"/>
  <c r="S5169" i="7"/>
  <c r="M6373" i="7"/>
  <c r="N6373" i="7" s="1"/>
  <c r="O6373" i="7" s="1"/>
  <c r="S6373" i="7"/>
  <c r="M4305" i="7"/>
  <c r="N4305" i="7" s="1"/>
  <c r="O4305" i="7" s="1"/>
  <c r="S4305" i="7"/>
  <c r="M5890" i="7"/>
  <c r="N5890" i="7" s="1"/>
  <c r="O5890" i="7" s="1"/>
  <c r="S5890" i="7"/>
  <c r="M6307" i="7"/>
  <c r="N6307" i="7" s="1"/>
  <c r="O6307" i="7" s="1"/>
  <c r="S6307" i="7"/>
  <c r="M6226" i="7"/>
  <c r="N6226" i="7" s="1"/>
  <c r="O6226" i="7" s="1"/>
  <c r="S6226" i="7"/>
  <c r="M6368" i="7"/>
  <c r="N6368" i="7" s="1"/>
  <c r="O6368" i="7" s="1"/>
  <c r="M2699" i="7"/>
  <c r="N2699" i="7" s="1"/>
  <c r="O2699" i="7" s="1"/>
  <c r="P2699" i="7" s="1"/>
  <c r="Q2699" i="7" s="1"/>
  <c r="R2699" i="7" s="1"/>
  <c r="S2699" i="7"/>
  <c r="M687" i="7"/>
  <c r="N687" i="7" s="1"/>
  <c r="O687" i="7" s="1"/>
  <c r="S687" i="7"/>
  <c r="M1779" i="7"/>
  <c r="N1779" i="7" s="1"/>
  <c r="O1779" i="7" s="1"/>
  <c r="S1779" i="7"/>
  <c r="M1262" i="7"/>
  <c r="N1262" i="7" s="1"/>
  <c r="O1262" i="7" s="1"/>
  <c r="S1262" i="7"/>
  <c r="M4341" i="7"/>
  <c r="N4341" i="7" s="1"/>
  <c r="O4341" i="7" s="1"/>
  <c r="S4341" i="7"/>
  <c r="M3420" i="7"/>
  <c r="N3420" i="7" s="1"/>
  <c r="O3420" i="7" s="1"/>
  <c r="S3420" i="7"/>
  <c r="M3620" i="7"/>
  <c r="N3620" i="7" s="1"/>
  <c r="O3620" i="7" s="1"/>
  <c r="S3620" i="7"/>
  <c r="M3752" i="7"/>
  <c r="N3752" i="7" s="1"/>
  <c r="O3752" i="7" s="1"/>
  <c r="S3752" i="7"/>
  <c r="M1508" i="7"/>
  <c r="N1508" i="7" s="1"/>
  <c r="O1508" i="7" s="1"/>
  <c r="M5231" i="7"/>
  <c r="N5231" i="7" s="1"/>
  <c r="O5231" i="7" s="1"/>
  <c r="M5215" i="7"/>
  <c r="N5215" i="7" s="1"/>
  <c r="O5215" i="7" s="1"/>
  <c r="M629" i="7"/>
  <c r="N629" i="7" s="1"/>
  <c r="O629" i="7" s="1"/>
  <c r="S629" i="7"/>
  <c r="M333" i="7"/>
  <c r="N333" i="7" s="1"/>
  <c r="O333" i="7" s="1"/>
  <c r="S333" i="7"/>
  <c r="M1671" i="7"/>
  <c r="N1671" i="7" s="1"/>
  <c r="O1671" i="7" s="1"/>
  <c r="S1671" i="7"/>
  <c r="M1609" i="7"/>
  <c r="N1609" i="7" s="1"/>
  <c r="O1609" i="7" s="1"/>
  <c r="S1609" i="7"/>
  <c r="M6372" i="7"/>
  <c r="N6372" i="7" s="1"/>
  <c r="O6372" i="7" s="1"/>
  <c r="S6372" i="7"/>
  <c r="M2727" i="7"/>
  <c r="N2727" i="7" s="1"/>
  <c r="O2727" i="7" s="1"/>
  <c r="S2727" i="7"/>
  <c r="M4916" i="7"/>
  <c r="N4916" i="7" s="1"/>
  <c r="O4916" i="7" s="1"/>
  <c r="S4916" i="7"/>
  <c r="M5528" i="7"/>
  <c r="N5528" i="7" s="1"/>
  <c r="O5528" i="7" s="1"/>
  <c r="S5528" i="7"/>
  <c r="M6371" i="7"/>
  <c r="N6371" i="7" s="1"/>
  <c r="O6371" i="7" s="1"/>
  <c r="S6371" i="7"/>
  <c r="M1607" i="7"/>
  <c r="N1607" i="7" s="1"/>
  <c r="O1607" i="7" s="1"/>
  <c r="S1607" i="7"/>
  <c r="M4920" i="7"/>
  <c r="N4920" i="7" s="1"/>
  <c r="O4920" i="7" s="1"/>
  <c r="M2340" i="7"/>
  <c r="N2340" i="7" s="1"/>
  <c r="O2340" i="7" s="1"/>
  <c r="S2340" i="7"/>
  <c r="M5873" i="7"/>
  <c r="N5873" i="7" s="1"/>
  <c r="O5873" i="7" s="1"/>
  <c r="S5873" i="7"/>
  <c r="M427" i="7"/>
  <c r="N427" i="7" s="1"/>
  <c r="O427" i="7" s="1"/>
  <c r="S427" i="7"/>
  <c r="M1592" i="7"/>
  <c r="N1592" i="7" s="1"/>
  <c r="O1592" i="7" s="1"/>
  <c r="S1592" i="7"/>
  <c r="M2372" i="7"/>
  <c r="N2372" i="7" s="1"/>
  <c r="O2372" i="7" s="1"/>
  <c r="S2372" i="7"/>
  <c r="M6049" i="7"/>
  <c r="N6049" i="7" s="1"/>
  <c r="O6049" i="7" s="1"/>
  <c r="S6049" i="7"/>
  <c r="M5504" i="7"/>
  <c r="N5504" i="7" s="1"/>
  <c r="O5504" i="7" s="1"/>
  <c r="S5504" i="7"/>
  <c r="M251" i="7"/>
  <c r="N251" i="7" s="1"/>
  <c r="O251" i="7" s="1"/>
  <c r="S251" i="7"/>
  <c r="M339" i="7"/>
  <c r="N339" i="7" s="1"/>
  <c r="O339" i="7" s="1"/>
  <c r="S339" i="7"/>
  <c r="M1718" i="7"/>
  <c r="N1718" i="7" s="1"/>
  <c r="O1718" i="7" s="1"/>
  <c r="M1528" i="7"/>
  <c r="N1528" i="7" s="1"/>
  <c r="O1528" i="7" s="1"/>
  <c r="S1528" i="7"/>
  <c r="M4539" i="7"/>
  <c r="N4539" i="7" s="1"/>
  <c r="O4539" i="7" s="1"/>
  <c r="S4539" i="7"/>
  <c r="M4579" i="7"/>
  <c r="N4579" i="7" s="1"/>
  <c r="O4579" i="7" s="1"/>
  <c r="M970" i="7"/>
  <c r="N970" i="7" s="1"/>
  <c r="O970" i="7" s="1"/>
  <c r="S970" i="7"/>
  <c r="M1146" i="7"/>
  <c r="N1146" i="7" s="1"/>
  <c r="O1146" i="7" s="1"/>
  <c r="S1146" i="7"/>
  <c r="M1294" i="7"/>
  <c r="N1294" i="7" s="1"/>
  <c r="O1294" i="7" s="1"/>
  <c r="S1294" i="7"/>
  <c r="M1428" i="7"/>
  <c r="N1428" i="7" s="1"/>
  <c r="O1428" i="7" s="1"/>
  <c r="S1428" i="7"/>
  <c r="M537" i="7"/>
  <c r="N537" i="7" s="1"/>
  <c r="O537" i="7" s="1"/>
  <c r="M750" i="7"/>
  <c r="N750" i="7" s="1"/>
  <c r="O750" i="7" s="1"/>
  <c r="M4073" i="7"/>
  <c r="N4073" i="7" s="1"/>
  <c r="O4073" i="7" s="1"/>
  <c r="S4073" i="7"/>
  <c r="M4329" i="7"/>
  <c r="N4329" i="7" s="1"/>
  <c r="O4329" i="7" s="1"/>
  <c r="S4329" i="7"/>
  <c r="M253" i="7"/>
  <c r="N253" i="7" s="1"/>
  <c r="O253" i="7" s="1"/>
  <c r="S253" i="7"/>
  <c r="M3396" i="7"/>
  <c r="N3396" i="7" s="1"/>
  <c r="O3396" i="7" s="1"/>
  <c r="S3396" i="7"/>
  <c r="M3532" i="7"/>
  <c r="N3532" i="7" s="1"/>
  <c r="O3532" i="7" s="1"/>
  <c r="S3532" i="7"/>
  <c r="M3660" i="7"/>
  <c r="N3660" i="7" s="1"/>
  <c r="O3660" i="7" s="1"/>
  <c r="S3660" i="7"/>
  <c r="M2743" i="7"/>
  <c r="N2743" i="7" s="1"/>
  <c r="O2743" i="7" s="1"/>
  <c r="S2743" i="7"/>
  <c r="M5973" i="7"/>
  <c r="N5973" i="7" s="1"/>
  <c r="O5973" i="7" s="1"/>
  <c r="S5973" i="7"/>
  <c r="M5976" i="7"/>
  <c r="N5976" i="7" s="1"/>
  <c r="O5976" i="7" s="1"/>
  <c r="S5976" i="7"/>
  <c r="M6380" i="7"/>
  <c r="N6380" i="7" s="1"/>
  <c r="O6380" i="7" s="1"/>
  <c r="S6380" i="7"/>
  <c r="M448" i="7"/>
  <c r="N448" i="7" s="1"/>
  <c r="O448" i="7" s="1"/>
  <c r="S448" i="7"/>
  <c r="M1487" i="7"/>
  <c r="N1487" i="7" s="1"/>
  <c r="O1487" i="7" s="1"/>
  <c r="S1487" i="7"/>
  <c r="M653" i="7"/>
  <c r="N653" i="7" s="1"/>
  <c r="O653" i="7" s="1"/>
  <c r="S653" i="7"/>
  <c r="M950" i="7"/>
  <c r="N950" i="7" s="1"/>
  <c r="O950" i="7" s="1"/>
  <c r="S950" i="7"/>
  <c r="M1134" i="7"/>
  <c r="N1134" i="7" s="1"/>
  <c r="O1134" i="7" s="1"/>
  <c r="S1134" i="7"/>
  <c r="M1274" i="7"/>
  <c r="N1274" i="7" s="1"/>
  <c r="O1274" i="7" s="1"/>
  <c r="S1274" i="7"/>
  <c r="M1567" i="7"/>
  <c r="N1567" i="7" s="1"/>
  <c r="O1567" i="7" s="1"/>
  <c r="S1567" i="7"/>
  <c r="M1786" i="7"/>
  <c r="N1786" i="7" s="1"/>
  <c r="O1786" i="7" s="1"/>
  <c r="M4101" i="7"/>
  <c r="N4101" i="7" s="1"/>
  <c r="O4101" i="7" s="1"/>
  <c r="S4101" i="7"/>
  <c r="M4361" i="7"/>
  <c r="N4361" i="7" s="1"/>
  <c r="O4361" i="7" s="1"/>
  <c r="S4361" i="7"/>
  <c r="M3416" i="7"/>
  <c r="N3416" i="7" s="1"/>
  <c r="O3416" i="7" s="1"/>
  <c r="S3416" i="7"/>
  <c r="M3716" i="7"/>
  <c r="N3716" i="7" s="1"/>
  <c r="O3716" i="7" s="1"/>
  <c r="S3716" i="7"/>
  <c r="M4822" i="7"/>
  <c r="N4822" i="7" s="1"/>
  <c r="O4822" i="7" s="1"/>
  <c r="M5480" i="7"/>
  <c r="N5480" i="7" s="1"/>
  <c r="O5480" i="7" s="1"/>
  <c r="S5480" i="7"/>
  <c r="M6057" i="7"/>
  <c r="N6057" i="7" s="1"/>
  <c r="O6057" i="7" s="1"/>
  <c r="S6057" i="7"/>
  <c r="M6044" i="7"/>
  <c r="N6044" i="7" s="1"/>
  <c r="O6044" i="7" s="1"/>
  <c r="S6044" i="7"/>
  <c r="M2751" i="7"/>
  <c r="N2751" i="7" s="1"/>
  <c r="O2751" i="7" s="1"/>
  <c r="S2751" i="7"/>
  <c r="M898" i="7"/>
  <c r="N898" i="7" s="1"/>
  <c r="O898" i="7" s="1"/>
  <c r="S898" i="7"/>
  <c r="M1070" i="7"/>
  <c r="N1070" i="7" s="1"/>
  <c r="O1070" i="7" s="1"/>
  <c r="S1070" i="7"/>
  <c r="M1310" i="7"/>
  <c r="N1310" i="7" s="1"/>
  <c r="O1310" i="7" s="1"/>
  <c r="S1310" i="7"/>
  <c r="M4437" i="7"/>
  <c r="N4437" i="7" s="1"/>
  <c r="O4437" i="7" s="1"/>
  <c r="S4437" i="7"/>
  <c r="M4889" i="7"/>
  <c r="N4889" i="7" s="1"/>
  <c r="O4889" i="7" s="1"/>
  <c r="S4889" i="7"/>
  <c r="M4711" i="7"/>
  <c r="N4711" i="7" s="1"/>
  <c r="O4711" i="7" s="1"/>
  <c r="S4711" i="7"/>
  <c r="M3168" i="7"/>
  <c r="N3168" i="7" s="1"/>
  <c r="O3168" i="7" s="1"/>
  <c r="S3168" i="7"/>
  <c r="M5266" i="7"/>
  <c r="N5266" i="7" s="1"/>
  <c r="O5266" i="7" s="1"/>
  <c r="S5266" i="7"/>
  <c r="M4838" i="7"/>
  <c r="N4838" i="7" s="1"/>
  <c r="O4838" i="7" s="1"/>
  <c r="S4838" i="7"/>
  <c r="M6283" i="7"/>
  <c r="N6283" i="7" s="1"/>
  <c r="O6283" i="7" s="1"/>
  <c r="S6283" i="7"/>
  <c r="M1636" i="7"/>
  <c r="N1636" i="7" s="1"/>
  <c r="O1636" i="7" s="1"/>
  <c r="S1636" i="7"/>
  <c r="M886" i="7"/>
  <c r="N886" i="7" s="1"/>
  <c r="O886" i="7" s="1"/>
  <c r="S886" i="7"/>
  <c r="M1054" i="7"/>
  <c r="N1054" i="7" s="1"/>
  <c r="O1054" i="7" s="1"/>
  <c r="S1054" i="7"/>
  <c r="M1218" i="7"/>
  <c r="N1218" i="7" s="1"/>
  <c r="O1218" i="7" s="1"/>
  <c r="S1218" i="7"/>
  <c r="M4197" i="7"/>
  <c r="N4197" i="7" s="1"/>
  <c r="O4197" i="7" s="1"/>
  <c r="S4197" i="7"/>
  <c r="M4421" i="7"/>
  <c r="N4421" i="7" s="1"/>
  <c r="O4421" i="7" s="1"/>
  <c r="S4421" i="7"/>
  <c r="M3492" i="7"/>
  <c r="N3492" i="7" s="1"/>
  <c r="O3492" i="7" s="1"/>
  <c r="S3492" i="7"/>
  <c r="M3624" i="7"/>
  <c r="N3624" i="7" s="1"/>
  <c r="O3624" i="7" s="1"/>
  <c r="S3624" i="7"/>
  <c r="M3756" i="7"/>
  <c r="N3756" i="7" s="1"/>
  <c r="O3756" i="7" s="1"/>
  <c r="S3756" i="7"/>
  <c r="M4599" i="7"/>
  <c r="N4599" i="7" s="1"/>
  <c r="O4599" i="7" s="1"/>
  <c r="S4599" i="7"/>
  <c r="M5957" i="7"/>
  <c r="N5957" i="7" s="1"/>
  <c r="O5957" i="7" s="1"/>
  <c r="S5957" i="7"/>
  <c r="M5883" i="7"/>
  <c r="N5883" i="7" s="1"/>
  <c r="O5883" i="7" s="1"/>
  <c r="S5883" i="7"/>
  <c r="M1831" i="7"/>
  <c r="N1831" i="7" s="1"/>
  <c r="O1831" i="7" s="1"/>
  <c r="S1831" i="7"/>
  <c r="M1971" i="7"/>
  <c r="N1971" i="7" s="1"/>
  <c r="O1971" i="7" s="1"/>
  <c r="S1971" i="7"/>
  <c r="M6376" i="7"/>
  <c r="N6376" i="7" s="1"/>
  <c r="O6376" i="7" s="1"/>
  <c r="S6376" i="7"/>
  <c r="M1805" i="7"/>
  <c r="N1805" i="7" s="1"/>
  <c r="O1805" i="7" s="1"/>
  <c r="S1805" i="7"/>
  <c r="M914" i="7"/>
  <c r="N914" i="7" s="1"/>
  <c r="O914" i="7" s="1"/>
  <c r="S914" i="7"/>
  <c r="M1094" i="7"/>
  <c r="N1094" i="7" s="1"/>
  <c r="O1094" i="7" s="1"/>
  <c r="S1094" i="7"/>
  <c r="M1366" i="7"/>
  <c r="N1366" i="7" s="1"/>
  <c r="O1366" i="7" s="1"/>
  <c r="S1366" i="7"/>
  <c r="M4233" i="7"/>
  <c r="N4233" i="7" s="1"/>
  <c r="O4233" i="7" s="1"/>
  <c r="S4233" i="7"/>
  <c r="M3404" i="7"/>
  <c r="N3404" i="7" s="1"/>
  <c r="O3404" i="7" s="1"/>
  <c r="S3404" i="7"/>
  <c r="M4917" i="7"/>
  <c r="N4917" i="7" s="1"/>
  <c r="O4917" i="7" s="1"/>
  <c r="S4917" i="7"/>
  <c r="M4758" i="7"/>
  <c r="N4758" i="7" s="1"/>
  <c r="O4758" i="7" s="1"/>
  <c r="S4758" i="7"/>
  <c r="M5997" i="7"/>
  <c r="N5997" i="7" s="1"/>
  <c r="O5997" i="7" s="1"/>
  <c r="S5997" i="7"/>
  <c r="M669" i="7"/>
  <c r="N669" i="7" s="1"/>
  <c r="O669" i="7" s="1"/>
  <c r="S669" i="7"/>
  <c r="M938" i="7"/>
  <c r="N938" i="7" s="1"/>
  <c r="O938" i="7" s="1"/>
  <c r="S938" i="7"/>
  <c r="M1234" i="7"/>
  <c r="N1234" i="7" s="1"/>
  <c r="O1234" i="7" s="1"/>
  <c r="S1234" i="7"/>
  <c r="M751" i="7"/>
  <c r="N751" i="7" s="1"/>
  <c r="O751" i="7" s="1"/>
  <c r="S751" i="7"/>
  <c r="M4841" i="7"/>
  <c r="N4841" i="7" s="1"/>
  <c r="O4841" i="7" s="1"/>
  <c r="S4841" i="7"/>
  <c r="M6025" i="7"/>
  <c r="N6025" i="7" s="1"/>
  <c r="O6025" i="7" s="1"/>
  <c r="S6025" i="7"/>
  <c r="M6404" i="7"/>
  <c r="N6404" i="7" s="1"/>
  <c r="O6404" i="7" s="1"/>
  <c r="S6404" i="7"/>
  <c r="M5984" i="7"/>
  <c r="N5984" i="7" s="1"/>
  <c r="O5984" i="7" s="1"/>
  <c r="S5984" i="7"/>
  <c r="M4683" i="7"/>
  <c r="N4683" i="7" s="1"/>
  <c r="O4683" i="7" s="1"/>
  <c r="S4683" i="7"/>
  <c r="M2703" i="7"/>
  <c r="N2703" i="7" s="1"/>
  <c r="O2703" i="7" s="1"/>
  <c r="S2703" i="7"/>
  <c r="M2232" i="7"/>
  <c r="N2232" i="7" s="1"/>
  <c r="O2232" i="7" s="1"/>
  <c r="S2232" i="7"/>
  <c r="M2835" i="7"/>
  <c r="N2835" i="7" s="1"/>
  <c r="O2835" i="7" s="1"/>
  <c r="S2835" i="7"/>
  <c r="M1516" i="7"/>
  <c r="N1516" i="7" s="1"/>
  <c r="O1516" i="7" s="1"/>
  <c r="S1516" i="7"/>
  <c r="M718" i="7"/>
  <c r="N718" i="7" s="1"/>
  <c r="O718" i="7" s="1"/>
  <c r="S718" i="7"/>
  <c r="M307" i="7"/>
  <c r="N307" i="7" s="1"/>
  <c r="O307" i="7" s="1"/>
  <c r="M1564" i="7"/>
  <c r="N1564" i="7" s="1"/>
  <c r="O1564" i="7" s="1"/>
  <c r="S1564" i="7"/>
  <c r="M158" i="7"/>
  <c r="N158" i="7" s="1"/>
  <c r="O158" i="7" s="1"/>
  <c r="S158" i="7"/>
  <c r="M6235" i="7"/>
  <c r="N6235" i="7" s="1"/>
  <c r="O6235" i="7" s="1"/>
  <c r="S6235" i="7"/>
  <c r="M2663" i="7"/>
  <c r="N2663" i="7" s="1"/>
  <c r="O2663" i="7" s="1"/>
  <c r="S2663" i="7"/>
  <c r="M6245" i="7"/>
  <c r="N6245" i="7" s="1"/>
  <c r="O6245" i="7" s="1"/>
  <c r="S6245" i="7"/>
  <c r="M381" i="7"/>
  <c r="N381" i="7" s="1"/>
  <c r="O381" i="7" s="1"/>
  <c r="M405" i="7"/>
  <c r="N405" i="7" s="1"/>
  <c r="O405" i="7" s="1"/>
  <c r="S405" i="7"/>
  <c r="M4546" i="7"/>
  <c r="N4546" i="7" s="1"/>
  <c r="O4546" i="7" s="1"/>
  <c r="S4546" i="7"/>
  <c r="M6282" i="7"/>
  <c r="N6282" i="7" s="1"/>
  <c r="O6282" i="7" s="1"/>
  <c r="S6282" i="7"/>
  <c r="M2687" i="7"/>
  <c r="N2687" i="7" s="1"/>
  <c r="O2687" i="7" s="1"/>
  <c r="S2687" i="7"/>
  <c r="M2865" i="7"/>
  <c r="N2865" i="7" s="1"/>
  <c r="O2865" i="7" s="1"/>
  <c r="M399" i="7"/>
  <c r="N399" i="7" s="1"/>
  <c r="O399" i="7" s="1"/>
  <c r="S399" i="7"/>
  <c r="M994" i="7"/>
  <c r="N994" i="7" s="1"/>
  <c r="O994" i="7" s="1"/>
  <c r="S994" i="7"/>
  <c r="M1166" i="7"/>
  <c r="N1166" i="7" s="1"/>
  <c r="O1166" i="7" s="1"/>
  <c r="S1166" i="7"/>
  <c r="M1322" i="7"/>
  <c r="N1322" i="7" s="1"/>
  <c r="O1322" i="7" s="1"/>
  <c r="S1322" i="7"/>
  <c r="M1701" i="7"/>
  <c r="N1701" i="7" s="1"/>
  <c r="O1701" i="7" s="1"/>
  <c r="S1701" i="7"/>
  <c r="M1810" i="7"/>
  <c r="N1810" i="7" s="1"/>
  <c r="O1810" i="7" s="1"/>
  <c r="S1810" i="7"/>
  <c r="M4265" i="7"/>
  <c r="N4265" i="7" s="1"/>
  <c r="O4265" i="7" s="1"/>
  <c r="S4265" i="7"/>
  <c r="M4533" i="7"/>
  <c r="N4533" i="7" s="1"/>
  <c r="O4533" i="7" s="1"/>
  <c r="S4533" i="7"/>
  <c r="M3412" i="7"/>
  <c r="N3412" i="7" s="1"/>
  <c r="O3412" i="7" s="1"/>
  <c r="S3412" i="7"/>
  <c r="M3548" i="7"/>
  <c r="N3548" i="7" s="1"/>
  <c r="O3548" i="7" s="1"/>
  <c r="S3548" i="7"/>
  <c r="M3784" i="7"/>
  <c r="N3784" i="7" s="1"/>
  <c r="O3784" i="7" s="1"/>
  <c r="S3784" i="7"/>
  <c r="M1705" i="7"/>
  <c r="N1705" i="7" s="1"/>
  <c r="O1705" i="7" s="1"/>
  <c r="S1705" i="7"/>
  <c r="M2871" i="7"/>
  <c r="N2871" i="7" s="1"/>
  <c r="O2871" i="7" s="1"/>
  <c r="S2871" i="7"/>
  <c r="M4905" i="7"/>
  <c r="N4905" i="7" s="1"/>
  <c r="O4905" i="7" s="1"/>
  <c r="S4905" i="7"/>
  <c r="M6041" i="7"/>
  <c r="N6041" i="7" s="1"/>
  <c r="O6041" i="7" s="1"/>
  <c r="S6041" i="7"/>
  <c r="M5258" i="7"/>
  <c r="N5258" i="7" s="1"/>
  <c r="O5258" i="7" s="1"/>
  <c r="S5258" i="7"/>
  <c r="M2719" i="7"/>
  <c r="N2719" i="7" s="1"/>
  <c r="O2719" i="7" s="1"/>
  <c r="S2719" i="7"/>
  <c r="M5278" i="7"/>
  <c r="N5278" i="7" s="1"/>
  <c r="O5278" i="7" s="1"/>
  <c r="S5278" i="7"/>
  <c r="M747" i="7"/>
  <c r="N747" i="7" s="1"/>
  <c r="O747" i="7" s="1"/>
  <c r="M1631" i="7"/>
  <c r="N1631" i="7" s="1"/>
  <c r="O1631" i="7" s="1"/>
  <c r="S1631" i="7"/>
  <c r="M1582" i="7"/>
  <c r="N1582" i="7" s="1"/>
  <c r="O1582" i="7" s="1"/>
  <c r="S1582" i="7"/>
  <c r="M850" i="7"/>
  <c r="N850" i="7" s="1"/>
  <c r="O850" i="7" s="1"/>
  <c r="S850" i="7"/>
  <c r="M1030" i="7"/>
  <c r="N1030" i="7" s="1"/>
  <c r="O1030" i="7" s="1"/>
  <c r="S1030" i="7"/>
  <c r="M1186" i="7"/>
  <c r="N1186" i="7" s="1"/>
  <c r="O1186" i="7" s="1"/>
  <c r="S1186" i="7"/>
  <c r="M1346" i="7"/>
  <c r="N1346" i="7" s="1"/>
  <c r="O1346" i="7" s="1"/>
  <c r="S1346" i="7"/>
  <c r="M123" i="7"/>
  <c r="N123" i="7" s="1"/>
  <c r="O123" i="7" s="1"/>
  <c r="S123" i="7"/>
  <c r="M4121" i="7"/>
  <c r="N4121" i="7" s="1"/>
  <c r="O4121" i="7" s="1"/>
  <c r="S4121" i="7"/>
  <c r="M4473" i="7"/>
  <c r="N4473" i="7" s="1"/>
  <c r="O4473" i="7" s="1"/>
  <c r="S4473" i="7"/>
  <c r="M3468" i="7"/>
  <c r="N3468" i="7" s="1"/>
  <c r="O3468" i="7" s="1"/>
  <c r="S3468" i="7"/>
  <c r="M3732" i="7"/>
  <c r="N3732" i="7" s="1"/>
  <c r="O3732" i="7" s="1"/>
  <c r="S3732" i="7"/>
  <c r="M4703" i="7"/>
  <c r="N4703" i="7" s="1"/>
  <c r="O4703" i="7" s="1"/>
  <c r="S4703" i="7"/>
  <c r="M4865" i="7"/>
  <c r="N4865" i="7" s="1"/>
  <c r="O4865" i="7" s="1"/>
  <c r="S4865" i="7"/>
  <c r="M5540" i="7"/>
  <c r="N5540" i="7" s="1"/>
  <c r="O5540" i="7" s="1"/>
  <c r="S5540" i="7"/>
  <c r="M1246" i="7"/>
  <c r="N1246" i="7" s="1"/>
  <c r="O1246" i="7" s="1"/>
  <c r="S1246" i="7"/>
  <c r="M616" i="7"/>
  <c r="N616" i="7" s="1"/>
  <c r="O616" i="7" s="1"/>
  <c r="S616" i="7"/>
  <c r="M110" i="7"/>
  <c r="N110" i="7" s="1"/>
  <c r="O110" i="7" s="1"/>
  <c r="S110" i="7"/>
  <c r="M1712" i="7"/>
  <c r="N1712" i="7" s="1"/>
  <c r="O1712" i="7" s="1"/>
  <c r="M4825" i="7"/>
  <c r="N4825" i="7" s="1"/>
  <c r="O4825" i="7" s="1"/>
  <c r="S4825" i="7"/>
  <c r="M3604" i="7"/>
  <c r="N3604" i="7" s="1"/>
  <c r="O3604" i="7" s="1"/>
  <c r="S3604" i="7"/>
  <c r="M4913" i="7"/>
  <c r="N4913" i="7" s="1"/>
  <c r="O4913" i="7" s="1"/>
  <c r="S4913" i="7"/>
  <c r="M527" i="7"/>
  <c r="N527" i="7" s="1"/>
  <c r="O527" i="7" s="1"/>
  <c r="M6004" i="7"/>
  <c r="N6004" i="7" s="1"/>
  <c r="O6004" i="7" s="1"/>
  <c r="S6004" i="7"/>
  <c r="M5270" i="7"/>
  <c r="N5270" i="7" s="1"/>
  <c r="O5270" i="7" s="1"/>
  <c r="S5270" i="7"/>
  <c r="M2833" i="7"/>
  <c r="N2833" i="7" s="1"/>
  <c r="O2833" i="7" s="1"/>
  <c r="M2679" i="7"/>
  <c r="N2679" i="7" s="1"/>
  <c r="O2679" i="7" s="1"/>
  <c r="S2679" i="7"/>
  <c r="M1122" i="7"/>
  <c r="N1122" i="7" s="1"/>
  <c r="O1122" i="7" s="1"/>
  <c r="S1122" i="7"/>
  <c r="M4133" i="7"/>
  <c r="N4133" i="7" s="1"/>
  <c r="S4133" i="7"/>
  <c r="M4485" i="7"/>
  <c r="N4485" i="7" s="1"/>
  <c r="O4485" i="7" s="1"/>
  <c r="S4485" i="7"/>
  <c r="M3508" i="7"/>
  <c r="N3508" i="7" s="1"/>
  <c r="O3508" i="7" s="1"/>
  <c r="S3508" i="7"/>
  <c r="M3676" i="7"/>
  <c r="N3676" i="7" s="1"/>
  <c r="O3676" i="7" s="1"/>
  <c r="S3676" i="7"/>
  <c r="M4654" i="7"/>
  <c r="N4654" i="7" s="1"/>
  <c r="O4654" i="7" s="1"/>
  <c r="S4654" i="7"/>
  <c r="M4849" i="7"/>
  <c r="N4849" i="7" s="1"/>
  <c r="O4849" i="7" s="1"/>
  <c r="S4849" i="7"/>
  <c r="M4723" i="7"/>
  <c r="N4723" i="7" s="1"/>
  <c r="O4723" i="7" s="1"/>
  <c r="M5306" i="7"/>
  <c r="N5306" i="7" s="1"/>
  <c r="O5306" i="7" s="1"/>
  <c r="S5306" i="7"/>
  <c r="M6093" i="7"/>
  <c r="N6093" i="7" s="1"/>
  <c r="O6093" i="7" s="1"/>
  <c r="S6093" i="7"/>
  <c r="M6066" i="7"/>
  <c r="N6066" i="7" s="1"/>
  <c r="O6066" i="7" s="1"/>
  <c r="S6066" i="7"/>
  <c r="M109" i="7"/>
  <c r="N109" i="7" s="1"/>
  <c r="O109" i="7" s="1"/>
  <c r="S109" i="7"/>
  <c r="M2267" i="7"/>
  <c r="N2267" i="7" s="1"/>
  <c r="O2267" i="7" s="1"/>
  <c r="S2267" i="7"/>
  <c r="M3030" i="7"/>
  <c r="N3030" i="7" s="1"/>
  <c r="O3030" i="7" s="1"/>
  <c r="S3030" i="7"/>
  <c r="M1755" i="7"/>
  <c r="N1755" i="7" s="1"/>
  <c r="O1755" i="7" s="1"/>
  <c r="S1755" i="7"/>
  <c r="M2333" i="7"/>
  <c r="N2333" i="7" s="1"/>
  <c r="O2333" i="7" s="1"/>
  <c r="S2333" i="7"/>
  <c r="M4417" i="7"/>
  <c r="N4417" i="7" s="1"/>
  <c r="O4417" i="7" s="1"/>
  <c r="S4417" i="7"/>
  <c r="M6090" i="7"/>
  <c r="N6090" i="7" s="1"/>
  <c r="O6090" i="7" s="1"/>
  <c r="S6090" i="7"/>
  <c r="M4001" i="7"/>
  <c r="N4001" i="7" s="1"/>
  <c r="O4001" i="7" s="1"/>
  <c r="S4001" i="7"/>
  <c r="M5822" i="7"/>
  <c r="N5822" i="7" s="1"/>
  <c r="O5822" i="7" s="1"/>
  <c r="S5822" i="7"/>
  <c r="M647" i="7"/>
  <c r="N647" i="7" s="1"/>
  <c r="O647" i="7" s="1"/>
  <c r="S647" i="7"/>
  <c r="M2746" i="7"/>
  <c r="N2746" i="7" s="1"/>
  <c r="O2746" i="7" s="1"/>
  <c r="S2746" i="7"/>
  <c r="M1883" i="7"/>
  <c r="N1883" i="7" s="1"/>
  <c r="O1883" i="7" s="1"/>
  <c r="S1883" i="7"/>
  <c r="M2451" i="7"/>
  <c r="N2451" i="7" s="1"/>
  <c r="O2451" i="7" s="1"/>
  <c r="S2451" i="7"/>
  <c r="M2493" i="7"/>
  <c r="N2493" i="7" s="1"/>
  <c r="O2493" i="7" s="1"/>
  <c r="S2493" i="7"/>
  <c r="M4497" i="7"/>
  <c r="N4497" i="7" s="1"/>
  <c r="O4497" i="7" s="1"/>
  <c r="S4497" i="7"/>
  <c r="M4927" i="7"/>
  <c r="N4927" i="7" s="1"/>
  <c r="O4927" i="7" s="1"/>
  <c r="S4927" i="7"/>
  <c r="M2440" i="7"/>
  <c r="S2440" i="7"/>
  <c r="M3212" i="7"/>
  <c r="N3212" i="7" s="1"/>
  <c r="O3212" i="7" s="1"/>
  <c r="S3212" i="7"/>
  <c r="M6421" i="7"/>
  <c r="N6421" i="7" s="1"/>
  <c r="O6421" i="7" s="1"/>
  <c r="S6421" i="7"/>
  <c r="M6158" i="7"/>
  <c r="N6158" i="7" s="1"/>
  <c r="O6158" i="7" s="1"/>
  <c r="S6158" i="7"/>
  <c r="M2762" i="7"/>
  <c r="N2762" i="7" s="1"/>
  <c r="O2762" i="7" s="1"/>
  <c r="S2762" i="7"/>
  <c r="M1694" i="7"/>
  <c r="N1694" i="7" s="1"/>
  <c r="O1694" i="7" s="1"/>
  <c r="M1891" i="7"/>
  <c r="N1891" i="7" s="1"/>
  <c r="O1891" i="7" s="1"/>
  <c r="S1891" i="7"/>
  <c r="M2459" i="7"/>
  <c r="N2459" i="7" s="1"/>
  <c r="O2459" i="7" s="1"/>
  <c r="S2459" i="7"/>
  <c r="M3118" i="7"/>
  <c r="N3118" i="7" s="1"/>
  <c r="O3118" i="7" s="1"/>
  <c r="S3118" i="7"/>
  <c r="M258" i="7"/>
  <c r="N258" i="7" s="1"/>
  <c r="O258" i="7" s="1"/>
  <c r="S258" i="7"/>
  <c r="M1787" i="7"/>
  <c r="N1787" i="7" s="1"/>
  <c r="O1787" i="7" s="1"/>
  <c r="S1787" i="7"/>
  <c r="M3229" i="7"/>
  <c r="N3229" i="7" s="1"/>
  <c r="O3229" i="7" s="1"/>
  <c r="S3229" i="7"/>
  <c r="M4835" i="7"/>
  <c r="N4835" i="7" s="1"/>
  <c r="O4835" i="7" s="1"/>
  <c r="S4835" i="7"/>
  <c r="M6219" i="7"/>
  <c r="N6219" i="7" s="1"/>
  <c r="O6219" i="7" s="1"/>
  <c r="S6219" i="7"/>
  <c r="M6254" i="7"/>
  <c r="N6254" i="7" s="1"/>
  <c r="O6254" i="7" s="1"/>
  <c r="S6254" i="7"/>
  <c r="M424" i="7"/>
  <c r="N424" i="7" s="1"/>
  <c r="O424" i="7" s="1"/>
  <c r="S424" i="7"/>
  <c r="M1815" i="7"/>
  <c r="N1815" i="7" s="1"/>
  <c r="O1815" i="7" s="1"/>
  <c r="S1815" i="7"/>
  <c r="M798" i="7"/>
  <c r="N798" i="7" s="1"/>
  <c r="O798" i="7" s="1"/>
  <c r="S798" i="7"/>
  <c r="M2035" i="7"/>
  <c r="N2035" i="7" s="1"/>
  <c r="O2035" i="7" s="1"/>
  <c r="S2035" i="7"/>
  <c r="M2181" i="7"/>
  <c r="N2181" i="7" s="1"/>
  <c r="O2181" i="7" s="1"/>
  <c r="S2181" i="7"/>
  <c r="M646" i="7"/>
  <c r="N646" i="7" s="1"/>
  <c r="O646" i="7" s="1"/>
  <c r="S646" i="7"/>
  <c r="M2101" i="7"/>
  <c r="N2101" i="7" s="1"/>
  <c r="O2101" i="7" s="1"/>
  <c r="S2101" i="7"/>
  <c r="M1845" i="7"/>
  <c r="N1845" i="7" s="1"/>
  <c r="O1845" i="7" s="1"/>
  <c r="S1845" i="7"/>
  <c r="M875" i="7"/>
  <c r="N875" i="7" s="1"/>
  <c r="O875" i="7" s="1"/>
  <c r="S875" i="7"/>
  <c r="M386" i="7"/>
  <c r="N386" i="7" s="1"/>
  <c r="O386" i="7" s="1"/>
  <c r="S386" i="7"/>
  <c r="M1759" i="7"/>
  <c r="N1759" i="7" s="1"/>
  <c r="O1759" i="7" s="1"/>
  <c r="S1759" i="7"/>
  <c r="M4285" i="7"/>
  <c r="N4285" i="7" s="1"/>
  <c r="O4285" i="7" s="1"/>
  <c r="S4285" i="7"/>
  <c r="M1935" i="7"/>
  <c r="N1935" i="7" s="1"/>
  <c r="O1935" i="7" s="1"/>
  <c r="S1935" i="7"/>
  <c r="M2335" i="7"/>
  <c r="N2335" i="7" s="1"/>
  <c r="O2335" i="7" s="1"/>
  <c r="S2335" i="7"/>
  <c r="M3253" i="7"/>
  <c r="N3253" i="7" s="1"/>
  <c r="O3253" i="7" s="1"/>
  <c r="S3253" i="7"/>
  <c r="M3728" i="7"/>
  <c r="N3728" i="7" s="1"/>
  <c r="O3728" i="7" s="1"/>
  <c r="S3728" i="7"/>
  <c r="M2485" i="7"/>
  <c r="N2485" i="7" s="1"/>
  <c r="O2485" i="7" s="1"/>
  <c r="S2485" i="7"/>
  <c r="M3886" i="7"/>
  <c r="N3886" i="7" s="1"/>
  <c r="O3886" i="7" s="1"/>
  <c r="S3886" i="7"/>
  <c r="M5673" i="7"/>
  <c r="N5673" i="7" s="1"/>
  <c r="O5673" i="7" s="1"/>
  <c r="S5673" i="7"/>
  <c r="M4975" i="7"/>
  <c r="N4975" i="7" s="1"/>
  <c r="O4975" i="7" s="1"/>
  <c r="S4975" i="7"/>
  <c r="M5119" i="7"/>
  <c r="N5119" i="7" s="1"/>
  <c r="O5119" i="7" s="1"/>
  <c r="S5119" i="7"/>
  <c r="M2017" i="7"/>
  <c r="N2017" i="7" s="1"/>
  <c r="O2017" i="7" s="1"/>
  <c r="S2017" i="7"/>
  <c r="M4929" i="7"/>
  <c r="N4929" i="7" s="1"/>
  <c r="O4929" i="7" s="1"/>
  <c r="S4929" i="7"/>
  <c r="M5534" i="7"/>
  <c r="N5534" i="7" s="1"/>
  <c r="O5534" i="7" s="1"/>
  <c r="S5534" i="7"/>
  <c r="M5149" i="7"/>
  <c r="N5149" i="7" s="1"/>
  <c r="O5149" i="7" s="1"/>
  <c r="S5149" i="7"/>
  <c r="M5639" i="7"/>
  <c r="N5639" i="7" s="1"/>
  <c r="O5639" i="7" s="1"/>
  <c r="S5639" i="7"/>
  <c r="M2853" i="7"/>
  <c r="N2853" i="7" s="1"/>
  <c r="O2853" i="7" s="1"/>
  <c r="S2853" i="7"/>
  <c r="M662" i="7"/>
  <c r="N662" i="7" s="1"/>
  <c r="O662" i="7" s="1"/>
  <c r="S662" i="7"/>
  <c r="M3757" i="7"/>
  <c r="N3757" i="7" s="1"/>
  <c r="O3757" i="7" s="1"/>
  <c r="S3757" i="7"/>
  <c r="M1871" i="7"/>
  <c r="N1871" i="7" s="1"/>
  <c r="O1871" i="7" s="1"/>
  <c r="S1871" i="7"/>
  <c r="M3159" i="7"/>
  <c r="N3159" i="7" s="1"/>
  <c r="O3159" i="7" s="1"/>
  <c r="S3159" i="7"/>
  <c r="M3552" i="7"/>
  <c r="N3552" i="7" s="1"/>
  <c r="O3552" i="7" s="1"/>
  <c r="S3552" i="7"/>
  <c r="M2629" i="7"/>
  <c r="N2629" i="7" s="1"/>
  <c r="O2629" i="7" s="1"/>
  <c r="S2629" i="7"/>
  <c r="M3297" i="7"/>
  <c r="N3297" i="7" s="1"/>
  <c r="O3297" i="7" s="1"/>
  <c r="S3297" i="7"/>
  <c r="M4338" i="7"/>
  <c r="N4338" i="7" s="1"/>
  <c r="O4338" i="7" s="1"/>
  <c r="S4338" i="7"/>
  <c r="M2633" i="7"/>
  <c r="N2633" i="7" s="1"/>
  <c r="O2633" i="7" s="1"/>
  <c r="S2633" i="7"/>
  <c r="M5077" i="7"/>
  <c r="N5077" i="7" s="1"/>
  <c r="O5077" i="7" s="1"/>
  <c r="S5077" i="7"/>
  <c r="M5165" i="7"/>
  <c r="N5165" i="7" s="1"/>
  <c r="O5165" i="7" s="1"/>
  <c r="S5165" i="7"/>
  <c r="M5519" i="7"/>
  <c r="N5519" i="7" s="1"/>
  <c r="O5519" i="7" s="1"/>
  <c r="S5519" i="7"/>
  <c r="M2229" i="7"/>
  <c r="N2229" i="7" s="1"/>
  <c r="O2229" i="7" s="1"/>
  <c r="S2229" i="7"/>
  <c r="M4617" i="7"/>
  <c r="N4617" i="7" s="1"/>
  <c r="O4617" i="7" s="1"/>
  <c r="S4617" i="7"/>
  <c r="M4803" i="7"/>
  <c r="N4803" i="7" s="1"/>
  <c r="O4803" i="7" s="1"/>
  <c r="S4803" i="7"/>
  <c r="M6162" i="7"/>
  <c r="N6162" i="7" s="1"/>
  <c r="O6162" i="7" s="1"/>
  <c r="S6162" i="7"/>
  <c r="M5677" i="7"/>
  <c r="N5677" i="7" s="1"/>
  <c r="O5677" i="7" s="1"/>
  <c r="S5677" i="7"/>
  <c r="M368" i="7"/>
  <c r="N368" i="7" s="1"/>
  <c r="O368" i="7" s="1"/>
  <c r="S368" i="7"/>
  <c r="M1497" i="7"/>
  <c r="N1497" i="7" s="1"/>
  <c r="O1497" i="7" s="1"/>
  <c r="S1497" i="7"/>
  <c r="M735" i="7"/>
  <c r="N735" i="7" s="1"/>
  <c r="O735" i="7" s="1"/>
  <c r="S735" i="7"/>
  <c r="M1075" i="7"/>
  <c r="N1075" i="7" s="1"/>
  <c r="O1075" i="7" s="1"/>
  <c r="S1075" i="7"/>
  <c r="M86" i="7"/>
  <c r="N86" i="7" s="1"/>
  <c r="O86" i="7" s="1"/>
  <c r="S86" i="7"/>
  <c r="M2501" i="7"/>
  <c r="N2501" i="7" s="1"/>
  <c r="O2501" i="7" s="1"/>
  <c r="S2501" i="7"/>
  <c r="M3445" i="7"/>
  <c r="N3445" i="7" s="1"/>
  <c r="O3445" i="7" s="1"/>
  <c r="S3445" i="7"/>
  <c r="M704" i="7"/>
  <c r="N704" i="7" s="1"/>
  <c r="O704" i="7" s="1"/>
  <c r="S704" i="7"/>
  <c r="M2689" i="7"/>
  <c r="N2689" i="7" s="1"/>
  <c r="O2689" i="7" s="1"/>
  <c r="S2689" i="7"/>
  <c r="M2167" i="7"/>
  <c r="N2167" i="7" s="1"/>
  <c r="O2167" i="7" s="1"/>
  <c r="S2167" i="7"/>
  <c r="M2591" i="7"/>
  <c r="N2591" i="7" s="1"/>
  <c r="O2591" i="7" s="1"/>
  <c r="S2591" i="7"/>
  <c r="M3106" i="7"/>
  <c r="N3106" i="7" s="1"/>
  <c r="O3106" i="7" s="1"/>
  <c r="S3106" i="7"/>
  <c r="M4662" i="7"/>
  <c r="N4662" i="7" s="1"/>
  <c r="O4662" i="7" s="1"/>
  <c r="S4662" i="7"/>
  <c r="M1706" i="7"/>
  <c r="N1706" i="7" s="1"/>
  <c r="O1706" i="7" s="1"/>
  <c r="S1706" i="7"/>
  <c r="M2972" i="7"/>
  <c r="N2972" i="7" s="1"/>
  <c r="O2972" i="7" s="1"/>
  <c r="S2972" i="7"/>
  <c r="M4883" i="7"/>
  <c r="N4883" i="7" s="1"/>
  <c r="O4883" i="7" s="1"/>
  <c r="S4883" i="7"/>
  <c r="M4931" i="7"/>
  <c r="N4931" i="7" s="1"/>
  <c r="O4931" i="7" s="1"/>
  <c r="S4931" i="7"/>
  <c r="M5071" i="7"/>
  <c r="N5071" i="7" s="1"/>
  <c r="O5071" i="7" s="1"/>
  <c r="S5071" i="7"/>
  <c r="M2049" i="7"/>
  <c r="N2049" i="7" s="1"/>
  <c r="O2049" i="7" s="1"/>
  <c r="S2049" i="7"/>
  <c r="M4993" i="7"/>
  <c r="N4993" i="7" s="1"/>
  <c r="O4993" i="7" s="1"/>
  <c r="S4993" i="7"/>
  <c r="M5554" i="7"/>
  <c r="N5554" i="7" s="1"/>
  <c r="O5554" i="7" s="1"/>
  <c r="S5554" i="7"/>
  <c r="M2509" i="7"/>
  <c r="N2509" i="7" s="1"/>
  <c r="O2509" i="7" s="1"/>
  <c r="S2509" i="7"/>
  <c r="M3300" i="7"/>
  <c r="N3300" i="7" s="1"/>
  <c r="O3300" i="7" s="1"/>
  <c r="S3300" i="7"/>
  <c r="M5743" i="7"/>
  <c r="N5743" i="7" s="1"/>
  <c r="O5743" i="7" s="1"/>
  <c r="S5743" i="7"/>
  <c r="M2940" i="7"/>
  <c r="N2940" i="7" s="1"/>
  <c r="O2940" i="7" s="1"/>
  <c r="S2940" i="7"/>
  <c r="M510" i="7"/>
  <c r="N510" i="7" s="1"/>
  <c r="O510" i="7" s="1"/>
  <c r="S510" i="7"/>
  <c r="M1969" i="7"/>
  <c r="N1969" i="7" s="1"/>
  <c r="O1969" i="7" s="1"/>
  <c r="S1969" i="7"/>
  <c r="M630" i="7"/>
  <c r="N630" i="7" s="1"/>
  <c r="O630" i="7" s="1"/>
  <c r="S630" i="7"/>
  <c r="M1211" i="7"/>
  <c r="N1211" i="7" s="1"/>
  <c r="O1211" i="7" s="1"/>
  <c r="S1211" i="7"/>
  <c r="M1187" i="7"/>
  <c r="N1187" i="7" s="1"/>
  <c r="O1187" i="7" s="1"/>
  <c r="S1187" i="7"/>
  <c r="M1775" i="7"/>
  <c r="N1775" i="7" s="1"/>
  <c r="O1775" i="7" s="1"/>
  <c r="S1775" i="7"/>
  <c r="M3888" i="7"/>
  <c r="N3888" i="7" s="1"/>
  <c r="O3888" i="7" s="1"/>
  <c r="S3888" i="7"/>
  <c r="M4694" i="7"/>
  <c r="N4694" i="7" s="1"/>
  <c r="O4694" i="7" s="1"/>
  <c r="S4694" i="7"/>
  <c r="M2207" i="7"/>
  <c r="N2207" i="7" s="1"/>
  <c r="O2207" i="7" s="1"/>
  <c r="S2207" i="7"/>
  <c r="M3565" i="7"/>
  <c r="N3565" i="7" s="1"/>
  <c r="O3565" i="7" s="1"/>
  <c r="S3565" i="7"/>
  <c r="M4490" i="7"/>
  <c r="N4490" i="7" s="1"/>
  <c r="O4490" i="7" s="1"/>
  <c r="S4490" i="7"/>
  <c r="M3437" i="7"/>
  <c r="N3437" i="7" s="1"/>
  <c r="O3437" i="7" s="1"/>
  <c r="S3437" i="7"/>
  <c r="M2125" i="7"/>
  <c r="N2125" i="7" s="1"/>
  <c r="O2125" i="7" s="1"/>
  <c r="S2125" i="7"/>
  <c r="M4146" i="7"/>
  <c r="N4146" i="7" s="1"/>
  <c r="O4146" i="7" s="1"/>
  <c r="S4146" i="7"/>
  <c r="M6111" i="7"/>
  <c r="N6111" i="7" s="1"/>
  <c r="O6111" i="7" s="1"/>
  <c r="S6111" i="7"/>
  <c r="M4337" i="7"/>
  <c r="N4337" i="7" s="1"/>
  <c r="O4337" i="7" s="1"/>
  <c r="S4337" i="7"/>
  <c r="M5548" i="7"/>
  <c r="N5548" i="7" s="1"/>
  <c r="O5548" i="7" s="1"/>
  <c r="S5548" i="7"/>
  <c r="M6166" i="7"/>
  <c r="N6166" i="7" s="1"/>
  <c r="O6166" i="7" s="1"/>
  <c r="S6166" i="7"/>
  <c r="M237" i="7"/>
  <c r="M1875" i="7"/>
  <c r="N1875" i="7" s="1"/>
  <c r="O1875" i="7" s="1"/>
  <c r="S1875" i="7"/>
  <c r="M2579" i="7"/>
  <c r="N2579" i="7" s="1"/>
  <c r="O2579" i="7" s="1"/>
  <c r="S2579" i="7"/>
  <c r="M3197" i="7"/>
  <c r="N3197" i="7" s="1"/>
  <c r="O3197" i="7" s="1"/>
  <c r="S3197" i="7"/>
  <c r="M5531" i="7"/>
  <c r="N5531" i="7" s="1"/>
  <c r="O5531" i="7" s="1"/>
  <c r="S5531" i="7"/>
  <c r="M2301" i="7"/>
  <c r="N2301" i="7" s="1"/>
  <c r="O2301" i="7" s="1"/>
  <c r="S2301" i="7"/>
  <c r="M5507" i="7"/>
  <c r="N5507" i="7" s="1"/>
  <c r="O5507" i="7" s="1"/>
  <c r="S5507" i="7"/>
  <c r="M5803" i="7"/>
  <c r="N5803" i="7" s="1"/>
  <c r="O5803" i="7" s="1"/>
  <c r="S5803" i="7"/>
  <c r="M383" i="7"/>
  <c r="N383" i="7" s="1"/>
  <c r="O383" i="7" s="1"/>
  <c r="S383" i="7"/>
  <c r="M13" i="7"/>
  <c r="N13" i="7" s="1"/>
  <c r="O13" i="7" s="1"/>
  <c r="S13" i="7"/>
  <c r="M2810" i="7"/>
  <c r="N2810" i="7" s="1"/>
  <c r="O2810" i="7" s="1"/>
  <c r="S2810" i="7"/>
  <c r="M570" i="7"/>
  <c r="N570" i="7" s="1"/>
  <c r="O570" i="7" s="1"/>
  <c r="M2051" i="7"/>
  <c r="N2051" i="7" s="1"/>
  <c r="O2051" i="7" s="1"/>
  <c r="S2051" i="7"/>
  <c r="M2651" i="7"/>
  <c r="N2651" i="7" s="1"/>
  <c r="O2651" i="7" s="1"/>
  <c r="S2651" i="7"/>
  <c r="M3938" i="7"/>
  <c r="N3938" i="7" s="1"/>
  <c r="O3938" i="7" s="1"/>
  <c r="S3938" i="7"/>
  <c r="M5183" i="7"/>
  <c r="N5183" i="7" s="1"/>
  <c r="O5183" i="7" s="1"/>
  <c r="S5183" i="7"/>
  <c r="M4614" i="7"/>
  <c r="N4614" i="7" s="1"/>
  <c r="O4614" i="7" s="1"/>
  <c r="S4614" i="7"/>
  <c r="M3392" i="7"/>
  <c r="N3392" i="7" s="1"/>
  <c r="O3392" i="7" s="1"/>
  <c r="S3392" i="7"/>
  <c r="M6424" i="7"/>
  <c r="N6424" i="7" s="1"/>
  <c r="O6424" i="7" s="1"/>
  <c r="S6424" i="7"/>
  <c r="M6214" i="7"/>
  <c r="N6214" i="7" s="1"/>
  <c r="O6214" i="7" s="1"/>
  <c r="S6214" i="7"/>
  <c r="M1470" i="7"/>
  <c r="N1470" i="7" s="1"/>
  <c r="O1470" i="7" s="1"/>
  <c r="S1470" i="7"/>
  <c r="M1923" i="7"/>
  <c r="N1923" i="7" s="1"/>
  <c r="O1923" i="7" s="1"/>
  <c r="S1923" i="7"/>
  <c r="M2499" i="7"/>
  <c r="N2499" i="7" s="1"/>
  <c r="O2499" i="7" s="1"/>
  <c r="S2499" i="7"/>
  <c r="M3014" i="7"/>
  <c r="N3014" i="7" s="1"/>
  <c r="O3014" i="7" s="1"/>
  <c r="S3014" i="7"/>
  <c r="M768" i="7"/>
  <c r="N768" i="7" s="1"/>
  <c r="O768" i="7" s="1"/>
  <c r="S768" i="7"/>
  <c r="M3994" i="7"/>
  <c r="N3994" i="7" s="1"/>
  <c r="O3994" i="7" s="1"/>
  <c r="S3994" i="7"/>
  <c r="M2888" i="7"/>
  <c r="N2888" i="7" s="1"/>
  <c r="O2888" i="7" s="1"/>
  <c r="S2888" i="7"/>
  <c r="M643" i="7"/>
  <c r="N643" i="7" s="1"/>
  <c r="O643" i="7" s="1"/>
  <c r="S643" i="7"/>
  <c r="M1763" i="7"/>
  <c r="N1763" i="7" s="1"/>
  <c r="O1763" i="7" s="1"/>
  <c r="S1763" i="7"/>
  <c r="M2363" i="7"/>
  <c r="N2363" i="7" s="1"/>
  <c r="O2363" i="7" s="1"/>
  <c r="S2363" i="7"/>
  <c r="M4010" i="7"/>
  <c r="N4010" i="7" s="1"/>
  <c r="O4010" i="7" s="1"/>
  <c r="S4010" i="7"/>
  <c r="M5515" i="7"/>
  <c r="N5515" i="7" s="1"/>
  <c r="O5515" i="7" s="1"/>
  <c r="S5515" i="7"/>
  <c r="M3187" i="7"/>
  <c r="N3187" i="7" s="1"/>
  <c r="O3187" i="7" s="1"/>
  <c r="S3187" i="7"/>
  <c r="M5691" i="7"/>
  <c r="N5691" i="7" s="1"/>
  <c r="O5691" i="7" s="1"/>
  <c r="S5691" i="7"/>
  <c r="M2920" i="7"/>
  <c r="N2920" i="7" s="1"/>
  <c r="O2920" i="7" s="1"/>
  <c r="S2920" i="7"/>
  <c r="M6315" i="7"/>
  <c r="N6315" i="7" s="1"/>
  <c r="O6315" i="7" s="1"/>
  <c r="S6315" i="7"/>
  <c r="M5440" i="7"/>
  <c r="N5440" i="7" s="1"/>
  <c r="O5440" i="7" s="1"/>
  <c r="S5440" i="7"/>
  <c r="M827" i="7"/>
  <c r="N827" i="7" s="1"/>
  <c r="O827" i="7" s="1"/>
  <c r="S827" i="7"/>
  <c r="M2185" i="7"/>
  <c r="N2185" i="7" s="1"/>
  <c r="O2185" i="7" s="1"/>
  <c r="S2185" i="7"/>
  <c r="M622" i="7"/>
  <c r="N622" i="7" s="1"/>
  <c r="O622" i="7" s="1"/>
  <c r="S622" i="7"/>
  <c r="M2281" i="7"/>
  <c r="N2281" i="7" s="1"/>
  <c r="O2281" i="7" s="1"/>
  <c r="S2281" i="7"/>
  <c r="M4093" i="7"/>
  <c r="N4093" i="7" s="1"/>
  <c r="O4093" i="7" s="1"/>
  <c r="S4093" i="7"/>
  <c r="M456" i="7"/>
  <c r="N456" i="7" s="1"/>
  <c r="O456" i="7" s="1"/>
  <c r="S456" i="7"/>
  <c r="M1951" i="7"/>
  <c r="N1951" i="7" s="1"/>
  <c r="O1951" i="7" s="1"/>
  <c r="S1951" i="7"/>
  <c r="M2351" i="7"/>
  <c r="N2351" i="7" s="1"/>
  <c r="O2351" i="7" s="1"/>
  <c r="S2351" i="7"/>
  <c r="M3878" i="7"/>
  <c r="N3878" i="7" s="1"/>
  <c r="O3878" i="7" s="1"/>
  <c r="S3878" i="7"/>
  <c r="M3744" i="7"/>
  <c r="N3744" i="7" s="1"/>
  <c r="O3744" i="7" s="1"/>
  <c r="S3744" i="7"/>
  <c r="M4648" i="7"/>
  <c r="N4648" i="7" s="1"/>
  <c r="O4648" i="7" s="1"/>
  <c r="S4648" i="7"/>
  <c r="M2668" i="7"/>
  <c r="N2668" i="7" s="1"/>
  <c r="O2668" i="7" s="1"/>
  <c r="S2668" i="7"/>
  <c r="M4646" i="7"/>
  <c r="N4646" i="7" s="1"/>
  <c r="O4646" i="7" s="1"/>
  <c r="S4646" i="7"/>
  <c r="M4983" i="7"/>
  <c r="N4983" i="7" s="1"/>
  <c r="O4983" i="7" s="1"/>
  <c r="S4983" i="7"/>
  <c r="M5127" i="7"/>
  <c r="N5127" i="7" s="1"/>
  <c r="O5127" i="7" s="1"/>
  <c r="S5127" i="7"/>
  <c r="M2473" i="7"/>
  <c r="N2473" i="7" s="1"/>
  <c r="O2473" i="7" s="1"/>
  <c r="S2473" i="7"/>
  <c r="M5567" i="7"/>
  <c r="N5567" i="7" s="1"/>
  <c r="O5567" i="7" s="1"/>
  <c r="S5567" i="7"/>
  <c r="M224" i="7"/>
  <c r="N224" i="7" s="1"/>
  <c r="O224" i="7" s="1"/>
  <c r="S224" i="7"/>
  <c r="M2541" i="7"/>
  <c r="N2541" i="7" s="1"/>
  <c r="O2541" i="7" s="1"/>
  <c r="S2541" i="7"/>
  <c r="M3493" i="7"/>
  <c r="N3493" i="7" s="1"/>
  <c r="O3493" i="7" s="1"/>
  <c r="S3493" i="7"/>
  <c r="M4205" i="7"/>
  <c r="N4205" i="7" s="1"/>
  <c r="O4205" i="7" s="1"/>
  <c r="S4205" i="7"/>
  <c r="M1887" i="7"/>
  <c r="N1887" i="7" s="1"/>
  <c r="O1887" i="7" s="1"/>
  <c r="S1887" i="7"/>
  <c r="M3301" i="7"/>
  <c r="N3301" i="7" s="1"/>
  <c r="O3301" i="7" s="1"/>
  <c r="S3301" i="7"/>
  <c r="M3568" i="7"/>
  <c r="N3568" i="7" s="1"/>
  <c r="O3568" i="7" s="1"/>
  <c r="S3568" i="7"/>
  <c r="M354" i="7"/>
  <c r="S354" i="7"/>
  <c r="M3613" i="7"/>
  <c r="N3613" i="7" s="1"/>
  <c r="O3613" i="7" s="1"/>
  <c r="S3613" i="7"/>
  <c r="M4574" i="7"/>
  <c r="N4574" i="7" s="1"/>
  <c r="O4574" i="7" s="1"/>
  <c r="S4574" i="7"/>
  <c r="M4941" i="7"/>
  <c r="N4941" i="7" s="1"/>
  <c r="O4941" i="7" s="1"/>
  <c r="S4941" i="7"/>
  <c r="M5542" i="7"/>
  <c r="N5542" i="7" s="1"/>
  <c r="O5542" i="7" s="1"/>
  <c r="S5542" i="7"/>
  <c r="M4225" i="7"/>
  <c r="N4225" i="7" s="1"/>
  <c r="O4225" i="7" s="1"/>
  <c r="S4225" i="7"/>
  <c r="M5105" i="7"/>
  <c r="N5105" i="7" s="1"/>
  <c r="O5105" i="7" s="1"/>
  <c r="S5105" i="7"/>
  <c r="M5388" i="7"/>
  <c r="N5388" i="7" s="1"/>
  <c r="O5388" i="7" s="1"/>
  <c r="S5388" i="7"/>
  <c r="M1578" i="7"/>
  <c r="N1578" i="7" s="1"/>
  <c r="O1578" i="7" s="1"/>
  <c r="S1578" i="7"/>
  <c r="M674" i="7"/>
  <c r="N674" i="7" s="1"/>
  <c r="O674" i="7" s="1"/>
  <c r="S674" i="7"/>
  <c r="M2653" i="7"/>
  <c r="N2653" i="7" s="1"/>
  <c r="O2653" i="7" s="1"/>
  <c r="S2653" i="7"/>
  <c r="M4526" i="7"/>
  <c r="N4526" i="7" s="1"/>
  <c r="O4526" i="7" s="1"/>
  <c r="S4526" i="7"/>
  <c r="M4413" i="7"/>
  <c r="N4413" i="7" s="1"/>
  <c r="O4413" i="7" s="1"/>
  <c r="S4413" i="7"/>
  <c r="M2924" i="7"/>
  <c r="N2924" i="7" s="1"/>
  <c r="O2924" i="7" s="1"/>
  <c r="S2924" i="7"/>
  <c r="M2183" i="7"/>
  <c r="N2183" i="7" s="1"/>
  <c r="O2183" i="7" s="1"/>
  <c r="S2183" i="7"/>
  <c r="M2607" i="7"/>
  <c r="N2607" i="7" s="1"/>
  <c r="O2607" i="7" s="1"/>
  <c r="S2607" i="7"/>
  <c r="M2982" i="7"/>
  <c r="N2982" i="7" s="1"/>
  <c r="O2982" i="7" s="1"/>
  <c r="S2982" i="7"/>
  <c r="M3504" i="7"/>
  <c r="N3504" i="7" s="1"/>
  <c r="O3504" i="7" s="1"/>
  <c r="S3504" i="7"/>
  <c r="M1853" i="7"/>
  <c r="N1853" i="7" s="1"/>
  <c r="O1853" i="7" s="1"/>
  <c r="S1853" i="7"/>
  <c r="M3789" i="7"/>
  <c r="N3789" i="7" s="1"/>
  <c r="O3789" i="7" s="1"/>
  <c r="S3789" i="7"/>
  <c r="M758" i="7"/>
  <c r="N758" i="7" s="1"/>
  <c r="O758" i="7" s="1"/>
  <c r="S758" i="7"/>
  <c r="M1849" i="7"/>
  <c r="N1849" i="7" s="1"/>
  <c r="O1849" i="7" s="1"/>
  <c r="S1849" i="7"/>
  <c r="M3982" i="7"/>
  <c r="N3982" i="7" s="1"/>
  <c r="O3982" i="7" s="1"/>
  <c r="S3982" i="7"/>
  <c r="M4522" i="7"/>
  <c r="N4522" i="7" s="1"/>
  <c r="O4522" i="7" s="1"/>
  <c r="S4522" i="7"/>
  <c r="M3024" i="7"/>
  <c r="N3024" i="7" s="1"/>
  <c r="O3024" i="7" s="1"/>
  <c r="S3024" i="7"/>
  <c r="M4939" i="7"/>
  <c r="N4939" i="7" s="1"/>
  <c r="O4939" i="7" s="1"/>
  <c r="S4939" i="7"/>
  <c r="M5079" i="7"/>
  <c r="N5079" i="7" s="1"/>
  <c r="O5079" i="7" s="1"/>
  <c r="S5079" i="7"/>
  <c r="M2904" i="7"/>
  <c r="N2904" i="7" s="1"/>
  <c r="O2904" i="7" s="1"/>
  <c r="S2904" i="7"/>
  <c r="M5181" i="7"/>
  <c r="N5181" i="7" s="1"/>
  <c r="O5181" i="7" s="1"/>
  <c r="S5181" i="7"/>
  <c r="M5324" i="7"/>
  <c r="S5324" i="7"/>
  <c r="M2469" i="7"/>
  <c r="N2469" i="7" s="1"/>
  <c r="O2469" i="7" s="1"/>
  <c r="S2469" i="7"/>
  <c r="M5631" i="7"/>
  <c r="N5631" i="7" s="1"/>
  <c r="O5631" i="7" s="1"/>
  <c r="S5631" i="7"/>
  <c r="M2421" i="7"/>
  <c r="N2421" i="7" s="1"/>
  <c r="O2421" i="7" s="1"/>
  <c r="S2421" i="7"/>
  <c r="M5005" i="7"/>
  <c r="N5005" i="7" s="1"/>
  <c r="O5005" i="7" s="1"/>
  <c r="S5005" i="7"/>
  <c r="M1155" i="7"/>
  <c r="N1155" i="7" s="1"/>
  <c r="O1155" i="7" s="1"/>
  <c r="S1155" i="7"/>
  <c r="M1235" i="7"/>
  <c r="N1235" i="7" s="1"/>
  <c r="O1235" i="7" s="1"/>
  <c r="S1235" i="7"/>
  <c r="M1641" i="7"/>
  <c r="N1641" i="7" s="1"/>
  <c r="O1641" i="7" s="1"/>
  <c r="S1641" i="7"/>
  <c r="M1807" i="7"/>
  <c r="N1807" i="7" s="1"/>
  <c r="O1807" i="7" s="1"/>
  <c r="S1807" i="7"/>
  <c r="M4130" i="7"/>
  <c r="N4130" i="7" s="1"/>
  <c r="O4130" i="7" s="1"/>
  <c r="S4130" i="7"/>
  <c r="M4726" i="7"/>
  <c r="N4726" i="7" s="1"/>
  <c r="O4726" i="7" s="1"/>
  <c r="S4726" i="7"/>
  <c r="M1983" i="7"/>
  <c r="N1983" i="7" s="1"/>
  <c r="O1983" i="7" s="1"/>
  <c r="S1983" i="7"/>
  <c r="M3269" i="7"/>
  <c r="N3269" i="7" s="1"/>
  <c r="O3269" i="7" s="1"/>
  <c r="S3269" i="7"/>
  <c r="M4178" i="7"/>
  <c r="N4178" i="7" s="1"/>
  <c r="O4178" i="7" s="1"/>
  <c r="S4178" i="7"/>
  <c r="M738" i="7"/>
  <c r="N738" i="7" s="1"/>
  <c r="O738" i="7" s="1"/>
  <c r="S738" i="7"/>
  <c r="M3265" i="7"/>
  <c r="N3265" i="7" s="1"/>
  <c r="O3265" i="7" s="1"/>
  <c r="S3265" i="7"/>
  <c r="M4430" i="7"/>
  <c r="N4430" i="7" s="1"/>
  <c r="O4430" i="7" s="1"/>
  <c r="S4430" i="7"/>
  <c r="M4274" i="7"/>
  <c r="N4274" i="7" s="1"/>
  <c r="O4274" i="7" s="1"/>
  <c r="S4274" i="7"/>
  <c r="M5207" i="7"/>
  <c r="N5207" i="7" s="1"/>
  <c r="O5207" i="7" s="1"/>
  <c r="S5207" i="7"/>
  <c r="M5153" i="7"/>
  <c r="N5153" i="7" s="1"/>
  <c r="O5153" i="7" s="1"/>
  <c r="S5153" i="7"/>
  <c r="M5697" i="7"/>
  <c r="N5697" i="7" s="1"/>
  <c r="O5697" i="7" s="1"/>
  <c r="S5697" i="7"/>
  <c r="M3954" i="7"/>
  <c r="N3954" i="7" s="1"/>
  <c r="O3954" i="7" s="1"/>
  <c r="S3954" i="7"/>
  <c r="M4113" i="7"/>
  <c r="N4113" i="7" s="1"/>
  <c r="O4113" i="7" s="1"/>
  <c r="S4113" i="7"/>
  <c r="M5045" i="7"/>
  <c r="N5045" i="7" s="1"/>
  <c r="O5045" i="7" s="1"/>
  <c r="S5045" i="7"/>
  <c r="M6154" i="7"/>
  <c r="N6154" i="7" s="1"/>
  <c r="O6154" i="7" s="1"/>
  <c r="S6154" i="7"/>
  <c r="M5815" i="7"/>
  <c r="N5815" i="7" s="1"/>
  <c r="O5815" i="7" s="1"/>
  <c r="S5815" i="7"/>
  <c r="M475" i="7"/>
  <c r="N475" i="7" s="1"/>
  <c r="O475" i="7" s="1"/>
  <c r="S475" i="7"/>
  <c r="M2075" i="7"/>
  <c r="N2075" i="7" s="1"/>
  <c r="O2075" i="7" s="1"/>
  <c r="S2075" i="7"/>
  <c r="M2611" i="7"/>
  <c r="N2611" i="7" s="1"/>
  <c r="O2611" i="7" s="1"/>
  <c r="S2611" i="7"/>
  <c r="M2958" i="7"/>
  <c r="N2958" i="7" s="1"/>
  <c r="O2958" i="7" s="1"/>
  <c r="S2958" i="7"/>
  <c r="M202" i="7"/>
  <c r="N202" i="7" s="1"/>
  <c r="O202" i="7" s="1"/>
  <c r="S202" i="7"/>
  <c r="M3380" i="7"/>
  <c r="N3380" i="7" s="1"/>
  <c r="O3380" i="7" s="1"/>
  <c r="S3380" i="7"/>
  <c r="M4935" i="7"/>
  <c r="N4935" i="7" s="1"/>
  <c r="O4935" i="7" s="1"/>
  <c r="S4935" i="7"/>
  <c r="M6331" i="7"/>
  <c r="N6331" i="7" s="1"/>
  <c r="O6331" i="7" s="1"/>
  <c r="S6331" i="7"/>
  <c r="M5564" i="7"/>
  <c r="N5564" i="7" s="1"/>
  <c r="O5564" i="7" s="1"/>
  <c r="S5564" i="7"/>
  <c r="M5336" i="7"/>
  <c r="N5336" i="7" s="1"/>
  <c r="O5336" i="7" s="1"/>
  <c r="S5336" i="7"/>
  <c r="M401" i="7"/>
  <c r="N401" i="7" s="1"/>
  <c r="O401" i="7" s="1"/>
  <c r="S401" i="7"/>
  <c r="M1947" i="7"/>
  <c r="N1947" i="7" s="1"/>
  <c r="O1947" i="7" s="1"/>
  <c r="S1947" i="7"/>
  <c r="M2523" i="7"/>
  <c r="N2523" i="7" s="1"/>
  <c r="O2523" i="7" s="1"/>
  <c r="S2523" i="7"/>
  <c r="M234" i="7"/>
  <c r="N234" i="7" s="1"/>
  <c r="O234" i="7" s="1"/>
  <c r="M3913" i="7"/>
  <c r="N3913" i="7" s="1"/>
  <c r="O3913" i="7" s="1"/>
  <c r="M2741" i="7"/>
  <c r="N2741" i="7" s="1"/>
  <c r="O2741" i="7" s="1"/>
  <c r="S2741" i="7"/>
  <c r="M346" i="7"/>
  <c r="N346" i="7" s="1"/>
  <c r="O346" i="7" s="1"/>
  <c r="M2091" i="7"/>
  <c r="N2091" i="7" s="1"/>
  <c r="O2091" i="7" s="1"/>
  <c r="S2091" i="7"/>
  <c r="M2789" i="7"/>
  <c r="N2789" i="7" s="1"/>
  <c r="O2789" i="7" s="1"/>
  <c r="S2789" i="7"/>
  <c r="M5579" i="7"/>
  <c r="N5579" i="7" s="1"/>
  <c r="O5579" i="7" s="1"/>
  <c r="S5579" i="7"/>
  <c r="M2477" i="7"/>
  <c r="N2477" i="7" s="1"/>
  <c r="O2477" i="7" s="1"/>
  <c r="S2477" i="7"/>
  <c r="M2492" i="7"/>
  <c r="N2492" i="7" s="1"/>
  <c r="O2492" i="7" s="1"/>
  <c r="S2492" i="7"/>
  <c r="M5713" i="7"/>
  <c r="N5713" i="7" s="1"/>
  <c r="O5713" i="7" s="1"/>
  <c r="S5713" i="7"/>
  <c r="M6360" i="7"/>
  <c r="N6360" i="7" s="1"/>
  <c r="O6360" i="7" s="1"/>
  <c r="S6360" i="7"/>
  <c r="M5802" i="7"/>
  <c r="N5802" i="7" s="1"/>
  <c r="O5802" i="7" s="1"/>
  <c r="S5802" i="7"/>
  <c r="M328" i="7"/>
  <c r="N328" i="7" s="1"/>
  <c r="O328" i="7" s="1"/>
  <c r="S328" i="7"/>
  <c r="M370" i="7"/>
  <c r="N370" i="7" s="1"/>
  <c r="O370" i="7" s="1"/>
  <c r="S370" i="7"/>
  <c r="M2251" i="7"/>
  <c r="N2251" i="7" s="1"/>
  <c r="O2251" i="7" s="1"/>
  <c r="S2251" i="7"/>
  <c r="M360" i="7"/>
  <c r="N360" i="7" s="1"/>
  <c r="O360" i="7" s="1"/>
  <c r="S360" i="7"/>
  <c r="M2766" i="7"/>
  <c r="N2766" i="7" s="1"/>
  <c r="O2766" i="7" s="1"/>
  <c r="S2766" i="7"/>
  <c r="M2341" i="7"/>
  <c r="N2341" i="7" s="1"/>
  <c r="O2341" i="7" s="1"/>
  <c r="S2341" i="7"/>
  <c r="M3945" i="7"/>
  <c r="N3945" i="7" s="1"/>
  <c r="O3945" i="7" s="1"/>
  <c r="S3945" i="7"/>
  <c r="M4943" i="7"/>
  <c r="N4943" i="7" s="1"/>
  <c r="O4943" i="7" s="1"/>
  <c r="S4943" i="7"/>
  <c r="M3373" i="7"/>
  <c r="N3373" i="7" s="1"/>
  <c r="O3373" i="7" s="1"/>
  <c r="S3373" i="7"/>
  <c r="M6223" i="7"/>
  <c r="N6223" i="7" s="1"/>
  <c r="O6223" i="7" s="1"/>
  <c r="S6223" i="7"/>
  <c r="M5465" i="7"/>
  <c r="N5465" i="7" s="1"/>
  <c r="O5465" i="7" s="1"/>
  <c r="S5465" i="7"/>
  <c r="M5818" i="7"/>
  <c r="N5818" i="7" s="1"/>
  <c r="O5818" i="7" s="1"/>
  <c r="S5818" i="7"/>
  <c r="M1379" i="7"/>
  <c r="N1379" i="7" s="1"/>
  <c r="O1379" i="7" s="1"/>
  <c r="S1379" i="7"/>
  <c r="M327" i="7"/>
  <c r="N327" i="7" s="1"/>
  <c r="O327" i="7" s="1"/>
  <c r="M1985" i="7"/>
  <c r="N1985" i="7" s="1"/>
  <c r="O1985" i="7" s="1"/>
  <c r="S1985" i="7"/>
  <c r="M834" i="7"/>
  <c r="N834" i="7" s="1"/>
  <c r="O834" i="7" s="1"/>
  <c r="S834" i="7"/>
  <c r="M2073" i="7"/>
  <c r="N2073" i="7" s="1"/>
  <c r="O2073" i="7" s="1"/>
  <c r="S2073" i="7"/>
  <c r="M2617" i="7"/>
  <c r="N2617" i="7" s="1"/>
  <c r="O2617" i="7" s="1"/>
  <c r="S2617" i="7"/>
  <c r="M4026" i="7"/>
  <c r="N4026" i="7" s="1"/>
  <c r="O4026" i="7" s="1"/>
  <c r="S4026" i="7"/>
  <c r="M659" i="7"/>
  <c r="N659" i="7" s="1"/>
  <c r="O659" i="7" s="1"/>
  <c r="S659" i="7"/>
  <c r="M1967" i="7"/>
  <c r="N1967" i="7" s="1"/>
  <c r="O1967" i="7" s="1"/>
  <c r="S1967" i="7"/>
  <c r="M2367" i="7"/>
  <c r="N2367" i="7" s="1"/>
  <c r="O2367" i="7" s="1"/>
  <c r="S2367" i="7"/>
  <c r="M2890" i="7"/>
  <c r="N2890" i="7" s="1"/>
  <c r="O2890" i="7" s="1"/>
  <c r="S2890" i="7"/>
  <c r="M3696" i="7"/>
  <c r="N3696" i="7" s="1"/>
  <c r="O3696" i="7" s="1"/>
  <c r="S3696" i="7"/>
  <c r="M2697" i="7"/>
  <c r="N2697" i="7" s="1"/>
  <c r="O2697" i="7" s="1"/>
  <c r="S2697" i="7"/>
  <c r="M3872" i="7"/>
  <c r="N3872" i="7" s="1"/>
  <c r="O3872" i="7" s="1"/>
  <c r="S3872" i="7"/>
  <c r="M219" i="7"/>
  <c r="N219" i="7" s="1"/>
  <c r="O219" i="7" s="1"/>
  <c r="S219" i="7"/>
  <c r="M3277" i="7"/>
  <c r="N3277" i="7" s="1"/>
  <c r="O3277" i="7" s="1"/>
  <c r="S3277" i="7"/>
  <c r="M4510" i="7"/>
  <c r="N4510" i="7" s="1"/>
  <c r="O4510" i="7" s="1"/>
  <c r="S4510" i="7"/>
  <c r="M4750" i="7"/>
  <c r="N4750" i="7" s="1"/>
  <c r="O4750" i="7" s="1"/>
  <c r="S4750" i="7"/>
  <c r="M4622" i="7"/>
  <c r="N4622" i="7" s="1"/>
  <c r="O4622" i="7" s="1"/>
  <c r="S4622" i="7"/>
  <c r="M4959" i="7"/>
  <c r="N4959" i="7" s="1"/>
  <c r="O4959" i="7" s="1"/>
  <c r="S4959" i="7"/>
  <c r="M5103" i="7"/>
  <c r="N5103" i="7" s="1"/>
  <c r="O5103" i="7" s="1"/>
  <c r="S5103" i="7"/>
  <c r="M5129" i="7"/>
  <c r="N5129" i="7" s="1"/>
  <c r="O5129" i="7" s="1"/>
  <c r="S5129" i="7"/>
  <c r="M5601" i="7"/>
  <c r="N5601" i="7" s="1"/>
  <c r="O5601" i="7" s="1"/>
  <c r="S5601" i="7"/>
  <c r="M2389" i="7"/>
  <c r="N2389" i="7" s="1"/>
  <c r="O2389" i="7" s="1"/>
  <c r="S2389" i="7"/>
  <c r="M5041" i="7"/>
  <c r="N5041" i="7" s="1"/>
  <c r="O5041" i="7" s="1"/>
  <c r="S5041" i="7"/>
  <c r="M2217" i="7"/>
  <c r="N2217" i="7" s="1"/>
  <c r="O2217" i="7" s="1"/>
  <c r="S2217" i="7"/>
  <c r="M583" i="7"/>
  <c r="N583" i="7" s="1"/>
  <c r="O583" i="7" s="1"/>
  <c r="S583" i="7"/>
  <c r="M102" i="7"/>
  <c r="N102" i="7" s="1"/>
  <c r="O102" i="7" s="1"/>
  <c r="S102" i="7"/>
  <c r="M2818" i="7"/>
  <c r="N2818" i="7" s="1"/>
  <c r="O2818" i="7" s="1"/>
  <c r="S2818" i="7"/>
  <c r="M4381" i="7"/>
  <c r="N4381" i="7" s="1"/>
  <c r="O4381" i="7" s="1"/>
  <c r="S4381" i="7"/>
  <c r="M2908" i="7"/>
  <c r="N2908" i="7" s="1"/>
  <c r="O2908" i="7" s="1"/>
  <c r="S2908" i="7"/>
  <c r="M2567" i="7"/>
  <c r="N2567" i="7" s="1"/>
  <c r="O2567" i="7" s="1"/>
  <c r="S2567" i="7"/>
  <c r="M2962" i="7"/>
  <c r="N2962" i="7" s="1"/>
  <c r="O2962" i="7" s="1"/>
  <c r="S2962" i="7"/>
  <c r="M3998" i="7"/>
  <c r="N3998" i="7" s="1"/>
  <c r="O3998" i="7" s="1"/>
  <c r="S3998" i="7"/>
  <c r="M36" i="7"/>
  <c r="N36" i="7" s="1"/>
  <c r="O36" i="7" s="1"/>
  <c r="S36" i="7"/>
  <c r="M4226" i="7"/>
  <c r="N4226" i="7" s="1"/>
  <c r="O4226" i="7" s="1"/>
  <c r="S4226" i="7"/>
  <c r="M5721" i="7"/>
  <c r="N5721" i="7" s="1"/>
  <c r="O5721" i="7" s="1"/>
  <c r="S5721" i="7"/>
  <c r="M6401" i="7"/>
  <c r="N6401" i="7" s="1"/>
  <c r="O6401" i="7" s="1"/>
  <c r="S6401" i="7"/>
  <c r="M6321" i="7"/>
  <c r="N6321" i="7" s="1"/>
  <c r="O6321" i="7" s="1"/>
  <c r="S6321" i="7"/>
  <c r="M4129" i="7"/>
  <c r="N4129" i="7" s="1"/>
  <c r="O4129" i="7" s="1"/>
  <c r="S4129" i="7"/>
  <c r="M6323" i="7"/>
  <c r="N6323" i="7" s="1"/>
  <c r="O6323" i="7" s="1"/>
  <c r="S6323" i="7"/>
  <c r="M5799" i="7"/>
  <c r="N5799" i="7" s="1"/>
  <c r="O5799" i="7" s="1"/>
  <c r="S5799" i="7"/>
  <c r="M591" i="7"/>
  <c r="N591" i="7" s="1"/>
  <c r="O591" i="7" s="1"/>
  <c r="M1387" i="7"/>
  <c r="N1387" i="7" s="1"/>
  <c r="O1387" i="7" s="1"/>
  <c r="S1387" i="7"/>
  <c r="M8" i="7"/>
  <c r="N8" i="7" s="1"/>
  <c r="O8" i="7" s="1"/>
  <c r="S8" i="7"/>
  <c r="M2177" i="7"/>
  <c r="N2177" i="7" s="1"/>
  <c r="O2177" i="7" s="1"/>
  <c r="S2177" i="7"/>
  <c r="M4474" i="7"/>
  <c r="N4474" i="7" s="1"/>
  <c r="O4474" i="7" s="1"/>
  <c r="S4474" i="7"/>
  <c r="M4477" i="7"/>
  <c r="N4477" i="7" s="1"/>
  <c r="O4477" i="7" s="1"/>
  <c r="S4477" i="7"/>
  <c r="M2135" i="7"/>
  <c r="N2135" i="7" s="1"/>
  <c r="O2135" i="7" s="1"/>
  <c r="S2135" i="7"/>
  <c r="M2555" i="7"/>
  <c r="S2555" i="7"/>
  <c r="M2806" i="7"/>
  <c r="N2806" i="7" s="1"/>
  <c r="O2806" i="7" s="1"/>
  <c r="S2806" i="7"/>
  <c r="M3501" i="7"/>
  <c r="N3501" i="7" s="1"/>
  <c r="O3501" i="7" s="1"/>
  <c r="S3501" i="7"/>
  <c r="M4330" i="7"/>
  <c r="N4330" i="7" s="1"/>
  <c r="O4330" i="7" s="1"/>
  <c r="S4330" i="7"/>
  <c r="M152" i="7"/>
  <c r="N152" i="7" s="1"/>
  <c r="O152" i="7" s="1"/>
  <c r="S152" i="7"/>
  <c r="M2077" i="7"/>
  <c r="N2077" i="7" s="1"/>
  <c r="O2077" i="7" s="1"/>
  <c r="S2077" i="7"/>
  <c r="M1707" i="7"/>
  <c r="N1707" i="7" s="1"/>
  <c r="O1707" i="7" s="1"/>
  <c r="S1707" i="7"/>
  <c r="M4106" i="7"/>
  <c r="N4106" i="7" s="1"/>
  <c r="O4106" i="7" s="1"/>
  <c r="S4106" i="7"/>
  <c r="M5220" i="7"/>
  <c r="N5220" i="7" s="1"/>
  <c r="O5220" i="7" s="1"/>
  <c r="S5220" i="7"/>
  <c r="M5015" i="7"/>
  <c r="N5015" i="7" s="1"/>
  <c r="O5015" i="7" s="1"/>
  <c r="S5015" i="7"/>
  <c r="M5159" i="7"/>
  <c r="N5159" i="7" s="1"/>
  <c r="O5159" i="7" s="1"/>
  <c r="S5159" i="7"/>
  <c r="M5543" i="7"/>
  <c r="N5543" i="7" s="1"/>
  <c r="O5543" i="7" s="1"/>
  <c r="S5543" i="7"/>
  <c r="M5457" i="7"/>
  <c r="N5457" i="7" s="1"/>
  <c r="O5457" i="7" s="1"/>
  <c r="S5457" i="7"/>
  <c r="M2517" i="7"/>
  <c r="N2517" i="7" s="1"/>
  <c r="O2517" i="7" s="1"/>
  <c r="S2517" i="7"/>
  <c r="M2700" i="7"/>
  <c r="N2700" i="7" s="1"/>
  <c r="O2700" i="7" s="1"/>
  <c r="S2700" i="7"/>
  <c r="M4965" i="7"/>
  <c r="N4965" i="7" s="1"/>
  <c r="O4965" i="7" s="1"/>
  <c r="S4965" i="7"/>
  <c r="M5613" i="7"/>
  <c r="N5613" i="7" s="1"/>
  <c r="O5613" i="7" s="1"/>
  <c r="S5613" i="7"/>
  <c r="M923" i="7"/>
  <c r="N923" i="7" s="1"/>
  <c r="O923" i="7" s="1"/>
  <c r="S923" i="7"/>
  <c r="M915" i="7"/>
  <c r="N915" i="7" s="1"/>
  <c r="O915" i="7" s="1"/>
  <c r="S915" i="7"/>
  <c r="M1035" i="7"/>
  <c r="N1035" i="7" s="1"/>
  <c r="O1035" i="7" s="1"/>
  <c r="S1035" i="7"/>
  <c r="M2660" i="7"/>
  <c r="N2660" i="7" s="1"/>
  <c r="O2660" i="7" s="1"/>
  <c r="S2660" i="7"/>
  <c r="M3517" i="7"/>
  <c r="N3517" i="7" s="1"/>
  <c r="O3517" i="7" s="1"/>
  <c r="S3517" i="7"/>
  <c r="M4525" i="7"/>
  <c r="N4525" i="7" s="1"/>
  <c r="O4525" i="7" s="1"/>
  <c r="S4525" i="7"/>
  <c r="M1999" i="7"/>
  <c r="N1999" i="7" s="1"/>
  <c r="O1999" i="7" s="1"/>
  <c r="S1999" i="7"/>
  <c r="M3333" i="7"/>
  <c r="S3333" i="7"/>
  <c r="M4374" i="7"/>
  <c r="N4374" i="7" s="1"/>
  <c r="O4374" i="7" s="1"/>
  <c r="S4374" i="7"/>
  <c r="M2665" i="7"/>
  <c r="N2665" i="7" s="1"/>
  <c r="O2665" i="7" s="1"/>
  <c r="S2665" i="7"/>
  <c r="M4290" i="7"/>
  <c r="N4290" i="7" s="1"/>
  <c r="O4290" i="7" s="1"/>
  <c r="S4290" i="7"/>
  <c r="M1957" i="7"/>
  <c r="N1957" i="7" s="1"/>
  <c r="O1957" i="7" s="1"/>
  <c r="S1957" i="7"/>
  <c r="M3068" i="7"/>
  <c r="N3068" i="7" s="1"/>
  <c r="O3068" i="7" s="1"/>
  <c r="S3068" i="7"/>
  <c r="M4572" i="7"/>
  <c r="N4572" i="7" s="1"/>
  <c r="O4572" i="7" s="1"/>
  <c r="S4572" i="7"/>
  <c r="M5133" i="7"/>
  <c r="N5133" i="7" s="1"/>
  <c r="O5133" i="7" s="1"/>
  <c r="S5133" i="7"/>
  <c r="M5831" i="7"/>
  <c r="N5831" i="7" s="1"/>
  <c r="O5831" i="7" s="1"/>
  <c r="S5831" i="7"/>
  <c r="M3909" i="7"/>
  <c r="N3909" i="7" s="1"/>
  <c r="O3909" i="7" s="1"/>
  <c r="S3909" i="7"/>
  <c r="M5264" i="7"/>
  <c r="N5264" i="7" s="1"/>
  <c r="O5264" i="7" s="1"/>
  <c r="S5264" i="7"/>
  <c r="M6134" i="7"/>
  <c r="N6134" i="7" s="1"/>
  <c r="O6134" i="7" s="1"/>
  <c r="S6134" i="7"/>
  <c r="M2227" i="7"/>
  <c r="N2227" i="7" s="1"/>
  <c r="O2227" i="7" s="1"/>
  <c r="S2227" i="7"/>
  <c r="M402" i="7"/>
  <c r="N402" i="7" s="1"/>
  <c r="O402" i="7" s="1"/>
  <c r="S402" i="7"/>
  <c r="M3905" i="7"/>
  <c r="N3905" i="7" s="1"/>
  <c r="O3905" i="7" s="1"/>
  <c r="S3905" i="7"/>
  <c r="M3389" i="7"/>
  <c r="N3389" i="7" s="1"/>
  <c r="O3389" i="7" s="1"/>
  <c r="S3389" i="7"/>
  <c r="M6301" i="7"/>
  <c r="N6301" i="7" s="1"/>
  <c r="O6301" i="7" s="1"/>
  <c r="S6301" i="7"/>
  <c r="M5368" i="7"/>
  <c r="N5368" i="7" s="1"/>
  <c r="O5368" i="7" s="1"/>
  <c r="S5368" i="7"/>
  <c r="M1987" i="7"/>
  <c r="N1987" i="7" s="1"/>
  <c r="O1987" i="7" s="1"/>
  <c r="S1987" i="7"/>
  <c r="M2587" i="7"/>
  <c r="N2587" i="7" s="1"/>
  <c r="O2587" i="7" s="1"/>
  <c r="S2587" i="7"/>
  <c r="M2798" i="7"/>
  <c r="N2798" i="7" s="1"/>
  <c r="O2798" i="7" s="1"/>
  <c r="S2798" i="7"/>
  <c r="M5563" i="7"/>
  <c r="N5563" i="7" s="1"/>
  <c r="O5563" i="7" s="1"/>
  <c r="S5563" i="7"/>
  <c r="M3388" i="7"/>
  <c r="N3388" i="7" s="1"/>
  <c r="O3388" i="7" s="1"/>
  <c r="S3388" i="7"/>
  <c r="M5790" i="7"/>
  <c r="N5790" i="7" s="1"/>
  <c r="O5790" i="7" s="1"/>
  <c r="S5790" i="7"/>
  <c r="M1799" i="7"/>
  <c r="N1799" i="7" s="1"/>
  <c r="O1799" i="7" s="1"/>
  <c r="S1799" i="7"/>
  <c r="M1859" i="7"/>
  <c r="N1859" i="7" s="1"/>
  <c r="O1859" i="7" s="1"/>
  <c r="S1859" i="7"/>
  <c r="M2419" i="7"/>
  <c r="N2419" i="7" s="1"/>
  <c r="O2419" i="7" s="1"/>
  <c r="S2419" i="7"/>
  <c r="M392" i="7"/>
  <c r="N392" i="7" s="1"/>
  <c r="O392" i="7" s="1"/>
  <c r="S392" i="7"/>
  <c r="M4449" i="7"/>
  <c r="N4449" i="7" s="1"/>
  <c r="O4449" i="7" s="1"/>
  <c r="S4449" i="7"/>
  <c r="M2839" i="7"/>
  <c r="N2839" i="7" s="1"/>
  <c r="O2839" i="7" s="1"/>
  <c r="S2839" i="7"/>
  <c r="M5352" i="7"/>
  <c r="N5352" i="7" s="1"/>
  <c r="O5352" i="7" s="1"/>
  <c r="S5352" i="7"/>
  <c r="M778" i="7"/>
  <c r="N778" i="7" s="1"/>
  <c r="O778" i="7" s="1"/>
  <c r="S778" i="7"/>
  <c r="M1867" i="7"/>
  <c r="N1867" i="7" s="1"/>
  <c r="O1867" i="7" s="1"/>
  <c r="S1867" i="7"/>
  <c r="M2427" i="7"/>
  <c r="N2427" i="7" s="1"/>
  <c r="O2427" i="7" s="1"/>
  <c r="S2427" i="7"/>
  <c r="M1739" i="7"/>
  <c r="N1739" i="7" s="1"/>
  <c r="O1739" i="7" s="1"/>
  <c r="S1739" i="7"/>
  <c r="M4005" i="7"/>
  <c r="N4005" i="7" s="1"/>
  <c r="O4005" i="7" s="1"/>
  <c r="S4005" i="7"/>
  <c r="M2557" i="7"/>
  <c r="N2557" i="7" s="1"/>
  <c r="O2557" i="7" s="1"/>
  <c r="S2557" i="7"/>
  <c r="M5755" i="7"/>
  <c r="N5755" i="7" s="1"/>
  <c r="O5755" i="7" s="1"/>
  <c r="S5755" i="7"/>
  <c r="M5555" i="7"/>
  <c r="N5555" i="7" s="1"/>
  <c r="O5555" i="7" s="1"/>
  <c r="S5555" i="7"/>
  <c r="M395" i="7"/>
  <c r="N395" i="7" s="1"/>
  <c r="O395" i="7" s="1"/>
  <c r="S395" i="7"/>
  <c r="M2173" i="7"/>
  <c r="N2173" i="7" s="1"/>
  <c r="O2173" i="7" s="1"/>
  <c r="S2173" i="7"/>
  <c r="M1267" i="7"/>
  <c r="N1267" i="7" s="1"/>
  <c r="O1267" i="7" s="1"/>
  <c r="S1267" i="7"/>
  <c r="M1275" i="7"/>
  <c r="N1275" i="7" s="1"/>
  <c r="O1275" i="7" s="1"/>
  <c r="S1275" i="7"/>
  <c r="M650" i="7"/>
  <c r="N650" i="7" s="1"/>
  <c r="O650" i="7" s="1"/>
  <c r="S650" i="7"/>
  <c r="M2988" i="7"/>
  <c r="N2988" i="7" s="1"/>
  <c r="O2988" i="7" s="1"/>
  <c r="S2988" i="7"/>
  <c r="M3353" i="7"/>
  <c r="N3353" i="7" s="1"/>
  <c r="O3353" i="7" s="1"/>
  <c r="S3353" i="7"/>
  <c r="M1526" i="7"/>
  <c r="N1526" i="7" s="1"/>
  <c r="O1526" i="7" s="1"/>
  <c r="S1526" i="7"/>
  <c r="M2023" i="7"/>
  <c r="N2023" i="7" s="1"/>
  <c r="O2023" i="7" s="1"/>
  <c r="S2023" i="7"/>
  <c r="M2383" i="7"/>
  <c r="N2383" i="7" s="1"/>
  <c r="O2383" i="7" s="1"/>
  <c r="S2383" i="7"/>
  <c r="M3453" i="7"/>
  <c r="N3453" i="7" s="1"/>
  <c r="O3453" i="7" s="1"/>
  <c r="S3453" i="7"/>
  <c r="M3712" i="7"/>
  <c r="N3712" i="7" s="1"/>
  <c r="O3712" i="7" s="1"/>
  <c r="S3712" i="7"/>
  <c r="M3605" i="7"/>
  <c r="N3605" i="7" s="1"/>
  <c r="O3605" i="7" s="1"/>
  <c r="S3605" i="7"/>
  <c r="M3175" i="7"/>
  <c r="N3175" i="7" s="1"/>
  <c r="O3175" i="7" s="1"/>
  <c r="S3175" i="7"/>
  <c r="M4122" i="7"/>
  <c r="N4122" i="7" s="1"/>
  <c r="O4122" i="7" s="1"/>
  <c r="S4122" i="7"/>
  <c r="M2200" i="7"/>
  <c r="N2200" i="7" s="1"/>
  <c r="O2200" i="7" s="1"/>
  <c r="S2200" i="7"/>
  <c r="M5065" i="7"/>
  <c r="N5065" i="7" s="1"/>
  <c r="O5065" i="7" s="1"/>
  <c r="S5065" i="7"/>
  <c r="M4967" i="7"/>
  <c r="N4967" i="7" s="1"/>
  <c r="O4967" i="7" s="1"/>
  <c r="S4967" i="7"/>
  <c r="M5111" i="7"/>
  <c r="N5111" i="7" s="1"/>
  <c r="O5111" i="7" s="1"/>
  <c r="S5111" i="7"/>
  <c r="M2708" i="7"/>
  <c r="N2708" i="7" s="1"/>
  <c r="O2708" i="7" s="1"/>
  <c r="S2708" i="7"/>
  <c r="M5033" i="7"/>
  <c r="N5033" i="7" s="1"/>
  <c r="O5033" i="7" s="1"/>
  <c r="S5033" i="7"/>
  <c r="M5765" i="7"/>
  <c r="N5765" i="7" s="1"/>
  <c r="O5765" i="7" s="1"/>
  <c r="S5765" i="7"/>
  <c r="M5751" i="7"/>
  <c r="N5751" i="7" s="1"/>
  <c r="O5751" i="7" s="1"/>
  <c r="S5751" i="7"/>
  <c r="M2097" i="7"/>
  <c r="N2097" i="7" s="1"/>
  <c r="O2097" i="7" s="1"/>
  <c r="S2097" i="7"/>
  <c r="M1043" i="7"/>
  <c r="N1043" i="7" s="1"/>
  <c r="O1043" i="7" s="1"/>
  <c r="S1043" i="7"/>
  <c r="M1115" i="7"/>
  <c r="N1115" i="7" s="1"/>
  <c r="O1115" i="7" s="1"/>
  <c r="S1115" i="7"/>
  <c r="M727" i="7"/>
  <c r="N727" i="7" s="1"/>
  <c r="O727" i="7" s="1"/>
  <c r="S727" i="7"/>
  <c r="M1227" i="7"/>
  <c r="N1227" i="7" s="1"/>
  <c r="O1227" i="7" s="1"/>
  <c r="S1227" i="7"/>
  <c r="M2461" i="7"/>
  <c r="N2461" i="7" s="1"/>
  <c r="O2461" i="7" s="1"/>
  <c r="S2461" i="7"/>
  <c r="M3273" i="7"/>
  <c r="N3273" i="7" s="1"/>
  <c r="O3273" i="7" s="1"/>
  <c r="S3273" i="7"/>
  <c r="M4333" i="7"/>
  <c r="N4333" i="7" s="1"/>
  <c r="O4333" i="7" s="1"/>
  <c r="S4333" i="7"/>
  <c r="M1855" i="7"/>
  <c r="N1855" i="7" s="1"/>
  <c r="O1855" i="7" s="1"/>
  <c r="S1855" i="7"/>
  <c r="M3036" i="7"/>
  <c r="N3036" i="7" s="1"/>
  <c r="O3036" i="7" s="1"/>
  <c r="S3036" i="7"/>
  <c r="M3536" i="7"/>
  <c r="S3536" i="7"/>
  <c r="M2345" i="7"/>
  <c r="N2345" i="7" s="1"/>
  <c r="O2345" i="7" s="1"/>
  <c r="S2345" i="7"/>
  <c r="M4442" i="7"/>
  <c r="N4442" i="7" s="1"/>
  <c r="O4442" i="7" s="1"/>
  <c r="S4442" i="7"/>
  <c r="M2952" i="7"/>
  <c r="N2952" i="7" s="1"/>
  <c r="O2952" i="7" s="1"/>
  <c r="S2952" i="7"/>
  <c r="M4386" i="7"/>
  <c r="N4386" i="7" s="1"/>
  <c r="O4386" i="7" s="1"/>
  <c r="S4386" i="7"/>
  <c r="M4630" i="7"/>
  <c r="N4630" i="7" s="1"/>
  <c r="O4630" i="7" s="1"/>
  <c r="S4630" i="7"/>
  <c r="M2149" i="7"/>
  <c r="N2149" i="7" s="1"/>
  <c r="O2149" i="7" s="1"/>
  <c r="S2149" i="7"/>
  <c r="M4540" i="7"/>
  <c r="N4540" i="7" s="1"/>
  <c r="O4540" i="7" s="1"/>
  <c r="S4540" i="7"/>
  <c r="M4289" i="7"/>
  <c r="N4289" i="7" s="1"/>
  <c r="O4289" i="7" s="1"/>
  <c r="S4289" i="7"/>
  <c r="M6091" i="7"/>
  <c r="N6091" i="7" s="1"/>
  <c r="O6091" i="7" s="1"/>
  <c r="S6091" i="7"/>
  <c r="M5959" i="7"/>
  <c r="N5959" i="7" s="1"/>
  <c r="O5959" i="7" s="1"/>
  <c r="S5959" i="7"/>
  <c r="M5332" i="7"/>
  <c r="N5332" i="7" s="1"/>
  <c r="O5332" i="7" s="1"/>
  <c r="S5332" i="7"/>
  <c r="M5200" i="7"/>
  <c r="N5200" i="7" s="1"/>
  <c r="O5200" i="7" s="1"/>
  <c r="S5200" i="7"/>
  <c r="M1981" i="7"/>
  <c r="N1981" i="7" s="1"/>
  <c r="O1981" i="7" s="1"/>
  <c r="S1981" i="7"/>
  <c r="M1553" i="7"/>
  <c r="N1553" i="7" s="1"/>
  <c r="O1553" i="7" s="1"/>
  <c r="S1553" i="7"/>
  <c r="M642" i="7"/>
  <c r="N642" i="7" s="1"/>
  <c r="O642" i="7" s="1"/>
  <c r="S642" i="7"/>
  <c r="M2497" i="7"/>
  <c r="N2497" i="7" s="1"/>
  <c r="O2497" i="7" s="1"/>
  <c r="S2497" i="7"/>
  <c r="M1695" i="7"/>
  <c r="N1695" i="7" s="1"/>
  <c r="O1695" i="7" s="1"/>
  <c r="S1695" i="7"/>
  <c r="M2037" i="7"/>
  <c r="N2037" i="7" s="1"/>
  <c r="O2037" i="7" s="1"/>
  <c r="S2037" i="7"/>
  <c r="M2063" i="7"/>
  <c r="N2063" i="7" s="1"/>
  <c r="O2063" i="7" s="1"/>
  <c r="S2063" i="7"/>
  <c r="M2479" i="7"/>
  <c r="N2479" i="7" s="1"/>
  <c r="O2479" i="7" s="1"/>
  <c r="S2479" i="7"/>
  <c r="M3090" i="7"/>
  <c r="N3090" i="7" s="1"/>
  <c r="O3090" i="7" s="1"/>
  <c r="S3090" i="7"/>
  <c r="M4478" i="7"/>
  <c r="N4478" i="7" s="1"/>
  <c r="O4478" i="7" s="1"/>
  <c r="S4478" i="7"/>
  <c r="M3345" i="7"/>
  <c r="N3345" i="7" s="1"/>
  <c r="O3345" i="7" s="1"/>
  <c r="S3345" i="7"/>
  <c r="M2724" i="7"/>
  <c r="N2724" i="7" s="1"/>
  <c r="O2724" i="7" s="1"/>
  <c r="S2724" i="7"/>
  <c r="M4266" i="7"/>
  <c r="N4266" i="7" s="1"/>
  <c r="O4266" i="7" s="1"/>
  <c r="S4266" i="7"/>
  <c r="M2537" i="7"/>
  <c r="N2537" i="7" s="1"/>
  <c r="O2537" i="7" s="1"/>
  <c r="S2537" i="7"/>
  <c r="M4987" i="7"/>
  <c r="N4987" i="7" s="1"/>
  <c r="O4987" i="7" s="1"/>
  <c r="S4987" i="7"/>
  <c r="M5131" i="7"/>
  <c r="N5131" i="7" s="1"/>
  <c r="O5131" i="7" s="1"/>
  <c r="S5131" i="7"/>
  <c r="M3236" i="7"/>
  <c r="N3236" i="7" s="1"/>
  <c r="O3236" i="7" s="1"/>
  <c r="S3236" i="7"/>
  <c r="M3993" i="7"/>
  <c r="N3993" i="7" s="1"/>
  <c r="O3993" i="7" s="1"/>
  <c r="S3993" i="7"/>
  <c r="M5489" i="7"/>
  <c r="N5489" i="7" s="1"/>
  <c r="O5489" i="7" s="1"/>
  <c r="S5489" i="7"/>
  <c r="M5575" i="7"/>
  <c r="N5575" i="7" s="1"/>
  <c r="O5575" i="7" s="1"/>
  <c r="S5575" i="7"/>
  <c r="M3377" i="7"/>
  <c r="N3377" i="7" s="1"/>
  <c r="O3377" i="7" s="1"/>
  <c r="S3377" i="7"/>
  <c r="M5729" i="7"/>
  <c r="N5729" i="7" s="1"/>
  <c r="O5729" i="7" s="1"/>
  <c r="M638" i="7"/>
  <c r="N638" i="7" s="1"/>
  <c r="O638" i="7" s="1"/>
  <c r="S638" i="7"/>
  <c r="M891" i="7"/>
  <c r="N891" i="7" s="1"/>
  <c r="O891" i="7" s="1"/>
  <c r="S891" i="7"/>
  <c r="M995" i="7"/>
  <c r="N995" i="7" s="1"/>
  <c r="O995" i="7" s="1"/>
  <c r="S995" i="7"/>
  <c r="M582" i="7"/>
  <c r="N582" i="7" s="1"/>
  <c r="O582" i="7" s="1"/>
  <c r="S582" i="7"/>
  <c r="M1027" i="7"/>
  <c r="N1027" i="7" s="1"/>
  <c r="O1027" i="7" s="1"/>
  <c r="S1027" i="7"/>
  <c r="M1601" i="7"/>
  <c r="N1601" i="7" s="1"/>
  <c r="O1601" i="7" s="1"/>
  <c r="M2093" i="7"/>
  <c r="N2093" i="7" s="1"/>
  <c r="O2093" i="7" s="1"/>
  <c r="S2093" i="7"/>
  <c r="M2850" i="7"/>
  <c r="N2850" i="7" s="1"/>
  <c r="O2850" i="7" s="1"/>
  <c r="M2119" i="7"/>
  <c r="N2119" i="7" s="1"/>
  <c r="O2119" i="7" s="1"/>
  <c r="M3776" i="7"/>
  <c r="N3776" i="7" s="1"/>
  <c r="O3776" i="7" s="1"/>
  <c r="S3776" i="7"/>
  <c r="M73" i="7"/>
  <c r="N73" i="7" s="1"/>
  <c r="O73" i="7" s="1"/>
  <c r="S73" i="7"/>
  <c r="M2916" i="7"/>
  <c r="N2916" i="7" s="1"/>
  <c r="O2916" i="7" s="1"/>
  <c r="S2916" i="7"/>
  <c r="M3329" i="7"/>
  <c r="N3329" i="7" s="1"/>
  <c r="O3329" i="7" s="1"/>
  <c r="S3329" i="7"/>
  <c r="M3143" i="7"/>
  <c r="N3143" i="7" s="1"/>
  <c r="O3143" i="7" s="1"/>
  <c r="S3143" i="7"/>
  <c r="M5089" i="7"/>
  <c r="N5089" i="7" s="1"/>
  <c r="O5089" i="7" s="1"/>
  <c r="S5089" i="7"/>
  <c r="M5328" i="7"/>
  <c r="N5328" i="7" s="1"/>
  <c r="O5328" i="7" s="1"/>
  <c r="S5328" i="7"/>
  <c r="M5798" i="7"/>
  <c r="N5798" i="7" s="1"/>
  <c r="O5798" i="7" s="1"/>
  <c r="S5798" i="7"/>
  <c r="M6428" i="7"/>
  <c r="N6428" i="7" s="1"/>
  <c r="O6428" i="7" s="1"/>
  <c r="S6428" i="7"/>
  <c r="M4645" i="7"/>
  <c r="N4645" i="7" s="1"/>
  <c r="O4645" i="7" s="1"/>
  <c r="P4645" i="7" s="1"/>
  <c r="Q4645" i="7" s="1"/>
  <c r="R4645" i="7" s="1"/>
  <c r="S4645" i="7"/>
  <c r="M4677" i="7"/>
  <c r="N4677" i="7" s="1"/>
  <c r="O4677" i="7" s="1"/>
  <c r="P4677" i="7" s="1"/>
  <c r="Q4677" i="7" s="1"/>
  <c r="R4677" i="7" s="1"/>
  <c r="S4677" i="7"/>
  <c r="L5875" i="7"/>
  <c r="L6211" i="7"/>
  <c r="L6179" i="7"/>
  <c r="S6179" i="7" s="1"/>
  <c r="P5456" i="7"/>
  <c r="Q5456" i="7" s="1"/>
  <c r="R5456" i="7" s="1"/>
  <c r="L6163" i="7"/>
  <c r="S6163" i="7" s="1"/>
  <c r="L6147" i="7"/>
  <c r="L6115" i="7"/>
  <c r="L2805" i="7"/>
  <c r="L3983" i="7"/>
  <c r="P1412" i="7"/>
  <c r="Q1412" i="7" s="1"/>
  <c r="R1412" i="7" s="1"/>
  <c r="L1261" i="7"/>
  <c r="L1503" i="7"/>
  <c r="L2368" i="7"/>
  <c r="S2368" i="7" s="1"/>
  <c r="L1165" i="7"/>
  <c r="L553" i="7"/>
  <c r="L1125" i="7"/>
  <c r="L2180" i="7"/>
  <c r="L503" i="7"/>
  <c r="L3839" i="7"/>
  <c r="S3839" i="7" s="1"/>
  <c r="P887" i="7"/>
  <c r="Q887" i="7" s="1"/>
  <c r="R887" i="7" s="1"/>
  <c r="L1988" i="7"/>
  <c r="L761" i="7"/>
  <c r="P759" i="7"/>
  <c r="Q759" i="7" s="1"/>
  <c r="R759" i="7" s="1"/>
  <c r="L4051" i="7"/>
  <c r="L1836" i="7"/>
  <c r="S1836" i="7" s="1"/>
  <c r="L5849" i="7"/>
  <c r="S5849" i="7" s="1"/>
  <c r="L3952" i="7"/>
  <c r="L5004" i="7"/>
  <c r="L889" i="7"/>
  <c r="L2899" i="7"/>
  <c r="L4360" i="7"/>
  <c r="L3075" i="7"/>
  <c r="L4104" i="7"/>
  <c r="S4104" i="7" s="1"/>
  <c r="L4749" i="7"/>
  <c r="S4749" i="7" s="1"/>
  <c r="L3631" i="7"/>
  <c r="L4176" i="7"/>
  <c r="L5688" i="7"/>
  <c r="L4964" i="7"/>
  <c r="L6149" i="7"/>
  <c r="L5339" i="7"/>
  <c r="L6318" i="7"/>
  <c r="L1045" i="7"/>
  <c r="L733" i="7"/>
  <c r="L945" i="7"/>
  <c r="L2012" i="7"/>
  <c r="L2693" i="7"/>
  <c r="L3731" i="7"/>
  <c r="L4729" i="7"/>
  <c r="L2963" i="7"/>
  <c r="L2264" i="7"/>
  <c r="L3563" i="7"/>
  <c r="L4000" i="7"/>
  <c r="L5856" i="7"/>
  <c r="L6258" i="7"/>
  <c r="L6129" i="7"/>
  <c r="L6387" i="7"/>
  <c r="L2132" i="7"/>
  <c r="L26" i="7"/>
  <c r="S26" i="7" s="1"/>
  <c r="L1353" i="7"/>
  <c r="S1353" i="7" s="1"/>
  <c r="L2176" i="7"/>
  <c r="L3256" i="7"/>
  <c r="S3256" i="7" s="1"/>
  <c r="L3354" i="7"/>
  <c r="L4048" i="7"/>
  <c r="L2088" i="7"/>
  <c r="L3219" i="7"/>
  <c r="L3519" i="7"/>
  <c r="L4496" i="7"/>
  <c r="L3299" i="7"/>
  <c r="L4224" i="7"/>
  <c r="L5415" i="7"/>
  <c r="S5415" i="7" s="1"/>
  <c r="L5644" i="7"/>
  <c r="L897" i="7"/>
  <c r="L788" i="7"/>
  <c r="L1393" i="7"/>
  <c r="L2292" i="7"/>
  <c r="L3499" i="7"/>
  <c r="L4606" i="7"/>
  <c r="L5144" i="7"/>
  <c r="S5144" i="7" s="1"/>
  <c r="L2560" i="7"/>
  <c r="L2320" i="7"/>
  <c r="L3583" i="7"/>
  <c r="L3843" i="7"/>
  <c r="L2644" i="7"/>
  <c r="L3567" i="7"/>
  <c r="L4152" i="7"/>
  <c r="S4152" i="7" s="1"/>
  <c r="L6070" i="7"/>
  <c r="L5656" i="7"/>
  <c r="L6073" i="7"/>
  <c r="L5592" i="7"/>
  <c r="L709" i="7"/>
  <c r="L701" i="7"/>
  <c r="L246" i="7"/>
  <c r="S246" i="7" s="1"/>
  <c r="L3879" i="7"/>
  <c r="S3879" i="7" s="1"/>
  <c r="L4060" i="7"/>
  <c r="L4535" i="7"/>
  <c r="L3315" i="7"/>
  <c r="L5837" i="7"/>
  <c r="L749" i="7"/>
  <c r="L1406" i="7"/>
  <c r="L3889" i="7"/>
  <c r="L4639" i="7"/>
  <c r="L3314" i="7"/>
  <c r="L10" i="7"/>
  <c r="L4023" i="7"/>
  <c r="S4023" i="7" s="1"/>
  <c r="L665" i="7"/>
  <c r="L1680" i="7"/>
  <c r="L1760" i="7"/>
  <c r="L4559" i="7"/>
  <c r="N6024" i="7"/>
  <c r="O6024" i="7" s="1"/>
  <c r="L973" i="7"/>
  <c r="N342" i="7"/>
  <c r="O342" i="7" s="1"/>
  <c r="L5044" i="7"/>
  <c r="S5044" i="7" s="1"/>
  <c r="L3111" i="7"/>
  <c r="L6069" i="7"/>
  <c r="S6069" i="7" s="1"/>
  <c r="L5068" i="7"/>
  <c r="L836" i="7"/>
  <c r="S836" i="7" s="1"/>
  <c r="P1420" i="7"/>
  <c r="Q1420" i="7" s="1"/>
  <c r="R1420" i="7" s="1"/>
  <c r="L4019" i="7"/>
  <c r="L4772" i="7"/>
  <c r="L4593" i="7"/>
  <c r="L3867" i="7"/>
  <c r="L4874" i="7"/>
  <c r="L3324" i="7"/>
  <c r="S3324" i="7" s="1"/>
  <c r="L3939" i="7"/>
  <c r="L2104" i="7"/>
  <c r="L3160" i="7"/>
  <c r="L4080" i="7"/>
  <c r="L4448" i="7"/>
  <c r="N4008" i="7"/>
  <c r="O4008" i="7" s="1"/>
  <c r="L5868" i="7"/>
  <c r="L5576" i="7"/>
  <c r="L5435" i="7"/>
  <c r="L1065" i="7"/>
  <c r="S1065" i="7" s="1"/>
  <c r="L917" i="7"/>
  <c r="L2556" i="7"/>
  <c r="S2556" i="7" s="1"/>
  <c r="L2076" i="7"/>
  <c r="L3739" i="7"/>
  <c r="L4084" i="7"/>
  <c r="L5383" i="7"/>
  <c r="S5383" i="7" s="1"/>
  <c r="L2669" i="7"/>
  <c r="L2392" i="7"/>
  <c r="L3411" i="7"/>
  <c r="L3659" i="7"/>
  <c r="L4336" i="7"/>
  <c r="P607" i="7"/>
  <c r="Q607" i="7" s="1"/>
  <c r="R607" i="7" s="1"/>
  <c r="L3267" i="7"/>
  <c r="L5720" i="7"/>
  <c r="L6269" i="7"/>
  <c r="L6031" i="7"/>
  <c r="L1397" i="7"/>
  <c r="S1397" i="7" s="1"/>
  <c r="L1173" i="7"/>
  <c r="L1896" i="7"/>
  <c r="L929" i="7"/>
  <c r="L1868" i="7"/>
  <c r="L905" i="7"/>
  <c r="S905" i="7" s="1"/>
  <c r="L2192" i="7"/>
  <c r="L969" i="7"/>
  <c r="L3320" i="7"/>
  <c r="S3320" i="7" s="1"/>
  <c r="L3290" i="7"/>
  <c r="L4304" i="7"/>
  <c r="P615" i="7"/>
  <c r="Q615" i="7" s="1"/>
  <c r="R615" i="7" s="1"/>
  <c r="L2120" i="7"/>
  <c r="L3292" i="7"/>
  <c r="S3292" i="7" s="1"/>
  <c r="L4320" i="7"/>
  <c r="L3107" i="7"/>
  <c r="L4024" i="7"/>
  <c r="S4024" i="7" s="1"/>
  <c r="L3136" i="7"/>
  <c r="L3815" i="7"/>
  <c r="L4192" i="7"/>
  <c r="L6395" i="7"/>
  <c r="L6281" i="7"/>
  <c r="L1349" i="7"/>
  <c r="L90" i="7"/>
  <c r="S90" i="7" s="1"/>
  <c r="L2628" i="7"/>
  <c r="L3775" i="7"/>
  <c r="L3904" i="7"/>
  <c r="L2931" i="7"/>
  <c r="L3923" i="7"/>
  <c r="P1536" i="7"/>
  <c r="Q1536" i="7" s="1"/>
  <c r="R1536" i="7" s="1"/>
  <c r="L3059" i="7"/>
  <c r="S3059" i="7" s="1"/>
  <c r="L3555" i="7"/>
  <c r="L3643" i="7"/>
  <c r="L3911" i="7"/>
  <c r="S3911" i="7" s="1"/>
  <c r="L2308" i="7"/>
  <c r="L6366" i="7"/>
  <c r="L5736" i="7"/>
  <c r="L4064" i="7"/>
  <c r="L3158" i="7"/>
  <c r="N3644" i="7"/>
  <c r="O3644" i="7" s="1"/>
  <c r="L1826" i="7"/>
  <c r="L4040" i="7"/>
  <c r="L5808" i="7"/>
  <c r="N408" i="7"/>
  <c r="O408" i="7" s="1"/>
  <c r="L707" i="7"/>
  <c r="L773" i="7"/>
  <c r="L3897" i="7"/>
  <c r="L4052" i="7"/>
  <c r="L1776" i="7"/>
  <c r="L3156" i="7"/>
  <c r="L1145" i="7"/>
  <c r="L1217" i="7"/>
  <c r="L3352" i="7"/>
  <c r="S3352" i="7" s="1"/>
  <c r="L4072" i="7"/>
  <c r="S4072" i="7" s="1"/>
  <c r="L4520" i="7"/>
  <c r="L2364" i="7"/>
  <c r="L3350" i="7"/>
  <c r="S3350" i="7" s="1"/>
  <c r="P4110" i="7"/>
  <c r="Q4110" i="7" s="1"/>
  <c r="R4110" i="7" s="1"/>
  <c r="P3137" i="7"/>
  <c r="Q3137" i="7" s="1"/>
  <c r="R3137" i="7" s="1"/>
  <c r="P3401" i="7"/>
  <c r="Q3401" i="7" s="1"/>
  <c r="R3401" i="7" s="1"/>
  <c r="P5477" i="7"/>
  <c r="Q5477" i="7" s="1"/>
  <c r="R5477" i="7" s="1"/>
  <c r="L1333" i="7"/>
  <c r="L1559" i="7"/>
  <c r="L4428" i="7"/>
  <c r="P428" i="7"/>
  <c r="Q428" i="7" s="1"/>
  <c r="R428" i="7" s="1"/>
  <c r="L4220" i="7"/>
  <c r="L5156" i="7"/>
  <c r="L5832" i="7"/>
  <c r="L5768" i="7"/>
  <c r="P4418" i="7"/>
  <c r="Q4418" i="7" s="1"/>
  <c r="R4418" i="7" s="1"/>
  <c r="L641" i="7"/>
  <c r="L3535" i="7"/>
  <c r="L3248" i="7"/>
  <c r="P1383" i="7"/>
  <c r="Q1383" i="7" s="1"/>
  <c r="R1383" i="7" s="1"/>
  <c r="L6035" i="7"/>
  <c r="S6035" i="7" s="1"/>
  <c r="P4310" i="7"/>
  <c r="Q4310" i="7" s="1"/>
  <c r="R4310" i="7" s="1"/>
  <c r="P3433" i="7"/>
  <c r="Q3433" i="7" s="1"/>
  <c r="R3433" i="7" s="1"/>
  <c r="P3850" i="7"/>
  <c r="Q3850" i="7" s="1"/>
  <c r="R3850" i="7" s="1"/>
  <c r="L3095" i="7"/>
  <c r="S3095" i="7" s="1"/>
  <c r="P552" i="7"/>
  <c r="Q552" i="7" s="1"/>
  <c r="R552" i="7" s="1"/>
  <c r="P1151" i="7"/>
  <c r="Q1151" i="7" s="1"/>
  <c r="R1151" i="7" s="1"/>
  <c r="L3328" i="7"/>
  <c r="L2464" i="7"/>
  <c r="L3270" i="7"/>
  <c r="L5724" i="7"/>
  <c r="P5230" i="7"/>
  <c r="Q5230" i="7" s="1"/>
  <c r="R5230" i="7" s="1"/>
  <c r="P3177" i="7"/>
  <c r="Q3177" i="7" s="1"/>
  <c r="R3177" i="7" s="1"/>
  <c r="P332" i="7"/>
  <c r="Q332" i="7" s="1"/>
  <c r="R332" i="7" s="1"/>
  <c r="P1549" i="7"/>
  <c r="Q1549" i="7" s="1"/>
  <c r="R1549" i="7" s="1"/>
  <c r="L6225" i="7"/>
  <c r="L808" i="7"/>
  <c r="S808" i="7" s="1"/>
  <c r="P2688" i="7"/>
  <c r="Q2688" i="7" s="1"/>
  <c r="R2688" i="7" s="1"/>
  <c r="P6417" i="7"/>
  <c r="Q6417" i="7" s="1"/>
  <c r="R6417" i="7" s="1"/>
  <c r="P3657" i="7"/>
  <c r="Q3657" i="7" s="1"/>
  <c r="R3657" i="7" s="1"/>
  <c r="P6220" i="7"/>
  <c r="Q6220" i="7" s="1"/>
  <c r="R6220" i="7" s="1"/>
  <c r="P236" i="7"/>
  <c r="Q236" i="7" s="1"/>
  <c r="R236" i="7" s="1"/>
  <c r="L4028" i="7"/>
  <c r="P1573" i="7"/>
  <c r="Q1573" i="7" s="1"/>
  <c r="R1573" i="7" s="1"/>
  <c r="L4636" i="7"/>
  <c r="P3809" i="7"/>
  <c r="Q3809" i="7" s="1"/>
  <c r="R3809" i="7" s="1"/>
  <c r="P4777" i="7"/>
  <c r="Q4777" i="7" s="1"/>
  <c r="R4777" i="7" s="1"/>
  <c r="P4334" i="7"/>
  <c r="Q4334" i="7" s="1"/>
  <c r="R4334" i="7" s="1"/>
  <c r="L5116" i="7"/>
  <c r="L1566" i="7"/>
  <c r="S1566" i="7" s="1"/>
  <c r="P4797" i="7"/>
  <c r="Q4797" i="7" s="1"/>
  <c r="R4797" i="7" s="1"/>
  <c r="L2164" i="7"/>
  <c r="L780" i="7"/>
  <c r="L1185" i="7"/>
  <c r="L725" i="7"/>
  <c r="L3322" i="7"/>
  <c r="L2460" i="7"/>
  <c r="L4204" i="7"/>
  <c r="L2500" i="7"/>
  <c r="L4308" i="7"/>
  <c r="L5080" i="7"/>
  <c r="L6213" i="7"/>
  <c r="L5423" i="7"/>
  <c r="L6419" i="7"/>
  <c r="L3463" i="7"/>
  <c r="L5120" i="7"/>
  <c r="L3407" i="7"/>
  <c r="P4402" i="7"/>
  <c r="Q4402" i="7" s="1"/>
  <c r="R4402" i="7" s="1"/>
  <c r="L6007" i="7"/>
  <c r="S6007" i="7" s="1"/>
  <c r="P4634" i="7"/>
  <c r="Q4634" i="7" s="1"/>
  <c r="R4634" i="7" s="1"/>
  <c r="P4086" i="7"/>
  <c r="Q4086" i="7" s="1"/>
  <c r="R4086" i="7" s="1"/>
  <c r="L6330" i="7"/>
  <c r="P6353" i="7"/>
  <c r="Q6353" i="7" s="1"/>
  <c r="R6353" i="7" s="1"/>
  <c r="L1157" i="7"/>
  <c r="L925" i="7"/>
  <c r="L1944" i="7"/>
  <c r="L3312" i="7"/>
  <c r="L3495" i="7"/>
  <c r="P3866" i="7"/>
  <c r="Q3866" i="7" s="1"/>
  <c r="R3866" i="7" s="1"/>
  <c r="L5928" i="7"/>
  <c r="L6055" i="7"/>
  <c r="L5968" i="7"/>
  <c r="P5950" i="7"/>
  <c r="Q5950" i="7" s="1"/>
  <c r="R5950" i="7" s="1"/>
  <c r="P1007" i="7"/>
  <c r="Q1007" i="7" s="1"/>
  <c r="R1007" i="7" s="1"/>
  <c r="L2951" i="7"/>
  <c r="L3985" i="7"/>
  <c r="L3063" i="7"/>
  <c r="S3063" i="7" s="1"/>
  <c r="L3973" i="7"/>
  <c r="L6161" i="7"/>
  <c r="P1501" i="7"/>
  <c r="Q1501" i="7" s="1"/>
  <c r="R1501" i="7" s="1"/>
  <c r="L3947" i="7"/>
  <c r="L4856" i="7"/>
  <c r="N566" i="7"/>
  <c r="O566" i="7" s="1"/>
  <c r="P244" i="7"/>
  <c r="Q244" i="7" s="1"/>
  <c r="R244" i="7" s="1"/>
  <c r="P3777" i="7"/>
  <c r="Q3777" i="7" s="1"/>
  <c r="R3777" i="7" s="1"/>
  <c r="P4757" i="7"/>
  <c r="Q4757" i="7" s="1"/>
  <c r="R4757" i="7" s="1"/>
  <c r="P1661" i="7"/>
  <c r="Q1661" i="7" s="1"/>
  <c r="R1661" i="7" s="1"/>
  <c r="P3673" i="7"/>
  <c r="Q3673" i="7" s="1"/>
  <c r="R3673" i="7" s="1"/>
  <c r="L5204" i="7"/>
  <c r="L4832" i="7"/>
  <c r="L769" i="7"/>
  <c r="P2664" i="7"/>
  <c r="Q2664" i="7" s="1"/>
  <c r="R2664" i="7" s="1"/>
  <c r="P4813" i="7"/>
  <c r="Q4813" i="7" s="1"/>
  <c r="R4813" i="7" s="1"/>
  <c r="P5469" i="7"/>
  <c r="Q5469" i="7" s="1"/>
  <c r="R5469" i="7" s="1"/>
  <c r="L857" i="7"/>
  <c r="L849" i="7"/>
  <c r="L893" i="7"/>
  <c r="L1924" i="7"/>
  <c r="L4956" i="7"/>
  <c r="S4956" i="7" s="1"/>
  <c r="L4268" i="7"/>
  <c r="L4396" i="7"/>
  <c r="L2564" i="7"/>
  <c r="L5728" i="7"/>
  <c r="S5728" i="7" s="1"/>
  <c r="L561" i="7"/>
  <c r="L1053" i="7"/>
  <c r="L3503" i="7"/>
  <c r="S3503" i="7" s="1"/>
  <c r="L3559" i="7"/>
  <c r="S3559" i="7" s="1"/>
  <c r="L4092" i="7"/>
  <c r="L3711" i="7"/>
  <c r="L2935" i="7"/>
  <c r="L4586" i="7"/>
  <c r="P4769" i="7"/>
  <c r="Q4769" i="7" s="1"/>
  <c r="R4769" i="7" s="1"/>
  <c r="L6189" i="7"/>
  <c r="S6189" i="7" s="1"/>
  <c r="P4600" i="7"/>
  <c r="Q4600" i="7" s="1"/>
  <c r="R4600" i="7" s="1"/>
  <c r="P6349" i="7"/>
  <c r="Q6349" i="7" s="1"/>
  <c r="R6349" i="7" s="1"/>
  <c r="L1948" i="7"/>
  <c r="P564" i="7"/>
  <c r="Q564" i="7" s="1"/>
  <c r="R564" i="7" s="1"/>
  <c r="L3279" i="7"/>
  <c r="P951" i="7"/>
  <c r="Q951" i="7" s="1"/>
  <c r="R951" i="7" s="1"/>
  <c r="L3977" i="7"/>
  <c r="P1347" i="7"/>
  <c r="Q1347" i="7" s="1"/>
  <c r="R1347" i="7" s="1"/>
  <c r="L4508" i="7"/>
  <c r="P3409" i="7"/>
  <c r="Q3409" i="7" s="1"/>
  <c r="R3409" i="7" s="1"/>
  <c r="P3801" i="7"/>
  <c r="Q3801" i="7" s="1"/>
  <c r="R3801" i="7" s="1"/>
  <c r="L1852" i="7"/>
  <c r="S1852" i="7" s="1"/>
  <c r="P1087" i="7"/>
  <c r="Q1087" i="7" s="1"/>
  <c r="R1087" i="7" s="1"/>
  <c r="L3150" i="7"/>
  <c r="P124" i="7"/>
  <c r="Q124" i="7" s="1"/>
  <c r="R124" i="7" s="1"/>
  <c r="L2312" i="7"/>
  <c r="L4741" i="7"/>
  <c r="S4741" i="7" s="1"/>
  <c r="L5781" i="7"/>
  <c r="P4536" i="7"/>
  <c r="Q4536" i="7" s="1"/>
  <c r="R4536" i="7" s="1"/>
  <c r="L5168" i="7"/>
  <c r="L5971" i="7"/>
  <c r="S5971" i="7" s="1"/>
  <c r="P132" i="7"/>
  <c r="Q132" i="7" s="1"/>
  <c r="R132" i="7" s="1"/>
  <c r="L4655" i="7"/>
  <c r="P3593" i="7"/>
  <c r="Q3593" i="7" s="1"/>
  <c r="R3593" i="7" s="1"/>
  <c r="P3817" i="7"/>
  <c r="Q3817" i="7" s="1"/>
  <c r="R3817" i="7" s="1"/>
  <c r="P5485" i="7"/>
  <c r="Q5485" i="7" s="1"/>
  <c r="R5485" i="7" s="1"/>
  <c r="P220" i="7"/>
  <c r="Q220" i="7" s="1"/>
  <c r="R220" i="7" s="1"/>
  <c r="P1477" i="7"/>
  <c r="Q1477" i="7" s="1"/>
  <c r="R1477" i="7" s="1"/>
  <c r="P3705" i="7"/>
  <c r="Q3705" i="7" s="1"/>
  <c r="R3705" i="7" s="1"/>
  <c r="P4690" i="7"/>
  <c r="Q4690" i="7" s="1"/>
  <c r="R4690" i="7" s="1"/>
  <c r="P4206" i="7"/>
  <c r="Q4206" i="7" s="1"/>
  <c r="R4206" i="7" s="1"/>
  <c r="P4829" i="7"/>
  <c r="Q4829" i="7" s="1"/>
  <c r="R4829" i="7" s="1"/>
  <c r="P5886" i="7"/>
  <c r="Q5886" i="7" s="1"/>
  <c r="R5886" i="7" s="1"/>
  <c r="L1049" i="7"/>
  <c r="S1049" i="7" s="1"/>
  <c r="L1093" i="7"/>
  <c r="L2072" i="7"/>
  <c r="L3799" i="7"/>
  <c r="L4528" i="7"/>
  <c r="L4076" i="7"/>
  <c r="P245" i="7"/>
  <c r="Q245" i="7" s="1"/>
  <c r="R245" i="7" s="1"/>
  <c r="P1327" i="7"/>
  <c r="Q1327" i="7" s="1"/>
  <c r="R1327" i="7" s="1"/>
  <c r="L4368" i="7"/>
  <c r="L5335" i="7"/>
  <c r="L1029" i="7"/>
  <c r="L1337" i="7"/>
  <c r="L3247" i="7"/>
  <c r="L2448" i="7"/>
  <c r="L4472" i="7"/>
  <c r="L2256" i="7"/>
  <c r="L3989" i="7"/>
  <c r="P4620" i="7"/>
  <c r="Q4620" i="7" s="1"/>
  <c r="R4620" i="7" s="1"/>
  <c r="L5838" i="7"/>
  <c r="L5684" i="7"/>
  <c r="L2168" i="7"/>
  <c r="P660" i="7"/>
  <c r="Q660" i="7" s="1"/>
  <c r="R660" i="7" s="1"/>
  <c r="L4492" i="7"/>
  <c r="L4108" i="7"/>
  <c r="L4436" i="7"/>
  <c r="L3743" i="7"/>
  <c r="P3537" i="7"/>
  <c r="Q3537" i="7" s="1"/>
  <c r="R3537" i="7" s="1"/>
  <c r="P4366" i="7"/>
  <c r="Q4366" i="7" s="1"/>
  <c r="R4366" i="7" s="1"/>
  <c r="L1205" i="7"/>
  <c r="S1205" i="7" s="1"/>
  <c r="L4968" i="7"/>
  <c r="P300" i="7"/>
  <c r="Q300" i="7" s="1"/>
  <c r="R300" i="7" s="1"/>
  <c r="L4188" i="7"/>
  <c r="S4188" i="7" s="1"/>
  <c r="L3543" i="7"/>
  <c r="P4070" i="7"/>
  <c r="Q4070" i="7" s="1"/>
  <c r="R4070" i="7" s="1"/>
  <c r="L6019" i="7"/>
  <c r="L5748" i="7"/>
  <c r="P3882" i="7"/>
  <c r="Q3882" i="7" s="1"/>
  <c r="R3882" i="7" s="1"/>
  <c r="L5820" i="7"/>
  <c r="P492" i="7"/>
  <c r="Q492" i="7" s="1"/>
  <c r="R492" i="7" s="1"/>
  <c r="P1533" i="7"/>
  <c r="Q1533" i="7" s="1"/>
  <c r="R1533" i="7" s="1"/>
  <c r="P3465" i="7"/>
  <c r="Q3465" i="7" s="1"/>
  <c r="R3465" i="7" s="1"/>
  <c r="P2672" i="7"/>
  <c r="Q2672" i="7" s="1"/>
  <c r="R2672" i="7" s="1"/>
  <c r="P4628" i="7"/>
  <c r="Q4628" i="7" s="1"/>
  <c r="R4628" i="7" s="1"/>
  <c r="P3625" i="7"/>
  <c r="Q3625" i="7" s="1"/>
  <c r="R3625" i="7" s="1"/>
  <c r="P4853" i="7"/>
  <c r="Q4853" i="7" s="1"/>
  <c r="R4853" i="7" s="1"/>
  <c r="P6080" i="7"/>
  <c r="Q6080" i="7" s="1"/>
  <c r="R6080" i="7" s="1"/>
  <c r="L4063" i="7"/>
  <c r="P1493" i="7"/>
  <c r="Q1493" i="7" s="1"/>
  <c r="R1493" i="7" s="1"/>
  <c r="P3157" i="7"/>
  <c r="Q3157" i="7" s="1"/>
  <c r="R3157" i="7" s="1"/>
  <c r="L5642" i="7"/>
  <c r="P1769" i="7"/>
  <c r="Q1769" i="7" s="1"/>
  <c r="R1769" i="7" s="1"/>
  <c r="L403" i="7"/>
  <c r="S403" i="7" s="1"/>
  <c r="L5618" i="7"/>
  <c r="P5978" i="7"/>
  <c r="Q5978" i="7" s="1"/>
  <c r="R5978" i="7" s="1"/>
  <c r="P6018" i="7"/>
  <c r="Q6018" i="7" s="1"/>
  <c r="R6018" i="7" s="1"/>
  <c r="N418" i="7"/>
  <c r="O418" i="7" s="1"/>
  <c r="L965" i="7"/>
  <c r="P1023" i="7"/>
  <c r="Q1023" i="7" s="1"/>
  <c r="R1023" i="7" s="1"/>
  <c r="L1828" i="7"/>
  <c r="N6056" i="7"/>
  <c r="O6056" i="7" s="1"/>
  <c r="L2136" i="7"/>
  <c r="L877" i="7"/>
  <c r="L1916" i="7"/>
  <c r="L3182" i="7"/>
  <c r="S3182" i="7" s="1"/>
  <c r="P164" i="7"/>
  <c r="Q164" i="7" s="1"/>
  <c r="R164" i="7" s="1"/>
  <c r="P1351" i="7"/>
  <c r="Q1351" i="7" s="1"/>
  <c r="R1351" i="7" s="1"/>
  <c r="L2616" i="7"/>
  <c r="L5474" i="7"/>
  <c r="L801" i="7"/>
  <c r="L3895" i="7"/>
  <c r="L1770" i="7"/>
  <c r="L3283" i="7"/>
  <c r="S3283" i="7" s="1"/>
  <c r="L5482" i="7"/>
  <c r="S5482" i="7" s="1"/>
  <c r="L32" i="7"/>
  <c r="S32" i="7" s="1"/>
  <c r="P4637" i="7"/>
  <c r="Q4637" i="7" s="1"/>
  <c r="R4637" i="7" s="1"/>
  <c r="L1153" i="7"/>
  <c r="S1153" i="7" s="1"/>
  <c r="L3635" i="7"/>
  <c r="S3635" i="7" s="1"/>
  <c r="L1888" i="7"/>
  <c r="S1888" i="7" s="1"/>
  <c r="L2939" i="7"/>
  <c r="S2939" i="7" s="1"/>
  <c r="L4312" i="7"/>
  <c r="L4372" i="7"/>
  <c r="L4240" i="7"/>
  <c r="L5866" i="7"/>
  <c r="L6133" i="7"/>
  <c r="L5447" i="7"/>
  <c r="L5584" i="7"/>
  <c r="L865" i="7"/>
  <c r="L1161" i="7"/>
  <c r="L697" i="7"/>
  <c r="L2124" i="7"/>
  <c r="S2124" i="7" s="1"/>
  <c r="L2160" i="7"/>
  <c r="S2160" i="7" s="1"/>
  <c r="L3651" i="7"/>
  <c r="S3651" i="7" s="1"/>
  <c r="L3338" i="7"/>
  <c r="S3338" i="7" s="1"/>
  <c r="L4972" i="7"/>
  <c r="L3276" i="7"/>
  <c r="L4400" i="7"/>
  <c r="S4400" i="7" s="1"/>
  <c r="L2140" i="7"/>
  <c r="S2140" i="7" s="1"/>
  <c r="L2975" i="7"/>
  <c r="S2975" i="7" s="1"/>
  <c r="L3627" i="7"/>
  <c r="L2468" i="7"/>
  <c r="L4088" i="7"/>
  <c r="L5391" i="7"/>
  <c r="L6185" i="7"/>
  <c r="L6326" i="7"/>
  <c r="L6238" i="7"/>
  <c r="L5355" i="7"/>
  <c r="S5355" i="7" s="1"/>
  <c r="L22" i="7"/>
  <c r="L1169" i="7"/>
  <c r="L2152" i="7"/>
  <c r="L1177" i="7"/>
  <c r="L1968" i="7"/>
  <c r="L1856" i="7"/>
  <c r="S1856" i="7" s="1"/>
  <c r="L2661" i="7"/>
  <c r="S2661" i="7" s="1"/>
  <c r="L4164" i="7"/>
  <c r="S4164" i="7" s="1"/>
  <c r="L4464" i="7"/>
  <c r="S4464" i="7" s="1"/>
  <c r="L5032" i="7"/>
  <c r="S5032" i="7" s="1"/>
  <c r="L2360" i="7"/>
  <c r="S2360" i="7" s="1"/>
  <c r="L4184" i="7"/>
  <c r="S4184" i="7" s="1"/>
  <c r="L1984" i="7"/>
  <c r="S1984" i="7" s="1"/>
  <c r="L3234" i="7"/>
  <c r="L3959" i="7"/>
  <c r="L2504" i="7"/>
  <c r="L4452" i="7"/>
  <c r="L4288" i="7"/>
  <c r="L5343" i="7"/>
  <c r="L6153" i="7"/>
  <c r="S6153" i="7" s="1"/>
  <c r="L5696" i="7"/>
  <c r="L5947" i="7"/>
  <c r="L1201" i="7"/>
  <c r="S1201" i="7" s="1"/>
  <c r="L2032" i="7"/>
  <c r="L1281" i="7"/>
  <c r="L2412" i="7"/>
  <c r="L3087" i="7"/>
  <c r="S3087" i="7" s="1"/>
  <c r="L3675" i="7"/>
  <c r="S3675" i="7" s="1"/>
  <c r="L4468" i="7"/>
  <c r="S4468" i="7" s="1"/>
  <c r="L2995" i="7"/>
  <c r="L3031" i="7"/>
  <c r="L3547" i="7"/>
  <c r="L4056" i="7"/>
  <c r="L2685" i="7"/>
  <c r="L4041" i="7"/>
  <c r="L4416" i="7"/>
  <c r="S4416" i="7" s="1"/>
  <c r="L6338" i="7"/>
  <c r="L6117" i="7"/>
  <c r="S6117" i="7" s="1"/>
  <c r="L5176" i="7"/>
  <c r="S5176" i="7" s="1"/>
  <c r="L6277" i="7"/>
  <c r="L48" i="7"/>
  <c r="L1519" i="7"/>
  <c r="L3327" i="7"/>
  <c r="S3327" i="7" s="1"/>
  <c r="L1788" i="7"/>
  <c r="L4035" i="7"/>
  <c r="L4039" i="7"/>
  <c r="L3924" i="7"/>
  <c r="S3924" i="7" s="1"/>
  <c r="L6113" i="7"/>
  <c r="S6113" i="7" s="1"/>
  <c r="L4671" i="7"/>
  <c r="P3885" i="7"/>
  <c r="Q3885" i="7" s="1"/>
  <c r="R3885" i="7" s="1"/>
  <c r="L5909" i="7"/>
  <c r="L4948" i="7"/>
  <c r="N5888" i="7"/>
  <c r="O5888" i="7" s="1"/>
  <c r="L1842" i="7"/>
  <c r="L6065" i="7"/>
  <c r="S6065" i="7" s="1"/>
  <c r="L5124" i="7"/>
  <c r="S5124" i="7" s="1"/>
  <c r="L3857" i="7"/>
  <c r="L2666" i="7"/>
  <c r="L3124" i="7"/>
  <c r="S3124" i="7" s="1"/>
  <c r="L1780" i="7"/>
  <c r="S1780" i="7" s="1"/>
  <c r="L989" i="7"/>
  <c r="S989" i="7" s="1"/>
  <c r="L1005" i="7"/>
  <c r="S1005" i="7" s="1"/>
  <c r="L581" i="7"/>
  <c r="P572" i="7"/>
  <c r="Q572" i="7" s="1"/>
  <c r="R572" i="7" s="1"/>
  <c r="L3103" i="7"/>
  <c r="S3103" i="7" s="1"/>
  <c r="L4984" i="7"/>
  <c r="S4984" i="7" s="1"/>
  <c r="P348" i="7"/>
  <c r="Q348" i="7" s="1"/>
  <c r="R348" i="7" s="1"/>
  <c r="L2284" i="7"/>
  <c r="L6077" i="7"/>
  <c r="L713" i="7"/>
  <c r="N1657" i="7"/>
  <c r="O1657" i="7" s="1"/>
  <c r="L3936" i="7"/>
  <c r="S3936" i="7" s="1"/>
  <c r="L5788" i="7"/>
  <c r="S5788" i="7" s="1"/>
  <c r="P4653" i="7"/>
  <c r="Q4653" i="7" s="1"/>
  <c r="R4653" i="7" s="1"/>
  <c r="L3483" i="7"/>
  <c r="L2344" i="7"/>
  <c r="L4232" i="7"/>
  <c r="L1844" i="7"/>
  <c r="S1844" i="7" s="1"/>
  <c r="L4144" i="7"/>
  <c r="S4144" i="7" s="1"/>
  <c r="P3877" i="7"/>
  <c r="Q3877" i="7" s="1"/>
  <c r="R3877" i="7" s="1"/>
  <c r="L6125" i="7"/>
  <c r="S6125" i="7" s="1"/>
  <c r="P4669" i="7"/>
  <c r="Q4669" i="7" s="1"/>
  <c r="R4669" i="7" s="1"/>
  <c r="L5596" i="7"/>
  <c r="L2096" i="7"/>
  <c r="L1025" i="7"/>
  <c r="L3055" i="7"/>
  <c r="L3615" i="7"/>
  <c r="L4212" i="7"/>
  <c r="L2488" i="7"/>
  <c r="L3491" i="7"/>
  <c r="L1956" i="7"/>
  <c r="L3091" i="7"/>
  <c r="L3619" i="7"/>
  <c r="S3619" i="7" s="1"/>
  <c r="L3827" i="7"/>
  <c r="L3943" i="7"/>
  <c r="L2316" i="7"/>
  <c r="L4216" i="7"/>
  <c r="N2671" i="7"/>
  <c r="O2671" i="7" s="1"/>
  <c r="L6181" i="7"/>
  <c r="S6181" i="7" s="1"/>
  <c r="L1073" i="7"/>
  <c r="L901" i="7"/>
  <c r="L1313" i="7"/>
  <c r="L1245" i="7"/>
  <c r="L1964" i="7"/>
  <c r="L1273" i="7"/>
  <c r="L2955" i="7"/>
  <c r="L4100" i="7"/>
  <c r="S4100" i="7" s="1"/>
  <c r="L4589" i="7"/>
  <c r="S4589" i="7" s="1"/>
  <c r="L2252" i="7"/>
  <c r="S2252" i="7" s="1"/>
  <c r="L3099" i="7"/>
  <c r="S3099" i="7" s="1"/>
  <c r="L3987" i="7"/>
  <c r="S3987" i="7" s="1"/>
  <c r="L2709" i="7"/>
  <c r="S2709" i="7" s="1"/>
  <c r="L4348" i="7"/>
  <c r="S4348" i="7" s="1"/>
  <c r="L4626" i="7"/>
  <c r="S4626" i="7" s="1"/>
  <c r="P623" i="7"/>
  <c r="Q623" i="7" s="1"/>
  <c r="R623" i="7" s="1"/>
  <c r="L2056" i="7"/>
  <c r="L4021" i="7"/>
  <c r="L4256" i="7"/>
  <c r="L5020" i="7"/>
  <c r="S5020" i="7" s="1"/>
  <c r="L5881" i="7"/>
  <c r="S5881" i="7" s="1"/>
  <c r="L6403" i="7"/>
  <c r="S6403" i="7" s="1"/>
  <c r="L1121" i="7"/>
  <c r="S1121" i="7" s="1"/>
  <c r="L15" i="7"/>
  <c r="L729" i="7"/>
  <c r="L3272" i="7"/>
  <c r="L3683" i="7"/>
  <c r="S3683" i="7" s="1"/>
  <c r="L4180" i="7"/>
  <c r="S4180" i="7" s="1"/>
  <c r="L3244" i="7"/>
  <c r="L2476" i="7"/>
  <c r="L2943" i="7"/>
  <c r="L3192" i="7"/>
  <c r="L3811" i="7"/>
  <c r="L4733" i="7"/>
  <c r="L1972" i="7"/>
  <c r="L5431" i="7"/>
  <c r="L6201" i="7"/>
  <c r="S6201" i="7" s="1"/>
  <c r="L741" i="7"/>
  <c r="S741" i="7" s="1"/>
  <c r="N866" i="7"/>
  <c r="O866" i="7" s="1"/>
  <c r="N1206" i="7"/>
  <c r="O1206" i="7" s="1"/>
  <c r="N118" i="7"/>
  <c r="O118" i="7" s="1"/>
  <c r="P1452" i="7"/>
  <c r="Q1452" i="7" s="1"/>
  <c r="R1452" i="7" s="1"/>
  <c r="L4577" i="7"/>
  <c r="S4577" i="7" s="1"/>
  <c r="L5893" i="7"/>
  <c r="L825" i="7"/>
  <c r="N1535" i="7"/>
  <c r="O1535" i="7" s="1"/>
  <c r="L1832" i="7"/>
  <c r="L3282" i="7"/>
  <c r="L5869" i="7"/>
  <c r="L5466" i="7"/>
  <c r="L689" i="7"/>
  <c r="L71" i="7"/>
  <c r="S71" i="7" s="1"/>
  <c r="L1448" i="7"/>
  <c r="S1448" i="7" s="1"/>
  <c r="L1534" i="7"/>
  <c r="L4581" i="7"/>
  <c r="L3865" i="7"/>
  <c r="L1033" i="7"/>
  <c r="S1033" i="7" s="1"/>
  <c r="L921" i="7"/>
  <c r="S921" i="7" s="1"/>
  <c r="L2184" i="7"/>
  <c r="L3015" i="7"/>
  <c r="L4625" i="7"/>
  <c r="L5188" i="7"/>
  <c r="P3441" i="7"/>
  <c r="Q3441" i="7" s="1"/>
  <c r="R3441" i="7" s="1"/>
  <c r="L5459" i="7"/>
  <c r="P3858" i="7"/>
  <c r="Q3858" i="7" s="1"/>
  <c r="R3858" i="7" s="1"/>
  <c r="L5632" i="7"/>
  <c r="P4102" i="7"/>
  <c r="Q4102" i="7" s="1"/>
  <c r="R4102" i="7" s="1"/>
  <c r="L43" i="7"/>
  <c r="S43" i="7" s="1"/>
  <c r="P1039" i="7"/>
  <c r="Q1039" i="7" s="1"/>
  <c r="R1039" i="7" s="1"/>
  <c r="L3935" i="7"/>
  <c r="P1375" i="7"/>
  <c r="Q1375" i="7" s="1"/>
  <c r="R1375" i="7" s="1"/>
  <c r="P4262" i="7"/>
  <c r="Q4262" i="7" s="1"/>
  <c r="R4262" i="7" s="1"/>
  <c r="P4286" i="7"/>
  <c r="Q4286" i="7" s="1"/>
  <c r="R4286" i="7" s="1"/>
  <c r="P3417" i="7"/>
  <c r="Q3417" i="7" s="1"/>
  <c r="R3417" i="7" s="1"/>
  <c r="L5680" i="7"/>
  <c r="L5700" i="7"/>
  <c r="L933" i="7"/>
  <c r="P983" i="7"/>
  <c r="Q983" i="7" s="1"/>
  <c r="R983" i="7" s="1"/>
  <c r="L3807" i="7"/>
  <c r="L4172" i="7"/>
  <c r="L4524" i="7"/>
  <c r="L2999" i="7"/>
  <c r="L3965" i="7"/>
  <c r="P4454" i="7"/>
  <c r="Q4454" i="7" s="1"/>
  <c r="R4454" i="7" s="1"/>
  <c r="L5860" i="7"/>
  <c r="L5132" i="7"/>
  <c r="L1213" i="7"/>
  <c r="S1213" i="7" s="1"/>
  <c r="P1111" i="7"/>
  <c r="Q1111" i="7" s="1"/>
  <c r="R1111" i="7" s="1"/>
  <c r="L3783" i="7"/>
  <c r="L3791" i="7"/>
  <c r="P4198" i="7"/>
  <c r="Q4198" i="7" s="1"/>
  <c r="R4198" i="7" s="1"/>
  <c r="P3449" i="7"/>
  <c r="Q3449" i="7" s="1"/>
  <c r="R3449" i="7" s="1"/>
  <c r="P4150" i="7"/>
  <c r="Q4150" i="7" s="1"/>
  <c r="R4150" i="7" s="1"/>
  <c r="P5461" i="7"/>
  <c r="Q5461" i="7" s="1"/>
  <c r="R5461" i="7" s="1"/>
  <c r="L4668" i="7"/>
  <c r="S4668" i="7" s="1"/>
  <c r="P1613" i="7"/>
  <c r="Q1613" i="7" s="1"/>
  <c r="R1613" i="7" s="1"/>
  <c r="L3915" i="7"/>
  <c r="L6358" i="7"/>
  <c r="P3497" i="7"/>
  <c r="Q3497" i="7" s="1"/>
  <c r="R3497" i="7" s="1"/>
  <c r="P6357" i="7"/>
  <c r="Q6357" i="7" s="1"/>
  <c r="R6357" i="7" s="1"/>
  <c r="L30" i="7"/>
  <c r="P108" i="7"/>
  <c r="Q108" i="7" s="1"/>
  <c r="R108" i="7" s="1"/>
  <c r="P5222" i="7"/>
  <c r="Q5222" i="7" s="1"/>
  <c r="R5222" i="7" s="1"/>
  <c r="P3161" i="7"/>
  <c r="Q3161" i="7" s="1"/>
  <c r="R3161" i="7" s="1"/>
  <c r="P5910" i="7"/>
  <c r="Q5910" i="7" s="1"/>
  <c r="R5910" i="7" s="1"/>
  <c r="L1584" i="7"/>
  <c r="S1584" i="7" s="1"/>
  <c r="P504" i="7"/>
  <c r="Q504" i="7" s="1"/>
  <c r="R504" i="7" s="1"/>
  <c r="L3230" i="7"/>
  <c r="P1645" i="7"/>
  <c r="Q1645" i="7" s="1"/>
  <c r="R1645" i="7" s="1"/>
  <c r="L3222" i="7"/>
  <c r="P412" i="7"/>
  <c r="Q412" i="7" s="1"/>
  <c r="R412" i="7" s="1"/>
  <c r="L4824" i="7"/>
  <c r="L1257" i="7"/>
  <c r="S1257" i="7" s="1"/>
  <c r="L1345" i="7"/>
  <c r="L941" i="7"/>
  <c r="S941" i="7" s="1"/>
  <c r="P559" i="7"/>
  <c r="Q559" i="7" s="1"/>
  <c r="R559" i="7" s="1"/>
  <c r="L4196" i="7"/>
  <c r="L3607" i="7"/>
  <c r="L5052" i="7"/>
  <c r="L3399" i="7"/>
  <c r="P4238" i="7"/>
  <c r="Q4238" i="7" s="1"/>
  <c r="R4238" i="7" s="1"/>
  <c r="L5363" i="7"/>
  <c r="S5363" i="7" s="1"/>
  <c r="L5664" i="7"/>
  <c r="P3898" i="7"/>
  <c r="Q3898" i="7" s="1"/>
  <c r="R3898" i="7" s="1"/>
  <c r="L1117" i="7"/>
  <c r="P1143" i="7"/>
  <c r="Q1143" i="7" s="1"/>
  <c r="R1143" i="7" s="1"/>
  <c r="L4404" i="7"/>
  <c r="S4404" i="7" s="1"/>
  <c r="P1444" i="7"/>
  <c r="Q1444" i="7" s="1"/>
  <c r="R1444" i="7" s="1"/>
  <c r="L3969" i="7"/>
  <c r="S3969" i="7" s="1"/>
  <c r="P911" i="7"/>
  <c r="Q911" i="7" s="1"/>
  <c r="R911" i="7" s="1"/>
  <c r="P4438" i="7"/>
  <c r="Q4438" i="7" s="1"/>
  <c r="R4438" i="7" s="1"/>
  <c r="L5744" i="7"/>
  <c r="L1385" i="7"/>
  <c r="L3307" i="7"/>
  <c r="S3307" i="7" s="1"/>
  <c r="P1095" i="7"/>
  <c r="Q1095" i="7" s="1"/>
  <c r="R1095" i="7" s="1"/>
  <c r="L6342" i="7"/>
  <c r="S6342" i="7" s="1"/>
  <c r="P3545" i="7"/>
  <c r="Q3545" i="7" s="1"/>
  <c r="R3545" i="7" s="1"/>
  <c r="L6391" i="7"/>
  <c r="P3489" i="7"/>
  <c r="Q3489" i="7" s="1"/>
  <c r="R3489" i="7" s="1"/>
  <c r="P5954" i="7"/>
  <c r="Q5954" i="7" s="1"/>
  <c r="R5954" i="7" s="1"/>
  <c r="L2244" i="7"/>
  <c r="L3294" i="7"/>
  <c r="S3294" i="7" s="1"/>
  <c r="P652" i="7"/>
  <c r="Q652" i="7" s="1"/>
  <c r="R652" i="7" s="1"/>
  <c r="L3591" i="7"/>
  <c r="L3334" i="7"/>
  <c r="P3769" i="7"/>
  <c r="Q3769" i="7" s="1"/>
  <c r="R3769" i="7" s="1"/>
  <c r="L5999" i="7"/>
  <c r="S5999" i="7" s="1"/>
  <c r="P3745" i="7"/>
  <c r="Q3745" i="7" s="1"/>
  <c r="R3745" i="7" s="1"/>
  <c r="L334" i="7"/>
  <c r="P356" i="7"/>
  <c r="Q356" i="7" s="1"/>
  <c r="R356" i="7" s="1"/>
  <c r="P748" i="7"/>
  <c r="Q748" i="7" s="1"/>
  <c r="R748" i="7" s="1"/>
  <c r="N4981" i="7"/>
  <c r="O4981" i="7" s="1"/>
  <c r="P1565" i="7"/>
  <c r="Q1565" i="7" s="1"/>
  <c r="R1565" i="7" s="1"/>
  <c r="P2728" i="7"/>
  <c r="Q2728" i="7" s="1"/>
  <c r="R2728" i="7" s="1"/>
  <c r="P2704" i="7"/>
  <c r="Q2704" i="7" s="1"/>
  <c r="R2704" i="7" s="1"/>
  <c r="P3473" i="7"/>
  <c r="Q3473" i="7" s="1"/>
  <c r="R3473" i="7" s="1"/>
  <c r="P4821" i="7"/>
  <c r="Q4821" i="7" s="1"/>
  <c r="R4821" i="7" s="1"/>
  <c r="P100" i="7"/>
  <c r="Q100" i="7" s="1"/>
  <c r="R100" i="7" s="1"/>
  <c r="L3931" i="7"/>
  <c r="S3931" i="7" s="1"/>
  <c r="P3841" i="7"/>
  <c r="Q3841" i="7" s="1"/>
  <c r="R3841" i="7" s="1"/>
  <c r="P4877" i="7"/>
  <c r="Q4877" i="7" s="1"/>
  <c r="R4877" i="7" s="1"/>
  <c r="P5934" i="7"/>
  <c r="Q5934" i="7" s="1"/>
  <c r="R5934" i="7" s="1"/>
  <c r="P6236" i="7"/>
  <c r="Q6236" i="7" s="1"/>
  <c r="R6236" i="7" s="1"/>
  <c r="L2228" i="7"/>
  <c r="L829" i="7"/>
  <c r="L1884" i="7"/>
  <c r="L841" i="7"/>
  <c r="S841" i="7" s="1"/>
  <c r="L3023" i="7"/>
  <c r="L4300" i="7"/>
  <c r="L3655" i="7"/>
  <c r="P4246" i="7"/>
  <c r="Q4246" i="7" s="1"/>
  <c r="R4246" i="7" s="1"/>
  <c r="L5846" i="7"/>
  <c r="P3145" i="7"/>
  <c r="Q3145" i="7" s="1"/>
  <c r="R3145" i="7" s="1"/>
  <c r="P620" i="7"/>
  <c r="Q620" i="7" s="1"/>
  <c r="R620" i="7" s="1"/>
  <c r="L2983" i="7"/>
  <c r="L2004" i="7"/>
  <c r="S2004" i="7" s="1"/>
  <c r="L3262" i="7"/>
  <c r="S3262" i="7" s="1"/>
  <c r="L3296" i="7"/>
  <c r="S3296" i="7" s="1"/>
  <c r="L3471" i="7"/>
  <c r="P4530" i="7"/>
  <c r="Q4530" i="7" s="1"/>
  <c r="R4530" i="7" s="1"/>
  <c r="P3874" i="7"/>
  <c r="Q3874" i="7" s="1"/>
  <c r="R3874" i="7" s="1"/>
  <c r="P4544" i="7"/>
  <c r="Q4544" i="7" s="1"/>
  <c r="R4544" i="7" s="1"/>
  <c r="L1109" i="7"/>
  <c r="L1309" i="7"/>
  <c r="P1247" i="7"/>
  <c r="Q1247" i="7" s="1"/>
  <c r="R1247" i="7" s="1"/>
  <c r="L3951" i="7"/>
  <c r="L2536" i="7"/>
  <c r="L3623" i="7"/>
  <c r="L3278" i="7"/>
  <c r="L2424" i="7"/>
  <c r="P927" i="7"/>
  <c r="Q927" i="7" s="1"/>
  <c r="R927" i="7" s="1"/>
  <c r="L5136" i="7"/>
  <c r="L5660" i="7"/>
  <c r="P3890" i="7"/>
  <c r="Q3890" i="7" s="1"/>
  <c r="R3890" i="7" s="1"/>
  <c r="P4254" i="7"/>
  <c r="Q4254" i="7" s="1"/>
  <c r="R4254" i="7" s="1"/>
  <c r="L3679" i="7"/>
  <c r="L3967" i="7"/>
  <c r="L3019" i="7"/>
  <c r="S3019" i="7" s="1"/>
  <c r="L2903" i="7"/>
  <c r="S2903" i="7" s="1"/>
  <c r="L4601" i="7"/>
  <c r="P3425" i="7"/>
  <c r="Q3425" i="7" s="1"/>
  <c r="R3425" i="7" s="1"/>
  <c r="P4466" i="7"/>
  <c r="Q4466" i="7" s="1"/>
  <c r="R4466" i="7" s="1"/>
  <c r="L5864" i="7"/>
  <c r="P4801" i="7"/>
  <c r="Q4801" i="7" s="1"/>
  <c r="R4801" i="7" s="1"/>
  <c r="P3893" i="7"/>
  <c r="Q3893" i="7" s="1"/>
  <c r="R3893" i="7" s="1"/>
  <c r="L5407" i="7"/>
  <c r="P420" i="7"/>
  <c r="Q420" i="7" s="1"/>
  <c r="R420" i="7" s="1"/>
  <c r="P140" i="7"/>
  <c r="Q140" i="7" s="1"/>
  <c r="R140" i="7" s="1"/>
  <c r="P1517" i="7"/>
  <c r="Q1517" i="7" s="1"/>
  <c r="R1517" i="7" s="1"/>
  <c r="L3979" i="7"/>
  <c r="P3149" i="7"/>
  <c r="Q3149" i="7" s="1"/>
  <c r="R3149" i="7" s="1"/>
  <c r="L4880" i="7"/>
  <c r="S4880" i="7" s="1"/>
  <c r="L4565" i="7"/>
  <c r="S4565" i="7" s="1"/>
  <c r="P4773" i="7"/>
  <c r="Q4773" i="7" s="1"/>
  <c r="R4773" i="7" s="1"/>
  <c r="P5894" i="7"/>
  <c r="Q5894" i="7" s="1"/>
  <c r="R5894" i="7" s="1"/>
  <c r="P116" i="7"/>
  <c r="Q116" i="7" s="1"/>
  <c r="R116" i="7" s="1"/>
  <c r="N2555" i="7"/>
  <c r="O2555" i="7" s="1"/>
  <c r="P1541" i="7"/>
  <c r="Q1541" i="7" s="1"/>
  <c r="R1541" i="7" s="1"/>
  <c r="L3963" i="7"/>
  <c r="S3963" i="7" s="1"/>
  <c r="P4486" i="7"/>
  <c r="Q4486" i="7" s="1"/>
  <c r="R4486" i="7" s="1"/>
  <c r="L3303" i="7"/>
  <c r="L593" i="7"/>
  <c r="L117" i="7"/>
  <c r="L1900" i="7"/>
  <c r="L1009" i="7"/>
  <c r="L2662" i="7"/>
  <c r="S2662" i="7" s="1"/>
  <c r="L3451" i="7"/>
  <c r="S3451" i="7" s="1"/>
  <c r="L5732" i="7"/>
  <c r="L2116" i="7"/>
  <c r="L3246" i="7"/>
  <c r="P767" i="7"/>
  <c r="Q767" i="7" s="1"/>
  <c r="R767" i="7" s="1"/>
  <c r="L2620" i="7"/>
  <c r="L5716" i="7"/>
  <c r="P4414" i="7"/>
  <c r="Q4414" i="7" s="1"/>
  <c r="R4414" i="7" s="1"/>
  <c r="L5850" i="7"/>
  <c r="S5850" i="7" s="1"/>
  <c r="L5572" i="7"/>
  <c r="L1181" i="7"/>
  <c r="L1591" i="7"/>
  <c r="P228" i="7"/>
  <c r="Q228" i="7" s="1"/>
  <c r="R228" i="7" s="1"/>
  <c r="P1183" i="7"/>
  <c r="Q1183" i="7" s="1"/>
  <c r="R1183" i="7" s="1"/>
  <c r="L4059" i="7"/>
  <c r="S4059" i="7" s="1"/>
  <c r="P4134" i="7"/>
  <c r="Q4134" i="7" s="1"/>
  <c r="R4134" i="7" s="1"/>
  <c r="L5652" i="7"/>
  <c r="L5952" i="7"/>
  <c r="P5210" i="7"/>
  <c r="Q5210" i="7" s="1"/>
  <c r="R5210" i="7" s="1"/>
  <c r="P520" i="7"/>
  <c r="Q520" i="7" s="1"/>
  <c r="R520" i="7" s="1"/>
  <c r="L2092" i="7"/>
  <c r="L3342" i="7"/>
  <c r="P716" i="7"/>
  <c r="Q716" i="7" s="1"/>
  <c r="R716" i="7" s="1"/>
  <c r="P5226" i="7"/>
  <c r="Q5226" i="7" s="1"/>
  <c r="R5226" i="7" s="1"/>
  <c r="P6072" i="7"/>
  <c r="Q6072" i="7" s="1"/>
  <c r="R6072" i="7" s="1"/>
  <c r="P871" i="7"/>
  <c r="Q871" i="7" s="1"/>
  <c r="R871" i="7" s="1"/>
  <c r="N2003" i="7"/>
  <c r="O2003" i="7" s="1"/>
  <c r="L4440" i="7"/>
  <c r="S4440" i="7" s="1"/>
  <c r="L3264" i="7"/>
  <c r="S3264" i="7" s="1"/>
  <c r="P4592" i="7"/>
  <c r="Q4592" i="7" s="1"/>
  <c r="R4592" i="7" s="1"/>
  <c r="L6027" i="7"/>
  <c r="P4166" i="7"/>
  <c r="Q4166" i="7" s="1"/>
  <c r="R4166" i="7" s="1"/>
  <c r="L5712" i="7"/>
  <c r="P4616" i="7"/>
  <c r="Q4616" i="7" s="1"/>
  <c r="R4616" i="7" s="1"/>
  <c r="L6370" i="7"/>
  <c r="L3263" i="7"/>
  <c r="S3263" i="7" s="1"/>
  <c r="P268" i="7"/>
  <c r="Q268" i="7" s="1"/>
  <c r="R268" i="7" s="1"/>
  <c r="P1597" i="7"/>
  <c r="Q1597" i="7" s="1"/>
  <c r="R1597" i="7" s="1"/>
  <c r="P3181" i="7"/>
  <c r="Q3181" i="7" s="1"/>
  <c r="R3181" i="7" s="1"/>
  <c r="P3793" i="7"/>
  <c r="Q3793" i="7" s="1"/>
  <c r="R3793" i="7" s="1"/>
  <c r="P3173" i="7"/>
  <c r="Q3173" i="7" s="1"/>
  <c r="R3173" i="7" s="1"/>
  <c r="P476" i="7"/>
  <c r="Q476" i="7" s="1"/>
  <c r="R476" i="7" s="1"/>
  <c r="N6319" i="7"/>
  <c r="O6319" i="7" s="1"/>
  <c r="P172" i="7"/>
  <c r="Q172" i="7" s="1"/>
  <c r="R172" i="7" s="1"/>
  <c r="L3295" i="7"/>
  <c r="P1557" i="7"/>
  <c r="Q1557" i="7" s="1"/>
  <c r="R1557" i="7" s="1"/>
  <c r="P4470" i="7"/>
  <c r="Q4470" i="7" s="1"/>
  <c r="R4470" i="7" s="1"/>
  <c r="L1552" i="7"/>
  <c r="L4870" i="7"/>
  <c r="L6288" i="7"/>
  <c r="L5746" i="7"/>
  <c r="P2872" i="7"/>
  <c r="Q2872" i="7" s="1"/>
  <c r="R2872" i="7" s="1"/>
  <c r="L5046" i="7"/>
  <c r="S5046" i="7" s="1"/>
  <c r="P5922" i="7"/>
  <c r="Q5922" i="7" s="1"/>
  <c r="R5922" i="7" s="1"/>
  <c r="P5994" i="7"/>
  <c r="Q5994" i="7" s="1"/>
  <c r="R5994" i="7" s="1"/>
  <c r="L1229" i="7"/>
  <c r="S1229" i="7" s="1"/>
  <c r="L5454" i="7"/>
  <c r="S5454" i="7" s="1"/>
  <c r="L1630" i="7"/>
  <c r="L3180" i="7"/>
  <c r="S3180" i="7" s="1"/>
  <c r="L3347" i="7"/>
  <c r="L2947" i="7"/>
  <c r="S2947" i="7" s="1"/>
  <c r="L3755" i="7"/>
  <c r="S3755" i="7" s="1"/>
  <c r="L2208" i="7"/>
  <c r="S2208" i="7" s="1"/>
  <c r="L3647" i="7"/>
  <c r="S3647" i="7" s="1"/>
  <c r="L4500" i="7"/>
  <c r="S4500" i="7" s="1"/>
  <c r="L4516" i="7"/>
  <c r="S4516" i="7" s="1"/>
  <c r="L4352" i="7"/>
  <c r="S4352" i="7" s="1"/>
  <c r="L6043" i="7"/>
  <c r="S6043" i="7" s="1"/>
  <c r="L6234" i="7"/>
  <c r="S6234" i="7" s="1"/>
  <c r="L5467" i="7"/>
  <c r="L5708" i="7"/>
  <c r="P6221" i="7"/>
  <c r="Q6221" i="7" s="1"/>
  <c r="R6221" i="7" s="1"/>
  <c r="L1996" i="7"/>
  <c r="L2080" i="7"/>
  <c r="L913" i="7"/>
  <c r="L1936" i="7"/>
  <c r="L2380" i="7"/>
  <c r="S2380" i="7" s="1"/>
  <c r="L2220" i="7"/>
  <c r="S2220" i="7" s="1"/>
  <c r="L3835" i="7"/>
  <c r="S3835" i="7" s="1"/>
  <c r="L4148" i="7"/>
  <c r="S4148" i="7" s="1"/>
  <c r="L5008" i="7"/>
  <c r="S5008" i="7" s="1"/>
  <c r="L3067" i="7"/>
  <c r="S3067" i="7" s="1"/>
  <c r="L2388" i="7"/>
  <c r="S2388" i="7" s="1"/>
  <c r="L3467" i="7"/>
  <c r="S3467" i="7" s="1"/>
  <c r="L3795" i="7"/>
  <c r="L4590" i="7"/>
  <c r="L2717" i="7"/>
  <c r="L4376" i="7"/>
  <c r="L5608" i="7"/>
  <c r="L1077" i="7"/>
  <c r="L873" i="7"/>
  <c r="S873" i="7" s="1"/>
  <c r="L585" i="7"/>
  <c r="S585" i="7" s="1"/>
  <c r="L1285" i="7"/>
  <c r="S1285" i="7" s="1"/>
  <c r="L1377" i="7"/>
  <c r="S1377" i="7" s="1"/>
  <c r="L2020" i="7"/>
  <c r="L2420" i="7"/>
  <c r="S2420" i="7" s="1"/>
  <c r="L3687" i="7"/>
  <c r="S3687" i="7" s="1"/>
  <c r="L4292" i="7"/>
  <c r="L4745" i="7"/>
  <c r="L2923" i="7"/>
  <c r="S2923" i="7" s="1"/>
  <c r="L4432" i="7"/>
  <c r="S4432" i="7" s="1"/>
  <c r="L2260" i="7"/>
  <c r="S2260" i="7" s="1"/>
  <c r="L4049" i="7"/>
  <c r="S4049" i="7" s="1"/>
  <c r="L2887" i="7"/>
  <c r="S2887" i="7" s="1"/>
  <c r="L4096" i="7"/>
  <c r="S4096" i="7" s="1"/>
  <c r="L4610" i="7"/>
  <c r="S4610" i="7" s="1"/>
  <c r="L5836" i="7"/>
  <c r="S5836" i="7" s="1"/>
  <c r="L5628" i="7"/>
  <c r="L6411" i="7"/>
  <c r="L1401" i="7"/>
  <c r="L1960" i="7"/>
  <c r="L3336" i="7"/>
  <c r="L3715" i="7"/>
  <c r="S3715" i="7" s="1"/>
  <c r="L4116" i="7"/>
  <c r="S4116" i="7" s="1"/>
  <c r="L4537" i="7"/>
  <c r="S4537" i="7" s="1"/>
  <c r="L3308" i="7"/>
  <c r="L3507" i="7"/>
  <c r="S3507" i="7" s="1"/>
  <c r="L3443" i="7"/>
  <c r="S3443" i="7" s="1"/>
  <c r="L3611" i="7"/>
  <c r="L3975" i="7"/>
  <c r="L3331" i="7"/>
  <c r="S3331" i="7" s="1"/>
  <c r="L4053" i="7"/>
  <c r="S4053" i="7" s="1"/>
  <c r="L5347" i="7"/>
  <c r="L5419" i="7"/>
  <c r="S5419" i="7" s="1"/>
  <c r="L1766" i="7"/>
  <c r="L3226" i="7"/>
  <c r="L2701" i="7"/>
  <c r="L4788" i="7"/>
  <c r="L1820" i="7"/>
  <c r="S1820" i="7" s="1"/>
  <c r="N4921" i="7"/>
  <c r="O4921" i="7" s="1"/>
  <c r="L4567" i="7"/>
  <c r="S4567" i="7" s="1"/>
  <c r="L3140" i="7"/>
  <c r="S3140" i="7" s="1"/>
  <c r="L4541" i="7"/>
  <c r="L6081" i="7"/>
  <c r="S6081" i="7" s="1"/>
  <c r="L717" i="7"/>
  <c r="S717" i="7" s="1"/>
  <c r="L3210" i="7"/>
  <c r="S3210" i="7" s="1"/>
  <c r="P655" i="7"/>
  <c r="Q655" i="7" s="1"/>
  <c r="R655" i="7" s="1"/>
  <c r="L3940" i="7"/>
  <c r="L5793" i="7"/>
  <c r="N4925" i="7"/>
  <c r="O4925" i="7" s="1"/>
  <c r="L1778" i="7"/>
  <c r="L3188" i="7"/>
  <c r="S3188" i="7" s="1"/>
  <c r="L4842" i="7"/>
  <c r="S4842" i="7" s="1"/>
  <c r="L6097" i="7"/>
  <c r="L59" i="7"/>
  <c r="L1904" i="7"/>
  <c r="L1037" i="7"/>
  <c r="N695" i="7"/>
  <c r="O695" i="7" s="1"/>
  <c r="P1103" i="7"/>
  <c r="Q1103" i="7" s="1"/>
  <c r="R1103" i="7" s="1"/>
  <c r="P1127" i="7"/>
  <c r="Q1127" i="7" s="1"/>
  <c r="R1127" i="7" s="1"/>
  <c r="L2652" i="7"/>
  <c r="S2652" i="7" s="1"/>
  <c r="L6231" i="7"/>
  <c r="S6231" i="7" s="1"/>
  <c r="L5861" i="7"/>
  <c r="L11" i="7"/>
  <c r="L1432" i="7"/>
  <c r="S1432" i="7" s="1"/>
  <c r="L1804" i="7"/>
  <c r="S1804" i="7" s="1"/>
  <c r="L3148" i="7"/>
  <c r="S3148" i="7" s="1"/>
  <c r="L4561" i="7"/>
  <c r="S4561" i="7" s="1"/>
  <c r="L3871" i="7"/>
  <c r="S3871" i="7" s="1"/>
  <c r="L5895" i="7"/>
  <c r="S5895" i="7" s="1"/>
  <c r="L89" i="7"/>
  <c r="L5829" i="7"/>
  <c r="L2891" i="7"/>
  <c r="S2891" i="7" s="1"/>
  <c r="L3819" i="7"/>
  <c r="S3819" i="7" s="1"/>
  <c r="L3035" i="7"/>
  <c r="S3035" i="7" s="1"/>
  <c r="L4344" i="7"/>
  <c r="L2919" i="7"/>
  <c r="L4208" i="7"/>
  <c r="L5375" i="7"/>
  <c r="L5084" i="7"/>
  <c r="L5640" i="7"/>
  <c r="L6367" i="7"/>
  <c r="L885" i="7"/>
  <c r="L1137" i="7"/>
  <c r="L2480" i="7"/>
  <c r="S2480" i="7" s="1"/>
  <c r="L3304" i="7"/>
  <c r="L3699" i="7"/>
  <c r="L4532" i="7"/>
  <c r="L2907" i="7"/>
  <c r="L4484" i="7"/>
  <c r="S4484" i="7" s="1"/>
  <c r="L2236" i="7"/>
  <c r="S2236" i="7" s="1"/>
  <c r="L3043" i="7"/>
  <c r="S3043" i="7" s="1"/>
  <c r="L3531" i="7"/>
  <c r="L2600" i="7"/>
  <c r="L4036" i="7"/>
  <c r="L6003" i="7"/>
  <c r="N2356" i="7"/>
  <c r="O2356" i="7" s="1"/>
  <c r="L796" i="7"/>
  <c r="L1193" i="7"/>
  <c r="L82" i="7"/>
  <c r="L2348" i="7"/>
  <c r="L3455" i="7"/>
  <c r="L4228" i="7"/>
  <c r="L2496" i="7"/>
  <c r="L3723" i="7"/>
  <c r="L2156" i="7"/>
  <c r="L3831" i="7"/>
  <c r="L4168" i="7"/>
  <c r="L3083" i="7"/>
  <c r="S3083" i="7" s="1"/>
  <c r="L4068" i="7"/>
  <c r="S4068" i="7" s="1"/>
  <c r="L4512" i="7"/>
  <c r="S4512" i="7" s="1"/>
  <c r="L5752" i="7"/>
  <c r="S5752" i="7" s="1"/>
  <c r="N4633" i="7"/>
  <c r="O4633" i="7" s="1"/>
  <c r="L5478" i="7"/>
  <c r="L6379" i="7"/>
  <c r="L5704" i="7"/>
  <c r="S5704" i="7" s="1"/>
  <c r="L1233" i="7"/>
  <c r="S1233" i="7" s="1"/>
  <c r="L1321" i="7"/>
  <c r="S1321" i="7" s="1"/>
  <c r="L1041" i="7"/>
  <c r="S1041" i="7" s="1"/>
  <c r="L2044" i="7"/>
  <c r="S2044" i="7" s="1"/>
  <c r="L3587" i="7"/>
  <c r="S3587" i="7" s="1"/>
  <c r="L3747" i="7"/>
  <c r="S3747" i="7" s="1"/>
  <c r="L4324" i="7"/>
  <c r="L5056" i="7"/>
  <c r="P639" i="7"/>
  <c r="Q639" i="7" s="1"/>
  <c r="R639" i="7" s="1"/>
  <c r="L3339" i="7"/>
  <c r="S3339" i="7" s="1"/>
  <c r="L2172" i="7"/>
  <c r="S2172" i="7" s="1"/>
  <c r="L2677" i="7"/>
  <c r="S2677" i="7" s="1"/>
  <c r="L3515" i="7"/>
  <c r="S3515" i="7" s="1"/>
  <c r="L5072" i="7"/>
  <c r="S5072" i="7" s="1"/>
  <c r="L3115" i="7"/>
  <c r="L4065" i="7"/>
  <c r="L5359" i="7"/>
  <c r="L5816" i="7"/>
  <c r="L828" i="7"/>
  <c r="S828" i="7" s="1"/>
  <c r="L4687" i="7"/>
  <c r="S4687" i="7" s="1"/>
  <c r="N3448" i="7"/>
  <c r="O3448" i="7" s="1"/>
  <c r="L3855" i="7"/>
  <c r="S3855" i="7" s="1"/>
  <c r="L55" i="7"/>
  <c r="S55" i="7" s="1"/>
  <c r="L42" i="7"/>
  <c r="L737" i="7"/>
  <c r="N3500" i="7"/>
  <c r="O3500" i="7" s="1"/>
  <c r="L3184" i="7"/>
  <c r="L3335" i="7"/>
  <c r="L3346" i="7"/>
  <c r="L5833" i="7"/>
  <c r="L4840" i="7"/>
  <c r="N579" i="7"/>
  <c r="O579" i="7" s="1"/>
  <c r="L3298" i="7"/>
  <c r="L757" i="7"/>
  <c r="L1357" i="7"/>
  <c r="L2428" i="7"/>
  <c r="L3258" i="7"/>
  <c r="L4140" i="7"/>
  <c r="P3901" i="7"/>
  <c r="Q3901" i="7" s="1"/>
  <c r="R3901" i="7" s="1"/>
  <c r="L5828" i="7"/>
  <c r="P4514" i="7"/>
  <c r="Q4514" i="7" s="1"/>
  <c r="R4514" i="7" s="1"/>
  <c r="P4406" i="7"/>
  <c r="Q4406" i="7" s="1"/>
  <c r="R4406" i="7" s="1"/>
  <c r="P5938" i="7"/>
  <c r="Q5938" i="7" s="1"/>
  <c r="R5938" i="7" s="1"/>
  <c r="L3431" i="7"/>
  <c r="L2516" i="7"/>
  <c r="P895" i="7"/>
  <c r="Q895" i="7" s="1"/>
  <c r="R895" i="7" s="1"/>
  <c r="L3302" i="7"/>
  <c r="P4294" i="7"/>
  <c r="Q4294" i="7" s="1"/>
  <c r="R4294" i="7" s="1"/>
  <c r="L6145" i="7"/>
  <c r="L5612" i="7"/>
  <c r="L35" i="7"/>
  <c r="S35" i="7" s="1"/>
  <c r="L3639" i="7"/>
  <c r="L4476" i="7"/>
  <c r="S4476" i="7" s="1"/>
  <c r="P959" i="7"/>
  <c r="Q959" i="7" s="1"/>
  <c r="R959" i="7" s="1"/>
  <c r="L3318" i="7"/>
  <c r="L5834" i="7"/>
  <c r="L5756" i="7"/>
  <c r="L2148" i="7"/>
  <c r="S2148" i="7" s="1"/>
  <c r="P700" i="7"/>
  <c r="Q700" i="7" s="1"/>
  <c r="R700" i="7" s="1"/>
  <c r="L2352" i="7"/>
  <c r="S2352" i="7" s="1"/>
  <c r="L4252" i="7"/>
  <c r="P975" i="7"/>
  <c r="Q975" i="7" s="1"/>
  <c r="R975" i="7" s="1"/>
  <c r="L6197" i="7"/>
  <c r="L5960" i="7"/>
  <c r="S5960" i="7" s="1"/>
  <c r="L6157" i="7"/>
  <c r="P260" i="7"/>
  <c r="Q260" i="7" s="1"/>
  <c r="R260" i="7" s="1"/>
  <c r="N2277" i="7"/>
  <c r="O2277" i="7" s="1"/>
  <c r="L3206" i="7"/>
  <c r="N2996" i="7"/>
  <c r="O2996" i="7" s="1"/>
  <c r="P3825" i="7"/>
  <c r="Q3825" i="7" s="1"/>
  <c r="R3825" i="7" s="1"/>
  <c r="P5786" i="7"/>
  <c r="Q5786" i="7" s="1"/>
  <c r="R5786" i="7" s="1"/>
  <c r="L34" i="7"/>
  <c r="N1291" i="7"/>
  <c r="O1291" i="7" s="1"/>
  <c r="L302" i="7"/>
  <c r="P544" i="7"/>
  <c r="Q544" i="7" s="1"/>
  <c r="R544" i="7" s="1"/>
  <c r="L1752" i="7"/>
  <c r="S1752" i="7" s="1"/>
  <c r="P3729" i="7"/>
  <c r="Q3729" i="7" s="1"/>
  <c r="R3729" i="7" s="1"/>
  <c r="P4805" i="7"/>
  <c r="Q4805" i="7" s="1"/>
  <c r="R4805" i="7" s="1"/>
  <c r="L303" i="7"/>
  <c r="P4658" i="7"/>
  <c r="Q4658" i="7" s="1"/>
  <c r="R4658" i="7" s="1"/>
  <c r="P3189" i="7"/>
  <c r="Q3189" i="7" s="1"/>
  <c r="R3189" i="7" s="1"/>
  <c r="P2712" i="7"/>
  <c r="Q2712" i="7" s="1"/>
  <c r="R2712" i="7" s="1"/>
  <c r="P3761" i="7"/>
  <c r="Q3761" i="7" s="1"/>
  <c r="R3761" i="7" s="1"/>
  <c r="L1209" i="7"/>
  <c r="L1297" i="7"/>
  <c r="L1976" i="7"/>
  <c r="S1976" i="7" s="1"/>
  <c r="L4200" i="7"/>
  <c r="L3280" i="7"/>
  <c r="P724" i="7"/>
  <c r="Q724" i="7" s="1"/>
  <c r="R724" i="7" s="1"/>
  <c r="L5991" i="7"/>
  <c r="P4482" i="7"/>
  <c r="Q4482" i="7" s="1"/>
  <c r="R4482" i="7" s="1"/>
  <c r="L2280" i="7"/>
  <c r="L1860" i="7"/>
  <c r="L4284" i="7"/>
  <c r="L3287" i="7"/>
  <c r="P1071" i="7"/>
  <c r="Q1071" i="7" s="1"/>
  <c r="R1071" i="7" s="1"/>
  <c r="P3393" i="7"/>
  <c r="Q3393" i="7" s="1"/>
  <c r="R3393" i="7" s="1"/>
  <c r="L5379" i="7"/>
  <c r="L6265" i="7"/>
  <c r="P3577" i="7"/>
  <c r="Q3577" i="7" s="1"/>
  <c r="R3577" i="7" s="1"/>
  <c r="L806" i="7"/>
  <c r="L2336" i="7"/>
  <c r="S2336" i="7" s="1"/>
  <c r="L3759" i="7"/>
  <c r="L2552" i="7"/>
  <c r="L3695" i="7"/>
  <c r="P4674" i="7"/>
  <c r="Q4674" i="7" s="1"/>
  <c r="R4674" i="7" s="1"/>
  <c r="P4450" i="7"/>
  <c r="Q4450" i="7" s="1"/>
  <c r="R4450" i="7" s="1"/>
  <c r="P4549" i="7"/>
  <c r="Q4549" i="7" s="1"/>
  <c r="R4549" i="7" s="1"/>
  <c r="P4126" i="7"/>
  <c r="Q4126" i="7" s="1"/>
  <c r="R4126" i="7" s="1"/>
  <c r="P6393" i="7"/>
  <c r="Q6393" i="7" s="1"/>
  <c r="R6393" i="7" s="1"/>
  <c r="L1021" i="7"/>
  <c r="S1021" i="7" s="1"/>
  <c r="L1317" i="7"/>
  <c r="L2408" i="7"/>
  <c r="N2842" i="7"/>
  <c r="O2842" i="7" s="1"/>
  <c r="P1335" i="7"/>
  <c r="Q1335" i="7" s="1"/>
  <c r="R1335" i="7" s="1"/>
  <c r="L4420" i="7"/>
  <c r="P1399" i="7"/>
  <c r="Q1399" i="7" s="1"/>
  <c r="R1399" i="7" s="1"/>
  <c r="L4388" i="7"/>
  <c r="P1223" i="7"/>
  <c r="Q1223" i="7" s="1"/>
  <c r="R1223" i="7" s="1"/>
  <c r="L4027" i="7"/>
  <c r="S4027" i="7" s="1"/>
  <c r="L5088" i="7"/>
  <c r="S5088" i="7" s="1"/>
  <c r="P4278" i="7"/>
  <c r="Q4278" i="7" s="1"/>
  <c r="R4278" i="7" s="1"/>
  <c r="P5958" i="7"/>
  <c r="Q5958" i="7" s="1"/>
  <c r="R5958" i="7" s="1"/>
  <c r="L3291" i="7"/>
  <c r="S3291" i="7" s="1"/>
  <c r="P468" i="7"/>
  <c r="Q468" i="7" s="1"/>
  <c r="R468" i="7" s="1"/>
  <c r="P1629" i="7"/>
  <c r="Q1629" i="7" s="1"/>
  <c r="R1629" i="7" s="1"/>
  <c r="P3689" i="7"/>
  <c r="Q3689" i="7" s="1"/>
  <c r="R3689" i="7" s="1"/>
  <c r="L5367" i="7"/>
  <c r="L4896" i="7"/>
  <c r="L129" i="7"/>
  <c r="S129" i="7" s="1"/>
  <c r="L66" i="7"/>
  <c r="P5238" i="7"/>
  <c r="Q5238" i="7" s="1"/>
  <c r="R5238" i="7" s="1"/>
  <c r="P3785" i="7"/>
  <c r="Q3785" i="7" s="1"/>
  <c r="R3785" i="7" s="1"/>
  <c r="P4885" i="7"/>
  <c r="Q4885" i="7" s="1"/>
  <c r="R4885" i="7" s="1"/>
  <c r="P5218" i="7"/>
  <c r="Q5218" i="7" s="1"/>
  <c r="R5218" i="7" s="1"/>
  <c r="P308" i="7"/>
  <c r="Q308" i="7" s="1"/>
  <c r="R308" i="7" s="1"/>
  <c r="L3903" i="7"/>
  <c r="L3323" i="7"/>
  <c r="S3323" i="7" s="1"/>
  <c r="P512" i="7"/>
  <c r="Q512" i="7" s="1"/>
  <c r="R512" i="7" s="1"/>
  <c r="P1525" i="7"/>
  <c r="Q1525" i="7" s="1"/>
  <c r="R1525" i="7" s="1"/>
  <c r="P4793" i="7"/>
  <c r="Q4793" i="7" s="1"/>
  <c r="R4793" i="7" s="1"/>
  <c r="P4142" i="7"/>
  <c r="Q4142" i="7" s="1"/>
  <c r="R4142" i="7" s="1"/>
  <c r="P4650" i="7"/>
  <c r="Q4650" i="7" s="1"/>
  <c r="R4650" i="7" s="1"/>
  <c r="L800" i="7"/>
  <c r="L1471" i="7"/>
  <c r="P532" i="7"/>
  <c r="Q532" i="7" s="1"/>
  <c r="R532" i="7" s="1"/>
  <c r="L1237" i="7"/>
  <c r="S1237" i="7" s="1"/>
  <c r="L961" i="7"/>
  <c r="L1405" i="7"/>
  <c r="L3551" i="7"/>
  <c r="L4260" i="7"/>
  <c r="L2024" i="7"/>
  <c r="L3439" i="7"/>
  <c r="S3439" i="7" s="1"/>
  <c r="P1047" i="7"/>
  <c r="Q1047" i="7" s="1"/>
  <c r="R1047" i="7" s="1"/>
  <c r="L2959" i="7"/>
  <c r="P1015" i="7"/>
  <c r="Q1015" i="7" s="1"/>
  <c r="R1015" i="7" s="1"/>
  <c r="L3981" i="7"/>
  <c r="S3981" i="7" s="1"/>
  <c r="P3633" i="7"/>
  <c r="Q3633" i="7" s="1"/>
  <c r="R3633" i="7" s="1"/>
  <c r="P4785" i="7"/>
  <c r="Q4785" i="7" s="1"/>
  <c r="R4785" i="7" s="1"/>
  <c r="L6334" i="7"/>
  <c r="P4190" i="7"/>
  <c r="Q4190" i="7" s="1"/>
  <c r="R4190" i="7" s="1"/>
  <c r="L3575" i="7"/>
  <c r="L3275" i="7"/>
  <c r="S3275" i="7" s="1"/>
  <c r="L4408" i="7"/>
  <c r="S4408" i="7" s="1"/>
  <c r="L3511" i="7"/>
  <c r="S3511" i="7" s="1"/>
  <c r="L3359" i="7"/>
  <c r="S3359" i="7" s="1"/>
  <c r="P3521" i="7"/>
  <c r="Q3521" i="7" s="1"/>
  <c r="R3521" i="7" s="1"/>
  <c r="L6011" i="7"/>
  <c r="P2736" i="7"/>
  <c r="Q2736" i="7" s="1"/>
  <c r="R2736" i="7" s="1"/>
  <c r="L5439" i="7"/>
  <c r="S5439" i="7" s="1"/>
  <c r="P3681" i="7"/>
  <c r="Q3681" i="7" s="1"/>
  <c r="R3681" i="7" s="1"/>
  <c r="L1085" i="7"/>
  <c r="S1085" i="7" s="1"/>
  <c r="L824" i="7"/>
  <c r="L2028" i="7"/>
  <c r="L2548" i="7"/>
  <c r="L5104" i="7"/>
  <c r="L3415" i="7"/>
  <c r="L2632" i="7"/>
  <c r="P4604" i="7"/>
  <c r="Q4604" i="7" s="1"/>
  <c r="R4604" i="7" s="1"/>
  <c r="P4230" i="7"/>
  <c r="Q4230" i="7" s="1"/>
  <c r="R4230" i="7" s="1"/>
  <c r="L5940" i="7"/>
  <c r="L471" i="7"/>
  <c r="L2710" i="7"/>
  <c r="L5016" i="7"/>
  <c r="L4647" i="7"/>
  <c r="S4647" i="7" s="1"/>
  <c r="L5648" i="7"/>
  <c r="P4378" i="7"/>
  <c r="Q4378" i="7" s="1"/>
  <c r="R4378" i="7" s="1"/>
  <c r="L4047" i="7"/>
  <c r="L3214" i="7"/>
  <c r="S3214" i="7" s="1"/>
  <c r="P1581" i="7"/>
  <c r="Q1581" i="7" s="1"/>
  <c r="R1581" i="7" s="1"/>
  <c r="P3169" i="7"/>
  <c r="Q3169" i="7" s="1"/>
  <c r="R3169" i="7" s="1"/>
  <c r="P4584" i="7"/>
  <c r="Q4584" i="7" s="1"/>
  <c r="R4584" i="7" s="1"/>
  <c r="P4612" i="7"/>
  <c r="Q4612" i="7" s="1"/>
  <c r="R4612" i="7" s="1"/>
  <c r="P4837" i="7"/>
  <c r="Q4837" i="7" s="1"/>
  <c r="R4837" i="7" s="1"/>
  <c r="P6244" i="7"/>
  <c r="Q6244" i="7" s="1"/>
  <c r="R6244" i="7" s="1"/>
  <c r="P5878" i="7"/>
  <c r="Q5878" i="7" s="1"/>
  <c r="R5878" i="7" s="1"/>
  <c r="P404" i="7"/>
  <c r="Q404" i="7" s="1"/>
  <c r="R404" i="7" s="1"/>
  <c r="P1605" i="7"/>
  <c r="Q1605" i="7" s="1"/>
  <c r="R1605" i="7" s="1"/>
  <c r="N4548" i="7"/>
  <c r="O4548" i="7" s="1"/>
  <c r="L5233" i="7"/>
  <c r="P540" i="7"/>
  <c r="Q540" i="7" s="1"/>
  <c r="R540" i="7" s="1"/>
  <c r="L1498" i="7"/>
  <c r="N3333" i="7"/>
  <c r="O3333" i="7" s="1"/>
  <c r="P180" i="7"/>
  <c r="Q180" i="7" s="1"/>
  <c r="R180" i="7" s="1"/>
  <c r="L5239" i="7"/>
  <c r="L5152" i="7"/>
  <c r="S5152" i="7" s="1"/>
  <c r="L1101" i="7"/>
  <c r="L1365" i="7"/>
  <c r="L2048" i="7"/>
  <c r="L1097" i="7"/>
  <c r="S1097" i="7" s="1"/>
  <c r="L2608" i="7"/>
  <c r="L3288" i="7"/>
  <c r="L4029" i="7"/>
  <c r="S4029" i="7" s="1"/>
  <c r="L5192" i="7"/>
  <c r="S5192" i="7" s="1"/>
  <c r="L3243" i="7"/>
  <c r="S3243" i="7" s="1"/>
  <c r="L4456" i="7"/>
  <c r="S4456" i="7" s="1"/>
  <c r="P1167" i="7"/>
  <c r="Q1167" i="7" s="1"/>
  <c r="R1167" i="7" s="1"/>
  <c r="P4518" i="7"/>
  <c r="Q4518" i="7" s="1"/>
  <c r="R4518" i="7" s="1"/>
  <c r="P5214" i="7"/>
  <c r="Q5214" i="7" s="1"/>
  <c r="R5214" i="7" s="1"/>
  <c r="P3713" i="7"/>
  <c r="Q3713" i="7" s="1"/>
  <c r="R3713" i="7" s="1"/>
  <c r="P644" i="7"/>
  <c r="Q644" i="7" s="1"/>
  <c r="R644" i="7" s="1"/>
  <c r="P1255" i="7"/>
  <c r="Q1255" i="7" s="1"/>
  <c r="R1255" i="7" s="1"/>
  <c r="L4156" i="7"/>
  <c r="S4156" i="7" s="1"/>
  <c r="L3027" i="7"/>
  <c r="P764" i="7"/>
  <c r="Q764" i="7" s="1"/>
  <c r="R764" i="7" s="1"/>
  <c r="P3833" i="7"/>
  <c r="Q3833" i="7" s="1"/>
  <c r="R3833" i="7" s="1"/>
  <c r="L5858" i="7"/>
  <c r="L409" i="7"/>
  <c r="S409" i="7" s="1"/>
  <c r="L1880" i="7"/>
  <c r="S1880" i="7" s="1"/>
  <c r="P528" i="7"/>
  <c r="Q528" i="7" s="1"/>
  <c r="R528" i="7" s="1"/>
  <c r="L1876" i="7"/>
  <c r="S1876" i="7" s="1"/>
  <c r="L4424" i="7"/>
  <c r="L2991" i="7"/>
  <c r="P1207" i="7"/>
  <c r="Q1207" i="7" s="1"/>
  <c r="R1207" i="7" s="1"/>
  <c r="L3254" i="7"/>
  <c r="P4302" i="7"/>
  <c r="Q4302" i="7" s="1"/>
  <c r="R4302" i="7" s="1"/>
  <c r="P4182" i="7"/>
  <c r="Q4182" i="7" s="1"/>
  <c r="R4182" i="7" s="1"/>
  <c r="P4498" i="7"/>
  <c r="Q4498" i="7" s="1"/>
  <c r="R4498" i="7" s="1"/>
  <c r="L5804" i="7"/>
  <c r="L3479" i="7"/>
  <c r="L2268" i="7"/>
  <c r="P1031" i="7"/>
  <c r="Q1031" i="7" s="1"/>
  <c r="R1031" i="7" s="1"/>
  <c r="P3553" i="7"/>
  <c r="Q3553" i="7" s="1"/>
  <c r="R3553" i="7" s="1"/>
  <c r="P4642" i="7"/>
  <c r="Q4642" i="7" s="1"/>
  <c r="R4642" i="7" s="1"/>
  <c r="L6322" i="7"/>
  <c r="P3125" i="7"/>
  <c r="Q3125" i="7" s="1"/>
  <c r="R3125" i="7" s="1"/>
  <c r="L5830" i="7"/>
  <c r="L6375" i="7"/>
  <c r="P5242" i="7"/>
  <c r="Q5242" i="7" s="1"/>
  <c r="R5242" i="7" s="1"/>
  <c r="P5783" i="7"/>
  <c r="Q5783" i="7" s="1"/>
  <c r="R5783" i="7" s="1"/>
  <c r="P1669" i="7"/>
  <c r="Q1669" i="7" s="1"/>
  <c r="R1669" i="7" s="1"/>
  <c r="L3887" i="7"/>
  <c r="P484" i="7"/>
  <c r="Q484" i="7" s="1"/>
  <c r="R484" i="7" s="1"/>
  <c r="L278" i="7"/>
  <c r="L1520" i="7"/>
  <c r="L3271" i="7"/>
  <c r="L5060" i="7"/>
  <c r="S5060" i="7" s="1"/>
  <c r="L1496" i="7"/>
  <c r="S1496" i="7" s="1"/>
  <c r="L1616" i="7"/>
  <c r="P436" i="7"/>
  <c r="Q436" i="7" s="1"/>
  <c r="R436" i="7" s="1"/>
  <c r="L3198" i="7"/>
  <c r="N2089" i="7"/>
  <c r="O2089" i="7" s="1"/>
  <c r="P316" i="7"/>
  <c r="Q316" i="7" s="1"/>
  <c r="R316" i="7" s="1"/>
  <c r="P1621" i="7"/>
  <c r="Q1621" i="7" s="1"/>
  <c r="R1621" i="7" s="1"/>
  <c r="P3737" i="7"/>
  <c r="Q3737" i="7" s="1"/>
  <c r="R3737" i="7" s="1"/>
  <c r="L207" i="7"/>
  <c r="L1602" i="7"/>
  <c r="S1602" i="7" s="1"/>
  <c r="L4267" i="7"/>
  <c r="P276" i="7"/>
  <c r="Q276" i="7" s="1"/>
  <c r="R276" i="7" s="1"/>
  <c r="L6298" i="7"/>
  <c r="S6298" i="7" s="1"/>
  <c r="P4756" i="7"/>
  <c r="Q4756" i="7" s="1"/>
  <c r="R4756" i="7" s="1"/>
  <c r="P5208" i="7"/>
  <c r="Q5208" i="7" s="1"/>
  <c r="R5208" i="7" s="1"/>
  <c r="P5414" i="7"/>
  <c r="Q5414" i="7" s="1"/>
  <c r="R5414" i="7" s="1"/>
  <c r="P6208" i="7"/>
  <c r="Q6208" i="7" s="1"/>
  <c r="R6208" i="7" s="1"/>
  <c r="P496" i="7"/>
  <c r="Q496" i="7" s="1"/>
  <c r="R496" i="7" s="1"/>
  <c r="L4032" i="7"/>
  <c r="L3907" i="7"/>
  <c r="L4804" i="7"/>
  <c r="L1772" i="7"/>
  <c r="S1772" i="7" s="1"/>
  <c r="L3899" i="7"/>
  <c r="S3899" i="7" s="1"/>
  <c r="L3266" i="7"/>
  <c r="L3260" i="7"/>
  <c r="L4120" i="7"/>
  <c r="L2596" i="7"/>
  <c r="S2596" i="7" s="1"/>
  <c r="L3202" i="7"/>
  <c r="L3991" i="7"/>
  <c r="L2000" i="7"/>
  <c r="S2000" i="7" s="1"/>
  <c r="L4112" i="7"/>
  <c r="S4112" i="7" s="1"/>
  <c r="N3383" i="7"/>
  <c r="O3383" i="7" s="1"/>
  <c r="L5987" i="7"/>
  <c r="S5987" i="7" s="1"/>
  <c r="L7" i="7"/>
  <c r="L1932" i="7"/>
  <c r="L949" i="7"/>
  <c r="S949" i="7" s="1"/>
  <c r="L2636" i="7"/>
  <c r="L3119" i="7"/>
  <c r="L3667" i="7"/>
  <c r="L4276" i="7"/>
  <c r="S4276" i="7" s="1"/>
  <c r="L1940" i="7"/>
  <c r="S1940" i="7" s="1"/>
  <c r="L3803" i="7"/>
  <c r="S3803" i="7" s="1"/>
  <c r="L3218" i="7"/>
  <c r="L3787" i="7"/>
  <c r="L5792" i="7"/>
  <c r="S5792" i="7" s="1"/>
  <c r="L5604" i="7"/>
  <c r="L1864" i="7"/>
  <c r="L421" i="7"/>
  <c r="L1249" i="7"/>
  <c r="S1249" i="7" s="1"/>
  <c r="L1081" i="7"/>
  <c r="S1081" i="7" s="1"/>
  <c r="L1908" i="7"/>
  <c r="L705" i="7"/>
  <c r="L2396" i="7"/>
  <c r="L2694" i="7"/>
  <c r="L3435" i="7"/>
  <c r="L4136" i="7"/>
  <c r="P671" i="7"/>
  <c r="Q671" i="7" s="1"/>
  <c r="R671" i="7" s="1"/>
  <c r="L3571" i="7"/>
  <c r="S3571" i="7" s="1"/>
  <c r="L3003" i="7"/>
  <c r="S3003" i="7" s="1"/>
  <c r="L4296" i="7"/>
  <c r="L2915" i="7"/>
  <c r="L4160" i="7"/>
  <c r="L6047" i="7"/>
  <c r="L5331" i="7"/>
  <c r="L5800" i="7"/>
  <c r="L5371" i="7"/>
  <c r="S5371" i="7" s="1"/>
  <c r="L957" i="7"/>
  <c r="S957" i="7" s="1"/>
  <c r="L2016" i="7"/>
  <c r="L809" i="7"/>
  <c r="L2108" i="7"/>
  <c r="L2987" i="7"/>
  <c r="L3242" i="7"/>
  <c r="L4244" i="7"/>
  <c r="L4613" i="7"/>
  <c r="L1872" i="7"/>
  <c r="L2733" i="7"/>
  <c r="L4480" i="7"/>
  <c r="L2040" i="7"/>
  <c r="L3707" i="7"/>
  <c r="L3771" i="7"/>
  <c r="L2568" i="7"/>
  <c r="L3691" i="7"/>
  <c r="S3691" i="7" s="1"/>
  <c r="L4332" i="7"/>
  <c r="S4332" i="7" s="1"/>
  <c r="L5840" i="7"/>
  <c r="S5840" i="7" s="1"/>
  <c r="L5470" i="7"/>
  <c r="L5486" i="7"/>
  <c r="L765" i="7"/>
  <c r="N443" i="7"/>
  <c r="O443" i="7" s="1"/>
  <c r="L3190" i="7"/>
  <c r="S3190" i="7" s="1"/>
  <c r="L3251" i="7"/>
  <c r="L5490" i="7"/>
  <c r="L5845" i="7"/>
  <c r="L1796" i="7"/>
  <c r="L3250" i="7"/>
  <c r="L5887" i="7"/>
  <c r="S5887" i="7" s="1"/>
  <c r="L1416" i="7"/>
  <c r="N1118" i="7"/>
  <c r="O1118" i="7" s="1"/>
  <c r="L1840" i="7"/>
  <c r="P5468" i="7"/>
  <c r="Q5468" i="7" s="1"/>
  <c r="R5468" i="7" s="1"/>
  <c r="L1812" i="7"/>
  <c r="S1812" i="7" s="1"/>
  <c r="L3330" i="7"/>
  <c r="L5865" i="7"/>
  <c r="L6362" i="7"/>
  <c r="L5885" i="7"/>
  <c r="L997" i="7"/>
  <c r="S997" i="7" s="1"/>
  <c r="L673" i="7"/>
  <c r="S673" i="7" s="1"/>
  <c r="P612" i="7"/>
  <c r="Q612" i="7" s="1"/>
  <c r="R612" i="7" s="1"/>
  <c r="L2084" i="7"/>
  <c r="L2967" i="7"/>
  <c r="L3919" i="7"/>
  <c r="L2324" i="7"/>
  <c r="S2324" i="7" s="1"/>
  <c r="N958" i="7"/>
  <c r="O958" i="7" s="1"/>
  <c r="L3863" i="7"/>
  <c r="L4583" i="7"/>
  <c r="S4583" i="7" s="1"/>
  <c r="L4055" i="7"/>
  <c r="L3908" i="7"/>
  <c r="L4872" i="7"/>
  <c r="L5877" i="7"/>
  <c r="L4904" i="7"/>
  <c r="S4904" i="7" s="1"/>
  <c r="L3047" i="7"/>
  <c r="S3047" i="7" s="1"/>
  <c r="L4248" i="7"/>
  <c r="S4248" i="7" s="1"/>
  <c r="N97" i="7"/>
  <c r="O97" i="7" s="1"/>
  <c r="L3927" i="7"/>
  <c r="L3603" i="7"/>
  <c r="S3603" i="7" s="1"/>
  <c r="L4272" i="7"/>
  <c r="S4272" i="7" s="1"/>
  <c r="L5944" i="7"/>
  <c r="L6039" i="7"/>
  <c r="L5975" i="7"/>
  <c r="L1329" i="7"/>
  <c r="L1269" i="7"/>
  <c r="L2100" i="7"/>
  <c r="L1928" i="7"/>
  <c r="L3523" i="7"/>
  <c r="L3274" i="7"/>
  <c r="L4737" i="7"/>
  <c r="L3340" i="7"/>
  <c r="L3971" i="7"/>
  <c r="S3971" i="7" s="1"/>
  <c r="L2971" i="7"/>
  <c r="S2971" i="7" s="1"/>
  <c r="L3595" i="7"/>
  <c r="L2524" i="7"/>
  <c r="L6205" i="7"/>
  <c r="L6177" i="7"/>
  <c r="L6165" i="7"/>
  <c r="L5672" i="7"/>
  <c r="S5672" i="7" s="1"/>
  <c r="L1277" i="7"/>
  <c r="L2128" i="7"/>
  <c r="L1225" i="7"/>
  <c r="S1225" i="7" s="1"/>
  <c r="L2008" i="7"/>
  <c r="S2008" i="7" s="1"/>
  <c r="L3403" i="7"/>
  <c r="S3403" i="7" s="1"/>
  <c r="L4264" i="7"/>
  <c r="L2979" i="7"/>
  <c r="S2979" i="7" s="1"/>
  <c r="L4380" i="7"/>
  <c r="S4380" i="7" s="1"/>
  <c r="L2444" i="7"/>
  <c r="S2444" i="7" s="1"/>
  <c r="L4328" i="7"/>
  <c r="L3539" i="7"/>
  <c r="L4128" i="7"/>
  <c r="L6023" i="7"/>
  <c r="L1301" i="7"/>
  <c r="L2036" i="7"/>
  <c r="L2224" i="7"/>
  <c r="L3763" i="7"/>
  <c r="L3306" i="7"/>
  <c r="L4609" i="7"/>
  <c r="L2404" i="7"/>
  <c r="L3475" i="7"/>
  <c r="L2544" i="7"/>
  <c r="L3351" i="7"/>
  <c r="L3579" i="7"/>
  <c r="S3579" i="7" s="1"/>
  <c r="L3395" i="7"/>
  <c r="L4280" i="7"/>
  <c r="L6193" i="7"/>
  <c r="S6193" i="7" s="1"/>
  <c r="L6169" i="7"/>
  <c r="S6169" i="7" s="1"/>
  <c r="L5387" i="7"/>
  <c r="S5387" i="7" s="1"/>
  <c r="N1126" i="7"/>
  <c r="O1126" i="7" s="1"/>
  <c r="L1824" i="7"/>
  <c r="L4067" i="7"/>
  <c r="L4020" i="7"/>
  <c r="S4020" i="7" s="1"/>
  <c r="L5458" i="7"/>
  <c r="S5458" i="7" s="1"/>
  <c r="L67" i="7"/>
  <c r="N1226" i="7"/>
  <c r="O1226" i="7" s="1"/>
  <c r="L833" i="7"/>
  <c r="S833" i="7" s="1"/>
  <c r="L1834" i="7"/>
  <c r="L3172" i="7"/>
  <c r="S3172" i="7" s="1"/>
  <c r="L3920" i="7"/>
  <c r="S3920" i="7" s="1"/>
  <c r="L1750" i="7"/>
  <c r="L5462" i="7"/>
  <c r="L5148" i="7"/>
  <c r="S5148" i="7" s="1"/>
  <c r="N2484" i="7"/>
  <c r="O2484" i="7" s="1"/>
  <c r="L789" i="7"/>
  <c r="L2068" i="7"/>
  <c r="L2726" i="7"/>
  <c r="S2726" i="7" s="1"/>
  <c r="L4132" i="7"/>
  <c r="S4132" i="7" s="1"/>
  <c r="L2276" i="7"/>
  <c r="S2276" i="7" s="1"/>
  <c r="L3310" i="7"/>
  <c r="P668" i="7"/>
  <c r="Q668" i="7" s="1"/>
  <c r="R668" i="7" s="1"/>
  <c r="L3255" i="7"/>
  <c r="L5983" i="7"/>
  <c r="P4682" i="7"/>
  <c r="Q4682" i="7" s="1"/>
  <c r="R4682" i="7" s="1"/>
  <c r="L2648" i="7"/>
  <c r="N3078" i="7"/>
  <c r="O3078" i="7" s="1"/>
  <c r="L4340" i="7"/>
  <c r="L4444" i="7"/>
  <c r="P3649" i="7"/>
  <c r="Q3649" i="7" s="1"/>
  <c r="R3649" i="7" s="1"/>
  <c r="L6051" i="7"/>
  <c r="L5924" i="7"/>
  <c r="L861" i="7"/>
  <c r="L4488" i="7"/>
  <c r="L3487" i="7"/>
  <c r="P580" i="7"/>
  <c r="Q580" i="7" s="1"/>
  <c r="R580" i="7" s="1"/>
  <c r="P3601" i="7"/>
  <c r="Q3601" i="7" s="1"/>
  <c r="R3601" i="7" s="1"/>
  <c r="L6261" i="7"/>
  <c r="L5979" i="7"/>
  <c r="L1061" i="7"/>
  <c r="L2895" i="7"/>
  <c r="L2584" i="7"/>
  <c r="S2584" i="7" s="1"/>
  <c r="L4504" i="7"/>
  <c r="L2829" i="7"/>
  <c r="P3617" i="7"/>
  <c r="Q3617" i="7" s="1"/>
  <c r="R3617" i="7" s="1"/>
  <c r="P4350" i="7"/>
  <c r="Q4350" i="7" s="1"/>
  <c r="R4350" i="7" s="1"/>
  <c r="P4434" i="7"/>
  <c r="Q4434" i="7" s="1"/>
  <c r="R4434" i="7" s="1"/>
  <c r="P6385" i="7"/>
  <c r="Q6385" i="7" s="1"/>
  <c r="R6385" i="7" s="1"/>
  <c r="L12" i="7"/>
  <c r="P1485" i="7"/>
  <c r="Q1485" i="7" s="1"/>
  <c r="R1485" i="7" s="1"/>
  <c r="N4154" i="7"/>
  <c r="O4154" i="7" s="1"/>
  <c r="N1259" i="7"/>
  <c r="O1259" i="7" s="1"/>
  <c r="L4557" i="7"/>
  <c r="P3529" i="7"/>
  <c r="Q3529" i="7" s="1"/>
  <c r="R3529" i="7" s="1"/>
  <c r="P3869" i="7"/>
  <c r="Q3869" i="7" s="1"/>
  <c r="R3869" i="7" s="1"/>
  <c r="P4869" i="7"/>
  <c r="Q4869" i="7" s="1"/>
  <c r="R4869" i="7" s="1"/>
  <c r="N2453" i="7"/>
  <c r="O2453" i="7" s="1"/>
  <c r="P396" i="7"/>
  <c r="Q396" i="7" s="1"/>
  <c r="R396" i="7" s="1"/>
  <c r="P1509" i="7"/>
  <c r="Q1509" i="7" s="1"/>
  <c r="R1509" i="7" s="1"/>
  <c r="P3481" i="7"/>
  <c r="Q3481" i="7" s="1"/>
  <c r="R3481" i="7" s="1"/>
  <c r="P4078" i="7"/>
  <c r="Q4078" i="7" s="1"/>
  <c r="R4078" i="7" s="1"/>
  <c r="L375" i="7"/>
  <c r="L4848" i="7"/>
  <c r="L5857" i="7"/>
  <c r="L1381" i="7"/>
  <c r="S1381" i="7" s="1"/>
  <c r="L1133" i="7"/>
  <c r="L3343" i="7"/>
  <c r="L4629" i="7"/>
  <c r="P756" i="7"/>
  <c r="Q756" i="7" s="1"/>
  <c r="R756" i="7" s="1"/>
  <c r="L3423" i="7"/>
  <c r="S3423" i="7" s="1"/>
  <c r="L2849" i="7"/>
  <c r="P3569" i="7"/>
  <c r="Q3569" i="7" s="1"/>
  <c r="R3569" i="7" s="1"/>
  <c r="L5848" i="7"/>
  <c r="P4118" i="7"/>
  <c r="Q4118" i="7" s="1"/>
  <c r="R4118" i="7" s="1"/>
  <c r="P4382" i="7"/>
  <c r="Q4382" i="7" s="1"/>
  <c r="R4382" i="7" s="1"/>
  <c r="L6209" i="7"/>
  <c r="L6273" i="7"/>
  <c r="L4412" i="7"/>
  <c r="S4412" i="7" s="1"/>
  <c r="L4460" i="7"/>
  <c r="L3727" i="7"/>
  <c r="L4384" i="7"/>
  <c r="L5676" i="7"/>
  <c r="L6399" i="7"/>
  <c r="L6137" i="7"/>
  <c r="P5926" i="7"/>
  <c r="Q5926" i="7" s="1"/>
  <c r="R5926" i="7" s="1"/>
  <c r="L1952" i="7"/>
  <c r="P1055" i="7"/>
  <c r="Q1055" i="7" s="1"/>
  <c r="R1055" i="7" s="1"/>
  <c r="L4236" i="7"/>
  <c r="S4236" i="7" s="1"/>
  <c r="L2296" i="7"/>
  <c r="S2296" i="7" s="1"/>
  <c r="L3527" i="7"/>
  <c r="L4944" i="7"/>
  <c r="P3753" i="7"/>
  <c r="Q3753" i="7" s="1"/>
  <c r="R3753" i="7" s="1"/>
  <c r="L5854" i="7"/>
  <c r="L5616" i="7"/>
  <c r="L5862" i="7"/>
  <c r="L657" i="7"/>
  <c r="P596" i="7"/>
  <c r="Q596" i="7" s="1"/>
  <c r="R596" i="7" s="1"/>
  <c r="L4057" i="7"/>
  <c r="L4992" i="7"/>
  <c r="L2588" i="7"/>
  <c r="L2332" i="7"/>
  <c r="S2332" i="7" s="1"/>
  <c r="L5000" i="7"/>
  <c r="L3011" i="7"/>
  <c r="P4326" i="7"/>
  <c r="Q4326" i="7" s="1"/>
  <c r="R4326" i="7" s="1"/>
  <c r="P4502" i="7"/>
  <c r="Q4502" i="7" s="1"/>
  <c r="R4502" i="7" s="1"/>
  <c r="L5995" i="7"/>
  <c r="L5351" i="7"/>
  <c r="L3238" i="7"/>
  <c r="P4666" i="7"/>
  <c r="Q4666" i="7" s="1"/>
  <c r="R4666" i="7" s="1"/>
  <c r="L784" i="7"/>
  <c r="S784" i="7" s="1"/>
  <c r="L335" i="7"/>
  <c r="N354" i="7"/>
  <c r="O354" i="7" s="1"/>
  <c r="P4568" i="7"/>
  <c r="Q4568" i="7" s="1"/>
  <c r="R4568" i="7" s="1"/>
  <c r="P3561" i="7"/>
  <c r="Q3561" i="7" s="1"/>
  <c r="R3561" i="7" s="1"/>
  <c r="P5453" i="7"/>
  <c r="Q5453" i="7" s="1"/>
  <c r="R5453" i="7" s="1"/>
  <c r="L792" i="7"/>
  <c r="P1589" i="7"/>
  <c r="Q1589" i="7" s="1"/>
  <c r="R1589" i="7" s="1"/>
  <c r="P5450" i="7"/>
  <c r="Q5450" i="7" s="1"/>
  <c r="R5450" i="7" s="1"/>
  <c r="P4422" i="7"/>
  <c r="Q4422" i="7" s="1"/>
  <c r="R4422" i="7" s="1"/>
  <c r="L5841" i="7"/>
  <c r="S5841" i="7" s="1"/>
  <c r="L519" i="7"/>
  <c r="L4573" i="7"/>
  <c r="S4573" i="7" s="1"/>
  <c r="P2683" i="7"/>
  <c r="Q2683" i="7" s="1"/>
  <c r="R2683" i="7" s="1"/>
  <c r="P6409" i="7"/>
  <c r="Q6409" i="7" s="1"/>
  <c r="R6409" i="7" s="1"/>
  <c r="P4893" i="7"/>
  <c r="Q4893" i="7" s="1"/>
  <c r="R4893" i="7" s="1"/>
  <c r="P6252" i="7"/>
  <c r="Q6252" i="7" s="1"/>
  <c r="R6252" i="7" s="1"/>
  <c r="L785" i="7"/>
  <c r="L2060" i="7"/>
  <c r="S2060" i="7" s="1"/>
  <c r="L3419" i="7"/>
  <c r="S3419" i="7" s="1"/>
  <c r="L4392" i="7"/>
  <c r="S4392" i="7" s="1"/>
  <c r="L2612" i="7"/>
  <c r="L3961" i="7"/>
  <c r="L2328" i="7"/>
  <c r="L3344" i="7"/>
  <c r="S3344" i="7" s="1"/>
  <c r="L2452" i="7"/>
  <c r="S2452" i="7" s="1"/>
  <c r="L4043" i="7"/>
  <c r="S4043" i="7" s="1"/>
  <c r="P4362" i="7"/>
  <c r="Q4362" i="7" s="1"/>
  <c r="R4362" i="7" s="1"/>
  <c r="P4576" i="7"/>
  <c r="Q4576" i="7" s="1"/>
  <c r="R4576" i="7" s="1"/>
  <c r="L1013" i="7"/>
  <c r="P903" i="7"/>
  <c r="Q903" i="7" s="1"/>
  <c r="R903" i="7" s="1"/>
  <c r="L3735" i="7"/>
  <c r="S3735" i="7" s="1"/>
  <c r="P1063" i="7"/>
  <c r="Q1063" i="7" s="1"/>
  <c r="R1063" i="7" s="1"/>
  <c r="P1343" i="7"/>
  <c r="Q1343" i="7" s="1"/>
  <c r="R1343" i="7" s="1"/>
  <c r="L3703" i="7"/>
  <c r="S3703" i="7" s="1"/>
  <c r="L6407" i="7"/>
  <c r="S6407" i="7" s="1"/>
  <c r="L5692" i="7"/>
  <c r="S5692" i="7" s="1"/>
  <c r="P4214" i="7"/>
  <c r="Q4214" i="7" s="1"/>
  <c r="R4214" i="7" s="1"/>
  <c r="L1373" i="7"/>
  <c r="L51" i="7"/>
  <c r="L1293" i="7"/>
  <c r="P252" i="7"/>
  <c r="Q252" i="7" s="1"/>
  <c r="R252" i="7" s="1"/>
  <c r="P636" i="7"/>
  <c r="Q636" i="7" s="1"/>
  <c r="R636" i="7" s="1"/>
  <c r="L5172" i="7"/>
  <c r="L3823" i="7"/>
  <c r="P4174" i="7"/>
  <c r="Q4174" i="7" s="1"/>
  <c r="R4174" i="7" s="1"/>
  <c r="P4560" i="7"/>
  <c r="Q4560" i="7" s="1"/>
  <c r="R4560" i="7" s="1"/>
  <c r="L981" i="7"/>
  <c r="L3311" i="7"/>
  <c r="S3311" i="7" s="1"/>
  <c r="L1892" i="7"/>
  <c r="S1892" i="7" s="1"/>
  <c r="L4124" i="7"/>
  <c r="P740" i="7"/>
  <c r="Q740" i="7" s="1"/>
  <c r="R740" i="7" s="1"/>
  <c r="P4094" i="7"/>
  <c r="Q4094" i="7" s="1"/>
  <c r="R4094" i="7" s="1"/>
  <c r="L5772" i="7"/>
  <c r="P1653" i="7"/>
  <c r="Q1653" i="7" s="1"/>
  <c r="R1653" i="7" s="1"/>
  <c r="P3721" i="7"/>
  <c r="Q3721" i="7" s="1"/>
  <c r="R3721" i="7" s="1"/>
  <c r="P3141" i="7"/>
  <c r="Q3141" i="7" s="1"/>
  <c r="R3141" i="7" s="1"/>
  <c r="P5472" i="7"/>
  <c r="Q5472" i="7" s="1"/>
  <c r="R5472" i="7" s="1"/>
  <c r="P340" i="7"/>
  <c r="Q340" i="7" s="1"/>
  <c r="R340" i="7" s="1"/>
  <c r="P3505" i="7"/>
  <c r="Q3505" i="7" s="1"/>
  <c r="R3505" i="7" s="1"/>
  <c r="P4901" i="7"/>
  <c r="Q4901" i="7" s="1"/>
  <c r="R4901" i="7" s="1"/>
  <c r="L4031" i="7"/>
  <c r="P708" i="7"/>
  <c r="Q708" i="7" s="1"/>
  <c r="R708" i="7" s="1"/>
  <c r="L1768" i="7"/>
  <c r="P3133" i="7"/>
  <c r="Q3133" i="7" s="1"/>
  <c r="R3133" i="7" s="1"/>
  <c r="P3153" i="7"/>
  <c r="Q3153" i="7" s="1"/>
  <c r="R3153" i="7" s="1"/>
  <c r="P4809" i="7"/>
  <c r="Q4809" i="7" s="1"/>
  <c r="R4809" i="7" s="1"/>
  <c r="L5812" i="7"/>
  <c r="P2680" i="7"/>
  <c r="Q2680" i="7" s="1"/>
  <c r="R2680" i="7" s="1"/>
  <c r="P2715" i="7"/>
  <c r="Q2715" i="7" s="1"/>
  <c r="R2715" i="7" s="1"/>
  <c r="P3609" i="7"/>
  <c r="Q3609" i="7" s="1"/>
  <c r="R3609" i="7" s="1"/>
  <c r="P4765" i="7"/>
  <c r="Q4765" i="7" s="1"/>
  <c r="R4765" i="7" s="1"/>
  <c r="P5891" i="7"/>
  <c r="Q5891" i="7" s="1"/>
  <c r="R5891" i="7" s="1"/>
  <c r="L2064" i="7"/>
  <c r="L1992" i="7"/>
  <c r="S1992" i="7" s="1"/>
  <c r="L2144" i="7"/>
  <c r="S2144" i="7" s="1"/>
  <c r="L2725" i="7"/>
  <c r="S2725" i="7" s="1"/>
  <c r="L4316" i="7"/>
  <c r="S4316" i="7" s="1"/>
  <c r="L3671" i="7"/>
  <c r="L4976" i="7"/>
  <c r="L2604" i="7"/>
  <c r="L3286" i="7"/>
  <c r="P4318" i="7"/>
  <c r="Q4318" i="7" s="1"/>
  <c r="R4318" i="7" s="1"/>
  <c r="P5918" i="7"/>
  <c r="Q5918" i="7" s="1"/>
  <c r="R5918" i="7" s="1"/>
  <c r="L18" i="7"/>
  <c r="L1920" i="7"/>
  <c r="L2678" i="7"/>
  <c r="S2678" i="7" s="1"/>
  <c r="L2300" i="7"/>
  <c r="L3326" i="7"/>
  <c r="S3326" i="7" s="1"/>
  <c r="L3719" i="7"/>
  <c r="S3719" i="7" s="1"/>
  <c r="L3079" i="7"/>
  <c r="P3585" i="7"/>
  <c r="Q3585" i="7" s="1"/>
  <c r="R3585" i="7" s="1"/>
  <c r="P4158" i="7"/>
  <c r="Q4158" i="7" s="1"/>
  <c r="R4158" i="7" s="1"/>
  <c r="P4342" i="7"/>
  <c r="Q4342" i="7" s="1"/>
  <c r="R4342" i="7" s="1"/>
  <c r="L1221" i="7"/>
  <c r="S1221" i="7" s="1"/>
  <c r="L31" i="7"/>
  <c r="S31" i="7" s="1"/>
  <c r="L3071" i="7"/>
  <c r="S3071" i="7" s="1"/>
  <c r="L4928" i="7"/>
  <c r="P1287" i="7"/>
  <c r="Q1287" i="7" s="1"/>
  <c r="R1287" i="7" s="1"/>
  <c r="L3447" i="7"/>
  <c r="L4044" i="7"/>
  <c r="L3319" i="7"/>
  <c r="L2785" i="7"/>
  <c r="L5395" i="7"/>
  <c r="L23" i="7"/>
  <c r="L2052" i="7"/>
  <c r="L4364" i="7"/>
  <c r="L2240" i="7"/>
  <c r="L3599" i="7"/>
  <c r="L2911" i="7"/>
  <c r="L3391" i="7"/>
  <c r="L5624" i="7"/>
  <c r="P4222" i="7"/>
  <c r="Q4222" i="7" s="1"/>
  <c r="R4222" i="7" s="1"/>
  <c r="L5740" i="7"/>
  <c r="S5740" i="7" s="1"/>
  <c r="L5580" i="7"/>
  <c r="S5580" i="7" s="1"/>
  <c r="L58" i="7"/>
  <c r="P188" i="7"/>
  <c r="Q188" i="7" s="1"/>
  <c r="R188" i="7" s="1"/>
  <c r="P1469" i="7"/>
  <c r="Q1469" i="7" s="1"/>
  <c r="R1469" i="7" s="1"/>
  <c r="N3600" i="7"/>
  <c r="O3600" i="7" s="1"/>
  <c r="L4888" i="7"/>
  <c r="S4888" i="7" s="1"/>
  <c r="P3697" i="7"/>
  <c r="Q3697" i="7" s="1"/>
  <c r="R3697" i="7" s="1"/>
  <c r="P4789" i="7"/>
  <c r="Q4789" i="7" s="1"/>
  <c r="R4789" i="7" s="1"/>
  <c r="L753" i="7"/>
  <c r="S753" i="7" s="1"/>
  <c r="L3259" i="7"/>
  <c r="P3165" i="7"/>
  <c r="Q3165" i="7" s="1"/>
  <c r="R3165" i="7" s="1"/>
  <c r="P4270" i="7"/>
  <c r="Q4270" i="7" s="1"/>
  <c r="R4270" i="7" s="1"/>
  <c r="P1837" i="7"/>
  <c r="Q1837" i="7" s="1"/>
  <c r="R1837" i="7" s="1"/>
  <c r="P4688" i="7"/>
  <c r="Q4688" i="7" s="1"/>
  <c r="R4688" i="7" s="1"/>
  <c r="P4783" i="7"/>
  <c r="Q4783" i="7" s="1"/>
  <c r="R4783" i="7" s="1"/>
  <c r="L5245" i="7"/>
  <c r="L5357" i="7"/>
  <c r="S5357" i="7" s="1"/>
  <c r="P5982" i="7"/>
  <c r="Q5982" i="7" s="1"/>
  <c r="R5982" i="7" s="1"/>
  <c r="P6260" i="7"/>
  <c r="Q6260" i="7" s="1"/>
  <c r="R6260" i="7" s="1"/>
  <c r="P5501" i="7"/>
  <c r="Q5501" i="7" s="1"/>
  <c r="R5501" i="7" s="1"/>
  <c r="P5342" i="7"/>
  <c r="Q5342" i="7" s="1"/>
  <c r="R5342" i="7" s="1"/>
  <c r="L5022" i="7"/>
  <c r="S5022" i="7" s="1"/>
  <c r="L5086" i="7"/>
  <c r="S5086" i="7" s="1"/>
  <c r="L4938" i="7"/>
  <c r="P6350" i="7"/>
  <c r="Q6350" i="7" s="1"/>
  <c r="R6350" i="7" s="1"/>
  <c r="L1538" i="7"/>
  <c r="L1228" i="7"/>
  <c r="L2530" i="7"/>
  <c r="L2937" i="7"/>
  <c r="L2282" i="7"/>
  <c r="L5337" i="7"/>
  <c r="L5265" i="7"/>
  <c r="S5265" i="7" s="1"/>
  <c r="L4071" i="7"/>
  <c r="S4071" i="7" s="1"/>
  <c r="L533" i="7"/>
  <c r="S533" i="7" s="1"/>
  <c r="L165" i="7"/>
  <c r="S165" i="7" s="1"/>
  <c r="L281" i="7"/>
  <c r="S281" i="7" s="1"/>
  <c r="L2572" i="7"/>
  <c r="S2572" i="7" s="1"/>
  <c r="L4079" i="7"/>
  <c r="L4143" i="7"/>
  <c r="S4143" i="7" s="1"/>
  <c r="L4215" i="7"/>
  <c r="S4215" i="7" s="1"/>
  <c r="L3414" i="7"/>
  <c r="L3486" i="7"/>
  <c r="L5399" i="7"/>
  <c r="L1020" i="7"/>
  <c r="L3235" i="7"/>
  <c r="L4099" i="7"/>
  <c r="S4099" i="7" s="1"/>
  <c r="L4163" i="7"/>
  <c r="S4163" i="7" s="1"/>
  <c r="L4239" i="7"/>
  <c r="S4239" i="7" s="1"/>
  <c r="L2823" i="7"/>
  <c r="S2823" i="7" s="1"/>
  <c r="L5076" i="7"/>
  <c r="P4811" i="7"/>
  <c r="Q4811" i="7" s="1"/>
  <c r="R4811" i="7" s="1"/>
  <c r="L113" i="7"/>
  <c r="S113" i="7" s="1"/>
  <c r="L1542" i="7"/>
  <c r="S1542" i="7" s="1"/>
  <c r="L1652" i="7"/>
  <c r="L397" i="7"/>
  <c r="L1292" i="7"/>
  <c r="L1938" i="7"/>
  <c r="L2218" i="7"/>
  <c r="L2514" i="7"/>
  <c r="L2941" i="7"/>
  <c r="L3881" i="7"/>
  <c r="L3658" i="7"/>
  <c r="L4946" i="7"/>
  <c r="L5353" i="7"/>
  <c r="L6078" i="7"/>
  <c r="S6078" i="7" s="1"/>
  <c r="L5319" i="7"/>
  <c r="L6302" i="7"/>
  <c r="S6302" i="7" s="1"/>
  <c r="L2014" i="7"/>
  <c r="S2014" i="7" s="1"/>
  <c r="L2286" i="7"/>
  <c r="L2414" i="7"/>
  <c r="S2414" i="7" s="1"/>
  <c r="L2566" i="7"/>
  <c r="L2953" i="7"/>
  <c r="L4709" i="7"/>
  <c r="S4709" i="7" s="1"/>
  <c r="L4319" i="7"/>
  <c r="S4319" i="7" s="1"/>
  <c r="L2050" i="7"/>
  <c r="L2186" i="7"/>
  <c r="L2346" i="7"/>
  <c r="L2482" i="7"/>
  <c r="L2618" i="7"/>
  <c r="L2981" i="7"/>
  <c r="S2981" i="7" s="1"/>
  <c r="L3117" i="7"/>
  <c r="L5670" i="7"/>
  <c r="L6155" i="7"/>
  <c r="L5281" i="7"/>
  <c r="L2314" i="7"/>
  <c r="L3061" i="7"/>
  <c r="L3742" i="7"/>
  <c r="L3830" i="7"/>
  <c r="L5038" i="7"/>
  <c r="S5038" i="7" s="1"/>
  <c r="L4912" i="7"/>
  <c r="L6127" i="7"/>
  <c r="S6127" i="7" s="1"/>
  <c r="L4447" i="7"/>
  <c r="S4447" i="7" s="1"/>
  <c r="L1930" i="7"/>
  <c r="L2202" i="7"/>
  <c r="L2506" i="7"/>
  <c r="L2901" i="7"/>
  <c r="L3037" i="7"/>
  <c r="L4705" i="7"/>
  <c r="L3875" i="7"/>
  <c r="L6314" i="7"/>
  <c r="L6191" i="7"/>
  <c r="L5122" i="7"/>
  <c r="L161" i="7"/>
  <c r="L1574" i="7"/>
  <c r="P1539" i="7"/>
  <c r="Q1539" i="7" s="1"/>
  <c r="R1539" i="7" s="1"/>
  <c r="L3097" i="7"/>
  <c r="L1850" i="7"/>
  <c r="L2626" i="7"/>
  <c r="L3670" i="7"/>
  <c r="L3822" i="7"/>
  <c r="L4978" i="7"/>
  <c r="N391" i="7"/>
  <c r="O391" i="7" s="1"/>
  <c r="L99" i="7"/>
  <c r="L1854" i="7"/>
  <c r="L1990" i="7"/>
  <c r="L2134" i="7"/>
  <c r="L2334" i="7"/>
  <c r="L2622" i="7"/>
  <c r="L3105" i="7"/>
  <c r="L4725" i="7"/>
  <c r="S4725" i="7" s="1"/>
  <c r="L4243" i="7"/>
  <c r="S4243" i="7" s="1"/>
  <c r="L4371" i="7"/>
  <c r="S4371" i="7" s="1"/>
  <c r="L4423" i="7"/>
  <c r="S4423" i="7" s="1"/>
  <c r="L4487" i="7"/>
  <c r="S4487" i="7" s="1"/>
  <c r="L2034" i="7"/>
  <c r="L2242" i="7"/>
  <c r="L2538" i="7"/>
  <c r="L5118" i="7"/>
  <c r="L4751" i="7"/>
  <c r="L4743" i="7"/>
  <c r="L4970" i="7"/>
  <c r="S4970" i="7" s="1"/>
  <c r="L5202" i="7"/>
  <c r="S5202" i="7" s="1"/>
  <c r="L5243" i="7"/>
  <c r="S5243" i="7" s="1"/>
  <c r="L4255" i="7"/>
  <c r="S4255" i="7" s="1"/>
  <c r="L4792" i="7"/>
  <c r="S4792" i="7" s="1"/>
  <c r="L5951" i="7"/>
  <c r="S5951" i="7" s="1"/>
  <c r="L1474" i="7"/>
  <c r="L5024" i="7"/>
  <c r="L4127" i="7"/>
  <c r="L4191" i="7"/>
  <c r="L2759" i="7"/>
  <c r="L2783" i="7"/>
  <c r="S2783" i="7" s="1"/>
  <c r="L3398" i="7"/>
  <c r="L3470" i="7"/>
  <c r="L3538" i="7"/>
  <c r="P2757" i="7"/>
  <c r="Q2757" i="7" s="1"/>
  <c r="R2757" i="7" s="1"/>
  <c r="L4810" i="7"/>
  <c r="L125" i="7"/>
  <c r="L1052" i="7"/>
  <c r="S1052" i="7" s="1"/>
  <c r="P1632" i="7"/>
  <c r="Q1632" i="7" s="1"/>
  <c r="R1632" i="7" s="1"/>
  <c r="L4083" i="7"/>
  <c r="S4083" i="7" s="1"/>
  <c r="L4147" i="7"/>
  <c r="S4147" i="7" s="1"/>
  <c r="L4207" i="7"/>
  <c r="L3402" i="7"/>
  <c r="L3474" i="7"/>
  <c r="L3562" i="7"/>
  <c r="L2400" i="7"/>
  <c r="L4926" i="7"/>
  <c r="L545" i="7"/>
  <c r="S545" i="7" s="1"/>
  <c r="L1554" i="7"/>
  <c r="S1554" i="7" s="1"/>
  <c r="L1164" i="7"/>
  <c r="L1276" i="7"/>
  <c r="L1388" i="7"/>
  <c r="L1594" i="7"/>
  <c r="L1934" i="7"/>
  <c r="L2070" i="7"/>
  <c r="L2214" i="7"/>
  <c r="L2342" i="7"/>
  <c r="L2478" i="7"/>
  <c r="S2478" i="7" s="1"/>
  <c r="L2630" i="7"/>
  <c r="L2913" i="7"/>
  <c r="L3041" i="7"/>
  <c r="L3873" i="7"/>
  <c r="L4543" i="7"/>
  <c r="L2674" i="7"/>
  <c r="L1898" i="7"/>
  <c r="L2042" i="7"/>
  <c r="L2178" i="7"/>
  <c r="L2338" i="7"/>
  <c r="L2474" i="7"/>
  <c r="L2610" i="7"/>
  <c r="L2909" i="7"/>
  <c r="L3045" i="7"/>
  <c r="L3164" i="7"/>
  <c r="S3164" i="7" s="1"/>
  <c r="L3586" i="7"/>
  <c r="L3618" i="7"/>
  <c r="L3650" i="7"/>
  <c r="L3682" i="7"/>
  <c r="L3714" i="7"/>
  <c r="L3746" i="7"/>
  <c r="L3786" i="7"/>
  <c r="L3818" i="7"/>
  <c r="L1792" i="7"/>
  <c r="S1792" i="7" s="1"/>
  <c r="L5134" i="7"/>
  <c r="S5134" i="7" s="1"/>
  <c r="L5365" i="7"/>
  <c r="S5365" i="7" s="1"/>
  <c r="L5622" i="7"/>
  <c r="S5622" i="7" s="1"/>
  <c r="L5002" i="7"/>
  <c r="S5002" i="7" s="1"/>
  <c r="L6159" i="7"/>
  <c r="S6159" i="7" s="1"/>
  <c r="L5054" i="7"/>
  <c r="S5054" i="7" s="1"/>
  <c r="L5273" i="7"/>
  <c r="S5273" i="7" s="1"/>
  <c r="L1618" i="7"/>
  <c r="S1618" i="7" s="1"/>
  <c r="L1424" i="7"/>
  <c r="L321" i="7"/>
  <c r="L1974" i="7"/>
  <c r="L2118" i="7"/>
  <c r="L2254" i="7"/>
  <c r="L2382" i="7"/>
  <c r="L2526" i="7"/>
  <c r="L2985" i="7"/>
  <c r="L3121" i="7"/>
  <c r="L4295" i="7"/>
  <c r="L4327" i="7"/>
  <c r="L4359" i="7"/>
  <c r="L4391" i="7"/>
  <c r="L1946" i="7"/>
  <c r="L2082" i="7"/>
  <c r="L2226" i="7"/>
  <c r="L2386" i="7"/>
  <c r="L2522" i="7"/>
  <c r="L2650" i="7"/>
  <c r="L3021" i="7"/>
  <c r="L4858" i="7"/>
  <c r="S4858" i="7" s="1"/>
  <c r="L1800" i="7"/>
  <c r="S1800" i="7" s="1"/>
  <c r="L3891" i="7"/>
  <c r="L4681" i="7"/>
  <c r="S4681" i="7" s="1"/>
  <c r="L5702" i="7"/>
  <c r="S5702" i="7" s="1"/>
  <c r="L5295" i="7"/>
  <c r="L5010" i="7"/>
  <c r="N457" i="7"/>
  <c r="O457" i="7" s="1"/>
  <c r="L1084" i="7"/>
  <c r="S1084" i="7" s="1"/>
  <c r="L1308" i="7"/>
  <c r="S1308" i="7" s="1"/>
  <c r="L1982" i="7"/>
  <c r="L2126" i="7"/>
  <c r="L2262" i="7"/>
  <c r="L2454" i="7"/>
  <c r="L2897" i="7"/>
  <c r="L2058" i="7"/>
  <c r="L2426" i="7"/>
  <c r="L2893" i="7"/>
  <c r="L3542" i="7"/>
  <c r="L3574" i="7"/>
  <c r="L3606" i="7"/>
  <c r="L3638" i="7"/>
  <c r="L3686" i="7"/>
  <c r="L3734" i="7"/>
  <c r="L3806" i="7"/>
  <c r="L4866" i="7"/>
  <c r="L1808" i="7"/>
  <c r="S1808" i="7" s="1"/>
  <c r="L4545" i="7"/>
  <c r="L5433" i="7"/>
  <c r="L5082" i="7"/>
  <c r="L5289" i="7"/>
  <c r="L1676" i="7"/>
  <c r="L2206" i="7"/>
  <c r="L2550" i="7"/>
  <c r="L3033" i="7"/>
  <c r="L4227" i="7"/>
  <c r="L4291" i="7"/>
  <c r="L4355" i="7"/>
  <c r="L4439" i="7"/>
  <c r="L4519" i="7"/>
  <c r="L1962" i="7"/>
  <c r="L2322" i="7"/>
  <c r="L2602" i="7"/>
  <c r="L2933" i="7"/>
  <c r="S2933" i="7" s="1"/>
  <c r="L3069" i="7"/>
  <c r="L5349" i="7"/>
  <c r="S5349" i="7" s="1"/>
  <c r="L5574" i="7"/>
  <c r="S5574" i="7" s="1"/>
  <c r="L5718" i="7"/>
  <c r="S5718" i="7" s="1"/>
  <c r="L5162" i="7"/>
  <c r="S5162" i="7" s="1"/>
  <c r="L5483" i="7"/>
  <c r="S5483" i="7" s="1"/>
  <c r="L4812" i="7"/>
  <c r="P2824" i="7"/>
  <c r="Q2824" i="7" s="1"/>
  <c r="R2824" i="7" s="1"/>
  <c r="P5354" i="7"/>
  <c r="Q5354" i="7" s="1"/>
  <c r="R5354" i="7" s="1"/>
  <c r="P6096" i="7"/>
  <c r="Q6096" i="7" s="1"/>
  <c r="R6096" i="7" s="1"/>
  <c r="P5966" i="7"/>
  <c r="Q5966" i="7" s="1"/>
  <c r="R5966" i="7" s="1"/>
  <c r="L1120" i="7"/>
  <c r="N498" i="7"/>
  <c r="O498" i="7" s="1"/>
  <c r="L3390" i="7"/>
  <c r="L4171" i="7"/>
  <c r="P680" i="7"/>
  <c r="Q680" i="7" s="1"/>
  <c r="R680" i="7" s="1"/>
  <c r="L6378" i="7"/>
  <c r="P5418" i="7"/>
  <c r="Q5418" i="7" s="1"/>
  <c r="R5418" i="7" s="1"/>
  <c r="P6184" i="7"/>
  <c r="Q6184" i="7" s="1"/>
  <c r="R6184" i="7" s="1"/>
  <c r="L617" i="7"/>
  <c r="L896" i="7"/>
  <c r="P1809" i="7"/>
  <c r="Q1809" i="7" s="1"/>
  <c r="R1809" i="7" s="1"/>
  <c r="P2836" i="7"/>
  <c r="Q2836" i="7" s="1"/>
  <c r="R2836" i="7" s="1"/>
  <c r="P2808" i="7"/>
  <c r="Q2808" i="7" s="1"/>
  <c r="R2808" i="7" s="1"/>
  <c r="P5382" i="7"/>
  <c r="Q5382" i="7" s="1"/>
  <c r="R5382" i="7" s="1"/>
  <c r="L6386" i="7"/>
  <c r="L840" i="7"/>
  <c r="L5112" i="7"/>
  <c r="L2837" i="7"/>
  <c r="S2837" i="7" s="1"/>
  <c r="P4744" i="7"/>
  <c r="Q4744" i="7" s="1"/>
  <c r="R4744" i="7" s="1"/>
  <c r="P2844" i="7"/>
  <c r="Q2844" i="7" s="1"/>
  <c r="R2844" i="7" s="1"/>
  <c r="L6390" i="7"/>
  <c r="N5797" i="7"/>
  <c r="O5797" i="7" s="1"/>
  <c r="P6152" i="7"/>
  <c r="Q6152" i="7" s="1"/>
  <c r="R6152" i="7" s="1"/>
  <c r="L1208" i="7"/>
  <c r="L1348" i="7"/>
  <c r="P688" i="7"/>
  <c r="Q688" i="7" s="1"/>
  <c r="R688" i="7" s="1"/>
  <c r="L4882" i="7"/>
  <c r="S4882" i="7" s="1"/>
  <c r="P4534" i="7"/>
  <c r="Q4534" i="7" s="1"/>
  <c r="R4534" i="7" s="1"/>
  <c r="P2740" i="7"/>
  <c r="Q2740" i="7" s="1"/>
  <c r="R2740" i="7" s="1"/>
  <c r="L4934" i="7"/>
  <c r="L5662" i="7"/>
  <c r="P5362" i="7"/>
  <c r="Q5362" i="7" s="1"/>
  <c r="R5362" i="7" s="1"/>
  <c r="L6328" i="7"/>
  <c r="P250" i="7"/>
  <c r="Q250" i="7" s="1"/>
  <c r="R250" i="7" s="1"/>
  <c r="L543" i="7"/>
  <c r="L4459" i="7"/>
  <c r="P1563" i="7"/>
  <c r="Q1563" i="7" s="1"/>
  <c r="R1563" i="7" s="1"/>
  <c r="P1757" i="7"/>
  <c r="Q1757" i="7" s="1"/>
  <c r="R1757" i="7" s="1"/>
  <c r="L4862" i="7"/>
  <c r="P4871" i="7"/>
  <c r="Q4871" i="7" s="1"/>
  <c r="R4871" i="7" s="1"/>
  <c r="L5437" i="7"/>
  <c r="P5986" i="7"/>
  <c r="Q5986" i="7" s="1"/>
  <c r="R5986" i="7" s="1"/>
  <c r="P6046" i="7"/>
  <c r="Q6046" i="7" s="1"/>
  <c r="R6046" i="7" s="1"/>
  <c r="P5398" i="7"/>
  <c r="Q5398" i="7" s="1"/>
  <c r="R5398" i="7" s="1"/>
  <c r="P6176" i="7"/>
  <c r="Q6176" i="7" s="1"/>
  <c r="R6176" i="7" s="1"/>
  <c r="P6010" i="7"/>
  <c r="Q6010" i="7" s="1"/>
  <c r="R6010" i="7" s="1"/>
  <c r="L1060" i="7"/>
  <c r="L1124" i="7"/>
  <c r="L1220" i="7"/>
  <c r="L1284" i="7"/>
  <c r="L1364" i="7"/>
  <c r="P632" i="7"/>
  <c r="Q632" i="7" s="1"/>
  <c r="R632" i="7" s="1"/>
  <c r="L2841" i="7"/>
  <c r="P4566" i="7"/>
  <c r="Q4566" i="7" s="1"/>
  <c r="R4566" i="7" s="1"/>
  <c r="P2748" i="7"/>
  <c r="Q2748" i="7" s="1"/>
  <c r="R2748" i="7" s="1"/>
  <c r="L4860" i="7"/>
  <c r="P5386" i="7"/>
  <c r="Q5386" i="7" s="1"/>
  <c r="R5386" i="7" s="1"/>
  <c r="L6422" i="7"/>
  <c r="S6422" i="7" s="1"/>
  <c r="L5190" i="7"/>
  <c r="S5190" i="7" s="1"/>
  <c r="P4740" i="7"/>
  <c r="Q4740" i="7" s="1"/>
  <c r="R4740" i="7" s="1"/>
  <c r="P4847" i="7"/>
  <c r="Q4847" i="7" s="1"/>
  <c r="R4847" i="7" s="1"/>
  <c r="P5442" i="7"/>
  <c r="Q5442" i="7" s="1"/>
  <c r="R5442" i="7" s="1"/>
  <c r="L195" i="7"/>
  <c r="P1555" i="7"/>
  <c r="Q1555" i="7" s="1"/>
  <c r="R1555" i="7" s="1"/>
  <c r="L4315" i="7"/>
  <c r="P4672" i="7"/>
  <c r="Q4672" i="7" s="1"/>
  <c r="R4672" i="7" s="1"/>
  <c r="L6316" i="7"/>
  <c r="L5126" i="7"/>
  <c r="S5126" i="7" s="1"/>
  <c r="L5373" i="7"/>
  <c r="P6030" i="7"/>
  <c r="Q6030" i="7" s="1"/>
  <c r="R6030" i="7" s="1"/>
  <c r="P5438" i="7"/>
  <c r="Q5438" i="7" s="1"/>
  <c r="R5438" i="7" s="1"/>
  <c r="L185" i="7"/>
  <c r="L417" i="7"/>
  <c r="L257" i="7"/>
  <c r="S257" i="7" s="1"/>
  <c r="N237" i="7"/>
  <c r="O237" i="7" s="1"/>
  <c r="N355" i="7"/>
  <c r="O355" i="7" s="1"/>
  <c r="N4025" i="7"/>
  <c r="O4025" i="7" s="1"/>
  <c r="P5410" i="7"/>
  <c r="Q5410" i="7" s="1"/>
  <c r="R5410" i="7" s="1"/>
  <c r="P6168" i="7"/>
  <c r="Q6168" i="7" s="1"/>
  <c r="R6168" i="7" s="1"/>
  <c r="P6148" i="7"/>
  <c r="Q6148" i="7" s="1"/>
  <c r="R6148" i="7" s="1"/>
  <c r="P6264" i="7"/>
  <c r="Q6264" i="7" s="1"/>
  <c r="R6264" i="7" s="1"/>
  <c r="L369" i="7"/>
  <c r="L864" i="7"/>
  <c r="L4123" i="7"/>
  <c r="P4708" i="7"/>
  <c r="Q4708" i="7" s="1"/>
  <c r="R4708" i="7" s="1"/>
  <c r="P6156" i="7"/>
  <c r="Q6156" i="7" s="1"/>
  <c r="R6156" i="7" s="1"/>
  <c r="P4724" i="7"/>
  <c r="Q4724" i="7" s="1"/>
  <c r="R4724" i="7" s="1"/>
  <c r="P2744" i="7"/>
  <c r="Q2744" i="7" s="1"/>
  <c r="R2744" i="7" s="1"/>
  <c r="P5434" i="7"/>
  <c r="Q5434" i="7" s="1"/>
  <c r="R5434" i="7" s="1"/>
  <c r="L573" i="7"/>
  <c r="L888" i="7"/>
  <c r="P1677" i="7"/>
  <c r="Q1677" i="7" s="1"/>
  <c r="R1677" i="7" s="1"/>
  <c r="P1825" i="7"/>
  <c r="Q1825" i="7" s="1"/>
  <c r="R1825" i="7" s="1"/>
  <c r="P2752" i="7"/>
  <c r="Q2752" i="7" s="1"/>
  <c r="R2752" i="7" s="1"/>
  <c r="L6406" i="7"/>
  <c r="P5497" i="7"/>
  <c r="Q5497" i="7" s="1"/>
  <c r="R5497" i="7" s="1"/>
  <c r="L413" i="7"/>
  <c r="L1670" i="7"/>
  <c r="L1478" i="7"/>
  <c r="L1216" i="7"/>
  <c r="S1216" i="7" s="1"/>
  <c r="L1380" i="7"/>
  <c r="P1781" i="7"/>
  <c r="Q1781" i="7" s="1"/>
  <c r="R1781" i="7" s="1"/>
  <c r="P1841" i="7"/>
  <c r="Q1841" i="7" s="1"/>
  <c r="R1841" i="7" s="1"/>
  <c r="P2756" i="7"/>
  <c r="Q2756" i="7" s="1"/>
  <c r="R2756" i="7" s="1"/>
  <c r="P5232" i="7"/>
  <c r="Q5232" i="7" s="1"/>
  <c r="R5232" i="7" s="1"/>
  <c r="L5694" i="7"/>
  <c r="L5285" i="7"/>
  <c r="L6306" i="7"/>
  <c r="P4895" i="7"/>
  <c r="Q4895" i="7" s="1"/>
  <c r="R4895" i="7" s="1"/>
  <c r="L5690" i="7"/>
  <c r="P426" i="7"/>
  <c r="Q426" i="7" s="1"/>
  <c r="R426" i="7" s="1"/>
  <c r="L3134" i="7"/>
  <c r="S3134" i="7" s="1"/>
  <c r="L4443" i="7"/>
  <c r="S4443" i="7" s="1"/>
  <c r="P1627" i="7"/>
  <c r="Q1627" i="7" s="1"/>
  <c r="R1627" i="7" s="1"/>
  <c r="L5630" i="7"/>
  <c r="P4903" i="7"/>
  <c r="Q4903" i="7" s="1"/>
  <c r="R4903" i="7" s="1"/>
  <c r="L5698" i="7"/>
  <c r="L6344" i="7"/>
  <c r="L4846" i="7"/>
  <c r="P5525" i="7"/>
  <c r="Q5525" i="7" s="1"/>
  <c r="R5525" i="7" s="1"/>
  <c r="P5430" i="7"/>
  <c r="Q5430" i="7" s="1"/>
  <c r="R5430" i="7" s="1"/>
  <c r="P6200" i="7"/>
  <c r="Q6200" i="7" s="1"/>
  <c r="R6200" i="7" s="1"/>
  <c r="L900" i="7"/>
  <c r="L964" i="7"/>
  <c r="L1072" i="7"/>
  <c r="L1136" i="7"/>
  <c r="L1204" i="7"/>
  <c r="L1332" i="7"/>
  <c r="N279" i="7"/>
  <c r="O279" i="7" s="1"/>
  <c r="P664" i="7"/>
  <c r="Q664" i="7" s="1"/>
  <c r="R664" i="7" s="1"/>
  <c r="P1515" i="7"/>
  <c r="Q1515" i="7" s="1"/>
  <c r="R1515" i="7" s="1"/>
  <c r="N163" i="7"/>
  <c r="O163" i="7" s="1"/>
  <c r="P2764" i="7"/>
  <c r="Q2764" i="7" s="1"/>
  <c r="R2764" i="7" s="1"/>
  <c r="L4886" i="7"/>
  <c r="S4886" i="7" s="1"/>
  <c r="P4815" i="7"/>
  <c r="Q4815" i="7" s="1"/>
  <c r="R4815" i="7" s="1"/>
  <c r="L5646" i="7"/>
  <c r="L6135" i="7"/>
  <c r="P4879" i="7"/>
  <c r="Q4879" i="7" s="1"/>
  <c r="R4879" i="7" s="1"/>
  <c r="L5303" i="7"/>
  <c r="L5578" i="7"/>
  <c r="L5915" i="7"/>
  <c r="L261" i="7"/>
  <c r="L1740" i="7"/>
  <c r="L4235" i="7"/>
  <c r="L4363" i="7"/>
  <c r="P1531" i="7"/>
  <c r="Q1531" i="7" s="1"/>
  <c r="R1531" i="7" s="1"/>
  <c r="L2747" i="7"/>
  <c r="L5309" i="7"/>
  <c r="P5406" i="7"/>
  <c r="Q5406" i="7" s="1"/>
  <c r="R5406" i="7" s="1"/>
  <c r="L4894" i="7"/>
  <c r="L5785" i="7"/>
  <c r="S5785" i="7" s="1"/>
  <c r="P4624" i="7"/>
  <c r="Q4624" i="7" s="1"/>
  <c r="R4624" i="7" s="1"/>
  <c r="P5517" i="7"/>
  <c r="Q5517" i="7" s="1"/>
  <c r="R5517" i="7" s="1"/>
  <c r="P6050" i="7"/>
  <c r="Q6050" i="7" s="1"/>
  <c r="R6050" i="7" s="1"/>
  <c r="N5908" i="7"/>
  <c r="O5908" i="7" s="1"/>
  <c r="P6144" i="7"/>
  <c r="Q6144" i="7" s="1"/>
  <c r="R6144" i="7" s="1"/>
  <c r="P6022" i="7"/>
  <c r="Q6022" i="7" s="1"/>
  <c r="R6022" i="7" s="1"/>
  <c r="P6054" i="7"/>
  <c r="Q6054" i="7" s="1"/>
  <c r="R6054" i="7" s="1"/>
  <c r="L441" i="7"/>
  <c r="L374" i="7"/>
  <c r="S374" i="7" s="1"/>
  <c r="L1495" i="7"/>
  <c r="L1615" i="7"/>
  <c r="L286" i="7"/>
  <c r="L904" i="7"/>
  <c r="L4936" i="7"/>
  <c r="L4075" i="7"/>
  <c r="P6272" i="7"/>
  <c r="Q6272" i="7" s="1"/>
  <c r="R6272" i="7" s="1"/>
  <c r="L239" i="7"/>
  <c r="P6124" i="7"/>
  <c r="Q6124" i="7" s="1"/>
  <c r="R6124" i="7" s="1"/>
  <c r="L928" i="7"/>
  <c r="L3358" i="7"/>
  <c r="P88" i="7"/>
  <c r="Q88" i="7" s="1"/>
  <c r="R88" i="7" s="1"/>
  <c r="L3868" i="7"/>
  <c r="P2864" i="7"/>
  <c r="Q2864" i="7" s="1"/>
  <c r="R2864" i="7" s="1"/>
  <c r="P2784" i="7"/>
  <c r="Q2784" i="7" s="1"/>
  <c r="R2784" i="7" s="1"/>
  <c r="L363" i="7"/>
  <c r="L1224" i="7"/>
  <c r="L1328" i="7"/>
  <c r="S1328" i="7" s="1"/>
  <c r="P1685" i="7"/>
  <c r="Q1685" i="7" s="1"/>
  <c r="R1685" i="7" s="1"/>
  <c r="P80" i="7"/>
  <c r="Q80" i="7" s="1"/>
  <c r="R80" i="7" s="1"/>
  <c r="P1611" i="7"/>
  <c r="Q1611" i="7" s="1"/>
  <c r="R1611" i="7" s="1"/>
  <c r="L2753" i="7"/>
  <c r="L2795" i="7"/>
  <c r="S2795" i="7" s="1"/>
  <c r="L5259" i="7"/>
  <c r="L5726" i="7"/>
  <c r="L6292" i="7"/>
  <c r="S6292" i="7" s="1"/>
  <c r="L5317" i="7"/>
  <c r="L6324" i="7"/>
  <c r="L4910" i="7"/>
  <c r="L5594" i="7"/>
  <c r="P5240" i="7"/>
  <c r="Q5240" i="7" s="1"/>
  <c r="R5240" i="7" s="1"/>
  <c r="L273" i="7"/>
  <c r="S273" i="7" s="1"/>
  <c r="L347" i="7"/>
  <c r="P1523" i="7"/>
  <c r="Q1523" i="7" s="1"/>
  <c r="R1523" i="7" s="1"/>
  <c r="L3166" i="7"/>
  <c r="S3166" i="7" s="1"/>
  <c r="L4427" i="7"/>
  <c r="S4427" i="7" s="1"/>
  <c r="L5455" i="7"/>
  <c r="L5341" i="7"/>
  <c r="S5341" i="7" s="1"/>
  <c r="L5730" i="7"/>
  <c r="P5541" i="7"/>
  <c r="Q5541" i="7" s="1"/>
  <c r="R5541" i="7" s="1"/>
  <c r="L884" i="7"/>
  <c r="L948" i="7"/>
  <c r="L1040" i="7"/>
  <c r="L1184" i="7"/>
  <c r="L1384" i="7"/>
  <c r="P4712" i="7"/>
  <c r="Q4712" i="7" s="1"/>
  <c r="R4712" i="7" s="1"/>
  <c r="P4640" i="7"/>
  <c r="Q4640" i="7" s="1"/>
  <c r="R4640" i="7" s="1"/>
  <c r="P1579" i="7"/>
  <c r="Q1579" i="7" s="1"/>
  <c r="R1579" i="7" s="1"/>
  <c r="L5678" i="7"/>
  <c r="L6167" i="7"/>
  <c r="P5223" i="7"/>
  <c r="Q5223" i="7" s="1"/>
  <c r="R5223" i="7" s="1"/>
  <c r="L5301" i="7"/>
  <c r="P4700" i="7"/>
  <c r="Q4700" i="7" s="1"/>
  <c r="R4700" i="7" s="1"/>
  <c r="L5110" i="7"/>
  <c r="S5110" i="7" s="1"/>
  <c r="L5738" i="7"/>
  <c r="S5738" i="7" s="1"/>
  <c r="L619" i="7"/>
  <c r="L4219" i="7"/>
  <c r="L4347" i="7"/>
  <c r="L2799" i="7"/>
  <c r="L4982" i="7"/>
  <c r="P5422" i="7"/>
  <c r="Q5422" i="7" s="1"/>
  <c r="R5422" i="7" s="1"/>
  <c r="P4887" i="7"/>
  <c r="Q4887" i="7" s="1"/>
  <c r="R4887" i="7" s="1"/>
  <c r="L5714" i="7"/>
  <c r="P2848" i="7"/>
  <c r="Q2848" i="7" s="1"/>
  <c r="R2848" i="7" s="1"/>
  <c r="L5409" i="7"/>
  <c r="P5390" i="7"/>
  <c r="Q5390" i="7" s="1"/>
  <c r="R5390" i="7" s="1"/>
  <c r="L1666" i="7"/>
  <c r="S1666" i="7" s="1"/>
  <c r="L1132" i="7"/>
  <c r="P1741" i="7"/>
  <c r="Q1741" i="7" s="1"/>
  <c r="R1741" i="7" s="1"/>
  <c r="L4780" i="7"/>
  <c r="L4786" i="7"/>
  <c r="S4786" i="7" s="1"/>
  <c r="P2788" i="7"/>
  <c r="Q2788" i="7" s="1"/>
  <c r="R2788" i="7" s="1"/>
  <c r="L6394" i="7"/>
  <c r="P5549" i="7"/>
  <c r="Q5549" i="7" s="1"/>
  <c r="R5549" i="7" s="1"/>
  <c r="L952" i="7"/>
  <c r="P1833" i="7"/>
  <c r="Q1833" i="7" s="1"/>
  <c r="R1833" i="7" s="1"/>
  <c r="L4155" i="7"/>
  <c r="S4155" i="7" s="1"/>
  <c r="P1745" i="7"/>
  <c r="Q1745" i="7" s="1"/>
  <c r="R1745" i="7" s="1"/>
  <c r="L4828" i="7"/>
  <c r="P2876" i="7"/>
  <c r="Q2876" i="7" s="1"/>
  <c r="R2876" i="7" s="1"/>
  <c r="P1753" i="7"/>
  <c r="Q1753" i="7" s="1"/>
  <c r="R1753" i="7" s="1"/>
  <c r="P5370" i="7"/>
  <c r="Q5370" i="7" s="1"/>
  <c r="R5370" i="7" s="1"/>
  <c r="P6104" i="7"/>
  <c r="Q6104" i="7" s="1"/>
  <c r="R6104" i="7" s="1"/>
  <c r="P6116" i="7"/>
  <c r="Q6116" i="7" s="1"/>
  <c r="R6116" i="7" s="1"/>
  <c r="L1558" i="7"/>
  <c r="L980" i="7"/>
  <c r="L2682" i="7"/>
  <c r="P2804" i="7"/>
  <c r="Q2804" i="7" s="1"/>
  <c r="R2804" i="7" s="1"/>
  <c r="L4844" i="7"/>
  <c r="P5338" i="7"/>
  <c r="Q5338" i="7" s="1"/>
  <c r="R5338" i="7" s="1"/>
  <c r="P5565" i="7"/>
  <c r="Q5565" i="7" s="1"/>
  <c r="R5565" i="7" s="1"/>
  <c r="L206" i="7"/>
  <c r="L2656" i="7"/>
  <c r="P2812" i="7"/>
  <c r="Q2812" i="7" s="1"/>
  <c r="R2812" i="7" s="1"/>
  <c r="P4588" i="7"/>
  <c r="Q4588" i="7" s="1"/>
  <c r="R4588" i="7" s="1"/>
  <c r="P2816" i="7"/>
  <c r="Q2816" i="7" s="1"/>
  <c r="R2816" i="7" s="1"/>
  <c r="P6132" i="7"/>
  <c r="Q6132" i="7" s="1"/>
  <c r="R6132" i="7" s="1"/>
  <c r="L1172" i="7"/>
  <c r="L1232" i="7"/>
  <c r="L1336" i="7"/>
  <c r="N262" i="7"/>
  <c r="O262" i="7" s="1"/>
  <c r="L3375" i="7"/>
  <c r="L4538" i="7"/>
  <c r="L4850" i="7"/>
  <c r="L4011" i="7"/>
  <c r="L5291" i="7"/>
  <c r="L5758" i="7"/>
  <c r="L4830" i="7"/>
  <c r="L5206" i="7"/>
  <c r="P4831" i="7"/>
  <c r="Q4831" i="7" s="1"/>
  <c r="R4831" i="7" s="1"/>
  <c r="L4998" i="7"/>
  <c r="L5754" i="7"/>
  <c r="L6300" i="7"/>
  <c r="L14" i="7"/>
  <c r="L4475" i="7"/>
  <c r="P1499" i="7"/>
  <c r="Q1499" i="7" s="1"/>
  <c r="R1499" i="7" s="1"/>
  <c r="L4950" i="7"/>
  <c r="L5487" i="7"/>
  <c r="L5174" i="7"/>
  <c r="L5634" i="7"/>
  <c r="P5493" i="7"/>
  <c r="Q5493" i="7" s="1"/>
  <c r="R5493" i="7" s="1"/>
  <c r="L1048" i="7"/>
  <c r="L1236" i="7"/>
  <c r="L1352" i="7"/>
  <c r="L3142" i="7"/>
  <c r="L3995" i="7"/>
  <c r="L4966" i="7"/>
  <c r="S4966" i="7" s="1"/>
  <c r="L5710" i="7"/>
  <c r="P4728" i="7"/>
  <c r="Q4728" i="7" s="1"/>
  <c r="R4728" i="7" s="1"/>
  <c r="L5421" i="7"/>
  <c r="S5421" i="7" s="1"/>
  <c r="L5393" i="7"/>
  <c r="P138" i="7"/>
  <c r="Q138" i="7" s="1"/>
  <c r="R138" i="7" s="1"/>
  <c r="P1475" i="7"/>
  <c r="Q1475" i="7" s="1"/>
  <c r="R1475" i="7" s="1"/>
  <c r="L4203" i="7"/>
  <c r="L4331" i="7"/>
  <c r="P1659" i="7"/>
  <c r="Q1659" i="7" s="1"/>
  <c r="R1659" i="7" s="1"/>
  <c r="L1598" i="7"/>
  <c r="S1598" i="7" s="1"/>
  <c r="L1530" i="7"/>
  <c r="S1530" i="7" s="1"/>
  <c r="L319" i="7"/>
  <c r="S319" i="7" s="1"/>
  <c r="L5299" i="7"/>
  <c r="P6131" i="7"/>
  <c r="Q6131" i="7" s="1"/>
  <c r="R6131" i="7" s="1"/>
  <c r="L5451" i="7"/>
  <c r="L2294" i="7"/>
  <c r="L2574" i="7"/>
  <c r="S2574" i="7" s="1"/>
  <c r="L2993" i="7"/>
  <c r="L2234" i="7"/>
  <c r="L3849" i="7"/>
  <c r="S3849" i="7" s="1"/>
  <c r="L3598" i="7"/>
  <c r="S3598" i="7" s="1"/>
  <c r="L3630" i="7"/>
  <c r="S3630" i="7" s="1"/>
  <c r="L3710" i="7"/>
  <c r="L3762" i="7"/>
  <c r="L3814" i="7"/>
  <c r="L4431" i="7"/>
  <c r="L4495" i="7"/>
  <c r="S4495" i="7" s="1"/>
  <c r="L2570" i="7"/>
  <c r="L6320" i="7"/>
  <c r="L4135" i="7"/>
  <c r="P4763" i="7"/>
  <c r="Q4763" i="7" s="1"/>
  <c r="R4763" i="7" s="1"/>
  <c r="N1648" i="7"/>
  <c r="O1648" i="7" s="1"/>
  <c r="L3446" i="7"/>
  <c r="L3518" i="7"/>
  <c r="S3518" i="7" s="1"/>
  <c r="L2432" i="7"/>
  <c r="P4875" i="7"/>
  <c r="Q4875" i="7" s="1"/>
  <c r="R4875" i="7" s="1"/>
  <c r="N6067" i="7"/>
  <c r="O6067" i="7" s="1"/>
  <c r="L6398" i="7"/>
  <c r="S6398" i="7" s="1"/>
  <c r="L505" i="7"/>
  <c r="L940" i="7"/>
  <c r="L2718" i="7"/>
  <c r="P4795" i="7"/>
  <c r="Q4795" i="7" s="1"/>
  <c r="R4795" i="7" s="1"/>
  <c r="L3454" i="7"/>
  <c r="S3454" i="7" s="1"/>
  <c r="L3526" i="7"/>
  <c r="L429" i="7"/>
  <c r="P1571" i="7"/>
  <c r="Q1571" i="7" s="1"/>
  <c r="R1571" i="7" s="1"/>
  <c r="L1894" i="7"/>
  <c r="L2038" i="7"/>
  <c r="L2174" i="7"/>
  <c r="S2174" i="7" s="1"/>
  <c r="L2310" i="7"/>
  <c r="L2438" i="7"/>
  <c r="L2598" i="7"/>
  <c r="L2734" i="7"/>
  <c r="L3009" i="7"/>
  <c r="L4585" i="7"/>
  <c r="S4585" i="7" s="1"/>
  <c r="L1790" i="7"/>
  <c r="L2074" i="7"/>
  <c r="L2370" i="7"/>
  <c r="L2642" i="7"/>
  <c r="L3077" i="7"/>
  <c r="L3594" i="7"/>
  <c r="L3626" i="7"/>
  <c r="L3690" i="7"/>
  <c r="L3722" i="7"/>
  <c r="L3758" i="7"/>
  <c r="L3794" i="7"/>
  <c r="L3826" i="7"/>
  <c r="L5397" i="7"/>
  <c r="L4942" i="7"/>
  <c r="L5106" i="7"/>
  <c r="S5106" i="7" s="1"/>
  <c r="L461" i="7"/>
  <c r="S461" i="7" s="1"/>
  <c r="L1440" i="7"/>
  <c r="S1440" i="7" s="1"/>
  <c r="L50" i="7"/>
  <c r="S50" i="7" s="1"/>
  <c r="L820" i="7"/>
  <c r="L1626" i="7"/>
  <c r="L1756" i="7"/>
  <c r="L433" i="7"/>
  <c r="S433" i="7" s="1"/>
  <c r="L1870" i="7"/>
  <c r="S1870" i="7" s="1"/>
  <c r="L2150" i="7"/>
  <c r="L3089" i="7"/>
  <c r="L3883" i="7"/>
  <c r="S3883" i="7" s="1"/>
  <c r="L4287" i="7"/>
  <c r="S4287" i="7" s="1"/>
  <c r="L4351" i="7"/>
  <c r="S4351" i="7" s="1"/>
  <c r="L4383" i="7"/>
  <c r="L4419" i="7"/>
  <c r="S4419" i="7" s="1"/>
  <c r="L4451" i="7"/>
  <c r="S4451" i="7" s="1"/>
  <c r="L4483" i="7"/>
  <c r="S4483" i="7" s="1"/>
  <c r="L4515" i="7"/>
  <c r="S4515" i="7" s="1"/>
  <c r="L1906" i="7"/>
  <c r="L3378" i="7"/>
  <c r="L4721" i="7"/>
  <c r="L4826" i="7"/>
  <c r="L3859" i="7"/>
  <c r="L5182" i="7"/>
  <c r="L5369" i="7"/>
  <c r="L6310" i="7"/>
  <c r="S6310" i="7" s="1"/>
  <c r="L1562" i="7"/>
  <c r="L377" i="7"/>
  <c r="S377" i="7" s="1"/>
  <c r="L1456" i="7"/>
  <c r="S1456" i="7" s="1"/>
  <c r="L1950" i="7"/>
  <c r="L2086" i="7"/>
  <c r="L2230" i="7"/>
  <c r="L2494" i="7"/>
  <c r="L1954" i="7"/>
  <c r="L2594" i="7"/>
  <c r="L3976" i="7"/>
  <c r="L5166" i="7"/>
  <c r="L5333" i="7"/>
  <c r="L5138" i="7"/>
  <c r="L5235" i="7"/>
  <c r="P146" i="7"/>
  <c r="Q146" i="7" s="1"/>
  <c r="R146" i="7" s="1"/>
  <c r="N1774" i="7"/>
  <c r="O1774" i="7" s="1"/>
  <c r="L1886" i="7"/>
  <c r="S1886" i="7" s="1"/>
  <c r="L2030" i="7"/>
  <c r="S2030" i="7" s="1"/>
  <c r="L2166" i="7"/>
  <c r="L2302" i="7"/>
  <c r="L2430" i="7"/>
  <c r="L2654" i="7"/>
  <c r="L4399" i="7"/>
  <c r="L4511" i="7"/>
  <c r="L2706" i="7"/>
  <c r="L5050" i="7"/>
  <c r="L5315" i="7"/>
  <c r="L6105" i="7"/>
  <c r="L5058" i="7"/>
  <c r="L5311" i="7"/>
  <c r="L4727" i="7"/>
  <c r="L1590" i="7"/>
  <c r="S1590" i="7" s="1"/>
  <c r="L1008" i="7"/>
  <c r="L5114" i="7"/>
  <c r="S5114" i="7" s="1"/>
  <c r="L956" i="7"/>
  <c r="S956" i="7" s="1"/>
  <c r="L2614" i="7"/>
  <c r="L2122" i="7"/>
  <c r="L2354" i="7"/>
  <c r="L3093" i="7"/>
  <c r="L3754" i="7"/>
  <c r="L5903" i="7"/>
  <c r="S5903" i="7" s="1"/>
  <c r="L4307" i="7"/>
  <c r="S4307" i="7" s="1"/>
  <c r="L5279" i="7"/>
  <c r="L4087" i="7"/>
  <c r="L4151" i="7"/>
  <c r="L4231" i="7"/>
  <c r="L3442" i="7"/>
  <c r="L3510" i="7"/>
  <c r="L6426" i="7"/>
  <c r="L6233" i="7"/>
  <c r="L1036" i="7"/>
  <c r="S1036" i="7" s="1"/>
  <c r="L3430" i="7"/>
  <c r="L3498" i="7"/>
  <c r="L797" i="7"/>
  <c r="P3641" i="7"/>
  <c r="Q3641" i="7" s="1"/>
  <c r="R3641" i="7" s="1"/>
  <c r="L4864" i="7"/>
  <c r="S4864" i="7" s="1"/>
  <c r="P4861" i="7"/>
  <c r="Q4861" i="7" s="1"/>
  <c r="R4861" i="7" s="1"/>
  <c r="L406" i="7"/>
  <c r="P1829" i="7"/>
  <c r="Q1829" i="7" s="1"/>
  <c r="R1829" i="7" s="1"/>
  <c r="P4704" i="7"/>
  <c r="Q4704" i="7" s="1"/>
  <c r="R4704" i="7" s="1"/>
  <c r="L5227" i="7"/>
  <c r="L924" i="7"/>
  <c r="S924" i="7" s="1"/>
  <c r="L1116" i="7"/>
  <c r="S1116" i="7" s="1"/>
  <c r="L2026" i="7"/>
  <c r="L2989" i="7"/>
  <c r="L3566" i="7"/>
  <c r="S3566" i="7" s="1"/>
  <c r="L3662" i="7"/>
  <c r="S3662" i="7" s="1"/>
  <c r="L1522" i="7"/>
  <c r="S1522" i="7" s="1"/>
  <c r="L1606" i="7"/>
  <c r="L5686" i="7"/>
  <c r="L4930" i="7"/>
  <c r="L449" i="7"/>
  <c r="L960" i="7"/>
  <c r="L2540" i="7"/>
  <c r="P608" i="7"/>
  <c r="Q608" i="7" s="1"/>
  <c r="R608" i="7" s="1"/>
  <c r="L5150" i="7"/>
  <c r="L4958" i="7"/>
  <c r="L5186" i="7"/>
  <c r="P98" i="7"/>
  <c r="Q98" i="7" s="1"/>
  <c r="R98" i="7" s="1"/>
  <c r="L988" i="7"/>
  <c r="S988" i="7" s="1"/>
  <c r="L2422" i="7"/>
  <c r="L1882" i="7"/>
  <c r="L2162" i="7"/>
  <c r="L2394" i="7"/>
  <c r="L2658" i="7"/>
  <c r="L3550" i="7"/>
  <c r="L3614" i="7"/>
  <c r="L3694" i="7"/>
  <c r="L3782" i="7"/>
  <c r="L4697" i="7"/>
  <c r="L5429" i="7"/>
  <c r="S5429" i="7" s="1"/>
  <c r="L4924" i="7"/>
  <c r="S4924" i="7" s="1"/>
  <c r="L5198" i="7"/>
  <c r="S5198" i="7" s="1"/>
  <c r="L5196" i="7"/>
  <c r="S5196" i="7" s="1"/>
  <c r="N2845" i="7"/>
  <c r="O2845" i="7" s="1"/>
  <c r="L201" i="7"/>
  <c r="L3144" i="7"/>
  <c r="L4111" i="7"/>
  <c r="L4175" i="7"/>
  <c r="L2827" i="7"/>
  <c r="L5160" i="7"/>
  <c r="L4808" i="7"/>
  <c r="L6237" i="7"/>
  <c r="L4768" i="7"/>
  <c r="S4768" i="7" s="1"/>
  <c r="L4003" i="7"/>
  <c r="L4195" i="7"/>
  <c r="L5588" i="7"/>
  <c r="L4760" i="7"/>
  <c r="P2821" i="7"/>
  <c r="Q2821" i="7" s="1"/>
  <c r="R2821" i="7" s="1"/>
  <c r="L1244" i="7"/>
  <c r="L1356" i="7"/>
  <c r="S1356" i="7" s="1"/>
  <c r="L1966" i="7"/>
  <c r="L2102" i="7"/>
  <c r="L2246" i="7"/>
  <c r="L2374" i="7"/>
  <c r="L2518" i="7"/>
  <c r="L2670" i="7"/>
  <c r="L2945" i="7"/>
  <c r="L3081" i="7"/>
  <c r="L1866" i="7"/>
  <c r="L2010" i="7"/>
  <c r="L2290" i="7"/>
  <c r="L2442" i="7"/>
  <c r="L2578" i="7"/>
  <c r="L3013" i="7"/>
  <c r="S3013" i="7" s="1"/>
  <c r="L3578" i="7"/>
  <c r="L3610" i="7"/>
  <c r="L3642" i="7"/>
  <c r="L3674" i="7"/>
  <c r="L3706" i="7"/>
  <c r="L3738" i="7"/>
  <c r="L3778" i="7"/>
  <c r="L3810" i="7"/>
  <c r="L3842" i="7"/>
  <c r="L6203" i="7"/>
  <c r="L5070" i="7"/>
  <c r="L6430" i="7"/>
  <c r="L4986" i="7"/>
  <c r="S4986" i="7" s="1"/>
  <c r="L5305" i="7"/>
  <c r="S5305" i="7" s="1"/>
  <c r="L793" i="7"/>
  <c r="L1540" i="7"/>
  <c r="L1986" i="7"/>
  <c r="L2266" i="7"/>
  <c r="L2554" i="7"/>
  <c r="L5413" i="7"/>
  <c r="L5734" i="7"/>
  <c r="L5327" i="7"/>
  <c r="L225" i="7"/>
  <c r="S225" i="7" s="1"/>
  <c r="L1482" i="7"/>
  <c r="L209" i="7"/>
  <c r="S209" i="7" s="1"/>
  <c r="L1212" i="7"/>
  <c r="S1212" i="7" s="1"/>
  <c r="L1878" i="7"/>
  <c r="L2358" i="7"/>
  <c r="L2458" i="7"/>
  <c r="L3678" i="7"/>
  <c r="L3798" i="7"/>
  <c r="L5042" i="7"/>
  <c r="S5042" i="7" s="1"/>
  <c r="L5417" i="7"/>
  <c r="L4776" i="7"/>
  <c r="S4776" i="7" s="1"/>
  <c r="L5026" i="7"/>
  <c r="L5257" i="7"/>
  <c r="L1958" i="7"/>
  <c r="L2238" i="7"/>
  <c r="S2238" i="7" s="1"/>
  <c r="L2590" i="7"/>
  <c r="S2590" i="7" s="1"/>
  <c r="L2698" i="7"/>
  <c r="L4415" i="7"/>
  <c r="S4415" i="7" s="1"/>
  <c r="L4479" i="7"/>
  <c r="S4479" i="7" s="1"/>
  <c r="N361" i="7"/>
  <c r="O361" i="7" s="1"/>
  <c r="L2066" i="7"/>
  <c r="L2362" i="7"/>
  <c r="L2634" i="7"/>
  <c r="L2965" i="7"/>
  <c r="S2965" i="7" s="1"/>
  <c r="L6187" i="7"/>
  <c r="S6187" i="7" s="1"/>
  <c r="L6143" i="7"/>
  <c r="S6143" i="7" s="1"/>
  <c r="L5237" i="7"/>
  <c r="L177" i="7"/>
  <c r="L816" i="7"/>
  <c r="S816" i="7" s="1"/>
  <c r="L609" i="7"/>
  <c r="S609" i="7" s="1"/>
  <c r="L238" i="7"/>
  <c r="L1092" i="7"/>
  <c r="L5249" i="7"/>
  <c r="S5249" i="7" s="1"/>
  <c r="L189" i="7"/>
  <c r="L892" i="7"/>
  <c r="L1004" i="7"/>
  <c r="N349" i="7"/>
  <c r="O349" i="7" s="1"/>
  <c r="L2390" i="7"/>
  <c r="L2961" i="7"/>
  <c r="L3718" i="7"/>
  <c r="L3790" i="7"/>
  <c r="S3790" i="7" s="1"/>
  <c r="L5102" i="7"/>
  <c r="S5102" i="7" s="1"/>
  <c r="L6171" i="7"/>
  <c r="S6171" i="7" s="1"/>
  <c r="L4762" i="7"/>
  <c r="S4762" i="7" s="1"/>
  <c r="L5034" i="7"/>
  <c r="S5034" i="7" s="1"/>
  <c r="L1926" i="7"/>
  <c r="L2270" i="7"/>
  <c r="L2462" i="7"/>
  <c r="L2969" i="7"/>
  <c r="L4275" i="7"/>
  <c r="S4275" i="7" s="1"/>
  <c r="L4387" i="7"/>
  <c r="L4503" i="7"/>
  <c r="S4503" i="7" s="1"/>
  <c r="L2402" i="7"/>
  <c r="L5098" i="7"/>
  <c r="L4119" i="7"/>
  <c r="L4183" i="7"/>
  <c r="L2847" i="7"/>
  <c r="L3406" i="7"/>
  <c r="L3478" i="7"/>
  <c r="L3554" i="7"/>
  <c r="L5092" i="7"/>
  <c r="L4659" i="7"/>
  <c r="P4859" i="7"/>
  <c r="Q4859" i="7" s="1"/>
  <c r="R4859" i="7" s="1"/>
  <c r="N3892" i="7"/>
  <c r="O3892" i="7" s="1"/>
  <c r="L241" i="7"/>
  <c r="S241" i="7" s="1"/>
  <c r="L64" i="7"/>
  <c r="S64" i="7" s="1"/>
  <c r="L2779" i="7"/>
  <c r="S2779" i="7" s="1"/>
  <c r="L3394" i="7"/>
  <c r="L3466" i="7"/>
  <c r="L3534" i="7"/>
  <c r="S3534" i="7" s="1"/>
  <c r="L4960" i="7"/>
  <c r="P4779" i="7"/>
  <c r="Q4779" i="7" s="1"/>
  <c r="R4779" i="7" s="1"/>
  <c r="L1646" i="7"/>
  <c r="L1551" i="7"/>
  <c r="L217" i="7"/>
  <c r="L1583" i="7"/>
  <c r="L4988" i="7"/>
  <c r="L4095" i="7"/>
  <c r="L4159" i="7"/>
  <c r="L4247" i="7"/>
  <c r="L2819" i="7"/>
  <c r="L3434" i="7"/>
  <c r="L3502" i="7"/>
  <c r="L2384" i="7"/>
  <c r="P4891" i="7"/>
  <c r="Q4891" i="7" s="1"/>
  <c r="R4891" i="7" s="1"/>
  <c r="L781" i="7"/>
  <c r="L1642" i="7"/>
  <c r="S1642" i="7" s="1"/>
  <c r="L289" i="7"/>
  <c r="S289" i="7" s="1"/>
  <c r="L972" i="7"/>
  <c r="S972" i="7" s="1"/>
  <c r="L4940" i="7"/>
  <c r="L4115" i="7"/>
  <c r="S4115" i="7" s="1"/>
  <c r="L4179" i="7"/>
  <c r="S4179" i="7" s="1"/>
  <c r="L4271" i="7"/>
  <c r="S4271" i="7" s="1"/>
  <c r="N513" i="7"/>
  <c r="O513" i="7" s="1"/>
  <c r="L3438" i="7"/>
  <c r="S3438" i="7" s="1"/>
  <c r="L3506" i="7"/>
  <c r="L3964" i="7"/>
  <c r="P2745" i="7"/>
  <c r="Q2745" i="7" s="1"/>
  <c r="R2745" i="7" s="1"/>
  <c r="L4778" i="7"/>
  <c r="L81" i="7"/>
  <c r="L1466" i="7"/>
  <c r="P151" i="7"/>
  <c r="Q151" i="7" s="1"/>
  <c r="R151" i="7" s="1"/>
  <c r="L1180" i="7"/>
  <c r="L1372" i="7"/>
  <c r="L1404" i="7"/>
  <c r="L1678" i="7"/>
  <c r="L1862" i="7"/>
  <c r="L1998" i="7"/>
  <c r="S1998" i="7" s="1"/>
  <c r="L2142" i="7"/>
  <c r="S2142" i="7" s="1"/>
  <c r="L2278" i="7"/>
  <c r="L2406" i="7"/>
  <c r="L2558" i="7"/>
  <c r="S2558" i="7" s="1"/>
  <c r="L2702" i="7"/>
  <c r="S2702" i="7" s="1"/>
  <c r="L2977" i="7"/>
  <c r="L3113" i="7"/>
  <c r="L1970" i="7"/>
  <c r="L2106" i="7"/>
  <c r="L2250" i="7"/>
  <c r="L2410" i="7"/>
  <c r="L2546" i="7"/>
  <c r="L2973" i="7"/>
  <c r="L3109" i="7"/>
  <c r="S3109" i="7" s="1"/>
  <c r="L3570" i="7"/>
  <c r="L3602" i="7"/>
  <c r="L3634" i="7"/>
  <c r="L3666" i="7"/>
  <c r="L3698" i="7"/>
  <c r="L3730" i="7"/>
  <c r="L3770" i="7"/>
  <c r="L3802" i="7"/>
  <c r="L3834" i="7"/>
  <c r="N317" i="7"/>
  <c r="O317" i="7" s="1"/>
  <c r="L4575" i="7"/>
  <c r="S4575" i="7" s="1"/>
  <c r="L5006" i="7"/>
  <c r="L5217" i="7"/>
  <c r="S5217" i="7" s="1"/>
  <c r="L5789" i="7"/>
  <c r="S5789" i="7" s="1"/>
  <c r="L5178" i="7"/>
  <c r="L6139" i="7"/>
  <c r="S6139" i="7" s="1"/>
  <c r="L5170" i="7"/>
  <c r="S5170" i="7" s="1"/>
  <c r="L341" i="7"/>
  <c r="S341" i="7" s="1"/>
  <c r="L1486" i="7"/>
  <c r="L1910" i="7"/>
  <c r="L2046" i="7"/>
  <c r="L2182" i="7"/>
  <c r="L2318" i="7"/>
  <c r="S2318" i="7" s="1"/>
  <c r="L2446" i="7"/>
  <c r="L2606" i="7"/>
  <c r="S2606" i="7" s="1"/>
  <c r="L2921" i="7"/>
  <c r="L3057" i="7"/>
  <c r="L4279" i="7"/>
  <c r="S4279" i="7" s="1"/>
  <c r="L4311" i="7"/>
  <c r="S4311" i="7" s="1"/>
  <c r="L4343" i="7"/>
  <c r="S4343" i="7" s="1"/>
  <c r="L4375" i="7"/>
  <c r="S4375" i="7" s="1"/>
  <c r="L1874" i="7"/>
  <c r="L2018" i="7"/>
  <c r="L2154" i="7"/>
  <c r="L2298" i="7"/>
  <c r="L2450" i="7"/>
  <c r="L2586" i="7"/>
  <c r="L2949" i="7"/>
  <c r="S2949" i="7" s="1"/>
  <c r="L3085" i="7"/>
  <c r="L4649" i="7"/>
  <c r="S4649" i="7" s="1"/>
  <c r="L5267" i="7"/>
  <c r="S5267" i="7" s="1"/>
  <c r="L5381" i="7"/>
  <c r="L5766" i="7"/>
  <c r="S5766" i="7" s="1"/>
  <c r="L5927" i="7"/>
  <c r="S5927" i="7" s="1"/>
  <c r="L5475" i="7"/>
  <c r="S5475" i="7" s="1"/>
  <c r="L5313" i="7"/>
  <c r="S5313" i="7" s="1"/>
  <c r="L1260" i="7"/>
  <c r="S1260" i="7" s="1"/>
  <c r="L1918" i="7"/>
  <c r="L2054" i="7"/>
  <c r="L2198" i="7"/>
  <c r="L2326" i="7"/>
  <c r="L2542" i="7"/>
  <c r="S2542" i="7" s="1"/>
  <c r="L3025" i="7"/>
  <c r="L1922" i="7"/>
  <c r="L2194" i="7"/>
  <c r="L2562" i="7"/>
  <c r="L3029" i="7"/>
  <c r="S3029" i="7" s="1"/>
  <c r="L3558" i="7"/>
  <c r="L3590" i="7"/>
  <c r="L3622" i="7"/>
  <c r="L3654" i="7"/>
  <c r="L3702" i="7"/>
  <c r="L3774" i="7"/>
  <c r="L3838" i="7"/>
  <c r="L5385" i="7"/>
  <c r="L4954" i="7"/>
  <c r="S4954" i="7" s="1"/>
  <c r="L5194" i="7"/>
  <c r="S5194" i="7" s="1"/>
  <c r="L1506" i="7"/>
  <c r="S1506" i="7" s="1"/>
  <c r="L2398" i="7"/>
  <c r="L2905" i="7"/>
  <c r="L4259" i="7"/>
  <c r="S4259" i="7" s="1"/>
  <c r="L4323" i="7"/>
  <c r="L4407" i="7"/>
  <c r="S4407" i="7" s="1"/>
  <c r="L4471" i="7"/>
  <c r="L1814" i="7"/>
  <c r="L2170" i="7"/>
  <c r="L2466" i="7"/>
  <c r="L2686" i="7"/>
  <c r="S2686" i="7" s="1"/>
  <c r="L2997" i="7"/>
  <c r="S2997" i="7" s="1"/>
  <c r="L1816" i="7"/>
  <c r="S1816" i="7" s="1"/>
  <c r="L5209" i="7"/>
  <c r="S5209" i="7" s="1"/>
  <c r="L5654" i="7"/>
  <c r="S5654" i="7" s="1"/>
  <c r="L4994" i="7"/>
  <c r="S4994" i="7" s="1"/>
  <c r="L5449" i="7"/>
  <c r="L6123" i="7"/>
  <c r="S6123" i="7" s="1"/>
  <c r="L4990" i="7"/>
  <c r="S4990" i="7" s="1"/>
  <c r="L74" i="7"/>
  <c r="L1654" i="7"/>
  <c r="S1654" i="7" s="1"/>
  <c r="L876" i="7"/>
  <c r="S876" i="7" s="1"/>
  <c r="P1821" i="7"/>
  <c r="Q1821" i="7" s="1"/>
  <c r="R1821" i="7" s="1"/>
  <c r="L3980" i="7"/>
  <c r="L4554" i="7"/>
  <c r="P2820" i="7"/>
  <c r="Q2820" i="7" s="1"/>
  <c r="R2820" i="7" s="1"/>
  <c r="L4922" i="7"/>
  <c r="P6222" i="7"/>
  <c r="Q6222" i="7" s="1"/>
  <c r="R6222" i="7" s="1"/>
  <c r="P5426" i="7"/>
  <c r="Q5426" i="7" s="1"/>
  <c r="R5426" i="7" s="1"/>
  <c r="L6410" i="7"/>
  <c r="P6026" i="7"/>
  <c r="Q6026" i="7" s="1"/>
  <c r="R6026" i="7" s="1"/>
  <c r="L996" i="7"/>
  <c r="L4107" i="7"/>
  <c r="S4107" i="7" s="1"/>
  <c r="P1777" i="7"/>
  <c r="Q1777" i="7" s="1"/>
  <c r="R1777" i="7" s="1"/>
  <c r="L4892" i="7"/>
  <c r="P4748" i="7"/>
  <c r="Q4748" i="7" s="1"/>
  <c r="R4748" i="7" s="1"/>
  <c r="L4900" i="7"/>
  <c r="P2856" i="7"/>
  <c r="Q2856" i="7" s="1"/>
  <c r="R2856" i="7" s="1"/>
  <c r="P6276" i="7"/>
  <c r="Q6276" i="7" s="1"/>
  <c r="R6276" i="7" s="1"/>
  <c r="P6128" i="7"/>
  <c r="Q6128" i="7" s="1"/>
  <c r="R6128" i="7" s="1"/>
  <c r="P5557" i="7"/>
  <c r="Q5557" i="7" s="1"/>
  <c r="R5557" i="7" s="1"/>
  <c r="L414" i="7"/>
  <c r="L1028" i="7"/>
  <c r="N506" i="7"/>
  <c r="O506" i="7" s="1"/>
  <c r="L4764" i="7"/>
  <c r="S4764" i="7" s="1"/>
  <c r="P4608" i="7"/>
  <c r="Q4608" i="7" s="1"/>
  <c r="R4608" i="7" s="1"/>
  <c r="P6042" i="7"/>
  <c r="Q6042" i="7" s="1"/>
  <c r="R6042" i="7" s="1"/>
  <c r="P5378" i="7"/>
  <c r="Q5378" i="7" s="1"/>
  <c r="R5378" i="7" s="1"/>
  <c r="P6112" i="7"/>
  <c r="Q6112" i="7" s="1"/>
  <c r="R6112" i="7" s="1"/>
  <c r="N455" i="7"/>
  <c r="O455" i="7" s="1"/>
  <c r="P1673" i="7"/>
  <c r="Q1673" i="7" s="1"/>
  <c r="R1673" i="7" s="1"/>
  <c r="P96" i="7"/>
  <c r="Q96" i="7" s="1"/>
  <c r="R96" i="7" s="1"/>
  <c r="P1681" i="7"/>
  <c r="Q1681" i="7" s="1"/>
  <c r="R1681" i="7" s="1"/>
  <c r="L4884" i="7"/>
  <c r="P5446" i="7"/>
  <c r="Q5446" i="7" s="1"/>
  <c r="R5446" i="7" s="1"/>
  <c r="P5346" i="7"/>
  <c r="Q5346" i="7" s="1"/>
  <c r="R5346" i="7" s="1"/>
  <c r="P6204" i="7"/>
  <c r="Q6204" i="7" s="1"/>
  <c r="R6204" i="7" s="1"/>
  <c r="P5974" i="7"/>
  <c r="Q5974" i="7" s="1"/>
  <c r="R5974" i="7" s="1"/>
  <c r="L447" i="7"/>
  <c r="P394" i="7"/>
  <c r="Q394" i="7" s="1"/>
  <c r="R394" i="7" s="1"/>
  <c r="L1156" i="7"/>
  <c r="L1304" i="7"/>
  <c r="L1396" i="7"/>
  <c r="P560" i="7"/>
  <c r="Q560" i="7" s="1"/>
  <c r="R560" i="7" s="1"/>
  <c r="P4696" i="7"/>
  <c r="Q4696" i="7" s="1"/>
  <c r="R4696" i="7" s="1"/>
  <c r="L2714" i="7"/>
  <c r="L3847" i="7"/>
  <c r="S3847" i="7" s="1"/>
  <c r="L4820" i="7"/>
  <c r="L3371" i="7"/>
  <c r="P1761" i="7"/>
  <c r="Q1761" i="7" s="1"/>
  <c r="R1761" i="7" s="1"/>
  <c r="L5253" i="7"/>
  <c r="L4878" i="7"/>
  <c r="S4878" i="7" s="1"/>
  <c r="P4863" i="7"/>
  <c r="Q4863" i="7" s="1"/>
  <c r="R4863" i="7" s="1"/>
  <c r="L5287" i="7"/>
  <c r="L5658" i="7"/>
  <c r="S5658" i="7" s="1"/>
  <c r="L5425" i="7"/>
  <c r="L353" i="7"/>
  <c r="S353" i="7" s="1"/>
  <c r="L1580" i="7"/>
  <c r="L4523" i="7"/>
  <c r="S4523" i="7" s="1"/>
  <c r="L5014" i="7"/>
  <c r="L5666" i="7"/>
  <c r="L6308" i="7"/>
  <c r="L5441" i="7"/>
  <c r="P5509" i="7"/>
  <c r="Q5509" i="7" s="1"/>
  <c r="R5509" i="7" s="1"/>
  <c r="P5946" i="7"/>
  <c r="Q5946" i="7" s="1"/>
  <c r="R5946" i="7" s="1"/>
  <c r="P122" i="7"/>
  <c r="Q122" i="7" s="1"/>
  <c r="R122" i="7" s="1"/>
  <c r="L491" i="7"/>
  <c r="L1024" i="7"/>
  <c r="S1024" i="7" s="1"/>
  <c r="L1096" i="7"/>
  <c r="L1168" i="7"/>
  <c r="S1168" i="7" s="1"/>
  <c r="L1248" i="7"/>
  <c r="L1320" i="7"/>
  <c r="L1400" i="7"/>
  <c r="P1749" i="7"/>
  <c r="Q1749" i="7" s="1"/>
  <c r="R1749" i="7" s="1"/>
  <c r="L3174" i="7"/>
  <c r="S3174" i="7" s="1"/>
  <c r="L5307" i="7"/>
  <c r="S5307" i="7" s="1"/>
  <c r="L5742" i="7"/>
  <c r="L6340" i="7"/>
  <c r="S6340" i="7" s="1"/>
  <c r="P2877" i="7"/>
  <c r="Q2877" i="7" s="1"/>
  <c r="R2877" i="7" s="1"/>
  <c r="P2768" i="7"/>
  <c r="Q2768" i="7" s="1"/>
  <c r="R2768" i="7" s="1"/>
  <c r="L4868" i="7"/>
  <c r="L5271" i="7"/>
  <c r="L5674" i="7"/>
  <c r="L6423" i="7"/>
  <c r="P362" i="7"/>
  <c r="Q362" i="7" s="1"/>
  <c r="R362" i="7" s="1"/>
  <c r="L4251" i="7"/>
  <c r="S4251" i="7" s="1"/>
  <c r="L4379" i="7"/>
  <c r="S4379" i="7" s="1"/>
  <c r="P1467" i="7"/>
  <c r="Q1467" i="7" s="1"/>
  <c r="R1467" i="7" s="1"/>
  <c r="P4692" i="7"/>
  <c r="Q4692" i="7" s="1"/>
  <c r="R4692" i="7" s="1"/>
  <c r="L4918" i="7"/>
  <c r="L5277" i="7"/>
  <c r="P4823" i="7"/>
  <c r="Q4823" i="7" s="1"/>
  <c r="R4823" i="7" s="1"/>
  <c r="L5650" i="7"/>
  <c r="L6082" i="7"/>
  <c r="S6082" i="7" s="1"/>
  <c r="L5345" i="7"/>
  <c r="P6084" i="7"/>
  <c r="Q6084" i="7" s="1"/>
  <c r="R6084" i="7" s="1"/>
  <c r="L3374" i="7"/>
  <c r="S3374" i="7" s="1"/>
  <c r="L4675" i="7"/>
  <c r="P2852" i="7"/>
  <c r="Q2852" i="7" s="1"/>
  <c r="R2852" i="7" s="1"/>
  <c r="P2880" i="7"/>
  <c r="Q2880" i="7" s="1"/>
  <c r="R2880" i="7" s="1"/>
  <c r="P5505" i="7"/>
  <c r="Q5505" i="7" s="1"/>
  <c r="R5505" i="7" s="1"/>
  <c r="P6160" i="7"/>
  <c r="Q6160" i="7" s="1"/>
  <c r="R6160" i="7" s="1"/>
  <c r="L3999" i="7"/>
  <c r="L4187" i="7"/>
  <c r="S4187" i="7" s="1"/>
  <c r="L3366" i="7"/>
  <c r="P2796" i="7"/>
  <c r="Q2796" i="7" s="1"/>
  <c r="R2796" i="7" s="1"/>
  <c r="P6058" i="7"/>
  <c r="Q6058" i="7" s="1"/>
  <c r="R6058" i="7" s="1"/>
  <c r="L517" i="7"/>
  <c r="L318" i="7"/>
  <c r="L1064" i="7"/>
  <c r="L4796" i="7"/>
  <c r="S4796" i="7" s="1"/>
  <c r="P656" i="7"/>
  <c r="Q656" i="7" s="1"/>
  <c r="R656" i="7" s="1"/>
  <c r="L3382" i="7"/>
  <c r="P2884" i="7"/>
  <c r="Q2884" i="7" s="1"/>
  <c r="R2884" i="7" s="1"/>
  <c r="P2809" i="7"/>
  <c r="Q2809" i="7" s="1"/>
  <c r="R2809" i="7" s="1"/>
  <c r="P2840" i="7"/>
  <c r="Q2840" i="7" s="1"/>
  <c r="R2840" i="7" s="1"/>
  <c r="L6402" i="7"/>
  <c r="S6402" i="7" s="1"/>
  <c r="P6212" i="7"/>
  <c r="Q6212" i="7" s="1"/>
  <c r="R6212" i="7" s="1"/>
  <c r="L287" i="7"/>
  <c r="L2520" i="7"/>
  <c r="S2520" i="7" s="1"/>
  <c r="P1765" i="7"/>
  <c r="Q1765" i="7" s="1"/>
  <c r="R1765" i="7" s="1"/>
  <c r="P5394" i="7"/>
  <c r="Q5394" i="7" s="1"/>
  <c r="R5394" i="7" s="1"/>
  <c r="P5569" i="7"/>
  <c r="Q5569" i="7" s="1"/>
  <c r="R5569" i="7" s="1"/>
  <c r="L1312" i="7"/>
  <c r="S1312" i="7" s="1"/>
  <c r="P1547" i="7"/>
  <c r="Q1547" i="7" s="1"/>
  <c r="R1547" i="7" s="1"/>
  <c r="L4852" i="7"/>
  <c r="L5582" i="7"/>
  <c r="L6119" i="7"/>
  <c r="L5389" i="7"/>
  <c r="S5389" i="7" s="1"/>
  <c r="P1758" i="7"/>
  <c r="Q1758" i="7" s="1"/>
  <c r="R1758" i="7" s="1"/>
  <c r="L5219" i="7"/>
  <c r="S5219" i="7" s="1"/>
  <c r="P3880" i="7"/>
  <c r="Q3880" i="7" s="1"/>
  <c r="R3880" i="7" s="1"/>
  <c r="L4507" i="7"/>
  <c r="S4507" i="7" s="1"/>
  <c r="L2863" i="7"/>
  <c r="S2863" i="7" s="1"/>
  <c r="L4876" i="7"/>
  <c r="L5225" i="7"/>
  <c r="S5225" i="7" s="1"/>
  <c r="L6199" i="7"/>
  <c r="L6332" i="7"/>
  <c r="L5570" i="7"/>
  <c r="P6006" i="7"/>
  <c r="Q6006" i="7" s="1"/>
  <c r="R6006" i="7" s="1"/>
  <c r="P6038" i="7"/>
  <c r="Q6038" i="7" s="1"/>
  <c r="R6038" i="7" s="1"/>
  <c r="P266" i="7"/>
  <c r="Q266" i="7" s="1"/>
  <c r="R266" i="7" s="1"/>
  <c r="L872" i="7"/>
  <c r="L932" i="7"/>
  <c r="L1032" i="7"/>
  <c r="L1104" i="7"/>
  <c r="S1104" i="7" s="1"/>
  <c r="L1176" i="7"/>
  <c r="L1296" i="7"/>
  <c r="S1296" i="7" s="1"/>
  <c r="L1376" i="7"/>
  <c r="L4836" i="7"/>
  <c r="P4656" i="7"/>
  <c r="Q4656" i="7" s="1"/>
  <c r="R4656" i="7" s="1"/>
  <c r="L5774" i="7"/>
  <c r="L6312" i="7"/>
  <c r="L5269" i="7"/>
  <c r="L5706" i="7"/>
  <c r="S5706" i="7" s="1"/>
  <c r="L407" i="7"/>
  <c r="P1619" i="7"/>
  <c r="Q1619" i="7" s="1"/>
  <c r="R1619" i="7" s="1"/>
  <c r="L4299" i="7"/>
  <c r="S4299" i="7" s="1"/>
  <c r="P4550" i="7"/>
  <c r="Q4550" i="7" s="1"/>
  <c r="R4550" i="7" s="1"/>
  <c r="L5614" i="7"/>
  <c r="L5471" i="7"/>
  <c r="S5471" i="7" s="1"/>
  <c r="P4855" i="7"/>
  <c r="Q4855" i="7" s="1"/>
  <c r="R4855" i="7" s="1"/>
  <c r="L5682" i="7"/>
  <c r="L5377" i="7"/>
  <c r="P5358" i="7"/>
  <c r="Q5358" i="7" s="1"/>
  <c r="R5358" i="7" s="1"/>
  <c r="P5533" i="7"/>
  <c r="Q5533" i="7" s="1"/>
  <c r="R5533" i="7" s="1"/>
  <c r="P119" i="7"/>
  <c r="Q119" i="7" s="1"/>
  <c r="R119" i="7" s="1"/>
  <c r="L3386" i="7"/>
  <c r="S3386" i="7" s="1"/>
  <c r="L5164" i="7"/>
  <c r="P1737" i="7"/>
  <c r="Q1737" i="7" s="1"/>
  <c r="R1737" i="7" s="1"/>
  <c r="L2873" i="7"/>
  <c r="P2760" i="7"/>
  <c r="Q2760" i="7" s="1"/>
  <c r="R2760" i="7" s="1"/>
  <c r="P4716" i="7"/>
  <c r="Q4716" i="7" s="1"/>
  <c r="R4716" i="7" s="1"/>
  <c r="L6374" i="7"/>
  <c r="P6180" i="7"/>
  <c r="Q6180" i="7" s="1"/>
  <c r="R6180" i="7" s="1"/>
  <c r="P5537" i="7"/>
  <c r="Q5537" i="7" s="1"/>
  <c r="R5537" i="7" s="1"/>
  <c r="L1640" i="7"/>
  <c r="S1640" i="7" s="1"/>
  <c r="L4139" i="7"/>
  <c r="S4139" i="7" s="1"/>
  <c r="P640" i="7"/>
  <c r="Q640" i="7" s="1"/>
  <c r="R640" i="7" s="1"/>
  <c r="P2828" i="7"/>
  <c r="Q2828" i="7" s="1"/>
  <c r="R2828" i="7" s="1"/>
  <c r="P2800" i="7"/>
  <c r="Q2800" i="7" s="1"/>
  <c r="R2800" i="7" s="1"/>
  <c r="P5330" i="7"/>
  <c r="Q5330" i="7" s="1"/>
  <c r="R5330" i="7" s="1"/>
  <c r="P6188" i="7"/>
  <c r="Q6188" i="7" s="1"/>
  <c r="R6188" i="7" s="1"/>
  <c r="P5513" i="7"/>
  <c r="Q5513" i="7" s="1"/>
  <c r="R5513" i="7" s="1"/>
  <c r="L1108" i="7"/>
  <c r="L1510" i="7"/>
  <c r="S1510" i="7" s="1"/>
  <c r="L2592" i="7"/>
  <c r="P1773" i="7"/>
  <c r="Q1773" i="7" s="1"/>
  <c r="R1773" i="7" s="1"/>
  <c r="P2780" i="7"/>
  <c r="Q2780" i="7" s="1"/>
  <c r="R2780" i="7" s="1"/>
  <c r="P6088" i="7"/>
  <c r="Q6088" i="7" s="1"/>
  <c r="R6088" i="7" s="1"/>
  <c r="P5529" i="7"/>
  <c r="Q5529" i="7" s="1"/>
  <c r="R5529" i="7" s="1"/>
  <c r="L1192" i="7"/>
  <c r="L1256" i="7"/>
  <c r="P1507" i="7"/>
  <c r="Q1507" i="7" s="1"/>
  <c r="R1507" i="7" s="1"/>
  <c r="P1813" i="7"/>
  <c r="Q1813" i="7" s="1"/>
  <c r="R1813" i="7" s="1"/>
  <c r="P1614" i="7"/>
  <c r="Q1614" i="7" s="1"/>
  <c r="R1614" i="7" s="1"/>
  <c r="P3864" i="7"/>
  <c r="Q3864" i="7" s="1"/>
  <c r="R3864" i="7" s="1"/>
  <c r="L6151" i="7"/>
  <c r="P4799" i="7"/>
  <c r="Q4799" i="7" s="1"/>
  <c r="R4799" i="7" s="1"/>
  <c r="L5158" i="7"/>
  <c r="S5158" i="7" s="1"/>
  <c r="L5722" i="7"/>
  <c r="L5329" i="7"/>
  <c r="L1738" i="7"/>
  <c r="S1738" i="7" s="1"/>
  <c r="L489" i="7"/>
  <c r="L4491" i="7"/>
  <c r="S4491" i="7" s="1"/>
  <c r="L2797" i="7"/>
  <c r="S2797" i="7" s="1"/>
  <c r="P3896" i="7"/>
  <c r="Q3896" i="7" s="1"/>
  <c r="R3896" i="7" s="1"/>
  <c r="L4902" i="7"/>
  <c r="S4902" i="7" s="1"/>
  <c r="L5094" i="7"/>
  <c r="S5094" i="7" s="1"/>
  <c r="L6304" i="7"/>
  <c r="S6304" i="7" s="1"/>
  <c r="L5261" i="7"/>
  <c r="P4767" i="7"/>
  <c r="Q4767" i="7" s="1"/>
  <c r="R4767" i="7" s="1"/>
  <c r="L5602" i="7"/>
  <c r="P4752" i="7"/>
  <c r="Q4752" i="7" s="1"/>
  <c r="R4752" i="7" s="1"/>
  <c r="L4914" i="7"/>
  <c r="P5334" i="7"/>
  <c r="Q5334" i="7" s="1"/>
  <c r="R5334" i="7" s="1"/>
  <c r="P6034" i="7"/>
  <c r="Q6034" i="7" s="1"/>
  <c r="R6034" i="7" s="1"/>
  <c r="P5350" i="7"/>
  <c r="Q5350" i="7" s="1"/>
  <c r="R5350" i="7" s="1"/>
  <c r="P6136" i="7"/>
  <c r="Q6136" i="7" s="1"/>
  <c r="R6136" i="7" s="1"/>
  <c r="L848" i="7"/>
  <c r="S848" i="7" s="1"/>
  <c r="L912" i="7"/>
  <c r="L976" i="7"/>
  <c r="S976" i="7" s="1"/>
  <c r="L1152" i="7"/>
  <c r="S1152" i="7" s="1"/>
  <c r="L1344" i="7"/>
  <c r="S1344" i="7" s="1"/>
  <c r="L2730" i="7"/>
  <c r="S2730" i="7" s="1"/>
  <c r="P592" i="7"/>
  <c r="Q592" i="7" s="1"/>
  <c r="R592" i="7" s="1"/>
  <c r="L2817" i="7"/>
  <c r="S2817" i="7" s="1"/>
  <c r="L4770" i="7"/>
  <c r="L4906" i="7"/>
  <c r="L5610" i="7"/>
  <c r="S5610" i="7" s="1"/>
  <c r="L1548" i="7"/>
  <c r="L4283" i="7"/>
  <c r="S4283" i="7" s="1"/>
  <c r="P1595" i="7"/>
  <c r="Q1595" i="7" s="1"/>
  <c r="R1595" i="7" s="1"/>
  <c r="L4578" i="7"/>
  <c r="S4578" i="7" s="1"/>
  <c r="L2881" i="7"/>
  <c r="L5586" i="7"/>
  <c r="P4732" i="7"/>
  <c r="Q4732" i="7" s="1"/>
  <c r="R4732" i="7" s="1"/>
  <c r="P6172" i="7"/>
  <c r="Q6172" i="7" s="1"/>
  <c r="R6172" i="7" s="1"/>
  <c r="L3988" i="7"/>
  <c r="P2792" i="7"/>
  <c r="Q2792" i="7" s="1"/>
  <c r="R2792" i="7" s="1"/>
  <c r="L1076" i="7"/>
  <c r="P4720" i="7"/>
  <c r="Q4720" i="7" s="1"/>
  <c r="R4720" i="7" s="1"/>
  <c r="L4091" i="7"/>
  <c r="P2832" i="7"/>
  <c r="Q2832" i="7" s="1"/>
  <c r="R2832" i="7" s="1"/>
  <c r="P5553" i="7"/>
  <c r="Q5553" i="7" s="1"/>
  <c r="R5553" i="7" s="1"/>
  <c r="L470" i="7"/>
  <c r="L856" i="7"/>
  <c r="L2640" i="7"/>
  <c r="S2640" i="7" s="1"/>
  <c r="L4015" i="7"/>
  <c r="P2776" i="7"/>
  <c r="Q2776" i="7" s="1"/>
  <c r="R2776" i="7" s="1"/>
  <c r="P5561" i="7"/>
  <c r="Q5561" i="7" s="1"/>
  <c r="R5561" i="7" s="1"/>
  <c r="P5521" i="7"/>
  <c r="Q5521" i="7" s="1"/>
  <c r="R5521" i="7" s="1"/>
  <c r="P6192" i="7"/>
  <c r="Q6192" i="7" s="1"/>
  <c r="R6192" i="7" s="1"/>
  <c r="P672" i="7"/>
  <c r="Q672" i="7" s="1"/>
  <c r="R672" i="7" s="1"/>
  <c r="P4736" i="7"/>
  <c r="Q4736" i="7" s="1"/>
  <c r="R4736" i="7" s="1"/>
  <c r="P154" i="7"/>
  <c r="Q154" i="7" s="1"/>
  <c r="R154" i="7" s="1"/>
  <c r="L1144" i="7"/>
  <c r="L1200" i="7"/>
  <c r="L1268" i="7"/>
  <c r="P648" i="7"/>
  <c r="Q648" i="7" s="1"/>
  <c r="R648" i="7" s="1"/>
  <c r="P3848" i="7"/>
  <c r="Q3848" i="7" s="1"/>
  <c r="R3848" i="7" s="1"/>
  <c r="L2777" i="7"/>
  <c r="L2749" i="7"/>
  <c r="L5078" i="7"/>
  <c r="S5078" i="7" s="1"/>
  <c r="L6183" i="7"/>
  <c r="L5255" i="7"/>
  <c r="L5626" i="7"/>
  <c r="S5626" i="7" s="1"/>
  <c r="L5361" i="7"/>
  <c r="L1744" i="7"/>
  <c r="S1744" i="7" s="1"/>
  <c r="P1587" i="7"/>
  <c r="Q1587" i="7" s="1"/>
  <c r="R1587" i="7" s="1"/>
  <c r="L4411" i="7"/>
  <c r="S4411" i="7" s="1"/>
  <c r="P4582" i="7"/>
  <c r="Q4582" i="7" s="1"/>
  <c r="R4582" i="7" s="1"/>
  <c r="L5293" i="7"/>
  <c r="P4839" i="7"/>
  <c r="Q4839" i="7" s="1"/>
  <c r="R4839" i="7" s="1"/>
  <c r="L5405" i="7"/>
  <c r="S5405" i="7" s="1"/>
  <c r="L5770" i="7"/>
  <c r="N4771" i="7"/>
  <c r="O4771" i="7" s="1"/>
  <c r="P5366" i="7"/>
  <c r="Q5366" i="7" s="1"/>
  <c r="R5366" i="7" s="1"/>
  <c r="P6232" i="7"/>
  <c r="Q6232" i="7" s="1"/>
  <c r="R6232" i="7" s="1"/>
  <c r="P6002" i="7"/>
  <c r="Q6002" i="7" s="1"/>
  <c r="R6002" i="7" s="1"/>
  <c r="P5374" i="7"/>
  <c r="Q5374" i="7" s="1"/>
  <c r="R5374" i="7" s="1"/>
  <c r="P6164" i="7"/>
  <c r="Q6164" i="7" s="1"/>
  <c r="R6164" i="7" s="1"/>
  <c r="P5970" i="7"/>
  <c r="Q5970" i="7" s="1"/>
  <c r="R5970" i="7" s="1"/>
  <c r="N703" i="7"/>
  <c r="O703" i="7" s="1"/>
  <c r="L1016" i="7"/>
  <c r="L1160" i="7"/>
  <c r="L1272" i="7"/>
  <c r="L1392" i="7"/>
  <c r="S1392" i="7" s="1"/>
  <c r="P1643" i="7"/>
  <c r="Q1643" i="7" s="1"/>
  <c r="R1643" i="7" s="1"/>
  <c r="L4802" i="7"/>
  <c r="S4802" i="7" s="1"/>
  <c r="L5275" i="7"/>
  <c r="L1044" i="7"/>
  <c r="L4898" i="7"/>
  <c r="S4898" i="7" s="1"/>
  <c r="L5606" i="7"/>
  <c r="P3186" i="7"/>
  <c r="Q3186" i="7" s="1"/>
  <c r="R3186" i="7" s="1"/>
  <c r="L2002" i="7"/>
  <c r="L4735" i="7"/>
  <c r="L4199" i="7"/>
  <c r="S4199" i="7" s="1"/>
  <c r="L3422" i="7"/>
  <c r="S3422" i="7" s="1"/>
  <c r="L3494" i="7"/>
  <c r="L1748" i="7"/>
  <c r="S1748" i="7" s="1"/>
  <c r="L860" i="7"/>
  <c r="S860" i="7" s="1"/>
  <c r="L1196" i="7"/>
  <c r="S1196" i="7" s="1"/>
  <c r="P1603" i="7"/>
  <c r="Q1603" i="7" s="1"/>
  <c r="R1603" i="7" s="1"/>
  <c r="L2929" i="7"/>
  <c r="L3065" i="7"/>
  <c r="L3582" i="7"/>
  <c r="L3646" i="7"/>
  <c r="L3726" i="7"/>
  <c r="S3726" i="7" s="1"/>
  <c r="L3846" i="7"/>
  <c r="L4834" i="7"/>
  <c r="S4834" i="7" s="1"/>
  <c r="L4794" i="7"/>
  <c r="S4794" i="7" s="1"/>
  <c r="L2502" i="7"/>
  <c r="L3073" i="7"/>
  <c r="L4463" i="7"/>
  <c r="S4463" i="7" s="1"/>
  <c r="L4527" i="7"/>
  <c r="S4527" i="7" s="1"/>
  <c r="L1858" i="7"/>
  <c r="L2138" i="7"/>
  <c r="L2434" i="7"/>
  <c r="L3101" i="7"/>
  <c r="L5750" i="7"/>
  <c r="S5750" i="7" s="1"/>
  <c r="L5154" i="7"/>
  <c r="S5154" i="7" s="1"/>
  <c r="L5211" i="7"/>
  <c r="S5211" i="7" s="1"/>
  <c r="L6418" i="7"/>
  <c r="S6418" i="7" s="1"/>
  <c r="L4103" i="7"/>
  <c r="S4103" i="7" s="1"/>
  <c r="L4167" i="7"/>
  <c r="S4167" i="7" s="1"/>
  <c r="L4263" i="7"/>
  <c r="L3462" i="7"/>
  <c r="L3530" i="7"/>
  <c r="L3203" i="7"/>
  <c r="S3203" i="7" s="1"/>
  <c r="L4223" i="7"/>
  <c r="S4223" i="7" s="1"/>
  <c r="L1754" i="7"/>
  <c r="S1754" i="7" s="1"/>
  <c r="L3410" i="7"/>
  <c r="L3482" i="7"/>
  <c r="L3546" i="7"/>
  <c r="L4007" i="7"/>
  <c r="L5443" i="7"/>
  <c r="L681" i="7"/>
  <c r="L325" i="7"/>
  <c r="L4952" i="7"/>
  <c r="P133" i="7"/>
  <c r="Q133" i="7" s="1"/>
  <c r="R133" i="7" s="1"/>
  <c r="L3450" i="7"/>
  <c r="L3522" i="7"/>
  <c r="P4827" i="7"/>
  <c r="Q4827" i="7" s="1"/>
  <c r="R4827" i="7" s="1"/>
  <c r="L1100" i="7"/>
  <c r="S1100" i="7" s="1"/>
  <c r="L3370" i="7"/>
  <c r="S3370" i="7" s="1"/>
  <c r="L4131" i="7"/>
  <c r="S4131" i="7" s="1"/>
  <c r="L3418" i="7"/>
  <c r="L3490" i="7"/>
  <c r="P4843" i="7"/>
  <c r="Q4843" i="7" s="1"/>
  <c r="R4843" i="7" s="1"/>
  <c r="L5897" i="7"/>
  <c r="S5897" i="7" s="1"/>
  <c r="L309" i="7"/>
  <c r="L693" i="7"/>
  <c r="S693" i="7" s="1"/>
  <c r="L1570" i="7"/>
  <c r="L1682" i="7"/>
  <c r="S1682" i="7" s="1"/>
  <c r="L4701" i="7"/>
  <c r="S4701" i="7" s="1"/>
  <c r="P1483" i="7"/>
  <c r="Q1483" i="7" s="1"/>
  <c r="R1483" i="7" s="1"/>
  <c r="L2146" i="7"/>
  <c r="L3132" i="7"/>
  <c r="S3132" i="7" s="1"/>
  <c r="L4713" i="7"/>
  <c r="L5090" i="7"/>
  <c r="S5090" i="7" s="1"/>
  <c r="L5879" i="7"/>
  <c r="L101" i="7"/>
  <c r="S101" i="7" s="1"/>
  <c r="L229" i="7"/>
  <c r="L269" i="7"/>
  <c r="S269" i="7" s="1"/>
  <c r="L699" i="7"/>
  <c r="S699" i="7" s="1"/>
  <c r="L1942" i="7"/>
  <c r="L2078" i="7"/>
  <c r="L2222" i="7"/>
  <c r="S2222" i="7" s="1"/>
  <c r="L2350" i="7"/>
  <c r="L2486" i="7"/>
  <c r="L2638" i="7"/>
  <c r="S2638" i="7" s="1"/>
  <c r="L2889" i="7"/>
  <c r="L3017" i="7"/>
  <c r="L4303" i="7"/>
  <c r="S4303" i="7" s="1"/>
  <c r="L4335" i="7"/>
  <c r="S4335" i="7" s="1"/>
  <c r="L4367" i="7"/>
  <c r="S4367" i="7" s="1"/>
  <c r="L4403" i="7"/>
  <c r="S4403" i="7" s="1"/>
  <c r="L4435" i="7"/>
  <c r="S4435" i="7" s="1"/>
  <c r="L4467" i="7"/>
  <c r="S4467" i="7" s="1"/>
  <c r="L4499" i="7"/>
  <c r="S4499" i="7" s="1"/>
  <c r="L4531" i="7"/>
  <c r="S4531" i="7" s="1"/>
  <c r="L1798" i="7"/>
  <c r="L2114" i="7"/>
  <c r="L2418" i="7"/>
  <c r="L2917" i="7"/>
  <c r="L3053" i="7"/>
  <c r="L4890" i="7"/>
  <c r="S4890" i="7" s="1"/>
  <c r="L5590" i="7"/>
  <c r="S5590" i="7" s="1"/>
  <c r="L5018" i="7"/>
  <c r="S5018" i="7" s="1"/>
  <c r="L5263" i="7"/>
  <c r="L5066" i="7"/>
  <c r="L1684" i="7"/>
  <c r="L2624" i="7"/>
  <c r="L2022" i="7"/>
  <c r="L2158" i="7"/>
  <c r="S2158" i="7" s="1"/>
  <c r="L2646" i="7"/>
  <c r="L4569" i="7"/>
  <c r="L4717" i="7"/>
  <c r="S4717" i="7" s="1"/>
  <c r="L2090" i="7"/>
  <c r="L2925" i="7"/>
  <c r="L2690" i="7"/>
  <c r="L4974" i="7"/>
  <c r="S4974" i="7" s="1"/>
  <c r="L1764" i="7"/>
  <c r="L2094" i="7"/>
  <c r="S2094" i="7" s="1"/>
  <c r="L2366" i="7"/>
  <c r="L3001" i="7"/>
  <c r="L4693" i="7"/>
  <c r="S4693" i="7" s="1"/>
  <c r="L5251" i="7"/>
  <c r="S5251" i="7" s="1"/>
  <c r="L5241" i="7"/>
  <c r="S5241" i="7" s="1"/>
  <c r="L5445" i="7"/>
  <c r="S5445" i="7" s="1"/>
  <c r="L5074" i="7"/>
  <c r="S5074" i="7" s="1"/>
  <c r="L5247" i="7"/>
  <c r="L916" i="7"/>
  <c r="P1658" i="7"/>
  <c r="Q1658" i="7" s="1"/>
  <c r="R1658" i="7" s="1"/>
  <c r="L4962" i="7"/>
  <c r="L649" i="7"/>
  <c r="S649" i="7" s="1"/>
  <c r="L1806" i="7"/>
  <c r="L1994" i="7"/>
  <c r="L2274" i="7"/>
  <c r="L2498" i="7"/>
  <c r="L2957" i="7"/>
  <c r="L4784" i="7"/>
  <c r="L5130" i="7"/>
  <c r="S5130" i="7" s="1"/>
  <c r="L6207" i="7"/>
  <c r="L2062" i="7"/>
  <c r="S2062" i="7" s="1"/>
  <c r="L4211" i="7"/>
  <c r="L4339" i="7"/>
  <c r="S4339" i="7" s="1"/>
  <c r="L4455" i="7"/>
  <c r="L1890" i="7"/>
  <c r="L2098" i="7"/>
  <c r="L3362" i="7"/>
  <c r="L5283" i="7"/>
  <c r="S5283" i="7" s="1"/>
  <c r="L5911" i="7"/>
  <c r="S5911" i="7" s="1"/>
  <c r="L4800" i="7"/>
  <c r="S4800" i="7" s="1"/>
  <c r="L5297" i="7"/>
  <c r="S5297" i="7" s="1"/>
  <c r="L6286" i="7"/>
  <c r="S6286" i="7" s="1"/>
  <c r="L2416" i="7"/>
  <c r="P3185" i="7"/>
  <c r="Q3185" i="7" s="1"/>
  <c r="R3185" i="7" s="1"/>
  <c r="P4761" i="7"/>
  <c r="Q4761" i="7" s="1"/>
  <c r="R4761" i="7" s="1"/>
  <c r="L6294" i="7"/>
  <c r="N863" i="7"/>
  <c r="O863" i="7" s="1"/>
  <c r="L1586" i="7"/>
  <c r="N3002" i="7"/>
  <c r="O3002" i="7" s="1"/>
  <c r="L4663" i="7"/>
  <c r="S4663" i="7" s="1"/>
  <c r="N450" i="7"/>
  <c r="O450" i="7" s="1"/>
  <c r="P2696" i="7"/>
  <c r="Q2696" i="7" s="1"/>
  <c r="R2696" i="7" s="1"/>
  <c r="N4370" i="7"/>
  <c r="O4370" i="7" s="1"/>
  <c r="P4845" i="7"/>
  <c r="Q4845" i="7" s="1"/>
  <c r="R4845" i="7" s="1"/>
  <c r="N5316" i="7"/>
  <c r="O5316" i="7" s="1"/>
  <c r="P6228" i="7"/>
  <c r="Q6228" i="7" s="1"/>
  <c r="R6228" i="7" s="1"/>
  <c r="P6064" i="7"/>
  <c r="Q6064" i="7" s="1"/>
  <c r="R6064" i="7" s="1"/>
  <c r="L86" i="1"/>
  <c r="I86" i="1"/>
  <c r="M212" i="7" l="1"/>
  <c r="N212" i="7" s="1"/>
  <c r="O212" i="7" s="1"/>
  <c r="M181" i="7"/>
  <c r="M63" i="7"/>
  <c r="M182" i="7"/>
  <c r="N149" i="7"/>
  <c r="O149" i="7" s="1"/>
  <c r="N297" i="7"/>
  <c r="O297" i="7" s="1"/>
  <c r="N263" i="7"/>
  <c r="O263" i="7" s="1"/>
  <c r="N230" i="7"/>
  <c r="O230" i="7" s="1"/>
  <c r="P298" i="7"/>
  <c r="Q298" i="7" s="1"/>
  <c r="R298" i="7" s="1"/>
  <c r="M62" i="7"/>
  <c r="M148" i="7"/>
  <c r="O2707" i="7"/>
  <c r="P2707" i="7" s="1"/>
  <c r="Q2707" i="7" s="1"/>
  <c r="R2707" i="7" s="1"/>
  <c r="M174" i="7"/>
  <c r="N174" i="7" s="1"/>
  <c r="O174" i="7" s="1"/>
  <c r="M203" i="7"/>
  <c r="N203" i="7" s="1"/>
  <c r="O203" i="7" s="1"/>
  <c r="P290" i="7"/>
  <c r="Q290" i="7" s="1"/>
  <c r="R290" i="7" s="1"/>
  <c r="P271" i="7"/>
  <c r="Q271" i="7" s="1"/>
  <c r="R271" i="7" s="1"/>
  <c r="P255" i="7"/>
  <c r="Q255" i="7" s="1"/>
  <c r="R255" i="7" s="1"/>
  <c r="N142" i="7"/>
  <c r="O142" i="7" s="1"/>
  <c r="M221" i="7"/>
  <c r="M204" i="7"/>
  <c r="N254" i="7"/>
  <c r="O254" i="7" s="1"/>
  <c r="N222" i="7"/>
  <c r="O222" i="7" s="1"/>
  <c r="N173" i="7"/>
  <c r="O173" i="7" s="1"/>
  <c r="P291" i="7"/>
  <c r="Q291" i="7" s="1"/>
  <c r="R291" i="7" s="1"/>
  <c r="M141" i="7"/>
  <c r="M1464" i="7"/>
  <c r="N1464" i="7" s="1"/>
  <c r="O1464" i="7" s="1"/>
  <c r="N1421" i="7"/>
  <c r="O1421" i="7" s="1"/>
  <c r="M1425" i="7"/>
  <c r="M1429" i="7"/>
  <c r="M1437" i="7"/>
  <c r="M1433" i="7"/>
  <c r="M844" i="7"/>
  <c r="M94" i="7"/>
  <c r="N94" i="7" s="1"/>
  <c r="O94" i="7" s="1"/>
  <c r="M514" i="7"/>
  <c r="N514" i="7" s="1"/>
  <c r="O514" i="7" s="1"/>
  <c r="M852" i="7"/>
  <c r="N852" i="7" s="1"/>
  <c r="O852" i="7" s="1"/>
  <c r="N479" i="7"/>
  <c r="O479" i="7" s="1"/>
  <c r="P479" i="7" s="1"/>
  <c r="Q479" i="7" s="1"/>
  <c r="R479" i="7" s="1"/>
  <c r="N358" i="7"/>
  <c r="O358" i="7" s="1"/>
  <c r="M493" i="7"/>
  <c r="N493" i="7" s="1"/>
  <c r="O493" i="7" s="1"/>
  <c r="O486" i="7"/>
  <c r="M690" i="7"/>
  <c r="N690" i="7" s="1"/>
  <c r="O690" i="7" s="1"/>
  <c r="M845" i="7"/>
  <c r="N845" i="7" s="1"/>
  <c r="O845" i="7" s="1"/>
  <c r="M104" i="7"/>
  <c r="M135" i="7"/>
  <c r="N135" i="7" s="1"/>
  <c r="O135" i="7" s="1"/>
  <c r="M105" i="7"/>
  <c r="N105" i="7" s="1"/>
  <c r="O105" i="7" s="1"/>
  <c r="M691" i="7"/>
  <c r="N691" i="7" s="1"/>
  <c r="O691" i="7" s="1"/>
  <c r="P311" i="7"/>
  <c r="Q311" i="7" s="1"/>
  <c r="R311" i="7" s="1"/>
  <c r="P521" i="7"/>
  <c r="Q521" i="7" s="1"/>
  <c r="R521" i="7" s="1"/>
  <c r="P438" i="7"/>
  <c r="Q438" i="7" s="1"/>
  <c r="R438" i="7" s="1"/>
  <c r="P451" i="7"/>
  <c r="Q451" i="7" s="1"/>
  <c r="R451" i="7" s="1"/>
  <c r="P458" i="7"/>
  <c r="Q458" i="7" s="1"/>
  <c r="R458" i="7" s="1"/>
  <c r="P92" i="7"/>
  <c r="Q92" i="7" s="1"/>
  <c r="R92" i="7" s="1"/>
  <c r="P134" i="7"/>
  <c r="Q134" i="7" s="1"/>
  <c r="R134" i="7" s="1"/>
  <c r="P365" i="7"/>
  <c r="Q365" i="7" s="1"/>
  <c r="R365" i="7" s="1"/>
  <c r="P330" i="7"/>
  <c r="Q330" i="7" s="1"/>
  <c r="R330" i="7" s="1"/>
  <c r="N508" i="7"/>
  <c r="O508" i="7" s="1"/>
  <c r="P336" i="7"/>
  <c r="Q336" i="7" s="1"/>
  <c r="R336" i="7" s="1"/>
  <c r="P507" i="7"/>
  <c r="Q507" i="7" s="1"/>
  <c r="R507" i="7" s="1"/>
  <c r="N104" i="7"/>
  <c r="O104" i="7" s="1"/>
  <c r="P486" i="7"/>
  <c r="N372" i="7"/>
  <c r="O372" i="7" s="1"/>
  <c r="N459" i="7"/>
  <c r="O459" i="7" s="1"/>
  <c r="N343" i="7"/>
  <c r="O343" i="7" s="1"/>
  <c r="N444" i="7"/>
  <c r="O444" i="7" s="1"/>
  <c r="N446" i="7"/>
  <c r="O446" i="7" s="1"/>
  <c r="P446" i="7" s="1"/>
  <c r="Q446" i="7" s="1"/>
  <c r="R446" i="7" s="1"/>
  <c r="M837" i="7"/>
  <c r="N501" i="7"/>
  <c r="O501" i="7" s="1"/>
  <c r="M68" i="7"/>
  <c r="N312" i="7"/>
  <c r="O312" i="7" s="1"/>
  <c r="N75" i="7"/>
  <c r="O75" i="7" s="1"/>
  <c r="N515" i="7"/>
  <c r="O515" i="7" s="1"/>
  <c r="M379" i="7"/>
  <c r="M337" i="7"/>
  <c r="N998" i="7"/>
  <c r="O998" i="7" s="1"/>
  <c r="M351" i="7"/>
  <c r="M350" i="7"/>
  <c r="M357" i="7"/>
  <c r="M344" i="7"/>
  <c r="P494" i="7"/>
  <c r="Q494" i="7" s="1"/>
  <c r="R494" i="7" s="1"/>
  <c r="P452" i="7"/>
  <c r="Q452" i="7" s="1"/>
  <c r="R452" i="7" s="1"/>
  <c r="P472" i="7"/>
  <c r="Q472" i="7" s="1"/>
  <c r="R472" i="7" s="1"/>
  <c r="P523" i="7"/>
  <c r="Q523" i="7" s="1"/>
  <c r="R523" i="7" s="1"/>
  <c r="N103" i="7"/>
  <c r="O103" i="7" s="1"/>
  <c r="N437" i="7"/>
  <c r="O437" i="7" s="1"/>
  <c r="N364" i="7"/>
  <c r="O364" i="7" s="1"/>
  <c r="N304" i="7"/>
  <c r="O304" i="7" s="1"/>
  <c r="M1422" i="7"/>
  <c r="M305" i="7"/>
  <c r="N844" i="7"/>
  <c r="O844" i="7" s="1"/>
  <c r="M992" i="7"/>
  <c r="N992" i="7" s="1"/>
  <c r="O992" i="7" s="1"/>
  <c r="N500" i="7"/>
  <c r="O500" i="7" s="1"/>
  <c r="N371" i="7"/>
  <c r="O371" i="7" s="1"/>
  <c r="N851" i="7"/>
  <c r="O851" i="7" s="1"/>
  <c r="N380" i="7"/>
  <c r="O380" i="7" s="1"/>
  <c r="M445" i="7"/>
  <c r="M853" i="7"/>
  <c r="M460" i="7"/>
  <c r="N460" i="7" s="1"/>
  <c r="O460" i="7" s="1"/>
  <c r="M338" i="7"/>
  <c r="N338" i="7" s="1"/>
  <c r="O338" i="7" s="1"/>
  <c r="M1000" i="7"/>
  <c r="N1000" i="7" s="1"/>
  <c r="O1000" i="7" s="1"/>
  <c r="P465" i="7"/>
  <c r="Q465" i="7" s="1"/>
  <c r="R465" i="7" s="1"/>
  <c r="P306" i="7"/>
  <c r="Q306" i="7" s="1"/>
  <c r="R306" i="7" s="1"/>
  <c r="P359" i="7"/>
  <c r="Q359" i="7" s="1"/>
  <c r="R359" i="7" s="1"/>
  <c r="P205" i="7"/>
  <c r="Q205" i="7" s="1"/>
  <c r="R205" i="7" s="1"/>
  <c r="P502" i="7"/>
  <c r="Q502" i="7" s="1"/>
  <c r="R502" i="7" s="1"/>
  <c r="P150" i="7"/>
  <c r="Q150" i="7" s="1"/>
  <c r="R150" i="7" s="1"/>
  <c r="P143" i="7"/>
  <c r="Q143" i="7" s="1"/>
  <c r="R143" i="7" s="1"/>
  <c r="P352" i="7"/>
  <c r="Q352" i="7" s="1"/>
  <c r="R352" i="7" s="1"/>
  <c r="N999" i="7"/>
  <c r="O999" i="7" s="1"/>
  <c r="N345" i="7"/>
  <c r="O345" i="7" s="1"/>
  <c r="N1449" i="7"/>
  <c r="O1449" i="7" s="1"/>
  <c r="N331" i="7"/>
  <c r="O331" i="7" s="1"/>
  <c r="N1445" i="7"/>
  <c r="O1445" i="7" s="1"/>
  <c r="M223" i="7"/>
  <c r="N1314" i="7"/>
  <c r="O1314" i="7" s="1"/>
  <c r="N373" i="7"/>
  <c r="O373" i="7" s="1"/>
  <c r="P256" i="7"/>
  <c r="Q256" i="7" s="1"/>
  <c r="R256" i="7" s="1"/>
  <c r="N991" i="7"/>
  <c r="O991" i="7" s="1"/>
  <c r="N1461" i="7"/>
  <c r="O1461" i="7" s="1"/>
  <c r="N509" i="7"/>
  <c r="O509" i="7" s="1"/>
  <c r="P157" i="7"/>
  <c r="Q157" i="7" s="1"/>
  <c r="R157" i="7" s="1"/>
  <c r="N692" i="7"/>
  <c r="O692" i="7" s="1"/>
  <c r="M1453" i="7"/>
  <c r="N272" i="7"/>
  <c r="O272" i="7" s="1"/>
  <c r="P378" i="7"/>
  <c r="Q378" i="7" s="1"/>
  <c r="R378" i="7" s="1"/>
  <c r="P366" i="7"/>
  <c r="Q366" i="7" s="1"/>
  <c r="R366" i="7" s="1"/>
  <c r="P313" i="7"/>
  <c r="Q313" i="7" s="1"/>
  <c r="R313" i="7" s="1"/>
  <c r="P299" i="7"/>
  <c r="Q299" i="7" s="1"/>
  <c r="R299" i="7" s="1"/>
  <c r="N846" i="7"/>
  <c r="O846" i="7" s="1"/>
  <c r="N1465" i="7"/>
  <c r="O1465" i="7" s="1"/>
  <c r="N387" i="7"/>
  <c r="O387" i="7" s="1"/>
  <c r="P516" i="7"/>
  <c r="Q516" i="7" s="1"/>
  <c r="R516" i="7" s="1"/>
  <c r="M993" i="7"/>
  <c r="N495" i="7"/>
  <c r="O495" i="7" s="1"/>
  <c r="N175" i="7"/>
  <c r="O175" i="7" s="1"/>
  <c r="M292" i="7"/>
  <c r="N488" i="7"/>
  <c r="O488" i="7" s="1"/>
  <c r="N1441" i="7"/>
  <c r="O1441" i="7" s="1"/>
  <c r="M1457" i="7"/>
  <c r="M453" i="7"/>
  <c r="M439" i="7"/>
  <c r="M5598" i="7"/>
  <c r="N5598" i="7" s="1"/>
  <c r="O5598" i="7" s="1"/>
  <c r="M777" i="7"/>
  <c r="N777" i="7" s="1"/>
  <c r="O777" i="7" s="1"/>
  <c r="J86" i="1"/>
  <c r="O86" i="1"/>
  <c r="M6298" i="7"/>
  <c r="N6298" i="7" s="1"/>
  <c r="O6298" i="7" s="1"/>
  <c r="M634" i="7"/>
  <c r="N634" i="7" s="1"/>
  <c r="O634" i="7" s="1"/>
  <c r="M213" i="7"/>
  <c r="N213" i="7" s="1"/>
  <c r="O213" i="7" s="1"/>
  <c r="M196" i="7"/>
  <c r="N196" i="7" s="1"/>
  <c r="O196" i="7" s="1"/>
  <c r="M388" i="7"/>
  <c r="N388" i="7" s="1"/>
  <c r="O388" i="7" s="1"/>
  <c r="M1462" i="7"/>
  <c r="N1462" i="7" s="1"/>
  <c r="O1462" i="7" s="1"/>
  <c r="M683" i="7"/>
  <c r="N683" i="7" s="1"/>
  <c r="O683" i="7" s="1"/>
  <c r="M1097" i="7"/>
  <c r="N1097" i="7" s="1"/>
  <c r="O1097" i="7" s="1"/>
  <c r="M1848" i="7"/>
  <c r="N1848" i="7" s="1"/>
  <c r="O1848" i="7" s="1"/>
  <c r="M216" i="7"/>
  <c r="N216" i="7" s="1"/>
  <c r="O216" i="7" s="1"/>
  <c r="M1414" i="7"/>
  <c r="N1414" i="7" s="1"/>
  <c r="O1414" i="7" s="1"/>
  <c r="M247" i="7"/>
  <c r="N247" i="7" s="1"/>
  <c r="O247" i="7" s="1"/>
  <c r="M265" i="7"/>
  <c r="N265" i="7" s="1"/>
  <c r="O265" i="7" s="1"/>
  <c r="M839" i="7"/>
  <c r="N839" i="7" s="1"/>
  <c r="O839" i="7" s="1"/>
  <c r="M1417" i="7"/>
  <c r="M136" i="7"/>
  <c r="N136" i="7" s="1"/>
  <c r="O136" i="7" s="1"/>
  <c r="M183" i="7"/>
  <c r="N183" i="7" s="1"/>
  <c r="O183" i="7" s="1"/>
  <c r="M2869" i="7"/>
  <c r="N2869" i="7" s="1"/>
  <c r="O2869" i="7" s="1"/>
  <c r="M284" i="7"/>
  <c r="N284" i="7" s="1"/>
  <c r="O284" i="7" s="1"/>
  <c r="M1438" i="7"/>
  <c r="N1438" i="7" s="1"/>
  <c r="O1438" i="7" s="1"/>
  <c r="M1426" i="7"/>
  <c r="P167" i="7"/>
  <c r="Q167" i="7" s="1"/>
  <c r="R167" i="7" s="1"/>
  <c r="P431" i="7"/>
  <c r="Q431" i="7" s="1"/>
  <c r="R431" i="7" s="1"/>
  <c r="P555" i="7"/>
  <c r="Q555" i="7" s="1"/>
  <c r="R555" i="7" s="1"/>
  <c r="P215" i="7"/>
  <c r="Q215" i="7" s="1"/>
  <c r="R215" i="7" s="1"/>
  <c r="P166" i="7"/>
  <c r="Q166" i="7" s="1"/>
  <c r="R166" i="7" s="1"/>
  <c r="P322" i="7"/>
  <c r="Q322" i="7" s="1"/>
  <c r="R322" i="7" s="1"/>
  <c r="P127" i="7"/>
  <c r="Q127" i="7" s="1"/>
  <c r="R127" i="7" s="1"/>
  <c r="P480" i="7"/>
  <c r="Q480" i="7" s="1"/>
  <c r="R480" i="7" s="1"/>
  <c r="P554" i="7"/>
  <c r="Q554" i="7" s="1"/>
  <c r="R554" i="7" s="1"/>
  <c r="N323" i="7"/>
  <c r="O323" i="7" s="1"/>
  <c r="N285" i="7"/>
  <c r="O285" i="7" s="1"/>
  <c r="N943" i="7"/>
  <c r="O943" i="7" s="1"/>
  <c r="M1458" i="7"/>
  <c r="M1450" i="7"/>
  <c r="M1148" i="7"/>
  <c r="M1442" i="7"/>
  <c r="N430" i="7"/>
  <c r="O430" i="7" s="1"/>
  <c r="N838" i="7"/>
  <c r="O838" i="7" s="1"/>
  <c r="M283" i="7"/>
  <c r="M944" i="7"/>
  <c r="M633" i="7"/>
  <c r="M1113" i="7"/>
  <c r="M812" i="7"/>
  <c r="N1426" i="7"/>
  <c r="O1426" i="7" s="1"/>
  <c r="N556" i="7"/>
  <c r="O556" i="7" s="1"/>
  <c r="N830" i="7"/>
  <c r="O830" i="7" s="1"/>
  <c r="N684" i="7"/>
  <c r="O684" i="7" s="1"/>
  <c r="P324" i="7"/>
  <c r="Q324" i="7" s="1"/>
  <c r="R324" i="7" s="1"/>
  <c r="N635" i="7"/>
  <c r="O635" i="7" s="1"/>
  <c r="N1114" i="7"/>
  <c r="O1114" i="7" s="1"/>
  <c r="P576" i="7"/>
  <c r="Q576" i="7" s="1"/>
  <c r="R576" i="7" s="1"/>
  <c r="P248" i="7"/>
  <c r="Q248" i="7" s="1"/>
  <c r="R248" i="7" s="1"/>
  <c r="M1446" i="7"/>
  <c r="M264" i="7"/>
  <c r="M432" i="7"/>
  <c r="M1430" i="7"/>
  <c r="M168" i="7"/>
  <c r="M730" i="7"/>
  <c r="N942" i="7"/>
  <c r="O942" i="7" s="1"/>
  <c r="N986" i="7"/>
  <c r="O986" i="7" s="1"/>
  <c r="N1307" i="7"/>
  <c r="O1307" i="7" s="1"/>
  <c r="N1019" i="7"/>
  <c r="O1019" i="7" s="1"/>
  <c r="M1112" i="7"/>
  <c r="M481" i="7"/>
  <c r="M1434" i="7"/>
  <c r="M984" i="7"/>
  <c r="M1368" i="7"/>
  <c r="N2197" i="7"/>
  <c r="O2197" i="7" s="1"/>
  <c r="N1018" i="7"/>
  <c r="O1018" i="7" s="1"/>
  <c r="N1306" i="7"/>
  <c r="O1306" i="7" s="1"/>
  <c r="M249" i="7"/>
  <c r="M1418" i="7"/>
  <c r="M1017" i="7"/>
  <c r="M198" i="7"/>
  <c r="M985" i="7"/>
  <c r="M1454" i="7"/>
  <c r="M1305" i="7"/>
  <c r="M810" i="7"/>
  <c r="M1197" i="7"/>
  <c r="M685" i="7"/>
  <c r="N232" i="7"/>
  <c r="O232" i="7" s="1"/>
  <c r="N214" i="7"/>
  <c r="O214" i="7" s="1"/>
  <c r="N811" i="7"/>
  <c r="O811" i="7" s="1"/>
  <c r="N126" i="7"/>
  <c r="O126" i="7" s="1"/>
  <c r="P1367" i="7"/>
  <c r="Q1367" i="7" s="1"/>
  <c r="R1367" i="7" s="1"/>
  <c r="N128" i="7"/>
  <c r="O128" i="7" s="1"/>
  <c r="N389" i="7"/>
  <c r="O389" i="7" s="1"/>
  <c r="N197" i="7"/>
  <c r="O197" i="7" s="1"/>
  <c r="P231" i="7"/>
  <c r="Q231" i="7" s="1"/>
  <c r="R231" i="7" s="1"/>
  <c r="N1417" i="7"/>
  <c r="O1417" i="7" s="1"/>
  <c r="M908" i="7"/>
  <c r="N908" i="7" s="1"/>
  <c r="O908" i="7" s="1"/>
  <c r="M1688" i="7"/>
  <c r="N1688" i="7" s="1"/>
  <c r="O1688" i="7" s="1"/>
  <c r="M1435" i="7"/>
  <c r="M977" i="7"/>
  <c r="N977" i="7" s="1"/>
  <c r="O977" i="7" s="1"/>
  <c r="M1280" i="7"/>
  <c r="N1280" i="7" s="1"/>
  <c r="O1280" i="7" s="1"/>
  <c r="M1407" i="7"/>
  <c r="N1407" i="7" s="1"/>
  <c r="O1407" i="7" s="1"/>
  <c r="M1459" i="7"/>
  <c r="M1289" i="7"/>
  <c r="N1289" i="7" s="1"/>
  <c r="O1289" i="7" s="1"/>
  <c r="M1736" i="7"/>
  <c r="N1736" i="7" s="1"/>
  <c r="O1736" i="7" s="1"/>
  <c r="M6290" i="7"/>
  <c r="N6290" i="7" s="1"/>
  <c r="O6290" i="7" s="1"/>
  <c r="M1902" i="7"/>
  <c r="N1902" i="7" s="1"/>
  <c r="O1902" i="7" s="1"/>
  <c r="M2378" i="7"/>
  <c r="N2378" i="7" s="1"/>
  <c r="O2378" i="7" s="1"/>
  <c r="M881" i="7"/>
  <c r="N881" i="7" s="1"/>
  <c r="O881" i="7" s="1"/>
  <c r="M920" i="7"/>
  <c r="N920" i="7" s="1"/>
  <c r="O920" i="7" s="1"/>
  <c r="M1252" i="7"/>
  <c r="N1252" i="7" s="1"/>
  <c r="O1252" i="7" s="1"/>
  <c r="M1265" i="7"/>
  <c r="N1265" i="7" s="1"/>
  <c r="O1265" i="7" s="1"/>
  <c r="M3514" i="7"/>
  <c r="N3514" i="7" s="1"/>
  <c r="O3514" i="7" s="1"/>
  <c r="M1492" i="7"/>
  <c r="N1492" i="7" s="1"/>
  <c r="O1492" i="7" s="1"/>
  <c r="M1324" i="7"/>
  <c r="N1324" i="7" s="1"/>
  <c r="O1324" i="7" s="1"/>
  <c r="M1300" i="7"/>
  <c r="N1300" i="7" s="1"/>
  <c r="O1300" i="7" s="1"/>
  <c r="M2005" i="7"/>
  <c r="N2005" i="7" s="1"/>
  <c r="O2005" i="7" s="1"/>
  <c r="M1089" i="7"/>
  <c r="N1089" i="7" s="1"/>
  <c r="O1089" i="7" s="1"/>
  <c r="M1901" i="7"/>
  <c r="N1901" i="7" s="1"/>
  <c r="O1901" i="7" s="1"/>
  <c r="M1408" i="7"/>
  <c r="N1408" i="7" s="1"/>
  <c r="O1408" i="7" s="1"/>
  <c r="M1686" i="7"/>
  <c r="N1686" i="7" s="1"/>
  <c r="O1686" i="7" s="1"/>
  <c r="M1360" i="7"/>
  <c r="N1360" i="7" s="1"/>
  <c r="O1360" i="7" s="1"/>
  <c r="M1240" i="7"/>
  <c r="M2534" i="7"/>
  <c r="N2534" i="7" s="1"/>
  <c r="O2534" i="7" s="1"/>
  <c r="M1188" i="7"/>
  <c r="N1188" i="7" s="1"/>
  <c r="O1188" i="7" s="1"/>
  <c r="M953" i="7"/>
  <c r="N953" i="7" s="1"/>
  <c r="O953" i="7" s="1"/>
  <c r="M2212" i="7"/>
  <c r="N2212" i="7" s="1"/>
  <c r="O2212" i="7" s="1"/>
  <c r="M1980" i="7"/>
  <c r="N1980" i="7" s="1"/>
  <c r="O1980" i="7" s="1"/>
  <c r="M1001" i="7"/>
  <c r="N1001" i="7" s="1"/>
  <c r="O1001" i="7" s="1"/>
  <c r="M1687" i="7"/>
  <c r="N1687" i="7" s="1"/>
  <c r="O1687" i="7" s="1"/>
  <c r="M936" i="7"/>
  <c r="N936" i="7" s="1"/>
  <c r="O936" i="7" s="1"/>
  <c r="M721" i="7"/>
  <c r="N721" i="7" s="1"/>
  <c r="O721" i="7" s="1"/>
  <c r="M1341" i="7"/>
  <c r="N1341" i="7" s="1"/>
  <c r="O1341" i="7" s="1"/>
  <c r="M1423" i="7"/>
  <c r="M3051" i="7"/>
  <c r="N3051" i="7" s="1"/>
  <c r="O3051" i="7" s="1"/>
  <c r="M1427" i="7"/>
  <c r="M1409" i="7"/>
  <c r="N1409" i="7" s="1"/>
  <c r="O1409" i="7" s="1"/>
  <c r="M627" i="7"/>
  <c r="N627" i="7" s="1"/>
  <c r="O627" i="7" s="1"/>
  <c r="M3459" i="7"/>
  <c r="M2306" i="7"/>
  <c r="N2306" i="7" s="1"/>
  <c r="O2306" i="7" s="1"/>
  <c r="M1410" i="7"/>
  <c r="N1410" i="7" s="1"/>
  <c r="O1410" i="7" s="1"/>
  <c r="M1443" i="7"/>
  <c r="M2190" i="7"/>
  <c r="N2190" i="7" s="1"/>
  <c r="O2190" i="7" s="1"/>
  <c r="M1105" i="7"/>
  <c r="N1105" i="7" s="1"/>
  <c r="O1105" i="7" s="1"/>
  <c r="M909" i="7"/>
  <c r="N909" i="7" s="1"/>
  <c r="O909" i="7" s="1"/>
  <c r="M569" i="7"/>
  <c r="N569" i="7" s="1"/>
  <c r="O569" i="7" s="1"/>
  <c r="M2006" i="7"/>
  <c r="N2006" i="7" s="1"/>
  <c r="O2006" i="7" s="1"/>
  <c r="M2773" i="7"/>
  <c r="N2773" i="7" s="1"/>
  <c r="O2773" i="7" s="1"/>
  <c r="M1316" i="7"/>
  <c r="N1316" i="7" s="1"/>
  <c r="O1316" i="7" s="1"/>
  <c r="M1057" i="7"/>
  <c r="N1057" i="7" s="1"/>
  <c r="O1057" i="7" s="1"/>
  <c r="M1912" i="7"/>
  <c r="N1912" i="7" s="1"/>
  <c r="O1912" i="7" s="1"/>
  <c r="M772" i="7"/>
  <c r="N772" i="7" s="1"/>
  <c r="O772" i="7" s="1"/>
  <c r="M1340" i="7"/>
  <c r="N1340" i="7" s="1"/>
  <c r="O1340" i="7" s="1"/>
  <c r="M1264" i="7"/>
  <c r="N1264" i="7" s="1"/>
  <c r="O1264" i="7" s="1"/>
  <c r="M1819" i="7"/>
  <c r="N1819" i="7" s="1"/>
  <c r="O1819" i="7" s="1"/>
  <c r="M832" i="7"/>
  <c r="N832" i="7" s="1"/>
  <c r="O832" i="7" s="1"/>
  <c r="M1784" i="7"/>
  <c r="N1784" i="7" s="1"/>
  <c r="O1784" i="7" s="1"/>
  <c r="M745" i="7"/>
  <c r="N745" i="7" s="1"/>
  <c r="O745" i="7" s="1"/>
  <c r="M1623" i="7"/>
  <c r="N1623" i="7" s="1"/>
  <c r="O1623" i="7" s="1"/>
  <c r="M3128" i="7"/>
  <c r="N3128" i="7" s="1"/>
  <c r="O3128" i="7" s="1"/>
  <c r="M1107" i="7"/>
  <c r="N1107" i="7" s="1"/>
  <c r="O1107" i="7" s="1"/>
  <c r="P599" i="7"/>
  <c r="Q599" i="7" s="1"/>
  <c r="R599" i="7" s="1"/>
  <c r="P536" i="7"/>
  <c r="Q536" i="7" s="1"/>
  <c r="R536" i="7" s="1"/>
  <c r="P1491" i="7"/>
  <c r="Q1491" i="7" s="1"/>
  <c r="R1491" i="7" s="1"/>
  <c r="P1067" i="7"/>
  <c r="Q1067" i="7" s="1"/>
  <c r="R1067" i="7" s="1"/>
  <c r="P548" i="7"/>
  <c r="Q548" i="7" s="1"/>
  <c r="R548" i="7" s="1"/>
  <c r="P855" i="7"/>
  <c r="Q855" i="7" s="1"/>
  <c r="R855" i="7" s="1"/>
  <c r="P2331" i="7"/>
  <c r="Q2331" i="7" s="1"/>
  <c r="R2331" i="7" s="1"/>
  <c r="P821" i="7"/>
  <c r="Q821" i="7" s="1"/>
  <c r="R821" i="7" s="1"/>
  <c r="P731" i="7"/>
  <c r="Q731" i="7" s="1"/>
  <c r="R731" i="7" s="1"/>
  <c r="P473" i="7"/>
  <c r="Q473" i="7" s="1"/>
  <c r="R473" i="7" s="1"/>
  <c r="P2928" i="7"/>
  <c r="Q2928" i="7" s="1"/>
  <c r="R2928" i="7" s="1"/>
  <c r="P1734" i="7"/>
  <c r="Q1734" i="7" s="1"/>
  <c r="R1734" i="7" s="1"/>
  <c r="P1622" i="7"/>
  <c r="Q1622" i="7" s="1"/>
  <c r="R1622" i="7" s="1"/>
  <c r="P955" i="7"/>
  <c r="Q955" i="7" s="1"/>
  <c r="R955" i="7" s="1"/>
  <c r="P1451" i="7"/>
  <c r="Q1451" i="7" s="1"/>
  <c r="R1451" i="7" s="1"/>
  <c r="P626" i="7"/>
  <c r="Q626" i="7" s="1"/>
  <c r="R626" i="7" s="1"/>
  <c r="P1279" i="7"/>
  <c r="Q1279" i="7" s="1"/>
  <c r="R1279" i="7" s="1"/>
  <c r="P869" i="7"/>
  <c r="Q869" i="7" s="1"/>
  <c r="R869" i="7" s="1"/>
  <c r="P567" i="7"/>
  <c r="Q567" i="7" s="1"/>
  <c r="R567" i="7" s="1"/>
  <c r="P1903" i="7"/>
  <c r="Q1903" i="7" s="1"/>
  <c r="R1903" i="7" s="1"/>
  <c r="N1010" i="7"/>
  <c r="O1010" i="7" s="1"/>
  <c r="N3129" i="7"/>
  <c r="O3129" i="7" s="1"/>
  <c r="N722" i="7"/>
  <c r="O722" i="7" s="1"/>
  <c r="N978" i="7"/>
  <c r="O978" i="7" s="1"/>
  <c r="N1198" i="7"/>
  <c r="O1198" i="7" s="1"/>
  <c r="N1290" i="7"/>
  <c r="O1290" i="7" s="1"/>
  <c r="P568" i="7"/>
  <c r="Q568" i="7" s="1"/>
  <c r="R568" i="7" s="1"/>
  <c r="N547" i="7"/>
  <c r="O547" i="7" s="1"/>
  <c r="P732" i="7"/>
  <c r="Q732" i="7" s="1"/>
  <c r="R732" i="7" s="1"/>
  <c r="N1435" i="7"/>
  <c r="O1435" i="7" s="1"/>
  <c r="P578" i="7"/>
  <c r="Q578" i="7" s="1"/>
  <c r="R578" i="7" s="1"/>
  <c r="P463" i="7"/>
  <c r="Q463" i="7" s="1"/>
  <c r="R463" i="7" s="1"/>
  <c r="N1459" i="7"/>
  <c r="O1459" i="7" s="1"/>
  <c r="N1783" i="7"/>
  <c r="O1783" i="7" s="1"/>
  <c r="N823" i="7"/>
  <c r="O823" i="7" s="1"/>
  <c r="N1058" i="7"/>
  <c r="O1058" i="7" s="1"/>
  <c r="N3195" i="7"/>
  <c r="O3195" i="7" s="1"/>
  <c r="N1078" i="7"/>
  <c r="O1078" i="7" s="1"/>
  <c r="N677" i="7"/>
  <c r="O677" i="7" s="1"/>
  <c r="N979" i="7"/>
  <c r="O979" i="7" s="1"/>
  <c r="N918" i="7"/>
  <c r="O918" i="7" s="1"/>
  <c r="N535" i="7"/>
  <c r="O535" i="7" s="1"/>
  <c r="M1288" i="7"/>
  <c r="M1129" i="7"/>
  <c r="M1149" i="7"/>
  <c r="M625" i="7"/>
  <c r="M2512" i="7"/>
  <c r="M805" i="7"/>
  <c r="M2472" i="7"/>
  <c r="M937" i="7"/>
  <c r="M1056" i="7"/>
  <c r="M868" i="7"/>
  <c r="M1463" i="7"/>
  <c r="M1088" i="7"/>
  <c r="M1241" i="7"/>
  <c r="M577" i="7"/>
  <c r="M968" i="7"/>
  <c r="M1012" i="7"/>
  <c r="M880" i="7"/>
  <c r="M5190" i="7"/>
  <c r="N5190" i="7" s="1"/>
  <c r="O5190" i="7" s="1"/>
  <c r="M4029" i="7"/>
  <c r="N4029" i="7" s="1"/>
  <c r="O4029" i="7" s="1"/>
  <c r="M4565" i="7"/>
  <c r="N4565" i="7" s="1"/>
  <c r="O4565" i="7" s="1"/>
  <c r="N1511" i="7"/>
  <c r="O1511" i="7" s="1"/>
  <c r="N746" i="7"/>
  <c r="O746" i="7" s="1"/>
  <c r="N2131" i="7"/>
  <c r="O2131" i="7" s="1"/>
  <c r="N1979" i="7"/>
  <c r="O1979" i="7" s="1"/>
  <c r="N600" i="7"/>
  <c r="O600" i="7" s="1"/>
  <c r="N605" i="7"/>
  <c r="O605" i="7" s="1"/>
  <c r="M1978" i="7"/>
  <c r="M464" i="7"/>
  <c r="M3241" i="7"/>
  <c r="M2577" i="7"/>
  <c r="M1846" i="7"/>
  <c r="M1431" i="7"/>
  <c r="M2007" i="7"/>
  <c r="N1298" i="7"/>
  <c r="O1298" i="7" s="1"/>
  <c r="N2491" i="7"/>
  <c r="O2491" i="7" s="1"/>
  <c r="N1150" i="7"/>
  <c r="O1150" i="7" s="1"/>
  <c r="N1190" i="7"/>
  <c r="O1190" i="7" s="1"/>
  <c r="N744" i="7"/>
  <c r="O744" i="7" s="1"/>
  <c r="N1106" i="7"/>
  <c r="O1106" i="7" s="1"/>
  <c r="N854" i="7"/>
  <c r="O854" i="7" s="1"/>
  <c r="N589" i="7"/>
  <c r="O589" i="7" s="1"/>
  <c r="N549" i="7"/>
  <c r="O549" i="7" s="1"/>
  <c r="M1011" i="7"/>
  <c r="M3040" i="7"/>
  <c r="M1413" i="7"/>
  <c r="M1080" i="7"/>
  <c r="M2129" i="7"/>
  <c r="M1239" i="7"/>
  <c r="M804" i="7"/>
  <c r="M1128" i="7"/>
  <c r="M1391" i="7"/>
  <c r="M776" i="7"/>
  <c r="P624" i="7"/>
  <c r="Q624" i="7" s="1"/>
  <c r="R624" i="7" s="1"/>
  <c r="M831" i="7"/>
  <c r="M1069" i="7"/>
  <c r="M3007" i="7"/>
  <c r="M524" i="7"/>
  <c r="M1785" i="7"/>
  <c r="N1423" i="7"/>
  <c r="O1423" i="7" s="1"/>
  <c r="M2330" i="7"/>
  <c r="N2330" i="7" s="1"/>
  <c r="O2330" i="7" s="1"/>
  <c r="N1278" i="7"/>
  <c r="O1278" i="7" s="1"/>
  <c r="N1663" i="7"/>
  <c r="O1663" i="7" s="1"/>
  <c r="N1664" i="7"/>
  <c r="O1664" i="7" s="1"/>
  <c r="N2259" i="7"/>
  <c r="O2259" i="7" s="1"/>
  <c r="N603" i="7"/>
  <c r="O603" i="7" s="1"/>
  <c r="N1847" i="7"/>
  <c r="O1847" i="7" s="1"/>
  <c r="N1390" i="7"/>
  <c r="O1390" i="7" s="1"/>
  <c r="P1199" i="7"/>
  <c r="Q1199" i="7" s="1"/>
  <c r="R1199" i="7" s="1"/>
  <c r="P919" i="7"/>
  <c r="Q919" i="7" s="1"/>
  <c r="R919" i="7" s="1"/>
  <c r="M770" i="7"/>
  <c r="M1914" i="7"/>
  <c r="M2130" i="7"/>
  <c r="P1662" i="7"/>
  <c r="Q1662" i="7" s="1"/>
  <c r="R1662" i="7" s="1"/>
  <c r="N822" i="7"/>
  <c r="O822" i="7" s="1"/>
  <c r="N2111" i="7"/>
  <c r="O2111" i="7" s="1"/>
  <c r="N1639" i="7"/>
  <c r="O1639" i="7" s="1"/>
  <c r="N2437" i="7"/>
  <c r="O2437" i="7" s="1"/>
  <c r="N1130" i="7"/>
  <c r="O1130" i="7" s="1"/>
  <c r="N3428" i="7"/>
  <c r="O3428" i="7" s="1"/>
  <c r="N1342" i="7"/>
  <c r="O1342" i="7" s="1"/>
  <c r="P587" i="7"/>
  <c r="Q587" i="7" s="1"/>
  <c r="R587" i="7" s="1"/>
  <c r="N1253" i="7"/>
  <c r="O1253" i="7" s="1"/>
  <c r="N1443" i="7"/>
  <c r="O1443" i="7" s="1"/>
  <c r="P1299" i="7"/>
  <c r="Q1299" i="7" s="1"/>
  <c r="R1299" i="7" s="1"/>
  <c r="P2529" i="7"/>
  <c r="Q2529" i="7" s="1"/>
  <c r="R2529" i="7" s="1"/>
  <c r="P604" i="7"/>
  <c r="Q604" i="7" s="1"/>
  <c r="R604" i="7" s="1"/>
  <c r="N1427" i="7"/>
  <c r="O1427" i="7" s="1"/>
  <c r="M1447" i="7"/>
  <c r="M601" i="7"/>
  <c r="M1411" i="7"/>
  <c r="N954" i="7"/>
  <c r="O954" i="7" s="1"/>
  <c r="N534" i="7"/>
  <c r="O534" i="7" s="1"/>
  <c r="N1490" i="7"/>
  <c r="O1490" i="7" s="1"/>
  <c r="N1251" i="7"/>
  <c r="O1251" i="7" s="1"/>
  <c r="N870" i="7"/>
  <c r="O870" i="7" s="1"/>
  <c r="N678" i="7"/>
  <c r="O678" i="7" s="1"/>
  <c r="N3130" i="7"/>
  <c r="O3130" i="7" s="1"/>
  <c r="M1140" i="7"/>
  <c r="M1263" i="7"/>
  <c r="M2722" i="7"/>
  <c r="M1439" i="7"/>
  <c r="M1139" i="7"/>
  <c r="M2112" i="7"/>
  <c r="N1002" i="7"/>
  <c r="O1002" i="7" s="1"/>
  <c r="N966" i="7"/>
  <c r="O966" i="7" s="1"/>
  <c r="N1359" i="7"/>
  <c r="O1359" i="7" s="1"/>
  <c r="N967" i="7"/>
  <c r="O967" i="7" s="1"/>
  <c r="N1735" i="7"/>
  <c r="O1735" i="7" s="1"/>
  <c r="N1090" i="7"/>
  <c r="O1090" i="7" s="1"/>
  <c r="N882" i="7"/>
  <c r="O882" i="7" s="1"/>
  <c r="N525" i="7"/>
  <c r="O525" i="7" s="1"/>
  <c r="M2110" i="7"/>
  <c r="M3357" i="7"/>
  <c r="M1637" i="7"/>
  <c r="M1068" i="7"/>
  <c r="M1624" i="7"/>
  <c r="M676" i="7"/>
  <c r="M935" i="7"/>
  <c r="M1455" i="7"/>
  <c r="M1141" i="7"/>
  <c r="M1369" i="7"/>
  <c r="M803" i="7"/>
  <c r="M2582" i="7"/>
  <c r="M1638" i="7"/>
  <c r="M1913" i="7"/>
  <c r="M907" i="7"/>
  <c r="M1817" i="7"/>
  <c r="M1361" i="7"/>
  <c r="M1513" i="7"/>
  <c r="M1315" i="7"/>
  <c r="M1189" i="7"/>
  <c r="M1389" i="7"/>
  <c r="M1325" i="7"/>
  <c r="M775" i="7"/>
  <c r="M1818" i="7"/>
  <c r="M1419" i="7"/>
  <c r="M2862" i="7"/>
  <c r="N2440" i="7"/>
  <c r="O2440" i="7" s="1"/>
  <c r="P2440" i="7" s="1"/>
  <c r="Q2440" i="7" s="1"/>
  <c r="R2440" i="7" s="1"/>
  <c r="N5318" i="7"/>
  <c r="O5318" i="7" s="1"/>
  <c r="P5318" i="7" s="1"/>
  <c r="Q5318" i="7" s="1"/>
  <c r="R5318" i="7" s="1"/>
  <c r="O5933" i="7"/>
  <c r="P5933" i="7" s="1"/>
  <c r="Q5933" i="7" s="1"/>
  <c r="R5933" i="7" s="1"/>
  <c r="O4133" i="7"/>
  <c r="P4133" i="7" s="1"/>
  <c r="Q4133" i="7" s="1"/>
  <c r="R4133" i="7" s="1"/>
  <c r="M4800" i="7"/>
  <c r="N4800" i="7" s="1"/>
  <c r="O4800" i="7" s="1"/>
  <c r="M1744" i="7"/>
  <c r="N1744" i="7" s="1"/>
  <c r="O1744" i="7" s="1"/>
  <c r="M1152" i="7"/>
  <c r="N1152" i="7" s="1"/>
  <c r="O1152" i="7" s="1"/>
  <c r="M6304" i="7"/>
  <c r="N6304" i="7" s="1"/>
  <c r="O6304" i="7" s="1"/>
  <c r="M5202" i="7"/>
  <c r="N5202" i="7" s="1"/>
  <c r="O5202" i="7" s="1"/>
  <c r="M4243" i="7"/>
  <c r="N4243" i="7" s="1"/>
  <c r="O4243" i="7" s="1"/>
  <c r="M3767" i="7"/>
  <c r="N3767" i="7" s="1"/>
  <c r="M5764" i="7"/>
  <c r="N5764" i="7" s="1"/>
  <c r="O5764" i="7" s="1"/>
  <c r="M4395" i="7"/>
  <c r="N4395" i="7" s="1"/>
  <c r="O4395" i="7" s="1"/>
  <c r="M4358" i="7"/>
  <c r="N4358" i="7" s="1"/>
  <c r="O4358" i="7" s="1"/>
  <c r="M5638" i="7"/>
  <c r="N5638" i="7" s="1"/>
  <c r="O5638" i="7" s="1"/>
  <c r="M3355" i="7"/>
  <c r="N3355" i="7" s="1"/>
  <c r="O3355" i="7" s="1"/>
  <c r="M6139" i="7"/>
  <c r="N6139" i="7" s="1"/>
  <c r="O6139" i="7" s="1"/>
  <c r="M5789" i="7"/>
  <c r="N5789" i="7" s="1"/>
  <c r="O5789" i="7" s="1"/>
  <c r="M5903" i="7"/>
  <c r="N5903" i="7" s="1"/>
  <c r="O5903" i="7" s="1"/>
  <c r="M4858" i="7"/>
  <c r="N4858" i="7" s="1"/>
  <c r="O4858" i="7" s="1"/>
  <c r="S1345" i="7"/>
  <c r="M1345" i="7"/>
  <c r="N1345" i="7" s="1"/>
  <c r="O1345" i="7" s="1"/>
  <c r="N2673" i="7"/>
  <c r="O2673" i="7" s="1"/>
  <c r="P2673" i="7" s="1"/>
  <c r="Q2673" i="7" s="1"/>
  <c r="R2673" i="7" s="1"/>
  <c r="M1212" i="7"/>
  <c r="N1212" i="7" s="1"/>
  <c r="O1212" i="7" s="1"/>
  <c r="N3536" i="7"/>
  <c r="O3536" i="7" s="1"/>
  <c r="P3536" i="7" s="1"/>
  <c r="Q3536" i="7" s="1"/>
  <c r="R3536" i="7" s="1"/>
  <c r="N5324" i="7"/>
  <c r="O5324" i="7" s="1"/>
  <c r="P5324" i="7" s="1"/>
  <c r="Q5324" i="7" s="1"/>
  <c r="R5324" i="7" s="1"/>
  <c r="M2305" i="7"/>
  <c r="N2305" i="7" s="1"/>
  <c r="O2305" i="7" s="1"/>
  <c r="M2195" i="7"/>
  <c r="N2195" i="7" s="1"/>
  <c r="O2195" i="7" s="1"/>
  <c r="M3751" i="7"/>
  <c r="N3751" i="7" s="1"/>
  <c r="O3751" i="7" s="1"/>
  <c r="M5621" i="7"/>
  <c r="N5621" i="7" s="1"/>
  <c r="O5621" i="7" s="1"/>
  <c r="N2188" i="7"/>
  <c r="O2188" i="7" s="1"/>
  <c r="P2188" i="7" s="1"/>
  <c r="Q2188" i="7" s="1"/>
  <c r="R2188" i="7" s="1"/>
  <c r="M3005" i="7"/>
  <c r="M3458" i="7"/>
  <c r="N3458" i="7" s="1"/>
  <c r="O3458" i="7" s="1"/>
  <c r="M1820" i="7"/>
  <c r="N1820" i="7" s="1"/>
  <c r="O1820" i="7" s="1"/>
  <c r="M5029" i="7"/>
  <c r="N5029" i="7" s="1"/>
  <c r="O5029" i="7" s="1"/>
  <c r="M2258" i="7"/>
  <c r="N2258" i="7" s="1"/>
  <c r="O2258" i="7" s="1"/>
  <c r="M4755" i="7"/>
  <c r="N4755" i="7" s="1"/>
  <c r="O4755" i="7" s="1"/>
  <c r="M2927" i="7"/>
  <c r="N2927" i="7" s="1"/>
  <c r="O2927" i="7" s="1"/>
  <c r="M3426" i="7"/>
  <c r="N3426" i="7" s="1"/>
  <c r="O3426" i="7" s="1"/>
  <c r="P2860" i="7"/>
  <c r="Q2860" i="7" s="1"/>
  <c r="R2860" i="7" s="1"/>
  <c r="P2575" i="7"/>
  <c r="Q2575" i="7" s="1"/>
  <c r="R2575" i="7" s="1"/>
  <c r="P2489" i="7"/>
  <c r="Q2489" i="7" s="1"/>
  <c r="R2489" i="7" s="1"/>
  <c r="P2581" i="7"/>
  <c r="Q2581" i="7" s="1"/>
  <c r="R2581" i="7" s="1"/>
  <c r="S6338" i="7"/>
  <c r="M6338" i="7"/>
  <c r="N6338" i="7" s="1"/>
  <c r="O6338" i="7" s="1"/>
  <c r="M3518" i="7"/>
  <c r="N3518" i="7" s="1"/>
  <c r="O3518" i="7" s="1"/>
  <c r="M3598" i="7"/>
  <c r="N3598" i="7" s="1"/>
  <c r="O3598" i="7" s="1"/>
  <c r="M5148" i="7"/>
  <c r="N5148" i="7" s="1"/>
  <c r="O5148" i="7" s="1"/>
  <c r="M5060" i="7"/>
  <c r="N5060" i="7" s="1"/>
  <c r="O5060" i="7" s="1"/>
  <c r="P2771" i="7"/>
  <c r="Q2771" i="7" s="1"/>
  <c r="R2771" i="7" s="1"/>
  <c r="P4357" i="7"/>
  <c r="Q4357" i="7" s="1"/>
  <c r="R4357" i="7" s="1"/>
  <c r="N3664" i="7"/>
  <c r="O3664" i="7" s="1"/>
  <c r="P2189" i="7"/>
  <c r="Q2189" i="7" s="1"/>
  <c r="R2189" i="7" s="1"/>
  <c r="P3781" i="7"/>
  <c r="Q3781" i="7" s="1"/>
  <c r="R3781" i="7" s="1"/>
  <c r="P2533" i="7"/>
  <c r="Q2533" i="7" s="1"/>
  <c r="R2533" i="7" s="1"/>
  <c r="P4394" i="7"/>
  <c r="Q4394" i="7" s="1"/>
  <c r="R4394" i="7" s="1"/>
  <c r="P4680" i="7"/>
  <c r="Q4680" i="7" s="1"/>
  <c r="R4680" i="7" s="1"/>
  <c r="N2511" i="7"/>
  <c r="O2511" i="7" s="1"/>
  <c r="N4018" i="7"/>
  <c r="O4018" i="7" s="1"/>
  <c r="N3356" i="7"/>
  <c r="O3356" i="7" s="1"/>
  <c r="N3862" i="7"/>
  <c r="O3862" i="7" s="1"/>
  <c r="N2528" i="7"/>
  <c r="O2528" i="7" s="1"/>
  <c r="M4818" i="7"/>
  <c r="M4553" i="7"/>
  <c r="M2510" i="7"/>
  <c r="M4597" i="7"/>
  <c r="M3957" i="7"/>
  <c r="M2490" i="7"/>
  <c r="M2376" i="7"/>
  <c r="M2576" i="7"/>
  <c r="M6014" i="7"/>
  <c r="N6014" i="7" s="1"/>
  <c r="O6014" i="7" s="1"/>
  <c r="M5963" i="7"/>
  <c r="N5963" i="7" s="1"/>
  <c r="O5963" i="7" s="1"/>
  <c r="N2721" i="7"/>
  <c r="O2721" i="7" s="1"/>
  <c r="M3427" i="7"/>
  <c r="M4679" i="7"/>
  <c r="M3126" i="7"/>
  <c r="M3049" i="7"/>
  <c r="M3194" i="7"/>
  <c r="N2926" i="7"/>
  <c r="O2926" i="7" s="1"/>
  <c r="N4596" i="7"/>
  <c r="O4596" i="7" s="1"/>
  <c r="N2435" i="7"/>
  <c r="O2435" i="7" s="1"/>
  <c r="M4552" i="7"/>
  <c r="M3193" i="7"/>
  <c r="N3005" i="7"/>
  <c r="O3005" i="7" s="1"/>
  <c r="P4564" i="7"/>
  <c r="Q4564" i="7" s="1"/>
  <c r="R4564" i="7" s="1"/>
  <c r="N3240" i="7"/>
  <c r="O3240" i="7" s="1"/>
  <c r="P3768" i="7"/>
  <c r="Q3768" i="7" s="1"/>
  <c r="R3768" i="7" s="1"/>
  <c r="P5763" i="7"/>
  <c r="Q5763" i="7" s="1"/>
  <c r="R5763" i="7" s="1"/>
  <c r="N3665" i="7"/>
  <c r="O3665" i="7" s="1"/>
  <c r="P3239" i="7"/>
  <c r="Q3239" i="7" s="1"/>
  <c r="R3239" i="7" s="1"/>
  <c r="N3853" i="7"/>
  <c r="O3853" i="7" s="1"/>
  <c r="P3512" i="7"/>
  <c r="Q3512" i="7" s="1"/>
  <c r="R3512" i="7" s="1"/>
  <c r="P3457" i="7"/>
  <c r="Q3457" i="7" s="1"/>
  <c r="R3457" i="7" s="1"/>
  <c r="N2377" i="7"/>
  <c r="O2377" i="7" s="1"/>
  <c r="N3050" i="7"/>
  <c r="O3050" i="7" s="1"/>
  <c r="N2471" i="7"/>
  <c r="O2471" i="7" s="1"/>
  <c r="N3006" i="7"/>
  <c r="O3006" i="7" s="1"/>
  <c r="P3513" i="7"/>
  <c r="Q3513" i="7" s="1"/>
  <c r="R3513" i="7" s="1"/>
  <c r="N2257" i="7"/>
  <c r="O2257" i="7" s="1"/>
  <c r="P2772" i="7"/>
  <c r="Q2772" i="7" s="1"/>
  <c r="R2772" i="7" s="1"/>
  <c r="M5901" i="7"/>
  <c r="N5901" i="7" s="1"/>
  <c r="O5901" i="7" s="1"/>
  <c r="M5048" i="7"/>
  <c r="N5048" i="7" s="1"/>
  <c r="O5048" i="7" s="1"/>
  <c r="N3127" i="7"/>
  <c r="O3127" i="7" s="1"/>
  <c r="N3956" i="7"/>
  <c r="O3956" i="7" s="1"/>
  <c r="M2196" i="7"/>
  <c r="M2210" i="7"/>
  <c r="M3852" i="7"/>
  <c r="M2470" i="7"/>
  <c r="N2532" i="7"/>
  <c r="O2532" i="7" s="1"/>
  <c r="M2436" i="7"/>
  <c r="N2720" i="7"/>
  <c r="O2720" i="7" s="1"/>
  <c r="N3780" i="7"/>
  <c r="O3780" i="7" s="1"/>
  <c r="N2211" i="7"/>
  <c r="O2211" i="7" s="1"/>
  <c r="N4017" i="7"/>
  <c r="O4017" i="7" s="1"/>
  <c r="N4563" i="7"/>
  <c r="O4563" i="7" s="1"/>
  <c r="M2868" i="7"/>
  <c r="M4817" i="7"/>
  <c r="M4754" i="7"/>
  <c r="M3750" i="7"/>
  <c r="M3039" i="7"/>
  <c r="M2304" i="7"/>
  <c r="M2329" i="7"/>
  <c r="M2527" i="7"/>
  <c r="M3038" i="7"/>
  <c r="M2580" i="7"/>
  <c r="M5130" i="7"/>
  <c r="N5130" i="7" s="1"/>
  <c r="O5130" i="7" s="1"/>
  <c r="M5074" i="7"/>
  <c r="N5074" i="7" s="1"/>
  <c r="O5074" i="7" s="1"/>
  <c r="M4499" i="7"/>
  <c r="N4499" i="7" s="1"/>
  <c r="O4499" i="7" s="1"/>
  <c r="M5654" i="7"/>
  <c r="N5654" i="7" s="1"/>
  <c r="O5654" i="7" s="1"/>
  <c r="M1816" i="7"/>
  <c r="N1816" i="7" s="1"/>
  <c r="O1816" i="7" s="1"/>
  <c r="M289" i="7"/>
  <c r="N289" i="7" s="1"/>
  <c r="O289" i="7" s="1"/>
  <c r="M2933" i="7"/>
  <c r="N2933" i="7" s="1"/>
  <c r="O2933" i="7" s="1"/>
  <c r="M2979" i="7"/>
  <c r="N2979" i="7" s="1"/>
  <c r="O2979" i="7" s="1"/>
  <c r="M3403" i="7"/>
  <c r="N3403" i="7" s="1"/>
  <c r="O3403" i="7" s="1"/>
  <c r="M3275" i="7"/>
  <c r="N3275" i="7" s="1"/>
  <c r="O3275" i="7" s="1"/>
  <c r="M1041" i="7"/>
  <c r="N1041" i="7" s="1"/>
  <c r="O1041" i="7" s="1"/>
  <c r="M5752" i="7"/>
  <c r="N5752" i="7" s="1"/>
  <c r="O5752" i="7" s="1"/>
  <c r="M4276" i="7"/>
  <c r="N4276" i="7" s="1"/>
  <c r="O4276" i="7" s="1"/>
  <c r="M1602" i="7"/>
  <c r="N1602" i="7" s="1"/>
  <c r="O1602" i="7" s="1"/>
  <c r="M1496" i="7"/>
  <c r="N1496" i="7" s="1"/>
  <c r="O1496" i="7" s="1"/>
  <c r="M6043" i="7"/>
  <c r="N6043" i="7" s="1"/>
  <c r="O6043" i="7" s="1"/>
  <c r="M5323" i="7"/>
  <c r="N5323" i="7" s="1"/>
  <c r="O5323" i="7" s="1"/>
  <c r="M6195" i="7"/>
  <c r="N6195" i="7" s="1"/>
  <c r="O6195" i="7" s="1"/>
  <c r="M6336" i="7"/>
  <c r="N6336" i="7" s="1"/>
  <c r="O6336" i="7" s="1"/>
  <c r="M4909" i="7"/>
  <c r="N4909" i="7" s="1"/>
  <c r="M5141" i="7"/>
  <c r="N5141" i="7" s="1"/>
  <c r="O5141" i="7" s="1"/>
  <c r="M5547" i="7"/>
  <c r="N5547" i="7" s="1"/>
  <c r="O5547" i="7" s="1"/>
  <c r="M5780" i="7"/>
  <c r="N5780" i="7" s="1"/>
  <c r="O5780" i="7" s="1"/>
  <c r="M4996" i="7"/>
  <c r="N4996" i="7" s="1"/>
  <c r="O4996" i="7" s="1"/>
  <c r="M5620" i="7"/>
  <c r="N5620" i="7" s="1"/>
  <c r="O5620" i="7" s="1"/>
  <c r="M6015" i="7"/>
  <c r="N6015" i="7" s="1"/>
  <c r="O6015" i="7" s="1"/>
  <c r="P5942" i="7"/>
  <c r="Q5942" i="7" s="1"/>
  <c r="R5942" i="7" s="1"/>
  <c r="P6217" i="7"/>
  <c r="Q6217" i="7" s="1"/>
  <c r="R6217" i="7" s="1"/>
  <c r="P6076" i="7"/>
  <c r="Q6076" i="7" s="1"/>
  <c r="R6076" i="7" s="1"/>
  <c r="P6416" i="7"/>
  <c r="Q6416" i="7" s="1"/>
  <c r="R6416" i="7" s="1"/>
  <c r="S1077" i="7"/>
  <c r="M1077" i="7"/>
  <c r="N1077" i="7" s="1"/>
  <c r="O1077" i="7" s="1"/>
  <c r="S5047" i="7"/>
  <c r="M5047" i="7"/>
  <c r="N5047" i="7" s="1"/>
  <c r="O5047" i="7" s="1"/>
  <c r="P6267" i="7"/>
  <c r="Q6267" i="7" s="1"/>
  <c r="R6267" i="7" s="1"/>
  <c r="P6240" i="7"/>
  <c r="Q6240" i="7" s="1"/>
  <c r="R6240" i="7" s="1"/>
  <c r="M4251" i="7"/>
  <c r="N4251" i="7" s="1"/>
  <c r="O4251" i="7" s="1"/>
  <c r="M241" i="7"/>
  <c r="N241" i="7" s="1"/>
  <c r="O241" i="7" s="1"/>
  <c r="M4479" i="7"/>
  <c r="N4479" i="7" s="1"/>
  <c r="O4479" i="7" s="1"/>
  <c r="M6159" i="7"/>
  <c r="N6159" i="7" s="1"/>
  <c r="O6159" i="7" s="1"/>
  <c r="M4215" i="7"/>
  <c r="N4215" i="7" s="1"/>
  <c r="O4215" i="7" s="1"/>
  <c r="M673" i="7"/>
  <c r="N673" i="7" s="1"/>
  <c r="O673" i="7" s="1"/>
  <c r="M2236" i="7"/>
  <c r="N2236" i="7" s="1"/>
  <c r="O2236" i="7" s="1"/>
  <c r="S3270" i="7"/>
  <c r="M3270" i="7"/>
  <c r="N3270" i="7" s="1"/>
  <c r="O3270" i="7" s="1"/>
  <c r="O5392" i="7"/>
  <c r="P5392" i="7" s="1"/>
  <c r="Q5392" i="7" s="1"/>
  <c r="R5392" i="7" s="1"/>
  <c r="N5396" i="7"/>
  <c r="O5396" i="7" s="1"/>
  <c r="P5396" i="7" s="1"/>
  <c r="Q5396" i="7" s="1"/>
  <c r="R5396" i="7" s="1"/>
  <c r="P5779" i="7"/>
  <c r="Q5779" i="7" s="1"/>
  <c r="R5779" i="7" s="1"/>
  <c r="N5843" i="7"/>
  <c r="O5843" i="7" s="1"/>
  <c r="N5871" i="7"/>
  <c r="O5871" i="7" s="1"/>
  <c r="N6356" i="7"/>
  <c r="O6356" i="7" s="1"/>
  <c r="M6241" i="7"/>
  <c r="N6279" i="7"/>
  <c r="O6279" i="7" s="1"/>
  <c r="N6110" i="7"/>
  <c r="O6110" i="7" s="1"/>
  <c r="N6216" i="7"/>
  <c r="O6216" i="7" s="1"/>
  <c r="M6101" i="7"/>
  <c r="M5796" i="7"/>
  <c r="M6175" i="7"/>
  <c r="M6141" i="7"/>
  <c r="M5146" i="7"/>
  <c r="M5852" i="7"/>
  <c r="M5825" i="7"/>
  <c r="M5600" i="7"/>
  <c r="M5100" i="7"/>
  <c r="M5826" i="7"/>
  <c r="M5964" i="7"/>
  <c r="M5403" i="7"/>
  <c r="M5030" i="7"/>
  <c r="M5932" i="7"/>
  <c r="M4908" i="7"/>
  <c r="M6121" i="7"/>
  <c r="N5322" i="7"/>
  <c r="O5322" i="7" s="1"/>
  <c r="P6256" i="7"/>
  <c r="Q6256" i="7" s="1"/>
  <c r="R6256" i="7" s="1"/>
  <c r="N6383" i="7"/>
  <c r="O6383" i="7" s="1"/>
  <c r="P5943" i="7"/>
  <c r="Q5943" i="7" s="1"/>
  <c r="R5943" i="7" s="1"/>
  <c r="N6296" i="7"/>
  <c r="O6296" i="7" s="1"/>
  <c r="P5101" i="7"/>
  <c r="Q5101" i="7" s="1"/>
  <c r="R5101" i="7" s="1"/>
  <c r="P6268" i="7"/>
  <c r="Q6268" i="7" s="1"/>
  <c r="R6268" i="7" s="1"/>
  <c r="N5147" i="7"/>
  <c r="O5147" i="7" s="1"/>
  <c r="N6196" i="7"/>
  <c r="O6196" i="7" s="1"/>
  <c r="N5762" i="7"/>
  <c r="O5762" i="7" s="1"/>
  <c r="P5546" i="7"/>
  <c r="Q5546" i="7" s="1"/>
  <c r="R5546" i="7" s="1"/>
  <c r="P6102" i="7"/>
  <c r="Q6102" i="7" s="1"/>
  <c r="R6102" i="7" s="1"/>
  <c r="P5063" i="7"/>
  <c r="Q5063" i="7" s="1"/>
  <c r="R5063" i="7" s="1"/>
  <c r="M6179" i="7"/>
  <c r="N6179" i="7" s="1"/>
  <c r="O6179" i="7" s="1"/>
  <c r="N6355" i="7"/>
  <c r="O6355" i="7" s="1"/>
  <c r="N6122" i="7"/>
  <c r="O6122" i="7" s="1"/>
  <c r="N5913" i="7"/>
  <c r="O5913" i="7" s="1"/>
  <c r="N6257" i="7"/>
  <c r="O6257" i="7" s="1"/>
  <c r="N6247" i="7"/>
  <c r="O6247" i="7" s="1"/>
  <c r="M5931" i="7"/>
  <c r="P5402" i="7"/>
  <c r="Q5402" i="7" s="1"/>
  <c r="R5402" i="7" s="1"/>
  <c r="P5989" i="7"/>
  <c r="Q5989" i="7" s="1"/>
  <c r="R5989" i="7" s="1"/>
  <c r="M5142" i="7"/>
  <c r="P5049" i="7"/>
  <c r="Q5049" i="7" s="1"/>
  <c r="R5049" i="7" s="1"/>
  <c r="N5914" i="7"/>
  <c r="O5914" i="7" s="1"/>
  <c r="M5872" i="7"/>
  <c r="M6337" i="7"/>
  <c r="M6109" i="7"/>
  <c r="N6174" i="7"/>
  <c r="O6174" i="7" s="1"/>
  <c r="M5637" i="7"/>
  <c r="M5902" i="7"/>
  <c r="M5064" i="7"/>
  <c r="M5761" i="7"/>
  <c r="M6415" i="7"/>
  <c r="M6297" i="7"/>
  <c r="M5853" i="7"/>
  <c r="M5795" i="7"/>
  <c r="M6062" i="7"/>
  <c r="M5844" i="7"/>
  <c r="M4997" i="7"/>
  <c r="M5599" i="7"/>
  <c r="M6382" i="7"/>
  <c r="M6142" i="7"/>
  <c r="M6248" i="7"/>
  <c r="P73" i="1"/>
  <c r="M5574" i="7"/>
  <c r="N5574" i="7" s="1"/>
  <c r="O5574" i="7" s="1"/>
  <c r="M1308" i="7"/>
  <c r="N1308" i="7" s="1"/>
  <c r="O1308" i="7" s="1"/>
  <c r="M4423" i="7"/>
  <c r="N4423" i="7" s="1"/>
  <c r="O4423" i="7" s="1"/>
  <c r="M1542" i="7"/>
  <c r="N1542" i="7" s="1"/>
  <c r="O1542" i="7" s="1"/>
  <c r="M6407" i="7"/>
  <c r="N6407" i="7" s="1"/>
  <c r="O6407" i="7" s="1"/>
  <c r="M2452" i="7"/>
  <c r="M4020" i="7"/>
  <c r="N4020" i="7" s="1"/>
  <c r="O4020" i="7" s="1"/>
  <c r="M6193" i="7"/>
  <c r="N6193" i="7" s="1"/>
  <c r="O6193" i="7" s="1"/>
  <c r="M3190" i="7"/>
  <c r="N3190" i="7" s="1"/>
  <c r="O3190" i="7" s="1"/>
  <c r="M4332" i="7"/>
  <c r="N4332" i="7" s="1"/>
  <c r="O4332" i="7" s="1"/>
  <c r="M2000" i="7"/>
  <c r="N2000" i="7" s="1"/>
  <c r="O2000" i="7" s="1"/>
  <c r="M2596" i="7"/>
  <c r="N2596" i="7" s="1"/>
  <c r="O2596" i="7" s="1"/>
  <c r="M1772" i="7"/>
  <c r="N1772" i="7" s="1"/>
  <c r="O1772" i="7" s="1"/>
  <c r="M3587" i="7"/>
  <c r="N3587" i="7" s="1"/>
  <c r="O3587" i="7" s="1"/>
  <c r="M4842" i="7"/>
  <c r="N4842" i="7" s="1"/>
  <c r="O4842" i="7" s="1"/>
  <c r="M3715" i="7"/>
  <c r="N3715" i="7" s="1"/>
  <c r="O3715" i="7" s="1"/>
  <c r="M5836" i="7"/>
  <c r="N5836" i="7" s="1"/>
  <c r="O5836" i="7" s="1"/>
  <c r="M585" i="7"/>
  <c r="M3987" i="7"/>
  <c r="N3987" i="7" s="1"/>
  <c r="O3987" i="7" s="1"/>
  <c r="M2124" i="7"/>
  <c r="N2124" i="7" s="1"/>
  <c r="O2124" i="7" s="1"/>
  <c r="M2939" i="7"/>
  <c r="N2939" i="7" s="1"/>
  <c r="O2939" i="7" s="1"/>
  <c r="M1852" i="7"/>
  <c r="N1852" i="7" s="1"/>
  <c r="O1852" i="7" s="1"/>
  <c r="M3955" i="7"/>
  <c r="N3955" i="7" s="1"/>
  <c r="O3955" i="7" s="1"/>
  <c r="M3851" i="7"/>
  <c r="N3851" i="7" s="1"/>
  <c r="O3851" i="7" s="1"/>
  <c r="M5760" i="7"/>
  <c r="N5760" i="7" s="1"/>
  <c r="O5760" i="7" s="1"/>
  <c r="M5211" i="7"/>
  <c r="N5211" i="7" s="1"/>
  <c r="O5211" i="7" s="1"/>
  <c r="M4794" i="7"/>
  <c r="N4794" i="7" s="1"/>
  <c r="O4794" i="7" s="1"/>
  <c r="M4199" i="7"/>
  <c r="N4199" i="7" s="1"/>
  <c r="O4199" i="7" s="1"/>
  <c r="M4898" i="7"/>
  <c r="N4898" i="7" s="1"/>
  <c r="O4898" i="7" s="1"/>
  <c r="M4802" i="7"/>
  <c r="N4802" i="7" s="1"/>
  <c r="O4802" i="7" s="1"/>
  <c r="M1392" i="7"/>
  <c r="N1392" i="7" s="1"/>
  <c r="O1392" i="7" s="1"/>
  <c r="M4902" i="7"/>
  <c r="N4902" i="7" s="1"/>
  <c r="O4902" i="7" s="1"/>
  <c r="M2702" i="7"/>
  <c r="N2702" i="7" s="1"/>
  <c r="O2702" i="7" s="1"/>
  <c r="M4986" i="7"/>
  <c r="N4986" i="7" s="1"/>
  <c r="O4986" i="7" s="1"/>
  <c r="M988" i="7"/>
  <c r="N988" i="7" s="1"/>
  <c r="O988" i="7" s="1"/>
  <c r="M1456" i="7"/>
  <c r="N1456" i="7" s="1"/>
  <c r="O1456" i="7" s="1"/>
  <c r="M1530" i="7"/>
  <c r="N1530" i="7" s="1"/>
  <c r="O1530" i="7" s="1"/>
  <c r="M4886" i="7"/>
  <c r="N4886" i="7" s="1"/>
  <c r="O4886" i="7" s="1"/>
  <c r="M4443" i="7"/>
  <c r="N4443" i="7" s="1"/>
  <c r="O4443" i="7" s="1"/>
  <c r="M5162" i="7"/>
  <c r="N5162" i="7" s="1"/>
  <c r="O5162" i="7" s="1"/>
  <c r="M1792" i="7"/>
  <c r="N1792" i="7" s="1"/>
  <c r="O1792" i="7" s="1"/>
  <c r="M1554" i="7"/>
  <c r="N1554" i="7" s="1"/>
  <c r="O1554" i="7" s="1"/>
  <c r="M2584" i="7"/>
  <c r="N2584" i="7" s="1"/>
  <c r="O2584" i="7" s="1"/>
  <c r="M5895" i="7"/>
  <c r="N5895" i="7" s="1"/>
  <c r="O5895" i="7" s="1"/>
  <c r="M4567" i="7"/>
  <c r="N4567" i="7" s="1"/>
  <c r="O4567" i="7" s="1"/>
  <c r="M4049" i="7"/>
  <c r="N4049" i="7" s="1"/>
  <c r="O4049" i="7" s="1"/>
  <c r="M4516" i="7"/>
  <c r="N4516" i="7" s="1"/>
  <c r="O4516" i="7" s="1"/>
  <c r="M4404" i="7"/>
  <c r="N4404" i="7" s="1"/>
  <c r="O4404" i="7" s="1"/>
  <c r="M4348" i="7"/>
  <c r="N4348" i="7" s="1"/>
  <c r="O4348" i="7" s="1"/>
  <c r="M1049" i="7"/>
  <c r="N1049" i="7" s="1"/>
  <c r="O1049" i="7" s="1"/>
  <c r="M4072" i="7"/>
  <c r="N4072" i="7" s="1"/>
  <c r="O4072" i="7" s="1"/>
  <c r="M1397" i="7"/>
  <c r="N1397" i="7" s="1"/>
  <c r="O1397" i="7" s="1"/>
  <c r="M6061" i="7"/>
  <c r="N6061" i="7" s="1"/>
  <c r="O6061" i="7" s="1"/>
  <c r="M989" i="7"/>
  <c r="N989" i="7" s="1"/>
  <c r="O989" i="7" s="1"/>
  <c r="M3087" i="7"/>
  <c r="N3087" i="7" s="1"/>
  <c r="O3087" i="7" s="1"/>
  <c r="M4411" i="7"/>
  <c r="N4411" i="7" s="1"/>
  <c r="O4411" i="7" s="1"/>
  <c r="M5471" i="7"/>
  <c r="N5471" i="7" s="1"/>
  <c r="O5471" i="7" s="1"/>
  <c r="M5927" i="7"/>
  <c r="N5927" i="7" s="1"/>
  <c r="O5927" i="7" s="1"/>
  <c r="M5429" i="7"/>
  <c r="N5429" i="7" s="1"/>
  <c r="O5429" i="7" s="1"/>
  <c r="M4287" i="7"/>
  <c r="N4287" i="7" s="1"/>
  <c r="O4287" i="7" s="1"/>
  <c r="M461" i="7"/>
  <c r="N461" i="7" s="1"/>
  <c r="O461" i="7" s="1"/>
  <c r="M6035" i="7"/>
  <c r="N6035" i="7" s="1"/>
  <c r="O6035" i="7" s="1"/>
  <c r="M5401" i="7"/>
  <c r="N5401" i="7" s="1"/>
  <c r="O5401" i="7" s="1"/>
  <c r="M6289" i="7"/>
  <c r="N6289" i="7" s="1"/>
  <c r="O6289" i="7" s="1"/>
  <c r="N5778" i="7"/>
  <c r="O5778" i="7" s="1"/>
  <c r="M4717" i="7"/>
  <c r="N4717" i="7" s="1"/>
  <c r="O4717" i="7" s="1"/>
  <c r="M2158" i="7"/>
  <c r="N2158" i="7" s="1"/>
  <c r="O2158" i="7" s="1"/>
  <c r="M5590" i="7"/>
  <c r="N5590" i="7" s="1"/>
  <c r="O5590" i="7" s="1"/>
  <c r="M4890" i="7"/>
  <c r="N4890" i="7" s="1"/>
  <c r="O4890" i="7" s="1"/>
  <c r="M269" i="7"/>
  <c r="N269" i="7" s="1"/>
  <c r="O269" i="7" s="1"/>
  <c r="M1754" i="7"/>
  <c r="N1754" i="7" s="1"/>
  <c r="O1754" i="7" s="1"/>
  <c r="M4103" i="7"/>
  <c r="N4103" i="7" s="1"/>
  <c r="O4103" i="7" s="1"/>
  <c r="M4834" i="7"/>
  <c r="N4834" i="7" s="1"/>
  <c r="O4834" i="7" s="1"/>
  <c r="M5313" i="7"/>
  <c r="N5313" i="7" s="1"/>
  <c r="O5313" i="7" s="1"/>
  <c r="M4649" i="7"/>
  <c r="N4649" i="7" s="1"/>
  <c r="O4649" i="7" s="1"/>
  <c r="M2949" i="7"/>
  <c r="N2949" i="7" s="1"/>
  <c r="O2949" i="7" s="1"/>
  <c r="M4375" i="7"/>
  <c r="N4375" i="7" s="1"/>
  <c r="O4375" i="7" s="1"/>
  <c r="M433" i="7"/>
  <c r="N433" i="7" s="1"/>
  <c r="O433" i="7" s="1"/>
  <c r="M4882" i="7"/>
  <c r="N4882" i="7" s="1"/>
  <c r="O4882" i="7" s="1"/>
  <c r="M2837" i="7"/>
  <c r="N2837" i="7" s="1"/>
  <c r="O2837" i="7" s="1"/>
  <c r="M1052" i="7"/>
  <c r="N1052" i="7" s="1"/>
  <c r="O1052" i="7" s="1"/>
  <c r="M5038" i="7"/>
  <c r="N5038" i="7" s="1"/>
  <c r="O5038" i="7" s="1"/>
  <c r="M4163" i="7"/>
  <c r="N4163" i="7" s="1"/>
  <c r="O4163" i="7" s="1"/>
  <c r="M2572" i="7"/>
  <c r="N2572" i="7" s="1"/>
  <c r="O2572" i="7" s="1"/>
  <c r="M4071" i="7"/>
  <c r="N4071" i="7" s="1"/>
  <c r="O4071" i="7" s="1"/>
  <c r="M5022" i="7"/>
  <c r="N5022" i="7" s="1"/>
  <c r="O5022" i="7" s="1"/>
  <c r="M3071" i="7"/>
  <c r="N3071" i="7" s="1"/>
  <c r="O3071" i="7" s="1"/>
  <c r="M1992" i="7"/>
  <c r="N1992" i="7" s="1"/>
  <c r="O1992" i="7" s="1"/>
  <c r="M3419" i="7"/>
  <c r="N3419" i="7" s="1"/>
  <c r="O3419" i="7" s="1"/>
  <c r="M4412" i="7"/>
  <c r="N4412" i="7" s="1"/>
  <c r="O4412" i="7" s="1"/>
  <c r="M3579" i="7"/>
  <c r="N3579" i="7" s="1"/>
  <c r="O3579" i="7" s="1"/>
  <c r="M2444" i="7"/>
  <c r="N2444" i="7" s="1"/>
  <c r="O2444" i="7" s="1"/>
  <c r="M5672" i="7"/>
  <c r="N5672" i="7" s="1"/>
  <c r="O5672" i="7" s="1"/>
  <c r="M2971" i="7"/>
  <c r="N2971" i="7" s="1"/>
  <c r="O2971" i="7" s="1"/>
  <c r="M5987" i="7"/>
  <c r="N5987" i="7" s="1"/>
  <c r="O5987" i="7" s="1"/>
  <c r="M4112" i="7"/>
  <c r="N4112" i="7" s="1"/>
  <c r="O4112" i="7" s="1"/>
  <c r="M3899" i="7"/>
  <c r="N3899" i="7" s="1"/>
  <c r="O3899" i="7" s="1"/>
  <c r="M3511" i="7"/>
  <c r="N3511" i="7" s="1"/>
  <c r="O3511" i="7" s="1"/>
  <c r="M5088" i="7"/>
  <c r="N5088" i="7" s="1"/>
  <c r="O5088" i="7" s="1"/>
  <c r="M55" i="7"/>
  <c r="N55" i="7" s="1"/>
  <c r="O55" i="7" s="1"/>
  <c r="M3855" i="7"/>
  <c r="N3855" i="7" s="1"/>
  <c r="O3855" i="7" s="1"/>
  <c r="M2172" i="7"/>
  <c r="N2172" i="7" s="1"/>
  <c r="O2172" i="7" s="1"/>
  <c r="M2891" i="7"/>
  <c r="N2891" i="7" s="1"/>
  <c r="O2891" i="7" s="1"/>
  <c r="M6081" i="7"/>
  <c r="N6081" i="7" s="1"/>
  <c r="O6081" i="7" s="1"/>
  <c r="M1377" i="7"/>
  <c r="N1377" i="7" s="1"/>
  <c r="O1377" i="7" s="1"/>
  <c r="M5008" i="7"/>
  <c r="N5008" i="7" s="1"/>
  <c r="O5008" i="7" s="1"/>
  <c r="M3180" i="7"/>
  <c r="N3180" i="7" s="1"/>
  <c r="O3180" i="7" s="1"/>
  <c r="M3019" i="7"/>
  <c r="N3019" i="7" s="1"/>
  <c r="O3019" i="7" s="1"/>
  <c r="M841" i="7"/>
  <c r="N841" i="7" s="1"/>
  <c r="O841" i="7" s="1"/>
  <c r="M3931" i="7"/>
  <c r="N3931" i="7" s="1"/>
  <c r="O3931" i="7" s="1"/>
  <c r="M941" i="7"/>
  <c r="N941" i="7" s="1"/>
  <c r="O941" i="7" s="1"/>
  <c r="M1257" i="7"/>
  <c r="N1257" i="7" s="1"/>
  <c r="O1257" i="7" s="1"/>
  <c r="M4668" i="7"/>
  <c r="N4668" i="7" s="1"/>
  <c r="O4668" i="7" s="1"/>
  <c r="M1844" i="7"/>
  <c r="N1844" i="7" s="1"/>
  <c r="O1844" i="7" s="1"/>
  <c r="M6117" i="7"/>
  <c r="M4416" i="7"/>
  <c r="N4416" i="7" s="1"/>
  <c r="O4416" i="7" s="1"/>
  <c r="M4188" i="7"/>
  <c r="N4188" i="7" s="1"/>
  <c r="O4188" i="7" s="1"/>
  <c r="M3503" i="7"/>
  <c r="N3503" i="7" s="1"/>
  <c r="O3503" i="7" s="1"/>
  <c r="M5405" i="7"/>
  <c r="N5405" i="7" s="1"/>
  <c r="O5405" i="7" s="1"/>
  <c r="M5626" i="7"/>
  <c r="N5626" i="7" s="1"/>
  <c r="O5626" i="7" s="1"/>
  <c r="M5078" i="7"/>
  <c r="N5078" i="7" s="1"/>
  <c r="O5078" i="7" s="1"/>
  <c r="M2730" i="7"/>
  <c r="N2730" i="7" s="1"/>
  <c r="O2730" i="7" s="1"/>
  <c r="M4299" i="7"/>
  <c r="N4299" i="7" s="1"/>
  <c r="O4299" i="7" s="1"/>
  <c r="M4507" i="7"/>
  <c r="N4507" i="7" s="1"/>
  <c r="O4507" i="7" s="1"/>
  <c r="M5658" i="7"/>
  <c r="N5658" i="7" s="1"/>
  <c r="O5658" i="7" s="1"/>
  <c r="M3847" i="7"/>
  <c r="N3847" i="7" s="1"/>
  <c r="O3847" i="7" s="1"/>
  <c r="M3029" i="7"/>
  <c r="N3029" i="7" s="1"/>
  <c r="O3029" i="7" s="1"/>
  <c r="M1260" i="7"/>
  <c r="N1260" i="7" s="1"/>
  <c r="O1260" i="7" s="1"/>
  <c r="M5034" i="7"/>
  <c r="N5034" i="7" s="1"/>
  <c r="O5034" i="7" s="1"/>
  <c r="M2238" i="7"/>
  <c r="N2238" i="7" s="1"/>
  <c r="O2238" i="7" s="1"/>
  <c r="M956" i="7"/>
  <c r="M4451" i="7"/>
  <c r="N4451" i="7" s="1"/>
  <c r="O4451" i="7" s="1"/>
  <c r="M2174" i="7"/>
  <c r="N2174" i="7" s="1"/>
  <c r="O2174" i="7" s="1"/>
  <c r="M1216" i="7"/>
  <c r="N1216" i="7" s="1"/>
  <c r="O1216" i="7" s="1"/>
  <c r="M5702" i="7"/>
  <c r="N5702" i="7" s="1"/>
  <c r="O5702" i="7" s="1"/>
  <c r="M5365" i="7"/>
  <c r="N5365" i="7" s="1"/>
  <c r="O5365" i="7" s="1"/>
  <c r="M4083" i="7"/>
  <c r="N4083" i="7" s="1"/>
  <c r="O4083" i="7" s="1"/>
  <c r="M4255" i="7"/>
  <c r="N4255" i="7" s="1"/>
  <c r="O4255" i="7" s="1"/>
  <c r="M4970" i="7"/>
  <c r="N4970" i="7" s="1"/>
  <c r="O4970" i="7" s="1"/>
  <c r="M4487" i="7"/>
  <c r="N4487" i="7" s="1"/>
  <c r="O4487" i="7" s="1"/>
  <c r="M4371" i="7"/>
  <c r="N4371" i="7" s="1"/>
  <c r="O4371" i="7" s="1"/>
  <c r="M4725" i="7"/>
  <c r="N4725" i="7" s="1"/>
  <c r="O4725" i="7" s="1"/>
  <c r="M2725" i="7"/>
  <c r="N2725" i="7" s="1"/>
  <c r="O2725" i="7" s="1"/>
  <c r="M784" i="7"/>
  <c r="N784" i="7" s="1"/>
  <c r="O784" i="7" s="1"/>
  <c r="M4132" i="7"/>
  <c r="N4132" i="7" s="1"/>
  <c r="O4132" i="7" s="1"/>
  <c r="M3172" i="7"/>
  <c r="N3172" i="7" s="1"/>
  <c r="O3172" i="7" s="1"/>
  <c r="M3047" i="7"/>
  <c r="N3047" i="7" s="1"/>
  <c r="O3047" i="7" s="1"/>
  <c r="M5371" i="7"/>
  <c r="N5371" i="7" s="1"/>
  <c r="O5371" i="7" s="1"/>
  <c r="M3003" i="7"/>
  <c r="N3003" i="7" s="1"/>
  <c r="O3003" i="7" s="1"/>
  <c r="M409" i="7"/>
  <c r="N409" i="7" s="1"/>
  <c r="O409" i="7" s="1"/>
  <c r="M4156" i="7"/>
  <c r="N4156" i="7" s="1"/>
  <c r="O4156" i="7" s="1"/>
  <c r="M4456" i="7"/>
  <c r="N4456" i="7" s="1"/>
  <c r="O4456" i="7" s="1"/>
  <c r="M4647" i="7"/>
  <c r="N4647" i="7" s="1"/>
  <c r="O4647" i="7" s="1"/>
  <c r="M1085" i="7"/>
  <c r="N1085" i="7" s="1"/>
  <c r="O1085" i="7" s="1"/>
  <c r="M5439" i="7"/>
  <c r="N5439" i="7" s="1"/>
  <c r="O5439" i="7" s="1"/>
  <c r="M3439" i="7"/>
  <c r="N3439" i="7" s="1"/>
  <c r="O3439" i="7" s="1"/>
  <c r="M1237" i="7"/>
  <c r="N1237" i="7" s="1"/>
  <c r="O1237" i="7" s="1"/>
  <c r="M2336" i="7"/>
  <c r="N2336" i="7" s="1"/>
  <c r="O2336" i="7" s="1"/>
  <c r="M3515" i="7"/>
  <c r="N3515" i="7" s="1"/>
  <c r="O3515" i="7" s="1"/>
  <c r="M1233" i="7"/>
  <c r="N1233" i="7" s="1"/>
  <c r="O1233" i="7" s="1"/>
  <c r="M2480" i="7"/>
  <c r="N2480" i="7" s="1"/>
  <c r="O2480" i="7" s="1"/>
  <c r="M3210" i="7"/>
  <c r="N3210" i="7" s="1"/>
  <c r="O3210" i="7" s="1"/>
  <c r="M5419" i="7"/>
  <c r="N5419" i="7" s="1"/>
  <c r="O5419" i="7" s="1"/>
  <c r="M2388" i="7"/>
  <c r="N2388" i="7" s="1"/>
  <c r="O2388" i="7" s="1"/>
  <c r="M1229" i="7"/>
  <c r="N1229" i="7" s="1"/>
  <c r="O1229" i="7" s="1"/>
  <c r="M3969" i="7"/>
  <c r="N3969" i="7" s="1"/>
  <c r="O3969" i="7" s="1"/>
  <c r="M4577" i="7"/>
  <c r="N4577" i="7" s="1"/>
  <c r="O4577" i="7" s="1"/>
  <c r="M1984" i="7"/>
  <c r="N1984" i="7" s="1"/>
  <c r="O1984" i="7" s="1"/>
  <c r="M246" i="7"/>
  <c r="N246" i="7" s="1"/>
  <c r="O246" i="7" s="1"/>
  <c r="M5912" i="7"/>
  <c r="N5912" i="7" s="1"/>
  <c r="O5912" i="7" s="1"/>
  <c r="M6354" i="7"/>
  <c r="N6354" i="7" s="1"/>
  <c r="O6354" i="7" s="1"/>
  <c r="M5018" i="7"/>
  <c r="N5018" i="7" s="1"/>
  <c r="O5018" i="7" s="1"/>
  <c r="M4367" i="7"/>
  <c r="N4367" i="7" s="1"/>
  <c r="O4367" i="7" s="1"/>
  <c r="M5750" i="7"/>
  <c r="N5750" i="7" s="1"/>
  <c r="O5750" i="7" s="1"/>
  <c r="M4527" i="7"/>
  <c r="N4527" i="7" s="1"/>
  <c r="O4527" i="7" s="1"/>
  <c r="M2797" i="7"/>
  <c r="N2797" i="7" s="1"/>
  <c r="O2797" i="7" s="1"/>
  <c r="M5389" i="7"/>
  <c r="N5389" i="7" s="1"/>
  <c r="O5389" i="7" s="1"/>
  <c r="M5307" i="7"/>
  <c r="N5307" i="7" s="1"/>
  <c r="O5307" i="7" s="1"/>
  <c r="M3174" i="7"/>
  <c r="N3174" i="7" s="1"/>
  <c r="O3174" i="7" s="1"/>
  <c r="M1654" i="7"/>
  <c r="N1654" i="7" s="1"/>
  <c r="O1654" i="7" s="1"/>
  <c r="M4990" i="7"/>
  <c r="N4990" i="7" s="1"/>
  <c r="O4990" i="7" s="1"/>
  <c r="M2686" i="7"/>
  <c r="N2686" i="7" s="1"/>
  <c r="O2686" i="7" s="1"/>
  <c r="M5194" i="7"/>
  <c r="N5194" i="7" s="1"/>
  <c r="O5194" i="7" s="1"/>
  <c r="M1998" i="7"/>
  <c r="N1998" i="7" s="1"/>
  <c r="O1998" i="7" s="1"/>
  <c r="M4179" i="7"/>
  <c r="N4179" i="7" s="1"/>
  <c r="O4179" i="7" s="1"/>
  <c r="M3790" i="7"/>
  <c r="N3790" i="7" s="1"/>
  <c r="O3790" i="7" s="1"/>
  <c r="M609" i="7"/>
  <c r="N609" i="7" s="1"/>
  <c r="O609" i="7" s="1"/>
  <c r="M6189" i="7"/>
  <c r="N6189" i="7" s="1"/>
  <c r="O6189" i="7" s="1"/>
  <c r="M2556" i="7"/>
  <c r="N2556" i="7" s="1"/>
  <c r="O2556" i="7" s="1"/>
  <c r="M5144" i="7"/>
  <c r="N5144" i="7" s="1"/>
  <c r="O5144" i="7" s="1"/>
  <c r="S6312" i="7"/>
  <c r="M6312" i="7"/>
  <c r="N6312" i="7" s="1"/>
  <c r="O6312" i="7" s="1"/>
  <c r="S4387" i="7"/>
  <c r="M4387" i="7"/>
  <c r="N4387" i="7" s="1"/>
  <c r="O4387" i="7" s="1"/>
  <c r="M5283" i="7"/>
  <c r="N5283" i="7" s="1"/>
  <c r="O5283" i="7" s="1"/>
  <c r="M5445" i="7"/>
  <c r="N5445" i="7" s="1"/>
  <c r="O5445" i="7" s="1"/>
  <c r="M5251" i="7"/>
  <c r="N5251" i="7" s="1"/>
  <c r="O5251" i="7" s="1"/>
  <c r="M4303" i="7"/>
  <c r="N4303" i="7" s="1"/>
  <c r="O4303" i="7" s="1"/>
  <c r="M2638" i="7"/>
  <c r="N2638" i="7" s="1"/>
  <c r="O2638" i="7" s="1"/>
  <c r="M2222" i="7"/>
  <c r="N2222" i="7" s="1"/>
  <c r="O2222" i="7" s="1"/>
  <c r="M4131" i="7"/>
  <c r="N4131" i="7" s="1"/>
  <c r="O4131" i="7" s="1"/>
  <c r="M1100" i="7"/>
  <c r="N1100" i="7" s="1"/>
  <c r="O1100" i="7" s="1"/>
  <c r="S1200" i="7"/>
  <c r="M1200" i="7"/>
  <c r="N1200" i="7" s="1"/>
  <c r="O1200" i="7" s="1"/>
  <c r="S912" i="7"/>
  <c r="M912" i="7"/>
  <c r="N912" i="7" s="1"/>
  <c r="O912" i="7" s="1"/>
  <c r="S5381" i="7"/>
  <c r="M5381" i="7"/>
  <c r="N5381" i="7" s="1"/>
  <c r="O5381" i="7" s="1"/>
  <c r="S5006" i="7"/>
  <c r="M5006" i="7"/>
  <c r="N5006" i="7" s="1"/>
  <c r="O5006" i="7" s="1"/>
  <c r="S1482" i="7"/>
  <c r="M1482" i="7"/>
  <c r="N1482" i="7" s="1"/>
  <c r="O1482" i="7" s="1"/>
  <c r="S1562" i="7"/>
  <c r="M1562" i="7"/>
  <c r="S4431" i="7"/>
  <c r="M4431" i="7"/>
  <c r="N4431" i="7" s="1"/>
  <c r="O4431" i="7" s="1"/>
  <c r="S4894" i="7"/>
  <c r="M4894" i="7"/>
  <c r="N4894" i="7" s="1"/>
  <c r="O4894" i="7" s="1"/>
  <c r="S4912" i="7"/>
  <c r="M4912" i="7"/>
  <c r="N4912" i="7" s="1"/>
  <c r="O4912" i="7" s="1"/>
  <c r="S2286" i="7"/>
  <c r="M2286" i="7"/>
  <c r="N2286" i="7" s="1"/>
  <c r="O2286" i="7" s="1"/>
  <c r="S4079" i="7"/>
  <c r="M4079" i="7"/>
  <c r="N4079" i="7" s="1"/>
  <c r="O4079" i="7" s="1"/>
  <c r="S4938" i="7"/>
  <c r="M4938" i="7"/>
  <c r="N4938" i="7" s="1"/>
  <c r="O4938" i="7" s="1"/>
  <c r="S1132" i="7"/>
  <c r="M1132" i="7"/>
  <c r="N1132" i="7" s="1"/>
  <c r="O1132" i="7" s="1"/>
  <c r="S4207" i="7"/>
  <c r="M4207" i="7"/>
  <c r="N4207" i="7" s="1"/>
  <c r="O4207" i="7" s="1"/>
  <c r="S3235" i="7"/>
  <c r="M3235" i="7"/>
  <c r="N3235" i="7" s="1"/>
  <c r="O3235" i="7" s="1"/>
  <c r="S1228" i="7"/>
  <c r="M1228" i="7"/>
  <c r="N1228" i="7" s="1"/>
  <c r="O1228" i="7" s="1"/>
  <c r="S3599" i="7"/>
  <c r="M3599" i="7"/>
  <c r="N3599" i="7" s="1"/>
  <c r="O3599" i="7" s="1"/>
  <c r="S785" i="7"/>
  <c r="M785" i="7"/>
  <c r="N785" i="7" s="1"/>
  <c r="O785" i="7" s="1"/>
  <c r="P6120" i="7"/>
  <c r="Q6120" i="7" s="1"/>
  <c r="R6120" i="7" s="1"/>
  <c r="P3860" i="7"/>
  <c r="Q3860" i="7" s="1"/>
  <c r="R3860" i="7" s="1"/>
  <c r="P5321" i="7"/>
  <c r="Q5321" i="7" s="1"/>
  <c r="R5321" i="7" s="1"/>
  <c r="P6074" i="7"/>
  <c r="Q6074" i="7" s="1"/>
  <c r="R6074" i="7" s="1"/>
  <c r="S781" i="7"/>
  <c r="M781" i="7"/>
  <c r="N781" i="7" s="1"/>
  <c r="O781" i="7" s="1"/>
  <c r="S2698" i="7"/>
  <c r="M2698" i="7"/>
  <c r="N2698" i="7" s="1"/>
  <c r="O2698" i="7" s="1"/>
  <c r="M6286" i="7"/>
  <c r="N6286" i="7" s="1"/>
  <c r="O6286" i="7" s="1"/>
  <c r="M5241" i="7"/>
  <c r="N5241" i="7" s="1"/>
  <c r="O5241" i="7" s="1"/>
  <c r="M4693" i="7"/>
  <c r="N4693" i="7" s="1"/>
  <c r="O4693" i="7" s="1"/>
  <c r="M2094" i="7"/>
  <c r="N2094" i="7" s="1"/>
  <c r="O2094" i="7" s="1"/>
  <c r="M4974" i="7"/>
  <c r="M4435" i="7"/>
  <c r="N4435" i="7" s="1"/>
  <c r="O4435" i="7" s="1"/>
  <c r="M101" i="7"/>
  <c r="N101" i="7" s="1"/>
  <c r="O101" i="7" s="1"/>
  <c r="M3203" i="7"/>
  <c r="N3203" i="7" s="1"/>
  <c r="O3203" i="7" s="1"/>
  <c r="S4263" i="7"/>
  <c r="M4263" i="7"/>
  <c r="N4263" i="7" s="1"/>
  <c r="O4263" i="7" s="1"/>
  <c r="M6418" i="7"/>
  <c r="N6418" i="7" s="1"/>
  <c r="O6418" i="7" s="1"/>
  <c r="M5154" i="7"/>
  <c r="N5154" i="7" s="1"/>
  <c r="O5154" i="7" s="1"/>
  <c r="M4463" i="7"/>
  <c r="N4463" i="7" s="1"/>
  <c r="O4463" i="7" s="1"/>
  <c r="M860" i="7"/>
  <c r="M3422" i="7"/>
  <c r="N3422" i="7" s="1"/>
  <c r="O3422" i="7" s="1"/>
  <c r="S407" i="7"/>
  <c r="M407" i="7"/>
  <c r="N407" i="7" s="1"/>
  <c r="O407" i="7" s="1"/>
  <c r="S2398" i="7"/>
  <c r="M2398" i="7"/>
  <c r="N2398" i="7" s="1"/>
  <c r="O2398" i="7" s="1"/>
  <c r="S2446" i="7"/>
  <c r="M2446" i="7"/>
  <c r="S1008" i="7"/>
  <c r="M1008" i="7"/>
  <c r="N1008" i="7" s="1"/>
  <c r="O1008" i="7" s="1"/>
  <c r="S4383" i="7"/>
  <c r="M4383" i="7"/>
  <c r="N4383" i="7" s="1"/>
  <c r="O4383" i="7" s="1"/>
  <c r="S5299" i="7"/>
  <c r="M5299" i="7"/>
  <c r="N5299" i="7" s="1"/>
  <c r="O5299" i="7" s="1"/>
  <c r="S5455" i="7"/>
  <c r="M5455" i="7"/>
  <c r="N5455" i="7" s="1"/>
  <c r="O5455" i="7" s="1"/>
  <c r="S5373" i="7"/>
  <c r="M5373" i="7"/>
  <c r="N5373" i="7" s="1"/>
  <c r="O5373" i="7" s="1"/>
  <c r="S3891" i="7"/>
  <c r="M3891" i="7"/>
  <c r="N3891" i="7" s="1"/>
  <c r="O3891" i="7" s="1"/>
  <c r="S4926" i="7"/>
  <c r="M4926" i="7"/>
  <c r="N4926" i="7" s="1"/>
  <c r="O4926" i="7" s="1"/>
  <c r="S1013" i="7"/>
  <c r="M1013" i="7"/>
  <c r="N1013" i="7" s="1"/>
  <c r="O1013" i="7" s="1"/>
  <c r="P4816" i="7"/>
  <c r="Q4816" i="7" s="1"/>
  <c r="R4816" i="7" s="1"/>
  <c r="P6173" i="7"/>
  <c r="Q6173" i="7" s="1"/>
  <c r="R6173" i="7" s="1"/>
  <c r="S3582" i="7"/>
  <c r="M3582" i="7"/>
  <c r="N3582" i="7" s="1"/>
  <c r="O3582" i="7" s="1"/>
  <c r="S4906" i="7"/>
  <c r="M4906" i="7"/>
  <c r="N4906" i="7" s="1"/>
  <c r="O4906" i="7" s="1"/>
  <c r="S3774" i="7"/>
  <c r="M3774" i="7"/>
  <c r="N3774" i="7" s="1"/>
  <c r="O3774" i="7" s="1"/>
  <c r="S4091" i="7"/>
  <c r="M4091" i="7"/>
  <c r="N4091" i="7" s="1"/>
  <c r="O4091" i="7" s="1"/>
  <c r="S489" i="7"/>
  <c r="M489" i="7"/>
  <c r="N489" i="7" s="1"/>
  <c r="O489" i="7" s="1"/>
  <c r="S5014" i="7"/>
  <c r="M5014" i="7"/>
  <c r="N5014" i="7" s="1"/>
  <c r="O5014" i="7" s="1"/>
  <c r="S177" i="7"/>
  <c r="M177" i="7"/>
  <c r="N177" i="7" s="1"/>
  <c r="O177" i="7" s="1"/>
  <c r="S1244" i="7"/>
  <c r="M1244" i="7"/>
  <c r="S797" i="7"/>
  <c r="M797" i="7"/>
  <c r="N797" i="7" s="1"/>
  <c r="O797" i="7" s="1"/>
  <c r="S3710" i="7"/>
  <c r="M3710" i="7"/>
  <c r="N3710" i="7" s="1"/>
  <c r="O3710" i="7" s="1"/>
  <c r="S2747" i="7"/>
  <c r="M2747" i="7"/>
  <c r="N2747" i="7" s="1"/>
  <c r="O2747" i="7" s="1"/>
  <c r="S4545" i="7"/>
  <c r="M4545" i="7"/>
  <c r="N4545" i="7" s="1"/>
  <c r="O4545" i="7" s="1"/>
  <c r="S3045" i="7"/>
  <c r="M3045" i="7"/>
  <c r="N3045" i="7" s="1"/>
  <c r="O3045" i="7" s="1"/>
  <c r="S3881" i="7"/>
  <c r="M3881" i="7"/>
  <c r="N3881" i="7" s="1"/>
  <c r="O3881" i="7" s="1"/>
  <c r="P4016" i="7"/>
  <c r="Q4016" i="7" s="1"/>
  <c r="R4016" i="7" s="1"/>
  <c r="M5219" i="7"/>
  <c r="N5219" i="7" s="1"/>
  <c r="O5219" i="7" s="1"/>
  <c r="M6340" i="7"/>
  <c r="N6340" i="7" s="1"/>
  <c r="O6340" i="7" s="1"/>
  <c r="M4311" i="7"/>
  <c r="N4311" i="7" s="1"/>
  <c r="O4311" i="7" s="1"/>
  <c r="M341" i="7"/>
  <c r="N341" i="7" s="1"/>
  <c r="O341" i="7" s="1"/>
  <c r="M3534" i="7"/>
  <c r="N3534" i="7" s="1"/>
  <c r="O3534" i="7" s="1"/>
  <c r="M2779" i="7"/>
  <c r="N2779" i="7" s="1"/>
  <c r="O2779" i="7" s="1"/>
  <c r="M6171" i="7"/>
  <c r="N6171" i="7" s="1"/>
  <c r="O6171" i="7" s="1"/>
  <c r="M6187" i="7"/>
  <c r="N6187" i="7" s="1"/>
  <c r="O6187" i="7" s="1"/>
  <c r="M5198" i="7"/>
  <c r="N5198" i="7" s="1"/>
  <c r="O5198" i="7" s="1"/>
  <c r="M3566" i="7"/>
  <c r="N3566" i="7" s="1"/>
  <c r="O3566" i="7" s="1"/>
  <c r="M1116" i="7"/>
  <c r="N1116" i="7" s="1"/>
  <c r="O1116" i="7" s="1"/>
  <c r="M1886" i="7"/>
  <c r="N1886" i="7" s="1"/>
  <c r="O1886" i="7" s="1"/>
  <c r="M4515" i="7"/>
  <c r="N4515" i="7" s="1"/>
  <c r="O4515" i="7" s="1"/>
  <c r="M50" i="7"/>
  <c r="N50" i="7" s="1"/>
  <c r="O50" i="7" s="1"/>
  <c r="M4155" i="7"/>
  <c r="N4155" i="7" s="1"/>
  <c r="O4155" i="7" s="1"/>
  <c r="M4786" i="7"/>
  <c r="N4786" i="7" s="1"/>
  <c r="O4786" i="7" s="1"/>
  <c r="M5110" i="7"/>
  <c r="N5110" i="7" s="1"/>
  <c r="O5110" i="7" s="1"/>
  <c r="M3166" i="7"/>
  <c r="N3166" i="7" s="1"/>
  <c r="O3166" i="7" s="1"/>
  <c r="M5273" i="7"/>
  <c r="N5273" i="7" s="1"/>
  <c r="O5273" i="7" s="1"/>
  <c r="M2981" i="7"/>
  <c r="N2981" i="7" s="1"/>
  <c r="O2981" i="7" s="1"/>
  <c r="M4319" i="7"/>
  <c r="N4319" i="7" s="1"/>
  <c r="O4319" i="7" s="1"/>
  <c r="M2823" i="7"/>
  <c r="N2823" i="7" s="1"/>
  <c r="O2823" i="7" s="1"/>
  <c r="M165" i="7"/>
  <c r="N165" i="7" s="1"/>
  <c r="O165" i="7" s="1"/>
  <c r="M533" i="7"/>
  <c r="N533" i="7" s="1"/>
  <c r="O533" i="7" s="1"/>
  <c r="M753" i="7"/>
  <c r="N753" i="7" s="1"/>
  <c r="O753" i="7" s="1"/>
  <c r="M4888" i="7"/>
  <c r="N4888" i="7" s="1"/>
  <c r="O4888" i="7" s="1"/>
  <c r="M1221" i="7"/>
  <c r="N1221" i="7" s="1"/>
  <c r="O1221" i="7" s="1"/>
  <c r="M3719" i="7"/>
  <c r="N3719" i="7" s="1"/>
  <c r="O3719" i="7" s="1"/>
  <c r="M3559" i="7"/>
  <c r="N3559" i="7" s="1"/>
  <c r="O3559" i="7" s="1"/>
  <c r="M5849" i="7"/>
  <c r="N5849" i="7" s="1"/>
  <c r="O5849" i="7" s="1"/>
  <c r="M1836" i="7"/>
  <c r="N1836" i="7" s="1"/>
  <c r="O1836" i="7" s="1"/>
  <c r="M6163" i="7"/>
  <c r="N6163" i="7" s="1"/>
  <c r="O6163" i="7" s="1"/>
  <c r="N6278" i="7"/>
  <c r="O6278" i="7" s="1"/>
  <c r="N6255" i="7"/>
  <c r="O6255" i="7" s="1"/>
  <c r="N5930" i="7"/>
  <c r="O5930" i="7" s="1"/>
  <c r="N6295" i="7"/>
  <c r="O6295" i="7" s="1"/>
  <c r="N5619" i="7"/>
  <c r="O5619" i="7" s="1"/>
  <c r="N4995" i="7"/>
  <c r="O4995" i="7" s="1"/>
  <c r="N6335" i="7"/>
  <c r="O6335" i="7" s="1"/>
  <c r="M4053" i="7"/>
  <c r="N4053" i="7" s="1"/>
  <c r="O4053" i="7" s="1"/>
  <c r="M4096" i="7"/>
  <c r="N4096" i="7" s="1"/>
  <c r="O4096" i="7" s="1"/>
  <c r="M3687" i="7"/>
  <c r="N3687" i="7" s="1"/>
  <c r="O3687" i="7" s="1"/>
  <c r="M4440" i="7"/>
  <c r="N4440" i="7" s="1"/>
  <c r="O4440" i="7" s="1"/>
  <c r="M2903" i="7"/>
  <c r="N2903" i="7" s="1"/>
  <c r="O2903" i="7" s="1"/>
  <c r="M5999" i="7"/>
  <c r="N5999" i="7" s="1"/>
  <c r="O5999" i="7" s="1"/>
  <c r="M3294" i="7"/>
  <c r="N3294" i="7" s="1"/>
  <c r="O3294" i="7" s="1"/>
  <c r="M6342" i="7"/>
  <c r="N6342" i="7" s="1"/>
  <c r="O6342" i="7" s="1"/>
  <c r="M5363" i="7"/>
  <c r="N5363" i="7" s="1"/>
  <c r="O5363" i="7" s="1"/>
  <c r="M1584" i="7"/>
  <c r="N1584" i="7" s="1"/>
  <c r="O1584" i="7" s="1"/>
  <c r="M71" i="7"/>
  <c r="N71" i="7" s="1"/>
  <c r="O71" i="7" s="1"/>
  <c r="M1121" i="7"/>
  <c r="N1121" i="7" s="1"/>
  <c r="O1121" i="7" s="1"/>
  <c r="M5881" i="7"/>
  <c r="N5881" i="7" s="1"/>
  <c r="O5881" i="7" s="1"/>
  <c r="M5020" i="7"/>
  <c r="N5020" i="7" s="1"/>
  <c r="O5020" i="7" s="1"/>
  <c r="M5788" i="7"/>
  <c r="N5788" i="7" s="1"/>
  <c r="O5788" i="7" s="1"/>
  <c r="M3124" i="7"/>
  <c r="N3124" i="7" s="1"/>
  <c r="O3124" i="7" s="1"/>
  <c r="M4468" i="7"/>
  <c r="N4468" i="7" s="1"/>
  <c r="O4468" i="7" s="1"/>
  <c r="M1201" i="7"/>
  <c r="N1201" i="7" s="1"/>
  <c r="O1201" i="7" s="1"/>
  <c r="M2661" i="7"/>
  <c r="N2661" i="7" s="1"/>
  <c r="O2661" i="7" s="1"/>
  <c r="M2160" i="7"/>
  <c r="N2160" i="7" s="1"/>
  <c r="O2160" i="7" s="1"/>
  <c r="M32" i="7"/>
  <c r="N32" i="7" s="1"/>
  <c r="O32" i="7" s="1"/>
  <c r="M3182" i="7"/>
  <c r="N3182" i="7" s="1"/>
  <c r="O3182" i="7" s="1"/>
  <c r="M403" i="7"/>
  <c r="N403" i="7" s="1"/>
  <c r="O403" i="7" s="1"/>
  <c r="N3749" i="7"/>
  <c r="O3749" i="7" s="1"/>
  <c r="N5545" i="7"/>
  <c r="O5545" i="7" s="1"/>
  <c r="N5636" i="7"/>
  <c r="O5636" i="7" s="1"/>
  <c r="N4551" i="7"/>
  <c r="O4551" i="7" s="1"/>
  <c r="N6381" i="7"/>
  <c r="O6381" i="7" s="1"/>
  <c r="N4907" i="7"/>
  <c r="O4907" i="7" s="1"/>
  <c r="M5028" i="7"/>
  <c r="M5145" i="7"/>
  <c r="M4356" i="7"/>
  <c r="M3779" i="7"/>
  <c r="M6194" i="7"/>
  <c r="M5824" i="7"/>
  <c r="M5841" i="7"/>
  <c r="N5841" i="7" s="1"/>
  <c r="O5841" i="7" s="1"/>
  <c r="M2296" i="7"/>
  <c r="N2296" i="7" s="1"/>
  <c r="O2296" i="7" s="1"/>
  <c r="M2276" i="7"/>
  <c r="N2276" i="7" s="1"/>
  <c r="O2276" i="7" s="1"/>
  <c r="M2726" i="7"/>
  <c r="N2726" i="7" s="1"/>
  <c r="O2726" i="7" s="1"/>
  <c r="M3920" i="7"/>
  <c r="N3920" i="7" s="1"/>
  <c r="O3920" i="7" s="1"/>
  <c r="M833" i="7"/>
  <c r="N833" i="7" s="1"/>
  <c r="O833" i="7" s="1"/>
  <c r="M5387" i="7"/>
  <c r="N5387" i="7" s="1"/>
  <c r="O5387" i="7" s="1"/>
  <c r="M6169" i="7"/>
  <c r="N6169" i="7" s="1"/>
  <c r="O6169" i="7" s="1"/>
  <c r="M4272" i="7"/>
  <c r="N4272" i="7" s="1"/>
  <c r="O4272" i="7" s="1"/>
  <c r="M4583" i="7"/>
  <c r="N4583" i="7" s="1"/>
  <c r="O4583" i="7" s="1"/>
  <c r="M1812" i="7"/>
  <c r="N1812" i="7" s="1"/>
  <c r="O1812" i="7" s="1"/>
  <c r="M957" i="7"/>
  <c r="N957" i="7" s="1"/>
  <c r="O957" i="7" s="1"/>
  <c r="M3571" i="7"/>
  <c r="N3571" i="7" s="1"/>
  <c r="O3571" i="7" s="1"/>
  <c r="M5792" i="7"/>
  <c r="N5792" i="7" s="1"/>
  <c r="O5792" i="7" s="1"/>
  <c r="M3803" i="7"/>
  <c r="N3803" i="7" s="1"/>
  <c r="O3803" i="7" s="1"/>
  <c r="M949" i="7"/>
  <c r="N949" i="7" s="1"/>
  <c r="O949" i="7" s="1"/>
  <c r="M129" i="7"/>
  <c r="N129" i="7" s="1"/>
  <c r="O129" i="7" s="1"/>
  <c r="M3035" i="7"/>
  <c r="N3035" i="7" s="1"/>
  <c r="O3035" i="7" s="1"/>
  <c r="M4561" i="7"/>
  <c r="N4561" i="7" s="1"/>
  <c r="O4561" i="7" s="1"/>
  <c r="M6231" i="7"/>
  <c r="N6231" i="7" s="1"/>
  <c r="O6231" i="7" s="1"/>
  <c r="M2652" i="7"/>
  <c r="N2652" i="7" s="1"/>
  <c r="O2652" i="7" s="1"/>
  <c r="M3188" i="7"/>
  <c r="N3188" i="7" s="1"/>
  <c r="O3188" i="7" s="1"/>
  <c r="M717" i="7"/>
  <c r="N717" i="7" s="1"/>
  <c r="O717" i="7" s="1"/>
  <c r="M3140" i="7"/>
  <c r="N3140" i="7" s="1"/>
  <c r="O3140" i="7" s="1"/>
  <c r="M2380" i="7"/>
  <c r="N2380" i="7" s="1"/>
  <c r="O2380" i="7" s="1"/>
  <c r="M3755" i="7"/>
  <c r="M5454" i="7"/>
  <c r="N5454" i="7" s="1"/>
  <c r="O5454" i="7" s="1"/>
  <c r="M5046" i="7"/>
  <c r="N5046" i="7" s="1"/>
  <c r="O5046" i="7" s="1"/>
  <c r="M3451" i="7"/>
  <c r="N3451" i="7" s="1"/>
  <c r="O3451" i="7" s="1"/>
  <c r="M4880" i="7"/>
  <c r="N4880" i="7" s="1"/>
  <c r="O4880" i="7" s="1"/>
  <c r="M4100" i="7"/>
  <c r="N4100" i="7" s="1"/>
  <c r="O4100" i="7" s="1"/>
  <c r="M3619" i="7"/>
  <c r="N3619" i="7" s="1"/>
  <c r="O3619" i="7" s="1"/>
  <c r="M6125" i="7"/>
  <c r="N6125" i="7" s="1"/>
  <c r="O6125" i="7" s="1"/>
  <c r="M4144" i="7"/>
  <c r="N4144" i="7" s="1"/>
  <c r="O4144" i="7" s="1"/>
  <c r="M4984" i="7"/>
  <c r="N4984" i="7" s="1"/>
  <c r="O4984" i="7" s="1"/>
  <c r="M5176" i="7"/>
  <c r="N5176" i="7" s="1"/>
  <c r="O5176" i="7" s="1"/>
  <c r="M4464" i="7"/>
  <c r="N4464" i="7" s="1"/>
  <c r="O4464" i="7" s="1"/>
  <c r="M4400" i="7"/>
  <c r="N4400" i="7" s="1"/>
  <c r="O4400" i="7" s="1"/>
  <c r="M3338" i="7"/>
  <c r="N3338" i="7" s="1"/>
  <c r="O3338" i="7" s="1"/>
  <c r="M3063" i="7"/>
  <c r="N3063" i="7" s="1"/>
  <c r="O3063" i="7" s="1"/>
  <c r="M1566" i="7"/>
  <c r="N1566" i="7" s="1"/>
  <c r="O1566" i="7" s="1"/>
  <c r="M3911" i="7"/>
  <c r="N3911" i="7" s="1"/>
  <c r="O3911" i="7" s="1"/>
  <c r="M3059" i="7"/>
  <c r="N3059" i="7" s="1"/>
  <c r="O3059" i="7" s="1"/>
  <c r="M90" i="7"/>
  <c r="N90" i="7" s="1"/>
  <c r="O90" i="7" s="1"/>
  <c r="M5044" i="7"/>
  <c r="N5044" i="7" s="1"/>
  <c r="O5044" i="7" s="1"/>
  <c r="M5415" i="7"/>
  <c r="N5415" i="7" s="1"/>
  <c r="O5415" i="7" s="1"/>
  <c r="M3256" i="7"/>
  <c r="N3256" i="7" s="1"/>
  <c r="O3256" i="7" s="1"/>
  <c r="N5870" i="7"/>
  <c r="O5870" i="7" s="1"/>
  <c r="N6013" i="7"/>
  <c r="O6013" i="7" s="1"/>
  <c r="N6266" i="7"/>
  <c r="O6266" i="7" s="1"/>
  <c r="P4562" i="7"/>
  <c r="Q4562" i="7" s="1"/>
  <c r="R4562" i="7" s="1"/>
  <c r="N6215" i="7"/>
  <c r="O6215" i="7" s="1"/>
  <c r="N4393" i="7"/>
  <c r="O4393" i="7" s="1"/>
  <c r="N5962" i="7"/>
  <c r="O5962" i="7" s="1"/>
  <c r="M5140" i="7"/>
  <c r="M6414" i="7"/>
  <c r="M4753" i="7"/>
  <c r="M5062" i="7"/>
  <c r="M3663" i="7"/>
  <c r="M4573" i="7"/>
  <c r="N4573" i="7" s="1"/>
  <c r="O4573" i="7" s="1"/>
  <c r="M3423" i="7"/>
  <c r="N3423" i="7" s="1"/>
  <c r="O3423" i="7" s="1"/>
  <c r="M1381" i="7"/>
  <c r="N1381" i="7" s="1"/>
  <c r="O1381" i="7" s="1"/>
  <c r="M3971" i="7"/>
  <c r="N3971" i="7" s="1"/>
  <c r="O3971" i="7" s="1"/>
  <c r="M1081" i="7"/>
  <c r="N1081" i="7" s="1"/>
  <c r="O1081" i="7" s="1"/>
  <c r="M1876" i="7"/>
  <c r="N1876" i="7" s="1"/>
  <c r="O1876" i="7" s="1"/>
  <c r="M1880" i="7"/>
  <c r="N1880" i="7" s="1"/>
  <c r="O1880" i="7" s="1"/>
  <c r="M3243" i="7"/>
  <c r="N3243" i="7" s="1"/>
  <c r="O3243" i="7" s="1"/>
  <c r="M5192" i="7"/>
  <c r="N5192" i="7" s="1"/>
  <c r="O5192" i="7" s="1"/>
  <c r="M5152" i="7"/>
  <c r="N5152" i="7" s="1"/>
  <c r="O5152" i="7" s="1"/>
  <c r="M3359" i="7"/>
  <c r="N3359" i="7" s="1"/>
  <c r="O3359" i="7" s="1"/>
  <c r="M4408" i="7"/>
  <c r="N4408" i="7" s="1"/>
  <c r="O4408" i="7" s="1"/>
  <c r="M3981" i="7"/>
  <c r="N3981" i="7" s="1"/>
  <c r="O3981" i="7" s="1"/>
  <c r="M5960" i="7"/>
  <c r="N5960" i="7" s="1"/>
  <c r="O5960" i="7" s="1"/>
  <c r="M35" i="7"/>
  <c r="N35" i="7" s="1"/>
  <c r="O35" i="7" s="1"/>
  <c r="M3747" i="7"/>
  <c r="N3747" i="7" s="1"/>
  <c r="O3747" i="7" s="1"/>
  <c r="M2044" i="7"/>
  <c r="N2044" i="7" s="1"/>
  <c r="O2044" i="7" s="1"/>
  <c r="M1321" i="7"/>
  <c r="N1321" i="7" s="1"/>
  <c r="O1321" i="7" s="1"/>
  <c r="M5704" i="7"/>
  <c r="N5704" i="7" s="1"/>
  <c r="O5704" i="7" s="1"/>
  <c r="M4068" i="7"/>
  <c r="N4068" i="7" s="1"/>
  <c r="O4068" i="7" s="1"/>
  <c r="M3043" i="7"/>
  <c r="N3043" i="7" s="1"/>
  <c r="O3043" i="7" s="1"/>
  <c r="M4484" i="7"/>
  <c r="N4484" i="7" s="1"/>
  <c r="O4484" i="7" s="1"/>
  <c r="M3507" i="7"/>
  <c r="N3507" i="7" s="1"/>
  <c r="O3507" i="7" s="1"/>
  <c r="M4537" i="7"/>
  <c r="N4537" i="7" s="1"/>
  <c r="O4537" i="7" s="1"/>
  <c r="M4432" i="7"/>
  <c r="N4432" i="7" s="1"/>
  <c r="O4432" i="7" s="1"/>
  <c r="M2420" i="7"/>
  <c r="N2420" i="7" s="1"/>
  <c r="O2420" i="7" s="1"/>
  <c r="M1285" i="7"/>
  <c r="N1285" i="7" s="1"/>
  <c r="O1285" i="7" s="1"/>
  <c r="M873" i="7"/>
  <c r="N873" i="7" s="1"/>
  <c r="O873" i="7" s="1"/>
  <c r="M3835" i="7"/>
  <c r="N3835" i="7" s="1"/>
  <c r="O3835" i="7" s="1"/>
  <c r="M3647" i="7"/>
  <c r="N3647" i="7" s="1"/>
  <c r="O3647" i="7" s="1"/>
  <c r="M3263" i="7"/>
  <c r="N3263" i="7" s="1"/>
  <c r="O3263" i="7" s="1"/>
  <c r="M3264" i="7"/>
  <c r="N3264" i="7" s="1"/>
  <c r="O3264" i="7" s="1"/>
  <c r="M3296" i="7"/>
  <c r="N3296" i="7" s="1"/>
  <c r="O3296" i="7" s="1"/>
  <c r="M1213" i="7"/>
  <c r="N1213" i="7" s="1"/>
  <c r="O1213" i="7" s="1"/>
  <c r="M921" i="7"/>
  <c r="M6201" i="7"/>
  <c r="N6201" i="7" s="1"/>
  <c r="O6201" i="7" s="1"/>
  <c r="M4180" i="7"/>
  <c r="N4180" i="7" s="1"/>
  <c r="O4180" i="7" s="1"/>
  <c r="M6403" i="7"/>
  <c r="N6403" i="7" s="1"/>
  <c r="O6403" i="7" s="1"/>
  <c r="M2252" i="7"/>
  <c r="N2252" i="7" s="1"/>
  <c r="O2252" i="7" s="1"/>
  <c r="M6153" i="7"/>
  <c r="N6153" i="7" s="1"/>
  <c r="O6153" i="7" s="1"/>
  <c r="M2360" i="7"/>
  <c r="N2360" i="7" s="1"/>
  <c r="O2360" i="7" s="1"/>
  <c r="M2975" i="7"/>
  <c r="N2975" i="7" s="1"/>
  <c r="O2975" i="7" s="1"/>
  <c r="M3635" i="7"/>
  <c r="N3635" i="7" s="1"/>
  <c r="O3635" i="7" s="1"/>
  <c r="M3283" i="7"/>
  <c r="N3283" i="7" s="1"/>
  <c r="O3283" i="7" s="1"/>
  <c r="M1205" i="7"/>
  <c r="N1205" i="7" s="1"/>
  <c r="O1205" i="7" s="1"/>
  <c r="M808" i="7"/>
  <c r="N808" i="7" s="1"/>
  <c r="O808" i="7" s="1"/>
  <c r="M4023" i="7"/>
  <c r="N4023" i="7" s="1"/>
  <c r="O4023" i="7" s="1"/>
  <c r="N5988" i="7"/>
  <c r="O5988" i="7" s="1"/>
  <c r="N4678" i="7"/>
  <c r="O4678" i="7" s="1"/>
  <c r="N5099" i="7"/>
  <c r="O5099" i="7" s="1"/>
  <c r="N4595" i="7"/>
  <c r="O4595" i="7" s="1"/>
  <c r="M3766" i="7"/>
  <c r="M5842" i="7"/>
  <c r="N6239" i="7"/>
  <c r="O6239" i="7" s="1"/>
  <c r="N5941" i="7"/>
  <c r="O5941" i="7" s="1"/>
  <c r="N6100" i="7"/>
  <c r="O6100" i="7" s="1"/>
  <c r="N5794" i="7"/>
  <c r="O5794" i="7" s="1"/>
  <c r="M4962" i="7"/>
  <c r="N4962" i="7" s="1"/>
  <c r="O4962" i="7" s="1"/>
  <c r="S4962" i="7"/>
  <c r="M2090" i="7"/>
  <c r="N2090" i="7" s="1"/>
  <c r="O2090" i="7" s="1"/>
  <c r="S2090" i="7"/>
  <c r="M3053" i="7"/>
  <c r="N3053" i="7" s="1"/>
  <c r="O3053" i="7" s="1"/>
  <c r="S3053" i="7"/>
  <c r="M1942" i="7"/>
  <c r="N1942" i="7" s="1"/>
  <c r="O1942" i="7" s="1"/>
  <c r="S1942" i="7"/>
  <c r="M309" i="7"/>
  <c r="N309" i="7" s="1"/>
  <c r="O309" i="7" s="1"/>
  <c r="S309" i="7"/>
  <c r="M3522" i="7"/>
  <c r="N3522" i="7" s="1"/>
  <c r="O3522" i="7" s="1"/>
  <c r="S3522" i="7"/>
  <c r="M3073" i="7"/>
  <c r="N3073" i="7" s="1"/>
  <c r="O3073" i="7" s="1"/>
  <c r="S3073" i="7"/>
  <c r="M2002" i="7"/>
  <c r="N2002" i="7" s="1"/>
  <c r="O2002" i="7" s="1"/>
  <c r="S2002" i="7"/>
  <c r="M1144" i="7"/>
  <c r="N1144" i="7" s="1"/>
  <c r="O1144" i="7" s="1"/>
  <c r="S1144" i="7"/>
  <c r="M5261" i="7"/>
  <c r="N5261" i="7" s="1"/>
  <c r="O5261" i="7" s="1"/>
  <c r="S5261" i="7"/>
  <c r="M2592" i="7"/>
  <c r="N2592" i="7" s="1"/>
  <c r="O2592" i="7" s="1"/>
  <c r="S2592" i="7"/>
  <c r="M1032" i="7"/>
  <c r="N1032" i="7" s="1"/>
  <c r="O1032" i="7" s="1"/>
  <c r="S1032" i="7"/>
  <c r="M5570" i="7"/>
  <c r="N5570" i="7" s="1"/>
  <c r="O5570" i="7" s="1"/>
  <c r="S5570" i="7"/>
  <c r="M5253" i="7"/>
  <c r="N5253" i="7" s="1"/>
  <c r="O5253" i="7" s="1"/>
  <c r="S5253" i="7"/>
  <c r="M6410" i="7"/>
  <c r="N6410" i="7" s="1"/>
  <c r="O6410" i="7" s="1"/>
  <c r="S6410" i="7"/>
  <c r="M2170" i="7"/>
  <c r="S2170" i="7"/>
  <c r="M2326" i="7"/>
  <c r="N2326" i="7" s="1"/>
  <c r="O2326" i="7" s="1"/>
  <c r="S2326" i="7"/>
  <c r="M2450" i="7"/>
  <c r="N2450" i="7" s="1"/>
  <c r="O2450" i="7" s="1"/>
  <c r="S2450" i="7"/>
  <c r="M3770" i="7"/>
  <c r="N3770" i="7" s="1"/>
  <c r="O3770" i="7" s="1"/>
  <c r="S3770" i="7"/>
  <c r="M3634" i="7"/>
  <c r="S3634" i="7"/>
  <c r="M2250" i="7"/>
  <c r="N2250" i="7" s="1"/>
  <c r="O2250" i="7" s="1"/>
  <c r="S2250" i="7"/>
  <c r="M2977" i="7"/>
  <c r="S2977" i="7"/>
  <c r="M1404" i="7"/>
  <c r="N1404" i="7" s="1"/>
  <c r="O1404" i="7" s="1"/>
  <c r="S1404" i="7"/>
  <c r="M81" i="7"/>
  <c r="S81" i="7"/>
  <c r="M3964" i="7"/>
  <c r="N3964" i="7" s="1"/>
  <c r="O3964" i="7" s="1"/>
  <c r="S3964" i="7"/>
  <c r="M3502" i="7"/>
  <c r="N3502" i="7" s="1"/>
  <c r="S3502" i="7"/>
  <c r="M4159" i="7"/>
  <c r="N4159" i="7" s="1"/>
  <c r="O4159" i="7" s="1"/>
  <c r="S4159" i="7"/>
  <c r="M4988" i="7"/>
  <c r="N4988" i="7" s="1"/>
  <c r="O4988" i="7" s="1"/>
  <c r="S4988" i="7"/>
  <c r="M217" i="7"/>
  <c r="N217" i="7" s="1"/>
  <c r="O217" i="7" s="1"/>
  <c r="S217" i="7"/>
  <c r="M4659" i="7"/>
  <c r="N4659" i="7" s="1"/>
  <c r="O4659" i="7" s="1"/>
  <c r="S4659" i="7"/>
  <c r="M3406" i="7"/>
  <c r="N3406" i="7" s="1"/>
  <c r="O3406" i="7" s="1"/>
  <c r="S3406" i="7"/>
  <c r="M5098" i="7"/>
  <c r="N5098" i="7" s="1"/>
  <c r="O5098" i="7" s="1"/>
  <c r="S5098" i="7"/>
  <c r="M2969" i="7"/>
  <c r="N2969" i="7" s="1"/>
  <c r="O2969" i="7" s="1"/>
  <c r="S2969" i="7"/>
  <c r="M2390" i="7"/>
  <c r="N2390" i="7" s="1"/>
  <c r="O2390" i="7" s="1"/>
  <c r="S2390" i="7"/>
  <c r="M238" i="7"/>
  <c r="N238" i="7" s="1"/>
  <c r="O238" i="7" s="1"/>
  <c r="S238" i="7"/>
  <c r="M5257" i="7"/>
  <c r="N5257" i="7" s="1"/>
  <c r="O5257" i="7" s="1"/>
  <c r="S5257" i="7"/>
  <c r="M3798" i="7"/>
  <c r="N3798" i="7" s="1"/>
  <c r="O3798" i="7" s="1"/>
  <c r="S3798" i="7"/>
  <c r="M1878" i="7"/>
  <c r="N1878" i="7" s="1"/>
  <c r="O1878" i="7" s="1"/>
  <c r="S1878" i="7"/>
  <c r="M5413" i="7"/>
  <c r="N5413" i="7" s="1"/>
  <c r="O5413" i="7" s="1"/>
  <c r="S5413" i="7"/>
  <c r="M1540" i="7"/>
  <c r="N1540" i="7" s="1"/>
  <c r="O1540" i="7" s="1"/>
  <c r="S1540" i="7"/>
  <c r="M6203" i="7"/>
  <c r="N6203" i="7" s="1"/>
  <c r="O6203" i="7" s="1"/>
  <c r="S6203" i="7"/>
  <c r="M3738" i="7"/>
  <c r="N3738" i="7" s="1"/>
  <c r="O3738" i="7" s="1"/>
  <c r="S3738" i="7"/>
  <c r="M3610" i="7"/>
  <c r="N3610" i="7" s="1"/>
  <c r="O3610" i="7" s="1"/>
  <c r="S3610" i="7"/>
  <c r="M2578" i="7"/>
  <c r="N2578" i="7" s="1"/>
  <c r="O2578" i="7" s="1"/>
  <c r="S2578" i="7"/>
  <c r="M1866" i="7"/>
  <c r="N1866" i="7" s="1"/>
  <c r="O1866" i="7" s="1"/>
  <c r="S1866" i="7"/>
  <c r="M2518" i="7"/>
  <c r="N2518" i="7" s="1"/>
  <c r="O2518" i="7" s="1"/>
  <c r="S2518" i="7"/>
  <c r="M1966" i="7"/>
  <c r="N1966" i="7" s="1"/>
  <c r="O1966" i="7" s="1"/>
  <c r="S1966" i="7"/>
  <c r="M4195" i="7"/>
  <c r="N4195" i="7" s="1"/>
  <c r="O4195" i="7" s="1"/>
  <c r="S4195" i="7"/>
  <c r="M2827" i="7"/>
  <c r="N2827" i="7" s="1"/>
  <c r="O2827" i="7" s="1"/>
  <c r="S2827" i="7"/>
  <c r="M201" i="7"/>
  <c r="S201" i="7"/>
  <c r="M3694" i="7"/>
  <c r="N3694" i="7" s="1"/>
  <c r="O3694" i="7" s="1"/>
  <c r="S3694" i="7"/>
  <c r="M2394" i="7"/>
  <c r="N2394" i="7" s="1"/>
  <c r="O2394" i="7" s="1"/>
  <c r="S2394" i="7"/>
  <c r="M2540" i="7"/>
  <c r="N2540" i="7" s="1"/>
  <c r="O2540" i="7" s="1"/>
  <c r="S2540" i="7"/>
  <c r="M4930" i="7"/>
  <c r="S4930" i="7"/>
  <c r="M2026" i="7"/>
  <c r="N2026" i="7" s="1"/>
  <c r="O2026" i="7" s="1"/>
  <c r="S2026" i="7"/>
  <c r="M3498" i="7"/>
  <c r="N3498" i="7" s="1"/>
  <c r="O3498" i="7" s="1"/>
  <c r="S3498" i="7"/>
  <c r="M6233" i="7"/>
  <c r="N6233" i="7" s="1"/>
  <c r="O6233" i="7" s="1"/>
  <c r="S6233" i="7"/>
  <c r="M3442" i="7"/>
  <c r="N3442" i="7" s="1"/>
  <c r="O3442" i="7" s="1"/>
  <c r="S3442" i="7"/>
  <c r="M4087" i="7"/>
  <c r="N4087" i="7" s="1"/>
  <c r="O4087" i="7" s="1"/>
  <c r="S4087" i="7"/>
  <c r="M2354" i="7"/>
  <c r="S2354" i="7"/>
  <c r="M5058" i="7"/>
  <c r="N5058" i="7" s="1"/>
  <c r="O5058" i="7" s="1"/>
  <c r="S5058" i="7"/>
  <c r="M2706" i="7"/>
  <c r="S2706" i="7"/>
  <c r="M2430" i="7"/>
  <c r="N2430" i="7" s="1"/>
  <c r="O2430" i="7" s="1"/>
  <c r="S2430" i="7"/>
  <c r="M5138" i="7"/>
  <c r="N5138" i="7" s="1"/>
  <c r="O5138" i="7" s="1"/>
  <c r="S5138" i="7"/>
  <c r="M2230" i="7"/>
  <c r="N2230" i="7" s="1"/>
  <c r="O2230" i="7" s="1"/>
  <c r="S2230" i="7"/>
  <c r="M4826" i="7"/>
  <c r="S4826" i="7"/>
  <c r="M3089" i="7"/>
  <c r="N3089" i="7" s="1"/>
  <c r="O3089" i="7" s="1"/>
  <c r="S3089" i="7"/>
  <c r="M820" i="7"/>
  <c r="N820" i="7" s="1"/>
  <c r="O820" i="7" s="1"/>
  <c r="S820" i="7"/>
  <c r="M3722" i="7"/>
  <c r="N3722" i="7" s="1"/>
  <c r="O3722" i="7" s="1"/>
  <c r="S3722" i="7"/>
  <c r="M3077" i="7"/>
  <c r="S3077" i="7"/>
  <c r="M1790" i="7"/>
  <c r="N1790" i="7" s="1"/>
  <c r="O1790" i="7" s="1"/>
  <c r="S1790" i="7"/>
  <c r="M3009" i="7"/>
  <c r="N3009" i="7" s="1"/>
  <c r="S3009" i="7"/>
  <c r="M2310" i="7"/>
  <c r="N2310" i="7" s="1"/>
  <c r="O2310" i="7" s="1"/>
  <c r="S2310" i="7"/>
  <c r="M1894" i="7"/>
  <c r="S1894" i="7"/>
  <c r="M940" i="7"/>
  <c r="N940" i="7" s="1"/>
  <c r="O940" i="7" s="1"/>
  <c r="S940" i="7"/>
  <c r="M2432" i="7"/>
  <c r="N2432" i="7" s="1"/>
  <c r="S2432" i="7"/>
  <c r="M2570" i="7"/>
  <c r="N2570" i="7" s="1"/>
  <c r="O2570" i="7" s="1"/>
  <c r="S2570" i="7"/>
  <c r="M3762" i="7"/>
  <c r="N3762" i="7" s="1"/>
  <c r="S3762" i="7"/>
  <c r="M1236" i="7"/>
  <c r="N1236" i="7" s="1"/>
  <c r="O1236" i="7" s="1"/>
  <c r="S1236" i="7"/>
  <c r="M5634" i="7"/>
  <c r="N5634" i="7" s="1"/>
  <c r="O5634" i="7" s="1"/>
  <c r="S5634" i="7"/>
  <c r="M6300" i="7"/>
  <c r="N6300" i="7" s="1"/>
  <c r="O6300" i="7" s="1"/>
  <c r="S6300" i="7"/>
  <c r="M5206" i="7"/>
  <c r="S5206" i="7"/>
  <c r="M3375" i="7"/>
  <c r="N3375" i="7" s="1"/>
  <c r="O3375" i="7" s="1"/>
  <c r="S3375" i="7"/>
  <c r="M2682" i="7"/>
  <c r="N2682" i="7" s="1"/>
  <c r="O2682" i="7" s="1"/>
  <c r="S2682" i="7"/>
  <c r="M5714" i="7"/>
  <c r="S5714" i="7"/>
  <c r="M4982" i="7"/>
  <c r="S4982" i="7"/>
  <c r="M5301" i="7"/>
  <c r="N5301" i="7" s="1"/>
  <c r="O5301" i="7" s="1"/>
  <c r="S5301" i="7"/>
  <c r="M5678" i="7"/>
  <c r="S5678" i="7"/>
  <c r="M1184" i="7"/>
  <c r="N1184" i="7" s="1"/>
  <c r="O1184" i="7" s="1"/>
  <c r="S1184" i="7"/>
  <c r="M6324" i="7"/>
  <c r="S6324" i="7"/>
  <c r="M5726" i="7"/>
  <c r="N5726" i="7" s="1"/>
  <c r="O5726" i="7" s="1"/>
  <c r="S5726" i="7"/>
  <c r="M4936" i="7"/>
  <c r="N4936" i="7" s="1"/>
  <c r="O4936" i="7" s="1"/>
  <c r="S4936" i="7"/>
  <c r="M286" i="7"/>
  <c r="S286" i="7"/>
  <c r="M1495" i="7"/>
  <c r="S1495" i="7"/>
  <c r="M441" i="7"/>
  <c r="N441" i="7" s="1"/>
  <c r="O441" i="7" s="1"/>
  <c r="S441" i="7"/>
  <c r="M4235" i="7"/>
  <c r="N4235" i="7" s="1"/>
  <c r="O4235" i="7" s="1"/>
  <c r="S4235" i="7"/>
  <c r="M5915" i="7"/>
  <c r="N5915" i="7" s="1"/>
  <c r="O5915" i="7" s="1"/>
  <c r="S5915" i="7"/>
  <c r="M1332" i="7"/>
  <c r="N1332" i="7" s="1"/>
  <c r="O1332" i="7" s="1"/>
  <c r="S1332" i="7"/>
  <c r="M964" i="7"/>
  <c r="N964" i="7" s="1"/>
  <c r="O964" i="7" s="1"/>
  <c r="S964" i="7"/>
  <c r="M5698" i="7"/>
  <c r="N5698" i="7" s="1"/>
  <c r="O5698" i="7" s="1"/>
  <c r="S5698" i="7"/>
  <c r="M6306" i="7"/>
  <c r="S6306" i="7"/>
  <c r="M413" i="7"/>
  <c r="S413" i="7"/>
  <c r="M4123" i="7"/>
  <c r="N4123" i="7" s="1"/>
  <c r="O4123" i="7" s="1"/>
  <c r="S4123" i="7"/>
  <c r="M1364" i="7"/>
  <c r="N1364" i="7" s="1"/>
  <c r="O1364" i="7" s="1"/>
  <c r="S1364" i="7"/>
  <c r="M1060" i="7"/>
  <c r="N1060" i="7" s="1"/>
  <c r="O1060" i="7" s="1"/>
  <c r="S1060" i="7"/>
  <c r="M4459" i="7"/>
  <c r="S4459" i="7"/>
  <c r="M5662" i="7"/>
  <c r="N5662" i="7" s="1"/>
  <c r="O5662" i="7" s="1"/>
  <c r="S5662" i="7"/>
  <c r="M6386" i="7"/>
  <c r="S6386" i="7"/>
  <c r="M896" i="7"/>
  <c r="N896" i="7" s="1"/>
  <c r="O896" i="7" s="1"/>
  <c r="S896" i="7"/>
  <c r="M6378" i="7"/>
  <c r="N6378" i="7" s="1"/>
  <c r="O6378" i="7" s="1"/>
  <c r="S6378" i="7"/>
  <c r="M4171" i="7"/>
  <c r="N4171" i="7" s="1"/>
  <c r="O4171" i="7" s="1"/>
  <c r="S4171" i="7"/>
  <c r="M1962" i="7"/>
  <c r="N1962" i="7" s="1"/>
  <c r="O1962" i="7" s="1"/>
  <c r="S1962" i="7"/>
  <c r="M4291" i="7"/>
  <c r="N4291" i="7" s="1"/>
  <c r="O4291" i="7" s="1"/>
  <c r="S4291" i="7"/>
  <c r="M2206" i="7"/>
  <c r="S2206" i="7"/>
  <c r="M3686" i="7"/>
  <c r="N3686" i="7" s="1"/>
  <c r="S3686" i="7"/>
  <c r="M3542" i="7"/>
  <c r="N3542" i="7" s="1"/>
  <c r="O3542" i="7" s="1"/>
  <c r="S3542" i="7"/>
  <c r="M2897" i="7"/>
  <c r="N2897" i="7" s="1"/>
  <c r="O2897" i="7" s="1"/>
  <c r="S2897" i="7"/>
  <c r="M1982" i="7"/>
  <c r="N1982" i="7" s="1"/>
  <c r="O1982" i="7" s="1"/>
  <c r="S1982" i="7"/>
  <c r="M2650" i="7"/>
  <c r="N2650" i="7" s="1"/>
  <c r="O2650" i="7" s="1"/>
  <c r="S2650" i="7"/>
  <c r="M2082" i="7"/>
  <c r="N2082" i="7" s="1"/>
  <c r="O2082" i="7" s="1"/>
  <c r="S2082" i="7"/>
  <c r="M4359" i="7"/>
  <c r="N4359" i="7" s="1"/>
  <c r="O4359" i="7" s="1"/>
  <c r="S4359" i="7"/>
  <c r="M2985" i="7"/>
  <c r="N2985" i="7" s="1"/>
  <c r="O2985" i="7" s="1"/>
  <c r="S2985" i="7"/>
  <c r="M2118" i="7"/>
  <c r="N2118" i="7" s="1"/>
  <c r="S2118" i="7"/>
  <c r="M1424" i="7"/>
  <c r="S1424" i="7"/>
  <c r="M3746" i="7"/>
  <c r="N3746" i="7" s="1"/>
  <c r="O3746" i="7" s="1"/>
  <c r="S3746" i="7"/>
  <c r="M3618" i="7"/>
  <c r="S3618" i="7"/>
  <c r="M2474" i="7"/>
  <c r="S2474" i="7"/>
  <c r="M1898" i="7"/>
  <c r="N1898" i="7" s="1"/>
  <c r="O1898" i="7" s="1"/>
  <c r="S1898" i="7"/>
  <c r="M3041" i="7"/>
  <c r="N3041" i="7" s="1"/>
  <c r="O3041" i="7" s="1"/>
  <c r="S3041" i="7"/>
  <c r="M1934" i="7"/>
  <c r="S1934" i="7"/>
  <c r="M1164" i="7"/>
  <c r="N1164" i="7" s="1"/>
  <c r="O1164" i="7" s="1"/>
  <c r="S1164" i="7"/>
  <c r="M2400" i="7"/>
  <c r="N2400" i="7" s="1"/>
  <c r="O2400" i="7" s="1"/>
  <c r="S2400" i="7"/>
  <c r="M3470" i="7"/>
  <c r="N3470" i="7" s="1"/>
  <c r="O3470" i="7" s="1"/>
  <c r="S3470" i="7"/>
  <c r="M2759" i="7"/>
  <c r="N2759" i="7" s="1"/>
  <c r="O2759" i="7" s="1"/>
  <c r="S2759" i="7"/>
  <c r="M1474" i="7"/>
  <c r="N1474" i="7" s="1"/>
  <c r="O1474" i="7" s="1"/>
  <c r="S1474" i="7"/>
  <c r="M4743" i="7"/>
  <c r="S4743" i="7"/>
  <c r="M2242" i="7"/>
  <c r="N2242" i="7" s="1"/>
  <c r="O2242" i="7" s="1"/>
  <c r="S2242" i="7"/>
  <c r="M3105" i="7"/>
  <c r="N3105" i="7" s="1"/>
  <c r="O3105" i="7" s="1"/>
  <c r="S3105" i="7"/>
  <c r="M1990" i="7"/>
  <c r="N1990" i="7" s="1"/>
  <c r="O1990" i="7" s="1"/>
  <c r="S1990" i="7"/>
  <c r="M2626" i="7"/>
  <c r="N2626" i="7" s="1"/>
  <c r="O2626" i="7" s="1"/>
  <c r="S2626" i="7"/>
  <c r="M5122" i="7"/>
  <c r="N5122" i="7" s="1"/>
  <c r="O5122" i="7" s="1"/>
  <c r="S5122" i="7"/>
  <c r="M3875" i="7"/>
  <c r="S3875" i="7"/>
  <c r="M2506" i="7"/>
  <c r="N2506" i="7" s="1"/>
  <c r="S2506" i="7"/>
  <c r="M2314" i="7"/>
  <c r="N2314" i="7" s="1"/>
  <c r="O2314" i="7" s="1"/>
  <c r="S2314" i="7"/>
  <c r="M5281" i="7"/>
  <c r="S5281" i="7"/>
  <c r="M3117" i="7"/>
  <c r="N3117" i="7" s="1"/>
  <c r="O3117" i="7" s="1"/>
  <c r="S3117" i="7"/>
  <c r="M2482" i="7"/>
  <c r="N2482" i="7" s="1"/>
  <c r="S2482" i="7"/>
  <c r="M2218" i="7"/>
  <c r="N2218" i="7" s="1"/>
  <c r="O2218" i="7" s="1"/>
  <c r="S2218" i="7"/>
  <c r="M3414" i="7"/>
  <c r="N3414" i="7" s="1"/>
  <c r="O3414" i="7" s="1"/>
  <c r="S3414" i="7"/>
  <c r="M2530" i="7"/>
  <c r="S2530" i="7"/>
  <c r="M58" i="7"/>
  <c r="N58" i="7" s="1"/>
  <c r="O58" i="7" s="1"/>
  <c r="S58" i="7"/>
  <c r="M4364" i="7"/>
  <c r="S4364" i="7"/>
  <c r="M2785" i="7"/>
  <c r="N2785" i="7" s="1"/>
  <c r="O2785" i="7" s="1"/>
  <c r="S2785" i="7"/>
  <c r="M3671" i="7"/>
  <c r="N3671" i="7" s="1"/>
  <c r="O3671" i="7" s="1"/>
  <c r="S3671" i="7"/>
  <c r="M5172" i="7"/>
  <c r="N5172" i="7" s="1"/>
  <c r="O5172" i="7" s="1"/>
  <c r="S5172" i="7"/>
  <c r="M51" i="7"/>
  <c r="S51" i="7"/>
  <c r="M2328" i="7"/>
  <c r="N2328" i="7" s="1"/>
  <c r="O2328" i="7" s="1"/>
  <c r="S2328" i="7"/>
  <c r="M2612" i="7"/>
  <c r="N2612" i="7" s="1"/>
  <c r="O2612" i="7" s="1"/>
  <c r="S2612" i="7"/>
  <c r="M5351" i="7"/>
  <c r="N5351" i="7" s="1"/>
  <c r="O5351" i="7" s="1"/>
  <c r="S5351" i="7"/>
  <c r="M3011" i="7"/>
  <c r="S3011" i="7"/>
  <c r="M4992" i="7"/>
  <c r="N4992" i="7" s="1"/>
  <c r="O4992" i="7" s="1"/>
  <c r="S4992" i="7"/>
  <c r="M657" i="7"/>
  <c r="S657" i="7"/>
  <c r="M5854" i="7"/>
  <c r="N5854" i="7" s="1"/>
  <c r="O5854" i="7" s="1"/>
  <c r="S5854" i="7"/>
  <c r="M3343" i="7"/>
  <c r="N3343" i="7" s="1"/>
  <c r="O3343" i="7" s="1"/>
  <c r="S3343" i="7"/>
  <c r="M6261" i="7"/>
  <c r="N6261" i="7" s="1"/>
  <c r="O6261" i="7" s="1"/>
  <c r="S6261" i="7"/>
  <c r="M3487" i="7"/>
  <c r="S3487" i="7"/>
  <c r="M6051" i="7"/>
  <c r="N6051" i="7" s="1"/>
  <c r="O6051" i="7" s="1"/>
  <c r="S6051" i="7"/>
  <c r="M3310" i="7"/>
  <c r="S3310" i="7"/>
  <c r="M2068" i="7"/>
  <c r="S2068" i="7"/>
  <c r="M5462" i="7"/>
  <c r="S5462" i="7"/>
  <c r="M1750" i="7"/>
  <c r="N1750" i="7" s="1"/>
  <c r="O1750" i="7" s="1"/>
  <c r="S1750" i="7"/>
  <c r="M1834" i="7"/>
  <c r="N1834" i="7" s="1"/>
  <c r="O1834" i="7" s="1"/>
  <c r="S1834" i="7"/>
  <c r="M4067" i="7"/>
  <c r="N4067" i="7" s="1"/>
  <c r="O4067" i="7" s="1"/>
  <c r="S4067" i="7"/>
  <c r="M2544" i="7"/>
  <c r="S2544" i="7"/>
  <c r="M3306" i="7"/>
  <c r="N3306" i="7" s="1"/>
  <c r="O3306" i="7" s="1"/>
  <c r="S3306" i="7"/>
  <c r="M1301" i="7"/>
  <c r="S1301" i="7"/>
  <c r="M4328" i="7"/>
  <c r="N4328" i="7" s="1"/>
  <c r="O4328" i="7" s="1"/>
  <c r="S4328" i="7"/>
  <c r="M4264" i="7"/>
  <c r="N4264" i="7" s="1"/>
  <c r="O4264" i="7" s="1"/>
  <c r="S4264" i="7"/>
  <c r="M6205" i="7"/>
  <c r="N6205" i="7" s="1"/>
  <c r="O6205" i="7" s="1"/>
  <c r="S6205" i="7"/>
  <c r="M3340" i="7"/>
  <c r="N3340" i="7" s="1"/>
  <c r="O3340" i="7" s="1"/>
  <c r="S3340" i="7"/>
  <c r="M1928" i="7"/>
  <c r="N1928" i="7" s="1"/>
  <c r="O1928" i="7" s="1"/>
  <c r="S1928" i="7"/>
  <c r="M5975" i="7"/>
  <c r="S5975" i="7"/>
  <c r="M4872" i="7"/>
  <c r="N4872" i="7" s="1"/>
  <c r="O4872" i="7" s="1"/>
  <c r="S4872" i="7"/>
  <c r="M4055" i="7"/>
  <c r="N4055" i="7" s="1"/>
  <c r="O4055" i="7" s="1"/>
  <c r="S4055" i="7"/>
  <c r="M6362" i="7"/>
  <c r="N6362" i="7" s="1"/>
  <c r="O6362" i="7" s="1"/>
  <c r="S6362" i="7"/>
  <c r="M3251" i="7"/>
  <c r="N3251" i="7" s="1"/>
  <c r="O3251" i="7" s="1"/>
  <c r="S3251" i="7"/>
  <c r="M5486" i="7"/>
  <c r="N5486" i="7" s="1"/>
  <c r="O5486" i="7" s="1"/>
  <c r="S5486" i="7"/>
  <c r="M3707" i="7"/>
  <c r="S3707" i="7"/>
  <c r="M1872" i="7"/>
  <c r="N1872" i="7" s="1"/>
  <c r="O1872" i="7" s="1"/>
  <c r="S1872" i="7"/>
  <c r="M2987" i="7"/>
  <c r="S2987" i="7"/>
  <c r="M5800" i="7"/>
  <c r="N5800" i="7" s="1"/>
  <c r="O5800" i="7" s="1"/>
  <c r="S5800" i="7"/>
  <c r="M2915" i="7"/>
  <c r="S2915" i="7"/>
  <c r="M3435" i="7"/>
  <c r="N3435" i="7" s="1"/>
  <c r="O3435" i="7" s="1"/>
  <c r="S3435" i="7"/>
  <c r="M1908" i="7"/>
  <c r="N1908" i="7" s="1"/>
  <c r="O1908" i="7" s="1"/>
  <c r="S1908" i="7"/>
  <c r="M3218" i="7"/>
  <c r="N3218" i="7" s="1"/>
  <c r="O3218" i="7" s="1"/>
  <c r="S3218" i="7"/>
  <c r="M3119" i="7"/>
  <c r="S3119" i="7"/>
  <c r="M1932" i="7"/>
  <c r="N1932" i="7" s="1"/>
  <c r="O1932" i="7" s="1"/>
  <c r="S1932" i="7"/>
  <c r="M3260" i="7"/>
  <c r="N3260" i="7" s="1"/>
  <c r="O3260" i="7" s="1"/>
  <c r="S3260" i="7"/>
  <c r="M4804" i="7"/>
  <c r="N4804" i="7" s="1"/>
  <c r="O4804" i="7" s="1"/>
  <c r="S4804" i="7"/>
  <c r="M1616" i="7"/>
  <c r="N1616" i="7" s="1"/>
  <c r="O1616" i="7" s="1"/>
  <c r="S1616" i="7"/>
  <c r="M1520" i="7"/>
  <c r="N1520" i="7" s="1"/>
  <c r="O1520" i="7" s="1"/>
  <c r="S1520" i="7"/>
  <c r="M6375" i="7"/>
  <c r="N6375" i="7" s="1"/>
  <c r="O6375" i="7" s="1"/>
  <c r="S6375" i="7"/>
  <c r="M2991" i="7"/>
  <c r="N2991" i="7" s="1"/>
  <c r="O2991" i="7" s="1"/>
  <c r="S2991" i="7"/>
  <c r="M3288" i="7"/>
  <c r="N3288" i="7" s="1"/>
  <c r="O3288" i="7" s="1"/>
  <c r="S3288" i="7"/>
  <c r="M2048" i="7"/>
  <c r="N2048" i="7" s="1"/>
  <c r="O2048" i="7" s="1"/>
  <c r="S2048" i="7"/>
  <c r="M4047" i="7"/>
  <c r="N4047" i="7" s="1"/>
  <c r="O4047" i="7" s="1"/>
  <c r="S4047" i="7"/>
  <c r="M5940" i="7"/>
  <c r="N5940" i="7" s="1"/>
  <c r="O5940" i="7" s="1"/>
  <c r="S5940" i="7"/>
  <c r="M2632" i="7"/>
  <c r="S2632" i="7"/>
  <c r="M6334" i="7"/>
  <c r="N6334" i="7" s="1"/>
  <c r="O6334" i="7" s="1"/>
  <c r="S6334" i="7"/>
  <c r="M2024" i="7"/>
  <c r="N2024" i="7" s="1"/>
  <c r="O2024" i="7" s="1"/>
  <c r="S2024" i="7"/>
  <c r="M961" i="7"/>
  <c r="N961" i="7" s="1"/>
  <c r="O961" i="7" s="1"/>
  <c r="S961" i="7"/>
  <c r="M1471" i="7"/>
  <c r="N1471" i="7" s="1"/>
  <c r="S1471" i="7"/>
  <c r="M4896" i="7"/>
  <c r="N4896" i="7" s="1"/>
  <c r="O4896" i="7" s="1"/>
  <c r="S4896" i="7"/>
  <c r="M4420" i="7"/>
  <c r="N4420" i="7" s="1"/>
  <c r="O4420" i="7" s="1"/>
  <c r="S4420" i="7"/>
  <c r="M4284" i="7"/>
  <c r="N4284" i="7" s="1"/>
  <c r="O4284" i="7" s="1"/>
  <c r="S4284" i="7"/>
  <c r="M2280" i="7"/>
  <c r="S2280" i="7"/>
  <c r="M34" i="7"/>
  <c r="N34" i="7" s="1"/>
  <c r="O34" i="7" s="1"/>
  <c r="S34" i="7"/>
  <c r="M6157" i="7"/>
  <c r="S6157" i="7"/>
  <c r="M5834" i="7"/>
  <c r="N5834" i="7" s="1"/>
  <c r="O5834" i="7" s="1"/>
  <c r="S5834" i="7"/>
  <c r="M3639" i="7"/>
  <c r="S3639" i="7"/>
  <c r="M5612" i="7"/>
  <c r="N5612" i="7" s="1"/>
  <c r="O5612" i="7" s="1"/>
  <c r="S5612" i="7"/>
  <c r="M3431" i="7"/>
  <c r="N3431" i="7" s="1"/>
  <c r="O3431" i="7" s="1"/>
  <c r="S3431" i="7"/>
  <c r="M5828" i="7"/>
  <c r="N5828" i="7" s="1"/>
  <c r="O5828" i="7" s="1"/>
  <c r="S5828" i="7"/>
  <c r="M1357" i="7"/>
  <c r="N1357" i="7" s="1"/>
  <c r="O1357" i="7" s="1"/>
  <c r="S1357" i="7"/>
  <c r="M3184" i="7"/>
  <c r="N3184" i="7" s="1"/>
  <c r="O3184" i="7" s="1"/>
  <c r="S3184" i="7"/>
  <c r="M5359" i="7"/>
  <c r="N5359" i="7" s="1"/>
  <c r="O5359" i="7" s="1"/>
  <c r="S5359" i="7"/>
  <c r="M3723" i="7"/>
  <c r="N3723" i="7" s="1"/>
  <c r="O3723" i="7" s="1"/>
  <c r="S3723" i="7"/>
  <c r="M2348" i="7"/>
  <c r="N2348" i="7" s="1"/>
  <c r="O2348" i="7" s="1"/>
  <c r="S2348" i="7"/>
  <c r="M796" i="7"/>
  <c r="N796" i="7" s="1"/>
  <c r="O796" i="7" s="1"/>
  <c r="S796" i="7"/>
  <c r="M2907" i="7"/>
  <c r="N2907" i="7" s="1"/>
  <c r="O2907" i="7" s="1"/>
  <c r="S2907" i="7"/>
  <c r="M6367" i="7"/>
  <c r="N6367" i="7" s="1"/>
  <c r="O6367" i="7" s="1"/>
  <c r="S6367" i="7"/>
  <c r="M4344" i="7"/>
  <c r="N4344" i="7" s="1"/>
  <c r="O4344" i="7" s="1"/>
  <c r="S4344" i="7"/>
  <c r="M5861" i="7"/>
  <c r="N5861" i="7" s="1"/>
  <c r="O5861" i="7" s="1"/>
  <c r="S5861" i="7"/>
  <c r="M1778" i="7"/>
  <c r="N1778" i="7" s="1"/>
  <c r="O1778" i="7" s="1"/>
  <c r="S1778" i="7"/>
  <c r="M3940" i="7"/>
  <c r="N3940" i="7" s="1"/>
  <c r="O3940" i="7" s="1"/>
  <c r="S3940" i="7"/>
  <c r="M4541" i="7"/>
  <c r="N4541" i="7" s="1"/>
  <c r="O4541" i="7" s="1"/>
  <c r="S4541" i="7"/>
  <c r="M1766" i="7"/>
  <c r="N1766" i="7" s="1"/>
  <c r="O1766" i="7" s="1"/>
  <c r="S1766" i="7"/>
  <c r="M1960" i="7"/>
  <c r="N1960" i="7" s="1"/>
  <c r="O1960" i="7" s="1"/>
  <c r="S1960" i="7"/>
  <c r="M2717" i="7"/>
  <c r="N2717" i="7" s="1"/>
  <c r="O2717" i="7" s="1"/>
  <c r="S2717" i="7"/>
  <c r="M913" i="7"/>
  <c r="N913" i="7" s="1"/>
  <c r="O913" i="7" s="1"/>
  <c r="S913" i="7"/>
  <c r="M5708" i="7"/>
  <c r="N5708" i="7" s="1"/>
  <c r="O5708" i="7" s="1"/>
  <c r="S5708" i="7"/>
  <c r="M5746" i="7"/>
  <c r="S5746" i="7"/>
  <c r="M5652" i="7"/>
  <c r="N5652" i="7" s="1"/>
  <c r="O5652" i="7" s="1"/>
  <c r="S5652" i="7"/>
  <c r="M3246" i="7"/>
  <c r="S3246" i="7"/>
  <c r="M5732" i="7"/>
  <c r="N5732" i="7" s="1"/>
  <c r="O5732" i="7" s="1"/>
  <c r="S5732" i="7"/>
  <c r="M593" i="7"/>
  <c r="S593" i="7"/>
  <c r="M4601" i="7"/>
  <c r="S4601" i="7"/>
  <c r="M5660" i="7"/>
  <c r="N5660" i="7" s="1"/>
  <c r="O5660" i="7" s="1"/>
  <c r="S5660" i="7"/>
  <c r="M3278" i="7"/>
  <c r="N3278" i="7" s="1"/>
  <c r="O3278" i="7" s="1"/>
  <c r="S3278" i="7"/>
  <c r="M3951" i="7"/>
  <c r="N3951" i="7" s="1"/>
  <c r="O3951" i="7" s="1"/>
  <c r="S3951" i="7"/>
  <c r="M3023" i="7"/>
  <c r="N3023" i="7" s="1"/>
  <c r="O3023" i="7" s="1"/>
  <c r="S3023" i="7"/>
  <c r="M829" i="7"/>
  <c r="S829" i="7"/>
  <c r="M1385" i="7"/>
  <c r="N1385" i="7" s="1"/>
  <c r="O1385" i="7" s="1"/>
  <c r="S1385" i="7"/>
  <c r="M5744" i="7"/>
  <c r="N5744" i="7" s="1"/>
  <c r="O5744" i="7" s="1"/>
  <c r="S5744" i="7"/>
  <c r="M4824" i="7"/>
  <c r="N4824" i="7" s="1"/>
  <c r="O4824" i="7" s="1"/>
  <c r="S4824" i="7"/>
  <c r="M3222" i="7"/>
  <c r="S3222" i="7"/>
  <c r="M3915" i="7"/>
  <c r="N3915" i="7" s="1"/>
  <c r="O3915" i="7" s="1"/>
  <c r="S3915" i="7"/>
  <c r="M3783" i="7"/>
  <c r="S3783" i="7"/>
  <c r="M4172" i="7"/>
  <c r="N4172" i="7" s="1"/>
  <c r="O4172" i="7" s="1"/>
  <c r="S4172" i="7"/>
  <c r="M2184" i="7"/>
  <c r="N2184" i="7" s="1"/>
  <c r="O2184" i="7" s="1"/>
  <c r="S2184" i="7"/>
  <c r="M1534" i="7"/>
  <c r="N1534" i="7" s="1"/>
  <c r="O1534" i="7" s="1"/>
  <c r="S1534" i="7"/>
  <c r="M825" i="7"/>
  <c r="S825" i="7"/>
  <c r="M5431" i="7"/>
  <c r="N5431" i="7" s="1"/>
  <c r="O5431" i="7" s="1"/>
  <c r="S5431" i="7"/>
  <c r="M1972" i="7"/>
  <c r="S1972" i="7"/>
  <c r="M2943" i="7"/>
  <c r="N2943" i="7" s="1"/>
  <c r="O2943" i="7" s="1"/>
  <c r="S2943" i="7"/>
  <c r="M4021" i="7"/>
  <c r="N4021" i="7" s="1"/>
  <c r="O4021" i="7" s="1"/>
  <c r="S4021" i="7"/>
  <c r="M1313" i="7"/>
  <c r="N1313" i="7" s="1"/>
  <c r="O1313" i="7" s="1"/>
  <c r="S1313" i="7"/>
  <c r="M3943" i="7"/>
  <c r="N3943" i="7" s="1"/>
  <c r="O3943" i="7" s="1"/>
  <c r="S3943" i="7"/>
  <c r="M3091" i="7"/>
  <c r="N3091" i="7" s="1"/>
  <c r="O3091" i="7" s="1"/>
  <c r="S3091" i="7"/>
  <c r="M4212" i="7"/>
  <c r="N4212" i="7" s="1"/>
  <c r="O4212" i="7" s="1"/>
  <c r="S4212" i="7"/>
  <c r="M1025" i="7"/>
  <c r="N1025" i="7" s="1"/>
  <c r="O1025" i="7" s="1"/>
  <c r="S1025" i="7"/>
  <c r="M4232" i="7"/>
  <c r="N4232" i="7" s="1"/>
  <c r="O4232" i="7" s="1"/>
  <c r="S4232" i="7"/>
  <c r="M6077" i="7"/>
  <c r="N6077" i="7" s="1"/>
  <c r="O6077" i="7" s="1"/>
  <c r="S6077" i="7"/>
  <c r="M1842" i="7"/>
  <c r="N1842" i="7" s="1"/>
  <c r="O1842" i="7" s="1"/>
  <c r="S1842" i="7"/>
  <c r="M4671" i="7"/>
  <c r="N4671" i="7" s="1"/>
  <c r="O4671" i="7" s="1"/>
  <c r="S4671" i="7"/>
  <c r="M4035" i="7"/>
  <c r="S4035" i="7"/>
  <c r="M1788" i="7"/>
  <c r="N1788" i="7" s="1"/>
  <c r="O1788" i="7" s="1"/>
  <c r="S1788" i="7"/>
  <c r="M1519" i="7"/>
  <c r="N1519" i="7" s="1"/>
  <c r="O1519" i="7" s="1"/>
  <c r="S1519" i="7"/>
  <c r="M4056" i="7"/>
  <c r="N4056" i="7" s="1"/>
  <c r="O4056" i="7" s="1"/>
  <c r="S4056" i="7"/>
  <c r="M1281" i="7"/>
  <c r="S1281" i="7"/>
  <c r="M4288" i="7"/>
  <c r="N4288" i="7" s="1"/>
  <c r="O4288" i="7" s="1"/>
  <c r="S4288" i="7"/>
  <c r="M3234" i="7"/>
  <c r="N3234" i="7" s="1"/>
  <c r="O3234" i="7" s="1"/>
  <c r="S3234" i="7"/>
  <c r="M1169" i="7"/>
  <c r="N1169" i="7" s="1"/>
  <c r="O1169" i="7" s="1"/>
  <c r="S1169" i="7"/>
  <c r="M5391" i="7"/>
  <c r="N5391" i="7" s="1"/>
  <c r="O5391" i="7" s="1"/>
  <c r="S5391" i="7"/>
  <c r="M3627" i="7"/>
  <c r="N3627" i="7" s="1"/>
  <c r="O3627" i="7" s="1"/>
  <c r="S3627" i="7"/>
  <c r="M4972" i="7"/>
  <c r="N4972" i="7" s="1"/>
  <c r="O4972" i="7" s="1"/>
  <c r="S4972" i="7"/>
  <c r="M1161" i="7"/>
  <c r="N1161" i="7" s="1"/>
  <c r="O1161" i="7" s="1"/>
  <c r="S1161" i="7"/>
  <c r="M5584" i="7"/>
  <c r="N5584" i="7" s="1"/>
  <c r="O5584" i="7" s="1"/>
  <c r="S5584" i="7"/>
  <c r="M6133" i="7"/>
  <c r="N6133" i="7" s="1"/>
  <c r="O6133" i="7" s="1"/>
  <c r="S6133" i="7"/>
  <c r="M4312" i="7"/>
  <c r="N4312" i="7" s="1"/>
  <c r="O4312" i="7" s="1"/>
  <c r="S4312" i="7"/>
  <c r="M801" i="7"/>
  <c r="N801" i="7" s="1"/>
  <c r="O801" i="7" s="1"/>
  <c r="S801" i="7"/>
  <c r="M2616" i="7"/>
  <c r="N2616" i="7" s="1"/>
  <c r="O2616" i="7" s="1"/>
  <c r="S2616" i="7"/>
  <c r="M877" i="7"/>
  <c r="N877" i="7" s="1"/>
  <c r="O877" i="7" s="1"/>
  <c r="S877" i="7"/>
  <c r="M5820" i="7"/>
  <c r="N5820" i="7" s="1"/>
  <c r="O5820" i="7" s="1"/>
  <c r="S5820" i="7"/>
  <c r="M3543" i="7"/>
  <c r="N3543" i="7" s="1"/>
  <c r="O3543" i="7" s="1"/>
  <c r="S3543" i="7"/>
  <c r="M4492" i="7"/>
  <c r="S4492" i="7"/>
  <c r="M5838" i="7"/>
  <c r="N5838" i="7" s="1"/>
  <c r="O5838" i="7" s="1"/>
  <c r="S5838" i="7"/>
  <c r="M1337" i="7"/>
  <c r="S1337" i="7"/>
  <c r="M5335" i="7"/>
  <c r="N5335" i="7" s="1"/>
  <c r="O5335" i="7" s="1"/>
  <c r="S5335" i="7"/>
  <c r="M1093" i="7"/>
  <c r="N1093" i="7" s="1"/>
  <c r="O1093" i="7" s="1"/>
  <c r="S1093" i="7"/>
  <c r="M3711" i="7"/>
  <c r="N3711" i="7" s="1"/>
  <c r="O3711" i="7" s="1"/>
  <c r="S3711" i="7"/>
  <c r="M561" i="7"/>
  <c r="S561" i="7"/>
  <c r="M2564" i="7"/>
  <c r="N2564" i="7" s="1"/>
  <c r="O2564" i="7" s="1"/>
  <c r="S2564" i="7"/>
  <c r="M893" i="7"/>
  <c r="S893" i="7"/>
  <c r="M3947" i="7"/>
  <c r="N3947" i="7" s="1"/>
  <c r="O3947" i="7" s="1"/>
  <c r="S3947" i="7"/>
  <c r="M6055" i="7"/>
  <c r="S6055" i="7"/>
  <c r="M3495" i="7"/>
  <c r="N3495" i="7" s="1"/>
  <c r="O3495" i="7" s="1"/>
  <c r="S3495" i="7"/>
  <c r="M6330" i="7"/>
  <c r="S6330" i="7"/>
  <c r="M5120" i="7"/>
  <c r="N5120" i="7" s="1"/>
  <c r="O5120" i="7" s="1"/>
  <c r="S5120" i="7"/>
  <c r="M1185" i="7"/>
  <c r="S1185" i="7"/>
  <c r="M4028" i="7"/>
  <c r="N4028" i="7" s="1"/>
  <c r="O4028" i="7" s="1"/>
  <c r="S4028" i="7"/>
  <c r="M5724" i="7"/>
  <c r="N5724" i="7" s="1"/>
  <c r="O5724" i="7" s="1"/>
  <c r="S5724" i="7"/>
  <c r="M3535" i="7"/>
  <c r="N3535" i="7" s="1"/>
  <c r="O3535" i="7" s="1"/>
  <c r="S3535" i="7"/>
  <c r="M641" i="7"/>
  <c r="N641" i="7" s="1"/>
  <c r="O641" i="7" s="1"/>
  <c r="S641" i="7"/>
  <c r="M5832" i="7"/>
  <c r="N5832" i="7" s="1"/>
  <c r="O5832" i="7" s="1"/>
  <c r="S5832" i="7"/>
  <c r="M4220" i="7"/>
  <c r="N4220" i="7" s="1"/>
  <c r="O4220" i="7" s="1"/>
  <c r="S4220" i="7"/>
  <c r="M1559" i="7"/>
  <c r="N1559" i="7" s="1"/>
  <c r="O1559" i="7" s="1"/>
  <c r="S1559" i="7"/>
  <c r="M1145" i="7"/>
  <c r="N1145" i="7" s="1"/>
  <c r="O1145" i="7" s="1"/>
  <c r="S1145" i="7"/>
  <c r="M4052" i="7"/>
  <c r="N4052" i="7" s="1"/>
  <c r="O4052" i="7" s="1"/>
  <c r="S4052" i="7"/>
  <c r="M3897" i="7"/>
  <c r="N3897" i="7" s="1"/>
  <c r="O3897" i="7" s="1"/>
  <c r="S3897" i="7"/>
  <c r="M773" i="7"/>
  <c r="N773" i="7" s="1"/>
  <c r="O773" i="7" s="1"/>
  <c r="S773" i="7"/>
  <c r="M707" i="7"/>
  <c r="N707" i="7" s="1"/>
  <c r="O707" i="7" s="1"/>
  <c r="S707" i="7"/>
  <c r="M5736" i="7"/>
  <c r="N5736" i="7" s="1"/>
  <c r="O5736" i="7" s="1"/>
  <c r="S5736" i="7"/>
  <c r="M3643" i="7"/>
  <c r="N3643" i="7" s="1"/>
  <c r="O3643" i="7" s="1"/>
  <c r="S3643" i="7"/>
  <c r="M3775" i="7"/>
  <c r="N3775" i="7" s="1"/>
  <c r="O3775" i="7" s="1"/>
  <c r="S3775" i="7"/>
  <c r="M1349" i="7"/>
  <c r="S1349" i="7"/>
  <c r="M6395" i="7"/>
  <c r="N6395" i="7" s="1"/>
  <c r="O6395" i="7" s="1"/>
  <c r="S6395" i="7"/>
  <c r="M4320" i="7"/>
  <c r="N4320" i="7" s="1"/>
  <c r="O4320" i="7" s="1"/>
  <c r="S4320" i="7"/>
  <c r="M1896" i="7"/>
  <c r="N1896" i="7" s="1"/>
  <c r="O1896" i="7" s="1"/>
  <c r="S1896" i="7"/>
  <c r="M6031" i="7"/>
  <c r="N6031" i="7" s="1"/>
  <c r="O6031" i="7" s="1"/>
  <c r="S6031" i="7"/>
  <c r="M4336" i="7"/>
  <c r="N4336" i="7" s="1"/>
  <c r="O4336" i="7" s="1"/>
  <c r="S4336" i="7"/>
  <c r="M2669" i="7"/>
  <c r="N2669" i="7" s="1"/>
  <c r="O2669" i="7" s="1"/>
  <c r="S2669" i="7"/>
  <c r="M3739" i="7"/>
  <c r="N3739" i="7" s="1"/>
  <c r="O3739" i="7" s="1"/>
  <c r="S3739" i="7"/>
  <c r="M917" i="7"/>
  <c r="S917" i="7"/>
  <c r="M5435" i="7"/>
  <c r="N5435" i="7" s="1"/>
  <c r="O5435" i="7" s="1"/>
  <c r="S5435" i="7"/>
  <c r="M5868" i="7"/>
  <c r="N5868" i="7" s="1"/>
  <c r="O5868" i="7" s="1"/>
  <c r="S5868" i="7"/>
  <c r="M3160" i="7"/>
  <c r="N3160" i="7" s="1"/>
  <c r="O3160" i="7" s="1"/>
  <c r="S3160" i="7"/>
  <c r="M3867" i="7"/>
  <c r="N3867" i="7" s="1"/>
  <c r="O3867" i="7" s="1"/>
  <c r="S3867" i="7"/>
  <c r="M4772" i="7"/>
  <c r="N4772" i="7" s="1"/>
  <c r="O4772" i="7" s="1"/>
  <c r="S4772" i="7"/>
  <c r="M665" i="7"/>
  <c r="N665" i="7" s="1"/>
  <c r="O665" i="7" s="1"/>
  <c r="S665" i="7"/>
  <c r="M1406" i="7"/>
  <c r="S1406" i="7"/>
  <c r="M749" i="7"/>
  <c r="N749" i="7" s="1"/>
  <c r="O749" i="7" s="1"/>
  <c r="S749" i="7"/>
  <c r="M3315" i="7"/>
  <c r="N3315" i="7" s="1"/>
  <c r="O3315" i="7" s="1"/>
  <c r="S3315" i="7"/>
  <c r="M5592" i="7"/>
  <c r="N5592" i="7" s="1"/>
  <c r="O5592" i="7" s="1"/>
  <c r="S5592" i="7"/>
  <c r="M1393" i="7"/>
  <c r="N1393" i="7" s="1"/>
  <c r="O1393" i="7" s="1"/>
  <c r="S1393" i="7"/>
  <c r="M4496" i="7"/>
  <c r="S4496" i="7"/>
  <c r="M4048" i="7"/>
  <c r="N4048" i="7" s="1"/>
  <c r="O4048" i="7" s="1"/>
  <c r="S4048" i="7"/>
  <c r="M2176" i="7"/>
  <c r="N2176" i="7" s="1"/>
  <c r="O2176" i="7" s="1"/>
  <c r="S2176" i="7"/>
  <c r="M6129" i="7"/>
  <c r="N6129" i="7" s="1"/>
  <c r="O6129" i="7" s="1"/>
  <c r="S6129" i="7"/>
  <c r="M4729" i="7"/>
  <c r="N4729" i="7" s="1"/>
  <c r="O4729" i="7" s="1"/>
  <c r="S4729" i="7"/>
  <c r="M945" i="7"/>
  <c r="N945" i="7" s="1"/>
  <c r="O945" i="7" s="1"/>
  <c r="S945" i="7"/>
  <c r="M1045" i="7"/>
  <c r="N1045" i="7" s="1"/>
  <c r="O1045" i="7" s="1"/>
  <c r="S1045" i="7"/>
  <c r="M6149" i="7"/>
  <c r="N6149" i="7" s="1"/>
  <c r="O6149" i="7" s="1"/>
  <c r="S6149" i="7"/>
  <c r="M4176" i="7"/>
  <c r="N4176" i="7" s="1"/>
  <c r="O4176" i="7" s="1"/>
  <c r="S4176" i="7"/>
  <c r="M4360" i="7"/>
  <c r="N4360" i="7" s="1"/>
  <c r="O4360" i="7" s="1"/>
  <c r="S4360" i="7"/>
  <c r="M1988" i="7"/>
  <c r="N1988" i="7" s="1"/>
  <c r="O1988" i="7" s="1"/>
  <c r="S1988" i="7"/>
  <c r="M1125" i="7"/>
  <c r="N1125" i="7" s="1"/>
  <c r="O1125" i="7" s="1"/>
  <c r="S1125" i="7"/>
  <c r="M1261" i="7"/>
  <c r="N1261" i="7" s="1"/>
  <c r="O1261" i="7" s="1"/>
  <c r="S1261" i="7"/>
  <c r="M6115" i="7"/>
  <c r="N6115" i="7" s="1"/>
  <c r="O6115" i="7" s="1"/>
  <c r="S6115" i="7"/>
  <c r="M6211" i="7"/>
  <c r="S6211" i="7"/>
  <c r="M2416" i="7"/>
  <c r="N2416" i="7" s="1"/>
  <c r="O2416" i="7" s="1"/>
  <c r="S2416" i="7"/>
  <c r="M5247" i="7"/>
  <c r="N5247" i="7" s="1"/>
  <c r="O5247" i="7" s="1"/>
  <c r="S5247" i="7"/>
  <c r="M2646" i="7"/>
  <c r="N2646" i="7" s="1"/>
  <c r="O2646" i="7" s="1"/>
  <c r="S2646" i="7"/>
  <c r="M2889" i="7"/>
  <c r="N2889" i="7" s="1"/>
  <c r="O2889" i="7" s="1"/>
  <c r="S2889" i="7"/>
  <c r="M1156" i="7"/>
  <c r="N1156" i="7" s="1"/>
  <c r="O1156" i="7" s="1"/>
  <c r="S1156" i="7"/>
  <c r="M1922" i="7"/>
  <c r="N1922" i="7" s="1"/>
  <c r="O1922" i="7" s="1"/>
  <c r="S1922" i="7"/>
  <c r="M3085" i="7"/>
  <c r="N3085" i="7" s="1"/>
  <c r="O3085" i="7" s="1"/>
  <c r="S3085" i="7"/>
  <c r="M1874" i="7"/>
  <c r="N1874" i="7" s="1"/>
  <c r="S1874" i="7"/>
  <c r="M1684" i="7"/>
  <c r="N1684" i="7" s="1"/>
  <c r="O1684" i="7" s="1"/>
  <c r="S1684" i="7"/>
  <c r="M2917" i="7"/>
  <c r="S2917" i="7"/>
  <c r="M3450" i="7"/>
  <c r="N3450" i="7" s="1"/>
  <c r="O3450" i="7" s="1"/>
  <c r="S3450" i="7"/>
  <c r="M3546" i="7"/>
  <c r="N3546" i="7" s="1"/>
  <c r="O3546" i="7" s="1"/>
  <c r="S3546" i="7"/>
  <c r="M3646" i="7"/>
  <c r="N3646" i="7" s="1"/>
  <c r="O3646" i="7" s="1"/>
  <c r="S3646" i="7"/>
  <c r="M3494" i="7"/>
  <c r="N3494" i="7" s="1"/>
  <c r="O3494" i="7" s="1"/>
  <c r="S3494" i="7"/>
  <c r="M5275" i="7"/>
  <c r="N5275" i="7" s="1"/>
  <c r="O5275" i="7" s="1"/>
  <c r="S5275" i="7"/>
  <c r="M1268" i="7"/>
  <c r="N1268" i="7" s="1"/>
  <c r="O1268" i="7" s="1"/>
  <c r="S1268" i="7"/>
  <c r="M856" i="7"/>
  <c r="N856" i="7" s="1"/>
  <c r="O856" i="7" s="1"/>
  <c r="S856" i="7"/>
  <c r="M5586" i="7"/>
  <c r="N5586" i="7" s="1"/>
  <c r="O5586" i="7" s="1"/>
  <c r="S5586" i="7"/>
  <c r="M1548" i="7"/>
  <c r="N1548" i="7" s="1"/>
  <c r="O1548" i="7" s="1"/>
  <c r="S1548" i="7"/>
  <c r="M4770" i="7"/>
  <c r="S4770" i="7"/>
  <c r="M5329" i="7"/>
  <c r="N5329" i="7" s="1"/>
  <c r="O5329" i="7" s="1"/>
  <c r="S5329" i="7"/>
  <c r="M1192" i="7"/>
  <c r="N1192" i="7" s="1"/>
  <c r="O1192" i="7" s="1"/>
  <c r="S1192" i="7"/>
  <c r="M5164" i="7"/>
  <c r="N5164" i="7" s="1"/>
  <c r="O5164" i="7" s="1"/>
  <c r="S5164" i="7"/>
  <c r="M1176" i="7"/>
  <c r="S1176" i="7"/>
  <c r="M932" i="7"/>
  <c r="N932" i="7" s="1"/>
  <c r="O932" i="7" s="1"/>
  <c r="S932" i="7"/>
  <c r="M6332" i="7"/>
  <c r="N6332" i="7" s="1"/>
  <c r="O6332" i="7" s="1"/>
  <c r="S6332" i="7"/>
  <c r="M4876" i="7"/>
  <c r="N4876" i="7" s="1"/>
  <c r="O4876" i="7" s="1"/>
  <c r="S4876" i="7"/>
  <c r="M287" i="7"/>
  <c r="N287" i="7" s="1"/>
  <c r="O287" i="7" s="1"/>
  <c r="S287" i="7"/>
  <c r="M1064" i="7"/>
  <c r="S1064" i="7"/>
  <c r="M4675" i="7"/>
  <c r="N4675" i="7" s="1"/>
  <c r="O4675" i="7" s="1"/>
  <c r="S4675" i="7"/>
  <c r="M5650" i="7"/>
  <c r="N5650" i="7" s="1"/>
  <c r="O5650" i="7" s="1"/>
  <c r="S5650" i="7"/>
  <c r="M4918" i="7"/>
  <c r="S4918" i="7"/>
  <c r="M5271" i="7"/>
  <c r="S5271" i="7"/>
  <c r="M1320" i="7"/>
  <c r="N1320" i="7" s="1"/>
  <c r="O1320" i="7" s="1"/>
  <c r="S1320" i="7"/>
  <c r="M1096" i="7"/>
  <c r="N1096" i="7" s="1"/>
  <c r="O1096" i="7" s="1"/>
  <c r="S1096" i="7"/>
  <c r="M491" i="7"/>
  <c r="S491" i="7"/>
  <c r="M414" i="7"/>
  <c r="N414" i="7" s="1"/>
  <c r="O414" i="7" s="1"/>
  <c r="S414" i="7"/>
  <c r="M4900" i="7"/>
  <c r="N4900" i="7" s="1"/>
  <c r="O4900" i="7" s="1"/>
  <c r="S4900" i="7"/>
  <c r="M996" i="7"/>
  <c r="N996" i="7" s="1"/>
  <c r="O996" i="7" s="1"/>
  <c r="S996" i="7"/>
  <c r="M5449" i="7"/>
  <c r="N5449" i="7" s="1"/>
  <c r="O5449" i="7" s="1"/>
  <c r="S5449" i="7"/>
  <c r="M1814" i="7"/>
  <c r="N1814" i="7" s="1"/>
  <c r="O1814" i="7" s="1"/>
  <c r="S1814" i="7"/>
  <c r="M4323" i="7"/>
  <c r="S4323" i="7"/>
  <c r="M3622" i="7"/>
  <c r="N3622" i="7" s="1"/>
  <c r="S3622" i="7"/>
  <c r="M3025" i="7"/>
  <c r="N3025" i="7" s="1"/>
  <c r="O3025" i="7" s="1"/>
  <c r="S3025" i="7"/>
  <c r="M2198" i="7"/>
  <c r="N2198" i="7" s="1"/>
  <c r="S2198" i="7"/>
  <c r="M2298" i="7"/>
  <c r="N2298" i="7" s="1"/>
  <c r="O2298" i="7" s="1"/>
  <c r="S2298" i="7"/>
  <c r="M3057" i="7"/>
  <c r="N3057" i="7" s="1"/>
  <c r="O3057" i="7" s="1"/>
  <c r="S3057" i="7"/>
  <c r="M2182" i="7"/>
  <c r="N2182" i="7" s="1"/>
  <c r="O2182" i="7" s="1"/>
  <c r="S2182" i="7"/>
  <c r="M1486" i="7"/>
  <c r="N1486" i="7" s="1"/>
  <c r="O1486" i="7" s="1"/>
  <c r="S1486" i="7"/>
  <c r="M3730" i="7"/>
  <c r="N3730" i="7" s="1"/>
  <c r="O3730" i="7" s="1"/>
  <c r="S3730" i="7"/>
  <c r="M3602" i="7"/>
  <c r="N3602" i="7" s="1"/>
  <c r="O3602" i="7" s="1"/>
  <c r="S3602" i="7"/>
  <c r="M2973" i="7"/>
  <c r="N2973" i="7" s="1"/>
  <c r="O2973" i="7" s="1"/>
  <c r="S2973" i="7"/>
  <c r="M2106" i="7"/>
  <c r="N2106" i="7" s="1"/>
  <c r="O2106" i="7" s="1"/>
  <c r="S2106" i="7"/>
  <c r="M2406" i="7"/>
  <c r="N2406" i="7" s="1"/>
  <c r="O2406" i="7" s="1"/>
  <c r="S2406" i="7"/>
  <c r="M1372" i="7"/>
  <c r="N1372" i="7" s="1"/>
  <c r="S1372" i="7"/>
  <c r="M4778" i="7"/>
  <c r="S4778" i="7"/>
  <c r="M3434" i="7"/>
  <c r="N3434" i="7" s="1"/>
  <c r="O3434" i="7" s="1"/>
  <c r="S3434" i="7"/>
  <c r="M4095" i="7"/>
  <c r="S4095" i="7"/>
  <c r="M1551" i="7"/>
  <c r="N1551" i="7" s="1"/>
  <c r="O1551" i="7" s="1"/>
  <c r="S1551" i="7"/>
  <c r="M5092" i="7"/>
  <c r="N5092" i="7" s="1"/>
  <c r="O5092" i="7" s="1"/>
  <c r="S5092" i="7"/>
  <c r="M2847" i="7"/>
  <c r="N2847" i="7" s="1"/>
  <c r="O2847" i="7" s="1"/>
  <c r="S2847" i="7"/>
  <c r="M2402" i="7"/>
  <c r="S2402" i="7"/>
  <c r="M2462" i="7"/>
  <c r="N2462" i="7" s="1"/>
  <c r="O2462" i="7" s="1"/>
  <c r="S2462" i="7"/>
  <c r="M2634" i="7"/>
  <c r="N2634" i="7" s="1"/>
  <c r="O2634" i="7" s="1"/>
  <c r="S2634" i="7"/>
  <c r="M5026" i="7"/>
  <c r="N5026" i="7" s="1"/>
  <c r="O5026" i="7" s="1"/>
  <c r="S5026" i="7"/>
  <c r="M5417" i="7"/>
  <c r="N5417" i="7" s="1"/>
  <c r="O5417" i="7" s="1"/>
  <c r="S5417" i="7"/>
  <c r="M3678" i="7"/>
  <c r="N3678" i="7" s="1"/>
  <c r="O3678" i="7" s="1"/>
  <c r="S3678" i="7"/>
  <c r="M2554" i="7"/>
  <c r="N2554" i="7" s="1"/>
  <c r="O2554" i="7" s="1"/>
  <c r="S2554" i="7"/>
  <c r="M793" i="7"/>
  <c r="N793" i="7" s="1"/>
  <c r="O793" i="7" s="1"/>
  <c r="S793" i="7"/>
  <c r="M3842" i="7"/>
  <c r="N3842" i="7" s="1"/>
  <c r="O3842" i="7" s="1"/>
  <c r="S3842" i="7"/>
  <c r="M3706" i="7"/>
  <c r="N3706" i="7" s="1"/>
  <c r="O3706" i="7" s="1"/>
  <c r="S3706" i="7"/>
  <c r="M3578" i="7"/>
  <c r="N3578" i="7" s="1"/>
  <c r="O3578" i="7" s="1"/>
  <c r="S3578" i="7"/>
  <c r="M2442" i="7"/>
  <c r="N2442" i="7" s="1"/>
  <c r="O2442" i="7" s="1"/>
  <c r="S2442" i="7"/>
  <c r="M3081" i="7"/>
  <c r="N3081" i="7" s="1"/>
  <c r="O3081" i="7" s="1"/>
  <c r="S3081" i="7"/>
  <c r="M2374" i="7"/>
  <c r="S2374" i="7"/>
  <c r="M4760" i="7"/>
  <c r="S4760" i="7"/>
  <c r="M4003" i="7"/>
  <c r="N4003" i="7" s="1"/>
  <c r="O4003" i="7" s="1"/>
  <c r="S4003" i="7"/>
  <c r="M6237" i="7"/>
  <c r="N6237" i="7" s="1"/>
  <c r="O6237" i="7" s="1"/>
  <c r="S6237" i="7"/>
  <c r="M4175" i="7"/>
  <c r="N4175" i="7" s="1"/>
  <c r="O4175" i="7" s="1"/>
  <c r="S4175" i="7"/>
  <c r="M3614" i="7"/>
  <c r="N3614" i="7" s="1"/>
  <c r="O3614" i="7" s="1"/>
  <c r="S3614" i="7"/>
  <c r="M2162" i="7"/>
  <c r="N2162" i="7" s="1"/>
  <c r="O2162" i="7" s="1"/>
  <c r="S2162" i="7"/>
  <c r="M4958" i="7"/>
  <c r="N4958" i="7" s="1"/>
  <c r="O4958" i="7" s="1"/>
  <c r="S4958" i="7"/>
  <c r="M960" i="7"/>
  <c r="N960" i="7" s="1"/>
  <c r="O960" i="7" s="1"/>
  <c r="S960" i="7"/>
  <c r="M5686" i="7"/>
  <c r="S5686" i="7"/>
  <c r="M406" i="7"/>
  <c r="N406" i="7" s="1"/>
  <c r="O406" i="7" s="1"/>
  <c r="S406" i="7"/>
  <c r="M3430" i="7"/>
  <c r="N3430" i="7" s="1"/>
  <c r="O3430" i="7" s="1"/>
  <c r="S3430" i="7"/>
  <c r="M6426" i="7"/>
  <c r="N6426" i="7" s="1"/>
  <c r="O6426" i="7" s="1"/>
  <c r="S6426" i="7"/>
  <c r="M5279" i="7"/>
  <c r="S5279" i="7"/>
  <c r="M2122" i="7"/>
  <c r="N2122" i="7" s="1"/>
  <c r="O2122" i="7" s="1"/>
  <c r="S2122" i="7"/>
  <c r="M6105" i="7"/>
  <c r="S6105" i="7"/>
  <c r="M4511" i="7"/>
  <c r="N4511" i="7" s="1"/>
  <c r="O4511" i="7" s="1"/>
  <c r="S4511" i="7"/>
  <c r="M2302" i="7"/>
  <c r="S2302" i="7"/>
  <c r="M5333" i="7"/>
  <c r="N5333" i="7" s="1"/>
  <c r="O5333" i="7" s="1"/>
  <c r="S5333" i="7"/>
  <c r="M2594" i="7"/>
  <c r="N2594" i="7" s="1"/>
  <c r="O2594" i="7" s="1"/>
  <c r="S2594" i="7"/>
  <c r="M2086" i="7"/>
  <c r="N2086" i="7" s="1"/>
  <c r="O2086" i="7" s="1"/>
  <c r="S2086" i="7"/>
  <c r="M5369" i="7"/>
  <c r="N5369" i="7" s="1"/>
  <c r="O5369" i="7" s="1"/>
  <c r="S5369" i="7"/>
  <c r="M4721" i="7"/>
  <c r="N4721" i="7" s="1"/>
  <c r="S4721" i="7"/>
  <c r="M2150" i="7"/>
  <c r="N2150" i="7" s="1"/>
  <c r="O2150" i="7" s="1"/>
  <c r="S2150" i="7"/>
  <c r="M3826" i="7"/>
  <c r="N3826" i="7" s="1"/>
  <c r="S3826" i="7"/>
  <c r="M3690" i="7"/>
  <c r="N3690" i="7" s="1"/>
  <c r="O3690" i="7" s="1"/>
  <c r="S3690" i="7"/>
  <c r="M2642" i="7"/>
  <c r="N2642" i="7" s="1"/>
  <c r="O2642" i="7" s="1"/>
  <c r="S2642" i="7"/>
  <c r="M2734" i="7"/>
  <c r="S2734" i="7"/>
  <c r="M3526" i="7"/>
  <c r="N3526" i="7" s="1"/>
  <c r="S3526" i="7"/>
  <c r="M505" i="7"/>
  <c r="N505" i="7" s="1"/>
  <c r="O505" i="7" s="1"/>
  <c r="S505" i="7"/>
  <c r="M2234" i="7"/>
  <c r="N2234" i="7" s="1"/>
  <c r="O2234" i="7" s="1"/>
  <c r="S2234" i="7"/>
  <c r="M2294" i="7"/>
  <c r="N2294" i="7" s="1"/>
  <c r="O2294" i="7" s="1"/>
  <c r="S2294" i="7"/>
  <c r="M4331" i="7"/>
  <c r="N4331" i="7" s="1"/>
  <c r="O4331" i="7" s="1"/>
  <c r="S4331" i="7"/>
  <c r="M5393" i="7"/>
  <c r="S5393" i="7"/>
  <c r="M5710" i="7"/>
  <c r="N5710" i="7" s="1"/>
  <c r="O5710" i="7" s="1"/>
  <c r="S5710" i="7"/>
  <c r="M3995" i="7"/>
  <c r="N3995" i="7" s="1"/>
  <c r="O3995" i="7" s="1"/>
  <c r="S3995" i="7"/>
  <c r="M1048" i="7"/>
  <c r="N1048" i="7" s="1"/>
  <c r="S1048" i="7"/>
  <c r="M5174" i="7"/>
  <c r="N5174" i="7" s="1"/>
  <c r="O5174" i="7" s="1"/>
  <c r="S5174" i="7"/>
  <c r="M4475" i="7"/>
  <c r="S4475" i="7"/>
  <c r="M5754" i="7"/>
  <c r="S5754" i="7"/>
  <c r="M4830" i="7"/>
  <c r="N4830" i="7" s="1"/>
  <c r="O4830" i="7" s="1"/>
  <c r="S4830" i="7"/>
  <c r="M4011" i="7"/>
  <c r="S4011" i="7"/>
  <c r="M1336" i="7"/>
  <c r="S1336" i="7"/>
  <c r="M2656" i="7"/>
  <c r="N2656" i="7" s="1"/>
  <c r="O2656" i="7" s="1"/>
  <c r="S2656" i="7"/>
  <c r="M980" i="7"/>
  <c r="N980" i="7" s="1"/>
  <c r="O980" i="7" s="1"/>
  <c r="S980" i="7"/>
  <c r="M952" i="7"/>
  <c r="N952" i="7" s="1"/>
  <c r="O952" i="7" s="1"/>
  <c r="S952" i="7"/>
  <c r="M4780" i="7"/>
  <c r="N4780" i="7" s="1"/>
  <c r="O4780" i="7" s="1"/>
  <c r="S4780" i="7"/>
  <c r="M2799" i="7"/>
  <c r="S2799" i="7"/>
  <c r="M619" i="7"/>
  <c r="N619" i="7" s="1"/>
  <c r="O619" i="7" s="1"/>
  <c r="S619" i="7"/>
  <c r="M1040" i="7"/>
  <c r="S1040" i="7"/>
  <c r="M5317" i="7"/>
  <c r="N5317" i="7" s="1"/>
  <c r="S5317" i="7"/>
  <c r="M5259" i="7"/>
  <c r="S5259" i="7"/>
  <c r="M2753" i="7"/>
  <c r="N2753" i="7" s="1"/>
  <c r="O2753" i="7" s="1"/>
  <c r="S2753" i="7"/>
  <c r="M1224" i="7"/>
  <c r="N1224" i="7" s="1"/>
  <c r="O1224" i="7" s="1"/>
  <c r="S1224" i="7"/>
  <c r="M3868" i="7"/>
  <c r="S3868" i="7"/>
  <c r="M928" i="7"/>
  <c r="S928" i="7"/>
  <c r="M904" i="7"/>
  <c r="N904" i="7" s="1"/>
  <c r="O904" i="7" s="1"/>
  <c r="S904" i="7"/>
  <c r="M5578" i="7"/>
  <c r="S5578" i="7"/>
  <c r="M6135" i="7"/>
  <c r="N6135" i="7" s="1"/>
  <c r="O6135" i="7" s="1"/>
  <c r="S6135" i="7"/>
  <c r="M1204" i="7"/>
  <c r="S1204" i="7"/>
  <c r="M900" i="7"/>
  <c r="N900" i="7" s="1"/>
  <c r="O900" i="7" s="1"/>
  <c r="S900" i="7"/>
  <c r="M5285" i="7"/>
  <c r="N5285" i="7" s="1"/>
  <c r="O5285" i="7" s="1"/>
  <c r="S5285" i="7"/>
  <c r="M888" i="7"/>
  <c r="N888" i="7" s="1"/>
  <c r="O888" i="7" s="1"/>
  <c r="S888" i="7"/>
  <c r="M417" i="7"/>
  <c r="N417" i="7" s="1"/>
  <c r="O417" i="7" s="1"/>
  <c r="S417" i="7"/>
  <c r="M6316" i="7"/>
  <c r="N6316" i="7" s="1"/>
  <c r="O6316" i="7" s="1"/>
  <c r="S6316" i="7"/>
  <c r="M195" i="7"/>
  <c r="N195" i="7" s="1"/>
  <c r="O195" i="7" s="1"/>
  <c r="S195" i="7"/>
  <c r="M1284" i="7"/>
  <c r="N1284" i="7" s="1"/>
  <c r="O1284" i="7" s="1"/>
  <c r="S1284" i="7"/>
  <c r="M4862" i="7"/>
  <c r="N4862" i="7" s="1"/>
  <c r="O4862" i="7" s="1"/>
  <c r="S4862" i="7"/>
  <c r="M543" i="7"/>
  <c r="N543" i="7" s="1"/>
  <c r="O543" i="7" s="1"/>
  <c r="S543" i="7"/>
  <c r="M4934" i="7"/>
  <c r="S4934" i="7"/>
  <c r="M1348" i="7"/>
  <c r="N1348" i="7" s="1"/>
  <c r="O1348" i="7" s="1"/>
  <c r="S1348" i="7"/>
  <c r="M5112" i="7"/>
  <c r="N5112" i="7" s="1"/>
  <c r="O5112" i="7" s="1"/>
  <c r="S5112" i="7"/>
  <c r="M617" i="7"/>
  <c r="N617" i="7" s="1"/>
  <c r="O617" i="7" s="1"/>
  <c r="S617" i="7"/>
  <c r="M3390" i="7"/>
  <c r="S3390" i="7"/>
  <c r="M4812" i="7"/>
  <c r="N4812" i="7" s="1"/>
  <c r="O4812" i="7" s="1"/>
  <c r="S4812" i="7"/>
  <c r="M4519" i="7"/>
  <c r="S4519" i="7"/>
  <c r="M4227" i="7"/>
  <c r="N4227" i="7" s="1"/>
  <c r="O4227" i="7" s="1"/>
  <c r="S4227" i="7"/>
  <c r="M1676" i="7"/>
  <c r="N1676" i="7" s="1"/>
  <c r="O1676" i="7" s="1"/>
  <c r="S1676" i="7"/>
  <c r="M5433" i="7"/>
  <c r="N5433" i="7" s="1"/>
  <c r="O5433" i="7" s="1"/>
  <c r="S5433" i="7"/>
  <c r="M4866" i="7"/>
  <c r="S4866" i="7"/>
  <c r="M3638" i="7"/>
  <c r="N3638" i="7" s="1"/>
  <c r="O3638" i="7" s="1"/>
  <c r="S3638" i="7"/>
  <c r="M2893" i="7"/>
  <c r="S2893" i="7"/>
  <c r="M2454" i="7"/>
  <c r="N2454" i="7" s="1"/>
  <c r="O2454" i="7" s="1"/>
  <c r="S2454" i="7"/>
  <c r="M2522" i="7"/>
  <c r="N2522" i="7" s="1"/>
  <c r="O2522" i="7" s="1"/>
  <c r="S2522" i="7"/>
  <c r="M1946" i="7"/>
  <c r="N1946" i="7" s="1"/>
  <c r="S1946" i="7"/>
  <c r="M4327" i="7"/>
  <c r="N4327" i="7" s="1"/>
  <c r="O4327" i="7" s="1"/>
  <c r="S4327" i="7"/>
  <c r="M2526" i="7"/>
  <c r="N2526" i="7" s="1"/>
  <c r="O2526" i="7" s="1"/>
  <c r="S2526" i="7"/>
  <c r="M1974" i="7"/>
  <c r="N1974" i="7" s="1"/>
  <c r="O1974" i="7" s="1"/>
  <c r="S1974" i="7"/>
  <c r="M3714" i="7"/>
  <c r="N3714" i="7" s="1"/>
  <c r="O3714" i="7" s="1"/>
  <c r="S3714" i="7"/>
  <c r="M3586" i="7"/>
  <c r="N3586" i="7" s="1"/>
  <c r="O3586" i="7" s="1"/>
  <c r="S3586" i="7"/>
  <c r="M2338" i="7"/>
  <c r="N2338" i="7" s="1"/>
  <c r="O2338" i="7" s="1"/>
  <c r="S2338" i="7"/>
  <c r="M2674" i="7"/>
  <c r="S2674" i="7"/>
  <c r="M2913" i="7"/>
  <c r="N2913" i="7" s="1"/>
  <c r="O2913" i="7" s="1"/>
  <c r="S2913" i="7"/>
  <c r="M2342" i="7"/>
  <c r="N2342" i="7" s="1"/>
  <c r="O2342" i="7" s="1"/>
  <c r="S2342" i="7"/>
  <c r="M1594" i="7"/>
  <c r="N1594" i="7" s="1"/>
  <c r="O1594" i="7" s="1"/>
  <c r="S1594" i="7"/>
  <c r="M3562" i="7"/>
  <c r="N3562" i="7" s="1"/>
  <c r="S3562" i="7"/>
  <c r="M4810" i="7"/>
  <c r="N4810" i="7" s="1"/>
  <c r="O4810" i="7" s="1"/>
  <c r="S4810" i="7"/>
  <c r="M3398" i="7"/>
  <c r="N3398" i="7" s="1"/>
  <c r="O3398" i="7" s="1"/>
  <c r="S3398" i="7"/>
  <c r="M4191" i="7"/>
  <c r="N4191" i="7" s="1"/>
  <c r="O4191" i="7" s="1"/>
  <c r="S4191" i="7"/>
  <c r="M4751" i="7"/>
  <c r="S4751" i="7"/>
  <c r="M2034" i="7"/>
  <c r="N2034" i="7" s="1"/>
  <c r="O2034" i="7" s="1"/>
  <c r="S2034" i="7"/>
  <c r="M2622" i="7"/>
  <c r="S2622" i="7"/>
  <c r="M1854" i="7"/>
  <c r="N1854" i="7" s="1"/>
  <c r="O1854" i="7" s="1"/>
  <c r="S1854" i="7"/>
  <c r="M4978" i="7"/>
  <c r="S4978" i="7"/>
  <c r="M1850" i="7"/>
  <c r="N1850" i="7" s="1"/>
  <c r="O1850" i="7" s="1"/>
  <c r="S1850" i="7"/>
  <c r="M1574" i="7"/>
  <c r="N1574" i="7" s="1"/>
  <c r="O1574" i="7" s="1"/>
  <c r="S1574" i="7"/>
  <c r="M6191" i="7"/>
  <c r="N6191" i="7" s="1"/>
  <c r="O6191" i="7" s="1"/>
  <c r="S6191" i="7"/>
  <c r="M4705" i="7"/>
  <c r="S4705" i="7"/>
  <c r="M2202" i="7"/>
  <c r="N2202" i="7" s="1"/>
  <c r="O2202" i="7" s="1"/>
  <c r="S2202" i="7"/>
  <c r="M3830" i="7"/>
  <c r="N3830" i="7" s="1"/>
  <c r="O3830" i="7" s="1"/>
  <c r="S3830" i="7"/>
  <c r="M6155" i="7"/>
  <c r="S6155" i="7"/>
  <c r="M2346" i="7"/>
  <c r="N2346" i="7" s="1"/>
  <c r="S2346" i="7"/>
  <c r="M2953" i="7"/>
  <c r="N2953" i="7" s="1"/>
  <c r="O2953" i="7" s="1"/>
  <c r="S2953" i="7"/>
  <c r="M5353" i="7"/>
  <c r="N5353" i="7" s="1"/>
  <c r="O5353" i="7" s="1"/>
  <c r="S5353" i="7"/>
  <c r="M1938" i="7"/>
  <c r="N1938" i="7" s="1"/>
  <c r="O1938" i="7" s="1"/>
  <c r="S1938" i="7"/>
  <c r="M1292" i="7"/>
  <c r="S1292" i="7"/>
  <c r="M5337" i="7"/>
  <c r="N5337" i="7" s="1"/>
  <c r="O5337" i="7" s="1"/>
  <c r="S5337" i="7"/>
  <c r="M5245" i="7"/>
  <c r="N5245" i="7" s="1"/>
  <c r="O5245" i="7" s="1"/>
  <c r="S5245" i="7"/>
  <c r="M5395" i="7"/>
  <c r="N5395" i="7" s="1"/>
  <c r="O5395" i="7" s="1"/>
  <c r="S5395" i="7"/>
  <c r="M3319" i="7"/>
  <c r="N3319" i="7" s="1"/>
  <c r="O3319" i="7" s="1"/>
  <c r="S3319" i="7"/>
  <c r="M3447" i="7"/>
  <c r="N3447" i="7" s="1"/>
  <c r="O3447" i="7" s="1"/>
  <c r="S3447" i="7"/>
  <c r="M2300" i="7"/>
  <c r="N2300" i="7" s="1"/>
  <c r="O2300" i="7" s="1"/>
  <c r="S2300" i="7"/>
  <c r="M1920" i="7"/>
  <c r="N1920" i="7" s="1"/>
  <c r="O1920" i="7" s="1"/>
  <c r="S1920" i="7"/>
  <c r="M3286" i="7"/>
  <c r="N3286" i="7" s="1"/>
  <c r="O3286" i="7" s="1"/>
  <c r="S3286" i="7"/>
  <c r="M5772" i="7"/>
  <c r="N5772" i="7" s="1"/>
  <c r="O5772" i="7" s="1"/>
  <c r="S5772" i="7"/>
  <c r="M4124" i="7"/>
  <c r="S4124" i="7"/>
  <c r="M1373" i="7"/>
  <c r="N1373" i="7" s="1"/>
  <c r="O1373" i="7" s="1"/>
  <c r="S1373" i="7"/>
  <c r="M3961" i="7"/>
  <c r="S3961" i="7"/>
  <c r="M5000" i="7"/>
  <c r="N5000" i="7" s="1"/>
  <c r="O5000" i="7" s="1"/>
  <c r="S5000" i="7"/>
  <c r="M4057" i="7"/>
  <c r="N4057" i="7" s="1"/>
  <c r="O4057" i="7" s="1"/>
  <c r="S4057" i="7"/>
  <c r="M5862" i="7"/>
  <c r="N5862" i="7" s="1"/>
  <c r="O5862" i="7" s="1"/>
  <c r="S5862" i="7"/>
  <c r="M1952" i="7"/>
  <c r="N1952" i="7" s="1"/>
  <c r="O1952" i="7" s="1"/>
  <c r="S1952" i="7"/>
  <c r="M6137" i="7"/>
  <c r="N6137" i="7" s="1"/>
  <c r="O6137" i="7" s="1"/>
  <c r="S6137" i="7"/>
  <c r="M4384" i="7"/>
  <c r="N4384" i="7" s="1"/>
  <c r="O4384" i="7" s="1"/>
  <c r="S4384" i="7"/>
  <c r="M2849" i="7"/>
  <c r="N2849" i="7" s="1"/>
  <c r="S2849" i="7"/>
  <c r="M1133" i="7"/>
  <c r="S1133" i="7"/>
  <c r="M5857" i="7"/>
  <c r="N5857" i="7" s="1"/>
  <c r="O5857" i="7" s="1"/>
  <c r="S5857" i="7"/>
  <c r="M2829" i="7"/>
  <c r="N2829" i="7" s="1"/>
  <c r="O2829" i="7" s="1"/>
  <c r="S2829" i="7"/>
  <c r="M4488" i="7"/>
  <c r="N4488" i="7" s="1"/>
  <c r="O4488" i="7" s="1"/>
  <c r="S4488" i="7"/>
  <c r="M5983" i="7"/>
  <c r="N5983" i="7" s="1"/>
  <c r="O5983" i="7" s="1"/>
  <c r="S5983" i="7"/>
  <c r="M789" i="7"/>
  <c r="N789" i="7" s="1"/>
  <c r="O789" i="7" s="1"/>
  <c r="S789" i="7"/>
  <c r="M67" i="7"/>
  <c r="S67" i="7"/>
  <c r="M3475" i="7"/>
  <c r="N3475" i="7" s="1"/>
  <c r="O3475" i="7" s="1"/>
  <c r="S3475" i="7"/>
  <c r="M3763" i="7"/>
  <c r="N3763" i="7" s="1"/>
  <c r="O3763" i="7" s="1"/>
  <c r="S3763" i="7"/>
  <c r="M6023" i="7"/>
  <c r="N6023" i="7" s="1"/>
  <c r="O6023" i="7" s="1"/>
  <c r="S6023" i="7"/>
  <c r="M2128" i="7"/>
  <c r="N2128" i="7" s="1"/>
  <c r="O2128" i="7" s="1"/>
  <c r="S2128" i="7"/>
  <c r="M2524" i="7"/>
  <c r="N2524" i="7" s="1"/>
  <c r="O2524" i="7" s="1"/>
  <c r="S2524" i="7"/>
  <c r="M4737" i="7"/>
  <c r="S4737" i="7"/>
  <c r="M2100" i="7"/>
  <c r="N2100" i="7" s="1"/>
  <c r="O2100" i="7" s="1"/>
  <c r="S2100" i="7"/>
  <c r="M6039" i="7"/>
  <c r="N6039" i="7" s="1"/>
  <c r="O6039" i="7" s="1"/>
  <c r="S6039" i="7"/>
  <c r="M3927" i="7"/>
  <c r="N3927" i="7" s="1"/>
  <c r="O3927" i="7" s="1"/>
  <c r="S3927" i="7"/>
  <c r="M3919" i="7"/>
  <c r="N3919" i="7" s="1"/>
  <c r="O3919" i="7" s="1"/>
  <c r="S3919" i="7"/>
  <c r="M5865" i="7"/>
  <c r="N5865" i="7" s="1"/>
  <c r="O5865" i="7" s="1"/>
  <c r="S5865" i="7"/>
  <c r="M1840" i="7"/>
  <c r="S1840" i="7"/>
  <c r="M5470" i="7"/>
  <c r="N5470" i="7" s="1"/>
  <c r="O5470" i="7" s="1"/>
  <c r="S5470" i="7"/>
  <c r="M2568" i="7"/>
  <c r="N2568" i="7" s="1"/>
  <c r="O2568" i="7" s="1"/>
  <c r="S2568" i="7"/>
  <c r="M2040" i="7"/>
  <c r="N2040" i="7" s="1"/>
  <c r="O2040" i="7" s="1"/>
  <c r="S2040" i="7"/>
  <c r="M4613" i="7"/>
  <c r="N4613" i="7" s="1"/>
  <c r="O4613" i="7" s="1"/>
  <c r="S4613" i="7"/>
  <c r="M2108" i="7"/>
  <c r="N2108" i="7" s="1"/>
  <c r="O2108" i="7" s="1"/>
  <c r="S2108" i="7"/>
  <c r="M5331" i="7"/>
  <c r="N5331" i="7" s="1"/>
  <c r="O5331" i="7" s="1"/>
  <c r="S5331" i="7"/>
  <c r="M4296" i="7"/>
  <c r="N4296" i="7" s="1"/>
  <c r="O4296" i="7" s="1"/>
  <c r="S4296" i="7"/>
  <c r="M2694" i="7"/>
  <c r="N2694" i="7" s="1"/>
  <c r="O2694" i="7" s="1"/>
  <c r="S2694" i="7"/>
  <c r="M421" i="7"/>
  <c r="N421" i="7" s="1"/>
  <c r="O421" i="7" s="1"/>
  <c r="S421" i="7"/>
  <c r="M2636" i="7"/>
  <c r="N2636" i="7" s="1"/>
  <c r="O2636" i="7" s="1"/>
  <c r="S2636" i="7"/>
  <c r="M7" i="7"/>
  <c r="N7" i="7" s="1"/>
  <c r="O7" i="7" s="1"/>
  <c r="S7" i="7"/>
  <c r="M3266" i="7"/>
  <c r="S3266" i="7"/>
  <c r="M3907" i="7"/>
  <c r="S3907" i="7"/>
  <c r="M4032" i="7"/>
  <c r="N4032" i="7" s="1"/>
  <c r="O4032" i="7" s="1"/>
  <c r="S4032" i="7"/>
  <c r="M4267" i="7"/>
  <c r="N4267" i="7" s="1"/>
  <c r="O4267" i="7" s="1"/>
  <c r="S4267" i="7"/>
  <c r="M278" i="7"/>
  <c r="N278" i="7" s="1"/>
  <c r="O278" i="7" s="1"/>
  <c r="S278" i="7"/>
  <c r="M5830" i="7"/>
  <c r="N5830" i="7" s="1"/>
  <c r="O5830" i="7" s="1"/>
  <c r="S5830" i="7"/>
  <c r="M5804" i="7"/>
  <c r="N5804" i="7" s="1"/>
  <c r="O5804" i="7" s="1"/>
  <c r="S5804" i="7"/>
  <c r="M4424" i="7"/>
  <c r="N4424" i="7" s="1"/>
  <c r="O4424" i="7" s="1"/>
  <c r="S4424" i="7"/>
  <c r="M3027" i="7"/>
  <c r="N3027" i="7" s="1"/>
  <c r="O3027" i="7" s="1"/>
  <c r="S3027" i="7"/>
  <c r="M2608" i="7"/>
  <c r="N2608" i="7" s="1"/>
  <c r="O2608" i="7" s="1"/>
  <c r="S2608" i="7"/>
  <c r="M1365" i="7"/>
  <c r="S1365" i="7"/>
  <c r="M5648" i="7"/>
  <c r="N5648" i="7" s="1"/>
  <c r="O5648" i="7" s="1"/>
  <c r="S5648" i="7"/>
  <c r="M5016" i="7"/>
  <c r="N5016" i="7" s="1"/>
  <c r="O5016" i="7" s="1"/>
  <c r="S5016" i="7"/>
  <c r="M3415" i="7"/>
  <c r="N3415" i="7" s="1"/>
  <c r="O3415" i="7" s="1"/>
  <c r="S3415" i="7"/>
  <c r="M2548" i="7"/>
  <c r="N2548" i="7" s="1"/>
  <c r="O2548" i="7" s="1"/>
  <c r="S2548" i="7"/>
  <c r="M6011" i="7"/>
  <c r="N6011" i="7" s="1"/>
  <c r="O6011" i="7" s="1"/>
  <c r="S6011" i="7"/>
  <c r="M4260" i="7"/>
  <c r="S4260" i="7"/>
  <c r="M3903" i="7"/>
  <c r="N3903" i="7" s="1"/>
  <c r="S3903" i="7"/>
  <c r="M2408" i="7"/>
  <c r="S2408" i="7"/>
  <c r="M3695" i="7"/>
  <c r="N3695" i="7" s="1"/>
  <c r="O3695" i="7" s="1"/>
  <c r="S3695" i="7"/>
  <c r="M806" i="7"/>
  <c r="N806" i="7" s="1"/>
  <c r="O806" i="7" s="1"/>
  <c r="S806" i="7"/>
  <c r="M1297" i="7"/>
  <c r="N1297" i="7" s="1"/>
  <c r="O1297" i="7" s="1"/>
  <c r="S1297" i="7"/>
  <c r="M6197" i="7"/>
  <c r="N6197" i="7" s="1"/>
  <c r="O6197" i="7" s="1"/>
  <c r="S6197" i="7"/>
  <c r="M4252" i="7"/>
  <c r="N4252" i="7" s="1"/>
  <c r="O4252" i="7" s="1"/>
  <c r="S4252" i="7"/>
  <c r="M6145" i="7"/>
  <c r="N6145" i="7" s="1"/>
  <c r="O6145" i="7" s="1"/>
  <c r="S6145" i="7"/>
  <c r="M757" i="7"/>
  <c r="N757" i="7" s="1"/>
  <c r="O757" i="7" s="1"/>
  <c r="S757" i="7"/>
  <c r="M4840" i="7"/>
  <c r="S4840" i="7"/>
  <c r="M4065" i="7"/>
  <c r="N4065" i="7" s="1"/>
  <c r="O4065" i="7" s="1"/>
  <c r="S4065" i="7"/>
  <c r="M4168" i="7"/>
  <c r="N4168" i="7" s="1"/>
  <c r="O4168" i="7" s="1"/>
  <c r="S4168" i="7"/>
  <c r="M2496" i="7"/>
  <c r="N2496" i="7" s="1"/>
  <c r="O2496" i="7" s="1"/>
  <c r="S2496" i="7"/>
  <c r="M6003" i="7"/>
  <c r="S6003" i="7"/>
  <c r="M3531" i="7"/>
  <c r="N3531" i="7" s="1"/>
  <c r="O3531" i="7" s="1"/>
  <c r="S3531" i="7"/>
  <c r="M4532" i="7"/>
  <c r="S4532" i="7"/>
  <c r="M5640" i="7"/>
  <c r="N5640" i="7" s="1"/>
  <c r="O5640" i="7" s="1"/>
  <c r="S5640" i="7"/>
  <c r="M5375" i="7"/>
  <c r="S5375" i="7"/>
  <c r="M89" i="7"/>
  <c r="N89" i="7" s="1"/>
  <c r="O89" i="7" s="1"/>
  <c r="S89" i="7"/>
  <c r="M1037" i="7"/>
  <c r="N1037" i="7" s="1"/>
  <c r="O1037" i="7" s="1"/>
  <c r="S1037" i="7"/>
  <c r="M6097" i="7"/>
  <c r="N6097" i="7" s="1"/>
  <c r="O6097" i="7" s="1"/>
  <c r="S6097" i="7"/>
  <c r="M3975" i="7"/>
  <c r="N3975" i="7" s="1"/>
  <c r="O3975" i="7" s="1"/>
  <c r="S3975" i="7"/>
  <c r="M6411" i="7"/>
  <c r="N6411" i="7" s="1"/>
  <c r="O6411" i="7" s="1"/>
  <c r="S6411" i="7"/>
  <c r="M2020" i="7"/>
  <c r="N2020" i="7" s="1"/>
  <c r="O2020" i="7" s="1"/>
  <c r="S2020" i="7"/>
  <c r="M4590" i="7"/>
  <c r="N4590" i="7" s="1"/>
  <c r="O4590" i="7" s="1"/>
  <c r="S4590" i="7"/>
  <c r="M2080" i="7"/>
  <c r="N2080" i="7" s="1"/>
  <c r="O2080" i="7" s="1"/>
  <c r="S2080" i="7"/>
  <c r="M5467" i="7"/>
  <c r="N5467" i="7" s="1"/>
  <c r="O5467" i="7" s="1"/>
  <c r="S5467" i="7"/>
  <c r="M6288" i="7"/>
  <c r="S6288" i="7"/>
  <c r="M6370" i="7"/>
  <c r="N6370" i="7" s="1"/>
  <c r="O6370" i="7" s="1"/>
  <c r="S6370" i="7"/>
  <c r="M1009" i="7"/>
  <c r="N1009" i="7" s="1"/>
  <c r="O1009" i="7" s="1"/>
  <c r="S1009" i="7"/>
  <c r="M5864" i="7"/>
  <c r="N5864" i="7" s="1"/>
  <c r="O5864" i="7" s="1"/>
  <c r="S5864" i="7"/>
  <c r="M3967" i="7"/>
  <c r="N3967" i="7" s="1"/>
  <c r="S3967" i="7"/>
  <c r="M5136" i="7"/>
  <c r="N5136" i="7" s="1"/>
  <c r="O5136" i="7" s="1"/>
  <c r="S5136" i="7"/>
  <c r="M3623" i="7"/>
  <c r="N3623" i="7" s="1"/>
  <c r="O3623" i="7" s="1"/>
  <c r="S3623" i="7"/>
  <c r="M4300" i="7"/>
  <c r="N4300" i="7" s="1"/>
  <c r="O4300" i="7" s="1"/>
  <c r="S4300" i="7"/>
  <c r="M2228" i="7"/>
  <c r="N2228" i="7" s="1"/>
  <c r="O2228" i="7" s="1"/>
  <c r="S2228" i="7"/>
  <c r="M3334" i="7"/>
  <c r="N3334" i="7" s="1"/>
  <c r="O3334" i="7" s="1"/>
  <c r="S3334" i="7"/>
  <c r="M2244" i="7"/>
  <c r="S2244" i="7"/>
  <c r="M1117" i="7"/>
  <c r="N1117" i="7" s="1"/>
  <c r="O1117" i="7" s="1"/>
  <c r="S1117" i="7"/>
  <c r="M3399" i="7"/>
  <c r="N3399" i="7" s="1"/>
  <c r="O3399" i="7" s="1"/>
  <c r="S3399" i="7"/>
  <c r="M3230" i="7"/>
  <c r="N3230" i="7" s="1"/>
  <c r="O3230" i="7" s="1"/>
  <c r="S3230" i="7"/>
  <c r="M3965" i="7"/>
  <c r="N3965" i="7" s="1"/>
  <c r="O3965" i="7" s="1"/>
  <c r="S3965" i="7"/>
  <c r="M933" i="7"/>
  <c r="N933" i="7" s="1"/>
  <c r="O933" i="7" s="1"/>
  <c r="S933" i="7"/>
  <c r="M5700" i="7"/>
  <c r="N5700" i="7" s="1"/>
  <c r="O5700" i="7" s="1"/>
  <c r="S5700" i="7"/>
  <c r="M3935" i="7"/>
  <c r="N3935" i="7" s="1"/>
  <c r="O3935" i="7" s="1"/>
  <c r="S3935" i="7"/>
  <c r="M5459" i="7"/>
  <c r="S5459" i="7"/>
  <c r="M3282" i="7"/>
  <c r="N3282" i="7" s="1"/>
  <c r="O3282" i="7" s="1"/>
  <c r="S3282" i="7"/>
  <c r="M1832" i="7"/>
  <c r="S1832" i="7"/>
  <c r="M5893" i="7"/>
  <c r="N5893" i="7" s="1"/>
  <c r="O5893" i="7" s="1"/>
  <c r="S5893" i="7"/>
  <c r="M4733" i="7"/>
  <c r="N4733" i="7" s="1"/>
  <c r="O4733" i="7" s="1"/>
  <c r="S4733" i="7"/>
  <c r="M2476" i="7"/>
  <c r="N2476" i="7" s="1"/>
  <c r="O2476" i="7" s="1"/>
  <c r="S2476" i="7"/>
  <c r="M3272" i="7"/>
  <c r="N3272" i="7" s="1"/>
  <c r="O3272" i="7" s="1"/>
  <c r="S3272" i="7"/>
  <c r="M2056" i="7"/>
  <c r="N2056" i="7" s="1"/>
  <c r="O2056" i="7" s="1"/>
  <c r="S2056" i="7"/>
  <c r="M1273" i="7"/>
  <c r="N1273" i="7" s="1"/>
  <c r="O1273" i="7" s="1"/>
  <c r="S1273" i="7"/>
  <c r="M901" i="7"/>
  <c r="N901" i="7" s="1"/>
  <c r="O901" i="7" s="1"/>
  <c r="S901" i="7"/>
  <c r="M3827" i="7"/>
  <c r="N3827" i="7" s="1"/>
  <c r="O3827" i="7" s="1"/>
  <c r="S3827" i="7"/>
  <c r="M1956" i="7"/>
  <c r="N1956" i="7" s="1"/>
  <c r="O1956" i="7" s="1"/>
  <c r="S1956" i="7"/>
  <c r="M3615" i="7"/>
  <c r="S3615" i="7"/>
  <c r="M2096" i="7"/>
  <c r="N2096" i="7" s="1"/>
  <c r="O2096" i="7" s="1"/>
  <c r="S2096" i="7"/>
  <c r="M2344" i="7"/>
  <c r="N2344" i="7" s="1"/>
  <c r="O2344" i="7" s="1"/>
  <c r="S2344" i="7"/>
  <c r="M5909" i="7"/>
  <c r="N5909" i="7" s="1"/>
  <c r="O5909" i="7" s="1"/>
  <c r="S5909" i="7"/>
  <c r="M48" i="7"/>
  <c r="S48" i="7"/>
  <c r="M6277" i="7"/>
  <c r="N6277" i="7" s="1"/>
  <c r="O6277" i="7" s="1"/>
  <c r="S6277" i="7"/>
  <c r="M3547" i="7"/>
  <c r="N3547" i="7" s="1"/>
  <c r="O3547" i="7" s="1"/>
  <c r="S3547" i="7"/>
  <c r="M2032" i="7"/>
  <c r="N2032" i="7" s="1"/>
  <c r="O2032" i="7" s="1"/>
  <c r="S2032" i="7"/>
  <c r="M5947" i="7"/>
  <c r="S5947" i="7"/>
  <c r="M4452" i="7"/>
  <c r="N4452" i="7" s="1"/>
  <c r="O4452" i="7" s="1"/>
  <c r="S4452" i="7"/>
  <c r="M1968" i="7"/>
  <c r="N1968" i="7" s="1"/>
  <c r="O1968" i="7" s="1"/>
  <c r="S1968" i="7"/>
  <c r="M22" i="7"/>
  <c r="N22" i="7" s="1"/>
  <c r="O22" i="7" s="1"/>
  <c r="S22" i="7"/>
  <c r="M6238" i="7"/>
  <c r="N6238" i="7" s="1"/>
  <c r="O6238" i="7" s="1"/>
  <c r="S6238" i="7"/>
  <c r="M4088" i="7"/>
  <c r="N4088" i="7" s="1"/>
  <c r="O4088" i="7" s="1"/>
  <c r="S4088" i="7"/>
  <c r="M5866" i="7"/>
  <c r="S5866" i="7"/>
  <c r="M2136" i="7"/>
  <c r="N2136" i="7" s="1"/>
  <c r="O2136" i="7" s="1"/>
  <c r="S2136" i="7"/>
  <c r="M5618" i="7"/>
  <c r="N5618" i="7" s="1"/>
  <c r="O5618" i="7" s="1"/>
  <c r="S5618" i="7"/>
  <c r="M6019" i="7"/>
  <c r="N6019" i="7" s="1"/>
  <c r="O6019" i="7" s="1"/>
  <c r="S6019" i="7"/>
  <c r="M4108" i="7"/>
  <c r="S4108" i="7"/>
  <c r="M3989" i="7"/>
  <c r="N3989" i="7" s="1"/>
  <c r="O3989" i="7" s="1"/>
  <c r="S3989" i="7"/>
  <c r="M2448" i="7"/>
  <c r="S2448" i="7"/>
  <c r="M1029" i="7"/>
  <c r="N1029" i="7" s="1"/>
  <c r="O1029" i="7" s="1"/>
  <c r="S1029" i="7"/>
  <c r="M4528" i="7"/>
  <c r="S4528" i="7"/>
  <c r="M5781" i="7"/>
  <c r="N5781" i="7" s="1"/>
  <c r="O5781" i="7" s="1"/>
  <c r="S5781" i="7"/>
  <c r="M4508" i="7"/>
  <c r="S4508" i="7"/>
  <c r="M3977" i="7"/>
  <c r="N3977" i="7" s="1"/>
  <c r="O3977" i="7" s="1"/>
  <c r="S3977" i="7"/>
  <c r="M1948" i="7"/>
  <c r="S1948" i="7"/>
  <c r="M4092" i="7"/>
  <c r="N4092" i="7" s="1"/>
  <c r="O4092" i="7" s="1"/>
  <c r="S4092" i="7"/>
  <c r="M5728" i="7"/>
  <c r="M4396" i="7"/>
  <c r="N4396" i="7" s="1"/>
  <c r="O4396" i="7" s="1"/>
  <c r="S4396" i="7"/>
  <c r="M849" i="7"/>
  <c r="N849" i="7" s="1"/>
  <c r="O849" i="7" s="1"/>
  <c r="S849" i="7"/>
  <c r="M769" i="7"/>
  <c r="N769" i="7" s="1"/>
  <c r="O769" i="7" s="1"/>
  <c r="S769" i="7"/>
  <c r="M2951" i="7"/>
  <c r="N2951" i="7" s="1"/>
  <c r="O2951" i="7" s="1"/>
  <c r="S2951" i="7"/>
  <c r="M5928" i="7"/>
  <c r="N5928" i="7" s="1"/>
  <c r="O5928" i="7" s="1"/>
  <c r="S5928" i="7"/>
  <c r="M3312" i="7"/>
  <c r="N3312" i="7" s="1"/>
  <c r="O3312" i="7" s="1"/>
  <c r="S3312" i="7"/>
  <c r="M1944" i="7"/>
  <c r="N1944" i="7" s="1"/>
  <c r="O1944" i="7" s="1"/>
  <c r="S1944" i="7"/>
  <c r="M6419" i="7"/>
  <c r="N6419" i="7" s="1"/>
  <c r="O6419" i="7" s="1"/>
  <c r="S6419" i="7"/>
  <c r="M4308" i="7"/>
  <c r="N4308" i="7" s="1"/>
  <c r="O4308" i="7" s="1"/>
  <c r="S4308" i="7"/>
  <c r="M2460" i="7"/>
  <c r="N2460" i="7" s="1"/>
  <c r="O2460" i="7" s="1"/>
  <c r="S2460" i="7"/>
  <c r="M780" i="7"/>
  <c r="N780" i="7" s="1"/>
  <c r="O780" i="7" s="1"/>
  <c r="S780" i="7"/>
  <c r="M2464" i="7"/>
  <c r="N2464" i="7" s="1"/>
  <c r="O2464" i="7" s="1"/>
  <c r="S2464" i="7"/>
  <c r="M1333" i="7"/>
  <c r="N1333" i="7" s="1"/>
  <c r="O1333" i="7" s="1"/>
  <c r="S1333" i="7"/>
  <c r="M2364" i="7"/>
  <c r="N2364" i="7" s="1"/>
  <c r="O2364" i="7" s="1"/>
  <c r="S2364" i="7"/>
  <c r="M1776" i="7"/>
  <c r="N1776" i="7" s="1"/>
  <c r="O1776" i="7" s="1"/>
  <c r="S1776" i="7"/>
  <c r="M4040" i="7"/>
  <c r="N4040" i="7" s="1"/>
  <c r="O4040" i="7" s="1"/>
  <c r="S4040" i="7"/>
  <c r="M4064" i="7"/>
  <c r="N4064" i="7" s="1"/>
  <c r="O4064" i="7" s="1"/>
  <c r="S4064" i="7"/>
  <c r="M6366" i="7"/>
  <c r="N6366" i="7" s="1"/>
  <c r="O6366" i="7" s="1"/>
  <c r="S6366" i="7"/>
  <c r="M2308" i="7"/>
  <c r="N2308" i="7" s="1"/>
  <c r="O2308" i="7" s="1"/>
  <c r="S2308" i="7"/>
  <c r="M3555" i="7"/>
  <c r="N3555" i="7" s="1"/>
  <c r="O3555" i="7" s="1"/>
  <c r="S3555" i="7"/>
  <c r="M3923" i="7"/>
  <c r="N3923" i="7" s="1"/>
  <c r="O3923" i="7" s="1"/>
  <c r="S3923" i="7"/>
  <c r="M2628" i="7"/>
  <c r="N2628" i="7" s="1"/>
  <c r="O2628" i="7" s="1"/>
  <c r="S2628" i="7"/>
  <c r="M6281" i="7"/>
  <c r="N6281" i="7" s="1"/>
  <c r="O6281" i="7" s="1"/>
  <c r="S6281" i="7"/>
  <c r="M4192" i="7"/>
  <c r="N4192" i="7" s="1"/>
  <c r="O4192" i="7" s="1"/>
  <c r="S4192" i="7"/>
  <c r="M3320" i="7"/>
  <c r="N3320" i="7" s="1"/>
  <c r="O3320" i="7" s="1"/>
  <c r="M905" i="7"/>
  <c r="N905" i="7" s="1"/>
  <c r="O905" i="7" s="1"/>
  <c r="M1173" i="7"/>
  <c r="N1173" i="7" s="1"/>
  <c r="O1173" i="7" s="1"/>
  <c r="S1173" i="7"/>
  <c r="M3267" i="7"/>
  <c r="N3267" i="7" s="1"/>
  <c r="O3267" i="7" s="1"/>
  <c r="S3267" i="7"/>
  <c r="M3659" i="7"/>
  <c r="N3659" i="7" s="1"/>
  <c r="O3659" i="7" s="1"/>
  <c r="S3659" i="7"/>
  <c r="M2076" i="7"/>
  <c r="N2076" i="7" s="1"/>
  <c r="O2076" i="7" s="1"/>
  <c r="S2076" i="7"/>
  <c r="M3324" i="7"/>
  <c r="N3324" i="7" s="1"/>
  <c r="O3324" i="7" s="1"/>
  <c r="M4019" i="7"/>
  <c r="N4019" i="7" s="1"/>
  <c r="O4019" i="7" s="1"/>
  <c r="S4019" i="7"/>
  <c r="M836" i="7"/>
  <c r="N836" i="7" s="1"/>
  <c r="O836" i="7" s="1"/>
  <c r="M6069" i="7"/>
  <c r="N6069" i="7" s="1"/>
  <c r="O6069" i="7" s="1"/>
  <c r="M3111" i="7"/>
  <c r="S3111" i="7"/>
  <c r="M3314" i="7"/>
  <c r="N3314" i="7" s="1"/>
  <c r="O3314" i="7" s="1"/>
  <c r="S3314" i="7"/>
  <c r="M4535" i="7"/>
  <c r="N4535" i="7" s="1"/>
  <c r="O4535" i="7" s="1"/>
  <c r="S4535" i="7"/>
  <c r="M701" i="7"/>
  <c r="N701" i="7" s="1"/>
  <c r="O701" i="7" s="1"/>
  <c r="S701" i="7"/>
  <c r="M6073" i="7"/>
  <c r="N6073" i="7" s="1"/>
  <c r="O6073" i="7" s="1"/>
  <c r="S6073" i="7"/>
  <c r="M4152" i="7"/>
  <c r="N4152" i="7" s="1"/>
  <c r="O4152" i="7" s="1"/>
  <c r="M3843" i="7"/>
  <c r="N3843" i="7" s="1"/>
  <c r="O3843" i="7" s="1"/>
  <c r="S3843" i="7"/>
  <c r="M4606" i="7"/>
  <c r="N4606" i="7" s="1"/>
  <c r="O4606" i="7" s="1"/>
  <c r="S4606" i="7"/>
  <c r="M788" i="7"/>
  <c r="N788" i="7" s="1"/>
  <c r="O788" i="7" s="1"/>
  <c r="S788" i="7"/>
  <c r="M4224" i="7"/>
  <c r="N4224" i="7" s="1"/>
  <c r="O4224" i="7" s="1"/>
  <c r="S4224" i="7"/>
  <c r="M3519" i="7"/>
  <c r="N3519" i="7" s="1"/>
  <c r="O3519" i="7" s="1"/>
  <c r="S3519" i="7"/>
  <c r="M3354" i="7"/>
  <c r="N3354" i="7" s="1"/>
  <c r="O3354" i="7" s="1"/>
  <c r="S3354" i="7"/>
  <c r="M26" i="7"/>
  <c r="N26" i="7" s="1"/>
  <c r="O26" i="7" s="1"/>
  <c r="M6258" i="7"/>
  <c r="S6258" i="7"/>
  <c r="M3563" i="7"/>
  <c r="N3563" i="7" s="1"/>
  <c r="O3563" i="7" s="1"/>
  <c r="S3563" i="7"/>
  <c r="M3731" i="7"/>
  <c r="S3731" i="7"/>
  <c r="M4964" i="7"/>
  <c r="N4964" i="7" s="1"/>
  <c r="O4964" i="7" s="1"/>
  <c r="S4964" i="7"/>
  <c r="M3631" i="7"/>
  <c r="N3631" i="7" s="1"/>
  <c r="O3631" i="7" s="1"/>
  <c r="S3631" i="7"/>
  <c r="M4104" i="7"/>
  <c r="N4104" i="7" s="1"/>
  <c r="O4104" i="7" s="1"/>
  <c r="M2899" i="7"/>
  <c r="N2899" i="7" s="1"/>
  <c r="O2899" i="7" s="1"/>
  <c r="S2899" i="7"/>
  <c r="M3839" i="7"/>
  <c r="N3839" i="7" s="1"/>
  <c r="O3839" i="7" s="1"/>
  <c r="M553" i="7"/>
  <c r="N553" i="7" s="1"/>
  <c r="O553" i="7" s="1"/>
  <c r="S553" i="7"/>
  <c r="M5875" i="7"/>
  <c r="N5875" i="7" s="1"/>
  <c r="O5875" i="7" s="1"/>
  <c r="P5875" i="7" s="1"/>
  <c r="Q5875" i="7" s="1"/>
  <c r="R5875" i="7" s="1"/>
  <c r="S5875" i="7"/>
  <c r="M1586" i="7"/>
  <c r="N1586" i="7" s="1"/>
  <c r="O1586" i="7" s="1"/>
  <c r="S1586" i="7"/>
  <c r="M2098" i="7"/>
  <c r="N2098" i="7" s="1"/>
  <c r="O2098" i="7" s="1"/>
  <c r="S2098" i="7"/>
  <c r="M3001" i="7"/>
  <c r="N3001" i="7" s="1"/>
  <c r="O3001" i="7" s="1"/>
  <c r="S3001" i="7"/>
  <c r="M2350" i="7"/>
  <c r="S2350" i="7"/>
  <c r="M2138" i="7"/>
  <c r="N2138" i="7" s="1"/>
  <c r="O2138" i="7" s="1"/>
  <c r="S2138" i="7"/>
  <c r="M3065" i="7"/>
  <c r="N3065" i="7" s="1"/>
  <c r="O3065" i="7" s="1"/>
  <c r="S3065" i="7"/>
  <c r="M1044" i="7"/>
  <c r="N1044" i="7" s="1"/>
  <c r="O1044" i="7" s="1"/>
  <c r="S1044" i="7"/>
  <c r="M1256" i="7"/>
  <c r="N1256" i="7" s="1"/>
  <c r="S1256" i="7"/>
  <c r="M1108" i="7"/>
  <c r="N1108" i="7" s="1"/>
  <c r="O1108" i="7" s="1"/>
  <c r="S1108" i="7"/>
  <c r="M4852" i="7"/>
  <c r="N4852" i="7" s="1"/>
  <c r="O4852" i="7" s="1"/>
  <c r="S4852" i="7"/>
  <c r="M3382" i="7"/>
  <c r="N3382" i="7" s="1"/>
  <c r="O3382" i="7" s="1"/>
  <c r="S3382" i="7"/>
  <c r="M5277" i="7"/>
  <c r="N5277" i="7" s="1"/>
  <c r="O5277" i="7" s="1"/>
  <c r="S5277" i="7"/>
  <c r="M5674" i="7"/>
  <c r="N5674" i="7" s="1"/>
  <c r="O5674" i="7" s="1"/>
  <c r="S5674" i="7"/>
  <c r="M1400" i="7"/>
  <c r="N1400" i="7" s="1"/>
  <c r="O1400" i="7" s="1"/>
  <c r="S1400" i="7"/>
  <c r="M5441" i="7"/>
  <c r="N5441" i="7" s="1"/>
  <c r="O5441" i="7" s="1"/>
  <c r="S5441" i="7"/>
  <c r="M5425" i="7"/>
  <c r="N5425" i="7" s="1"/>
  <c r="O5425" i="7" s="1"/>
  <c r="S5425" i="7"/>
  <c r="M2905" i="7"/>
  <c r="N2905" i="7" s="1"/>
  <c r="O2905" i="7" s="1"/>
  <c r="S2905" i="7"/>
  <c r="M3654" i="7"/>
  <c r="N3654" i="7" s="1"/>
  <c r="O3654" i="7" s="1"/>
  <c r="S3654" i="7"/>
  <c r="M1890" i="7"/>
  <c r="N1890" i="7" s="1"/>
  <c r="O1890" i="7" s="1"/>
  <c r="S1890" i="7"/>
  <c r="M2274" i="7"/>
  <c r="N2274" i="7" s="1"/>
  <c r="O2274" i="7" s="1"/>
  <c r="S2274" i="7"/>
  <c r="M2366" i="7"/>
  <c r="N2366" i="7" s="1"/>
  <c r="O2366" i="7" s="1"/>
  <c r="S2366" i="7"/>
  <c r="M1570" i="7"/>
  <c r="N1570" i="7" s="1"/>
  <c r="O1570" i="7" s="1"/>
  <c r="S1570" i="7"/>
  <c r="M325" i="7"/>
  <c r="N325" i="7" s="1"/>
  <c r="O325" i="7" s="1"/>
  <c r="S325" i="7"/>
  <c r="M2502" i="7"/>
  <c r="N2502" i="7" s="1"/>
  <c r="O2502" i="7" s="1"/>
  <c r="S2502" i="7"/>
  <c r="M2929" i="7"/>
  <c r="N2929" i="7" s="1"/>
  <c r="O2929" i="7" s="1"/>
  <c r="S2929" i="7"/>
  <c r="M4663" i="7"/>
  <c r="M4455" i="7"/>
  <c r="N4455" i="7" s="1"/>
  <c r="O4455" i="7" s="1"/>
  <c r="S4455" i="7"/>
  <c r="M2062" i="7"/>
  <c r="N2062" i="7" s="1"/>
  <c r="O2062" i="7" s="1"/>
  <c r="M4784" i="7"/>
  <c r="S4784" i="7"/>
  <c r="M1994" i="7"/>
  <c r="N1994" i="7" s="1"/>
  <c r="O1994" i="7" s="1"/>
  <c r="S1994" i="7"/>
  <c r="M649" i="7"/>
  <c r="M2690" i="7"/>
  <c r="N2690" i="7" s="1"/>
  <c r="O2690" i="7" s="1"/>
  <c r="S2690" i="7"/>
  <c r="M5066" i="7"/>
  <c r="N5066" i="7" s="1"/>
  <c r="O5066" i="7" s="1"/>
  <c r="S5066" i="7"/>
  <c r="M2418" i="7"/>
  <c r="N2418" i="7" s="1"/>
  <c r="O2418" i="7" s="1"/>
  <c r="S2418" i="7"/>
  <c r="M5879" i="7"/>
  <c r="N5879" i="7" s="1"/>
  <c r="O5879" i="7" s="1"/>
  <c r="S5879" i="7"/>
  <c r="M4713" i="7"/>
  <c r="N4713" i="7" s="1"/>
  <c r="O4713" i="7" s="1"/>
  <c r="S4713" i="7"/>
  <c r="M693" i="7"/>
  <c r="N693" i="7" s="1"/>
  <c r="O693" i="7" s="1"/>
  <c r="M5897" i="7"/>
  <c r="M3490" i="7"/>
  <c r="N3490" i="7" s="1"/>
  <c r="O3490" i="7" s="1"/>
  <c r="S3490" i="7"/>
  <c r="M3370" i="7"/>
  <c r="N3370" i="7" s="1"/>
  <c r="O3370" i="7" s="1"/>
  <c r="M681" i="7"/>
  <c r="S681" i="7"/>
  <c r="M3482" i="7"/>
  <c r="N3482" i="7" s="1"/>
  <c r="O3482" i="7" s="1"/>
  <c r="S3482" i="7"/>
  <c r="M4223" i="7"/>
  <c r="M3530" i="7"/>
  <c r="N3530" i="7" s="1"/>
  <c r="O3530" i="7" s="1"/>
  <c r="S3530" i="7"/>
  <c r="M4167" i="7"/>
  <c r="N4167" i="7" s="1"/>
  <c r="O4167" i="7" s="1"/>
  <c r="M3101" i="7"/>
  <c r="N3101" i="7" s="1"/>
  <c r="O3101" i="7" s="1"/>
  <c r="S3101" i="7"/>
  <c r="M3846" i="7"/>
  <c r="N3846" i="7" s="1"/>
  <c r="O3846" i="7" s="1"/>
  <c r="S3846" i="7"/>
  <c r="M5606" i="7"/>
  <c r="S5606" i="7"/>
  <c r="M1016" i="7"/>
  <c r="N1016" i="7" s="1"/>
  <c r="O1016" i="7" s="1"/>
  <c r="S1016" i="7"/>
  <c r="M5255" i="7"/>
  <c r="N5255" i="7" s="1"/>
  <c r="O5255" i="7" s="1"/>
  <c r="S5255" i="7"/>
  <c r="M2749" i="7"/>
  <c r="N2749" i="7" s="1"/>
  <c r="O2749" i="7" s="1"/>
  <c r="S2749" i="7"/>
  <c r="M4015" i="7"/>
  <c r="S4015" i="7"/>
  <c r="M470" i="7"/>
  <c r="S470" i="7"/>
  <c r="M3988" i="7"/>
  <c r="N3988" i="7" s="1"/>
  <c r="O3988" i="7" s="1"/>
  <c r="S3988" i="7"/>
  <c r="M2881" i="7"/>
  <c r="N2881" i="7" s="1"/>
  <c r="O2881" i="7" s="1"/>
  <c r="S2881" i="7"/>
  <c r="M5610" i="7"/>
  <c r="M2817" i="7"/>
  <c r="N2817" i="7" s="1"/>
  <c r="O2817" i="7" s="1"/>
  <c r="M5602" i="7"/>
  <c r="N5602" i="7" s="1"/>
  <c r="O5602" i="7" s="1"/>
  <c r="S5602" i="7"/>
  <c r="M5722" i="7"/>
  <c r="S5722" i="7"/>
  <c r="M6151" i="7"/>
  <c r="N6151" i="7" s="1"/>
  <c r="O6151" i="7" s="1"/>
  <c r="S6151" i="7"/>
  <c r="M1510" i="7"/>
  <c r="N1510" i="7" s="1"/>
  <c r="M2873" i="7"/>
  <c r="N2873" i="7" s="1"/>
  <c r="O2873" i="7" s="1"/>
  <c r="S2873" i="7"/>
  <c r="M3386" i="7"/>
  <c r="N3386" i="7" s="1"/>
  <c r="O3386" i="7" s="1"/>
  <c r="M5377" i="7"/>
  <c r="N5377" i="7" s="1"/>
  <c r="O5377" i="7" s="1"/>
  <c r="S5377" i="7"/>
  <c r="M5706" i="7"/>
  <c r="N5706" i="7" s="1"/>
  <c r="O5706" i="7" s="1"/>
  <c r="M4836" i="7"/>
  <c r="N4836" i="7" s="1"/>
  <c r="O4836" i="7" s="1"/>
  <c r="S4836" i="7"/>
  <c r="M1376" i="7"/>
  <c r="N1376" i="7" s="1"/>
  <c r="O1376" i="7" s="1"/>
  <c r="S1376" i="7"/>
  <c r="M1104" i="7"/>
  <c r="N1104" i="7" s="1"/>
  <c r="O1104" i="7" s="1"/>
  <c r="M872" i="7"/>
  <c r="N872" i="7" s="1"/>
  <c r="O872" i="7" s="1"/>
  <c r="S872" i="7"/>
  <c r="M6199" i="7"/>
  <c r="N6199" i="7" s="1"/>
  <c r="O6199" i="7" s="1"/>
  <c r="S6199" i="7"/>
  <c r="M2863" i="7"/>
  <c r="N2863" i="7" s="1"/>
  <c r="O2863" i="7" s="1"/>
  <c r="M6119" i="7"/>
  <c r="N6119" i="7" s="1"/>
  <c r="O6119" i="7" s="1"/>
  <c r="S6119" i="7"/>
  <c r="M1312" i="7"/>
  <c r="N1312" i="7" s="1"/>
  <c r="O1312" i="7" s="1"/>
  <c r="M4796" i="7"/>
  <c r="N4796" i="7" s="1"/>
  <c r="O4796" i="7" s="1"/>
  <c r="M318" i="7"/>
  <c r="N318" i="7" s="1"/>
  <c r="O318" i="7" s="1"/>
  <c r="S318" i="7"/>
  <c r="M3366" i="7"/>
  <c r="N3366" i="7" s="1"/>
  <c r="O3366" i="7" s="1"/>
  <c r="S3366" i="7"/>
  <c r="M3374" i="7"/>
  <c r="N3374" i="7" s="1"/>
  <c r="O3374" i="7" s="1"/>
  <c r="M5345" i="7"/>
  <c r="N5345" i="7" s="1"/>
  <c r="O5345" i="7" s="1"/>
  <c r="S5345" i="7"/>
  <c r="M4868" i="7"/>
  <c r="N4868" i="7" s="1"/>
  <c r="O4868" i="7" s="1"/>
  <c r="S4868" i="7"/>
  <c r="M1248" i="7"/>
  <c r="N1248" i="7" s="1"/>
  <c r="O1248" i="7" s="1"/>
  <c r="S1248" i="7"/>
  <c r="M1024" i="7"/>
  <c r="M4523" i="7"/>
  <c r="N4523" i="7" s="1"/>
  <c r="O4523" i="7" s="1"/>
  <c r="M353" i="7"/>
  <c r="N353" i="7" s="1"/>
  <c r="O353" i="7" s="1"/>
  <c r="M4878" i="7"/>
  <c r="N4878" i="7" s="1"/>
  <c r="O4878" i="7" s="1"/>
  <c r="M3371" i="7"/>
  <c r="N3371" i="7" s="1"/>
  <c r="O3371" i="7" s="1"/>
  <c r="S3371" i="7"/>
  <c r="M2714" i="7"/>
  <c r="N2714" i="7" s="1"/>
  <c r="O2714" i="7" s="1"/>
  <c r="S2714" i="7"/>
  <c r="M1396" i="7"/>
  <c r="N1396" i="7" s="1"/>
  <c r="O1396" i="7" s="1"/>
  <c r="S1396" i="7"/>
  <c r="M447" i="7"/>
  <c r="N447" i="7" s="1"/>
  <c r="O447" i="7" s="1"/>
  <c r="S447" i="7"/>
  <c r="M4554" i="7"/>
  <c r="N4554" i="7" s="1"/>
  <c r="O4554" i="7" s="1"/>
  <c r="S4554" i="7"/>
  <c r="M4994" i="7"/>
  <c r="N4994" i="7" s="1"/>
  <c r="O4994" i="7" s="1"/>
  <c r="M4471" i="7"/>
  <c r="N4471" i="7" s="1"/>
  <c r="O4471" i="7" s="1"/>
  <c r="S4471" i="7"/>
  <c r="M4259" i="7"/>
  <c r="N4259" i="7" s="1"/>
  <c r="O4259" i="7" s="1"/>
  <c r="M3590" i="7"/>
  <c r="N3590" i="7" s="1"/>
  <c r="O3590" i="7" s="1"/>
  <c r="S3590" i="7"/>
  <c r="M2562" i="7"/>
  <c r="N2562" i="7" s="1"/>
  <c r="O2562" i="7" s="1"/>
  <c r="S2562" i="7"/>
  <c r="M2542" i="7"/>
  <c r="N2542" i="7" s="1"/>
  <c r="O2542" i="7" s="1"/>
  <c r="M2054" i="7"/>
  <c r="N2054" i="7" s="1"/>
  <c r="O2054" i="7" s="1"/>
  <c r="S2054" i="7"/>
  <c r="M2154" i="7"/>
  <c r="N2154" i="7" s="1"/>
  <c r="O2154" i="7" s="1"/>
  <c r="S2154" i="7"/>
  <c r="M2921" i="7"/>
  <c r="N2921" i="7" s="1"/>
  <c r="O2921" i="7" s="1"/>
  <c r="S2921" i="7"/>
  <c r="M2046" i="7"/>
  <c r="N2046" i="7" s="1"/>
  <c r="O2046" i="7" s="1"/>
  <c r="S2046" i="7"/>
  <c r="M5170" i="7"/>
  <c r="N5170" i="7" s="1"/>
  <c r="O5170" i="7" s="1"/>
  <c r="M5217" i="7"/>
  <c r="N5217" i="7" s="1"/>
  <c r="O5217" i="7" s="1"/>
  <c r="M4575" i="7"/>
  <c r="N4575" i="7" s="1"/>
  <c r="O4575" i="7" s="1"/>
  <c r="M3834" i="7"/>
  <c r="N3834" i="7" s="1"/>
  <c r="O3834" i="7" s="1"/>
  <c r="S3834" i="7"/>
  <c r="M3698" i="7"/>
  <c r="N3698" i="7" s="1"/>
  <c r="O3698" i="7" s="1"/>
  <c r="S3698" i="7"/>
  <c r="M3570" i="7"/>
  <c r="N3570" i="7" s="1"/>
  <c r="O3570" i="7" s="1"/>
  <c r="S3570" i="7"/>
  <c r="M2546" i="7"/>
  <c r="N2546" i="7" s="1"/>
  <c r="O2546" i="7" s="1"/>
  <c r="S2546" i="7"/>
  <c r="M1970" i="7"/>
  <c r="N1970" i="7" s="1"/>
  <c r="O1970" i="7" s="1"/>
  <c r="S1970" i="7"/>
  <c r="M2278" i="7"/>
  <c r="N2278" i="7" s="1"/>
  <c r="O2278" i="7" s="1"/>
  <c r="S2278" i="7"/>
  <c r="M1180" i="7"/>
  <c r="N1180" i="7" s="1"/>
  <c r="O1180" i="7" s="1"/>
  <c r="S1180" i="7"/>
  <c r="M3506" i="7"/>
  <c r="N3506" i="7" s="1"/>
  <c r="S3506" i="7"/>
  <c r="M4940" i="7"/>
  <c r="N4940" i="7" s="1"/>
  <c r="O4940" i="7" s="1"/>
  <c r="S4940" i="7"/>
  <c r="M2819" i="7"/>
  <c r="N2819" i="7" s="1"/>
  <c r="O2819" i="7" s="1"/>
  <c r="S2819" i="7"/>
  <c r="M3466" i="7"/>
  <c r="N3466" i="7" s="1"/>
  <c r="O3466" i="7" s="1"/>
  <c r="S3466" i="7"/>
  <c r="M64" i="7"/>
  <c r="M3554" i="7"/>
  <c r="N3554" i="7" s="1"/>
  <c r="O3554" i="7" s="1"/>
  <c r="S3554" i="7"/>
  <c r="M4183" i="7"/>
  <c r="N4183" i="7" s="1"/>
  <c r="O4183" i="7" s="1"/>
  <c r="S4183" i="7"/>
  <c r="M4503" i="7"/>
  <c r="N4503" i="7" s="1"/>
  <c r="O4503" i="7" s="1"/>
  <c r="M4275" i="7"/>
  <c r="N4275" i="7" s="1"/>
  <c r="O4275" i="7" s="1"/>
  <c r="M2270" i="7"/>
  <c r="N2270" i="7" s="1"/>
  <c r="O2270" i="7" s="1"/>
  <c r="S2270" i="7"/>
  <c r="M4762" i="7"/>
  <c r="N4762" i="7" s="1"/>
  <c r="O4762" i="7" s="1"/>
  <c r="M5102" i="7"/>
  <c r="N5102" i="7" s="1"/>
  <c r="O5102" i="7" s="1"/>
  <c r="M3718" i="7"/>
  <c r="N3718" i="7" s="1"/>
  <c r="O3718" i="7" s="1"/>
  <c r="S3718" i="7"/>
  <c r="M1004" i="7"/>
  <c r="N1004" i="7" s="1"/>
  <c r="O1004" i="7" s="1"/>
  <c r="S1004" i="7"/>
  <c r="M189" i="7"/>
  <c r="N189" i="7" s="1"/>
  <c r="O189" i="7" s="1"/>
  <c r="S189" i="7"/>
  <c r="M5237" i="7"/>
  <c r="N5237" i="7" s="1"/>
  <c r="O5237" i="7" s="1"/>
  <c r="S5237" i="7"/>
  <c r="M2362" i="7"/>
  <c r="N2362" i="7" s="1"/>
  <c r="O2362" i="7" s="1"/>
  <c r="S2362" i="7"/>
  <c r="M5042" i="7"/>
  <c r="N5042" i="7" s="1"/>
  <c r="O5042" i="7" s="1"/>
  <c r="M2458" i="7"/>
  <c r="N2458" i="7" s="1"/>
  <c r="O2458" i="7" s="1"/>
  <c r="S2458" i="7"/>
  <c r="M5327" i="7"/>
  <c r="S5327" i="7"/>
  <c r="M2266" i="7"/>
  <c r="N2266" i="7" s="1"/>
  <c r="O2266" i="7" s="1"/>
  <c r="S2266" i="7"/>
  <c r="M5305" i="7"/>
  <c r="N5305" i="7" s="1"/>
  <c r="O5305" i="7" s="1"/>
  <c r="M6430" i="7"/>
  <c r="N6430" i="7" s="1"/>
  <c r="O6430" i="7" s="1"/>
  <c r="S6430" i="7"/>
  <c r="M3810" i="7"/>
  <c r="N3810" i="7" s="1"/>
  <c r="O3810" i="7" s="1"/>
  <c r="S3810" i="7"/>
  <c r="M3674" i="7"/>
  <c r="N3674" i="7" s="1"/>
  <c r="O3674" i="7" s="1"/>
  <c r="S3674" i="7"/>
  <c r="M3013" i="7"/>
  <c r="N3013" i="7" s="1"/>
  <c r="O3013" i="7" s="1"/>
  <c r="M2290" i="7"/>
  <c r="N2290" i="7" s="1"/>
  <c r="O2290" i="7" s="1"/>
  <c r="S2290" i="7"/>
  <c r="M2945" i="7"/>
  <c r="N2945" i="7" s="1"/>
  <c r="O2945" i="7" s="1"/>
  <c r="S2945" i="7"/>
  <c r="M2246" i="7"/>
  <c r="N2246" i="7" s="1"/>
  <c r="O2246" i="7" s="1"/>
  <c r="S2246" i="7"/>
  <c r="M4808" i="7"/>
  <c r="N4808" i="7" s="1"/>
  <c r="O4808" i="7" s="1"/>
  <c r="S4808" i="7"/>
  <c r="M4111" i="7"/>
  <c r="S4111" i="7"/>
  <c r="M4697" i="7"/>
  <c r="N4697" i="7" s="1"/>
  <c r="O4697" i="7" s="1"/>
  <c r="S4697" i="7"/>
  <c r="M3550" i="7"/>
  <c r="N3550" i="7" s="1"/>
  <c r="O3550" i="7" s="1"/>
  <c r="S3550" i="7"/>
  <c r="M1882" i="7"/>
  <c r="N1882" i="7" s="1"/>
  <c r="O1882" i="7" s="1"/>
  <c r="S1882" i="7"/>
  <c r="M5150" i="7"/>
  <c r="S5150" i="7"/>
  <c r="M449" i="7"/>
  <c r="S449" i="7"/>
  <c r="M1606" i="7"/>
  <c r="N1606" i="7" s="1"/>
  <c r="O1606" i="7" s="1"/>
  <c r="S1606" i="7"/>
  <c r="M5227" i="7"/>
  <c r="N5227" i="7" s="1"/>
  <c r="O5227" i="7" s="1"/>
  <c r="S5227" i="7"/>
  <c r="M4231" i="7"/>
  <c r="S4231" i="7"/>
  <c r="M4307" i="7"/>
  <c r="N4307" i="7" s="1"/>
  <c r="O4307" i="7" s="1"/>
  <c r="M3754" i="7"/>
  <c r="N3754" i="7" s="1"/>
  <c r="O3754" i="7" s="1"/>
  <c r="S3754" i="7"/>
  <c r="M2614" i="7"/>
  <c r="N2614" i="7" s="1"/>
  <c r="O2614" i="7" s="1"/>
  <c r="S2614" i="7"/>
  <c r="M4727" i="7"/>
  <c r="N4727" i="7" s="1"/>
  <c r="O4727" i="7" s="1"/>
  <c r="S4727" i="7"/>
  <c r="M5315" i="7"/>
  <c r="N5315" i="7" s="1"/>
  <c r="O5315" i="7" s="1"/>
  <c r="S5315" i="7"/>
  <c r="M4399" i="7"/>
  <c r="N4399" i="7" s="1"/>
  <c r="O4399" i="7" s="1"/>
  <c r="S4399" i="7"/>
  <c r="M2166" i="7"/>
  <c r="N2166" i="7" s="1"/>
  <c r="O2166" i="7" s="1"/>
  <c r="S2166" i="7"/>
  <c r="M5166" i="7"/>
  <c r="N5166" i="7" s="1"/>
  <c r="O5166" i="7" s="1"/>
  <c r="S5166" i="7"/>
  <c r="M1954" i="7"/>
  <c r="N1954" i="7" s="1"/>
  <c r="O1954" i="7" s="1"/>
  <c r="S1954" i="7"/>
  <c r="M1950" i="7"/>
  <c r="N1950" i="7" s="1"/>
  <c r="O1950" i="7" s="1"/>
  <c r="S1950" i="7"/>
  <c r="M5182" i="7"/>
  <c r="N5182" i="7" s="1"/>
  <c r="O5182" i="7" s="1"/>
  <c r="S5182" i="7"/>
  <c r="M3378" i="7"/>
  <c r="N3378" i="7" s="1"/>
  <c r="O3378" i="7" s="1"/>
  <c r="S3378" i="7"/>
  <c r="M4483" i="7"/>
  <c r="N4483" i="7" s="1"/>
  <c r="O4483" i="7" s="1"/>
  <c r="M4419" i="7"/>
  <c r="N4419" i="7" s="1"/>
  <c r="O4419" i="7" s="1"/>
  <c r="M4351" i="7"/>
  <c r="N4351" i="7" s="1"/>
  <c r="O4351" i="7" s="1"/>
  <c r="M3883" i="7"/>
  <c r="M1870" i="7"/>
  <c r="N1870" i="7" s="1"/>
  <c r="O1870" i="7" s="1"/>
  <c r="M1756" i="7"/>
  <c r="N1756" i="7" s="1"/>
  <c r="O1756" i="7" s="1"/>
  <c r="S1756" i="7"/>
  <c r="M4942" i="7"/>
  <c r="S4942" i="7"/>
  <c r="M3794" i="7"/>
  <c r="S3794" i="7"/>
  <c r="M3626" i="7"/>
  <c r="N3626" i="7" s="1"/>
  <c r="O3626" i="7" s="1"/>
  <c r="S3626" i="7"/>
  <c r="M2370" i="7"/>
  <c r="N2370" i="7" s="1"/>
  <c r="O2370" i="7" s="1"/>
  <c r="S2370" i="7"/>
  <c r="M4585" i="7"/>
  <c r="M2598" i="7"/>
  <c r="N2598" i="7" s="1"/>
  <c r="O2598" i="7" s="1"/>
  <c r="S2598" i="7"/>
  <c r="M3454" i="7"/>
  <c r="N3454" i="7" s="1"/>
  <c r="O3454" i="7" s="1"/>
  <c r="M6398" i="7"/>
  <c r="M4135" i="7"/>
  <c r="N4135" i="7" s="1"/>
  <c r="O4135" i="7" s="1"/>
  <c r="S4135" i="7"/>
  <c r="M2993" i="7"/>
  <c r="N2993" i="7" s="1"/>
  <c r="O2993" i="7" s="1"/>
  <c r="S2993" i="7"/>
  <c r="M5451" i="7"/>
  <c r="N5451" i="7" s="1"/>
  <c r="O5451" i="7" s="1"/>
  <c r="S5451" i="7"/>
  <c r="M319" i="7"/>
  <c r="N319" i="7" s="1"/>
  <c r="O319" i="7" s="1"/>
  <c r="M1598" i="7"/>
  <c r="M4203" i="7"/>
  <c r="N4203" i="7" s="1"/>
  <c r="O4203" i="7" s="1"/>
  <c r="S4203" i="7"/>
  <c r="M5421" i="7"/>
  <c r="N5421" i="7" s="1"/>
  <c r="O5421" i="7" s="1"/>
  <c r="M4966" i="7"/>
  <c r="M3142" i="7"/>
  <c r="N3142" i="7" s="1"/>
  <c r="O3142" i="7" s="1"/>
  <c r="S3142" i="7"/>
  <c r="M5487" i="7"/>
  <c r="N5487" i="7" s="1"/>
  <c r="O5487" i="7" s="1"/>
  <c r="S5487" i="7"/>
  <c r="M4998" i="7"/>
  <c r="N4998" i="7" s="1"/>
  <c r="O4998" i="7" s="1"/>
  <c r="S4998" i="7"/>
  <c r="M5758" i="7"/>
  <c r="N5758" i="7" s="1"/>
  <c r="O5758" i="7" s="1"/>
  <c r="S5758" i="7"/>
  <c r="M4850" i="7"/>
  <c r="N4850" i="7" s="1"/>
  <c r="O4850" i="7" s="1"/>
  <c r="S4850" i="7"/>
  <c r="M1232" i="7"/>
  <c r="N1232" i="7" s="1"/>
  <c r="O1232" i="7" s="1"/>
  <c r="S1232" i="7"/>
  <c r="M206" i="7"/>
  <c r="N206" i="7" s="1"/>
  <c r="O206" i="7" s="1"/>
  <c r="S206" i="7"/>
  <c r="M4844" i="7"/>
  <c r="N4844" i="7" s="1"/>
  <c r="O4844" i="7" s="1"/>
  <c r="S4844" i="7"/>
  <c r="M4828" i="7"/>
  <c r="N4828" i="7" s="1"/>
  <c r="O4828" i="7" s="1"/>
  <c r="S4828" i="7"/>
  <c r="M5409" i="7"/>
  <c r="N5409" i="7" s="1"/>
  <c r="S5409" i="7"/>
  <c r="M4347" i="7"/>
  <c r="N4347" i="7" s="1"/>
  <c r="O4347" i="7" s="1"/>
  <c r="S4347" i="7"/>
  <c r="M948" i="7"/>
  <c r="N948" i="7" s="1"/>
  <c r="O948" i="7" s="1"/>
  <c r="S948" i="7"/>
  <c r="M5730" i="7"/>
  <c r="N5730" i="7" s="1"/>
  <c r="O5730" i="7" s="1"/>
  <c r="S5730" i="7"/>
  <c r="M347" i="7"/>
  <c r="N347" i="7" s="1"/>
  <c r="O347" i="7" s="1"/>
  <c r="S347" i="7"/>
  <c r="M5594" i="7"/>
  <c r="N5594" i="7" s="1"/>
  <c r="O5594" i="7" s="1"/>
  <c r="S5594" i="7"/>
  <c r="M6292" i="7"/>
  <c r="N6292" i="7" s="1"/>
  <c r="O6292" i="7" s="1"/>
  <c r="M374" i="7"/>
  <c r="N374" i="7" s="1"/>
  <c r="O374" i="7" s="1"/>
  <c r="M5785" i="7"/>
  <c r="N5785" i="7" s="1"/>
  <c r="O5785" i="7" s="1"/>
  <c r="M1740" i="7"/>
  <c r="N1740" i="7" s="1"/>
  <c r="O1740" i="7" s="1"/>
  <c r="S1740" i="7"/>
  <c r="M5303" i="7"/>
  <c r="N5303" i="7" s="1"/>
  <c r="O5303" i="7" s="1"/>
  <c r="S5303" i="7"/>
  <c r="M5646" i="7"/>
  <c r="N5646" i="7" s="1"/>
  <c r="O5646" i="7" s="1"/>
  <c r="S5646" i="7"/>
  <c r="M1136" i="7"/>
  <c r="N1136" i="7" s="1"/>
  <c r="O1136" i="7" s="1"/>
  <c r="S1136" i="7"/>
  <c r="M4846" i="7"/>
  <c r="N4846" i="7" s="1"/>
  <c r="O4846" i="7" s="1"/>
  <c r="S4846" i="7"/>
  <c r="M5690" i="7"/>
  <c r="N5690" i="7" s="1"/>
  <c r="O5690" i="7" s="1"/>
  <c r="S5690" i="7"/>
  <c r="M5694" i="7"/>
  <c r="N5694" i="7" s="1"/>
  <c r="O5694" i="7" s="1"/>
  <c r="S5694" i="7"/>
  <c r="M1478" i="7"/>
  <c r="N1478" i="7" s="1"/>
  <c r="O1478" i="7" s="1"/>
  <c r="S1478" i="7"/>
  <c r="M573" i="7"/>
  <c r="N573" i="7" s="1"/>
  <c r="O573" i="7" s="1"/>
  <c r="S573" i="7"/>
  <c r="M864" i="7"/>
  <c r="N864" i="7" s="1"/>
  <c r="O864" i="7" s="1"/>
  <c r="S864" i="7"/>
  <c r="M185" i="7"/>
  <c r="N185" i="7" s="1"/>
  <c r="O185" i="7" s="1"/>
  <c r="S185" i="7"/>
  <c r="M4860" i="7"/>
  <c r="N4860" i="7" s="1"/>
  <c r="O4860" i="7" s="1"/>
  <c r="S4860" i="7"/>
  <c r="M2841" i="7"/>
  <c r="N2841" i="7" s="1"/>
  <c r="O2841" i="7" s="1"/>
  <c r="S2841" i="7"/>
  <c r="M1220" i="7"/>
  <c r="N1220" i="7" s="1"/>
  <c r="O1220" i="7" s="1"/>
  <c r="S1220" i="7"/>
  <c r="M1208" i="7"/>
  <c r="N1208" i="7" s="1"/>
  <c r="O1208" i="7" s="1"/>
  <c r="S1208" i="7"/>
  <c r="M6390" i="7"/>
  <c r="N6390" i="7" s="1"/>
  <c r="O6390" i="7" s="1"/>
  <c r="S6390" i="7"/>
  <c r="M840" i="7"/>
  <c r="N840" i="7" s="1"/>
  <c r="O840" i="7" s="1"/>
  <c r="S840" i="7"/>
  <c r="M5483" i="7"/>
  <c r="N5483" i="7" s="1"/>
  <c r="O5483" i="7" s="1"/>
  <c r="M5718" i="7"/>
  <c r="N5718" i="7" s="1"/>
  <c r="O5718" i="7" s="1"/>
  <c r="M5349" i="7"/>
  <c r="N5349" i="7" s="1"/>
  <c r="O5349" i="7" s="1"/>
  <c r="M2602" i="7"/>
  <c r="N2602" i="7" s="1"/>
  <c r="O2602" i="7" s="1"/>
  <c r="S2602" i="7"/>
  <c r="M4439" i="7"/>
  <c r="N4439" i="7" s="1"/>
  <c r="O4439" i="7" s="1"/>
  <c r="S4439" i="7"/>
  <c r="M3033" i="7"/>
  <c r="N3033" i="7" s="1"/>
  <c r="O3033" i="7" s="1"/>
  <c r="S3033" i="7"/>
  <c r="M5289" i="7"/>
  <c r="N5289" i="7" s="1"/>
  <c r="O5289" i="7" s="1"/>
  <c r="S5289" i="7"/>
  <c r="M1808" i="7"/>
  <c r="N1808" i="7" s="1"/>
  <c r="O1808" i="7" s="1"/>
  <c r="M3806" i="7"/>
  <c r="N3806" i="7" s="1"/>
  <c r="O3806" i="7" s="1"/>
  <c r="S3806" i="7"/>
  <c r="M3606" i="7"/>
  <c r="N3606" i="7" s="1"/>
  <c r="O3606" i="7" s="1"/>
  <c r="S3606" i="7"/>
  <c r="M2426" i="7"/>
  <c r="N2426" i="7" s="1"/>
  <c r="O2426" i="7" s="1"/>
  <c r="S2426" i="7"/>
  <c r="M2262" i="7"/>
  <c r="N2262" i="7" s="1"/>
  <c r="O2262" i="7" s="1"/>
  <c r="S2262" i="7"/>
  <c r="M5010" i="7"/>
  <c r="N5010" i="7" s="1"/>
  <c r="O5010" i="7" s="1"/>
  <c r="S5010" i="7"/>
  <c r="M4681" i="7"/>
  <c r="N4681" i="7" s="1"/>
  <c r="O4681" i="7" s="1"/>
  <c r="M1800" i="7"/>
  <c r="N1800" i="7" s="1"/>
  <c r="O1800" i="7" s="1"/>
  <c r="M2386" i="7"/>
  <c r="N2386" i="7" s="1"/>
  <c r="O2386" i="7" s="1"/>
  <c r="S2386" i="7"/>
  <c r="M4295" i="7"/>
  <c r="N4295" i="7" s="1"/>
  <c r="O4295" i="7" s="1"/>
  <c r="S4295" i="7"/>
  <c r="M2382" i="7"/>
  <c r="N2382" i="7" s="1"/>
  <c r="O2382" i="7" s="1"/>
  <c r="S2382" i="7"/>
  <c r="M1618" i="7"/>
  <c r="N1618" i="7" s="1"/>
  <c r="O1618" i="7" s="1"/>
  <c r="M5054" i="7"/>
  <c r="N5054" i="7" s="1"/>
  <c r="O5054" i="7" s="1"/>
  <c r="M5002" i="7"/>
  <c r="N5002" i="7" s="1"/>
  <c r="O5002" i="7" s="1"/>
  <c r="M5622" i="7"/>
  <c r="N5622" i="7" s="1"/>
  <c r="O5622" i="7" s="1"/>
  <c r="M5134" i="7"/>
  <c r="N5134" i="7" s="1"/>
  <c r="O5134" i="7" s="1"/>
  <c r="M3818" i="7"/>
  <c r="N3818" i="7" s="1"/>
  <c r="O3818" i="7" s="1"/>
  <c r="S3818" i="7"/>
  <c r="M3682" i="7"/>
  <c r="N3682" i="7" s="1"/>
  <c r="O3682" i="7" s="1"/>
  <c r="S3682" i="7"/>
  <c r="M3164" i="7"/>
  <c r="N3164" i="7" s="1"/>
  <c r="O3164" i="7" s="1"/>
  <c r="M2909" i="7"/>
  <c r="N2909" i="7" s="1"/>
  <c r="O2909" i="7" s="1"/>
  <c r="S2909" i="7"/>
  <c r="M2178" i="7"/>
  <c r="N2178" i="7" s="1"/>
  <c r="O2178" i="7" s="1"/>
  <c r="S2178" i="7"/>
  <c r="M4543" i="7"/>
  <c r="N4543" i="7" s="1"/>
  <c r="O4543" i="7" s="1"/>
  <c r="S4543" i="7"/>
  <c r="M2630" i="7"/>
  <c r="N2630" i="7" s="1"/>
  <c r="O2630" i="7" s="1"/>
  <c r="S2630" i="7"/>
  <c r="M2214" i="7"/>
  <c r="N2214" i="7" s="1"/>
  <c r="O2214" i="7" s="1"/>
  <c r="S2214" i="7"/>
  <c r="M1388" i="7"/>
  <c r="N1388" i="7" s="1"/>
  <c r="O1388" i="7" s="1"/>
  <c r="S1388" i="7"/>
  <c r="M545" i="7"/>
  <c r="N545" i="7" s="1"/>
  <c r="O545" i="7" s="1"/>
  <c r="M3474" i="7"/>
  <c r="N3474" i="7" s="1"/>
  <c r="O3474" i="7" s="1"/>
  <c r="S3474" i="7"/>
  <c r="M4147" i="7"/>
  <c r="N4147" i="7" s="1"/>
  <c r="O4147" i="7" s="1"/>
  <c r="M125" i="7"/>
  <c r="N125" i="7" s="1"/>
  <c r="O125" i="7" s="1"/>
  <c r="S125" i="7"/>
  <c r="M2783" i="7"/>
  <c r="N2783" i="7" s="1"/>
  <c r="O2783" i="7" s="1"/>
  <c r="M4127" i="7"/>
  <c r="N4127" i="7" s="1"/>
  <c r="O4127" i="7" s="1"/>
  <c r="S4127" i="7"/>
  <c r="M5951" i="7"/>
  <c r="N5951" i="7" s="1"/>
  <c r="O5951" i="7" s="1"/>
  <c r="M4792" i="7"/>
  <c r="N4792" i="7" s="1"/>
  <c r="O4792" i="7" s="1"/>
  <c r="M5243" i="7"/>
  <c r="N5243" i="7" s="1"/>
  <c r="O5243" i="7" s="1"/>
  <c r="M5118" i="7"/>
  <c r="N5118" i="7" s="1"/>
  <c r="O5118" i="7" s="1"/>
  <c r="S5118" i="7"/>
  <c r="M2334" i="7"/>
  <c r="N2334" i="7" s="1"/>
  <c r="O2334" i="7" s="1"/>
  <c r="S2334" i="7"/>
  <c r="M3822" i="7"/>
  <c r="N3822" i="7" s="1"/>
  <c r="O3822" i="7" s="1"/>
  <c r="S3822" i="7"/>
  <c r="M161" i="7"/>
  <c r="N161" i="7" s="1"/>
  <c r="O161" i="7" s="1"/>
  <c r="S161" i="7"/>
  <c r="M6314" i="7"/>
  <c r="N6314" i="7" s="1"/>
  <c r="O6314" i="7" s="1"/>
  <c r="S6314" i="7"/>
  <c r="M3037" i="7"/>
  <c r="N3037" i="7" s="1"/>
  <c r="O3037" i="7" s="1"/>
  <c r="S3037" i="7"/>
  <c r="M1930" i="7"/>
  <c r="N1930" i="7" s="1"/>
  <c r="O1930" i="7" s="1"/>
  <c r="S1930" i="7"/>
  <c r="M3742" i="7"/>
  <c r="N3742" i="7" s="1"/>
  <c r="O3742" i="7" s="1"/>
  <c r="S3742" i="7"/>
  <c r="M5670" i="7"/>
  <c r="N5670" i="7" s="1"/>
  <c r="O5670" i="7" s="1"/>
  <c r="S5670" i="7"/>
  <c r="M2186" i="7"/>
  <c r="N2186" i="7" s="1"/>
  <c r="O2186" i="7" s="1"/>
  <c r="S2186" i="7"/>
  <c r="M2566" i="7"/>
  <c r="N2566" i="7" s="1"/>
  <c r="O2566" i="7" s="1"/>
  <c r="S2566" i="7"/>
  <c r="M5319" i="7"/>
  <c r="N5319" i="7" s="1"/>
  <c r="O5319" i="7" s="1"/>
  <c r="S5319" i="7"/>
  <c r="M4946" i="7"/>
  <c r="N4946" i="7" s="1"/>
  <c r="O4946" i="7" s="1"/>
  <c r="S4946" i="7"/>
  <c r="M2941" i="7"/>
  <c r="N2941" i="7" s="1"/>
  <c r="O2941" i="7" s="1"/>
  <c r="S2941" i="7"/>
  <c r="M397" i="7"/>
  <c r="N397" i="7" s="1"/>
  <c r="O397" i="7" s="1"/>
  <c r="S397" i="7"/>
  <c r="M113" i="7"/>
  <c r="N113" i="7" s="1"/>
  <c r="O113" i="7" s="1"/>
  <c r="M4239" i="7"/>
  <c r="N4239" i="7" s="1"/>
  <c r="O4239" i="7" s="1"/>
  <c r="M4099" i="7"/>
  <c r="N4099" i="7" s="1"/>
  <c r="O4099" i="7" s="1"/>
  <c r="M5399" i="7"/>
  <c r="N5399" i="7" s="1"/>
  <c r="O5399" i="7" s="1"/>
  <c r="S5399" i="7"/>
  <c r="M2282" i="7"/>
  <c r="N2282" i="7" s="1"/>
  <c r="O2282" i="7" s="1"/>
  <c r="S2282" i="7"/>
  <c r="M3391" i="7"/>
  <c r="N3391" i="7" s="1"/>
  <c r="O3391" i="7" s="1"/>
  <c r="S3391" i="7"/>
  <c r="M2052" i="7"/>
  <c r="N2052" i="7" s="1"/>
  <c r="O2052" i="7" s="1"/>
  <c r="S2052" i="7"/>
  <c r="M4044" i="7"/>
  <c r="N4044" i="7" s="1"/>
  <c r="O4044" i="7" s="1"/>
  <c r="S4044" i="7"/>
  <c r="M31" i="7"/>
  <c r="N31" i="7" s="1"/>
  <c r="O31" i="7" s="1"/>
  <c r="M3326" i="7"/>
  <c r="N3326" i="7" s="1"/>
  <c r="O3326" i="7" s="1"/>
  <c r="M18" i="7"/>
  <c r="N18" i="7" s="1"/>
  <c r="O18" i="7" s="1"/>
  <c r="S18" i="7"/>
  <c r="M2604" i="7"/>
  <c r="N2604" i="7" s="1"/>
  <c r="O2604" i="7" s="1"/>
  <c r="S2604" i="7"/>
  <c r="M4316" i="7"/>
  <c r="N4316" i="7" s="1"/>
  <c r="O4316" i="7" s="1"/>
  <c r="M2144" i="7"/>
  <c r="N2144" i="7" s="1"/>
  <c r="O2144" i="7" s="1"/>
  <c r="M2064" i="7"/>
  <c r="N2064" i="7" s="1"/>
  <c r="O2064" i="7" s="1"/>
  <c r="S2064" i="7"/>
  <c r="M1768" i="7"/>
  <c r="N1768" i="7" s="1"/>
  <c r="O1768" i="7" s="1"/>
  <c r="S1768" i="7"/>
  <c r="M981" i="7"/>
  <c r="N981" i="7" s="1"/>
  <c r="O981" i="7" s="1"/>
  <c r="S981" i="7"/>
  <c r="M5692" i="7"/>
  <c r="N5692" i="7" s="1"/>
  <c r="O5692" i="7" s="1"/>
  <c r="M3703" i="7"/>
  <c r="N3703" i="7" s="1"/>
  <c r="O3703" i="7" s="1"/>
  <c r="M3735" i="7"/>
  <c r="N3735" i="7" s="1"/>
  <c r="O3735" i="7" s="1"/>
  <c r="M4043" i="7"/>
  <c r="M3344" i="7"/>
  <c r="N3344" i="7" s="1"/>
  <c r="O3344" i="7" s="1"/>
  <c r="M4392" i="7"/>
  <c r="N4392" i="7" s="1"/>
  <c r="O4392" i="7" s="1"/>
  <c r="M2060" i="7"/>
  <c r="N2060" i="7" s="1"/>
  <c r="O2060" i="7" s="1"/>
  <c r="M792" i="7"/>
  <c r="N792" i="7" s="1"/>
  <c r="O792" i="7" s="1"/>
  <c r="S792" i="7"/>
  <c r="M5995" i="7"/>
  <c r="N5995" i="7" s="1"/>
  <c r="O5995" i="7" s="1"/>
  <c r="S5995" i="7"/>
  <c r="M2332" i="7"/>
  <c r="N2332" i="7" s="1"/>
  <c r="O2332" i="7" s="1"/>
  <c r="M5616" i="7"/>
  <c r="N5616" i="7" s="1"/>
  <c r="S5616" i="7"/>
  <c r="M4944" i="7"/>
  <c r="N4944" i="7" s="1"/>
  <c r="O4944" i="7" s="1"/>
  <c r="S4944" i="7"/>
  <c r="M4236" i="7"/>
  <c r="N4236" i="7" s="1"/>
  <c r="O4236" i="7" s="1"/>
  <c r="M5676" i="7"/>
  <c r="N5676" i="7" s="1"/>
  <c r="O5676" i="7" s="1"/>
  <c r="S5676" i="7"/>
  <c r="M3727" i="7"/>
  <c r="N3727" i="7" s="1"/>
  <c r="O3727" i="7" s="1"/>
  <c r="S3727" i="7"/>
  <c r="M6273" i="7"/>
  <c r="N6273" i="7" s="1"/>
  <c r="O6273" i="7" s="1"/>
  <c r="S6273" i="7"/>
  <c r="M375" i="7"/>
  <c r="S375" i="7"/>
  <c r="M4557" i="7"/>
  <c r="S4557" i="7"/>
  <c r="M4504" i="7"/>
  <c r="S4504" i="7"/>
  <c r="M2895" i="7"/>
  <c r="N2895" i="7" s="1"/>
  <c r="O2895" i="7" s="1"/>
  <c r="S2895" i="7"/>
  <c r="M861" i="7"/>
  <c r="S861" i="7"/>
  <c r="M4444" i="7"/>
  <c r="N4444" i="7" s="1"/>
  <c r="O4444" i="7" s="1"/>
  <c r="S4444" i="7"/>
  <c r="M2648" i="7"/>
  <c r="S2648" i="7"/>
  <c r="M3255" i="7"/>
  <c r="N3255" i="7" s="1"/>
  <c r="O3255" i="7" s="1"/>
  <c r="S3255" i="7"/>
  <c r="M4280" i="7"/>
  <c r="N4280" i="7" s="1"/>
  <c r="O4280" i="7" s="1"/>
  <c r="S4280" i="7"/>
  <c r="M2404" i="7"/>
  <c r="N2404" i="7" s="1"/>
  <c r="O2404" i="7" s="1"/>
  <c r="S2404" i="7"/>
  <c r="M2224" i="7"/>
  <c r="S2224" i="7"/>
  <c r="M4128" i="7"/>
  <c r="N4128" i="7" s="1"/>
  <c r="O4128" i="7" s="1"/>
  <c r="S4128" i="7"/>
  <c r="M1277" i="7"/>
  <c r="S1277" i="7"/>
  <c r="M6165" i="7"/>
  <c r="N6165" i="7" s="1"/>
  <c r="O6165" i="7" s="1"/>
  <c r="S6165" i="7"/>
  <c r="M3274" i="7"/>
  <c r="N3274" i="7" s="1"/>
  <c r="O3274" i="7" s="1"/>
  <c r="S3274" i="7"/>
  <c r="M1269" i="7"/>
  <c r="N1269" i="7" s="1"/>
  <c r="O1269" i="7" s="1"/>
  <c r="S1269" i="7"/>
  <c r="M2967" i="7"/>
  <c r="N2967" i="7" s="1"/>
  <c r="O2967" i="7" s="1"/>
  <c r="S2967" i="7"/>
  <c r="M5490" i="7"/>
  <c r="N5490" i="7" s="1"/>
  <c r="O5490" i="7" s="1"/>
  <c r="S5490" i="7"/>
  <c r="M765" i="7"/>
  <c r="N765" i="7" s="1"/>
  <c r="O765" i="7" s="1"/>
  <c r="S765" i="7"/>
  <c r="M4480" i="7"/>
  <c r="N4480" i="7" s="1"/>
  <c r="O4480" i="7" s="1"/>
  <c r="S4480" i="7"/>
  <c r="M4244" i="7"/>
  <c r="S4244" i="7"/>
  <c r="M809" i="7"/>
  <c r="N809" i="7" s="1"/>
  <c r="O809" i="7" s="1"/>
  <c r="S809" i="7"/>
  <c r="M6047" i="7"/>
  <c r="S6047" i="7"/>
  <c r="M2396" i="7"/>
  <c r="N2396" i="7" s="1"/>
  <c r="O2396" i="7" s="1"/>
  <c r="S2396" i="7"/>
  <c r="M1864" i="7"/>
  <c r="S1864" i="7"/>
  <c r="M3991" i="7"/>
  <c r="N3991" i="7" s="1"/>
  <c r="O3991" i="7" s="1"/>
  <c r="S3991" i="7"/>
  <c r="M3198" i="7"/>
  <c r="S3198" i="7"/>
  <c r="M3271" i="7"/>
  <c r="N3271" i="7" s="1"/>
  <c r="O3271" i="7" s="1"/>
  <c r="S3271" i="7"/>
  <c r="M3887" i="7"/>
  <c r="S3887" i="7"/>
  <c r="M2268" i="7"/>
  <c r="N2268" i="7" s="1"/>
  <c r="O2268" i="7" s="1"/>
  <c r="S2268" i="7"/>
  <c r="M3254" i="7"/>
  <c r="N3254" i="7" s="1"/>
  <c r="O3254" i="7" s="1"/>
  <c r="S3254" i="7"/>
  <c r="M1101" i="7"/>
  <c r="N1101" i="7" s="1"/>
  <c r="O1101" i="7" s="1"/>
  <c r="S1101" i="7"/>
  <c r="M5233" i="7"/>
  <c r="N5233" i="7" s="1"/>
  <c r="O5233" i="7" s="1"/>
  <c r="S5233" i="7"/>
  <c r="M2710" i="7"/>
  <c r="N2710" i="7" s="1"/>
  <c r="O2710" i="7" s="1"/>
  <c r="S2710" i="7"/>
  <c r="M5104" i="7"/>
  <c r="S5104" i="7"/>
  <c r="M2028" i="7"/>
  <c r="N2028" i="7" s="1"/>
  <c r="O2028" i="7" s="1"/>
  <c r="S2028" i="7"/>
  <c r="M3551" i="7"/>
  <c r="N3551" i="7" s="1"/>
  <c r="O3551" i="7" s="1"/>
  <c r="S3551" i="7"/>
  <c r="M800" i="7"/>
  <c r="N800" i="7" s="1"/>
  <c r="O800" i="7" s="1"/>
  <c r="S800" i="7"/>
  <c r="M5367" i="7"/>
  <c r="S5367" i="7"/>
  <c r="M4388" i="7"/>
  <c r="N4388" i="7" s="1"/>
  <c r="O4388" i="7" s="1"/>
  <c r="S4388" i="7"/>
  <c r="M1317" i="7"/>
  <c r="N1317" i="7" s="1"/>
  <c r="O1317" i="7" s="1"/>
  <c r="S1317" i="7"/>
  <c r="M2552" i="7"/>
  <c r="N2552" i="7" s="1"/>
  <c r="O2552" i="7" s="1"/>
  <c r="S2552" i="7"/>
  <c r="M6265" i="7"/>
  <c r="N6265" i="7" s="1"/>
  <c r="O6265" i="7" s="1"/>
  <c r="S6265" i="7"/>
  <c r="M4200" i="7"/>
  <c r="N4200" i="7" s="1"/>
  <c r="O4200" i="7" s="1"/>
  <c r="S4200" i="7"/>
  <c r="M1209" i="7"/>
  <c r="N1209" i="7" s="1"/>
  <c r="O1209" i="7" s="1"/>
  <c r="S1209" i="7"/>
  <c r="M303" i="7"/>
  <c r="N303" i="7" s="1"/>
  <c r="O303" i="7" s="1"/>
  <c r="S303" i="7"/>
  <c r="M302" i="7"/>
  <c r="N302" i="7" s="1"/>
  <c r="O302" i="7" s="1"/>
  <c r="S302" i="7"/>
  <c r="M3258" i="7"/>
  <c r="N3258" i="7" s="1"/>
  <c r="O3258" i="7" s="1"/>
  <c r="S3258" i="7"/>
  <c r="M5833" i="7"/>
  <c r="N5833" i="7" s="1"/>
  <c r="O5833" i="7" s="1"/>
  <c r="S5833" i="7"/>
  <c r="M3346" i="7"/>
  <c r="N3346" i="7" s="1"/>
  <c r="O3346" i="7" s="1"/>
  <c r="S3346" i="7"/>
  <c r="M5816" i="7"/>
  <c r="S5816" i="7"/>
  <c r="M3115" i="7"/>
  <c r="N3115" i="7" s="1"/>
  <c r="O3115" i="7" s="1"/>
  <c r="S3115" i="7"/>
  <c r="M5056" i="7"/>
  <c r="S5056" i="7"/>
  <c r="M6379" i="7"/>
  <c r="N6379" i="7" s="1"/>
  <c r="O6379" i="7" s="1"/>
  <c r="S6379" i="7"/>
  <c r="M3831" i="7"/>
  <c r="N3831" i="7" s="1"/>
  <c r="O3831" i="7" s="1"/>
  <c r="S3831" i="7"/>
  <c r="M4228" i="7"/>
  <c r="N4228" i="7" s="1"/>
  <c r="O4228" i="7" s="1"/>
  <c r="S4228" i="7"/>
  <c r="M82" i="7"/>
  <c r="N82" i="7" s="1"/>
  <c r="S82" i="7"/>
  <c r="M4036" i="7"/>
  <c r="N4036" i="7" s="1"/>
  <c r="O4036" i="7" s="1"/>
  <c r="S4036" i="7"/>
  <c r="M3699" i="7"/>
  <c r="N3699" i="7" s="1"/>
  <c r="O3699" i="7" s="1"/>
  <c r="S3699" i="7"/>
  <c r="M1137" i="7"/>
  <c r="N1137" i="7" s="1"/>
  <c r="O1137" i="7" s="1"/>
  <c r="S1137" i="7"/>
  <c r="M5084" i="7"/>
  <c r="N5084" i="7" s="1"/>
  <c r="O5084" i="7" s="1"/>
  <c r="S5084" i="7"/>
  <c r="M4208" i="7"/>
  <c r="N4208" i="7" s="1"/>
  <c r="O4208" i="7" s="1"/>
  <c r="S4208" i="7"/>
  <c r="M11" i="7"/>
  <c r="S11" i="7"/>
  <c r="M1904" i="7"/>
  <c r="N1904" i="7" s="1"/>
  <c r="O1904" i="7" s="1"/>
  <c r="S1904" i="7"/>
  <c r="M5793" i="7"/>
  <c r="N5793" i="7" s="1"/>
  <c r="O5793" i="7" s="1"/>
  <c r="S5793" i="7"/>
  <c r="M4788" i="7"/>
  <c r="N4788" i="7" s="1"/>
  <c r="O4788" i="7" s="1"/>
  <c r="S4788" i="7"/>
  <c r="M5347" i="7"/>
  <c r="S5347" i="7"/>
  <c r="M3611" i="7"/>
  <c r="N3611" i="7" s="1"/>
  <c r="O3611" i="7" s="1"/>
  <c r="S3611" i="7"/>
  <c r="M5628" i="7"/>
  <c r="S5628" i="7"/>
  <c r="M4745" i="7"/>
  <c r="N4745" i="7" s="1"/>
  <c r="O4745" i="7" s="1"/>
  <c r="S4745" i="7"/>
  <c r="M5608" i="7"/>
  <c r="S5608" i="7"/>
  <c r="M3795" i="7"/>
  <c r="N3795" i="7" s="1"/>
  <c r="O3795" i="7" s="1"/>
  <c r="S3795" i="7"/>
  <c r="M1996" i="7"/>
  <c r="N1996" i="7" s="1"/>
  <c r="O1996" i="7" s="1"/>
  <c r="S1996" i="7"/>
  <c r="M3347" i="7"/>
  <c r="N3347" i="7" s="1"/>
  <c r="O3347" i="7" s="1"/>
  <c r="S3347" i="7"/>
  <c r="M1630" i="7"/>
  <c r="S1630" i="7"/>
  <c r="M4870" i="7"/>
  <c r="N4870" i="7" s="1"/>
  <c r="O4870" i="7" s="1"/>
  <c r="S4870" i="7"/>
  <c r="M1552" i="7"/>
  <c r="N1552" i="7" s="1"/>
  <c r="O1552" i="7" s="1"/>
  <c r="S1552" i="7"/>
  <c r="M6027" i="7"/>
  <c r="N6027" i="7" s="1"/>
  <c r="O6027" i="7" s="1"/>
  <c r="S6027" i="7"/>
  <c r="M2092" i="7"/>
  <c r="S2092" i="7"/>
  <c r="M5952" i="7"/>
  <c r="N5952" i="7" s="1"/>
  <c r="O5952" i="7" s="1"/>
  <c r="S5952" i="7"/>
  <c r="M1591" i="7"/>
  <c r="S1591" i="7"/>
  <c r="M5572" i="7"/>
  <c r="N5572" i="7" s="1"/>
  <c r="O5572" i="7" s="1"/>
  <c r="S5572" i="7"/>
  <c r="M2620" i="7"/>
  <c r="N2620" i="7" s="1"/>
  <c r="O2620" i="7" s="1"/>
  <c r="S2620" i="7"/>
  <c r="M1900" i="7"/>
  <c r="N1900" i="7" s="1"/>
  <c r="O1900" i="7" s="1"/>
  <c r="S1900" i="7"/>
  <c r="M3303" i="7"/>
  <c r="N3303" i="7" s="1"/>
  <c r="O3303" i="7" s="1"/>
  <c r="S3303" i="7"/>
  <c r="M5407" i="7"/>
  <c r="N5407" i="7" s="1"/>
  <c r="O5407" i="7" s="1"/>
  <c r="S5407" i="7"/>
  <c r="M3679" i="7"/>
  <c r="N3679" i="7" s="1"/>
  <c r="O3679" i="7" s="1"/>
  <c r="S3679" i="7"/>
  <c r="M1309" i="7"/>
  <c r="N1309" i="7" s="1"/>
  <c r="O1309" i="7" s="1"/>
  <c r="S1309" i="7"/>
  <c r="M3262" i="7"/>
  <c r="N3262" i="7" s="1"/>
  <c r="O3262" i="7" s="1"/>
  <c r="M2004" i="7"/>
  <c r="N2004" i="7" s="1"/>
  <c r="O2004" i="7" s="1"/>
  <c r="M2983" i="7"/>
  <c r="N2983" i="7" s="1"/>
  <c r="O2983" i="7" s="1"/>
  <c r="S2983" i="7"/>
  <c r="M334" i="7"/>
  <c r="S334" i="7"/>
  <c r="M3591" i="7"/>
  <c r="N3591" i="7" s="1"/>
  <c r="O3591" i="7" s="1"/>
  <c r="S3591" i="7"/>
  <c r="M6391" i="7"/>
  <c r="N6391" i="7" s="1"/>
  <c r="O6391" i="7" s="1"/>
  <c r="S6391" i="7"/>
  <c r="M5052" i="7"/>
  <c r="N5052" i="7" s="1"/>
  <c r="O5052" i="7" s="1"/>
  <c r="S5052" i="7"/>
  <c r="M4196" i="7"/>
  <c r="S4196" i="7"/>
  <c r="M5860" i="7"/>
  <c r="N5860" i="7" s="1"/>
  <c r="O5860" i="7" s="1"/>
  <c r="S5860" i="7"/>
  <c r="M2999" i="7"/>
  <c r="N2999" i="7" s="1"/>
  <c r="O2999" i="7" s="1"/>
  <c r="S2999" i="7"/>
  <c r="M5680" i="7"/>
  <c r="N5680" i="7" s="1"/>
  <c r="O5680" i="7" s="1"/>
  <c r="S5680" i="7"/>
  <c r="M5632" i="7"/>
  <c r="N5632" i="7" s="1"/>
  <c r="O5632" i="7" s="1"/>
  <c r="S5632" i="7"/>
  <c r="M4625" i="7"/>
  <c r="N4625" i="7" s="1"/>
  <c r="O4625" i="7" s="1"/>
  <c r="S4625" i="7"/>
  <c r="M3865" i="7"/>
  <c r="N3865" i="7" s="1"/>
  <c r="O3865" i="7" s="1"/>
  <c r="S3865" i="7"/>
  <c r="M5466" i="7"/>
  <c r="N5466" i="7" s="1"/>
  <c r="O5466" i="7" s="1"/>
  <c r="S5466" i="7"/>
  <c r="M3811" i="7"/>
  <c r="N3811" i="7" s="1"/>
  <c r="O3811" i="7" s="1"/>
  <c r="S3811" i="7"/>
  <c r="M729" i="7"/>
  <c r="N729" i="7" s="1"/>
  <c r="O729" i="7" s="1"/>
  <c r="S729" i="7"/>
  <c r="M1964" i="7"/>
  <c r="N1964" i="7" s="1"/>
  <c r="O1964" i="7" s="1"/>
  <c r="S1964" i="7"/>
  <c r="M1073" i="7"/>
  <c r="N1073" i="7" s="1"/>
  <c r="O1073" i="7" s="1"/>
  <c r="S1073" i="7"/>
  <c r="M4216" i="7"/>
  <c r="N4216" i="7" s="1"/>
  <c r="O4216" i="7" s="1"/>
  <c r="S4216" i="7"/>
  <c r="M3491" i="7"/>
  <c r="N3491" i="7" s="1"/>
  <c r="O3491" i="7" s="1"/>
  <c r="S3491" i="7"/>
  <c r="M3055" i="7"/>
  <c r="N3055" i="7" s="1"/>
  <c r="O3055" i="7" s="1"/>
  <c r="S3055" i="7"/>
  <c r="M3483" i="7"/>
  <c r="N3483" i="7" s="1"/>
  <c r="O3483" i="7" s="1"/>
  <c r="S3483" i="7"/>
  <c r="M581" i="7"/>
  <c r="S581" i="7"/>
  <c r="M3857" i="7"/>
  <c r="N3857" i="7" s="1"/>
  <c r="O3857" i="7" s="1"/>
  <c r="S3857" i="7"/>
  <c r="M3327" i="7"/>
  <c r="N3327" i="7" s="1"/>
  <c r="O3327" i="7" s="1"/>
  <c r="M4041" i="7"/>
  <c r="N4041" i="7" s="1"/>
  <c r="O4041" i="7" s="1"/>
  <c r="S4041" i="7"/>
  <c r="M3031" i="7"/>
  <c r="N3031" i="7" s="1"/>
  <c r="O3031" i="7" s="1"/>
  <c r="S3031" i="7"/>
  <c r="M2504" i="7"/>
  <c r="N2504" i="7" s="1"/>
  <c r="O2504" i="7" s="1"/>
  <c r="S2504" i="7"/>
  <c r="M1177" i="7"/>
  <c r="N1177" i="7" s="1"/>
  <c r="O1177" i="7" s="1"/>
  <c r="S1177" i="7"/>
  <c r="M6326" i="7"/>
  <c r="N6326" i="7" s="1"/>
  <c r="O6326" i="7" s="1"/>
  <c r="S6326" i="7"/>
  <c r="M2468" i="7"/>
  <c r="N2468" i="7" s="1"/>
  <c r="O2468" i="7" s="1"/>
  <c r="S2468" i="7"/>
  <c r="M865" i="7"/>
  <c r="N865" i="7" s="1"/>
  <c r="O865" i="7" s="1"/>
  <c r="S865" i="7"/>
  <c r="M5447" i="7"/>
  <c r="N5447" i="7" s="1"/>
  <c r="O5447" i="7" s="1"/>
  <c r="S5447" i="7"/>
  <c r="M4240" i="7"/>
  <c r="N4240" i="7" s="1"/>
  <c r="O4240" i="7" s="1"/>
  <c r="S4240" i="7"/>
  <c r="M3895" i="7"/>
  <c r="N3895" i="7" s="1"/>
  <c r="O3895" i="7" s="1"/>
  <c r="S3895" i="7"/>
  <c r="M5474" i="7"/>
  <c r="N5474" i="7" s="1"/>
  <c r="O5474" i="7" s="1"/>
  <c r="S5474" i="7"/>
  <c r="M965" i="7"/>
  <c r="N965" i="7" s="1"/>
  <c r="O965" i="7" s="1"/>
  <c r="S965" i="7"/>
  <c r="M5642" i="7"/>
  <c r="N5642" i="7" s="1"/>
  <c r="O5642" i="7" s="1"/>
  <c r="S5642" i="7"/>
  <c r="M4063" i="7"/>
  <c r="N4063" i="7" s="1"/>
  <c r="O4063" i="7" s="1"/>
  <c r="S4063" i="7"/>
  <c r="M5748" i="7"/>
  <c r="N5748" i="7" s="1"/>
  <c r="O5748" i="7" s="1"/>
  <c r="S5748" i="7"/>
  <c r="M4968" i="7"/>
  <c r="N4968" i="7" s="1"/>
  <c r="O4968" i="7" s="1"/>
  <c r="S4968" i="7"/>
  <c r="M3743" i="7"/>
  <c r="N3743" i="7" s="1"/>
  <c r="O3743" i="7" s="1"/>
  <c r="S3743" i="7"/>
  <c r="M2168" i="7"/>
  <c r="N2168" i="7" s="1"/>
  <c r="O2168" i="7" s="1"/>
  <c r="S2168" i="7"/>
  <c r="M2256" i="7"/>
  <c r="N2256" i="7" s="1"/>
  <c r="O2256" i="7" s="1"/>
  <c r="S2256" i="7"/>
  <c r="M4076" i="7"/>
  <c r="N4076" i="7" s="1"/>
  <c r="O4076" i="7" s="1"/>
  <c r="S4076" i="7"/>
  <c r="M3799" i="7"/>
  <c r="N3799" i="7" s="1"/>
  <c r="O3799" i="7" s="1"/>
  <c r="S3799" i="7"/>
  <c r="M4655" i="7"/>
  <c r="N4655" i="7" s="1"/>
  <c r="O4655" i="7" s="1"/>
  <c r="S4655" i="7"/>
  <c r="M4741" i="7"/>
  <c r="N4741" i="7" s="1"/>
  <c r="O4741" i="7" s="1"/>
  <c r="M3279" i="7"/>
  <c r="N3279" i="7" s="1"/>
  <c r="O3279" i="7" s="1"/>
  <c r="S3279" i="7"/>
  <c r="M4586" i="7"/>
  <c r="N4586" i="7" s="1"/>
  <c r="O4586" i="7" s="1"/>
  <c r="S4586" i="7"/>
  <c r="M4268" i="7"/>
  <c r="N4268" i="7" s="1"/>
  <c r="O4268" i="7" s="1"/>
  <c r="S4268" i="7"/>
  <c r="M4956" i="7"/>
  <c r="M857" i="7"/>
  <c r="N857" i="7" s="1"/>
  <c r="O857" i="7" s="1"/>
  <c r="S857" i="7"/>
  <c r="M4832" i="7"/>
  <c r="N4832" i="7" s="1"/>
  <c r="O4832" i="7" s="1"/>
  <c r="S4832" i="7"/>
  <c r="M5204" i="7"/>
  <c r="N5204" i="7" s="1"/>
  <c r="O5204" i="7" s="1"/>
  <c r="S5204" i="7"/>
  <c r="M6161" i="7"/>
  <c r="N6161" i="7" s="1"/>
  <c r="O6161" i="7" s="1"/>
  <c r="S6161" i="7"/>
  <c r="M3973" i="7"/>
  <c r="N3973" i="7" s="1"/>
  <c r="O3973" i="7" s="1"/>
  <c r="S3973" i="7"/>
  <c r="M925" i="7"/>
  <c r="N925" i="7" s="1"/>
  <c r="O925" i="7" s="1"/>
  <c r="S925" i="7"/>
  <c r="M6007" i="7"/>
  <c r="N6007" i="7" s="1"/>
  <c r="O6007" i="7" s="1"/>
  <c r="M3463" i="7"/>
  <c r="N3463" i="7" s="1"/>
  <c r="O3463" i="7" s="1"/>
  <c r="S3463" i="7"/>
  <c r="M5423" i="7"/>
  <c r="N5423" i="7" s="1"/>
  <c r="O5423" i="7" s="1"/>
  <c r="S5423" i="7"/>
  <c r="M2500" i="7"/>
  <c r="N2500" i="7" s="1"/>
  <c r="O2500" i="7" s="1"/>
  <c r="S2500" i="7"/>
  <c r="M3322" i="7"/>
  <c r="N3322" i="7" s="1"/>
  <c r="O3322" i="7" s="1"/>
  <c r="S3322" i="7"/>
  <c r="M2164" i="7"/>
  <c r="N2164" i="7" s="1"/>
  <c r="O2164" i="7" s="1"/>
  <c r="S2164" i="7"/>
  <c r="M4636" i="7"/>
  <c r="S4636" i="7"/>
  <c r="M3328" i="7"/>
  <c r="N3328" i="7" s="1"/>
  <c r="O3328" i="7" s="1"/>
  <c r="S3328" i="7"/>
  <c r="M3095" i="7"/>
  <c r="N3095" i="7" s="1"/>
  <c r="O3095" i="7" s="1"/>
  <c r="M5768" i="7"/>
  <c r="N5768" i="7" s="1"/>
  <c r="O5768" i="7" s="1"/>
  <c r="S5768" i="7"/>
  <c r="M3350" i="7"/>
  <c r="N3350" i="7" s="1"/>
  <c r="O3350" i="7" s="1"/>
  <c r="M4520" i="7"/>
  <c r="N4520" i="7" s="1"/>
  <c r="O4520" i="7" s="1"/>
  <c r="S4520" i="7"/>
  <c r="M3352" i="7"/>
  <c r="N3352" i="7" s="1"/>
  <c r="O3352" i="7" s="1"/>
  <c r="M3156" i="7"/>
  <c r="N3156" i="7" s="1"/>
  <c r="O3156" i="7" s="1"/>
  <c r="S3156" i="7"/>
  <c r="M1826" i="7"/>
  <c r="N1826" i="7" s="1"/>
  <c r="O1826" i="7" s="1"/>
  <c r="S1826" i="7"/>
  <c r="M3158" i="7"/>
  <c r="N3158" i="7" s="1"/>
  <c r="O3158" i="7" s="1"/>
  <c r="S3158" i="7"/>
  <c r="M2931" i="7"/>
  <c r="N2931" i="7" s="1"/>
  <c r="O2931" i="7" s="1"/>
  <c r="S2931" i="7"/>
  <c r="M3815" i="7"/>
  <c r="N3815" i="7" s="1"/>
  <c r="O3815" i="7" s="1"/>
  <c r="S3815" i="7"/>
  <c r="M4024" i="7"/>
  <c r="N4024" i="7" s="1"/>
  <c r="O4024" i="7" s="1"/>
  <c r="M3292" i="7"/>
  <c r="N3292" i="7" s="1"/>
  <c r="O3292" i="7" s="1"/>
  <c r="M4304" i="7"/>
  <c r="N4304" i="7" s="1"/>
  <c r="O4304" i="7" s="1"/>
  <c r="S4304" i="7"/>
  <c r="M969" i="7"/>
  <c r="N969" i="7" s="1"/>
  <c r="O969" i="7" s="1"/>
  <c r="S969" i="7"/>
  <c r="M1868" i="7"/>
  <c r="N1868" i="7" s="1"/>
  <c r="O1868" i="7" s="1"/>
  <c r="S1868" i="7"/>
  <c r="M6269" i="7"/>
  <c r="N6269" i="7" s="1"/>
  <c r="O6269" i="7" s="1"/>
  <c r="S6269" i="7"/>
  <c r="M3411" i="7"/>
  <c r="N3411" i="7" s="1"/>
  <c r="O3411" i="7" s="1"/>
  <c r="S3411" i="7"/>
  <c r="M5383" i="7"/>
  <c r="N5383" i="7" s="1"/>
  <c r="O5383" i="7" s="1"/>
  <c r="M1065" i="7"/>
  <c r="N1065" i="7" s="1"/>
  <c r="O1065" i="7" s="1"/>
  <c r="M5576" i="7"/>
  <c r="N5576" i="7" s="1"/>
  <c r="O5576" i="7" s="1"/>
  <c r="S5576" i="7"/>
  <c r="M4448" i="7"/>
  <c r="N4448" i="7" s="1"/>
  <c r="O4448" i="7" s="1"/>
  <c r="S4448" i="7"/>
  <c r="M2104" i="7"/>
  <c r="N2104" i="7" s="1"/>
  <c r="O2104" i="7" s="1"/>
  <c r="S2104" i="7"/>
  <c r="M1760" i="7"/>
  <c r="N1760" i="7" s="1"/>
  <c r="O1760" i="7" s="1"/>
  <c r="S1760" i="7"/>
  <c r="M4639" i="7"/>
  <c r="N4639" i="7" s="1"/>
  <c r="O4639" i="7" s="1"/>
  <c r="S4639" i="7"/>
  <c r="M5837" i="7"/>
  <c r="N5837" i="7" s="1"/>
  <c r="O5837" i="7" s="1"/>
  <c r="S5837" i="7"/>
  <c r="M4060" i="7"/>
  <c r="N4060" i="7" s="1"/>
  <c r="O4060" i="7" s="1"/>
  <c r="S4060" i="7"/>
  <c r="M3879" i="7"/>
  <c r="N3879" i="7" s="1"/>
  <c r="O3879" i="7" s="1"/>
  <c r="M709" i="7"/>
  <c r="N709" i="7" s="1"/>
  <c r="O709" i="7" s="1"/>
  <c r="S709" i="7"/>
  <c r="M5656" i="7"/>
  <c r="N5656" i="7" s="1"/>
  <c r="O5656" i="7" s="1"/>
  <c r="S5656" i="7"/>
  <c r="M3567" i="7"/>
  <c r="N3567" i="7" s="1"/>
  <c r="O3567" i="7" s="1"/>
  <c r="S3567" i="7"/>
  <c r="M3583" i="7"/>
  <c r="N3583" i="7" s="1"/>
  <c r="O3583" i="7" s="1"/>
  <c r="S3583" i="7"/>
  <c r="M2560" i="7"/>
  <c r="N2560" i="7" s="1"/>
  <c r="O2560" i="7" s="1"/>
  <c r="S2560" i="7"/>
  <c r="M3499" i="7"/>
  <c r="N3499" i="7" s="1"/>
  <c r="O3499" i="7" s="1"/>
  <c r="S3499" i="7"/>
  <c r="M897" i="7"/>
  <c r="N897" i="7" s="1"/>
  <c r="O897" i="7" s="1"/>
  <c r="S897" i="7"/>
  <c r="M3299" i="7"/>
  <c r="N3299" i="7" s="1"/>
  <c r="O3299" i="7" s="1"/>
  <c r="S3299" i="7"/>
  <c r="M3219" i="7"/>
  <c r="N3219" i="7" s="1"/>
  <c r="O3219" i="7" s="1"/>
  <c r="S3219" i="7"/>
  <c r="M1353" i="7"/>
  <c r="N1353" i="7" s="1"/>
  <c r="O1353" i="7" s="1"/>
  <c r="M2132" i="7"/>
  <c r="N2132" i="7" s="1"/>
  <c r="O2132" i="7" s="1"/>
  <c r="S2132" i="7"/>
  <c r="M5856" i="7"/>
  <c r="N5856" i="7" s="1"/>
  <c r="O5856" i="7" s="1"/>
  <c r="S5856" i="7"/>
  <c r="M2264" i="7"/>
  <c r="N2264" i="7" s="1"/>
  <c r="O2264" i="7" s="1"/>
  <c r="S2264" i="7"/>
  <c r="M2693" i="7"/>
  <c r="N2693" i="7" s="1"/>
  <c r="O2693" i="7" s="1"/>
  <c r="S2693" i="7"/>
  <c r="M6318" i="7"/>
  <c r="N6318" i="7" s="1"/>
  <c r="O6318" i="7" s="1"/>
  <c r="S6318" i="7"/>
  <c r="M5688" i="7"/>
  <c r="N5688" i="7" s="1"/>
  <c r="O5688" i="7" s="1"/>
  <c r="S5688" i="7"/>
  <c r="M4749" i="7"/>
  <c r="N4749" i="7" s="1"/>
  <c r="O4749" i="7" s="1"/>
  <c r="M3075" i="7"/>
  <c r="N3075" i="7" s="1"/>
  <c r="O3075" i="7" s="1"/>
  <c r="S3075" i="7"/>
  <c r="M889" i="7"/>
  <c r="N889" i="7" s="1"/>
  <c r="O889" i="7" s="1"/>
  <c r="S889" i="7"/>
  <c r="M3952" i="7"/>
  <c r="N3952" i="7" s="1"/>
  <c r="O3952" i="7" s="1"/>
  <c r="S3952" i="7"/>
  <c r="M761" i="7"/>
  <c r="N761" i="7" s="1"/>
  <c r="O761" i="7" s="1"/>
  <c r="S761" i="7"/>
  <c r="M503" i="7"/>
  <c r="N503" i="7" s="1"/>
  <c r="O503" i="7" s="1"/>
  <c r="S503" i="7"/>
  <c r="M1165" i="7"/>
  <c r="N1165" i="7" s="1"/>
  <c r="O1165" i="7" s="1"/>
  <c r="S1165" i="7"/>
  <c r="M2368" i="7"/>
  <c r="N2368" i="7" s="1"/>
  <c r="O2368" i="7" s="1"/>
  <c r="M3983" i="7"/>
  <c r="S3983" i="7"/>
  <c r="M6147" i="7"/>
  <c r="N6147" i="7" s="1"/>
  <c r="O6147" i="7" s="1"/>
  <c r="S6147" i="7"/>
  <c r="M3162" i="7"/>
  <c r="M2498" i="7"/>
  <c r="N2498" i="7" s="1"/>
  <c r="O2498" i="7" s="1"/>
  <c r="S2498" i="7"/>
  <c r="M2624" i="7"/>
  <c r="N2624" i="7" s="1"/>
  <c r="O2624" i="7" s="1"/>
  <c r="S2624" i="7"/>
  <c r="M1798" i="7"/>
  <c r="N1798" i="7" s="1"/>
  <c r="O1798" i="7" s="1"/>
  <c r="S1798" i="7"/>
  <c r="M4007" i="7"/>
  <c r="N4007" i="7" s="1"/>
  <c r="O4007" i="7" s="1"/>
  <c r="S4007" i="7"/>
  <c r="M1272" i="7"/>
  <c r="N1272" i="7" s="1"/>
  <c r="O1272" i="7" s="1"/>
  <c r="S1272" i="7"/>
  <c r="M4914" i="7"/>
  <c r="N4914" i="7" s="1"/>
  <c r="O4914" i="7" s="1"/>
  <c r="S4914" i="7"/>
  <c r="M5269" i="7"/>
  <c r="N5269" i="7" s="1"/>
  <c r="O5269" i="7" s="1"/>
  <c r="S5269" i="7"/>
  <c r="M5666" i="7"/>
  <c r="N5666" i="7" s="1"/>
  <c r="O5666" i="7" s="1"/>
  <c r="S5666" i="7"/>
  <c r="M4922" i="7"/>
  <c r="N4922" i="7" s="1"/>
  <c r="O4922" i="7" s="1"/>
  <c r="S4922" i="7"/>
  <c r="M3838" i="7"/>
  <c r="N3838" i="7" s="1"/>
  <c r="O3838" i="7" s="1"/>
  <c r="S3838" i="7"/>
  <c r="M4211" i="7"/>
  <c r="N4211" i="7" s="1"/>
  <c r="O4211" i="7" s="1"/>
  <c r="S4211" i="7"/>
  <c r="M1764" i="7"/>
  <c r="N1764" i="7" s="1"/>
  <c r="O1764" i="7" s="1"/>
  <c r="S1764" i="7"/>
  <c r="M2146" i="7"/>
  <c r="N2146" i="7" s="1"/>
  <c r="O2146" i="7" s="1"/>
  <c r="S2146" i="7"/>
  <c r="M1858" i="7"/>
  <c r="N1858" i="7" s="1"/>
  <c r="O1858" i="7" s="1"/>
  <c r="S1858" i="7"/>
  <c r="M1160" i="7"/>
  <c r="N1160" i="7" s="1"/>
  <c r="O1160" i="7" s="1"/>
  <c r="S1160" i="7"/>
  <c r="M5361" i="7"/>
  <c r="N5361" i="7" s="1"/>
  <c r="O5361" i="7" s="1"/>
  <c r="S5361" i="7"/>
  <c r="M6294" i="7"/>
  <c r="N6294" i="7" s="1"/>
  <c r="O6294" i="7" s="1"/>
  <c r="S6294" i="7"/>
  <c r="M5297" i="7"/>
  <c r="N5297" i="7" s="1"/>
  <c r="O5297" i="7" s="1"/>
  <c r="M5911" i="7"/>
  <c r="N5911" i="7" s="1"/>
  <c r="O5911" i="7" s="1"/>
  <c r="M3362" i="7"/>
  <c r="N3362" i="7" s="1"/>
  <c r="O3362" i="7" s="1"/>
  <c r="S3362" i="7"/>
  <c r="M4339" i="7"/>
  <c r="N4339" i="7" s="1"/>
  <c r="O4339" i="7" s="1"/>
  <c r="M6207" i="7"/>
  <c r="N6207" i="7" s="1"/>
  <c r="O6207" i="7" s="1"/>
  <c r="S6207" i="7"/>
  <c r="M2957" i="7"/>
  <c r="N2957" i="7" s="1"/>
  <c r="O2957" i="7" s="1"/>
  <c r="S2957" i="7"/>
  <c r="M1806" i="7"/>
  <c r="N1806" i="7" s="1"/>
  <c r="O1806" i="7" s="1"/>
  <c r="S1806" i="7"/>
  <c r="M916" i="7"/>
  <c r="N916" i="7" s="1"/>
  <c r="O916" i="7" s="1"/>
  <c r="S916" i="7"/>
  <c r="M2925" i="7"/>
  <c r="N2925" i="7" s="1"/>
  <c r="S2925" i="7"/>
  <c r="M4569" i="7"/>
  <c r="N4569" i="7" s="1"/>
  <c r="O4569" i="7" s="1"/>
  <c r="S4569" i="7"/>
  <c r="M2022" i="7"/>
  <c r="N2022" i="7" s="1"/>
  <c r="O2022" i="7" s="1"/>
  <c r="S2022" i="7"/>
  <c r="M5263" i="7"/>
  <c r="N5263" i="7" s="1"/>
  <c r="O5263" i="7" s="1"/>
  <c r="S5263" i="7"/>
  <c r="M2114" i="7"/>
  <c r="N2114" i="7" s="1"/>
  <c r="O2114" i="7" s="1"/>
  <c r="S2114" i="7"/>
  <c r="M4531" i="7"/>
  <c r="N4531" i="7" s="1"/>
  <c r="O4531" i="7" s="1"/>
  <c r="M4467" i="7"/>
  <c r="N4467" i="7" s="1"/>
  <c r="O4467" i="7" s="1"/>
  <c r="M4403" i="7"/>
  <c r="N4403" i="7" s="1"/>
  <c r="O4403" i="7" s="1"/>
  <c r="M4335" i="7"/>
  <c r="N4335" i="7" s="1"/>
  <c r="O4335" i="7" s="1"/>
  <c r="M3017" i="7"/>
  <c r="N3017" i="7" s="1"/>
  <c r="O3017" i="7" s="1"/>
  <c r="S3017" i="7"/>
  <c r="M2486" i="7"/>
  <c r="N2486" i="7" s="1"/>
  <c r="S2486" i="7"/>
  <c r="M2078" i="7"/>
  <c r="N2078" i="7" s="1"/>
  <c r="O2078" i="7" s="1"/>
  <c r="S2078" i="7"/>
  <c r="M699" i="7"/>
  <c r="N699" i="7" s="1"/>
  <c r="O699" i="7" s="1"/>
  <c r="M229" i="7"/>
  <c r="N229" i="7" s="1"/>
  <c r="O229" i="7" s="1"/>
  <c r="S229" i="7"/>
  <c r="M5090" i="7"/>
  <c r="N5090" i="7" s="1"/>
  <c r="O5090" i="7" s="1"/>
  <c r="M3132" i="7"/>
  <c r="N3132" i="7" s="1"/>
  <c r="O3132" i="7" s="1"/>
  <c r="M4701" i="7"/>
  <c r="N4701" i="7" s="1"/>
  <c r="O4701" i="7" s="1"/>
  <c r="M1682" i="7"/>
  <c r="N1682" i="7" s="1"/>
  <c r="O1682" i="7" s="1"/>
  <c r="M3418" i="7"/>
  <c r="N3418" i="7" s="1"/>
  <c r="O3418" i="7" s="1"/>
  <c r="S3418" i="7"/>
  <c r="M4952" i="7"/>
  <c r="N4952" i="7" s="1"/>
  <c r="O4952" i="7" s="1"/>
  <c r="S4952" i="7"/>
  <c r="M5443" i="7"/>
  <c r="N5443" i="7" s="1"/>
  <c r="O5443" i="7" s="1"/>
  <c r="S5443" i="7"/>
  <c r="M3410" i="7"/>
  <c r="N3410" i="7" s="1"/>
  <c r="O3410" i="7" s="1"/>
  <c r="S3410" i="7"/>
  <c r="M3462" i="7"/>
  <c r="N3462" i="7" s="1"/>
  <c r="O3462" i="7" s="1"/>
  <c r="S3462" i="7"/>
  <c r="M2434" i="7"/>
  <c r="N2434" i="7" s="1"/>
  <c r="O2434" i="7" s="1"/>
  <c r="S2434" i="7"/>
  <c r="M3726" i="7"/>
  <c r="N3726" i="7" s="1"/>
  <c r="O3726" i="7" s="1"/>
  <c r="M1196" i="7"/>
  <c r="N1196" i="7" s="1"/>
  <c r="O1196" i="7" s="1"/>
  <c r="M1748" i="7"/>
  <c r="N1748" i="7" s="1"/>
  <c r="O1748" i="7" s="1"/>
  <c r="M4735" i="7"/>
  <c r="N4735" i="7" s="1"/>
  <c r="O4735" i="7" s="1"/>
  <c r="S4735" i="7"/>
  <c r="M5770" i="7"/>
  <c r="N5770" i="7" s="1"/>
  <c r="O5770" i="7" s="1"/>
  <c r="S5770" i="7"/>
  <c r="M5293" i="7"/>
  <c r="N5293" i="7" s="1"/>
  <c r="O5293" i="7" s="1"/>
  <c r="S5293" i="7"/>
  <c r="M6183" i="7"/>
  <c r="N6183" i="7" s="1"/>
  <c r="O6183" i="7" s="1"/>
  <c r="S6183" i="7"/>
  <c r="M2777" i="7"/>
  <c r="N2777" i="7" s="1"/>
  <c r="O2777" i="7" s="1"/>
  <c r="S2777" i="7"/>
  <c r="M2640" i="7"/>
  <c r="N2640" i="7" s="1"/>
  <c r="O2640" i="7" s="1"/>
  <c r="M1076" i="7"/>
  <c r="N1076" i="7" s="1"/>
  <c r="O1076" i="7" s="1"/>
  <c r="S1076" i="7"/>
  <c r="M4578" i="7"/>
  <c r="N4578" i="7" s="1"/>
  <c r="O4578" i="7" s="1"/>
  <c r="M4283" i="7"/>
  <c r="N4283" i="7" s="1"/>
  <c r="O4283" i="7" s="1"/>
  <c r="M1344" i="7"/>
  <c r="N1344" i="7" s="1"/>
  <c r="O1344" i="7" s="1"/>
  <c r="M976" i="7"/>
  <c r="N976" i="7" s="1"/>
  <c r="O976" i="7" s="1"/>
  <c r="M848" i="7"/>
  <c r="N848" i="7" s="1"/>
  <c r="O848" i="7" s="1"/>
  <c r="M5094" i="7"/>
  <c r="N5094" i="7" s="1"/>
  <c r="O5094" i="7" s="1"/>
  <c r="M4491" i="7"/>
  <c r="N4491" i="7" s="1"/>
  <c r="O4491" i="7" s="1"/>
  <c r="M1738" i="7"/>
  <c r="N1738" i="7" s="1"/>
  <c r="O1738" i="7" s="1"/>
  <c r="M5158" i="7"/>
  <c r="N5158" i="7" s="1"/>
  <c r="O5158" i="7" s="1"/>
  <c r="M4139" i="7"/>
  <c r="N4139" i="7" s="1"/>
  <c r="O4139" i="7" s="1"/>
  <c r="M1640" i="7"/>
  <c r="N1640" i="7" s="1"/>
  <c r="O1640" i="7" s="1"/>
  <c r="M6374" i="7"/>
  <c r="N6374" i="7" s="1"/>
  <c r="O6374" i="7" s="1"/>
  <c r="S6374" i="7"/>
  <c r="M5682" i="7"/>
  <c r="N5682" i="7" s="1"/>
  <c r="O5682" i="7" s="1"/>
  <c r="S5682" i="7"/>
  <c r="M5614" i="7"/>
  <c r="N5614" i="7" s="1"/>
  <c r="O5614" i="7" s="1"/>
  <c r="S5614" i="7"/>
  <c r="M5774" i="7"/>
  <c r="N5774" i="7" s="1"/>
  <c r="O5774" i="7" s="1"/>
  <c r="S5774" i="7"/>
  <c r="M1296" i="7"/>
  <c r="N1296" i="7" s="1"/>
  <c r="O1296" i="7" s="1"/>
  <c r="M5225" i="7"/>
  <c r="N5225" i="7" s="1"/>
  <c r="O5225" i="7" s="1"/>
  <c r="M5582" i="7"/>
  <c r="N5582" i="7" s="1"/>
  <c r="O5582" i="7" s="1"/>
  <c r="S5582" i="7"/>
  <c r="M2520" i="7"/>
  <c r="N2520" i="7" s="1"/>
  <c r="O2520" i="7" s="1"/>
  <c r="M6402" i="7"/>
  <c r="N6402" i="7" s="1"/>
  <c r="O6402" i="7" s="1"/>
  <c r="M517" i="7"/>
  <c r="N517" i="7" s="1"/>
  <c r="O517" i="7" s="1"/>
  <c r="S517" i="7"/>
  <c r="M4187" i="7"/>
  <c r="N4187" i="7" s="1"/>
  <c r="O4187" i="7" s="1"/>
  <c r="M3999" i="7"/>
  <c r="N3999" i="7" s="1"/>
  <c r="O3999" i="7" s="1"/>
  <c r="S3999" i="7"/>
  <c r="M6082" i="7"/>
  <c r="N6082" i="7" s="1"/>
  <c r="O6082" i="7" s="1"/>
  <c r="M4379" i="7"/>
  <c r="N4379" i="7" s="1"/>
  <c r="O4379" i="7" s="1"/>
  <c r="M6423" i="7"/>
  <c r="N6423" i="7" s="1"/>
  <c r="O6423" i="7" s="1"/>
  <c r="S6423" i="7"/>
  <c r="M5742" i="7"/>
  <c r="N5742" i="7" s="1"/>
  <c r="O5742" i="7" s="1"/>
  <c r="S5742" i="7"/>
  <c r="M1168" i="7"/>
  <c r="N1168" i="7" s="1"/>
  <c r="O1168" i="7" s="1"/>
  <c r="M6308" i="7"/>
  <c r="N6308" i="7" s="1"/>
  <c r="O6308" i="7" s="1"/>
  <c r="S6308" i="7"/>
  <c r="M1580" i="7"/>
  <c r="N1580" i="7" s="1"/>
  <c r="O1580" i="7" s="1"/>
  <c r="S1580" i="7"/>
  <c r="M5287" i="7"/>
  <c r="N5287" i="7" s="1"/>
  <c r="O5287" i="7" s="1"/>
  <c r="S5287" i="7"/>
  <c r="M4820" i="7"/>
  <c r="N4820" i="7" s="1"/>
  <c r="O4820" i="7" s="1"/>
  <c r="S4820" i="7"/>
  <c r="M1304" i="7"/>
  <c r="N1304" i="7" s="1"/>
  <c r="S1304" i="7"/>
  <c r="M4884" i="7"/>
  <c r="N4884" i="7" s="1"/>
  <c r="O4884" i="7" s="1"/>
  <c r="S4884" i="7"/>
  <c r="M4764" i="7"/>
  <c r="N4764" i="7" s="1"/>
  <c r="O4764" i="7" s="1"/>
  <c r="M1028" i="7"/>
  <c r="N1028" i="7" s="1"/>
  <c r="O1028" i="7" s="1"/>
  <c r="S1028" i="7"/>
  <c r="M4892" i="7"/>
  <c r="N4892" i="7" s="1"/>
  <c r="O4892" i="7" s="1"/>
  <c r="S4892" i="7"/>
  <c r="M4107" i="7"/>
  <c r="N4107" i="7" s="1"/>
  <c r="O4107" i="7" s="1"/>
  <c r="M3980" i="7"/>
  <c r="N3980" i="7" s="1"/>
  <c r="O3980" i="7" s="1"/>
  <c r="S3980" i="7"/>
  <c r="M876" i="7"/>
  <c r="N876" i="7" s="1"/>
  <c r="M74" i="7"/>
  <c r="N74" i="7" s="1"/>
  <c r="O74" i="7" s="1"/>
  <c r="S74" i="7"/>
  <c r="M6123" i="7"/>
  <c r="N6123" i="7" s="1"/>
  <c r="O6123" i="7" s="1"/>
  <c r="M5209" i="7"/>
  <c r="N5209" i="7" s="1"/>
  <c r="O5209" i="7" s="1"/>
  <c r="M2997" i="7"/>
  <c r="N2997" i="7" s="1"/>
  <c r="O2997" i="7" s="1"/>
  <c r="M2466" i="7"/>
  <c r="N2466" i="7" s="1"/>
  <c r="O2466" i="7" s="1"/>
  <c r="S2466" i="7"/>
  <c r="M4407" i="7"/>
  <c r="M1506" i="7"/>
  <c r="N1506" i="7" s="1"/>
  <c r="O1506" i="7" s="1"/>
  <c r="M4954" i="7"/>
  <c r="N4954" i="7" s="1"/>
  <c r="O4954" i="7" s="1"/>
  <c r="M5385" i="7"/>
  <c r="N5385" i="7" s="1"/>
  <c r="O5385" i="7" s="1"/>
  <c r="S5385" i="7"/>
  <c r="M3702" i="7"/>
  <c r="N3702" i="7" s="1"/>
  <c r="O3702" i="7" s="1"/>
  <c r="S3702" i="7"/>
  <c r="M3558" i="7"/>
  <c r="N3558" i="7" s="1"/>
  <c r="O3558" i="7" s="1"/>
  <c r="S3558" i="7"/>
  <c r="M2194" i="7"/>
  <c r="N2194" i="7" s="1"/>
  <c r="O2194" i="7" s="1"/>
  <c r="S2194" i="7"/>
  <c r="M1918" i="7"/>
  <c r="N1918" i="7" s="1"/>
  <c r="O1918" i="7" s="1"/>
  <c r="S1918" i="7"/>
  <c r="M5475" i="7"/>
  <c r="N5475" i="7" s="1"/>
  <c r="O5475" i="7" s="1"/>
  <c r="M5766" i="7"/>
  <c r="N5766" i="7" s="1"/>
  <c r="O5766" i="7" s="1"/>
  <c r="M5267" i="7"/>
  <c r="N5267" i="7" s="1"/>
  <c r="O5267" i="7" s="1"/>
  <c r="M2586" i="7"/>
  <c r="N2586" i="7" s="1"/>
  <c r="O2586" i="7" s="1"/>
  <c r="S2586" i="7"/>
  <c r="M2018" i="7"/>
  <c r="N2018" i="7" s="1"/>
  <c r="O2018" i="7" s="1"/>
  <c r="S2018" i="7"/>
  <c r="M4343" i="7"/>
  <c r="M4279" i="7"/>
  <c r="N4279" i="7" s="1"/>
  <c r="O4279" i="7" s="1"/>
  <c r="M2606" i="7"/>
  <c r="N2606" i="7" s="1"/>
  <c r="O2606" i="7" s="1"/>
  <c r="M2318" i="7"/>
  <c r="N2318" i="7" s="1"/>
  <c r="O2318" i="7" s="1"/>
  <c r="M1910" i="7"/>
  <c r="N1910" i="7" s="1"/>
  <c r="O1910" i="7" s="1"/>
  <c r="S1910" i="7"/>
  <c r="M5178" i="7"/>
  <c r="N5178" i="7" s="1"/>
  <c r="O5178" i="7" s="1"/>
  <c r="S5178" i="7"/>
  <c r="M3802" i="7"/>
  <c r="N3802" i="7" s="1"/>
  <c r="O3802" i="7" s="1"/>
  <c r="S3802" i="7"/>
  <c r="M3666" i="7"/>
  <c r="N3666" i="7" s="1"/>
  <c r="O3666" i="7" s="1"/>
  <c r="S3666" i="7"/>
  <c r="M3109" i="7"/>
  <c r="M2410" i="7"/>
  <c r="N2410" i="7" s="1"/>
  <c r="O2410" i="7" s="1"/>
  <c r="S2410" i="7"/>
  <c r="M3113" i="7"/>
  <c r="N3113" i="7" s="1"/>
  <c r="O3113" i="7" s="1"/>
  <c r="S3113" i="7"/>
  <c r="M2558" i="7"/>
  <c r="N2558" i="7" s="1"/>
  <c r="O2558" i="7" s="1"/>
  <c r="M2142" i="7"/>
  <c r="N2142" i="7" s="1"/>
  <c r="O2142" i="7" s="1"/>
  <c r="M1862" i="7"/>
  <c r="N1862" i="7" s="1"/>
  <c r="O1862" i="7" s="1"/>
  <c r="S1862" i="7"/>
  <c r="M1678" i="7"/>
  <c r="N1678" i="7" s="1"/>
  <c r="O1678" i="7" s="1"/>
  <c r="S1678" i="7"/>
  <c r="M1466" i="7"/>
  <c r="N1466" i="7" s="1"/>
  <c r="O1466" i="7" s="1"/>
  <c r="S1466" i="7"/>
  <c r="M3438" i="7"/>
  <c r="N3438" i="7" s="1"/>
  <c r="O3438" i="7" s="1"/>
  <c r="M4271" i="7"/>
  <c r="N4271" i="7" s="1"/>
  <c r="O4271" i="7" s="1"/>
  <c r="M4115" i="7"/>
  <c r="N4115" i="7" s="1"/>
  <c r="O4115" i="7" s="1"/>
  <c r="M972" i="7"/>
  <c r="N972" i="7" s="1"/>
  <c r="O972" i="7" s="1"/>
  <c r="M1642" i="7"/>
  <c r="N1642" i="7" s="1"/>
  <c r="O1642" i="7" s="1"/>
  <c r="M2384" i="7"/>
  <c r="N2384" i="7" s="1"/>
  <c r="O2384" i="7" s="1"/>
  <c r="S2384" i="7"/>
  <c r="M4247" i="7"/>
  <c r="N4247" i="7" s="1"/>
  <c r="O4247" i="7" s="1"/>
  <c r="S4247" i="7"/>
  <c r="M1583" i="7"/>
  <c r="N1583" i="7" s="1"/>
  <c r="O1583" i="7" s="1"/>
  <c r="S1583" i="7"/>
  <c r="M1646" i="7"/>
  <c r="N1646" i="7" s="1"/>
  <c r="O1646" i="7" s="1"/>
  <c r="S1646" i="7"/>
  <c r="M4960" i="7"/>
  <c r="N4960" i="7" s="1"/>
  <c r="O4960" i="7" s="1"/>
  <c r="S4960" i="7"/>
  <c r="M3394" i="7"/>
  <c r="S3394" i="7"/>
  <c r="M3478" i="7"/>
  <c r="N3478" i="7" s="1"/>
  <c r="O3478" i="7" s="1"/>
  <c r="S3478" i="7"/>
  <c r="M4119" i="7"/>
  <c r="N4119" i="7" s="1"/>
  <c r="O4119" i="7" s="1"/>
  <c r="S4119" i="7"/>
  <c r="M1926" i="7"/>
  <c r="N1926" i="7" s="1"/>
  <c r="O1926" i="7" s="1"/>
  <c r="S1926" i="7"/>
  <c r="M2961" i="7"/>
  <c r="N2961" i="7" s="1"/>
  <c r="O2961" i="7" s="1"/>
  <c r="S2961" i="7"/>
  <c r="M892" i="7"/>
  <c r="N892" i="7" s="1"/>
  <c r="O892" i="7" s="1"/>
  <c r="S892" i="7"/>
  <c r="M5249" i="7"/>
  <c r="M1092" i="7"/>
  <c r="N1092" i="7" s="1"/>
  <c r="O1092" i="7" s="1"/>
  <c r="S1092" i="7"/>
  <c r="M816" i="7"/>
  <c r="N816" i="7" s="1"/>
  <c r="O816" i="7" s="1"/>
  <c r="M6143" i="7"/>
  <c r="N6143" i="7" s="1"/>
  <c r="O6143" i="7" s="1"/>
  <c r="M2965" i="7"/>
  <c r="N2965" i="7" s="1"/>
  <c r="O2965" i="7" s="1"/>
  <c r="M2066" i="7"/>
  <c r="N2066" i="7" s="1"/>
  <c r="O2066" i="7" s="1"/>
  <c r="S2066" i="7"/>
  <c r="M4415" i="7"/>
  <c r="N4415" i="7" s="1"/>
  <c r="O4415" i="7" s="1"/>
  <c r="M2590" i="7"/>
  <c r="N2590" i="7" s="1"/>
  <c r="O2590" i="7" s="1"/>
  <c r="M1958" i="7"/>
  <c r="N1958" i="7" s="1"/>
  <c r="O1958" i="7" s="1"/>
  <c r="S1958" i="7"/>
  <c r="M4776" i="7"/>
  <c r="N4776" i="7" s="1"/>
  <c r="O4776" i="7" s="1"/>
  <c r="M2358" i="7"/>
  <c r="N2358" i="7" s="1"/>
  <c r="O2358" i="7" s="1"/>
  <c r="S2358" i="7"/>
  <c r="M209" i="7"/>
  <c r="N209" i="7" s="1"/>
  <c r="O209" i="7" s="1"/>
  <c r="M225" i="7"/>
  <c r="N225" i="7" s="1"/>
  <c r="O225" i="7" s="1"/>
  <c r="M5734" i="7"/>
  <c r="N5734" i="7" s="1"/>
  <c r="O5734" i="7" s="1"/>
  <c r="S5734" i="7"/>
  <c r="M1986" i="7"/>
  <c r="N1986" i="7" s="1"/>
  <c r="O1986" i="7" s="1"/>
  <c r="S1986" i="7"/>
  <c r="M5070" i="7"/>
  <c r="N5070" i="7" s="1"/>
  <c r="O5070" i="7" s="1"/>
  <c r="S5070" i="7"/>
  <c r="M3778" i="7"/>
  <c r="N3778" i="7" s="1"/>
  <c r="O3778" i="7" s="1"/>
  <c r="S3778" i="7"/>
  <c r="M3642" i="7"/>
  <c r="N3642" i="7" s="1"/>
  <c r="O3642" i="7" s="1"/>
  <c r="S3642" i="7"/>
  <c r="M2010" i="7"/>
  <c r="N2010" i="7" s="1"/>
  <c r="O2010" i="7" s="1"/>
  <c r="S2010" i="7"/>
  <c r="M2670" i="7"/>
  <c r="N2670" i="7" s="1"/>
  <c r="O2670" i="7" s="1"/>
  <c r="S2670" i="7"/>
  <c r="M2102" i="7"/>
  <c r="N2102" i="7" s="1"/>
  <c r="O2102" i="7" s="1"/>
  <c r="S2102" i="7"/>
  <c r="M1356" i="7"/>
  <c r="N1356" i="7" s="1"/>
  <c r="O1356" i="7" s="1"/>
  <c r="M5588" i="7"/>
  <c r="N5588" i="7" s="1"/>
  <c r="O5588" i="7" s="1"/>
  <c r="S5588" i="7"/>
  <c r="M4768" i="7"/>
  <c r="M5160" i="7"/>
  <c r="N5160" i="7" s="1"/>
  <c r="O5160" i="7" s="1"/>
  <c r="S5160" i="7"/>
  <c r="M3144" i="7"/>
  <c r="N3144" i="7" s="1"/>
  <c r="O3144" i="7" s="1"/>
  <c r="S3144" i="7"/>
  <c r="M5196" i="7"/>
  <c r="N5196" i="7" s="1"/>
  <c r="O5196" i="7" s="1"/>
  <c r="M4924" i="7"/>
  <c r="N4924" i="7" s="1"/>
  <c r="O4924" i="7" s="1"/>
  <c r="M3782" i="7"/>
  <c r="N3782" i="7" s="1"/>
  <c r="O3782" i="7" s="1"/>
  <c r="S3782" i="7"/>
  <c r="M2658" i="7"/>
  <c r="N2658" i="7" s="1"/>
  <c r="O2658" i="7" s="1"/>
  <c r="S2658" i="7"/>
  <c r="M2422" i="7"/>
  <c r="N2422" i="7" s="1"/>
  <c r="O2422" i="7" s="1"/>
  <c r="S2422" i="7"/>
  <c r="M5186" i="7"/>
  <c r="N5186" i="7" s="1"/>
  <c r="O5186" i="7" s="1"/>
  <c r="S5186" i="7"/>
  <c r="M1522" i="7"/>
  <c r="N1522" i="7" s="1"/>
  <c r="O1522" i="7" s="1"/>
  <c r="M3662" i="7"/>
  <c r="N3662" i="7" s="1"/>
  <c r="O3662" i="7" s="1"/>
  <c r="M2989" i="7"/>
  <c r="N2989" i="7" s="1"/>
  <c r="O2989" i="7" s="1"/>
  <c r="S2989" i="7"/>
  <c r="M924" i="7"/>
  <c r="N924" i="7" s="1"/>
  <c r="O924" i="7" s="1"/>
  <c r="M4864" i="7"/>
  <c r="M1036" i="7"/>
  <c r="N1036" i="7" s="1"/>
  <c r="O1036" i="7" s="1"/>
  <c r="M3510" i="7"/>
  <c r="N3510" i="7" s="1"/>
  <c r="O3510" i="7" s="1"/>
  <c r="S3510" i="7"/>
  <c r="M4151" i="7"/>
  <c r="N4151" i="7" s="1"/>
  <c r="O4151" i="7" s="1"/>
  <c r="S4151" i="7"/>
  <c r="M3093" i="7"/>
  <c r="N3093" i="7" s="1"/>
  <c r="S3093" i="7"/>
  <c r="M5114" i="7"/>
  <c r="M1590" i="7"/>
  <c r="N1590" i="7" s="1"/>
  <c r="O1590" i="7" s="1"/>
  <c r="M5311" i="7"/>
  <c r="N5311" i="7" s="1"/>
  <c r="O5311" i="7" s="1"/>
  <c r="S5311" i="7"/>
  <c r="M5050" i="7"/>
  <c r="N5050" i="7" s="1"/>
  <c r="O5050" i="7" s="1"/>
  <c r="S5050" i="7"/>
  <c r="M2654" i="7"/>
  <c r="N2654" i="7" s="1"/>
  <c r="O2654" i="7" s="1"/>
  <c r="S2654" i="7"/>
  <c r="M2030" i="7"/>
  <c r="M5235" i="7"/>
  <c r="N5235" i="7" s="1"/>
  <c r="O5235" i="7" s="1"/>
  <c r="S5235" i="7"/>
  <c r="M3976" i="7"/>
  <c r="N3976" i="7" s="1"/>
  <c r="O3976" i="7" s="1"/>
  <c r="S3976" i="7"/>
  <c r="M2494" i="7"/>
  <c r="N2494" i="7" s="1"/>
  <c r="O2494" i="7" s="1"/>
  <c r="S2494" i="7"/>
  <c r="M377" i="7"/>
  <c r="N377" i="7" s="1"/>
  <c r="O377" i="7" s="1"/>
  <c r="M6310" i="7"/>
  <c r="N6310" i="7" s="1"/>
  <c r="O6310" i="7" s="1"/>
  <c r="M3859" i="7"/>
  <c r="N3859" i="7" s="1"/>
  <c r="O3859" i="7" s="1"/>
  <c r="S3859" i="7"/>
  <c r="M1906" i="7"/>
  <c r="N1906" i="7" s="1"/>
  <c r="O1906" i="7" s="1"/>
  <c r="S1906" i="7"/>
  <c r="M1626" i="7"/>
  <c r="N1626" i="7" s="1"/>
  <c r="O1626" i="7" s="1"/>
  <c r="S1626" i="7"/>
  <c r="M1440" i="7"/>
  <c r="N1440" i="7" s="1"/>
  <c r="O1440" i="7" s="1"/>
  <c r="M5106" i="7"/>
  <c r="N5106" i="7" s="1"/>
  <c r="O5106" i="7" s="1"/>
  <c r="M5397" i="7"/>
  <c r="N5397" i="7" s="1"/>
  <c r="O5397" i="7" s="1"/>
  <c r="S5397" i="7"/>
  <c r="M3758" i="7"/>
  <c r="N3758" i="7" s="1"/>
  <c r="O3758" i="7" s="1"/>
  <c r="S3758" i="7"/>
  <c r="M3594" i="7"/>
  <c r="N3594" i="7" s="1"/>
  <c r="O3594" i="7" s="1"/>
  <c r="S3594" i="7"/>
  <c r="M2074" i="7"/>
  <c r="N2074" i="7" s="1"/>
  <c r="O2074" i="7" s="1"/>
  <c r="S2074" i="7"/>
  <c r="M2438" i="7"/>
  <c r="N2438" i="7" s="1"/>
  <c r="O2438" i="7" s="1"/>
  <c r="S2438" i="7"/>
  <c r="M2038" i="7"/>
  <c r="N2038" i="7" s="1"/>
  <c r="O2038" i="7" s="1"/>
  <c r="S2038" i="7"/>
  <c r="M429" i="7"/>
  <c r="N429" i="7" s="1"/>
  <c r="O429" i="7" s="1"/>
  <c r="S429" i="7"/>
  <c r="M2718" i="7"/>
  <c r="N2718" i="7" s="1"/>
  <c r="O2718" i="7" s="1"/>
  <c r="S2718" i="7"/>
  <c r="M3446" i="7"/>
  <c r="N3446" i="7" s="1"/>
  <c r="O3446" i="7" s="1"/>
  <c r="S3446" i="7"/>
  <c r="M6320" i="7"/>
  <c r="N6320" i="7" s="1"/>
  <c r="O6320" i="7" s="1"/>
  <c r="S6320" i="7"/>
  <c r="M4495" i="7"/>
  <c r="N4495" i="7" s="1"/>
  <c r="O4495" i="7" s="1"/>
  <c r="M3814" i="7"/>
  <c r="N3814" i="7" s="1"/>
  <c r="O3814" i="7" s="1"/>
  <c r="S3814" i="7"/>
  <c r="M3630" i="7"/>
  <c r="N3630" i="7" s="1"/>
  <c r="O3630" i="7" s="1"/>
  <c r="M3849" i="7"/>
  <c r="N3849" i="7" s="1"/>
  <c r="O3849" i="7" s="1"/>
  <c r="M2574" i="7"/>
  <c r="N2574" i="7" s="1"/>
  <c r="O2574" i="7" s="1"/>
  <c r="M1352" i="7"/>
  <c r="N1352" i="7" s="1"/>
  <c r="O1352" i="7" s="1"/>
  <c r="S1352" i="7"/>
  <c r="M4950" i="7"/>
  <c r="N4950" i="7" s="1"/>
  <c r="O4950" i="7" s="1"/>
  <c r="S4950" i="7"/>
  <c r="M14" i="7"/>
  <c r="N14" i="7" s="1"/>
  <c r="O14" i="7" s="1"/>
  <c r="S14" i="7"/>
  <c r="M5291" i="7"/>
  <c r="N5291" i="7" s="1"/>
  <c r="O5291" i="7" s="1"/>
  <c r="S5291" i="7"/>
  <c r="M4538" i="7"/>
  <c r="N4538" i="7" s="1"/>
  <c r="O4538" i="7" s="1"/>
  <c r="S4538" i="7"/>
  <c r="M1172" i="7"/>
  <c r="N1172" i="7" s="1"/>
  <c r="O1172" i="7" s="1"/>
  <c r="S1172" i="7"/>
  <c r="M1558" i="7"/>
  <c r="N1558" i="7" s="1"/>
  <c r="O1558" i="7" s="1"/>
  <c r="S1558" i="7"/>
  <c r="M6394" i="7"/>
  <c r="N6394" i="7" s="1"/>
  <c r="O6394" i="7" s="1"/>
  <c r="S6394" i="7"/>
  <c r="M1666" i="7"/>
  <c r="N1666" i="7" s="1"/>
  <c r="O1666" i="7" s="1"/>
  <c r="M4219" i="7"/>
  <c r="N4219" i="7" s="1"/>
  <c r="O4219" i="7" s="1"/>
  <c r="S4219" i="7"/>
  <c r="M5738" i="7"/>
  <c r="N5738" i="7" s="1"/>
  <c r="O5738" i="7" s="1"/>
  <c r="M6167" i="7"/>
  <c r="N6167" i="7" s="1"/>
  <c r="O6167" i="7" s="1"/>
  <c r="S6167" i="7"/>
  <c r="M1384" i="7"/>
  <c r="N1384" i="7" s="1"/>
  <c r="S1384" i="7"/>
  <c r="M884" i="7"/>
  <c r="N884" i="7" s="1"/>
  <c r="O884" i="7" s="1"/>
  <c r="S884" i="7"/>
  <c r="M5341" i="7"/>
  <c r="N5341" i="7" s="1"/>
  <c r="O5341" i="7" s="1"/>
  <c r="M4427" i="7"/>
  <c r="N4427" i="7" s="1"/>
  <c r="O4427" i="7" s="1"/>
  <c r="M273" i="7"/>
  <c r="N273" i="7" s="1"/>
  <c r="O273" i="7" s="1"/>
  <c r="M4910" i="7"/>
  <c r="N4910" i="7" s="1"/>
  <c r="O4910" i="7" s="1"/>
  <c r="S4910" i="7"/>
  <c r="M2795" i="7"/>
  <c r="N2795" i="7" s="1"/>
  <c r="O2795" i="7" s="1"/>
  <c r="M1328" i="7"/>
  <c r="N1328" i="7" s="1"/>
  <c r="O1328" i="7" s="1"/>
  <c r="M363" i="7"/>
  <c r="S363" i="7"/>
  <c r="M3358" i="7"/>
  <c r="N3358" i="7" s="1"/>
  <c r="O3358" i="7" s="1"/>
  <c r="S3358" i="7"/>
  <c r="M239" i="7"/>
  <c r="N239" i="7" s="1"/>
  <c r="O239" i="7" s="1"/>
  <c r="S239" i="7"/>
  <c r="M4075" i="7"/>
  <c r="N4075" i="7" s="1"/>
  <c r="O4075" i="7" s="1"/>
  <c r="S4075" i="7"/>
  <c r="M1615" i="7"/>
  <c r="N1615" i="7" s="1"/>
  <c r="O1615" i="7" s="1"/>
  <c r="S1615" i="7"/>
  <c r="M5309" i="7"/>
  <c r="N5309" i="7" s="1"/>
  <c r="O5309" i="7" s="1"/>
  <c r="S5309" i="7"/>
  <c r="M4363" i="7"/>
  <c r="N4363" i="7" s="1"/>
  <c r="O4363" i="7" s="1"/>
  <c r="S4363" i="7"/>
  <c r="M261" i="7"/>
  <c r="N261" i="7" s="1"/>
  <c r="O261" i="7" s="1"/>
  <c r="S261" i="7"/>
  <c r="M1072" i="7"/>
  <c r="N1072" i="7" s="1"/>
  <c r="O1072" i="7" s="1"/>
  <c r="S1072" i="7"/>
  <c r="M6344" i="7"/>
  <c r="N6344" i="7" s="1"/>
  <c r="O6344" i="7" s="1"/>
  <c r="S6344" i="7"/>
  <c r="M5630" i="7"/>
  <c r="N5630" i="7" s="1"/>
  <c r="O5630" i="7" s="1"/>
  <c r="S5630" i="7"/>
  <c r="M3134" i="7"/>
  <c r="N3134" i="7" s="1"/>
  <c r="O3134" i="7" s="1"/>
  <c r="M1380" i="7"/>
  <c r="N1380" i="7" s="1"/>
  <c r="O1380" i="7" s="1"/>
  <c r="S1380" i="7"/>
  <c r="M1670" i="7"/>
  <c r="N1670" i="7" s="1"/>
  <c r="O1670" i="7" s="1"/>
  <c r="S1670" i="7"/>
  <c r="M6406" i="7"/>
  <c r="N6406" i="7" s="1"/>
  <c r="O6406" i="7" s="1"/>
  <c r="S6406" i="7"/>
  <c r="M369" i="7"/>
  <c r="N369" i="7" s="1"/>
  <c r="O369" i="7" s="1"/>
  <c r="S369" i="7"/>
  <c r="M257" i="7"/>
  <c r="N257" i="7" s="1"/>
  <c r="O257" i="7" s="1"/>
  <c r="M5126" i="7"/>
  <c r="N5126" i="7" s="1"/>
  <c r="O5126" i="7" s="1"/>
  <c r="M4315" i="7"/>
  <c r="N4315" i="7" s="1"/>
  <c r="O4315" i="7" s="1"/>
  <c r="S4315" i="7"/>
  <c r="M6422" i="7"/>
  <c r="N6422" i="7" s="1"/>
  <c r="O6422" i="7" s="1"/>
  <c r="M1124" i="7"/>
  <c r="N1124" i="7" s="1"/>
  <c r="O1124" i="7" s="1"/>
  <c r="S1124" i="7"/>
  <c r="M5437" i="7"/>
  <c r="N5437" i="7" s="1"/>
  <c r="O5437" i="7" s="1"/>
  <c r="S5437" i="7"/>
  <c r="M6328" i="7"/>
  <c r="S6328" i="7"/>
  <c r="M1120" i="7"/>
  <c r="N1120" i="7" s="1"/>
  <c r="O1120" i="7" s="1"/>
  <c r="S1120" i="7"/>
  <c r="M3069" i="7"/>
  <c r="N3069" i="7" s="1"/>
  <c r="O3069" i="7" s="1"/>
  <c r="S3069" i="7"/>
  <c r="M2322" i="7"/>
  <c r="S2322" i="7"/>
  <c r="M4355" i="7"/>
  <c r="N4355" i="7" s="1"/>
  <c r="O4355" i="7" s="1"/>
  <c r="S4355" i="7"/>
  <c r="M2550" i="7"/>
  <c r="N2550" i="7" s="1"/>
  <c r="O2550" i="7" s="1"/>
  <c r="S2550" i="7"/>
  <c r="M5082" i="7"/>
  <c r="S5082" i="7"/>
  <c r="M3734" i="7"/>
  <c r="N3734" i="7" s="1"/>
  <c r="O3734" i="7" s="1"/>
  <c r="S3734" i="7"/>
  <c r="M3574" i="7"/>
  <c r="N3574" i="7" s="1"/>
  <c r="O3574" i="7" s="1"/>
  <c r="S3574" i="7"/>
  <c r="M2058" i="7"/>
  <c r="N2058" i="7" s="1"/>
  <c r="O2058" i="7" s="1"/>
  <c r="S2058" i="7"/>
  <c r="M2126" i="7"/>
  <c r="S2126" i="7"/>
  <c r="M1084" i="7"/>
  <c r="N1084" i="7" s="1"/>
  <c r="O1084" i="7" s="1"/>
  <c r="M5295" i="7"/>
  <c r="N5295" i="7" s="1"/>
  <c r="O5295" i="7" s="1"/>
  <c r="S5295" i="7"/>
  <c r="M3021" i="7"/>
  <c r="N3021" i="7" s="1"/>
  <c r="O3021" i="7" s="1"/>
  <c r="S3021" i="7"/>
  <c r="M2226" i="7"/>
  <c r="N2226" i="7" s="1"/>
  <c r="O2226" i="7" s="1"/>
  <c r="S2226" i="7"/>
  <c r="M4391" i="7"/>
  <c r="N4391" i="7" s="1"/>
  <c r="O4391" i="7" s="1"/>
  <c r="S4391" i="7"/>
  <c r="M3121" i="7"/>
  <c r="N3121" i="7" s="1"/>
  <c r="O3121" i="7" s="1"/>
  <c r="S3121" i="7"/>
  <c r="M2254" i="7"/>
  <c r="N2254" i="7" s="1"/>
  <c r="O2254" i="7" s="1"/>
  <c r="S2254" i="7"/>
  <c r="M321" i="7"/>
  <c r="N321" i="7" s="1"/>
  <c r="O321" i="7" s="1"/>
  <c r="S321" i="7"/>
  <c r="M3786" i="7"/>
  <c r="N3786" i="7" s="1"/>
  <c r="O3786" i="7" s="1"/>
  <c r="S3786" i="7"/>
  <c r="M3650" i="7"/>
  <c r="N3650" i="7" s="1"/>
  <c r="O3650" i="7" s="1"/>
  <c r="S3650" i="7"/>
  <c r="M2610" i="7"/>
  <c r="N2610" i="7" s="1"/>
  <c r="O2610" i="7" s="1"/>
  <c r="S2610" i="7"/>
  <c r="M2042" i="7"/>
  <c r="N2042" i="7" s="1"/>
  <c r="O2042" i="7" s="1"/>
  <c r="S2042" i="7"/>
  <c r="M3873" i="7"/>
  <c r="N3873" i="7" s="1"/>
  <c r="O3873" i="7" s="1"/>
  <c r="S3873" i="7"/>
  <c r="M2478" i="7"/>
  <c r="N2478" i="7" s="1"/>
  <c r="O2478" i="7" s="1"/>
  <c r="M2070" i="7"/>
  <c r="N2070" i="7" s="1"/>
  <c r="O2070" i="7" s="1"/>
  <c r="S2070" i="7"/>
  <c r="M1276" i="7"/>
  <c r="N1276" i="7" s="1"/>
  <c r="O1276" i="7" s="1"/>
  <c r="S1276" i="7"/>
  <c r="M3402" i="7"/>
  <c r="N3402" i="7" s="1"/>
  <c r="O3402" i="7" s="1"/>
  <c r="S3402" i="7"/>
  <c r="M3538" i="7"/>
  <c r="N3538" i="7" s="1"/>
  <c r="O3538" i="7" s="1"/>
  <c r="S3538" i="7"/>
  <c r="M5024" i="7"/>
  <c r="N5024" i="7" s="1"/>
  <c r="O5024" i="7" s="1"/>
  <c r="S5024" i="7"/>
  <c r="M2538" i="7"/>
  <c r="N2538" i="7" s="1"/>
  <c r="O2538" i="7" s="1"/>
  <c r="S2538" i="7"/>
  <c r="M2134" i="7"/>
  <c r="N2134" i="7" s="1"/>
  <c r="O2134" i="7" s="1"/>
  <c r="S2134" i="7"/>
  <c r="M99" i="7"/>
  <c r="N99" i="7" s="1"/>
  <c r="S99" i="7"/>
  <c r="M3670" i="7"/>
  <c r="N3670" i="7" s="1"/>
  <c r="O3670" i="7" s="1"/>
  <c r="S3670" i="7"/>
  <c r="M3097" i="7"/>
  <c r="N3097" i="7" s="1"/>
  <c r="S3097" i="7"/>
  <c r="M2901" i="7"/>
  <c r="N2901" i="7" s="1"/>
  <c r="O2901" i="7" s="1"/>
  <c r="S2901" i="7"/>
  <c r="M4447" i="7"/>
  <c r="N4447" i="7" s="1"/>
  <c r="O4447" i="7" s="1"/>
  <c r="M6127" i="7"/>
  <c r="N6127" i="7" s="1"/>
  <c r="O6127" i="7" s="1"/>
  <c r="M3061" i="7"/>
  <c r="N3061" i="7" s="1"/>
  <c r="O3061" i="7" s="1"/>
  <c r="S3061" i="7"/>
  <c r="M2618" i="7"/>
  <c r="N2618" i="7" s="1"/>
  <c r="O2618" i="7" s="1"/>
  <c r="S2618" i="7"/>
  <c r="M2050" i="7"/>
  <c r="N2050" i="7" s="1"/>
  <c r="O2050" i="7" s="1"/>
  <c r="S2050" i="7"/>
  <c r="M4709" i="7"/>
  <c r="N4709" i="7" s="1"/>
  <c r="O4709" i="7" s="1"/>
  <c r="M2414" i="7"/>
  <c r="N2414" i="7" s="1"/>
  <c r="O2414" i="7" s="1"/>
  <c r="M2014" i="7"/>
  <c r="N2014" i="7" s="1"/>
  <c r="O2014" i="7" s="1"/>
  <c r="M6302" i="7"/>
  <c r="M6078" i="7"/>
  <c r="N6078" i="7" s="1"/>
  <c r="O6078" i="7" s="1"/>
  <c r="M3658" i="7"/>
  <c r="N3658" i="7" s="1"/>
  <c r="O3658" i="7" s="1"/>
  <c r="S3658" i="7"/>
  <c r="M2514" i="7"/>
  <c r="N2514" i="7" s="1"/>
  <c r="O2514" i="7" s="1"/>
  <c r="S2514" i="7"/>
  <c r="M1652" i="7"/>
  <c r="N1652" i="7" s="1"/>
  <c r="O1652" i="7" s="1"/>
  <c r="S1652" i="7"/>
  <c r="M5076" i="7"/>
  <c r="N5076" i="7" s="1"/>
  <c r="O5076" i="7" s="1"/>
  <c r="S5076" i="7"/>
  <c r="M1020" i="7"/>
  <c r="N1020" i="7" s="1"/>
  <c r="O1020" i="7" s="1"/>
  <c r="S1020" i="7"/>
  <c r="M3486" i="7"/>
  <c r="S3486" i="7"/>
  <c r="M4143" i="7"/>
  <c r="N4143" i="7" s="1"/>
  <c r="O4143" i="7" s="1"/>
  <c r="M281" i="7"/>
  <c r="N281" i="7" s="1"/>
  <c r="O281" i="7" s="1"/>
  <c r="M5265" i="7"/>
  <c r="M2937" i="7"/>
  <c r="N2937" i="7" s="1"/>
  <c r="O2937" i="7" s="1"/>
  <c r="S2937" i="7"/>
  <c r="M1538" i="7"/>
  <c r="N1538" i="7" s="1"/>
  <c r="O1538" i="7" s="1"/>
  <c r="S1538" i="7"/>
  <c r="M5086" i="7"/>
  <c r="N5086" i="7" s="1"/>
  <c r="O5086" i="7" s="1"/>
  <c r="M5357" i="7"/>
  <c r="M3259" i="7"/>
  <c r="N3259" i="7" s="1"/>
  <c r="O3259" i="7" s="1"/>
  <c r="S3259" i="7"/>
  <c r="M5580" i="7"/>
  <c r="N5580" i="7" s="1"/>
  <c r="O5580" i="7" s="1"/>
  <c r="M5740" i="7"/>
  <c r="N5740" i="7" s="1"/>
  <c r="O5740" i="7" s="1"/>
  <c r="M5624" i="7"/>
  <c r="N5624" i="7" s="1"/>
  <c r="O5624" i="7" s="1"/>
  <c r="S5624" i="7"/>
  <c r="M2911" i="7"/>
  <c r="N2911" i="7" s="1"/>
  <c r="O2911" i="7" s="1"/>
  <c r="S2911" i="7"/>
  <c r="M2240" i="7"/>
  <c r="N2240" i="7" s="1"/>
  <c r="O2240" i="7" s="1"/>
  <c r="S2240" i="7"/>
  <c r="M23" i="7"/>
  <c r="N23" i="7" s="1"/>
  <c r="O23" i="7" s="1"/>
  <c r="S23" i="7"/>
  <c r="M4928" i="7"/>
  <c r="N4928" i="7" s="1"/>
  <c r="O4928" i="7" s="1"/>
  <c r="S4928" i="7"/>
  <c r="M3079" i="7"/>
  <c r="N3079" i="7" s="1"/>
  <c r="O3079" i="7" s="1"/>
  <c r="S3079" i="7"/>
  <c r="M2678" i="7"/>
  <c r="N2678" i="7" s="1"/>
  <c r="O2678" i="7" s="1"/>
  <c r="M4976" i="7"/>
  <c r="N4976" i="7" s="1"/>
  <c r="O4976" i="7" s="1"/>
  <c r="S4976" i="7"/>
  <c r="M5812" i="7"/>
  <c r="N5812" i="7" s="1"/>
  <c r="O5812" i="7" s="1"/>
  <c r="S5812" i="7"/>
  <c r="M4031" i="7"/>
  <c r="N4031" i="7" s="1"/>
  <c r="O4031" i="7" s="1"/>
  <c r="S4031" i="7"/>
  <c r="M1892" i="7"/>
  <c r="N1892" i="7" s="1"/>
  <c r="O1892" i="7" s="1"/>
  <c r="M3311" i="7"/>
  <c r="N3311" i="7" s="1"/>
  <c r="O3311" i="7" s="1"/>
  <c r="M3823" i="7"/>
  <c r="N3823" i="7" s="1"/>
  <c r="O3823" i="7" s="1"/>
  <c r="S3823" i="7"/>
  <c r="M1293" i="7"/>
  <c r="N1293" i="7" s="1"/>
  <c r="O1293" i="7" s="1"/>
  <c r="S1293" i="7"/>
  <c r="M519" i="7"/>
  <c r="S519" i="7"/>
  <c r="M335" i="7"/>
  <c r="N335" i="7" s="1"/>
  <c r="S335" i="7"/>
  <c r="M3238" i="7"/>
  <c r="N3238" i="7" s="1"/>
  <c r="O3238" i="7" s="1"/>
  <c r="S3238" i="7"/>
  <c r="M2588" i="7"/>
  <c r="N2588" i="7" s="1"/>
  <c r="O2588" i="7" s="1"/>
  <c r="S2588" i="7"/>
  <c r="M3527" i="7"/>
  <c r="N3527" i="7" s="1"/>
  <c r="O3527" i="7" s="1"/>
  <c r="S3527" i="7"/>
  <c r="M6399" i="7"/>
  <c r="N6399" i="7" s="1"/>
  <c r="O6399" i="7" s="1"/>
  <c r="S6399" i="7"/>
  <c r="M4460" i="7"/>
  <c r="N4460" i="7" s="1"/>
  <c r="O4460" i="7" s="1"/>
  <c r="S4460" i="7"/>
  <c r="M6209" i="7"/>
  <c r="N6209" i="7" s="1"/>
  <c r="O6209" i="7" s="1"/>
  <c r="S6209" i="7"/>
  <c r="M5848" i="7"/>
  <c r="N5848" i="7" s="1"/>
  <c r="O5848" i="7" s="1"/>
  <c r="S5848" i="7"/>
  <c r="M4629" i="7"/>
  <c r="N4629" i="7" s="1"/>
  <c r="O4629" i="7" s="1"/>
  <c r="S4629" i="7"/>
  <c r="M4848" i="7"/>
  <c r="S4848" i="7"/>
  <c r="M12" i="7"/>
  <c r="N12" i="7" s="1"/>
  <c r="O12" i="7" s="1"/>
  <c r="S12" i="7"/>
  <c r="M1061" i="7"/>
  <c r="N1061" i="7" s="1"/>
  <c r="O1061" i="7" s="1"/>
  <c r="S1061" i="7"/>
  <c r="M5979" i="7"/>
  <c r="N5979" i="7" s="1"/>
  <c r="O5979" i="7" s="1"/>
  <c r="S5979" i="7"/>
  <c r="M5924" i="7"/>
  <c r="S5924" i="7"/>
  <c r="M4340" i="7"/>
  <c r="S4340" i="7"/>
  <c r="M5458" i="7"/>
  <c r="M1824" i="7"/>
  <c r="N1824" i="7" s="1"/>
  <c r="O1824" i="7" s="1"/>
  <c r="S1824" i="7"/>
  <c r="M3395" i="7"/>
  <c r="N3395" i="7" s="1"/>
  <c r="O3395" i="7" s="1"/>
  <c r="S3395" i="7"/>
  <c r="M3351" i="7"/>
  <c r="N3351" i="7" s="1"/>
  <c r="O3351" i="7" s="1"/>
  <c r="S3351" i="7"/>
  <c r="M4609" i="7"/>
  <c r="N4609" i="7" s="1"/>
  <c r="O4609" i="7" s="1"/>
  <c r="S4609" i="7"/>
  <c r="M2036" i="7"/>
  <c r="N2036" i="7" s="1"/>
  <c r="O2036" i="7" s="1"/>
  <c r="S2036" i="7"/>
  <c r="M3539" i="7"/>
  <c r="N3539" i="7" s="1"/>
  <c r="O3539" i="7" s="1"/>
  <c r="S3539" i="7"/>
  <c r="M4380" i="7"/>
  <c r="N4380" i="7" s="1"/>
  <c r="O4380" i="7" s="1"/>
  <c r="M2008" i="7"/>
  <c r="N2008" i="7" s="1"/>
  <c r="O2008" i="7" s="1"/>
  <c r="M1225" i="7"/>
  <c r="N1225" i="7" s="1"/>
  <c r="O1225" i="7" s="1"/>
  <c r="M6177" i="7"/>
  <c r="S6177" i="7"/>
  <c r="M3595" i="7"/>
  <c r="N3595" i="7" s="1"/>
  <c r="O3595" i="7" s="1"/>
  <c r="S3595" i="7"/>
  <c r="M3523" i="7"/>
  <c r="S3523" i="7"/>
  <c r="M1329" i="7"/>
  <c r="N1329" i="7" s="1"/>
  <c r="O1329" i="7" s="1"/>
  <c r="S1329" i="7"/>
  <c r="M5944" i="7"/>
  <c r="S5944" i="7"/>
  <c r="M3603" i="7"/>
  <c r="N3603" i="7" s="1"/>
  <c r="O3603" i="7" s="1"/>
  <c r="M4248" i="7"/>
  <c r="N4248" i="7" s="1"/>
  <c r="O4248" i="7" s="1"/>
  <c r="M4904" i="7"/>
  <c r="M5877" i="7"/>
  <c r="N5877" i="7" s="1"/>
  <c r="O5877" i="7" s="1"/>
  <c r="S5877" i="7"/>
  <c r="M3908" i="7"/>
  <c r="N3908" i="7" s="1"/>
  <c r="O3908" i="7" s="1"/>
  <c r="S3908" i="7"/>
  <c r="M3863" i="7"/>
  <c r="N3863" i="7" s="1"/>
  <c r="O3863" i="7" s="1"/>
  <c r="S3863" i="7"/>
  <c r="M2324" i="7"/>
  <c r="N2324" i="7" s="1"/>
  <c r="O2324" i="7" s="1"/>
  <c r="M2084" i="7"/>
  <c r="N2084" i="7" s="1"/>
  <c r="O2084" i="7" s="1"/>
  <c r="S2084" i="7"/>
  <c r="M997" i="7"/>
  <c r="N997" i="7" s="1"/>
  <c r="O997" i="7" s="1"/>
  <c r="M5885" i="7"/>
  <c r="N5885" i="7" s="1"/>
  <c r="O5885" i="7" s="1"/>
  <c r="S5885" i="7"/>
  <c r="M3330" i="7"/>
  <c r="N3330" i="7" s="1"/>
  <c r="O3330" i="7" s="1"/>
  <c r="S3330" i="7"/>
  <c r="M1416" i="7"/>
  <c r="N1416" i="7" s="1"/>
  <c r="O1416" i="7" s="1"/>
  <c r="S1416" i="7"/>
  <c r="M5887" i="7"/>
  <c r="N5887" i="7" s="1"/>
  <c r="O5887" i="7" s="1"/>
  <c r="M3250" i="7"/>
  <c r="N3250" i="7" s="1"/>
  <c r="O3250" i="7" s="1"/>
  <c r="S3250" i="7"/>
  <c r="M1796" i="7"/>
  <c r="S1796" i="7"/>
  <c r="M5845" i="7"/>
  <c r="N5845" i="7" s="1"/>
  <c r="O5845" i="7" s="1"/>
  <c r="S5845" i="7"/>
  <c r="M5840" i="7"/>
  <c r="M3691" i="7"/>
  <c r="N3691" i="7" s="1"/>
  <c r="O3691" i="7" s="1"/>
  <c r="M3771" i="7"/>
  <c r="N3771" i="7" s="1"/>
  <c r="O3771" i="7" s="1"/>
  <c r="S3771" i="7"/>
  <c r="M2733" i="7"/>
  <c r="N2733" i="7" s="1"/>
  <c r="O2733" i="7" s="1"/>
  <c r="S2733" i="7"/>
  <c r="M3242" i="7"/>
  <c r="N3242" i="7" s="1"/>
  <c r="O3242" i="7" s="1"/>
  <c r="S3242" i="7"/>
  <c r="M2016" i="7"/>
  <c r="N2016" i="7" s="1"/>
  <c r="O2016" i="7" s="1"/>
  <c r="S2016" i="7"/>
  <c r="M4160" i="7"/>
  <c r="N4160" i="7" s="1"/>
  <c r="O4160" i="7" s="1"/>
  <c r="S4160" i="7"/>
  <c r="M4136" i="7"/>
  <c r="N4136" i="7" s="1"/>
  <c r="O4136" i="7" s="1"/>
  <c r="S4136" i="7"/>
  <c r="M705" i="7"/>
  <c r="N705" i="7" s="1"/>
  <c r="O705" i="7" s="1"/>
  <c r="S705" i="7"/>
  <c r="M1249" i="7"/>
  <c r="M5604" i="7"/>
  <c r="N5604" i="7" s="1"/>
  <c r="O5604" i="7" s="1"/>
  <c r="S5604" i="7"/>
  <c r="M3787" i="7"/>
  <c r="N3787" i="7" s="1"/>
  <c r="O3787" i="7" s="1"/>
  <c r="S3787" i="7"/>
  <c r="M1940" i="7"/>
  <c r="N1940" i="7" s="1"/>
  <c r="O1940" i="7" s="1"/>
  <c r="M3667" i="7"/>
  <c r="N3667" i="7" s="1"/>
  <c r="O3667" i="7" s="1"/>
  <c r="S3667" i="7"/>
  <c r="M3202" i="7"/>
  <c r="N3202" i="7" s="1"/>
  <c r="O3202" i="7" s="1"/>
  <c r="S3202" i="7"/>
  <c r="M4120" i="7"/>
  <c r="N4120" i="7" s="1"/>
  <c r="O4120" i="7" s="1"/>
  <c r="S4120" i="7"/>
  <c r="M207" i="7"/>
  <c r="N207" i="7" s="1"/>
  <c r="O207" i="7" s="1"/>
  <c r="S207" i="7"/>
  <c r="M6322" i="7"/>
  <c r="N6322" i="7" s="1"/>
  <c r="O6322" i="7" s="1"/>
  <c r="S6322" i="7"/>
  <c r="M3479" i="7"/>
  <c r="N3479" i="7" s="1"/>
  <c r="O3479" i="7" s="1"/>
  <c r="S3479" i="7"/>
  <c r="M5858" i="7"/>
  <c r="N5858" i="7" s="1"/>
  <c r="O5858" i="7" s="1"/>
  <c r="S5858" i="7"/>
  <c r="M5239" i="7"/>
  <c r="N5239" i="7" s="1"/>
  <c r="O5239" i="7" s="1"/>
  <c r="S5239" i="7"/>
  <c r="M1498" i="7"/>
  <c r="N1498" i="7" s="1"/>
  <c r="O1498" i="7" s="1"/>
  <c r="S1498" i="7"/>
  <c r="M3214" i="7"/>
  <c r="N3214" i="7" s="1"/>
  <c r="O3214" i="7" s="1"/>
  <c r="M471" i="7"/>
  <c r="N471" i="7" s="1"/>
  <c r="O471" i="7" s="1"/>
  <c r="S471" i="7"/>
  <c r="M824" i="7"/>
  <c r="N824" i="7" s="1"/>
  <c r="O824" i="7" s="1"/>
  <c r="S824" i="7"/>
  <c r="M3575" i="7"/>
  <c r="N3575" i="7" s="1"/>
  <c r="O3575" i="7" s="1"/>
  <c r="S3575" i="7"/>
  <c r="M2959" i="7"/>
  <c r="N2959" i="7" s="1"/>
  <c r="O2959" i="7" s="1"/>
  <c r="S2959" i="7"/>
  <c r="M1405" i="7"/>
  <c r="N1405" i="7" s="1"/>
  <c r="O1405" i="7" s="1"/>
  <c r="S1405" i="7"/>
  <c r="M3323" i="7"/>
  <c r="N3323" i="7" s="1"/>
  <c r="O3323" i="7" s="1"/>
  <c r="M66" i="7"/>
  <c r="N66" i="7" s="1"/>
  <c r="O66" i="7" s="1"/>
  <c r="S66" i="7"/>
  <c r="M3291" i="7"/>
  <c r="N3291" i="7" s="1"/>
  <c r="O3291" i="7" s="1"/>
  <c r="M4027" i="7"/>
  <c r="N4027" i="7" s="1"/>
  <c r="O4027" i="7" s="1"/>
  <c r="M1021" i="7"/>
  <c r="M3759" i="7"/>
  <c r="N3759" i="7" s="1"/>
  <c r="O3759" i="7" s="1"/>
  <c r="S3759" i="7"/>
  <c r="M5379" i="7"/>
  <c r="N5379" i="7" s="1"/>
  <c r="O5379" i="7" s="1"/>
  <c r="S5379" i="7"/>
  <c r="M3287" i="7"/>
  <c r="N3287" i="7" s="1"/>
  <c r="O3287" i="7" s="1"/>
  <c r="S3287" i="7"/>
  <c r="M1860" i="7"/>
  <c r="N1860" i="7" s="1"/>
  <c r="O1860" i="7" s="1"/>
  <c r="S1860" i="7"/>
  <c r="M5991" i="7"/>
  <c r="N5991" i="7" s="1"/>
  <c r="O5991" i="7" s="1"/>
  <c r="S5991" i="7"/>
  <c r="M3280" i="7"/>
  <c r="N3280" i="7" s="1"/>
  <c r="O3280" i="7" s="1"/>
  <c r="S3280" i="7"/>
  <c r="M1976" i="7"/>
  <c r="N1976" i="7" s="1"/>
  <c r="O1976" i="7" s="1"/>
  <c r="M1752" i="7"/>
  <c r="N1752" i="7" s="1"/>
  <c r="O1752" i="7" s="1"/>
  <c r="M3206" i="7"/>
  <c r="N3206" i="7" s="1"/>
  <c r="O3206" i="7" s="1"/>
  <c r="S3206" i="7"/>
  <c r="M2352" i="7"/>
  <c r="N2352" i="7" s="1"/>
  <c r="O2352" i="7" s="1"/>
  <c r="M2148" i="7"/>
  <c r="N2148" i="7" s="1"/>
  <c r="O2148" i="7" s="1"/>
  <c r="M5756" i="7"/>
  <c r="N5756" i="7" s="1"/>
  <c r="O5756" i="7" s="1"/>
  <c r="S5756" i="7"/>
  <c r="M3318" i="7"/>
  <c r="N3318" i="7" s="1"/>
  <c r="O3318" i="7" s="1"/>
  <c r="S3318" i="7"/>
  <c r="M4476" i="7"/>
  <c r="N4476" i="7" s="1"/>
  <c r="O4476" i="7" s="1"/>
  <c r="M3302" i="7"/>
  <c r="N3302" i="7" s="1"/>
  <c r="O3302" i="7" s="1"/>
  <c r="S3302" i="7"/>
  <c r="M2516" i="7"/>
  <c r="N2516" i="7" s="1"/>
  <c r="O2516" i="7" s="1"/>
  <c r="S2516" i="7"/>
  <c r="M4140" i="7"/>
  <c r="S4140" i="7"/>
  <c r="M2428" i="7"/>
  <c r="N2428" i="7" s="1"/>
  <c r="O2428" i="7" s="1"/>
  <c r="S2428" i="7"/>
  <c r="M3298" i="7"/>
  <c r="N3298" i="7" s="1"/>
  <c r="O3298" i="7" s="1"/>
  <c r="S3298" i="7"/>
  <c r="M3335" i="7"/>
  <c r="N3335" i="7" s="1"/>
  <c r="O3335" i="7" s="1"/>
  <c r="S3335" i="7"/>
  <c r="M737" i="7"/>
  <c r="N737" i="7" s="1"/>
  <c r="O737" i="7" s="1"/>
  <c r="S737" i="7"/>
  <c r="M42" i="7"/>
  <c r="N42" i="7" s="1"/>
  <c r="O42" i="7" s="1"/>
  <c r="S42" i="7"/>
  <c r="M4687" i="7"/>
  <c r="M828" i="7"/>
  <c r="N828" i="7" s="1"/>
  <c r="O828" i="7" s="1"/>
  <c r="M5072" i="7"/>
  <c r="N5072" i="7" s="1"/>
  <c r="O5072" i="7" s="1"/>
  <c r="M2677" i="7"/>
  <c r="N2677" i="7" s="1"/>
  <c r="O2677" i="7" s="1"/>
  <c r="M3339" i="7"/>
  <c r="M4324" i="7"/>
  <c r="N4324" i="7" s="1"/>
  <c r="O4324" i="7" s="1"/>
  <c r="S4324" i="7"/>
  <c r="M5478" i="7"/>
  <c r="N5478" i="7" s="1"/>
  <c r="O5478" i="7" s="1"/>
  <c r="S5478" i="7"/>
  <c r="M4512" i="7"/>
  <c r="N4512" i="7" s="1"/>
  <c r="O4512" i="7" s="1"/>
  <c r="M3083" i="7"/>
  <c r="N3083" i="7" s="1"/>
  <c r="O3083" i="7" s="1"/>
  <c r="M2156" i="7"/>
  <c r="N2156" i="7" s="1"/>
  <c r="O2156" i="7" s="1"/>
  <c r="S2156" i="7"/>
  <c r="M3455" i="7"/>
  <c r="N3455" i="7" s="1"/>
  <c r="O3455" i="7" s="1"/>
  <c r="S3455" i="7"/>
  <c r="M1193" i="7"/>
  <c r="N1193" i="7" s="1"/>
  <c r="O1193" i="7" s="1"/>
  <c r="S1193" i="7"/>
  <c r="M2600" i="7"/>
  <c r="N2600" i="7" s="1"/>
  <c r="O2600" i="7" s="1"/>
  <c r="S2600" i="7"/>
  <c r="M3304" i="7"/>
  <c r="N3304" i="7" s="1"/>
  <c r="O3304" i="7" s="1"/>
  <c r="S3304" i="7"/>
  <c r="M885" i="7"/>
  <c r="N885" i="7" s="1"/>
  <c r="O885" i="7" s="1"/>
  <c r="S885" i="7"/>
  <c r="M2919" i="7"/>
  <c r="N2919" i="7" s="1"/>
  <c r="O2919" i="7" s="1"/>
  <c r="S2919" i="7"/>
  <c r="M3819" i="7"/>
  <c r="N3819" i="7" s="1"/>
  <c r="O3819" i="7" s="1"/>
  <c r="M5829" i="7"/>
  <c r="N5829" i="7" s="1"/>
  <c r="O5829" i="7" s="1"/>
  <c r="S5829" i="7"/>
  <c r="M3871" i="7"/>
  <c r="N3871" i="7" s="1"/>
  <c r="O3871" i="7" s="1"/>
  <c r="M3148" i="7"/>
  <c r="N3148" i="7" s="1"/>
  <c r="O3148" i="7" s="1"/>
  <c r="M1804" i="7"/>
  <c r="N1804" i="7" s="1"/>
  <c r="O1804" i="7" s="1"/>
  <c r="M1432" i="7"/>
  <c r="N1432" i="7" s="1"/>
  <c r="O1432" i="7" s="1"/>
  <c r="M59" i="7"/>
  <c r="N59" i="7" s="1"/>
  <c r="O59" i="7" s="1"/>
  <c r="S59" i="7"/>
  <c r="M2701" i="7"/>
  <c r="N2701" i="7" s="1"/>
  <c r="O2701" i="7" s="1"/>
  <c r="S2701" i="7"/>
  <c r="M3226" i="7"/>
  <c r="S3226" i="7"/>
  <c r="M3331" i="7"/>
  <c r="N3331" i="7" s="1"/>
  <c r="O3331" i="7" s="1"/>
  <c r="M3443" i="7"/>
  <c r="N3443" i="7" s="1"/>
  <c r="O3443" i="7" s="1"/>
  <c r="M3308" i="7"/>
  <c r="N3308" i="7" s="1"/>
  <c r="O3308" i="7" s="1"/>
  <c r="S3308" i="7"/>
  <c r="M4116" i="7"/>
  <c r="N4116" i="7" s="1"/>
  <c r="O4116" i="7" s="1"/>
  <c r="M3336" i="7"/>
  <c r="N3336" i="7" s="1"/>
  <c r="O3336" i="7" s="1"/>
  <c r="S3336" i="7"/>
  <c r="M1401" i="7"/>
  <c r="N1401" i="7" s="1"/>
  <c r="O1401" i="7" s="1"/>
  <c r="S1401" i="7"/>
  <c r="M4610" i="7"/>
  <c r="N4610" i="7" s="1"/>
  <c r="O4610" i="7" s="1"/>
  <c r="M2887" i="7"/>
  <c r="N2887" i="7" s="1"/>
  <c r="O2887" i="7" s="1"/>
  <c r="M2260" i="7"/>
  <c r="N2260" i="7" s="1"/>
  <c r="O2260" i="7" s="1"/>
  <c r="M2923" i="7"/>
  <c r="N2923" i="7" s="1"/>
  <c r="O2923" i="7" s="1"/>
  <c r="M4292" i="7"/>
  <c r="N4292" i="7" s="1"/>
  <c r="O4292" i="7" s="1"/>
  <c r="S4292" i="7"/>
  <c r="M4376" i="7"/>
  <c r="N4376" i="7" s="1"/>
  <c r="O4376" i="7" s="1"/>
  <c r="S4376" i="7"/>
  <c r="M3467" i="7"/>
  <c r="N3467" i="7" s="1"/>
  <c r="O3467" i="7" s="1"/>
  <c r="M3067" i="7"/>
  <c r="M4148" i="7"/>
  <c r="N4148" i="7" s="1"/>
  <c r="O4148" i="7" s="1"/>
  <c r="M2220" i="7"/>
  <c r="N2220" i="7" s="1"/>
  <c r="O2220" i="7" s="1"/>
  <c r="M1936" i="7"/>
  <c r="N1936" i="7" s="1"/>
  <c r="O1936" i="7" s="1"/>
  <c r="S1936" i="7"/>
  <c r="M6234" i="7"/>
  <c r="N6234" i="7" s="1"/>
  <c r="O6234" i="7" s="1"/>
  <c r="M4352" i="7"/>
  <c r="N4352" i="7" s="1"/>
  <c r="O4352" i="7" s="1"/>
  <c r="M4500" i="7"/>
  <c r="N4500" i="7" s="1"/>
  <c r="O4500" i="7" s="1"/>
  <c r="M2208" i="7"/>
  <c r="N2208" i="7" s="1"/>
  <c r="O2208" i="7" s="1"/>
  <c r="M2947" i="7"/>
  <c r="N2947" i="7" s="1"/>
  <c r="O2947" i="7" s="1"/>
  <c r="M3295" i="7"/>
  <c r="N3295" i="7" s="1"/>
  <c r="O3295" i="7" s="1"/>
  <c r="S3295" i="7"/>
  <c r="M5712" i="7"/>
  <c r="N5712" i="7" s="1"/>
  <c r="O5712" i="7" s="1"/>
  <c r="S5712" i="7"/>
  <c r="M3342" i="7"/>
  <c r="N3342" i="7" s="1"/>
  <c r="O3342" i="7" s="1"/>
  <c r="S3342" i="7"/>
  <c r="M4059" i="7"/>
  <c r="N4059" i="7" s="1"/>
  <c r="O4059" i="7" s="1"/>
  <c r="M1181" i="7"/>
  <c r="N1181" i="7" s="1"/>
  <c r="O1181" i="7" s="1"/>
  <c r="S1181" i="7"/>
  <c r="M5850" i="7"/>
  <c r="N5850" i="7" s="1"/>
  <c r="M5716" i="7"/>
  <c r="N5716" i="7" s="1"/>
  <c r="O5716" i="7" s="1"/>
  <c r="S5716" i="7"/>
  <c r="M2116" i="7"/>
  <c r="N2116" i="7" s="1"/>
  <c r="O2116" i="7" s="1"/>
  <c r="S2116" i="7"/>
  <c r="M2662" i="7"/>
  <c r="M117" i="7"/>
  <c r="N117" i="7" s="1"/>
  <c r="O117" i="7" s="1"/>
  <c r="S117" i="7"/>
  <c r="M3963" i="7"/>
  <c r="M3979" i="7"/>
  <c r="S3979" i="7"/>
  <c r="M2424" i="7"/>
  <c r="N2424" i="7" s="1"/>
  <c r="O2424" i="7" s="1"/>
  <c r="S2424" i="7"/>
  <c r="M2536" i="7"/>
  <c r="S2536" i="7"/>
  <c r="M1109" i="7"/>
  <c r="N1109" i="7" s="1"/>
  <c r="O1109" i="7" s="1"/>
  <c r="S1109" i="7"/>
  <c r="M3471" i="7"/>
  <c r="S3471" i="7"/>
  <c r="M5846" i="7"/>
  <c r="N5846" i="7" s="1"/>
  <c r="O5846" i="7" s="1"/>
  <c r="S5846" i="7"/>
  <c r="M3655" i="7"/>
  <c r="N3655" i="7" s="1"/>
  <c r="O3655" i="7" s="1"/>
  <c r="S3655" i="7"/>
  <c r="M1884" i="7"/>
  <c r="N1884" i="7" s="1"/>
  <c r="O1884" i="7" s="1"/>
  <c r="S1884" i="7"/>
  <c r="M3307" i="7"/>
  <c r="N3307" i="7" s="1"/>
  <c r="O3307" i="7" s="1"/>
  <c r="M5664" i="7"/>
  <c r="N5664" i="7" s="1"/>
  <c r="O5664" i="7" s="1"/>
  <c r="S5664" i="7"/>
  <c r="M3607" i="7"/>
  <c r="N3607" i="7" s="1"/>
  <c r="O3607" i="7" s="1"/>
  <c r="S3607" i="7"/>
  <c r="M30" i="7"/>
  <c r="N30" i="7" s="1"/>
  <c r="O30" i="7" s="1"/>
  <c r="S30" i="7"/>
  <c r="M6358" i="7"/>
  <c r="N6358" i="7" s="1"/>
  <c r="O6358" i="7" s="1"/>
  <c r="S6358" i="7"/>
  <c r="M3791" i="7"/>
  <c r="N3791" i="7" s="1"/>
  <c r="O3791" i="7" s="1"/>
  <c r="S3791" i="7"/>
  <c r="M5132" i="7"/>
  <c r="N5132" i="7" s="1"/>
  <c r="O5132" i="7" s="1"/>
  <c r="S5132" i="7"/>
  <c r="M4524" i="7"/>
  <c r="N4524" i="7" s="1"/>
  <c r="O4524" i="7" s="1"/>
  <c r="S4524" i="7"/>
  <c r="M3807" i="7"/>
  <c r="N3807" i="7" s="1"/>
  <c r="O3807" i="7" s="1"/>
  <c r="S3807" i="7"/>
  <c r="M43" i="7"/>
  <c r="N43" i="7" s="1"/>
  <c r="O43" i="7" s="1"/>
  <c r="M5188" i="7"/>
  <c r="N5188" i="7" s="1"/>
  <c r="O5188" i="7" s="1"/>
  <c r="S5188" i="7"/>
  <c r="M3015" i="7"/>
  <c r="N3015" i="7" s="1"/>
  <c r="O3015" i="7" s="1"/>
  <c r="S3015" i="7"/>
  <c r="M1033" i="7"/>
  <c r="N1033" i="7" s="1"/>
  <c r="O1033" i="7" s="1"/>
  <c r="M4581" i="7"/>
  <c r="N4581" i="7" s="1"/>
  <c r="O4581" i="7" s="1"/>
  <c r="S4581" i="7"/>
  <c r="M1448" i="7"/>
  <c r="N1448" i="7" s="1"/>
  <c r="O1448" i="7" s="1"/>
  <c r="M689" i="7"/>
  <c r="N689" i="7" s="1"/>
  <c r="O689" i="7" s="1"/>
  <c r="S689" i="7"/>
  <c r="M5869" i="7"/>
  <c r="N5869" i="7" s="1"/>
  <c r="O5869" i="7" s="1"/>
  <c r="S5869" i="7"/>
  <c r="M741" i="7"/>
  <c r="N741" i="7" s="1"/>
  <c r="O741" i="7" s="1"/>
  <c r="M3192" i="7"/>
  <c r="N3192" i="7" s="1"/>
  <c r="O3192" i="7" s="1"/>
  <c r="S3192" i="7"/>
  <c r="M3244" i="7"/>
  <c r="N3244" i="7" s="1"/>
  <c r="O3244" i="7" s="1"/>
  <c r="S3244" i="7"/>
  <c r="M3683" i="7"/>
  <c r="N3683" i="7" s="1"/>
  <c r="O3683" i="7" s="1"/>
  <c r="M15" i="7"/>
  <c r="N15" i="7" s="1"/>
  <c r="O15" i="7" s="1"/>
  <c r="S15" i="7"/>
  <c r="M4256" i="7"/>
  <c r="N4256" i="7" s="1"/>
  <c r="O4256" i="7" s="1"/>
  <c r="S4256" i="7"/>
  <c r="M4626" i="7"/>
  <c r="N4626" i="7" s="1"/>
  <c r="O4626" i="7" s="1"/>
  <c r="M2709" i="7"/>
  <c r="N2709" i="7" s="1"/>
  <c r="O2709" i="7" s="1"/>
  <c r="M3099" i="7"/>
  <c r="N3099" i="7" s="1"/>
  <c r="O3099" i="7" s="1"/>
  <c r="M4589" i="7"/>
  <c r="N4589" i="7" s="1"/>
  <c r="O4589" i="7" s="1"/>
  <c r="M2955" i="7"/>
  <c r="N2955" i="7" s="1"/>
  <c r="O2955" i="7" s="1"/>
  <c r="S2955" i="7"/>
  <c r="M1245" i="7"/>
  <c r="N1245" i="7" s="1"/>
  <c r="O1245" i="7" s="1"/>
  <c r="S1245" i="7"/>
  <c r="M6181" i="7"/>
  <c r="N6181" i="7" s="1"/>
  <c r="O6181" i="7" s="1"/>
  <c r="M2316" i="7"/>
  <c r="N2316" i="7" s="1"/>
  <c r="O2316" i="7" s="1"/>
  <c r="S2316" i="7"/>
  <c r="M2488" i="7"/>
  <c r="S2488" i="7"/>
  <c r="M5596" i="7"/>
  <c r="N5596" i="7" s="1"/>
  <c r="O5596" i="7" s="1"/>
  <c r="S5596" i="7"/>
  <c r="M3936" i="7"/>
  <c r="N3936" i="7" s="1"/>
  <c r="O3936" i="7" s="1"/>
  <c r="M713" i="7"/>
  <c r="N713" i="7" s="1"/>
  <c r="O713" i="7" s="1"/>
  <c r="S713" i="7"/>
  <c r="M2284" i="7"/>
  <c r="N2284" i="7" s="1"/>
  <c r="O2284" i="7" s="1"/>
  <c r="S2284" i="7"/>
  <c r="M3103" i="7"/>
  <c r="N3103" i="7" s="1"/>
  <c r="O3103" i="7" s="1"/>
  <c r="M1005" i="7"/>
  <c r="N1005" i="7" s="1"/>
  <c r="O1005" i="7" s="1"/>
  <c r="M1780" i="7"/>
  <c r="N1780" i="7" s="1"/>
  <c r="O1780" i="7" s="1"/>
  <c r="M2666" i="7"/>
  <c r="N2666" i="7" s="1"/>
  <c r="O2666" i="7" s="1"/>
  <c r="S2666" i="7"/>
  <c r="M5124" i="7"/>
  <c r="N5124" i="7" s="1"/>
  <c r="O5124" i="7" s="1"/>
  <c r="M6065" i="7"/>
  <c r="N6065" i="7" s="1"/>
  <c r="O6065" i="7" s="1"/>
  <c r="M4948" i="7"/>
  <c r="N4948" i="7" s="1"/>
  <c r="O4948" i="7" s="1"/>
  <c r="S4948" i="7"/>
  <c r="M6113" i="7"/>
  <c r="N6113" i="7" s="1"/>
  <c r="O6113" i="7" s="1"/>
  <c r="M3924" i="7"/>
  <c r="N3924" i="7" s="1"/>
  <c r="O3924" i="7" s="1"/>
  <c r="M4039" i="7"/>
  <c r="N4039" i="7" s="1"/>
  <c r="O4039" i="7" s="1"/>
  <c r="S4039" i="7"/>
  <c r="M2685" i="7"/>
  <c r="N2685" i="7" s="1"/>
  <c r="O2685" i="7" s="1"/>
  <c r="S2685" i="7"/>
  <c r="M2995" i="7"/>
  <c r="N2995" i="7" s="1"/>
  <c r="O2995" i="7" s="1"/>
  <c r="S2995" i="7"/>
  <c r="M3675" i="7"/>
  <c r="N3675" i="7" s="1"/>
  <c r="O3675" i="7" s="1"/>
  <c r="M2412" i="7"/>
  <c r="N2412" i="7" s="1"/>
  <c r="O2412" i="7" s="1"/>
  <c r="S2412" i="7"/>
  <c r="M5696" i="7"/>
  <c r="N5696" i="7" s="1"/>
  <c r="O5696" i="7" s="1"/>
  <c r="S5696" i="7"/>
  <c r="M5343" i="7"/>
  <c r="N5343" i="7" s="1"/>
  <c r="O5343" i="7" s="1"/>
  <c r="S5343" i="7"/>
  <c r="M3959" i="7"/>
  <c r="N3959" i="7" s="1"/>
  <c r="O3959" i="7" s="1"/>
  <c r="S3959" i="7"/>
  <c r="M4184" i="7"/>
  <c r="N4184" i="7" s="1"/>
  <c r="O4184" i="7" s="1"/>
  <c r="M5032" i="7"/>
  <c r="N5032" i="7" s="1"/>
  <c r="O5032" i="7" s="1"/>
  <c r="M4164" i="7"/>
  <c r="M1856" i="7"/>
  <c r="N1856" i="7" s="1"/>
  <c r="O1856" i="7" s="1"/>
  <c r="M2152" i="7"/>
  <c r="N2152" i="7" s="1"/>
  <c r="O2152" i="7" s="1"/>
  <c r="S2152" i="7"/>
  <c r="M5355" i="7"/>
  <c r="N5355" i="7" s="1"/>
  <c r="O5355" i="7" s="1"/>
  <c r="M6185" i="7"/>
  <c r="N6185" i="7" s="1"/>
  <c r="O6185" i="7" s="1"/>
  <c r="S6185" i="7"/>
  <c r="M2140" i="7"/>
  <c r="N2140" i="7" s="1"/>
  <c r="O2140" i="7" s="1"/>
  <c r="M3276" i="7"/>
  <c r="N3276" i="7" s="1"/>
  <c r="O3276" i="7" s="1"/>
  <c r="S3276" i="7"/>
  <c r="M3651" i="7"/>
  <c r="N3651" i="7" s="1"/>
  <c r="O3651" i="7" s="1"/>
  <c r="M697" i="7"/>
  <c r="N697" i="7" s="1"/>
  <c r="O697" i="7" s="1"/>
  <c r="S697" i="7"/>
  <c r="M4372" i="7"/>
  <c r="N4372" i="7" s="1"/>
  <c r="O4372" i="7" s="1"/>
  <c r="S4372" i="7"/>
  <c r="M1888" i="7"/>
  <c r="N1888" i="7" s="1"/>
  <c r="O1888" i="7" s="1"/>
  <c r="M1153" i="7"/>
  <c r="N1153" i="7" s="1"/>
  <c r="O1153" i="7" s="1"/>
  <c r="M5482" i="7"/>
  <c r="N5482" i="7" s="1"/>
  <c r="O5482" i="7" s="1"/>
  <c r="M1770" i="7"/>
  <c r="N1770" i="7" s="1"/>
  <c r="O1770" i="7" s="1"/>
  <c r="S1770" i="7"/>
  <c r="M1916" i="7"/>
  <c r="N1916" i="7" s="1"/>
  <c r="O1916" i="7" s="1"/>
  <c r="S1916" i="7"/>
  <c r="M1828" i="7"/>
  <c r="N1828" i="7" s="1"/>
  <c r="S1828" i="7"/>
  <c r="M4436" i="7"/>
  <c r="S4436" i="7"/>
  <c r="M5684" i="7"/>
  <c r="N5684" i="7" s="1"/>
  <c r="O5684" i="7" s="1"/>
  <c r="S5684" i="7"/>
  <c r="M4472" i="7"/>
  <c r="N4472" i="7" s="1"/>
  <c r="O4472" i="7" s="1"/>
  <c r="S4472" i="7"/>
  <c r="M3247" i="7"/>
  <c r="N3247" i="7" s="1"/>
  <c r="O3247" i="7" s="1"/>
  <c r="S3247" i="7"/>
  <c r="M4368" i="7"/>
  <c r="N4368" i="7" s="1"/>
  <c r="O4368" i="7" s="1"/>
  <c r="S4368" i="7"/>
  <c r="M2072" i="7"/>
  <c r="N2072" i="7" s="1"/>
  <c r="O2072" i="7" s="1"/>
  <c r="S2072" i="7"/>
  <c r="M5971" i="7"/>
  <c r="N5971" i="7" s="1"/>
  <c r="O5971" i="7" s="1"/>
  <c r="M5168" i="7"/>
  <c r="N5168" i="7" s="1"/>
  <c r="O5168" i="7" s="1"/>
  <c r="S5168" i="7"/>
  <c r="M2312" i="7"/>
  <c r="N2312" i="7" s="1"/>
  <c r="O2312" i="7" s="1"/>
  <c r="S2312" i="7"/>
  <c r="M3150" i="7"/>
  <c r="N3150" i="7" s="1"/>
  <c r="O3150" i="7" s="1"/>
  <c r="S3150" i="7"/>
  <c r="M2935" i="7"/>
  <c r="N2935" i="7" s="1"/>
  <c r="O2935" i="7" s="1"/>
  <c r="S2935" i="7"/>
  <c r="M1053" i="7"/>
  <c r="N1053" i="7" s="1"/>
  <c r="O1053" i="7" s="1"/>
  <c r="S1053" i="7"/>
  <c r="M1924" i="7"/>
  <c r="N1924" i="7" s="1"/>
  <c r="O1924" i="7" s="1"/>
  <c r="S1924" i="7"/>
  <c r="M4856" i="7"/>
  <c r="N4856" i="7" s="1"/>
  <c r="O4856" i="7" s="1"/>
  <c r="S4856" i="7"/>
  <c r="M3985" i="7"/>
  <c r="N3985" i="7" s="1"/>
  <c r="O3985" i="7" s="1"/>
  <c r="S3985" i="7"/>
  <c r="M5968" i="7"/>
  <c r="N5968" i="7" s="1"/>
  <c r="O5968" i="7" s="1"/>
  <c r="S5968" i="7"/>
  <c r="M1157" i="7"/>
  <c r="N1157" i="7" s="1"/>
  <c r="O1157" i="7" s="1"/>
  <c r="S1157" i="7"/>
  <c r="M3407" i="7"/>
  <c r="N3407" i="7" s="1"/>
  <c r="O3407" i="7" s="1"/>
  <c r="S3407" i="7"/>
  <c r="M6213" i="7"/>
  <c r="N6213" i="7" s="1"/>
  <c r="O6213" i="7" s="1"/>
  <c r="S6213" i="7"/>
  <c r="M5080" i="7"/>
  <c r="N5080" i="7" s="1"/>
  <c r="O5080" i="7" s="1"/>
  <c r="S5080" i="7"/>
  <c r="M4204" i="7"/>
  <c r="N4204" i="7" s="1"/>
  <c r="O4204" i="7" s="1"/>
  <c r="S4204" i="7"/>
  <c r="M725" i="7"/>
  <c r="N725" i="7" s="1"/>
  <c r="O725" i="7" s="1"/>
  <c r="S725" i="7"/>
  <c r="M5116" i="7"/>
  <c r="N5116" i="7" s="1"/>
  <c r="O5116" i="7" s="1"/>
  <c r="S5116" i="7"/>
  <c r="M6225" i="7"/>
  <c r="N6225" i="7" s="1"/>
  <c r="O6225" i="7" s="1"/>
  <c r="S6225" i="7"/>
  <c r="M3248" i="7"/>
  <c r="N3248" i="7" s="1"/>
  <c r="O3248" i="7" s="1"/>
  <c r="S3248" i="7"/>
  <c r="M5156" i="7"/>
  <c r="N5156" i="7" s="1"/>
  <c r="O5156" i="7" s="1"/>
  <c r="S5156" i="7"/>
  <c r="M4428" i="7"/>
  <c r="N4428" i="7" s="1"/>
  <c r="O4428" i="7" s="1"/>
  <c r="S4428" i="7"/>
  <c r="M1217" i="7"/>
  <c r="N1217" i="7" s="1"/>
  <c r="O1217" i="7" s="1"/>
  <c r="S1217" i="7"/>
  <c r="M5808" i="7"/>
  <c r="N5808" i="7" s="1"/>
  <c r="O5808" i="7" s="1"/>
  <c r="S5808" i="7"/>
  <c r="M3904" i="7"/>
  <c r="N3904" i="7" s="1"/>
  <c r="O3904" i="7" s="1"/>
  <c r="S3904" i="7"/>
  <c r="M3136" i="7"/>
  <c r="N3136" i="7" s="1"/>
  <c r="O3136" i="7" s="1"/>
  <c r="S3136" i="7"/>
  <c r="M3107" i="7"/>
  <c r="N3107" i="7" s="1"/>
  <c r="O3107" i="7" s="1"/>
  <c r="S3107" i="7"/>
  <c r="M2120" i="7"/>
  <c r="N2120" i="7" s="1"/>
  <c r="O2120" i="7" s="1"/>
  <c r="S2120" i="7"/>
  <c r="M3290" i="7"/>
  <c r="N3290" i="7" s="1"/>
  <c r="O3290" i="7" s="1"/>
  <c r="S3290" i="7"/>
  <c r="M2192" i="7"/>
  <c r="N2192" i="7" s="1"/>
  <c r="O2192" i="7" s="1"/>
  <c r="S2192" i="7"/>
  <c r="M929" i="7"/>
  <c r="N929" i="7" s="1"/>
  <c r="O929" i="7" s="1"/>
  <c r="S929" i="7"/>
  <c r="M5720" i="7"/>
  <c r="N5720" i="7" s="1"/>
  <c r="O5720" i="7" s="1"/>
  <c r="S5720" i="7"/>
  <c r="M2392" i="7"/>
  <c r="N2392" i="7" s="1"/>
  <c r="O2392" i="7" s="1"/>
  <c r="S2392" i="7"/>
  <c r="M4084" i="7"/>
  <c r="N4084" i="7" s="1"/>
  <c r="O4084" i="7" s="1"/>
  <c r="S4084" i="7"/>
  <c r="M4080" i="7"/>
  <c r="N4080" i="7" s="1"/>
  <c r="O4080" i="7" s="1"/>
  <c r="S4080" i="7"/>
  <c r="M3939" i="7"/>
  <c r="N3939" i="7" s="1"/>
  <c r="O3939" i="7" s="1"/>
  <c r="S3939" i="7"/>
  <c r="M4874" i="7"/>
  <c r="N4874" i="7" s="1"/>
  <c r="O4874" i="7" s="1"/>
  <c r="S4874" i="7"/>
  <c r="M4593" i="7"/>
  <c r="N4593" i="7" s="1"/>
  <c r="O4593" i="7" s="1"/>
  <c r="S4593" i="7"/>
  <c r="M5068" i="7"/>
  <c r="N5068" i="7" s="1"/>
  <c r="O5068" i="7" s="1"/>
  <c r="S5068" i="7"/>
  <c r="M973" i="7"/>
  <c r="N973" i="7" s="1"/>
  <c r="O973" i="7" s="1"/>
  <c r="S973" i="7"/>
  <c r="M4559" i="7"/>
  <c r="N4559" i="7" s="1"/>
  <c r="O4559" i="7" s="1"/>
  <c r="S4559" i="7"/>
  <c r="M1680" i="7"/>
  <c r="N1680" i="7" s="1"/>
  <c r="O1680" i="7" s="1"/>
  <c r="S1680" i="7"/>
  <c r="M10" i="7"/>
  <c r="N10" i="7" s="1"/>
  <c r="O10" i="7" s="1"/>
  <c r="S10" i="7"/>
  <c r="M3889" i="7"/>
  <c r="N3889" i="7" s="1"/>
  <c r="O3889" i="7" s="1"/>
  <c r="S3889" i="7"/>
  <c r="M6070" i="7"/>
  <c r="N6070" i="7" s="1"/>
  <c r="O6070" i="7" s="1"/>
  <c r="S6070" i="7"/>
  <c r="M2644" i="7"/>
  <c r="N2644" i="7" s="1"/>
  <c r="O2644" i="7" s="1"/>
  <c r="S2644" i="7"/>
  <c r="M2320" i="7"/>
  <c r="N2320" i="7" s="1"/>
  <c r="O2320" i="7" s="1"/>
  <c r="S2320" i="7"/>
  <c r="M2292" i="7"/>
  <c r="N2292" i="7" s="1"/>
  <c r="O2292" i="7" s="1"/>
  <c r="S2292" i="7"/>
  <c r="M5644" i="7"/>
  <c r="N5644" i="7" s="1"/>
  <c r="O5644" i="7" s="1"/>
  <c r="S5644" i="7"/>
  <c r="M2088" i="7"/>
  <c r="N2088" i="7" s="1"/>
  <c r="O2088" i="7" s="1"/>
  <c r="S2088" i="7"/>
  <c r="M6387" i="7"/>
  <c r="N6387" i="7" s="1"/>
  <c r="O6387" i="7" s="1"/>
  <c r="S6387" i="7"/>
  <c r="M4000" i="7"/>
  <c r="N4000" i="7" s="1"/>
  <c r="O4000" i="7" s="1"/>
  <c r="S4000" i="7"/>
  <c r="M2963" i="7"/>
  <c r="N2963" i="7" s="1"/>
  <c r="O2963" i="7" s="1"/>
  <c r="S2963" i="7"/>
  <c r="M2012" i="7"/>
  <c r="N2012" i="7" s="1"/>
  <c r="O2012" i="7" s="1"/>
  <c r="S2012" i="7"/>
  <c r="M733" i="7"/>
  <c r="N733" i="7" s="1"/>
  <c r="O733" i="7" s="1"/>
  <c r="S733" i="7"/>
  <c r="M5339" i="7"/>
  <c r="N5339" i="7" s="1"/>
  <c r="O5339" i="7" s="1"/>
  <c r="S5339" i="7"/>
  <c r="M5004" i="7"/>
  <c r="N5004" i="7" s="1"/>
  <c r="O5004" i="7" s="1"/>
  <c r="S5004" i="7"/>
  <c r="M4051" i="7"/>
  <c r="N4051" i="7" s="1"/>
  <c r="O4051" i="7" s="1"/>
  <c r="S4051" i="7"/>
  <c r="M2180" i="7"/>
  <c r="N2180" i="7" s="1"/>
  <c r="O2180" i="7" s="1"/>
  <c r="S2180" i="7"/>
  <c r="M1503" i="7"/>
  <c r="N1503" i="7" s="1"/>
  <c r="O1503" i="7" s="1"/>
  <c r="S1503" i="7"/>
  <c r="M2805" i="7"/>
  <c r="N2805" i="7" s="1"/>
  <c r="O2805" i="7" s="1"/>
  <c r="P2805" i="7" s="1"/>
  <c r="Q2805" i="7" s="1"/>
  <c r="R2805" i="7" s="1"/>
  <c r="S2805" i="7"/>
  <c r="P5753" i="7"/>
  <c r="Q5753" i="7" s="1"/>
  <c r="R5753" i="7" s="1"/>
  <c r="P3052" i="7"/>
  <c r="Q3052" i="7" s="1"/>
  <c r="R3052" i="7" s="1"/>
  <c r="P6428" i="7"/>
  <c r="Q6428" i="7" s="1"/>
  <c r="R6428" i="7" s="1"/>
  <c r="P6138" i="7"/>
  <c r="Q6138" i="7" s="1"/>
  <c r="R6138" i="7" s="1"/>
  <c r="P4177" i="7"/>
  <c r="Q4177" i="7" s="1"/>
  <c r="R4177" i="7" s="1"/>
  <c r="P4618" i="7"/>
  <c r="Q4618" i="7" s="1"/>
  <c r="R4618" i="7" s="1"/>
  <c r="P5316" i="7"/>
  <c r="Q5316" i="7" s="1"/>
  <c r="R5316" i="7" s="1"/>
  <c r="P5767" i="7"/>
  <c r="Q5767" i="7" s="1"/>
  <c r="R5767" i="7" s="1"/>
  <c r="P4014" i="7"/>
  <c r="Q4014" i="7" s="1"/>
  <c r="R4014" i="7" s="1"/>
  <c r="P4370" i="7"/>
  <c r="Q4370" i="7" s="1"/>
  <c r="R4370" i="7" s="1"/>
  <c r="P3002" i="7"/>
  <c r="Q3002" i="7" s="1"/>
  <c r="R3002" i="7" s="1"/>
  <c r="P2265" i="7"/>
  <c r="Q2265" i="7" s="1"/>
  <c r="R2265" i="7" s="1"/>
  <c r="P1711" i="7"/>
  <c r="Q1711" i="7" s="1"/>
  <c r="R1711" i="7" s="1"/>
  <c r="P863" i="7"/>
  <c r="Q863" i="7" s="1"/>
  <c r="R863" i="7" s="1"/>
  <c r="P5729" i="7"/>
  <c r="Q5729" i="7" s="1"/>
  <c r="R5729" i="7" s="1"/>
  <c r="P3224" i="7"/>
  <c r="Q3224" i="7" s="1"/>
  <c r="R3224" i="7" s="1"/>
  <c r="P4579" i="7"/>
  <c r="Q4579" i="7" s="1"/>
  <c r="R4579" i="7" s="1"/>
  <c r="P1668" i="7"/>
  <c r="Q1668" i="7" s="1"/>
  <c r="R1668" i="7" s="1"/>
  <c r="P551" i="7"/>
  <c r="Q551" i="7" s="1"/>
  <c r="R551" i="7" s="1"/>
  <c r="P1700" i="7"/>
  <c r="Q1700" i="7" s="1"/>
  <c r="R1700" i="7" s="1"/>
  <c r="P333" i="7"/>
  <c r="Q333" i="7" s="1"/>
  <c r="R333" i="7" s="1"/>
  <c r="P529" i="7"/>
  <c r="Q529" i="7" s="1"/>
  <c r="R529" i="7" s="1"/>
  <c r="P6091" i="7"/>
  <c r="Q6091" i="7" s="1"/>
  <c r="R6091" i="7" s="1"/>
  <c r="P5221" i="7"/>
  <c r="Q5221" i="7" s="1"/>
  <c r="R5221" i="7" s="1"/>
  <c r="P233" i="7"/>
  <c r="Q233" i="7" s="1"/>
  <c r="R233" i="7" s="1"/>
  <c r="P591" i="7"/>
  <c r="Q591" i="7" s="1"/>
  <c r="R591" i="7" s="1"/>
  <c r="P485" i="7"/>
  <c r="Q485" i="7" s="1"/>
  <c r="R485" i="7" s="1"/>
  <c r="P6249" i="7"/>
  <c r="Q6249" i="7" s="1"/>
  <c r="R6249" i="7" s="1"/>
  <c r="P511" i="7"/>
  <c r="Q511" i="7" s="1"/>
  <c r="R511" i="7" s="1"/>
  <c r="P4803" i="7"/>
  <c r="Q4803" i="7" s="1"/>
  <c r="R4803" i="7" s="1"/>
  <c r="P3176" i="7"/>
  <c r="Q3176" i="7" s="1"/>
  <c r="R3176" i="7" s="1"/>
  <c r="P3122" i="7"/>
  <c r="Q3122" i="7" s="1"/>
  <c r="R3122" i="7" s="1"/>
  <c r="P1672" i="7"/>
  <c r="Q1672" i="7" s="1"/>
  <c r="R1672" i="7" s="1"/>
  <c r="P5452" i="7"/>
  <c r="Q5452" i="7" s="1"/>
  <c r="R5452" i="7" s="1"/>
  <c r="P1716" i="7"/>
  <c r="Q1716" i="7" s="1"/>
  <c r="R1716" i="7" s="1"/>
  <c r="P3884" i="7"/>
  <c r="Q3884" i="7" s="1"/>
  <c r="R3884" i="7" s="1"/>
  <c r="P381" i="7"/>
  <c r="Q381" i="7" s="1"/>
  <c r="R381" i="7" s="1"/>
  <c r="P294" i="7"/>
  <c r="Q294" i="7" s="1"/>
  <c r="R294" i="7" s="1"/>
  <c r="P715" i="7"/>
  <c r="Q715" i="7" s="1"/>
  <c r="R715" i="7" s="1"/>
  <c r="P6085" i="7"/>
  <c r="Q6085" i="7" s="1"/>
  <c r="R6085" i="7" s="1"/>
  <c r="P5484" i="7"/>
  <c r="Q5484" i="7" s="1"/>
  <c r="R5484" i="7" s="1"/>
  <c r="P2879" i="7"/>
  <c r="Q2879" i="7" s="1"/>
  <c r="R2879" i="7" s="1"/>
  <c r="P6307" i="7"/>
  <c r="Q6307" i="7" s="1"/>
  <c r="R6307" i="7" s="1"/>
  <c r="P5847" i="7"/>
  <c r="Q5847" i="7" s="1"/>
  <c r="R5847" i="7" s="1"/>
  <c r="P5089" i="7"/>
  <c r="Q5089" i="7" s="1"/>
  <c r="R5089" i="7" s="1"/>
  <c r="P5538" i="7"/>
  <c r="Q5538" i="7" s="1"/>
  <c r="R5538" i="7" s="1"/>
  <c r="P6067" i="7"/>
  <c r="Q6067" i="7" s="1"/>
  <c r="R6067" i="7" s="1"/>
  <c r="P663" i="7"/>
  <c r="Q663" i="7" s="1"/>
  <c r="R663" i="7" s="1"/>
  <c r="P4061" i="7"/>
  <c r="Q4061" i="7" s="1"/>
  <c r="R4061" i="7" s="1"/>
  <c r="P4037" i="7"/>
  <c r="Q4037" i="7" s="1"/>
  <c r="R4037" i="7" s="1"/>
  <c r="P4819" i="7"/>
  <c r="Q4819" i="7" s="1"/>
  <c r="R4819" i="7" s="1"/>
  <c r="P3949" i="7"/>
  <c r="Q3949" i="7" s="1"/>
  <c r="R3949" i="7" s="1"/>
  <c r="P355" i="7"/>
  <c r="Q355" i="7" s="1"/>
  <c r="R355" i="7" s="1"/>
  <c r="P5939" i="7"/>
  <c r="Q5939" i="7" s="1"/>
  <c r="R5939" i="7" s="1"/>
  <c r="P4835" i="7"/>
  <c r="Q4835" i="7" s="1"/>
  <c r="R4835" i="7" s="1"/>
  <c r="P1532" i="7"/>
  <c r="Q1532" i="7" s="1"/>
  <c r="R1532" i="7" s="1"/>
  <c r="P1730" i="7"/>
  <c r="Q1730" i="7" s="1"/>
  <c r="R1730" i="7" s="1"/>
  <c r="P527" i="7"/>
  <c r="Q527" i="7" s="1"/>
  <c r="R527" i="7" s="1"/>
  <c r="P531" i="7"/>
  <c r="Q531" i="7" s="1"/>
  <c r="R531" i="7" s="1"/>
  <c r="P667" i="7"/>
  <c r="Q667" i="7" s="1"/>
  <c r="R667" i="7" s="1"/>
  <c r="P5522" i="7"/>
  <c r="Q5522" i="7" s="1"/>
  <c r="R5522" i="7" s="1"/>
  <c r="P1195" i="7"/>
  <c r="Q1195" i="7" s="1"/>
  <c r="R1195" i="7" s="1"/>
  <c r="P5863" i="7"/>
  <c r="Q5863" i="7" s="1"/>
  <c r="R5863" i="7" s="1"/>
  <c r="P5023" i="7"/>
  <c r="Q5023" i="7" s="1"/>
  <c r="R5023" i="7" s="1"/>
  <c r="P3621" i="7"/>
  <c r="Q3621" i="7" s="1"/>
  <c r="R3621" i="7" s="1"/>
  <c r="P2950" i="7"/>
  <c r="Q2950" i="7" s="1"/>
  <c r="R2950" i="7" s="1"/>
  <c r="P1975" i="7"/>
  <c r="Q1975" i="7" s="1"/>
  <c r="R1975" i="7" s="1"/>
  <c r="P5300" i="7"/>
  <c r="Q5300" i="7" s="1"/>
  <c r="R5300" i="7" s="1"/>
  <c r="P3405" i="7"/>
  <c r="Q3405" i="7" s="1"/>
  <c r="R3405" i="7" s="1"/>
  <c r="P5623" i="7"/>
  <c r="Q5623" i="7" s="1"/>
  <c r="R5623" i="7" s="1"/>
  <c r="P5003" i="7"/>
  <c r="Q5003" i="7" s="1"/>
  <c r="R5003" i="7" s="1"/>
  <c r="P3066" i="7"/>
  <c r="Q3066" i="7" s="1"/>
  <c r="R3066" i="7" s="1"/>
  <c r="P3361" i="7"/>
  <c r="Q3361" i="7" s="1"/>
  <c r="R3361" i="7" s="1"/>
  <c r="P2309" i="7"/>
  <c r="Q2309" i="7" s="1"/>
  <c r="R2309" i="7" s="1"/>
  <c r="P2283" i="7"/>
  <c r="Q2283" i="7" s="1"/>
  <c r="R2283" i="7" s="1"/>
  <c r="P2115" i="7"/>
  <c r="Q2115" i="7" s="1"/>
  <c r="R2115" i="7" s="1"/>
  <c r="P5635" i="7"/>
  <c r="Q5635" i="7" s="1"/>
  <c r="R5635" i="7" s="1"/>
  <c r="P2786" i="7"/>
  <c r="Q2786" i="7" s="1"/>
  <c r="R2786" i="7" s="1"/>
  <c r="P1159" i="7"/>
  <c r="Q1159" i="7" s="1"/>
  <c r="R1159" i="7" s="1"/>
  <c r="P5647" i="7"/>
  <c r="Q5647" i="7" s="1"/>
  <c r="R5647" i="7" s="1"/>
  <c r="P5757" i="7"/>
  <c r="Q5757" i="7" s="1"/>
  <c r="R5757" i="7" s="1"/>
  <c r="P4106" i="7"/>
  <c r="Q4106" i="7" s="1"/>
  <c r="R4106" i="7" s="1"/>
  <c r="P1959" i="7"/>
  <c r="Q1959" i="7" s="1"/>
  <c r="R1959" i="7" s="1"/>
  <c r="P2209" i="7"/>
  <c r="Q2209" i="7" s="1"/>
  <c r="R2209" i="7" s="1"/>
  <c r="P5412" i="7"/>
  <c r="Q5412" i="7" s="1"/>
  <c r="R5412" i="7" s="1"/>
  <c r="P2349" i="7"/>
  <c r="Q2349" i="7" s="1"/>
  <c r="R2349" i="7" s="1"/>
  <c r="P4050" i="7"/>
  <c r="Q4050" i="7" s="1"/>
  <c r="R4050" i="7" s="1"/>
  <c r="P2567" i="7"/>
  <c r="Q2567" i="7" s="1"/>
  <c r="R2567" i="7" s="1"/>
  <c r="P2818" i="7"/>
  <c r="Q2818" i="7" s="1"/>
  <c r="R2818" i="7" s="1"/>
  <c r="P1179" i="7"/>
  <c r="Q1179" i="7" s="1"/>
  <c r="R1179" i="7" s="1"/>
  <c r="P2033" i="7"/>
  <c r="Q2033" i="7" s="1"/>
  <c r="R2033" i="7" s="1"/>
  <c r="P5103" i="7"/>
  <c r="Q5103" i="7" s="1"/>
  <c r="R5103" i="7" s="1"/>
  <c r="P2750" i="7"/>
  <c r="Q2750" i="7" s="1"/>
  <c r="R2750" i="7" s="1"/>
  <c r="P1967" i="7"/>
  <c r="Q1967" i="7" s="1"/>
  <c r="R1967" i="7" s="1"/>
  <c r="P1997" i="7"/>
  <c r="Q1997" i="7" s="1"/>
  <c r="R1997" i="7" s="1"/>
  <c r="P5556" i="7"/>
  <c r="Q5556" i="7" s="1"/>
  <c r="R5556" i="7" s="1"/>
  <c r="P2387" i="7"/>
  <c r="Q2387" i="7" s="1"/>
  <c r="R2387" i="7" s="1"/>
  <c r="P5898" i="7"/>
  <c r="Q5898" i="7" s="1"/>
  <c r="R5898" i="7" s="1"/>
  <c r="P5839" i="7"/>
  <c r="Q5839" i="7" s="1"/>
  <c r="R5839" i="7" s="1"/>
  <c r="P3962" i="7"/>
  <c r="Q3962" i="7" s="1"/>
  <c r="R3962" i="7" s="1"/>
  <c r="P2475" i="7"/>
  <c r="Q2475" i="7" s="1"/>
  <c r="R2475" i="7" s="1"/>
  <c r="P5645" i="7"/>
  <c r="Q5645" i="7" s="1"/>
  <c r="R5645" i="7" s="1"/>
  <c r="P5649" i="7"/>
  <c r="Q5649" i="7" s="1"/>
  <c r="R5649" i="7" s="1"/>
  <c r="P5161" i="7"/>
  <c r="Q5161" i="7" s="1"/>
  <c r="R5161" i="7" s="1"/>
  <c r="P2543" i="7"/>
  <c r="Q2543" i="7" s="1"/>
  <c r="R2543" i="7" s="1"/>
  <c r="P2545" i="7"/>
  <c r="Q2545" i="7" s="1"/>
  <c r="R2545" i="7" s="1"/>
  <c r="P5005" i="7"/>
  <c r="Q5005" i="7" s="1"/>
  <c r="R5005" i="7" s="1"/>
  <c r="P2061" i="7"/>
  <c r="Q2061" i="7" s="1"/>
  <c r="R2061" i="7" s="1"/>
  <c r="P5181" i="7"/>
  <c r="Q5181" i="7" s="1"/>
  <c r="R5181" i="7" s="1"/>
  <c r="P5079" i="7"/>
  <c r="Q5079" i="7" s="1"/>
  <c r="R5079" i="7" s="1"/>
  <c r="P3845" i="7"/>
  <c r="Q3845" i="7" s="1"/>
  <c r="R3845" i="7" s="1"/>
  <c r="P4054" i="7"/>
  <c r="Q4054" i="7" s="1"/>
  <c r="R4054" i="7" s="1"/>
  <c r="P2095" i="7"/>
  <c r="Q2095" i="7" s="1"/>
  <c r="R2095" i="7" s="1"/>
  <c r="P2770" i="7"/>
  <c r="Q2770" i="7" s="1"/>
  <c r="R2770" i="7" s="1"/>
  <c r="P3261" i="7"/>
  <c r="Q3261" i="7" s="1"/>
  <c r="R3261" i="7" s="1"/>
  <c r="P1887" i="7"/>
  <c r="Q1887" i="7" s="1"/>
  <c r="R1887" i="7" s="1"/>
  <c r="P2541" i="7"/>
  <c r="Q2541" i="7" s="1"/>
  <c r="R2541" i="7" s="1"/>
  <c r="P224" i="7"/>
  <c r="Q224" i="7" s="1"/>
  <c r="R224" i="7" s="1"/>
  <c r="P2081" i="7"/>
  <c r="Q2081" i="7" s="1"/>
  <c r="R2081" i="7" s="1"/>
  <c r="P4458" i="7"/>
  <c r="Q4458" i="7" s="1"/>
  <c r="R4458" i="7" s="1"/>
  <c r="P456" i="7"/>
  <c r="Q456" i="7" s="1"/>
  <c r="R456" i="7" s="1"/>
  <c r="P2657" i="7"/>
  <c r="Q2657" i="7" s="1"/>
  <c r="R2657" i="7" s="1"/>
  <c r="P1099" i="7"/>
  <c r="Q1099" i="7" s="1"/>
  <c r="R1099" i="7" s="1"/>
  <c r="N3011" i="7"/>
  <c r="O3011" i="7" s="1"/>
  <c r="P91" i="7"/>
  <c r="Q91" i="7" s="1"/>
  <c r="R91" i="7" s="1"/>
  <c r="P1747" i="7"/>
  <c r="Q1747" i="7" s="1"/>
  <c r="R1747" i="7" s="1"/>
  <c r="P6214" i="7"/>
  <c r="Q6214" i="7" s="1"/>
  <c r="R6214" i="7" s="1"/>
  <c r="P3392" i="7"/>
  <c r="Q3392" i="7" s="1"/>
  <c r="R3392" i="7" s="1"/>
  <c r="P3938" i="7"/>
  <c r="Q3938" i="7" s="1"/>
  <c r="R3938" i="7" s="1"/>
  <c r="P1731" i="7"/>
  <c r="Q1731" i="7" s="1"/>
  <c r="R1731" i="7" s="1"/>
  <c r="P5653" i="7"/>
  <c r="Q5653" i="7" s="1"/>
  <c r="R5653" i="7" s="1"/>
  <c r="P2944" i="7"/>
  <c r="Q2944" i="7" s="1"/>
  <c r="R2944" i="7" s="1"/>
  <c r="P1775" i="7"/>
  <c r="Q1775" i="7" s="1"/>
  <c r="R1775" i="7" s="1"/>
  <c r="P5679" i="7"/>
  <c r="Q5679" i="7" s="1"/>
  <c r="R5679" i="7" s="1"/>
  <c r="P6094" i="7"/>
  <c r="Q6094" i="7" s="1"/>
  <c r="R6094" i="7" s="1"/>
  <c r="P4999" i="7"/>
  <c r="Q4999" i="7" s="1"/>
  <c r="R4999" i="7" s="1"/>
  <c r="P1537" i="7"/>
  <c r="Q1537" i="7" s="1"/>
  <c r="R1537" i="7" s="1"/>
  <c r="P2453" i="7"/>
  <c r="Q2453" i="7" s="1"/>
  <c r="R2453" i="7" s="1"/>
  <c r="P6086" i="7"/>
  <c r="Q6086" i="7" s="1"/>
  <c r="R6086" i="7" s="1"/>
  <c r="P2930" i="7"/>
  <c r="Q2930" i="7" s="1"/>
  <c r="R2930" i="7" s="1"/>
  <c r="P1355" i="7"/>
  <c r="Q1355" i="7" s="1"/>
  <c r="R1355" i="7" s="1"/>
  <c r="P6284" i="7"/>
  <c r="Q6284" i="7" s="1"/>
  <c r="R6284" i="7" s="1"/>
  <c r="P5011" i="7"/>
  <c r="Q5011" i="7" s="1"/>
  <c r="R5011" i="7" s="1"/>
  <c r="P2485" i="7"/>
  <c r="Q2485" i="7" s="1"/>
  <c r="R2485" i="7" s="1"/>
  <c r="P2335" i="7"/>
  <c r="Q2335" i="7" s="1"/>
  <c r="R2335" i="7" s="1"/>
  <c r="P1759" i="7"/>
  <c r="Q1759" i="7" s="1"/>
  <c r="R1759" i="7" s="1"/>
  <c r="P1665" i="7"/>
  <c r="Q1665" i="7" s="1"/>
  <c r="R1665" i="7" s="1"/>
  <c r="P3984" i="7"/>
  <c r="Q3984" i="7" s="1"/>
  <c r="R3984" i="7" s="1"/>
  <c r="P3084" i="7"/>
  <c r="Q3084" i="7" s="1"/>
  <c r="R3084" i="7" s="1"/>
  <c r="P2762" i="7"/>
  <c r="Q2762" i="7" s="1"/>
  <c r="R2762" i="7" s="1"/>
  <c r="P3004" i="7"/>
  <c r="Q3004" i="7" s="1"/>
  <c r="R3004" i="7" s="1"/>
  <c r="P1755" i="7"/>
  <c r="Q1755" i="7" s="1"/>
  <c r="R1755" i="7" s="1"/>
  <c r="P2679" i="7"/>
  <c r="Q2679" i="7" s="1"/>
  <c r="R2679" i="7" s="1"/>
  <c r="P1226" i="7"/>
  <c r="Q1226" i="7" s="1"/>
  <c r="R1226" i="7" s="1"/>
  <c r="P1631" i="7"/>
  <c r="Q1631" i="7" s="1"/>
  <c r="R1631" i="7" s="1"/>
  <c r="P1126" i="7"/>
  <c r="Q1126" i="7" s="1"/>
  <c r="R1126" i="7" s="1"/>
  <c r="P645" i="7"/>
  <c r="Q645" i="7" s="1"/>
  <c r="R645" i="7" s="1"/>
  <c r="P2232" i="7"/>
  <c r="Q2232" i="7" s="1"/>
  <c r="R2232" i="7" s="1"/>
  <c r="P4841" i="7"/>
  <c r="Q4841" i="7" s="1"/>
  <c r="R4841" i="7" s="1"/>
  <c r="P1054" i="7"/>
  <c r="Q1054" i="7" s="1"/>
  <c r="R1054" i="7" s="1"/>
  <c r="P934" i="7"/>
  <c r="Q934" i="7" s="1"/>
  <c r="R934" i="7" s="1"/>
  <c r="P950" i="7"/>
  <c r="Q950" i="7" s="1"/>
  <c r="R950" i="7" s="1"/>
  <c r="P6413" i="7"/>
  <c r="Q6413" i="7" s="1"/>
  <c r="R6413" i="7" s="1"/>
  <c r="P4857" i="7"/>
  <c r="Q4857" i="7" s="1"/>
  <c r="R4857" i="7" s="1"/>
  <c r="P926" i="7"/>
  <c r="Q926" i="7" s="1"/>
  <c r="R926" i="7" s="1"/>
  <c r="P1560" i="7"/>
  <c r="Q1560" i="7" s="1"/>
  <c r="R1560" i="7" s="1"/>
  <c r="P4062" i="7"/>
  <c r="Q4062" i="7" s="1"/>
  <c r="R4062" i="7" s="1"/>
  <c r="P4987" i="7"/>
  <c r="Q4987" i="7" s="1"/>
  <c r="R4987" i="7" s="1"/>
  <c r="P2089" i="7"/>
  <c r="Q2089" i="7" s="1"/>
  <c r="R2089" i="7" s="1"/>
  <c r="P2639" i="7"/>
  <c r="Q2639" i="7" s="1"/>
  <c r="R2639" i="7" s="1"/>
  <c r="P1521" i="7"/>
  <c r="Q1521" i="7" s="1"/>
  <c r="R1521" i="7" s="1"/>
  <c r="P4161" i="7"/>
  <c r="Q4161" i="7" s="1"/>
  <c r="R4161" i="7" s="1"/>
  <c r="P5625" i="7"/>
  <c r="Q5625" i="7" s="1"/>
  <c r="R5625" i="7" s="1"/>
  <c r="P3036" i="7"/>
  <c r="Q3036" i="7" s="1"/>
  <c r="R3036" i="7" s="1"/>
  <c r="P3273" i="7"/>
  <c r="Q3273" i="7" s="1"/>
  <c r="R3273" i="7" s="1"/>
  <c r="P2561" i="7"/>
  <c r="Q2561" i="7" s="1"/>
  <c r="R2561" i="7" s="1"/>
  <c r="P5033" i="7"/>
  <c r="Q5033" i="7" s="1"/>
  <c r="R5033" i="7" s="1"/>
  <c r="P4967" i="7"/>
  <c r="Q4967" i="7" s="1"/>
  <c r="R4967" i="7" s="1"/>
  <c r="P3605" i="7"/>
  <c r="Q3605" i="7" s="1"/>
  <c r="R3605" i="7" s="1"/>
  <c r="P3353" i="7"/>
  <c r="Q3353" i="7" s="1"/>
  <c r="R3353" i="7" s="1"/>
  <c r="P1275" i="7"/>
  <c r="Q1275" i="7" s="1"/>
  <c r="R1275" i="7" s="1"/>
  <c r="P5555" i="7"/>
  <c r="Q5555" i="7" s="1"/>
  <c r="R5555" i="7" s="1"/>
  <c r="P5352" i="7"/>
  <c r="Q5352" i="7" s="1"/>
  <c r="R5352" i="7" s="1"/>
  <c r="P6317" i="7"/>
  <c r="Q6317" i="7" s="1"/>
  <c r="R6317" i="7" s="1"/>
  <c r="P2643" i="7"/>
  <c r="Q2643" i="7" s="1"/>
  <c r="R2643" i="7" s="1"/>
  <c r="P1977" i="7"/>
  <c r="Q1977" i="7" s="1"/>
  <c r="R1977" i="7" s="1"/>
  <c r="P5609" i="7"/>
  <c r="Q5609" i="7" s="1"/>
  <c r="R5609" i="7" s="1"/>
  <c r="P5051" i="7"/>
  <c r="Q5051" i="7" s="1"/>
  <c r="R5051" i="7" s="1"/>
  <c r="P2934" i="7"/>
  <c r="Q2934" i="7" s="1"/>
  <c r="R2934" i="7" s="1"/>
  <c r="P815" i="7"/>
  <c r="Q815" i="7" s="1"/>
  <c r="R815" i="7" s="1"/>
  <c r="P2177" i="7"/>
  <c r="Q2177" i="7" s="1"/>
  <c r="R2177" i="7" s="1"/>
  <c r="P5268" i="7"/>
  <c r="Q5268" i="7" s="1"/>
  <c r="R5268" i="7" s="1"/>
  <c r="P6321" i="7"/>
  <c r="Q6321" i="7" s="1"/>
  <c r="R6321" i="7" s="1"/>
  <c r="P2455" i="7"/>
  <c r="Q2455" i="7" s="1"/>
  <c r="R2455" i="7" s="1"/>
  <c r="P3581" i="7"/>
  <c r="Q3581" i="7" s="1"/>
  <c r="R3581" i="7" s="1"/>
  <c r="P5041" i="7"/>
  <c r="Q5041" i="7" s="1"/>
  <c r="R5041" i="7" s="1"/>
  <c r="P3509" i="7"/>
  <c r="Q3509" i="7" s="1"/>
  <c r="R3509" i="7" s="1"/>
  <c r="P3317" i="7"/>
  <c r="Q3317" i="7" s="1"/>
  <c r="R3317" i="7" s="1"/>
  <c r="P2589" i="7"/>
  <c r="Q2589" i="7" s="1"/>
  <c r="R2589" i="7" s="1"/>
  <c r="P6130" i="7"/>
  <c r="Q6130" i="7" s="1"/>
  <c r="R6130" i="7" s="1"/>
  <c r="P2204" i="7"/>
  <c r="Q2204" i="7" s="1"/>
  <c r="R2204" i="7" s="1"/>
  <c r="P5344" i="7"/>
  <c r="Q5344" i="7" s="1"/>
  <c r="R5344" i="7" s="1"/>
  <c r="P2379" i="7"/>
  <c r="Q2379" i="7" s="1"/>
  <c r="R2379" i="7" s="1"/>
  <c r="P5336" i="7"/>
  <c r="Q5336" i="7" s="1"/>
  <c r="R5336" i="7" s="1"/>
  <c r="P2339" i="7"/>
  <c r="Q2339" i="7" s="1"/>
  <c r="R2339" i="7" s="1"/>
  <c r="P5815" i="7"/>
  <c r="Q5815" i="7" s="1"/>
  <c r="R5815" i="7" s="1"/>
  <c r="P6361" i="7"/>
  <c r="Q6361" i="7" s="1"/>
  <c r="R6361" i="7" s="1"/>
  <c r="P5697" i="7"/>
  <c r="Q5697" i="7" s="1"/>
  <c r="R5697" i="7" s="1"/>
  <c r="P4430" i="7"/>
  <c r="Q4430" i="7" s="1"/>
  <c r="R4430" i="7" s="1"/>
  <c r="P2970" i="7"/>
  <c r="Q2970" i="7" s="1"/>
  <c r="R2970" i="7" s="1"/>
  <c r="P2565" i="7"/>
  <c r="Q2565" i="7" s="1"/>
  <c r="R2565" i="7" s="1"/>
  <c r="P6345" i="7"/>
  <c r="Q6345" i="7" s="1"/>
  <c r="R6345" i="7" s="1"/>
  <c r="P5039" i="7"/>
  <c r="Q5039" i="7" s="1"/>
  <c r="R5039" i="7" s="1"/>
  <c r="P2407" i="7"/>
  <c r="Q2407" i="7" s="1"/>
  <c r="R2407" i="7" s="1"/>
  <c r="P4098" i="7"/>
  <c r="Q4098" i="7" s="1"/>
  <c r="R4098" i="7" s="1"/>
  <c r="P2045" i="7"/>
  <c r="Q2045" i="7" s="1"/>
  <c r="R2045" i="7" s="1"/>
  <c r="P5665" i="7"/>
  <c r="Q5665" i="7" s="1"/>
  <c r="R5665" i="7" s="1"/>
  <c r="P2473" i="7"/>
  <c r="Q2473" i="7" s="1"/>
  <c r="R2473" i="7" s="1"/>
  <c r="P4186" i="7"/>
  <c r="Q4186" i="7" s="1"/>
  <c r="R4186" i="7" s="1"/>
  <c r="P2215" i="7"/>
  <c r="Q2215" i="7" s="1"/>
  <c r="R2215" i="7" s="1"/>
  <c r="P1219" i="7"/>
  <c r="Q1219" i="7" s="1"/>
  <c r="R1219" i="7" s="1"/>
  <c r="P3092" i="7"/>
  <c r="Q3092" i="7" s="1"/>
  <c r="R3092" i="7" s="1"/>
  <c r="P2842" i="7"/>
  <c r="Q2842" i="7" s="1"/>
  <c r="R2842" i="7" s="1"/>
  <c r="P2888" i="7"/>
  <c r="Q2888" i="7" s="1"/>
  <c r="R2888" i="7" s="1"/>
  <c r="P2187" i="7"/>
  <c r="Q2187" i="7" s="1"/>
  <c r="R2187" i="7" s="1"/>
  <c r="P3316" i="7"/>
  <c r="Q3316" i="7" s="1"/>
  <c r="R3316" i="7" s="1"/>
  <c r="P5531" i="7"/>
  <c r="Q5531" i="7" s="1"/>
  <c r="R5531" i="7" s="1"/>
  <c r="P2503" i="7"/>
  <c r="Q2503" i="7" s="1"/>
  <c r="R2503" i="7" s="1"/>
  <c r="P2409" i="7"/>
  <c r="Q2409" i="7" s="1"/>
  <c r="R2409" i="7" s="1"/>
  <c r="P5591" i="7"/>
  <c r="Q5591" i="7" s="1"/>
  <c r="R5591" i="7" s="1"/>
  <c r="P3348" i="7"/>
  <c r="Q3348" i="7" s="1"/>
  <c r="R3348" i="7" s="1"/>
  <c r="P4170" i="7"/>
  <c r="Q4170" i="7" s="1"/>
  <c r="R4170" i="7" s="1"/>
  <c r="P2015" i="7"/>
  <c r="Q2015" i="7" s="1"/>
  <c r="R2015" i="7" s="1"/>
  <c r="P5510" i="7"/>
  <c r="Q5510" i="7" s="1"/>
  <c r="R5510" i="7" s="1"/>
  <c r="P4338" i="7"/>
  <c r="Q4338" i="7" s="1"/>
  <c r="R4338" i="7" s="1"/>
  <c r="P2597" i="7"/>
  <c r="Q2597" i="7" s="1"/>
  <c r="R2597" i="7" s="1"/>
  <c r="P5119" i="7"/>
  <c r="Q5119" i="7" s="1"/>
  <c r="R5119" i="7" s="1"/>
  <c r="P2936" i="7"/>
  <c r="Q2936" i="7" s="1"/>
  <c r="R2936" i="7" s="1"/>
  <c r="P3082" i="7"/>
  <c r="Q3082" i="7" s="1"/>
  <c r="R3082" i="7" s="1"/>
  <c r="P875" i="7"/>
  <c r="Q875" i="7" s="1"/>
  <c r="R875" i="7" s="1"/>
  <c r="P5749" i="7"/>
  <c r="Q5749" i="7" s="1"/>
  <c r="R5749" i="7" s="1"/>
  <c r="P3112" i="7"/>
  <c r="Q3112" i="7" s="1"/>
  <c r="R3112" i="7" s="1"/>
  <c r="P2778" i="7"/>
  <c r="Q2778" i="7" s="1"/>
  <c r="R2778" i="7" s="1"/>
  <c r="P6369" i="7"/>
  <c r="Q6369" i="7" s="1"/>
  <c r="R6369" i="7" s="1"/>
  <c r="P3229" i="7"/>
  <c r="Q3229" i="7" s="1"/>
  <c r="R3229" i="7" s="1"/>
  <c r="P2974" i="7"/>
  <c r="Q2974" i="7" s="1"/>
  <c r="R2974" i="7" s="1"/>
  <c r="P1905" i="7"/>
  <c r="Q1905" i="7" s="1"/>
  <c r="R1905" i="7" s="1"/>
  <c r="P1545" i="7"/>
  <c r="Q1545" i="7" s="1"/>
  <c r="R1545" i="7" s="1"/>
  <c r="P1030" i="7"/>
  <c r="Q1030" i="7" s="1"/>
  <c r="R1030" i="7" s="1"/>
  <c r="P6412" i="7"/>
  <c r="Q6412" i="7" s="1"/>
  <c r="R6412" i="7" s="1"/>
  <c r="P1238" i="7"/>
  <c r="Q1238" i="7" s="1"/>
  <c r="R1238" i="7" s="1"/>
  <c r="P5244" i="7"/>
  <c r="Q5244" i="7" s="1"/>
  <c r="R5244" i="7" s="1"/>
  <c r="P2356" i="7"/>
  <c r="Q2356" i="7" s="1"/>
  <c r="R2356" i="7" s="1"/>
  <c r="P1366" i="7"/>
  <c r="Q1366" i="7" s="1"/>
  <c r="R1366" i="7" s="1"/>
  <c r="P240" i="7"/>
  <c r="Q240" i="7" s="1"/>
  <c r="R240" i="7" s="1"/>
  <c r="P2107" i="7"/>
  <c r="Q2107" i="7" s="1"/>
  <c r="R2107" i="7" s="1"/>
  <c r="P1022" i="7"/>
  <c r="Q1022" i="7" s="1"/>
  <c r="R1022" i="7" s="1"/>
  <c r="P1398" i="7"/>
  <c r="Q1398" i="7" s="1"/>
  <c r="R1398" i="7" s="1"/>
  <c r="P85" i="7"/>
  <c r="Q85" i="7" s="1"/>
  <c r="R85" i="7" s="1"/>
  <c r="P6380" i="7"/>
  <c r="Q6380" i="7" s="1"/>
  <c r="R6380" i="7" s="1"/>
  <c r="P890" i="7"/>
  <c r="Q890" i="7" s="1"/>
  <c r="R890" i="7" s="1"/>
  <c r="P1609" i="7"/>
  <c r="Q1609" i="7" s="1"/>
  <c r="R1609" i="7" s="1"/>
  <c r="P4305" i="7"/>
  <c r="Q4305" i="7" s="1"/>
  <c r="R4305" i="7" s="1"/>
  <c r="P2137" i="7"/>
  <c r="Q2137" i="7" s="1"/>
  <c r="R2137" i="7" s="1"/>
  <c r="P2571" i="7"/>
  <c r="Q2571" i="7" s="1"/>
  <c r="R2571" i="7" s="1"/>
  <c r="P6178" i="7"/>
  <c r="Q6178" i="7" s="1"/>
  <c r="R6178" i="7" s="1"/>
  <c r="P4045" i="7"/>
  <c r="Q4045" i="7" s="1"/>
  <c r="R4045" i="7" s="1"/>
  <c r="P5009" i="7"/>
  <c r="Q5009" i="7" s="1"/>
  <c r="R5009" i="7" s="1"/>
  <c r="P2495" i="7"/>
  <c r="Q2495" i="7" s="1"/>
  <c r="R2495" i="7" s="1"/>
  <c r="P2029" i="7"/>
  <c r="Q2029" i="7" s="1"/>
  <c r="R2029" i="7" s="1"/>
  <c r="P4961" i="7"/>
  <c r="Q4961" i="7" s="1"/>
  <c r="R4961" i="7" s="1"/>
  <c r="P6389" i="7"/>
  <c r="Q6389" i="7" s="1"/>
  <c r="R6389" i="7" s="1"/>
  <c r="P2814" i="7"/>
  <c r="Q2814" i="7" s="1"/>
  <c r="R2814" i="7" s="1"/>
  <c r="P3313" i="7"/>
  <c r="Q3313" i="7" s="1"/>
  <c r="R3313" i="7" s="1"/>
  <c r="P2383" i="7"/>
  <c r="Q2383" i="7" s="1"/>
  <c r="R2383" i="7" s="1"/>
  <c r="P1295" i="7"/>
  <c r="Q1295" i="7" s="1"/>
  <c r="R1295" i="7" s="1"/>
  <c r="P5755" i="7"/>
  <c r="Q5755" i="7" s="1"/>
  <c r="R5755" i="7" s="1"/>
  <c r="P2635" i="7"/>
  <c r="Q2635" i="7" s="1"/>
  <c r="R2635" i="7" s="1"/>
  <c r="P1719" i="7"/>
  <c r="Q1719" i="7" s="1"/>
  <c r="R1719" i="7" s="1"/>
  <c r="P5747" i="7"/>
  <c r="Q5747" i="7" s="1"/>
  <c r="R5747" i="7" s="1"/>
  <c r="P3389" i="7"/>
  <c r="Q3389" i="7" s="1"/>
  <c r="R3389" i="7" s="1"/>
  <c r="P2515" i="7"/>
  <c r="Q2515" i="7" s="1"/>
  <c r="R2515" i="7" s="1"/>
  <c r="P5615" i="7"/>
  <c r="Q5615" i="7" s="1"/>
  <c r="R5615" i="7" s="1"/>
  <c r="P3950" i="7"/>
  <c r="Q3950" i="7" s="1"/>
  <c r="R3950" i="7" s="1"/>
  <c r="P859" i="7"/>
  <c r="Q859" i="7" s="1"/>
  <c r="R859" i="7" s="1"/>
  <c r="P4965" i="7"/>
  <c r="Q4965" i="7" s="1"/>
  <c r="R4965" i="7" s="1"/>
  <c r="P5159" i="7"/>
  <c r="Q5159" i="7" s="1"/>
  <c r="R5159" i="7" s="1"/>
  <c r="P3821" i="7"/>
  <c r="Q3821" i="7" s="1"/>
  <c r="R3821" i="7" s="1"/>
  <c r="P2555" i="7"/>
  <c r="Q2555" i="7" s="1"/>
  <c r="R2555" i="7" s="1"/>
  <c r="P2834" i="7"/>
  <c r="Q2834" i="7" s="1"/>
  <c r="R2834" i="7" s="1"/>
  <c r="P1387" i="7"/>
  <c r="Q1387" i="7" s="1"/>
  <c r="R1387" i="7" s="1"/>
  <c r="P6218" i="7"/>
  <c r="Q6218" i="7" s="1"/>
  <c r="R6218" i="7" s="1"/>
  <c r="P3922" i="7"/>
  <c r="Q3922" i="7" s="1"/>
  <c r="R3922" i="7" s="1"/>
  <c r="P5113" i="7"/>
  <c r="Q5113" i="7" s="1"/>
  <c r="R5113" i="7" s="1"/>
  <c r="P2287" i="7"/>
  <c r="Q2287" i="7" s="1"/>
  <c r="R2287" i="7" s="1"/>
  <c r="P1839" i="7"/>
  <c r="Q1839" i="7" s="1"/>
  <c r="R1839" i="7" s="1"/>
  <c r="P5735" i="7"/>
  <c r="Q5735" i="7" s="1"/>
  <c r="R5735" i="7" s="1"/>
  <c r="P3249" i="7"/>
  <c r="Q3249" i="7" s="1"/>
  <c r="R3249" i="7" s="1"/>
  <c r="P2159" i="7"/>
  <c r="Q2159" i="7" s="1"/>
  <c r="R2159" i="7" s="1"/>
  <c r="P834" i="7"/>
  <c r="Q834" i="7" s="1"/>
  <c r="R834" i="7" s="1"/>
  <c r="P6285" i="7"/>
  <c r="Q6285" i="7" s="1"/>
  <c r="R6285" i="7" s="1"/>
  <c r="P2603" i="7"/>
  <c r="Q2603" i="7" s="1"/>
  <c r="R2603" i="7" s="1"/>
  <c r="P5802" i="7"/>
  <c r="Q5802" i="7" s="1"/>
  <c r="R5802" i="7" s="1"/>
  <c r="P2894" i="7"/>
  <c r="Q2894" i="7" s="1"/>
  <c r="R2894" i="7" s="1"/>
  <c r="P6309" i="7"/>
  <c r="Q6309" i="7" s="1"/>
  <c r="R6309" i="7" s="1"/>
  <c r="P5589" i="7"/>
  <c r="Q5589" i="7" s="1"/>
  <c r="R5589" i="7" s="1"/>
  <c r="P4162" i="7"/>
  <c r="Q4162" i="7" s="1"/>
  <c r="R4162" i="7" s="1"/>
  <c r="P1569" i="7"/>
  <c r="Q1569" i="7" s="1"/>
  <c r="R1569" i="7" s="1"/>
  <c r="P1235" i="7"/>
  <c r="Q1235" i="7" s="1"/>
  <c r="R1235" i="7" s="1"/>
  <c r="P5001" i="7"/>
  <c r="Q5001" i="7" s="1"/>
  <c r="R5001" i="7" s="1"/>
  <c r="P2441" i="7"/>
  <c r="Q2441" i="7" s="1"/>
  <c r="R2441" i="7" s="1"/>
  <c r="P1853" i="7"/>
  <c r="Q1853" i="7" s="1"/>
  <c r="R1853" i="7" s="1"/>
  <c r="P2343" i="7"/>
  <c r="Q2343" i="7" s="1"/>
  <c r="R2343" i="7" s="1"/>
  <c r="P1791" i="7"/>
  <c r="Q1791" i="7" s="1"/>
  <c r="R1791" i="7" s="1"/>
  <c r="P79" i="7"/>
  <c r="Q79" i="7" s="1"/>
  <c r="R79" i="7" s="1"/>
  <c r="P5105" i="7"/>
  <c r="Q5105" i="7" s="1"/>
  <c r="R5105" i="7" s="1"/>
  <c r="P1889" i="7"/>
  <c r="Q1889" i="7" s="1"/>
  <c r="R1889" i="7" s="1"/>
  <c r="P3709" i="7"/>
  <c r="Q3709" i="7" s="1"/>
  <c r="R3709" i="7" s="1"/>
  <c r="P1311" i="7"/>
  <c r="Q1311" i="7" s="1"/>
  <c r="R1311" i="7" s="1"/>
  <c r="P3064" i="7"/>
  <c r="Q3064" i="7" s="1"/>
  <c r="R3064" i="7" s="1"/>
  <c r="P5585" i="7"/>
  <c r="Q5585" i="7" s="1"/>
  <c r="R5585" i="7" s="1"/>
  <c r="P5091" i="7"/>
  <c r="Q5091" i="7" s="1"/>
  <c r="R5091" i="7" s="1"/>
  <c r="P3341" i="7"/>
  <c r="Q3341" i="7" s="1"/>
  <c r="R3341" i="7" s="1"/>
  <c r="P3541" i="7"/>
  <c r="Q3541" i="7" s="1"/>
  <c r="R3541" i="7" s="1"/>
  <c r="P2143" i="7"/>
  <c r="Q2143" i="7" s="1"/>
  <c r="R2143" i="7" s="1"/>
  <c r="P2363" i="7"/>
  <c r="Q2363" i="7" s="1"/>
  <c r="R2363" i="7" s="1"/>
  <c r="P2826" i="7"/>
  <c r="Q2826" i="7" s="1"/>
  <c r="R2826" i="7" s="1"/>
  <c r="P5739" i="7"/>
  <c r="Q5739" i="7" s="1"/>
  <c r="R5739" i="7" s="1"/>
  <c r="P790" i="7"/>
  <c r="Q790" i="7" s="1"/>
  <c r="R790" i="7" s="1"/>
  <c r="P2651" i="7"/>
  <c r="Q2651" i="7" s="1"/>
  <c r="R2651" i="7" s="1"/>
  <c r="P1875" i="7"/>
  <c r="Q1875" i="7" s="1"/>
  <c r="R1875" i="7" s="1"/>
  <c r="P5633" i="7"/>
  <c r="Q5633" i="7" s="1"/>
  <c r="R5633" i="7" s="1"/>
  <c r="P2233" i="7"/>
  <c r="Q2233" i="7" s="1"/>
  <c r="R2233" i="7" s="1"/>
  <c r="P5260" i="7"/>
  <c r="Q5260" i="7" s="1"/>
  <c r="R5260" i="7" s="1"/>
  <c r="P4931" i="7"/>
  <c r="Q4931" i="7" s="1"/>
  <c r="R4931" i="7" s="1"/>
  <c r="P4698" i="7"/>
  <c r="Q4698" i="7" s="1"/>
  <c r="R4698" i="7" s="1"/>
  <c r="P1927" i="7"/>
  <c r="Q1927" i="7" s="1"/>
  <c r="R1927" i="7" s="1"/>
  <c r="P368" i="7"/>
  <c r="Q368" i="7" s="1"/>
  <c r="R368" i="7" s="1"/>
  <c r="P3906" i="7"/>
  <c r="Q3906" i="7" s="1"/>
  <c r="R3906" i="7" s="1"/>
  <c r="P2161" i="7"/>
  <c r="Q2161" i="7" s="1"/>
  <c r="R2161" i="7" s="1"/>
  <c r="P947" i="7"/>
  <c r="Q947" i="7" s="1"/>
  <c r="R947" i="7" s="1"/>
  <c r="P5534" i="7"/>
  <c r="Q5534" i="7" s="1"/>
  <c r="R5534" i="7" s="1"/>
  <c r="P4933" i="7"/>
  <c r="Q4933" i="7" s="1"/>
  <c r="R4933" i="7" s="1"/>
  <c r="P2103" i="7"/>
  <c r="Q2103" i="7" s="1"/>
  <c r="R2103" i="7" s="1"/>
  <c r="P2521" i="7"/>
  <c r="Q2521" i="7" s="1"/>
  <c r="R2521" i="7" s="1"/>
  <c r="P2165" i="7"/>
  <c r="Q2165" i="7" s="1"/>
  <c r="R2165" i="7" s="1"/>
  <c r="P1899" i="7"/>
  <c r="Q1899" i="7" s="1"/>
  <c r="R1899" i="7" s="1"/>
  <c r="P6254" i="7"/>
  <c r="Q6254" i="7" s="1"/>
  <c r="R6254" i="7" s="1"/>
  <c r="P3060" i="7"/>
  <c r="Q3060" i="7" s="1"/>
  <c r="R3060" i="7" s="1"/>
  <c r="P3088" i="7"/>
  <c r="Q3088" i="7" s="1"/>
  <c r="R3088" i="7" s="1"/>
  <c r="P2163" i="7"/>
  <c r="Q2163" i="7" s="1"/>
  <c r="R2163" i="7" s="1"/>
  <c r="P2878" i="7"/>
  <c r="Q2878" i="7" s="1"/>
  <c r="R2878" i="7" s="1"/>
  <c r="P5400" i="7"/>
  <c r="Q5400" i="7" s="1"/>
  <c r="R5400" i="7" s="1"/>
  <c r="P2369" i="7"/>
  <c r="Q2369" i="7" s="1"/>
  <c r="R2369" i="7" s="1"/>
  <c r="P5782" i="7"/>
  <c r="Q5782" i="7" s="1"/>
  <c r="R5782" i="7" s="1"/>
  <c r="P1402" i="7"/>
  <c r="Q1402" i="7" s="1"/>
  <c r="R1402" i="7" s="1"/>
  <c r="P1206" i="7"/>
  <c r="Q1206" i="7" s="1"/>
  <c r="R1206" i="7" s="1"/>
  <c r="P320" i="7"/>
  <c r="Q320" i="7" s="1"/>
  <c r="R320" i="7" s="1"/>
  <c r="P2765" i="7"/>
  <c r="Q2765" i="7" s="1"/>
  <c r="R2765" i="7" s="1"/>
  <c r="P2043" i="7"/>
  <c r="Q2043" i="7" s="1"/>
  <c r="R2043" i="7" s="1"/>
  <c r="P858" i="7"/>
  <c r="Q858" i="7" s="1"/>
  <c r="R858" i="7" s="1"/>
  <c r="P5480" i="7"/>
  <c r="Q5480" i="7" s="1"/>
  <c r="R5480" i="7" s="1"/>
  <c r="P1046" i="7"/>
  <c r="Q1046" i="7" s="1"/>
  <c r="R1046" i="7" s="1"/>
  <c r="P2248" i="7"/>
  <c r="Q2248" i="7" s="1"/>
  <c r="R2248" i="7" s="1"/>
  <c r="P6400" i="7"/>
  <c r="Q6400" i="7" s="1"/>
  <c r="R6400" i="7" s="1"/>
  <c r="P2372" i="7"/>
  <c r="Q2372" i="7" s="1"/>
  <c r="R2372" i="7" s="1"/>
  <c r="P1607" i="7"/>
  <c r="Q1607" i="7" s="1"/>
  <c r="R1607" i="7" s="1"/>
  <c r="P2216" i="7"/>
  <c r="Q2216" i="7" s="1"/>
  <c r="R2216" i="7" s="1"/>
  <c r="P1751" i="7"/>
  <c r="Q1751" i="7" s="1"/>
  <c r="R1751" i="7" s="1"/>
  <c r="P4602" i="7"/>
  <c r="Q4602" i="7" s="1"/>
  <c r="R4602" i="7" s="1"/>
  <c r="P2093" i="7"/>
  <c r="Q2093" i="7" s="1"/>
  <c r="R2093" i="7" s="1"/>
  <c r="P879" i="7"/>
  <c r="Q879" i="7" s="1"/>
  <c r="R879" i="7" s="1"/>
  <c r="P3018" i="7"/>
  <c r="Q3018" i="7" s="1"/>
  <c r="R3018" i="7" s="1"/>
  <c r="P5444" i="7"/>
  <c r="Q5444" i="7" s="1"/>
  <c r="R5444" i="7" s="1"/>
  <c r="P1897" i="7"/>
  <c r="Q1897" i="7" s="1"/>
  <c r="R1897" i="7" s="1"/>
  <c r="P4114" i="7"/>
  <c r="Q4114" i="7" s="1"/>
  <c r="R4114" i="7" s="1"/>
  <c r="P1051" i="7"/>
  <c r="Q1051" i="7" s="1"/>
  <c r="R1051" i="7" s="1"/>
  <c r="P3108" i="7"/>
  <c r="Q3108" i="7" s="1"/>
  <c r="R3108" i="7" s="1"/>
  <c r="P3332" i="7"/>
  <c r="Q3332" i="7" s="1"/>
  <c r="R3332" i="7" s="1"/>
  <c r="P2385" i="7"/>
  <c r="Q2385" i="7" s="1"/>
  <c r="R2385" i="7" s="1"/>
  <c r="P1919" i="7"/>
  <c r="Q1919" i="7" s="1"/>
  <c r="R1919" i="7" s="1"/>
  <c r="P5288" i="7"/>
  <c r="Q5288" i="7" s="1"/>
  <c r="R5288" i="7" s="1"/>
  <c r="P4635" i="7"/>
  <c r="Q4635" i="7" s="1"/>
  <c r="R4635" i="7" s="1"/>
  <c r="P2830" i="7"/>
  <c r="Q2830" i="7" s="1"/>
  <c r="R2830" i="7" s="1"/>
  <c r="P2427" i="7"/>
  <c r="Q2427" i="7" s="1"/>
  <c r="R2427" i="7" s="1"/>
  <c r="P1859" i="7"/>
  <c r="Q1859" i="7" s="1"/>
  <c r="R1859" i="7" s="1"/>
  <c r="P2275" i="7"/>
  <c r="Q2275" i="7" s="1"/>
  <c r="R2275" i="7" s="1"/>
  <c r="P6301" i="7"/>
  <c r="Q6301" i="7" s="1"/>
  <c r="R6301" i="7" s="1"/>
  <c r="P3909" i="7"/>
  <c r="Q3909" i="7" s="1"/>
  <c r="R3909" i="7" s="1"/>
  <c r="P3221" i="7"/>
  <c r="Q3221" i="7" s="1"/>
  <c r="R3221" i="7" s="1"/>
  <c r="P4258" i="7"/>
  <c r="Q4258" i="7" s="1"/>
  <c r="R4258" i="7" s="1"/>
  <c r="P1243" i="7"/>
  <c r="Q1243" i="7" s="1"/>
  <c r="R1243" i="7" s="1"/>
  <c r="P4919" i="7"/>
  <c r="Q4919" i="7" s="1"/>
  <c r="R4919" i="7" s="1"/>
  <c r="P4979" i="7"/>
  <c r="Q4979" i="7" s="1"/>
  <c r="R4979" i="7" s="1"/>
  <c r="P3910" i="7"/>
  <c r="Q3910" i="7" s="1"/>
  <c r="R3910" i="7" s="1"/>
  <c r="P2047" i="7"/>
  <c r="Q2047" i="7" s="1"/>
  <c r="R2047" i="7" s="1"/>
  <c r="P2900" i="7"/>
  <c r="Q2900" i="7" s="1"/>
  <c r="R2900" i="7" s="1"/>
  <c r="P1135" i="7"/>
  <c r="Q1135" i="7" s="1"/>
  <c r="R1135" i="7" s="1"/>
  <c r="P5308" i="7"/>
  <c r="Q5308" i="7" s="1"/>
  <c r="R5308" i="7" s="1"/>
  <c r="P2217" i="7"/>
  <c r="Q2217" i="7" s="1"/>
  <c r="R2217" i="7" s="1"/>
  <c r="P5671" i="7"/>
  <c r="Q5671" i="7" s="1"/>
  <c r="R5671" i="7" s="1"/>
  <c r="P3387" i="7"/>
  <c r="Q3387" i="7" s="1"/>
  <c r="R3387" i="7" s="1"/>
  <c r="P219" i="7"/>
  <c r="Q219" i="7" s="1"/>
  <c r="R219" i="7" s="1"/>
  <c r="P2071" i="7"/>
  <c r="Q2071" i="7" s="1"/>
  <c r="R2071" i="7" s="1"/>
  <c r="P6329" i="7"/>
  <c r="Q6329" i="7" s="1"/>
  <c r="R6329" i="7" s="1"/>
  <c r="P4529" i="7"/>
  <c r="Q4529" i="7" s="1"/>
  <c r="R4529" i="7" s="1"/>
  <c r="P611" i="7"/>
  <c r="Q611" i="7" s="1"/>
  <c r="R611" i="7" s="1"/>
  <c r="P2885" i="7"/>
  <c r="Q2885" i="7" s="1"/>
  <c r="R2885" i="7" s="1"/>
  <c r="P4574" i="7"/>
  <c r="Q4574" i="7" s="1"/>
  <c r="R4574" i="7" s="1"/>
  <c r="P4646" i="7"/>
  <c r="Q4646" i="7" s="1"/>
  <c r="R4646" i="7" s="1"/>
  <c r="P760" i="7"/>
  <c r="Q760" i="7" s="1"/>
  <c r="R760" i="7" s="1"/>
  <c r="P4676" i="7"/>
  <c r="Q4676" i="7" s="1"/>
  <c r="R4676" i="7" s="1"/>
  <c r="P768" i="7"/>
  <c r="Q768" i="7" s="1"/>
  <c r="R768" i="7" s="1"/>
  <c r="P3167" i="7"/>
  <c r="Q3167" i="7" s="1"/>
  <c r="R3167" i="7" s="1"/>
  <c r="P4445" i="7"/>
  <c r="Q4445" i="7" s="1"/>
  <c r="R4445" i="7" s="1"/>
  <c r="P590" i="7"/>
  <c r="Q590" i="7" s="1"/>
  <c r="R590" i="7" s="1"/>
  <c r="P6028" i="7"/>
  <c r="Q6028" i="7" s="1"/>
  <c r="R6028" i="7" s="1"/>
  <c r="P4217" i="7"/>
  <c r="Q4217" i="7" s="1"/>
  <c r="R4217" i="7" s="1"/>
  <c r="P3772" i="7"/>
  <c r="Q3772" i="7" s="1"/>
  <c r="R3772" i="7" s="1"/>
  <c r="P1330" i="7"/>
  <c r="Q1330" i="7" s="1"/>
  <c r="R1330" i="7" s="1"/>
  <c r="P3836" i="7"/>
  <c r="Q3836" i="7" s="1"/>
  <c r="R3836" i="7" s="1"/>
  <c r="P4293" i="7"/>
  <c r="Q4293" i="7" s="1"/>
  <c r="R4293" i="7" s="1"/>
  <c r="P930" i="7"/>
  <c r="Q930" i="7" s="1"/>
  <c r="R930" i="7" s="1"/>
  <c r="P6040" i="7"/>
  <c r="Q6040" i="7" s="1"/>
  <c r="R6040" i="7" s="1"/>
  <c r="P3516" i="7"/>
  <c r="Q3516" i="7" s="1"/>
  <c r="R3516" i="7" s="1"/>
  <c r="P5997" i="7"/>
  <c r="Q5997" i="7" s="1"/>
  <c r="R5997" i="7" s="1"/>
  <c r="P6024" i="7"/>
  <c r="Q6024" i="7" s="1"/>
  <c r="R6024" i="7" s="1"/>
  <c r="P3592" i="7"/>
  <c r="Q3592" i="7" s="1"/>
  <c r="R3592" i="7" s="1"/>
  <c r="P4421" i="7"/>
  <c r="Q4421" i="7" s="1"/>
  <c r="R4421" i="7" s="1"/>
  <c r="P6057" i="7"/>
  <c r="Q6057" i="7" s="1"/>
  <c r="R6057" i="7" s="1"/>
  <c r="P4313" i="7"/>
  <c r="Q4313" i="7" s="1"/>
  <c r="R4313" i="7" s="1"/>
  <c r="P5977" i="7"/>
  <c r="Q5977" i="7" s="1"/>
  <c r="R5977" i="7" s="1"/>
  <c r="P3496" i="7"/>
  <c r="Q3496" i="7" s="1"/>
  <c r="R3496" i="7" s="1"/>
  <c r="P5985" i="7"/>
  <c r="Q5985" i="7" s="1"/>
  <c r="R5985" i="7" s="1"/>
  <c r="P139" i="7"/>
  <c r="Q139" i="7" s="1"/>
  <c r="R139" i="7" s="1"/>
  <c r="P6371" i="7"/>
  <c r="Q6371" i="7" s="1"/>
  <c r="R6371" i="7" s="1"/>
  <c r="P1370" i="7"/>
  <c r="Q1370" i="7" s="1"/>
  <c r="R1370" i="7" s="1"/>
  <c r="P3556" i="7"/>
  <c r="Q3556" i="7" s="1"/>
  <c r="R3556" i="7" s="1"/>
  <c r="P5274" i="7"/>
  <c r="Q5274" i="7" s="1"/>
  <c r="R5274" i="7" s="1"/>
  <c r="P6005" i="7"/>
  <c r="Q6005" i="7" s="1"/>
  <c r="R6005" i="7" s="1"/>
  <c r="P5328" i="7"/>
  <c r="Q5328" i="7" s="1"/>
  <c r="R5328" i="7" s="1"/>
  <c r="P3421" i="7"/>
  <c r="Q3421" i="7" s="1"/>
  <c r="R3421" i="7" s="1"/>
  <c r="P5017" i="7"/>
  <c r="Q5017" i="7" s="1"/>
  <c r="R5017" i="7" s="1"/>
  <c r="P5518" i="7"/>
  <c r="Q5518" i="7" s="1"/>
  <c r="R5518" i="7" s="1"/>
  <c r="P6071" i="7"/>
  <c r="Q6071" i="7" s="1"/>
  <c r="R6071" i="7" s="1"/>
  <c r="P6359" i="7"/>
  <c r="Q6359" i="7" s="1"/>
  <c r="R6359" i="7" s="1"/>
  <c r="P499" i="7"/>
  <c r="Q499" i="7" s="1"/>
  <c r="R499" i="7" s="1"/>
  <c r="P5463" i="7"/>
  <c r="Q5463" i="7" s="1"/>
  <c r="R5463" i="7" s="1"/>
  <c r="P541" i="7"/>
  <c r="Q541" i="7" s="1"/>
  <c r="R541" i="7" s="1"/>
  <c r="P1436" i="7"/>
  <c r="Q1436" i="7" s="1"/>
  <c r="R1436" i="7" s="1"/>
  <c r="P5920" i="7"/>
  <c r="Q5920" i="7" s="1"/>
  <c r="R5920" i="7" s="1"/>
  <c r="P5790" i="7"/>
  <c r="Q5790" i="7" s="1"/>
  <c r="R5790" i="7" s="1"/>
  <c r="P3917" i="7"/>
  <c r="Q3917" i="7" s="1"/>
  <c r="R3917" i="7" s="1"/>
  <c r="P3921" i="7"/>
  <c r="Q3921" i="7" s="1"/>
  <c r="R3921" i="7" s="1"/>
  <c r="P3953" i="7"/>
  <c r="Q3953" i="7" s="1"/>
  <c r="R3953" i="7" s="1"/>
  <c r="P5948" i="7"/>
  <c r="Q5948" i="7" s="1"/>
  <c r="R5948" i="7" s="1"/>
  <c r="P3916" i="7"/>
  <c r="Q3916" i="7" s="1"/>
  <c r="R3916" i="7" s="1"/>
  <c r="P5040" i="7"/>
  <c r="Q5040" i="7" s="1"/>
  <c r="R5040" i="7" s="1"/>
  <c r="P4617" i="7"/>
  <c r="Q4617" i="7" s="1"/>
  <c r="R4617" i="7" s="1"/>
  <c r="P3932" i="7"/>
  <c r="Q3932" i="7" s="1"/>
  <c r="R3932" i="7" s="1"/>
  <c r="P647" i="7"/>
  <c r="Q647" i="7" s="1"/>
  <c r="R647" i="7" s="1"/>
  <c r="P1712" i="7"/>
  <c r="Q1712" i="7" s="1"/>
  <c r="R1712" i="7" s="1"/>
  <c r="P747" i="7"/>
  <c r="Q747" i="7" s="1"/>
  <c r="R747" i="7" s="1"/>
  <c r="P1728" i="7"/>
  <c r="Q1728" i="7" s="1"/>
  <c r="R1728" i="7" s="1"/>
  <c r="P3892" i="7"/>
  <c r="Q3892" i="7" s="1"/>
  <c r="R3892" i="7" s="1"/>
  <c r="P1704" i="7"/>
  <c r="Q1704" i="7" s="1"/>
  <c r="R1704" i="7" s="1"/>
  <c r="P1476" i="7"/>
  <c r="Q1476" i="7" s="1"/>
  <c r="R1476" i="7" s="1"/>
  <c r="P5823" i="7"/>
  <c r="Q5823" i="7" s="1"/>
  <c r="R5823" i="7" s="1"/>
  <c r="P6198" i="7"/>
  <c r="Q6198" i="7" s="1"/>
  <c r="R6198" i="7" s="1"/>
  <c r="P5053" i="7"/>
  <c r="Q5053" i="7" s="1"/>
  <c r="R5053" i="7" s="1"/>
  <c r="P539" i="7"/>
  <c r="Q539" i="7" s="1"/>
  <c r="R539" i="7" s="1"/>
  <c r="P1696" i="7"/>
  <c r="Q1696" i="7" s="1"/>
  <c r="R1696" i="7" s="1"/>
  <c r="P5558" i="7"/>
  <c r="Q5558" i="7" s="1"/>
  <c r="R5558" i="7" s="1"/>
  <c r="P95" i="7"/>
  <c r="Q95" i="7" s="1"/>
  <c r="R95" i="7" s="1"/>
  <c r="P8" i="7"/>
  <c r="Q8" i="7" s="1"/>
  <c r="R8" i="7" s="1"/>
  <c r="P5566" i="7"/>
  <c r="Q5566" i="7" s="1"/>
  <c r="R5566" i="7" s="1"/>
  <c r="P6223" i="7"/>
  <c r="Q6223" i="7" s="1"/>
  <c r="R6223" i="7" s="1"/>
  <c r="P3948" i="7"/>
  <c r="Q3948" i="7" s="1"/>
  <c r="R3948" i="7" s="1"/>
  <c r="P5213" i="7"/>
  <c r="Q5213" i="7" s="1"/>
  <c r="R5213" i="7" s="1"/>
  <c r="P3933" i="7"/>
  <c r="Q3933" i="7" s="1"/>
  <c r="R3933" i="7" s="1"/>
  <c r="P237" i="7"/>
  <c r="Q237" i="7" s="1"/>
  <c r="R237" i="7" s="1"/>
  <c r="P5229" i="7"/>
  <c r="Q5229" i="7" s="1"/>
  <c r="R5229" i="7" s="1"/>
  <c r="P483" i="7"/>
  <c r="Q483" i="7" s="1"/>
  <c r="R483" i="7" s="1"/>
  <c r="P4546" i="7"/>
  <c r="Q4546" i="7" s="1"/>
  <c r="R4546" i="7" s="1"/>
  <c r="P751" i="7"/>
  <c r="Q751" i="7" s="1"/>
  <c r="R751" i="7" s="1"/>
  <c r="P1692" i="7"/>
  <c r="Q1692" i="7" s="1"/>
  <c r="R1692" i="7" s="1"/>
  <c r="P5777" i="7"/>
  <c r="Q5777" i="7" s="1"/>
  <c r="R5777" i="7" s="1"/>
  <c r="P73" i="7"/>
  <c r="Q73" i="7" s="1"/>
  <c r="R73" i="7" s="1"/>
  <c r="P2113" i="7"/>
  <c r="Q2113" i="7" s="1"/>
  <c r="R2113" i="7" s="1"/>
  <c r="P3236" i="7"/>
  <c r="Q3236" i="7" s="1"/>
  <c r="R3236" i="7" s="1"/>
  <c r="P2417" i="7"/>
  <c r="Q2417" i="7" s="1"/>
  <c r="R2417" i="7" s="1"/>
  <c r="P2365" i="7"/>
  <c r="Q2365" i="7" s="1"/>
  <c r="R2365" i="7" s="1"/>
  <c r="P5867" i="7"/>
  <c r="Q5867" i="7" s="1"/>
  <c r="R5867" i="7" s="1"/>
  <c r="P3072" i="7"/>
  <c r="Q3072" i="7" s="1"/>
  <c r="R3072" i="7" s="1"/>
  <c r="P3629" i="7"/>
  <c r="Q3629" i="7" s="1"/>
  <c r="R3629" i="7" s="1"/>
  <c r="P5765" i="7"/>
  <c r="Q5765" i="7" s="1"/>
  <c r="R5765" i="7" s="1"/>
  <c r="P2631" i="7"/>
  <c r="Q2631" i="7" s="1"/>
  <c r="R2631" i="7" s="1"/>
  <c r="P5936" i="7"/>
  <c r="Q5936" i="7" s="1"/>
  <c r="R5936" i="7" s="1"/>
  <c r="P4002" i="7"/>
  <c r="Q4002" i="7" s="1"/>
  <c r="R4002" i="7" s="1"/>
  <c r="P2557" i="7"/>
  <c r="Q2557" i="7" s="1"/>
  <c r="R2557" i="7" s="1"/>
  <c r="P3080" i="7"/>
  <c r="Q3080" i="7" s="1"/>
  <c r="R3080" i="7" s="1"/>
  <c r="P2213" i="7"/>
  <c r="Q2213" i="7" s="1"/>
  <c r="R2213" i="7" s="1"/>
  <c r="P190" i="7"/>
  <c r="Q190" i="7" s="1"/>
  <c r="R190" i="7" s="1"/>
  <c r="P5125" i="7"/>
  <c r="Q5125" i="7" s="1"/>
  <c r="R5125" i="7" s="1"/>
  <c r="P2553" i="7"/>
  <c r="Q2553" i="7" s="1"/>
  <c r="R2553" i="7" s="1"/>
  <c r="P112" i="7"/>
  <c r="Q112" i="7" s="1"/>
  <c r="R112" i="7" s="1"/>
  <c r="P5087" i="7"/>
  <c r="Q5087" i="7" s="1"/>
  <c r="R5087" i="7" s="1"/>
  <c r="P1707" i="7"/>
  <c r="Q1707" i="7" s="1"/>
  <c r="R1707" i="7" s="1"/>
  <c r="P1472" i="7"/>
  <c r="Q1472" i="7" s="1"/>
  <c r="R1472" i="7" s="1"/>
  <c r="P2998" i="7"/>
  <c r="Q2998" i="7" s="1"/>
  <c r="R2998" i="7" s="1"/>
  <c r="P280" i="7"/>
  <c r="Q280" i="7" s="1"/>
  <c r="R280" i="7" s="1"/>
  <c r="P2908" i="7"/>
  <c r="Q2908" i="7" s="1"/>
  <c r="R2908" i="7" s="1"/>
  <c r="P971" i="7"/>
  <c r="Q971" i="7" s="1"/>
  <c r="R971" i="7" s="1"/>
  <c r="P5583" i="7"/>
  <c r="Q5583" i="7" s="1"/>
  <c r="R5583" i="7" s="1"/>
  <c r="P4959" i="7"/>
  <c r="Q4959" i="7" s="1"/>
  <c r="R4959" i="7" s="1"/>
  <c r="P3373" i="7"/>
  <c r="Q3373" i="7" s="1"/>
  <c r="R3373" i="7" s="1"/>
  <c r="P5577" i="7"/>
  <c r="Q5577" i="7" s="1"/>
  <c r="R5577" i="7" s="1"/>
  <c r="P2477" i="7"/>
  <c r="Q2477" i="7" s="1"/>
  <c r="R2477" i="7" s="1"/>
  <c r="P1811" i="7"/>
  <c r="Q1811" i="7" s="1"/>
  <c r="R1811" i="7" s="1"/>
  <c r="P5855" i="7"/>
  <c r="Q5855" i="7" s="1"/>
  <c r="R5855" i="7" s="1"/>
  <c r="P2874" i="7"/>
  <c r="Q2874" i="7" s="1"/>
  <c r="R2874" i="7" s="1"/>
  <c r="P6114" i="7"/>
  <c r="Q6114" i="7" s="1"/>
  <c r="R6114" i="7" s="1"/>
  <c r="P5252" i="7"/>
  <c r="Q5252" i="7" s="1"/>
  <c r="R5252" i="7" s="1"/>
  <c r="P5791" i="7"/>
  <c r="Q5791" i="7" s="1"/>
  <c r="R5791" i="7" s="1"/>
  <c r="P3970" i="7"/>
  <c r="Q3970" i="7" s="1"/>
  <c r="R3970" i="7" s="1"/>
  <c r="P1123" i="7"/>
  <c r="Q1123" i="7" s="1"/>
  <c r="R1123" i="7" s="1"/>
  <c r="P2421" i="7"/>
  <c r="Q2421" i="7" s="1"/>
  <c r="R2421" i="7" s="1"/>
  <c r="P2904" i="7"/>
  <c r="Q2904" i="7" s="1"/>
  <c r="R2904" i="7" s="1"/>
  <c r="P4939" i="7"/>
  <c r="Q4939" i="7" s="1"/>
  <c r="R4939" i="7" s="1"/>
  <c r="P3469" i="7"/>
  <c r="Q3469" i="7" s="1"/>
  <c r="R3469" i="7" s="1"/>
  <c r="P2117" i="7"/>
  <c r="Q2117" i="7" s="1"/>
  <c r="R2117" i="7" s="1"/>
  <c r="P3100" i="7"/>
  <c r="Q3100" i="7" s="1"/>
  <c r="R3100" i="7" s="1"/>
  <c r="P5416" i="7"/>
  <c r="Q5416" i="7" s="1"/>
  <c r="R5416" i="7" s="1"/>
  <c r="P2413" i="7"/>
  <c r="Q2413" i="7" s="1"/>
  <c r="R2413" i="7" s="1"/>
  <c r="P5655" i="7"/>
  <c r="Q5655" i="7" s="1"/>
  <c r="R5655" i="7" s="1"/>
  <c r="P5163" i="7"/>
  <c r="Q5163" i="7" s="1"/>
  <c r="R5163" i="7" s="1"/>
  <c r="P791" i="7"/>
  <c r="Q791" i="7" s="1"/>
  <c r="R791" i="7" s="1"/>
  <c r="P2920" i="7"/>
  <c r="Q2920" i="7" s="1"/>
  <c r="R2920" i="7" s="1"/>
  <c r="P3972" i="7"/>
  <c r="Q3972" i="7" s="1"/>
  <c r="R3972" i="7" s="1"/>
  <c r="P3062" i="7"/>
  <c r="Q3062" i="7" s="1"/>
  <c r="R3062" i="7" s="1"/>
  <c r="P5683" i="7"/>
  <c r="Q5683" i="7" s="1"/>
  <c r="R5683" i="7" s="1"/>
  <c r="P1470" i="7"/>
  <c r="Q1470" i="7" s="1"/>
  <c r="R1470" i="7" s="1"/>
  <c r="P6424" i="7"/>
  <c r="Q6424" i="7" s="1"/>
  <c r="R6424" i="7" s="1"/>
  <c r="P1767" i="7"/>
  <c r="Q1767" i="7" s="1"/>
  <c r="R1767" i="7" s="1"/>
  <c r="P5803" i="7"/>
  <c r="Q5803" i="7" s="1"/>
  <c r="R5803" i="7" s="1"/>
  <c r="P5699" i="7"/>
  <c r="Q5699" i="7" s="1"/>
  <c r="R5699" i="7" s="1"/>
  <c r="P3070" i="7"/>
  <c r="Q3070" i="7" s="1"/>
  <c r="R3070" i="7" s="1"/>
  <c r="P2984" i="7"/>
  <c r="Q2984" i="7" s="1"/>
  <c r="R2984" i="7" s="1"/>
  <c r="P1895" i="7"/>
  <c r="Q1895" i="7" s="1"/>
  <c r="R1895" i="7" s="1"/>
  <c r="P2321" i="7"/>
  <c r="Q2321" i="7" s="1"/>
  <c r="R2321" i="7" s="1"/>
  <c r="P4598" i="7"/>
  <c r="Q4598" i="7" s="1"/>
  <c r="R4598" i="7" s="1"/>
  <c r="P4949" i="7"/>
  <c r="Q4949" i="7" s="1"/>
  <c r="R4949" i="7" s="1"/>
  <c r="P3034" i="7"/>
  <c r="Q3034" i="7" s="1"/>
  <c r="R3034" i="7" s="1"/>
  <c r="P1075" i="7"/>
  <c r="Q1075" i="7" s="1"/>
  <c r="R1075" i="7" s="1"/>
  <c r="P4321" i="7"/>
  <c r="Q4321" i="7" s="1"/>
  <c r="R4321" i="7" s="1"/>
  <c r="P5177" i="7"/>
  <c r="Q5177" i="7" s="1"/>
  <c r="R5177" i="7" s="1"/>
  <c r="P3461" i="7"/>
  <c r="Q3461" i="7" s="1"/>
  <c r="R3461" i="7" s="1"/>
  <c r="P2319" i="7"/>
  <c r="Q2319" i="7" s="1"/>
  <c r="R2319" i="7" s="1"/>
  <c r="P1259" i="7"/>
  <c r="Q1259" i="7" s="1"/>
  <c r="R1259" i="7" s="1"/>
  <c r="P5069" i="7"/>
  <c r="Q5069" i="7" s="1"/>
  <c r="R5069" i="7" s="1"/>
  <c r="P4154" i="7"/>
  <c r="Q4154" i="7" s="1"/>
  <c r="R4154" i="7" s="1"/>
  <c r="P1935" i="7"/>
  <c r="Q1935" i="7" s="1"/>
  <c r="R1935" i="7" s="1"/>
  <c r="P2171" i="7"/>
  <c r="Q2171" i="7" s="1"/>
  <c r="R2171" i="7" s="1"/>
  <c r="P3118" i="7"/>
  <c r="Q3118" i="7" s="1"/>
  <c r="R3118" i="7" s="1"/>
  <c r="P3212" i="7"/>
  <c r="Q3212" i="7" s="1"/>
  <c r="R3212" i="7" s="1"/>
  <c r="P3078" i="7"/>
  <c r="Q3078" i="7" s="1"/>
  <c r="R3078" i="7" s="1"/>
  <c r="P2746" i="7"/>
  <c r="Q2746" i="7" s="1"/>
  <c r="R2746" i="7" s="1"/>
  <c r="P6090" i="7"/>
  <c r="Q6090" i="7" s="1"/>
  <c r="R6090" i="7" s="1"/>
  <c r="P2547" i="7"/>
  <c r="Q2547" i="7" s="1"/>
  <c r="R2547" i="7" s="1"/>
  <c r="P1066" i="7"/>
  <c r="Q1066" i="7" s="1"/>
  <c r="R1066" i="7" s="1"/>
  <c r="P613" i="7"/>
  <c r="Q613" i="7" s="1"/>
  <c r="R613" i="7" s="1"/>
  <c r="P97" i="7"/>
  <c r="Q97" i="7" s="1"/>
  <c r="R97" i="7" s="1"/>
  <c r="P1318" i="7"/>
  <c r="Q1318" i="7" s="1"/>
  <c r="R1318" i="7" s="1"/>
  <c r="P1174" i="7"/>
  <c r="Q1174" i="7" s="1"/>
  <c r="R1174" i="7" s="1"/>
  <c r="P886" i="7"/>
  <c r="Q886" i="7" s="1"/>
  <c r="R886" i="7" s="1"/>
  <c r="P288" i="7"/>
  <c r="Q288" i="7" s="1"/>
  <c r="R288" i="7" s="1"/>
  <c r="P443" i="7"/>
  <c r="Q443" i="7" s="1"/>
  <c r="R443" i="7" s="1"/>
  <c r="P5528" i="7"/>
  <c r="Q5528" i="7" s="1"/>
  <c r="R5528" i="7" s="1"/>
  <c r="P4706" i="7"/>
  <c r="Q4706" i="7" s="1"/>
  <c r="R4706" i="7" s="1"/>
  <c r="P2938" i="7"/>
  <c r="Q2938" i="7" s="1"/>
  <c r="R2938" i="7" s="1"/>
  <c r="P2964" i="7"/>
  <c r="Q2964" i="7" s="1"/>
  <c r="R2964" i="7" s="1"/>
  <c r="P2537" i="7"/>
  <c r="Q2537" i="7" s="1"/>
  <c r="R2537" i="7" s="1"/>
  <c r="P2239" i="7"/>
  <c r="Q2239" i="7" s="1"/>
  <c r="R2239" i="7" s="1"/>
  <c r="P3413" i="7"/>
  <c r="Q3413" i="7" s="1"/>
  <c r="R3413" i="7" s="1"/>
  <c r="P5827" i="7"/>
  <c r="Q5827" i="7" s="1"/>
  <c r="R5827" i="7" s="1"/>
  <c r="P6405" i="7"/>
  <c r="Q6405" i="7" s="1"/>
  <c r="R6405" i="7" s="1"/>
  <c r="P2980" i="7"/>
  <c r="Q2980" i="7" s="1"/>
  <c r="R2980" i="7" s="1"/>
  <c r="P4386" i="7"/>
  <c r="Q4386" i="7" s="1"/>
  <c r="R4386" i="7" s="1"/>
  <c r="P2345" i="7"/>
  <c r="Q2345" i="7" s="1"/>
  <c r="R2345" i="7" s="1"/>
  <c r="P1855" i="7"/>
  <c r="Q1855" i="7" s="1"/>
  <c r="R1855" i="7" s="1"/>
  <c r="P2461" i="7"/>
  <c r="Q2461" i="7" s="1"/>
  <c r="R2461" i="7" s="1"/>
  <c r="P883" i="7"/>
  <c r="Q883" i="7" s="1"/>
  <c r="R883" i="7" s="1"/>
  <c r="P5340" i="7"/>
  <c r="Q5340" i="7" s="1"/>
  <c r="R5340" i="7" s="1"/>
  <c r="P2906" i="7"/>
  <c r="Q2906" i="7" s="1"/>
  <c r="R2906" i="7" s="1"/>
  <c r="P2988" i="7"/>
  <c r="Q2988" i="7" s="1"/>
  <c r="R2988" i="7" s="1"/>
  <c r="P1267" i="7"/>
  <c r="Q1267" i="7" s="1"/>
  <c r="R1267" i="7" s="1"/>
  <c r="P2910" i="7"/>
  <c r="Q2910" i="7" s="1"/>
  <c r="R2910" i="7" s="1"/>
  <c r="P3360" i="7"/>
  <c r="Q3360" i="7" s="1"/>
  <c r="R3360" i="7" s="1"/>
  <c r="P6365" i="7"/>
  <c r="Q6365" i="7" s="1"/>
  <c r="R6365" i="7" s="1"/>
  <c r="P3213" i="7"/>
  <c r="Q3213" i="7" s="1"/>
  <c r="R3213" i="7" s="1"/>
  <c r="P3372" i="7"/>
  <c r="Q3372" i="7" s="1"/>
  <c r="R3372" i="7" s="1"/>
  <c r="P2011" i="7"/>
  <c r="Q2011" i="7" s="1"/>
  <c r="R2011" i="7" s="1"/>
  <c r="P5494" i="7"/>
  <c r="Q5494" i="7" s="1"/>
  <c r="R5494" i="7" s="1"/>
  <c r="P4374" i="7"/>
  <c r="Q4374" i="7" s="1"/>
  <c r="R4374" i="7" s="1"/>
  <c r="P1283" i="7"/>
  <c r="Q1283" i="7" s="1"/>
  <c r="R1283" i="7" s="1"/>
  <c r="P5535" i="7"/>
  <c r="Q5535" i="7" s="1"/>
  <c r="R5535" i="7" s="1"/>
  <c r="P3204" i="7"/>
  <c r="Q3204" i="7" s="1"/>
  <c r="R3204" i="7" s="1"/>
  <c r="P2623" i="7"/>
  <c r="Q2623" i="7" s="1"/>
  <c r="R2623" i="7" s="1"/>
  <c r="P5814" i="7"/>
  <c r="Q5814" i="7" s="1"/>
  <c r="R5814" i="7" s="1"/>
  <c r="P6401" i="7"/>
  <c r="Q6401" i="7" s="1"/>
  <c r="R6401" i="7" s="1"/>
  <c r="P4226" i="7"/>
  <c r="Q4226" i="7" s="1"/>
  <c r="R4226" i="7" s="1"/>
  <c r="P2241" i="7"/>
  <c r="Q2241" i="7" s="1"/>
  <c r="R2241" i="7" s="1"/>
  <c r="P102" i="7"/>
  <c r="Q102" i="7" s="1"/>
  <c r="R102" i="7" s="1"/>
  <c r="P2389" i="7"/>
  <c r="Q2389" i="7" s="1"/>
  <c r="R2389" i="7" s="1"/>
  <c r="P5067" i="7"/>
  <c r="Q5067" i="7" s="1"/>
  <c r="R5067" i="7" s="1"/>
  <c r="P3573" i="7"/>
  <c r="Q3573" i="7" s="1"/>
  <c r="R3573" i="7" s="1"/>
  <c r="P2231" i="7"/>
  <c r="Q2231" i="7" s="1"/>
  <c r="R2231" i="7" s="1"/>
  <c r="P2073" i="7"/>
  <c r="Q2073" i="7" s="1"/>
  <c r="R2073" i="7" s="1"/>
  <c r="P5882" i="7"/>
  <c r="Q5882" i="7" s="1"/>
  <c r="R5882" i="7" s="1"/>
  <c r="P3104" i="7"/>
  <c r="Q3104" i="7" s="1"/>
  <c r="R3104" i="7" s="1"/>
  <c r="P5199" i="7"/>
  <c r="Q5199" i="7" s="1"/>
  <c r="R5199" i="7" s="1"/>
  <c r="P2902" i="7"/>
  <c r="Q2902" i="7" s="1"/>
  <c r="R2902" i="7" s="1"/>
  <c r="P1795" i="7"/>
  <c r="Q1795" i="7" s="1"/>
  <c r="R1795" i="7" s="1"/>
  <c r="P5564" i="7"/>
  <c r="Q5564" i="7" s="1"/>
  <c r="R5564" i="7" s="1"/>
  <c r="P5593" i="7"/>
  <c r="Q5593" i="7" s="1"/>
  <c r="R5593" i="7" s="1"/>
  <c r="P5153" i="7"/>
  <c r="Q5153" i="7" s="1"/>
  <c r="R5153" i="7" s="1"/>
  <c r="P3265" i="7"/>
  <c r="Q3265" i="7" s="1"/>
  <c r="R3265" i="7" s="1"/>
  <c r="P2327" i="7"/>
  <c r="Q2327" i="7" s="1"/>
  <c r="R2327" i="7" s="1"/>
  <c r="O1471" i="7"/>
  <c r="P931" i="7"/>
  <c r="Q931" i="7" s="1"/>
  <c r="R931" i="7" s="1"/>
  <c r="P5173" i="7"/>
  <c r="Q5173" i="7" s="1"/>
  <c r="R5173" i="7" s="1"/>
  <c r="P5629" i="7"/>
  <c r="Q5629" i="7" s="1"/>
  <c r="R5629" i="7" s="1"/>
  <c r="P3058" i="7"/>
  <c r="Q3058" i="7" s="1"/>
  <c r="R3058" i="7" s="1"/>
  <c r="P2031" i="7"/>
  <c r="Q2031" i="7" s="1"/>
  <c r="R2031" i="7" s="1"/>
  <c r="P4353" i="7"/>
  <c r="Q4353" i="7" s="1"/>
  <c r="R4353" i="7" s="1"/>
  <c r="P802" i="7"/>
  <c r="Q802" i="7" s="1"/>
  <c r="R802" i="7" s="1"/>
  <c r="P4194" i="7"/>
  <c r="Q4194" i="7" s="1"/>
  <c r="R4194" i="7" s="1"/>
  <c r="P1909" i="7"/>
  <c r="Q1909" i="7" s="1"/>
  <c r="R1909" i="7" s="1"/>
  <c r="P5127" i="7"/>
  <c r="Q5127" i="7" s="1"/>
  <c r="R5127" i="7" s="1"/>
  <c r="P3237" i="7"/>
  <c r="Q3237" i="7" s="1"/>
  <c r="R3237" i="7" s="1"/>
  <c r="P44" i="7"/>
  <c r="Q44" i="7" s="1"/>
  <c r="R44" i="7" s="1"/>
  <c r="P1893" i="7"/>
  <c r="Q1893" i="7" s="1"/>
  <c r="R1893" i="7" s="1"/>
  <c r="P2281" i="7"/>
  <c r="Q2281" i="7" s="1"/>
  <c r="R2281" i="7" s="1"/>
  <c r="P6242" i="7"/>
  <c r="Q6242" i="7" s="1"/>
  <c r="R6242" i="7" s="1"/>
  <c r="P4465" i="7"/>
  <c r="Q4465" i="7" s="1"/>
  <c r="R4465" i="7" s="1"/>
  <c r="P2507" i="7"/>
  <c r="Q2507" i="7" s="1"/>
  <c r="R2507" i="7" s="1"/>
  <c r="P5681" i="7"/>
  <c r="Q5681" i="7" s="1"/>
  <c r="R5681" i="7" s="1"/>
  <c r="P2269" i="7"/>
  <c r="Q2269" i="7" s="1"/>
  <c r="R2269" i="7" s="1"/>
  <c r="P5448" i="7"/>
  <c r="Q5448" i="7" s="1"/>
  <c r="R5448" i="7" s="1"/>
  <c r="P5507" i="7"/>
  <c r="Q5507" i="7" s="1"/>
  <c r="R5507" i="7" s="1"/>
  <c r="P3197" i="7"/>
  <c r="Q3197" i="7" s="1"/>
  <c r="R3197" i="7" s="1"/>
  <c r="P2918" i="7"/>
  <c r="Q2918" i="7" s="1"/>
  <c r="R2918" i="7" s="1"/>
  <c r="P6303" i="7"/>
  <c r="Q6303" i="7" s="1"/>
  <c r="R6303" i="7" s="1"/>
  <c r="P1187" i="7"/>
  <c r="Q1187" i="7" s="1"/>
  <c r="R1187" i="7" s="1"/>
  <c r="P5107" i="7"/>
  <c r="Q5107" i="7" s="1"/>
  <c r="R5107" i="7" s="1"/>
  <c r="P3020" i="7"/>
  <c r="Q3020" i="7" s="1"/>
  <c r="R3020" i="7" s="1"/>
  <c r="P3653" i="7"/>
  <c r="Q3653" i="7" s="1"/>
  <c r="R3653" i="7" s="1"/>
  <c r="P2966" i="7"/>
  <c r="Q2966" i="7" s="1"/>
  <c r="R2966" i="7" s="1"/>
  <c r="P4058" i="7"/>
  <c r="Q4058" i="7" s="1"/>
  <c r="R4058" i="7" s="1"/>
  <c r="P4193" i="7"/>
  <c r="Q4193" i="7" s="1"/>
  <c r="R4193" i="7" s="1"/>
  <c r="P3191" i="7"/>
  <c r="Q3191" i="7" s="1"/>
  <c r="R3191" i="7" s="1"/>
  <c r="P3297" i="7"/>
  <c r="Q3297" i="7" s="1"/>
  <c r="R3297" i="7" s="1"/>
  <c r="P3813" i="7"/>
  <c r="Q3813" i="7" s="1"/>
  <c r="R3813" i="7" s="1"/>
  <c r="P1319" i="7"/>
  <c r="Q1319" i="7" s="1"/>
  <c r="R1319" i="7" s="1"/>
  <c r="P4975" i="7"/>
  <c r="Q4975" i="7" s="1"/>
  <c r="R4975" i="7" s="1"/>
  <c r="P2293" i="7"/>
  <c r="Q2293" i="7" s="1"/>
  <c r="R2293" i="7" s="1"/>
  <c r="P2647" i="7"/>
  <c r="Q2647" i="7" s="1"/>
  <c r="R2647" i="7" s="1"/>
  <c r="P3429" i="7"/>
  <c r="Q3429" i="7" s="1"/>
  <c r="R3429" i="7" s="1"/>
  <c r="P1845" i="7"/>
  <c r="Q1845" i="7" s="1"/>
  <c r="R1845" i="7" s="1"/>
  <c r="P3364" i="7"/>
  <c r="Q3364" i="7" s="1"/>
  <c r="R3364" i="7" s="1"/>
  <c r="P2035" i="7"/>
  <c r="Q2035" i="7" s="1"/>
  <c r="R2035" i="7" s="1"/>
  <c r="P2315" i="7"/>
  <c r="Q2315" i="7" s="1"/>
  <c r="R2315" i="7" s="1"/>
  <c r="P4927" i="7"/>
  <c r="Q4927" i="7" s="1"/>
  <c r="R4927" i="7" s="1"/>
  <c r="P2774" i="7"/>
  <c r="Q2774" i="7" s="1"/>
  <c r="R2774" i="7" s="1"/>
  <c r="P4923" i="7"/>
  <c r="Q4923" i="7" s="1"/>
  <c r="R4923" i="7" s="1"/>
  <c r="P2403" i="7"/>
  <c r="Q2403" i="7" s="1"/>
  <c r="R2403" i="7" s="1"/>
  <c r="P1354" i="7"/>
  <c r="Q1354" i="7" s="1"/>
  <c r="R1354" i="7" s="1"/>
  <c r="P115" i="7"/>
  <c r="Q115" i="7" s="1"/>
  <c r="R115" i="7" s="1"/>
  <c r="P4865" i="7"/>
  <c r="Q4865" i="7" s="1"/>
  <c r="R4865" i="7" s="1"/>
  <c r="P1082" i="7"/>
  <c r="Q1082" i="7" s="1"/>
  <c r="R1082" i="7" s="1"/>
  <c r="P4633" i="7"/>
  <c r="Q4633" i="7" s="1"/>
  <c r="R4633" i="7" s="1"/>
  <c r="P153" i="7"/>
  <c r="Q153" i="7" s="1"/>
  <c r="R153" i="7" s="1"/>
  <c r="P938" i="7"/>
  <c r="Q938" i="7" s="1"/>
  <c r="R938" i="7" s="1"/>
  <c r="P1094" i="7"/>
  <c r="Q1094" i="7" s="1"/>
  <c r="R1094" i="7" s="1"/>
  <c r="P1843" i="7"/>
  <c r="Q1843" i="7" s="1"/>
  <c r="R1843" i="7" s="1"/>
  <c r="P41" i="7"/>
  <c r="Q41" i="7" s="1"/>
  <c r="R41" i="7" s="1"/>
  <c r="P1242" i="7"/>
  <c r="Q1242" i="7" s="1"/>
  <c r="R1242" i="7" s="1"/>
  <c r="P469" i="7"/>
  <c r="Q469" i="7" s="1"/>
  <c r="R469" i="7" s="1"/>
  <c r="P1374" i="7"/>
  <c r="Q1374" i="7" s="1"/>
  <c r="R1374" i="7" s="1"/>
  <c r="P1634" i="7"/>
  <c r="Q1634" i="7" s="1"/>
  <c r="R1634" i="7" s="1"/>
  <c r="P2695" i="7"/>
  <c r="Q2695" i="7" s="1"/>
  <c r="R2695" i="7" s="1"/>
  <c r="P995" i="7"/>
  <c r="Q995" i="7" s="1"/>
  <c r="R995" i="7" s="1"/>
  <c r="P5575" i="7"/>
  <c r="Q5575" i="7" s="1"/>
  <c r="R5575" i="7" s="1"/>
  <c r="P4138" i="7"/>
  <c r="Q4138" i="7" s="1"/>
  <c r="R4138" i="7" s="1"/>
  <c r="P2151" i="7"/>
  <c r="Q2151" i="7" s="1"/>
  <c r="R2151" i="7" s="1"/>
  <c r="P5874" i="7"/>
  <c r="Q5874" i="7" s="1"/>
  <c r="R5874" i="7" s="1"/>
  <c r="P4210" i="7"/>
  <c r="Q4210" i="7" s="1"/>
  <c r="R4210" i="7" s="1"/>
  <c r="P2325" i="7"/>
  <c r="Q2325" i="7" s="1"/>
  <c r="R2325" i="7" s="1"/>
  <c r="P1227" i="7"/>
  <c r="Q1227" i="7" s="1"/>
  <c r="R1227" i="7" s="1"/>
  <c r="P5751" i="7"/>
  <c r="Q5751" i="7" s="1"/>
  <c r="R5751" i="7" s="1"/>
  <c r="P5075" i="7"/>
  <c r="Q5075" i="7" s="1"/>
  <c r="R5075" i="7" s="1"/>
  <c r="P2023" i="7"/>
  <c r="Q2023" i="7" s="1"/>
  <c r="R2023" i="7" s="1"/>
  <c r="P1083" i="7"/>
  <c r="Q1083" i="7" s="1"/>
  <c r="R1083" i="7" s="1"/>
  <c r="P2003" i="7"/>
  <c r="Q2003" i="7" s="1"/>
  <c r="R2003" i="7" s="1"/>
  <c r="P4449" i="7"/>
  <c r="Q4449" i="7" s="1"/>
  <c r="R4449" i="7" s="1"/>
  <c r="P2563" i="7"/>
  <c r="Q2563" i="7" s="1"/>
  <c r="R2563" i="7" s="1"/>
  <c r="P3046" i="7"/>
  <c r="Q3046" i="7" s="1"/>
  <c r="R3046" i="7" s="1"/>
  <c r="P2201" i="7"/>
  <c r="Q2201" i="7" s="1"/>
  <c r="R2201" i="7" s="1"/>
  <c r="P5057" i="7"/>
  <c r="Q5057" i="7" s="1"/>
  <c r="R5057" i="7" s="1"/>
  <c r="P1885" i="7"/>
  <c r="Q1885" i="7" s="1"/>
  <c r="R1885" i="7" s="1"/>
  <c r="P915" i="7"/>
  <c r="Q915" i="7" s="1"/>
  <c r="R915" i="7" s="1"/>
  <c r="P2585" i="7"/>
  <c r="Q2585" i="7" s="1"/>
  <c r="R2585" i="7" s="1"/>
  <c r="P5015" i="7"/>
  <c r="Q5015" i="7" s="1"/>
  <c r="R5015" i="7" s="1"/>
  <c r="P4330" i="7"/>
  <c r="Q4330" i="7" s="1"/>
  <c r="R4330" i="7" s="1"/>
  <c r="P2135" i="7"/>
  <c r="Q2135" i="7" s="1"/>
  <c r="R2135" i="7" s="1"/>
  <c r="P5799" i="7"/>
  <c r="Q5799" i="7" s="1"/>
  <c r="R5799" i="7" s="1"/>
  <c r="P5432" i="7"/>
  <c r="Q5432" i="7" s="1"/>
  <c r="R5432" i="7" s="1"/>
  <c r="P4030" i="7"/>
  <c r="Q4030" i="7" s="1"/>
  <c r="R4030" i="7" s="1"/>
  <c r="P1953" i="7"/>
  <c r="Q1953" i="7" s="1"/>
  <c r="R1953" i="7" s="1"/>
  <c r="P2021" i="7"/>
  <c r="Q2021" i="7" s="1"/>
  <c r="R2021" i="7" s="1"/>
  <c r="P5436" i="7"/>
  <c r="Q5436" i="7" s="1"/>
  <c r="R5436" i="7" s="1"/>
  <c r="P2381" i="7"/>
  <c r="Q2381" i="7" s="1"/>
  <c r="R2381" i="7" s="1"/>
  <c r="P3385" i="7"/>
  <c r="Q3385" i="7" s="1"/>
  <c r="R3385" i="7" s="1"/>
  <c r="P659" i="7"/>
  <c r="Q659" i="7" s="1"/>
  <c r="R659" i="7" s="1"/>
  <c r="P1985" i="7"/>
  <c r="Q1985" i="7" s="1"/>
  <c r="R1985" i="7" s="1"/>
  <c r="P1963" i="7"/>
  <c r="Q1963" i="7" s="1"/>
  <c r="R1963" i="7" s="1"/>
  <c r="P5717" i="7"/>
  <c r="Q5717" i="7" s="1"/>
  <c r="R5717" i="7" s="1"/>
  <c r="P2235" i="7"/>
  <c r="Q2235" i="7" s="1"/>
  <c r="R2235" i="7" s="1"/>
  <c r="P6331" i="7"/>
  <c r="Q6331" i="7" s="1"/>
  <c r="R6331" i="7" s="1"/>
  <c r="P2505" i="7"/>
  <c r="Q2505" i="7" s="1"/>
  <c r="R2505" i="7" s="1"/>
  <c r="P3102" i="7"/>
  <c r="Q3102" i="7" s="1"/>
  <c r="R3102" i="7" s="1"/>
  <c r="P56" i="7"/>
  <c r="Q56" i="7" s="1"/>
  <c r="R56" i="7" s="1"/>
  <c r="P1155" i="7"/>
  <c r="Q1155" i="7" s="1"/>
  <c r="R1155" i="7" s="1"/>
  <c r="P3076" i="7"/>
  <c r="Q3076" i="7" s="1"/>
  <c r="R3076" i="7" s="1"/>
  <c r="P3997" i="7"/>
  <c r="Q3997" i="7" s="1"/>
  <c r="R3997" i="7" s="1"/>
  <c r="P5151" i="7"/>
  <c r="Q5151" i="7" s="1"/>
  <c r="R5151" i="7" s="1"/>
  <c r="P2968" i="7"/>
  <c r="Q2968" i="7" s="1"/>
  <c r="R2968" i="7" s="1"/>
  <c r="P1943" i="7"/>
  <c r="Q1943" i="7" s="1"/>
  <c r="R1943" i="7" s="1"/>
  <c r="P2025" i="7"/>
  <c r="Q2025" i="7" s="1"/>
  <c r="R2025" i="7" s="1"/>
  <c r="P6305" i="7"/>
  <c r="Q6305" i="7" s="1"/>
  <c r="R6305" i="7" s="1"/>
  <c r="P4225" i="7"/>
  <c r="Q4225" i="7" s="1"/>
  <c r="R4225" i="7" s="1"/>
  <c r="P2465" i="7"/>
  <c r="Q2465" i="7" s="1"/>
  <c r="R2465" i="7" s="1"/>
  <c r="P4953" i="7"/>
  <c r="Q4953" i="7" s="1"/>
  <c r="R4953" i="7" s="1"/>
  <c r="P4951" i="7"/>
  <c r="Q4951" i="7" s="1"/>
  <c r="R4951" i="7" s="1"/>
  <c r="P4981" i="7"/>
  <c r="Q4981" i="7" s="1"/>
  <c r="R4981" i="7" s="1"/>
  <c r="P827" i="7"/>
  <c r="Q827" i="7" s="1"/>
  <c r="R827" i="7" s="1"/>
  <c r="P4738" i="7"/>
  <c r="Q4738" i="7" s="1"/>
  <c r="R4738" i="7" s="1"/>
  <c r="P1763" i="7"/>
  <c r="Q1763" i="7" s="1"/>
  <c r="R1763" i="7" s="1"/>
  <c r="P5906" i="7"/>
  <c r="Q5906" i="7" s="1"/>
  <c r="R5906" i="7" s="1"/>
  <c r="P3232" i="7"/>
  <c r="Q3232" i="7" s="1"/>
  <c r="R3232" i="7" s="1"/>
  <c r="P2051" i="7"/>
  <c r="Q2051" i="7" s="1"/>
  <c r="R2051" i="7" s="1"/>
  <c r="P4146" i="7"/>
  <c r="Q4146" i="7" s="1"/>
  <c r="R4146" i="7" s="1"/>
  <c r="P144" i="7"/>
  <c r="Q144" i="7" s="1"/>
  <c r="R144" i="7" s="1"/>
  <c r="P1969" i="7"/>
  <c r="Q1969" i="7" s="1"/>
  <c r="R1969" i="7" s="1"/>
  <c r="P4993" i="7"/>
  <c r="Q4993" i="7" s="1"/>
  <c r="R4993" i="7" s="1"/>
  <c r="P2972" i="7"/>
  <c r="Q2972" i="7" s="1"/>
  <c r="R2972" i="7" s="1"/>
  <c r="P3525" i="7"/>
  <c r="Q3525" i="7" s="1"/>
  <c r="R3525" i="7" s="1"/>
  <c r="P2898" i="7"/>
  <c r="Q2898" i="7" s="1"/>
  <c r="R2898" i="7" s="1"/>
  <c r="P4398" i="7"/>
  <c r="Q4398" i="7" s="1"/>
  <c r="R4398" i="7" s="1"/>
  <c r="P847" i="7"/>
  <c r="Q847" i="7" s="1"/>
  <c r="R847" i="7" s="1"/>
  <c r="P6210" i="7"/>
  <c r="Q6210" i="7" s="1"/>
  <c r="R6210" i="7" s="1"/>
  <c r="P1925" i="7"/>
  <c r="Q1925" i="7" s="1"/>
  <c r="R1925" i="7" s="1"/>
  <c r="P1339" i="7"/>
  <c r="Q1339" i="7" s="1"/>
  <c r="R1339" i="7" s="1"/>
  <c r="P5693" i="7"/>
  <c r="Q5693" i="7" s="1"/>
  <c r="R5693" i="7" s="1"/>
  <c r="P818" i="7"/>
  <c r="Q818" i="7" s="1"/>
  <c r="R818" i="7" s="1"/>
  <c r="P5659" i="7"/>
  <c r="Q5659" i="7" s="1"/>
  <c r="R5659" i="7" s="1"/>
  <c r="P1803" i="7"/>
  <c r="Q1803" i="7" s="1"/>
  <c r="R1803" i="7" s="1"/>
  <c r="P5408" i="7"/>
  <c r="Q5408" i="7" s="1"/>
  <c r="R5408" i="7" s="1"/>
  <c r="P6325" i="7"/>
  <c r="Q6325" i="7" s="1"/>
  <c r="R6325" i="7" s="1"/>
  <c r="P2619" i="7"/>
  <c r="Q2619" i="7" s="1"/>
  <c r="R2619" i="7" s="1"/>
  <c r="P5822" i="7"/>
  <c r="Q5822" i="7" s="1"/>
  <c r="R5822" i="7" s="1"/>
  <c r="P3030" i="7"/>
  <c r="Q3030" i="7" s="1"/>
  <c r="R3030" i="7" s="1"/>
  <c r="P1535" i="7"/>
  <c r="Q1535" i="7" s="1"/>
  <c r="R1535" i="7" s="1"/>
  <c r="P974" i="7"/>
  <c r="Q974" i="7" s="1"/>
  <c r="R974" i="7" s="1"/>
  <c r="P385" i="7"/>
  <c r="Q385" i="7" s="1"/>
  <c r="R385" i="7" s="1"/>
  <c r="P1504" i="7"/>
  <c r="Q1504" i="7" s="1"/>
  <c r="R1504" i="7" s="1"/>
  <c r="P376" i="7"/>
  <c r="Q376" i="7" s="1"/>
  <c r="R376" i="7" s="1"/>
  <c r="P199" i="7"/>
  <c r="Q199" i="7" s="1"/>
  <c r="R199" i="7" s="1"/>
  <c r="P2663" i="7"/>
  <c r="Q2663" i="7" s="1"/>
  <c r="R2663" i="7" s="1"/>
  <c r="P4657" i="7"/>
  <c r="Q4657" i="7" s="1"/>
  <c r="R4657" i="7" s="1"/>
  <c r="P1162" i="7"/>
  <c r="Q1162" i="7" s="1"/>
  <c r="R1162" i="7" s="1"/>
  <c r="P6224" i="7"/>
  <c r="Q6224" i="7" s="1"/>
  <c r="R6224" i="7" s="1"/>
  <c r="P4667" i="7"/>
  <c r="Q4667" i="7" s="1"/>
  <c r="R4667" i="7" s="1"/>
  <c r="P1050" i="7"/>
  <c r="Q1050" i="7" s="1"/>
  <c r="R1050" i="7" s="1"/>
  <c r="P2851" i="7"/>
  <c r="Q2851" i="7" s="1"/>
  <c r="R2851" i="7" s="1"/>
  <c r="P1715" i="7"/>
  <c r="Q1715" i="7" s="1"/>
  <c r="R1715" i="7" s="1"/>
  <c r="P1334" i="7"/>
  <c r="Q1334" i="7" s="1"/>
  <c r="R1334" i="7" s="1"/>
  <c r="P176" i="7"/>
  <c r="Q176" i="7" s="1"/>
  <c r="R176" i="7" s="1"/>
  <c r="P874" i="7"/>
  <c r="Q874" i="7" s="1"/>
  <c r="R874" i="7" s="1"/>
  <c r="P1338" i="7"/>
  <c r="Q1338" i="7" s="1"/>
  <c r="R1338" i="7" s="1"/>
  <c r="P842" i="7"/>
  <c r="Q842" i="7" s="1"/>
  <c r="R842" i="7" s="1"/>
  <c r="P5536" i="7"/>
  <c r="Q5536" i="7" s="1"/>
  <c r="R5536" i="7" s="1"/>
  <c r="P687" i="7"/>
  <c r="Q687" i="7" s="1"/>
  <c r="R687" i="7" s="1"/>
  <c r="P6373" i="7"/>
  <c r="Q6373" i="7" s="1"/>
  <c r="R6373" i="7" s="1"/>
  <c r="P2121" i="7"/>
  <c r="Q2121" i="7" s="1"/>
  <c r="R2121" i="7" s="1"/>
  <c r="P1131" i="7"/>
  <c r="Q1131" i="7" s="1"/>
  <c r="R1131" i="7" s="1"/>
  <c r="P5059" i="7"/>
  <c r="Q5059" i="7" s="1"/>
  <c r="R5059" i="7" s="1"/>
  <c r="P4390" i="7"/>
  <c r="Q4390" i="7" s="1"/>
  <c r="R4390" i="7" s="1"/>
  <c r="P2479" i="7"/>
  <c r="Q2479" i="7" s="1"/>
  <c r="R2479" i="7" s="1"/>
  <c r="P1695" i="7"/>
  <c r="Q1695" i="7" s="1"/>
  <c r="R1695" i="7" s="1"/>
  <c r="P1553" i="7"/>
  <c r="Q1553" i="7" s="1"/>
  <c r="R1553" i="7" s="1"/>
  <c r="P6118" i="7"/>
  <c r="Q6118" i="7" s="1"/>
  <c r="R6118" i="7" s="1"/>
  <c r="P3978" i="7"/>
  <c r="Q3978" i="7" s="1"/>
  <c r="R3978" i="7" s="1"/>
  <c r="P727" i="7"/>
  <c r="Q727" i="7" s="1"/>
  <c r="R727" i="7" s="1"/>
  <c r="P5687" i="7"/>
  <c r="Q5687" i="7" s="1"/>
  <c r="R5687" i="7" s="1"/>
  <c r="P5179" i="7"/>
  <c r="Q5179" i="7" s="1"/>
  <c r="R5179" i="7" s="1"/>
  <c r="P4250" i="7"/>
  <c r="Q4250" i="7" s="1"/>
  <c r="R4250" i="7" s="1"/>
  <c r="P3485" i="7"/>
  <c r="Q3485" i="7" s="1"/>
  <c r="R3485" i="7" s="1"/>
  <c r="P5627" i="7"/>
  <c r="Q5627" i="7" s="1"/>
  <c r="R5627" i="7" s="1"/>
  <c r="P1867" i="7"/>
  <c r="Q1867" i="7" s="1"/>
  <c r="R1867" i="7" s="1"/>
  <c r="P1543" i="7"/>
  <c r="Q1543" i="7" s="1"/>
  <c r="R1543" i="7" s="1"/>
  <c r="P5611" i="7"/>
  <c r="Q5611" i="7" s="1"/>
  <c r="R5611" i="7" s="1"/>
  <c r="P5563" i="7"/>
  <c r="Q5563" i="7" s="1"/>
  <c r="R5563" i="7" s="1"/>
  <c r="P2822" i="7"/>
  <c r="Q2822" i="7" s="1"/>
  <c r="R2822" i="7" s="1"/>
  <c r="P1957" i="7"/>
  <c r="Q1957" i="7" s="1"/>
  <c r="R1957" i="7" s="1"/>
  <c r="P2986" i="7"/>
  <c r="Q2986" i="7" s="1"/>
  <c r="R2986" i="7" s="1"/>
  <c r="P1945" i="7"/>
  <c r="Q1945" i="7" s="1"/>
  <c r="R1945" i="7" s="1"/>
  <c r="P5312" i="7"/>
  <c r="Q5312" i="7" s="1"/>
  <c r="R5312" i="7" s="1"/>
  <c r="P5197" i="7"/>
  <c r="Q5197" i="7" s="1"/>
  <c r="R5197" i="7" s="1"/>
  <c r="P3074" i="7"/>
  <c r="Q3074" i="7" s="1"/>
  <c r="R3074" i="7" s="1"/>
  <c r="P774" i="7"/>
  <c r="Q774" i="7" s="1"/>
  <c r="R774" i="7" s="1"/>
  <c r="P5721" i="7"/>
  <c r="Q5721" i="7" s="1"/>
  <c r="R5721" i="7" s="1"/>
  <c r="P2057" i="7"/>
  <c r="Q2057" i="7" s="1"/>
  <c r="R2057" i="7" s="1"/>
  <c r="P3477" i="7"/>
  <c r="Q3477" i="7" s="1"/>
  <c r="R3477" i="7" s="1"/>
  <c r="P3741" i="7"/>
  <c r="Q3741" i="7" s="1"/>
  <c r="R3741" i="7" s="1"/>
  <c r="P4945" i="7"/>
  <c r="Q4945" i="7" s="1"/>
  <c r="R4945" i="7" s="1"/>
  <c r="P5135" i="7"/>
  <c r="Q5135" i="7" s="1"/>
  <c r="R5135" i="7" s="1"/>
  <c r="P4218" i="7"/>
  <c r="Q4218" i="7" s="1"/>
  <c r="R4218" i="7" s="1"/>
  <c r="P3870" i="7"/>
  <c r="Q3870" i="7" s="1"/>
  <c r="R3870" i="7" s="1"/>
  <c r="P2492" i="7"/>
  <c r="Q2492" i="7" s="1"/>
  <c r="R2492" i="7" s="1"/>
  <c r="N561" i="7"/>
  <c r="O561" i="7" s="1"/>
  <c r="P4301" i="7"/>
  <c r="Q4301" i="7" s="1"/>
  <c r="R4301" i="7" s="1"/>
  <c r="P758" i="7"/>
  <c r="Q758" i="7" s="1"/>
  <c r="R758" i="7" s="1"/>
  <c r="P3440" i="7"/>
  <c r="Q3440" i="7" s="1"/>
  <c r="R3440" i="7" s="1"/>
  <c r="P4509" i="7"/>
  <c r="Q4509" i="7" s="1"/>
  <c r="R4509" i="7" s="1"/>
  <c r="P4237" i="7"/>
  <c r="Q4237" i="7" s="1"/>
  <c r="R4237" i="7" s="1"/>
  <c r="P4662" i="7"/>
  <c r="Q4662" i="7" s="1"/>
  <c r="R4662" i="7" s="1"/>
  <c r="P2689" i="7"/>
  <c r="Q2689" i="7" s="1"/>
  <c r="R2689" i="7" s="1"/>
  <c r="P662" i="7"/>
  <c r="Q662" i="7" s="1"/>
  <c r="R662" i="7" s="1"/>
  <c r="P6230" i="7"/>
  <c r="Q6230" i="7" s="1"/>
  <c r="R6230" i="7" s="1"/>
  <c r="P65" i="7"/>
  <c r="Q65" i="7" s="1"/>
  <c r="R65" i="7" s="1"/>
  <c r="P6020" i="7"/>
  <c r="Q6020" i="7" s="1"/>
  <c r="R6020" i="7" s="1"/>
  <c r="P3740" i="7"/>
  <c r="Q3740" i="7" s="1"/>
  <c r="R3740" i="7" s="1"/>
  <c r="P1202" i="7"/>
  <c r="Q1202" i="7" s="1"/>
  <c r="R1202" i="7" s="1"/>
  <c r="P3572" i="7"/>
  <c r="Q3572" i="7" s="1"/>
  <c r="R3572" i="7" s="1"/>
  <c r="P1801" i="7"/>
  <c r="Q1801" i="7" s="1"/>
  <c r="R1801" i="7" s="1"/>
  <c r="P3700" i="7"/>
  <c r="Q3700" i="7" s="1"/>
  <c r="R3700" i="7" s="1"/>
  <c r="P994" i="7"/>
  <c r="Q994" i="7" s="1"/>
  <c r="R994" i="7" s="1"/>
  <c r="P6251" i="7"/>
  <c r="Q6251" i="7" s="1"/>
  <c r="R6251" i="7" s="1"/>
  <c r="P3146" i="7"/>
  <c r="Q3146" i="7" s="1"/>
  <c r="R3146" i="7" s="1"/>
  <c r="P5969" i="7"/>
  <c r="Q5969" i="7" s="1"/>
  <c r="R5969" i="7" s="1"/>
  <c r="P1074" i="7"/>
  <c r="Q1074" i="7" s="1"/>
  <c r="R1074" i="7" s="1"/>
  <c r="P5957" i="7"/>
  <c r="Q5957" i="7" s="1"/>
  <c r="R5957" i="7" s="1"/>
  <c r="P3460" i="7"/>
  <c r="Q3460" i="7" s="1"/>
  <c r="R3460" i="7" s="1"/>
  <c r="P4197" i="7"/>
  <c r="Q4197" i="7" s="1"/>
  <c r="R4197" i="7" s="1"/>
  <c r="P4521" i="7"/>
  <c r="Q4521" i="7" s="1"/>
  <c r="R4521" i="7" s="1"/>
  <c r="P3788" i="7"/>
  <c r="Q3788" i="7" s="1"/>
  <c r="R3788" i="7" s="1"/>
  <c r="P1170" i="7"/>
  <c r="Q1170" i="7" s="1"/>
  <c r="R1170" i="7" s="1"/>
  <c r="P1721" i="7"/>
  <c r="Q1721" i="7" s="1"/>
  <c r="R1721" i="7" s="1"/>
  <c r="P4469" i="7"/>
  <c r="Q4469" i="7" s="1"/>
  <c r="R4469" i="7" s="1"/>
  <c r="P710" i="7"/>
  <c r="Q710" i="7" s="1"/>
  <c r="R710" i="7" s="1"/>
  <c r="N6258" i="7"/>
  <c r="O6258" i="7" s="1"/>
  <c r="P367" i="7"/>
  <c r="Q367" i="7" s="1"/>
  <c r="R367" i="7" s="1"/>
  <c r="P565" i="7"/>
  <c r="Q565" i="7" s="1"/>
  <c r="R565" i="7" s="1"/>
  <c r="P398" i="7"/>
  <c r="Q398" i="7" s="1"/>
  <c r="R398" i="7" s="1"/>
  <c r="P661" i="7"/>
  <c r="Q661" i="7" s="1"/>
  <c r="R661" i="7" s="1"/>
  <c r="P6274" i="7"/>
  <c r="Q6274" i="7" s="1"/>
  <c r="R6274" i="7" s="1"/>
  <c r="P799" i="7"/>
  <c r="Q799" i="7" s="1"/>
  <c r="R799" i="7" s="1"/>
  <c r="P6368" i="7"/>
  <c r="Q6368" i="7" s="1"/>
  <c r="R6368" i="7" s="1"/>
  <c r="P5169" i="7"/>
  <c r="Q5169" i="7" s="1"/>
  <c r="R5169" i="7" s="1"/>
  <c r="P1865" i="7"/>
  <c r="Q1865" i="7" s="1"/>
  <c r="R1865" i="7" s="1"/>
  <c r="P2916" i="7"/>
  <c r="Q2916" i="7" s="1"/>
  <c r="R2916" i="7" s="1"/>
  <c r="P2463" i="7"/>
  <c r="Q2463" i="7" s="1"/>
  <c r="R2463" i="7" s="1"/>
  <c r="P1601" i="7"/>
  <c r="Q1601" i="7" s="1"/>
  <c r="R1601" i="7" s="1"/>
  <c r="P3377" i="7"/>
  <c r="Q3377" i="7" s="1"/>
  <c r="R3377" i="7" s="1"/>
  <c r="P4594" i="7"/>
  <c r="Q4594" i="7" s="1"/>
  <c r="R4594" i="7" s="1"/>
  <c r="P1596" i="7"/>
  <c r="Q1596" i="7" s="1"/>
  <c r="R1596" i="7" s="1"/>
  <c r="P5514" i="7"/>
  <c r="Q5514" i="7" s="1"/>
  <c r="R5514" i="7" s="1"/>
  <c r="P631" i="7"/>
  <c r="Q631" i="7" s="1"/>
  <c r="R631" i="7" s="1"/>
  <c r="P4771" i="7"/>
  <c r="Q4771" i="7" s="1"/>
  <c r="R4771" i="7" s="1"/>
  <c r="P5036" i="7"/>
  <c r="Q5036" i="7" s="1"/>
  <c r="R5036" i="7" s="1"/>
  <c r="P6427" i="7"/>
  <c r="Q6427" i="7" s="1"/>
  <c r="R6427" i="7" s="1"/>
  <c r="P6352" i="7"/>
  <c r="Q6352" i="7" s="1"/>
  <c r="R6352" i="7" s="1"/>
  <c r="P3929" i="7"/>
  <c r="Q3929" i="7" s="1"/>
  <c r="R3929" i="7" s="1"/>
  <c r="P651" i="7"/>
  <c r="Q651" i="7" s="1"/>
  <c r="R651" i="7" s="1"/>
  <c r="P5184" i="7"/>
  <c r="Q5184" i="7" s="1"/>
  <c r="R5184" i="7" s="1"/>
  <c r="P5128" i="7"/>
  <c r="Q5128" i="7" s="1"/>
  <c r="R5128" i="7" s="1"/>
  <c r="P1724" i="7"/>
  <c r="Q1724" i="7" s="1"/>
  <c r="R1724" i="7" s="1"/>
  <c r="P711" i="7"/>
  <c r="Q711" i="7" s="1"/>
  <c r="R711" i="7" s="1"/>
  <c r="P4883" i="7"/>
  <c r="Q4883" i="7" s="1"/>
  <c r="R4883" i="7" s="1"/>
  <c r="P735" i="7"/>
  <c r="Q735" i="7" s="1"/>
  <c r="R735" i="7" s="1"/>
  <c r="P5801" i="7"/>
  <c r="Q5801" i="7" s="1"/>
  <c r="R5801" i="7" s="1"/>
  <c r="P1460" i="7"/>
  <c r="Q1460" i="7" s="1"/>
  <c r="R1460" i="7" s="1"/>
  <c r="P1746" i="7"/>
  <c r="Q1746" i="7" s="1"/>
  <c r="R1746" i="7" s="1"/>
  <c r="P137" i="7"/>
  <c r="Q137" i="7" s="1"/>
  <c r="R137" i="7" s="1"/>
  <c r="P2811" i="7"/>
  <c r="Q2811" i="7" s="1"/>
  <c r="R2811" i="7" s="1"/>
  <c r="P1564" i="7"/>
  <c r="Q1564" i="7" s="1"/>
  <c r="R1564" i="7" s="1"/>
  <c r="P5530" i="7"/>
  <c r="Q5530" i="7" s="1"/>
  <c r="R5530" i="7" s="1"/>
  <c r="P1508" i="7"/>
  <c r="Q1508" i="7" s="1"/>
  <c r="R1508" i="7" s="1"/>
  <c r="P5506" i="7"/>
  <c r="Q5506" i="7" s="1"/>
  <c r="R5506" i="7" s="1"/>
  <c r="P5348" i="7"/>
  <c r="Q5348" i="7" s="1"/>
  <c r="R5348" i="7" s="1"/>
  <c r="P4547" i="7"/>
  <c r="Q4547" i="7" s="1"/>
  <c r="R4547" i="7" s="1"/>
  <c r="P5479" i="7"/>
  <c r="Q5479" i="7" s="1"/>
  <c r="R5479" i="7" s="1"/>
  <c r="P3168" i="7"/>
  <c r="Q3168" i="7" s="1"/>
  <c r="R3168" i="7" s="1"/>
  <c r="P5460" i="7"/>
  <c r="Q5460" i="7" s="1"/>
  <c r="R5460" i="7" s="1"/>
  <c r="P435" i="7"/>
  <c r="Q435" i="7" s="1"/>
  <c r="R435" i="7" s="1"/>
  <c r="P4851" i="7"/>
  <c r="Q4851" i="7" s="1"/>
  <c r="R4851" i="7" s="1"/>
  <c r="P575" i="7"/>
  <c r="Q575" i="7" s="1"/>
  <c r="R575" i="7" s="1"/>
  <c r="P583" i="7"/>
  <c r="Q583" i="7" s="1"/>
  <c r="R583" i="7" s="1"/>
  <c r="P3945" i="7"/>
  <c r="Q3945" i="7" s="1"/>
  <c r="R3945" i="7" s="1"/>
  <c r="P5550" i="7"/>
  <c r="Q5550" i="7" s="1"/>
  <c r="R5550" i="7" s="1"/>
  <c r="P3913" i="7"/>
  <c r="Q3913" i="7" s="1"/>
  <c r="R3913" i="7" s="1"/>
  <c r="P4899" i="7"/>
  <c r="Q4899" i="7" s="1"/>
  <c r="R4899" i="7" s="1"/>
  <c r="N1204" i="7"/>
  <c r="O1204" i="7" s="1"/>
  <c r="P5967" i="7"/>
  <c r="Q5967" i="7" s="1"/>
  <c r="R5967" i="7" s="1"/>
  <c r="P5108" i="7"/>
  <c r="Q5108" i="7" s="1"/>
  <c r="R5108" i="7" s="1"/>
  <c r="P813" i="7"/>
  <c r="Q813" i="7" s="1"/>
  <c r="R813" i="7" s="1"/>
  <c r="P4621" i="7"/>
  <c r="Q4621" i="7" s="1"/>
  <c r="R4621" i="7" s="1"/>
  <c r="P457" i="7"/>
  <c r="Q457" i="7" s="1"/>
  <c r="R457" i="7" s="1"/>
  <c r="P4685" i="7"/>
  <c r="Q4685" i="7" s="1"/>
  <c r="R4685" i="7" s="1"/>
  <c r="P1708" i="7"/>
  <c r="Q1708" i="7" s="1"/>
  <c r="R1708" i="7" s="1"/>
  <c r="P3900" i="7"/>
  <c r="Q3900" i="7" s="1"/>
  <c r="R3900" i="7" s="1"/>
  <c r="N3618" i="7"/>
  <c r="O3618" i="7" s="1"/>
  <c r="P3876" i="7"/>
  <c r="Q3876" i="7" s="1"/>
  <c r="R3876" i="7" s="1"/>
  <c r="N4743" i="7"/>
  <c r="O4743" i="7" s="1"/>
  <c r="P739" i="7"/>
  <c r="Q739" i="7" s="1"/>
  <c r="R739" i="7" s="1"/>
  <c r="P1428" i="7"/>
  <c r="Q1428" i="7" s="1"/>
  <c r="R1428" i="7" s="1"/>
  <c r="P1718" i="7"/>
  <c r="Q1718" i="7" s="1"/>
  <c r="R1718" i="7" s="1"/>
  <c r="P2659" i="7"/>
  <c r="Q2659" i="7" s="1"/>
  <c r="R2659" i="7" s="1"/>
  <c r="P3369" i="7"/>
  <c r="Q3369" i="7" s="1"/>
  <c r="R3369" i="7" s="1"/>
  <c r="P1771" i="7"/>
  <c r="Q1771" i="7" s="1"/>
  <c r="R1771" i="7" s="1"/>
  <c r="P1941" i="7"/>
  <c r="Q1941" i="7" s="1"/>
  <c r="R1941" i="7" s="1"/>
  <c r="P5769" i="7"/>
  <c r="Q5769" i="7" s="1"/>
  <c r="R5769" i="7" s="1"/>
  <c r="P3533" i="7"/>
  <c r="Q3533" i="7" s="1"/>
  <c r="R3533" i="7" s="1"/>
  <c r="P2127" i="7"/>
  <c r="Q2127" i="7" s="1"/>
  <c r="R2127" i="7" s="1"/>
  <c r="P382" i="7"/>
  <c r="Q382" i="7" s="1"/>
  <c r="R382" i="7" s="1"/>
  <c r="P1215" i="7"/>
  <c r="Q1215" i="7" s="1"/>
  <c r="R1215" i="7" s="1"/>
  <c r="P2932" i="7"/>
  <c r="Q2932" i="7" s="1"/>
  <c r="R2932" i="7" s="1"/>
  <c r="P2175" i="7"/>
  <c r="Q2175" i="7" s="1"/>
  <c r="R2175" i="7" s="1"/>
  <c r="P2291" i="7"/>
  <c r="Q2291" i="7" s="1"/>
  <c r="R2291" i="7" s="1"/>
  <c r="P4006" i="7"/>
  <c r="Q4006" i="7" s="1"/>
  <c r="R4006" i="7" s="1"/>
  <c r="P5499" i="7"/>
  <c r="Q5499" i="7" s="1"/>
  <c r="R5499" i="7" s="1"/>
  <c r="P5376" i="7"/>
  <c r="Q5376" i="7" s="1"/>
  <c r="R5376" i="7" s="1"/>
  <c r="P2798" i="7"/>
  <c r="Q2798" i="7" s="1"/>
  <c r="R2798" i="7" s="1"/>
  <c r="P2279" i="7"/>
  <c r="Q2279" i="7" s="1"/>
  <c r="R2279" i="7" s="1"/>
  <c r="P1921" i="7"/>
  <c r="Q1921" i="7" s="1"/>
  <c r="R1921" i="7" s="1"/>
  <c r="P4985" i="7"/>
  <c r="Q4985" i="7" s="1"/>
  <c r="R4985" i="7" s="1"/>
  <c r="P4947" i="7"/>
  <c r="Q4947" i="7" s="1"/>
  <c r="R4947" i="7" s="1"/>
  <c r="P2077" i="7"/>
  <c r="Q2077" i="7" s="1"/>
  <c r="R2077" i="7" s="1"/>
  <c r="P3281" i="7"/>
  <c r="Q3281" i="7" s="1"/>
  <c r="R3281" i="7" s="1"/>
  <c r="P3044" i="7"/>
  <c r="Q3044" i="7" s="1"/>
  <c r="R3044" i="7" s="1"/>
  <c r="P6146" i="7"/>
  <c r="Q6146" i="7" s="1"/>
  <c r="R6146" i="7" s="1"/>
  <c r="P4257" i="7"/>
  <c r="Q4257" i="7" s="1"/>
  <c r="R4257" i="7" s="1"/>
  <c r="P3998" i="7"/>
  <c r="Q3998" i="7" s="1"/>
  <c r="R3998" i="7" s="1"/>
  <c r="P2481" i="7"/>
  <c r="Q2481" i="7" s="1"/>
  <c r="R2481" i="7" s="1"/>
  <c r="P4722" i="7"/>
  <c r="Q4722" i="7" s="1"/>
  <c r="R4722" i="7" s="1"/>
  <c r="P2890" i="7"/>
  <c r="Q2890" i="7" s="1"/>
  <c r="R2890" i="7" s="1"/>
  <c r="P1003" i="7"/>
  <c r="Q1003" i="7" s="1"/>
  <c r="R1003" i="7" s="1"/>
  <c r="P5491" i="7"/>
  <c r="Q5491" i="7" s="1"/>
  <c r="R5491" i="7" s="1"/>
  <c r="P4943" i="7"/>
  <c r="Q4943" i="7" s="1"/>
  <c r="R4943" i="7" s="1"/>
  <c r="P328" i="7"/>
  <c r="Q328" i="7" s="1"/>
  <c r="R328" i="7" s="1"/>
  <c r="P5579" i="7"/>
  <c r="Q5579" i="7" s="1"/>
  <c r="R5579" i="7" s="1"/>
  <c r="P2523" i="7"/>
  <c r="Q2523" i="7" s="1"/>
  <c r="R2523" i="7" s="1"/>
  <c r="P5045" i="7"/>
  <c r="Q5045" i="7" s="1"/>
  <c r="R5045" i="7" s="1"/>
  <c r="P4742" i="7"/>
  <c r="Q4742" i="7" s="1"/>
  <c r="R4742" i="7" s="1"/>
  <c r="P3549" i="7"/>
  <c r="Q3549" i="7" s="1"/>
  <c r="R3549" i="7" s="1"/>
  <c r="P4130" i="7"/>
  <c r="Q4130" i="7" s="1"/>
  <c r="R4130" i="7" s="1"/>
  <c r="P5631" i="7"/>
  <c r="Q5631" i="7" s="1"/>
  <c r="R5631" i="7" s="1"/>
  <c r="P5121" i="7"/>
  <c r="Q5121" i="7" s="1"/>
  <c r="R5121" i="7" s="1"/>
  <c r="P1973" i="7"/>
  <c r="Q1973" i="7" s="1"/>
  <c r="R1973" i="7" s="1"/>
  <c r="P2742" i="7"/>
  <c r="Q2742" i="7" s="1"/>
  <c r="R2742" i="7" s="1"/>
  <c r="P5296" i="7"/>
  <c r="Q5296" i="7" s="1"/>
  <c r="R5296" i="7" s="1"/>
  <c r="P4494" i="7"/>
  <c r="Q4494" i="7" s="1"/>
  <c r="R4494" i="7" s="1"/>
  <c r="P5019" i="7"/>
  <c r="Q5019" i="7" s="1"/>
  <c r="R5019" i="7" s="1"/>
  <c r="P3000" i="7"/>
  <c r="Q3000" i="7" s="1"/>
  <c r="R3000" i="7" s="1"/>
  <c r="P2351" i="7"/>
  <c r="Q2351" i="7" s="1"/>
  <c r="R2351" i="7" s="1"/>
  <c r="P2067" i="7"/>
  <c r="Q2067" i="7" s="1"/>
  <c r="R2067" i="7" s="1"/>
  <c r="P2854" i="7"/>
  <c r="Q2854" i="7" s="1"/>
  <c r="R2854" i="7" s="1"/>
  <c r="P4614" i="7"/>
  <c r="Q4614" i="7" s="1"/>
  <c r="R4614" i="7" s="1"/>
  <c r="P3110" i="7"/>
  <c r="Q3110" i="7" s="1"/>
  <c r="R3110" i="7" s="1"/>
  <c r="P2299" i="7"/>
  <c r="Q2299" i="7" s="1"/>
  <c r="R2299" i="7" s="1"/>
  <c r="P5380" i="7"/>
  <c r="Q5380" i="7" s="1"/>
  <c r="R5380" i="7" s="1"/>
  <c r="P5420" i="7"/>
  <c r="Q5420" i="7" s="1"/>
  <c r="R5420" i="7" s="1"/>
  <c r="P4354" i="7"/>
  <c r="Q4354" i="7" s="1"/>
  <c r="R4354" i="7" s="1"/>
  <c r="P1231" i="7"/>
  <c r="Q1231" i="7" s="1"/>
  <c r="R1231" i="7" s="1"/>
  <c r="P3300" i="7"/>
  <c r="Q3300" i="7" s="1"/>
  <c r="R3300" i="7" s="1"/>
  <c r="P4298" i="7"/>
  <c r="Q4298" i="7" s="1"/>
  <c r="R4298" i="7" s="1"/>
  <c r="P4034" i="7"/>
  <c r="Q4034" i="7" s="1"/>
  <c r="R4034" i="7" s="1"/>
  <c r="P2519" i="7"/>
  <c r="Q2519" i="7" s="1"/>
  <c r="R2519" i="7" s="1"/>
  <c r="P6170" i="7"/>
  <c r="Q6170" i="7" s="1"/>
  <c r="R6170" i="7" s="1"/>
  <c r="P5093" i="7"/>
  <c r="Q5093" i="7" s="1"/>
  <c r="R5093" i="7" s="1"/>
  <c r="P3661" i="7"/>
  <c r="Q3661" i="7" s="1"/>
  <c r="R3661" i="7" s="1"/>
  <c r="P2629" i="7"/>
  <c r="Q2629" i="7" s="1"/>
  <c r="R2629" i="7" s="1"/>
  <c r="P5703" i="7"/>
  <c r="Q5703" i="7" s="1"/>
  <c r="R5703" i="7" s="1"/>
  <c r="P2017" i="7"/>
  <c r="Q2017" i="7" s="1"/>
  <c r="R2017" i="7" s="1"/>
  <c r="P5810" i="7"/>
  <c r="Q5810" i="7" s="1"/>
  <c r="R5810" i="7" s="1"/>
  <c r="P6364" i="7"/>
  <c r="Q6364" i="7" s="1"/>
  <c r="R6364" i="7" s="1"/>
  <c r="N3487" i="7"/>
  <c r="O3487" i="7" s="1"/>
  <c r="P2459" i="7"/>
  <c r="Q2459" i="7" s="1"/>
  <c r="R2459" i="7" s="1"/>
  <c r="P2307" i="7"/>
  <c r="Q2307" i="7" s="1"/>
  <c r="R2307" i="7" s="1"/>
  <c r="P6327" i="7"/>
  <c r="Q6327" i="7" s="1"/>
  <c r="R6327" i="7" s="1"/>
  <c r="P3960" i="7"/>
  <c r="Q3960" i="7" s="1"/>
  <c r="R3960" i="7" s="1"/>
  <c r="P4417" i="7"/>
  <c r="Q4417" i="7" s="1"/>
  <c r="R4417" i="7" s="1"/>
  <c r="P894" i="7"/>
  <c r="Q894" i="7" s="1"/>
  <c r="R894" i="7" s="1"/>
  <c r="P2691" i="7"/>
  <c r="Q2691" i="7" s="1"/>
  <c r="R2691" i="7" s="1"/>
  <c r="N1301" i="7"/>
  <c r="O1301" i="7" s="1"/>
  <c r="P1599" i="7"/>
  <c r="Q1599" i="7" s="1"/>
  <c r="R1599" i="7" s="1"/>
  <c r="P1038" i="7"/>
  <c r="Q1038" i="7" s="1"/>
  <c r="R1038" i="7" s="1"/>
  <c r="P958" i="7"/>
  <c r="Q958" i="7" s="1"/>
  <c r="R958" i="7" s="1"/>
  <c r="P6083" i="7"/>
  <c r="Q6083" i="7" s="1"/>
  <c r="R6083" i="7" s="1"/>
  <c r="P1382" i="7"/>
  <c r="Q1382" i="7" s="1"/>
  <c r="R1382" i="7" s="1"/>
  <c r="P1274" i="7"/>
  <c r="Q1274" i="7" s="1"/>
  <c r="R1274" i="7" s="1"/>
  <c r="P2787" i="7"/>
  <c r="Q2787" i="7" s="1"/>
  <c r="R2787" i="7" s="1"/>
  <c r="P1254" i="7"/>
  <c r="Q1254" i="7" s="1"/>
  <c r="R1254" i="7" s="1"/>
  <c r="P5081" i="7"/>
  <c r="Q5081" i="7" s="1"/>
  <c r="R5081" i="7" s="1"/>
  <c r="P4042" i="7"/>
  <c r="Q4042" i="7" s="1"/>
  <c r="R4042" i="7" s="1"/>
  <c r="P4266" i="7"/>
  <c r="Q4266" i="7" s="1"/>
  <c r="R4266" i="7" s="1"/>
  <c r="P1911" i="7"/>
  <c r="Q1911" i="7" s="1"/>
  <c r="R1911" i="7" s="1"/>
  <c r="P2245" i="7"/>
  <c r="Q2245" i="7" s="1"/>
  <c r="R2245" i="7" s="1"/>
  <c r="P5200" i="7"/>
  <c r="Q5200" i="7" s="1"/>
  <c r="R5200" i="7" s="1"/>
  <c r="P3032" i="7"/>
  <c r="Q3032" i="7" s="1"/>
  <c r="R3032" i="7" s="1"/>
  <c r="P2952" i="7"/>
  <c r="Q2952" i="7" s="1"/>
  <c r="R2952" i="7" s="1"/>
  <c r="P939" i="7"/>
  <c r="Q939" i="7" s="1"/>
  <c r="R939" i="7" s="1"/>
  <c r="P5097" i="7"/>
  <c r="Q5097" i="7" s="1"/>
  <c r="R5097" i="7" s="1"/>
  <c r="P2053" i="7"/>
  <c r="Q2053" i="7" s="1"/>
  <c r="R2053" i="7" s="1"/>
  <c r="P2487" i="7"/>
  <c r="Q2487" i="7" s="1"/>
  <c r="R2487" i="7" s="1"/>
  <c r="P2173" i="7"/>
  <c r="Q2173" i="7" s="1"/>
  <c r="R2173" i="7" s="1"/>
  <c r="P2139" i="7"/>
  <c r="Q2139" i="7" s="1"/>
  <c r="R2139" i="7" s="1"/>
  <c r="P2942" i="7"/>
  <c r="Q2942" i="7" s="1"/>
  <c r="R2942" i="7" s="1"/>
  <c r="P5819" i="7"/>
  <c r="Q5819" i="7" s="1"/>
  <c r="R5819" i="7" s="1"/>
  <c r="P5675" i="7"/>
  <c r="Q5675" i="7" s="1"/>
  <c r="R5675" i="7" s="1"/>
  <c r="P2587" i="7"/>
  <c r="Q2587" i="7" s="1"/>
  <c r="R2587" i="7" s="1"/>
  <c r="P17" i="7"/>
  <c r="Q17" i="7" s="1"/>
  <c r="R17" i="7" s="1"/>
  <c r="P5597" i="7"/>
  <c r="Q5597" i="7" s="1"/>
  <c r="R5597" i="7" s="1"/>
  <c r="P1691" i="7"/>
  <c r="Q1691" i="7" s="1"/>
  <c r="R1691" i="7" s="1"/>
  <c r="P4273" i="7"/>
  <c r="Q4273" i="7" s="1"/>
  <c r="R4273" i="7" s="1"/>
  <c r="P5831" i="7"/>
  <c r="Q5831" i="7" s="1"/>
  <c r="R5831" i="7" s="1"/>
  <c r="P3068" i="7"/>
  <c r="Q3068" i="7" s="1"/>
  <c r="R3068" i="7" s="1"/>
  <c r="P3333" i="7"/>
  <c r="Q3333" i="7" s="1"/>
  <c r="R3333" i="7" s="1"/>
  <c r="P3517" i="7"/>
  <c r="Q3517" i="7" s="1"/>
  <c r="R3517" i="7" s="1"/>
  <c r="P6425" i="7"/>
  <c r="Q6425" i="7" s="1"/>
  <c r="R6425" i="7" s="1"/>
  <c r="P5543" i="7"/>
  <c r="Q5543" i="7" s="1"/>
  <c r="R5543" i="7" s="1"/>
  <c r="P2223" i="7"/>
  <c r="Q2223" i="7" s="1"/>
  <c r="R2223" i="7" s="1"/>
  <c r="P5605" i="7"/>
  <c r="Q5605" i="7" s="1"/>
  <c r="R5605" i="7" s="1"/>
  <c r="P1091" i="7"/>
  <c r="Q1091" i="7" s="1"/>
  <c r="R1091" i="7" s="1"/>
  <c r="P5601" i="7"/>
  <c r="Q5601" i="7" s="1"/>
  <c r="R5601" i="7" s="1"/>
  <c r="P4750" i="7"/>
  <c r="Q4750" i="7" s="1"/>
  <c r="R4750" i="7" s="1"/>
  <c r="P1649" i="7"/>
  <c r="Q1649" i="7" s="1"/>
  <c r="R1649" i="7" s="1"/>
  <c r="P2892" i="7"/>
  <c r="Q2892" i="7" s="1"/>
  <c r="R2892" i="7" s="1"/>
  <c r="P200" i="7"/>
  <c r="Q200" i="7" s="1"/>
  <c r="R200" i="7" s="1"/>
  <c r="P5669" i="7"/>
  <c r="Q5669" i="7" s="1"/>
  <c r="R5669" i="7" s="1"/>
  <c r="P5587" i="7"/>
  <c r="Q5587" i="7" s="1"/>
  <c r="R5587" i="7" s="1"/>
  <c r="P2341" i="7"/>
  <c r="Q2341" i="7" s="1"/>
  <c r="R2341" i="7" s="1"/>
  <c r="P3094" i="7"/>
  <c r="Q3094" i="7" s="1"/>
  <c r="R3094" i="7" s="1"/>
  <c r="P3228" i="7"/>
  <c r="Q3228" i="7" s="1"/>
  <c r="R3228" i="7" s="1"/>
  <c r="P2243" i="7"/>
  <c r="Q2243" i="7" s="1"/>
  <c r="R2243" i="7" s="1"/>
  <c r="P2397" i="7"/>
  <c r="Q2397" i="7" s="1"/>
  <c r="R2397" i="7" s="1"/>
  <c r="P675" i="7"/>
  <c r="Q675" i="7" s="1"/>
  <c r="R675" i="7" s="1"/>
  <c r="P4935" i="7"/>
  <c r="Q4935" i="7" s="1"/>
  <c r="R4935" i="7" s="1"/>
  <c r="P4113" i="7"/>
  <c r="Q4113" i="7" s="1"/>
  <c r="R4113" i="7" s="1"/>
  <c r="P5207" i="7"/>
  <c r="Q5207" i="7" s="1"/>
  <c r="R5207" i="7" s="1"/>
  <c r="P1989" i="7"/>
  <c r="Q1989" i="7" s="1"/>
  <c r="R1989" i="7" s="1"/>
  <c r="P743" i="7"/>
  <c r="Q743" i="7" s="1"/>
  <c r="R743" i="7" s="1"/>
  <c r="P5248" i="7"/>
  <c r="Q5248" i="7" s="1"/>
  <c r="R5248" i="7" s="1"/>
  <c r="P2313" i="7"/>
  <c r="Q2313" i="7" s="1"/>
  <c r="R2313" i="7" s="1"/>
  <c r="P4074" i="7"/>
  <c r="Q4074" i="7" s="1"/>
  <c r="R4074" i="7" s="1"/>
  <c r="P3789" i="7"/>
  <c r="Q3789" i="7" s="1"/>
  <c r="R3789" i="7" s="1"/>
  <c r="P963" i="7"/>
  <c r="Q963" i="7" s="1"/>
  <c r="R963" i="7" s="1"/>
  <c r="P2992" i="7"/>
  <c r="Q2992" i="7" s="1"/>
  <c r="R2992" i="7" s="1"/>
  <c r="P2946" i="7"/>
  <c r="Q2946" i="7" s="1"/>
  <c r="R2946" i="7" s="1"/>
  <c r="P1743" i="7"/>
  <c r="Q1743" i="7" s="1"/>
  <c r="R1743" i="7" s="1"/>
  <c r="P4983" i="7"/>
  <c r="Q4983" i="7" s="1"/>
  <c r="R4983" i="7" s="1"/>
  <c r="P3765" i="7"/>
  <c r="Q3765" i="7" s="1"/>
  <c r="R3765" i="7" s="1"/>
  <c r="P4718" i="7"/>
  <c r="Q4718" i="7" s="1"/>
  <c r="R4718" i="7" s="1"/>
  <c r="P2445" i="7"/>
  <c r="Q2445" i="7" s="1"/>
  <c r="R2445" i="7" s="1"/>
  <c r="P6089" i="7"/>
  <c r="Q6089" i="7" s="1"/>
  <c r="R6089" i="7" s="1"/>
  <c r="P1931" i="7"/>
  <c r="Q1931" i="7" s="1"/>
  <c r="R1931" i="7" s="1"/>
  <c r="P3994" i="7"/>
  <c r="Q3994" i="7" s="1"/>
  <c r="R3994" i="7" s="1"/>
  <c r="P5733" i="7"/>
  <c r="Q5733" i="7" s="1"/>
  <c r="R5733" i="7" s="1"/>
  <c r="P2301" i="7"/>
  <c r="Q2301" i="7" s="1"/>
  <c r="R2301" i="7" s="1"/>
  <c r="P2147" i="7"/>
  <c r="Q2147" i="7" s="1"/>
  <c r="R2147" i="7" s="1"/>
  <c r="P4081" i="7"/>
  <c r="Q4081" i="7" s="1"/>
  <c r="R4081" i="7" s="1"/>
  <c r="P1163" i="7"/>
  <c r="Q1163" i="7" s="1"/>
  <c r="R1163" i="7" s="1"/>
  <c r="P2525" i="7"/>
  <c r="Q2525" i="7" s="1"/>
  <c r="R2525" i="7" s="1"/>
  <c r="P4963" i="7"/>
  <c r="Q4963" i="7" s="1"/>
  <c r="R4963" i="7" s="1"/>
  <c r="P2896" i="7"/>
  <c r="Q2896" i="7" s="1"/>
  <c r="R2896" i="7" s="1"/>
  <c r="P2573" i="7"/>
  <c r="Q2573" i="7" s="1"/>
  <c r="R2573" i="7" s="1"/>
  <c r="P3285" i="7"/>
  <c r="Q3285" i="7" s="1"/>
  <c r="R3285" i="7" s="1"/>
  <c r="P2593" i="7"/>
  <c r="Q2593" i="7" s="1"/>
  <c r="R2593" i="7" s="1"/>
  <c r="P1497" i="7"/>
  <c r="Q1497" i="7" s="1"/>
  <c r="R1497" i="7" s="1"/>
  <c r="P2199" i="7"/>
  <c r="Q2199" i="7" s="1"/>
  <c r="R2199" i="7" s="1"/>
  <c r="P5639" i="7"/>
  <c r="Q5639" i="7" s="1"/>
  <c r="R5639" i="7" s="1"/>
  <c r="P2996" i="7"/>
  <c r="Q2996" i="7" s="1"/>
  <c r="R2996" i="7" s="1"/>
  <c r="P5673" i="7"/>
  <c r="Q5673" i="7" s="1"/>
  <c r="R5673" i="7" s="1"/>
  <c r="P3637" i="7"/>
  <c r="Q3637" i="7" s="1"/>
  <c r="R3637" i="7" s="1"/>
  <c r="P2191" i="7"/>
  <c r="Q2191" i="7" s="1"/>
  <c r="R2191" i="7" s="1"/>
  <c r="P2145" i="7"/>
  <c r="Q2145" i="7" s="1"/>
  <c r="R2145" i="7" s="1"/>
  <c r="P2101" i="7"/>
  <c r="Q2101" i="7" s="1"/>
  <c r="R2101" i="7" s="1"/>
  <c r="P4369" i="7"/>
  <c r="Q4369" i="7" s="1"/>
  <c r="R4369" i="7" s="1"/>
  <c r="P1787" i="7"/>
  <c r="Q1787" i="7" s="1"/>
  <c r="R1787" i="7" s="1"/>
  <c r="P1683" i="7"/>
  <c r="Q1683" i="7" s="1"/>
  <c r="R1683" i="7" s="1"/>
  <c r="P6158" i="7"/>
  <c r="Q6158" i="7" s="1"/>
  <c r="R6158" i="7" s="1"/>
  <c r="P3968" i="7"/>
  <c r="Q3968" i="7" s="1"/>
  <c r="R3968" i="7" s="1"/>
  <c r="P2155" i="7"/>
  <c r="Q2155" i="7" s="1"/>
  <c r="R2155" i="7" s="1"/>
  <c r="P1965" i="7"/>
  <c r="Q1965" i="7" s="1"/>
  <c r="R1965" i="7" s="1"/>
  <c r="P422" i="7"/>
  <c r="Q422" i="7" s="1"/>
  <c r="R422" i="7" s="1"/>
  <c r="P990" i="7"/>
  <c r="Q990" i="7" s="1"/>
  <c r="R990" i="7" s="1"/>
  <c r="P579" i="7"/>
  <c r="Q579" i="7" s="1"/>
  <c r="R579" i="7" s="1"/>
  <c r="P906" i="7"/>
  <c r="Q906" i="7" s="1"/>
  <c r="R906" i="7" s="1"/>
  <c r="P2813" i="7"/>
  <c r="Q2813" i="7" s="1"/>
  <c r="R2813" i="7" s="1"/>
  <c r="P669" i="7"/>
  <c r="Q669" i="7" s="1"/>
  <c r="R669" i="7" s="1"/>
  <c r="P695" i="7"/>
  <c r="Q695" i="7" s="1"/>
  <c r="R695" i="7" s="1"/>
  <c r="P1310" i="7"/>
  <c r="Q1310" i="7" s="1"/>
  <c r="R1310" i="7" s="1"/>
  <c r="P1086" i="7"/>
  <c r="Q1086" i="7" s="1"/>
  <c r="R1086" i="7" s="1"/>
  <c r="P1222" i="7"/>
  <c r="Q1222" i="7" s="1"/>
  <c r="R1222" i="7" s="1"/>
  <c r="P5504" i="7"/>
  <c r="Q5504" i="7" s="1"/>
  <c r="R5504" i="7" s="1"/>
  <c r="P1592" i="7"/>
  <c r="Q1592" i="7" s="1"/>
  <c r="R1592" i="7" s="1"/>
  <c r="P557" i="7"/>
  <c r="Q557" i="7" s="1"/>
  <c r="R557" i="7" s="1"/>
  <c r="P2855" i="7"/>
  <c r="Q2855" i="7" s="1"/>
  <c r="R2855" i="7" s="1"/>
  <c r="N1630" i="7"/>
  <c r="O1630" i="7" s="1"/>
  <c r="P2815" i="7"/>
  <c r="Q2815" i="7" s="1"/>
  <c r="R2815" i="7" s="1"/>
  <c r="N5746" i="7"/>
  <c r="O5746" i="7" s="1"/>
  <c r="P1879" i="7"/>
  <c r="Q1879" i="7" s="1"/>
  <c r="R1879" i="7" s="1"/>
  <c r="P891" i="7"/>
  <c r="Q891" i="7" s="1"/>
  <c r="R891" i="7" s="1"/>
  <c r="P3008" i="7"/>
  <c r="Q3008" i="7" s="1"/>
  <c r="R3008" i="7" s="1"/>
  <c r="P5095" i="7"/>
  <c r="Q5095" i="7" s="1"/>
  <c r="R5095" i="7" s="1"/>
  <c r="P4478" i="7"/>
  <c r="Q4478" i="7" s="1"/>
  <c r="R4478" i="7" s="1"/>
  <c r="P1961" i="7"/>
  <c r="Q1961" i="7" s="1"/>
  <c r="R1961" i="7" s="1"/>
  <c r="P6319" i="7"/>
  <c r="Q6319" i="7" s="1"/>
  <c r="R6319" i="7" s="1"/>
  <c r="P2297" i="7"/>
  <c r="Q2297" i="7" s="1"/>
  <c r="R2297" i="7" s="1"/>
  <c r="P1171" i="7"/>
  <c r="Q1171" i="7" s="1"/>
  <c r="R1171" i="7" s="1"/>
  <c r="P5025" i="7"/>
  <c r="Q5025" i="7" s="1"/>
  <c r="R5025" i="7" s="1"/>
  <c r="P5201" i="7"/>
  <c r="Q5201" i="7" s="1"/>
  <c r="R5201" i="7" s="1"/>
  <c r="P5061" i="7"/>
  <c r="Q5061" i="7" s="1"/>
  <c r="R5061" i="7" s="1"/>
  <c r="P1861" i="7"/>
  <c r="Q1861" i="7" s="1"/>
  <c r="R1861" i="7" s="1"/>
  <c r="P2153" i="7"/>
  <c r="Q2153" i="7" s="1"/>
  <c r="R2153" i="7" s="1"/>
  <c r="P5360" i="7"/>
  <c r="Q5360" i="7" s="1"/>
  <c r="R5360" i="7" s="1"/>
  <c r="P2133" i="7"/>
  <c r="Q2133" i="7" s="1"/>
  <c r="R2133" i="7" s="1"/>
  <c r="P1995" i="7"/>
  <c r="Q1995" i="7" s="1"/>
  <c r="R1995" i="7" s="1"/>
  <c r="P4013" i="7"/>
  <c r="Q4013" i="7" s="1"/>
  <c r="R4013" i="7" s="1"/>
  <c r="P2411" i="7"/>
  <c r="Q2411" i="7" s="1"/>
  <c r="R2411" i="7" s="1"/>
  <c r="P5264" i="7"/>
  <c r="Q5264" i="7" s="1"/>
  <c r="R5264" i="7" s="1"/>
  <c r="P5661" i="7"/>
  <c r="Q5661" i="7" s="1"/>
  <c r="R5661" i="7" s="1"/>
  <c r="P2559" i="7"/>
  <c r="Q2559" i="7" s="1"/>
  <c r="R2559" i="7" s="1"/>
  <c r="P1679" i="7"/>
  <c r="Q1679" i="7" s="1"/>
  <c r="R1679" i="7" s="1"/>
  <c r="P923" i="7"/>
  <c r="Q923" i="7" s="1"/>
  <c r="R923" i="7" s="1"/>
  <c r="P5573" i="7"/>
  <c r="Q5573" i="7" s="1"/>
  <c r="R5573" i="7" s="1"/>
  <c r="P3205" i="7"/>
  <c r="Q3205" i="7" s="1"/>
  <c r="R3205" i="7" s="1"/>
  <c r="P3501" i="7"/>
  <c r="Q3501" i="7" s="1"/>
  <c r="R3501" i="7" s="1"/>
  <c r="P6323" i="7"/>
  <c r="Q6323" i="7" s="1"/>
  <c r="R6323" i="7" s="1"/>
  <c r="P3325" i="7"/>
  <c r="Q3325" i="7" s="1"/>
  <c r="R3325" i="7" s="1"/>
  <c r="P779" i="7"/>
  <c r="Q779" i="7" s="1"/>
  <c r="R779" i="7" s="1"/>
  <c r="P5171" i="7"/>
  <c r="Q5171" i="7" s="1"/>
  <c r="R5171" i="7" s="1"/>
  <c r="P3114" i="7"/>
  <c r="Q3114" i="7" s="1"/>
  <c r="R3114" i="7" s="1"/>
  <c r="P4026" i="7"/>
  <c r="Q4026" i="7" s="1"/>
  <c r="R4026" i="7" s="1"/>
  <c r="P1379" i="7"/>
  <c r="Q1379" i="7" s="1"/>
  <c r="R1379" i="7" s="1"/>
  <c r="P2091" i="7"/>
  <c r="Q2091" i="7" s="1"/>
  <c r="R2091" i="7" s="1"/>
  <c r="P5643" i="7"/>
  <c r="Q5643" i="7" s="1"/>
  <c r="R5643" i="7" s="1"/>
  <c r="P2179" i="7"/>
  <c r="Q2179" i="7" s="1"/>
  <c r="R2179" i="7" s="1"/>
  <c r="P6202" i="7"/>
  <c r="Q6202" i="7" s="1"/>
  <c r="R6202" i="7" s="1"/>
  <c r="P4937" i="7"/>
  <c r="Q4937" i="7" s="1"/>
  <c r="R4937" i="7" s="1"/>
  <c r="P3717" i="7"/>
  <c r="Q3717" i="7" s="1"/>
  <c r="R3717" i="7" s="1"/>
  <c r="P6339" i="7"/>
  <c r="Q6339" i="7" s="1"/>
  <c r="R6339" i="7" s="1"/>
  <c r="P5759" i="7"/>
  <c r="Q5759" i="7" s="1"/>
  <c r="R5759" i="7" s="1"/>
  <c r="P2609" i="7"/>
  <c r="Q2609" i="7" s="1"/>
  <c r="R2609" i="7" s="1"/>
  <c r="P5007" i="7"/>
  <c r="Q5007" i="7" s="1"/>
  <c r="R5007" i="7" s="1"/>
  <c r="P4446" i="7"/>
  <c r="Q4446" i="7" s="1"/>
  <c r="R4446" i="7" s="1"/>
  <c r="P4702" i="7"/>
  <c r="Q4702" i="7" s="1"/>
  <c r="R4702" i="7" s="1"/>
  <c r="P6186" i="7"/>
  <c r="Q6186" i="7" s="1"/>
  <c r="R6186" i="7" s="1"/>
  <c r="P2249" i="7"/>
  <c r="Q2249" i="7" s="1"/>
  <c r="R2249" i="7" s="1"/>
  <c r="P2439" i="7"/>
  <c r="Q2439" i="7" s="1"/>
  <c r="R2439" i="7" s="1"/>
  <c r="P1403" i="7"/>
  <c r="Q1403" i="7" s="1"/>
  <c r="R1403" i="7" s="1"/>
  <c r="P5085" i="7"/>
  <c r="Q5085" i="7" s="1"/>
  <c r="R5085" i="7" s="1"/>
  <c r="P1881" i="7"/>
  <c r="Q1881" i="7" s="1"/>
  <c r="R1881" i="7" s="1"/>
  <c r="P3098" i="7"/>
  <c r="Q3098" i="7" s="1"/>
  <c r="R3098" i="7" s="1"/>
  <c r="P4426" i="7"/>
  <c r="Q4426" i="7" s="1"/>
  <c r="R4426" i="7" s="1"/>
  <c r="P5440" i="7"/>
  <c r="Q5440" i="7" s="1"/>
  <c r="R5440" i="7" s="1"/>
  <c r="P643" i="7"/>
  <c r="Q643" i="7" s="1"/>
  <c r="R643" i="7" s="1"/>
  <c r="P2569" i="7"/>
  <c r="Q2569" i="7" s="1"/>
  <c r="R2569" i="7" s="1"/>
  <c r="P296" i="7"/>
  <c r="Q296" i="7" s="1"/>
  <c r="R296" i="7" s="1"/>
  <c r="P2627" i="7"/>
  <c r="Q2627" i="7" s="1"/>
  <c r="R2627" i="7" s="1"/>
  <c r="P6098" i="7"/>
  <c r="Q6098" i="7" s="1"/>
  <c r="R6098" i="7" s="1"/>
  <c r="P6166" i="7"/>
  <c r="Q6166" i="7" s="1"/>
  <c r="R6166" i="7" s="1"/>
  <c r="P2125" i="7"/>
  <c r="Q2125" i="7" s="1"/>
  <c r="R2125" i="7" s="1"/>
  <c r="P2954" i="7"/>
  <c r="Q2954" i="7" s="1"/>
  <c r="R2954" i="7" s="1"/>
  <c r="P1211" i="7"/>
  <c r="Q1211" i="7" s="1"/>
  <c r="R1211" i="7" s="1"/>
  <c r="P3096" i="7"/>
  <c r="Q3096" i="7" s="1"/>
  <c r="R3096" i="7" s="1"/>
  <c r="P2049" i="7"/>
  <c r="Q2049" i="7" s="1"/>
  <c r="R2049" i="7" s="1"/>
  <c r="N3222" i="7"/>
  <c r="O3222" i="7" s="1"/>
  <c r="P2009" i="7"/>
  <c r="Q2009" i="7" s="1"/>
  <c r="R2009" i="7" s="1"/>
  <c r="P2655" i="7"/>
  <c r="Q2655" i="7" s="1"/>
  <c r="R2655" i="7" s="1"/>
  <c r="P1871" i="7"/>
  <c r="Q1871" i="7" s="1"/>
  <c r="R1871" i="7" s="1"/>
  <c r="P1331" i="7"/>
  <c r="Q1331" i="7" s="1"/>
  <c r="R1331" i="7" s="1"/>
  <c r="P5083" i="7"/>
  <c r="Q5083" i="7" s="1"/>
  <c r="R5083" i="7" s="1"/>
  <c r="P2013" i="7"/>
  <c r="Q2013" i="7" s="1"/>
  <c r="R2013" i="7" s="1"/>
  <c r="P2922" i="7"/>
  <c r="Q2922" i="7" s="1"/>
  <c r="R2922" i="7" s="1"/>
  <c r="P1363" i="7"/>
  <c r="Q1363" i="7" s="1"/>
  <c r="R1363" i="7" s="1"/>
  <c r="P6341" i="7"/>
  <c r="Q6341" i="7" s="1"/>
  <c r="R6341" i="7" s="1"/>
  <c r="P798" i="7"/>
  <c r="Q798" i="7" s="1"/>
  <c r="R798" i="7" s="1"/>
  <c r="P5956" i="7"/>
  <c r="Q5956" i="7" s="1"/>
  <c r="R5956" i="7" s="1"/>
  <c r="P2019" i="7"/>
  <c r="Q2019" i="7" s="1"/>
  <c r="R2019" i="7" s="1"/>
  <c r="P4001" i="7"/>
  <c r="Q4001" i="7" s="1"/>
  <c r="R4001" i="7" s="1"/>
  <c r="P2267" i="7"/>
  <c r="Q2267" i="7" s="1"/>
  <c r="R2267" i="7" s="1"/>
  <c r="P1302" i="7"/>
  <c r="Q1302" i="7" s="1"/>
  <c r="R1302" i="7" s="1"/>
  <c r="N825" i="7"/>
  <c r="O825" i="7" s="1"/>
  <c r="P118" i="7"/>
  <c r="Q118" i="7" s="1"/>
  <c r="R118" i="7" s="1"/>
  <c r="P2687" i="7"/>
  <c r="Q2687" i="7" s="1"/>
  <c r="R2687" i="7" s="1"/>
  <c r="P2875" i="7"/>
  <c r="Q2875" i="7" s="1"/>
  <c r="R2875" i="7" s="1"/>
  <c r="P2671" i="7"/>
  <c r="Q2671" i="7" s="1"/>
  <c r="R2671" i="7" s="1"/>
  <c r="P6408" i="7"/>
  <c r="Q6408" i="7" s="1"/>
  <c r="R6408" i="7" s="1"/>
  <c r="P902" i="7"/>
  <c r="Q902" i="7" s="1"/>
  <c r="R902" i="7" s="1"/>
  <c r="P1657" i="7"/>
  <c r="Q1657" i="7" s="1"/>
  <c r="R1657" i="7" s="1"/>
  <c r="P878" i="7"/>
  <c r="Q878" i="7" s="1"/>
  <c r="R878" i="7" s="1"/>
  <c r="P1142" i="7"/>
  <c r="Q1142" i="7" s="1"/>
  <c r="R1142" i="7" s="1"/>
  <c r="P121" i="7"/>
  <c r="Q121" i="7" s="1"/>
  <c r="R121" i="7" s="1"/>
  <c r="P1230" i="7"/>
  <c r="Q1230" i="7" s="1"/>
  <c r="R1230" i="7" s="1"/>
  <c r="P1487" i="7"/>
  <c r="Q1487" i="7" s="1"/>
  <c r="R1487" i="7" s="1"/>
  <c r="P1182" i="7"/>
  <c r="Q1182" i="7" s="1"/>
  <c r="R1182" i="7" s="1"/>
  <c r="P1158" i="7"/>
  <c r="Q1158" i="7" s="1"/>
  <c r="R1158" i="7" s="1"/>
  <c r="P310" i="7"/>
  <c r="Q310" i="7" s="1"/>
  <c r="R310" i="7" s="1"/>
  <c r="P794" i="7"/>
  <c r="Q794" i="7" s="1"/>
  <c r="R794" i="7" s="1"/>
  <c r="P3329" i="7"/>
  <c r="Q3329" i="7" s="1"/>
  <c r="R3329" i="7" s="1"/>
  <c r="P5727" i="7"/>
  <c r="Q5727" i="7" s="1"/>
  <c r="R5727" i="7" s="1"/>
  <c r="P4911" i="7"/>
  <c r="Q4911" i="7" s="1"/>
  <c r="R4911" i="7" s="1"/>
  <c r="P2063" i="7"/>
  <c r="Q2063" i="7" s="1"/>
  <c r="R2063" i="7" s="1"/>
  <c r="P2497" i="7"/>
  <c r="Q2497" i="7" s="1"/>
  <c r="R2497" i="7" s="1"/>
  <c r="P987" i="7"/>
  <c r="Q987" i="7" s="1"/>
  <c r="R987" i="7" s="1"/>
  <c r="P2303" i="7"/>
  <c r="Q2303" i="7" s="1"/>
  <c r="R2303" i="7" s="1"/>
  <c r="P1115" i="7"/>
  <c r="Q1115" i="7" s="1"/>
  <c r="R1115" i="7" s="1"/>
  <c r="P6377" i="7"/>
  <c r="Q6377" i="7" s="1"/>
  <c r="R6377" i="7" s="1"/>
  <c r="P5035" i="7"/>
  <c r="Q5035" i="7" s="1"/>
  <c r="R5035" i="7" s="1"/>
  <c r="P3773" i="7"/>
  <c r="Q3773" i="7" s="1"/>
  <c r="R3773" i="7" s="1"/>
  <c r="P2976" i="7"/>
  <c r="Q2976" i="7" s="1"/>
  <c r="R2976" i="7" s="1"/>
  <c r="P6106" i="7"/>
  <c r="Q6106" i="7" s="1"/>
  <c r="R6106" i="7" s="1"/>
  <c r="P4433" i="7"/>
  <c r="Q4433" i="7" s="1"/>
  <c r="R4433" i="7" s="1"/>
  <c r="P5771" i="7"/>
  <c r="Q5771" i="7" s="1"/>
  <c r="R5771" i="7" s="1"/>
  <c r="P2371" i="7"/>
  <c r="Q2371" i="7" s="1"/>
  <c r="R2371" i="7" s="1"/>
  <c r="P4290" i="7"/>
  <c r="Q4290" i="7" s="1"/>
  <c r="R4290" i="7" s="1"/>
  <c r="P2447" i="7"/>
  <c r="Q2447" i="7" s="1"/>
  <c r="R2447" i="7" s="1"/>
  <c r="P787" i="7"/>
  <c r="Q787" i="7" s="1"/>
  <c r="R787" i="7" s="1"/>
  <c r="P3376" i="7"/>
  <c r="Q3376" i="7" s="1"/>
  <c r="R3376" i="7" s="1"/>
  <c r="P2517" i="7"/>
  <c r="Q2517" i="7" s="1"/>
  <c r="R2517" i="7" s="1"/>
  <c r="P4234" i="7"/>
  <c r="Q4234" i="7" s="1"/>
  <c r="R4234" i="7" s="1"/>
  <c r="P3589" i="7"/>
  <c r="Q3589" i="7" s="1"/>
  <c r="R3589" i="7" s="1"/>
  <c r="P3349" i="7"/>
  <c r="Q3349" i="7" s="1"/>
  <c r="R3349" i="7" s="1"/>
  <c r="P4082" i="7"/>
  <c r="Q4082" i="7" s="1"/>
  <c r="R4082" i="7" s="1"/>
  <c r="P2401" i="7"/>
  <c r="Q2401" i="7" s="1"/>
  <c r="R2401" i="7" s="1"/>
  <c r="P1991" i="7"/>
  <c r="Q1991" i="7" s="1"/>
  <c r="R1991" i="7" s="1"/>
  <c r="P1877" i="7"/>
  <c r="Q1877" i="7" s="1"/>
  <c r="R1877" i="7" s="1"/>
  <c r="P4009" i="7"/>
  <c r="Q4009" i="7" s="1"/>
  <c r="R4009" i="7" s="1"/>
  <c r="P4991" i="7"/>
  <c r="Q4991" i="7" s="1"/>
  <c r="R4991" i="7" s="1"/>
  <c r="P2960" i="7"/>
  <c r="Q2960" i="7" s="1"/>
  <c r="R2960" i="7" s="1"/>
  <c r="P3026" i="7"/>
  <c r="Q3026" i="7" s="1"/>
  <c r="R3026" i="7" s="1"/>
  <c r="P1675" i="7"/>
  <c r="Q1675" i="7" s="1"/>
  <c r="R1675" i="7" s="1"/>
  <c r="P6087" i="7"/>
  <c r="Q6087" i="7" s="1"/>
  <c r="R6087" i="7" s="1"/>
  <c r="P5880" i="7"/>
  <c r="Q5880" i="7" s="1"/>
  <c r="R5880" i="7" s="1"/>
  <c r="P3155" i="7"/>
  <c r="Q3155" i="7" s="1"/>
  <c r="R3155" i="7" s="1"/>
  <c r="P3135" i="7"/>
  <c r="Q3135" i="7" s="1"/>
  <c r="R3135" i="7" s="1"/>
  <c r="P4413" i="7"/>
  <c r="Q4413" i="7" s="1"/>
  <c r="R4413" i="7" s="1"/>
  <c r="P4429" i="7"/>
  <c r="Q4429" i="7" s="1"/>
  <c r="R4429" i="7" s="1"/>
  <c r="P2793" i="7"/>
  <c r="Q2793" i="7" s="1"/>
  <c r="R2793" i="7" s="1"/>
  <c r="P752" i="7"/>
  <c r="Q752" i="7" s="1"/>
  <c r="R752" i="7" s="1"/>
  <c r="P3183" i="7"/>
  <c r="Q3183" i="7" s="1"/>
  <c r="R3183" i="7" s="1"/>
  <c r="P704" i="7"/>
  <c r="Q704" i="7" s="1"/>
  <c r="R704" i="7" s="1"/>
  <c r="P274" i="7"/>
  <c r="Q274" i="7" s="1"/>
  <c r="R274" i="7" s="1"/>
  <c r="P2732" i="7"/>
  <c r="Q2732" i="7" s="1"/>
  <c r="R2732" i="7" s="1"/>
  <c r="P3544" i="7"/>
  <c r="Q3544" i="7" s="1"/>
  <c r="R3544" i="7" s="1"/>
  <c r="P5246" i="7"/>
  <c r="Q5246" i="7" s="1"/>
  <c r="R5246" i="7" s="1"/>
  <c r="P6004" i="7"/>
  <c r="Q6004" i="7" s="1"/>
  <c r="R6004" i="7" s="1"/>
  <c r="P4501" i="7"/>
  <c r="Q4501" i="7" s="1"/>
  <c r="R4501" i="7" s="1"/>
  <c r="P3436" i="7"/>
  <c r="Q3436" i="7" s="1"/>
  <c r="R3436" i="7" s="1"/>
  <c r="P4615" i="7"/>
  <c r="Q4615" i="7" s="1"/>
  <c r="R4615" i="7" s="1"/>
  <c r="P4489" i="7"/>
  <c r="Q4489" i="7" s="1"/>
  <c r="R4489" i="7" s="1"/>
  <c r="P399" i="7"/>
  <c r="Q399" i="7" s="1"/>
  <c r="R399" i="7" s="1"/>
  <c r="P6017" i="7"/>
  <c r="Q6017" i="7" s="1"/>
  <c r="R6017" i="7" s="1"/>
  <c r="P6235" i="7"/>
  <c r="Q6235" i="7" s="1"/>
  <c r="R6235" i="7" s="1"/>
  <c r="P4008" i="7"/>
  <c r="Q4008" i="7" s="1"/>
  <c r="R4008" i="7" s="1"/>
  <c r="P4683" i="7"/>
  <c r="Q4683" i="7" s="1"/>
  <c r="R4683" i="7" s="1"/>
  <c r="P4345" i="7"/>
  <c r="Q4345" i="7" s="1"/>
  <c r="R4345" i="7" s="1"/>
  <c r="P3404" i="7"/>
  <c r="Q3404" i="7" s="1"/>
  <c r="R3404" i="7" s="1"/>
  <c r="P5949" i="7"/>
  <c r="Q5949" i="7" s="1"/>
  <c r="R5949" i="7" s="1"/>
  <c r="P4711" i="7"/>
  <c r="Q4711" i="7" s="1"/>
  <c r="R4711" i="7" s="1"/>
  <c r="P1793" i="7"/>
  <c r="Q1793" i="7" s="1"/>
  <c r="R1793" i="7" s="1"/>
  <c r="P3484" i="7"/>
  <c r="Q3484" i="7" s="1"/>
  <c r="R3484" i="7" s="1"/>
  <c r="P5965" i="7"/>
  <c r="Q5965" i="7" s="1"/>
  <c r="R5965" i="7" s="1"/>
  <c r="P4245" i="7"/>
  <c r="Q4245" i="7" s="1"/>
  <c r="R4245" i="7" s="1"/>
  <c r="P702" i="7"/>
  <c r="Q702" i="7" s="1"/>
  <c r="R702" i="7" s="1"/>
  <c r="P4169" i="7"/>
  <c r="Q4169" i="7" s="1"/>
  <c r="R4169" i="7" s="1"/>
  <c r="P6052" i="7"/>
  <c r="Q6052" i="7" s="1"/>
  <c r="R6052" i="7" s="1"/>
  <c r="P5798" i="7"/>
  <c r="Q5798" i="7" s="1"/>
  <c r="R5798" i="7" s="1"/>
  <c r="P2912" i="7"/>
  <c r="Q2912" i="7" s="1"/>
  <c r="R2912" i="7" s="1"/>
  <c r="P1191" i="7"/>
  <c r="Q1191" i="7" s="1"/>
  <c r="R1191" i="7" s="1"/>
  <c r="P6126" i="7"/>
  <c r="Q6126" i="7" s="1"/>
  <c r="R6126" i="7" s="1"/>
  <c r="P5745" i="7"/>
  <c r="Q5745" i="7" s="1"/>
  <c r="R5745" i="7" s="1"/>
  <c r="P1633" i="7"/>
  <c r="Q1633" i="7" s="1"/>
  <c r="R1633" i="7" s="1"/>
  <c r="P4038" i="7"/>
  <c r="Q4038" i="7" s="1"/>
  <c r="R4038" i="7" s="1"/>
  <c r="P2119" i="7"/>
  <c r="Q2119" i="7" s="1"/>
  <c r="R2119" i="7" s="1"/>
  <c r="P2850" i="7"/>
  <c r="Q2850" i="7" s="1"/>
  <c r="R2850" i="7" s="1"/>
  <c r="P5663" i="7"/>
  <c r="Q5663" i="7" s="1"/>
  <c r="R5663" i="7" s="1"/>
  <c r="P4385" i="7"/>
  <c r="Q4385" i="7" s="1"/>
  <c r="R4385" i="7" s="1"/>
  <c r="P3993" i="7"/>
  <c r="Q3993" i="7" s="1"/>
  <c r="R3993" i="7" s="1"/>
  <c r="P763" i="7"/>
  <c r="Q763" i="7" s="1"/>
  <c r="R763" i="7" s="1"/>
  <c r="P1732" i="7"/>
  <c r="Q1732" i="7" s="1"/>
  <c r="R1732" i="7" s="1"/>
  <c r="P703" i="7"/>
  <c r="Q703" i="7" s="1"/>
  <c r="R703" i="7" s="1"/>
  <c r="P4932" i="7"/>
  <c r="Q4932" i="7" s="1"/>
  <c r="R4932" i="7" s="1"/>
  <c r="P3152" i="7"/>
  <c r="Q3152" i="7" s="1"/>
  <c r="R3152" i="7" s="1"/>
  <c r="P6348" i="7"/>
  <c r="Q6348" i="7" s="1"/>
  <c r="R6348" i="7" s="1"/>
  <c r="P411" i="7"/>
  <c r="Q411" i="7" s="1"/>
  <c r="R411" i="7" s="1"/>
  <c r="P5817" i="7"/>
  <c r="Q5817" i="7" s="1"/>
  <c r="R5817" i="7" s="1"/>
  <c r="N1176" i="7"/>
  <c r="O1176" i="7" s="1"/>
  <c r="P4980" i="7"/>
  <c r="Q4980" i="7" s="1"/>
  <c r="R4980" i="7" s="1"/>
  <c r="P5180" i="7"/>
  <c r="Q5180" i="7" s="1"/>
  <c r="R5180" i="7" s="1"/>
  <c r="P4033" i="7"/>
  <c r="Q4033" i="7" s="1"/>
  <c r="R4033" i="7" s="1"/>
  <c r="P595" i="7"/>
  <c r="Q595" i="7" s="1"/>
  <c r="R595" i="7" s="1"/>
  <c r="P477" i="7"/>
  <c r="Q477" i="7" s="1"/>
  <c r="R477" i="7" s="1"/>
  <c r="P6059" i="7"/>
  <c r="Q6059" i="7" s="1"/>
  <c r="R6059" i="7" s="1"/>
  <c r="P5476" i="7"/>
  <c r="Q5476" i="7" s="1"/>
  <c r="R5476" i="7" s="1"/>
  <c r="P301" i="7"/>
  <c r="Q301" i="7" s="1"/>
  <c r="R301" i="7" s="1"/>
  <c r="P307" i="7"/>
  <c r="Q307" i="7" s="1"/>
  <c r="R307" i="7" s="1"/>
  <c r="N2402" i="7"/>
  <c r="O2402" i="7" s="1"/>
  <c r="P1762" i="7"/>
  <c r="Q1762" i="7" s="1"/>
  <c r="R1762" i="7" s="1"/>
  <c r="P361" i="7"/>
  <c r="Q361" i="7" s="1"/>
  <c r="R361" i="7" s="1"/>
  <c r="P1714" i="7"/>
  <c r="Q1714" i="7" s="1"/>
  <c r="R1714" i="7" s="1"/>
  <c r="P4660" i="7"/>
  <c r="Q4660" i="7" s="1"/>
  <c r="R4660" i="7" s="1"/>
  <c r="P1722" i="7"/>
  <c r="Q1722" i="7" s="1"/>
  <c r="R1722" i="7" s="1"/>
  <c r="P5916" i="7"/>
  <c r="Q5916" i="7" s="1"/>
  <c r="R5916" i="7" s="1"/>
  <c r="P5890" i="7"/>
  <c r="Q5890" i="7" s="1"/>
  <c r="R5890" i="7" s="1"/>
  <c r="P5526" i="7"/>
  <c r="Q5526" i="7" s="1"/>
  <c r="R5526" i="7" s="1"/>
  <c r="N5279" i="7"/>
  <c r="O5279" i="7" s="1"/>
  <c r="P1644" i="7"/>
  <c r="Q1644" i="7" s="1"/>
  <c r="R1644" i="7" s="1"/>
  <c r="N5393" i="7"/>
  <c r="O5393" i="7" s="1"/>
  <c r="P1526" i="7"/>
  <c r="Q1526" i="7" s="1"/>
  <c r="R1526" i="7" s="1"/>
  <c r="P3367" i="7"/>
  <c r="Q3367" i="7" s="1"/>
  <c r="R3367" i="7" s="1"/>
  <c r="N5678" i="7"/>
  <c r="O5678" i="7" s="1"/>
  <c r="P4622" i="7"/>
  <c r="Q4622" i="7" s="1"/>
  <c r="R4622" i="7" s="1"/>
  <c r="P4641" i="7"/>
  <c r="Q4641" i="7" s="1"/>
  <c r="R4641" i="7" s="1"/>
  <c r="P3937" i="7"/>
  <c r="Q3937" i="7" s="1"/>
  <c r="R3937" i="7" s="1"/>
  <c r="P1628" i="7"/>
  <c r="Q1628" i="7" s="1"/>
  <c r="R1628" i="7" s="1"/>
  <c r="P4025" i="7"/>
  <c r="Q4025" i="7" s="1"/>
  <c r="R4025" i="7" s="1"/>
  <c r="P4787" i="7"/>
  <c r="Q4787" i="7" s="1"/>
  <c r="R4787" i="7" s="1"/>
  <c r="P4867" i="7"/>
  <c r="Q4867" i="7" s="1"/>
  <c r="R4867" i="7" s="1"/>
  <c r="P6093" i="7"/>
  <c r="Q6093" i="7" s="1"/>
  <c r="R6093" i="7" s="1"/>
  <c r="N2893" i="7"/>
  <c r="O2893" i="7" s="1"/>
  <c r="P1518" i="7"/>
  <c r="Q1518" i="7" s="1"/>
  <c r="R1518" i="7" s="1"/>
  <c r="P454" i="7"/>
  <c r="Q454" i="7" s="1"/>
  <c r="R454" i="7" s="1"/>
  <c r="P1550" i="7"/>
  <c r="Q1550" i="7" s="1"/>
  <c r="R1550" i="7" s="1"/>
  <c r="P2859" i="7"/>
  <c r="Q2859" i="7" s="1"/>
  <c r="R2859" i="7" s="1"/>
  <c r="P405" i="7"/>
  <c r="Q405" i="7" s="1"/>
  <c r="R405" i="7" s="1"/>
  <c r="P5498" i="7"/>
  <c r="Q5498" i="7" s="1"/>
  <c r="R5498" i="7" s="1"/>
  <c r="P2763" i="7"/>
  <c r="Q2763" i="7" s="1"/>
  <c r="R2763" i="7" s="1"/>
  <c r="P326" i="7"/>
  <c r="Q326" i="7" s="1"/>
  <c r="R326" i="7" s="1"/>
  <c r="P4555" i="7"/>
  <c r="Q4555" i="7" s="1"/>
  <c r="R4555" i="7" s="1"/>
  <c r="N2530" i="7"/>
  <c r="O2530" i="7" s="1"/>
  <c r="P4322" i="7"/>
  <c r="Q4322" i="7" s="1"/>
  <c r="R4322" i="7" s="1"/>
  <c r="P3645" i="7"/>
  <c r="Q3645" i="7" s="1"/>
  <c r="R3645" i="7" s="1"/>
  <c r="P5167" i="7"/>
  <c r="Q5167" i="7" s="1"/>
  <c r="R5167" i="7" s="1"/>
  <c r="P2425" i="7"/>
  <c r="Q2425" i="7" s="1"/>
  <c r="R2425" i="7" s="1"/>
  <c r="P2375" i="7"/>
  <c r="Q2375" i="7" s="1"/>
  <c r="R2375" i="7" s="1"/>
  <c r="P1981" i="7"/>
  <c r="Q1981" i="7" s="1"/>
  <c r="R1981" i="7" s="1"/>
  <c r="P5332" i="7"/>
  <c r="Q5332" i="7" s="1"/>
  <c r="R5332" i="7" s="1"/>
  <c r="P4289" i="7"/>
  <c r="Q4289" i="7" s="1"/>
  <c r="R4289" i="7" s="1"/>
  <c r="P4630" i="7"/>
  <c r="Q4630" i="7" s="1"/>
  <c r="R4630" i="7" s="1"/>
  <c r="P2105" i="7"/>
  <c r="Q2105" i="7" s="1"/>
  <c r="R2105" i="7" s="1"/>
  <c r="P3669" i="7"/>
  <c r="Q3669" i="7" s="1"/>
  <c r="R3669" i="7" s="1"/>
  <c r="P2157" i="7"/>
  <c r="Q2157" i="7" s="1"/>
  <c r="R2157" i="7" s="1"/>
  <c r="P2097" i="7"/>
  <c r="Q2097" i="7" s="1"/>
  <c r="R2097" i="7" s="1"/>
  <c r="P5143" i="7"/>
  <c r="Q5143" i="7" s="1"/>
  <c r="R5143" i="7" s="1"/>
  <c r="P4122" i="7"/>
  <c r="Q4122" i="7" s="1"/>
  <c r="R4122" i="7" s="1"/>
  <c r="P3837" i="7"/>
  <c r="Q3837" i="7" s="1"/>
  <c r="R3837" i="7" s="1"/>
  <c r="P3397" i="7"/>
  <c r="Q3397" i="7" s="1"/>
  <c r="R3397" i="7" s="1"/>
  <c r="P4005" i="7"/>
  <c r="Q4005" i="7" s="1"/>
  <c r="R4005" i="7" s="1"/>
  <c r="P778" i="7"/>
  <c r="Q778" i="7" s="1"/>
  <c r="R778" i="7" s="1"/>
  <c r="P3086" i="7"/>
  <c r="Q3086" i="7" s="1"/>
  <c r="R3086" i="7" s="1"/>
  <c r="P5256" i="7"/>
  <c r="Q5256" i="7" s="1"/>
  <c r="R5256" i="7" s="1"/>
  <c r="P2429" i="7"/>
  <c r="Q2429" i="7" s="1"/>
  <c r="R2429" i="7" s="1"/>
  <c r="P37" i="7"/>
  <c r="Q37" i="7" s="1"/>
  <c r="R37" i="7" s="1"/>
  <c r="P2641" i="7"/>
  <c r="Q2641" i="7" s="1"/>
  <c r="R2641" i="7" s="1"/>
  <c r="P2227" i="7"/>
  <c r="Q2227" i="7" s="1"/>
  <c r="R2227" i="7" s="1"/>
  <c r="P5276" i="7"/>
  <c r="Q5276" i="7" s="1"/>
  <c r="R5276" i="7" s="1"/>
  <c r="P2261" i="7"/>
  <c r="Q2261" i="7" s="1"/>
  <c r="R2261" i="7" s="1"/>
  <c r="P899" i="7"/>
  <c r="Q899" i="7" s="1"/>
  <c r="R899" i="7" s="1"/>
  <c r="P3252" i="7"/>
  <c r="Q3252" i="7" s="1"/>
  <c r="R3252" i="7" s="1"/>
  <c r="P2645" i="7"/>
  <c r="Q2645" i="7" s="1"/>
  <c r="R2645" i="7" s="1"/>
  <c r="P2359" i="7"/>
  <c r="Q2359" i="7" s="1"/>
  <c r="R2359" i="7" s="1"/>
  <c r="P1823" i="7"/>
  <c r="Q1823" i="7" s="1"/>
  <c r="R1823" i="7" s="1"/>
  <c r="P1929" i="7"/>
  <c r="Q1929" i="7" s="1"/>
  <c r="R1929" i="7" s="1"/>
  <c r="P2962" i="7"/>
  <c r="Q2962" i="7" s="1"/>
  <c r="R2962" i="7" s="1"/>
  <c r="P2085" i="7"/>
  <c r="Q2085" i="7" s="1"/>
  <c r="R2085" i="7" s="1"/>
  <c r="P4090" i="7"/>
  <c r="Q4090" i="7" s="1"/>
  <c r="R4090" i="7" s="1"/>
  <c r="P3805" i="7"/>
  <c r="Q3805" i="7" s="1"/>
  <c r="R3805" i="7" s="1"/>
  <c r="P2367" i="7"/>
  <c r="Q2367" i="7" s="1"/>
  <c r="R2367" i="7" s="1"/>
  <c r="P2617" i="7"/>
  <c r="Q2617" i="7" s="1"/>
  <c r="R2617" i="7" s="1"/>
  <c r="P719" i="7"/>
  <c r="Q719" i="7" s="1"/>
  <c r="R719" i="7" s="1"/>
  <c r="P5723" i="7"/>
  <c r="Q5723" i="7" s="1"/>
  <c r="R5723" i="7" s="1"/>
  <c r="P3268" i="7"/>
  <c r="Q3268" i="7" s="1"/>
  <c r="R3268" i="7" s="1"/>
  <c r="P2251" i="7"/>
  <c r="Q2251" i="7" s="1"/>
  <c r="R2251" i="7" s="1"/>
  <c r="P3054" i="7"/>
  <c r="Q3054" i="7" s="1"/>
  <c r="R3054" i="7" s="1"/>
  <c r="P1703" i="7"/>
  <c r="Q1703" i="7" s="1"/>
  <c r="R1703" i="7" s="1"/>
  <c r="P2948" i="7"/>
  <c r="Q2948" i="7" s="1"/>
  <c r="R2948" i="7" s="1"/>
  <c r="P1947" i="7"/>
  <c r="Q1947" i="7" s="1"/>
  <c r="R1947" i="7" s="1"/>
  <c r="P5701" i="7"/>
  <c r="Q5701" i="7" s="1"/>
  <c r="R5701" i="7" s="1"/>
  <c r="P5595" i="7"/>
  <c r="Q5595" i="7" s="1"/>
  <c r="R5595" i="7" s="1"/>
  <c r="P2758" i="7"/>
  <c r="Q2758" i="7" s="1"/>
  <c r="R2758" i="7" s="1"/>
  <c r="P475" i="7"/>
  <c r="Q475" i="7" s="1"/>
  <c r="R475" i="7" s="1"/>
  <c r="P6250" i="7"/>
  <c r="Q6250" i="7" s="1"/>
  <c r="R6250" i="7" s="1"/>
  <c r="P4241" i="7"/>
  <c r="Q4241" i="7" s="1"/>
  <c r="R4241" i="7" s="1"/>
  <c r="P2169" i="7"/>
  <c r="Q2169" i="7" s="1"/>
  <c r="R2169" i="7" s="1"/>
  <c r="P1807" i="7"/>
  <c r="Q1807" i="7" s="1"/>
  <c r="R1807" i="7" s="1"/>
  <c r="P5404" i="7"/>
  <c r="Q5404" i="7" s="1"/>
  <c r="R5404" i="7" s="1"/>
  <c r="P4202" i="7"/>
  <c r="Q4202" i="7" s="1"/>
  <c r="R4202" i="7" s="1"/>
  <c r="P4346" i="7"/>
  <c r="Q4346" i="7" s="1"/>
  <c r="R4346" i="7" s="1"/>
  <c r="P2539" i="7"/>
  <c r="Q2539" i="7" s="1"/>
  <c r="R2539" i="7" s="1"/>
  <c r="P3925" i="7"/>
  <c r="Q3925" i="7" s="1"/>
  <c r="R3925" i="7" s="1"/>
  <c r="P5185" i="7"/>
  <c r="Q5185" i="7" s="1"/>
  <c r="R5185" i="7" s="1"/>
  <c r="P3301" i="7"/>
  <c r="Q3301" i="7" s="1"/>
  <c r="R3301" i="7" s="1"/>
  <c r="P3493" i="7"/>
  <c r="Q3493" i="7" s="1"/>
  <c r="R3493" i="7" s="1"/>
  <c r="P3914" i="7"/>
  <c r="Q3914" i="7" s="1"/>
  <c r="R3914" i="7" s="1"/>
  <c r="P2649" i="7"/>
  <c r="Q2649" i="7" s="1"/>
  <c r="R2649" i="7" s="1"/>
  <c r="P1481" i="7"/>
  <c r="Q1481" i="7" s="1"/>
  <c r="R1481" i="7" s="1"/>
  <c r="P1951" i="7"/>
  <c r="Q1951" i="7" s="1"/>
  <c r="R1951" i="7" s="1"/>
  <c r="P2802" i="7"/>
  <c r="Q2802" i="7" s="1"/>
  <c r="R2802" i="7" s="1"/>
  <c r="P783" i="7"/>
  <c r="Q783" i="7" s="1"/>
  <c r="R783" i="7" s="1"/>
  <c r="P6315" i="7"/>
  <c r="Q6315" i="7" s="1"/>
  <c r="R6315" i="7" s="1"/>
  <c r="P3012" i="7"/>
  <c r="Q3012" i="7" s="1"/>
  <c r="R3012" i="7" s="1"/>
  <c r="P3120" i="7"/>
  <c r="Q3120" i="7" s="1"/>
  <c r="R3120" i="7" s="1"/>
  <c r="P159" i="7"/>
  <c r="Q159" i="7" s="1"/>
  <c r="R159" i="7" s="1"/>
  <c r="P2355" i="7"/>
  <c r="Q2355" i="7" s="1"/>
  <c r="R2355" i="7" s="1"/>
  <c r="P5183" i="7"/>
  <c r="Q5183" i="7" s="1"/>
  <c r="R5183" i="7" s="1"/>
  <c r="P2347" i="7"/>
  <c r="Q2347" i="7" s="1"/>
  <c r="R2347" i="7" s="1"/>
  <c r="N1133" i="7"/>
  <c r="O1133" i="7" s="1"/>
  <c r="P4209" i="7"/>
  <c r="Q4209" i="7" s="1"/>
  <c r="R4209" i="7" s="1"/>
  <c r="P3926" i="7"/>
  <c r="Q3926" i="7" s="1"/>
  <c r="R3926" i="7" s="1"/>
  <c r="P2509" i="7"/>
  <c r="Q2509" i="7" s="1"/>
  <c r="R2509" i="7" s="1"/>
  <c r="P5139" i="7"/>
  <c r="Q5139" i="7" s="1"/>
  <c r="R5139" i="7" s="1"/>
  <c r="P3685" i="7"/>
  <c r="Q3685" i="7" s="1"/>
  <c r="R3685" i="7" s="1"/>
  <c r="P2079" i="7"/>
  <c r="Q2079" i="7" s="1"/>
  <c r="R2079" i="7" s="1"/>
  <c r="P3321" i="7"/>
  <c r="Q3321" i="7" s="1"/>
  <c r="R3321" i="7" s="1"/>
  <c r="P5364" i="7"/>
  <c r="Q5364" i="7" s="1"/>
  <c r="R5364" i="7" s="1"/>
  <c r="P2285" i="7"/>
  <c r="Q2285" i="7" s="1"/>
  <c r="R2285" i="7" s="1"/>
  <c r="P4242" i="7"/>
  <c r="Q4242" i="7" s="1"/>
  <c r="R4242" i="7" s="1"/>
  <c r="P4957" i="7"/>
  <c r="Q4957" i="7" s="1"/>
  <c r="R4957" i="7" s="1"/>
  <c r="P5155" i="7"/>
  <c r="Q5155" i="7" s="1"/>
  <c r="R5155" i="7" s="1"/>
  <c r="P57" i="7"/>
  <c r="Q57" i="7" s="1"/>
  <c r="R57" i="7" s="1"/>
  <c r="P3253" i="7"/>
  <c r="Q3253" i="7" s="1"/>
  <c r="R3253" i="7" s="1"/>
  <c r="P5835" i="7"/>
  <c r="Q5835" i="7" s="1"/>
  <c r="R5835" i="7" s="1"/>
  <c r="P1891" i="7"/>
  <c r="Q1891" i="7" s="1"/>
  <c r="R1891" i="7" s="1"/>
  <c r="P6190" i="7"/>
  <c r="Q6190" i="7" s="1"/>
  <c r="R6190" i="7" s="1"/>
  <c r="P2333" i="7"/>
  <c r="Q2333" i="7" s="1"/>
  <c r="R2333" i="7" s="1"/>
  <c r="P6066" i="7"/>
  <c r="Q6066" i="7" s="1"/>
  <c r="R6066" i="7" s="1"/>
  <c r="P1246" i="7"/>
  <c r="Q1246" i="7" s="1"/>
  <c r="R1246" i="7" s="1"/>
  <c r="P4873" i="7"/>
  <c r="Q4873" i="7" s="1"/>
  <c r="R4873" i="7" s="1"/>
  <c r="N67" i="7"/>
  <c r="O67" i="7" s="1"/>
  <c r="P2719" i="7"/>
  <c r="Q2719" i="7" s="1"/>
  <c r="R2719" i="7" s="1"/>
  <c r="P1270" i="7"/>
  <c r="Q1270" i="7" s="1"/>
  <c r="R1270" i="7" s="1"/>
  <c r="P6392" i="7"/>
  <c r="Q6392" i="7" s="1"/>
  <c r="R6392" i="7" s="1"/>
  <c r="P390" i="7"/>
  <c r="Q390" i="7" s="1"/>
  <c r="R390" i="7" s="1"/>
  <c r="P6384" i="7"/>
  <c r="Q6384" i="7" s="1"/>
  <c r="R6384" i="7" s="1"/>
  <c r="P2703" i="7"/>
  <c r="Q2703" i="7" s="1"/>
  <c r="R2703" i="7" s="1"/>
  <c r="P6396" i="7"/>
  <c r="Q6396" i="7" s="1"/>
  <c r="R6396" i="7" s="1"/>
  <c r="P6376" i="7"/>
  <c r="Q6376" i="7" s="1"/>
  <c r="R6376" i="7" s="1"/>
  <c r="P1907" i="7"/>
  <c r="Q1907" i="7" s="1"/>
  <c r="R1907" i="7" s="1"/>
  <c r="P1118" i="7"/>
  <c r="Q1118" i="7" s="1"/>
  <c r="R1118" i="7" s="1"/>
  <c r="P2739" i="7"/>
  <c r="Q2739" i="7" s="1"/>
  <c r="R2739" i="7" s="1"/>
  <c r="P2675" i="7"/>
  <c r="Q2675" i="7" s="1"/>
  <c r="R2675" i="7" s="1"/>
  <c r="P1134" i="7"/>
  <c r="Q1134" i="7" s="1"/>
  <c r="R1134" i="7" s="1"/>
  <c r="P1494" i="7"/>
  <c r="Q1494" i="7" s="1"/>
  <c r="R1494" i="7" s="1"/>
  <c r="P2723" i="7"/>
  <c r="Q2723" i="7" s="1"/>
  <c r="R2723" i="7" s="1"/>
  <c r="P1102" i="7"/>
  <c r="Q1102" i="7" s="1"/>
  <c r="R1102" i="7" s="1"/>
  <c r="P2711" i="7"/>
  <c r="Q2711" i="7" s="1"/>
  <c r="R2711" i="7" s="1"/>
  <c r="P2340" i="7"/>
  <c r="Q2340" i="7" s="1"/>
  <c r="R2340" i="7" s="1"/>
  <c r="N3266" i="7"/>
  <c r="O3266" i="7" s="1"/>
  <c r="P1350" i="7"/>
  <c r="Q1350" i="7" s="1"/>
  <c r="R1350" i="7" s="1"/>
  <c r="P3941" i="7"/>
  <c r="Q3941" i="7" s="1"/>
  <c r="R3941" i="7" s="1"/>
  <c r="P5157" i="7"/>
  <c r="Q5157" i="7" s="1"/>
  <c r="R5157" i="7" s="1"/>
  <c r="P1027" i="7"/>
  <c r="Q1027" i="7" s="1"/>
  <c r="R1027" i="7" s="1"/>
  <c r="P2357" i="7"/>
  <c r="Q2357" i="7" s="1"/>
  <c r="R2357" i="7" s="1"/>
  <c r="P5131" i="7"/>
  <c r="Q5131" i="7" s="1"/>
  <c r="R5131" i="7" s="1"/>
  <c r="P3345" i="7"/>
  <c r="Q3345" i="7" s="1"/>
  <c r="R3345" i="7" s="1"/>
  <c r="P2870" i="7"/>
  <c r="Q2870" i="7" s="1"/>
  <c r="R2870" i="7" s="1"/>
  <c r="P5617" i="7"/>
  <c r="Q5617" i="7" s="1"/>
  <c r="R5617" i="7" s="1"/>
  <c r="P4442" i="7"/>
  <c r="Q4442" i="7" s="1"/>
  <c r="R4442" i="7" s="1"/>
  <c r="P5037" i="7"/>
  <c r="Q5037" i="7" s="1"/>
  <c r="R5037" i="7" s="1"/>
  <c r="P5502" i="7"/>
  <c r="Q5502" i="7" s="1"/>
  <c r="R5502" i="7" s="1"/>
  <c r="P5111" i="7"/>
  <c r="Q5111" i="7" s="1"/>
  <c r="R5111" i="7" s="1"/>
  <c r="P4410" i="7"/>
  <c r="Q4410" i="7" s="1"/>
  <c r="R4410" i="7" s="1"/>
  <c r="P2087" i="7"/>
  <c r="Q2087" i="7" s="1"/>
  <c r="R2087" i="7" s="1"/>
  <c r="P1739" i="7"/>
  <c r="Q1739" i="7" s="1"/>
  <c r="R1739" i="7" s="1"/>
  <c r="P33" i="7"/>
  <c r="Q33" i="7" s="1"/>
  <c r="R33" i="7" s="1"/>
  <c r="P2123" i="7"/>
  <c r="Q2123" i="7" s="1"/>
  <c r="R2123" i="7" s="1"/>
  <c r="P1799" i="7"/>
  <c r="Q1799" i="7" s="1"/>
  <c r="R1799" i="7" s="1"/>
  <c r="P1987" i="7"/>
  <c r="Q1987" i="7" s="1"/>
  <c r="R1987" i="7" s="1"/>
  <c r="P6150" i="7"/>
  <c r="Q6150" i="7" s="1"/>
  <c r="R6150" i="7" s="1"/>
  <c r="P3384" i="7"/>
  <c r="Q3384" i="7" s="1"/>
  <c r="R3384" i="7" s="1"/>
  <c r="P6134" i="7"/>
  <c r="Q6134" i="7" s="1"/>
  <c r="R6134" i="7" s="1"/>
  <c r="P5133" i="7"/>
  <c r="Q5133" i="7" s="1"/>
  <c r="R5133" i="7" s="1"/>
  <c r="P3701" i="7"/>
  <c r="Q3701" i="7" s="1"/>
  <c r="R3701" i="7" s="1"/>
  <c r="P1999" i="7"/>
  <c r="Q1999" i="7" s="1"/>
  <c r="R1999" i="7" s="1"/>
  <c r="P1035" i="7"/>
  <c r="Q1035" i="7" s="1"/>
  <c r="R1035" i="7" s="1"/>
  <c r="P4973" i="7"/>
  <c r="Q4973" i="7" s="1"/>
  <c r="R4973" i="7" s="1"/>
  <c r="P5203" i="7"/>
  <c r="Q5203" i="7" s="1"/>
  <c r="R5203" i="7" s="1"/>
  <c r="P1917" i="7"/>
  <c r="Q1917" i="7" s="1"/>
  <c r="R1917" i="7" s="1"/>
  <c r="P1993" i="7"/>
  <c r="Q1993" i="7" s="1"/>
  <c r="R1993" i="7" s="1"/>
  <c r="P3381" i="7"/>
  <c r="Q3381" i="7" s="1"/>
  <c r="R3381" i="7" s="1"/>
  <c r="P4474" i="7"/>
  <c r="Q4474" i="7" s="1"/>
  <c r="R4474" i="7" s="1"/>
  <c r="P4129" i="7"/>
  <c r="Q4129" i="7" s="1"/>
  <c r="R4129" i="7" s="1"/>
  <c r="P5527" i="7"/>
  <c r="Q5527" i="7" s="1"/>
  <c r="R5527" i="7" s="1"/>
  <c r="P1175" i="7"/>
  <c r="Q1175" i="7" s="1"/>
  <c r="R1175" i="7" s="1"/>
  <c r="P5129" i="7"/>
  <c r="Q5129" i="7" s="1"/>
  <c r="R5129" i="7" s="1"/>
  <c r="P4510" i="7"/>
  <c r="Q4510" i="7" s="1"/>
  <c r="R4510" i="7" s="1"/>
  <c r="P1119" i="7"/>
  <c r="Q1119" i="7" s="1"/>
  <c r="R1119" i="7" s="1"/>
  <c r="P3368" i="7"/>
  <c r="Q3368" i="7" s="1"/>
  <c r="R3368" i="7" s="1"/>
  <c r="P2766" i="7"/>
  <c r="Q2766" i="7" s="1"/>
  <c r="R2766" i="7" s="1"/>
  <c r="P2099" i="7"/>
  <c r="Q2099" i="7" s="1"/>
  <c r="R2099" i="7" s="1"/>
  <c r="P6154" i="7"/>
  <c r="Q6154" i="7" s="1"/>
  <c r="R6154" i="7" s="1"/>
  <c r="P3954" i="7"/>
  <c r="Q3954" i="7" s="1"/>
  <c r="R3954" i="7" s="1"/>
  <c r="P4274" i="7"/>
  <c r="Q4274" i="7" s="1"/>
  <c r="R4274" i="7" s="1"/>
  <c r="P786" i="7"/>
  <c r="Q786" i="7" s="1"/>
  <c r="R786" i="7" s="1"/>
  <c r="P3725" i="7"/>
  <c r="Q3725" i="7" s="1"/>
  <c r="R3725" i="7" s="1"/>
  <c r="P3225" i="7"/>
  <c r="Q3225" i="7" s="1"/>
  <c r="R3225" i="7" s="1"/>
  <c r="P2469" i="7"/>
  <c r="Q2469" i="7" s="1"/>
  <c r="R2469" i="7" s="1"/>
  <c r="P5187" i="7"/>
  <c r="Q5187" i="7" s="1"/>
  <c r="R5187" i="7" s="1"/>
  <c r="P3309" i="7"/>
  <c r="Q3309" i="7" s="1"/>
  <c r="R3309" i="7" s="1"/>
  <c r="P5388" i="7"/>
  <c r="Q5388" i="7" s="1"/>
  <c r="R5388" i="7" s="1"/>
  <c r="P5737" i="7"/>
  <c r="Q5737" i="7" s="1"/>
  <c r="R5737" i="7" s="1"/>
  <c r="P2221" i="7"/>
  <c r="Q2221" i="7" s="1"/>
  <c r="R2221" i="7" s="1"/>
  <c r="P2551" i="7"/>
  <c r="Q2551" i="7" s="1"/>
  <c r="R2551" i="7" s="1"/>
  <c r="P2205" i="7"/>
  <c r="Q2205" i="7" s="1"/>
  <c r="R2205" i="7" s="1"/>
  <c r="P5567" i="7"/>
  <c r="Q5567" i="7" s="1"/>
  <c r="R5567" i="7" s="1"/>
  <c r="P2337" i="7"/>
  <c r="Q2337" i="7" s="1"/>
  <c r="R2337" i="7" s="1"/>
  <c r="P2225" i="7"/>
  <c r="Q2225" i="7" s="1"/>
  <c r="R2225" i="7" s="1"/>
  <c r="P2625" i="7"/>
  <c r="Q2625" i="7" s="1"/>
  <c r="R2625" i="7" s="1"/>
  <c r="P2185" i="7"/>
  <c r="Q2185" i="7" s="1"/>
  <c r="R2185" i="7" s="1"/>
  <c r="P2193" i="7"/>
  <c r="Q2193" i="7" s="1"/>
  <c r="R2193" i="7" s="1"/>
  <c r="P3116" i="7"/>
  <c r="Q3116" i="7" s="1"/>
  <c r="R3116" i="7" s="1"/>
  <c r="P2203" i="7"/>
  <c r="Q2203" i="7" s="1"/>
  <c r="R2203" i="7" s="1"/>
  <c r="P5523" i="7"/>
  <c r="Q5523" i="7" s="1"/>
  <c r="R5523" i="7" s="1"/>
  <c r="P2838" i="7"/>
  <c r="Q2838" i="7" s="1"/>
  <c r="R2838" i="7" s="1"/>
  <c r="P2513" i="7"/>
  <c r="Q2513" i="7" s="1"/>
  <c r="R2513" i="7" s="1"/>
  <c r="P3042" i="7"/>
  <c r="Q3042" i="7" s="1"/>
  <c r="R3042" i="7" s="1"/>
  <c r="P3693" i="7"/>
  <c r="Q3693" i="7" s="1"/>
  <c r="R3693" i="7" s="1"/>
  <c r="P3974" i="7"/>
  <c r="Q3974" i="7" s="1"/>
  <c r="R3974" i="7" s="1"/>
  <c r="P5554" i="7"/>
  <c r="Q5554" i="7" s="1"/>
  <c r="R5554" i="7" s="1"/>
  <c r="P2391" i="7"/>
  <c r="Q2391" i="7" s="1"/>
  <c r="R2391" i="7" s="1"/>
  <c r="P6162" i="7"/>
  <c r="Q6162" i="7" s="1"/>
  <c r="R6162" i="7" s="1"/>
  <c r="P2605" i="7"/>
  <c r="Q2605" i="7" s="1"/>
  <c r="R2605" i="7" s="1"/>
  <c r="P3677" i="7"/>
  <c r="Q3677" i="7" s="1"/>
  <c r="R3677" i="7" s="1"/>
  <c r="P1291" i="7"/>
  <c r="Q1291" i="7" s="1"/>
  <c r="R1291" i="7" s="1"/>
  <c r="P5149" i="7"/>
  <c r="Q5149" i="7" s="1"/>
  <c r="R5149" i="7" s="1"/>
  <c r="P2405" i="7"/>
  <c r="Q2405" i="7" s="1"/>
  <c r="R2405" i="7" s="1"/>
  <c r="P2277" i="7"/>
  <c r="Q2277" i="7" s="1"/>
  <c r="R2277" i="7" s="1"/>
  <c r="P795" i="7"/>
  <c r="Q795" i="7" s="1"/>
  <c r="R795" i="7" s="1"/>
  <c r="P4730" i="7"/>
  <c r="Q4730" i="7" s="1"/>
  <c r="R4730" i="7" s="1"/>
  <c r="P6333" i="7"/>
  <c r="Q6333" i="7" s="1"/>
  <c r="R6333" i="7" s="1"/>
  <c r="N3639" i="7"/>
  <c r="O3639" i="7" s="1"/>
  <c r="P5707" i="7"/>
  <c r="Q5707" i="7" s="1"/>
  <c r="R5707" i="7" s="1"/>
  <c r="P5667" i="7"/>
  <c r="Q5667" i="7" s="1"/>
  <c r="R5667" i="7" s="1"/>
  <c r="P1674" i="7"/>
  <c r="Q1674" i="7" s="1"/>
  <c r="R1674" i="7" s="1"/>
  <c r="P5899" i="7"/>
  <c r="Q5899" i="7" s="1"/>
  <c r="R5899" i="7" s="1"/>
  <c r="P637" i="7"/>
  <c r="Q637" i="7" s="1"/>
  <c r="R637" i="7" s="1"/>
  <c r="P5496" i="7"/>
  <c r="Q5496" i="7" s="1"/>
  <c r="R5496" i="7" s="1"/>
  <c r="P2794" i="7"/>
  <c r="Q2794" i="7" s="1"/>
  <c r="R2794" i="7" s="1"/>
  <c r="P1178" i="7"/>
  <c r="Q1178" i="7" s="1"/>
  <c r="R1178" i="7" s="1"/>
  <c r="P1070" i="7"/>
  <c r="Q1070" i="7" s="1"/>
  <c r="R1070" i="7" s="1"/>
  <c r="P4833" i="7"/>
  <c r="Q4833" i="7" s="1"/>
  <c r="R4833" i="7" s="1"/>
  <c r="P910" i="7"/>
  <c r="Q910" i="7" s="1"/>
  <c r="R910" i="7" s="1"/>
  <c r="P1062" i="7"/>
  <c r="Q1062" i="7" s="1"/>
  <c r="R1062" i="7" s="1"/>
  <c r="P4539" i="7"/>
  <c r="Q4539" i="7" s="1"/>
  <c r="R4539" i="7" s="1"/>
  <c r="P621" i="7"/>
  <c r="Q621" i="7" s="1"/>
  <c r="R621" i="7" s="1"/>
  <c r="P2727" i="7"/>
  <c r="Q2727" i="7" s="1"/>
  <c r="R2727" i="7" s="1"/>
  <c r="P4881" i="7"/>
  <c r="Q4881" i="7" s="1"/>
  <c r="R4881" i="7" s="1"/>
  <c r="P1262" i="7"/>
  <c r="Q1262" i="7" s="1"/>
  <c r="R1262" i="7" s="1"/>
  <c r="P1779" i="7"/>
  <c r="Q1779" i="7" s="1"/>
  <c r="R1779" i="7" s="1"/>
  <c r="P2253" i="7"/>
  <c r="Q2253" i="7" s="1"/>
  <c r="R2253" i="7" s="1"/>
  <c r="P5021" i="7"/>
  <c r="Q5021" i="7" s="1"/>
  <c r="R5021" i="7" s="1"/>
  <c r="P4955" i="7"/>
  <c r="Q4955" i="7" s="1"/>
  <c r="R4955" i="7" s="1"/>
  <c r="P2237" i="7"/>
  <c r="Q2237" i="7" s="1"/>
  <c r="R2237" i="7" s="1"/>
  <c r="P3090" i="7"/>
  <c r="Q3090" i="7" s="1"/>
  <c r="R3090" i="7" s="1"/>
  <c r="P2317" i="7"/>
  <c r="Q2317" i="7" s="1"/>
  <c r="R2317" i="7" s="1"/>
  <c r="P1371" i="7"/>
  <c r="Q1371" i="7" s="1"/>
  <c r="R1371" i="7" s="1"/>
  <c r="P5807" i="7"/>
  <c r="Q5807" i="7" s="1"/>
  <c r="R5807" i="7" s="1"/>
  <c r="P2149" i="7"/>
  <c r="Q2149" i="7" s="1"/>
  <c r="R2149" i="7" s="1"/>
  <c r="P4306" i="7"/>
  <c r="Q4306" i="7" s="1"/>
  <c r="R4306" i="7" s="1"/>
  <c r="P2978" i="7"/>
  <c r="Q2978" i="7" s="1"/>
  <c r="R2978" i="7" s="1"/>
  <c r="P5859" i="7"/>
  <c r="Q5859" i="7" s="1"/>
  <c r="R5859" i="7" s="1"/>
  <c r="P3453" i="7"/>
  <c r="Q3453" i="7" s="1"/>
  <c r="R3453" i="7" s="1"/>
  <c r="P416" i="7"/>
  <c r="Q416" i="7" s="1"/>
  <c r="R416" i="7" s="1"/>
  <c r="P9" i="7"/>
  <c r="Q9" i="7" s="1"/>
  <c r="R9" i="7" s="1"/>
  <c r="P5539" i="7"/>
  <c r="Q5539" i="7" s="1"/>
  <c r="R5539" i="7" s="1"/>
  <c r="P1723" i="7"/>
  <c r="Q1723" i="7" s="1"/>
  <c r="R1723" i="7" s="1"/>
  <c r="P1851" i="7"/>
  <c r="Q1851" i="7" s="1"/>
  <c r="R1851" i="7" s="1"/>
  <c r="P2990" i="7"/>
  <c r="Q2990" i="7" s="1"/>
  <c r="R2990" i="7" s="1"/>
  <c r="P4145" i="7"/>
  <c r="Q4145" i="7" s="1"/>
  <c r="R4145" i="7" s="1"/>
  <c r="P4977" i="7"/>
  <c r="Q4977" i="7" s="1"/>
  <c r="R4977" i="7" s="1"/>
  <c r="P2433" i="7"/>
  <c r="Q2433" i="7" s="1"/>
  <c r="R2433" i="7" s="1"/>
  <c r="P1863" i="7"/>
  <c r="Q1863" i="7" s="1"/>
  <c r="R1863" i="7" s="1"/>
  <c r="P2001" i="7"/>
  <c r="Q2001" i="7" s="1"/>
  <c r="R2001" i="7" s="1"/>
  <c r="P5613" i="7"/>
  <c r="Q5613" i="7" s="1"/>
  <c r="R5613" i="7" s="1"/>
  <c r="P5372" i="7"/>
  <c r="Q5372" i="7" s="1"/>
  <c r="R5372" i="7" s="1"/>
  <c r="P3946" i="7"/>
  <c r="Q3946" i="7" s="1"/>
  <c r="R3946" i="7" s="1"/>
  <c r="P2806" i="7"/>
  <c r="Q2806" i="7" s="1"/>
  <c r="R2806" i="7" s="1"/>
  <c r="P5725" i="7"/>
  <c r="Q5725" i="7" s="1"/>
  <c r="R5725" i="7" s="1"/>
  <c r="P3797" i="7"/>
  <c r="Q3797" i="7" s="1"/>
  <c r="R3797" i="7" s="1"/>
  <c r="P4714" i="7"/>
  <c r="Q4714" i="7" s="1"/>
  <c r="R4714" i="7" s="1"/>
  <c r="P5027" i="7"/>
  <c r="Q5027" i="7" s="1"/>
  <c r="R5027" i="7" s="1"/>
  <c r="P3277" i="7"/>
  <c r="Q3277" i="7" s="1"/>
  <c r="R3277" i="7" s="1"/>
  <c r="P4066" i="7"/>
  <c r="Q4066" i="7" s="1"/>
  <c r="R4066" i="7" s="1"/>
  <c r="P2615" i="7"/>
  <c r="Q2615" i="7" s="1"/>
  <c r="R2615" i="7" s="1"/>
  <c r="P6311" i="7"/>
  <c r="Q6311" i="7" s="1"/>
  <c r="R6311" i="7" s="1"/>
  <c r="P2449" i="7"/>
  <c r="Q2449" i="7" s="1"/>
  <c r="R2449" i="7" s="1"/>
  <c r="P25" i="7"/>
  <c r="Q25" i="7" s="1"/>
  <c r="R25" i="7" s="1"/>
  <c r="N3471" i="7"/>
  <c r="O3471" i="7" s="1"/>
  <c r="P3380" i="7"/>
  <c r="Q3380" i="7" s="1"/>
  <c r="R3380" i="7" s="1"/>
  <c r="P3918" i="7"/>
  <c r="Q3918" i="7" s="1"/>
  <c r="R3918" i="7" s="1"/>
  <c r="P2263" i="7"/>
  <c r="Q2263" i="7" s="1"/>
  <c r="R2263" i="7" s="1"/>
  <c r="P3829" i="7"/>
  <c r="Q3829" i="7" s="1"/>
  <c r="R3829" i="7" s="1"/>
  <c r="P4969" i="7"/>
  <c r="Q4969" i="7" s="1"/>
  <c r="R4969" i="7" s="1"/>
  <c r="P3024" i="7"/>
  <c r="Q3024" i="7" s="1"/>
  <c r="R3024" i="7" s="1"/>
  <c r="P3557" i="7"/>
  <c r="Q3557" i="7" s="1"/>
  <c r="R3557" i="7" s="1"/>
  <c r="P2982" i="7"/>
  <c r="Q2982" i="7" s="1"/>
  <c r="R2982" i="7" s="1"/>
  <c r="P4314" i="7"/>
  <c r="Q4314" i="7" s="1"/>
  <c r="R4314" i="7" s="1"/>
  <c r="P5607" i="7"/>
  <c r="Q5607" i="7" s="1"/>
  <c r="R5607" i="7" s="1"/>
  <c r="P384" i="7"/>
  <c r="Q384" i="7" s="1"/>
  <c r="R384" i="7" s="1"/>
  <c r="P2041" i="7"/>
  <c r="Q2041" i="7" s="1"/>
  <c r="R2041" i="7" s="1"/>
  <c r="P1147" i="7"/>
  <c r="Q1147" i="7" s="1"/>
  <c r="R1147" i="7" s="1"/>
  <c r="P5280" i="7"/>
  <c r="Q5280" i="7" s="1"/>
  <c r="R5280" i="7" s="1"/>
  <c r="P4046" i="7"/>
  <c r="Q4046" i="7" s="1"/>
  <c r="R4046" i="7" s="1"/>
  <c r="P814" i="7"/>
  <c r="Q814" i="7" s="1"/>
  <c r="R814" i="7" s="1"/>
  <c r="P2599" i="7"/>
  <c r="Q2599" i="7" s="1"/>
  <c r="R2599" i="7" s="1"/>
  <c r="P5806" i="7"/>
  <c r="Q5806" i="7" s="1"/>
  <c r="R5806" i="7" s="1"/>
  <c r="P6299" i="7"/>
  <c r="Q6299" i="7" s="1"/>
  <c r="R6299" i="7" s="1"/>
  <c r="P2059" i="7"/>
  <c r="Q2059" i="7" s="1"/>
  <c r="R2059" i="7" s="1"/>
  <c r="P6313" i="7"/>
  <c r="Q6313" i="7" s="1"/>
  <c r="R6313" i="7" s="1"/>
  <c r="P3208" i="7"/>
  <c r="Q3208" i="7" s="1"/>
  <c r="R3208" i="7" s="1"/>
  <c r="P3216" i="7"/>
  <c r="Q3216" i="7" s="1"/>
  <c r="R3216" i="7" s="1"/>
  <c r="P6397" i="7"/>
  <c r="Q6397" i="7" s="1"/>
  <c r="R6397" i="7" s="1"/>
  <c r="P3028" i="7"/>
  <c r="Q3028" i="7" s="1"/>
  <c r="R3028" i="7" s="1"/>
  <c r="P2579" i="7"/>
  <c r="Q2579" i="7" s="1"/>
  <c r="R2579" i="7" s="1"/>
  <c r="P3437" i="7"/>
  <c r="Q3437" i="7" s="1"/>
  <c r="R3437" i="7" s="1"/>
  <c r="P2311" i="7"/>
  <c r="Q2311" i="7" s="1"/>
  <c r="R2311" i="7" s="1"/>
  <c r="P3733" i="7"/>
  <c r="Q3733" i="7" s="1"/>
  <c r="R3733" i="7" s="1"/>
  <c r="P5117" i="7"/>
  <c r="Q5117" i="7" s="1"/>
  <c r="R5117" i="7" s="1"/>
  <c r="P5071" i="7"/>
  <c r="Q5071" i="7" s="1"/>
  <c r="R5071" i="7" s="1"/>
  <c r="P2255" i="7"/>
  <c r="Q2255" i="7" s="1"/>
  <c r="R2255" i="7" s="1"/>
  <c r="P3365" i="7"/>
  <c r="Q3365" i="7" s="1"/>
  <c r="R3365" i="7" s="1"/>
  <c r="P3757" i="7"/>
  <c r="Q3757" i="7" s="1"/>
  <c r="R3757" i="7" s="1"/>
  <c r="P5503" i="7"/>
  <c r="Q5503" i="7" s="1"/>
  <c r="R5503" i="7" s="1"/>
  <c r="P5641" i="7"/>
  <c r="Q5641" i="7" s="1"/>
  <c r="R5641" i="7" s="1"/>
  <c r="P1869" i="7"/>
  <c r="Q1869" i="7" s="1"/>
  <c r="R1869" i="7" s="1"/>
  <c r="P2583" i="7"/>
  <c r="Q2583" i="7" s="1"/>
  <c r="R2583" i="7" s="1"/>
  <c r="P2738" i="7"/>
  <c r="Q2738" i="7" s="1"/>
  <c r="R2738" i="7" s="1"/>
  <c r="P2467" i="7"/>
  <c r="Q2467" i="7" s="1"/>
  <c r="R2467" i="7" s="1"/>
  <c r="P1815" i="7"/>
  <c r="Q1815" i="7" s="1"/>
  <c r="R1815" i="7" s="1"/>
  <c r="P5651" i="7"/>
  <c r="Q5651" i="7" s="1"/>
  <c r="R5651" i="7" s="1"/>
  <c r="P2790" i="7"/>
  <c r="Q2790" i="7" s="1"/>
  <c r="R2790" i="7" s="1"/>
  <c r="P6421" i="7"/>
  <c r="Q6421" i="7" s="1"/>
  <c r="R6421" i="7" s="1"/>
  <c r="P5571" i="7"/>
  <c r="Q5571" i="7" s="1"/>
  <c r="R5571" i="7" s="1"/>
  <c r="P3056" i="7"/>
  <c r="Q3056" i="7" s="1"/>
  <c r="R3056" i="7" s="1"/>
  <c r="P4825" i="7"/>
  <c r="Q4825" i="7" s="1"/>
  <c r="R4825" i="7" s="1"/>
  <c r="P1577" i="7"/>
  <c r="Q1577" i="7" s="1"/>
  <c r="R1577" i="7" s="1"/>
  <c r="P1358" i="7"/>
  <c r="Q1358" i="7" s="1"/>
  <c r="R1358" i="7" s="1"/>
  <c r="P293" i="7"/>
  <c r="Q293" i="7" s="1"/>
  <c r="R293" i="7" s="1"/>
  <c r="P1034" i="7"/>
  <c r="Q1034" i="7" s="1"/>
  <c r="R1034" i="7" s="1"/>
  <c r="P1210" i="7"/>
  <c r="Q1210" i="7" s="1"/>
  <c r="R1210" i="7" s="1"/>
  <c r="P448" i="7"/>
  <c r="Q448" i="7" s="1"/>
  <c r="R448" i="7" s="1"/>
  <c r="P253" i="7"/>
  <c r="Q253" i="7" s="1"/>
  <c r="R253" i="7" s="1"/>
  <c r="P339" i="7"/>
  <c r="Q339" i="7" s="1"/>
  <c r="R339" i="7" s="1"/>
  <c r="P4897" i="7"/>
  <c r="Q4897" i="7" s="1"/>
  <c r="R4897" i="7" s="1"/>
  <c r="P5495" i="7"/>
  <c r="Q5495" i="7" s="1"/>
  <c r="R5495" i="7" s="1"/>
  <c r="P2295" i="7"/>
  <c r="Q2295" i="7" s="1"/>
  <c r="R2295" i="7" s="1"/>
  <c r="P2782" i="7"/>
  <c r="Q2782" i="7" s="1"/>
  <c r="R2782" i="7" s="1"/>
  <c r="P2037" i="7"/>
  <c r="Q2037" i="7" s="1"/>
  <c r="R2037" i="7" s="1"/>
  <c r="P3930" i="7"/>
  <c r="Q3930" i="7" s="1"/>
  <c r="R3930" i="7" s="1"/>
  <c r="P3934" i="7"/>
  <c r="Q3934" i="7" s="1"/>
  <c r="R3934" i="7" s="1"/>
  <c r="P2882" i="7"/>
  <c r="Q2882" i="7" s="1"/>
  <c r="R2882" i="7" s="1"/>
  <c r="P1043" i="7"/>
  <c r="Q1043" i="7" s="1"/>
  <c r="R1043" i="7" s="1"/>
  <c r="P4915" i="7"/>
  <c r="Q4915" i="7" s="1"/>
  <c r="R4915" i="7" s="1"/>
  <c r="P5065" i="7"/>
  <c r="Q5065" i="7" s="1"/>
  <c r="R5065" i="7" s="1"/>
  <c r="P2247" i="7"/>
  <c r="Q2247" i="7" s="1"/>
  <c r="R2247" i="7" s="1"/>
  <c r="P1727" i="7"/>
  <c r="Q1727" i="7" s="1"/>
  <c r="R1727" i="7" s="1"/>
  <c r="P6293" i="7"/>
  <c r="Q6293" i="7" s="1"/>
  <c r="R6293" i="7" s="1"/>
  <c r="P2419" i="7"/>
  <c r="Q2419" i="7" s="1"/>
  <c r="R2419" i="7" s="1"/>
  <c r="P3388" i="7"/>
  <c r="Q3388" i="7" s="1"/>
  <c r="R3388" i="7" s="1"/>
  <c r="P5368" i="7"/>
  <c r="Q5368" i="7" s="1"/>
  <c r="R5368" i="7" s="1"/>
  <c r="P3905" i="7"/>
  <c r="Q3905" i="7" s="1"/>
  <c r="R3905" i="7" s="1"/>
  <c r="P4734" i="7"/>
  <c r="Q4734" i="7" s="1"/>
  <c r="R4734" i="7" s="1"/>
  <c r="P2109" i="7"/>
  <c r="Q2109" i="7" s="1"/>
  <c r="R2109" i="7" s="1"/>
  <c r="P1395" i="7"/>
  <c r="Q1395" i="7" s="1"/>
  <c r="R1395" i="7" s="1"/>
  <c r="P5711" i="7"/>
  <c r="Q5711" i="7" s="1"/>
  <c r="R5711" i="7" s="1"/>
  <c r="P5123" i="7"/>
  <c r="Q5123" i="7" s="1"/>
  <c r="R5123" i="7" s="1"/>
  <c r="P3245" i="7"/>
  <c r="Q3245" i="7" s="1"/>
  <c r="R3245" i="7" s="1"/>
  <c r="P2361" i="7"/>
  <c r="Q2361" i="7" s="1"/>
  <c r="R2361" i="7" s="1"/>
  <c r="P2423" i="7"/>
  <c r="Q2423" i="7" s="1"/>
  <c r="R2423" i="7" s="1"/>
  <c r="P3257" i="7"/>
  <c r="Q3257" i="7" s="1"/>
  <c r="R3257" i="7" s="1"/>
  <c r="P1617" i="7"/>
  <c r="Q1617" i="7" s="1"/>
  <c r="R1617" i="7" s="1"/>
  <c r="P3048" i="7"/>
  <c r="Q3048" i="7" s="1"/>
  <c r="R3048" i="7" s="1"/>
  <c r="P5013" i="7"/>
  <c r="Q5013" i="7" s="1"/>
  <c r="R5013" i="7" s="1"/>
  <c r="P3986" i="7"/>
  <c r="Q3986" i="7" s="1"/>
  <c r="R3986" i="7" s="1"/>
  <c r="P2697" i="7"/>
  <c r="Q2697" i="7" s="1"/>
  <c r="R2697" i="7" s="1"/>
  <c r="P2431" i="7"/>
  <c r="Q2431" i="7" s="1"/>
  <c r="R2431" i="7" s="1"/>
  <c r="N1948" i="7"/>
  <c r="O1948" i="7" s="1"/>
  <c r="P49" i="7"/>
  <c r="Q49" i="7" s="1"/>
  <c r="R49" i="7" s="1"/>
  <c r="P4806" i="7"/>
  <c r="Q4806" i="7" s="1"/>
  <c r="R4806" i="7" s="1"/>
  <c r="P674" i="7"/>
  <c r="Q674" i="7" s="1"/>
  <c r="R674" i="7" s="1"/>
  <c r="P3568" i="7"/>
  <c r="Q3568" i="7" s="1"/>
  <c r="R3568" i="7" s="1"/>
  <c r="P566" i="7"/>
  <c r="Q566" i="7" s="1"/>
  <c r="R566" i="7" s="1"/>
  <c r="P2668" i="7"/>
  <c r="Q2668" i="7" s="1"/>
  <c r="R2668" i="7" s="1"/>
  <c r="P3187" i="7"/>
  <c r="Q3187" i="7" s="1"/>
  <c r="R3187" i="7" s="1"/>
  <c r="N6330" i="7"/>
  <c r="O6330" i="7" s="1"/>
  <c r="N1185" i="7"/>
  <c r="O1185" i="7" s="1"/>
  <c r="P478" i="7"/>
  <c r="Q478" i="7" s="1"/>
  <c r="R478" i="7" s="1"/>
  <c r="P3163" i="7"/>
  <c r="Q3163" i="7" s="1"/>
  <c r="R3163" i="7" s="1"/>
  <c r="P666" i="7"/>
  <c r="Q666" i="7" s="1"/>
  <c r="R666" i="7" s="1"/>
  <c r="P107" i="7"/>
  <c r="Q107" i="7" s="1"/>
  <c r="R107" i="7" s="1"/>
  <c r="P5919" i="7"/>
  <c r="Q5919" i="7" s="1"/>
  <c r="R5919" i="7" s="1"/>
  <c r="P4790" i="7"/>
  <c r="Q4790" i="7" s="1"/>
  <c r="R4790" i="7" s="1"/>
  <c r="P616" i="7"/>
  <c r="Q616" i="7" s="1"/>
  <c r="R616" i="7" s="1"/>
  <c r="P3154" i="7"/>
  <c r="Q3154" i="7" s="1"/>
  <c r="R3154" i="7" s="1"/>
  <c r="P3644" i="7"/>
  <c r="Q3644" i="7" s="1"/>
  <c r="R3644" i="7" s="1"/>
  <c r="P4181" i="7"/>
  <c r="Q4181" i="7" s="1"/>
  <c r="R4181" i="7" s="1"/>
  <c r="N1349" i="7"/>
  <c r="O1349" i="7" s="1"/>
  <c r="P734" i="7"/>
  <c r="Q734" i="7" s="1"/>
  <c r="R734" i="7" s="1"/>
  <c r="P1516" i="7"/>
  <c r="Q1516" i="7" s="1"/>
  <c r="R1516" i="7" s="1"/>
  <c r="P6008" i="7"/>
  <c r="Q6008" i="7" s="1"/>
  <c r="R6008" i="7" s="1"/>
  <c r="P4233" i="7"/>
  <c r="Q4233" i="7" s="1"/>
  <c r="R4233" i="7" s="1"/>
  <c r="P5907" i="7"/>
  <c r="Q5907" i="7" s="1"/>
  <c r="R5907" i="7" s="1"/>
  <c r="P5254" i="7"/>
  <c r="Q5254" i="7" s="1"/>
  <c r="R5254" i="7" s="1"/>
  <c r="P3724" i="7"/>
  <c r="Q3724" i="7" s="1"/>
  <c r="R3724" i="7" s="1"/>
  <c r="P5925" i="7"/>
  <c r="Q5925" i="7" s="1"/>
  <c r="R5925" i="7" s="1"/>
  <c r="P6044" i="7"/>
  <c r="Q6044" i="7" s="1"/>
  <c r="R6044" i="7" s="1"/>
  <c r="P4611" i="7"/>
  <c r="Q4611" i="7" s="1"/>
  <c r="R4611" i="7" s="1"/>
  <c r="P5326" i="7"/>
  <c r="Q5326" i="7" s="1"/>
  <c r="R5326" i="7" s="1"/>
  <c r="P5298" i="7"/>
  <c r="Q5298" i="7" s="1"/>
  <c r="R5298" i="7" s="1"/>
  <c r="P3628" i="7"/>
  <c r="Q3628" i="7" s="1"/>
  <c r="R3628" i="7" s="1"/>
  <c r="P6243" i="7"/>
  <c r="Q6243" i="7" s="1"/>
  <c r="R6243" i="7" s="1"/>
  <c r="N4496" i="7"/>
  <c r="O4496" i="7" s="1"/>
  <c r="P6229" i="7"/>
  <c r="Q6229" i="7" s="1"/>
  <c r="R6229" i="7" s="1"/>
  <c r="P1729" i="7"/>
  <c r="Q1729" i="7" s="1"/>
  <c r="R1729" i="7" s="1"/>
  <c r="P3379" i="7"/>
  <c r="Q3379" i="7" s="1"/>
  <c r="R3379" i="7" s="1"/>
  <c r="P5935" i="7"/>
  <c r="Q5935" i="7" s="1"/>
  <c r="R5935" i="7" s="1"/>
  <c r="P4715" i="7"/>
  <c r="Q4715" i="7" s="1"/>
  <c r="R4715" i="7" s="1"/>
  <c r="P1690" i="7"/>
  <c r="Q1690" i="7" s="1"/>
  <c r="R1690" i="7" s="1"/>
  <c r="P2803" i="7"/>
  <c r="Q2803" i="7" s="1"/>
  <c r="R2803" i="7" s="1"/>
  <c r="P482" i="7"/>
  <c r="Q482" i="7" s="1"/>
  <c r="R482" i="7" s="1"/>
  <c r="P5805" i="7"/>
  <c r="Q5805" i="7" s="1"/>
  <c r="R5805" i="7" s="1"/>
  <c r="O1510" i="7"/>
  <c r="P4798" i="7"/>
  <c r="Q4798" i="7" s="1"/>
  <c r="R4798" i="7" s="1"/>
  <c r="P4644" i="7"/>
  <c r="Q4644" i="7" s="1"/>
  <c r="R4644" i="7" s="1"/>
  <c r="P738" i="7"/>
  <c r="Q738" i="7" s="1"/>
  <c r="R738" i="7" s="1"/>
  <c r="P277" i="7"/>
  <c r="Q277" i="7" s="1"/>
  <c r="R277" i="7" s="1"/>
  <c r="P3944" i="7"/>
  <c r="Q3944" i="7" s="1"/>
  <c r="R3944" i="7" s="1"/>
  <c r="P4782" i="7"/>
  <c r="Q4782" i="7" s="1"/>
  <c r="R4782" i="7" s="1"/>
  <c r="P570" i="7"/>
  <c r="Q570" i="7" s="1"/>
  <c r="R570" i="7" s="1"/>
  <c r="P3912" i="7"/>
  <c r="Q3912" i="7" s="1"/>
  <c r="R3912" i="7" s="1"/>
  <c r="P423" i="7"/>
  <c r="Q423" i="7" s="1"/>
  <c r="R423" i="7" s="1"/>
  <c r="P3227" i="7"/>
  <c r="Q3227" i="7" s="1"/>
  <c r="R3227" i="7" s="1"/>
  <c r="P6219" i="7"/>
  <c r="Q6219" i="7" s="1"/>
  <c r="R6219" i="7" s="1"/>
  <c r="P211" i="7"/>
  <c r="Q211" i="7" s="1"/>
  <c r="R211" i="7" s="1"/>
  <c r="N4323" i="7"/>
  <c r="O4323" i="7" s="1"/>
  <c r="P317" i="7"/>
  <c r="Q317" i="7" s="1"/>
  <c r="R317" i="7" s="1"/>
  <c r="P2865" i="7"/>
  <c r="Q2865" i="7" s="1"/>
  <c r="R2865" i="7" s="1"/>
  <c r="P513" i="7"/>
  <c r="Q513" i="7" s="1"/>
  <c r="R513" i="7" s="1"/>
  <c r="P2781" i="7"/>
  <c r="Q2781" i="7" s="1"/>
  <c r="R2781" i="7" s="1"/>
  <c r="O3502" i="7"/>
  <c r="P1650" i="7"/>
  <c r="Q1650" i="7" s="1"/>
  <c r="R1650" i="7" s="1"/>
  <c r="P5500" i="7"/>
  <c r="Q5500" i="7" s="1"/>
  <c r="R5500" i="7" s="1"/>
  <c r="P5231" i="7"/>
  <c r="Q5231" i="7" s="1"/>
  <c r="R5231" i="7" s="1"/>
  <c r="P5492" i="7"/>
  <c r="Q5492" i="7" s="1"/>
  <c r="R5492" i="7" s="1"/>
  <c r="P1671" i="7"/>
  <c r="Q1671" i="7" s="1"/>
  <c r="R1671" i="7" s="1"/>
  <c r="N5754" i="7"/>
  <c r="O5754" i="7" s="1"/>
  <c r="P262" i="7"/>
  <c r="Q262" i="7" s="1"/>
  <c r="R262" i="7" s="1"/>
  <c r="P2839" i="7"/>
  <c r="Q2839" i="7" s="1"/>
  <c r="R2839" i="7" s="1"/>
  <c r="P295" i="7"/>
  <c r="Q295" i="7" s="1"/>
  <c r="R295" i="7" s="1"/>
  <c r="P546" i="7"/>
  <c r="Q546" i="7" s="1"/>
  <c r="R546" i="7" s="1"/>
  <c r="P60" i="7"/>
  <c r="Q60" i="7" s="1"/>
  <c r="R60" i="7" s="1"/>
  <c r="N2799" i="7"/>
  <c r="O2799" i="7" s="1"/>
  <c r="N1040" i="7"/>
  <c r="O1040" i="7" s="1"/>
  <c r="P602" i="7"/>
  <c r="Q602" i="7" s="1"/>
  <c r="R602" i="7" s="1"/>
  <c r="P610" i="7"/>
  <c r="Q610" i="7" s="1"/>
  <c r="R610" i="7" s="1"/>
  <c r="N928" i="7"/>
  <c r="O928" i="7" s="1"/>
  <c r="P2741" i="7"/>
  <c r="Q2741" i="7" s="1"/>
  <c r="R2741" i="7" s="1"/>
  <c r="P234" i="7"/>
  <c r="Q234" i="7" s="1"/>
  <c r="R234" i="7" s="1"/>
  <c r="P401" i="7"/>
  <c r="Q401" i="7" s="1"/>
  <c r="R401" i="7" s="1"/>
  <c r="P5908" i="7"/>
  <c r="Q5908" i="7" s="1"/>
  <c r="R5908" i="7" s="1"/>
  <c r="P279" i="7"/>
  <c r="Q279" i="7" s="1"/>
  <c r="R279" i="7" s="1"/>
  <c r="P5411" i="7"/>
  <c r="Q5411" i="7" s="1"/>
  <c r="R5411" i="7" s="1"/>
  <c r="P1524" i="7"/>
  <c r="Q1524" i="7" s="1"/>
  <c r="R1524" i="7" s="1"/>
  <c r="P1706" i="7"/>
  <c r="Q1706" i="7" s="1"/>
  <c r="R1706" i="7" s="1"/>
  <c r="P6363" i="7"/>
  <c r="Q6363" i="7" s="1"/>
  <c r="R6363" i="7" s="1"/>
  <c r="P5797" i="7"/>
  <c r="Q5797" i="7" s="1"/>
  <c r="R5797" i="7" s="1"/>
  <c r="P498" i="7"/>
  <c r="Q498" i="7" s="1"/>
  <c r="R498" i="7" s="1"/>
  <c r="P1698" i="7"/>
  <c r="Q1698" i="7" s="1"/>
  <c r="R1698" i="7" s="1"/>
  <c r="P5560" i="7"/>
  <c r="Q5560" i="7" s="1"/>
  <c r="R5560" i="7" s="1"/>
  <c r="P5508" i="7"/>
  <c r="Q5508" i="7" s="1"/>
  <c r="R5508" i="7" s="1"/>
  <c r="N4519" i="7"/>
  <c r="O4519" i="7" s="1"/>
  <c r="N5082" i="7"/>
  <c r="O5082" i="7" s="1"/>
  <c r="P4699" i="7"/>
  <c r="Q4699" i="7" s="1"/>
  <c r="R4699" i="7" s="1"/>
  <c r="P1810" i="7"/>
  <c r="Q1810" i="7" s="1"/>
  <c r="R1810" i="7" s="1"/>
  <c r="P5524" i="7"/>
  <c r="Q5524" i="7" s="1"/>
  <c r="R5524" i="7" s="1"/>
  <c r="P4012" i="7"/>
  <c r="Q4012" i="7" s="1"/>
  <c r="R4012" i="7" s="1"/>
  <c r="P5821" i="7"/>
  <c r="Q5821" i="7" s="1"/>
  <c r="R5821" i="7" s="1"/>
  <c r="N4751" i="7"/>
  <c r="O4751" i="7" s="1"/>
  <c r="P391" i="7"/>
  <c r="Q391" i="7" s="1"/>
  <c r="R391" i="7" s="1"/>
  <c r="N3875" i="7"/>
  <c r="O3875" i="7" s="1"/>
  <c r="P4838" i="7"/>
  <c r="Q4838" i="7" s="1"/>
  <c r="R4838" i="7" s="1"/>
  <c r="P537" i="7"/>
  <c r="Q537" i="7" s="1"/>
  <c r="R537" i="7" s="1"/>
  <c r="N1292" i="7"/>
  <c r="O1292" i="7" s="1"/>
  <c r="P3138" i="7"/>
  <c r="Q3138" i="7" s="1"/>
  <c r="R3138" i="7" s="1"/>
  <c r="P275" i="7"/>
  <c r="Q275" i="7" s="1"/>
  <c r="R275" i="7" s="1"/>
  <c r="P3143" i="7"/>
  <c r="Q3143" i="7" s="1"/>
  <c r="R3143" i="7" s="1"/>
  <c r="P3472" i="7"/>
  <c r="Q3472" i="7" s="1"/>
  <c r="R3472" i="7" s="1"/>
  <c r="P3856" i="7"/>
  <c r="Q3856" i="7" s="1"/>
  <c r="R3856" i="7" s="1"/>
  <c r="P1505" i="7"/>
  <c r="Q1505" i="7" s="1"/>
  <c r="R1505" i="7" s="1"/>
  <c r="P3600" i="7"/>
  <c r="Q3600" i="7" s="1"/>
  <c r="R3600" i="7" s="1"/>
  <c r="P1572" i="7"/>
  <c r="Q1572" i="7" s="1"/>
  <c r="R1572" i="7" s="1"/>
  <c r="P3902" i="7"/>
  <c r="Q3902" i="7" s="1"/>
  <c r="R3902" i="7" s="1"/>
  <c r="P4686" i="7"/>
  <c r="Q4686" i="7" s="1"/>
  <c r="R4686" i="7" s="1"/>
  <c r="P4775" i="7"/>
  <c r="Q4775" i="7" s="1"/>
  <c r="R4775" i="7" s="1"/>
  <c r="P4381" i="7"/>
  <c r="Q4381" i="7" s="1"/>
  <c r="R4381" i="7" s="1"/>
  <c r="P598" i="7"/>
  <c r="Q598" i="7" s="1"/>
  <c r="R598" i="7" s="1"/>
  <c r="P5465" i="7"/>
  <c r="Q5465" i="7" s="1"/>
  <c r="R5465" i="7" s="1"/>
  <c r="P370" i="7"/>
  <c r="Q370" i="7" s="1"/>
  <c r="R370" i="7" s="1"/>
  <c r="P3147" i="7"/>
  <c r="Q3147" i="7" s="1"/>
  <c r="R3147" i="7" s="1"/>
  <c r="N51" i="7"/>
  <c r="O51" i="7" s="1"/>
  <c r="P5809" i="7"/>
  <c r="Q5809" i="7" s="1"/>
  <c r="R5809" i="7" s="1"/>
  <c r="N2452" i="7"/>
  <c r="O2452" i="7" s="1"/>
  <c r="P226" i="7"/>
  <c r="Q226" i="7" s="1"/>
  <c r="R226" i="7" s="1"/>
  <c r="N519" i="7"/>
  <c r="O519" i="7" s="1"/>
  <c r="P6107" i="7"/>
  <c r="Q6107" i="7" s="1"/>
  <c r="R6107" i="7" s="1"/>
  <c r="P410" i="7"/>
  <c r="Q410" i="7" s="1"/>
  <c r="R410" i="7" s="1"/>
  <c r="P1578" i="7"/>
  <c r="Q1578" i="7" s="1"/>
  <c r="R1578" i="7" s="1"/>
  <c r="P5889" i="7"/>
  <c r="Q5889" i="7" s="1"/>
  <c r="R5889" i="7" s="1"/>
  <c r="P354" i="7"/>
  <c r="Q354" i="7" s="1"/>
  <c r="R354" i="7" s="1"/>
  <c r="P4205" i="7"/>
  <c r="Q4205" i="7" s="1"/>
  <c r="R4205" i="7" s="1"/>
  <c r="P3744" i="7"/>
  <c r="Q3744" i="7" s="1"/>
  <c r="R3744" i="7" s="1"/>
  <c r="P682" i="7"/>
  <c r="Q682" i="7" s="1"/>
  <c r="R682" i="7" s="1"/>
  <c r="P383" i="7"/>
  <c r="Q383" i="7" s="1"/>
  <c r="R383" i="7" s="1"/>
  <c r="P4125" i="7"/>
  <c r="Q4125" i="7" s="1"/>
  <c r="R4125" i="7" s="1"/>
  <c r="P86" i="7"/>
  <c r="Q86" i="7" s="1"/>
  <c r="R86" i="7" s="1"/>
  <c r="P4141" i="7"/>
  <c r="Q4141" i="7" s="1"/>
  <c r="R4141" i="7" s="1"/>
  <c r="P3728" i="7"/>
  <c r="Q3728" i="7" s="1"/>
  <c r="R3728" i="7" s="1"/>
  <c r="P4285" i="7"/>
  <c r="Q4285" i="7" s="1"/>
  <c r="R4285" i="7" s="1"/>
  <c r="P1625" i="7"/>
  <c r="Q1625" i="7" s="1"/>
  <c r="R1625" i="7" s="1"/>
  <c r="N861" i="7"/>
  <c r="O861" i="7" s="1"/>
  <c r="P2484" i="7"/>
  <c r="Q2484" i="7" s="1"/>
  <c r="R2484" i="7" s="1"/>
  <c r="P4619" i="7"/>
  <c r="Q4619" i="7" s="1"/>
  <c r="R4619" i="7" s="1"/>
  <c r="P4654" i="7"/>
  <c r="Q4654" i="7" s="1"/>
  <c r="R4654" i="7" s="1"/>
  <c r="P3508" i="7"/>
  <c r="Q3508" i="7" s="1"/>
  <c r="R3508" i="7" s="1"/>
  <c r="N5462" i="7"/>
  <c r="O5462" i="7" s="1"/>
  <c r="P3540" i="7"/>
  <c r="Q3540" i="7" s="1"/>
  <c r="R3540" i="7" s="1"/>
  <c r="P6388" i="7"/>
  <c r="Q6388" i="7" s="1"/>
  <c r="R6388" i="7" s="1"/>
  <c r="P1468" i="7"/>
  <c r="Q1468" i="7" s="1"/>
  <c r="R1468" i="7" s="1"/>
  <c r="P3668" i="7"/>
  <c r="Q3668" i="7" s="1"/>
  <c r="R3668" i="7" s="1"/>
  <c r="P1378" i="7"/>
  <c r="Q1378" i="7" s="1"/>
  <c r="R1378" i="7" s="1"/>
  <c r="P6000" i="7"/>
  <c r="Q6000" i="7" s="1"/>
  <c r="R6000" i="7" s="1"/>
  <c r="P5258" i="7"/>
  <c r="Q5258" i="7" s="1"/>
  <c r="R5258" i="7" s="1"/>
  <c r="P5302" i="7"/>
  <c r="Q5302" i="7" s="1"/>
  <c r="R5302" i="7" s="1"/>
  <c r="P3480" i="7"/>
  <c r="Q3480" i="7" s="1"/>
  <c r="R3480" i="7" s="1"/>
  <c r="P4405" i="7"/>
  <c r="Q4405" i="7" s="1"/>
  <c r="R4405" i="7" s="1"/>
  <c r="P946" i="7"/>
  <c r="Q946" i="7" s="1"/>
  <c r="R946" i="7" s="1"/>
  <c r="P5937" i="7"/>
  <c r="Q5937" i="7" s="1"/>
  <c r="R5937" i="7" s="1"/>
  <c r="P6275" i="7"/>
  <c r="Q6275" i="7" s="1"/>
  <c r="R6275" i="7" s="1"/>
  <c r="P694" i="7"/>
  <c r="Q694" i="7" s="1"/>
  <c r="R694" i="7" s="1"/>
  <c r="N5975" i="7"/>
  <c r="O5975" i="7" s="1"/>
  <c r="P6404" i="7"/>
  <c r="Q6404" i="7" s="1"/>
  <c r="R6404" i="7" s="1"/>
  <c r="P6032" i="7"/>
  <c r="Q6032" i="7" s="1"/>
  <c r="R6032" i="7" s="1"/>
  <c r="P5945" i="7"/>
  <c r="Q5945" i="7" s="1"/>
  <c r="R5945" i="7" s="1"/>
  <c r="P4149" i="7"/>
  <c r="Q4149" i="7" s="1"/>
  <c r="R4149" i="7" s="1"/>
  <c r="P584" i="7"/>
  <c r="Q584" i="7" s="1"/>
  <c r="R584" i="7" s="1"/>
  <c r="P3560" i="7"/>
  <c r="Q3560" i="7" s="1"/>
  <c r="R3560" i="7" s="1"/>
  <c r="P4373" i="7"/>
  <c r="Q4373" i="7" s="1"/>
  <c r="R4373" i="7" s="1"/>
  <c r="P1218" i="7"/>
  <c r="Q1218" i="7" s="1"/>
  <c r="R1218" i="7" s="1"/>
  <c r="P6283" i="7"/>
  <c r="Q6283" i="7" s="1"/>
  <c r="R6283" i="7" s="1"/>
  <c r="P4437" i="7"/>
  <c r="Q4437" i="7" s="1"/>
  <c r="R4437" i="7" s="1"/>
  <c r="P3748" i="7"/>
  <c r="Q3748" i="7" s="1"/>
  <c r="R3748" i="7" s="1"/>
  <c r="N1796" i="7"/>
  <c r="O1796" i="7" s="1"/>
  <c r="P4229" i="7"/>
  <c r="Q4229" i="7" s="1"/>
  <c r="R4229" i="7" s="1"/>
  <c r="P1567" i="7"/>
  <c r="Q1567" i="7" s="1"/>
  <c r="R1567" i="7" s="1"/>
  <c r="P653" i="7"/>
  <c r="Q653" i="7" s="1"/>
  <c r="R653" i="7" s="1"/>
  <c r="P3832" i="7"/>
  <c r="Q3832" i="7" s="1"/>
  <c r="R3832" i="7" s="1"/>
  <c r="P3464" i="7"/>
  <c r="Q3464" i="7" s="1"/>
  <c r="R3464" i="7" s="1"/>
  <c r="P4201" i="7"/>
  <c r="Q4201" i="7" s="1"/>
  <c r="R4201" i="7" s="1"/>
  <c r="P6287" i="7"/>
  <c r="Q6287" i="7" s="1"/>
  <c r="R6287" i="7" s="1"/>
  <c r="P4691" i="7"/>
  <c r="Q4691" i="7" s="1"/>
  <c r="R4691" i="7" s="1"/>
  <c r="P1693" i="7"/>
  <c r="Q1693" i="7" s="1"/>
  <c r="R1693" i="7" s="1"/>
  <c r="P3524" i="7"/>
  <c r="Q3524" i="7" s="1"/>
  <c r="R3524" i="7" s="1"/>
  <c r="P5427" i="7"/>
  <c r="Q5427" i="7" s="1"/>
  <c r="R5427" i="7" s="1"/>
  <c r="P4558" i="7"/>
  <c r="Q4558" i="7" s="1"/>
  <c r="R4558" i="7" s="1"/>
  <c r="P4333" i="7"/>
  <c r="Q4333" i="7" s="1"/>
  <c r="R4333" i="7" s="1"/>
  <c r="P2708" i="7"/>
  <c r="Q2708" i="7" s="1"/>
  <c r="R2708" i="7" s="1"/>
  <c r="P650" i="7"/>
  <c r="Q650" i="7" s="1"/>
  <c r="R650" i="7" s="1"/>
  <c r="P395" i="7"/>
  <c r="Q395" i="7" s="1"/>
  <c r="R395" i="7" s="1"/>
  <c r="P6068" i="7"/>
  <c r="Q6068" i="7" s="1"/>
  <c r="R6068" i="7" s="1"/>
  <c r="P5884" i="7"/>
  <c r="Q5884" i="7" s="1"/>
  <c r="R5884" i="7" s="1"/>
  <c r="P4572" i="7"/>
  <c r="Q4572" i="7" s="1"/>
  <c r="R4572" i="7" s="1"/>
  <c r="P3171" i="7"/>
  <c r="Q3171" i="7" s="1"/>
  <c r="R3171" i="7" s="1"/>
  <c r="P4548" i="7"/>
  <c r="Q4548" i="7" s="1"/>
  <c r="R4548" i="7" s="1"/>
  <c r="P3456" i="7"/>
  <c r="Q3456" i="7" s="1"/>
  <c r="R3456" i="7" s="1"/>
  <c r="P4477" i="7"/>
  <c r="Q4477" i="7" s="1"/>
  <c r="R4477" i="7" s="1"/>
  <c r="P4269" i="7"/>
  <c r="Q4269" i="7" s="1"/>
  <c r="R4269" i="7" s="1"/>
  <c r="P4670" i="7"/>
  <c r="Q4670" i="7" s="1"/>
  <c r="R4670" i="7" s="1"/>
  <c r="P3840" i="7"/>
  <c r="Q3840" i="7" s="1"/>
  <c r="R3840" i="7" s="1"/>
  <c r="P6060" i="7"/>
  <c r="Q6060" i="7" s="1"/>
  <c r="R6060" i="7" s="1"/>
  <c r="P3680" i="7"/>
  <c r="Q3680" i="7" s="1"/>
  <c r="R3680" i="7" s="1"/>
  <c r="P434" i="7"/>
  <c r="Q434" i="7" s="1"/>
  <c r="R434" i="7" s="1"/>
  <c r="P6351" i="7"/>
  <c r="Q6351" i="7" s="1"/>
  <c r="R6351" i="7" s="1"/>
  <c r="P130" i="7"/>
  <c r="Q130" i="7" s="1"/>
  <c r="R130" i="7" s="1"/>
  <c r="P1529" i="7"/>
  <c r="Q1529" i="7" s="1"/>
  <c r="R1529" i="7" s="1"/>
  <c r="P728" i="7"/>
  <c r="Q728" i="7" s="1"/>
  <c r="R728" i="7" s="1"/>
  <c r="P242" i="7"/>
  <c r="Q242" i="7" s="1"/>
  <c r="R242" i="7" s="1"/>
  <c r="P3616" i="7"/>
  <c r="Q3616" i="7" s="1"/>
  <c r="R3616" i="7" s="1"/>
  <c r="N6157" i="7"/>
  <c r="O6157" i="7" s="1"/>
  <c r="P258" i="7"/>
  <c r="Q258" i="7" s="1"/>
  <c r="R258" i="7" s="1"/>
  <c r="N4140" i="7"/>
  <c r="O4140" i="7" s="1"/>
  <c r="P3844" i="7"/>
  <c r="Q3844" i="7" s="1"/>
  <c r="R3844" i="7" s="1"/>
  <c r="P3476" i="7"/>
  <c r="Q3476" i="7" s="1"/>
  <c r="R3476" i="7" s="1"/>
  <c r="P4089" i="7"/>
  <c r="Q4089" i="7" s="1"/>
  <c r="R4089" i="7" s="1"/>
  <c r="P1733" i="7"/>
  <c r="Q1733" i="7" s="1"/>
  <c r="R1733" i="7" s="1"/>
  <c r="P3636" i="7"/>
  <c r="Q3636" i="7" s="1"/>
  <c r="R3636" i="7" s="1"/>
  <c r="N4840" i="7"/>
  <c r="O4840" i="7" s="1"/>
  <c r="P5972" i="7"/>
  <c r="Q5972" i="7" s="1"/>
  <c r="R5972" i="7" s="1"/>
  <c r="P259" i="7"/>
  <c r="Q259" i="7" s="1"/>
  <c r="R259" i="7" s="1"/>
  <c r="P3500" i="7"/>
  <c r="Q3500" i="7" s="1"/>
  <c r="R3500" i="7" s="1"/>
  <c r="P4517" i="7"/>
  <c r="Q4517" i="7" s="1"/>
  <c r="R4517" i="7" s="1"/>
  <c r="P1346" i="7"/>
  <c r="Q1346" i="7" s="1"/>
  <c r="R1346" i="7" s="1"/>
  <c r="P5278" i="7"/>
  <c r="Q5278" i="7" s="1"/>
  <c r="R5278" i="7" s="1"/>
  <c r="P6045" i="7"/>
  <c r="Q6045" i="7" s="1"/>
  <c r="R6045" i="7" s="1"/>
  <c r="P4905" i="7"/>
  <c r="Q4905" i="7" s="1"/>
  <c r="R4905" i="7" s="1"/>
  <c r="P497" i="7"/>
  <c r="Q497" i="7" s="1"/>
  <c r="R497" i="7" s="1"/>
  <c r="P3580" i="7"/>
  <c r="Q3580" i="7" s="1"/>
  <c r="R3580" i="7" s="1"/>
  <c r="N4687" i="7"/>
  <c r="O4687" i="7" s="1"/>
  <c r="P1701" i="7"/>
  <c r="Q1701" i="7" s="1"/>
  <c r="R1701" i="7" s="1"/>
  <c r="P158" i="7"/>
  <c r="Q158" i="7" s="1"/>
  <c r="R158" i="7" s="1"/>
  <c r="N4532" i="7"/>
  <c r="O4532" i="7" s="1"/>
  <c r="P3708" i="7"/>
  <c r="Q3708" i="7" s="1"/>
  <c r="R3708" i="7" s="1"/>
  <c r="P5290" i="7"/>
  <c r="Q5290" i="7" s="1"/>
  <c r="R5290" i="7" s="1"/>
  <c r="P4758" i="7"/>
  <c r="Q4758" i="7" s="1"/>
  <c r="R4758" i="7" s="1"/>
  <c r="P6016" i="7"/>
  <c r="Q6016" i="7" s="1"/>
  <c r="R6016" i="7" s="1"/>
  <c r="P3828" i="7"/>
  <c r="Q3828" i="7" s="1"/>
  <c r="R3828" i="7" s="1"/>
  <c r="P3528" i="7"/>
  <c r="Q3528" i="7" s="1"/>
  <c r="R3528" i="7" s="1"/>
  <c r="P4069" i="7"/>
  <c r="Q4069" i="7" s="1"/>
  <c r="R4069" i="7" s="1"/>
  <c r="P5310" i="7"/>
  <c r="Q5310" i="7" s="1"/>
  <c r="R5310" i="7" s="1"/>
  <c r="P6262" i="7"/>
  <c r="Q6262" i="7" s="1"/>
  <c r="R6262" i="7" s="1"/>
  <c r="P3215" i="7"/>
  <c r="Q3215" i="7" s="1"/>
  <c r="R3215" i="7" s="1"/>
  <c r="P3716" i="7"/>
  <c r="Q3716" i="7" s="1"/>
  <c r="R3716" i="7" s="1"/>
  <c r="P4409" i="7"/>
  <c r="Q4409" i="7" s="1"/>
  <c r="R4409" i="7" s="1"/>
  <c r="P1660" i="7"/>
  <c r="Q1660" i="7" s="1"/>
  <c r="R1660" i="7" s="1"/>
  <c r="P4921" i="7"/>
  <c r="Q4921" i="7" s="1"/>
  <c r="R4921" i="7" s="1"/>
  <c r="P3800" i="7"/>
  <c r="Q3800" i="7" s="1"/>
  <c r="R3800" i="7" s="1"/>
  <c r="P3432" i="7"/>
  <c r="Q3432" i="7" s="1"/>
  <c r="R3432" i="7" s="1"/>
  <c r="P467" i="7"/>
  <c r="Q467" i="7" s="1"/>
  <c r="R467" i="7" s="1"/>
  <c r="P4117" i="7"/>
  <c r="Q4117" i="7" s="1"/>
  <c r="R4117" i="7" s="1"/>
  <c r="P251" i="7"/>
  <c r="Q251" i="7" s="1"/>
  <c r="R251" i="7" s="1"/>
  <c r="N5628" i="7"/>
  <c r="O5628" i="7" s="1"/>
  <c r="P427" i="7"/>
  <c r="Q427" i="7" s="1"/>
  <c r="R427" i="7" s="1"/>
  <c r="N3067" i="7"/>
  <c r="O3067" i="7" s="1"/>
  <c r="P3752" i="7"/>
  <c r="Q3752" i="7" s="1"/>
  <c r="R3752" i="7" s="1"/>
  <c r="P3420" i="7"/>
  <c r="Q3420" i="7" s="1"/>
  <c r="R3420" i="7" s="1"/>
  <c r="P5929" i="7"/>
  <c r="Q5929" i="7" s="1"/>
  <c r="R5929" i="7" s="1"/>
  <c r="P6227" i="7"/>
  <c r="Q6227" i="7" s="1"/>
  <c r="R6227" i="7" s="1"/>
  <c r="P3776" i="7"/>
  <c r="Q3776" i="7" s="1"/>
  <c r="R3776" i="7" s="1"/>
  <c r="P1593" i="7"/>
  <c r="Q1593" i="7" s="1"/>
  <c r="R1593" i="7" s="1"/>
  <c r="P2692" i="7"/>
  <c r="Q2692" i="7" s="1"/>
  <c r="R2692" i="7" s="1"/>
  <c r="P4540" i="7"/>
  <c r="Q4540" i="7" s="1"/>
  <c r="R4540" i="7" s="1"/>
  <c r="P2737" i="7"/>
  <c r="Q2737" i="7" s="1"/>
  <c r="R2737" i="7" s="1"/>
  <c r="P147" i="7"/>
  <c r="Q147" i="7" s="1"/>
  <c r="R147" i="7" s="1"/>
  <c r="P5473" i="7"/>
  <c r="Q5473" i="7" s="1"/>
  <c r="R5473" i="7" s="1"/>
  <c r="P3712" i="7"/>
  <c r="Q3712" i="7" s="1"/>
  <c r="R3712" i="7" s="1"/>
  <c r="P696" i="7"/>
  <c r="Q696" i="7" s="1"/>
  <c r="R696" i="7" s="1"/>
  <c r="P558" i="7"/>
  <c r="Q558" i="7" s="1"/>
  <c r="R558" i="7" s="1"/>
  <c r="P114" i="7"/>
  <c r="Q114" i="7" s="1"/>
  <c r="R114" i="7" s="1"/>
  <c r="P267" i="7"/>
  <c r="Q267" i="7" s="1"/>
  <c r="R267" i="7" s="1"/>
  <c r="N1591" i="7"/>
  <c r="O1591" i="7" s="1"/>
  <c r="P5876" i="7"/>
  <c r="Q5876" i="7" s="1"/>
  <c r="R5876" i="7" s="1"/>
  <c r="P4109" i="7"/>
  <c r="Q4109" i="7" s="1"/>
  <c r="R4109" i="7" s="1"/>
  <c r="P2700" i="7"/>
  <c r="Q2700" i="7" s="1"/>
  <c r="R2700" i="7" s="1"/>
  <c r="P5220" i="7"/>
  <c r="Q5220" i="7" s="1"/>
  <c r="R5220" i="7" s="1"/>
  <c r="P4365" i="7"/>
  <c r="Q4365" i="7" s="1"/>
  <c r="R4365" i="7" s="1"/>
  <c r="P1667" i="7"/>
  <c r="Q1667" i="7" s="1"/>
  <c r="R1667" i="7" s="1"/>
  <c r="P3992" i="7"/>
  <c r="Q3992" i="7" s="1"/>
  <c r="R3992" i="7" s="1"/>
  <c r="P3584" i="7"/>
  <c r="Q3584" i="7" s="1"/>
  <c r="R3584" i="7" s="1"/>
  <c r="P3199" i="7"/>
  <c r="Q3199" i="7" s="1"/>
  <c r="R3199" i="7" s="1"/>
  <c r="P202" i="7"/>
  <c r="Q202" i="7" s="1"/>
  <c r="R202" i="7" s="1"/>
  <c r="P3139" i="7"/>
  <c r="Q3139" i="7" s="1"/>
  <c r="R3139" i="7" s="1"/>
  <c r="P1641" i="7"/>
  <c r="Q1641" i="7" s="1"/>
  <c r="R1641" i="7" s="1"/>
  <c r="P4791" i="7"/>
  <c r="Q4791" i="7" s="1"/>
  <c r="R4791" i="7" s="1"/>
  <c r="P3894" i="7"/>
  <c r="Q3894" i="7" s="1"/>
  <c r="R3894" i="7" s="1"/>
  <c r="P3632" i="7"/>
  <c r="Q3632" i="7" s="1"/>
  <c r="R3632" i="7" s="1"/>
  <c r="P1561" i="7"/>
  <c r="Q1561" i="7" s="1"/>
  <c r="R1561" i="7" s="1"/>
  <c r="P3179" i="7"/>
  <c r="Q3179" i="7" s="1"/>
  <c r="R3179" i="7" s="1"/>
  <c r="P4665" i="7"/>
  <c r="Q4665" i="7" s="1"/>
  <c r="R4665" i="7" s="1"/>
  <c r="P5224" i="7"/>
  <c r="Q5224" i="7" s="1"/>
  <c r="R5224" i="7" s="1"/>
  <c r="P5216" i="7"/>
  <c r="Q5216" i="7" s="1"/>
  <c r="R5216" i="7" s="1"/>
  <c r="P5784" i="7"/>
  <c r="Q5784" i="7" s="1"/>
  <c r="R5784" i="7" s="1"/>
  <c r="P2755" i="7"/>
  <c r="Q2755" i="7" s="1"/>
  <c r="R2755" i="7" s="1"/>
  <c r="P3159" i="7"/>
  <c r="Q3159" i="7" s="1"/>
  <c r="R3159" i="7" s="1"/>
  <c r="P2716" i="7"/>
  <c r="Q2716" i="7" s="1"/>
  <c r="R2716" i="7" s="1"/>
  <c r="P4807" i="7"/>
  <c r="Q4807" i="7" s="1"/>
  <c r="R4807" i="7" s="1"/>
  <c r="P3886" i="7"/>
  <c r="Q3886" i="7" s="1"/>
  <c r="R3886" i="7" s="1"/>
  <c r="P315" i="7"/>
  <c r="Q315" i="7" s="1"/>
  <c r="R315" i="7" s="1"/>
  <c r="P83" i="7"/>
  <c r="Q83" i="7" s="1"/>
  <c r="R83" i="7" s="1"/>
  <c r="P3576" i="7"/>
  <c r="Q3576" i="7" s="1"/>
  <c r="R3576" i="7" s="1"/>
  <c r="P4261" i="7"/>
  <c r="Q4261" i="7" s="1"/>
  <c r="R4261" i="7" s="1"/>
  <c r="P4913" i="7"/>
  <c r="Q4913" i="7" s="1"/>
  <c r="R4913" i="7" s="1"/>
  <c r="P5993" i="7"/>
  <c r="Q5993" i="7" s="1"/>
  <c r="R5993" i="7" s="1"/>
  <c r="P3732" i="7"/>
  <c r="Q3732" i="7" s="1"/>
  <c r="R3732" i="7" s="1"/>
  <c r="N1832" i="7"/>
  <c r="O1832" i="7" s="1"/>
  <c r="P4121" i="7"/>
  <c r="Q4121" i="7" s="1"/>
  <c r="R4121" i="7" s="1"/>
  <c r="P1789" i="7"/>
  <c r="Q1789" i="7" s="1"/>
  <c r="R1789" i="7" s="1"/>
  <c r="P6263" i="7"/>
  <c r="Q6263" i="7" s="1"/>
  <c r="R6263" i="7" s="1"/>
  <c r="P2761" i="7"/>
  <c r="Q2761" i="7" s="1"/>
  <c r="R2761" i="7" s="1"/>
  <c r="P1705" i="7"/>
  <c r="Q1705" i="7" s="1"/>
  <c r="R1705" i="7" s="1"/>
  <c r="P3548" i="7"/>
  <c r="Q3548" i="7" s="1"/>
  <c r="R3548" i="7" s="1"/>
  <c r="P4533" i="7"/>
  <c r="Q4533" i="7" s="1"/>
  <c r="R4533" i="7" s="1"/>
  <c r="P1042" i="7"/>
  <c r="Q1042" i="7" s="1"/>
  <c r="R1042" i="7" s="1"/>
  <c r="P6282" i="7"/>
  <c r="Q6282" i="7" s="1"/>
  <c r="R6282" i="7" s="1"/>
  <c r="P742" i="7"/>
  <c r="Q742" i="7" s="1"/>
  <c r="R742" i="7" s="1"/>
  <c r="P6033" i="7"/>
  <c r="Q6033" i="7" s="1"/>
  <c r="R6033" i="7" s="1"/>
  <c r="P6259" i="7"/>
  <c r="Q6259" i="7" s="1"/>
  <c r="R6259" i="7" s="1"/>
  <c r="P4607" i="7"/>
  <c r="Q4607" i="7" s="1"/>
  <c r="R4607" i="7" s="1"/>
  <c r="P3608" i="7"/>
  <c r="Q3608" i="7" s="1"/>
  <c r="R3608" i="7" s="1"/>
  <c r="P726" i="7"/>
  <c r="Q726" i="7" s="1"/>
  <c r="R726" i="7" s="1"/>
  <c r="P3672" i="7"/>
  <c r="Q3672" i="7" s="1"/>
  <c r="R3672" i="7" s="1"/>
  <c r="P4277" i="7"/>
  <c r="Q4277" i="7" s="1"/>
  <c r="R4277" i="7" s="1"/>
  <c r="P1282" i="7"/>
  <c r="Q1282" i="7" s="1"/>
  <c r="R1282" i="7" s="1"/>
  <c r="P5883" i="7"/>
  <c r="Q5883" i="7" s="1"/>
  <c r="R5883" i="7" s="1"/>
  <c r="P5996" i="7"/>
  <c r="Q5996" i="7" s="1"/>
  <c r="R5996" i="7" s="1"/>
  <c r="P3756" i="7"/>
  <c r="Q3756" i="7" s="1"/>
  <c r="R3756" i="7" s="1"/>
  <c r="P3492" i="7"/>
  <c r="Q3492" i="7" s="1"/>
  <c r="R3492" i="7" s="1"/>
  <c r="P4281" i="7"/>
  <c r="Q4281" i="7" s="1"/>
  <c r="R4281" i="7" s="1"/>
  <c r="P962" i="7"/>
  <c r="Q962" i="7" s="1"/>
  <c r="R962" i="7" s="1"/>
  <c r="P571" i="7"/>
  <c r="Q571" i="7" s="1"/>
  <c r="R571" i="7" s="1"/>
  <c r="P4085" i="7"/>
  <c r="Q4085" i="7" s="1"/>
  <c r="R4085" i="7" s="1"/>
  <c r="P5888" i="7"/>
  <c r="Q5888" i="7" s="1"/>
  <c r="R5888" i="7" s="1"/>
  <c r="P3684" i="7"/>
  <c r="Q3684" i="7" s="1"/>
  <c r="R3684" i="7" s="1"/>
  <c r="P4101" i="7"/>
  <c r="Q4101" i="7" s="1"/>
  <c r="R4101" i="7" s="1"/>
  <c r="P5976" i="7"/>
  <c r="Q5976" i="7" s="1"/>
  <c r="R5976" i="7" s="1"/>
  <c r="P5973" i="7"/>
  <c r="Q5973" i="7" s="1"/>
  <c r="R5973" i="7" s="1"/>
  <c r="P187" i="7"/>
  <c r="Q187" i="7" s="1"/>
  <c r="R187" i="7" s="1"/>
  <c r="N4035" i="7"/>
  <c r="O4035" i="7" s="1"/>
  <c r="P3532" i="7"/>
  <c r="Q3532" i="7" s="1"/>
  <c r="R3532" i="7" s="1"/>
  <c r="P4329" i="7"/>
  <c r="Q4329" i="7" s="1"/>
  <c r="R4329" i="7" s="1"/>
  <c r="N48" i="7"/>
  <c r="O48" i="7" s="1"/>
  <c r="P6049" i="7"/>
  <c r="Q6049" i="7" s="1"/>
  <c r="R6049" i="7" s="1"/>
  <c r="P6009" i="7"/>
  <c r="Q6009" i="7" s="1"/>
  <c r="R6009" i="7" s="1"/>
  <c r="P3720" i="7"/>
  <c r="Q3720" i="7" s="1"/>
  <c r="R3720" i="7" s="1"/>
  <c r="P1797" i="7"/>
  <c r="Q1797" i="7" s="1"/>
  <c r="R1797" i="7" s="1"/>
  <c r="P418" i="7"/>
  <c r="Q418" i="7" s="1"/>
  <c r="R418" i="7" s="1"/>
  <c r="P3808" i="7"/>
  <c r="Q3808" i="7" s="1"/>
  <c r="R3808" i="7" s="1"/>
  <c r="P642" i="7"/>
  <c r="Q642" i="7" s="1"/>
  <c r="R642" i="7" s="1"/>
  <c r="P698" i="7"/>
  <c r="Q698" i="7" s="1"/>
  <c r="R698" i="7" s="1"/>
  <c r="P4221" i="7"/>
  <c r="Q4221" i="7" s="1"/>
  <c r="R4221" i="7" s="1"/>
  <c r="P392" i="7"/>
  <c r="Q392" i="7" s="1"/>
  <c r="R392" i="7" s="1"/>
  <c r="N4492" i="7"/>
  <c r="O4492" i="7" s="1"/>
  <c r="P442" i="7"/>
  <c r="Q442" i="7" s="1"/>
  <c r="R442" i="7" s="1"/>
  <c r="N1337" i="7"/>
  <c r="O1337" i="7" s="1"/>
  <c r="P6253" i="7"/>
  <c r="Q6253" i="7" s="1"/>
  <c r="R6253" i="7" s="1"/>
  <c r="P4605" i="7"/>
  <c r="Q4605" i="7" s="1"/>
  <c r="R4605" i="7" s="1"/>
  <c r="P5457" i="7"/>
  <c r="Q5457" i="7" s="1"/>
  <c r="R5457" i="7" s="1"/>
  <c r="P106" i="7"/>
  <c r="Q106" i="7" s="1"/>
  <c r="R106" i="7" s="1"/>
  <c r="P3520" i="7"/>
  <c r="Q3520" i="7" s="1"/>
  <c r="R3520" i="7" s="1"/>
  <c r="P542" i="7"/>
  <c r="Q542" i="7" s="1"/>
  <c r="R542" i="7" s="1"/>
  <c r="P3872" i="7"/>
  <c r="Q3872" i="7" s="1"/>
  <c r="R3872" i="7" s="1"/>
  <c r="P3760" i="7"/>
  <c r="Q3760" i="7" s="1"/>
  <c r="R3760" i="7" s="1"/>
  <c r="P78" i="7"/>
  <c r="Q78" i="7" s="1"/>
  <c r="R78" i="7" s="1"/>
  <c r="P1484" i="7"/>
  <c r="Q1484" i="7" s="1"/>
  <c r="R1484" i="7" s="1"/>
  <c r="P670" i="7"/>
  <c r="Q670" i="7" s="1"/>
  <c r="R670" i="7" s="1"/>
  <c r="P4173" i="7"/>
  <c r="Q4173" i="7" s="1"/>
  <c r="R4173" i="7" s="1"/>
  <c r="P4707" i="7"/>
  <c r="Q4707" i="7" s="1"/>
  <c r="R4707" i="7" s="1"/>
  <c r="P1786" i="7"/>
  <c r="Q1786" i="7" s="1"/>
  <c r="R1786" i="7" s="1"/>
  <c r="P1568" i="7"/>
  <c r="Q1568" i="7" s="1"/>
  <c r="R1568" i="7" s="1"/>
  <c r="P1576" i="7"/>
  <c r="Q1576" i="7" s="1"/>
  <c r="R1576" i="7" s="1"/>
  <c r="P402" i="7"/>
  <c r="Q402" i="7" s="1"/>
  <c r="R402" i="7" s="1"/>
  <c r="P1720" i="7"/>
  <c r="Q1720" i="7" s="1"/>
  <c r="R1720" i="7" s="1"/>
  <c r="P1544" i="7"/>
  <c r="Q1544" i="7" s="1"/>
  <c r="R1544" i="7" s="1"/>
  <c r="N5722" i="7"/>
  <c r="O5722" i="7" s="1"/>
  <c r="P2775" i="7"/>
  <c r="Q2775" i="7" s="1"/>
  <c r="R2775" i="7" s="1"/>
  <c r="P346" i="7"/>
  <c r="Q346" i="7" s="1"/>
  <c r="R346" i="7" s="1"/>
  <c r="P2681" i="7"/>
  <c r="Q2681" i="7" s="1"/>
  <c r="R2681" i="7" s="1"/>
  <c r="P3928" i="7"/>
  <c r="Q3928" i="7" s="1"/>
  <c r="R3928" i="7" s="1"/>
  <c r="P618" i="7"/>
  <c r="Q618" i="7" s="1"/>
  <c r="R618" i="7" s="1"/>
  <c r="P1480" i="7"/>
  <c r="Q1480" i="7" s="1"/>
  <c r="R1480" i="7" s="1"/>
  <c r="P4766" i="7"/>
  <c r="Q4766" i="7" s="1"/>
  <c r="R4766" i="7" s="1"/>
  <c r="P1651" i="7"/>
  <c r="Q1651" i="7" s="1"/>
  <c r="R1651" i="7" s="1"/>
  <c r="P386" i="7"/>
  <c r="Q386" i="7" s="1"/>
  <c r="R386" i="7" s="1"/>
  <c r="P455" i="7"/>
  <c r="Q455" i="7" s="1"/>
  <c r="R455" i="7" s="1"/>
  <c r="P506" i="7"/>
  <c r="Q506" i="7" s="1"/>
  <c r="R506" i="7" s="1"/>
  <c r="P5540" i="7"/>
  <c r="Q5540" i="7" s="1"/>
  <c r="R5540" i="7" s="1"/>
  <c r="N81" i="7"/>
  <c r="O81" i="7" s="1"/>
  <c r="P1556" i="7"/>
  <c r="Q1556" i="7" s="1"/>
  <c r="R1556" i="7" s="1"/>
  <c r="P1600" i="7"/>
  <c r="Q1600" i="7" s="1"/>
  <c r="R1600" i="7" s="1"/>
  <c r="P6245" i="7"/>
  <c r="Q6245" i="7" s="1"/>
  <c r="R6245" i="7" s="1"/>
  <c r="P1710" i="7"/>
  <c r="Q1710" i="7" s="1"/>
  <c r="R1710" i="7" s="1"/>
  <c r="P5873" i="7"/>
  <c r="Q5873" i="7" s="1"/>
  <c r="R5873" i="7" s="1"/>
  <c r="P2845" i="7"/>
  <c r="Q2845" i="7" s="1"/>
  <c r="R2845" i="7" s="1"/>
  <c r="P1488" i="7"/>
  <c r="Q1488" i="7" s="1"/>
  <c r="R1488" i="7" s="1"/>
  <c r="N5686" i="7"/>
  <c r="O5686" i="7" s="1"/>
  <c r="N4864" i="7"/>
  <c r="O4864" i="7" s="1"/>
  <c r="P179" i="7"/>
  <c r="Q179" i="7" s="1"/>
  <c r="R179" i="7" s="1"/>
  <c r="P766" i="7"/>
  <c r="Q766" i="7" s="1"/>
  <c r="R766" i="7" s="1"/>
  <c r="N5114" i="7"/>
  <c r="O5114" i="7" s="1"/>
  <c r="N2706" i="7"/>
  <c r="O2706" i="7" s="1"/>
  <c r="P1830" i="7"/>
  <c r="Q1830" i="7" s="1"/>
  <c r="R1830" i="7" s="1"/>
  <c r="N1562" i="7"/>
  <c r="O1562" i="7" s="1"/>
  <c r="N3883" i="7"/>
  <c r="O3883" i="7" s="1"/>
  <c r="P5516" i="7"/>
  <c r="Q5516" i="7" s="1"/>
  <c r="R5516" i="7" s="1"/>
  <c r="N1598" i="7"/>
  <c r="O1598" i="7" s="1"/>
  <c r="N4966" i="7"/>
  <c r="O4966" i="7" s="1"/>
  <c r="N4011" i="7"/>
  <c r="O4011" i="7" s="1"/>
  <c r="P1726" i="7"/>
  <c r="Q1726" i="7" s="1"/>
  <c r="R1726" i="7" s="1"/>
  <c r="P1827" i="7"/>
  <c r="Q1827" i="7" s="1"/>
  <c r="R1827" i="7" s="1"/>
  <c r="P6360" i="7"/>
  <c r="Q6360" i="7" s="1"/>
  <c r="R6360" i="7" s="1"/>
  <c r="P5715" i="7"/>
  <c r="Q5715" i="7" s="1"/>
  <c r="R5715" i="7" s="1"/>
  <c r="P5191" i="7"/>
  <c r="Q5191" i="7" s="1"/>
  <c r="R5191" i="7" s="1"/>
  <c r="N4508" i="7"/>
  <c r="O4508" i="7" s="1"/>
  <c r="P2531" i="7"/>
  <c r="Q2531" i="7" s="1"/>
  <c r="R2531" i="7" s="1"/>
  <c r="P3196" i="7"/>
  <c r="Q3196" i="7" s="1"/>
  <c r="R3196" i="7" s="1"/>
  <c r="P5731" i="7"/>
  <c r="Q5731" i="7" s="1"/>
  <c r="R5731" i="7" s="1"/>
  <c r="P2373" i="7"/>
  <c r="Q2373" i="7" s="1"/>
  <c r="R2373" i="7" s="1"/>
  <c r="P2958" i="7"/>
  <c r="Q2958" i="7" s="1"/>
  <c r="R2958" i="7" s="1"/>
  <c r="P2075" i="7"/>
  <c r="Q2075" i="7" s="1"/>
  <c r="R2075" i="7" s="1"/>
  <c r="P5811" i="7"/>
  <c r="Q5811" i="7" s="1"/>
  <c r="R5811" i="7" s="1"/>
  <c r="P5284" i="7"/>
  <c r="Q5284" i="7" s="1"/>
  <c r="R5284" i="7" s="1"/>
  <c r="P6429" i="7"/>
  <c r="Q6429" i="7" s="1"/>
  <c r="R6429" i="7" s="1"/>
  <c r="P3597" i="7"/>
  <c r="Q3597" i="7" s="1"/>
  <c r="R3597" i="7" s="1"/>
  <c r="P3269" i="7"/>
  <c r="Q3269" i="7" s="1"/>
  <c r="R3269" i="7" s="1"/>
  <c r="P4726" i="7"/>
  <c r="Q4726" i="7" s="1"/>
  <c r="R4726" i="7" s="1"/>
  <c r="P3305" i="7"/>
  <c r="Q3305" i="7" s="1"/>
  <c r="R3305" i="7" s="1"/>
  <c r="P2069" i="7"/>
  <c r="Q2069" i="7" s="1"/>
  <c r="R2069" i="7" s="1"/>
  <c r="P835" i="7"/>
  <c r="Q835" i="7" s="1"/>
  <c r="R835" i="7" s="1"/>
  <c r="P5695" i="7"/>
  <c r="Q5695" i="7" s="1"/>
  <c r="R5695" i="7" s="1"/>
  <c r="P5115" i="7"/>
  <c r="Q5115" i="7" s="1"/>
  <c r="R5115" i="7" s="1"/>
  <c r="P4522" i="7"/>
  <c r="Q4522" i="7" s="1"/>
  <c r="R4522" i="7" s="1"/>
  <c r="P5109" i="7"/>
  <c r="Q5109" i="7" s="1"/>
  <c r="R5109" i="7" s="1"/>
  <c r="P2914" i="7"/>
  <c r="Q2914" i="7" s="1"/>
  <c r="R2914" i="7" s="1"/>
  <c r="P2183" i="7"/>
  <c r="Q2183" i="7" s="1"/>
  <c r="R2183" i="7" s="1"/>
  <c r="P2653" i="7"/>
  <c r="Q2653" i="7" s="1"/>
  <c r="R2653" i="7" s="1"/>
  <c r="P184" i="7"/>
  <c r="Q184" i="7" s="1"/>
  <c r="R184" i="7" s="1"/>
  <c r="P5705" i="7"/>
  <c r="Q5705" i="7" s="1"/>
  <c r="R5705" i="7" s="1"/>
  <c r="P4097" i="7"/>
  <c r="Q4097" i="7" s="1"/>
  <c r="R4097" i="7" s="1"/>
  <c r="P4941" i="7"/>
  <c r="Q4941" i="7" s="1"/>
  <c r="R4941" i="7" s="1"/>
  <c r="P2621" i="7"/>
  <c r="Q2621" i="7" s="1"/>
  <c r="R2621" i="7" s="1"/>
  <c r="P160" i="7"/>
  <c r="Q160" i="7" s="1"/>
  <c r="R160" i="7" s="1"/>
  <c r="P3016" i="7"/>
  <c r="Q3016" i="7" s="1"/>
  <c r="R3016" i="7" s="1"/>
  <c r="P5292" i="7"/>
  <c r="Q5292" i="7" s="1"/>
  <c r="R5292" i="7" s="1"/>
  <c r="P3220" i="7"/>
  <c r="Q3220" i="7" s="1"/>
  <c r="R3220" i="7" s="1"/>
  <c r="P5055" i="7"/>
  <c r="Q5055" i="7" s="1"/>
  <c r="R5055" i="7" s="1"/>
  <c r="P4022" i="7"/>
  <c r="Q4022" i="7" s="1"/>
  <c r="R4022" i="7" s="1"/>
  <c r="P2415" i="7"/>
  <c r="Q2415" i="7" s="1"/>
  <c r="R2415" i="7" s="1"/>
  <c r="P4462" i="7"/>
  <c r="Q4462" i="7" s="1"/>
  <c r="R4462" i="7" s="1"/>
  <c r="P1873" i="7"/>
  <c r="Q1873" i="7" s="1"/>
  <c r="R1873" i="7" s="1"/>
  <c r="P3209" i="7"/>
  <c r="Q3209" i="7" s="1"/>
  <c r="R3209" i="7" s="1"/>
  <c r="P5691" i="7"/>
  <c r="Q5691" i="7" s="1"/>
  <c r="R5691" i="7" s="1"/>
  <c r="P5515" i="7"/>
  <c r="Q5515" i="7" s="1"/>
  <c r="R5515" i="7" s="1"/>
  <c r="P819" i="7"/>
  <c r="Q819" i="7" s="1"/>
  <c r="R819" i="7" s="1"/>
  <c r="P2219" i="7"/>
  <c r="Q2219" i="7" s="1"/>
  <c r="R2219" i="7" s="1"/>
  <c r="P1502" i="7"/>
  <c r="Q1502" i="7" s="1"/>
  <c r="R1502" i="7" s="1"/>
  <c r="P5424" i="7"/>
  <c r="Q5424" i="7" s="1"/>
  <c r="R5424" i="7" s="1"/>
  <c r="N6055" i="7"/>
  <c r="O6055" i="7" s="1"/>
  <c r="P2499" i="7"/>
  <c r="Q2499" i="7" s="1"/>
  <c r="R2499" i="7" s="1"/>
  <c r="P5603" i="7"/>
  <c r="Q5603" i="7" s="1"/>
  <c r="R5603" i="7" s="1"/>
  <c r="P2483" i="7"/>
  <c r="Q2483" i="7" s="1"/>
  <c r="R2483" i="7" s="1"/>
  <c r="P111" i="7"/>
  <c r="Q111" i="7" s="1"/>
  <c r="R111" i="7" s="1"/>
  <c r="P13" i="7"/>
  <c r="Q13" i="7" s="1"/>
  <c r="R13" i="7" s="1"/>
  <c r="P3284" i="7"/>
  <c r="Q3284" i="7" s="1"/>
  <c r="R3284" i="7" s="1"/>
  <c r="P5548" i="7"/>
  <c r="Q5548" i="7" s="1"/>
  <c r="R5548" i="7" s="1"/>
  <c r="P4337" i="7"/>
  <c r="Q4337" i="7" s="1"/>
  <c r="R4337" i="7" s="1"/>
  <c r="P5562" i="7"/>
  <c r="Q5562" i="7" s="1"/>
  <c r="R5562" i="7" s="1"/>
  <c r="P5559" i="7"/>
  <c r="Q5559" i="7" s="1"/>
  <c r="R5559" i="7" s="1"/>
  <c r="P4506" i="7"/>
  <c r="Q4506" i="7" s="1"/>
  <c r="R4506" i="7" s="1"/>
  <c r="P4490" i="7"/>
  <c r="Q4490" i="7" s="1"/>
  <c r="R4490" i="7" s="1"/>
  <c r="P2207" i="7"/>
  <c r="Q2207" i="7" s="1"/>
  <c r="R2207" i="7" s="1"/>
  <c r="P867" i="7"/>
  <c r="Q867" i="7" s="1"/>
  <c r="R867" i="7" s="1"/>
  <c r="P5743" i="7"/>
  <c r="Q5743" i="7" s="1"/>
  <c r="R5743" i="7" s="1"/>
  <c r="P1933" i="7"/>
  <c r="Q1933" i="7" s="1"/>
  <c r="R1933" i="7" s="1"/>
  <c r="P5175" i="7"/>
  <c r="Q5175" i="7" s="1"/>
  <c r="R5175" i="7" s="1"/>
  <c r="P2613" i="7"/>
  <c r="Q2613" i="7" s="1"/>
  <c r="R2613" i="7" s="1"/>
  <c r="P2846" i="7"/>
  <c r="Q2846" i="7" s="1"/>
  <c r="R2846" i="7" s="1"/>
  <c r="P3106" i="7"/>
  <c r="Q3106" i="7" s="1"/>
  <c r="R3106" i="7" s="1"/>
  <c r="P2167" i="7"/>
  <c r="Q2167" i="7" s="1"/>
  <c r="R2167" i="7" s="1"/>
  <c r="P2501" i="7"/>
  <c r="Q2501" i="7" s="1"/>
  <c r="R2501" i="7" s="1"/>
  <c r="P843" i="7"/>
  <c r="Q843" i="7" s="1"/>
  <c r="R843" i="7" s="1"/>
  <c r="P2141" i="7"/>
  <c r="Q2141" i="7" s="1"/>
  <c r="R2141" i="7" s="1"/>
  <c r="P5677" i="7"/>
  <c r="Q5677" i="7" s="1"/>
  <c r="R5677" i="7" s="1"/>
  <c r="P5519" i="7"/>
  <c r="Q5519" i="7" s="1"/>
  <c r="R5519" i="7" s="1"/>
  <c r="P5077" i="7"/>
  <c r="Q5077" i="7" s="1"/>
  <c r="R5077" i="7" s="1"/>
  <c r="P2994" i="7"/>
  <c r="Q2994" i="7" s="1"/>
  <c r="R2994" i="7" s="1"/>
  <c r="P4710" i="7"/>
  <c r="Q4710" i="7" s="1"/>
  <c r="R4710" i="7" s="1"/>
  <c r="P1271" i="7"/>
  <c r="Q1271" i="7" s="1"/>
  <c r="R1271" i="7" s="1"/>
  <c r="P5657" i="7"/>
  <c r="Q5657" i="7" s="1"/>
  <c r="R5657" i="7" s="1"/>
  <c r="P5511" i="7"/>
  <c r="Q5511" i="7" s="1"/>
  <c r="R5511" i="7" s="1"/>
  <c r="P5043" i="7"/>
  <c r="Q5043" i="7" s="1"/>
  <c r="R5043" i="7" s="1"/>
  <c r="P4282" i="7"/>
  <c r="Q4282" i="7" s="1"/>
  <c r="R4282" i="7" s="1"/>
  <c r="P3942" i="7"/>
  <c r="Q3942" i="7" s="1"/>
  <c r="R3942" i="7" s="1"/>
  <c r="P2399" i="7"/>
  <c r="Q2399" i="7" s="1"/>
  <c r="R2399" i="7" s="1"/>
  <c r="P807" i="7"/>
  <c r="Q807" i="7" s="1"/>
  <c r="R807" i="7" s="1"/>
  <c r="P2181" i="7"/>
  <c r="Q2181" i="7" s="1"/>
  <c r="R2181" i="7" s="1"/>
  <c r="P3022" i="7"/>
  <c r="Q3022" i="7" s="1"/>
  <c r="R3022" i="7" s="1"/>
  <c r="P1699" i="7"/>
  <c r="Q1699" i="7" s="1"/>
  <c r="R1699" i="7" s="1"/>
  <c r="P5384" i="7"/>
  <c r="Q5384" i="7" s="1"/>
  <c r="R5384" i="7" s="1"/>
  <c r="P2637" i="7"/>
  <c r="Q2637" i="7" s="1"/>
  <c r="R2637" i="7" s="1"/>
  <c r="P4513" i="7"/>
  <c r="Q4513" i="7" s="1"/>
  <c r="R4513" i="7" s="1"/>
  <c r="P2027" i="7"/>
  <c r="Q2027" i="7" s="1"/>
  <c r="R2027" i="7" s="1"/>
  <c r="P5320" i="7"/>
  <c r="Q5320" i="7" s="1"/>
  <c r="R5320" i="7" s="1"/>
  <c r="P2493" i="7"/>
  <c r="Q2493" i="7" s="1"/>
  <c r="R2493" i="7" s="1"/>
  <c r="P1883" i="7"/>
  <c r="Q1883" i="7" s="1"/>
  <c r="R1883" i="7" s="1"/>
  <c r="P5304" i="7"/>
  <c r="Q5304" i="7" s="1"/>
  <c r="R5304" i="7" s="1"/>
  <c r="P2886" i="7"/>
  <c r="Q2886" i="7" s="1"/>
  <c r="R2886" i="7" s="1"/>
  <c r="P4849" i="7"/>
  <c r="Q4849" i="7" s="1"/>
  <c r="R4849" i="7" s="1"/>
  <c r="P1110" i="7"/>
  <c r="Q1110" i="7" s="1"/>
  <c r="R1110" i="7" s="1"/>
  <c r="P408" i="7"/>
  <c r="Q408" i="7" s="1"/>
  <c r="R408" i="7" s="1"/>
  <c r="P1166" i="7"/>
  <c r="Q1166" i="7" s="1"/>
  <c r="R1166" i="7" s="1"/>
  <c r="P2801" i="7"/>
  <c r="Q2801" i="7" s="1"/>
  <c r="R2801" i="7" s="1"/>
  <c r="N917" i="7"/>
  <c r="O917" i="7" s="1"/>
  <c r="P2735" i="7"/>
  <c r="Q2735" i="7" s="1"/>
  <c r="R2735" i="7" s="1"/>
  <c r="P1386" i="7"/>
  <c r="Q1386" i="7" s="1"/>
  <c r="R1386" i="7" s="1"/>
  <c r="P862" i="7"/>
  <c r="Q862" i="7" s="1"/>
  <c r="R862" i="7" s="1"/>
  <c r="P1014" i="7"/>
  <c r="Q1014" i="7" s="1"/>
  <c r="R1014" i="7" s="1"/>
  <c r="P1971" i="7"/>
  <c r="Q1971" i="7" s="1"/>
  <c r="R1971" i="7" s="1"/>
  <c r="P342" i="7"/>
  <c r="Q342" i="7" s="1"/>
  <c r="R342" i="7" s="1"/>
  <c r="P1489" i="7"/>
  <c r="Q1489" i="7" s="1"/>
  <c r="R1489" i="7" s="1"/>
  <c r="P1286" i="7"/>
  <c r="Q1286" i="7" s="1"/>
  <c r="R1286" i="7" s="1"/>
  <c r="P922" i="7"/>
  <c r="Q922" i="7" s="1"/>
  <c r="R922" i="7" s="1"/>
  <c r="P4889" i="7"/>
  <c r="Q4889" i="7" s="1"/>
  <c r="R4889" i="7" s="1"/>
  <c r="P982" i="7"/>
  <c r="Q982" i="7" s="1"/>
  <c r="R982" i="7" s="1"/>
  <c r="P2751" i="7"/>
  <c r="Q2751" i="7" s="1"/>
  <c r="R2751" i="7" s="1"/>
  <c r="P1326" i="7"/>
  <c r="Q1326" i="7" s="1"/>
  <c r="R1326" i="7" s="1"/>
  <c r="P1006" i="7"/>
  <c r="Q1006" i="7" s="1"/>
  <c r="R1006" i="7" s="1"/>
  <c r="P393" i="7"/>
  <c r="Q393" i="7" s="1"/>
  <c r="R393" i="7" s="1"/>
  <c r="P1294" i="7"/>
  <c r="Q1294" i="7" s="1"/>
  <c r="R1294" i="7" s="1"/>
  <c r="P970" i="7"/>
  <c r="Q970" i="7" s="1"/>
  <c r="R970" i="7" s="1"/>
  <c r="N3731" i="7"/>
  <c r="O3731" i="7" s="1"/>
  <c r="P1647" i="7"/>
  <c r="Q1647" i="7" s="1"/>
  <c r="R1647" i="7" s="1"/>
  <c r="P1655" i="7"/>
  <c r="Q1655" i="7" s="1"/>
  <c r="R1655" i="7" s="1"/>
  <c r="P5775" i="7"/>
  <c r="Q5775" i="7" s="1"/>
  <c r="R5775" i="7" s="1"/>
  <c r="P5544" i="7"/>
  <c r="Q5544" i="7" s="1"/>
  <c r="R5544" i="7" s="1"/>
  <c r="P2858" i="7"/>
  <c r="Q2858" i="7" s="1"/>
  <c r="R2858" i="7" s="1"/>
  <c r="P638" i="7"/>
  <c r="Q638" i="7" s="1"/>
  <c r="R638" i="7" s="1"/>
  <c r="P1802" i="7"/>
  <c r="Q1802" i="7" s="1"/>
  <c r="R1802" i="7" s="1"/>
  <c r="N4784" i="7"/>
  <c r="O4784" i="7" s="1"/>
  <c r="P5905" i="7"/>
  <c r="Q5905" i="7" s="1"/>
  <c r="R5905" i="7" s="1"/>
  <c r="N4663" i="7"/>
  <c r="O4663" i="7" s="1"/>
  <c r="P582" i="7"/>
  <c r="Q582" i="7" s="1"/>
  <c r="R582" i="7" s="1"/>
  <c r="P2767" i="7"/>
  <c r="Q2767" i="7" s="1"/>
  <c r="R2767" i="7" s="1"/>
  <c r="P72" i="7"/>
  <c r="Q72" i="7" s="1"/>
  <c r="R72" i="7" s="1"/>
  <c r="N4974" i="7"/>
  <c r="O4974" i="7" s="1"/>
  <c r="P131" i="7"/>
  <c r="Q131" i="7" s="1"/>
  <c r="R131" i="7" s="1"/>
  <c r="N4223" i="7"/>
  <c r="O4223" i="7" s="1"/>
  <c r="P5215" i="7"/>
  <c r="Q5215" i="7" s="1"/>
  <c r="R5215" i="7" s="1"/>
  <c r="N860" i="7"/>
  <c r="O860" i="7" s="1"/>
  <c r="P5959" i="7"/>
  <c r="Q5959" i="7" s="1"/>
  <c r="R5959" i="7" s="1"/>
  <c r="P314" i="7"/>
  <c r="Q314" i="7" s="1"/>
  <c r="R314" i="7" s="1"/>
  <c r="P594" i="7"/>
  <c r="Q594" i="7" s="1"/>
  <c r="R594" i="7" s="1"/>
  <c r="P5668" i="7"/>
  <c r="Q5668" i="7" s="1"/>
  <c r="R5668" i="7" s="1"/>
  <c r="N4918" i="7"/>
  <c r="O4918" i="7" s="1"/>
  <c r="N1024" i="7"/>
  <c r="O1024" i="7" s="1"/>
  <c r="N491" i="7"/>
  <c r="O491" i="7" s="1"/>
  <c r="P2713" i="7"/>
  <c r="Q2713" i="7" s="1"/>
  <c r="R2713" i="7" s="1"/>
  <c r="P109" i="7"/>
  <c r="Q109" i="7" s="1"/>
  <c r="R109" i="7" s="1"/>
  <c r="N4407" i="7"/>
  <c r="O4407" i="7" s="1"/>
  <c r="P425" i="7"/>
  <c r="Q425" i="7" s="1"/>
  <c r="R425" i="7" s="1"/>
  <c r="N64" i="7"/>
  <c r="O64" i="7" s="1"/>
  <c r="P349" i="7"/>
  <c r="Q349" i="7" s="1"/>
  <c r="R349" i="7" s="1"/>
  <c r="N5249" i="7"/>
  <c r="O5249" i="7" s="1"/>
  <c r="N5327" i="7"/>
  <c r="O5327" i="7" s="1"/>
  <c r="N4768" i="7"/>
  <c r="O4768" i="7" s="1"/>
  <c r="P4652" i="7"/>
  <c r="Q4652" i="7" s="1"/>
  <c r="R4652" i="7" s="1"/>
  <c r="N5150" i="7"/>
  <c r="O5150" i="7" s="1"/>
  <c r="N449" i="7"/>
  <c r="O449" i="7" s="1"/>
  <c r="N4930" i="7"/>
  <c r="O4930" i="7" s="1"/>
  <c r="P4570" i="7"/>
  <c r="Q4570" i="7" s="1"/>
  <c r="R4570" i="7" s="1"/>
  <c r="P5813" i="7"/>
  <c r="Q5813" i="7" s="1"/>
  <c r="R5813" i="7" s="1"/>
  <c r="P419" i="7"/>
  <c r="Q419" i="7" s="1"/>
  <c r="R419" i="7" s="1"/>
  <c r="N4231" i="7"/>
  <c r="O4231" i="7" s="1"/>
  <c r="N6105" i="7"/>
  <c r="O6105" i="7" s="1"/>
  <c r="N2030" i="7"/>
  <c r="O2030" i="7" s="1"/>
  <c r="N4942" i="7"/>
  <c r="O4942" i="7" s="1"/>
  <c r="P5325" i="7"/>
  <c r="Q5325" i="7" s="1"/>
  <c r="R5325" i="7" s="1"/>
  <c r="N4585" i="7"/>
  <c r="O4585" i="7" s="1"/>
  <c r="N2734" i="7"/>
  <c r="O2734" i="7" s="1"/>
  <c r="P4004" i="7"/>
  <c r="Q4004" i="7" s="1"/>
  <c r="R4004" i="7" s="1"/>
  <c r="P1648" i="7"/>
  <c r="Q1648" i="7" s="1"/>
  <c r="R1648" i="7" s="1"/>
  <c r="P754" i="7"/>
  <c r="Q754" i="7" s="1"/>
  <c r="R754" i="7" s="1"/>
  <c r="P4664" i="7"/>
  <c r="Q4664" i="7" s="1"/>
  <c r="R4664" i="7" s="1"/>
  <c r="N5206" i="7"/>
  <c r="O5206" i="7" s="1"/>
  <c r="P4689" i="7"/>
  <c r="Q4689" i="7" s="1"/>
  <c r="R4689" i="7" s="1"/>
  <c r="P1742" i="7"/>
  <c r="Q1742" i="7" s="1"/>
  <c r="R1742" i="7" s="1"/>
  <c r="P170" i="7"/>
  <c r="Q170" i="7" s="1"/>
  <c r="R170" i="7" s="1"/>
  <c r="P2272" i="7"/>
  <c r="Q2272" i="7" s="1"/>
  <c r="R2272" i="7" s="1"/>
  <c r="N4982" i="7"/>
  <c r="O4982" i="7" s="1"/>
  <c r="P762" i="7"/>
  <c r="Q762" i="7" s="1"/>
  <c r="R762" i="7" s="1"/>
  <c r="P16" i="7"/>
  <c r="Q16" i="7" s="1"/>
  <c r="R16" i="7" s="1"/>
  <c r="N6324" i="7"/>
  <c r="O6324" i="7" s="1"/>
  <c r="N5259" i="7"/>
  <c r="O5259" i="7" s="1"/>
  <c r="P327" i="7"/>
  <c r="Q327" i="7" s="1"/>
  <c r="R327" i="7" s="1"/>
  <c r="P1702" i="7"/>
  <c r="Q1702" i="7" s="1"/>
  <c r="R1702" i="7" s="1"/>
  <c r="N1495" i="7"/>
  <c r="O1495" i="7" s="1"/>
  <c r="N5578" i="7"/>
  <c r="O5578" i="7" s="1"/>
  <c r="P163" i="7"/>
  <c r="Q163" i="7" s="1"/>
  <c r="R163" i="7" s="1"/>
  <c r="N413" i="7"/>
  <c r="O413" i="7" s="1"/>
  <c r="P2508" i="7"/>
  <c r="Q2508" i="7" s="1"/>
  <c r="R2508" i="7" s="1"/>
  <c r="P586" i="7"/>
  <c r="Q586" i="7" s="1"/>
  <c r="R586" i="7" s="1"/>
  <c r="P1608" i="7"/>
  <c r="Q1608" i="7" s="1"/>
  <c r="R1608" i="7" s="1"/>
  <c r="P3207" i="7"/>
  <c r="Q3207" i="7" s="1"/>
  <c r="R3207" i="7" s="1"/>
  <c r="P5096" i="7"/>
  <c r="Q5096" i="7" s="1"/>
  <c r="R5096" i="7" s="1"/>
  <c r="P4814" i="7"/>
  <c r="Q4814" i="7" s="1"/>
  <c r="R4814" i="7" s="1"/>
  <c r="N4459" i="7"/>
  <c r="O4459" i="7" s="1"/>
  <c r="P2853" i="7"/>
  <c r="Q2853" i="7" s="1"/>
  <c r="R2853" i="7" s="1"/>
  <c r="N4934" i="7"/>
  <c r="O4934" i="7" s="1"/>
  <c r="P5923" i="7"/>
  <c r="Q5923" i="7" s="1"/>
  <c r="R5923" i="7" s="1"/>
  <c r="P530" i="7"/>
  <c r="Q530" i="7" s="1"/>
  <c r="R530" i="7" s="1"/>
  <c r="N6386" i="7"/>
  <c r="O6386" i="7" s="1"/>
  <c r="P227" i="7"/>
  <c r="Q227" i="7" s="1"/>
  <c r="R227" i="7" s="1"/>
  <c r="P1694" i="7"/>
  <c r="Q1694" i="7" s="1"/>
  <c r="R1694" i="7" s="1"/>
  <c r="N3390" i="7"/>
  <c r="O3390" i="7" s="1"/>
  <c r="P4723" i="7"/>
  <c r="Q4723" i="7" s="1"/>
  <c r="R4723" i="7" s="1"/>
  <c r="N2206" i="7"/>
  <c r="O2206" i="7" s="1"/>
  <c r="P2833" i="7"/>
  <c r="Q2833" i="7" s="1"/>
  <c r="R2833" i="7" s="1"/>
  <c r="P2769" i="7"/>
  <c r="Q2769" i="7" s="1"/>
  <c r="R2769" i="7" s="1"/>
  <c r="N4866" i="7"/>
  <c r="O4866" i="7" s="1"/>
  <c r="N2126" i="7"/>
  <c r="O2126" i="7" s="1"/>
  <c r="P1794" i="7"/>
  <c r="Q1794" i="7" s="1"/>
  <c r="R1794" i="7" s="1"/>
  <c r="P110" i="7"/>
  <c r="Q110" i="7" s="1"/>
  <c r="R110" i="7" s="1"/>
  <c r="P1822" i="7"/>
  <c r="Q1822" i="7" s="1"/>
  <c r="R1822" i="7" s="1"/>
  <c r="N1424" i="7"/>
  <c r="O1424" i="7" s="1"/>
  <c r="P2825" i="7"/>
  <c r="Q2825" i="7" s="1"/>
  <c r="R2825" i="7" s="1"/>
  <c r="N2674" i="7"/>
  <c r="O2674" i="7" s="1"/>
  <c r="N1934" i="7"/>
  <c r="O1934" i="7" s="1"/>
  <c r="P1620" i="7"/>
  <c r="Q1620" i="7" s="1"/>
  <c r="R1620" i="7" s="1"/>
  <c r="P145" i="7"/>
  <c r="Q145" i="7" s="1"/>
  <c r="R145" i="7" s="1"/>
  <c r="P5552" i="7"/>
  <c r="Q5552" i="7" s="1"/>
  <c r="R5552" i="7" s="1"/>
  <c r="P3211" i="7"/>
  <c r="Q3211" i="7" s="1"/>
  <c r="R3211" i="7" s="1"/>
  <c r="P6103" i="7"/>
  <c r="Q6103" i="7" s="1"/>
  <c r="R6103" i="7" s="1"/>
  <c r="N2622" i="7"/>
  <c r="O2622" i="7" s="1"/>
  <c r="N4978" i="7"/>
  <c r="O4978" i="7" s="1"/>
  <c r="P5532" i="7"/>
  <c r="Q5532" i="7" s="1"/>
  <c r="R5532" i="7" s="1"/>
  <c r="P490" i="7"/>
  <c r="Q490" i="7" s="1"/>
  <c r="R490" i="7" s="1"/>
  <c r="P6346" i="7"/>
  <c r="Q6346" i="7" s="1"/>
  <c r="R6346" i="7" s="1"/>
  <c r="P5568" i="7"/>
  <c r="Q5568" i="7" s="1"/>
  <c r="R5568" i="7" s="1"/>
  <c r="N6155" i="7"/>
  <c r="O6155" i="7" s="1"/>
  <c r="P4822" i="7"/>
  <c r="Q4822" i="7" s="1"/>
  <c r="R4822" i="7" s="1"/>
  <c r="P169" i="7"/>
  <c r="Q169" i="7" s="1"/>
  <c r="R169" i="7" s="1"/>
  <c r="N3486" i="7"/>
  <c r="O3486" i="7" s="1"/>
  <c r="P4916" i="7"/>
  <c r="Q4916" i="7" s="1"/>
  <c r="R4916" i="7" s="1"/>
  <c r="N5265" i="7"/>
  <c r="O5265" i="7" s="1"/>
  <c r="P120" i="7"/>
  <c r="Q120" i="7" s="1"/>
  <c r="R120" i="7" s="1"/>
  <c r="P178" i="7"/>
  <c r="Q178" i="7" s="1"/>
  <c r="R178" i="7" s="1"/>
  <c r="P162" i="7"/>
  <c r="Q162" i="7" s="1"/>
  <c r="R162" i="7" s="1"/>
  <c r="P1610" i="7"/>
  <c r="Q1610" i="7" s="1"/>
  <c r="R1610" i="7" s="1"/>
  <c r="P2200" i="7"/>
  <c r="Q2200" i="7" s="1"/>
  <c r="R2200" i="7" s="1"/>
  <c r="P3175" i="7"/>
  <c r="Q3175" i="7" s="1"/>
  <c r="R3175" i="7" s="1"/>
  <c r="P5904" i="7"/>
  <c r="Q5904" i="7" s="1"/>
  <c r="R5904" i="7" s="1"/>
  <c r="N4364" i="7"/>
  <c r="O4364" i="7" s="1"/>
  <c r="P6095" i="7"/>
  <c r="Q6095" i="7" s="1"/>
  <c r="R6095" i="7" s="1"/>
  <c r="P4638" i="7"/>
  <c r="Q4638" i="7" s="1"/>
  <c r="R4638" i="7" s="1"/>
  <c r="P4542" i="7"/>
  <c r="Q4542" i="7" s="1"/>
  <c r="R4542" i="7" s="1"/>
  <c r="P24" i="7"/>
  <c r="Q24" i="7" s="1"/>
  <c r="R24" i="7" s="1"/>
  <c r="P3792" i="7"/>
  <c r="Q3792" i="7" s="1"/>
  <c r="R3792" i="7" s="1"/>
  <c r="P3696" i="7"/>
  <c r="Q3696" i="7" s="1"/>
  <c r="R3696" i="7" s="1"/>
  <c r="P4157" i="7"/>
  <c r="Q4157" i="7" s="1"/>
  <c r="R4157" i="7" s="1"/>
  <c r="P2684" i="7"/>
  <c r="Q2684" i="7" s="1"/>
  <c r="R2684" i="7" s="1"/>
  <c r="P5481" i="7"/>
  <c r="Q5481" i="7" s="1"/>
  <c r="R5481" i="7" s="1"/>
  <c r="N4124" i="7"/>
  <c r="O4124" i="7" s="1"/>
  <c r="P2288" i="7"/>
  <c r="Q2288" i="7" s="1"/>
  <c r="R2288" i="7" s="1"/>
  <c r="N4043" i="7"/>
  <c r="O4043" i="7" s="1"/>
  <c r="N3961" i="7"/>
  <c r="O3961" i="7" s="1"/>
  <c r="P5892" i="7"/>
  <c r="Q5892" i="7" s="1"/>
  <c r="R5892" i="7" s="1"/>
  <c r="P3408" i="7"/>
  <c r="Q3408" i="7" s="1"/>
  <c r="R3408" i="7" s="1"/>
  <c r="P1546" i="7"/>
  <c r="Q1546" i="7" s="1"/>
  <c r="R1546" i="7" s="1"/>
  <c r="P4189" i="7"/>
  <c r="Q4189" i="7" s="1"/>
  <c r="R4189" i="7" s="1"/>
  <c r="P3854" i="7"/>
  <c r="Q3854" i="7" s="1"/>
  <c r="R3854" i="7" s="1"/>
  <c r="P4648" i="7"/>
  <c r="Q4648" i="7" s="1"/>
  <c r="R4648" i="7" s="1"/>
  <c r="P3878" i="7"/>
  <c r="Q3878" i="7" s="1"/>
  <c r="R3878" i="7" s="1"/>
  <c r="P4349" i="7"/>
  <c r="Q4349" i="7" s="1"/>
  <c r="R4349" i="7" s="1"/>
  <c r="N657" i="7"/>
  <c r="O657" i="7" s="1"/>
  <c r="P4759" i="7"/>
  <c r="Q4759" i="7" s="1"/>
  <c r="R4759" i="7" s="1"/>
  <c r="P4673" i="7"/>
  <c r="Q4673" i="7" s="1"/>
  <c r="R4673" i="7" s="1"/>
  <c r="N4848" i="7"/>
  <c r="O4848" i="7" s="1"/>
  <c r="P3888" i="7"/>
  <c r="Q3888" i="7" s="1"/>
  <c r="R3888" i="7" s="1"/>
  <c r="N375" i="7"/>
  <c r="O375" i="7" s="1"/>
  <c r="P3824" i="7"/>
  <c r="Q3824" i="7" s="1"/>
  <c r="R3824" i="7" s="1"/>
  <c r="P658" i="7"/>
  <c r="Q658" i="7" s="1"/>
  <c r="R658" i="7" s="1"/>
  <c r="P3131" i="7"/>
  <c r="Q3131" i="7" s="1"/>
  <c r="R3131" i="7" s="1"/>
  <c r="N4504" i="7"/>
  <c r="O4504" i="7" s="1"/>
  <c r="N5924" i="7"/>
  <c r="O5924" i="7" s="1"/>
  <c r="N2648" i="7"/>
  <c r="O2648" i="7" s="1"/>
  <c r="N3310" i="7"/>
  <c r="O3310" i="7" s="1"/>
  <c r="P6029" i="7"/>
  <c r="Q6029" i="7" s="1"/>
  <c r="R6029" i="7" s="1"/>
  <c r="P6037" i="7"/>
  <c r="Q6037" i="7" s="1"/>
  <c r="R6037" i="7" s="1"/>
  <c r="P3170" i="7"/>
  <c r="Q3170" i="7" s="1"/>
  <c r="R3170" i="7" s="1"/>
  <c r="P3676" i="7"/>
  <c r="Q3676" i="7" s="1"/>
  <c r="R3676" i="7" s="1"/>
  <c r="P4485" i="7"/>
  <c r="Q4485" i="7" s="1"/>
  <c r="R4485" i="7" s="1"/>
  <c r="P1122" i="7"/>
  <c r="Q1122" i="7" s="1"/>
  <c r="R1122" i="7" s="1"/>
  <c r="P3704" i="7"/>
  <c r="Q3704" i="7" s="1"/>
  <c r="R3704" i="7" s="1"/>
  <c r="P4105" i="7"/>
  <c r="Q4105" i="7" s="1"/>
  <c r="R4105" i="7" s="1"/>
  <c r="P3804" i="7"/>
  <c r="Q3804" i="7" s="1"/>
  <c r="R3804" i="7" s="1"/>
  <c r="P3400" i="7"/>
  <c r="Q3400" i="7" s="1"/>
  <c r="R3400" i="7" s="1"/>
  <c r="P4249" i="7"/>
  <c r="Q4249" i="7" s="1"/>
  <c r="R4249" i="7" s="1"/>
  <c r="P123" i="7"/>
  <c r="Q123" i="7" s="1"/>
  <c r="R123" i="7" s="1"/>
  <c r="P6041" i="7"/>
  <c r="Q6041" i="7" s="1"/>
  <c r="R6041" i="7" s="1"/>
  <c r="N5458" i="7"/>
  <c r="O5458" i="7" s="1"/>
  <c r="P3612" i="7"/>
  <c r="Q3612" i="7" s="1"/>
  <c r="R3612" i="7" s="1"/>
  <c r="P4137" i="7"/>
  <c r="Q4137" i="7" s="1"/>
  <c r="R4137" i="7" s="1"/>
  <c r="P5953" i="7"/>
  <c r="Q5953" i="7" s="1"/>
  <c r="R5953" i="7" s="1"/>
  <c r="N2544" i="7"/>
  <c r="O2544" i="7" s="1"/>
  <c r="N2224" i="7"/>
  <c r="O2224" i="7" s="1"/>
  <c r="N1277" i="7"/>
  <c r="O1277" i="7" s="1"/>
  <c r="N6177" i="7"/>
  <c r="O6177" i="7" s="1"/>
  <c r="N4737" i="7"/>
  <c r="O4737" i="7" s="1"/>
  <c r="N3523" i="7"/>
  <c r="O3523" i="7" s="1"/>
  <c r="N5944" i="7"/>
  <c r="O5944" i="7" s="1"/>
  <c r="P5984" i="7"/>
  <c r="Q5984" i="7" s="1"/>
  <c r="R5984" i="7" s="1"/>
  <c r="N4904" i="7"/>
  <c r="O4904" i="7" s="1"/>
  <c r="P1725" i="7"/>
  <c r="Q1725" i="7" s="1"/>
  <c r="R1725" i="7" s="1"/>
  <c r="P6021" i="7"/>
  <c r="Q6021" i="7" s="1"/>
  <c r="R6021" i="7" s="1"/>
  <c r="P1713" i="7"/>
  <c r="Q1713" i="7" s="1"/>
  <c r="R1713" i="7" s="1"/>
  <c r="P1805" i="7"/>
  <c r="Q1805" i="7" s="1"/>
  <c r="R1805" i="7" s="1"/>
  <c r="P5917" i="7"/>
  <c r="Q5917" i="7" s="1"/>
  <c r="R5917" i="7" s="1"/>
  <c r="P6048" i="7"/>
  <c r="Q6048" i="7" s="1"/>
  <c r="R6048" i="7" s="1"/>
  <c r="P6271" i="7"/>
  <c r="Q6271" i="7" s="1"/>
  <c r="R6271" i="7" s="1"/>
  <c r="P3692" i="7"/>
  <c r="Q3692" i="7" s="1"/>
  <c r="R3692" i="7" s="1"/>
  <c r="P4153" i="7"/>
  <c r="Q4153" i="7" s="1"/>
  <c r="R4153" i="7" s="1"/>
  <c r="P1636" i="7"/>
  <c r="Q1636" i="7" s="1"/>
  <c r="R1636" i="7" s="1"/>
  <c r="N1840" i="7"/>
  <c r="O1840" i="7" s="1"/>
  <c r="P5980" i="7"/>
  <c r="Q5980" i="7" s="1"/>
  <c r="R5980" i="7" s="1"/>
  <c r="P4587" i="7"/>
  <c r="Q4587" i="7" s="1"/>
  <c r="R4587" i="7" s="1"/>
  <c r="P4631" i="7"/>
  <c r="Q4631" i="7" s="1"/>
  <c r="R4631" i="7" s="1"/>
  <c r="P3452" i="7"/>
  <c r="Q3452" i="7" s="1"/>
  <c r="R3452" i="7" s="1"/>
  <c r="P4453" i="7"/>
  <c r="Q4453" i="7" s="1"/>
  <c r="R4453" i="7" s="1"/>
  <c r="P6270" i="7"/>
  <c r="Q6270" i="7" s="1"/>
  <c r="R6270" i="7" s="1"/>
  <c r="P2743" i="7"/>
  <c r="Q2743" i="7" s="1"/>
  <c r="R2743" i="7" s="1"/>
  <c r="P3596" i="7"/>
  <c r="Q3596" i="7" s="1"/>
  <c r="R3596" i="7" s="1"/>
  <c r="P4425" i="7"/>
  <c r="Q4425" i="7" s="1"/>
  <c r="R4425" i="7" s="1"/>
  <c r="P208" i="7"/>
  <c r="Q208" i="7" s="1"/>
  <c r="R208" i="7" s="1"/>
  <c r="P5955" i="7"/>
  <c r="Q5955" i="7" s="1"/>
  <c r="R5955" i="7" s="1"/>
  <c r="N5840" i="7"/>
  <c r="O5840" i="7" s="1"/>
  <c r="P4591" i="7"/>
  <c r="Q4591" i="7" s="1"/>
  <c r="R4591" i="7" s="1"/>
  <c r="N3707" i="7"/>
  <c r="O3707" i="7" s="1"/>
  <c r="N4244" i="7"/>
  <c r="O4244" i="7" s="1"/>
  <c r="N2987" i="7"/>
  <c r="O2987" i="7" s="1"/>
  <c r="N6047" i="7"/>
  <c r="O6047" i="7" s="1"/>
  <c r="N2915" i="7"/>
  <c r="O2915" i="7" s="1"/>
  <c r="N1249" i="7"/>
  <c r="O1249" i="7" s="1"/>
  <c r="N1864" i="7"/>
  <c r="O1864" i="7" s="1"/>
  <c r="N3119" i="7"/>
  <c r="O3119" i="7" s="1"/>
  <c r="P6001" i="7"/>
  <c r="Q6001" i="7" s="1"/>
  <c r="R6001" i="7" s="1"/>
  <c r="P3383" i="7"/>
  <c r="Q3383" i="7" s="1"/>
  <c r="R3383" i="7" s="1"/>
  <c r="P5961" i="7"/>
  <c r="Q5961" i="7" s="1"/>
  <c r="R5961" i="7" s="1"/>
  <c r="P1250" i="7"/>
  <c r="Q1250" i="7" s="1"/>
  <c r="R1250" i="7" s="1"/>
  <c r="P3652" i="7"/>
  <c r="Q3652" i="7" s="1"/>
  <c r="R3652" i="7" s="1"/>
  <c r="P4389" i="7"/>
  <c r="Q4389" i="7" s="1"/>
  <c r="R4389" i="7" s="1"/>
  <c r="P1689" i="7"/>
  <c r="Q1689" i="7" s="1"/>
  <c r="R1689" i="7" s="1"/>
  <c r="P6226" i="7"/>
  <c r="Q6226" i="7" s="1"/>
  <c r="R6226" i="7" s="1"/>
  <c r="P2724" i="7"/>
  <c r="Q2724" i="7" s="1"/>
  <c r="R2724" i="7" s="1"/>
  <c r="N3198" i="7"/>
  <c r="O3198" i="7" s="1"/>
  <c r="N3887" i="7"/>
  <c r="O3887" i="7" s="1"/>
  <c r="P2456" i="7"/>
  <c r="Q2456" i="7" s="1"/>
  <c r="R2456" i="7" s="1"/>
  <c r="N1365" i="7"/>
  <c r="O1365" i="7" s="1"/>
  <c r="P4525" i="7"/>
  <c r="Q4525" i="7" s="1"/>
  <c r="R4525" i="7" s="1"/>
  <c r="P2660" i="7"/>
  <c r="Q2660" i="7" s="1"/>
  <c r="R2660" i="7" s="1"/>
  <c r="P152" i="7"/>
  <c r="Q152" i="7" s="1"/>
  <c r="R152" i="7" s="1"/>
  <c r="P3648" i="7"/>
  <c r="Q3648" i="7" s="1"/>
  <c r="R3648" i="7" s="1"/>
  <c r="N2632" i="7"/>
  <c r="O2632" i="7" s="1"/>
  <c r="P1612" i="7"/>
  <c r="Q1612" i="7" s="1"/>
  <c r="R1612" i="7" s="1"/>
  <c r="N4260" i="7"/>
  <c r="O4260" i="7" s="1"/>
  <c r="P736" i="7"/>
  <c r="Q736" i="7" s="1"/>
  <c r="R736" i="7" s="1"/>
  <c r="P3151" i="7"/>
  <c r="Q3151" i="7" s="1"/>
  <c r="R3151" i="7" s="1"/>
  <c r="P1473" i="7"/>
  <c r="Q1473" i="7" s="1"/>
  <c r="R1473" i="7" s="1"/>
  <c r="P550" i="7"/>
  <c r="Q550" i="7" s="1"/>
  <c r="R550" i="7" s="1"/>
  <c r="P4093" i="7"/>
  <c r="Q4093" i="7" s="1"/>
  <c r="R4093" i="7" s="1"/>
  <c r="P622" i="7"/>
  <c r="Q622" i="7" s="1"/>
  <c r="R622" i="7" s="1"/>
  <c r="P3363" i="7"/>
  <c r="Q3363" i="7" s="1"/>
  <c r="R3363" i="7" s="1"/>
  <c r="N2408" i="7"/>
  <c r="O2408" i="7" s="1"/>
  <c r="N1021" i="7"/>
  <c r="O1021" i="7" s="1"/>
  <c r="P563" i="7"/>
  <c r="Q563" i="7" s="1"/>
  <c r="R563" i="7" s="1"/>
  <c r="N2280" i="7"/>
  <c r="O2280" i="7" s="1"/>
  <c r="P5776" i="7"/>
  <c r="Q5776" i="7" s="1"/>
  <c r="R5776" i="7" s="1"/>
  <c r="P6111" i="7"/>
  <c r="Q6111" i="7" s="1"/>
  <c r="R6111" i="7" s="1"/>
  <c r="P4774" i="7"/>
  <c r="Q4774" i="7" s="1"/>
  <c r="R4774" i="7" s="1"/>
  <c r="P2729" i="7"/>
  <c r="Q2729" i="7" s="1"/>
  <c r="R2729" i="7" s="1"/>
  <c r="P84" i="7"/>
  <c r="Q84" i="7" s="1"/>
  <c r="R84" i="7" s="1"/>
  <c r="P3488" i="7"/>
  <c r="Q3488" i="7" s="1"/>
  <c r="R3488" i="7" s="1"/>
  <c r="P712" i="7"/>
  <c r="Q712" i="7" s="1"/>
  <c r="R712" i="7" s="1"/>
  <c r="P5896" i="7"/>
  <c r="Q5896" i="7" s="1"/>
  <c r="R5896" i="7" s="1"/>
  <c r="P720" i="7"/>
  <c r="Q720" i="7" s="1"/>
  <c r="R720" i="7" s="1"/>
  <c r="P5306" i="7"/>
  <c r="Q5306" i="7" s="1"/>
  <c r="R5306" i="7" s="1"/>
  <c r="P415" i="7"/>
  <c r="Q415" i="7" s="1"/>
  <c r="R415" i="7" s="1"/>
  <c r="P3640" i="7"/>
  <c r="Q3640" i="7" s="1"/>
  <c r="R3640" i="7" s="1"/>
  <c r="P4441" i="7"/>
  <c r="Q4441" i="7" s="1"/>
  <c r="R4441" i="7" s="1"/>
  <c r="P1697" i="7"/>
  <c r="Q1697" i="7" s="1"/>
  <c r="R1697" i="7" s="1"/>
  <c r="P1138" i="7"/>
  <c r="Q1138" i="7" s="1"/>
  <c r="R1138" i="7" s="1"/>
  <c r="P5314" i="7"/>
  <c r="Q5314" i="7" s="1"/>
  <c r="R5314" i="7" s="1"/>
  <c r="P3764" i="7"/>
  <c r="Q3764" i="7" s="1"/>
  <c r="R3764" i="7" s="1"/>
  <c r="P3178" i="7"/>
  <c r="Q3178" i="7" s="1"/>
  <c r="R3178" i="7" s="1"/>
  <c r="P4165" i="7"/>
  <c r="Q4165" i="7" s="1"/>
  <c r="R4165" i="7" s="1"/>
  <c r="P1186" i="7"/>
  <c r="Q1186" i="7" s="1"/>
  <c r="R1186" i="7" s="1"/>
  <c r="P850" i="7"/>
  <c r="Q850" i="7" s="1"/>
  <c r="R850" i="7" s="1"/>
  <c r="P3816" i="7"/>
  <c r="Q3816" i="7" s="1"/>
  <c r="R3816" i="7" s="1"/>
  <c r="P3448" i="7"/>
  <c r="Q3448" i="7" s="1"/>
  <c r="R3448" i="7" s="1"/>
  <c r="P4309" i="7"/>
  <c r="Q4309" i="7" s="1"/>
  <c r="R4309" i="7" s="1"/>
  <c r="P1394" i="7"/>
  <c r="Q1394" i="7" s="1"/>
  <c r="R1394" i="7" s="1"/>
  <c r="N3339" i="7"/>
  <c r="O3339" i="7" s="1"/>
  <c r="N5056" i="7"/>
  <c r="O5056" i="7" s="1"/>
  <c r="P5921" i="7"/>
  <c r="Q5921" i="7" s="1"/>
  <c r="R5921" i="7" s="1"/>
  <c r="N6003" i="7"/>
  <c r="O6003" i="7" s="1"/>
  <c r="P2835" i="7"/>
  <c r="Q2835" i="7" s="1"/>
  <c r="R2835" i="7" s="1"/>
  <c r="N5375" i="7"/>
  <c r="O5375" i="7" s="1"/>
  <c r="P6025" i="7"/>
  <c r="Q6025" i="7" s="1"/>
  <c r="R6025" i="7" s="1"/>
  <c r="P1234" i="7"/>
  <c r="Q1234" i="7" s="1"/>
  <c r="R1234" i="7" s="1"/>
  <c r="P4917" i="7"/>
  <c r="Q4917" i="7" s="1"/>
  <c r="R4917" i="7" s="1"/>
  <c r="P3736" i="7"/>
  <c r="Q3736" i="7" s="1"/>
  <c r="R3736" i="7" s="1"/>
  <c r="P4457" i="7"/>
  <c r="Q4457" i="7" s="1"/>
  <c r="R4457" i="7" s="1"/>
  <c r="P914" i="7"/>
  <c r="Q914" i="7" s="1"/>
  <c r="R914" i="7" s="1"/>
  <c r="N11" i="7"/>
  <c r="O11" i="7" s="1"/>
  <c r="P186" i="7"/>
  <c r="Q186" i="7" s="1"/>
  <c r="R186" i="7" s="1"/>
  <c r="P5262" i="7"/>
  <c r="Q5262" i="7" s="1"/>
  <c r="R5262" i="7" s="1"/>
  <c r="P5286" i="7"/>
  <c r="Q5286" i="7" s="1"/>
  <c r="R5286" i="7" s="1"/>
  <c r="P4925" i="7"/>
  <c r="Q4925" i="7" s="1"/>
  <c r="R4925" i="7" s="1"/>
  <c r="P3656" i="7"/>
  <c r="Q3656" i="7" s="1"/>
  <c r="R3656" i="7" s="1"/>
  <c r="P4325" i="7"/>
  <c r="Q4325" i="7" s="1"/>
  <c r="R4325" i="7" s="1"/>
  <c r="P1479" i="7"/>
  <c r="Q1479" i="7" s="1"/>
  <c r="R1479" i="7" s="1"/>
  <c r="P4297" i="7"/>
  <c r="Q4297" i="7" s="1"/>
  <c r="R4297" i="7" s="1"/>
  <c r="P898" i="7"/>
  <c r="Q898" i="7" s="1"/>
  <c r="R898" i="7" s="1"/>
  <c r="P5981" i="7"/>
  <c r="Q5981" i="7" s="1"/>
  <c r="R5981" i="7" s="1"/>
  <c r="P3416" i="7"/>
  <c r="Q3416" i="7" s="1"/>
  <c r="R3416" i="7" s="1"/>
  <c r="P4185" i="7"/>
  <c r="Q4185" i="7" s="1"/>
  <c r="R4185" i="7" s="1"/>
  <c r="P6036" i="7"/>
  <c r="Q6036" i="7" s="1"/>
  <c r="R6036" i="7" s="1"/>
  <c r="P4695" i="7"/>
  <c r="Q4695" i="7" s="1"/>
  <c r="R4695" i="7" s="1"/>
  <c r="P3564" i="7"/>
  <c r="Q3564" i="7" s="1"/>
  <c r="R3564" i="7" s="1"/>
  <c r="P4377" i="7"/>
  <c r="Q4377" i="7" s="1"/>
  <c r="R4377" i="7" s="1"/>
  <c r="N3226" i="7"/>
  <c r="O3226" i="7" s="1"/>
  <c r="N5347" i="7"/>
  <c r="O5347" i="7" s="1"/>
  <c r="P1527" i="7"/>
  <c r="Q1527" i="7" s="1"/>
  <c r="R1527" i="7" s="1"/>
  <c r="N585" i="7"/>
  <c r="O585" i="7" s="1"/>
  <c r="N5608" i="7"/>
  <c r="O5608" i="7" s="1"/>
  <c r="N3755" i="7"/>
  <c r="O3755" i="7" s="1"/>
  <c r="P6372" i="7"/>
  <c r="Q6372" i="7" s="1"/>
  <c r="R6372" i="7" s="1"/>
  <c r="P629" i="7"/>
  <c r="Q629" i="7" s="1"/>
  <c r="R629" i="7" s="1"/>
  <c r="P3620" i="7"/>
  <c r="Q3620" i="7" s="1"/>
  <c r="R3620" i="7" s="1"/>
  <c r="P4341" i="7"/>
  <c r="Q4341" i="7" s="1"/>
  <c r="R4341" i="7" s="1"/>
  <c r="P5250" i="7"/>
  <c r="Q5250" i="7" s="1"/>
  <c r="R5250" i="7" s="1"/>
  <c r="N6288" i="7"/>
  <c r="O6288" i="7" s="1"/>
  <c r="P192" i="7"/>
  <c r="Q192" i="7" s="1"/>
  <c r="R192" i="7" s="1"/>
  <c r="P4317" i="7"/>
  <c r="Q4317" i="7" s="1"/>
  <c r="R4317" i="7" s="1"/>
  <c r="P654" i="7"/>
  <c r="Q654" i="7" s="1"/>
  <c r="R654" i="7" s="1"/>
  <c r="P4077" i="7"/>
  <c r="Q4077" i="7" s="1"/>
  <c r="R4077" i="7" s="1"/>
  <c r="P518" i="7"/>
  <c r="Q518" i="7" s="1"/>
  <c r="R518" i="7" s="1"/>
  <c r="P210" i="7"/>
  <c r="Q210" i="7" s="1"/>
  <c r="R210" i="7" s="1"/>
  <c r="N2092" i="7"/>
  <c r="O2092" i="7" s="1"/>
  <c r="P5787" i="7"/>
  <c r="Q5787" i="7" s="1"/>
  <c r="R5787" i="7" s="1"/>
  <c r="P4556" i="7"/>
  <c r="Q4556" i="7" s="1"/>
  <c r="R4556" i="7" s="1"/>
  <c r="N3246" i="7"/>
  <c r="O3246" i="7" s="1"/>
  <c r="N2662" i="7"/>
  <c r="O2662" i="7" s="1"/>
  <c r="N593" i="7"/>
  <c r="O593" i="7" s="1"/>
  <c r="P3424" i="7"/>
  <c r="Q3424" i="7" s="1"/>
  <c r="R3424" i="7" s="1"/>
  <c r="P36" i="7"/>
  <c r="Q36" i="7" s="1"/>
  <c r="R36" i="7" s="1"/>
  <c r="P2676" i="7"/>
  <c r="Q2676" i="7" s="1"/>
  <c r="R2676" i="7" s="1"/>
  <c r="N3979" i="7"/>
  <c r="O3979" i="7" s="1"/>
  <c r="P4580" i="7"/>
  <c r="Q4580" i="7" s="1"/>
  <c r="R4580" i="7" s="1"/>
  <c r="P360" i="7"/>
  <c r="Q360" i="7" s="1"/>
  <c r="R360" i="7" s="1"/>
  <c r="N2536" i="7"/>
  <c r="O2536" i="7" s="1"/>
  <c r="P218" i="7"/>
  <c r="Q218" i="7" s="1"/>
  <c r="R218" i="7" s="1"/>
  <c r="N829" i="7"/>
  <c r="O829" i="7" s="1"/>
  <c r="P3231" i="7"/>
  <c r="Q3231" i="7" s="1"/>
  <c r="R3231" i="7" s="1"/>
  <c r="P4461" i="7"/>
  <c r="Q4461" i="7" s="1"/>
  <c r="R4461" i="7" s="1"/>
  <c r="P686" i="7"/>
  <c r="Q686" i="7" s="1"/>
  <c r="R686" i="7" s="1"/>
  <c r="P3504" i="7"/>
  <c r="Q3504" i="7" s="1"/>
  <c r="R3504" i="7" s="1"/>
  <c r="P574" i="7"/>
  <c r="Q574" i="7" s="1"/>
  <c r="R574" i="7" s="1"/>
  <c r="P5228" i="7"/>
  <c r="Q5228" i="7" s="1"/>
  <c r="R5228" i="7" s="1"/>
  <c r="N2244" i="7"/>
  <c r="O2244" i="7" s="1"/>
  <c r="N4196" i="7"/>
  <c r="O4196" i="7" s="1"/>
  <c r="P3123" i="7"/>
  <c r="Q3123" i="7" s="1"/>
  <c r="R3123" i="7" s="1"/>
  <c r="P6347" i="7"/>
  <c r="Q6347" i="7" s="1"/>
  <c r="R6347" i="7" s="1"/>
  <c r="P4397" i="7"/>
  <c r="Q4397" i="7" s="1"/>
  <c r="R4397" i="7" s="1"/>
  <c r="P614" i="7"/>
  <c r="Q614" i="7" s="1"/>
  <c r="R614" i="7" s="1"/>
  <c r="P630" i="7"/>
  <c r="Q630" i="7" s="1"/>
  <c r="R630" i="7" s="1"/>
  <c r="P510" i="7"/>
  <c r="Q510" i="7" s="1"/>
  <c r="R510" i="7" s="1"/>
  <c r="P1604" i="7"/>
  <c r="Q1604" i="7" s="1"/>
  <c r="R1604" i="7" s="1"/>
  <c r="P3552" i="7"/>
  <c r="Q3552" i="7" s="1"/>
  <c r="R3552" i="7" s="1"/>
  <c r="P5212" i="7"/>
  <c r="Q5212" i="7" s="1"/>
  <c r="R5212" i="7" s="1"/>
  <c r="P194" i="7"/>
  <c r="Q194" i="7" s="1"/>
  <c r="R194" i="7" s="1"/>
  <c r="P646" i="7"/>
  <c r="Q646" i="7" s="1"/>
  <c r="R646" i="7" s="1"/>
  <c r="P282" i="7"/>
  <c r="Q282" i="7" s="1"/>
  <c r="R282" i="7" s="1"/>
  <c r="N3783" i="7"/>
  <c r="O3783" i="7" s="1"/>
  <c r="P424" i="7"/>
  <c r="Q424" i="7" s="1"/>
  <c r="R424" i="7" s="1"/>
  <c r="N5459" i="7"/>
  <c r="O5459" i="7" s="1"/>
  <c r="N921" i="7"/>
  <c r="O921" i="7" s="1"/>
  <c r="P3812" i="7"/>
  <c r="Q3812" i="7" s="1"/>
  <c r="R3812" i="7" s="1"/>
  <c r="P3444" i="7"/>
  <c r="Q3444" i="7" s="1"/>
  <c r="R3444" i="7" s="1"/>
  <c r="P1266" i="7"/>
  <c r="Q1266" i="7" s="1"/>
  <c r="R1266" i="7" s="1"/>
  <c r="P5270" i="7"/>
  <c r="Q5270" i="7" s="1"/>
  <c r="R5270" i="7" s="1"/>
  <c r="P1500" i="7"/>
  <c r="Q1500" i="7" s="1"/>
  <c r="R1500" i="7" s="1"/>
  <c r="P3604" i="7"/>
  <c r="Q3604" i="7" s="1"/>
  <c r="R3604" i="7" s="1"/>
  <c r="P5294" i="7"/>
  <c r="Q5294" i="7" s="1"/>
  <c r="R5294" i="7" s="1"/>
  <c r="P4703" i="7"/>
  <c r="Q4703" i="7" s="1"/>
  <c r="R4703" i="7" s="1"/>
  <c r="P3468" i="7"/>
  <c r="Q3468" i="7" s="1"/>
  <c r="R3468" i="7" s="1"/>
  <c r="P4473" i="7"/>
  <c r="Q4473" i="7" s="1"/>
  <c r="R4473" i="7" s="1"/>
  <c r="P1154" i="7"/>
  <c r="Q1154" i="7" s="1"/>
  <c r="R1154" i="7" s="1"/>
  <c r="P6053" i="7"/>
  <c r="Q6053" i="7" s="1"/>
  <c r="R6053" i="7" s="1"/>
  <c r="P3784" i="7"/>
  <c r="Q3784" i="7" s="1"/>
  <c r="R3784" i="7" s="1"/>
  <c r="P3412" i="7"/>
  <c r="Q3412" i="7" s="1"/>
  <c r="R3412" i="7" s="1"/>
  <c r="P4265" i="7"/>
  <c r="Q4265" i="7" s="1"/>
  <c r="R4265" i="7" s="1"/>
  <c r="P866" i="7"/>
  <c r="Q866" i="7" s="1"/>
  <c r="R866" i="7" s="1"/>
  <c r="N1972" i="7"/>
  <c r="O1972" i="7" s="1"/>
  <c r="N2488" i="7"/>
  <c r="O2488" i="7" s="1"/>
  <c r="N3615" i="7"/>
  <c r="O3615" i="7" s="1"/>
  <c r="P718" i="7"/>
  <c r="Q718" i="7" s="1"/>
  <c r="R718" i="7" s="1"/>
  <c r="P4643" i="7"/>
  <c r="Q4643" i="7" s="1"/>
  <c r="R4643" i="7" s="1"/>
  <c r="P1588" i="7"/>
  <c r="Q1588" i="7" s="1"/>
  <c r="R1588" i="7" s="1"/>
  <c r="P4603" i="7"/>
  <c r="Q4603" i="7" s="1"/>
  <c r="R4603" i="7" s="1"/>
  <c r="P4651" i="7"/>
  <c r="Q4651" i="7" s="1"/>
  <c r="R4651" i="7" s="1"/>
  <c r="P1717" i="7"/>
  <c r="Q1717" i="7" s="1"/>
  <c r="R1717" i="7" s="1"/>
  <c r="P6012" i="7"/>
  <c r="Q6012" i="7" s="1"/>
  <c r="R6012" i="7" s="1"/>
  <c r="P5992" i="7"/>
  <c r="Q5992" i="7" s="1"/>
  <c r="R5992" i="7" s="1"/>
  <c r="P5282" i="7"/>
  <c r="Q5282" i="7" s="1"/>
  <c r="R5282" i="7" s="1"/>
  <c r="P4599" i="7"/>
  <c r="Q4599" i="7" s="1"/>
  <c r="R4599" i="7" s="1"/>
  <c r="P3624" i="7"/>
  <c r="Q3624" i="7" s="1"/>
  <c r="R3624" i="7" s="1"/>
  <c r="P4505" i="7"/>
  <c r="Q4505" i="7" s="1"/>
  <c r="R4505" i="7" s="1"/>
  <c r="P5266" i="7"/>
  <c r="Q5266" i="7" s="1"/>
  <c r="R5266" i="7" s="1"/>
  <c r="P4627" i="7"/>
  <c r="Q4627" i="7" s="1"/>
  <c r="R4627" i="7" s="1"/>
  <c r="P3820" i="7"/>
  <c r="Q3820" i="7" s="1"/>
  <c r="R3820" i="7" s="1"/>
  <c r="P4361" i="7"/>
  <c r="Q4361" i="7" s="1"/>
  <c r="R4361" i="7" s="1"/>
  <c r="P1362" i="7"/>
  <c r="Q1362" i="7" s="1"/>
  <c r="R1362" i="7" s="1"/>
  <c r="P3660" i="7"/>
  <c r="Q3660" i="7" s="1"/>
  <c r="R3660" i="7" s="1"/>
  <c r="P3396" i="7"/>
  <c r="Q3396" i="7" s="1"/>
  <c r="R3396" i="7" s="1"/>
  <c r="P4073" i="7"/>
  <c r="Q4073" i="7" s="1"/>
  <c r="R4073" i="7" s="1"/>
  <c r="P1026" i="7"/>
  <c r="Q1026" i="7" s="1"/>
  <c r="R1026" i="7" s="1"/>
  <c r="P1709" i="7"/>
  <c r="Q1709" i="7" s="1"/>
  <c r="R1709" i="7" s="1"/>
  <c r="N6117" i="7"/>
  <c r="O6117" i="7" s="1"/>
  <c r="N1281" i="7"/>
  <c r="O1281" i="7" s="1"/>
  <c r="N5947" i="7"/>
  <c r="O5947" i="7" s="1"/>
  <c r="N4164" i="7"/>
  <c r="O4164" i="7" s="1"/>
  <c r="P4623" i="7"/>
  <c r="Q4623" i="7" s="1"/>
  <c r="R4623" i="7" s="1"/>
  <c r="P235" i="7"/>
  <c r="Q235" i="7" s="1"/>
  <c r="R235" i="7" s="1"/>
  <c r="N5866" i="7"/>
  <c r="O5866" i="7" s="1"/>
  <c r="P4719" i="7"/>
  <c r="Q4719" i="7" s="1"/>
  <c r="R4719" i="7" s="1"/>
  <c r="P2807" i="7"/>
  <c r="Q2807" i="7" s="1"/>
  <c r="R2807" i="7" s="1"/>
  <c r="P3588" i="7"/>
  <c r="Q3588" i="7" s="1"/>
  <c r="R3588" i="7" s="1"/>
  <c r="P4213" i="7"/>
  <c r="Q4213" i="7" s="1"/>
  <c r="R4213" i="7" s="1"/>
  <c r="P6056" i="7"/>
  <c r="Q6056" i="7" s="1"/>
  <c r="R6056" i="7" s="1"/>
  <c r="P5489" i="7"/>
  <c r="Q5489" i="7" s="1"/>
  <c r="R5489" i="7" s="1"/>
  <c r="P526" i="7"/>
  <c r="Q526" i="7" s="1"/>
  <c r="R526" i="7" s="1"/>
  <c r="N4436" i="7"/>
  <c r="O4436" i="7" s="1"/>
  <c r="N4108" i="7"/>
  <c r="O4108" i="7" s="1"/>
  <c r="N2448" i="7"/>
  <c r="O2448" i="7" s="1"/>
  <c r="N4528" i="7"/>
  <c r="O4528" i="7" s="1"/>
  <c r="P2665" i="7"/>
  <c r="Q2665" i="7" s="1"/>
  <c r="R2665" i="7" s="1"/>
  <c r="P4253" i="7"/>
  <c r="Q4253" i="7" s="1"/>
  <c r="R4253" i="7" s="1"/>
  <c r="P606" i="7"/>
  <c r="Q606" i="7" s="1"/>
  <c r="R606" i="7" s="1"/>
  <c r="P2705" i="7"/>
  <c r="Q2705" i="7" s="1"/>
  <c r="R2705" i="7" s="1"/>
  <c r="P4493" i="7"/>
  <c r="Q4493" i="7" s="1"/>
  <c r="R4493" i="7" s="1"/>
  <c r="P3796" i="7"/>
  <c r="Q3796" i="7" s="1"/>
  <c r="R3796" i="7" s="1"/>
  <c r="P3688" i="7"/>
  <c r="Q3688" i="7" s="1"/>
  <c r="R3688" i="7" s="1"/>
  <c r="P450" i="7"/>
  <c r="Q450" i="7" s="1"/>
  <c r="R450" i="7" s="1"/>
  <c r="N649" i="7"/>
  <c r="O649" i="7" s="1"/>
  <c r="N2350" i="7"/>
  <c r="O2350" i="7" s="1"/>
  <c r="P5236" i="7"/>
  <c r="Q5236" i="7" s="1"/>
  <c r="R5236" i="7" s="1"/>
  <c r="P1838" i="7"/>
  <c r="Q1838" i="7" s="1"/>
  <c r="R1838" i="7" s="1"/>
  <c r="N2917" i="7"/>
  <c r="O2917" i="7" s="1"/>
  <c r="P1514" i="7"/>
  <c r="Q1514" i="7" s="1"/>
  <c r="R1514" i="7" s="1"/>
  <c r="P4854" i="7"/>
  <c r="Q4854" i="7" s="1"/>
  <c r="R4854" i="7" s="1"/>
  <c r="N5897" i="7"/>
  <c r="O5897" i="7" s="1"/>
  <c r="N681" i="7"/>
  <c r="O681" i="7" s="1"/>
  <c r="P4920" i="7"/>
  <c r="Q4920" i="7" s="1"/>
  <c r="R4920" i="7" s="1"/>
  <c r="P538" i="7"/>
  <c r="Q538" i="7" s="1"/>
  <c r="R538" i="7" s="1"/>
  <c r="P191" i="7"/>
  <c r="Q191" i="7" s="1"/>
  <c r="R191" i="7" s="1"/>
  <c r="N5606" i="7"/>
  <c r="O5606" i="7" s="1"/>
  <c r="P3223" i="7"/>
  <c r="Q3223" i="7" s="1"/>
  <c r="R3223" i="7" s="1"/>
  <c r="P466" i="7"/>
  <c r="Q466" i="7" s="1"/>
  <c r="R466" i="7" s="1"/>
  <c r="N470" i="7"/>
  <c r="O470" i="7" s="1"/>
  <c r="N5610" i="7"/>
  <c r="O5610" i="7" s="1"/>
  <c r="P2831" i="7"/>
  <c r="Q2831" i="7" s="1"/>
  <c r="R2831" i="7" s="1"/>
  <c r="N4770" i="7"/>
  <c r="O4770" i="7" s="1"/>
  <c r="P562" i="7"/>
  <c r="Q562" i="7" s="1"/>
  <c r="R562" i="7" s="1"/>
  <c r="P2789" i="7"/>
  <c r="Q2789" i="7" s="1"/>
  <c r="R2789" i="7" s="1"/>
  <c r="P2843" i="7"/>
  <c r="Q2843" i="7" s="1"/>
  <c r="R2843" i="7" s="1"/>
  <c r="P4684" i="7"/>
  <c r="Q4684" i="7" s="1"/>
  <c r="R4684" i="7" s="1"/>
  <c r="P706" i="7"/>
  <c r="Q706" i="7" s="1"/>
  <c r="R706" i="7" s="1"/>
  <c r="P171" i="7"/>
  <c r="Q171" i="7" s="1"/>
  <c r="R171" i="7" s="1"/>
  <c r="P1635" i="7"/>
  <c r="Q1635" i="7" s="1"/>
  <c r="R1635" i="7" s="1"/>
  <c r="P714" i="7"/>
  <c r="Q714" i="7" s="1"/>
  <c r="R714" i="7" s="1"/>
  <c r="P4632" i="7"/>
  <c r="Q4632" i="7" s="1"/>
  <c r="R4632" i="7" s="1"/>
  <c r="P6099" i="7"/>
  <c r="Q6099" i="7" s="1"/>
  <c r="R6099" i="7" s="1"/>
  <c r="P2857" i="7"/>
  <c r="Q2857" i="7" s="1"/>
  <c r="R2857" i="7" s="1"/>
  <c r="N4778" i="7"/>
  <c r="O4778" i="7" s="1"/>
  <c r="P817" i="7"/>
  <c r="Q817" i="7" s="1"/>
  <c r="R817" i="7" s="1"/>
  <c r="N4095" i="7"/>
  <c r="O4095" i="7" s="1"/>
  <c r="P243" i="7"/>
  <c r="Q243" i="7" s="1"/>
  <c r="R243" i="7" s="1"/>
  <c r="P1782" i="7"/>
  <c r="Q1782" i="7" s="1"/>
  <c r="R1782" i="7" s="1"/>
  <c r="N4760" i="7"/>
  <c r="O4760" i="7" s="1"/>
  <c r="N4111" i="7"/>
  <c r="O4111" i="7" s="1"/>
  <c r="N201" i="7"/>
  <c r="O201" i="7" s="1"/>
  <c r="N956" i="7"/>
  <c r="O956" i="7" s="1"/>
  <c r="N2302" i="7"/>
  <c r="O2302" i="7" s="1"/>
  <c r="P1774" i="7"/>
  <c r="Q1774" i="7" s="1"/>
  <c r="R1774" i="7" s="1"/>
  <c r="P1656" i="7"/>
  <c r="Q1656" i="7" s="1"/>
  <c r="R1656" i="7" s="1"/>
  <c r="N4826" i="7"/>
  <c r="O4826" i="7" s="1"/>
  <c r="N3077" i="7"/>
  <c r="O3077" i="7" s="1"/>
  <c r="P750" i="7"/>
  <c r="Q750" i="7" s="1"/>
  <c r="R750" i="7" s="1"/>
  <c r="N6398" i="7"/>
  <c r="O6398" i="7" s="1"/>
  <c r="P3996" i="7"/>
  <c r="Q3996" i="7" s="1"/>
  <c r="R3996" i="7" s="1"/>
  <c r="P2866" i="7"/>
  <c r="Q2866" i="7" s="1"/>
  <c r="R2866" i="7" s="1"/>
  <c r="P1303" i="7"/>
  <c r="Q1303" i="7" s="1"/>
  <c r="R1303" i="7" s="1"/>
  <c r="P1585" i="7"/>
  <c r="Q1585" i="7" s="1"/>
  <c r="R1585" i="7" s="1"/>
  <c r="P5818" i="7"/>
  <c r="Q5818" i="7" s="1"/>
  <c r="R5818" i="7" s="1"/>
  <c r="P2457" i="7"/>
  <c r="Q2457" i="7" s="1"/>
  <c r="R2457" i="7" s="1"/>
  <c r="P2395" i="7"/>
  <c r="Q2395" i="7" s="1"/>
  <c r="R2395" i="7" s="1"/>
  <c r="P5689" i="7"/>
  <c r="Q5689" i="7" s="1"/>
  <c r="R5689" i="7" s="1"/>
  <c r="P5713" i="7"/>
  <c r="Q5713" i="7" s="1"/>
  <c r="R5713" i="7" s="1"/>
  <c r="P3233" i="7"/>
  <c r="Q3233" i="7" s="1"/>
  <c r="R3233" i="7" s="1"/>
  <c r="P1955" i="7"/>
  <c r="Q1955" i="7" s="1"/>
  <c r="R1955" i="7" s="1"/>
  <c r="P597" i="7"/>
  <c r="Q597" i="7" s="1"/>
  <c r="R597" i="7" s="1"/>
  <c r="P2083" i="7"/>
  <c r="Q2083" i="7" s="1"/>
  <c r="R2083" i="7" s="1"/>
  <c r="P400" i="7"/>
  <c r="Q400" i="7" s="1"/>
  <c r="R400" i="7" s="1"/>
  <c r="N5728" i="7"/>
  <c r="O5728" i="7" s="1"/>
  <c r="P3201" i="7"/>
  <c r="Q3201" i="7" s="1"/>
  <c r="R3201" i="7" s="1"/>
  <c r="P2611" i="7"/>
  <c r="Q2611" i="7" s="1"/>
  <c r="R2611" i="7" s="1"/>
  <c r="N4956" i="7"/>
  <c r="O4956" i="7" s="1"/>
  <c r="N893" i="7"/>
  <c r="O893" i="7" s="1"/>
  <c r="P5428" i="7"/>
  <c r="Q5428" i="7" s="1"/>
  <c r="R5428" i="7" s="1"/>
  <c r="P5773" i="7"/>
  <c r="Q5773" i="7" s="1"/>
  <c r="R5773" i="7" s="1"/>
  <c r="P5709" i="7"/>
  <c r="Q5709" i="7" s="1"/>
  <c r="R5709" i="7" s="1"/>
  <c r="P5551" i="7"/>
  <c r="Q5551" i="7" s="1"/>
  <c r="R5551" i="7" s="1"/>
  <c r="P4989" i="7"/>
  <c r="Q4989" i="7" s="1"/>
  <c r="R4989" i="7" s="1"/>
  <c r="P2353" i="7"/>
  <c r="Q2353" i="7" s="1"/>
  <c r="R2353" i="7" s="1"/>
  <c r="P4178" i="7"/>
  <c r="Q4178" i="7" s="1"/>
  <c r="R4178" i="7" s="1"/>
  <c r="P1983" i="7"/>
  <c r="Q1983" i="7" s="1"/>
  <c r="R1983" i="7" s="1"/>
  <c r="P440" i="7"/>
  <c r="Q440" i="7" s="1"/>
  <c r="R440" i="7" s="1"/>
  <c r="P6182" i="7"/>
  <c r="Q6182" i="7" s="1"/>
  <c r="R6182" i="7" s="1"/>
  <c r="P2065" i="7"/>
  <c r="Q2065" i="7" s="1"/>
  <c r="R2065" i="7" s="1"/>
  <c r="P5356" i="7"/>
  <c r="Q5356" i="7" s="1"/>
  <c r="R5356" i="7" s="1"/>
  <c r="P5581" i="7"/>
  <c r="Q5581" i="7" s="1"/>
  <c r="R5581" i="7" s="1"/>
  <c r="P4971" i="7"/>
  <c r="Q4971" i="7" s="1"/>
  <c r="R4971" i="7" s="1"/>
  <c r="P3982" i="7"/>
  <c r="Q3982" i="7" s="1"/>
  <c r="R3982" i="7" s="1"/>
  <c r="P1849" i="7"/>
  <c r="Q1849" i="7" s="1"/>
  <c r="R1849" i="7" s="1"/>
  <c r="P2607" i="7"/>
  <c r="Q2607" i="7" s="1"/>
  <c r="R2607" i="7" s="1"/>
  <c r="P2924" i="7"/>
  <c r="Q2924" i="7" s="1"/>
  <c r="R2924" i="7" s="1"/>
  <c r="P4526" i="7"/>
  <c r="Q4526" i="7" s="1"/>
  <c r="R4526" i="7" s="1"/>
  <c r="P6206" i="7"/>
  <c r="Q6206" i="7" s="1"/>
  <c r="R6206" i="7" s="1"/>
  <c r="P2273" i="7"/>
  <c r="Q2273" i="7" s="1"/>
  <c r="R2273" i="7" s="1"/>
  <c r="P5542" i="7"/>
  <c r="Q5542" i="7" s="1"/>
  <c r="R5542" i="7" s="1"/>
  <c r="P3966" i="7"/>
  <c r="Q3966" i="7" s="1"/>
  <c r="R3966" i="7" s="1"/>
  <c r="P3613" i="7"/>
  <c r="Q3613" i="7" s="1"/>
  <c r="R3613" i="7" s="1"/>
  <c r="P5193" i="7"/>
  <c r="Q5193" i="7" s="1"/>
  <c r="R5193" i="7" s="1"/>
  <c r="P2271" i="7"/>
  <c r="Q2271" i="7" s="1"/>
  <c r="R2271" i="7" s="1"/>
  <c r="P2754" i="7"/>
  <c r="Q2754" i="7" s="1"/>
  <c r="R2754" i="7" s="1"/>
  <c r="P1203" i="7"/>
  <c r="Q1203" i="7" s="1"/>
  <c r="R1203" i="7" s="1"/>
  <c r="P5719" i="7"/>
  <c r="Q5719" i="7" s="1"/>
  <c r="R5719" i="7" s="1"/>
  <c r="P5137" i="7"/>
  <c r="Q5137" i="7" s="1"/>
  <c r="R5137" i="7" s="1"/>
  <c r="P3010" i="7"/>
  <c r="Q3010" i="7" s="1"/>
  <c r="R3010" i="7" s="1"/>
  <c r="P2055" i="7"/>
  <c r="Q2055" i="7" s="1"/>
  <c r="R2055" i="7" s="1"/>
  <c r="P1857" i="7"/>
  <c r="Q1857" i="7" s="1"/>
  <c r="R1857" i="7" s="1"/>
  <c r="P4010" i="7"/>
  <c r="Q4010" i="7" s="1"/>
  <c r="R4010" i="7" s="1"/>
  <c r="P5272" i="7"/>
  <c r="Q5272" i="7" s="1"/>
  <c r="R5272" i="7" s="1"/>
  <c r="P2601" i="7"/>
  <c r="Q2601" i="7" s="1"/>
  <c r="R2601" i="7" s="1"/>
  <c r="P3014" i="7"/>
  <c r="Q3014" i="7" s="1"/>
  <c r="R3014" i="7" s="1"/>
  <c r="P1923" i="7"/>
  <c r="Q1923" i="7" s="1"/>
  <c r="R1923" i="7" s="1"/>
  <c r="P5685" i="7"/>
  <c r="Q5685" i="7" s="1"/>
  <c r="R5685" i="7" s="1"/>
  <c r="P2393" i="7"/>
  <c r="Q2393" i="7" s="1"/>
  <c r="R2393" i="7" s="1"/>
  <c r="P2549" i="7"/>
  <c r="Q2549" i="7" s="1"/>
  <c r="R2549" i="7" s="1"/>
  <c r="P1915" i="7"/>
  <c r="Q1915" i="7" s="1"/>
  <c r="R1915" i="7" s="1"/>
  <c r="P2810" i="7"/>
  <c r="Q2810" i="7" s="1"/>
  <c r="R2810" i="7" s="1"/>
  <c r="P462" i="7"/>
  <c r="Q462" i="7" s="1"/>
  <c r="R462" i="7" s="1"/>
  <c r="P4746" i="7"/>
  <c r="Q4746" i="7" s="1"/>
  <c r="R4746" i="7" s="1"/>
  <c r="P4481" i="7"/>
  <c r="Q4481" i="7" s="1"/>
  <c r="R4481" i="7" s="1"/>
  <c r="P1835" i="7"/>
  <c r="Q1835" i="7" s="1"/>
  <c r="R1835" i="7" s="1"/>
  <c r="P2443" i="7"/>
  <c r="Q2443" i="7" s="1"/>
  <c r="R2443" i="7" s="1"/>
  <c r="P5189" i="7"/>
  <c r="Q5189" i="7" s="1"/>
  <c r="R5189" i="7" s="1"/>
  <c r="P5073" i="7"/>
  <c r="Q5073" i="7" s="1"/>
  <c r="R5073" i="7" s="1"/>
  <c r="P3293" i="7"/>
  <c r="Q3293" i="7" s="1"/>
  <c r="R3293" i="7" s="1"/>
  <c r="P3565" i="7"/>
  <c r="Q3565" i="7" s="1"/>
  <c r="R3565" i="7" s="1"/>
  <c r="P4694" i="7"/>
  <c r="Q4694" i="7" s="1"/>
  <c r="R4694" i="7" s="1"/>
  <c r="P1059" i="7"/>
  <c r="Q1059" i="7" s="1"/>
  <c r="R1059" i="7" s="1"/>
  <c r="P6343" i="7"/>
  <c r="Q6343" i="7" s="1"/>
  <c r="R6343" i="7" s="1"/>
  <c r="P2940" i="7"/>
  <c r="Q2940" i="7" s="1"/>
  <c r="R2940" i="7" s="1"/>
  <c r="P2289" i="7"/>
  <c r="Q2289" i="7" s="1"/>
  <c r="R2289" i="7" s="1"/>
  <c r="P5031" i="7"/>
  <c r="Q5031" i="7" s="1"/>
  <c r="R5031" i="7" s="1"/>
  <c r="P2591" i="7"/>
  <c r="Q2591" i="7" s="1"/>
  <c r="R2591" i="7" s="1"/>
  <c r="P3445" i="7"/>
  <c r="Q3445" i="7" s="1"/>
  <c r="R3445" i="7" s="1"/>
  <c r="P1937" i="7"/>
  <c r="Q1937" i="7" s="1"/>
  <c r="R1937" i="7" s="1"/>
  <c r="P5741" i="7"/>
  <c r="Q5741" i="7" s="1"/>
  <c r="R5741" i="7" s="1"/>
  <c r="P2229" i="7"/>
  <c r="Q2229" i="7" s="1"/>
  <c r="R2229" i="7" s="1"/>
  <c r="P5165" i="7"/>
  <c r="Q5165" i="7" s="1"/>
  <c r="R5165" i="7" s="1"/>
  <c r="P2633" i="7"/>
  <c r="Q2633" i="7" s="1"/>
  <c r="R2633" i="7" s="1"/>
  <c r="P2535" i="7"/>
  <c r="Q2535" i="7" s="1"/>
  <c r="R2535" i="7" s="1"/>
  <c r="P3337" i="7"/>
  <c r="Q3337" i="7" s="1"/>
  <c r="R3337" i="7" s="1"/>
  <c r="P5205" i="7"/>
  <c r="Q5205" i="7" s="1"/>
  <c r="R5205" i="7" s="1"/>
  <c r="P4929" i="7"/>
  <c r="Q4929" i="7" s="1"/>
  <c r="R4929" i="7" s="1"/>
  <c r="P5195" i="7"/>
  <c r="Q5195" i="7" s="1"/>
  <c r="R5195" i="7" s="1"/>
  <c r="P1949" i="7"/>
  <c r="Q1949" i="7" s="1"/>
  <c r="R1949" i="7" s="1"/>
  <c r="P3958" i="7"/>
  <c r="Q3958" i="7" s="1"/>
  <c r="R3958" i="7" s="1"/>
  <c r="P3990" i="7"/>
  <c r="Q3990" i="7" s="1"/>
  <c r="R3990" i="7" s="1"/>
  <c r="P2039" i="7"/>
  <c r="Q2039" i="7" s="1"/>
  <c r="R2039" i="7" s="1"/>
  <c r="P3289" i="7"/>
  <c r="Q3289" i="7" s="1"/>
  <c r="R3289" i="7" s="1"/>
  <c r="P4401" i="7"/>
  <c r="Q4401" i="7" s="1"/>
  <c r="R4401" i="7" s="1"/>
  <c r="P2323" i="7"/>
  <c r="Q2323" i="7" s="1"/>
  <c r="R2323" i="7" s="1"/>
  <c r="P679" i="7"/>
  <c r="Q679" i="7" s="1"/>
  <c r="R679" i="7" s="1"/>
  <c r="P2956" i="7"/>
  <c r="Q2956" i="7" s="1"/>
  <c r="R2956" i="7" s="1"/>
  <c r="P2595" i="7"/>
  <c r="Q2595" i="7" s="1"/>
  <c r="R2595" i="7" s="1"/>
  <c r="P782" i="7"/>
  <c r="Q782" i="7" s="1"/>
  <c r="R782" i="7" s="1"/>
  <c r="P3217" i="7"/>
  <c r="Q3217" i="7" s="1"/>
  <c r="R3217" i="7" s="1"/>
  <c r="P4497" i="7"/>
  <c r="Q4497" i="7" s="1"/>
  <c r="R4497" i="7" s="1"/>
  <c r="P2451" i="7"/>
  <c r="Q2451" i="7" s="1"/>
  <c r="R2451" i="7" s="1"/>
  <c r="P5012" i="7"/>
  <c r="Q5012" i="7" s="1"/>
  <c r="R5012" i="7" s="1"/>
  <c r="P6420" i="7"/>
  <c r="Q6420" i="7" s="1"/>
  <c r="R6420" i="7" s="1"/>
  <c r="P3200" i="7"/>
  <c r="Q3200" i="7" s="1"/>
  <c r="R3200" i="7" s="1"/>
  <c r="P826" i="7"/>
  <c r="Q826" i="7" s="1"/>
  <c r="R826" i="7" s="1"/>
  <c r="P1939" i="7"/>
  <c r="Q1939" i="7" s="1"/>
  <c r="R1939" i="7" s="1"/>
  <c r="P5512" i="7"/>
  <c r="Q5512" i="7" s="1"/>
  <c r="R5512" i="7" s="1"/>
  <c r="P2883" i="7"/>
  <c r="Q2883" i="7" s="1"/>
  <c r="R2883" i="7" s="1"/>
  <c r="P1258" i="7"/>
  <c r="Q1258" i="7" s="1"/>
  <c r="R1258" i="7" s="1"/>
  <c r="P1582" i="7"/>
  <c r="Q1582" i="7" s="1"/>
  <c r="R1582" i="7" s="1"/>
  <c r="P5464" i="7"/>
  <c r="Q5464" i="7" s="1"/>
  <c r="R5464" i="7" s="1"/>
  <c r="P2791" i="7"/>
  <c r="Q2791" i="7" s="1"/>
  <c r="R2791" i="7" s="1"/>
  <c r="P2871" i="7"/>
  <c r="Q2871" i="7" s="1"/>
  <c r="R2871" i="7" s="1"/>
  <c r="P1322" i="7"/>
  <c r="Q1322" i="7" s="1"/>
  <c r="R1322" i="7" s="1"/>
  <c r="P1214" i="7"/>
  <c r="Q1214" i="7" s="1"/>
  <c r="R1214" i="7" s="1"/>
  <c r="N3111" i="7"/>
  <c r="O3111" i="7" s="1"/>
  <c r="P1831" i="7"/>
  <c r="Q1831" i="7" s="1"/>
  <c r="R1831" i="7" s="1"/>
  <c r="P5520" i="7"/>
  <c r="Q5520" i="7" s="1"/>
  <c r="R5520" i="7" s="1"/>
  <c r="P1098" i="7"/>
  <c r="Q1098" i="7" s="1"/>
  <c r="R1098" i="7" s="1"/>
  <c r="P1194" i="7"/>
  <c r="Q1194" i="7" s="1"/>
  <c r="R1194" i="7" s="1"/>
  <c r="P193" i="7"/>
  <c r="Q193" i="7" s="1"/>
  <c r="R193" i="7" s="1"/>
  <c r="P1146" i="7"/>
  <c r="Q1146" i="7" s="1"/>
  <c r="R1146" i="7" s="1"/>
  <c r="P1528" i="7"/>
  <c r="Q1528" i="7" s="1"/>
  <c r="R1528" i="7" s="1"/>
  <c r="P1575" i="7"/>
  <c r="Q1575" i="7" s="1"/>
  <c r="R1575" i="7" s="1"/>
  <c r="N3983" i="7"/>
  <c r="O3983" i="7" s="1"/>
  <c r="R68" i="1"/>
  <c r="Q68" i="1"/>
  <c r="N68" i="1"/>
  <c r="M68" i="1"/>
  <c r="K68" i="1"/>
  <c r="S68" i="1" s="1"/>
  <c r="H68" i="1" a="1"/>
  <c r="H68" i="1" s="1"/>
  <c r="R67" i="1"/>
  <c r="Q67" i="1"/>
  <c r="N67" i="1"/>
  <c r="M67" i="1"/>
  <c r="K67" i="1"/>
  <c r="S67" i="1" s="1"/>
  <c r="H67" i="1" a="1"/>
  <c r="H67" i="1" s="1"/>
  <c r="R66" i="1"/>
  <c r="Q66" i="1"/>
  <c r="N66" i="1"/>
  <c r="M66" i="1"/>
  <c r="K66" i="1"/>
  <c r="S66" i="1" s="1"/>
  <c r="H66" i="1" a="1"/>
  <c r="H66" i="1" s="1"/>
  <c r="R65" i="1"/>
  <c r="Q65" i="1"/>
  <c r="N65" i="1"/>
  <c r="M65" i="1"/>
  <c r="K65" i="1"/>
  <c r="S65" i="1" s="1"/>
  <c r="H65" i="1" a="1"/>
  <c r="H65" i="1" s="1"/>
  <c r="R64" i="1"/>
  <c r="Q64" i="1"/>
  <c r="N64" i="1"/>
  <c r="M64" i="1"/>
  <c r="K64" i="1"/>
  <c r="S64" i="1" s="1"/>
  <c r="H64" i="1" a="1"/>
  <c r="H64" i="1" s="1"/>
  <c r="R63" i="1"/>
  <c r="Q63" i="1"/>
  <c r="N63" i="1"/>
  <c r="M63" i="1"/>
  <c r="K63" i="1"/>
  <c r="S63" i="1" s="1"/>
  <c r="H63" i="1" a="1"/>
  <c r="H63" i="1" s="1"/>
  <c r="R62" i="1"/>
  <c r="Q62" i="1"/>
  <c r="N62" i="1"/>
  <c r="M62" i="1"/>
  <c r="K62" i="1"/>
  <c r="S62" i="1" s="1"/>
  <c r="H62" i="1" a="1"/>
  <c r="H62" i="1" s="1"/>
  <c r="K61" i="1"/>
  <c r="S61" i="1" s="1"/>
  <c r="H61" i="1" a="1"/>
  <c r="H61" i="1" s="1"/>
  <c r="K60" i="1"/>
  <c r="S60" i="1" s="1"/>
  <c r="H60" i="1" a="1"/>
  <c r="H60" i="1" s="1"/>
  <c r="K59" i="1"/>
  <c r="S59" i="1" s="1"/>
  <c r="H59" i="1" a="1"/>
  <c r="H59" i="1" s="1"/>
  <c r="K58" i="1"/>
  <c r="S58" i="1" s="1"/>
  <c r="H58" i="1" a="1"/>
  <c r="H58" i="1" s="1"/>
  <c r="K57" i="1"/>
  <c r="S57" i="1" s="1"/>
  <c r="H57" i="1" a="1"/>
  <c r="H57" i="1" s="1"/>
  <c r="K56" i="1"/>
  <c r="S56" i="1" s="1"/>
  <c r="H56" i="1" a="1"/>
  <c r="H56" i="1" s="1"/>
  <c r="R55" i="1"/>
  <c r="Q55" i="1"/>
  <c r="N55" i="1"/>
  <c r="M55" i="1"/>
  <c r="K55" i="1"/>
  <c r="S55" i="1" s="1"/>
  <c r="H55" i="1" a="1"/>
  <c r="H55" i="1" s="1"/>
  <c r="R54" i="1"/>
  <c r="Q54" i="1"/>
  <c r="N54" i="1"/>
  <c r="M54" i="1"/>
  <c r="K54" i="1"/>
  <c r="S54" i="1" s="1"/>
  <c r="H54" i="1" a="1"/>
  <c r="H54" i="1" s="1"/>
  <c r="R53" i="1"/>
  <c r="Q53" i="1"/>
  <c r="N53" i="1"/>
  <c r="M53" i="1"/>
  <c r="K53" i="1"/>
  <c r="S53" i="1" s="1"/>
  <c r="H53" i="1" a="1"/>
  <c r="H53" i="1" s="1"/>
  <c r="R52" i="1"/>
  <c r="Q52" i="1"/>
  <c r="N52" i="1"/>
  <c r="M52" i="1"/>
  <c r="K52" i="1"/>
  <c r="S52" i="1" s="1"/>
  <c r="H52" i="1" a="1"/>
  <c r="H52" i="1" s="1"/>
  <c r="K51" i="1"/>
  <c r="S51" i="1" s="1"/>
  <c r="H51" i="1" a="1"/>
  <c r="H51" i="1" s="1"/>
  <c r="R50" i="1"/>
  <c r="Q50" i="1"/>
  <c r="N50" i="1"/>
  <c r="M50" i="1"/>
  <c r="K50" i="1"/>
  <c r="S50" i="1" s="1"/>
  <c r="H50" i="1" a="1"/>
  <c r="H50" i="1" s="1"/>
  <c r="R48" i="1"/>
  <c r="Q48" i="1"/>
  <c r="N48" i="1"/>
  <c r="M48" i="1"/>
  <c r="K48" i="1"/>
  <c r="S48" i="1" s="1"/>
  <c r="H48" i="1" a="1"/>
  <c r="H48" i="1" s="1"/>
  <c r="R47" i="1"/>
  <c r="Q47" i="1"/>
  <c r="N47" i="1"/>
  <c r="M47" i="1"/>
  <c r="K47" i="1"/>
  <c r="S47" i="1" s="1"/>
  <c r="H47" i="1" a="1"/>
  <c r="H47" i="1" s="1"/>
  <c r="R46" i="1"/>
  <c r="Q46" i="1"/>
  <c r="N46" i="1"/>
  <c r="M46" i="1"/>
  <c r="K46" i="1"/>
  <c r="S46" i="1" s="1"/>
  <c r="H46" i="1" a="1"/>
  <c r="H46" i="1" s="1"/>
  <c r="K45" i="1"/>
  <c r="S45" i="1" s="1"/>
  <c r="H45" i="1" a="1"/>
  <c r="H45" i="1" s="1"/>
  <c r="R44" i="1"/>
  <c r="Q44" i="1"/>
  <c r="N44" i="1"/>
  <c r="M44" i="1"/>
  <c r="K44" i="1"/>
  <c r="S44" i="1" s="1"/>
  <c r="H44" i="1" a="1"/>
  <c r="H44" i="1" s="1"/>
  <c r="R43" i="1"/>
  <c r="Q43" i="1"/>
  <c r="N43" i="1"/>
  <c r="M43" i="1"/>
  <c r="K43" i="1"/>
  <c r="S43" i="1" s="1"/>
  <c r="H43" i="1" a="1"/>
  <c r="H43" i="1" s="1"/>
  <c r="R42" i="1"/>
  <c r="Q42" i="1"/>
  <c r="N42" i="1"/>
  <c r="M42" i="1"/>
  <c r="K42" i="1"/>
  <c r="S42" i="1" s="1"/>
  <c r="H42" i="1" a="1"/>
  <c r="H42" i="1" s="1"/>
  <c r="R41" i="1"/>
  <c r="Q41" i="1"/>
  <c r="N41" i="1"/>
  <c r="M41" i="1"/>
  <c r="K41" i="1"/>
  <c r="S41" i="1" s="1"/>
  <c r="H41" i="1" a="1"/>
  <c r="H41" i="1" s="1"/>
  <c r="R40" i="1"/>
  <c r="Q40" i="1"/>
  <c r="N40" i="1"/>
  <c r="M40" i="1"/>
  <c r="K40" i="1"/>
  <c r="S40" i="1" s="1"/>
  <c r="H40" i="1" a="1"/>
  <c r="H40" i="1" s="1"/>
  <c r="K39" i="1"/>
  <c r="S39" i="1" s="1"/>
  <c r="H39" i="1" a="1"/>
  <c r="H39" i="1" s="1"/>
  <c r="R38" i="1"/>
  <c r="Q38" i="1"/>
  <c r="N38" i="1"/>
  <c r="M38" i="1"/>
  <c r="K38" i="1"/>
  <c r="S38" i="1" s="1"/>
  <c r="H38" i="1" a="1"/>
  <c r="H38" i="1" s="1"/>
  <c r="R37" i="1"/>
  <c r="Q37" i="1"/>
  <c r="N37" i="1"/>
  <c r="M37" i="1"/>
  <c r="K37" i="1"/>
  <c r="S37" i="1" s="1"/>
  <c r="H37" i="1" a="1"/>
  <c r="H37" i="1" s="1"/>
  <c r="R36" i="1"/>
  <c r="Q36" i="1"/>
  <c r="N36" i="1"/>
  <c r="M36" i="1"/>
  <c r="K36" i="1"/>
  <c r="S36" i="1" s="1"/>
  <c r="H36" i="1" a="1"/>
  <c r="H36" i="1" s="1"/>
  <c r="R35" i="1"/>
  <c r="Q35" i="1"/>
  <c r="N35" i="1"/>
  <c r="M35" i="1"/>
  <c r="K35" i="1"/>
  <c r="S35" i="1" s="1"/>
  <c r="H35" i="1" a="1"/>
  <c r="H35" i="1" s="1"/>
  <c r="R34" i="1"/>
  <c r="Q34" i="1"/>
  <c r="N34" i="1"/>
  <c r="M34" i="1"/>
  <c r="K34" i="1"/>
  <c r="S34" i="1" s="1"/>
  <c r="H34" i="1" a="1"/>
  <c r="H34" i="1" s="1"/>
  <c r="R33" i="1"/>
  <c r="Q33" i="1"/>
  <c r="N33" i="1"/>
  <c r="M33" i="1"/>
  <c r="K33" i="1"/>
  <c r="S33" i="1" s="1"/>
  <c r="H33" i="1" a="1"/>
  <c r="H33" i="1" s="1"/>
  <c r="R32" i="1"/>
  <c r="Q32" i="1"/>
  <c r="N32" i="1"/>
  <c r="M32" i="1"/>
  <c r="K32" i="1"/>
  <c r="S32" i="1" s="1"/>
  <c r="H32" i="1" a="1"/>
  <c r="H32" i="1" s="1"/>
  <c r="R31" i="1"/>
  <c r="Q31" i="1"/>
  <c r="N31" i="1"/>
  <c r="M31" i="1"/>
  <c r="K31" i="1"/>
  <c r="S31" i="1" s="1"/>
  <c r="H31" i="1" a="1"/>
  <c r="H31" i="1" s="1"/>
  <c r="R30" i="1"/>
  <c r="Q30" i="1"/>
  <c r="N30" i="1"/>
  <c r="M30" i="1"/>
  <c r="K30" i="1"/>
  <c r="S30" i="1" s="1"/>
  <c r="H30" i="1" a="1"/>
  <c r="H30" i="1" s="1"/>
  <c r="R29" i="1"/>
  <c r="Q29" i="1"/>
  <c r="N29" i="1"/>
  <c r="M29" i="1"/>
  <c r="K29" i="1"/>
  <c r="S29" i="1" s="1"/>
  <c r="H29" i="1" a="1"/>
  <c r="H29" i="1" s="1"/>
  <c r="R28" i="1"/>
  <c r="Q28" i="1"/>
  <c r="N28" i="1"/>
  <c r="M28" i="1"/>
  <c r="K28" i="1"/>
  <c r="S28" i="1" s="1"/>
  <c r="H28" i="1" a="1"/>
  <c r="H28" i="1" s="1"/>
  <c r="R27" i="1"/>
  <c r="Q27" i="1"/>
  <c r="N27" i="1"/>
  <c r="M27" i="1"/>
  <c r="K27" i="1"/>
  <c r="S27" i="1" s="1"/>
  <c r="H27" i="1" a="1"/>
  <c r="H27" i="1" s="1"/>
  <c r="R26" i="1"/>
  <c r="Q26" i="1"/>
  <c r="N26" i="1"/>
  <c r="M26" i="1"/>
  <c r="K26" i="1"/>
  <c r="S26" i="1" s="1"/>
  <c r="H26" i="1" a="1"/>
  <c r="H26" i="1" s="1"/>
  <c r="R25" i="1"/>
  <c r="Q25" i="1"/>
  <c r="N25" i="1"/>
  <c r="M25" i="1"/>
  <c r="K25" i="1"/>
  <c r="S25" i="1" s="1"/>
  <c r="H25" i="1" a="1"/>
  <c r="H25" i="1" s="1"/>
  <c r="R24" i="1"/>
  <c r="Q24" i="1"/>
  <c r="N24" i="1"/>
  <c r="M24" i="1"/>
  <c r="K24" i="1"/>
  <c r="S24" i="1" s="1"/>
  <c r="H24" i="1" a="1"/>
  <c r="H24" i="1" s="1"/>
  <c r="R23" i="1"/>
  <c r="Q23" i="1"/>
  <c r="N23" i="1"/>
  <c r="M23" i="1"/>
  <c r="K23" i="1"/>
  <c r="S23" i="1" s="1"/>
  <c r="H23" i="1" a="1"/>
  <c r="H23" i="1" s="1"/>
  <c r="R22" i="1"/>
  <c r="Q22" i="1"/>
  <c r="N22" i="1"/>
  <c r="M22" i="1"/>
  <c r="K22" i="1"/>
  <c r="S22" i="1" s="1"/>
  <c r="H22" i="1" a="1"/>
  <c r="H22" i="1" s="1"/>
  <c r="R21" i="1"/>
  <c r="Q21" i="1"/>
  <c r="N21" i="1"/>
  <c r="M21" i="1"/>
  <c r="K21" i="1"/>
  <c r="S21" i="1" s="1"/>
  <c r="H21" i="1" a="1"/>
  <c r="H21" i="1" s="1"/>
  <c r="R20" i="1"/>
  <c r="Q20" i="1"/>
  <c r="N20" i="1"/>
  <c r="M20" i="1"/>
  <c r="K20" i="1"/>
  <c r="S20" i="1" s="1"/>
  <c r="H20" i="1" a="1"/>
  <c r="H20" i="1" s="1"/>
  <c r="R19" i="1"/>
  <c r="Q19" i="1"/>
  <c r="N19" i="1"/>
  <c r="M19" i="1"/>
  <c r="K19" i="1"/>
  <c r="S19" i="1" s="1"/>
  <c r="H19" i="1" a="1"/>
  <c r="H19" i="1" s="1"/>
  <c r="R18" i="1"/>
  <c r="Q18" i="1"/>
  <c r="N18" i="1"/>
  <c r="M18" i="1"/>
  <c r="K18" i="1"/>
  <c r="S18" i="1" s="1"/>
  <c r="H18" i="1" a="1"/>
  <c r="H18" i="1" s="1"/>
  <c r="R17" i="1"/>
  <c r="Q17" i="1"/>
  <c r="N17" i="1"/>
  <c r="M17" i="1"/>
  <c r="K17" i="1"/>
  <c r="S17" i="1" s="1"/>
  <c r="H17" i="1" a="1"/>
  <c r="H17" i="1" s="1"/>
  <c r="R16" i="1"/>
  <c r="Q16" i="1"/>
  <c r="N16" i="1"/>
  <c r="M16" i="1"/>
  <c r="K16" i="1"/>
  <c r="S16" i="1" s="1"/>
  <c r="H16" i="1" a="1"/>
  <c r="H16" i="1" s="1"/>
  <c r="R15" i="1"/>
  <c r="Q15" i="1"/>
  <c r="N15" i="1"/>
  <c r="M15" i="1"/>
  <c r="K15" i="1"/>
  <c r="S15" i="1" s="1"/>
  <c r="H15" i="1" a="1"/>
  <c r="H15" i="1" s="1"/>
  <c r="R14" i="1"/>
  <c r="Q14" i="1"/>
  <c r="N14" i="1"/>
  <c r="M14" i="1"/>
  <c r="K14" i="1"/>
  <c r="S14" i="1" s="1"/>
  <c r="H14" i="1" a="1"/>
  <c r="H14" i="1" s="1"/>
  <c r="R13" i="1"/>
  <c r="Q13" i="1"/>
  <c r="N13" i="1"/>
  <c r="M13" i="1"/>
  <c r="K13" i="1"/>
  <c r="S13" i="1" s="1"/>
  <c r="H13" i="1" a="1"/>
  <c r="H13" i="1" s="1"/>
  <c r="R12" i="1"/>
  <c r="Q12" i="1"/>
  <c r="N12" i="1"/>
  <c r="M12" i="1"/>
  <c r="K12" i="1"/>
  <c r="S12" i="1" s="1"/>
  <c r="H12" i="1" a="1"/>
  <c r="H12" i="1" s="1"/>
  <c r="R11" i="1"/>
  <c r="Q11" i="1"/>
  <c r="N11" i="1"/>
  <c r="M11" i="1"/>
  <c r="K11" i="1"/>
  <c r="S11" i="1" s="1"/>
  <c r="H11" i="1" a="1"/>
  <c r="H11" i="1" s="1"/>
  <c r="R10" i="1"/>
  <c r="Q10" i="1"/>
  <c r="N10" i="1"/>
  <c r="M10" i="1"/>
  <c r="K10" i="1"/>
  <c r="S10" i="1" s="1"/>
  <c r="H10" i="1" a="1"/>
  <c r="H10" i="1" s="1"/>
  <c r="R9" i="1"/>
  <c r="Q9" i="1"/>
  <c r="N9" i="1"/>
  <c r="M9" i="1"/>
  <c r="K9" i="1"/>
  <c r="S9" i="1" s="1"/>
  <c r="H9" i="1" a="1"/>
  <c r="H9" i="1" s="1"/>
  <c r="K8" i="1"/>
  <c r="S8" i="1" s="1"/>
  <c r="H8" i="1" a="1"/>
  <c r="H8" i="1" s="1"/>
  <c r="R7" i="1"/>
  <c r="Q7" i="1"/>
  <c r="N7" i="1"/>
  <c r="M7" i="1"/>
  <c r="K7" i="1"/>
  <c r="S7" i="1" s="1"/>
  <c r="H7" i="1" a="1"/>
  <c r="H7" i="1" s="1"/>
  <c r="R6" i="1"/>
  <c r="Q6" i="1"/>
  <c r="N6" i="1"/>
  <c r="M6" i="1"/>
  <c r="K6" i="1"/>
  <c r="S6" i="1" s="1"/>
  <c r="H6" i="1" a="1"/>
  <c r="H6" i="1" s="1"/>
  <c r="L101" i="1"/>
  <c r="I101" i="1"/>
  <c r="P230" i="7" l="1"/>
  <c r="Q230" i="7" s="1"/>
  <c r="R230" i="7" s="1"/>
  <c r="P149" i="7"/>
  <c r="Q149" i="7" s="1"/>
  <c r="R149" i="7" s="1"/>
  <c r="P212" i="7"/>
  <c r="Q212" i="7" s="1"/>
  <c r="R212" i="7" s="1"/>
  <c r="P263" i="7"/>
  <c r="Q263" i="7" s="1"/>
  <c r="R263" i="7" s="1"/>
  <c r="P297" i="7"/>
  <c r="Q297" i="7" s="1"/>
  <c r="R297" i="7" s="1"/>
  <c r="N62" i="7"/>
  <c r="O62" i="7" s="1"/>
  <c r="N182" i="7"/>
  <c r="O182" i="7" s="1"/>
  <c r="N63" i="7"/>
  <c r="O63" i="7" s="1"/>
  <c r="N148" i="7"/>
  <c r="O148" i="7" s="1"/>
  <c r="N181" i="7"/>
  <c r="O181" i="7" s="1"/>
  <c r="P222" i="7"/>
  <c r="Q222" i="7" s="1"/>
  <c r="R222" i="7" s="1"/>
  <c r="P173" i="7"/>
  <c r="Q173" i="7" s="1"/>
  <c r="R173" i="7" s="1"/>
  <c r="P254" i="7"/>
  <c r="Q254" i="7" s="1"/>
  <c r="R254" i="7" s="1"/>
  <c r="N141" i="7"/>
  <c r="O141" i="7" s="1"/>
  <c r="P203" i="7"/>
  <c r="Q203" i="7" s="1"/>
  <c r="R203" i="7" s="1"/>
  <c r="P174" i="7"/>
  <c r="Q174" i="7" s="1"/>
  <c r="R174" i="7" s="1"/>
  <c r="P142" i="7"/>
  <c r="Q142" i="7" s="1"/>
  <c r="R142" i="7" s="1"/>
  <c r="N204" i="7"/>
  <c r="O204" i="7" s="1"/>
  <c r="N221" i="7"/>
  <c r="O221" i="7" s="1"/>
  <c r="P1421" i="7"/>
  <c r="Q1421" i="7" s="1"/>
  <c r="R1421" i="7" s="1"/>
  <c r="P1464" i="7"/>
  <c r="Q1464" i="7" s="1"/>
  <c r="R1464" i="7" s="1"/>
  <c r="N1433" i="7"/>
  <c r="O1433" i="7" s="1"/>
  <c r="N1437" i="7"/>
  <c r="O1437" i="7" s="1"/>
  <c r="N1429" i="7"/>
  <c r="O1429" i="7" s="1"/>
  <c r="N1425" i="7"/>
  <c r="O1425" i="7" s="1"/>
  <c r="O2118" i="7"/>
  <c r="P2118" i="7" s="1"/>
  <c r="Q2118" i="7" s="1"/>
  <c r="R2118" i="7" s="1"/>
  <c r="O1372" i="7"/>
  <c r="Q486" i="7"/>
  <c r="R486" i="7" s="1"/>
  <c r="O101" i="1"/>
  <c r="J101" i="1"/>
  <c r="P358" i="7"/>
  <c r="Q358" i="7" s="1"/>
  <c r="R358" i="7" s="1"/>
  <c r="P844" i="7"/>
  <c r="Q844" i="7" s="1"/>
  <c r="R844" i="7" s="1"/>
  <c r="P75" i="7"/>
  <c r="Q75" i="7" s="1"/>
  <c r="R75" i="7" s="1"/>
  <c r="P380" i="7"/>
  <c r="Q380" i="7" s="1"/>
  <c r="R380" i="7" s="1"/>
  <c r="P691" i="7"/>
  <c r="Q691" i="7" s="1"/>
  <c r="R691" i="7" s="1"/>
  <c r="P304" i="7"/>
  <c r="Q304" i="7" s="1"/>
  <c r="R304" i="7" s="1"/>
  <c r="P312" i="7"/>
  <c r="Q312" i="7" s="1"/>
  <c r="R312" i="7" s="1"/>
  <c r="P135" i="7"/>
  <c r="Q135" i="7" s="1"/>
  <c r="R135" i="7" s="1"/>
  <c r="P500" i="7"/>
  <c r="Q500" i="7" s="1"/>
  <c r="R500" i="7" s="1"/>
  <c r="P94" i="7"/>
  <c r="Q94" i="7" s="1"/>
  <c r="R94" i="7" s="1"/>
  <c r="P493" i="7"/>
  <c r="Q493" i="7" s="1"/>
  <c r="R493" i="7" s="1"/>
  <c r="P103" i="7"/>
  <c r="Q103" i="7" s="1"/>
  <c r="R103" i="7" s="1"/>
  <c r="P514" i="7"/>
  <c r="Q514" i="7" s="1"/>
  <c r="R514" i="7" s="1"/>
  <c r="P364" i="7"/>
  <c r="Q364" i="7" s="1"/>
  <c r="R364" i="7" s="1"/>
  <c r="P852" i="7"/>
  <c r="Q852" i="7" s="1"/>
  <c r="R852" i="7" s="1"/>
  <c r="P515" i="7"/>
  <c r="Q515" i="7" s="1"/>
  <c r="R515" i="7" s="1"/>
  <c r="P501" i="7"/>
  <c r="Q501" i="7" s="1"/>
  <c r="R501" i="7" s="1"/>
  <c r="P459" i="7"/>
  <c r="Q459" i="7" s="1"/>
  <c r="R459" i="7" s="1"/>
  <c r="N445" i="7"/>
  <c r="O445" i="7" s="1"/>
  <c r="P371" i="7"/>
  <c r="Q371" i="7" s="1"/>
  <c r="R371" i="7" s="1"/>
  <c r="N350" i="7"/>
  <c r="O350" i="7" s="1"/>
  <c r="N337" i="7"/>
  <c r="O337" i="7" s="1"/>
  <c r="N68" i="7"/>
  <c r="O68" i="7" s="1"/>
  <c r="N351" i="7"/>
  <c r="O351" i="7" s="1"/>
  <c r="N379" i="7"/>
  <c r="O379" i="7" s="1"/>
  <c r="P845" i="7"/>
  <c r="Q845" i="7" s="1"/>
  <c r="R845" i="7" s="1"/>
  <c r="P851" i="7"/>
  <c r="Q851" i="7" s="1"/>
  <c r="R851" i="7" s="1"/>
  <c r="O305" i="7"/>
  <c r="N305" i="7"/>
  <c r="P437" i="7"/>
  <c r="Q437" i="7" s="1"/>
  <c r="R437" i="7" s="1"/>
  <c r="P690" i="7"/>
  <c r="Q690" i="7" s="1"/>
  <c r="R690" i="7" s="1"/>
  <c r="N344" i="7"/>
  <c r="O344" i="7" s="1"/>
  <c r="P998" i="7"/>
  <c r="Q998" i="7" s="1"/>
  <c r="R998" i="7" s="1"/>
  <c r="P105" i="7"/>
  <c r="Q105" i="7" s="1"/>
  <c r="R105" i="7" s="1"/>
  <c r="N853" i="7"/>
  <c r="O853" i="7" s="1"/>
  <c r="N1422" i="7"/>
  <c r="O1422" i="7" s="1"/>
  <c r="N357" i="7"/>
  <c r="O357" i="7" s="1"/>
  <c r="N837" i="7"/>
  <c r="O837" i="7" s="1"/>
  <c r="P444" i="7"/>
  <c r="Q444" i="7" s="1"/>
  <c r="R444" i="7" s="1"/>
  <c r="P343" i="7"/>
  <c r="Q343" i="7" s="1"/>
  <c r="R343" i="7" s="1"/>
  <c r="P372" i="7"/>
  <c r="Q372" i="7" s="1"/>
  <c r="R372" i="7" s="1"/>
  <c r="P104" i="7"/>
  <c r="Q104" i="7" s="1"/>
  <c r="R104" i="7" s="1"/>
  <c r="P508" i="7"/>
  <c r="Q508" i="7" s="1"/>
  <c r="R508" i="7" s="1"/>
  <c r="N1244" i="7"/>
  <c r="O1244" i="7" s="1"/>
  <c r="P1244" i="7" s="1"/>
  <c r="Q1244" i="7" s="1"/>
  <c r="R1244" i="7" s="1"/>
  <c r="P509" i="7"/>
  <c r="Q509" i="7" s="1"/>
  <c r="R509" i="7" s="1"/>
  <c r="P1000" i="7"/>
  <c r="Q1000" i="7" s="1"/>
  <c r="R1000" i="7" s="1"/>
  <c r="P338" i="7"/>
  <c r="Q338" i="7" s="1"/>
  <c r="R338" i="7" s="1"/>
  <c r="P992" i="7"/>
  <c r="Q992" i="7" s="1"/>
  <c r="R992" i="7" s="1"/>
  <c r="P999" i="7"/>
  <c r="Q999" i="7" s="1"/>
  <c r="R999" i="7" s="1"/>
  <c r="P1314" i="7"/>
  <c r="Q1314" i="7" s="1"/>
  <c r="R1314" i="7" s="1"/>
  <c r="P692" i="7"/>
  <c r="Q692" i="7" s="1"/>
  <c r="R692" i="7" s="1"/>
  <c r="P1449" i="7"/>
  <c r="Q1449" i="7" s="1"/>
  <c r="R1449" i="7" s="1"/>
  <c r="P460" i="7"/>
  <c r="Q460" i="7" s="1"/>
  <c r="R460" i="7" s="1"/>
  <c r="P1441" i="7"/>
  <c r="Q1441" i="7" s="1"/>
  <c r="R1441" i="7" s="1"/>
  <c r="N292" i="7"/>
  <c r="O292" i="7" s="1"/>
  <c r="P495" i="7"/>
  <c r="Q495" i="7" s="1"/>
  <c r="R495" i="7" s="1"/>
  <c r="P387" i="7"/>
  <c r="Q387" i="7" s="1"/>
  <c r="R387" i="7" s="1"/>
  <c r="P846" i="7"/>
  <c r="Q846" i="7" s="1"/>
  <c r="R846" i="7" s="1"/>
  <c r="P272" i="7"/>
  <c r="Q272" i="7" s="1"/>
  <c r="R272" i="7" s="1"/>
  <c r="P991" i="7"/>
  <c r="Q991" i="7" s="1"/>
  <c r="R991" i="7" s="1"/>
  <c r="P373" i="7"/>
  <c r="Q373" i="7" s="1"/>
  <c r="R373" i="7" s="1"/>
  <c r="P331" i="7"/>
  <c r="Q331" i="7" s="1"/>
  <c r="R331" i="7" s="1"/>
  <c r="P345" i="7"/>
  <c r="Q345" i="7" s="1"/>
  <c r="R345" i="7" s="1"/>
  <c r="N439" i="7"/>
  <c r="O439" i="7" s="1"/>
  <c r="P175" i="7"/>
  <c r="Q175" i="7" s="1"/>
  <c r="R175" i="7" s="1"/>
  <c r="N993" i="7"/>
  <c r="O993" i="7" s="1"/>
  <c r="P1461" i="7"/>
  <c r="Q1461" i="7" s="1"/>
  <c r="R1461" i="7" s="1"/>
  <c r="N223" i="7"/>
  <c r="O223" i="7" s="1"/>
  <c r="N453" i="7"/>
  <c r="O453" i="7" s="1"/>
  <c r="P488" i="7"/>
  <c r="Q488" i="7" s="1"/>
  <c r="R488" i="7" s="1"/>
  <c r="P1465" i="7"/>
  <c r="Q1465" i="7" s="1"/>
  <c r="R1465" i="7" s="1"/>
  <c r="N1453" i="7"/>
  <c r="O1453" i="7" s="1"/>
  <c r="P1445" i="7"/>
  <c r="Q1445" i="7" s="1"/>
  <c r="R1445" i="7" s="1"/>
  <c r="N1457" i="7"/>
  <c r="O1457" i="7" s="1"/>
  <c r="N5357" i="7"/>
  <c r="O5357" i="7" s="1"/>
  <c r="P5357" i="7" s="1"/>
  <c r="Q5357" i="7" s="1"/>
  <c r="R5357" i="7" s="1"/>
  <c r="N5281" i="7"/>
  <c r="O5281" i="7" s="1"/>
  <c r="P5281" i="7" s="1"/>
  <c r="Q5281" i="7" s="1"/>
  <c r="R5281" i="7" s="1"/>
  <c r="N1336" i="7"/>
  <c r="O1336" i="7" s="1"/>
  <c r="P1336" i="7" s="1"/>
  <c r="Q1336" i="7" s="1"/>
  <c r="R1336" i="7" s="1"/>
  <c r="N2374" i="7"/>
  <c r="O2374" i="7" s="1"/>
  <c r="P2374" i="7" s="1"/>
  <c r="Q2374" i="7" s="1"/>
  <c r="R2374" i="7" s="1"/>
  <c r="N2474" i="7"/>
  <c r="O2474" i="7" s="1"/>
  <c r="P2474" i="7" s="1"/>
  <c r="Q2474" i="7" s="1"/>
  <c r="R2474" i="7" s="1"/>
  <c r="P86" i="1"/>
  <c r="P126" i="7"/>
  <c r="Q126" i="7" s="1"/>
  <c r="R126" i="7" s="1"/>
  <c r="P986" i="7"/>
  <c r="Q986" i="7" s="1"/>
  <c r="R986" i="7" s="1"/>
  <c r="P556" i="7"/>
  <c r="Q556" i="7" s="1"/>
  <c r="R556" i="7" s="1"/>
  <c r="P1462" i="7"/>
  <c r="Q1462" i="7" s="1"/>
  <c r="R1462" i="7" s="1"/>
  <c r="P838" i="7"/>
  <c r="Q838" i="7" s="1"/>
  <c r="R838" i="7" s="1"/>
  <c r="P284" i="7"/>
  <c r="Q284" i="7" s="1"/>
  <c r="R284" i="7" s="1"/>
  <c r="P388" i="7"/>
  <c r="Q388" i="7" s="1"/>
  <c r="R388" i="7" s="1"/>
  <c r="P197" i="7"/>
  <c r="Q197" i="7" s="1"/>
  <c r="R197" i="7" s="1"/>
  <c r="P811" i="7"/>
  <c r="Q811" i="7" s="1"/>
  <c r="R811" i="7" s="1"/>
  <c r="P942" i="7"/>
  <c r="Q942" i="7" s="1"/>
  <c r="R942" i="7" s="1"/>
  <c r="P1114" i="7"/>
  <c r="Q1114" i="7" s="1"/>
  <c r="R1114" i="7" s="1"/>
  <c r="P684" i="7"/>
  <c r="Q684" i="7" s="1"/>
  <c r="R684" i="7" s="1"/>
  <c r="P1426" i="7"/>
  <c r="Q1426" i="7" s="1"/>
  <c r="R1426" i="7" s="1"/>
  <c r="P1414" i="7"/>
  <c r="Q1414" i="7" s="1"/>
  <c r="R1414" i="7" s="1"/>
  <c r="P1417" i="7"/>
  <c r="Q1417" i="7" s="1"/>
  <c r="R1417" i="7" s="1"/>
  <c r="P247" i="7"/>
  <c r="Q247" i="7" s="1"/>
  <c r="R247" i="7" s="1"/>
  <c r="P216" i="7"/>
  <c r="Q216" i="7" s="1"/>
  <c r="R216" i="7" s="1"/>
  <c r="P389" i="7"/>
  <c r="Q389" i="7" s="1"/>
  <c r="R389" i="7" s="1"/>
  <c r="P214" i="7"/>
  <c r="Q214" i="7" s="1"/>
  <c r="R214" i="7" s="1"/>
  <c r="P2197" i="7"/>
  <c r="Q2197" i="7" s="1"/>
  <c r="R2197" i="7" s="1"/>
  <c r="P196" i="7"/>
  <c r="Q196" i="7" s="1"/>
  <c r="R196" i="7" s="1"/>
  <c r="P777" i="7"/>
  <c r="Q777" i="7" s="1"/>
  <c r="R777" i="7" s="1"/>
  <c r="P683" i="7"/>
  <c r="Q683" i="7" s="1"/>
  <c r="R683" i="7" s="1"/>
  <c r="P232" i="7"/>
  <c r="Q232" i="7" s="1"/>
  <c r="R232" i="7" s="1"/>
  <c r="P839" i="7"/>
  <c r="Q839" i="7" s="1"/>
  <c r="R839" i="7" s="1"/>
  <c r="P1438" i="7"/>
  <c r="Q1438" i="7" s="1"/>
  <c r="R1438" i="7" s="1"/>
  <c r="P943" i="7"/>
  <c r="Q943" i="7" s="1"/>
  <c r="R943" i="7" s="1"/>
  <c r="P136" i="7"/>
  <c r="Q136" i="7" s="1"/>
  <c r="R136" i="7" s="1"/>
  <c r="P634" i="7"/>
  <c r="Q634" i="7" s="1"/>
  <c r="R634" i="7" s="1"/>
  <c r="P213" i="7"/>
  <c r="Q213" i="7" s="1"/>
  <c r="R213" i="7" s="1"/>
  <c r="N685" i="7"/>
  <c r="O685" i="7" s="1"/>
  <c r="N1454" i="7"/>
  <c r="O1454" i="7" s="1"/>
  <c r="N1418" i="7"/>
  <c r="O1418" i="7" s="1"/>
  <c r="P1018" i="7"/>
  <c r="Q1018" i="7" s="1"/>
  <c r="R1018" i="7" s="1"/>
  <c r="N1368" i="7"/>
  <c r="O1368" i="7" s="1"/>
  <c r="N1112" i="7"/>
  <c r="O1112" i="7" s="1"/>
  <c r="P1307" i="7"/>
  <c r="Q1307" i="7" s="1"/>
  <c r="R1307" i="7" s="1"/>
  <c r="N432" i="7"/>
  <c r="O432" i="7" s="1"/>
  <c r="P265" i="7"/>
  <c r="Q265" i="7" s="1"/>
  <c r="R265" i="7" s="1"/>
  <c r="P830" i="7"/>
  <c r="Q830" i="7" s="1"/>
  <c r="R830" i="7" s="1"/>
  <c r="N1113" i="7"/>
  <c r="O1113" i="7" s="1"/>
  <c r="N1442" i="7"/>
  <c r="O1442" i="7" s="1"/>
  <c r="P323" i="7"/>
  <c r="Q323" i="7" s="1"/>
  <c r="R323" i="7" s="1"/>
  <c r="N1197" i="7"/>
  <c r="O1197" i="7" s="1"/>
  <c r="N985" i="7"/>
  <c r="O985" i="7" s="1"/>
  <c r="N249" i="7"/>
  <c r="O249" i="7" s="1"/>
  <c r="N984" i="7"/>
  <c r="O984" i="7" s="1"/>
  <c r="N730" i="7"/>
  <c r="O730" i="7" s="1"/>
  <c r="N264" i="7"/>
  <c r="O264" i="7" s="1"/>
  <c r="N633" i="7"/>
  <c r="O633" i="7" s="1"/>
  <c r="N1148" i="7"/>
  <c r="O1148" i="7" s="1"/>
  <c r="P2869" i="7"/>
  <c r="Q2869" i="7" s="1"/>
  <c r="R2869" i="7" s="1"/>
  <c r="P128" i="7"/>
  <c r="Q128" i="7" s="1"/>
  <c r="R128" i="7" s="1"/>
  <c r="N810" i="7"/>
  <c r="O810" i="7" s="1"/>
  <c r="N198" i="7"/>
  <c r="O198" i="7" s="1"/>
  <c r="P1306" i="7"/>
  <c r="Q1306" i="7" s="1"/>
  <c r="R1306" i="7" s="1"/>
  <c r="N1434" i="7"/>
  <c r="O1434" i="7" s="1"/>
  <c r="P1019" i="7"/>
  <c r="Q1019" i="7" s="1"/>
  <c r="R1019" i="7" s="1"/>
  <c r="N168" i="7"/>
  <c r="O168" i="7" s="1"/>
  <c r="N1446" i="7"/>
  <c r="O1446" i="7" s="1"/>
  <c r="P183" i="7"/>
  <c r="Q183" i="7" s="1"/>
  <c r="R183" i="7" s="1"/>
  <c r="P635" i="7"/>
  <c r="Q635" i="7" s="1"/>
  <c r="R635" i="7" s="1"/>
  <c r="N944" i="7"/>
  <c r="O944" i="7" s="1"/>
  <c r="N1450" i="7"/>
  <c r="O1450" i="7" s="1"/>
  <c r="N1305" i="7"/>
  <c r="O1305" i="7" s="1"/>
  <c r="N1017" i="7"/>
  <c r="O1017" i="7" s="1"/>
  <c r="N481" i="7"/>
  <c r="O481" i="7" s="1"/>
  <c r="N1430" i="7"/>
  <c r="O1430" i="7" s="1"/>
  <c r="N812" i="7"/>
  <c r="O812" i="7" s="1"/>
  <c r="N283" i="7"/>
  <c r="O283" i="7" s="1"/>
  <c r="P430" i="7"/>
  <c r="Q430" i="7" s="1"/>
  <c r="R430" i="7" s="1"/>
  <c r="N1458" i="7"/>
  <c r="O1458" i="7" s="1"/>
  <c r="P285" i="7"/>
  <c r="Q285" i="7" s="1"/>
  <c r="R285" i="7" s="1"/>
  <c r="N1240" i="7"/>
  <c r="O1240" i="7" s="1"/>
  <c r="P1240" i="7" s="1"/>
  <c r="Q1240" i="7" s="1"/>
  <c r="R1240" i="7" s="1"/>
  <c r="O5850" i="7"/>
  <c r="P5850" i="7" s="1"/>
  <c r="Q5850" i="7" s="1"/>
  <c r="R5850" i="7" s="1"/>
  <c r="N3963" i="7"/>
  <c r="O3963" i="7" s="1"/>
  <c r="P3963" i="7" s="1"/>
  <c r="Q3963" i="7" s="1"/>
  <c r="R3963" i="7" s="1"/>
  <c r="N3459" i="7"/>
  <c r="O3459" i="7" s="1"/>
  <c r="P3459" i="7" s="1"/>
  <c r="Q3459" i="7" s="1"/>
  <c r="R3459" i="7" s="1"/>
  <c r="O3767" i="7"/>
  <c r="P3767" i="7" s="1"/>
  <c r="Q3767" i="7" s="1"/>
  <c r="R3767" i="7" s="1"/>
  <c r="P1090" i="7"/>
  <c r="Q1090" i="7" s="1"/>
  <c r="R1090" i="7" s="1"/>
  <c r="P1359" i="7"/>
  <c r="Q1359" i="7" s="1"/>
  <c r="R1359" i="7" s="1"/>
  <c r="P870" i="7"/>
  <c r="Q870" i="7" s="1"/>
  <c r="R870" i="7" s="1"/>
  <c r="P954" i="7"/>
  <c r="Q954" i="7" s="1"/>
  <c r="R954" i="7" s="1"/>
  <c r="P936" i="7"/>
  <c r="Q936" i="7" s="1"/>
  <c r="R936" i="7" s="1"/>
  <c r="P1105" i="7"/>
  <c r="Q1105" i="7" s="1"/>
  <c r="R1105" i="7" s="1"/>
  <c r="P1289" i="7"/>
  <c r="Q1289" i="7" s="1"/>
  <c r="R1289" i="7" s="1"/>
  <c r="P1316" i="7"/>
  <c r="Q1316" i="7" s="1"/>
  <c r="R1316" i="7" s="1"/>
  <c r="P1278" i="7"/>
  <c r="Q1278" i="7" s="1"/>
  <c r="R1278" i="7" s="1"/>
  <c r="P1408" i="7"/>
  <c r="Q1408" i="7" s="1"/>
  <c r="R1408" i="7" s="1"/>
  <c r="P1089" i="7"/>
  <c r="Q1089" i="7" s="1"/>
  <c r="R1089" i="7" s="1"/>
  <c r="P2005" i="7"/>
  <c r="Q2005" i="7" s="1"/>
  <c r="R2005" i="7" s="1"/>
  <c r="P2131" i="7"/>
  <c r="Q2131" i="7" s="1"/>
  <c r="R2131" i="7" s="1"/>
  <c r="P909" i="7"/>
  <c r="Q909" i="7" s="1"/>
  <c r="R909" i="7" s="1"/>
  <c r="P535" i="7"/>
  <c r="Q535" i="7" s="1"/>
  <c r="R535" i="7" s="1"/>
  <c r="P1057" i="7"/>
  <c r="Q1057" i="7" s="1"/>
  <c r="R1057" i="7" s="1"/>
  <c r="P1686" i="7"/>
  <c r="Q1686" i="7" s="1"/>
  <c r="R1686" i="7" s="1"/>
  <c r="P525" i="7"/>
  <c r="Q525" i="7" s="1"/>
  <c r="R525" i="7" s="1"/>
  <c r="P966" i="7"/>
  <c r="Q966" i="7" s="1"/>
  <c r="R966" i="7" s="1"/>
  <c r="P1902" i="7"/>
  <c r="Q1902" i="7" s="1"/>
  <c r="R1902" i="7" s="1"/>
  <c r="P1251" i="7"/>
  <c r="Q1251" i="7" s="1"/>
  <c r="R1251" i="7" s="1"/>
  <c r="P1265" i="7"/>
  <c r="Q1265" i="7" s="1"/>
  <c r="R1265" i="7" s="1"/>
  <c r="P1901" i="7"/>
  <c r="Q1901" i="7" s="1"/>
  <c r="R1901" i="7" s="1"/>
  <c r="P1298" i="7"/>
  <c r="Q1298" i="7" s="1"/>
  <c r="R1298" i="7" s="1"/>
  <c r="P605" i="7"/>
  <c r="Q605" i="7" s="1"/>
  <c r="R605" i="7" s="1"/>
  <c r="P1252" i="7"/>
  <c r="Q1252" i="7" s="1"/>
  <c r="R1252" i="7" s="1"/>
  <c r="P1002" i="7"/>
  <c r="Q1002" i="7" s="1"/>
  <c r="R1002" i="7" s="1"/>
  <c r="P3130" i="7"/>
  <c r="Q3130" i="7" s="1"/>
  <c r="R3130" i="7" s="1"/>
  <c r="P1490" i="7"/>
  <c r="Q1490" i="7" s="1"/>
  <c r="R1490" i="7" s="1"/>
  <c r="P3051" i="7"/>
  <c r="Q3051" i="7" s="1"/>
  <c r="R3051" i="7" s="1"/>
  <c r="P1001" i="7"/>
  <c r="Q1001" i="7" s="1"/>
  <c r="R1001" i="7" s="1"/>
  <c r="P2111" i="7"/>
  <c r="Q2111" i="7" s="1"/>
  <c r="R2111" i="7" s="1"/>
  <c r="P2773" i="7"/>
  <c r="Q2773" i="7" s="1"/>
  <c r="R2773" i="7" s="1"/>
  <c r="P603" i="7"/>
  <c r="Q603" i="7" s="1"/>
  <c r="R603" i="7" s="1"/>
  <c r="P627" i="7"/>
  <c r="Q627" i="7" s="1"/>
  <c r="R627" i="7" s="1"/>
  <c r="P549" i="7"/>
  <c r="Q549" i="7" s="1"/>
  <c r="R549" i="7" s="1"/>
  <c r="P1106" i="7"/>
  <c r="Q1106" i="7" s="1"/>
  <c r="R1106" i="7" s="1"/>
  <c r="P1150" i="7"/>
  <c r="Q1150" i="7" s="1"/>
  <c r="R1150" i="7" s="1"/>
  <c r="P600" i="7"/>
  <c r="Q600" i="7" s="1"/>
  <c r="R600" i="7" s="1"/>
  <c r="P1783" i="7"/>
  <c r="Q1783" i="7" s="1"/>
  <c r="R1783" i="7" s="1"/>
  <c r="P920" i="7"/>
  <c r="Q920" i="7" s="1"/>
  <c r="R920" i="7" s="1"/>
  <c r="P3129" i="7"/>
  <c r="Q3129" i="7" s="1"/>
  <c r="R3129" i="7" s="1"/>
  <c r="P967" i="7"/>
  <c r="Q967" i="7" s="1"/>
  <c r="R967" i="7" s="1"/>
  <c r="P678" i="7"/>
  <c r="Q678" i="7" s="1"/>
  <c r="R678" i="7" s="1"/>
  <c r="P534" i="7"/>
  <c r="Q534" i="7" s="1"/>
  <c r="R534" i="7" s="1"/>
  <c r="P1848" i="7"/>
  <c r="Q1848" i="7" s="1"/>
  <c r="R1848" i="7" s="1"/>
  <c r="P977" i="7"/>
  <c r="Q977" i="7" s="1"/>
  <c r="R977" i="7" s="1"/>
  <c r="P1253" i="7"/>
  <c r="Q1253" i="7" s="1"/>
  <c r="R1253" i="7" s="1"/>
  <c r="P2437" i="7"/>
  <c r="Q2437" i="7" s="1"/>
  <c r="R2437" i="7" s="1"/>
  <c r="P822" i="7"/>
  <c r="Q822" i="7" s="1"/>
  <c r="R822" i="7" s="1"/>
  <c r="P1688" i="7"/>
  <c r="Q1688" i="7" s="1"/>
  <c r="R1688" i="7" s="1"/>
  <c r="P1390" i="7"/>
  <c r="Q1390" i="7" s="1"/>
  <c r="R1390" i="7" s="1"/>
  <c r="P1663" i="7"/>
  <c r="Q1663" i="7" s="1"/>
  <c r="R1663" i="7" s="1"/>
  <c r="P1341" i="7"/>
  <c r="Q1341" i="7" s="1"/>
  <c r="R1341" i="7" s="1"/>
  <c r="P589" i="7"/>
  <c r="Q589" i="7" s="1"/>
  <c r="R589" i="7" s="1"/>
  <c r="P744" i="7"/>
  <c r="Q744" i="7" s="1"/>
  <c r="R744" i="7" s="1"/>
  <c r="P1979" i="7"/>
  <c r="Q1979" i="7" s="1"/>
  <c r="R1979" i="7" s="1"/>
  <c r="P1511" i="7"/>
  <c r="Q1511" i="7" s="1"/>
  <c r="R1511" i="7" s="1"/>
  <c r="P1340" i="7"/>
  <c r="Q1340" i="7" s="1"/>
  <c r="R1340" i="7" s="1"/>
  <c r="P979" i="7"/>
  <c r="Q979" i="7" s="1"/>
  <c r="R979" i="7" s="1"/>
  <c r="P1912" i="7"/>
  <c r="Q1912" i="7" s="1"/>
  <c r="R1912" i="7" s="1"/>
  <c r="P881" i="7"/>
  <c r="Q881" i="7" s="1"/>
  <c r="R881" i="7" s="1"/>
  <c r="P1435" i="7"/>
  <c r="Q1435" i="7" s="1"/>
  <c r="R1435" i="7" s="1"/>
  <c r="P547" i="7"/>
  <c r="Q547" i="7" s="1"/>
  <c r="R547" i="7" s="1"/>
  <c r="N2862" i="7"/>
  <c r="O2862" i="7" s="1"/>
  <c r="N1325" i="7"/>
  <c r="O1325" i="7" s="1"/>
  <c r="N1513" i="7"/>
  <c r="O1513" i="7" s="1"/>
  <c r="N1913" i="7"/>
  <c r="O1913" i="7" s="1"/>
  <c r="N1369" i="7"/>
  <c r="O1369" i="7" s="1"/>
  <c r="N676" i="7"/>
  <c r="O676" i="7" s="1"/>
  <c r="N3357" i="7"/>
  <c r="O3357" i="7" s="1"/>
  <c r="N1439" i="7"/>
  <c r="O1439" i="7" s="1"/>
  <c r="N1411" i="7"/>
  <c r="O1411" i="7" s="1"/>
  <c r="N1069" i="7"/>
  <c r="O1069" i="7" s="1"/>
  <c r="N776" i="7"/>
  <c r="O776" i="7" s="1"/>
  <c r="N1239" i="7"/>
  <c r="O1239" i="7" s="1"/>
  <c r="N3040" i="7"/>
  <c r="O3040" i="7" s="1"/>
  <c r="N2007" i="7"/>
  <c r="O2007" i="7" s="1"/>
  <c r="N3241" i="7"/>
  <c r="O3241" i="7" s="1"/>
  <c r="N968" i="7"/>
  <c r="O968" i="7" s="1"/>
  <c r="N1463" i="7"/>
  <c r="O1463" i="7" s="1"/>
  <c r="N2472" i="7"/>
  <c r="O2472" i="7" s="1"/>
  <c r="N1149" i="7"/>
  <c r="O1149" i="7" s="1"/>
  <c r="N1419" i="7"/>
  <c r="O1419" i="7" s="1"/>
  <c r="P3128" i="7"/>
  <c r="Q3128" i="7" s="1"/>
  <c r="R3128" i="7" s="1"/>
  <c r="N1389" i="7"/>
  <c r="O1389" i="7" s="1"/>
  <c r="N1361" i="7"/>
  <c r="O1361" i="7" s="1"/>
  <c r="N1638" i="7"/>
  <c r="O1638" i="7" s="1"/>
  <c r="N1141" i="7"/>
  <c r="O1141" i="7" s="1"/>
  <c r="N1624" i="7"/>
  <c r="O1624" i="7" s="1"/>
  <c r="N2110" i="7"/>
  <c r="O2110" i="7" s="1"/>
  <c r="P882" i="7"/>
  <c r="Q882" i="7" s="1"/>
  <c r="R882" i="7" s="1"/>
  <c r="P1735" i="7"/>
  <c r="Q1735" i="7" s="1"/>
  <c r="R1735" i="7" s="1"/>
  <c r="N2722" i="7"/>
  <c r="O2722" i="7" s="1"/>
  <c r="N601" i="7"/>
  <c r="O601" i="7" s="1"/>
  <c r="P908" i="7"/>
  <c r="Q908" i="7" s="1"/>
  <c r="R908" i="7" s="1"/>
  <c r="P721" i="7"/>
  <c r="Q721" i="7" s="1"/>
  <c r="R721" i="7" s="1"/>
  <c r="P832" i="7"/>
  <c r="Q832" i="7" s="1"/>
  <c r="R832" i="7" s="1"/>
  <c r="P1188" i="7"/>
  <c r="Q1188" i="7" s="1"/>
  <c r="R1188" i="7" s="1"/>
  <c r="P1280" i="7"/>
  <c r="Q1280" i="7" s="1"/>
  <c r="R1280" i="7" s="1"/>
  <c r="P1342" i="7"/>
  <c r="Q1342" i="7" s="1"/>
  <c r="R1342" i="7" s="1"/>
  <c r="P1130" i="7"/>
  <c r="Q1130" i="7" s="1"/>
  <c r="R1130" i="7" s="1"/>
  <c r="P1639" i="7"/>
  <c r="Q1639" i="7" s="1"/>
  <c r="R1639" i="7" s="1"/>
  <c r="P1360" i="7"/>
  <c r="Q1360" i="7" s="1"/>
  <c r="R1360" i="7" s="1"/>
  <c r="P1736" i="7"/>
  <c r="Q1736" i="7" s="1"/>
  <c r="R1736" i="7" s="1"/>
  <c r="P1410" i="7"/>
  <c r="Q1410" i="7" s="1"/>
  <c r="R1410" i="7" s="1"/>
  <c r="N2130" i="7"/>
  <c r="O2130" i="7" s="1"/>
  <c r="P1664" i="7"/>
  <c r="Q1664" i="7" s="1"/>
  <c r="R1664" i="7" s="1"/>
  <c r="P1409" i="7"/>
  <c r="Q1409" i="7" s="1"/>
  <c r="R1409" i="7" s="1"/>
  <c r="P1492" i="7"/>
  <c r="Q1492" i="7" s="1"/>
  <c r="R1492" i="7" s="1"/>
  <c r="P1423" i="7"/>
  <c r="Q1423" i="7" s="1"/>
  <c r="R1423" i="7" s="1"/>
  <c r="N1785" i="7"/>
  <c r="O1785" i="7" s="1"/>
  <c r="N831" i="7"/>
  <c r="O831" i="7" s="1"/>
  <c r="P1687" i="7"/>
  <c r="Q1687" i="7" s="1"/>
  <c r="R1687" i="7" s="1"/>
  <c r="P1819" i="7"/>
  <c r="Q1819" i="7" s="1"/>
  <c r="R1819" i="7" s="1"/>
  <c r="P2212" i="7"/>
  <c r="Q2212" i="7" s="1"/>
  <c r="R2212" i="7" s="1"/>
  <c r="N1391" i="7"/>
  <c r="O1391" i="7" s="1"/>
  <c r="N2129" i="7"/>
  <c r="O2129" i="7" s="1"/>
  <c r="N1011" i="7"/>
  <c r="O1011" i="7" s="1"/>
  <c r="P1190" i="7"/>
  <c r="Q1190" i="7" s="1"/>
  <c r="R1190" i="7" s="1"/>
  <c r="P2491" i="7"/>
  <c r="Q2491" i="7" s="1"/>
  <c r="R2491" i="7" s="1"/>
  <c r="N1431" i="7"/>
  <c r="O1431" i="7" s="1"/>
  <c r="N464" i="7"/>
  <c r="O464" i="7" s="1"/>
  <c r="N577" i="7"/>
  <c r="O577" i="7" s="1"/>
  <c r="N868" i="7"/>
  <c r="O868" i="7" s="1"/>
  <c r="P745" i="7"/>
  <c r="Q745" i="7" s="1"/>
  <c r="R745" i="7" s="1"/>
  <c r="P3514" i="7"/>
  <c r="Q3514" i="7" s="1"/>
  <c r="R3514" i="7" s="1"/>
  <c r="N805" i="7"/>
  <c r="O805" i="7" s="1"/>
  <c r="N1129" i="7"/>
  <c r="O1129" i="7" s="1"/>
  <c r="P2190" i="7"/>
  <c r="Q2190" i="7" s="1"/>
  <c r="R2190" i="7" s="1"/>
  <c r="P1078" i="7"/>
  <c r="Q1078" i="7" s="1"/>
  <c r="R1078" i="7" s="1"/>
  <c r="P1058" i="7"/>
  <c r="Q1058" i="7" s="1"/>
  <c r="R1058" i="7" s="1"/>
  <c r="P1459" i="7"/>
  <c r="Q1459" i="7" s="1"/>
  <c r="R1459" i="7" s="1"/>
  <c r="P1198" i="7"/>
  <c r="Q1198" i="7" s="1"/>
  <c r="R1198" i="7" s="1"/>
  <c r="P722" i="7"/>
  <c r="Q722" i="7" s="1"/>
  <c r="R722" i="7" s="1"/>
  <c r="P1010" i="7"/>
  <c r="Q1010" i="7" s="1"/>
  <c r="R1010" i="7" s="1"/>
  <c r="N1818" i="7"/>
  <c r="O1818" i="7" s="1"/>
  <c r="N1189" i="7"/>
  <c r="O1189" i="7" s="1"/>
  <c r="N1817" i="7"/>
  <c r="O1817" i="7" s="1"/>
  <c r="N2582" i="7"/>
  <c r="O2582" i="7" s="1"/>
  <c r="N1455" i="7"/>
  <c r="O1455" i="7" s="1"/>
  <c r="N1068" i="7"/>
  <c r="O1068" i="7" s="1"/>
  <c r="N2112" i="7"/>
  <c r="O2112" i="7" s="1"/>
  <c r="N1263" i="7"/>
  <c r="O1263" i="7" s="1"/>
  <c r="N1447" i="7"/>
  <c r="O1447" i="7" s="1"/>
  <c r="N1914" i="7"/>
  <c r="O1914" i="7" s="1"/>
  <c r="N524" i="7"/>
  <c r="O524" i="7" s="1"/>
  <c r="N1128" i="7"/>
  <c r="O1128" i="7" s="1"/>
  <c r="N1080" i="7"/>
  <c r="O1080" i="7" s="1"/>
  <c r="N1846" i="7"/>
  <c r="O1846" i="7" s="1"/>
  <c r="N1978" i="7"/>
  <c r="O1978" i="7" s="1"/>
  <c r="N880" i="7"/>
  <c r="O880" i="7" s="1"/>
  <c r="N1241" i="7"/>
  <c r="O1241" i="7" s="1"/>
  <c r="N1056" i="7"/>
  <c r="O1056" i="7" s="1"/>
  <c r="N2512" i="7"/>
  <c r="O2512" i="7" s="1"/>
  <c r="N1288" i="7"/>
  <c r="O1288" i="7" s="1"/>
  <c r="P1107" i="7"/>
  <c r="Q1107" i="7" s="1"/>
  <c r="R1107" i="7" s="1"/>
  <c r="N775" i="7"/>
  <c r="O775" i="7" s="1"/>
  <c r="N1315" i="7"/>
  <c r="O1315" i="7" s="1"/>
  <c r="N907" i="7"/>
  <c r="O907" i="7" s="1"/>
  <c r="N803" i="7"/>
  <c r="O803" i="7" s="1"/>
  <c r="N935" i="7"/>
  <c r="O935" i="7" s="1"/>
  <c r="N1637" i="7"/>
  <c r="O1637" i="7" s="1"/>
  <c r="N1139" i="7"/>
  <c r="O1139" i="7" s="1"/>
  <c r="N1140" i="7"/>
  <c r="O1140" i="7" s="1"/>
  <c r="P1427" i="7"/>
  <c r="Q1427" i="7" s="1"/>
  <c r="R1427" i="7" s="1"/>
  <c r="P569" i="7"/>
  <c r="Q569" i="7" s="1"/>
  <c r="R569" i="7" s="1"/>
  <c r="P1623" i="7"/>
  <c r="Q1623" i="7" s="1"/>
  <c r="R1623" i="7" s="1"/>
  <c r="P1300" i="7"/>
  <c r="Q1300" i="7" s="1"/>
  <c r="R1300" i="7" s="1"/>
  <c r="P1264" i="7"/>
  <c r="Q1264" i="7" s="1"/>
  <c r="R1264" i="7" s="1"/>
  <c r="P1324" i="7"/>
  <c r="Q1324" i="7" s="1"/>
  <c r="R1324" i="7" s="1"/>
  <c r="P772" i="7"/>
  <c r="Q772" i="7" s="1"/>
  <c r="R772" i="7" s="1"/>
  <c r="P1443" i="7"/>
  <c r="Q1443" i="7" s="1"/>
  <c r="R1443" i="7" s="1"/>
  <c r="P3428" i="7"/>
  <c r="Q3428" i="7" s="1"/>
  <c r="R3428" i="7" s="1"/>
  <c r="P2306" i="7"/>
  <c r="Q2306" i="7" s="1"/>
  <c r="R2306" i="7" s="1"/>
  <c r="P2006" i="7"/>
  <c r="Q2006" i="7" s="1"/>
  <c r="R2006" i="7" s="1"/>
  <c r="N770" i="7"/>
  <c r="O770" i="7" s="1"/>
  <c r="P1847" i="7"/>
  <c r="Q1847" i="7" s="1"/>
  <c r="R1847" i="7" s="1"/>
  <c r="P2259" i="7"/>
  <c r="Q2259" i="7" s="1"/>
  <c r="R2259" i="7" s="1"/>
  <c r="P1407" i="7"/>
  <c r="Q1407" i="7" s="1"/>
  <c r="R1407" i="7" s="1"/>
  <c r="N3007" i="7"/>
  <c r="O3007" i="7" s="1"/>
  <c r="P1980" i="7"/>
  <c r="Q1980" i="7" s="1"/>
  <c r="R1980" i="7" s="1"/>
  <c r="P953" i="7"/>
  <c r="Q953" i="7" s="1"/>
  <c r="R953" i="7" s="1"/>
  <c r="N804" i="7"/>
  <c r="O804" i="7" s="1"/>
  <c r="N1413" i="7"/>
  <c r="O1413" i="7" s="1"/>
  <c r="P854" i="7"/>
  <c r="Q854" i="7" s="1"/>
  <c r="R854" i="7" s="1"/>
  <c r="N2577" i="7"/>
  <c r="O2577" i="7" s="1"/>
  <c r="P746" i="7"/>
  <c r="Q746" i="7" s="1"/>
  <c r="R746" i="7" s="1"/>
  <c r="N1012" i="7"/>
  <c r="O1012" i="7" s="1"/>
  <c r="N1088" i="7"/>
  <c r="O1088" i="7" s="1"/>
  <c r="P1784" i="7"/>
  <c r="Q1784" i="7" s="1"/>
  <c r="R1784" i="7" s="1"/>
  <c r="N937" i="7"/>
  <c r="O937" i="7" s="1"/>
  <c r="N625" i="7"/>
  <c r="O625" i="7" s="1"/>
  <c r="P2534" i="7"/>
  <c r="Q2534" i="7" s="1"/>
  <c r="R2534" i="7" s="1"/>
  <c r="P918" i="7"/>
  <c r="Q918" i="7" s="1"/>
  <c r="R918" i="7" s="1"/>
  <c r="P677" i="7"/>
  <c r="Q677" i="7" s="1"/>
  <c r="R677" i="7" s="1"/>
  <c r="P3195" i="7"/>
  <c r="Q3195" i="7" s="1"/>
  <c r="R3195" i="7" s="1"/>
  <c r="P823" i="7"/>
  <c r="Q823" i="7" s="1"/>
  <c r="R823" i="7" s="1"/>
  <c r="P2378" i="7"/>
  <c r="Q2378" i="7" s="1"/>
  <c r="R2378" i="7" s="1"/>
  <c r="P1290" i="7"/>
  <c r="Q1290" i="7" s="1"/>
  <c r="R1290" i="7" s="1"/>
  <c r="P978" i="7"/>
  <c r="Q978" i="7" s="1"/>
  <c r="R978" i="7" s="1"/>
  <c r="P2211" i="7"/>
  <c r="Q2211" i="7" s="1"/>
  <c r="R2211" i="7" s="1"/>
  <c r="P3956" i="7"/>
  <c r="Q3956" i="7" s="1"/>
  <c r="R3956" i="7" s="1"/>
  <c r="P2927" i="7"/>
  <c r="Q2927" i="7" s="1"/>
  <c r="R2927" i="7" s="1"/>
  <c r="P2257" i="7"/>
  <c r="Q2257" i="7" s="1"/>
  <c r="R2257" i="7" s="1"/>
  <c r="P2471" i="7"/>
  <c r="Q2471" i="7" s="1"/>
  <c r="R2471" i="7" s="1"/>
  <c r="P3751" i="7"/>
  <c r="Q3751" i="7" s="1"/>
  <c r="R3751" i="7" s="1"/>
  <c r="P2195" i="7"/>
  <c r="Q2195" i="7" s="1"/>
  <c r="R2195" i="7" s="1"/>
  <c r="P2926" i="7"/>
  <c r="Q2926" i="7" s="1"/>
  <c r="R2926" i="7" s="1"/>
  <c r="P3426" i="7"/>
  <c r="Q3426" i="7" s="1"/>
  <c r="R3426" i="7" s="1"/>
  <c r="P5764" i="7"/>
  <c r="Q5764" i="7" s="1"/>
  <c r="R5764" i="7" s="1"/>
  <c r="P3050" i="7"/>
  <c r="Q3050" i="7" s="1"/>
  <c r="R3050" i="7" s="1"/>
  <c r="P3458" i="7"/>
  <c r="Q3458" i="7" s="1"/>
  <c r="R3458" i="7" s="1"/>
  <c r="P2528" i="7"/>
  <c r="Q2528" i="7" s="1"/>
  <c r="R2528" i="7" s="1"/>
  <c r="P4563" i="7"/>
  <c r="Q4563" i="7" s="1"/>
  <c r="R4563" i="7" s="1"/>
  <c r="P2377" i="7"/>
  <c r="Q2377" i="7" s="1"/>
  <c r="R2377" i="7" s="1"/>
  <c r="P2305" i="7"/>
  <c r="Q2305" i="7" s="1"/>
  <c r="R2305" i="7" s="1"/>
  <c r="P2435" i="7"/>
  <c r="Q2435" i="7" s="1"/>
  <c r="R2435" i="7" s="1"/>
  <c r="P2721" i="7"/>
  <c r="Q2721" i="7" s="1"/>
  <c r="R2721" i="7" s="1"/>
  <c r="P4017" i="7"/>
  <c r="Q4017" i="7" s="1"/>
  <c r="R4017" i="7" s="1"/>
  <c r="P2720" i="7"/>
  <c r="Q2720" i="7" s="1"/>
  <c r="R2720" i="7" s="1"/>
  <c r="P3006" i="7"/>
  <c r="Q3006" i="7" s="1"/>
  <c r="R3006" i="7" s="1"/>
  <c r="P3853" i="7"/>
  <c r="Q3853" i="7" s="1"/>
  <c r="R3853" i="7" s="1"/>
  <c r="P3665" i="7"/>
  <c r="Q3665" i="7" s="1"/>
  <c r="R3665" i="7" s="1"/>
  <c r="P3240" i="7"/>
  <c r="Q3240" i="7" s="1"/>
  <c r="R3240" i="7" s="1"/>
  <c r="P3355" i="7"/>
  <c r="Q3355" i="7" s="1"/>
  <c r="R3355" i="7" s="1"/>
  <c r="P4596" i="7"/>
  <c r="Q4596" i="7" s="1"/>
  <c r="R4596" i="7" s="1"/>
  <c r="P2330" i="7"/>
  <c r="Q2330" i="7" s="1"/>
  <c r="R2330" i="7" s="1"/>
  <c r="N2329" i="7"/>
  <c r="O2329" i="7" s="1"/>
  <c r="N4754" i="7"/>
  <c r="O4754" i="7" s="1"/>
  <c r="N2868" i="7"/>
  <c r="O2868" i="7" s="1"/>
  <c r="N2210" i="7"/>
  <c r="O2210" i="7" s="1"/>
  <c r="N4552" i="7"/>
  <c r="O4552" i="7" s="1"/>
  <c r="N3049" i="7"/>
  <c r="O3049" i="7" s="1"/>
  <c r="N2576" i="7"/>
  <c r="O2576" i="7" s="1"/>
  <c r="N4597" i="7"/>
  <c r="O4597" i="7" s="1"/>
  <c r="N2580" i="7"/>
  <c r="O2580" i="7" s="1"/>
  <c r="N2304" i="7"/>
  <c r="O2304" i="7" s="1"/>
  <c r="N4817" i="7"/>
  <c r="O4817" i="7" s="1"/>
  <c r="P2532" i="7"/>
  <c r="Q2532" i="7" s="1"/>
  <c r="R2532" i="7" s="1"/>
  <c r="N2196" i="7"/>
  <c r="O2196" i="7" s="1"/>
  <c r="P3127" i="7"/>
  <c r="Q3127" i="7" s="1"/>
  <c r="R3127" i="7" s="1"/>
  <c r="P4755" i="7"/>
  <c r="Q4755" i="7" s="1"/>
  <c r="R4755" i="7" s="1"/>
  <c r="P3005" i="7"/>
  <c r="Q3005" i="7" s="1"/>
  <c r="R3005" i="7" s="1"/>
  <c r="N3126" i="7"/>
  <c r="O3126" i="7" s="1"/>
  <c r="N2376" i="7"/>
  <c r="O2376" i="7" s="1"/>
  <c r="N2510" i="7"/>
  <c r="O2510" i="7" s="1"/>
  <c r="P3356" i="7"/>
  <c r="Q3356" i="7" s="1"/>
  <c r="R3356" i="7" s="1"/>
  <c r="P2511" i="7"/>
  <c r="Q2511" i="7" s="1"/>
  <c r="R2511" i="7" s="1"/>
  <c r="P3664" i="7"/>
  <c r="Q3664" i="7" s="1"/>
  <c r="R3664" i="7" s="1"/>
  <c r="N3038" i="7"/>
  <c r="O3038" i="7" s="1"/>
  <c r="N3039" i="7"/>
  <c r="O3039" i="7" s="1"/>
  <c r="N2470" i="7"/>
  <c r="O2470" i="7" s="1"/>
  <c r="N4679" i="7"/>
  <c r="O4679" i="7" s="1"/>
  <c r="N2490" i="7"/>
  <c r="O2490" i="7" s="1"/>
  <c r="N4553" i="7"/>
  <c r="O4553" i="7" s="1"/>
  <c r="N2527" i="7"/>
  <c r="O2527" i="7" s="1"/>
  <c r="N3750" i="7"/>
  <c r="O3750" i="7" s="1"/>
  <c r="P3780" i="7"/>
  <c r="Q3780" i="7" s="1"/>
  <c r="R3780" i="7" s="1"/>
  <c r="N2436" i="7"/>
  <c r="O2436" i="7" s="1"/>
  <c r="N3852" i="7"/>
  <c r="O3852" i="7" s="1"/>
  <c r="P4395" i="7"/>
  <c r="Q4395" i="7" s="1"/>
  <c r="R4395" i="7" s="1"/>
  <c r="P2258" i="7"/>
  <c r="Q2258" i="7" s="1"/>
  <c r="R2258" i="7" s="1"/>
  <c r="P4358" i="7"/>
  <c r="Q4358" i="7" s="1"/>
  <c r="R4358" i="7" s="1"/>
  <c r="N3193" i="7"/>
  <c r="O3193" i="7" s="1"/>
  <c r="N3194" i="7"/>
  <c r="O3194" i="7" s="1"/>
  <c r="N3427" i="7"/>
  <c r="O3427" i="7" s="1"/>
  <c r="N3957" i="7"/>
  <c r="O3957" i="7" s="1"/>
  <c r="N4818" i="7"/>
  <c r="O4818" i="7" s="1"/>
  <c r="P3862" i="7"/>
  <c r="Q3862" i="7" s="1"/>
  <c r="R3862" i="7" s="1"/>
  <c r="P4018" i="7"/>
  <c r="Q4018" i="7" s="1"/>
  <c r="R4018" i="7" s="1"/>
  <c r="O1384" i="7"/>
  <c r="P1384" i="7" s="1"/>
  <c r="Q1384" i="7" s="1"/>
  <c r="R1384" i="7" s="1"/>
  <c r="O4909" i="7"/>
  <c r="P5620" i="7"/>
  <c r="Q5620" i="7" s="1"/>
  <c r="R5620" i="7" s="1"/>
  <c r="P6257" i="7"/>
  <c r="Q6257" i="7" s="1"/>
  <c r="R6257" i="7" s="1"/>
  <c r="P5323" i="7"/>
  <c r="Q5323" i="7" s="1"/>
  <c r="R5323" i="7" s="1"/>
  <c r="P5547" i="7"/>
  <c r="Q5547" i="7" s="1"/>
  <c r="R5547" i="7" s="1"/>
  <c r="P6110" i="7"/>
  <c r="Q6110" i="7" s="1"/>
  <c r="R6110" i="7" s="1"/>
  <c r="P5901" i="7"/>
  <c r="Q5901" i="7" s="1"/>
  <c r="R5901" i="7" s="1"/>
  <c r="P5147" i="7"/>
  <c r="Q5147" i="7" s="1"/>
  <c r="R5147" i="7" s="1"/>
  <c r="P5322" i="7"/>
  <c r="Q5322" i="7" s="1"/>
  <c r="R5322" i="7" s="1"/>
  <c r="P6216" i="7"/>
  <c r="Q6216" i="7" s="1"/>
  <c r="R6216" i="7" s="1"/>
  <c r="P5843" i="7"/>
  <c r="Q5843" i="7" s="1"/>
  <c r="R5843" i="7" s="1"/>
  <c r="P5914" i="7"/>
  <c r="Q5914" i="7" s="1"/>
  <c r="R5914" i="7" s="1"/>
  <c r="P4996" i="7"/>
  <c r="Q4996" i="7" s="1"/>
  <c r="R4996" i="7" s="1"/>
  <c r="P6122" i="7"/>
  <c r="Q6122" i="7" s="1"/>
  <c r="R6122" i="7" s="1"/>
  <c r="P5141" i="7"/>
  <c r="Q5141" i="7" s="1"/>
  <c r="R5141" i="7" s="1"/>
  <c r="P6296" i="7"/>
  <c r="Q6296" i="7" s="1"/>
  <c r="R6296" i="7" s="1"/>
  <c r="P6279" i="7"/>
  <c r="Q6279" i="7" s="1"/>
  <c r="R6279" i="7" s="1"/>
  <c r="P6356" i="7"/>
  <c r="Q6356" i="7" s="1"/>
  <c r="R6356" i="7" s="1"/>
  <c r="P6174" i="7"/>
  <c r="Q6174" i="7" s="1"/>
  <c r="R6174" i="7" s="1"/>
  <c r="P5048" i="7"/>
  <c r="Q5048" i="7" s="1"/>
  <c r="R5048" i="7" s="1"/>
  <c r="P5780" i="7"/>
  <c r="Q5780" i="7" s="1"/>
  <c r="R5780" i="7" s="1"/>
  <c r="P5638" i="7"/>
  <c r="Q5638" i="7" s="1"/>
  <c r="R5638" i="7" s="1"/>
  <c r="P5621" i="7"/>
  <c r="Q5621" i="7" s="1"/>
  <c r="R5621" i="7" s="1"/>
  <c r="P5762" i="7"/>
  <c r="Q5762" i="7" s="1"/>
  <c r="R5762" i="7" s="1"/>
  <c r="P6195" i="7"/>
  <c r="Q6195" i="7" s="1"/>
  <c r="R6195" i="7" s="1"/>
  <c r="P5871" i="7"/>
  <c r="Q5871" i="7" s="1"/>
  <c r="R5871" i="7" s="1"/>
  <c r="N5599" i="7"/>
  <c r="O5599" i="7" s="1"/>
  <c r="N5795" i="7"/>
  <c r="O5795" i="7" s="1"/>
  <c r="N5761" i="7"/>
  <c r="O5761" i="7" s="1"/>
  <c r="N5902" i="7"/>
  <c r="O5902" i="7" s="1"/>
  <c r="N5872" i="7"/>
  <c r="O5872" i="7" s="1"/>
  <c r="N5142" i="7"/>
  <c r="O5142" i="7" s="1"/>
  <c r="P6336" i="7"/>
  <c r="Q6336" i="7" s="1"/>
  <c r="R6336" i="7" s="1"/>
  <c r="P6247" i="7"/>
  <c r="Q6247" i="7" s="1"/>
  <c r="R6247" i="7" s="1"/>
  <c r="P6355" i="7"/>
  <c r="Q6355" i="7" s="1"/>
  <c r="R6355" i="7" s="1"/>
  <c r="P5029" i="7"/>
  <c r="Q5029" i="7" s="1"/>
  <c r="R5029" i="7" s="1"/>
  <c r="P4909" i="7"/>
  <c r="Q4909" i="7" s="1"/>
  <c r="R4909" i="7" s="1"/>
  <c r="P6383" i="7"/>
  <c r="Q6383" i="7" s="1"/>
  <c r="R6383" i="7" s="1"/>
  <c r="N4908" i="7"/>
  <c r="O4908" i="7" s="1"/>
  <c r="N5964" i="7"/>
  <c r="O5964" i="7" s="1"/>
  <c r="N5852" i="7"/>
  <c r="O5852" i="7" s="1"/>
  <c r="N5796" i="7"/>
  <c r="O5796" i="7" s="1"/>
  <c r="N6248" i="7"/>
  <c r="O6248" i="7" s="1"/>
  <c r="N4997" i="7"/>
  <c r="O4997" i="7" s="1"/>
  <c r="N5853" i="7"/>
  <c r="O5853" i="7" s="1"/>
  <c r="P6014" i="7"/>
  <c r="Q6014" i="7" s="1"/>
  <c r="R6014" i="7" s="1"/>
  <c r="P6196" i="7"/>
  <c r="Q6196" i="7" s="1"/>
  <c r="R6196" i="7" s="1"/>
  <c r="N5932" i="7"/>
  <c r="O5932" i="7" s="1"/>
  <c r="N5826" i="7"/>
  <c r="O5826" i="7" s="1"/>
  <c r="N5600" i="7"/>
  <c r="O5600" i="7" s="1"/>
  <c r="N5146" i="7"/>
  <c r="O5146" i="7" s="1"/>
  <c r="N6101" i="7"/>
  <c r="O6101" i="7" s="1"/>
  <c r="N6241" i="7"/>
  <c r="O6241" i="7" s="1"/>
  <c r="N6142" i="7"/>
  <c r="O6142" i="7" s="1"/>
  <c r="N5844" i="7"/>
  <c r="O5844" i="7" s="1"/>
  <c r="N6297" i="7"/>
  <c r="O6297" i="7" s="1"/>
  <c r="N5064" i="7"/>
  <c r="O5064" i="7" s="1"/>
  <c r="N6109" i="7"/>
  <c r="O6109" i="7" s="1"/>
  <c r="P6290" i="7"/>
  <c r="Q6290" i="7" s="1"/>
  <c r="R6290" i="7" s="1"/>
  <c r="P5913" i="7"/>
  <c r="Q5913" i="7" s="1"/>
  <c r="R5913" i="7" s="1"/>
  <c r="N5030" i="7"/>
  <c r="O5030" i="7" s="1"/>
  <c r="N6141" i="7"/>
  <c r="O6141" i="7" s="1"/>
  <c r="N6382" i="7"/>
  <c r="O6382" i="7" s="1"/>
  <c r="N6062" i="7"/>
  <c r="O6062" i="7" s="1"/>
  <c r="N6415" i="7"/>
  <c r="O6415" i="7" s="1"/>
  <c r="N5637" i="7"/>
  <c r="O5637" i="7" s="1"/>
  <c r="N6337" i="7"/>
  <c r="O6337" i="7" s="1"/>
  <c r="P6015" i="7"/>
  <c r="Q6015" i="7" s="1"/>
  <c r="R6015" i="7" s="1"/>
  <c r="P5963" i="7"/>
  <c r="Q5963" i="7" s="1"/>
  <c r="R5963" i="7" s="1"/>
  <c r="N5931" i="7"/>
  <c r="O5931" i="7" s="1"/>
  <c r="N6121" i="7"/>
  <c r="O6121" i="7" s="1"/>
  <c r="N5403" i="7"/>
  <c r="O5403" i="7" s="1"/>
  <c r="N5100" i="7"/>
  <c r="O5100" i="7" s="1"/>
  <c r="N5825" i="7"/>
  <c r="O5825" i="7" s="1"/>
  <c r="N6175" i="7"/>
  <c r="O6175" i="7" s="1"/>
  <c r="P5778" i="7"/>
  <c r="Q5778" i="7" s="1"/>
  <c r="R5778" i="7" s="1"/>
  <c r="O5616" i="7"/>
  <c r="P5616" i="7" s="1"/>
  <c r="Q5616" i="7" s="1"/>
  <c r="R5616" i="7" s="1"/>
  <c r="O335" i="7"/>
  <c r="P335" i="7" s="1"/>
  <c r="Q335" i="7" s="1"/>
  <c r="R335" i="7" s="1"/>
  <c r="O1256" i="7"/>
  <c r="P1256" i="7" s="1"/>
  <c r="Q1256" i="7" s="1"/>
  <c r="R1256" i="7" s="1"/>
  <c r="O3967" i="7"/>
  <c r="P3967" i="7" s="1"/>
  <c r="Q3967" i="7" s="1"/>
  <c r="R3967" i="7" s="1"/>
  <c r="O2346" i="7"/>
  <c r="P2346" i="7" s="1"/>
  <c r="Q2346" i="7" s="1"/>
  <c r="R2346" i="7" s="1"/>
  <c r="O3622" i="7"/>
  <c r="P3622" i="7" s="1"/>
  <c r="Q3622" i="7" s="1"/>
  <c r="R3622" i="7" s="1"/>
  <c r="P5598" i="7"/>
  <c r="Q5598" i="7" s="1"/>
  <c r="R5598" i="7" s="1"/>
  <c r="P6100" i="7"/>
  <c r="Q6100" i="7" s="1"/>
  <c r="R6100" i="7" s="1"/>
  <c r="P6239" i="7"/>
  <c r="Q6239" i="7" s="1"/>
  <c r="R6239" i="7" s="1"/>
  <c r="P4595" i="7"/>
  <c r="Q4595" i="7" s="1"/>
  <c r="R4595" i="7" s="1"/>
  <c r="P4678" i="7"/>
  <c r="Q4678" i="7" s="1"/>
  <c r="R4678" i="7" s="1"/>
  <c r="P4393" i="7"/>
  <c r="Q4393" i="7" s="1"/>
  <c r="R4393" i="7" s="1"/>
  <c r="P5912" i="7"/>
  <c r="Q5912" i="7" s="1"/>
  <c r="R5912" i="7" s="1"/>
  <c r="P5545" i="7"/>
  <c r="Q5545" i="7" s="1"/>
  <c r="R5545" i="7" s="1"/>
  <c r="P6061" i="7"/>
  <c r="Q6061" i="7" s="1"/>
  <c r="R6061" i="7" s="1"/>
  <c r="P6255" i="7"/>
  <c r="Q6255" i="7" s="1"/>
  <c r="R6255" i="7" s="1"/>
  <c r="O1828" i="7"/>
  <c r="P1828" i="7" s="1"/>
  <c r="Q1828" i="7" s="1"/>
  <c r="R1828" i="7" s="1"/>
  <c r="O3506" i="7"/>
  <c r="P3506" i="7" s="1"/>
  <c r="Q3506" i="7" s="1"/>
  <c r="R3506" i="7" s="1"/>
  <c r="O82" i="7"/>
  <c r="P82" i="7" s="1"/>
  <c r="Q82" i="7" s="1"/>
  <c r="R82" i="7" s="1"/>
  <c r="O99" i="7"/>
  <c r="P99" i="7" s="1"/>
  <c r="Q99" i="7" s="1"/>
  <c r="R99" i="7" s="1"/>
  <c r="O2486" i="7"/>
  <c r="P2486" i="7" s="1"/>
  <c r="Q2486" i="7" s="1"/>
  <c r="R2486" i="7" s="1"/>
  <c r="O2198" i="7"/>
  <c r="P2198" i="7" s="1"/>
  <c r="Q2198" i="7" s="1"/>
  <c r="R2198" i="7" s="1"/>
  <c r="P5988" i="7"/>
  <c r="Q5988" i="7" s="1"/>
  <c r="R5988" i="7" s="1"/>
  <c r="P6215" i="7"/>
  <c r="Q6215" i="7" s="1"/>
  <c r="R6215" i="7" s="1"/>
  <c r="P6266" i="7"/>
  <c r="Q6266" i="7" s="1"/>
  <c r="R6266" i="7" s="1"/>
  <c r="P6381" i="7"/>
  <c r="Q6381" i="7" s="1"/>
  <c r="R6381" i="7" s="1"/>
  <c r="P4551" i="7"/>
  <c r="Q4551" i="7" s="1"/>
  <c r="R4551" i="7" s="1"/>
  <c r="P3749" i="7"/>
  <c r="Q3749" i="7" s="1"/>
  <c r="R3749" i="7" s="1"/>
  <c r="P6335" i="7"/>
  <c r="Q6335" i="7" s="1"/>
  <c r="R6335" i="7" s="1"/>
  <c r="P4995" i="7"/>
  <c r="Q4995" i="7" s="1"/>
  <c r="R4995" i="7" s="1"/>
  <c r="P6295" i="7"/>
  <c r="Q6295" i="7" s="1"/>
  <c r="R6295" i="7" s="1"/>
  <c r="N2446" i="7"/>
  <c r="O2446" i="7" s="1"/>
  <c r="P2446" i="7" s="1"/>
  <c r="Q2446" i="7" s="1"/>
  <c r="R2446" i="7" s="1"/>
  <c r="O876" i="7"/>
  <c r="P876" i="7" s="1"/>
  <c r="Q876" i="7" s="1"/>
  <c r="R876" i="7" s="1"/>
  <c r="O1946" i="7"/>
  <c r="P1946" i="7" s="1"/>
  <c r="Q1946" i="7" s="1"/>
  <c r="R1946" i="7" s="1"/>
  <c r="P6289" i="7"/>
  <c r="Q6289" i="7" s="1"/>
  <c r="R6289" i="7" s="1"/>
  <c r="P5099" i="7"/>
  <c r="Q5099" i="7" s="1"/>
  <c r="R5099" i="7" s="1"/>
  <c r="P6013" i="7"/>
  <c r="Q6013" i="7" s="1"/>
  <c r="R6013" i="7" s="1"/>
  <c r="N3779" i="7"/>
  <c r="O3779" i="7" s="1"/>
  <c r="N5028" i="7"/>
  <c r="O5028" i="7" s="1"/>
  <c r="P3955" i="7"/>
  <c r="Q3955" i="7" s="1"/>
  <c r="R3955" i="7" s="1"/>
  <c r="P6278" i="7"/>
  <c r="Q6278" i="7" s="1"/>
  <c r="R6278" i="7" s="1"/>
  <c r="N4340" i="7"/>
  <c r="O4340" i="7" s="1"/>
  <c r="P4340" i="7" s="1"/>
  <c r="Q4340" i="7" s="1"/>
  <c r="R4340" i="7" s="1"/>
  <c r="N6302" i="7"/>
  <c r="O6302" i="7" s="1"/>
  <c r="P6302" i="7" s="1"/>
  <c r="Q6302" i="7" s="1"/>
  <c r="R6302" i="7" s="1"/>
  <c r="O3097" i="7"/>
  <c r="P3097" i="7" s="1"/>
  <c r="Q3097" i="7" s="1"/>
  <c r="R3097" i="7" s="1"/>
  <c r="N2322" i="7"/>
  <c r="O2322" i="7" s="1"/>
  <c r="P2322" i="7" s="1"/>
  <c r="Q2322" i="7" s="1"/>
  <c r="R2322" i="7" s="1"/>
  <c r="N6328" i="7"/>
  <c r="O6328" i="7" s="1"/>
  <c r="P6328" i="7" s="1"/>
  <c r="Q6328" i="7" s="1"/>
  <c r="R6328" i="7" s="1"/>
  <c r="N363" i="7"/>
  <c r="O363" i="7" s="1"/>
  <c r="O3093" i="7"/>
  <c r="P3093" i="7" s="1"/>
  <c r="Q3093" i="7" s="1"/>
  <c r="R3093" i="7" s="1"/>
  <c r="N3394" i="7"/>
  <c r="O3394" i="7" s="1"/>
  <c r="P3394" i="7" s="1"/>
  <c r="Q3394" i="7" s="1"/>
  <c r="R3394" i="7" s="1"/>
  <c r="N3109" i="7"/>
  <c r="O3109" i="7" s="1"/>
  <c r="P3109" i="7" s="1"/>
  <c r="Q3109" i="7" s="1"/>
  <c r="R3109" i="7" s="1"/>
  <c r="N4343" i="7"/>
  <c r="O4343" i="7" s="1"/>
  <c r="P4343" i="7" s="1"/>
  <c r="Q4343" i="7" s="1"/>
  <c r="R4343" i="7" s="1"/>
  <c r="O1304" i="7"/>
  <c r="P1304" i="7" s="1"/>
  <c r="Q1304" i="7" s="1"/>
  <c r="R1304" i="7" s="1"/>
  <c r="O2925" i="7"/>
  <c r="P2925" i="7" s="1"/>
  <c r="Q2925" i="7" s="1"/>
  <c r="R2925" i="7" s="1"/>
  <c r="N4636" i="7"/>
  <c r="O4636" i="7" s="1"/>
  <c r="P4636" i="7" s="1"/>
  <c r="Q4636" i="7" s="1"/>
  <c r="R4636" i="7" s="1"/>
  <c r="N581" i="7"/>
  <c r="O581" i="7" s="1"/>
  <c r="P581" i="7" s="1"/>
  <c r="Q581" i="7" s="1"/>
  <c r="R581" i="7" s="1"/>
  <c r="N334" i="7"/>
  <c r="O334" i="7" s="1"/>
  <c r="P334" i="7" s="1"/>
  <c r="Q334" i="7" s="1"/>
  <c r="R334" i="7" s="1"/>
  <c r="N5816" i="7"/>
  <c r="O5816" i="7" s="1"/>
  <c r="P5816" i="7" s="1"/>
  <c r="Q5816" i="7" s="1"/>
  <c r="R5816" i="7" s="1"/>
  <c r="N5367" i="7"/>
  <c r="O5367" i="7" s="1"/>
  <c r="P5367" i="7" s="1"/>
  <c r="Q5367" i="7" s="1"/>
  <c r="R5367" i="7" s="1"/>
  <c r="N5104" i="7"/>
  <c r="O5104" i="7" s="1"/>
  <c r="P5104" i="7" s="1"/>
  <c r="Q5104" i="7" s="1"/>
  <c r="R5104" i="7" s="1"/>
  <c r="N4557" i="7"/>
  <c r="O4557" i="7" s="1"/>
  <c r="P4557" i="7" s="1"/>
  <c r="Q4557" i="7" s="1"/>
  <c r="R4557" i="7" s="1"/>
  <c r="O5409" i="7"/>
  <c r="P5409" i="7" s="1"/>
  <c r="Q5409" i="7" s="1"/>
  <c r="R5409" i="7" s="1"/>
  <c r="N3794" i="7"/>
  <c r="O3794" i="7" s="1"/>
  <c r="P3794" i="7" s="1"/>
  <c r="Q3794" i="7" s="1"/>
  <c r="R3794" i="7" s="1"/>
  <c r="N4015" i="7"/>
  <c r="O4015" i="7" s="1"/>
  <c r="P4015" i="7" s="1"/>
  <c r="Q4015" i="7" s="1"/>
  <c r="R4015" i="7" s="1"/>
  <c r="O3903" i="7"/>
  <c r="P3903" i="7" s="1"/>
  <c r="Q3903" i="7" s="1"/>
  <c r="R3903" i="7" s="1"/>
  <c r="N3907" i="7"/>
  <c r="O3907" i="7" s="1"/>
  <c r="O2849" i="7"/>
  <c r="P2849" i="7" s="1"/>
  <c r="Q2849" i="7" s="1"/>
  <c r="R2849" i="7" s="1"/>
  <c r="N4705" i="7"/>
  <c r="O4705" i="7" s="1"/>
  <c r="P4705" i="7" s="1"/>
  <c r="Q4705" i="7" s="1"/>
  <c r="R4705" i="7" s="1"/>
  <c r="O3562" i="7"/>
  <c r="P3562" i="7" s="1"/>
  <c r="Q3562" i="7" s="1"/>
  <c r="R3562" i="7" s="1"/>
  <c r="N3868" i="7"/>
  <c r="O3868" i="7" s="1"/>
  <c r="P3868" i="7" s="1"/>
  <c r="Q3868" i="7" s="1"/>
  <c r="R3868" i="7" s="1"/>
  <c r="O5317" i="7"/>
  <c r="P5317" i="7" s="1"/>
  <c r="Q5317" i="7" s="1"/>
  <c r="R5317" i="7" s="1"/>
  <c r="N4475" i="7"/>
  <c r="O4475" i="7" s="1"/>
  <c r="P4475" i="7" s="1"/>
  <c r="Q4475" i="7" s="1"/>
  <c r="R4475" i="7" s="1"/>
  <c r="O1048" i="7"/>
  <c r="P1048" i="7" s="1"/>
  <c r="Q1048" i="7" s="1"/>
  <c r="R1048" i="7" s="1"/>
  <c r="O3526" i="7"/>
  <c r="P3526" i="7" s="1"/>
  <c r="Q3526" i="7" s="1"/>
  <c r="R3526" i="7" s="1"/>
  <c r="O3826" i="7"/>
  <c r="P3826" i="7" s="1"/>
  <c r="Q3826" i="7" s="1"/>
  <c r="R3826" i="7" s="1"/>
  <c r="O4721" i="7"/>
  <c r="P4721" i="7" s="1"/>
  <c r="Q4721" i="7" s="1"/>
  <c r="R4721" i="7" s="1"/>
  <c r="N5271" i="7"/>
  <c r="O5271" i="7" s="1"/>
  <c r="P5271" i="7" s="1"/>
  <c r="Q5271" i="7" s="1"/>
  <c r="R5271" i="7" s="1"/>
  <c r="N1064" i="7"/>
  <c r="O1064" i="7" s="1"/>
  <c r="P1064" i="7" s="1"/>
  <c r="Q1064" i="7" s="1"/>
  <c r="R1064" i="7" s="1"/>
  <c r="O1874" i="7"/>
  <c r="P1874" i="7" s="1"/>
  <c r="Q1874" i="7" s="1"/>
  <c r="R1874" i="7" s="1"/>
  <c r="N6211" i="7"/>
  <c r="O6211" i="7" s="1"/>
  <c r="P6211" i="7" s="1"/>
  <c r="Q6211" i="7" s="1"/>
  <c r="R6211" i="7" s="1"/>
  <c r="N1406" i="7"/>
  <c r="O1406" i="7" s="1"/>
  <c r="P1406" i="7" s="1"/>
  <c r="Q1406" i="7" s="1"/>
  <c r="R1406" i="7" s="1"/>
  <c r="N4601" i="7"/>
  <c r="O4601" i="7" s="1"/>
  <c r="P4601" i="7" s="1"/>
  <c r="Q4601" i="7" s="1"/>
  <c r="R4601" i="7" s="1"/>
  <c r="N2068" i="7"/>
  <c r="O2068" i="7" s="1"/>
  <c r="P2068" i="7" s="1"/>
  <c r="Q2068" i="7" s="1"/>
  <c r="R2068" i="7" s="1"/>
  <c r="O2482" i="7"/>
  <c r="P2482" i="7" s="1"/>
  <c r="Q2482" i="7" s="1"/>
  <c r="R2482" i="7" s="1"/>
  <c r="O2506" i="7"/>
  <c r="P2506" i="7" s="1"/>
  <c r="Q2506" i="7" s="1"/>
  <c r="R2506" i="7" s="1"/>
  <c r="O3686" i="7"/>
  <c r="P3686" i="7" s="1"/>
  <c r="Q3686" i="7" s="1"/>
  <c r="R3686" i="7" s="1"/>
  <c r="N6306" i="7"/>
  <c r="O6306" i="7" s="1"/>
  <c r="P6306" i="7" s="1"/>
  <c r="Q6306" i="7" s="1"/>
  <c r="R6306" i="7" s="1"/>
  <c r="N286" i="7"/>
  <c r="O286" i="7" s="1"/>
  <c r="P286" i="7" s="1"/>
  <c r="Q286" i="7" s="1"/>
  <c r="R286" i="7" s="1"/>
  <c r="N5714" i="7"/>
  <c r="O5714" i="7" s="1"/>
  <c r="P5714" i="7" s="1"/>
  <c r="Q5714" i="7" s="1"/>
  <c r="R5714" i="7" s="1"/>
  <c r="O3762" i="7"/>
  <c r="P3762" i="7" s="1"/>
  <c r="Q3762" i="7" s="1"/>
  <c r="R3762" i="7" s="1"/>
  <c r="O2432" i="7"/>
  <c r="P2432" i="7" s="1"/>
  <c r="Q2432" i="7" s="1"/>
  <c r="R2432" i="7" s="1"/>
  <c r="N1894" i="7"/>
  <c r="O1894" i="7" s="1"/>
  <c r="P1894" i="7" s="1"/>
  <c r="Q1894" i="7" s="1"/>
  <c r="R1894" i="7" s="1"/>
  <c r="O3009" i="7"/>
  <c r="P3009" i="7" s="1"/>
  <c r="Q3009" i="7" s="1"/>
  <c r="R3009" i="7" s="1"/>
  <c r="N2354" i="7"/>
  <c r="O2354" i="7" s="1"/>
  <c r="P2354" i="7" s="1"/>
  <c r="Q2354" i="7" s="1"/>
  <c r="R2354" i="7" s="1"/>
  <c r="N2977" i="7"/>
  <c r="O2977" i="7" s="1"/>
  <c r="P2977" i="7" s="1"/>
  <c r="Q2977" i="7" s="1"/>
  <c r="R2977" i="7" s="1"/>
  <c r="N3634" i="7"/>
  <c r="O3634" i="7" s="1"/>
  <c r="P3634" i="7" s="1"/>
  <c r="Q3634" i="7" s="1"/>
  <c r="R3634" i="7" s="1"/>
  <c r="N2170" i="7"/>
  <c r="O2170" i="7" s="1"/>
  <c r="P2170" i="7" s="1"/>
  <c r="Q2170" i="7" s="1"/>
  <c r="R2170" i="7" s="1"/>
  <c r="P5401" i="7"/>
  <c r="Q5401" i="7" s="1"/>
  <c r="R5401" i="7" s="1"/>
  <c r="P5962" i="7"/>
  <c r="Q5962" i="7" s="1"/>
  <c r="R5962" i="7" s="1"/>
  <c r="P5636" i="7"/>
  <c r="Q5636" i="7" s="1"/>
  <c r="R5636" i="7" s="1"/>
  <c r="P3851" i="7"/>
  <c r="Q3851" i="7" s="1"/>
  <c r="R3851" i="7" s="1"/>
  <c r="P6354" i="7"/>
  <c r="Q6354" i="7" s="1"/>
  <c r="R6354" i="7" s="1"/>
  <c r="N3766" i="7"/>
  <c r="O3766" i="7" s="1"/>
  <c r="N4753" i="7"/>
  <c r="O4753" i="7" s="1"/>
  <c r="N6194" i="7"/>
  <c r="O6194" i="7" s="1"/>
  <c r="N5145" i="7"/>
  <c r="O5145" i="7" s="1"/>
  <c r="N3663" i="7"/>
  <c r="O3663" i="7" s="1"/>
  <c r="N6414" i="7"/>
  <c r="O6414" i="7" s="1"/>
  <c r="N4356" i="7"/>
  <c r="O4356" i="7" s="1"/>
  <c r="P5760" i="7"/>
  <c r="Q5760" i="7" s="1"/>
  <c r="R5760" i="7" s="1"/>
  <c r="P5794" i="7"/>
  <c r="Q5794" i="7" s="1"/>
  <c r="R5794" i="7" s="1"/>
  <c r="P5941" i="7"/>
  <c r="Q5941" i="7" s="1"/>
  <c r="R5941" i="7" s="1"/>
  <c r="N5842" i="7"/>
  <c r="O5842" i="7" s="1"/>
  <c r="N5062" i="7"/>
  <c r="O5062" i="7" s="1"/>
  <c r="N5140" i="7"/>
  <c r="O5140" i="7" s="1"/>
  <c r="P5047" i="7"/>
  <c r="Q5047" i="7" s="1"/>
  <c r="R5047" i="7" s="1"/>
  <c r="P5870" i="7"/>
  <c r="Q5870" i="7" s="1"/>
  <c r="R5870" i="7" s="1"/>
  <c r="N5824" i="7"/>
  <c r="O5824" i="7" s="1"/>
  <c r="P4907" i="7"/>
  <c r="Q4907" i="7" s="1"/>
  <c r="R4907" i="7" s="1"/>
  <c r="P5619" i="7"/>
  <c r="Q5619" i="7" s="1"/>
  <c r="R5619" i="7" s="1"/>
  <c r="P5930" i="7"/>
  <c r="Q5930" i="7" s="1"/>
  <c r="R5930" i="7" s="1"/>
  <c r="N3162" i="7"/>
  <c r="O3162" i="7" s="1"/>
  <c r="P3162" i="7" s="1"/>
  <c r="Q3162" i="7" s="1"/>
  <c r="R3162" i="7" s="1"/>
  <c r="P6115" i="7"/>
  <c r="Q6115" i="7" s="1"/>
  <c r="R6115" i="7" s="1"/>
  <c r="P6147" i="7"/>
  <c r="Q6147" i="7" s="1"/>
  <c r="R6147" i="7" s="1"/>
  <c r="P6179" i="7"/>
  <c r="Q6179" i="7" s="1"/>
  <c r="R6179" i="7" s="1"/>
  <c r="P6163" i="7"/>
  <c r="Q6163" i="7" s="1"/>
  <c r="R6163" i="7" s="1"/>
  <c r="P5415" i="7"/>
  <c r="Q5415" i="7" s="1"/>
  <c r="R5415" i="7" s="1"/>
  <c r="P6149" i="7"/>
  <c r="Q6149" i="7" s="1"/>
  <c r="R6149" i="7" s="1"/>
  <c r="P3059" i="7"/>
  <c r="Q3059" i="7" s="1"/>
  <c r="R3059" i="7" s="1"/>
  <c r="P905" i="7"/>
  <c r="Q905" i="7" s="1"/>
  <c r="R905" i="7" s="1"/>
  <c r="P5156" i="7"/>
  <c r="Q5156" i="7" s="1"/>
  <c r="R5156" i="7" s="1"/>
  <c r="P5120" i="7"/>
  <c r="Q5120" i="7" s="1"/>
  <c r="R5120" i="7" s="1"/>
  <c r="P2951" i="7"/>
  <c r="Q2951" i="7" s="1"/>
  <c r="R2951" i="7" s="1"/>
  <c r="P2935" i="7"/>
  <c r="Q2935" i="7" s="1"/>
  <c r="R2935" i="7" s="1"/>
  <c r="P4826" i="7"/>
  <c r="Q4826" i="7" s="1"/>
  <c r="R4826" i="7" s="1"/>
  <c r="P797" i="7"/>
  <c r="Q797" i="7" s="1"/>
  <c r="R797" i="7" s="1"/>
  <c r="P4808" i="7"/>
  <c r="Q4808" i="7" s="1"/>
  <c r="R4808" i="7" s="1"/>
  <c r="P4764" i="7"/>
  <c r="Q4764" i="7" s="1"/>
  <c r="R4764" i="7" s="1"/>
  <c r="P3132" i="7"/>
  <c r="Q3132" i="7" s="1"/>
  <c r="R3132" i="7" s="1"/>
  <c r="P4749" i="7"/>
  <c r="Q4749" i="7" s="1"/>
  <c r="R4749" i="7" s="1"/>
  <c r="P1049" i="7"/>
  <c r="Q1049" i="7" s="1"/>
  <c r="R1049" i="7" s="1"/>
  <c r="P3247" i="7"/>
  <c r="Q3247" i="7" s="1"/>
  <c r="R3247" i="7" s="1"/>
  <c r="P4436" i="7"/>
  <c r="Q4436" i="7" s="1"/>
  <c r="R4436" i="7" s="1"/>
  <c r="P3635" i="7"/>
  <c r="Q3635" i="7" s="1"/>
  <c r="R3635" i="7" s="1"/>
  <c r="P4400" i="7"/>
  <c r="Q4400" i="7" s="1"/>
  <c r="R4400" i="7" s="1"/>
  <c r="P1169" i="7"/>
  <c r="Q1169" i="7" s="1"/>
  <c r="R1169" i="7" s="1"/>
  <c r="P4184" i="7"/>
  <c r="Q4184" i="7" s="1"/>
  <c r="R4184" i="7" s="1"/>
  <c r="P1201" i="7"/>
  <c r="Q1201" i="7" s="1"/>
  <c r="R1201" i="7" s="1"/>
  <c r="P2995" i="7"/>
  <c r="Q2995" i="7" s="1"/>
  <c r="R2995" i="7" s="1"/>
  <c r="P6117" i="7"/>
  <c r="Q6117" i="7" s="1"/>
  <c r="R6117" i="7" s="1"/>
  <c r="P6113" i="7"/>
  <c r="Q6113" i="7" s="1"/>
  <c r="R6113" i="7" s="1"/>
  <c r="P989" i="7"/>
  <c r="Q989" i="7" s="1"/>
  <c r="R989" i="7" s="1"/>
  <c r="P1844" i="7"/>
  <c r="Q1844" i="7" s="1"/>
  <c r="R1844" i="7" s="1"/>
  <c r="P3619" i="7"/>
  <c r="Q3619" i="7" s="1"/>
  <c r="R3619" i="7" s="1"/>
  <c r="P1245" i="7"/>
  <c r="Q1245" i="7" s="1"/>
  <c r="R1245" i="7" s="1"/>
  <c r="P1972" i="7"/>
  <c r="Q1972" i="7" s="1"/>
  <c r="R1972" i="7" s="1"/>
  <c r="P921" i="7"/>
  <c r="Q921" i="7" s="1"/>
  <c r="R921" i="7" s="1"/>
  <c r="P4172" i="7"/>
  <c r="Q4172" i="7" s="1"/>
  <c r="R4172" i="7" s="1"/>
  <c r="P1257" i="7"/>
  <c r="Q1257" i="7" s="1"/>
  <c r="R1257" i="7" s="1"/>
  <c r="P1117" i="7"/>
  <c r="Q1117" i="7" s="1"/>
  <c r="R1117" i="7" s="1"/>
  <c r="P3294" i="7"/>
  <c r="Q3294" i="7" s="1"/>
  <c r="R3294" i="7" s="1"/>
  <c r="P829" i="7"/>
  <c r="Q829" i="7" s="1"/>
  <c r="R829" i="7" s="1"/>
  <c r="P2424" i="7"/>
  <c r="Q2424" i="7" s="1"/>
  <c r="R2424" i="7" s="1"/>
  <c r="P3246" i="7"/>
  <c r="Q3246" i="7" s="1"/>
  <c r="R3246" i="7" s="1"/>
  <c r="P3347" i="7"/>
  <c r="Q3347" i="7" s="1"/>
  <c r="R3347" i="7" s="1"/>
  <c r="P3647" i="7"/>
  <c r="Q3647" i="7" s="1"/>
  <c r="R3647" i="7" s="1"/>
  <c r="P2380" i="7"/>
  <c r="Q2380" i="7" s="1"/>
  <c r="R2380" i="7" s="1"/>
  <c r="P585" i="7"/>
  <c r="Q585" i="7" s="1"/>
  <c r="R585" i="7" s="1"/>
  <c r="P4049" i="7"/>
  <c r="Q4049" i="7" s="1"/>
  <c r="R4049" i="7" s="1"/>
  <c r="P6411" i="7"/>
  <c r="Q6411" i="7" s="1"/>
  <c r="R6411" i="7" s="1"/>
  <c r="P3507" i="7"/>
  <c r="Q3507" i="7" s="1"/>
  <c r="R3507" i="7" s="1"/>
  <c r="P4567" i="7"/>
  <c r="Q4567" i="7" s="1"/>
  <c r="R4567" i="7" s="1"/>
  <c r="P3188" i="7"/>
  <c r="Q3188" i="7" s="1"/>
  <c r="R3188" i="7" s="1"/>
  <c r="P2919" i="7"/>
  <c r="Q2919" i="7" s="1"/>
  <c r="R2919" i="7" s="1"/>
  <c r="P885" i="7"/>
  <c r="Q885" i="7" s="1"/>
  <c r="R885" i="7" s="1"/>
  <c r="P2600" i="7"/>
  <c r="Q2600" i="7" s="1"/>
  <c r="R2600" i="7" s="1"/>
  <c r="P3455" i="7"/>
  <c r="Q3455" i="7" s="1"/>
  <c r="R3455" i="7" s="1"/>
  <c r="P5752" i="7"/>
  <c r="Q5752" i="7" s="1"/>
  <c r="R5752" i="7" s="1"/>
  <c r="P1321" i="7"/>
  <c r="Q1321" i="7" s="1"/>
  <c r="R1321" i="7" s="1"/>
  <c r="P3339" i="7"/>
  <c r="Q3339" i="7" s="1"/>
  <c r="R3339" i="7" s="1"/>
  <c r="P4065" i="7"/>
  <c r="Q4065" i="7" s="1"/>
  <c r="R4065" i="7" s="1"/>
  <c r="P3258" i="7"/>
  <c r="Q3258" i="7" s="1"/>
  <c r="R3258" i="7" s="1"/>
  <c r="P35" i="7"/>
  <c r="Q35" i="7" s="1"/>
  <c r="R35" i="7" s="1"/>
  <c r="P6265" i="7"/>
  <c r="Q6265" i="7" s="1"/>
  <c r="R6265" i="7" s="1"/>
  <c r="P2408" i="7"/>
  <c r="Q2408" i="7" s="1"/>
  <c r="R2408" i="7" s="1"/>
  <c r="P129" i="7"/>
  <c r="Q129" i="7" s="1"/>
  <c r="R129" i="7" s="1"/>
  <c r="P3275" i="7"/>
  <c r="Q3275" i="7" s="1"/>
  <c r="R3275" i="7" s="1"/>
  <c r="P2028" i="7"/>
  <c r="Q2028" i="7" s="1"/>
  <c r="R2028" i="7" s="1"/>
  <c r="P1097" i="7"/>
  <c r="Q1097" i="7" s="1"/>
  <c r="R1097" i="7" s="1"/>
  <c r="P2596" i="7"/>
  <c r="Q2596" i="7" s="1"/>
  <c r="R2596" i="7" s="1"/>
  <c r="P4276" i="7"/>
  <c r="Q4276" i="7" s="1"/>
  <c r="R4276" i="7" s="1"/>
  <c r="P2396" i="7"/>
  <c r="Q2396" i="7" s="1"/>
  <c r="R2396" i="7" s="1"/>
  <c r="P957" i="7"/>
  <c r="Q957" i="7" s="1"/>
  <c r="R957" i="7" s="1"/>
  <c r="P1872" i="7"/>
  <c r="Q1872" i="7" s="1"/>
  <c r="R1872" i="7" s="1"/>
  <c r="P3691" i="7"/>
  <c r="Q3691" i="7" s="1"/>
  <c r="R3691" i="7" s="1"/>
  <c r="P673" i="7"/>
  <c r="Q673" i="7" s="1"/>
  <c r="R673" i="7" s="1"/>
  <c r="P5944" i="7"/>
  <c r="Q5944" i="7" s="1"/>
  <c r="R5944" i="7" s="1"/>
  <c r="P5672" i="7"/>
  <c r="Q5672" i="7" s="1"/>
  <c r="R5672" i="7" s="1"/>
  <c r="P4380" i="7"/>
  <c r="Q4380" i="7" s="1"/>
  <c r="R4380" i="7" s="1"/>
  <c r="P3306" i="7"/>
  <c r="Q3306" i="7" s="1"/>
  <c r="R3306" i="7" s="1"/>
  <c r="P3395" i="7"/>
  <c r="Q3395" i="7" s="1"/>
  <c r="R3395" i="7" s="1"/>
  <c r="P2648" i="7"/>
  <c r="Q2648" i="7" s="1"/>
  <c r="R2648" i="7" s="1"/>
  <c r="P2584" i="7"/>
  <c r="Q2584" i="7" s="1"/>
  <c r="R2584" i="7" s="1"/>
  <c r="P4629" i="7"/>
  <c r="Q4629" i="7" s="1"/>
  <c r="R4629" i="7" s="1"/>
  <c r="P2296" i="7"/>
  <c r="Q2296" i="7" s="1"/>
  <c r="R2296" i="7" s="1"/>
  <c r="P3344" i="7"/>
  <c r="Q3344" i="7" s="1"/>
  <c r="R3344" i="7" s="1"/>
  <c r="P3735" i="7"/>
  <c r="Q3735" i="7" s="1"/>
  <c r="R3735" i="7" s="1"/>
  <c r="P4124" i="7"/>
  <c r="Q4124" i="7" s="1"/>
  <c r="R4124" i="7" s="1"/>
  <c r="P1992" i="7"/>
  <c r="Q1992" i="7" s="1"/>
  <c r="R1992" i="7" s="1"/>
  <c r="P1221" i="7"/>
  <c r="Q1221" i="7" s="1"/>
  <c r="R1221" i="7" s="1"/>
  <c r="P165" i="7"/>
  <c r="Q165" i="7" s="1"/>
  <c r="R165" i="7" s="1"/>
  <c r="P1474" i="7"/>
  <c r="Q1474" i="7" s="1"/>
  <c r="R1474" i="7" s="1"/>
  <c r="P4681" i="7"/>
  <c r="Q4681" i="7" s="1"/>
  <c r="R4681" i="7" s="1"/>
  <c r="P1530" i="7"/>
  <c r="Q1530" i="7" s="1"/>
  <c r="R1530" i="7" s="1"/>
  <c r="P289" i="7"/>
  <c r="Q289" i="7" s="1"/>
  <c r="R289" i="7" s="1"/>
  <c r="P353" i="7"/>
  <c r="Q353" i="7" s="1"/>
  <c r="R353" i="7" s="1"/>
  <c r="P269" i="7"/>
  <c r="Q269" i="7" s="1"/>
  <c r="R269" i="7" s="1"/>
  <c r="P3731" i="7"/>
  <c r="Q3731" i="7" s="1"/>
  <c r="R3731" i="7" s="1"/>
  <c r="P26" i="7"/>
  <c r="Q26" i="7" s="1"/>
  <c r="R26" i="7" s="1"/>
  <c r="P2192" i="7"/>
  <c r="Q2192" i="7" s="1"/>
  <c r="R2192" i="7" s="1"/>
  <c r="P3270" i="7"/>
  <c r="Q3270" i="7" s="1"/>
  <c r="R3270" i="7" s="1"/>
  <c r="P6055" i="7"/>
  <c r="Q6055" i="7" s="1"/>
  <c r="R6055" i="7" s="1"/>
  <c r="P4396" i="7"/>
  <c r="Q4396" i="7" s="1"/>
  <c r="R4396" i="7" s="1"/>
  <c r="P3503" i="7"/>
  <c r="Q3503" i="7" s="1"/>
  <c r="R3503" i="7" s="1"/>
  <c r="P433" i="7"/>
  <c r="Q433" i="7" s="1"/>
  <c r="R433" i="7" s="1"/>
  <c r="P1456" i="7"/>
  <c r="Q1456" i="7" s="1"/>
  <c r="R1456" i="7" s="1"/>
  <c r="P1482" i="7"/>
  <c r="Q1482" i="7" s="1"/>
  <c r="R1482" i="7" s="1"/>
  <c r="P4878" i="7"/>
  <c r="Q4878" i="7" s="1"/>
  <c r="R4878" i="7" s="1"/>
  <c r="P4578" i="7"/>
  <c r="Q4578" i="7" s="1"/>
  <c r="R4578" i="7" s="1"/>
  <c r="P1748" i="7"/>
  <c r="Q1748" i="7" s="1"/>
  <c r="R1748" i="7" s="1"/>
  <c r="P1337" i="7"/>
  <c r="Q1337" i="7" s="1"/>
  <c r="R1337" i="7" s="1"/>
  <c r="P4492" i="7"/>
  <c r="Q4492" i="7" s="1"/>
  <c r="R4492" i="7" s="1"/>
  <c r="P1916" i="7"/>
  <c r="Q1916" i="7" s="1"/>
  <c r="R1916" i="7" s="1"/>
  <c r="P801" i="7"/>
  <c r="Q801" i="7" s="1"/>
  <c r="R801" i="7" s="1"/>
  <c r="P1888" i="7"/>
  <c r="Q1888" i="7" s="1"/>
  <c r="R1888" i="7" s="1"/>
  <c r="P2124" i="7"/>
  <c r="Q2124" i="7" s="1"/>
  <c r="R2124" i="7" s="1"/>
  <c r="P5391" i="7"/>
  <c r="Q5391" i="7" s="1"/>
  <c r="R5391" i="7" s="1"/>
  <c r="P2360" i="7"/>
  <c r="Q2360" i="7" s="1"/>
  <c r="R2360" i="7" s="1"/>
  <c r="P6153" i="7"/>
  <c r="Q6153" i="7" s="1"/>
  <c r="R6153" i="7" s="1"/>
  <c r="P6338" i="7"/>
  <c r="Q6338" i="7" s="1"/>
  <c r="R6338" i="7" s="1"/>
  <c r="P1005" i="7"/>
  <c r="Q1005" i="7" s="1"/>
  <c r="R1005" i="7" s="1"/>
  <c r="P3055" i="7"/>
  <c r="Q3055" i="7" s="1"/>
  <c r="R3055" i="7" s="1"/>
  <c r="P4733" i="7"/>
  <c r="Q4733" i="7" s="1"/>
  <c r="R4733" i="7" s="1"/>
  <c r="P4625" i="7"/>
  <c r="Q4625" i="7" s="1"/>
  <c r="R4625" i="7" s="1"/>
  <c r="P3965" i="7"/>
  <c r="Q3965" i="7" s="1"/>
  <c r="R3965" i="7" s="1"/>
  <c r="P1345" i="7"/>
  <c r="Q1345" i="7" s="1"/>
  <c r="R1345" i="7" s="1"/>
  <c r="P2004" i="7"/>
  <c r="Q2004" i="7" s="1"/>
  <c r="R2004" i="7" s="1"/>
  <c r="P1309" i="7"/>
  <c r="Q1309" i="7" s="1"/>
  <c r="R1309" i="7" s="1"/>
  <c r="P2903" i="7"/>
  <c r="Q2903" i="7" s="1"/>
  <c r="R2903" i="7" s="1"/>
  <c r="P2116" i="7"/>
  <c r="Q2116" i="7" s="1"/>
  <c r="R2116" i="7" s="1"/>
  <c r="P4059" i="7"/>
  <c r="Q4059" i="7" s="1"/>
  <c r="R4059" i="7" s="1"/>
  <c r="P3295" i="7"/>
  <c r="Q3295" i="7" s="1"/>
  <c r="R3295" i="7" s="1"/>
  <c r="P4500" i="7"/>
  <c r="Q4500" i="7" s="1"/>
  <c r="R4500" i="7" s="1"/>
  <c r="P3467" i="7"/>
  <c r="Q3467" i="7" s="1"/>
  <c r="R3467" i="7" s="1"/>
  <c r="P3687" i="7"/>
  <c r="Q3687" i="7" s="1"/>
  <c r="R3687" i="7" s="1"/>
  <c r="P2887" i="7"/>
  <c r="Q2887" i="7" s="1"/>
  <c r="R2887" i="7" s="1"/>
  <c r="P1960" i="7"/>
  <c r="Q1960" i="7" s="1"/>
  <c r="R1960" i="7" s="1"/>
  <c r="P3443" i="7"/>
  <c r="Q3443" i="7" s="1"/>
  <c r="R3443" i="7" s="1"/>
  <c r="P5419" i="7"/>
  <c r="Q5419" i="7" s="1"/>
  <c r="R5419" i="7" s="1"/>
  <c r="P4541" i="7"/>
  <c r="Q4541" i="7" s="1"/>
  <c r="R4541" i="7" s="1"/>
  <c r="P4842" i="7"/>
  <c r="Q4842" i="7" s="1"/>
  <c r="R4842" i="7" s="1"/>
  <c r="P3148" i="7"/>
  <c r="Q3148" i="7" s="1"/>
  <c r="R3148" i="7" s="1"/>
  <c r="P4208" i="7"/>
  <c r="Q4208" i="7" s="1"/>
  <c r="R4208" i="7" s="1"/>
  <c r="P3043" i="7"/>
  <c r="Q3043" i="7" s="1"/>
  <c r="R3043" i="7" s="1"/>
  <c r="P4228" i="7"/>
  <c r="Q4228" i="7" s="1"/>
  <c r="R4228" i="7" s="1"/>
  <c r="P4512" i="7"/>
  <c r="Q4512" i="7" s="1"/>
  <c r="R4512" i="7" s="1"/>
  <c r="P2172" i="7"/>
  <c r="Q2172" i="7" s="1"/>
  <c r="R2172" i="7" s="1"/>
  <c r="P4140" i="7"/>
  <c r="Q4140" i="7" s="1"/>
  <c r="R4140" i="7" s="1"/>
  <c r="P5756" i="7"/>
  <c r="Q5756" i="7" s="1"/>
  <c r="R5756" i="7" s="1"/>
  <c r="P6157" i="7"/>
  <c r="Q6157" i="7" s="1"/>
  <c r="R6157" i="7" s="1"/>
  <c r="P1209" i="7"/>
  <c r="Q1209" i="7" s="1"/>
  <c r="R1209" i="7" s="1"/>
  <c r="P5379" i="7"/>
  <c r="Q5379" i="7" s="1"/>
  <c r="R5379" i="7" s="1"/>
  <c r="P4027" i="7"/>
  <c r="Q4027" i="7" s="1"/>
  <c r="R4027" i="7" s="1"/>
  <c r="P3323" i="7"/>
  <c r="Q3323" i="7" s="1"/>
  <c r="R3323" i="7" s="1"/>
  <c r="P3439" i="7"/>
  <c r="Q3439" i="7" s="1"/>
  <c r="R3439" i="7" s="1"/>
  <c r="P2991" i="7"/>
  <c r="Q2991" i="7" s="1"/>
  <c r="R2991" i="7" s="1"/>
  <c r="P5792" i="7"/>
  <c r="Q5792" i="7" s="1"/>
  <c r="R5792" i="7" s="1"/>
  <c r="P4160" i="7"/>
  <c r="Q4160" i="7" s="1"/>
  <c r="R4160" i="7" s="1"/>
  <c r="P3242" i="7"/>
  <c r="Q3242" i="7" s="1"/>
  <c r="R3242" i="7" s="1"/>
  <c r="P2040" i="7"/>
  <c r="Q2040" i="7" s="1"/>
  <c r="R2040" i="7" s="1"/>
  <c r="P997" i="7"/>
  <c r="Q997" i="7" s="1"/>
  <c r="R997" i="7" s="1"/>
  <c r="P4583" i="7"/>
  <c r="Q4583" i="7" s="1"/>
  <c r="R4583" i="7" s="1"/>
  <c r="P1928" i="7"/>
  <c r="Q1928" i="7" s="1"/>
  <c r="R1928" i="7" s="1"/>
  <c r="P2444" i="7"/>
  <c r="Q2444" i="7" s="1"/>
  <c r="R2444" i="7" s="1"/>
  <c r="P3763" i="7"/>
  <c r="Q3763" i="7" s="1"/>
  <c r="R3763" i="7" s="1"/>
  <c r="P5387" i="7"/>
  <c r="Q5387" i="7" s="1"/>
  <c r="R5387" i="7" s="1"/>
  <c r="P4067" i="7"/>
  <c r="Q4067" i="7" s="1"/>
  <c r="R4067" i="7" s="1"/>
  <c r="P5983" i="7"/>
  <c r="Q5983" i="7" s="1"/>
  <c r="R5983" i="7" s="1"/>
  <c r="P5857" i="7"/>
  <c r="Q5857" i="7" s="1"/>
  <c r="R5857" i="7" s="1"/>
  <c r="P2588" i="7"/>
  <c r="Q2588" i="7" s="1"/>
  <c r="R2588" i="7" s="1"/>
  <c r="P5841" i="7"/>
  <c r="Q5841" i="7" s="1"/>
  <c r="R5841" i="7" s="1"/>
  <c r="P2060" i="7"/>
  <c r="Q2060" i="7" s="1"/>
  <c r="R2060" i="7" s="1"/>
  <c r="P5692" i="7"/>
  <c r="Q5692" i="7" s="1"/>
  <c r="R5692" i="7" s="1"/>
  <c r="P4316" i="7"/>
  <c r="Q4316" i="7" s="1"/>
  <c r="R4316" i="7" s="1"/>
  <c r="P2300" i="7"/>
  <c r="Q2300" i="7" s="1"/>
  <c r="R2300" i="7" s="1"/>
  <c r="P31" i="7"/>
  <c r="Q31" i="7" s="1"/>
  <c r="R31" i="7" s="1"/>
  <c r="P3599" i="7"/>
  <c r="Q3599" i="7" s="1"/>
  <c r="R3599" i="7" s="1"/>
  <c r="P3259" i="7"/>
  <c r="Q3259" i="7" s="1"/>
  <c r="R3259" i="7" s="1"/>
  <c r="P533" i="7"/>
  <c r="Q533" i="7" s="1"/>
  <c r="R533" i="7" s="1"/>
  <c r="P1615" i="7"/>
  <c r="Q1615" i="7" s="1"/>
  <c r="R1615" i="7" s="1"/>
  <c r="P4780" i="7"/>
  <c r="Q4780" i="7" s="1"/>
  <c r="R4780" i="7" s="1"/>
  <c r="P429" i="7"/>
  <c r="Q429" i="7" s="1"/>
  <c r="R429" i="7" s="1"/>
  <c r="P50" i="7"/>
  <c r="Q50" i="7" s="1"/>
  <c r="R50" i="7" s="1"/>
  <c r="P2730" i="7"/>
  <c r="Q2730" i="7" s="1"/>
  <c r="R2730" i="7" s="1"/>
  <c r="P6418" i="7"/>
  <c r="Q6418" i="7" s="1"/>
  <c r="R6418" i="7" s="1"/>
  <c r="P1754" i="7"/>
  <c r="Q1754" i="7" s="1"/>
  <c r="R1754" i="7" s="1"/>
  <c r="P1682" i="7"/>
  <c r="Q1682" i="7" s="1"/>
  <c r="R1682" i="7" s="1"/>
  <c r="P2176" i="7"/>
  <c r="Q2176" i="7" s="1"/>
  <c r="R2176" i="7" s="1"/>
  <c r="P5656" i="7"/>
  <c r="Q5656" i="7" s="1"/>
  <c r="R5656" i="7" s="1"/>
  <c r="P3739" i="7"/>
  <c r="Q3739" i="7" s="1"/>
  <c r="R3739" i="7" s="1"/>
  <c r="P3775" i="7"/>
  <c r="Q3775" i="7" s="1"/>
  <c r="R3775" i="7" s="1"/>
  <c r="P1333" i="7"/>
  <c r="Q1333" i="7" s="1"/>
  <c r="R1333" i="7" s="1"/>
  <c r="P6330" i="7"/>
  <c r="Q6330" i="7" s="1"/>
  <c r="R6330" i="7" s="1"/>
  <c r="P4472" i="7"/>
  <c r="Q4472" i="7" s="1"/>
  <c r="R4472" i="7" s="1"/>
  <c r="P5447" i="7"/>
  <c r="Q5447" i="7" s="1"/>
  <c r="R5447" i="7" s="1"/>
  <c r="P4088" i="7"/>
  <c r="Q4088" i="7" s="1"/>
  <c r="R4088" i="7" s="1"/>
  <c r="P5431" i="7"/>
  <c r="Q5431" i="7" s="1"/>
  <c r="R5431" i="7" s="1"/>
  <c r="P2184" i="7"/>
  <c r="Q2184" i="7" s="1"/>
  <c r="R2184" i="7" s="1"/>
  <c r="P2020" i="7"/>
  <c r="Q2020" i="7" s="1"/>
  <c r="R2020" i="7" s="1"/>
  <c r="P4344" i="7"/>
  <c r="Q4344" i="7" s="1"/>
  <c r="R4344" i="7" s="1"/>
  <c r="P3335" i="7"/>
  <c r="Q3335" i="7" s="1"/>
  <c r="R3335" i="7" s="1"/>
  <c r="P824" i="7"/>
  <c r="Q824" i="7" s="1"/>
  <c r="R824" i="7" s="1"/>
  <c r="P3027" i="7"/>
  <c r="Q3027" i="7" s="1"/>
  <c r="R3027" i="7" s="1"/>
  <c r="P4264" i="7"/>
  <c r="Q4264" i="7" s="1"/>
  <c r="R4264" i="7" s="1"/>
  <c r="P4444" i="7"/>
  <c r="Q4444" i="7" s="1"/>
  <c r="R4444" i="7" s="1"/>
  <c r="P6209" i="7"/>
  <c r="Q6209" i="7" s="1"/>
  <c r="R6209" i="7" s="1"/>
  <c r="P6137" i="7"/>
  <c r="Q6137" i="7" s="1"/>
  <c r="R6137" i="7" s="1"/>
  <c r="P2911" i="7"/>
  <c r="Q2911" i="7" s="1"/>
  <c r="R2911" i="7" s="1"/>
  <c r="P793" i="7"/>
  <c r="Q793" i="7" s="1"/>
  <c r="R793" i="7" s="1"/>
  <c r="P1551" i="7"/>
  <c r="Q1551" i="7" s="1"/>
  <c r="R1551" i="7" s="1"/>
  <c r="P4940" i="7"/>
  <c r="Q4940" i="7" s="1"/>
  <c r="R4940" i="7" s="1"/>
  <c r="P3366" i="7"/>
  <c r="Q3366" i="7" s="1"/>
  <c r="R3366" i="7" s="1"/>
  <c r="P5688" i="7"/>
  <c r="Q5688" i="7" s="1"/>
  <c r="R5688" i="7" s="1"/>
  <c r="P2012" i="7"/>
  <c r="Q2012" i="7" s="1"/>
  <c r="R2012" i="7" s="1"/>
  <c r="P2088" i="7"/>
  <c r="Q2088" i="7" s="1"/>
  <c r="R2088" i="7" s="1"/>
  <c r="P3843" i="7"/>
  <c r="Q3843" i="7" s="1"/>
  <c r="R3843" i="7" s="1"/>
  <c r="P4336" i="7"/>
  <c r="Q4336" i="7" s="1"/>
  <c r="R4336" i="7" s="1"/>
  <c r="P969" i="7"/>
  <c r="Q969" i="7" s="1"/>
  <c r="R969" i="7" s="1"/>
  <c r="P3904" i="7"/>
  <c r="Q3904" i="7" s="1"/>
  <c r="R3904" i="7" s="1"/>
  <c r="P3328" i="7"/>
  <c r="Q3328" i="7" s="1"/>
  <c r="R3328" i="7" s="1"/>
  <c r="P4028" i="7"/>
  <c r="Q4028" i="7" s="1"/>
  <c r="R4028" i="7" s="1"/>
  <c r="P1157" i="7"/>
  <c r="Q1157" i="7" s="1"/>
  <c r="R1157" i="7" s="1"/>
  <c r="P4092" i="7"/>
  <c r="Q4092" i="7" s="1"/>
  <c r="R4092" i="7" s="1"/>
  <c r="P2412" i="7"/>
  <c r="Q2412" i="7" s="1"/>
  <c r="R2412" i="7" s="1"/>
  <c r="P1519" i="7"/>
  <c r="Q1519" i="7" s="1"/>
  <c r="R1519" i="7" s="1"/>
  <c r="P2284" i="7"/>
  <c r="Q2284" i="7" s="1"/>
  <c r="R2284" i="7" s="1"/>
  <c r="P4232" i="7"/>
  <c r="Q4232" i="7" s="1"/>
  <c r="R4232" i="7" s="1"/>
  <c r="P3607" i="7"/>
  <c r="Q3607" i="7" s="1"/>
  <c r="R3607" i="7" s="1"/>
  <c r="P117" i="7"/>
  <c r="Q117" i="7" s="1"/>
  <c r="R117" i="7" s="1"/>
  <c r="P302" i="7"/>
  <c r="Q302" i="7" s="1"/>
  <c r="R302" i="7" s="1"/>
  <c r="P3288" i="7"/>
  <c r="Q3288" i="7" s="1"/>
  <c r="R3288" i="7" s="1"/>
  <c r="P3787" i="7"/>
  <c r="Q3787" i="7" s="1"/>
  <c r="R3787" i="7" s="1"/>
  <c r="P5624" i="7"/>
  <c r="Q5624" i="7" s="1"/>
  <c r="R5624" i="7" s="1"/>
  <c r="P1740" i="7"/>
  <c r="Q1740" i="7" s="1"/>
  <c r="R1740" i="7" s="1"/>
  <c r="P5092" i="7"/>
  <c r="Q5092" i="7" s="1"/>
  <c r="R5092" i="7" s="1"/>
  <c r="P4884" i="7"/>
  <c r="Q4884" i="7" s="1"/>
  <c r="R4884" i="7" s="1"/>
  <c r="P897" i="7"/>
  <c r="Q897" i="7" s="1"/>
  <c r="R897" i="7" s="1"/>
  <c r="P5592" i="7"/>
  <c r="Q5592" i="7" s="1"/>
  <c r="R5592" i="7" s="1"/>
  <c r="P4535" i="7"/>
  <c r="Q4535" i="7" s="1"/>
  <c r="R4535" i="7" s="1"/>
  <c r="P3889" i="7"/>
  <c r="Q3889" i="7" s="1"/>
  <c r="R3889" i="7" s="1"/>
  <c r="P3411" i="7"/>
  <c r="Q3411" i="7" s="1"/>
  <c r="R3411" i="7" s="1"/>
  <c r="P4428" i="7"/>
  <c r="Q4428" i="7" s="1"/>
  <c r="R4428" i="7" s="1"/>
  <c r="P4204" i="7"/>
  <c r="Q4204" i="7" s="1"/>
  <c r="R4204" i="7" s="1"/>
  <c r="P561" i="7"/>
  <c r="Q561" i="7" s="1"/>
  <c r="R561" i="7" s="1"/>
  <c r="P5335" i="7"/>
  <c r="Q5335" i="7" s="1"/>
  <c r="R5335" i="7" s="1"/>
  <c r="P5696" i="7"/>
  <c r="Q5696" i="7" s="1"/>
  <c r="R5696" i="7" s="1"/>
  <c r="P3827" i="7"/>
  <c r="Q3827" i="7" s="1"/>
  <c r="R3827" i="7" s="1"/>
  <c r="P1900" i="7"/>
  <c r="Q1900" i="7" s="1"/>
  <c r="R1900" i="7" s="1"/>
  <c r="P5952" i="7"/>
  <c r="Q5952" i="7" s="1"/>
  <c r="R5952" i="7" s="1"/>
  <c r="P1996" i="7"/>
  <c r="Q1996" i="7" s="1"/>
  <c r="R1996" i="7" s="1"/>
  <c r="P3115" i="7"/>
  <c r="Q3115" i="7" s="1"/>
  <c r="R3115" i="7" s="1"/>
  <c r="P6145" i="7"/>
  <c r="Q6145" i="7" s="1"/>
  <c r="R6145" i="7" s="1"/>
  <c r="P4388" i="7"/>
  <c r="Q4388" i="7" s="1"/>
  <c r="R4388" i="7" s="1"/>
  <c r="P961" i="7"/>
  <c r="Q961" i="7" s="1"/>
  <c r="R961" i="7" s="1"/>
  <c r="P6011" i="7"/>
  <c r="Q6011" i="7" s="1"/>
  <c r="R6011" i="7" s="1"/>
  <c r="P4424" i="7"/>
  <c r="Q4424" i="7" s="1"/>
  <c r="R4424" i="7" s="1"/>
  <c r="P6375" i="7"/>
  <c r="Q6375" i="7" s="1"/>
  <c r="R6375" i="7" s="1"/>
  <c r="P2016" i="7"/>
  <c r="Q2016" i="7" s="1"/>
  <c r="R2016" i="7" s="1"/>
  <c r="P3255" i="7"/>
  <c r="Q3255" i="7" s="1"/>
  <c r="R3255" i="7" s="1"/>
  <c r="P6051" i="7"/>
  <c r="Q6051" i="7" s="1"/>
  <c r="R6051" i="7" s="1"/>
  <c r="P1061" i="7"/>
  <c r="Q1061" i="7" s="1"/>
  <c r="R1061" i="7" s="1"/>
  <c r="P6399" i="7"/>
  <c r="Q6399" i="7" s="1"/>
  <c r="R6399" i="7" s="1"/>
  <c r="P3527" i="7"/>
  <c r="Q3527" i="7" s="1"/>
  <c r="R3527" i="7" s="1"/>
  <c r="P5000" i="7"/>
  <c r="Q5000" i="7" s="1"/>
  <c r="R5000" i="7" s="1"/>
  <c r="P23" i="7"/>
  <c r="Q23" i="7" s="1"/>
  <c r="R23" i="7" s="1"/>
  <c r="P543" i="7"/>
  <c r="Q543" i="7" s="1"/>
  <c r="R543" i="7" s="1"/>
  <c r="P3976" i="7"/>
  <c r="Q3976" i="7" s="1"/>
  <c r="R3976" i="7" s="1"/>
  <c r="P5237" i="7"/>
  <c r="Q5237" i="7" s="1"/>
  <c r="R5237" i="7" s="1"/>
  <c r="P4554" i="7"/>
  <c r="Q4554" i="7" s="1"/>
  <c r="R4554" i="7" s="1"/>
  <c r="P447" i="7"/>
  <c r="Q447" i="7" s="1"/>
  <c r="R447" i="7" s="1"/>
  <c r="P2777" i="7"/>
  <c r="Q2777" i="7" s="1"/>
  <c r="R2777" i="7" s="1"/>
  <c r="P1125" i="7"/>
  <c r="Q1125" i="7" s="1"/>
  <c r="R1125" i="7" s="1"/>
  <c r="P3354" i="7"/>
  <c r="Q3354" i="7" s="1"/>
  <c r="R3354" i="7" s="1"/>
  <c r="P3499" i="7"/>
  <c r="Q3499" i="7" s="1"/>
  <c r="R3499" i="7" s="1"/>
  <c r="P4874" i="7"/>
  <c r="Q4874" i="7" s="1"/>
  <c r="R4874" i="7" s="1"/>
  <c r="P5435" i="7"/>
  <c r="Q5435" i="7" s="1"/>
  <c r="R5435" i="7" s="1"/>
  <c r="P4192" i="7"/>
  <c r="Q4192" i="7" s="1"/>
  <c r="R4192" i="7" s="1"/>
  <c r="P4064" i="7"/>
  <c r="Q4064" i="7" s="1"/>
  <c r="R4064" i="7" s="1"/>
  <c r="P5724" i="7"/>
  <c r="Q5724" i="7" s="1"/>
  <c r="R5724" i="7" s="1"/>
  <c r="P4063" i="7"/>
  <c r="Q4063" i="7" s="1"/>
  <c r="R4063" i="7" s="1"/>
  <c r="P2152" i="7"/>
  <c r="Q2152" i="7" s="1"/>
  <c r="R2152" i="7" s="1"/>
  <c r="P4039" i="7"/>
  <c r="Q4039" i="7" s="1"/>
  <c r="R4039" i="7" s="1"/>
  <c r="P3091" i="7"/>
  <c r="Q3091" i="7" s="1"/>
  <c r="R3091" i="7" s="1"/>
  <c r="P3272" i="7"/>
  <c r="Q3272" i="7" s="1"/>
  <c r="R3272" i="7" s="1"/>
  <c r="P3282" i="7"/>
  <c r="Q3282" i="7" s="1"/>
  <c r="R3282" i="7" s="1"/>
  <c r="P3655" i="7"/>
  <c r="Q3655" i="7" s="1"/>
  <c r="R3655" i="7" s="1"/>
  <c r="P5804" i="7"/>
  <c r="Q5804" i="7" s="1"/>
  <c r="R5804" i="7" s="1"/>
  <c r="P792" i="7"/>
  <c r="Q792" i="7" s="1"/>
  <c r="R792" i="7" s="1"/>
  <c r="P5245" i="7"/>
  <c r="Q5245" i="7" s="1"/>
  <c r="R5245" i="7" s="1"/>
  <c r="P3105" i="7"/>
  <c r="Q3105" i="7" s="1"/>
  <c r="R3105" i="7" s="1"/>
  <c r="P2909" i="7"/>
  <c r="Q2909" i="7" s="1"/>
  <c r="R2909" i="7" s="1"/>
  <c r="P2985" i="7"/>
  <c r="Q2985" i="7" s="1"/>
  <c r="R2985" i="7" s="1"/>
  <c r="P2426" i="7"/>
  <c r="Q2426" i="7" s="1"/>
  <c r="R2426" i="7" s="1"/>
  <c r="P2602" i="7"/>
  <c r="Q2602" i="7" s="1"/>
  <c r="R2602" i="7" s="1"/>
  <c r="P5694" i="7"/>
  <c r="Q5694" i="7" s="1"/>
  <c r="R5694" i="7" s="1"/>
  <c r="P5758" i="7"/>
  <c r="Q5758" i="7" s="1"/>
  <c r="R5758" i="7" s="1"/>
  <c r="P1236" i="7"/>
  <c r="Q1236" i="7" s="1"/>
  <c r="R1236" i="7" s="1"/>
  <c r="P2086" i="7"/>
  <c r="Q2086" i="7" s="1"/>
  <c r="R2086" i="7" s="1"/>
  <c r="P3754" i="7"/>
  <c r="Q3754" i="7" s="1"/>
  <c r="R3754" i="7" s="1"/>
  <c r="P2989" i="7"/>
  <c r="Q2989" i="7" s="1"/>
  <c r="R2989" i="7" s="1"/>
  <c r="P3610" i="7"/>
  <c r="Q3610" i="7" s="1"/>
  <c r="R3610" i="7" s="1"/>
  <c r="P2266" i="7"/>
  <c r="Q2266" i="7" s="1"/>
  <c r="R2266" i="7" s="1"/>
  <c r="P3478" i="7"/>
  <c r="Q3478" i="7" s="1"/>
  <c r="R3478" i="7" s="1"/>
  <c r="P2819" i="7"/>
  <c r="Q2819" i="7" s="1"/>
  <c r="R2819" i="7" s="1"/>
  <c r="P3113" i="7"/>
  <c r="Q3113" i="7" s="1"/>
  <c r="R3113" i="7" s="1"/>
  <c r="P3654" i="7"/>
  <c r="Q3654" i="7" s="1"/>
  <c r="R3654" i="7" s="1"/>
  <c r="P4900" i="7"/>
  <c r="Q4900" i="7" s="1"/>
  <c r="R4900" i="7" s="1"/>
  <c r="P5253" i="7"/>
  <c r="Q5253" i="7" s="1"/>
  <c r="R5253" i="7" s="1"/>
  <c r="P3999" i="7"/>
  <c r="Q3999" i="7" s="1"/>
  <c r="R3999" i="7" s="1"/>
  <c r="P872" i="7"/>
  <c r="Q872" i="7" s="1"/>
  <c r="R872" i="7" s="1"/>
  <c r="P1192" i="7"/>
  <c r="Q1192" i="7" s="1"/>
  <c r="R1192" i="7" s="1"/>
  <c r="P2881" i="7"/>
  <c r="Q2881" i="7" s="1"/>
  <c r="R2881" i="7" s="1"/>
  <c r="P5255" i="7"/>
  <c r="Q5255" i="7" s="1"/>
  <c r="R5255" i="7" s="1"/>
  <c r="P2929" i="7"/>
  <c r="Q2929" i="7" s="1"/>
  <c r="R2929" i="7" s="1"/>
  <c r="P3482" i="7"/>
  <c r="Q3482" i="7" s="1"/>
  <c r="R3482" i="7" s="1"/>
  <c r="P2146" i="7"/>
  <c r="Q2146" i="7" s="1"/>
  <c r="R2146" i="7" s="1"/>
  <c r="P5247" i="7"/>
  <c r="Q5247" i="7" s="1"/>
  <c r="R5247" i="7" s="1"/>
  <c r="P3839" i="7"/>
  <c r="Q3839" i="7" s="1"/>
  <c r="R3839" i="7" s="1"/>
  <c r="P3659" i="7"/>
  <c r="Q3659" i="7" s="1"/>
  <c r="R3659" i="7" s="1"/>
  <c r="P2368" i="7"/>
  <c r="Q2368" i="7" s="1"/>
  <c r="R2368" i="7" s="1"/>
  <c r="P3292" i="7"/>
  <c r="Q3292" i="7" s="1"/>
  <c r="R3292" i="7" s="1"/>
  <c r="P925" i="7"/>
  <c r="Q925" i="7" s="1"/>
  <c r="R925" i="7" s="1"/>
  <c r="P5928" i="7"/>
  <c r="Q5928" i="7" s="1"/>
  <c r="R5928" i="7" s="1"/>
  <c r="P3063" i="7"/>
  <c r="Q3063" i="7" s="1"/>
  <c r="R3063" i="7" s="1"/>
  <c r="P893" i="7"/>
  <c r="Q893" i="7" s="1"/>
  <c r="R893" i="7" s="1"/>
  <c r="P5728" i="7"/>
  <c r="Q5728" i="7" s="1"/>
  <c r="R5728" i="7" s="1"/>
  <c r="P1440" i="7"/>
  <c r="Q1440" i="7" s="1"/>
  <c r="R1440" i="7" s="1"/>
  <c r="P377" i="7"/>
  <c r="Q377" i="7" s="1"/>
  <c r="R377" i="7" s="1"/>
  <c r="P201" i="7"/>
  <c r="Q201" i="7" s="1"/>
  <c r="R201" i="7" s="1"/>
  <c r="P5209" i="7"/>
  <c r="Q5209" i="7" s="1"/>
  <c r="R5209" i="7" s="1"/>
  <c r="P101" i="7"/>
  <c r="Q101" i="7" s="1"/>
  <c r="R101" i="7" s="1"/>
  <c r="P3952" i="7"/>
  <c r="Q3952" i="7" s="1"/>
  <c r="R3952" i="7" s="1"/>
  <c r="P2072" i="7"/>
  <c r="Q2072" i="7" s="1"/>
  <c r="R2072" i="7" s="1"/>
  <c r="P2448" i="7"/>
  <c r="Q2448" i="7" s="1"/>
  <c r="R2448" i="7" s="1"/>
  <c r="P1205" i="7"/>
  <c r="Q1205" i="7" s="1"/>
  <c r="R1205" i="7" s="1"/>
  <c r="P2939" i="7"/>
  <c r="Q2939" i="7" s="1"/>
  <c r="R2939" i="7" s="1"/>
  <c r="P2975" i="7"/>
  <c r="Q2975" i="7" s="1"/>
  <c r="R2975" i="7" s="1"/>
  <c r="P1856" i="7"/>
  <c r="Q1856" i="7" s="1"/>
  <c r="R1856" i="7" s="1"/>
  <c r="P4288" i="7"/>
  <c r="Q4288" i="7" s="1"/>
  <c r="R4288" i="7" s="1"/>
  <c r="P1281" i="7"/>
  <c r="Q1281" i="7" s="1"/>
  <c r="R1281" i="7" s="1"/>
  <c r="P3857" i="7"/>
  <c r="Q3857" i="7" s="1"/>
  <c r="R3857" i="7" s="1"/>
  <c r="P3124" i="7"/>
  <c r="Q3124" i="7" s="1"/>
  <c r="R3124" i="7" s="1"/>
  <c r="P3103" i="7"/>
  <c r="Q3103" i="7" s="1"/>
  <c r="R3103" i="7" s="1"/>
  <c r="P3615" i="7"/>
  <c r="Q3615" i="7" s="1"/>
  <c r="R3615" i="7" s="1"/>
  <c r="P4589" i="7"/>
  <c r="Q4589" i="7" s="1"/>
  <c r="R4589" i="7" s="1"/>
  <c r="P4626" i="7"/>
  <c r="Q4626" i="7" s="1"/>
  <c r="R4626" i="7" s="1"/>
  <c r="P3015" i="7"/>
  <c r="Q3015" i="7" s="1"/>
  <c r="R3015" i="7" s="1"/>
  <c r="P5860" i="7"/>
  <c r="Q5860" i="7" s="1"/>
  <c r="R5860" i="7" s="1"/>
  <c r="P941" i="7"/>
  <c r="Q941" i="7" s="1"/>
  <c r="R941" i="7" s="1"/>
  <c r="P4404" i="7"/>
  <c r="Q4404" i="7" s="1"/>
  <c r="R4404" i="7" s="1"/>
  <c r="P5999" i="7"/>
  <c r="Q5999" i="7" s="1"/>
  <c r="R5999" i="7" s="1"/>
  <c r="P841" i="7"/>
  <c r="Q841" i="7" s="1"/>
  <c r="R841" i="7" s="1"/>
  <c r="P3262" i="7"/>
  <c r="Q3262" i="7" s="1"/>
  <c r="R3262" i="7" s="1"/>
  <c r="P593" i="7"/>
  <c r="Q593" i="7" s="1"/>
  <c r="R593" i="7" s="1"/>
  <c r="P1181" i="7"/>
  <c r="Q1181" i="7" s="1"/>
  <c r="R1181" i="7" s="1"/>
  <c r="P4516" i="7"/>
  <c r="Q4516" i="7" s="1"/>
  <c r="R4516" i="7" s="1"/>
  <c r="P3835" i="7"/>
  <c r="Q3835" i="7" s="1"/>
  <c r="R3835" i="7" s="1"/>
  <c r="P1377" i="7"/>
  <c r="Q1377" i="7" s="1"/>
  <c r="R1377" i="7" s="1"/>
  <c r="P4096" i="7"/>
  <c r="Q4096" i="7" s="1"/>
  <c r="R4096" i="7" s="1"/>
  <c r="P3331" i="7"/>
  <c r="Q3331" i="7" s="1"/>
  <c r="R3331" i="7" s="1"/>
  <c r="P5375" i="7"/>
  <c r="Q5375" i="7" s="1"/>
  <c r="R5375" i="7" s="1"/>
  <c r="P2480" i="7"/>
  <c r="Q2480" i="7" s="1"/>
  <c r="R2480" i="7" s="1"/>
  <c r="P6003" i="7"/>
  <c r="Q6003" i="7" s="1"/>
  <c r="R6003" i="7" s="1"/>
  <c r="P2496" i="7"/>
  <c r="Q2496" i="7" s="1"/>
  <c r="R2496" i="7" s="1"/>
  <c r="P2044" i="7"/>
  <c r="Q2044" i="7" s="1"/>
  <c r="R2044" i="7" s="1"/>
  <c r="P3855" i="7"/>
  <c r="Q3855" i="7" s="1"/>
  <c r="R3855" i="7" s="1"/>
  <c r="P5834" i="7"/>
  <c r="Q5834" i="7" s="1"/>
  <c r="R5834" i="7" s="1"/>
  <c r="P3291" i="7"/>
  <c r="Q3291" i="7" s="1"/>
  <c r="R3291" i="7" s="1"/>
  <c r="P1237" i="7"/>
  <c r="Q1237" i="7" s="1"/>
  <c r="R1237" i="7" s="1"/>
  <c r="P3511" i="7"/>
  <c r="Q3511" i="7" s="1"/>
  <c r="R3511" i="7" s="1"/>
  <c r="P2632" i="7"/>
  <c r="Q2632" i="7" s="1"/>
  <c r="R2632" i="7" s="1"/>
  <c r="P5192" i="7"/>
  <c r="Q5192" i="7" s="1"/>
  <c r="R5192" i="7" s="1"/>
  <c r="P1880" i="7"/>
  <c r="Q1880" i="7" s="1"/>
  <c r="R1880" i="7" s="1"/>
  <c r="P4112" i="7"/>
  <c r="Q4112" i="7" s="1"/>
  <c r="R4112" i="7" s="1"/>
  <c r="P7" i="7"/>
  <c r="Q7" i="7" s="1"/>
  <c r="R7" i="7" s="1"/>
  <c r="P3803" i="7"/>
  <c r="Q3803" i="7" s="1"/>
  <c r="R3803" i="7" s="1"/>
  <c r="P3003" i="7"/>
  <c r="Q3003" i="7" s="1"/>
  <c r="R3003" i="7" s="1"/>
  <c r="P809" i="7"/>
  <c r="Q809" i="7" s="1"/>
  <c r="R809" i="7" s="1"/>
  <c r="P4480" i="7"/>
  <c r="Q4480" i="7" s="1"/>
  <c r="R4480" i="7" s="1"/>
  <c r="P5840" i="7"/>
  <c r="Q5840" i="7" s="1"/>
  <c r="R5840" i="7" s="1"/>
  <c r="P4872" i="7"/>
  <c r="Q4872" i="7" s="1"/>
  <c r="R4872" i="7" s="1"/>
  <c r="P1329" i="7"/>
  <c r="Q1329" i="7" s="1"/>
  <c r="R1329" i="7" s="1"/>
  <c r="P1277" i="7"/>
  <c r="Q1277" i="7" s="1"/>
  <c r="R1277" i="7" s="1"/>
  <c r="P4128" i="7"/>
  <c r="Q4128" i="7" s="1"/>
  <c r="R4128" i="7" s="1"/>
  <c r="P2404" i="7"/>
  <c r="Q2404" i="7" s="1"/>
  <c r="R2404" i="7" s="1"/>
  <c r="P6193" i="7"/>
  <c r="Q6193" i="7" s="1"/>
  <c r="R6193" i="7" s="1"/>
  <c r="P4504" i="7"/>
  <c r="Q4504" i="7" s="1"/>
  <c r="R4504" i="7" s="1"/>
  <c r="P3423" i="7"/>
  <c r="Q3423" i="7" s="1"/>
  <c r="R3423" i="7" s="1"/>
  <c r="P657" i="7"/>
  <c r="Q657" i="7" s="1"/>
  <c r="R657" i="7" s="1"/>
  <c r="P785" i="7"/>
  <c r="Q785" i="7" s="1"/>
  <c r="R785" i="7" s="1"/>
  <c r="P4043" i="7"/>
  <c r="Q4043" i="7" s="1"/>
  <c r="R4043" i="7" s="1"/>
  <c r="P6407" i="7"/>
  <c r="Q6407" i="7" s="1"/>
  <c r="R6407" i="7" s="1"/>
  <c r="P3071" i="7"/>
  <c r="Q3071" i="7" s="1"/>
  <c r="R3071" i="7" s="1"/>
  <c r="P4364" i="7"/>
  <c r="Q4364" i="7" s="1"/>
  <c r="R4364" i="7" s="1"/>
  <c r="P2572" i="7"/>
  <c r="Q2572" i="7" s="1"/>
  <c r="R2572" i="7" s="1"/>
  <c r="P397" i="7"/>
  <c r="Q397" i="7" s="1"/>
  <c r="R397" i="7" s="1"/>
  <c r="P3873" i="7"/>
  <c r="Q3873" i="7" s="1"/>
  <c r="R3873" i="7" s="1"/>
  <c r="P1424" i="7"/>
  <c r="Q1424" i="7" s="1"/>
  <c r="R1424" i="7" s="1"/>
  <c r="P3390" i="7"/>
  <c r="Q3390" i="7" s="1"/>
  <c r="R3390" i="7" s="1"/>
  <c r="P273" i="7"/>
  <c r="Q273" i="7" s="1"/>
  <c r="R273" i="7" s="1"/>
  <c r="P1558" i="7"/>
  <c r="Q1558" i="7" s="1"/>
  <c r="R1558" i="7" s="1"/>
  <c r="P3375" i="7"/>
  <c r="Q3375" i="7" s="1"/>
  <c r="R3375" i="7" s="1"/>
  <c r="P209" i="7"/>
  <c r="Q209" i="7" s="1"/>
  <c r="R209" i="7" s="1"/>
  <c r="P1646" i="7"/>
  <c r="Q1646" i="7" s="1"/>
  <c r="R1646" i="7" s="1"/>
  <c r="P3370" i="7"/>
  <c r="Q3370" i="7" s="1"/>
  <c r="R3370" i="7" s="1"/>
  <c r="P5241" i="7"/>
  <c r="Q5241" i="7" s="1"/>
  <c r="R5241" i="7" s="1"/>
  <c r="P1586" i="7"/>
  <c r="Q1586" i="7" s="1"/>
  <c r="R1586" i="7" s="1"/>
  <c r="P3563" i="7"/>
  <c r="Q3563" i="7" s="1"/>
  <c r="R3563" i="7" s="1"/>
  <c r="P1353" i="7"/>
  <c r="Q1353" i="7" s="1"/>
  <c r="R1353" i="7" s="1"/>
  <c r="P4606" i="7"/>
  <c r="Q4606" i="7" s="1"/>
  <c r="R4606" i="7" s="1"/>
  <c r="P5044" i="7"/>
  <c r="Q5044" i="7" s="1"/>
  <c r="R5044" i="7" s="1"/>
  <c r="P917" i="7"/>
  <c r="Q917" i="7" s="1"/>
  <c r="R917" i="7" s="1"/>
  <c r="P3320" i="7"/>
  <c r="Q3320" i="7" s="1"/>
  <c r="R3320" i="7" s="1"/>
  <c r="P4040" i="7"/>
  <c r="Q4040" i="7" s="1"/>
  <c r="R4040" i="7" s="1"/>
  <c r="P4072" i="7"/>
  <c r="Q4072" i="7" s="1"/>
  <c r="R4072" i="7" s="1"/>
  <c r="P3095" i="7"/>
  <c r="Q3095" i="7" s="1"/>
  <c r="R3095" i="7" s="1"/>
  <c r="P6213" i="7"/>
  <c r="Q6213" i="7" s="1"/>
  <c r="R6213" i="7" s="1"/>
  <c r="P5204" i="7"/>
  <c r="Q5204" i="7" s="1"/>
  <c r="R5204" i="7" s="1"/>
  <c r="P849" i="7"/>
  <c r="Q849" i="7" s="1"/>
  <c r="R849" i="7" s="1"/>
  <c r="P3559" i="7"/>
  <c r="Q3559" i="7" s="1"/>
  <c r="R3559" i="7" s="1"/>
  <c r="P4508" i="7"/>
  <c r="Q4508" i="7" s="1"/>
  <c r="R4508" i="7" s="1"/>
  <c r="P1590" i="7"/>
  <c r="Q1590" i="7" s="1"/>
  <c r="R1590" i="7" s="1"/>
  <c r="P6426" i="7"/>
  <c r="Q6426" i="7" s="1"/>
  <c r="R6426" i="7" s="1"/>
  <c r="P3144" i="7"/>
  <c r="Q3144" i="7" s="1"/>
  <c r="R3144" i="7" s="1"/>
  <c r="P5160" i="7"/>
  <c r="Q5160" i="7" s="1"/>
  <c r="R5160" i="7" s="1"/>
  <c r="P241" i="7"/>
  <c r="Q241" i="7" s="1"/>
  <c r="R241" i="7" s="1"/>
  <c r="P1506" i="7"/>
  <c r="Q1506" i="7" s="1"/>
  <c r="R1506" i="7" s="1"/>
  <c r="P4240" i="7"/>
  <c r="Q4240" i="7" s="1"/>
  <c r="R4240" i="7" s="1"/>
  <c r="P2160" i="7"/>
  <c r="Q2160" i="7" s="1"/>
  <c r="R2160" i="7" s="1"/>
  <c r="P6326" i="7"/>
  <c r="Q6326" i="7" s="1"/>
  <c r="R6326" i="7" s="1"/>
  <c r="P1984" i="7"/>
  <c r="Q1984" i="7" s="1"/>
  <c r="R1984" i="7" s="1"/>
  <c r="P3327" i="7"/>
  <c r="Q3327" i="7" s="1"/>
  <c r="R3327" i="7" s="1"/>
  <c r="P4984" i="7"/>
  <c r="Q4984" i="7" s="1"/>
  <c r="R4984" i="7" s="1"/>
  <c r="P2344" i="7"/>
  <c r="Q2344" i="7" s="1"/>
  <c r="R2344" i="7" s="1"/>
  <c r="P6125" i="7"/>
  <c r="Q6125" i="7" s="1"/>
  <c r="R6125" i="7" s="1"/>
  <c r="P4212" i="7"/>
  <c r="Q4212" i="7" s="1"/>
  <c r="R4212" i="7" s="1"/>
  <c r="P6403" i="7"/>
  <c r="Q6403" i="7" s="1"/>
  <c r="R6403" i="7" s="1"/>
  <c r="P6201" i="7"/>
  <c r="Q6201" i="7" s="1"/>
  <c r="R6201" i="7" s="1"/>
  <c r="P5869" i="7"/>
  <c r="Q5869" i="7" s="1"/>
  <c r="R5869" i="7" s="1"/>
  <c r="P5632" i="7"/>
  <c r="Q5632" i="7" s="1"/>
  <c r="R5632" i="7" s="1"/>
  <c r="P2228" i="7"/>
  <c r="Q2228" i="7" s="1"/>
  <c r="R2228" i="7" s="1"/>
  <c r="P3296" i="7"/>
  <c r="Q3296" i="7" s="1"/>
  <c r="R3296" i="7" s="1"/>
  <c r="P3278" i="7"/>
  <c r="Q3278" i="7" s="1"/>
  <c r="R3278" i="7" s="1"/>
  <c r="P4880" i="7"/>
  <c r="Q4880" i="7" s="1"/>
  <c r="R4880" i="7" s="1"/>
  <c r="P3264" i="7"/>
  <c r="Q3264" i="7" s="1"/>
  <c r="R3264" i="7" s="1"/>
  <c r="P4352" i="7"/>
  <c r="Q4352" i="7" s="1"/>
  <c r="R4352" i="7" s="1"/>
  <c r="P2220" i="7"/>
  <c r="Q2220" i="7" s="1"/>
  <c r="R2220" i="7" s="1"/>
  <c r="P4590" i="7"/>
  <c r="Q4590" i="7" s="1"/>
  <c r="R4590" i="7" s="1"/>
  <c r="P873" i="7"/>
  <c r="Q873" i="7" s="1"/>
  <c r="R873" i="7" s="1"/>
  <c r="P4745" i="7"/>
  <c r="Q4745" i="7" s="1"/>
  <c r="R4745" i="7" s="1"/>
  <c r="P4610" i="7"/>
  <c r="Q4610" i="7" s="1"/>
  <c r="R4610" i="7" s="1"/>
  <c r="P3715" i="7"/>
  <c r="Q3715" i="7" s="1"/>
  <c r="R3715" i="7" s="1"/>
  <c r="P4053" i="7"/>
  <c r="Q4053" i="7" s="1"/>
  <c r="R4053" i="7" s="1"/>
  <c r="P59" i="7"/>
  <c r="Q59" i="7" s="1"/>
  <c r="R59" i="7" s="1"/>
  <c r="P1432" i="7"/>
  <c r="Q1432" i="7" s="1"/>
  <c r="R1432" i="7" s="1"/>
  <c r="P3871" i="7"/>
  <c r="Q3871" i="7" s="1"/>
  <c r="R3871" i="7" s="1"/>
  <c r="P3723" i="7"/>
  <c r="Q3723" i="7" s="1"/>
  <c r="R3723" i="7" s="1"/>
  <c r="P1233" i="7"/>
  <c r="Q1233" i="7" s="1"/>
  <c r="R1233" i="7" s="1"/>
  <c r="P3515" i="7"/>
  <c r="Q3515" i="7" s="1"/>
  <c r="R3515" i="7" s="1"/>
  <c r="P2516" i="7"/>
  <c r="Q2516" i="7" s="1"/>
  <c r="R2516" i="7" s="1"/>
  <c r="P2352" i="7"/>
  <c r="Q2352" i="7" s="1"/>
  <c r="R2352" i="7" s="1"/>
  <c r="P1976" i="7"/>
  <c r="Q1976" i="7" s="1"/>
  <c r="R1976" i="7" s="1"/>
  <c r="P2336" i="7"/>
  <c r="Q2336" i="7" s="1"/>
  <c r="R2336" i="7" s="1"/>
  <c r="P2959" i="7"/>
  <c r="Q2959" i="7" s="1"/>
  <c r="R2959" i="7" s="1"/>
  <c r="P5233" i="7"/>
  <c r="Q5233" i="7" s="1"/>
  <c r="R5233" i="7" s="1"/>
  <c r="P1101" i="7"/>
  <c r="Q1101" i="7" s="1"/>
  <c r="R1101" i="7" s="1"/>
  <c r="P5858" i="7"/>
  <c r="Q5858" i="7" s="1"/>
  <c r="R5858" i="7" s="1"/>
  <c r="P2000" i="7"/>
  <c r="Q2000" i="7" s="1"/>
  <c r="R2000" i="7" s="1"/>
  <c r="P5987" i="7"/>
  <c r="Q5987" i="7" s="1"/>
  <c r="R5987" i="7" s="1"/>
  <c r="P5604" i="7"/>
  <c r="Q5604" i="7" s="1"/>
  <c r="R5604" i="7" s="1"/>
  <c r="P5331" i="7"/>
  <c r="Q5331" i="7" s="1"/>
  <c r="R5331" i="7" s="1"/>
  <c r="P4613" i="7"/>
  <c r="Q4613" i="7" s="1"/>
  <c r="R4613" i="7" s="1"/>
  <c r="P3771" i="7"/>
  <c r="Q3771" i="7" s="1"/>
  <c r="R3771" i="7" s="1"/>
  <c r="P2324" i="7"/>
  <c r="Q2324" i="7" s="1"/>
  <c r="R2324" i="7" s="1"/>
  <c r="P3908" i="7"/>
  <c r="Q3908" i="7" s="1"/>
  <c r="R3908" i="7" s="1"/>
  <c r="P3047" i="7"/>
  <c r="Q3047" i="7" s="1"/>
  <c r="R3047" i="7" s="1"/>
  <c r="P3274" i="7"/>
  <c r="Q3274" i="7" s="1"/>
  <c r="R3274" i="7" s="1"/>
  <c r="P6205" i="7"/>
  <c r="Q6205" i="7" s="1"/>
  <c r="R6205" i="7" s="1"/>
  <c r="P3539" i="7"/>
  <c r="Q3539" i="7" s="1"/>
  <c r="R3539" i="7" s="1"/>
  <c r="P4609" i="7"/>
  <c r="Q4609" i="7" s="1"/>
  <c r="R4609" i="7" s="1"/>
  <c r="P4020" i="7"/>
  <c r="Q4020" i="7" s="1"/>
  <c r="R4020" i="7" s="1"/>
  <c r="P3172" i="7"/>
  <c r="Q3172" i="7" s="1"/>
  <c r="R3172" i="7" s="1"/>
  <c r="P861" i="7"/>
  <c r="Q861" i="7" s="1"/>
  <c r="R861" i="7" s="1"/>
  <c r="P1381" i="7"/>
  <c r="Q1381" i="7" s="1"/>
  <c r="R1381" i="7" s="1"/>
  <c r="P2332" i="7"/>
  <c r="Q2332" i="7" s="1"/>
  <c r="R2332" i="7" s="1"/>
  <c r="P519" i="7"/>
  <c r="Q519" i="7" s="1"/>
  <c r="R519" i="7" s="1"/>
  <c r="P4392" i="7"/>
  <c r="Q4392" i="7" s="1"/>
  <c r="R4392" i="7" s="1"/>
  <c r="P51" i="7"/>
  <c r="Q51" i="7" s="1"/>
  <c r="R51" i="7" s="1"/>
  <c r="P3671" i="7"/>
  <c r="Q3671" i="7" s="1"/>
  <c r="R3671" i="7" s="1"/>
  <c r="P3326" i="7"/>
  <c r="Q3326" i="7" s="1"/>
  <c r="R3326" i="7" s="1"/>
  <c r="P5395" i="7"/>
  <c r="Q5395" i="7" s="1"/>
  <c r="R5395" i="7" s="1"/>
  <c r="P281" i="7"/>
  <c r="Q281" i="7" s="1"/>
  <c r="R281" i="7" s="1"/>
  <c r="P4792" i="7"/>
  <c r="Q4792" i="7" s="1"/>
  <c r="R4792" i="7" s="1"/>
  <c r="P4543" i="7"/>
  <c r="Q4543" i="7" s="1"/>
  <c r="R4543" i="7" s="1"/>
  <c r="P321" i="7"/>
  <c r="Q321" i="7" s="1"/>
  <c r="R321" i="7" s="1"/>
  <c r="P1676" i="7"/>
  <c r="Q1676" i="7" s="1"/>
  <c r="R1676" i="7" s="1"/>
  <c r="P257" i="7"/>
  <c r="Q257" i="7" s="1"/>
  <c r="R257" i="7" s="1"/>
  <c r="P3358" i="7"/>
  <c r="Q3358" i="7" s="1"/>
  <c r="R3358" i="7" s="1"/>
  <c r="P1626" i="7"/>
  <c r="Q1626" i="7" s="1"/>
  <c r="R1626" i="7" s="1"/>
  <c r="P2698" i="7"/>
  <c r="Q2698" i="7" s="1"/>
  <c r="R2698" i="7" s="1"/>
  <c r="P5217" i="7"/>
  <c r="Q5217" i="7" s="1"/>
  <c r="R5217" i="7" s="1"/>
  <c r="P3847" i="7"/>
  <c r="Q3847" i="7" s="1"/>
  <c r="R3847" i="7" s="1"/>
  <c r="P4952" i="7"/>
  <c r="Q4952" i="7" s="1"/>
  <c r="R4952" i="7" s="1"/>
  <c r="P2180" i="7"/>
  <c r="Q2180" i="7" s="1"/>
  <c r="R2180" i="7" s="1"/>
  <c r="P1045" i="7"/>
  <c r="Q1045" i="7" s="1"/>
  <c r="R1045" i="7" s="1"/>
  <c r="P4048" i="7"/>
  <c r="Q4048" i="7" s="1"/>
  <c r="R4048" i="7" s="1"/>
  <c r="P2560" i="7"/>
  <c r="Q2560" i="7" s="1"/>
  <c r="R2560" i="7" s="1"/>
  <c r="P2104" i="7"/>
  <c r="Q2104" i="7" s="1"/>
  <c r="R2104" i="7" s="1"/>
  <c r="P1173" i="7"/>
  <c r="Q1173" i="7" s="1"/>
  <c r="R1173" i="7" s="1"/>
  <c r="P3643" i="7"/>
  <c r="Q3643" i="7" s="1"/>
  <c r="R3643" i="7" s="1"/>
  <c r="P3897" i="7"/>
  <c r="Q3897" i="7" s="1"/>
  <c r="R3897" i="7" s="1"/>
  <c r="P5768" i="7"/>
  <c r="Q5768" i="7" s="1"/>
  <c r="R5768" i="7" s="1"/>
  <c r="P3248" i="7"/>
  <c r="Q3248" i="7" s="1"/>
  <c r="R3248" i="7" s="1"/>
  <c r="P1185" i="7"/>
  <c r="Q1185" i="7" s="1"/>
  <c r="R1185" i="7" s="1"/>
  <c r="P1944" i="7"/>
  <c r="Q1944" i="7" s="1"/>
  <c r="R1944" i="7" s="1"/>
  <c r="P965" i="7"/>
  <c r="Q965" i="7" s="1"/>
  <c r="R965" i="7" s="1"/>
  <c r="P1161" i="7"/>
  <c r="Q1161" i="7" s="1"/>
  <c r="R1161" i="7" s="1"/>
  <c r="P1177" i="7"/>
  <c r="Q1177" i="7" s="1"/>
  <c r="R1177" i="7" s="1"/>
  <c r="P15" i="7"/>
  <c r="Q15" i="7" s="1"/>
  <c r="R15" i="7" s="1"/>
  <c r="P3334" i="7"/>
  <c r="Q3334" i="7" s="1"/>
  <c r="R3334" i="7" s="1"/>
  <c r="P3471" i="7"/>
  <c r="Q3471" i="7" s="1"/>
  <c r="R3471" i="7" s="1"/>
  <c r="P3679" i="7"/>
  <c r="Q3679" i="7" s="1"/>
  <c r="R3679" i="7" s="1"/>
  <c r="P42" i="7"/>
  <c r="Q42" i="7" s="1"/>
  <c r="R42" i="7" s="1"/>
  <c r="P3298" i="7"/>
  <c r="Q3298" i="7" s="1"/>
  <c r="R3298" i="7" s="1"/>
  <c r="P3639" i="7"/>
  <c r="Q3639" i="7" s="1"/>
  <c r="R3639" i="7" s="1"/>
  <c r="P1317" i="7"/>
  <c r="Q1317" i="7" s="1"/>
  <c r="R1317" i="7" s="1"/>
  <c r="P3415" i="7"/>
  <c r="Q3415" i="7" s="1"/>
  <c r="R3415" i="7" s="1"/>
  <c r="P6039" i="7"/>
  <c r="Q6039" i="7" s="1"/>
  <c r="R6039" i="7" s="1"/>
  <c r="P4328" i="7"/>
  <c r="Q4328" i="7" s="1"/>
  <c r="R4328" i="7" s="1"/>
  <c r="P67" i="7"/>
  <c r="Q67" i="7" s="1"/>
  <c r="R67" i="7" s="1"/>
  <c r="P1952" i="7"/>
  <c r="Q1952" i="7" s="1"/>
  <c r="R1952" i="7" s="1"/>
  <c r="P18" i="7"/>
  <c r="Q18" i="7" s="1"/>
  <c r="R18" i="7" s="1"/>
  <c r="P238" i="7"/>
  <c r="Q238" i="7" s="1"/>
  <c r="R238" i="7" s="1"/>
  <c r="P4988" i="7"/>
  <c r="Q4988" i="7" s="1"/>
  <c r="R4988" i="7" s="1"/>
  <c r="P3382" i="7"/>
  <c r="Q3382" i="7" s="1"/>
  <c r="R3382" i="7" s="1"/>
  <c r="P1165" i="7"/>
  <c r="Q1165" i="7" s="1"/>
  <c r="R1165" i="7" s="1"/>
  <c r="P5339" i="7"/>
  <c r="Q5339" i="7" s="1"/>
  <c r="R5339" i="7" s="1"/>
  <c r="P4729" i="7"/>
  <c r="Q4729" i="7" s="1"/>
  <c r="R4729" i="7" s="1"/>
  <c r="P973" i="7"/>
  <c r="Q973" i="7" s="1"/>
  <c r="R973" i="7" s="1"/>
  <c r="P5576" i="7"/>
  <c r="Q5576" i="7" s="1"/>
  <c r="R5576" i="7" s="1"/>
  <c r="P4304" i="7"/>
  <c r="Q4304" i="7" s="1"/>
  <c r="R4304" i="7" s="1"/>
  <c r="P6225" i="7"/>
  <c r="Q6225" i="7" s="1"/>
  <c r="R6225" i="7" s="1"/>
  <c r="P3495" i="7"/>
  <c r="Q3495" i="7" s="1"/>
  <c r="R3495" i="7" s="1"/>
  <c r="P857" i="7"/>
  <c r="Q857" i="7" s="1"/>
  <c r="R857" i="7" s="1"/>
  <c r="P6019" i="7"/>
  <c r="Q6019" i="7" s="1"/>
  <c r="R6019" i="7" s="1"/>
  <c r="P3547" i="7"/>
  <c r="Q3547" i="7" s="1"/>
  <c r="R3547" i="7" s="1"/>
  <c r="P1964" i="7"/>
  <c r="Q1964" i="7" s="1"/>
  <c r="R1964" i="7" s="1"/>
  <c r="P3244" i="7"/>
  <c r="Q3244" i="7" s="1"/>
  <c r="R3244" i="7" s="1"/>
  <c r="P5664" i="7"/>
  <c r="Q5664" i="7" s="1"/>
  <c r="R5664" i="7" s="1"/>
  <c r="P2983" i="7"/>
  <c r="Q2983" i="7" s="1"/>
  <c r="R2983" i="7" s="1"/>
  <c r="P3303" i="7"/>
  <c r="Q3303" i="7" s="1"/>
  <c r="R3303" i="7" s="1"/>
  <c r="P2620" i="7"/>
  <c r="Q2620" i="7" s="1"/>
  <c r="R2620" i="7" s="1"/>
  <c r="P1936" i="7"/>
  <c r="Q1936" i="7" s="1"/>
  <c r="R1936" i="7" s="1"/>
  <c r="P3336" i="7"/>
  <c r="Q3336" i="7" s="1"/>
  <c r="R3336" i="7" s="1"/>
  <c r="P5830" i="7"/>
  <c r="Q5830" i="7" s="1"/>
  <c r="R5830" i="7" s="1"/>
  <c r="P421" i="7"/>
  <c r="Q421" i="7" s="1"/>
  <c r="R421" i="7" s="1"/>
  <c r="P2568" i="7"/>
  <c r="Q2568" i="7" s="1"/>
  <c r="R2568" i="7" s="1"/>
  <c r="P6273" i="7"/>
  <c r="Q6273" i="7" s="1"/>
  <c r="R6273" i="7" s="1"/>
  <c r="P5995" i="7"/>
  <c r="Q5995" i="7" s="1"/>
  <c r="R5995" i="7" s="1"/>
  <c r="P4031" i="7"/>
  <c r="Q4031" i="7" s="1"/>
  <c r="R4031" i="7" s="1"/>
  <c r="P3286" i="7"/>
  <c r="Q3286" i="7" s="1"/>
  <c r="R3286" i="7" s="1"/>
  <c r="P125" i="7"/>
  <c r="Q125" i="7" s="1"/>
  <c r="R125" i="7" s="1"/>
  <c r="P441" i="7"/>
  <c r="Q441" i="7" s="1"/>
  <c r="R441" i="7" s="1"/>
  <c r="P1756" i="7"/>
  <c r="Q1756" i="7" s="1"/>
  <c r="R1756" i="7" s="1"/>
  <c r="P6423" i="7"/>
  <c r="Q6423" i="7" s="1"/>
  <c r="R6423" i="7" s="1"/>
  <c r="P4852" i="7"/>
  <c r="Q4852" i="7" s="1"/>
  <c r="R4852" i="7" s="1"/>
  <c r="P4051" i="7"/>
  <c r="Q4051" i="7" s="1"/>
  <c r="R4051" i="7" s="1"/>
  <c r="P6318" i="7"/>
  <c r="Q6318" i="7" s="1"/>
  <c r="R6318" i="7" s="1"/>
  <c r="P6258" i="7"/>
  <c r="Q6258" i="7" s="1"/>
  <c r="R6258" i="7" s="1"/>
  <c r="P2292" i="7"/>
  <c r="Q2292" i="7" s="1"/>
  <c r="R2292" i="7" s="1"/>
  <c r="P4019" i="7"/>
  <c r="Q4019" i="7" s="1"/>
  <c r="R4019" i="7" s="1"/>
  <c r="P3160" i="7"/>
  <c r="Q3160" i="7" s="1"/>
  <c r="R3160" i="7" s="1"/>
  <c r="P5720" i="7"/>
  <c r="Q5720" i="7" s="1"/>
  <c r="R5720" i="7" s="1"/>
  <c r="P2931" i="7"/>
  <c r="Q2931" i="7" s="1"/>
  <c r="R2931" i="7" s="1"/>
  <c r="P2464" i="7"/>
  <c r="Q2464" i="7" s="1"/>
  <c r="R2464" i="7" s="1"/>
  <c r="P5423" i="7"/>
  <c r="Q5423" i="7" s="1"/>
  <c r="R5423" i="7" s="1"/>
  <c r="P4586" i="7"/>
  <c r="Q4586" i="7" s="1"/>
  <c r="R4586" i="7" s="1"/>
  <c r="P3895" i="7"/>
  <c r="Q3895" i="7" s="1"/>
  <c r="R3895" i="7" s="1"/>
  <c r="P2032" i="7"/>
  <c r="Q2032" i="7" s="1"/>
  <c r="R2032" i="7" s="1"/>
  <c r="P1073" i="7"/>
  <c r="Q1073" i="7" s="1"/>
  <c r="R1073" i="7" s="1"/>
  <c r="P5680" i="7"/>
  <c r="Q5680" i="7" s="1"/>
  <c r="R5680" i="7" s="1"/>
  <c r="P5052" i="7"/>
  <c r="Q5052" i="7" s="1"/>
  <c r="R5052" i="7" s="1"/>
  <c r="P3795" i="7"/>
  <c r="Q3795" i="7" s="1"/>
  <c r="R3795" i="7" s="1"/>
  <c r="P1401" i="7"/>
  <c r="Q1401" i="7" s="1"/>
  <c r="R1401" i="7" s="1"/>
  <c r="P5861" i="7"/>
  <c r="Q5861" i="7" s="1"/>
  <c r="R5861" i="7" s="1"/>
  <c r="P3431" i="7"/>
  <c r="Q3431" i="7" s="1"/>
  <c r="R3431" i="7" s="1"/>
  <c r="P303" i="7"/>
  <c r="Q303" i="7" s="1"/>
  <c r="R303" i="7" s="1"/>
  <c r="P3254" i="7"/>
  <c r="Q3254" i="7" s="1"/>
  <c r="R3254" i="7" s="1"/>
  <c r="P2636" i="7"/>
  <c r="Q2636" i="7" s="1"/>
  <c r="R2636" i="7" s="1"/>
  <c r="P2036" i="7"/>
  <c r="Q2036" i="7" s="1"/>
  <c r="R2036" i="7" s="1"/>
  <c r="P185" i="7"/>
  <c r="Q185" i="7" s="1"/>
  <c r="R185" i="7" s="1"/>
  <c r="P189" i="7"/>
  <c r="Q189" i="7" s="1"/>
  <c r="R189" i="7" s="1"/>
  <c r="P5443" i="7"/>
  <c r="Q5443" i="7" s="1"/>
  <c r="R5443" i="7" s="1"/>
  <c r="P1764" i="7"/>
  <c r="Q1764" i="7" s="1"/>
  <c r="R1764" i="7" s="1"/>
  <c r="P3519" i="7"/>
  <c r="Q3519" i="7" s="1"/>
  <c r="R3519" i="7" s="1"/>
  <c r="P2320" i="7"/>
  <c r="Q2320" i="7" s="1"/>
  <c r="R2320" i="7" s="1"/>
  <c r="P2076" i="7"/>
  <c r="Q2076" i="7" s="1"/>
  <c r="R2076" i="7" s="1"/>
  <c r="P6281" i="7"/>
  <c r="Q6281" i="7" s="1"/>
  <c r="R6281" i="7" s="1"/>
  <c r="P3555" i="7"/>
  <c r="Q3555" i="7" s="1"/>
  <c r="R3555" i="7" s="1"/>
  <c r="P3156" i="7"/>
  <c r="Q3156" i="7" s="1"/>
  <c r="R3156" i="7" s="1"/>
  <c r="P4268" i="7"/>
  <c r="Q4268" i="7" s="1"/>
  <c r="R4268" i="7" s="1"/>
  <c r="P2168" i="7"/>
  <c r="Q2168" i="7" s="1"/>
  <c r="R2168" i="7" s="1"/>
  <c r="P3192" i="7"/>
  <c r="Q3192" i="7" s="1"/>
  <c r="R3192" i="7" s="1"/>
  <c r="P5188" i="7"/>
  <c r="Q5188" i="7" s="1"/>
  <c r="R5188" i="7" s="1"/>
  <c r="P4524" i="7"/>
  <c r="Q4524" i="7" s="1"/>
  <c r="R4524" i="7" s="1"/>
  <c r="P3591" i="7"/>
  <c r="Q3591" i="7" s="1"/>
  <c r="R3591" i="7" s="1"/>
  <c r="P3975" i="7"/>
  <c r="Q3975" i="7" s="1"/>
  <c r="R3975" i="7" s="1"/>
  <c r="P3991" i="7"/>
  <c r="Q3991" i="7" s="1"/>
  <c r="R3991" i="7" s="1"/>
  <c r="P5337" i="7"/>
  <c r="Q5337" i="7" s="1"/>
  <c r="R5337" i="7" s="1"/>
  <c r="P2941" i="7"/>
  <c r="Q2941" i="7" s="1"/>
  <c r="R2941" i="7" s="1"/>
  <c r="P2242" i="7"/>
  <c r="Q2242" i="7" s="1"/>
  <c r="R2242" i="7" s="1"/>
  <c r="P3682" i="7"/>
  <c r="Q3682" i="7" s="1"/>
  <c r="R3682" i="7" s="1"/>
  <c r="P2082" i="7"/>
  <c r="Q2082" i="7" s="1"/>
  <c r="R2082" i="7" s="1"/>
  <c r="P3606" i="7"/>
  <c r="Q3606" i="7" s="1"/>
  <c r="R3606" i="7" s="1"/>
  <c r="P5662" i="7"/>
  <c r="Q5662" i="7" s="1"/>
  <c r="R5662" i="7" s="1"/>
  <c r="P900" i="7"/>
  <c r="Q900" i="7" s="1"/>
  <c r="R900" i="7" s="1"/>
  <c r="P239" i="7"/>
  <c r="Q239" i="7" s="1"/>
  <c r="R239" i="7" s="1"/>
  <c r="P5634" i="7"/>
  <c r="Q5634" i="7" s="1"/>
  <c r="R5634" i="7" s="1"/>
  <c r="P2294" i="7"/>
  <c r="Q2294" i="7" s="1"/>
  <c r="R2294" i="7" s="1"/>
  <c r="P2370" i="7"/>
  <c r="Q2370" i="7" s="1"/>
  <c r="R2370" i="7" s="1"/>
  <c r="P1954" i="7"/>
  <c r="Q1954" i="7" s="1"/>
  <c r="R1954" i="7" s="1"/>
  <c r="P3430" i="7"/>
  <c r="Q3430" i="7" s="1"/>
  <c r="R3430" i="7" s="1"/>
  <c r="P2540" i="7"/>
  <c r="Q2540" i="7" s="1"/>
  <c r="R2540" i="7" s="1"/>
  <c r="P2102" i="7"/>
  <c r="Q2102" i="7" s="1"/>
  <c r="R2102" i="7" s="1"/>
  <c r="P3738" i="7"/>
  <c r="Q3738" i="7" s="1"/>
  <c r="R3738" i="7" s="1"/>
  <c r="P2384" i="7"/>
  <c r="Q2384" i="7" s="1"/>
  <c r="R2384" i="7" s="1"/>
  <c r="P2410" i="7"/>
  <c r="Q2410" i="7" s="1"/>
  <c r="R2410" i="7" s="1"/>
  <c r="P2466" i="7"/>
  <c r="Q2466" i="7" s="1"/>
  <c r="R2466" i="7" s="1"/>
  <c r="P414" i="7"/>
  <c r="Q414" i="7" s="1"/>
  <c r="R414" i="7" s="1"/>
  <c r="P5425" i="7"/>
  <c r="Q5425" i="7" s="1"/>
  <c r="R5425" i="7" s="1"/>
  <c r="P287" i="7"/>
  <c r="Q287" i="7" s="1"/>
  <c r="R287" i="7" s="1"/>
  <c r="P5269" i="7"/>
  <c r="Q5269" i="7" s="1"/>
  <c r="R5269" i="7" s="1"/>
  <c r="P3988" i="7"/>
  <c r="Q3988" i="7" s="1"/>
  <c r="R3988" i="7" s="1"/>
  <c r="P3846" i="7"/>
  <c r="Q3846" i="7" s="1"/>
  <c r="R3846" i="7" s="1"/>
  <c r="P229" i="7"/>
  <c r="Q229" i="7" s="1"/>
  <c r="R229" i="7" s="1"/>
  <c r="P1994" i="7"/>
  <c r="Q1994" i="7" s="1"/>
  <c r="R1994" i="7" s="1"/>
  <c r="P3111" i="7"/>
  <c r="Q3111" i="7" s="1"/>
  <c r="R3111" i="7" s="1"/>
  <c r="P3324" i="7"/>
  <c r="Q3324" i="7" s="1"/>
  <c r="R3324" i="7" s="1"/>
  <c r="P5383" i="7"/>
  <c r="Q5383" i="7" s="1"/>
  <c r="R5383" i="7" s="1"/>
  <c r="P3107" i="7"/>
  <c r="Q3107" i="7" s="1"/>
  <c r="R3107" i="7" s="1"/>
  <c r="P6007" i="7"/>
  <c r="Q6007" i="7" s="1"/>
  <c r="R6007" i="7" s="1"/>
  <c r="P5968" i="7"/>
  <c r="Q5968" i="7" s="1"/>
  <c r="R5968" i="7" s="1"/>
  <c r="P4956" i="7"/>
  <c r="Q4956" i="7" s="1"/>
  <c r="R4956" i="7" s="1"/>
  <c r="P225" i="7"/>
  <c r="Q225" i="7" s="1"/>
  <c r="R225" i="7" s="1"/>
  <c r="P177" i="7"/>
  <c r="Q177" i="7" s="1"/>
  <c r="R177" i="7" s="1"/>
  <c r="P341" i="7"/>
  <c r="Q341" i="7" s="1"/>
  <c r="R341" i="7" s="1"/>
  <c r="P3386" i="7"/>
  <c r="Q3386" i="7" s="1"/>
  <c r="R3386" i="7" s="1"/>
  <c r="P681" i="7"/>
  <c r="Q681" i="7" s="1"/>
  <c r="R681" i="7" s="1"/>
  <c r="P4890" i="7"/>
  <c r="Q4890" i="7" s="1"/>
  <c r="R4890" i="7" s="1"/>
  <c r="P4800" i="7"/>
  <c r="Q4800" i="7" s="1"/>
  <c r="R4800" i="7" s="1"/>
  <c r="P889" i="7"/>
  <c r="Q889" i="7" s="1"/>
  <c r="R889" i="7" s="1"/>
  <c r="P4528" i="7"/>
  <c r="Q4528" i="7" s="1"/>
  <c r="R4528" i="7" s="1"/>
  <c r="P3989" i="7"/>
  <c r="Q3989" i="7" s="1"/>
  <c r="R3989" i="7" s="1"/>
  <c r="P4968" i="7"/>
  <c r="Q4968" i="7" s="1"/>
  <c r="R4968" i="7" s="1"/>
  <c r="P4372" i="7"/>
  <c r="Q4372" i="7" s="1"/>
  <c r="R4372" i="7" s="1"/>
  <c r="P4164" i="7"/>
  <c r="Q4164" i="7" s="1"/>
  <c r="R4164" i="7" s="1"/>
  <c r="P3087" i="7"/>
  <c r="Q3087" i="7" s="1"/>
  <c r="R3087" i="7" s="1"/>
  <c r="P3924" i="7"/>
  <c r="Q3924" i="7" s="1"/>
  <c r="R3924" i="7" s="1"/>
  <c r="P5596" i="7"/>
  <c r="Q5596" i="7" s="1"/>
  <c r="R5596" i="7" s="1"/>
  <c r="P2488" i="7"/>
  <c r="Q2488" i="7" s="1"/>
  <c r="R2488" i="7" s="1"/>
  <c r="P6181" i="7"/>
  <c r="Q6181" i="7" s="1"/>
  <c r="R6181" i="7" s="1"/>
  <c r="P3099" i="7"/>
  <c r="Q3099" i="7" s="1"/>
  <c r="R3099" i="7" s="1"/>
  <c r="P2056" i="7"/>
  <c r="Q2056" i="7" s="1"/>
  <c r="R2056" i="7" s="1"/>
  <c r="P5881" i="7"/>
  <c r="Q5881" i="7" s="1"/>
  <c r="R5881" i="7" s="1"/>
  <c r="P3683" i="7"/>
  <c r="Q3683" i="7" s="1"/>
  <c r="R3683" i="7" s="1"/>
  <c r="P71" i="7"/>
  <c r="Q71" i="7" s="1"/>
  <c r="R71" i="7" s="1"/>
  <c r="P4196" i="7"/>
  <c r="Q4196" i="7" s="1"/>
  <c r="R4196" i="7" s="1"/>
  <c r="P3969" i="7"/>
  <c r="Q3969" i="7" s="1"/>
  <c r="R3969" i="7" s="1"/>
  <c r="P4300" i="7"/>
  <c r="Q4300" i="7" s="1"/>
  <c r="R4300" i="7" s="1"/>
  <c r="P1109" i="7"/>
  <c r="Q1109" i="7" s="1"/>
  <c r="R1109" i="7" s="1"/>
  <c r="P5407" i="7"/>
  <c r="Q5407" i="7" s="1"/>
  <c r="R5407" i="7" s="1"/>
  <c r="P2092" i="7"/>
  <c r="Q2092" i="7" s="1"/>
  <c r="R2092" i="7" s="1"/>
  <c r="P6043" i="7"/>
  <c r="Q6043" i="7" s="1"/>
  <c r="R6043" i="7" s="1"/>
  <c r="P5008" i="7"/>
  <c r="Q5008" i="7" s="1"/>
  <c r="R5008" i="7" s="1"/>
  <c r="P5608" i="7"/>
  <c r="Q5608" i="7" s="1"/>
  <c r="R5608" i="7" s="1"/>
  <c r="P2420" i="7"/>
  <c r="Q2420" i="7" s="1"/>
  <c r="R2420" i="7" s="1"/>
  <c r="P5836" i="7"/>
  <c r="Q5836" i="7" s="1"/>
  <c r="R5836" i="7" s="1"/>
  <c r="P5347" i="7"/>
  <c r="Q5347" i="7" s="1"/>
  <c r="R5347" i="7" s="1"/>
  <c r="P3940" i="7"/>
  <c r="Q3940" i="7" s="1"/>
  <c r="R3940" i="7" s="1"/>
  <c r="P2652" i="7"/>
  <c r="Q2652" i="7" s="1"/>
  <c r="R2652" i="7" s="1"/>
  <c r="P2891" i="7"/>
  <c r="Q2891" i="7" s="1"/>
  <c r="R2891" i="7" s="1"/>
  <c r="P3699" i="7"/>
  <c r="Q3699" i="7" s="1"/>
  <c r="R3699" i="7" s="1"/>
  <c r="P2156" i="7"/>
  <c r="Q2156" i="7" s="1"/>
  <c r="R2156" i="7" s="1"/>
  <c r="P3747" i="7"/>
  <c r="Q3747" i="7" s="1"/>
  <c r="R3747" i="7" s="1"/>
  <c r="P55" i="7"/>
  <c r="Q55" i="7" s="1"/>
  <c r="R55" i="7" s="1"/>
  <c r="P5833" i="7"/>
  <c r="Q5833" i="7" s="1"/>
  <c r="R5833" i="7" s="1"/>
  <c r="P5828" i="7"/>
  <c r="Q5828" i="7" s="1"/>
  <c r="R5828" i="7" s="1"/>
  <c r="P2280" i="7"/>
  <c r="Q2280" i="7" s="1"/>
  <c r="R2280" i="7" s="1"/>
  <c r="P1405" i="7"/>
  <c r="Q1405" i="7" s="1"/>
  <c r="R1405" i="7" s="1"/>
  <c r="P5439" i="7"/>
  <c r="Q5439" i="7" s="1"/>
  <c r="R5439" i="7" s="1"/>
  <c r="P4456" i="7"/>
  <c r="Q4456" i="7" s="1"/>
  <c r="R4456" i="7" s="1"/>
  <c r="P2268" i="7"/>
  <c r="Q2268" i="7" s="1"/>
  <c r="R2268" i="7" s="1"/>
  <c r="P949" i="7"/>
  <c r="Q949" i="7" s="1"/>
  <c r="R949" i="7" s="1"/>
  <c r="P1864" i="7"/>
  <c r="Q1864" i="7" s="1"/>
  <c r="R1864" i="7" s="1"/>
  <c r="P2915" i="7"/>
  <c r="Q2915" i="7" s="1"/>
  <c r="R2915" i="7" s="1"/>
  <c r="P2987" i="7"/>
  <c r="Q2987" i="7" s="1"/>
  <c r="R2987" i="7" s="1"/>
  <c r="P3707" i="7"/>
  <c r="Q3707" i="7" s="1"/>
  <c r="R3707" i="7" s="1"/>
  <c r="P1416" i="7"/>
  <c r="Q1416" i="7" s="1"/>
  <c r="R1416" i="7" s="1"/>
  <c r="P4248" i="7"/>
  <c r="Q4248" i="7" s="1"/>
  <c r="R4248" i="7" s="1"/>
  <c r="P3523" i="7"/>
  <c r="Q3523" i="7" s="1"/>
  <c r="R3523" i="7" s="1"/>
  <c r="P2524" i="7"/>
  <c r="Q2524" i="7" s="1"/>
  <c r="R2524" i="7" s="1"/>
  <c r="P1225" i="7"/>
  <c r="Q1225" i="7" s="1"/>
  <c r="R1225" i="7" s="1"/>
  <c r="P2544" i="7"/>
  <c r="Q2544" i="7" s="1"/>
  <c r="R2544" i="7" s="1"/>
  <c r="P3920" i="7"/>
  <c r="Q3920" i="7" s="1"/>
  <c r="R3920" i="7" s="1"/>
  <c r="P2276" i="7"/>
  <c r="Q2276" i="7" s="1"/>
  <c r="R2276" i="7" s="1"/>
  <c r="P5924" i="7"/>
  <c r="Q5924" i="7" s="1"/>
  <c r="R5924" i="7" s="1"/>
  <c r="P4412" i="7"/>
  <c r="Q4412" i="7" s="1"/>
  <c r="R4412" i="7" s="1"/>
  <c r="P3419" i="7"/>
  <c r="Q3419" i="7" s="1"/>
  <c r="R3419" i="7" s="1"/>
  <c r="P3311" i="7"/>
  <c r="Q3311" i="7" s="1"/>
  <c r="R3311" i="7" s="1"/>
  <c r="P4044" i="7"/>
  <c r="Q4044" i="7" s="1"/>
  <c r="R4044" i="7" s="1"/>
  <c r="P5580" i="7"/>
  <c r="Q5580" i="7" s="1"/>
  <c r="R5580" i="7" s="1"/>
  <c r="P3235" i="7"/>
  <c r="Q3235" i="7" s="1"/>
  <c r="R3235" i="7" s="1"/>
  <c r="P3881" i="7"/>
  <c r="Q3881" i="7" s="1"/>
  <c r="R3881" i="7" s="1"/>
  <c r="P4812" i="7"/>
  <c r="Q4812" i="7" s="1"/>
  <c r="R4812" i="7" s="1"/>
  <c r="P2841" i="7"/>
  <c r="Q2841" i="7" s="1"/>
  <c r="R2841" i="7" s="1"/>
  <c r="P413" i="7"/>
  <c r="Q413" i="7" s="1"/>
  <c r="R413" i="7" s="1"/>
  <c r="P1495" i="7"/>
  <c r="Q1495" i="7" s="1"/>
  <c r="R1495" i="7" s="1"/>
  <c r="P5455" i="7"/>
  <c r="Q5455" i="7" s="1"/>
  <c r="R5455" i="7" s="1"/>
  <c r="P4850" i="7"/>
  <c r="Q4850" i="7" s="1"/>
  <c r="R4850" i="7" s="1"/>
  <c r="P449" i="7"/>
  <c r="Q449" i="7" s="1"/>
  <c r="R449" i="7" s="1"/>
  <c r="P4768" i="7"/>
  <c r="Q4768" i="7" s="1"/>
  <c r="R4768" i="7" s="1"/>
  <c r="P1583" i="7"/>
  <c r="Q1583" i="7" s="1"/>
  <c r="R1583" i="7" s="1"/>
  <c r="P6082" i="7"/>
  <c r="Q6082" i="7" s="1"/>
  <c r="R6082" i="7" s="1"/>
  <c r="P1640" i="7"/>
  <c r="Q1640" i="7" s="1"/>
  <c r="R1640" i="7" s="1"/>
  <c r="P309" i="7"/>
  <c r="Q309" i="7" s="1"/>
  <c r="R309" i="7" s="1"/>
  <c r="P699" i="7"/>
  <c r="Q699" i="7" s="1"/>
  <c r="R699" i="7" s="1"/>
  <c r="P3256" i="7"/>
  <c r="Q3256" i="7" s="1"/>
  <c r="R3256" i="7" s="1"/>
  <c r="P4152" i="7"/>
  <c r="Q4152" i="7" s="1"/>
  <c r="R4152" i="7" s="1"/>
  <c r="P3314" i="7"/>
  <c r="Q3314" i="7" s="1"/>
  <c r="R3314" i="7" s="1"/>
  <c r="P4772" i="7"/>
  <c r="Q4772" i="7" s="1"/>
  <c r="R4772" i="7" s="1"/>
  <c r="P1397" i="7"/>
  <c r="Q1397" i="7" s="1"/>
  <c r="R1397" i="7" s="1"/>
  <c r="P4024" i="7"/>
  <c r="Q4024" i="7" s="1"/>
  <c r="R4024" i="7" s="1"/>
  <c r="P808" i="7"/>
  <c r="Q808" i="7" s="1"/>
  <c r="R808" i="7" s="1"/>
  <c r="P4308" i="7"/>
  <c r="Q4308" i="7" s="1"/>
  <c r="R4308" i="7" s="1"/>
  <c r="P3711" i="7"/>
  <c r="Q3711" i="7" s="1"/>
  <c r="R3711" i="7" s="1"/>
  <c r="P1852" i="7"/>
  <c r="Q1852" i="7" s="1"/>
  <c r="R1852" i="7" s="1"/>
  <c r="P406" i="7"/>
  <c r="Q406" i="7" s="1"/>
  <c r="R406" i="7" s="1"/>
  <c r="P4575" i="7"/>
  <c r="Q4575" i="7" s="1"/>
  <c r="R4575" i="7" s="1"/>
  <c r="P5225" i="7"/>
  <c r="Q5225" i="7" s="1"/>
  <c r="R5225" i="7" s="1"/>
  <c r="P5971" i="7"/>
  <c r="Q5971" i="7" s="1"/>
  <c r="R5971" i="7" s="1"/>
  <c r="P3799" i="7"/>
  <c r="Q3799" i="7" s="1"/>
  <c r="R3799" i="7" s="1"/>
  <c r="P6133" i="7"/>
  <c r="Q6133" i="7" s="1"/>
  <c r="R6133" i="7" s="1"/>
  <c r="P3338" i="7"/>
  <c r="Q3338" i="7" s="1"/>
  <c r="R3338" i="7" s="1"/>
  <c r="P5355" i="7"/>
  <c r="Q5355" i="7" s="1"/>
  <c r="R5355" i="7" s="1"/>
  <c r="P4452" i="7"/>
  <c r="Q4452" i="7" s="1"/>
  <c r="R4452" i="7" s="1"/>
  <c r="P3675" i="7"/>
  <c r="Q3675" i="7" s="1"/>
  <c r="R3675" i="7" s="1"/>
  <c r="P4035" i="7"/>
  <c r="Q4035" i="7" s="1"/>
  <c r="R4035" i="7" s="1"/>
  <c r="P3491" i="7"/>
  <c r="Q3491" i="7" s="1"/>
  <c r="R3491" i="7" s="1"/>
  <c r="P4100" i="7"/>
  <c r="Q4100" i="7" s="1"/>
  <c r="R4100" i="7" s="1"/>
  <c r="P4348" i="7"/>
  <c r="Q4348" i="7" s="1"/>
  <c r="R4348" i="7" s="1"/>
  <c r="P4180" i="7"/>
  <c r="Q4180" i="7" s="1"/>
  <c r="R4180" i="7" s="1"/>
  <c r="P3865" i="7"/>
  <c r="Q3865" i="7" s="1"/>
  <c r="R3865" i="7" s="1"/>
  <c r="P43" i="7"/>
  <c r="Q43" i="7" s="1"/>
  <c r="R43" i="7" s="1"/>
  <c r="P1385" i="7"/>
  <c r="Q1385" i="7" s="1"/>
  <c r="R1385" i="7" s="1"/>
  <c r="P6342" i="7"/>
  <c r="Q6342" i="7" s="1"/>
  <c r="R6342" i="7" s="1"/>
  <c r="P5660" i="7"/>
  <c r="Q5660" i="7" s="1"/>
  <c r="R5660" i="7" s="1"/>
  <c r="P3342" i="7"/>
  <c r="Q3342" i="7" s="1"/>
  <c r="R3342" i="7" s="1"/>
  <c r="P6027" i="7"/>
  <c r="Q6027" i="7" s="1"/>
  <c r="R6027" i="7" s="1"/>
  <c r="P2947" i="7"/>
  <c r="Q2947" i="7" s="1"/>
  <c r="R2947" i="7" s="1"/>
  <c r="P6234" i="7"/>
  <c r="Q6234" i="7" s="1"/>
  <c r="R6234" i="7" s="1"/>
  <c r="P4148" i="7"/>
  <c r="Q4148" i="7" s="1"/>
  <c r="R4148" i="7" s="1"/>
  <c r="P4376" i="7"/>
  <c r="Q4376" i="7" s="1"/>
  <c r="R4376" i="7" s="1"/>
  <c r="P1285" i="7"/>
  <c r="Q1285" i="7" s="1"/>
  <c r="R1285" i="7" s="1"/>
  <c r="P2923" i="7"/>
  <c r="Q2923" i="7" s="1"/>
  <c r="R2923" i="7" s="1"/>
  <c r="P5628" i="7"/>
  <c r="Q5628" i="7" s="1"/>
  <c r="R5628" i="7" s="1"/>
  <c r="P1037" i="7"/>
  <c r="Q1037" i="7" s="1"/>
  <c r="R1037" i="7" s="1"/>
  <c r="P4532" i="7"/>
  <c r="Q4532" i="7" s="1"/>
  <c r="R4532" i="7" s="1"/>
  <c r="P3831" i="7"/>
  <c r="Q3831" i="7" s="1"/>
  <c r="R3831" i="7" s="1"/>
  <c r="P1041" i="7"/>
  <c r="Q1041" i="7" s="1"/>
  <c r="R1041" i="7" s="1"/>
  <c r="P5359" i="7"/>
  <c r="Q5359" i="7" s="1"/>
  <c r="R5359" i="7" s="1"/>
  <c r="P4476" i="7"/>
  <c r="Q4476" i="7" s="1"/>
  <c r="R4476" i="7" s="1"/>
  <c r="P4252" i="7"/>
  <c r="Q4252" i="7" s="1"/>
  <c r="R4252" i="7" s="1"/>
  <c r="P3280" i="7"/>
  <c r="Q3280" i="7" s="1"/>
  <c r="R3280" i="7" s="1"/>
  <c r="P3759" i="7"/>
  <c r="Q3759" i="7" s="1"/>
  <c r="R3759" i="7" s="1"/>
  <c r="P3551" i="7"/>
  <c r="Q3551" i="7" s="1"/>
  <c r="R3551" i="7" s="1"/>
  <c r="P3981" i="7"/>
  <c r="Q3981" i="7" s="1"/>
  <c r="R3981" i="7" s="1"/>
  <c r="P1085" i="7"/>
  <c r="Q1085" i="7" s="1"/>
  <c r="R1085" i="7" s="1"/>
  <c r="P4029" i="7"/>
  <c r="Q4029" i="7" s="1"/>
  <c r="R4029" i="7" s="1"/>
  <c r="P409" i="7"/>
  <c r="Q409" i="7" s="1"/>
  <c r="R409" i="7" s="1"/>
  <c r="P3479" i="7"/>
  <c r="Q3479" i="7" s="1"/>
  <c r="R3479" i="7" s="1"/>
  <c r="P4032" i="7"/>
  <c r="Q4032" i="7" s="1"/>
  <c r="R4032" i="7" s="1"/>
  <c r="P1081" i="7"/>
  <c r="Q1081" i="7" s="1"/>
  <c r="R1081" i="7" s="1"/>
  <c r="P5371" i="7"/>
  <c r="Q5371" i="7" s="1"/>
  <c r="R5371" i="7" s="1"/>
  <c r="P4332" i="7"/>
  <c r="Q4332" i="7" s="1"/>
  <c r="R4332" i="7" s="1"/>
  <c r="P3251" i="7"/>
  <c r="Q3251" i="7" s="1"/>
  <c r="R3251" i="7" s="1"/>
  <c r="P3603" i="7"/>
  <c r="Q3603" i="7" s="1"/>
  <c r="R3603" i="7" s="1"/>
  <c r="P2971" i="7"/>
  <c r="Q2971" i="7" s="1"/>
  <c r="R2971" i="7" s="1"/>
  <c r="P2008" i="7"/>
  <c r="Q2008" i="7" s="1"/>
  <c r="R2008" i="7" s="1"/>
  <c r="P3475" i="7"/>
  <c r="Q3475" i="7" s="1"/>
  <c r="R3475" i="7" s="1"/>
  <c r="P833" i="7"/>
  <c r="Q833" i="7" s="1"/>
  <c r="R833" i="7" s="1"/>
  <c r="P3343" i="7"/>
  <c r="Q3343" i="7" s="1"/>
  <c r="R3343" i="7" s="1"/>
  <c r="P2612" i="7"/>
  <c r="Q2612" i="7" s="1"/>
  <c r="R2612" i="7" s="1"/>
  <c r="P1013" i="7"/>
  <c r="Q1013" i="7" s="1"/>
  <c r="R1013" i="7" s="1"/>
  <c r="P113" i="7"/>
  <c r="Q113" i="7" s="1"/>
  <c r="R113" i="7" s="1"/>
  <c r="P5024" i="7"/>
  <c r="Q5024" i="7" s="1"/>
  <c r="R5024" i="7" s="1"/>
  <c r="P1594" i="7"/>
  <c r="Q1594" i="7" s="1"/>
  <c r="R1594" i="7" s="1"/>
  <c r="P3164" i="7"/>
  <c r="Q3164" i="7" s="1"/>
  <c r="R3164" i="7" s="1"/>
  <c r="P4858" i="7"/>
  <c r="Q4858" i="7" s="1"/>
  <c r="R4858" i="7" s="1"/>
  <c r="P4882" i="7"/>
  <c r="Q4882" i="7" s="1"/>
  <c r="R4882" i="7" s="1"/>
  <c r="P369" i="7"/>
  <c r="Q369" i="7" s="1"/>
  <c r="R369" i="7" s="1"/>
  <c r="P5915" i="7"/>
  <c r="Q5915" i="7" s="1"/>
  <c r="R5915" i="7" s="1"/>
  <c r="P1666" i="7"/>
  <c r="Q1666" i="7" s="1"/>
  <c r="R1666" i="7" s="1"/>
  <c r="P816" i="7"/>
  <c r="Q816" i="7" s="1"/>
  <c r="R816" i="7" s="1"/>
  <c r="P1744" i="7"/>
  <c r="Q1744" i="7" s="1"/>
  <c r="R1744" i="7" s="1"/>
  <c r="P1988" i="7"/>
  <c r="Q1988" i="7" s="1"/>
  <c r="R1988" i="7" s="1"/>
  <c r="P2899" i="7"/>
  <c r="Q2899" i="7" s="1"/>
  <c r="R2899" i="7" s="1"/>
  <c r="P945" i="7"/>
  <c r="Q945" i="7" s="1"/>
  <c r="R945" i="7" s="1"/>
  <c r="P4496" i="7"/>
  <c r="Q4496" i="7" s="1"/>
  <c r="R4496" i="7" s="1"/>
  <c r="P3583" i="7"/>
  <c r="Q3583" i="7" s="1"/>
  <c r="R3583" i="7" s="1"/>
  <c r="P4448" i="7"/>
  <c r="Q4448" i="7" s="1"/>
  <c r="R4448" i="7" s="1"/>
  <c r="P3290" i="7"/>
  <c r="Q3290" i="7" s="1"/>
  <c r="R3290" i="7" s="1"/>
  <c r="P6395" i="7"/>
  <c r="Q6395" i="7" s="1"/>
  <c r="R6395" i="7" s="1"/>
  <c r="P773" i="7"/>
  <c r="Q773" i="7" s="1"/>
  <c r="R773" i="7" s="1"/>
  <c r="P3463" i="7"/>
  <c r="Q3463" i="7" s="1"/>
  <c r="R3463" i="7" s="1"/>
  <c r="P3312" i="7"/>
  <c r="Q3312" i="7" s="1"/>
  <c r="R3312" i="7" s="1"/>
  <c r="P1948" i="7"/>
  <c r="Q1948" i="7" s="1"/>
  <c r="R1948" i="7" s="1"/>
  <c r="P877" i="7"/>
  <c r="Q877" i="7" s="1"/>
  <c r="R877" i="7" s="1"/>
  <c r="P4972" i="7"/>
  <c r="Q4972" i="7" s="1"/>
  <c r="R4972" i="7" s="1"/>
  <c r="P2504" i="7"/>
  <c r="Q2504" i="7" s="1"/>
  <c r="R2504" i="7" s="1"/>
  <c r="P2999" i="7"/>
  <c r="Q2999" i="7" s="1"/>
  <c r="R2999" i="7" s="1"/>
  <c r="P5652" i="7"/>
  <c r="Q5652" i="7" s="1"/>
  <c r="R5652" i="7" s="1"/>
  <c r="P6097" i="7"/>
  <c r="Q6097" i="7" s="1"/>
  <c r="R6097" i="7" s="1"/>
  <c r="P4200" i="7"/>
  <c r="Q4200" i="7" s="1"/>
  <c r="R4200" i="7" s="1"/>
  <c r="P4047" i="7"/>
  <c r="Q4047" i="7" s="1"/>
  <c r="R4047" i="7" s="1"/>
  <c r="P3266" i="7"/>
  <c r="Q3266" i="7" s="1"/>
  <c r="R3266" i="7" s="1"/>
  <c r="P3330" i="7"/>
  <c r="Q3330" i="7" s="1"/>
  <c r="R3330" i="7" s="1"/>
  <c r="P3595" i="7"/>
  <c r="Q3595" i="7" s="1"/>
  <c r="R3595" i="7" s="1"/>
  <c r="P6023" i="7"/>
  <c r="Q6023" i="7" s="1"/>
  <c r="R6023" i="7" s="1"/>
  <c r="P1133" i="7"/>
  <c r="Q1133" i="7" s="1"/>
  <c r="R1133" i="7" s="1"/>
  <c r="P4460" i="7"/>
  <c r="Q4460" i="7" s="1"/>
  <c r="R4460" i="7" s="1"/>
  <c r="P981" i="7"/>
  <c r="Q981" i="7" s="1"/>
  <c r="R981" i="7" s="1"/>
  <c r="P4928" i="7"/>
  <c r="Q4928" i="7" s="1"/>
  <c r="R4928" i="7" s="1"/>
  <c r="P503" i="7"/>
  <c r="Q503" i="7" s="1"/>
  <c r="R503" i="7" s="1"/>
  <c r="P5856" i="7"/>
  <c r="Q5856" i="7" s="1"/>
  <c r="R5856" i="7" s="1"/>
  <c r="P5644" i="7"/>
  <c r="Q5644" i="7" s="1"/>
  <c r="R5644" i="7" s="1"/>
  <c r="P4060" i="7"/>
  <c r="Q4060" i="7" s="1"/>
  <c r="R4060" i="7" s="1"/>
  <c r="P4084" i="7"/>
  <c r="Q4084" i="7" s="1"/>
  <c r="R4084" i="7" s="1"/>
  <c r="P6031" i="7"/>
  <c r="Q6031" i="7" s="1"/>
  <c r="R6031" i="7" s="1"/>
  <c r="P3136" i="7"/>
  <c r="Q3136" i="7" s="1"/>
  <c r="R3136" i="7" s="1"/>
  <c r="P4220" i="7"/>
  <c r="Q4220" i="7" s="1"/>
  <c r="R4220" i="7" s="1"/>
  <c r="P3276" i="7"/>
  <c r="Q3276" i="7" s="1"/>
  <c r="R3276" i="7" s="1"/>
  <c r="P4041" i="7"/>
  <c r="Q4041" i="7" s="1"/>
  <c r="R4041" i="7" s="1"/>
  <c r="P4216" i="7"/>
  <c r="Q4216" i="7" s="1"/>
  <c r="R4216" i="7" s="1"/>
  <c r="P2955" i="7"/>
  <c r="Q2955" i="7" s="1"/>
  <c r="R2955" i="7" s="1"/>
  <c r="P825" i="7"/>
  <c r="Q825" i="7" s="1"/>
  <c r="R825" i="7" s="1"/>
  <c r="P5864" i="7"/>
  <c r="Q5864" i="7" s="1"/>
  <c r="R5864" i="7" s="1"/>
  <c r="P5716" i="7"/>
  <c r="Q5716" i="7" s="1"/>
  <c r="R5716" i="7" s="1"/>
  <c r="P3308" i="7"/>
  <c r="Q3308" i="7" s="1"/>
  <c r="R3308" i="7" s="1"/>
  <c r="P4168" i="7"/>
  <c r="Q4168" i="7" s="1"/>
  <c r="R4168" i="7" s="1"/>
  <c r="P3346" i="7"/>
  <c r="Q3346" i="7" s="1"/>
  <c r="R3346" i="7" s="1"/>
  <c r="P1357" i="7"/>
  <c r="Q1357" i="7" s="1"/>
  <c r="R1357" i="7" s="1"/>
  <c r="P4804" i="7"/>
  <c r="Q4804" i="7" s="1"/>
  <c r="R4804" i="7" s="1"/>
  <c r="P3435" i="7"/>
  <c r="Q3435" i="7" s="1"/>
  <c r="R3435" i="7" s="1"/>
  <c r="P3250" i="7"/>
  <c r="Q3250" i="7" s="1"/>
  <c r="R3250" i="7" s="1"/>
  <c r="P1269" i="7"/>
  <c r="Q1269" i="7" s="1"/>
  <c r="R1269" i="7" s="1"/>
  <c r="P1301" i="7"/>
  <c r="Q1301" i="7" s="1"/>
  <c r="R1301" i="7" s="1"/>
  <c r="P3487" i="7"/>
  <c r="Q3487" i="7" s="1"/>
  <c r="R3487" i="7" s="1"/>
  <c r="P5854" i="7"/>
  <c r="Q5854" i="7" s="1"/>
  <c r="R5854" i="7" s="1"/>
  <c r="P1920" i="7"/>
  <c r="Q1920" i="7" s="1"/>
  <c r="R1920" i="7" s="1"/>
  <c r="P1538" i="7"/>
  <c r="Q1538" i="7" s="1"/>
  <c r="R1538" i="7" s="1"/>
  <c r="P2682" i="7"/>
  <c r="Q2682" i="7" s="1"/>
  <c r="R2682" i="7" s="1"/>
  <c r="P3378" i="7"/>
  <c r="Q3378" i="7" s="1"/>
  <c r="R3378" i="7" s="1"/>
  <c r="P325" i="7"/>
  <c r="Q325" i="7" s="1"/>
  <c r="R325" i="7" s="1"/>
  <c r="P3631" i="7"/>
  <c r="Q3631" i="7" s="1"/>
  <c r="R3631" i="7" s="1"/>
  <c r="P2963" i="7"/>
  <c r="Q2963" i="7" s="1"/>
  <c r="R2963" i="7" s="1"/>
  <c r="P3219" i="7"/>
  <c r="Q3219" i="7" s="1"/>
  <c r="R3219" i="7" s="1"/>
  <c r="P5868" i="7"/>
  <c r="Q5868" i="7" s="1"/>
  <c r="R5868" i="7" s="1"/>
  <c r="P929" i="7"/>
  <c r="Q929" i="7" s="1"/>
  <c r="R929" i="7" s="1"/>
  <c r="P2164" i="7"/>
  <c r="Q2164" i="7" s="1"/>
  <c r="R2164" i="7" s="1"/>
  <c r="P3985" i="7"/>
  <c r="Q3985" i="7" s="1"/>
  <c r="R3985" i="7" s="1"/>
  <c r="P1924" i="7"/>
  <c r="Q1924" i="7" s="1"/>
  <c r="R1924" i="7" s="1"/>
  <c r="P1093" i="7"/>
  <c r="Q1093" i="7" s="1"/>
  <c r="R1093" i="7" s="1"/>
  <c r="P5684" i="7"/>
  <c r="Q5684" i="7" s="1"/>
  <c r="R5684" i="7" s="1"/>
  <c r="P4312" i="7"/>
  <c r="Q4312" i="7" s="1"/>
  <c r="R4312" i="7" s="1"/>
  <c r="P4056" i="7"/>
  <c r="Q4056" i="7" s="1"/>
  <c r="R4056" i="7" s="1"/>
  <c r="P1273" i="7"/>
  <c r="Q1273" i="7" s="1"/>
  <c r="R1273" i="7" s="1"/>
  <c r="P5572" i="7"/>
  <c r="Q5572" i="7" s="1"/>
  <c r="R5572" i="7" s="1"/>
  <c r="P4292" i="7"/>
  <c r="Q4292" i="7" s="1"/>
  <c r="R4292" i="7" s="1"/>
  <c r="P3611" i="7"/>
  <c r="Q3611" i="7" s="1"/>
  <c r="R3611" i="7" s="1"/>
  <c r="P3304" i="7"/>
  <c r="Q3304" i="7" s="1"/>
  <c r="R3304" i="7" s="1"/>
  <c r="P2428" i="7"/>
  <c r="Q2428" i="7" s="1"/>
  <c r="R2428" i="7" s="1"/>
  <c r="P3318" i="7"/>
  <c r="Q3318" i="7" s="1"/>
  <c r="R3318" i="7" s="1"/>
  <c r="P5940" i="7"/>
  <c r="Q5940" i="7" s="1"/>
  <c r="R5940" i="7" s="1"/>
  <c r="P1908" i="7"/>
  <c r="Q1908" i="7" s="1"/>
  <c r="R1908" i="7" s="1"/>
  <c r="P5845" i="7"/>
  <c r="Q5845" i="7" s="1"/>
  <c r="R5845" i="7" s="1"/>
  <c r="P4055" i="7"/>
  <c r="Q4055" i="7" s="1"/>
  <c r="R4055" i="7" s="1"/>
  <c r="P2100" i="7"/>
  <c r="Q2100" i="7" s="1"/>
  <c r="R2100" i="7" s="1"/>
  <c r="P4992" i="7"/>
  <c r="Q4992" i="7" s="1"/>
  <c r="R4992" i="7" s="1"/>
  <c r="P5172" i="7"/>
  <c r="Q5172" i="7" s="1"/>
  <c r="R5172" i="7" s="1"/>
  <c r="P5772" i="7"/>
  <c r="Q5772" i="7" s="1"/>
  <c r="R5772" i="7" s="1"/>
  <c r="P3447" i="7"/>
  <c r="Q3447" i="7" s="1"/>
  <c r="R3447" i="7" s="1"/>
  <c r="P820" i="7"/>
  <c r="Q820" i="7" s="1"/>
  <c r="R820" i="7" s="1"/>
  <c r="P4659" i="7"/>
  <c r="Q4659" i="7" s="1"/>
  <c r="R4659" i="7" s="1"/>
  <c r="P2624" i="7"/>
  <c r="Q2624" i="7" s="1"/>
  <c r="R2624" i="7" s="1"/>
  <c r="P1261" i="7"/>
  <c r="Q1261" i="7" s="1"/>
  <c r="R1261" i="7" s="1"/>
  <c r="P761" i="7"/>
  <c r="Q761" i="7" s="1"/>
  <c r="R761" i="7" s="1"/>
  <c r="P4176" i="7"/>
  <c r="Q4176" i="7" s="1"/>
  <c r="R4176" i="7" s="1"/>
  <c r="P2264" i="7"/>
  <c r="Q2264" i="7" s="1"/>
  <c r="R2264" i="7" s="1"/>
  <c r="P4224" i="7"/>
  <c r="Q4224" i="7" s="1"/>
  <c r="R4224" i="7" s="1"/>
  <c r="P2644" i="7"/>
  <c r="Q2644" i="7" s="1"/>
  <c r="R2644" i="7" s="1"/>
  <c r="P3315" i="7"/>
  <c r="Q3315" i="7" s="1"/>
  <c r="R3315" i="7" s="1"/>
  <c r="P6269" i="7"/>
  <c r="Q6269" i="7" s="1"/>
  <c r="R6269" i="7" s="1"/>
  <c r="P2628" i="7"/>
  <c r="Q2628" i="7" s="1"/>
  <c r="R2628" i="7" s="1"/>
  <c r="P2308" i="7"/>
  <c r="Q2308" i="7" s="1"/>
  <c r="R2308" i="7" s="1"/>
  <c r="P2460" i="7"/>
  <c r="Q2460" i="7" s="1"/>
  <c r="R2460" i="7" s="1"/>
  <c r="P1053" i="7"/>
  <c r="Q1053" i="7" s="1"/>
  <c r="R1053" i="7" s="1"/>
  <c r="P4368" i="7"/>
  <c r="Q4368" i="7" s="1"/>
  <c r="R4368" i="7" s="1"/>
  <c r="P2136" i="7"/>
  <c r="Q2136" i="7" s="1"/>
  <c r="R2136" i="7" s="1"/>
  <c r="P2468" i="7"/>
  <c r="Q2468" i="7" s="1"/>
  <c r="R2468" i="7" s="1"/>
  <c r="P3791" i="7"/>
  <c r="Q3791" i="7" s="1"/>
  <c r="R3791" i="7" s="1"/>
  <c r="P3399" i="7"/>
  <c r="Q3399" i="7" s="1"/>
  <c r="R3399" i="7" s="1"/>
  <c r="P3927" i="7"/>
  <c r="Q3927" i="7" s="1"/>
  <c r="R3927" i="7" s="1"/>
  <c r="P2050" i="7"/>
  <c r="Q2050" i="7" s="1"/>
  <c r="R2050" i="7" s="1"/>
  <c r="P3538" i="7"/>
  <c r="Q3538" i="7" s="1"/>
  <c r="R3538" i="7" s="1"/>
  <c r="P2070" i="7"/>
  <c r="Q2070" i="7" s="1"/>
  <c r="R2070" i="7" s="1"/>
  <c r="P3818" i="7"/>
  <c r="Q3818" i="7" s="1"/>
  <c r="R3818" i="7" s="1"/>
  <c r="P2650" i="7"/>
  <c r="Q2650" i="7" s="1"/>
  <c r="R2650" i="7" s="1"/>
  <c r="P1220" i="7"/>
  <c r="Q1220" i="7" s="1"/>
  <c r="R1220" i="7" s="1"/>
  <c r="P6406" i="7"/>
  <c r="Q6406" i="7" s="1"/>
  <c r="R6406" i="7" s="1"/>
  <c r="P6135" i="7"/>
  <c r="Q6135" i="7" s="1"/>
  <c r="R6135" i="7" s="1"/>
  <c r="P5726" i="7"/>
  <c r="Q5726" i="7" s="1"/>
  <c r="R5726" i="7" s="1"/>
  <c r="P2234" i="7"/>
  <c r="Q2234" i="7" s="1"/>
  <c r="R2234" i="7" s="1"/>
  <c r="P3594" i="7"/>
  <c r="Q3594" i="7" s="1"/>
  <c r="R3594" i="7" s="1"/>
  <c r="P2394" i="7"/>
  <c r="Q2394" i="7" s="1"/>
  <c r="R2394" i="7" s="1"/>
  <c r="P1866" i="7"/>
  <c r="Q1866" i="7" s="1"/>
  <c r="R1866" i="7" s="1"/>
  <c r="P3666" i="7"/>
  <c r="Q3666" i="7" s="1"/>
  <c r="R3666" i="7" s="1"/>
  <c r="P2018" i="7"/>
  <c r="Q2018" i="7" s="1"/>
  <c r="R2018" i="7" s="1"/>
  <c r="P2326" i="7"/>
  <c r="Q2326" i="7" s="1"/>
  <c r="R2326" i="7" s="1"/>
  <c r="P5449" i="7"/>
  <c r="Q5449" i="7" s="1"/>
  <c r="R5449" i="7" s="1"/>
  <c r="P6119" i="7"/>
  <c r="Q6119" i="7" s="1"/>
  <c r="R6119" i="7" s="1"/>
  <c r="P6374" i="7"/>
  <c r="Q6374" i="7" s="1"/>
  <c r="R6374" i="7" s="1"/>
  <c r="P1272" i="7"/>
  <c r="Q1272" i="7" s="1"/>
  <c r="R1272" i="7" s="1"/>
  <c r="P3101" i="7"/>
  <c r="Q3101" i="7" s="1"/>
  <c r="R3101" i="7" s="1"/>
  <c r="P3522" i="7"/>
  <c r="Q3522" i="7" s="1"/>
  <c r="R3522" i="7" s="1"/>
  <c r="P2022" i="7"/>
  <c r="Q2022" i="7" s="1"/>
  <c r="R2022" i="7" s="1"/>
  <c r="P5144" i="7"/>
  <c r="Q5144" i="7" s="1"/>
  <c r="R5144" i="7" s="1"/>
  <c r="P1065" i="7"/>
  <c r="Q1065" i="7" s="1"/>
  <c r="R1065" i="7" s="1"/>
  <c r="P3352" i="7"/>
  <c r="Q3352" i="7" s="1"/>
  <c r="R3352" i="7" s="1"/>
  <c r="P6035" i="7"/>
  <c r="Q6035" i="7" s="1"/>
  <c r="R6035" i="7" s="1"/>
  <c r="P6161" i="7"/>
  <c r="Q6161" i="7" s="1"/>
  <c r="R6161" i="7" s="1"/>
  <c r="P4741" i="7"/>
  <c r="Q4741" i="7" s="1"/>
  <c r="R4741" i="7" s="1"/>
  <c r="P4760" i="7"/>
  <c r="Q4760" i="7" s="1"/>
  <c r="R4760" i="7" s="1"/>
  <c r="P4776" i="7"/>
  <c r="Q4776" i="7" s="1"/>
  <c r="R4776" i="7" s="1"/>
  <c r="P609" i="7"/>
  <c r="Q609" i="7" s="1"/>
  <c r="R609" i="7" s="1"/>
  <c r="P5927" i="7"/>
  <c r="Q5927" i="7" s="1"/>
  <c r="R5927" i="7" s="1"/>
  <c r="P3374" i="7"/>
  <c r="Q3374" i="7" s="1"/>
  <c r="R3374" i="7" s="1"/>
  <c r="P5897" i="7"/>
  <c r="Q5897" i="7" s="1"/>
  <c r="R5897" i="7" s="1"/>
  <c r="P5849" i="7"/>
  <c r="Q5849" i="7" s="1"/>
  <c r="R5849" i="7" s="1"/>
  <c r="P4360" i="7"/>
  <c r="Q4360" i="7" s="1"/>
  <c r="R4360" i="7" s="1"/>
  <c r="P1029" i="7"/>
  <c r="Q1029" i="7" s="1"/>
  <c r="R1029" i="7" s="1"/>
  <c r="P4108" i="7"/>
  <c r="Q4108" i="7" s="1"/>
  <c r="R4108" i="7" s="1"/>
  <c r="P4188" i="7"/>
  <c r="Q4188" i="7" s="1"/>
  <c r="R4188" i="7" s="1"/>
  <c r="P5866" i="7"/>
  <c r="Q5866" i="7" s="1"/>
  <c r="R5866" i="7" s="1"/>
  <c r="P3651" i="7"/>
  <c r="Q3651" i="7" s="1"/>
  <c r="R3651" i="7" s="1"/>
  <c r="P6185" i="7"/>
  <c r="Q6185" i="7" s="1"/>
  <c r="R6185" i="7" s="1"/>
  <c r="P5032" i="7"/>
  <c r="Q5032" i="7" s="1"/>
  <c r="R5032" i="7" s="1"/>
  <c r="P4468" i="7"/>
  <c r="Q4468" i="7" s="1"/>
  <c r="R4468" i="7" s="1"/>
  <c r="P4416" i="7"/>
  <c r="Q4416" i="7" s="1"/>
  <c r="R4416" i="7" s="1"/>
  <c r="P3483" i="7"/>
  <c r="Q3483" i="7" s="1"/>
  <c r="R3483" i="7" s="1"/>
  <c r="P1956" i="7"/>
  <c r="Q1956" i="7" s="1"/>
  <c r="R1956" i="7" s="1"/>
  <c r="P901" i="7"/>
  <c r="Q901" i="7" s="1"/>
  <c r="R901" i="7" s="1"/>
  <c r="P4256" i="7"/>
  <c r="Q4256" i="7" s="1"/>
  <c r="R4256" i="7" s="1"/>
  <c r="P1121" i="7"/>
  <c r="Q1121" i="7" s="1"/>
  <c r="R1121" i="7" s="1"/>
  <c r="P2943" i="7"/>
  <c r="Q2943" i="7" s="1"/>
  <c r="R2943" i="7" s="1"/>
  <c r="P3783" i="7"/>
  <c r="Q3783" i="7" s="1"/>
  <c r="R3783" i="7" s="1"/>
  <c r="P5363" i="7"/>
  <c r="Q5363" i="7" s="1"/>
  <c r="R5363" i="7" s="1"/>
  <c r="P2244" i="7"/>
  <c r="Q2244" i="7" s="1"/>
  <c r="R2244" i="7" s="1"/>
  <c r="P5846" i="7"/>
  <c r="Q5846" i="7" s="1"/>
  <c r="R5846" i="7" s="1"/>
  <c r="P2536" i="7"/>
  <c r="Q2536" i="7" s="1"/>
  <c r="R2536" i="7" s="1"/>
  <c r="P4440" i="7"/>
  <c r="Q4440" i="7" s="1"/>
  <c r="R4440" i="7" s="1"/>
  <c r="P3263" i="7"/>
  <c r="Q3263" i="7" s="1"/>
  <c r="R3263" i="7" s="1"/>
  <c r="P1229" i="7"/>
  <c r="Q1229" i="7" s="1"/>
  <c r="R1229" i="7" s="1"/>
  <c r="P3180" i="7"/>
  <c r="Q3180" i="7" s="1"/>
  <c r="R3180" i="7" s="1"/>
  <c r="P3755" i="7"/>
  <c r="Q3755" i="7" s="1"/>
  <c r="R3755" i="7" s="1"/>
  <c r="P5708" i="7"/>
  <c r="Q5708" i="7" s="1"/>
  <c r="R5708" i="7" s="1"/>
  <c r="P2388" i="7"/>
  <c r="Q2388" i="7" s="1"/>
  <c r="R2388" i="7" s="1"/>
  <c r="P1077" i="7"/>
  <c r="Q1077" i="7" s="1"/>
  <c r="R1077" i="7" s="1"/>
  <c r="P4432" i="7"/>
  <c r="Q4432" i="7" s="1"/>
  <c r="R4432" i="7" s="1"/>
  <c r="P4116" i="7"/>
  <c r="Q4116" i="7" s="1"/>
  <c r="R4116" i="7" s="1"/>
  <c r="P1904" i="7"/>
  <c r="Q1904" i="7" s="1"/>
  <c r="R1904" i="7" s="1"/>
  <c r="P11" i="7"/>
  <c r="Q11" i="7" s="1"/>
  <c r="R11" i="7" s="1"/>
  <c r="P3035" i="7"/>
  <c r="Q3035" i="7" s="1"/>
  <c r="R3035" i="7" s="1"/>
  <c r="P5640" i="7"/>
  <c r="Q5640" i="7" s="1"/>
  <c r="R5640" i="7" s="1"/>
  <c r="P2236" i="7"/>
  <c r="Q2236" i="7" s="1"/>
  <c r="R2236" i="7" s="1"/>
  <c r="P1193" i="7"/>
  <c r="Q1193" i="7" s="1"/>
  <c r="R1193" i="7" s="1"/>
  <c r="P4068" i="7"/>
  <c r="Q4068" i="7" s="1"/>
  <c r="R4068" i="7" s="1"/>
  <c r="P5704" i="7"/>
  <c r="Q5704" i="7" s="1"/>
  <c r="R5704" i="7" s="1"/>
  <c r="P5056" i="7"/>
  <c r="Q5056" i="7" s="1"/>
  <c r="R5056" i="7" s="1"/>
  <c r="P5072" i="7"/>
  <c r="Q5072" i="7" s="1"/>
  <c r="R5072" i="7" s="1"/>
  <c r="P5612" i="7"/>
  <c r="Q5612" i="7" s="1"/>
  <c r="R5612" i="7" s="1"/>
  <c r="P2148" i="7"/>
  <c r="Q2148" i="7" s="1"/>
  <c r="R2148" i="7" s="1"/>
  <c r="P4284" i="7"/>
  <c r="Q4284" i="7" s="1"/>
  <c r="R4284" i="7" s="1"/>
  <c r="P1021" i="7"/>
  <c r="Q1021" i="7" s="1"/>
  <c r="R1021" i="7" s="1"/>
  <c r="P4260" i="7"/>
  <c r="Q4260" i="7" s="1"/>
  <c r="R4260" i="7" s="1"/>
  <c r="P1365" i="7"/>
  <c r="Q1365" i="7" s="1"/>
  <c r="R1365" i="7" s="1"/>
  <c r="P4156" i="7"/>
  <c r="Q4156" i="7" s="1"/>
  <c r="R4156" i="7" s="1"/>
  <c r="P4120" i="7"/>
  <c r="Q4120" i="7" s="1"/>
  <c r="R4120" i="7" s="1"/>
  <c r="P3119" i="7"/>
  <c r="Q3119" i="7" s="1"/>
  <c r="R3119" i="7" s="1"/>
  <c r="P1249" i="7"/>
  <c r="Q1249" i="7" s="1"/>
  <c r="R1249" i="7" s="1"/>
  <c r="P6047" i="7"/>
  <c r="Q6047" i="7" s="1"/>
  <c r="R6047" i="7" s="1"/>
  <c r="P4244" i="7"/>
  <c r="Q4244" i="7" s="1"/>
  <c r="R4244" i="7" s="1"/>
  <c r="P4272" i="7"/>
  <c r="Q4272" i="7" s="1"/>
  <c r="R4272" i="7" s="1"/>
  <c r="P4737" i="7"/>
  <c r="Q4737" i="7" s="1"/>
  <c r="R4737" i="7" s="1"/>
  <c r="P6177" i="7"/>
  <c r="Q6177" i="7" s="1"/>
  <c r="R6177" i="7" s="1"/>
  <c r="P3403" i="7"/>
  <c r="Q3403" i="7" s="1"/>
  <c r="R3403" i="7" s="1"/>
  <c r="P2224" i="7"/>
  <c r="Q2224" i="7" s="1"/>
  <c r="R2224" i="7" s="1"/>
  <c r="P3579" i="7"/>
  <c r="Q3579" i="7" s="1"/>
  <c r="R3579" i="7" s="1"/>
  <c r="P789" i="7"/>
  <c r="Q789" i="7" s="1"/>
  <c r="R789" i="7" s="1"/>
  <c r="P3310" i="7"/>
  <c r="Q3310" i="7" s="1"/>
  <c r="R3310" i="7" s="1"/>
  <c r="P4488" i="7"/>
  <c r="Q4488" i="7" s="1"/>
  <c r="R4488" i="7" s="1"/>
  <c r="P4848" i="7"/>
  <c r="Q4848" i="7" s="1"/>
  <c r="R4848" i="7" s="1"/>
  <c r="P5676" i="7"/>
  <c r="Q5676" i="7" s="1"/>
  <c r="R5676" i="7" s="1"/>
  <c r="P3961" i="7"/>
  <c r="Q3961" i="7" s="1"/>
  <c r="R3961" i="7" s="1"/>
  <c r="P1892" i="7"/>
  <c r="Q1892" i="7" s="1"/>
  <c r="R1892" i="7" s="1"/>
  <c r="P3719" i="7"/>
  <c r="Q3719" i="7" s="1"/>
  <c r="R3719" i="7" s="1"/>
  <c r="P5951" i="7"/>
  <c r="Q5951" i="7" s="1"/>
  <c r="R5951" i="7" s="1"/>
  <c r="P4866" i="7"/>
  <c r="Q4866" i="7" s="1"/>
  <c r="R4866" i="7" s="1"/>
  <c r="P6422" i="7"/>
  <c r="Q6422" i="7" s="1"/>
  <c r="R6422" i="7" s="1"/>
  <c r="P5487" i="7"/>
  <c r="Q5487" i="7" s="1"/>
  <c r="R5487" i="7" s="1"/>
  <c r="P781" i="7"/>
  <c r="Q781" i="7" s="1"/>
  <c r="R781" i="7" s="1"/>
  <c r="P491" i="7"/>
  <c r="Q491" i="7" s="1"/>
  <c r="R491" i="7" s="1"/>
  <c r="P4902" i="7"/>
  <c r="Q4902" i="7" s="1"/>
  <c r="R4902" i="7" s="1"/>
  <c r="P4784" i="7"/>
  <c r="Q4784" i="7" s="1"/>
  <c r="R4784" i="7" s="1"/>
  <c r="P4104" i="7"/>
  <c r="Q4104" i="7" s="1"/>
  <c r="R4104" i="7" s="1"/>
  <c r="P3879" i="7"/>
  <c r="Q3879" i="7" s="1"/>
  <c r="R3879" i="7" s="1"/>
  <c r="P4023" i="7"/>
  <c r="Q4023" i="7" s="1"/>
  <c r="R4023" i="7" s="1"/>
  <c r="P1868" i="7"/>
  <c r="Q1868" i="7" s="1"/>
  <c r="R1868" i="7" s="1"/>
  <c r="P3350" i="7"/>
  <c r="Q3350" i="7" s="1"/>
  <c r="R3350" i="7" s="1"/>
  <c r="P5832" i="7"/>
  <c r="Q5832" i="7" s="1"/>
  <c r="R5832" i="7" s="1"/>
  <c r="P5080" i="7"/>
  <c r="Q5080" i="7" s="1"/>
  <c r="R5080" i="7" s="1"/>
  <c r="P6189" i="7"/>
  <c r="Q6189" i="7" s="1"/>
  <c r="R6189" i="7" s="1"/>
  <c r="P3849" i="7"/>
  <c r="Q3849" i="7" s="1"/>
  <c r="R3849" i="7" s="1"/>
  <c r="P1562" i="7"/>
  <c r="Q1562" i="7" s="1"/>
  <c r="R1562" i="7" s="1"/>
  <c r="P5196" i="7"/>
  <c r="Q5196" i="7" s="1"/>
  <c r="R5196" i="7" s="1"/>
  <c r="P4796" i="7"/>
  <c r="Q4796" i="7" s="1"/>
  <c r="R4796" i="7" s="1"/>
  <c r="P5164" i="7"/>
  <c r="Q5164" i="7" s="1"/>
  <c r="R5164" i="7" s="1"/>
  <c r="P4898" i="7"/>
  <c r="Q4898" i="7" s="1"/>
  <c r="R4898" i="7" s="1"/>
  <c r="P4076" i="7"/>
  <c r="Q4076" i="7" s="1"/>
  <c r="R4076" i="7" s="1"/>
  <c r="P2256" i="7"/>
  <c r="Q2256" i="7" s="1"/>
  <c r="R2256" i="7" s="1"/>
  <c r="P2616" i="7"/>
  <c r="Q2616" i="7" s="1"/>
  <c r="R2616" i="7" s="1"/>
  <c r="P3283" i="7"/>
  <c r="Q3283" i="7" s="1"/>
  <c r="R3283" i="7" s="1"/>
  <c r="P1153" i="7"/>
  <c r="Q1153" i="7" s="1"/>
  <c r="R1153" i="7" s="1"/>
  <c r="P865" i="7"/>
  <c r="Q865" i="7" s="1"/>
  <c r="R865" i="7" s="1"/>
  <c r="P2140" i="7"/>
  <c r="Q2140" i="7" s="1"/>
  <c r="R2140" i="7" s="1"/>
  <c r="P4464" i="7"/>
  <c r="Q4464" i="7" s="1"/>
  <c r="R4464" i="7" s="1"/>
  <c r="P5343" i="7"/>
  <c r="Q5343" i="7" s="1"/>
  <c r="R5343" i="7" s="1"/>
  <c r="P3031" i="7"/>
  <c r="Q3031" i="7" s="1"/>
  <c r="R3031" i="7" s="1"/>
  <c r="P3936" i="7"/>
  <c r="Q3936" i="7" s="1"/>
  <c r="R3936" i="7" s="1"/>
  <c r="P4144" i="7"/>
  <c r="Q4144" i="7" s="1"/>
  <c r="R4144" i="7" s="1"/>
  <c r="P1025" i="7"/>
  <c r="Q1025" i="7" s="1"/>
  <c r="R1025" i="7" s="1"/>
  <c r="P1313" i="7"/>
  <c r="Q1313" i="7" s="1"/>
  <c r="R1313" i="7" s="1"/>
  <c r="P2252" i="7"/>
  <c r="Q2252" i="7" s="1"/>
  <c r="R2252" i="7" s="1"/>
  <c r="P4021" i="7"/>
  <c r="Q4021" i="7" s="1"/>
  <c r="R4021" i="7" s="1"/>
  <c r="P2476" i="7"/>
  <c r="Q2476" i="7" s="1"/>
  <c r="R2476" i="7" s="1"/>
  <c r="P1448" i="7"/>
  <c r="Q1448" i="7" s="1"/>
  <c r="R1448" i="7" s="1"/>
  <c r="P1033" i="7"/>
  <c r="Q1033" i="7" s="1"/>
  <c r="R1033" i="7" s="1"/>
  <c r="P933" i="7"/>
  <c r="Q933" i="7" s="1"/>
  <c r="R933" i="7" s="1"/>
  <c r="P1213" i="7"/>
  <c r="Q1213" i="7" s="1"/>
  <c r="R1213" i="7" s="1"/>
  <c r="P3307" i="7"/>
  <c r="Q3307" i="7" s="1"/>
  <c r="R3307" i="7" s="1"/>
  <c r="P6391" i="7"/>
  <c r="Q6391" i="7" s="1"/>
  <c r="R6391" i="7" s="1"/>
  <c r="P3019" i="7"/>
  <c r="Q3019" i="7" s="1"/>
  <c r="R3019" i="7" s="1"/>
  <c r="P3451" i="7"/>
  <c r="Q3451" i="7" s="1"/>
  <c r="R3451" i="7" s="1"/>
  <c r="P2208" i="7"/>
  <c r="Q2208" i="7" s="1"/>
  <c r="R2208" i="7" s="1"/>
  <c r="P3067" i="7"/>
  <c r="Q3067" i="7" s="1"/>
  <c r="R3067" i="7" s="1"/>
  <c r="P2260" i="7"/>
  <c r="Q2260" i="7" s="1"/>
  <c r="R2260" i="7" s="1"/>
  <c r="P3140" i="7"/>
  <c r="Q3140" i="7" s="1"/>
  <c r="R3140" i="7" s="1"/>
  <c r="P6231" i="7"/>
  <c r="Q6231" i="7" s="1"/>
  <c r="R6231" i="7" s="1"/>
  <c r="P3819" i="7"/>
  <c r="Q3819" i="7" s="1"/>
  <c r="R3819" i="7" s="1"/>
  <c r="P4484" i="7"/>
  <c r="Q4484" i="7" s="1"/>
  <c r="R4484" i="7" s="1"/>
  <c r="P4036" i="7"/>
  <c r="Q4036" i="7" s="1"/>
  <c r="R4036" i="7" s="1"/>
  <c r="P2348" i="7"/>
  <c r="Q2348" i="7" s="1"/>
  <c r="R2348" i="7" s="1"/>
  <c r="P3083" i="7"/>
  <c r="Q3083" i="7" s="1"/>
  <c r="R3083" i="7" s="1"/>
  <c r="P3587" i="7"/>
  <c r="Q3587" i="7" s="1"/>
  <c r="R3587" i="7" s="1"/>
  <c r="P828" i="7"/>
  <c r="Q828" i="7" s="1"/>
  <c r="R828" i="7" s="1"/>
  <c r="P4840" i="7"/>
  <c r="Q4840" i="7" s="1"/>
  <c r="R4840" i="7" s="1"/>
  <c r="P5960" i="7"/>
  <c r="Q5960" i="7" s="1"/>
  <c r="R5960" i="7" s="1"/>
  <c r="P1860" i="7"/>
  <c r="Q1860" i="7" s="1"/>
  <c r="R1860" i="7" s="1"/>
  <c r="P4420" i="7"/>
  <c r="Q4420" i="7" s="1"/>
  <c r="R4420" i="7" s="1"/>
  <c r="P2024" i="7"/>
  <c r="Q2024" i="7" s="1"/>
  <c r="R2024" i="7" s="1"/>
  <c r="P4408" i="7"/>
  <c r="Q4408" i="7" s="1"/>
  <c r="R4408" i="7" s="1"/>
  <c r="P2548" i="7"/>
  <c r="Q2548" i="7" s="1"/>
  <c r="R2548" i="7" s="1"/>
  <c r="P1498" i="7"/>
  <c r="Q1498" i="7" s="1"/>
  <c r="R1498" i="7" s="1"/>
  <c r="P3243" i="7"/>
  <c r="Q3243" i="7" s="1"/>
  <c r="R3243" i="7" s="1"/>
  <c r="P1876" i="7"/>
  <c r="Q1876" i="7" s="1"/>
  <c r="R1876" i="7" s="1"/>
  <c r="P1940" i="7"/>
  <c r="Q1940" i="7" s="1"/>
  <c r="R1940" i="7" s="1"/>
  <c r="P3571" i="7"/>
  <c r="Q3571" i="7" s="1"/>
  <c r="R3571" i="7" s="1"/>
  <c r="P2108" i="7"/>
  <c r="Q2108" i="7" s="1"/>
  <c r="R2108" i="7" s="1"/>
  <c r="P5865" i="7"/>
  <c r="Q5865" i="7" s="1"/>
  <c r="R5865" i="7" s="1"/>
  <c r="P5975" i="7"/>
  <c r="Q5975" i="7" s="1"/>
  <c r="R5975" i="7" s="1"/>
  <c r="P2979" i="7"/>
  <c r="Q2979" i="7" s="1"/>
  <c r="R2979" i="7" s="1"/>
  <c r="P6169" i="7"/>
  <c r="Q6169" i="7" s="1"/>
  <c r="R6169" i="7" s="1"/>
  <c r="P4132" i="7"/>
  <c r="Q4132" i="7" s="1"/>
  <c r="R4132" i="7" s="1"/>
  <c r="P4236" i="7"/>
  <c r="Q4236" i="7" s="1"/>
  <c r="R4236" i="7" s="1"/>
  <c r="P2452" i="7"/>
  <c r="Q2452" i="7" s="1"/>
  <c r="R2452" i="7" s="1"/>
  <c r="P3703" i="7"/>
  <c r="Q3703" i="7" s="1"/>
  <c r="R3703" i="7" s="1"/>
  <c r="P2144" i="7"/>
  <c r="Q2144" i="7" s="1"/>
  <c r="R2144" i="7" s="1"/>
  <c r="P2240" i="7"/>
  <c r="Q2240" i="7" s="1"/>
  <c r="R2240" i="7" s="1"/>
  <c r="P5740" i="7"/>
  <c r="Q5740" i="7" s="1"/>
  <c r="R5740" i="7" s="1"/>
  <c r="P1554" i="7"/>
  <c r="Q1554" i="7" s="1"/>
  <c r="R1554" i="7" s="1"/>
  <c r="P5112" i="7"/>
  <c r="Q5112" i="7" s="1"/>
  <c r="R5112" i="7" s="1"/>
  <c r="P4936" i="7"/>
  <c r="Q4936" i="7" s="1"/>
  <c r="R4936" i="7" s="1"/>
  <c r="P461" i="7"/>
  <c r="Q461" i="7" s="1"/>
  <c r="R461" i="7" s="1"/>
  <c r="P217" i="7"/>
  <c r="Q217" i="7" s="1"/>
  <c r="R217" i="7" s="1"/>
  <c r="P1642" i="7"/>
  <c r="Q1642" i="7" s="1"/>
  <c r="R1642" i="7" s="1"/>
  <c r="P1738" i="7"/>
  <c r="Q1738" i="7" s="1"/>
  <c r="R1738" i="7" s="1"/>
  <c r="P4834" i="7"/>
  <c r="Q4834" i="7" s="1"/>
  <c r="R4834" i="7" s="1"/>
  <c r="P3203" i="7"/>
  <c r="Q3203" i="7" s="1"/>
  <c r="R3203" i="7" s="1"/>
  <c r="P6387" i="7"/>
  <c r="Q6387" i="7" s="1"/>
  <c r="R6387" i="7" s="1"/>
  <c r="P3567" i="7"/>
  <c r="Q3567" i="7" s="1"/>
  <c r="R3567" i="7" s="1"/>
  <c r="P3267" i="7"/>
  <c r="Q3267" i="7" s="1"/>
  <c r="R3267" i="7" s="1"/>
  <c r="P2120" i="7"/>
  <c r="Q2120" i="7" s="1"/>
  <c r="R2120" i="7" s="1"/>
  <c r="P1349" i="7"/>
  <c r="Q1349" i="7" s="1"/>
  <c r="R1349" i="7" s="1"/>
  <c r="P4052" i="7"/>
  <c r="Q4052" i="7" s="1"/>
  <c r="R4052" i="7" s="1"/>
  <c r="P1217" i="7"/>
  <c r="Q1217" i="7" s="1"/>
  <c r="R1217" i="7" s="1"/>
  <c r="P3407" i="7"/>
  <c r="Q3407" i="7" s="1"/>
  <c r="R3407" i="7" s="1"/>
  <c r="P3977" i="7"/>
  <c r="Q3977" i="7" s="1"/>
  <c r="R3977" i="7" s="1"/>
  <c r="P5748" i="7"/>
  <c r="Q5748" i="7" s="1"/>
  <c r="R5748" i="7" s="1"/>
  <c r="P3627" i="7"/>
  <c r="Q3627" i="7" s="1"/>
  <c r="R3627" i="7" s="1"/>
  <c r="P5909" i="7"/>
  <c r="Q5909" i="7" s="1"/>
  <c r="R5909" i="7" s="1"/>
  <c r="P3811" i="7"/>
  <c r="Q3811" i="7" s="1"/>
  <c r="R3811" i="7" s="1"/>
  <c r="P30" i="7"/>
  <c r="Q30" i="7" s="1"/>
  <c r="R30" i="7" s="1"/>
  <c r="P3023" i="7"/>
  <c r="Q3023" i="7" s="1"/>
  <c r="R3023" i="7" s="1"/>
  <c r="P5136" i="7"/>
  <c r="Q5136" i="7" s="1"/>
  <c r="R5136" i="7" s="1"/>
  <c r="P5732" i="7"/>
  <c r="Q5732" i="7" s="1"/>
  <c r="R5732" i="7" s="1"/>
  <c r="P913" i="7"/>
  <c r="Q913" i="7" s="1"/>
  <c r="R913" i="7" s="1"/>
  <c r="P4324" i="7"/>
  <c r="Q4324" i="7" s="1"/>
  <c r="R4324" i="7" s="1"/>
  <c r="P3302" i="7"/>
  <c r="Q3302" i="7" s="1"/>
  <c r="R3302" i="7" s="1"/>
  <c r="P6197" i="7"/>
  <c r="Q6197" i="7" s="1"/>
  <c r="R6197" i="7" s="1"/>
  <c r="P5991" i="7"/>
  <c r="Q5991" i="7" s="1"/>
  <c r="R5991" i="7" s="1"/>
  <c r="P3695" i="7"/>
  <c r="Q3695" i="7" s="1"/>
  <c r="R3695" i="7" s="1"/>
  <c r="P3575" i="7"/>
  <c r="Q3575" i="7" s="1"/>
  <c r="R3575" i="7" s="1"/>
  <c r="P278" i="7"/>
  <c r="Q278" i="7" s="1"/>
  <c r="R278" i="7" s="1"/>
  <c r="P3260" i="7"/>
  <c r="Q3260" i="7" s="1"/>
  <c r="R3260" i="7" s="1"/>
  <c r="P4296" i="7"/>
  <c r="Q4296" i="7" s="1"/>
  <c r="R4296" i="7" s="1"/>
  <c r="P2967" i="7"/>
  <c r="Q2967" i="7" s="1"/>
  <c r="R2967" i="7" s="1"/>
  <c r="P12" i="7"/>
  <c r="Q12" i="7" s="1"/>
  <c r="R12" i="7" s="1"/>
  <c r="P5848" i="7"/>
  <c r="Q5848" i="7" s="1"/>
  <c r="R5848" i="7" s="1"/>
  <c r="P5862" i="7"/>
  <c r="Q5862" i="7" s="1"/>
  <c r="R5862" i="7" s="1"/>
  <c r="P1373" i="7"/>
  <c r="Q1373" i="7" s="1"/>
  <c r="R1373" i="7" s="1"/>
  <c r="P2604" i="7"/>
  <c r="Q2604" i="7" s="1"/>
  <c r="R2604" i="7" s="1"/>
  <c r="P3079" i="7"/>
  <c r="Q3079" i="7" s="1"/>
  <c r="R3079" i="7" s="1"/>
  <c r="P5076" i="7"/>
  <c r="Q5076" i="7" s="1"/>
  <c r="R5076" i="7" s="1"/>
  <c r="P4960" i="7"/>
  <c r="Q4960" i="7" s="1"/>
  <c r="R4960" i="7" s="1"/>
  <c r="P3075" i="7"/>
  <c r="Q3075" i="7" s="1"/>
  <c r="R3075" i="7" s="1"/>
  <c r="P2132" i="7"/>
  <c r="Q2132" i="7" s="1"/>
  <c r="R2132" i="7" s="1"/>
  <c r="P1393" i="7"/>
  <c r="Q1393" i="7" s="1"/>
  <c r="R1393" i="7" s="1"/>
  <c r="P5837" i="7"/>
  <c r="Q5837" i="7" s="1"/>
  <c r="R5837" i="7" s="1"/>
  <c r="P4559" i="7"/>
  <c r="Q4559" i="7" s="1"/>
  <c r="R4559" i="7" s="1"/>
  <c r="P4593" i="7"/>
  <c r="Q4593" i="7" s="1"/>
  <c r="R4593" i="7" s="1"/>
  <c r="P2392" i="7"/>
  <c r="Q2392" i="7" s="1"/>
  <c r="R2392" i="7" s="1"/>
  <c r="P1896" i="7"/>
  <c r="Q1896" i="7" s="1"/>
  <c r="R1896" i="7" s="1"/>
  <c r="P4520" i="7"/>
  <c r="Q4520" i="7" s="1"/>
  <c r="R4520" i="7" s="1"/>
  <c r="P5838" i="7"/>
  <c r="Q5838" i="7" s="1"/>
  <c r="R5838" i="7" s="1"/>
  <c r="P1968" i="7"/>
  <c r="Q1968" i="7" s="1"/>
  <c r="R1968" i="7" s="1"/>
  <c r="P2666" i="7"/>
  <c r="Q2666" i="7" s="1"/>
  <c r="R2666" i="7" s="1"/>
  <c r="P5744" i="7"/>
  <c r="Q5744" i="7" s="1"/>
  <c r="R5744" i="7" s="1"/>
  <c r="P1884" i="7"/>
  <c r="Q1884" i="7" s="1"/>
  <c r="R1884" i="7" s="1"/>
  <c r="P5712" i="7"/>
  <c r="Q5712" i="7" s="1"/>
  <c r="R5712" i="7" s="1"/>
  <c r="P5829" i="7"/>
  <c r="Q5829" i="7" s="1"/>
  <c r="R5829" i="7" s="1"/>
  <c r="P6379" i="7"/>
  <c r="Q6379" i="7" s="1"/>
  <c r="R6379" i="7" s="1"/>
  <c r="P1297" i="7"/>
  <c r="Q1297" i="7" s="1"/>
  <c r="R1297" i="7" s="1"/>
  <c r="P2048" i="7"/>
  <c r="Q2048" i="7" s="1"/>
  <c r="R2048" i="7" s="1"/>
  <c r="P3667" i="7"/>
  <c r="Q3667" i="7" s="1"/>
  <c r="R3667" i="7" s="1"/>
  <c r="P6165" i="7"/>
  <c r="Q6165" i="7" s="1"/>
  <c r="R6165" i="7" s="1"/>
  <c r="P3351" i="7"/>
  <c r="Q3351" i="7" s="1"/>
  <c r="R3351" i="7" s="1"/>
  <c r="P6261" i="7"/>
  <c r="Q6261" i="7" s="1"/>
  <c r="R6261" i="7" s="1"/>
  <c r="P3727" i="7"/>
  <c r="Q3727" i="7" s="1"/>
  <c r="R3727" i="7" s="1"/>
  <c r="P4057" i="7"/>
  <c r="Q4057" i="7" s="1"/>
  <c r="R4057" i="7" s="1"/>
  <c r="P1540" i="7"/>
  <c r="Q1540" i="7" s="1"/>
  <c r="R1540" i="7" s="1"/>
  <c r="P318" i="7"/>
  <c r="Q318" i="7" s="1"/>
  <c r="R318" i="7" s="1"/>
  <c r="P1684" i="7"/>
  <c r="Q1684" i="7" s="1"/>
  <c r="R1684" i="7" s="1"/>
  <c r="P3299" i="7"/>
  <c r="Q3299" i="7" s="1"/>
  <c r="R3299" i="7" s="1"/>
  <c r="P3815" i="7"/>
  <c r="Q3815" i="7" s="1"/>
  <c r="R3815" i="7" s="1"/>
  <c r="P5736" i="7"/>
  <c r="Q5736" i="7" s="1"/>
  <c r="R5736" i="7" s="1"/>
  <c r="P707" i="7"/>
  <c r="Q707" i="7" s="1"/>
  <c r="R707" i="7" s="1"/>
  <c r="P2364" i="7"/>
  <c r="Q2364" i="7" s="1"/>
  <c r="R2364" i="7" s="1"/>
  <c r="P3322" i="7"/>
  <c r="Q3322" i="7" s="1"/>
  <c r="R3322" i="7" s="1"/>
  <c r="P2564" i="7"/>
  <c r="Q2564" i="7" s="1"/>
  <c r="R2564" i="7" s="1"/>
  <c r="P2312" i="7"/>
  <c r="Q2312" i="7" s="1"/>
  <c r="R2312" i="7" s="1"/>
  <c r="P3543" i="7"/>
  <c r="Q3543" i="7" s="1"/>
  <c r="R3543" i="7" s="1"/>
  <c r="P5584" i="7"/>
  <c r="Q5584" i="7" s="1"/>
  <c r="R5584" i="7" s="1"/>
  <c r="P6277" i="7"/>
  <c r="Q6277" i="7" s="1"/>
  <c r="R6277" i="7" s="1"/>
  <c r="P2096" i="7"/>
  <c r="Q2096" i="7" s="1"/>
  <c r="R2096" i="7" s="1"/>
  <c r="P3807" i="7"/>
  <c r="Q3807" i="7" s="1"/>
  <c r="R3807" i="7" s="1"/>
  <c r="P3623" i="7"/>
  <c r="Q3623" i="7" s="1"/>
  <c r="R3623" i="7" s="1"/>
  <c r="P3531" i="7"/>
  <c r="Q3531" i="7" s="1"/>
  <c r="R3531" i="7" s="1"/>
  <c r="P4136" i="7"/>
  <c r="Q4136" i="7" s="1"/>
  <c r="R4136" i="7" s="1"/>
  <c r="P5979" i="7"/>
  <c r="Q5979" i="7" s="1"/>
  <c r="R5979" i="7" s="1"/>
  <c r="P4384" i="7"/>
  <c r="Q4384" i="7" s="1"/>
  <c r="R4384" i="7" s="1"/>
  <c r="P4846" i="7"/>
  <c r="Q4846" i="7" s="1"/>
  <c r="R4846" i="7" s="1"/>
  <c r="P6129" i="7"/>
  <c r="Q6129" i="7" s="1"/>
  <c r="R6129" i="7" s="1"/>
  <c r="P4080" i="7"/>
  <c r="Q4080" i="7" s="1"/>
  <c r="R4080" i="7" s="1"/>
  <c r="P4320" i="7"/>
  <c r="Q4320" i="7" s="1"/>
  <c r="R4320" i="7" s="1"/>
  <c r="P1145" i="7"/>
  <c r="Q1145" i="7" s="1"/>
  <c r="R1145" i="7" s="1"/>
  <c r="P3535" i="7"/>
  <c r="Q3535" i="7" s="1"/>
  <c r="R3535" i="7" s="1"/>
  <c r="P2500" i="7"/>
  <c r="Q2500" i="7" s="1"/>
  <c r="R2500" i="7" s="1"/>
  <c r="P3973" i="7"/>
  <c r="Q3973" i="7" s="1"/>
  <c r="R3973" i="7" s="1"/>
  <c r="P3279" i="7"/>
  <c r="Q3279" i="7" s="1"/>
  <c r="R3279" i="7" s="1"/>
  <c r="P3743" i="7"/>
  <c r="Q3743" i="7" s="1"/>
  <c r="R3743" i="7" s="1"/>
  <c r="P6238" i="7"/>
  <c r="Q6238" i="7" s="1"/>
  <c r="R6238" i="7" s="1"/>
  <c r="P5893" i="7"/>
  <c r="Q5893" i="7" s="1"/>
  <c r="R5893" i="7" s="1"/>
  <c r="P5700" i="7"/>
  <c r="Q5700" i="7" s="1"/>
  <c r="R5700" i="7" s="1"/>
  <c r="P2618" i="7"/>
  <c r="Q2618" i="7" s="1"/>
  <c r="R2618" i="7" s="1"/>
  <c r="P2400" i="7"/>
  <c r="Q2400" i="7" s="1"/>
  <c r="R2400" i="7" s="1"/>
  <c r="P2178" i="7"/>
  <c r="Q2178" i="7" s="1"/>
  <c r="R2178" i="7" s="1"/>
  <c r="P1974" i="7"/>
  <c r="Q1974" i="7" s="1"/>
  <c r="R1974" i="7" s="1"/>
  <c r="P2262" i="7"/>
  <c r="Q2262" i="7" s="1"/>
  <c r="R2262" i="7" s="1"/>
  <c r="P6316" i="7"/>
  <c r="Q6316" i="7" s="1"/>
  <c r="R6316" i="7" s="1"/>
  <c r="P573" i="7"/>
  <c r="Q573" i="7" s="1"/>
  <c r="R573" i="7" s="1"/>
  <c r="P1478" i="7"/>
  <c r="Q1478" i="7" s="1"/>
  <c r="R1478" i="7" s="1"/>
  <c r="P884" i="7"/>
  <c r="Q884" i="7" s="1"/>
  <c r="R884" i="7" s="1"/>
  <c r="P2656" i="7"/>
  <c r="Q2656" i="7" s="1"/>
  <c r="R2656" i="7" s="1"/>
  <c r="P3446" i="7"/>
  <c r="Q3446" i="7" s="1"/>
  <c r="R3446" i="7" s="1"/>
  <c r="P3089" i="7"/>
  <c r="Q3089" i="7" s="1"/>
  <c r="R3089" i="7" s="1"/>
  <c r="P2122" i="7"/>
  <c r="Q2122" i="7" s="1"/>
  <c r="R2122" i="7" s="1"/>
  <c r="P3782" i="7"/>
  <c r="Q3782" i="7" s="1"/>
  <c r="R3782" i="7" s="1"/>
  <c r="P2578" i="7"/>
  <c r="Q2578" i="7" s="1"/>
  <c r="R2578" i="7" s="1"/>
  <c r="P2634" i="7"/>
  <c r="Q2634" i="7" s="1"/>
  <c r="R2634" i="7" s="1"/>
  <c r="P2390" i="7"/>
  <c r="Q2390" i="7" s="1"/>
  <c r="R2390" i="7" s="1"/>
  <c r="P1862" i="7"/>
  <c r="Q1862" i="7" s="1"/>
  <c r="R1862" i="7" s="1"/>
  <c r="P3802" i="7"/>
  <c r="Q3802" i="7" s="1"/>
  <c r="R3802" i="7" s="1"/>
  <c r="P2586" i="7"/>
  <c r="Q2586" i="7" s="1"/>
  <c r="R2586" i="7" s="1"/>
  <c r="P1922" i="7"/>
  <c r="Q1922" i="7" s="1"/>
  <c r="R1922" i="7" s="1"/>
  <c r="P996" i="7"/>
  <c r="Q996" i="7" s="1"/>
  <c r="R996" i="7" s="1"/>
  <c r="P5345" i="7"/>
  <c r="Q5345" i="7" s="1"/>
  <c r="R5345" i="7" s="1"/>
  <c r="P6199" i="7"/>
  <c r="Q6199" i="7" s="1"/>
  <c r="R6199" i="7" s="1"/>
  <c r="P2749" i="7"/>
  <c r="Q2749" i="7" s="1"/>
  <c r="R2749" i="7" s="1"/>
  <c r="P3530" i="7"/>
  <c r="Q3530" i="7" s="1"/>
  <c r="R3530" i="7" s="1"/>
  <c r="P2090" i="7"/>
  <c r="Q2090" i="7" s="1"/>
  <c r="R2090" i="7" s="1"/>
  <c r="P3983" i="7"/>
  <c r="Q3983" i="7" s="1"/>
  <c r="R3983" i="7" s="1"/>
  <c r="P246" i="7"/>
  <c r="Q246" i="7" s="1"/>
  <c r="R246" i="7" s="1"/>
  <c r="P10" i="7"/>
  <c r="Q10" i="7" s="1"/>
  <c r="R10" i="7" s="1"/>
  <c r="P836" i="7"/>
  <c r="Q836" i="7" s="1"/>
  <c r="R836" i="7" s="1"/>
  <c r="P2556" i="7"/>
  <c r="Q2556" i="7" s="1"/>
  <c r="R2556" i="7" s="1"/>
  <c r="P1826" i="7"/>
  <c r="Q1826" i="7" s="1"/>
  <c r="R1826" i="7" s="1"/>
  <c r="P6398" i="7"/>
  <c r="Q6398" i="7" s="1"/>
  <c r="R6398" i="7" s="1"/>
  <c r="P3077" i="7"/>
  <c r="Q3077" i="7" s="1"/>
  <c r="R3077" i="7" s="1"/>
  <c r="P4515" i="7"/>
  <c r="Q4515" i="7" s="1"/>
  <c r="R4515" i="7" s="1"/>
  <c r="P5182" i="7"/>
  <c r="Q5182" i="7" s="1"/>
  <c r="R5182" i="7" s="1"/>
  <c r="P5166" i="7"/>
  <c r="Q5166" i="7" s="1"/>
  <c r="R5166" i="7" s="1"/>
  <c r="P4111" i="7"/>
  <c r="Q4111" i="7" s="1"/>
  <c r="R4111" i="7" s="1"/>
  <c r="P4003" i="7"/>
  <c r="Q4003" i="7" s="1"/>
  <c r="R4003" i="7" s="1"/>
  <c r="P3013" i="7"/>
  <c r="Q3013" i="7" s="1"/>
  <c r="R3013" i="7" s="1"/>
  <c r="P5413" i="7"/>
  <c r="Q5413" i="7" s="1"/>
  <c r="R5413" i="7" s="1"/>
  <c r="P5034" i="7"/>
  <c r="Q5034" i="7" s="1"/>
  <c r="R5034" i="7" s="1"/>
  <c r="P1466" i="7"/>
  <c r="Q1466" i="7" s="1"/>
  <c r="R1466" i="7" s="1"/>
  <c r="P2702" i="7"/>
  <c r="Q2702" i="7" s="1"/>
  <c r="R2702" i="7" s="1"/>
  <c r="P5789" i="7"/>
  <c r="Q5789" i="7" s="1"/>
  <c r="R5789" i="7" s="1"/>
  <c r="P4649" i="7"/>
  <c r="Q4649" i="7" s="1"/>
  <c r="R4649" i="7" s="1"/>
  <c r="P2542" i="7"/>
  <c r="Q2542" i="7" s="1"/>
  <c r="R2542" i="7" s="1"/>
  <c r="P4187" i="7"/>
  <c r="Q4187" i="7" s="1"/>
  <c r="R4187" i="7" s="1"/>
  <c r="P976" i="7"/>
  <c r="Q976" i="7" s="1"/>
  <c r="R976" i="7" s="1"/>
  <c r="P5606" i="7"/>
  <c r="Q5606" i="7" s="1"/>
  <c r="R5606" i="7" s="1"/>
  <c r="P3422" i="7"/>
  <c r="Q3422" i="7" s="1"/>
  <c r="R3422" i="7" s="1"/>
  <c r="P5750" i="7"/>
  <c r="Q5750" i="7" s="1"/>
  <c r="R5750" i="7" s="1"/>
  <c r="P2222" i="7"/>
  <c r="Q2222" i="7" s="1"/>
  <c r="R2222" i="7" s="1"/>
  <c r="P4962" i="7"/>
  <c r="Q4962" i="7" s="1"/>
  <c r="R4962" i="7" s="1"/>
  <c r="P5911" i="7"/>
  <c r="Q5911" i="7" s="1"/>
  <c r="R5911" i="7" s="1"/>
  <c r="P4403" i="7"/>
  <c r="Q4403" i="7" s="1"/>
  <c r="R4403" i="7" s="1"/>
  <c r="P4211" i="7"/>
  <c r="Q4211" i="7" s="1"/>
  <c r="R4211" i="7" s="1"/>
  <c r="P5947" i="7"/>
  <c r="Q5947" i="7" s="1"/>
  <c r="R5947" i="7" s="1"/>
  <c r="P2685" i="7"/>
  <c r="Q2685" i="7" s="1"/>
  <c r="R2685" i="7" s="1"/>
  <c r="P4948" i="7"/>
  <c r="Q4948" i="7" s="1"/>
  <c r="R4948" i="7" s="1"/>
  <c r="P4577" i="7"/>
  <c r="Q4577" i="7" s="1"/>
  <c r="R4577" i="7" s="1"/>
  <c r="P5466" i="7"/>
  <c r="Q5466" i="7" s="1"/>
  <c r="R5466" i="7" s="1"/>
  <c r="P3915" i="7"/>
  <c r="Q3915" i="7" s="1"/>
  <c r="R3915" i="7" s="1"/>
  <c r="P2662" i="7"/>
  <c r="Q2662" i="7" s="1"/>
  <c r="R2662" i="7" s="1"/>
  <c r="P6288" i="7"/>
  <c r="Q6288" i="7" s="1"/>
  <c r="R6288" i="7" s="1"/>
  <c r="P3226" i="7"/>
  <c r="Q3226" i="7" s="1"/>
  <c r="R3226" i="7" s="1"/>
  <c r="P800" i="7"/>
  <c r="Q800" i="7" s="1"/>
  <c r="R800" i="7" s="1"/>
  <c r="P2710" i="7"/>
  <c r="Q2710" i="7" s="1"/>
  <c r="R2710" i="7" s="1"/>
  <c r="P5470" i="7"/>
  <c r="Q5470" i="7" s="1"/>
  <c r="R5470" i="7" s="1"/>
  <c r="P3190" i="7"/>
  <c r="Q3190" i="7" s="1"/>
  <c r="R3190" i="7" s="1"/>
  <c r="P1812" i="7"/>
  <c r="Q1812" i="7" s="1"/>
  <c r="R1812" i="7" s="1"/>
  <c r="P3971" i="7"/>
  <c r="Q3971" i="7" s="1"/>
  <c r="R3971" i="7" s="1"/>
  <c r="P5812" i="7"/>
  <c r="Q5812" i="7" s="1"/>
  <c r="R5812" i="7" s="1"/>
  <c r="P4215" i="7"/>
  <c r="Q4215" i="7" s="1"/>
  <c r="R4215" i="7" s="1"/>
  <c r="P2286" i="7"/>
  <c r="Q2286" i="7" s="1"/>
  <c r="R2286" i="7" s="1"/>
  <c r="P2981" i="7"/>
  <c r="Q2981" i="7" s="1"/>
  <c r="R2981" i="7" s="1"/>
  <c r="P6155" i="7"/>
  <c r="Q6155" i="7" s="1"/>
  <c r="R6155" i="7" s="1"/>
  <c r="P5038" i="7"/>
  <c r="Q5038" i="7" s="1"/>
  <c r="R5038" i="7" s="1"/>
  <c r="P4447" i="7"/>
  <c r="Q4447" i="7" s="1"/>
  <c r="R4447" i="7" s="1"/>
  <c r="P4725" i="7"/>
  <c r="Q4725" i="7" s="1"/>
  <c r="R4725" i="7" s="1"/>
  <c r="P5202" i="7"/>
  <c r="Q5202" i="7" s="1"/>
  <c r="R5202" i="7" s="1"/>
  <c r="P4255" i="7"/>
  <c r="Q4255" i="7" s="1"/>
  <c r="R4255" i="7" s="1"/>
  <c r="P3045" i="7"/>
  <c r="Q3045" i="7" s="1"/>
  <c r="R3045" i="7" s="1"/>
  <c r="P5002" i="7"/>
  <c r="Q5002" i="7" s="1"/>
  <c r="R5002" i="7" s="1"/>
  <c r="P1618" i="7"/>
  <c r="Q1618" i="7" s="1"/>
  <c r="R1618" i="7" s="1"/>
  <c r="P4295" i="7"/>
  <c r="Q4295" i="7" s="1"/>
  <c r="R4295" i="7" s="1"/>
  <c r="P5010" i="7"/>
  <c r="Q5010" i="7" s="1"/>
  <c r="R5010" i="7" s="1"/>
  <c r="P5126" i="7"/>
  <c r="Q5126" i="7" s="1"/>
  <c r="R5126" i="7" s="1"/>
  <c r="P864" i="7"/>
  <c r="Q864" i="7" s="1"/>
  <c r="R864" i="7" s="1"/>
  <c r="P1136" i="7"/>
  <c r="Q1136" i="7" s="1"/>
  <c r="R1136" i="7" s="1"/>
  <c r="P2747" i="7"/>
  <c r="Q2747" i="7" s="1"/>
  <c r="R2747" i="7" s="1"/>
  <c r="P6292" i="7"/>
  <c r="Q6292" i="7" s="1"/>
  <c r="R6292" i="7" s="1"/>
  <c r="P5594" i="7"/>
  <c r="Q5594" i="7" s="1"/>
  <c r="R5594" i="7" s="1"/>
  <c r="P3166" i="7"/>
  <c r="Q3166" i="7" s="1"/>
  <c r="R3166" i="7" s="1"/>
  <c r="P5110" i="7"/>
  <c r="Q5110" i="7" s="1"/>
  <c r="R5110" i="7" s="1"/>
  <c r="P1132" i="7"/>
  <c r="Q1132" i="7" s="1"/>
  <c r="R1132" i="7" s="1"/>
  <c r="P4203" i="7"/>
  <c r="Q4203" i="7" s="1"/>
  <c r="R4203" i="7" s="1"/>
  <c r="P2574" i="7"/>
  <c r="Q2574" i="7" s="1"/>
  <c r="R2574" i="7" s="1"/>
  <c r="P3710" i="7"/>
  <c r="Q3710" i="7" s="1"/>
  <c r="R3710" i="7" s="1"/>
  <c r="P4135" i="7"/>
  <c r="Q4135" i="7" s="1"/>
  <c r="R4135" i="7" s="1"/>
  <c r="P3454" i="7"/>
  <c r="Q3454" i="7" s="1"/>
  <c r="R3454" i="7" s="1"/>
  <c r="P2734" i="7"/>
  <c r="Q2734" i="7" s="1"/>
  <c r="R2734" i="7" s="1"/>
  <c r="P5106" i="7"/>
  <c r="Q5106" i="7" s="1"/>
  <c r="R5106" i="7" s="1"/>
  <c r="P4451" i="7"/>
  <c r="Q4451" i="7" s="1"/>
  <c r="R4451" i="7" s="1"/>
  <c r="P924" i="7"/>
  <c r="Q924" i="7" s="1"/>
  <c r="R924" i="7" s="1"/>
  <c r="P892" i="7"/>
  <c r="Q892" i="7" s="1"/>
  <c r="R892" i="7" s="1"/>
  <c r="P2270" i="7"/>
  <c r="Q2270" i="7" s="1"/>
  <c r="R2270" i="7" s="1"/>
  <c r="P64" i="7"/>
  <c r="Q64" i="7" s="1"/>
  <c r="R64" i="7" s="1"/>
  <c r="P4271" i="7"/>
  <c r="Q4271" i="7" s="1"/>
  <c r="R4271" i="7" s="1"/>
  <c r="P2142" i="7"/>
  <c r="Q2142" i="7" s="1"/>
  <c r="R2142" i="7" s="1"/>
  <c r="P4311" i="7"/>
  <c r="Q4311" i="7" s="1"/>
  <c r="R4311" i="7" s="1"/>
  <c r="P3838" i="7"/>
  <c r="Q3838" i="7" s="1"/>
  <c r="R3838" i="7" s="1"/>
  <c r="P1024" i="7"/>
  <c r="Q1024" i="7" s="1"/>
  <c r="R1024" i="7" s="1"/>
  <c r="P2797" i="7"/>
  <c r="Q2797" i="7" s="1"/>
  <c r="R2797" i="7" s="1"/>
  <c r="P6304" i="7"/>
  <c r="Q6304" i="7" s="1"/>
  <c r="R6304" i="7" s="1"/>
  <c r="P2640" i="7"/>
  <c r="Q2640" i="7" s="1"/>
  <c r="R2640" i="7" s="1"/>
  <c r="P860" i="7"/>
  <c r="Q860" i="7" s="1"/>
  <c r="R860" i="7" s="1"/>
  <c r="P4223" i="7"/>
  <c r="Q4223" i="7" s="1"/>
  <c r="R4223" i="7" s="1"/>
  <c r="P5297" i="7"/>
  <c r="Q5297" i="7" s="1"/>
  <c r="R5297" i="7" s="1"/>
  <c r="P4663" i="7"/>
  <c r="Q4663" i="7" s="1"/>
  <c r="R4663" i="7" s="1"/>
  <c r="P5090" i="7"/>
  <c r="Q5090" i="7" s="1"/>
  <c r="R5090" i="7" s="1"/>
  <c r="P6286" i="7"/>
  <c r="Q6286" i="7" s="1"/>
  <c r="R6286" i="7" s="1"/>
  <c r="P4000" i="7"/>
  <c r="Q4000" i="7" s="1"/>
  <c r="R4000" i="7" s="1"/>
  <c r="P788" i="7"/>
  <c r="Q788" i="7" s="1"/>
  <c r="R788" i="7" s="1"/>
  <c r="P1566" i="7"/>
  <c r="Q1566" i="7" s="1"/>
  <c r="R1566" i="7" s="1"/>
  <c r="P4966" i="7"/>
  <c r="Q4966" i="7" s="1"/>
  <c r="R4966" i="7" s="1"/>
  <c r="P1598" i="7"/>
  <c r="Q1598" i="7" s="1"/>
  <c r="R1598" i="7" s="1"/>
  <c r="P2718" i="7"/>
  <c r="Q2718" i="7" s="1"/>
  <c r="R2718" i="7" s="1"/>
  <c r="P3883" i="7"/>
  <c r="Q3883" i="7" s="1"/>
  <c r="R3883" i="7" s="1"/>
  <c r="P4419" i="7"/>
  <c r="Q4419" i="7" s="1"/>
  <c r="R4419" i="7" s="1"/>
  <c r="P3859" i="7"/>
  <c r="Q3859" i="7" s="1"/>
  <c r="R3859" i="7" s="1"/>
  <c r="P2494" i="7"/>
  <c r="Q2494" i="7" s="1"/>
  <c r="R2494" i="7" s="1"/>
  <c r="P2706" i="7"/>
  <c r="Q2706" i="7" s="1"/>
  <c r="R2706" i="7" s="1"/>
  <c r="P1116" i="7"/>
  <c r="Q1116" i="7" s="1"/>
  <c r="R1116" i="7" s="1"/>
  <c r="P1522" i="7"/>
  <c r="Q1522" i="7" s="1"/>
  <c r="R1522" i="7" s="1"/>
  <c r="P4958" i="7"/>
  <c r="Q4958" i="7" s="1"/>
  <c r="R4958" i="7" s="1"/>
  <c r="P3694" i="7"/>
  <c r="Q3694" i="7" s="1"/>
  <c r="R3694" i="7" s="1"/>
  <c r="P4195" i="7"/>
  <c r="Q4195" i="7" s="1"/>
  <c r="R4195" i="7" s="1"/>
  <c r="P1212" i="7"/>
  <c r="Q1212" i="7" s="1"/>
  <c r="R1212" i="7" s="1"/>
  <c r="P1004" i="7"/>
  <c r="Q1004" i="7" s="1"/>
  <c r="R1004" i="7" s="1"/>
  <c r="P972" i="7"/>
  <c r="Q972" i="7" s="1"/>
  <c r="R972" i="7" s="1"/>
  <c r="P5307" i="7"/>
  <c r="Q5307" i="7" s="1"/>
  <c r="R5307" i="7" s="1"/>
  <c r="P5094" i="7"/>
  <c r="Q5094" i="7" s="1"/>
  <c r="R5094" i="7" s="1"/>
  <c r="P1392" i="7"/>
  <c r="Q1392" i="7" s="1"/>
  <c r="R1392" i="7" s="1"/>
  <c r="P4794" i="7"/>
  <c r="Q4794" i="7" s="1"/>
  <c r="R4794" i="7" s="1"/>
  <c r="P32" i="7"/>
  <c r="Q32" i="7" s="1"/>
  <c r="R32" i="7" s="1"/>
  <c r="P2661" i="7"/>
  <c r="Q2661" i="7" s="1"/>
  <c r="R2661" i="7" s="1"/>
  <c r="P1780" i="7"/>
  <c r="Q1780" i="7" s="1"/>
  <c r="R1780" i="7" s="1"/>
  <c r="P3931" i="7"/>
  <c r="Q3931" i="7" s="1"/>
  <c r="R3931" i="7" s="1"/>
  <c r="P717" i="7"/>
  <c r="Q717" i="7" s="1"/>
  <c r="R717" i="7" s="1"/>
  <c r="P1804" i="7"/>
  <c r="Q1804" i="7" s="1"/>
  <c r="R1804" i="7" s="1"/>
  <c r="P5084" i="7"/>
  <c r="Q5084" i="7" s="1"/>
  <c r="R5084" i="7" s="1"/>
  <c r="P796" i="7"/>
  <c r="Q796" i="7" s="1"/>
  <c r="R796" i="7" s="1"/>
  <c r="P737" i="7"/>
  <c r="Q737" i="7" s="1"/>
  <c r="R737" i="7" s="1"/>
  <c r="P757" i="7"/>
  <c r="Q757" i="7" s="1"/>
  <c r="R757" i="7" s="1"/>
  <c r="P3359" i="7"/>
  <c r="Q3359" i="7" s="1"/>
  <c r="R3359" i="7" s="1"/>
  <c r="P3214" i="7"/>
  <c r="Q3214" i="7" s="1"/>
  <c r="R3214" i="7" s="1"/>
  <c r="P5239" i="7"/>
  <c r="Q5239" i="7" s="1"/>
  <c r="R5239" i="7" s="1"/>
  <c r="P5060" i="7"/>
  <c r="Q5060" i="7" s="1"/>
  <c r="R5060" i="7" s="1"/>
  <c r="P1496" i="7"/>
  <c r="Q1496" i="7" s="1"/>
  <c r="R1496" i="7" s="1"/>
  <c r="P1602" i="7"/>
  <c r="Q1602" i="7" s="1"/>
  <c r="R1602" i="7" s="1"/>
  <c r="P6298" i="7"/>
  <c r="Q6298" i="7" s="1"/>
  <c r="R6298" i="7" s="1"/>
  <c r="P2694" i="7"/>
  <c r="Q2694" i="7" s="1"/>
  <c r="R2694" i="7" s="1"/>
  <c r="P2733" i="7"/>
  <c r="Q2733" i="7" s="1"/>
  <c r="R2733" i="7" s="1"/>
  <c r="P5486" i="7"/>
  <c r="Q5486" i="7" s="1"/>
  <c r="R5486" i="7" s="1"/>
  <c r="P5490" i="7"/>
  <c r="Q5490" i="7" s="1"/>
  <c r="R5490" i="7" s="1"/>
  <c r="P1796" i="7"/>
  <c r="Q1796" i="7" s="1"/>
  <c r="R1796" i="7" s="1"/>
  <c r="P5887" i="7"/>
  <c r="Q5887" i="7" s="1"/>
  <c r="R5887" i="7" s="1"/>
  <c r="P5148" i="7"/>
  <c r="Q5148" i="7" s="1"/>
  <c r="R5148" i="7" s="1"/>
  <c r="P1768" i="7"/>
  <c r="Q1768" i="7" s="1"/>
  <c r="R1768" i="7" s="1"/>
  <c r="P2678" i="7"/>
  <c r="Q2678" i="7" s="1"/>
  <c r="R2678" i="7" s="1"/>
  <c r="P5086" i="7"/>
  <c r="Q5086" i="7" s="1"/>
  <c r="R5086" i="7" s="1"/>
  <c r="P4071" i="7"/>
  <c r="Q4071" i="7" s="1"/>
  <c r="R4071" i="7" s="1"/>
  <c r="P4143" i="7"/>
  <c r="Q4143" i="7" s="1"/>
  <c r="R4143" i="7" s="1"/>
  <c r="P4099" i="7"/>
  <c r="Q4099" i="7" s="1"/>
  <c r="R4099" i="7" s="1"/>
  <c r="P2014" i="7"/>
  <c r="Q2014" i="7" s="1"/>
  <c r="R2014" i="7" s="1"/>
  <c r="P4319" i="7"/>
  <c r="Q4319" i="7" s="1"/>
  <c r="R4319" i="7" s="1"/>
  <c r="P6127" i="7"/>
  <c r="Q6127" i="7" s="1"/>
  <c r="R6127" i="7" s="1"/>
  <c r="P6314" i="7"/>
  <c r="Q6314" i="7" s="1"/>
  <c r="R6314" i="7" s="1"/>
  <c r="P3822" i="7"/>
  <c r="Q3822" i="7" s="1"/>
  <c r="R3822" i="7" s="1"/>
  <c r="P2334" i="7"/>
  <c r="Q2334" i="7" s="1"/>
  <c r="R2334" i="7" s="1"/>
  <c r="P4423" i="7"/>
  <c r="Q4423" i="7" s="1"/>
  <c r="R4423" i="7" s="1"/>
  <c r="P4970" i="7"/>
  <c r="Q4970" i="7" s="1"/>
  <c r="R4970" i="7" s="1"/>
  <c r="P2783" i="7"/>
  <c r="Q2783" i="7" s="1"/>
  <c r="R2783" i="7" s="1"/>
  <c r="P4147" i="7"/>
  <c r="Q4147" i="7" s="1"/>
  <c r="R4147" i="7" s="1"/>
  <c r="P1276" i="7"/>
  <c r="Q1276" i="7" s="1"/>
  <c r="R1276" i="7" s="1"/>
  <c r="P5134" i="7"/>
  <c r="Q5134" i="7" s="1"/>
  <c r="R5134" i="7" s="1"/>
  <c r="P6159" i="7"/>
  <c r="Q6159" i="7" s="1"/>
  <c r="R6159" i="7" s="1"/>
  <c r="P2526" i="7"/>
  <c r="Q2526" i="7" s="1"/>
  <c r="R2526" i="7" s="1"/>
  <c r="P4391" i="7"/>
  <c r="Q4391" i="7" s="1"/>
  <c r="R4391" i="7" s="1"/>
  <c r="P3891" i="7"/>
  <c r="Q3891" i="7" s="1"/>
  <c r="R3891" i="7" s="1"/>
  <c r="P1308" i="7"/>
  <c r="Q1308" i="7" s="1"/>
  <c r="R1308" i="7" s="1"/>
  <c r="P3806" i="7"/>
  <c r="Q3806" i="7" s="1"/>
  <c r="R3806" i="7" s="1"/>
  <c r="P5082" i="7"/>
  <c r="Q5082" i="7" s="1"/>
  <c r="R5082" i="7" s="1"/>
  <c r="P4227" i="7"/>
  <c r="Q4227" i="7" s="1"/>
  <c r="R4227" i="7" s="1"/>
  <c r="P4519" i="7"/>
  <c r="Q4519" i="7" s="1"/>
  <c r="R4519" i="7" s="1"/>
  <c r="P5349" i="7"/>
  <c r="Q5349" i="7" s="1"/>
  <c r="R5349" i="7" s="1"/>
  <c r="P5162" i="7"/>
  <c r="Q5162" i="7" s="1"/>
  <c r="R5162" i="7" s="1"/>
  <c r="P896" i="7"/>
  <c r="Q896" i="7" s="1"/>
  <c r="R896" i="7" s="1"/>
  <c r="P4862" i="7"/>
  <c r="Q4862" i="7" s="1"/>
  <c r="R4862" i="7" s="1"/>
  <c r="P5190" i="7"/>
  <c r="Q5190" i="7" s="1"/>
  <c r="R5190" i="7" s="1"/>
  <c r="P5373" i="7"/>
  <c r="Q5373" i="7" s="1"/>
  <c r="R5373" i="7" s="1"/>
  <c r="P1216" i="7"/>
  <c r="Q1216" i="7" s="1"/>
  <c r="R1216" i="7" s="1"/>
  <c r="P5690" i="7"/>
  <c r="Q5690" i="7" s="1"/>
  <c r="R5690" i="7" s="1"/>
  <c r="P1072" i="7"/>
  <c r="Q1072" i="7" s="1"/>
  <c r="R1072" i="7" s="1"/>
  <c r="P4894" i="7"/>
  <c r="Q4894" i="7" s="1"/>
  <c r="R4894" i="7" s="1"/>
  <c r="P4910" i="7"/>
  <c r="Q4910" i="7" s="1"/>
  <c r="R4910" i="7" s="1"/>
  <c r="P1040" i="7"/>
  <c r="Q1040" i="7" s="1"/>
  <c r="R1040" i="7" s="1"/>
  <c r="P619" i="7"/>
  <c r="Q619" i="7" s="1"/>
  <c r="R619" i="7" s="1"/>
  <c r="P2799" i="7"/>
  <c r="Q2799" i="7" s="1"/>
  <c r="R2799" i="7" s="1"/>
  <c r="P4786" i="7"/>
  <c r="Q4786" i="7" s="1"/>
  <c r="R4786" i="7" s="1"/>
  <c r="P1232" i="7"/>
  <c r="Q1232" i="7" s="1"/>
  <c r="R1232" i="7" s="1"/>
  <c r="P4538" i="7"/>
  <c r="Q4538" i="7" s="1"/>
  <c r="R4538" i="7" s="1"/>
  <c r="P5754" i="7"/>
  <c r="Q5754" i="7" s="1"/>
  <c r="R5754" i="7" s="1"/>
  <c r="P4950" i="7"/>
  <c r="Q4950" i="7" s="1"/>
  <c r="R4950" i="7" s="1"/>
  <c r="P4431" i="7"/>
  <c r="Q4431" i="7" s="1"/>
  <c r="R4431" i="7" s="1"/>
  <c r="P6320" i="7"/>
  <c r="Q6320" i="7" s="1"/>
  <c r="R6320" i="7" s="1"/>
  <c r="P3758" i="7"/>
  <c r="Q3758" i="7" s="1"/>
  <c r="R3758" i="7" s="1"/>
  <c r="P5734" i="7"/>
  <c r="Q5734" i="7" s="1"/>
  <c r="R5734" i="7" s="1"/>
  <c r="P5042" i="7"/>
  <c r="Q5042" i="7" s="1"/>
  <c r="R5042" i="7" s="1"/>
  <c r="P5102" i="7"/>
  <c r="Q5102" i="7" s="1"/>
  <c r="R5102" i="7" s="1"/>
  <c r="P4179" i="7"/>
  <c r="Q4179" i="7" s="1"/>
  <c r="R4179" i="7" s="1"/>
  <c r="P1998" i="7"/>
  <c r="Q1998" i="7" s="1"/>
  <c r="R1998" i="7" s="1"/>
  <c r="P4279" i="7"/>
  <c r="Q4279" i="7" s="1"/>
  <c r="R4279" i="7" s="1"/>
  <c r="P5267" i="7"/>
  <c r="Q5267" i="7" s="1"/>
  <c r="R5267" i="7" s="1"/>
  <c r="P4323" i="7"/>
  <c r="Q4323" i="7" s="1"/>
  <c r="R4323" i="7" s="1"/>
  <c r="P2686" i="7"/>
  <c r="Q2686" i="7" s="1"/>
  <c r="R2686" i="7" s="1"/>
  <c r="P4523" i="7"/>
  <c r="Q4523" i="7" s="1"/>
  <c r="R4523" i="7" s="1"/>
  <c r="P4251" i="7"/>
  <c r="Q4251" i="7" s="1"/>
  <c r="R4251" i="7" s="1"/>
  <c r="P1104" i="7"/>
  <c r="Q1104" i="7" s="1"/>
  <c r="R1104" i="7" s="1"/>
  <c r="P4299" i="7"/>
  <c r="Q4299" i="7" s="1"/>
  <c r="R4299" i="7" s="1"/>
  <c r="P5471" i="7"/>
  <c r="Q5471" i="7" s="1"/>
  <c r="R5471" i="7" s="1"/>
  <c r="P1152" i="7"/>
  <c r="Q1152" i="7" s="1"/>
  <c r="R1152" i="7" s="1"/>
  <c r="P1200" i="7"/>
  <c r="Q1200" i="7" s="1"/>
  <c r="R1200" i="7" s="1"/>
  <c r="P4411" i="7"/>
  <c r="Q4411" i="7" s="1"/>
  <c r="R4411" i="7" s="1"/>
  <c r="P4735" i="7"/>
  <c r="Q4735" i="7" s="1"/>
  <c r="R4735" i="7" s="1"/>
  <c r="P3582" i="7"/>
  <c r="Q3582" i="7" s="1"/>
  <c r="R3582" i="7" s="1"/>
  <c r="P5154" i="7"/>
  <c r="Q5154" i="7" s="1"/>
  <c r="R5154" i="7" s="1"/>
  <c r="P4167" i="7"/>
  <c r="Q4167" i="7" s="1"/>
  <c r="R4167" i="7" s="1"/>
  <c r="P4131" i="7"/>
  <c r="Q4131" i="7" s="1"/>
  <c r="R4131" i="7" s="1"/>
  <c r="P2638" i="7"/>
  <c r="Q2638" i="7" s="1"/>
  <c r="R2638" i="7" s="1"/>
  <c r="P5445" i="7"/>
  <c r="Q5445" i="7" s="1"/>
  <c r="R5445" i="7" s="1"/>
  <c r="P1503" i="7"/>
  <c r="Q1503" i="7" s="1"/>
  <c r="R1503" i="7" s="1"/>
  <c r="P2669" i="7"/>
  <c r="Q2669" i="7" s="1"/>
  <c r="R2669" i="7" s="1"/>
  <c r="P1776" i="7"/>
  <c r="Q1776" i="7" s="1"/>
  <c r="R1776" i="7" s="1"/>
  <c r="P5116" i="7"/>
  <c r="Q5116" i="7" s="1"/>
  <c r="R5116" i="7" s="1"/>
  <c r="P1842" i="7"/>
  <c r="Q1842" i="7" s="1"/>
  <c r="R1842" i="7" s="1"/>
  <c r="P1552" i="7"/>
  <c r="Q1552" i="7" s="1"/>
  <c r="R1552" i="7" s="1"/>
  <c r="P3206" i="7"/>
  <c r="Q3206" i="7" s="1"/>
  <c r="R3206" i="7" s="1"/>
  <c r="P3218" i="7"/>
  <c r="Q3218" i="7" s="1"/>
  <c r="R3218" i="7" s="1"/>
  <c r="P2785" i="7"/>
  <c r="Q2785" i="7" s="1"/>
  <c r="R2785" i="7" s="1"/>
  <c r="P1652" i="7"/>
  <c r="Q1652" i="7" s="1"/>
  <c r="R1652" i="7" s="1"/>
  <c r="P5319" i="7"/>
  <c r="Q5319" i="7" s="1"/>
  <c r="R5319" i="7" s="1"/>
  <c r="P2186" i="7"/>
  <c r="Q2186" i="7" s="1"/>
  <c r="R2186" i="7" s="1"/>
  <c r="P1574" i="7"/>
  <c r="Q1574" i="7" s="1"/>
  <c r="R1574" i="7" s="1"/>
  <c r="P2538" i="7"/>
  <c r="Q2538" i="7" s="1"/>
  <c r="R2538" i="7" s="1"/>
  <c r="P2214" i="7"/>
  <c r="Q2214" i="7" s="1"/>
  <c r="R2214" i="7" s="1"/>
  <c r="P2338" i="7"/>
  <c r="Q2338" i="7" s="1"/>
  <c r="R2338" i="7" s="1"/>
  <c r="P3714" i="7"/>
  <c r="Q3714" i="7" s="1"/>
  <c r="R3714" i="7" s="1"/>
  <c r="P3121" i="7"/>
  <c r="Q3121" i="7" s="1"/>
  <c r="R3121" i="7" s="1"/>
  <c r="P3021" i="7"/>
  <c r="Q3021" i="7" s="1"/>
  <c r="R3021" i="7" s="1"/>
  <c r="P2454" i="7"/>
  <c r="Q2454" i="7" s="1"/>
  <c r="R2454" i="7" s="1"/>
  <c r="P3638" i="7"/>
  <c r="Q3638" i="7" s="1"/>
  <c r="R3638" i="7" s="1"/>
  <c r="P840" i="7"/>
  <c r="Q840" i="7" s="1"/>
  <c r="R840" i="7" s="1"/>
  <c r="P1284" i="7"/>
  <c r="Q1284" i="7" s="1"/>
  <c r="R1284" i="7" s="1"/>
  <c r="P5285" i="7"/>
  <c r="Q5285" i="7" s="1"/>
  <c r="R5285" i="7" s="1"/>
  <c r="P964" i="7"/>
  <c r="Q964" i="7" s="1"/>
  <c r="R964" i="7" s="1"/>
  <c r="P347" i="7"/>
  <c r="Q347" i="7" s="1"/>
  <c r="R347" i="7" s="1"/>
  <c r="P948" i="7"/>
  <c r="Q948" i="7" s="1"/>
  <c r="R948" i="7" s="1"/>
  <c r="P5301" i="7"/>
  <c r="Q5301" i="7" s="1"/>
  <c r="R5301" i="7" s="1"/>
  <c r="P6394" i="7"/>
  <c r="Q6394" i="7" s="1"/>
  <c r="R6394" i="7" s="1"/>
  <c r="P1352" i="7"/>
  <c r="Q1352" i="7" s="1"/>
  <c r="R1352" i="7" s="1"/>
  <c r="P5393" i="7"/>
  <c r="Q5393" i="7" s="1"/>
  <c r="R5393" i="7" s="1"/>
  <c r="P2570" i="7"/>
  <c r="Q2570" i="7" s="1"/>
  <c r="R2570" i="7" s="1"/>
  <c r="P3626" i="7"/>
  <c r="Q3626" i="7" s="1"/>
  <c r="R3626" i="7" s="1"/>
  <c r="P2230" i="7"/>
  <c r="Q2230" i="7" s="1"/>
  <c r="R2230" i="7" s="1"/>
  <c r="P2166" i="7"/>
  <c r="Q2166" i="7" s="1"/>
  <c r="R2166" i="7" s="1"/>
  <c r="P5279" i="7"/>
  <c r="Q5279" i="7" s="1"/>
  <c r="R5279" i="7" s="1"/>
  <c r="P2422" i="7"/>
  <c r="Q2422" i="7" s="1"/>
  <c r="R2422" i="7" s="1"/>
  <c r="P4697" i="7"/>
  <c r="Q4697" i="7" s="1"/>
  <c r="R4697" i="7" s="1"/>
  <c r="P2246" i="7"/>
  <c r="Q2246" i="7" s="1"/>
  <c r="R2246" i="7" s="1"/>
  <c r="P3642" i="7"/>
  <c r="Q3642" i="7" s="1"/>
  <c r="R3642" i="7" s="1"/>
  <c r="P1878" i="7"/>
  <c r="Q1878" i="7" s="1"/>
  <c r="R1878" i="7" s="1"/>
  <c r="P1926" i="7"/>
  <c r="Q1926" i="7" s="1"/>
  <c r="R1926" i="7" s="1"/>
  <c r="P3554" i="7"/>
  <c r="Q3554" i="7" s="1"/>
  <c r="R3554" i="7" s="1"/>
  <c r="P3434" i="7"/>
  <c r="Q3434" i="7" s="1"/>
  <c r="R3434" i="7" s="1"/>
  <c r="P2278" i="7"/>
  <c r="Q2278" i="7" s="1"/>
  <c r="R2278" i="7" s="1"/>
  <c r="P2546" i="7"/>
  <c r="Q2546" i="7" s="1"/>
  <c r="R2546" i="7" s="1"/>
  <c r="P3698" i="7"/>
  <c r="Q3698" i="7" s="1"/>
  <c r="R3698" i="7" s="1"/>
  <c r="P1486" i="7"/>
  <c r="Q1486" i="7" s="1"/>
  <c r="R1486" i="7" s="1"/>
  <c r="P2154" i="7"/>
  <c r="Q2154" i="7" s="1"/>
  <c r="R2154" i="7" s="1"/>
  <c r="P3558" i="7"/>
  <c r="Q3558" i="7" s="1"/>
  <c r="R3558" i="7" s="1"/>
  <c r="P2905" i="7"/>
  <c r="Q2905" i="7" s="1"/>
  <c r="R2905" i="7" s="1"/>
  <c r="P6410" i="7"/>
  <c r="Q6410" i="7" s="1"/>
  <c r="R6410" i="7" s="1"/>
  <c r="P1156" i="7"/>
  <c r="Q1156" i="7" s="1"/>
  <c r="R1156" i="7" s="1"/>
  <c r="P5287" i="7"/>
  <c r="Q5287" i="7" s="1"/>
  <c r="R5287" i="7" s="1"/>
  <c r="P5666" i="7"/>
  <c r="Q5666" i="7" s="1"/>
  <c r="R5666" i="7" s="1"/>
  <c r="P5742" i="7"/>
  <c r="Q5742" i="7" s="1"/>
  <c r="R5742" i="7" s="1"/>
  <c r="P4675" i="7"/>
  <c r="Q4675" i="7" s="1"/>
  <c r="R4675" i="7" s="1"/>
  <c r="P6332" i="7"/>
  <c r="Q6332" i="7" s="1"/>
  <c r="R6332" i="7" s="1"/>
  <c r="P932" i="7"/>
  <c r="Q932" i="7" s="1"/>
  <c r="R932" i="7" s="1"/>
  <c r="P5774" i="7"/>
  <c r="Q5774" i="7" s="1"/>
  <c r="R5774" i="7" s="1"/>
  <c r="P1548" i="7"/>
  <c r="Q1548" i="7" s="1"/>
  <c r="R1548" i="7" s="1"/>
  <c r="P1268" i="7"/>
  <c r="Q1268" i="7" s="1"/>
  <c r="R1268" i="7" s="1"/>
  <c r="P3065" i="7"/>
  <c r="Q3065" i="7" s="1"/>
  <c r="R3065" i="7" s="1"/>
  <c r="P1858" i="7"/>
  <c r="Q1858" i="7" s="1"/>
  <c r="R1858" i="7" s="1"/>
  <c r="P3418" i="7"/>
  <c r="Q3418" i="7" s="1"/>
  <c r="R3418" i="7" s="1"/>
  <c r="P1798" i="7"/>
  <c r="Q1798" i="7" s="1"/>
  <c r="R1798" i="7" s="1"/>
  <c r="P2274" i="7"/>
  <c r="Q2274" i="7" s="1"/>
  <c r="R2274" i="7" s="1"/>
  <c r="P2416" i="7"/>
  <c r="Q2416" i="7" s="1"/>
  <c r="R2416" i="7" s="1"/>
  <c r="P5004" i="7"/>
  <c r="Q5004" i="7" s="1"/>
  <c r="R5004" i="7" s="1"/>
  <c r="P733" i="7"/>
  <c r="Q733" i="7" s="1"/>
  <c r="R733" i="7" s="1"/>
  <c r="P6073" i="7"/>
  <c r="Q6073" i="7" s="1"/>
  <c r="R6073" i="7" s="1"/>
  <c r="P665" i="7"/>
  <c r="Q665" i="7" s="1"/>
  <c r="R665" i="7" s="1"/>
  <c r="P1559" i="7"/>
  <c r="Q1559" i="7" s="1"/>
  <c r="R1559" i="7" s="1"/>
  <c r="P4856" i="7"/>
  <c r="Q4856" i="7" s="1"/>
  <c r="R4856" i="7" s="1"/>
  <c r="P5618" i="7"/>
  <c r="Q5618" i="7" s="1"/>
  <c r="R5618" i="7" s="1"/>
  <c r="P697" i="7"/>
  <c r="Q697" i="7" s="1"/>
  <c r="R697" i="7" s="1"/>
  <c r="P3222" i="7"/>
  <c r="Q3222" i="7" s="1"/>
  <c r="R3222" i="7" s="1"/>
  <c r="P5746" i="7"/>
  <c r="Q5746" i="7" s="1"/>
  <c r="R5746" i="7" s="1"/>
  <c r="P1630" i="7"/>
  <c r="Q1630" i="7" s="1"/>
  <c r="R1630" i="7" s="1"/>
  <c r="P1778" i="7"/>
  <c r="Q1778" i="7" s="1"/>
  <c r="R1778" i="7" s="1"/>
  <c r="P3919" i="7"/>
  <c r="Q3919" i="7" s="1"/>
  <c r="R3919" i="7" s="1"/>
  <c r="P2829" i="7"/>
  <c r="Q2829" i="7" s="1"/>
  <c r="R2829" i="7" s="1"/>
  <c r="P2937" i="7"/>
  <c r="Q2937" i="7" s="1"/>
  <c r="R2937" i="7" s="1"/>
  <c r="P2218" i="7"/>
  <c r="Q2218" i="7" s="1"/>
  <c r="R2218" i="7" s="1"/>
  <c r="P3830" i="7"/>
  <c r="Q3830" i="7" s="1"/>
  <c r="R3830" i="7" s="1"/>
  <c r="P2202" i="7"/>
  <c r="Q2202" i="7" s="1"/>
  <c r="R2202" i="7" s="1"/>
  <c r="P2626" i="7"/>
  <c r="Q2626" i="7" s="1"/>
  <c r="R2626" i="7" s="1"/>
  <c r="P1990" i="7"/>
  <c r="Q1990" i="7" s="1"/>
  <c r="R1990" i="7" s="1"/>
  <c r="P2759" i="7"/>
  <c r="Q2759" i="7" s="1"/>
  <c r="R2759" i="7" s="1"/>
  <c r="P3474" i="7"/>
  <c r="Q3474" i="7" s="1"/>
  <c r="R3474" i="7" s="1"/>
  <c r="P2342" i="7"/>
  <c r="Q2342" i="7" s="1"/>
  <c r="R2342" i="7" s="1"/>
  <c r="P1898" i="7"/>
  <c r="Q1898" i="7" s="1"/>
  <c r="R1898" i="7" s="1"/>
  <c r="P3618" i="7"/>
  <c r="Q3618" i="7" s="1"/>
  <c r="R3618" i="7" s="1"/>
  <c r="P2386" i="7"/>
  <c r="Q2386" i="7" s="1"/>
  <c r="R2386" i="7" s="1"/>
  <c r="P3542" i="7"/>
  <c r="Q3542" i="7" s="1"/>
  <c r="R3542" i="7" s="1"/>
  <c r="P2550" i="7"/>
  <c r="Q2550" i="7" s="1"/>
  <c r="R2550" i="7" s="1"/>
  <c r="P1348" i="7"/>
  <c r="Q1348" i="7" s="1"/>
  <c r="R1348" i="7" s="1"/>
  <c r="P1364" i="7"/>
  <c r="Q1364" i="7" s="1"/>
  <c r="R1364" i="7" s="1"/>
  <c r="P5630" i="7"/>
  <c r="Q5630" i="7" s="1"/>
  <c r="R5630" i="7" s="1"/>
  <c r="P1204" i="7"/>
  <c r="Q1204" i="7" s="1"/>
  <c r="R1204" i="7" s="1"/>
  <c r="P2753" i="7"/>
  <c r="Q2753" i="7" s="1"/>
  <c r="R2753" i="7" s="1"/>
  <c r="P4828" i="7"/>
  <c r="Q4828" i="7" s="1"/>
  <c r="R4828" i="7" s="1"/>
  <c r="P6300" i="7"/>
  <c r="Q6300" i="7" s="1"/>
  <c r="R6300" i="7" s="1"/>
  <c r="P3814" i="7"/>
  <c r="Q3814" i="7" s="1"/>
  <c r="R3814" i="7" s="1"/>
  <c r="P2038" i="7"/>
  <c r="Q2038" i="7" s="1"/>
  <c r="R2038" i="7" s="1"/>
  <c r="P3690" i="7"/>
  <c r="Q3690" i="7" s="1"/>
  <c r="R3690" i="7" s="1"/>
  <c r="P3442" i="7"/>
  <c r="Q3442" i="7" s="1"/>
  <c r="R3442" i="7" s="1"/>
  <c r="P2945" i="7"/>
  <c r="Q2945" i="7" s="1"/>
  <c r="R2945" i="7" s="1"/>
  <c r="P3674" i="7"/>
  <c r="Q3674" i="7" s="1"/>
  <c r="R3674" i="7" s="1"/>
  <c r="P3798" i="7"/>
  <c r="Q3798" i="7" s="1"/>
  <c r="R3798" i="7" s="1"/>
  <c r="P1958" i="7"/>
  <c r="Q1958" i="7" s="1"/>
  <c r="R1958" i="7" s="1"/>
  <c r="P1092" i="7"/>
  <c r="Q1092" i="7" s="1"/>
  <c r="R1092" i="7" s="1"/>
  <c r="P2969" i="7"/>
  <c r="Q2969" i="7" s="1"/>
  <c r="R2969" i="7" s="1"/>
  <c r="P3466" i="7"/>
  <c r="Q3466" i="7" s="1"/>
  <c r="R3466" i="7" s="1"/>
  <c r="P2406" i="7"/>
  <c r="Q2406" i="7" s="1"/>
  <c r="R2406" i="7" s="1"/>
  <c r="P2973" i="7"/>
  <c r="Q2973" i="7" s="1"/>
  <c r="R2973" i="7" s="1"/>
  <c r="P3730" i="7"/>
  <c r="Q3730" i="7" s="1"/>
  <c r="R3730" i="7" s="1"/>
  <c r="P2182" i="7"/>
  <c r="Q2182" i="7" s="1"/>
  <c r="R2182" i="7" s="1"/>
  <c r="P2298" i="7"/>
  <c r="Q2298" i="7" s="1"/>
  <c r="R2298" i="7" s="1"/>
  <c r="P2562" i="7"/>
  <c r="Q2562" i="7" s="1"/>
  <c r="R2562" i="7" s="1"/>
  <c r="P5385" i="7"/>
  <c r="Q5385" i="7" s="1"/>
  <c r="R5385" i="7" s="1"/>
  <c r="P74" i="7"/>
  <c r="Q74" i="7" s="1"/>
  <c r="R74" i="7" s="1"/>
  <c r="P4892" i="7"/>
  <c r="Q4892" i="7" s="1"/>
  <c r="R4892" i="7" s="1"/>
  <c r="P6308" i="7"/>
  <c r="Q6308" i="7" s="1"/>
  <c r="R6308" i="7" s="1"/>
  <c r="P5277" i="7"/>
  <c r="Q5277" i="7" s="1"/>
  <c r="R5277" i="7" s="1"/>
  <c r="P1032" i="7"/>
  <c r="Q1032" i="7" s="1"/>
  <c r="R1032" i="7" s="1"/>
  <c r="P5682" i="7"/>
  <c r="Q5682" i="7" s="1"/>
  <c r="R5682" i="7" s="1"/>
  <c r="P5602" i="7"/>
  <c r="Q5602" i="7" s="1"/>
  <c r="R5602" i="7" s="1"/>
  <c r="P1016" i="7"/>
  <c r="Q1016" i="7" s="1"/>
  <c r="R1016" i="7" s="1"/>
  <c r="P2138" i="7"/>
  <c r="Q2138" i="7" s="1"/>
  <c r="R2138" i="7" s="1"/>
  <c r="P2114" i="7"/>
  <c r="Q2114" i="7" s="1"/>
  <c r="R2114" i="7" s="1"/>
  <c r="P2690" i="7"/>
  <c r="Q2690" i="7" s="1"/>
  <c r="R2690" i="7" s="1"/>
  <c r="P1890" i="7"/>
  <c r="Q1890" i="7" s="1"/>
  <c r="R1890" i="7" s="1"/>
  <c r="P553" i="7"/>
  <c r="Q553" i="7" s="1"/>
  <c r="R553" i="7" s="1"/>
  <c r="P4964" i="7"/>
  <c r="Q4964" i="7" s="1"/>
  <c r="R4964" i="7" s="1"/>
  <c r="P3158" i="7"/>
  <c r="Q3158" i="7" s="1"/>
  <c r="R3158" i="7" s="1"/>
  <c r="P5168" i="7"/>
  <c r="Q5168" i="7" s="1"/>
  <c r="R5168" i="7" s="1"/>
  <c r="P1534" i="7"/>
  <c r="Q1534" i="7" s="1"/>
  <c r="R1534" i="7" s="1"/>
  <c r="P3951" i="7"/>
  <c r="Q3951" i="7" s="1"/>
  <c r="R3951" i="7" s="1"/>
  <c r="P3202" i="7"/>
  <c r="Q3202" i="7" s="1"/>
  <c r="R3202" i="7" s="1"/>
  <c r="P2282" i="7"/>
  <c r="Q2282" i="7" s="1"/>
  <c r="R2282" i="7" s="1"/>
  <c r="P2514" i="7"/>
  <c r="Q2514" i="7" s="1"/>
  <c r="R2514" i="7" s="1"/>
  <c r="P3117" i="7"/>
  <c r="Q3117" i="7" s="1"/>
  <c r="R3117" i="7" s="1"/>
  <c r="P3670" i="7"/>
  <c r="Q3670" i="7" s="1"/>
  <c r="R3670" i="7" s="1"/>
  <c r="P2134" i="7"/>
  <c r="Q2134" i="7" s="1"/>
  <c r="R2134" i="7" s="1"/>
  <c r="P2042" i="7"/>
  <c r="Q2042" i="7" s="1"/>
  <c r="R2042" i="7" s="1"/>
  <c r="P3650" i="7"/>
  <c r="Q3650" i="7" s="1"/>
  <c r="R3650" i="7" s="1"/>
  <c r="P5295" i="7"/>
  <c r="Q5295" i="7" s="1"/>
  <c r="R5295" i="7" s="1"/>
  <c r="P3574" i="7"/>
  <c r="Q3574" i="7" s="1"/>
  <c r="R3574" i="7" s="1"/>
  <c r="P5433" i="7"/>
  <c r="Q5433" i="7" s="1"/>
  <c r="R5433" i="7" s="1"/>
  <c r="P6378" i="7"/>
  <c r="Q6378" i="7" s="1"/>
  <c r="R6378" i="7" s="1"/>
  <c r="P6390" i="7"/>
  <c r="Q6390" i="7" s="1"/>
  <c r="R6390" i="7" s="1"/>
  <c r="P4860" i="7"/>
  <c r="Q4860" i="7" s="1"/>
  <c r="R4860" i="7" s="1"/>
  <c r="P5646" i="7"/>
  <c r="Q5646" i="7" s="1"/>
  <c r="R5646" i="7" s="1"/>
  <c r="P14" i="7"/>
  <c r="Q14" i="7" s="1"/>
  <c r="R14" i="7" s="1"/>
  <c r="P2993" i="7"/>
  <c r="Q2993" i="7" s="1"/>
  <c r="R2993" i="7" s="1"/>
  <c r="P2598" i="7"/>
  <c r="Q2598" i="7" s="1"/>
  <c r="R2598" i="7" s="1"/>
  <c r="P3722" i="7"/>
  <c r="Q3722" i="7" s="1"/>
  <c r="R3722" i="7" s="1"/>
  <c r="P2614" i="7"/>
  <c r="Q2614" i="7" s="1"/>
  <c r="R2614" i="7" s="1"/>
  <c r="P2026" i="7"/>
  <c r="Q2026" i="7" s="1"/>
  <c r="R2026" i="7" s="1"/>
  <c r="P2518" i="7"/>
  <c r="Q2518" i="7" s="1"/>
  <c r="R2518" i="7" s="1"/>
  <c r="P2442" i="7"/>
  <c r="Q2442" i="7" s="1"/>
  <c r="R2442" i="7" s="1"/>
  <c r="P3706" i="7"/>
  <c r="Q3706" i="7" s="1"/>
  <c r="R3706" i="7" s="1"/>
  <c r="P1986" i="7"/>
  <c r="Q1986" i="7" s="1"/>
  <c r="R1986" i="7" s="1"/>
  <c r="P2362" i="7"/>
  <c r="Q2362" i="7" s="1"/>
  <c r="R2362" i="7" s="1"/>
  <c r="P3085" i="7"/>
  <c r="Q3085" i="7" s="1"/>
  <c r="R3085" i="7" s="1"/>
  <c r="P1396" i="7"/>
  <c r="Q1396" i="7" s="1"/>
  <c r="R1396" i="7" s="1"/>
  <c r="P1400" i="7"/>
  <c r="Q1400" i="7" s="1"/>
  <c r="R1400" i="7" s="1"/>
  <c r="P5377" i="7"/>
  <c r="Q5377" i="7" s="1"/>
  <c r="R5377" i="7" s="1"/>
  <c r="P5261" i="7"/>
  <c r="Q5261" i="7" s="1"/>
  <c r="R5261" i="7" s="1"/>
  <c r="P1076" i="7"/>
  <c r="Q1076" i="7" s="1"/>
  <c r="R1076" i="7" s="1"/>
  <c r="P6183" i="7"/>
  <c r="Q6183" i="7" s="1"/>
  <c r="R6183" i="7" s="1"/>
  <c r="P2002" i="7"/>
  <c r="Q2002" i="7" s="1"/>
  <c r="R2002" i="7" s="1"/>
  <c r="P2434" i="7"/>
  <c r="Q2434" i="7" s="1"/>
  <c r="R2434" i="7" s="1"/>
  <c r="P3410" i="7"/>
  <c r="Q3410" i="7" s="1"/>
  <c r="R3410" i="7" s="1"/>
  <c r="P3450" i="7"/>
  <c r="Q3450" i="7" s="1"/>
  <c r="R3450" i="7" s="1"/>
  <c r="P4713" i="7"/>
  <c r="Q4713" i="7" s="1"/>
  <c r="R4713" i="7" s="1"/>
  <c r="P2418" i="7"/>
  <c r="Q2418" i="7" s="1"/>
  <c r="R2418" i="7" s="1"/>
  <c r="P1806" i="7"/>
  <c r="Q1806" i="7" s="1"/>
  <c r="R1806" i="7" s="1"/>
  <c r="P2098" i="7"/>
  <c r="Q2098" i="7" s="1"/>
  <c r="R2098" i="7" s="1"/>
  <c r="P5068" i="7"/>
  <c r="Q5068" i="7" s="1"/>
  <c r="R5068" i="7" s="1"/>
  <c r="P3923" i="7"/>
  <c r="Q3923" i="7" s="1"/>
  <c r="R3923" i="7" s="1"/>
  <c r="P780" i="7"/>
  <c r="Q780" i="7" s="1"/>
  <c r="R780" i="7" s="1"/>
  <c r="P3150" i="7"/>
  <c r="Q3150" i="7" s="1"/>
  <c r="R3150" i="7" s="1"/>
  <c r="P3935" i="7"/>
  <c r="Q3935" i="7" s="1"/>
  <c r="R3935" i="7" s="1"/>
  <c r="P6358" i="7"/>
  <c r="Q6358" i="7" s="1"/>
  <c r="R6358" i="7" s="1"/>
  <c r="P2654" i="7"/>
  <c r="Q2654" i="7" s="1"/>
  <c r="R2654" i="7" s="1"/>
  <c r="P1008" i="7"/>
  <c r="Q1008" i="7" s="1"/>
  <c r="R1008" i="7" s="1"/>
  <c r="P5198" i="7"/>
  <c r="Q5198" i="7" s="1"/>
  <c r="R5198" i="7" s="1"/>
  <c r="P2590" i="7"/>
  <c r="Q2590" i="7" s="1"/>
  <c r="R2590" i="7" s="1"/>
  <c r="P2965" i="7"/>
  <c r="Q2965" i="7" s="1"/>
  <c r="R2965" i="7" s="1"/>
  <c r="P3790" i="7"/>
  <c r="Q3790" i="7" s="1"/>
  <c r="R3790" i="7" s="1"/>
  <c r="P2847" i="7"/>
  <c r="Q2847" i="7" s="1"/>
  <c r="R2847" i="7" s="1"/>
  <c r="P1260" i="7"/>
  <c r="Q1260" i="7" s="1"/>
  <c r="R1260" i="7" s="1"/>
  <c r="P5194" i="7"/>
  <c r="Q5194" i="7" s="1"/>
  <c r="R5194" i="7" s="1"/>
  <c r="P2997" i="7"/>
  <c r="Q2997" i="7" s="1"/>
  <c r="R2997" i="7" s="1"/>
  <c r="P4994" i="7"/>
  <c r="Q4994" i="7" s="1"/>
  <c r="R4994" i="7" s="1"/>
  <c r="P2714" i="7"/>
  <c r="Q2714" i="7" s="1"/>
  <c r="R2714" i="7" s="1"/>
  <c r="P5658" i="7"/>
  <c r="Q5658" i="7" s="1"/>
  <c r="R5658" i="7" s="1"/>
  <c r="P1168" i="7"/>
  <c r="Q1168" i="7" s="1"/>
  <c r="R1168" i="7" s="1"/>
  <c r="P4379" i="7"/>
  <c r="Q4379" i="7" s="1"/>
  <c r="R4379" i="7" s="1"/>
  <c r="P1376" i="7"/>
  <c r="Q1376" i="7" s="1"/>
  <c r="R1376" i="7" s="1"/>
  <c r="P6312" i="7"/>
  <c r="Q6312" i="7" s="1"/>
  <c r="R6312" i="7" s="1"/>
  <c r="P5158" i="7"/>
  <c r="Q5158" i="7" s="1"/>
  <c r="R5158" i="7" s="1"/>
  <c r="P4770" i="7"/>
  <c r="Q4770" i="7" s="1"/>
  <c r="R4770" i="7" s="1"/>
  <c r="P5610" i="7"/>
  <c r="Q5610" i="7" s="1"/>
  <c r="R5610" i="7" s="1"/>
  <c r="P470" i="7"/>
  <c r="Q470" i="7" s="1"/>
  <c r="R470" i="7" s="1"/>
  <c r="P4103" i="7"/>
  <c r="Q4103" i="7" s="1"/>
  <c r="R4103" i="7" s="1"/>
  <c r="P4367" i="7"/>
  <c r="Q4367" i="7" s="1"/>
  <c r="R4367" i="7" s="1"/>
  <c r="P2158" i="7"/>
  <c r="Q2158" i="7" s="1"/>
  <c r="R2158" i="7" s="1"/>
  <c r="P1836" i="7"/>
  <c r="Q1836" i="7" s="1"/>
  <c r="R1836" i="7" s="1"/>
  <c r="P5642" i="7"/>
  <c r="Q5642" i="7" s="1"/>
  <c r="R5642" i="7" s="1"/>
  <c r="P713" i="7"/>
  <c r="Q713" i="7" s="1"/>
  <c r="R713" i="7" s="1"/>
  <c r="P729" i="7"/>
  <c r="Q729" i="7" s="1"/>
  <c r="R729" i="7" s="1"/>
  <c r="P5459" i="7"/>
  <c r="Q5459" i="7" s="1"/>
  <c r="R5459" i="7" s="1"/>
  <c r="P6370" i="7"/>
  <c r="Q6370" i="7" s="1"/>
  <c r="R6370" i="7" s="1"/>
  <c r="P2701" i="7"/>
  <c r="Q2701" i="7" s="1"/>
  <c r="R2701" i="7" s="1"/>
  <c r="P2677" i="7"/>
  <c r="Q2677" i="7" s="1"/>
  <c r="R2677" i="7" s="1"/>
  <c r="P4896" i="7"/>
  <c r="Q4896" i="7" s="1"/>
  <c r="R4896" i="7" s="1"/>
  <c r="P3887" i="7"/>
  <c r="Q3887" i="7" s="1"/>
  <c r="R3887" i="7" s="1"/>
  <c r="P3198" i="7"/>
  <c r="Q3198" i="7" s="1"/>
  <c r="R3198" i="7" s="1"/>
  <c r="P1840" i="7"/>
  <c r="Q1840" i="7" s="1"/>
  <c r="R1840" i="7" s="1"/>
  <c r="P4904" i="7"/>
  <c r="Q4904" i="7" s="1"/>
  <c r="R4904" i="7" s="1"/>
  <c r="P375" i="7"/>
  <c r="Q375" i="7" s="1"/>
  <c r="R375" i="7" s="1"/>
  <c r="P4573" i="7"/>
  <c r="Q4573" i="7" s="1"/>
  <c r="R4573" i="7" s="1"/>
  <c r="P4888" i="7"/>
  <c r="Q4888" i="7" s="1"/>
  <c r="R4888" i="7" s="1"/>
  <c r="P4938" i="7"/>
  <c r="Q4938" i="7" s="1"/>
  <c r="R4938" i="7" s="1"/>
  <c r="P1020" i="7"/>
  <c r="Q1020" i="7" s="1"/>
  <c r="R1020" i="7" s="1"/>
  <c r="P4163" i="7"/>
  <c r="Q4163" i="7" s="1"/>
  <c r="R4163" i="7" s="1"/>
  <c r="P1542" i="7"/>
  <c r="Q1542" i="7" s="1"/>
  <c r="R1542" i="7" s="1"/>
  <c r="P6078" i="7"/>
  <c r="Q6078" i="7" s="1"/>
  <c r="R6078" i="7" s="1"/>
  <c r="P1854" i="7"/>
  <c r="Q1854" i="7" s="1"/>
  <c r="R1854" i="7" s="1"/>
  <c r="P4487" i="7"/>
  <c r="Q4487" i="7" s="1"/>
  <c r="R4487" i="7" s="1"/>
  <c r="P4083" i="7"/>
  <c r="Q4083" i="7" s="1"/>
  <c r="R4083" i="7" s="1"/>
  <c r="P1388" i="7"/>
  <c r="Q1388" i="7" s="1"/>
  <c r="R1388" i="7" s="1"/>
  <c r="P1934" i="7"/>
  <c r="Q1934" i="7" s="1"/>
  <c r="R1934" i="7" s="1"/>
  <c r="P1800" i="7"/>
  <c r="Q1800" i="7" s="1"/>
  <c r="R1800" i="7" s="1"/>
  <c r="P2126" i="7"/>
  <c r="Q2126" i="7" s="1"/>
  <c r="R2126" i="7" s="1"/>
  <c r="P1808" i="7"/>
  <c r="Q1808" i="7" s="1"/>
  <c r="R1808" i="7" s="1"/>
  <c r="P2206" i="7"/>
  <c r="Q2206" i="7" s="1"/>
  <c r="R2206" i="7" s="1"/>
  <c r="P4439" i="7"/>
  <c r="Q4439" i="7" s="1"/>
  <c r="R4439" i="7" s="1"/>
  <c r="P5574" i="7"/>
  <c r="Q5574" i="7" s="1"/>
  <c r="R5574" i="7" s="1"/>
  <c r="P6386" i="7"/>
  <c r="Q6386" i="7" s="1"/>
  <c r="R6386" i="7" s="1"/>
  <c r="P2837" i="7"/>
  <c r="Q2837" i="7" s="1"/>
  <c r="R2837" i="7" s="1"/>
  <c r="P4934" i="7"/>
  <c r="Q4934" i="7" s="1"/>
  <c r="R4934" i="7" s="1"/>
  <c r="P4459" i="7"/>
  <c r="Q4459" i="7" s="1"/>
  <c r="R4459" i="7" s="1"/>
  <c r="P4886" i="7"/>
  <c r="Q4886" i="7" s="1"/>
  <c r="R4886" i="7" s="1"/>
  <c r="P261" i="7"/>
  <c r="Q261" i="7" s="1"/>
  <c r="R261" i="7" s="1"/>
  <c r="P374" i="7"/>
  <c r="Q374" i="7" s="1"/>
  <c r="R374" i="7" s="1"/>
  <c r="P4075" i="7"/>
  <c r="Q4075" i="7" s="1"/>
  <c r="R4075" i="7" s="1"/>
  <c r="P2795" i="7"/>
  <c r="Q2795" i="7" s="1"/>
  <c r="R2795" i="7" s="1"/>
  <c r="P4347" i="7"/>
  <c r="Q4347" i="7" s="1"/>
  <c r="R4347" i="7" s="1"/>
  <c r="P4998" i="7"/>
  <c r="Q4998" i="7" s="1"/>
  <c r="R4998" i="7" s="1"/>
  <c r="P3142" i="7"/>
  <c r="Q3142" i="7" s="1"/>
  <c r="R3142" i="7" s="1"/>
  <c r="P5299" i="7"/>
  <c r="Q5299" i="7" s="1"/>
  <c r="R5299" i="7" s="1"/>
  <c r="P4287" i="7"/>
  <c r="Q4287" i="7" s="1"/>
  <c r="R4287" i="7" s="1"/>
  <c r="P2030" i="7"/>
  <c r="Q2030" i="7" s="1"/>
  <c r="R2030" i="7" s="1"/>
  <c r="P6105" i="7"/>
  <c r="Q6105" i="7" s="1"/>
  <c r="R6105" i="7" s="1"/>
  <c r="P4087" i="7"/>
  <c r="Q4087" i="7" s="1"/>
  <c r="R4087" i="7" s="1"/>
  <c r="P4930" i="7"/>
  <c r="Q4930" i="7" s="1"/>
  <c r="R4930" i="7" s="1"/>
  <c r="P5150" i="7"/>
  <c r="Q5150" i="7" s="1"/>
  <c r="R5150" i="7" s="1"/>
  <c r="P3614" i="7"/>
  <c r="Q3614" i="7" s="1"/>
  <c r="R3614" i="7" s="1"/>
  <c r="P5305" i="7"/>
  <c r="Q5305" i="7" s="1"/>
  <c r="R5305" i="7" s="1"/>
  <c r="P1180" i="7"/>
  <c r="Q1180" i="7" s="1"/>
  <c r="R1180" i="7" s="1"/>
  <c r="P2046" i="7"/>
  <c r="Q2046" i="7" s="1"/>
  <c r="R2046" i="7" s="1"/>
  <c r="P5381" i="7"/>
  <c r="Q5381" i="7" s="1"/>
  <c r="R5381" i="7" s="1"/>
  <c r="P4407" i="7"/>
  <c r="Q4407" i="7" s="1"/>
  <c r="R4407" i="7" s="1"/>
  <c r="P6123" i="7"/>
  <c r="Q6123" i="7" s="1"/>
  <c r="R6123" i="7" s="1"/>
  <c r="P4918" i="7"/>
  <c r="Q4918" i="7" s="1"/>
  <c r="R4918" i="7" s="1"/>
  <c r="P4507" i="7"/>
  <c r="Q4507" i="7" s="1"/>
  <c r="R4507" i="7" s="1"/>
  <c r="P4463" i="7"/>
  <c r="Q4463" i="7" s="1"/>
  <c r="R4463" i="7" s="1"/>
  <c r="P4974" i="7"/>
  <c r="Q4974" i="7" s="1"/>
  <c r="R4974" i="7" s="1"/>
  <c r="P2078" i="7"/>
  <c r="Q2078" i="7" s="1"/>
  <c r="R2078" i="7" s="1"/>
  <c r="P4531" i="7"/>
  <c r="Q4531" i="7" s="1"/>
  <c r="R4531" i="7" s="1"/>
  <c r="P6069" i="7"/>
  <c r="Q6069" i="7" s="1"/>
  <c r="R6069" i="7" s="1"/>
  <c r="P90" i="7"/>
  <c r="Q90" i="7" s="1"/>
  <c r="R90" i="7" s="1"/>
  <c r="P5397" i="7"/>
  <c r="Q5397" i="7" s="1"/>
  <c r="R5397" i="7" s="1"/>
  <c r="P5235" i="7"/>
  <c r="Q5235" i="7" s="1"/>
  <c r="R5235" i="7" s="1"/>
  <c r="P2430" i="7"/>
  <c r="Q2430" i="7" s="1"/>
  <c r="R2430" i="7" s="1"/>
  <c r="P5058" i="7"/>
  <c r="Q5058" i="7" s="1"/>
  <c r="R5058" i="7" s="1"/>
  <c r="P5114" i="7"/>
  <c r="Q5114" i="7" s="1"/>
  <c r="R5114" i="7" s="1"/>
  <c r="P4151" i="7"/>
  <c r="Q4151" i="7" s="1"/>
  <c r="R4151" i="7" s="1"/>
  <c r="P4864" i="7"/>
  <c r="Q4864" i="7" s="1"/>
  <c r="R4864" i="7" s="1"/>
  <c r="P988" i="7"/>
  <c r="Q988" i="7" s="1"/>
  <c r="R988" i="7" s="1"/>
  <c r="P4175" i="7"/>
  <c r="Q4175" i="7" s="1"/>
  <c r="R4175" i="7" s="1"/>
  <c r="P4986" i="7"/>
  <c r="Q4986" i="7" s="1"/>
  <c r="R4986" i="7" s="1"/>
  <c r="P4479" i="7"/>
  <c r="Q4479" i="7" s="1"/>
  <c r="R4479" i="7" s="1"/>
  <c r="P2462" i="7"/>
  <c r="Q2462" i="7" s="1"/>
  <c r="R2462" i="7" s="1"/>
  <c r="P4503" i="7"/>
  <c r="Q4503" i="7" s="1"/>
  <c r="R4503" i="7" s="1"/>
  <c r="P3406" i="7"/>
  <c r="Q3406" i="7" s="1"/>
  <c r="R3406" i="7" s="1"/>
  <c r="P2949" i="7"/>
  <c r="Q2949" i="7" s="1"/>
  <c r="R2949" i="7" s="1"/>
  <c r="P3774" i="7"/>
  <c r="Q3774" i="7" s="1"/>
  <c r="R3774" i="7" s="1"/>
  <c r="P5722" i="7"/>
  <c r="Q5722" i="7" s="1"/>
  <c r="R5722" i="7" s="1"/>
  <c r="P912" i="7"/>
  <c r="Q912" i="7" s="1"/>
  <c r="R912" i="7" s="1"/>
  <c r="P2817" i="7"/>
  <c r="Q2817" i="7" s="1"/>
  <c r="R2817" i="7" s="1"/>
  <c r="P5066" i="7"/>
  <c r="Q5066" i="7" s="1"/>
  <c r="R5066" i="7" s="1"/>
  <c r="P5251" i="7"/>
  <c r="Q5251" i="7" s="1"/>
  <c r="R5251" i="7" s="1"/>
  <c r="P48" i="7"/>
  <c r="Q48" i="7" s="1"/>
  <c r="R48" i="7" s="1"/>
  <c r="P6065" i="7"/>
  <c r="Q6065" i="7" s="1"/>
  <c r="R6065" i="7" s="1"/>
  <c r="P5788" i="7"/>
  <c r="Q5788" i="7" s="1"/>
  <c r="R5788" i="7" s="1"/>
  <c r="P1832" i="7"/>
  <c r="Q1832" i="7" s="1"/>
  <c r="R1832" i="7" s="1"/>
  <c r="P689" i="7"/>
  <c r="Q689" i="7" s="1"/>
  <c r="R689" i="7" s="1"/>
  <c r="P5454" i="7"/>
  <c r="Q5454" i="7" s="1"/>
  <c r="R5454" i="7" s="1"/>
  <c r="P1009" i="7"/>
  <c r="Q1009" i="7" s="1"/>
  <c r="R1009" i="7" s="1"/>
  <c r="P1137" i="7"/>
  <c r="Q1137" i="7" s="1"/>
  <c r="R1137" i="7" s="1"/>
  <c r="P806" i="7"/>
  <c r="Q806" i="7" s="1"/>
  <c r="R806" i="7" s="1"/>
  <c r="P5016" i="7"/>
  <c r="Q5016" i="7" s="1"/>
  <c r="R5016" i="7" s="1"/>
  <c r="P5648" i="7"/>
  <c r="Q5648" i="7" s="1"/>
  <c r="R5648" i="7" s="1"/>
  <c r="P5885" i="7"/>
  <c r="Q5885" i="7" s="1"/>
  <c r="R5885" i="7" s="1"/>
  <c r="P3863" i="7"/>
  <c r="Q3863" i="7" s="1"/>
  <c r="R3863" i="7" s="1"/>
  <c r="P2128" i="7"/>
  <c r="Q2128" i="7" s="1"/>
  <c r="R2128" i="7" s="1"/>
  <c r="P3011" i="7"/>
  <c r="Q3011" i="7" s="1"/>
  <c r="R3011" i="7" s="1"/>
  <c r="P2328" i="7"/>
  <c r="Q2328" i="7" s="1"/>
  <c r="R2328" i="7" s="1"/>
  <c r="P1293" i="7"/>
  <c r="Q1293" i="7" s="1"/>
  <c r="R1293" i="7" s="1"/>
  <c r="P3823" i="7"/>
  <c r="Q3823" i="7" s="1"/>
  <c r="R3823" i="7" s="1"/>
  <c r="P2064" i="7"/>
  <c r="Q2064" i="7" s="1"/>
  <c r="R2064" i="7" s="1"/>
  <c r="P3319" i="7"/>
  <c r="Q3319" i="7" s="1"/>
  <c r="R3319" i="7" s="1"/>
  <c r="P5399" i="7"/>
  <c r="Q5399" i="7" s="1"/>
  <c r="R5399" i="7" s="1"/>
  <c r="P6237" i="7"/>
  <c r="Q6237" i="7" s="1"/>
  <c r="R6237" i="7" s="1"/>
  <c r="P3964" i="7"/>
  <c r="Q3964" i="7" s="1"/>
  <c r="R3964" i="7" s="1"/>
  <c r="P1570" i="7"/>
  <c r="Q1570" i="7" s="1"/>
  <c r="R1570" i="7" s="1"/>
  <c r="P940" i="7"/>
  <c r="Q940" i="7" s="1"/>
  <c r="R940" i="7" s="1"/>
  <c r="P6310" i="7"/>
  <c r="Q6310" i="7" s="1"/>
  <c r="R6310" i="7" s="1"/>
  <c r="P1950" i="7"/>
  <c r="Q1950" i="7" s="1"/>
  <c r="R1950" i="7" s="1"/>
  <c r="P2302" i="7"/>
  <c r="Q2302" i="7" s="1"/>
  <c r="R2302" i="7" s="1"/>
  <c r="P2670" i="7"/>
  <c r="Q2670" i="7" s="1"/>
  <c r="R2670" i="7" s="1"/>
  <c r="P6203" i="7"/>
  <c r="Q6203" i="7" s="1"/>
  <c r="R6203" i="7" s="1"/>
  <c r="P4119" i="7"/>
  <c r="Q4119" i="7" s="1"/>
  <c r="R4119" i="7" s="1"/>
  <c r="P4095" i="7"/>
  <c r="Q4095" i="7" s="1"/>
  <c r="R4095" i="7" s="1"/>
  <c r="P1404" i="7"/>
  <c r="Q1404" i="7" s="1"/>
  <c r="R1404" i="7" s="1"/>
  <c r="P5006" i="7"/>
  <c r="Q5006" i="7" s="1"/>
  <c r="R5006" i="7" s="1"/>
  <c r="P6139" i="7"/>
  <c r="Q6139" i="7" s="1"/>
  <c r="R6139" i="7" s="1"/>
  <c r="P2318" i="7"/>
  <c r="Q2318" i="7" s="1"/>
  <c r="R2318" i="7" s="1"/>
  <c r="P4259" i="7"/>
  <c r="Q4259" i="7" s="1"/>
  <c r="R4259" i="7" s="1"/>
  <c r="P5674" i="7"/>
  <c r="Q5674" i="7" s="1"/>
  <c r="R5674" i="7" s="1"/>
  <c r="P2520" i="7"/>
  <c r="Q2520" i="7" s="1"/>
  <c r="R2520" i="7" s="1"/>
  <c r="P4199" i="7"/>
  <c r="Q4199" i="7" s="1"/>
  <c r="R4199" i="7" s="1"/>
  <c r="P4499" i="7"/>
  <c r="Q4499" i="7" s="1"/>
  <c r="R4499" i="7" s="1"/>
  <c r="P5590" i="7"/>
  <c r="Q5590" i="7" s="1"/>
  <c r="R5590" i="7" s="1"/>
  <c r="P5018" i="7"/>
  <c r="Q5018" i="7" s="1"/>
  <c r="R5018" i="7" s="1"/>
  <c r="P649" i="7"/>
  <c r="Q649" i="7" s="1"/>
  <c r="R649" i="7" s="1"/>
  <c r="P4655" i="7"/>
  <c r="Q4655" i="7" s="1"/>
  <c r="R4655" i="7" s="1"/>
  <c r="P5482" i="7"/>
  <c r="Q5482" i="7" s="1"/>
  <c r="R5482" i="7" s="1"/>
  <c r="P5020" i="7"/>
  <c r="Q5020" i="7" s="1"/>
  <c r="R5020" i="7" s="1"/>
  <c r="P741" i="7"/>
  <c r="Q741" i="7" s="1"/>
  <c r="R741" i="7" s="1"/>
  <c r="P1584" i="7"/>
  <c r="Q1584" i="7" s="1"/>
  <c r="R1584" i="7" s="1"/>
  <c r="P4565" i="7"/>
  <c r="Q4565" i="7" s="1"/>
  <c r="R4565" i="7" s="1"/>
  <c r="P4561" i="7"/>
  <c r="Q4561" i="7" s="1"/>
  <c r="R4561" i="7" s="1"/>
  <c r="P5895" i="7"/>
  <c r="Q5895" i="7" s="1"/>
  <c r="R5895" i="7" s="1"/>
  <c r="P5478" i="7"/>
  <c r="Q5478" i="7" s="1"/>
  <c r="R5478" i="7" s="1"/>
  <c r="P6362" i="7"/>
  <c r="Q6362" i="7" s="1"/>
  <c r="R6362" i="7" s="1"/>
  <c r="P1824" i="7"/>
  <c r="Q1824" i="7" s="1"/>
  <c r="R1824" i="7" s="1"/>
  <c r="P5458" i="7"/>
  <c r="Q5458" i="7" s="1"/>
  <c r="R5458" i="7" s="1"/>
  <c r="P5022" i="7"/>
  <c r="Q5022" i="7" s="1"/>
  <c r="R5022" i="7" s="1"/>
  <c r="P5265" i="7"/>
  <c r="Q5265" i="7" s="1"/>
  <c r="R5265" i="7" s="1"/>
  <c r="P2823" i="7"/>
  <c r="Q2823" i="7" s="1"/>
  <c r="R2823" i="7" s="1"/>
  <c r="P4709" i="7"/>
  <c r="Q4709" i="7" s="1"/>
  <c r="R4709" i="7" s="1"/>
  <c r="P4912" i="7"/>
  <c r="Q4912" i="7" s="1"/>
  <c r="R4912" i="7" s="1"/>
  <c r="P6191" i="7"/>
  <c r="Q6191" i="7" s="1"/>
  <c r="R6191" i="7" s="1"/>
  <c r="P2622" i="7"/>
  <c r="Q2622" i="7" s="1"/>
  <c r="R2622" i="7" s="1"/>
  <c r="P5118" i="7"/>
  <c r="Q5118" i="7" s="1"/>
  <c r="R5118" i="7" s="1"/>
  <c r="P4127" i="7"/>
  <c r="Q4127" i="7" s="1"/>
  <c r="R4127" i="7" s="1"/>
  <c r="P1052" i="7"/>
  <c r="Q1052" i="7" s="1"/>
  <c r="R1052" i="7" s="1"/>
  <c r="P2674" i="7"/>
  <c r="Q2674" i="7" s="1"/>
  <c r="R2674" i="7" s="1"/>
  <c r="P1792" i="7"/>
  <c r="Q1792" i="7" s="1"/>
  <c r="R1792" i="7" s="1"/>
  <c r="P5365" i="7"/>
  <c r="Q5365" i="7" s="1"/>
  <c r="R5365" i="7" s="1"/>
  <c r="P5054" i="7"/>
  <c r="Q5054" i="7" s="1"/>
  <c r="R5054" i="7" s="1"/>
  <c r="P2382" i="7"/>
  <c r="Q2382" i="7" s="1"/>
  <c r="R2382" i="7" s="1"/>
  <c r="P4359" i="7"/>
  <c r="Q4359" i="7" s="1"/>
  <c r="R4359" i="7" s="1"/>
  <c r="P5289" i="7"/>
  <c r="Q5289" i="7" s="1"/>
  <c r="R5289" i="7" s="1"/>
  <c r="P4291" i="7"/>
  <c r="Q4291" i="7" s="1"/>
  <c r="R4291" i="7" s="1"/>
  <c r="P1120" i="7"/>
  <c r="Q1120" i="7" s="1"/>
  <c r="R1120" i="7" s="1"/>
  <c r="P4363" i="7"/>
  <c r="Q4363" i="7" s="1"/>
  <c r="R4363" i="7" s="1"/>
  <c r="P5259" i="7"/>
  <c r="Q5259" i="7" s="1"/>
  <c r="R5259" i="7" s="1"/>
  <c r="P4982" i="7"/>
  <c r="Q4982" i="7" s="1"/>
  <c r="R4982" i="7" s="1"/>
  <c r="P4155" i="7"/>
  <c r="Q4155" i="7" s="1"/>
  <c r="R4155" i="7" s="1"/>
  <c r="P3598" i="7"/>
  <c r="Q3598" i="7" s="1"/>
  <c r="R3598" i="7" s="1"/>
  <c r="P1870" i="7"/>
  <c r="Q1870" i="7" s="1"/>
  <c r="R1870" i="7" s="1"/>
  <c r="P5138" i="7"/>
  <c r="Q5138" i="7" s="1"/>
  <c r="R5138" i="7" s="1"/>
  <c r="P4307" i="7"/>
  <c r="Q4307" i="7" s="1"/>
  <c r="R4307" i="7" s="1"/>
  <c r="P6233" i="7"/>
  <c r="Q6233" i="7" s="1"/>
  <c r="R6233" i="7" s="1"/>
  <c r="P5429" i="7"/>
  <c r="Q5429" i="7" s="1"/>
  <c r="R5429" i="7" s="1"/>
  <c r="P4247" i="7"/>
  <c r="Q4247" i="7" s="1"/>
  <c r="R4247" i="7" s="1"/>
  <c r="P4115" i="7"/>
  <c r="Q4115" i="7" s="1"/>
  <c r="R4115" i="7" s="1"/>
  <c r="P3438" i="7"/>
  <c r="Q3438" i="7" s="1"/>
  <c r="R3438" i="7" s="1"/>
  <c r="P5178" i="7"/>
  <c r="Q5178" i="7" s="1"/>
  <c r="R5178" i="7" s="1"/>
  <c r="P5313" i="7"/>
  <c r="Q5313" i="7" s="1"/>
  <c r="R5313" i="7" s="1"/>
  <c r="P5654" i="7"/>
  <c r="Q5654" i="7" s="1"/>
  <c r="R5654" i="7" s="1"/>
  <c r="P4091" i="7"/>
  <c r="Q4091" i="7" s="1"/>
  <c r="R4091" i="7" s="1"/>
  <c r="P5770" i="7"/>
  <c r="Q5770" i="7" s="1"/>
  <c r="R5770" i="7" s="1"/>
  <c r="P4802" i="7"/>
  <c r="Q4802" i="7" s="1"/>
  <c r="R4802" i="7" s="1"/>
  <c r="P4435" i="7"/>
  <c r="Q4435" i="7" s="1"/>
  <c r="R4435" i="7" s="1"/>
  <c r="P5074" i="7"/>
  <c r="Q5074" i="7" s="1"/>
  <c r="R5074" i="7" s="1"/>
  <c r="P4339" i="7"/>
  <c r="Q4339" i="7" s="1"/>
  <c r="R4339" i="7" s="1"/>
  <c r="P4335" i="7"/>
  <c r="Q4335" i="7" s="1"/>
  <c r="R4335" i="7" s="1"/>
  <c r="P6294" i="7"/>
  <c r="Q6294" i="7" s="1"/>
  <c r="R6294" i="7" s="1"/>
  <c r="P3911" i="7"/>
  <c r="Q3911" i="7" s="1"/>
  <c r="R3911" i="7" s="1"/>
  <c r="P3995" i="7"/>
  <c r="Q3995" i="7" s="1"/>
  <c r="R3995" i="7" s="1"/>
  <c r="P319" i="7"/>
  <c r="Q319" i="7" s="1"/>
  <c r="R319" i="7" s="1"/>
  <c r="P4351" i="7"/>
  <c r="Q4351" i="7" s="1"/>
  <c r="R4351" i="7" s="1"/>
  <c r="P4483" i="7"/>
  <c r="Q4483" i="7" s="1"/>
  <c r="R4483" i="7" s="1"/>
  <c r="P1886" i="7"/>
  <c r="Q1886" i="7" s="1"/>
  <c r="R1886" i="7" s="1"/>
  <c r="P1036" i="7"/>
  <c r="Q1036" i="7" s="1"/>
  <c r="R1036" i="7" s="1"/>
  <c r="P5686" i="7"/>
  <c r="Q5686" i="7" s="1"/>
  <c r="R5686" i="7" s="1"/>
  <c r="P5186" i="7"/>
  <c r="Q5186" i="7" s="1"/>
  <c r="R5186" i="7" s="1"/>
  <c r="P5070" i="7"/>
  <c r="Q5070" i="7" s="1"/>
  <c r="R5070" i="7" s="1"/>
  <c r="P2238" i="7"/>
  <c r="Q2238" i="7" s="1"/>
  <c r="R2238" i="7" s="1"/>
  <c r="P4762" i="7"/>
  <c r="Q4762" i="7" s="1"/>
  <c r="R4762" i="7" s="1"/>
  <c r="P81" i="7"/>
  <c r="Q81" i="7" s="1"/>
  <c r="R81" i="7" s="1"/>
  <c r="P3029" i="7"/>
  <c r="Q3029" i="7" s="1"/>
  <c r="R3029" i="7" s="1"/>
  <c r="P517" i="7"/>
  <c r="Q517" i="7" s="1"/>
  <c r="R517" i="7" s="1"/>
  <c r="P1312" i="7"/>
  <c r="Q1312" i="7" s="1"/>
  <c r="R1312" i="7" s="1"/>
  <c r="P2863" i="7"/>
  <c r="Q2863" i="7" s="1"/>
  <c r="R2863" i="7" s="1"/>
  <c r="P4906" i="7"/>
  <c r="Q4906" i="7" s="1"/>
  <c r="R4906" i="7" s="1"/>
  <c r="P5626" i="7"/>
  <c r="Q5626" i="7" s="1"/>
  <c r="R5626" i="7" s="1"/>
  <c r="P5275" i="7"/>
  <c r="Q5275" i="7" s="1"/>
  <c r="R5275" i="7" s="1"/>
  <c r="P693" i="7"/>
  <c r="Q693" i="7" s="1"/>
  <c r="R693" i="7" s="1"/>
  <c r="P3182" i="7"/>
  <c r="Q3182" i="7" s="1"/>
  <c r="R3182" i="7" s="1"/>
  <c r="P22" i="7"/>
  <c r="Q22" i="7" s="1"/>
  <c r="R22" i="7" s="1"/>
  <c r="P1788" i="7"/>
  <c r="Q1788" i="7" s="1"/>
  <c r="R1788" i="7" s="1"/>
  <c r="P5132" i="7"/>
  <c r="Q5132" i="7" s="1"/>
  <c r="R5132" i="7" s="1"/>
  <c r="P4668" i="7"/>
  <c r="Q4668" i="7" s="1"/>
  <c r="R4668" i="7" s="1"/>
  <c r="P1591" i="7"/>
  <c r="Q1591" i="7" s="1"/>
  <c r="R1591" i="7" s="1"/>
  <c r="P4870" i="7"/>
  <c r="Q4870" i="7" s="1"/>
  <c r="R4870" i="7" s="1"/>
  <c r="P5467" i="7"/>
  <c r="Q5467" i="7" s="1"/>
  <c r="R5467" i="7" s="1"/>
  <c r="P3210" i="7"/>
  <c r="Q3210" i="7" s="1"/>
  <c r="R3210" i="7" s="1"/>
  <c r="P89" i="7"/>
  <c r="Q89" i="7" s="1"/>
  <c r="R89" i="7" s="1"/>
  <c r="P6367" i="7"/>
  <c r="Q6367" i="7" s="1"/>
  <c r="R6367" i="7" s="1"/>
  <c r="P4687" i="7"/>
  <c r="Q4687" i="7" s="1"/>
  <c r="R4687" i="7" s="1"/>
  <c r="P1752" i="7"/>
  <c r="Q1752" i="7" s="1"/>
  <c r="R1752" i="7" s="1"/>
  <c r="P5088" i="7"/>
  <c r="Q5088" i="7" s="1"/>
  <c r="R5088" i="7" s="1"/>
  <c r="P471" i="7"/>
  <c r="Q471" i="7" s="1"/>
  <c r="R471" i="7" s="1"/>
  <c r="P5152" i="7"/>
  <c r="Q5152" i="7" s="1"/>
  <c r="R5152" i="7" s="1"/>
  <c r="P4267" i="7"/>
  <c r="Q4267" i="7" s="1"/>
  <c r="R4267" i="7" s="1"/>
  <c r="P1772" i="7"/>
  <c r="Q1772" i="7" s="1"/>
  <c r="R1772" i="7" s="1"/>
  <c r="P3899" i="7"/>
  <c r="Q3899" i="7" s="1"/>
  <c r="R3899" i="7" s="1"/>
  <c r="P705" i="7"/>
  <c r="Q705" i="7" s="1"/>
  <c r="R705" i="7" s="1"/>
  <c r="P765" i="7"/>
  <c r="Q765" i="7" s="1"/>
  <c r="R765" i="7" s="1"/>
  <c r="P1750" i="7"/>
  <c r="Q1750" i="7" s="1"/>
  <c r="R1750" i="7" s="1"/>
  <c r="P5462" i="7"/>
  <c r="Q5462" i="7" s="1"/>
  <c r="R5462" i="7" s="1"/>
  <c r="P784" i="7"/>
  <c r="Q784" i="7" s="1"/>
  <c r="R784" i="7" s="1"/>
  <c r="P3391" i="7"/>
  <c r="Q3391" i="7" s="1"/>
  <c r="R3391" i="7" s="1"/>
  <c r="P753" i="7"/>
  <c r="Q753" i="7" s="1"/>
  <c r="R753" i="7" s="1"/>
  <c r="P1228" i="7"/>
  <c r="Q1228" i="7" s="1"/>
  <c r="R1228" i="7" s="1"/>
  <c r="P4239" i="7"/>
  <c r="Q4239" i="7" s="1"/>
  <c r="R4239" i="7" s="1"/>
  <c r="P1292" i="7"/>
  <c r="Q1292" i="7" s="1"/>
  <c r="R1292" i="7" s="1"/>
  <c r="P2414" i="7"/>
  <c r="Q2414" i="7" s="1"/>
  <c r="R2414" i="7" s="1"/>
  <c r="P5670" i="7"/>
  <c r="Q5670" i="7" s="1"/>
  <c r="R5670" i="7" s="1"/>
  <c r="P3742" i="7"/>
  <c r="Q3742" i="7" s="1"/>
  <c r="R3742" i="7" s="1"/>
  <c r="P3875" i="7"/>
  <c r="Q3875" i="7" s="1"/>
  <c r="R3875" i="7" s="1"/>
  <c r="P5122" i="7"/>
  <c r="Q5122" i="7" s="1"/>
  <c r="R5122" i="7" s="1"/>
  <c r="P4243" i="7"/>
  <c r="Q4243" i="7" s="1"/>
  <c r="R4243" i="7" s="1"/>
  <c r="P4751" i="7"/>
  <c r="Q4751" i="7" s="1"/>
  <c r="R4751" i="7" s="1"/>
  <c r="P5243" i="7"/>
  <c r="Q5243" i="7" s="1"/>
  <c r="R5243" i="7" s="1"/>
  <c r="P4191" i="7"/>
  <c r="Q4191" i="7" s="1"/>
  <c r="R4191" i="7" s="1"/>
  <c r="P3470" i="7"/>
  <c r="Q3470" i="7" s="1"/>
  <c r="R3470" i="7" s="1"/>
  <c r="P4926" i="7"/>
  <c r="Q4926" i="7" s="1"/>
  <c r="R4926" i="7" s="1"/>
  <c r="P5622" i="7"/>
  <c r="Q5622" i="7" s="1"/>
  <c r="R5622" i="7" s="1"/>
  <c r="P5273" i="7"/>
  <c r="Q5273" i="7" s="1"/>
  <c r="R5273" i="7" s="1"/>
  <c r="P2254" i="7"/>
  <c r="Q2254" i="7" s="1"/>
  <c r="R2254" i="7" s="1"/>
  <c r="P4327" i="7"/>
  <c r="Q4327" i="7" s="1"/>
  <c r="R4327" i="7" s="1"/>
  <c r="P5702" i="7"/>
  <c r="Q5702" i="7" s="1"/>
  <c r="R5702" i="7" s="1"/>
  <c r="P1982" i="7"/>
  <c r="Q1982" i="7" s="1"/>
  <c r="R1982" i="7" s="1"/>
  <c r="P4545" i="7"/>
  <c r="Q4545" i="7" s="1"/>
  <c r="R4545" i="7" s="1"/>
  <c r="P4355" i="7"/>
  <c r="Q4355" i="7" s="1"/>
  <c r="R4355" i="7" s="1"/>
  <c r="P2933" i="7"/>
  <c r="Q2933" i="7" s="1"/>
  <c r="R2933" i="7" s="1"/>
  <c r="P5718" i="7"/>
  <c r="Q5718" i="7" s="1"/>
  <c r="R5718" i="7" s="1"/>
  <c r="P4171" i="7"/>
  <c r="Q4171" i="7" s="1"/>
  <c r="R4171" i="7" s="1"/>
  <c r="P5437" i="7"/>
  <c r="Q5437" i="7" s="1"/>
  <c r="R5437" i="7" s="1"/>
  <c r="P4315" i="7"/>
  <c r="Q4315" i="7" s="1"/>
  <c r="R4315" i="7" s="1"/>
  <c r="P1670" i="7"/>
  <c r="Q1670" i="7" s="1"/>
  <c r="R1670" i="7" s="1"/>
  <c r="P3134" i="7"/>
  <c r="Q3134" i="7" s="1"/>
  <c r="R3134" i="7" s="1"/>
  <c r="P4235" i="7"/>
  <c r="Q4235" i="7" s="1"/>
  <c r="R4235" i="7" s="1"/>
  <c r="P928" i="7"/>
  <c r="Q928" i="7" s="1"/>
  <c r="R928" i="7" s="1"/>
  <c r="P4427" i="7"/>
  <c r="Q4427" i="7" s="1"/>
  <c r="R4427" i="7" s="1"/>
  <c r="P5341" i="7"/>
  <c r="Q5341" i="7" s="1"/>
  <c r="R5341" i="7" s="1"/>
  <c r="P5738" i="7"/>
  <c r="Q5738" i="7" s="1"/>
  <c r="R5738" i="7" s="1"/>
  <c r="P4219" i="7"/>
  <c r="Q4219" i="7" s="1"/>
  <c r="R4219" i="7" s="1"/>
  <c r="P5291" i="7"/>
  <c r="Q5291" i="7" s="1"/>
  <c r="R5291" i="7" s="1"/>
  <c r="P5174" i="7"/>
  <c r="Q5174" i="7" s="1"/>
  <c r="R5174" i="7" s="1"/>
  <c r="P1966" i="7"/>
  <c r="Q1966" i="7" s="1"/>
  <c r="R1966" i="7" s="1"/>
  <c r="P3678" i="7"/>
  <c r="Q3678" i="7" s="1"/>
  <c r="R3678" i="7" s="1"/>
  <c r="P5257" i="7"/>
  <c r="Q5257" i="7" s="1"/>
  <c r="R5257" i="7" s="1"/>
  <c r="P6187" i="7"/>
  <c r="Q6187" i="7" s="1"/>
  <c r="R6187" i="7" s="1"/>
  <c r="P4183" i="7"/>
  <c r="Q4183" i="7" s="1"/>
  <c r="R4183" i="7" s="1"/>
  <c r="P3502" i="7"/>
  <c r="Q3502" i="7" s="1"/>
  <c r="R3502" i="7" s="1"/>
  <c r="P1372" i="7"/>
  <c r="Q1372" i="7" s="1"/>
  <c r="R1372" i="7" s="1"/>
  <c r="P2558" i="7"/>
  <c r="Q2558" i="7" s="1"/>
  <c r="R2558" i="7" s="1"/>
  <c r="P5475" i="7"/>
  <c r="Q5475" i="7" s="1"/>
  <c r="R5475" i="7" s="1"/>
  <c r="P4471" i="7"/>
  <c r="Q4471" i="7" s="1"/>
  <c r="R4471" i="7" s="1"/>
  <c r="P1816" i="7"/>
  <c r="Q1816" i="7" s="1"/>
  <c r="R1816" i="7" s="1"/>
  <c r="P1248" i="7"/>
  <c r="Q1248" i="7" s="1"/>
  <c r="R1248" i="7" s="1"/>
  <c r="P6340" i="7"/>
  <c r="Q6340" i="7" s="1"/>
  <c r="R6340" i="7" s="1"/>
  <c r="P1296" i="7"/>
  <c r="Q1296" i="7" s="1"/>
  <c r="R1296" i="7" s="1"/>
  <c r="P407" i="7"/>
  <c r="Q407" i="7" s="1"/>
  <c r="R407" i="7" s="1"/>
  <c r="P1510" i="7"/>
  <c r="Q1510" i="7" s="1"/>
  <c r="R1510" i="7" s="1"/>
  <c r="P5405" i="7"/>
  <c r="Q5405" i="7" s="1"/>
  <c r="R5405" i="7" s="1"/>
  <c r="P1196" i="7"/>
  <c r="Q1196" i="7" s="1"/>
  <c r="R1196" i="7" s="1"/>
  <c r="P3726" i="7"/>
  <c r="Q3726" i="7" s="1"/>
  <c r="R3726" i="7" s="1"/>
  <c r="P4527" i="7"/>
  <c r="Q4527" i="7" s="1"/>
  <c r="R4527" i="7" s="1"/>
  <c r="P4467" i="7"/>
  <c r="Q4467" i="7" s="1"/>
  <c r="R4467" i="7" s="1"/>
  <c r="P4717" i="7"/>
  <c r="Q4717" i="7" s="1"/>
  <c r="R4717" i="7" s="1"/>
  <c r="P5283" i="7"/>
  <c r="Q5283" i="7" s="1"/>
  <c r="R5283" i="7" s="1"/>
  <c r="P5808" i="7"/>
  <c r="Q5808" i="7" s="1"/>
  <c r="R5808" i="7" s="1"/>
  <c r="P3947" i="7"/>
  <c r="Q3947" i="7" s="1"/>
  <c r="R3947" i="7" s="1"/>
  <c r="P5781" i="7"/>
  <c r="Q5781" i="7" s="1"/>
  <c r="R5781" i="7" s="1"/>
  <c r="P2316" i="7"/>
  <c r="Q2316" i="7" s="1"/>
  <c r="R2316" i="7" s="1"/>
  <c r="P2608" i="7"/>
  <c r="Q2608" i="7" s="1"/>
  <c r="R2608" i="7" s="1"/>
  <c r="P2530" i="7"/>
  <c r="Q2530" i="7" s="1"/>
  <c r="R2530" i="7" s="1"/>
  <c r="P3414" i="7"/>
  <c r="Q3414" i="7" s="1"/>
  <c r="R3414" i="7" s="1"/>
  <c r="P1938" i="7"/>
  <c r="Q1938" i="7" s="1"/>
  <c r="R1938" i="7" s="1"/>
  <c r="P2566" i="7"/>
  <c r="Q2566" i="7" s="1"/>
  <c r="R2566" i="7" s="1"/>
  <c r="P2314" i="7"/>
  <c r="Q2314" i="7" s="1"/>
  <c r="R2314" i="7" s="1"/>
  <c r="P1930" i="7"/>
  <c r="Q1930" i="7" s="1"/>
  <c r="R1930" i="7" s="1"/>
  <c r="P1850" i="7"/>
  <c r="Q1850" i="7" s="1"/>
  <c r="R1850" i="7" s="1"/>
  <c r="P3398" i="7"/>
  <c r="Q3398" i="7" s="1"/>
  <c r="R3398" i="7" s="1"/>
  <c r="P3402" i="7"/>
  <c r="Q3402" i="7" s="1"/>
  <c r="R3402" i="7" s="1"/>
  <c r="P2630" i="7"/>
  <c r="Q2630" i="7" s="1"/>
  <c r="R2630" i="7" s="1"/>
  <c r="P3586" i="7"/>
  <c r="Q3586" i="7" s="1"/>
  <c r="R3586" i="7" s="1"/>
  <c r="P2226" i="7"/>
  <c r="Q2226" i="7" s="1"/>
  <c r="R2226" i="7" s="1"/>
  <c r="P2893" i="7"/>
  <c r="Q2893" i="7" s="1"/>
  <c r="R2893" i="7" s="1"/>
  <c r="P1208" i="7"/>
  <c r="Q1208" i="7" s="1"/>
  <c r="R1208" i="7" s="1"/>
  <c r="P195" i="7"/>
  <c r="Q195" i="7" s="1"/>
  <c r="R195" i="7" s="1"/>
  <c r="P888" i="7"/>
  <c r="Q888" i="7" s="1"/>
  <c r="R888" i="7" s="1"/>
  <c r="P5698" i="7"/>
  <c r="Q5698" i="7" s="1"/>
  <c r="R5698" i="7" s="1"/>
  <c r="P5730" i="7"/>
  <c r="Q5730" i="7" s="1"/>
  <c r="R5730" i="7" s="1"/>
  <c r="P5678" i="7"/>
  <c r="Q5678" i="7" s="1"/>
  <c r="R5678" i="7" s="1"/>
  <c r="P980" i="7"/>
  <c r="Q980" i="7" s="1"/>
  <c r="R980" i="7" s="1"/>
  <c r="P4844" i="7"/>
  <c r="Q4844" i="7" s="1"/>
  <c r="R4844" i="7" s="1"/>
  <c r="P4830" i="7"/>
  <c r="Q4830" i="7" s="1"/>
  <c r="R4830" i="7" s="1"/>
  <c r="P5710" i="7"/>
  <c r="Q5710" i="7" s="1"/>
  <c r="R5710" i="7" s="1"/>
  <c r="P2310" i="7"/>
  <c r="Q2310" i="7" s="1"/>
  <c r="R2310" i="7" s="1"/>
  <c r="P2642" i="7"/>
  <c r="Q2642" i="7" s="1"/>
  <c r="R2642" i="7" s="1"/>
  <c r="P1906" i="7"/>
  <c r="Q1906" i="7" s="1"/>
  <c r="R1906" i="7" s="1"/>
  <c r="P2594" i="7"/>
  <c r="Q2594" i="7" s="1"/>
  <c r="R2594" i="7" s="1"/>
  <c r="P3498" i="7"/>
  <c r="Q3498" i="7" s="1"/>
  <c r="R3498" i="7" s="1"/>
  <c r="P1606" i="7"/>
  <c r="Q1606" i="7" s="1"/>
  <c r="R1606" i="7" s="1"/>
  <c r="P2658" i="7"/>
  <c r="Q2658" i="7" s="1"/>
  <c r="R2658" i="7" s="1"/>
  <c r="P2010" i="7"/>
  <c r="Q2010" i="7" s="1"/>
  <c r="R2010" i="7" s="1"/>
  <c r="P3778" i="7"/>
  <c r="Q3778" i="7" s="1"/>
  <c r="R3778" i="7" s="1"/>
  <c r="P2554" i="7"/>
  <c r="Q2554" i="7" s="1"/>
  <c r="R2554" i="7" s="1"/>
  <c r="P2961" i="7"/>
  <c r="Q2961" i="7" s="1"/>
  <c r="R2961" i="7" s="1"/>
  <c r="P2402" i="7"/>
  <c r="Q2402" i="7" s="1"/>
  <c r="R2402" i="7" s="1"/>
  <c r="P1970" i="7"/>
  <c r="Q1970" i="7" s="1"/>
  <c r="R1970" i="7" s="1"/>
  <c r="P3570" i="7"/>
  <c r="Q3570" i="7" s="1"/>
  <c r="R3570" i="7" s="1"/>
  <c r="P3834" i="7"/>
  <c r="Q3834" i="7" s="1"/>
  <c r="R3834" i="7" s="1"/>
  <c r="P2921" i="7"/>
  <c r="Q2921" i="7" s="1"/>
  <c r="R2921" i="7" s="1"/>
  <c r="P2194" i="7"/>
  <c r="Q2194" i="7" s="1"/>
  <c r="R2194" i="7" s="1"/>
  <c r="P3702" i="7"/>
  <c r="Q3702" i="7" s="1"/>
  <c r="R3702" i="7" s="1"/>
  <c r="P4922" i="7"/>
  <c r="Q4922" i="7" s="1"/>
  <c r="R4922" i="7" s="1"/>
  <c r="P3371" i="7"/>
  <c r="Q3371" i="7" s="1"/>
  <c r="R3371" i="7" s="1"/>
  <c r="P1580" i="7"/>
  <c r="Q1580" i="7" s="1"/>
  <c r="R1580" i="7" s="1"/>
  <c r="P5441" i="7"/>
  <c r="Q5441" i="7" s="1"/>
  <c r="R5441" i="7" s="1"/>
  <c r="P1096" i="7"/>
  <c r="Q1096" i="7" s="1"/>
  <c r="R1096" i="7" s="1"/>
  <c r="P5650" i="7"/>
  <c r="Q5650" i="7" s="1"/>
  <c r="R5650" i="7" s="1"/>
  <c r="P4876" i="7"/>
  <c r="Q4876" i="7" s="1"/>
  <c r="R4876" i="7" s="1"/>
  <c r="P1176" i="7"/>
  <c r="Q1176" i="7" s="1"/>
  <c r="R1176" i="7" s="1"/>
  <c r="P5614" i="7"/>
  <c r="Q5614" i="7" s="1"/>
  <c r="R5614" i="7" s="1"/>
  <c r="P2592" i="7"/>
  <c r="Q2592" i="7" s="1"/>
  <c r="R2592" i="7" s="1"/>
  <c r="P5586" i="7"/>
  <c r="Q5586" i="7" s="1"/>
  <c r="R5586" i="7" s="1"/>
  <c r="P5361" i="7"/>
  <c r="Q5361" i="7" s="1"/>
  <c r="R5361" i="7" s="1"/>
  <c r="P2502" i="7"/>
  <c r="Q2502" i="7" s="1"/>
  <c r="R2502" i="7" s="1"/>
  <c r="P3546" i="7"/>
  <c r="Q3546" i="7" s="1"/>
  <c r="R3546" i="7" s="1"/>
  <c r="P2889" i="7"/>
  <c r="Q2889" i="7" s="1"/>
  <c r="R2889" i="7" s="1"/>
  <c r="P916" i="7"/>
  <c r="Q916" i="7" s="1"/>
  <c r="R916" i="7" s="1"/>
  <c r="P709" i="7"/>
  <c r="Q709" i="7" s="1"/>
  <c r="R709" i="7" s="1"/>
  <c r="P1760" i="7"/>
  <c r="Q1760" i="7" s="1"/>
  <c r="R1760" i="7" s="1"/>
  <c r="P725" i="7"/>
  <c r="Q725" i="7" s="1"/>
  <c r="R725" i="7" s="1"/>
  <c r="P5474" i="7"/>
  <c r="Q5474" i="7" s="1"/>
  <c r="R5474" i="7" s="1"/>
  <c r="P1520" i="7"/>
  <c r="Q1520" i="7" s="1"/>
  <c r="R1520" i="7" s="1"/>
  <c r="P207" i="7"/>
  <c r="Q207" i="7" s="1"/>
  <c r="R207" i="7" s="1"/>
  <c r="P5800" i="7"/>
  <c r="Q5800" i="7" s="1"/>
  <c r="R5800" i="7" s="1"/>
  <c r="P1834" i="7"/>
  <c r="Q1834" i="7" s="1"/>
  <c r="R1834" i="7" s="1"/>
  <c r="P58" i="7"/>
  <c r="Q58" i="7" s="1"/>
  <c r="R58" i="7" s="1"/>
  <c r="P5353" i="7"/>
  <c r="Q5353" i="7" s="1"/>
  <c r="R5353" i="7" s="1"/>
  <c r="P2953" i="7"/>
  <c r="Q2953" i="7" s="1"/>
  <c r="R2953" i="7" s="1"/>
  <c r="P3037" i="7"/>
  <c r="Q3037" i="7" s="1"/>
  <c r="R3037" i="7" s="1"/>
  <c r="P4743" i="7"/>
  <c r="Q4743" i="7" s="1"/>
  <c r="R4743" i="7" s="1"/>
  <c r="P2913" i="7"/>
  <c r="Q2913" i="7" s="1"/>
  <c r="R2913" i="7" s="1"/>
  <c r="P3746" i="7"/>
  <c r="Q3746" i="7" s="1"/>
  <c r="R3746" i="7" s="1"/>
  <c r="P2897" i="7"/>
  <c r="Q2897" i="7" s="1"/>
  <c r="R2897" i="7" s="1"/>
  <c r="P1962" i="7"/>
  <c r="Q1962" i="7" s="1"/>
  <c r="R1962" i="7" s="1"/>
  <c r="P1060" i="7"/>
  <c r="Q1060" i="7" s="1"/>
  <c r="R1060" i="7" s="1"/>
  <c r="P6344" i="7"/>
  <c r="Q6344" i="7" s="1"/>
  <c r="R6344" i="7" s="1"/>
  <c r="P1224" i="7"/>
  <c r="Q1224" i="7" s="1"/>
  <c r="R1224" i="7" s="1"/>
  <c r="P6167" i="7"/>
  <c r="Q6167" i="7" s="1"/>
  <c r="R6167" i="7" s="1"/>
  <c r="P2438" i="7"/>
  <c r="Q2438" i="7" s="1"/>
  <c r="R2438" i="7" s="1"/>
  <c r="P1790" i="7"/>
  <c r="Q1790" i="7" s="1"/>
  <c r="R1790" i="7" s="1"/>
  <c r="P5369" i="7"/>
  <c r="Q5369" i="7" s="1"/>
  <c r="R5369" i="7" s="1"/>
  <c r="P5311" i="7"/>
  <c r="Q5311" i="7" s="1"/>
  <c r="R5311" i="7" s="1"/>
  <c r="P1882" i="7"/>
  <c r="Q1882" i="7" s="1"/>
  <c r="R1882" i="7" s="1"/>
  <c r="P2290" i="7"/>
  <c r="Q2290" i="7" s="1"/>
  <c r="R2290" i="7" s="1"/>
  <c r="P3810" i="7"/>
  <c r="Q3810" i="7" s="1"/>
  <c r="R3810" i="7" s="1"/>
  <c r="P2358" i="7"/>
  <c r="Q2358" i="7" s="1"/>
  <c r="R2358" i="7" s="1"/>
  <c r="P5417" i="7"/>
  <c r="Q5417" i="7" s="1"/>
  <c r="R5417" i="7" s="1"/>
  <c r="P2066" i="7"/>
  <c r="Q2066" i="7" s="1"/>
  <c r="R2066" i="7" s="1"/>
  <c r="P3718" i="7"/>
  <c r="Q3718" i="7" s="1"/>
  <c r="R3718" i="7" s="1"/>
  <c r="P2106" i="7"/>
  <c r="Q2106" i="7" s="1"/>
  <c r="R2106" i="7" s="1"/>
  <c r="P3602" i="7"/>
  <c r="Q3602" i="7" s="1"/>
  <c r="R3602" i="7" s="1"/>
  <c r="P3057" i="7"/>
  <c r="Q3057" i="7" s="1"/>
  <c r="R3057" i="7" s="1"/>
  <c r="P2054" i="7"/>
  <c r="Q2054" i="7" s="1"/>
  <c r="R2054" i="7" s="1"/>
  <c r="P3590" i="7"/>
  <c r="Q3590" i="7" s="1"/>
  <c r="R3590" i="7" s="1"/>
  <c r="P1814" i="7"/>
  <c r="Q1814" i="7" s="1"/>
  <c r="R1814" i="7" s="1"/>
  <c r="P3980" i="7"/>
  <c r="Q3980" i="7" s="1"/>
  <c r="R3980" i="7" s="1"/>
  <c r="P1028" i="7"/>
  <c r="Q1028" i="7" s="1"/>
  <c r="R1028" i="7" s="1"/>
  <c r="P1320" i="7"/>
  <c r="Q1320" i="7" s="1"/>
  <c r="R1320" i="7" s="1"/>
  <c r="P4868" i="7"/>
  <c r="Q4868" i="7" s="1"/>
  <c r="R4868" i="7" s="1"/>
  <c r="P5570" i="7"/>
  <c r="Q5570" i="7" s="1"/>
  <c r="R5570" i="7" s="1"/>
  <c r="P4836" i="7"/>
  <c r="Q4836" i="7" s="1"/>
  <c r="R4836" i="7" s="1"/>
  <c r="P5329" i="7"/>
  <c r="Q5329" i="7" s="1"/>
  <c r="R5329" i="7" s="1"/>
  <c r="P856" i="7"/>
  <c r="Q856" i="7" s="1"/>
  <c r="R856" i="7" s="1"/>
  <c r="P1144" i="7"/>
  <c r="Q1144" i="7" s="1"/>
  <c r="R1144" i="7" s="1"/>
  <c r="P1044" i="7"/>
  <c r="Q1044" i="7" s="1"/>
  <c r="R1044" i="7" s="1"/>
  <c r="P3073" i="7"/>
  <c r="Q3073" i="7" s="1"/>
  <c r="R3073" i="7" s="1"/>
  <c r="P4007" i="7"/>
  <c r="Q4007" i="7" s="1"/>
  <c r="R4007" i="7" s="1"/>
  <c r="P3490" i="7"/>
  <c r="Q3490" i="7" s="1"/>
  <c r="R3490" i="7" s="1"/>
  <c r="P3017" i="7"/>
  <c r="Q3017" i="7" s="1"/>
  <c r="R3017" i="7" s="1"/>
  <c r="P3053" i="7"/>
  <c r="Q3053" i="7" s="1"/>
  <c r="R3053" i="7" s="1"/>
  <c r="P3001" i="7"/>
  <c r="Q3001" i="7" s="1"/>
  <c r="R3001" i="7" s="1"/>
  <c r="P2498" i="7"/>
  <c r="Q2498" i="7" s="1"/>
  <c r="R2498" i="7" s="1"/>
  <c r="P2693" i="7"/>
  <c r="Q2693" i="7" s="1"/>
  <c r="R2693" i="7" s="1"/>
  <c r="P701" i="7"/>
  <c r="Q701" i="7" s="1"/>
  <c r="R701" i="7" s="1"/>
  <c r="P1680" i="7"/>
  <c r="Q1680" i="7" s="1"/>
  <c r="R1680" i="7" s="1"/>
  <c r="P3867" i="7"/>
  <c r="Q3867" i="7" s="1"/>
  <c r="R3867" i="7" s="1"/>
  <c r="P4832" i="7"/>
  <c r="Q4832" i="7" s="1"/>
  <c r="R4832" i="7" s="1"/>
  <c r="P5820" i="7"/>
  <c r="Q5820" i="7" s="1"/>
  <c r="R5820" i="7" s="1"/>
  <c r="P3234" i="7"/>
  <c r="Q3234" i="7" s="1"/>
  <c r="R3234" i="7" s="1"/>
  <c r="P1471" i="7"/>
  <c r="Q1471" i="7" s="1"/>
  <c r="R1471" i="7" s="1"/>
  <c r="P1616" i="7"/>
  <c r="Q1616" i="7" s="1"/>
  <c r="R1616" i="7" s="1"/>
  <c r="P3238" i="7"/>
  <c r="Q3238" i="7" s="1"/>
  <c r="R3238" i="7" s="1"/>
  <c r="P3658" i="7"/>
  <c r="Q3658" i="7" s="1"/>
  <c r="R3658" i="7" s="1"/>
  <c r="P2034" i="7"/>
  <c r="Q2034" i="7" s="1"/>
  <c r="R2034" i="7" s="1"/>
  <c r="P3041" i="7"/>
  <c r="Q3041" i="7" s="1"/>
  <c r="R3041" i="7" s="1"/>
  <c r="P2610" i="7"/>
  <c r="Q2610" i="7" s="1"/>
  <c r="R2610" i="7" s="1"/>
  <c r="P3786" i="7"/>
  <c r="Q3786" i="7" s="1"/>
  <c r="R3786" i="7" s="1"/>
  <c r="P2522" i="7"/>
  <c r="Q2522" i="7" s="1"/>
  <c r="R2522" i="7" s="1"/>
  <c r="P2058" i="7"/>
  <c r="Q2058" i="7" s="1"/>
  <c r="R2058" i="7" s="1"/>
  <c r="P3734" i="7"/>
  <c r="Q3734" i="7" s="1"/>
  <c r="R3734" i="7" s="1"/>
  <c r="P3033" i="7"/>
  <c r="Q3033" i="7" s="1"/>
  <c r="R3033" i="7" s="1"/>
  <c r="P3069" i="7"/>
  <c r="Q3069" i="7" s="1"/>
  <c r="R3069" i="7" s="1"/>
  <c r="P1124" i="7"/>
  <c r="Q1124" i="7" s="1"/>
  <c r="R1124" i="7" s="1"/>
  <c r="P1380" i="7"/>
  <c r="Q1380" i="7" s="1"/>
  <c r="R1380" i="7" s="1"/>
  <c r="P1332" i="7"/>
  <c r="Q1332" i="7" s="1"/>
  <c r="R1332" i="7" s="1"/>
  <c r="P5303" i="7"/>
  <c r="Q5303" i="7" s="1"/>
  <c r="R5303" i="7" s="1"/>
  <c r="P5309" i="7"/>
  <c r="Q5309" i="7" s="1"/>
  <c r="R5309" i="7" s="1"/>
  <c r="P904" i="7"/>
  <c r="Q904" i="7" s="1"/>
  <c r="R904" i="7" s="1"/>
  <c r="P952" i="7"/>
  <c r="Q952" i="7" s="1"/>
  <c r="R952" i="7" s="1"/>
  <c r="P1172" i="7"/>
  <c r="Q1172" i="7" s="1"/>
  <c r="R1172" i="7" s="1"/>
  <c r="P505" i="7"/>
  <c r="Q505" i="7" s="1"/>
  <c r="R505" i="7" s="1"/>
  <c r="P2074" i="7"/>
  <c r="Q2074" i="7" s="1"/>
  <c r="R2074" i="7" s="1"/>
  <c r="P2150" i="7"/>
  <c r="Q2150" i="7" s="1"/>
  <c r="R2150" i="7" s="1"/>
  <c r="P4727" i="7"/>
  <c r="Q4727" i="7" s="1"/>
  <c r="R4727" i="7" s="1"/>
  <c r="P3510" i="7"/>
  <c r="Q3510" i="7" s="1"/>
  <c r="R3510" i="7" s="1"/>
  <c r="P2162" i="7"/>
  <c r="Q2162" i="7" s="1"/>
  <c r="R2162" i="7" s="1"/>
  <c r="P3081" i="7"/>
  <c r="Q3081" i="7" s="1"/>
  <c r="R3081" i="7" s="1"/>
  <c r="P3578" i="7"/>
  <c r="Q3578" i="7" s="1"/>
  <c r="R3578" i="7" s="1"/>
  <c r="P3842" i="7"/>
  <c r="Q3842" i="7" s="1"/>
  <c r="R3842" i="7" s="1"/>
  <c r="P2458" i="7"/>
  <c r="Q2458" i="7" s="1"/>
  <c r="R2458" i="7" s="1"/>
  <c r="P2250" i="7"/>
  <c r="Q2250" i="7" s="1"/>
  <c r="R2250" i="7" s="1"/>
  <c r="P3770" i="7"/>
  <c r="Q3770" i="7" s="1"/>
  <c r="R3770" i="7" s="1"/>
  <c r="P1910" i="7"/>
  <c r="Q1910" i="7" s="1"/>
  <c r="R1910" i="7" s="1"/>
  <c r="P2450" i="7"/>
  <c r="Q2450" i="7" s="1"/>
  <c r="R2450" i="7" s="1"/>
  <c r="P3025" i="7"/>
  <c r="Q3025" i="7" s="1"/>
  <c r="R3025" i="7" s="1"/>
  <c r="P5582" i="7"/>
  <c r="Q5582" i="7" s="1"/>
  <c r="R5582" i="7" s="1"/>
  <c r="P1108" i="7"/>
  <c r="Q1108" i="7" s="1"/>
  <c r="R1108" i="7" s="1"/>
  <c r="P6151" i="7"/>
  <c r="Q6151" i="7" s="1"/>
  <c r="R6151" i="7" s="1"/>
  <c r="P5293" i="7"/>
  <c r="Q5293" i="7" s="1"/>
  <c r="R5293" i="7" s="1"/>
  <c r="P1160" i="7"/>
  <c r="Q1160" i="7" s="1"/>
  <c r="R1160" i="7" s="1"/>
  <c r="P3494" i="7"/>
  <c r="Q3494" i="7" s="1"/>
  <c r="R3494" i="7" s="1"/>
  <c r="P3462" i="7"/>
  <c r="Q3462" i="7" s="1"/>
  <c r="R3462" i="7" s="1"/>
  <c r="P1942" i="7"/>
  <c r="Q1942" i="7" s="1"/>
  <c r="R1942" i="7" s="1"/>
  <c r="P5263" i="7"/>
  <c r="Q5263" i="7" s="1"/>
  <c r="R5263" i="7" s="1"/>
  <c r="P2646" i="7"/>
  <c r="Q2646" i="7" s="1"/>
  <c r="R2646" i="7" s="1"/>
  <c r="P2957" i="7"/>
  <c r="Q2957" i="7" s="1"/>
  <c r="R2957" i="7" s="1"/>
  <c r="P6070" i="7"/>
  <c r="Q6070" i="7" s="1"/>
  <c r="R6070" i="7" s="1"/>
  <c r="P749" i="7"/>
  <c r="Q749" i="7" s="1"/>
  <c r="R749" i="7" s="1"/>
  <c r="P4639" i="7"/>
  <c r="Q4639" i="7" s="1"/>
  <c r="R4639" i="7" s="1"/>
  <c r="P3939" i="7"/>
  <c r="Q3939" i="7" s="1"/>
  <c r="R3939" i="7" s="1"/>
  <c r="P641" i="7"/>
  <c r="Q641" i="7" s="1"/>
  <c r="R641" i="7" s="1"/>
  <c r="P6419" i="7"/>
  <c r="Q6419" i="7" s="1"/>
  <c r="R6419" i="7" s="1"/>
  <c r="P769" i="7"/>
  <c r="Q769" i="7" s="1"/>
  <c r="R769" i="7" s="1"/>
  <c r="P1770" i="7"/>
  <c r="Q1770" i="7" s="1"/>
  <c r="R1770" i="7" s="1"/>
  <c r="P3959" i="7"/>
  <c r="Q3959" i="7" s="1"/>
  <c r="R3959" i="7" s="1"/>
  <c r="P3943" i="7"/>
  <c r="Q3943" i="7" s="1"/>
  <c r="R3943" i="7" s="1"/>
  <c r="P6366" i="7"/>
  <c r="Q6366" i="7" s="1"/>
  <c r="R6366" i="7" s="1"/>
  <c r="P2174" i="7"/>
  <c r="Q2174" i="7" s="1"/>
  <c r="R2174" i="7" s="1"/>
  <c r="P5050" i="7"/>
  <c r="Q5050" i="7" s="1"/>
  <c r="R5050" i="7" s="1"/>
  <c r="P956" i="7"/>
  <c r="Q956" i="7" s="1"/>
  <c r="R956" i="7" s="1"/>
  <c r="P3566" i="7"/>
  <c r="Q3566" i="7" s="1"/>
  <c r="R3566" i="7" s="1"/>
  <c r="P5026" i="7"/>
  <c r="Q5026" i="7" s="1"/>
  <c r="R5026" i="7" s="1"/>
  <c r="P4415" i="7"/>
  <c r="Q4415" i="7" s="1"/>
  <c r="R4415" i="7" s="1"/>
  <c r="P6143" i="7"/>
  <c r="Q6143" i="7" s="1"/>
  <c r="R6143" i="7" s="1"/>
  <c r="P6171" i="7"/>
  <c r="Q6171" i="7" s="1"/>
  <c r="R6171" i="7" s="1"/>
  <c r="P2779" i="7"/>
  <c r="Q2779" i="7" s="1"/>
  <c r="R2779" i="7" s="1"/>
  <c r="P4778" i="7"/>
  <c r="Q4778" i="7" s="1"/>
  <c r="R4778" i="7" s="1"/>
  <c r="P1918" i="7"/>
  <c r="Q1918" i="7" s="1"/>
  <c r="R1918" i="7" s="1"/>
  <c r="P4107" i="7"/>
  <c r="Q4107" i="7" s="1"/>
  <c r="R4107" i="7" s="1"/>
  <c r="P5014" i="7"/>
  <c r="Q5014" i="7" s="1"/>
  <c r="R5014" i="7" s="1"/>
  <c r="P5219" i="7"/>
  <c r="Q5219" i="7" s="1"/>
  <c r="R5219" i="7" s="1"/>
  <c r="P5706" i="7"/>
  <c r="Q5706" i="7" s="1"/>
  <c r="R5706" i="7" s="1"/>
  <c r="P4139" i="7"/>
  <c r="Q4139" i="7" s="1"/>
  <c r="R4139" i="7" s="1"/>
  <c r="P848" i="7"/>
  <c r="Q848" i="7" s="1"/>
  <c r="R848" i="7" s="1"/>
  <c r="P4283" i="7"/>
  <c r="Q4283" i="7" s="1"/>
  <c r="R4283" i="7" s="1"/>
  <c r="P3646" i="7"/>
  <c r="Q3646" i="7" s="1"/>
  <c r="R3646" i="7" s="1"/>
  <c r="P5211" i="7"/>
  <c r="Q5211" i="7" s="1"/>
  <c r="R5211" i="7" s="1"/>
  <c r="P4303" i="7"/>
  <c r="Q4303" i="7" s="1"/>
  <c r="R4303" i="7" s="1"/>
  <c r="P2917" i="7"/>
  <c r="Q2917" i="7" s="1"/>
  <c r="R2917" i="7" s="1"/>
  <c r="P4569" i="7"/>
  <c r="Q4569" i="7" s="1"/>
  <c r="R4569" i="7" s="1"/>
  <c r="P4693" i="7"/>
  <c r="Q4693" i="7" s="1"/>
  <c r="R4693" i="7" s="1"/>
  <c r="P2062" i="7"/>
  <c r="Q2062" i="7" s="1"/>
  <c r="R2062" i="7" s="1"/>
  <c r="P2350" i="7"/>
  <c r="Q2350" i="7" s="1"/>
  <c r="R2350" i="7" s="1"/>
  <c r="P403" i="7"/>
  <c r="Q403" i="7" s="1"/>
  <c r="R403" i="7" s="1"/>
  <c r="P2709" i="7"/>
  <c r="Q2709" i="7" s="1"/>
  <c r="R2709" i="7" s="1"/>
  <c r="P4581" i="7"/>
  <c r="Q4581" i="7" s="1"/>
  <c r="R4581" i="7" s="1"/>
  <c r="P3979" i="7"/>
  <c r="Q3979" i="7" s="1"/>
  <c r="R3979" i="7" s="1"/>
  <c r="P5046" i="7"/>
  <c r="Q5046" i="7" s="1"/>
  <c r="R5046" i="7" s="1"/>
  <c r="P2717" i="7"/>
  <c r="Q2717" i="7" s="1"/>
  <c r="R2717" i="7" s="1"/>
  <c r="P1820" i="7"/>
  <c r="Q1820" i="7" s="1"/>
  <c r="R1820" i="7" s="1"/>
  <c r="P6081" i="7"/>
  <c r="Q6081" i="7" s="1"/>
  <c r="R6081" i="7" s="1"/>
  <c r="P4647" i="7"/>
  <c r="Q4647" i="7" s="1"/>
  <c r="R4647" i="7" s="1"/>
  <c r="P2726" i="7"/>
  <c r="Q2726" i="7" s="1"/>
  <c r="R2726" i="7" s="1"/>
  <c r="P2725" i="7"/>
  <c r="Q2725" i="7" s="1"/>
  <c r="R2725" i="7" s="1"/>
  <c r="P4079" i="7"/>
  <c r="Q4079" i="7" s="1"/>
  <c r="R4079" i="7" s="1"/>
  <c r="P3486" i="7"/>
  <c r="Q3486" i="7" s="1"/>
  <c r="R3486" i="7" s="1"/>
  <c r="P4946" i="7"/>
  <c r="Q4946" i="7" s="1"/>
  <c r="R4946" i="7" s="1"/>
  <c r="P3061" i="7"/>
  <c r="Q3061" i="7" s="1"/>
  <c r="R3061" i="7" s="1"/>
  <c r="P2901" i="7"/>
  <c r="Q2901" i="7" s="1"/>
  <c r="R2901" i="7" s="1"/>
  <c r="P4978" i="7"/>
  <c r="Q4978" i="7" s="1"/>
  <c r="R4978" i="7" s="1"/>
  <c r="P4371" i="7"/>
  <c r="Q4371" i="7" s="1"/>
  <c r="R4371" i="7" s="1"/>
  <c r="P4810" i="7"/>
  <c r="Q4810" i="7" s="1"/>
  <c r="R4810" i="7" s="1"/>
  <c r="P4207" i="7"/>
  <c r="Q4207" i="7" s="1"/>
  <c r="R4207" i="7" s="1"/>
  <c r="P545" i="7"/>
  <c r="Q545" i="7" s="1"/>
  <c r="R545" i="7" s="1"/>
  <c r="P1164" i="7"/>
  <c r="Q1164" i="7" s="1"/>
  <c r="R1164" i="7" s="1"/>
  <c r="P2478" i="7"/>
  <c r="Q2478" i="7" s="1"/>
  <c r="R2478" i="7" s="1"/>
  <c r="P1084" i="7"/>
  <c r="Q1084" i="7" s="1"/>
  <c r="R1084" i="7" s="1"/>
  <c r="P5483" i="7"/>
  <c r="Q5483" i="7" s="1"/>
  <c r="R5483" i="7" s="1"/>
  <c r="P617" i="7"/>
  <c r="Q617" i="7" s="1"/>
  <c r="R617" i="7" s="1"/>
  <c r="P4123" i="7"/>
  <c r="Q4123" i="7" s="1"/>
  <c r="R4123" i="7" s="1"/>
  <c r="P4443" i="7"/>
  <c r="Q4443" i="7" s="1"/>
  <c r="R4443" i="7" s="1"/>
  <c r="P5578" i="7"/>
  <c r="Q5578" i="7" s="1"/>
  <c r="R5578" i="7" s="1"/>
  <c r="P5785" i="7"/>
  <c r="Q5785" i="7" s="1"/>
  <c r="R5785" i="7" s="1"/>
  <c r="P1328" i="7"/>
  <c r="Q1328" i="7" s="1"/>
  <c r="R1328" i="7" s="1"/>
  <c r="P6324" i="7"/>
  <c r="Q6324" i="7" s="1"/>
  <c r="R6324" i="7" s="1"/>
  <c r="P1184" i="7"/>
  <c r="Q1184" i="7" s="1"/>
  <c r="R1184" i="7" s="1"/>
  <c r="P206" i="7"/>
  <c r="Q206" i="7" s="1"/>
  <c r="R206" i="7" s="1"/>
  <c r="P5206" i="7"/>
  <c r="Q5206" i="7" s="1"/>
  <c r="R5206" i="7" s="1"/>
  <c r="P5421" i="7"/>
  <c r="Q5421" i="7" s="1"/>
  <c r="R5421" i="7" s="1"/>
  <c r="P5451" i="7"/>
  <c r="Q5451" i="7" s="1"/>
  <c r="R5451" i="7" s="1"/>
  <c r="P4495" i="7"/>
  <c r="Q4495" i="7" s="1"/>
  <c r="R4495" i="7" s="1"/>
  <c r="P3518" i="7"/>
  <c r="Q3518" i="7" s="1"/>
  <c r="R3518" i="7" s="1"/>
  <c r="P4585" i="7"/>
  <c r="Q4585" i="7" s="1"/>
  <c r="R4585" i="7" s="1"/>
  <c r="P4942" i="7"/>
  <c r="Q4942" i="7" s="1"/>
  <c r="R4942" i="7" s="1"/>
  <c r="P4383" i="7"/>
  <c r="Q4383" i="7" s="1"/>
  <c r="R4383" i="7" s="1"/>
  <c r="P4511" i="7"/>
  <c r="Q4511" i="7" s="1"/>
  <c r="R4511" i="7" s="1"/>
  <c r="P4231" i="7"/>
  <c r="Q4231" i="7" s="1"/>
  <c r="R4231" i="7" s="1"/>
  <c r="P5227" i="7"/>
  <c r="Q5227" i="7" s="1"/>
  <c r="R5227" i="7" s="1"/>
  <c r="P2827" i="7"/>
  <c r="Q2827" i="7" s="1"/>
  <c r="R2827" i="7" s="1"/>
  <c r="P1356" i="7"/>
  <c r="Q1356" i="7" s="1"/>
  <c r="R1356" i="7" s="1"/>
  <c r="P5327" i="7"/>
  <c r="Q5327" i="7" s="1"/>
  <c r="R5327" i="7" s="1"/>
  <c r="P5249" i="7"/>
  <c r="Q5249" i="7" s="1"/>
  <c r="R5249" i="7" s="1"/>
  <c r="P4387" i="7"/>
  <c r="Q4387" i="7" s="1"/>
  <c r="R4387" i="7" s="1"/>
  <c r="P2606" i="7"/>
  <c r="Q2606" i="7" s="1"/>
  <c r="R2606" i="7" s="1"/>
  <c r="P4375" i="7"/>
  <c r="Q4375" i="7" s="1"/>
  <c r="R4375" i="7" s="1"/>
  <c r="P2398" i="7"/>
  <c r="Q2398" i="7" s="1"/>
  <c r="R2398" i="7" s="1"/>
  <c r="P1654" i="7"/>
  <c r="Q1654" i="7" s="1"/>
  <c r="R1654" i="7" s="1"/>
  <c r="P3174" i="7"/>
  <c r="Q3174" i="7" s="1"/>
  <c r="R3174" i="7" s="1"/>
  <c r="P5389" i="7"/>
  <c r="Q5389" i="7" s="1"/>
  <c r="R5389" i="7" s="1"/>
  <c r="P2873" i="7"/>
  <c r="Q2873" i="7" s="1"/>
  <c r="R2873" i="7" s="1"/>
  <c r="P489" i="7"/>
  <c r="Q489" i="7" s="1"/>
  <c r="R489" i="7" s="1"/>
  <c r="P1344" i="7"/>
  <c r="Q1344" i="7" s="1"/>
  <c r="R1344" i="7" s="1"/>
  <c r="P5078" i="7"/>
  <c r="Q5078" i="7" s="1"/>
  <c r="R5078" i="7" s="1"/>
  <c r="P4263" i="7"/>
  <c r="Q4263" i="7" s="1"/>
  <c r="R4263" i="7" s="1"/>
  <c r="P1100" i="7"/>
  <c r="Q1100" i="7" s="1"/>
  <c r="R1100" i="7" s="1"/>
  <c r="P5879" i="7"/>
  <c r="Q5879" i="7" s="1"/>
  <c r="R5879" i="7" s="1"/>
  <c r="P2366" i="7"/>
  <c r="Q2366" i="7" s="1"/>
  <c r="R2366" i="7" s="1"/>
  <c r="P5130" i="7"/>
  <c r="Q5130" i="7" s="1"/>
  <c r="R5130" i="7" s="1"/>
  <c r="P4701" i="7"/>
  <c r="Q4701" i="7" s="1"/>
  <c r="R4701" i="7" s="1"/>
  <c r="P4455" i="7"/>
  <c r="Q4455" i="7" s="1"/>
  <c r="R4455" i="7" s="1"/>
  <c r="P4011" i="7"/>
  <c r="Q4011" i="7" s="1"/>
  <c r="R4011" i="7" s="1"/>
  <c r="P4331" i="7"/>
  <c r="Q4331" i="7" s="1"/>
  <c r="R4331" i="7" s="1"/>
  <c r="P3630" i="7"/>
  <c r="Q3630" i="7" s="1"/>
  <c r="R3630" i="7" s="1"/>
  <c r="P5333" i="7"/>
  <c r="Q5333" i="7" s="1"/>
  <c r="R5333" i="7" s="1"/>
  <c r="P4399" i="7"/>
  <c r="Q4399" i="7" s="1"/>
  <c r="R4399" i="7" s="1"/>
  <c r="P5315" i="7"/>
  <c r="Q5315" i="7" s="1"/>
  <c r="R5315" i="7" s="1"/>
  <c r="P5903" i="7"/>
  <c r="Q5903" i="7" s="1"/>
  <c r="R5903" i="7" s="1"/>
  <c r="P3662" i="7"/>
  <c r="Q3662" i="7" s="1"/>
  <c r="R3662" i="7" s="1"/>
  <c r="P960" i="7"/>
  <c r="Q960" i="7" s="1"/>
  <c r="R960" i="7" s="1"/>
  <c r="P3550" i="7"/>
  <c r="Q3550" i="7" s="1"/>
  <c r="R3550" i="7" s="1"/>
  <c r="P4924" i="7"/>
  <c r="Q4924" i="7" s="1"/>
  <c r="R4924" i="7" s="1"/>
  <c r="P4275" i="7"/>
  <c r="Q4275" i="7" s="1"/>
  <c r="R4275" i="7" s="1"/>
  <c r="P5098" i="7"/>
  <c r="Q5098" i="7" s="1"/>
  <c r="R5098" i="7" s="1"/>
  <c r="P3534" i="7"/>
  <c r="Q3534" i="7" s="1"/>
  <c r="R3534" i="7" s="1"/>
  <c r="P4159" i="7"/>
  <c r="Q4159" i="7" s="1"/>
  <c r="R4159" i="7" s="1"/>
  <c r="P5170" i="7"/>
  <c r="Q5170" i="7" s="1"/>
  <c r="R5170" i="7" s="1"/>
  <c r="P5766" i="7"/>
  <c r="Q5766" i="7" s="1"/>
  <c r="R5766" i="7" s="1"/>
  <c r="P4954" i="7"/>
  <c r="Q4954" i="7" s="1"/>
  <c r="R4954" i="7" s="1"/>
  <c r="P4990" i="7"/>
  <c r="Q4990" i="7" s="1"/>
  <c r="R4990" i="7" s="1"/>
  <c r="P6402" i="7"/>
  <c r="Q6402" i="7" s="1"/>
  <c r="R6402" i="7" s="1"/>
  <c r="P4491" i="7"/>
  <c r="Q4491" i="7" s="1"/>
  <c r="R4491" i="7" s="1"/>
  <c r="P4914" i="7"/>
  <c r="Q4914" i="7" s="1"/>
  <c r="R4914" i="7" s="1"/>
  <c r="P2094" i="7"/>
  <c r="Q2094" i="7" s="1"/>
  <c r="R2094" i="7" s="1"/>
  <c r="P6207" i="7"/>
  <c r="Q6207" i="7" s="1"/>
  <c r="R6207" i="7" s="1"/>
  <c r="P5176" i="7"/>
  <c r="Q5176" i="7" s="1"/>
  <c r="R5176" i="7" s="1"/>
  <c r="P4671" i="7"/>
  <c r="Q4671" i="7" s="1"/>
  <c r="R4671" i="7" s="1"/>
  <c r="P5124" i="7"/>
  <c r="Q5124" i="7" s="1"/>
  <c r="R5124" i="7" s="1"/>
  <c r="P6077" i="7"/>
  <c r="Q6077" i="7" s="1"/>
  <c r="R6077" i="7" s="1"/>
  <c r="P3987" i="7"/>
  <c r="Q3987" i="7" s="1"/>
  <c r="R3987" i="7" s="1"/>
  <c r="P3230" i="7"/>
  <c r="Q3230" i="7" s="1"/>
  <c r="R3230" i="7" s="1"/>
  <c r="P4824" i="7"/>
  <c r="Q4824" i="7" s="1"/>
  <c r="R4824" i="7" s="1"/>
  <c r="P4537" i="7"/>
  <c r="Q4537" i="7" s="1"/>
  <c r="R4537" i="7" s="1"/>
  <c r="P1766" i="7"/>
  <c r="Q1766" i="7" s="1"/>
  <c r="R1766" i="7" s="1"/>
  <c r="P2080" i="7"/>
  <c r="Q2080" i="7" s="1"/>
  <c r="R2080" i="7" s="1"/>
  <c r="P4788" i="7"/>
  <c r="Q4788" i="7" s="1"/>
  <c r="R4788" i="7" s="1"/>
  <c r="P5793" i="7"/>
  <c r="Q5793" i="7" s="1"/>
  <c r="R5793" i="7" s="1"/>
  <c r="P2907" i="7"/>
  <c r="Q2907" i="7" s="1"/>
  <c r="R2907" i="7" s="1"/>
  <c r="P3184" i="7"/>
  <c r="Q3184" i="7" s="1"/>
  <c r="R3184" i="7" s="1"/>
  <c r="P34" i="7"/>
  <c r="Q34" i="7" s="1"/>
  <c r="R34" i="7" s="1"/>
  <c r="P3287" i="7"/>
  <c r="Q3287" i="7" s="1"/>
  <c r="R3287" i="7" s="1"/>
  <c r="P2552" i="7"/>
  <c r="Q2552" i="7" s="1"/>
  <c r="R2552" i="7" s="1"/>
  <c r="P66" i="7"/>
  <c r="Q66" i="7" s="1"/>
  <c r="R66" i="7" s="1"/>
  <c r="P6334" i="7"/>
  <c r="Q6334" i="7" s="1"/>
  <c r="R6334" i="7" s="1"/>
  <c r="P6322" i="7"/>
  <c r="Q6322" i="7" s="1"/>
  <c r="R6322" i="7" s="1"/>
  <c r="P3271" i="7"/>
  <c r="Q3271" i="7" s="1"/>
  <c r="R3271" i="7" s="1"/>
  <c r="P1932" i="7"/>
  <c r="Q1932" i="7" s="1"/>
  <c r="R1932" i="7" s="1"/>
  <c r="P2084" i="7"/>
  <c r="Q2084" i="7" s="1"/>
  <c r="R2084" i="7" s="1"/>
  <c r="P5877" i="7"/>
  <c r="Q5877" i="7" s="1"/>
  <c r="R5877" i="7" s="1"/>
  <c r="P3340" i="7"/>
  <c r="Q3340" i="7" s="1"/>
  <c r="R3340" i="7" s="1"/>
  <c r="P4280" i="7"/>
  <c r="Q4280" i="7" s="1"/>
  <c r="R4280" i="7" s="1"/>
  <c r="P2895" i="7"/>
  <c r="Q2895" i="7" s="1"/>
  <c r="R2895" i="7" s="1"/>
  <c r="P4944" i="7"/>
  <c r="Q4944" i="7" s="1"/>
  <c r="R4944" i="7" s="1"/>
  <c r="P5351" i="7"/>
  <c r="Q5351" i="7" s="1"/>
  <c r="R5351" i="7" s="1"/>
  <c r="P4976" i="7"/>
  <c r="Q4976" i="7" s="1"/>
  <c r="R4976" i="7" s="1"/>
  <c r="P2052" i="7"/>
  <c r="Q2052" i="7" s="1"/>
  <c r="R2052" i="7" s="1"/>
  <c r="P161" i="7"/>
  <c r="Q161" i="7" s="1"/>
  <c r="R161" i="7" s="1"/>
  <c r="P417" i="7"/>
  <c r="Q417" i="7" s="1"/>
  <c r="R417" i="7" s="1"/>
  <c r="P5588" i="7"/>
  <c r="Q5588" i="7" s="1"/>
  <c r="R5588" i="7" s="1"/>
  <c r="P6430" i="7"/>
  <c r="Q6430" i="7" s="1"/>
  <c r="R6430" i="7" s="1"/>
  <c r="P1678" i="7"/>
  <c r="Q1678" i="7" s="1"/>
  <c r="R1678" i="7" s="1"/>
  <c r="P4820" i="7"/>
  <c r="Q4820" i="7" s="1"/>
  <c r="R4820" i="7" s="1"/>
  <c r="P3362" i="7"/>
  <c r="Q3362" i="7" s="1"/>
  <c r="R3362" i="7" s="1"/>
  <c r="R5" i="1"/>
  <c r="R4" i="1"/>
  <c r="R3" i="1"/>
  <c r="R2" i="1"/>
  <c r="Q5" i="1"/>
  <c r="Q4" i="1"/>
  <c r="Q3" i="1"/>
  <c r="Q2" i="1"/>
  <c r="N5" i="1"/>
  <c r="N4" i="1"/>
  <c r="N3" i="1"/>
  <c r="N2" i="1"/>
  <c r="M2" i="1"/>
  <c r="M5" i="1"/>
  <c r="M4" i="1"/>
  <c r="M3" i="1"/>
  <c r="K5" i="1"/>
  <c r="S5" i="1" s="1"/>
  <c r="K4" i="1"/>
  <c r="S4" i="1" s="1"/>
  <c r="K3" i="1"/>
  <c r="S3" i="1" s="1"/>
  <c r="K2" i="1"/>
  <c r="S2" i="1" s="1"/>
  <c r="H5" i="1" a="1"/>
  <c r="H5" i="1" s="1"/>
  <c r="H4" i="1" a="1"/>
  <c r="H4" i="1" s="1"/>
  <c r="H3" i="1" a="1"/>
  <c r="H3" i="1" s="1"/>
  <c r="I3" i="1" s="1"/>
  <c r="J3" i="1" s="1"/>
  <c r="H2" i="1" a="1"/>
  <c r="H2" i="1" s="1"/>
  <c r="L68" i="1"/>
  <c r="I68" i="1"/>
  <c r="I2" i="1"/>
  <c r="I4" i="1"/>
  <c r="L2" i="1"/>
  <c r="P63" i="7" l="1"/>
  <c r="Q63" i="7" s="1"/>
  <c r="R63" i="7" s="1"/>
  <c r="P182" i="7"/>
  <c r="Q182" i="7" s="1"/>
  <c r="R182" i="7" s="1"/>
  <c r="P62" i="7"/>
  <c r="Q62" i="7" s="1"/>
  <c r="R62" i="7" s="1"/>
  <c r="P181" i="7"/>
  <c r="Q181" i="7" s="1"/>
  <c r="R181" i="7" s="1"/>
  <c r="P148" i="7"/>
  <c r="Q148" i="7" s="1"/>
  <c r="R148" i="7" s="1"/>
  <c r="P141" i="7"/>
  <c r="Q141" i="7" s="1"/>
  <c r="R141" i="7" s="1"/>
  <c r="P204" i="7"/>
  <c r="Q204" i="7" s="1"/>
  <c r="R204" i="7" s="1"/>
  <c r="P221" i="7"/>
  <c r="Q221" i="7" s="1"/>
  <c r="R221" i="7" s="1"/>
  <c r="P1425" i="7"/>
  <c r="Q1425" i="7" s="1"/>
  <c r="R1425" i="7" s="1"/>
  <c r="P1433" i="7"/>
  <c r="Q1433" i="7" s="1"/>
  <c r="R1433" i="7" s="1"/>
  <c r="P1429" i="7"/>
  <c r="Q1429" i="7" s="1"/>
  <c r="R1429" i="7" s="1"/>
  <c r="P1437" i="7"/>
  <c r="Q1437" i="7" s="1"/>
  <c r="R1437" i="7" s="1"/>
  <c r="P101" i="1"/>
  <c r="P1422" i="7"/>
  <c r="Q1422" i="7" s="1"/>
  <c r="R1422" i="7" s="1"/>
  <c r="P379" i="7"/>
  <c r="Q379" i="7" s="1"/>
  <c r="R379" i="7" s="1"/>
  <c r="P351" i="7"/>
  <c r="Q351" i="7" s="1"/>
  <c r="R351" i="7" s="1"/>
  <c r="P344" i="7"/>
  <c r="Q344" i="7" s="1"/>
  <c r="R344" i="7" s="1"/>
  <c r="P837" i="7"/>
  <c r="Q837" i="7" s="1"/>
  <c r="R837" i="7" s="1"/>
  <c r="P68" i="7"/>
  <c r="Q68" i="7" s="1"/>
  <c r="R68" i="7" s="1"/>
  <c r="P350" i="7"/>
  <c r="Q350" i="7" s="1"/>
  <c r="R350" i="7" s="1"/>
  <c r="P445" i="7"/>
  <c r="Q445" i="7" s="1"/>
  <c r="R445" i="7" s="1"/>
  <c r="P357" i="7"/>
  <c r="Q357" i="7" s="1"/>
  <c r="R357" i="7" s="1"/>
  <c r="P853" i="7"/>
  <c r="Q853" i="7" s="1"/>
  <c r="R853" i="7" s="1"/>
  <c r="P305" i="7"/>
  <c r="Q305" i="7" s="1"/>
  <c r="R305" i="7" s="1"/>
  <c r="P337" i="7"/>
  <c r="Q337" i="7" s="1"/>
  <c r="R337" i="7" s="1"/>
  <c r="P1453" i="7"/>
  <c r="Q1453" i="7" s="1"/>
  <c r="R1453" i="7" s="1"/>
  <c r="P223" i="7"/>
  <c r="Q223" i="7" s="1"/>
  <c r="R223" i="7" s="1"/>
  <c r="P1457" i="7"/>
  <c r="Q1457" i="7" s="1"/>
  <c r="R1457" i="7" s="1"/>
  <c r="P453" i="7"/>
  <c r="Q453" i="7" s="1"/>
  <c r="R453" i="7" s="1"/>
  <c r="P993" i="7"/>
  <c r="Q993" i="7" s="1"/>
  <c r="R993" i="7" s="1"/>
  <c r="P439" i="7"/>
  <c r="Q439" i="7" s="1"/>
  <c r="R439" i="7" s="1"/>
  <c r="P292" i="7"/>
  <c r="Q292" i="7" s="1"/>
  <c r="R292" i="7" s="1"/>
  <c r="P1430" i="7"/>
  <c r="Q1430" i="7" s="1"/>
  <c r="R1430" i="7" s="1"/>
  <c r="P1446" i="7"/>
  <c r="Q1446" i="7" s="1"/>
  <c r="R1446" i="7" s="1"/>
  <c r="P1434" i="7"/>
  <c r="Q1434" i="7" s="1"/>
  <c r="R1434" i="7" s="1"/>
  <c r="P984" i="7"/>
  <c r="Q984" i="7" s="1"/>
  <c r="R984" i="7" s="1"/>
  <c r="P1112" i="7"/>
  <c r="Q1112" i="7" s="1"/>
  <c r="R1112" i="7" s="1"/>
  <c r="P1418" i="7"/>
  <c r="Q1418" i="7" s="1"/>
  <c r="R1418" i="7" s="1"/>
  <c r="P481" i="7"/>
  <c r="Q481" i="7" s="1"/>
  <c r="R481" i="7" s="1"/>
  <c r="P633" i="7"/>
  <c r="Q633" i="7" s="1"/>
  <c r="R633" i="7" s="1"/>
  <c r="P1442" i="7"/>
  <c r="Q1442" i="7" s="1"/>
  <c r="R1442" i="7" s="1"/>
  <c r="P1454" i="7"/>
  <c r="Q1454" i="7" s="1"/>
  <c r="R1454" i="7" s="1"/>
  <c r="P1458" i="7"/>
  <c r="Q1458" i="7" s="1"/>
  <c r="R1458" i="7" s="1"/>
  <c r="P1450" i="7"/>
  <c r="Q1450" i="7" s="1"/>
  <c r="R1450" i="7" s="1"/>
  <c r="P198" i="7"/>
  <c r="Q198" i="7" s="1"/>
  <c r="R198" i="7" s="1"/>
  <c r="P264" i="7"/>
  <c r="Q264" i="7" s="1"/>
  <c r="R264" i="7" s="1"/>
  <c r="P432" i="7"/>
  <c r="Q432" i="7" s="1"/>
  <c r="R432" i="7" s="1"/>
  <c r="P685" i="7"/>
  <c r="Q685" i="7" s="1"/>
  <c r="R685" i="7" s="1"/>
  <c r="P730" i="7"/>
  <c r="Q730" i="7" s="1"/>
  <c r="R730" i="7" s="1"/>
  <c r="P283" i="7"/>
  <c r="Q283" i="7" s="1"/>
  <c r="R283" i="7" s="1"/>
  <c r="P1017" i="7"/>
  <c r="Q1017" i="7" s="1"/>
  <c r="R1017" i="7" s="1"/>
  <c r="P810" i="7"/>
  <c r="Q810" i="7" s="1"/>
  <c r="R810" i="7" s="1"/>
  <c r="P249" i="7"/>
  <c r="Q249" i="7" s="1"/>
  <c r="R249" i="7" s="1"/>
  <c r="P1197" i="7"/>
  <c r="Q1197" i="7" s="1"/>
  <c r="R1197" i="7" s="1"/>
  <c r="P812" i="7"/>
  <c r="Q812" i="7" s="1"/>
  <c r="R812" i="7" s="1"/>
  <c r="P1305" i="7"/>
  <c r="Q1305" i="7" s="1"/>
  <c r="R1305" i="7" s="1"/>
  <c r="P944" i="7"/>
  <c r="Q944" i="7" s="1"/>
  <c r="R944" i="7" s="1"/>
  <c r="P168" i="7"/>
  <c r="Q168" i="7" s="1"/>
  <c r="R168" i="7" s="1"/>
  <c r="P1148" i="7"/>
  <c r="Q1148" i="7" s="1"/>
  <c r="R1148" i="7" s="1"/>
  <c r="P985" i="7"/>
  <c r="Q985" i="7" s="1"/>
  <c r="R985" i="7" s="1"/>
  <c r="P1113" i="7"/>
  <c r="Q1113" i="7" s="1"/>
  <c r="R1113" i="7" s="1"/>
  <c r="P1368" i="7"/>
  <c r="Q1368" i="7" s="1"/>
  <c r="R1368" i="7" s="1"/>
  <c r="P770" i="7"/>
  <c r="Q770" i="7" s="1"/>
  <c r="R770" i="7" s="1"/>
  <c r="P1080" i="7"/>
  <c r="Q1080" i="7" s="1"/>
  <c r="R1080" i="7" s="1"/>
  <c r="P1914" i="7"/>
  <c r="Q1914" i="7" s="1"/>
  <c r="R1914" i="7" s="1"/>
  <c r="P1817" i="7"/>
  <c r="Q1817" i="7" s="1"/>
  <c r="R1817" i="7" s="1"/>
  <c r="P577" i="7"/>
  <c r="Q577" i="7" s="1"/>
  <c r="R577" i="7" s="1"/>
  <c r="P601" i="7"/>
  <c r="Q601" i="7" s="1"/>
  <c r="R601" i="7" s="1"/>
  <c r="P1463" i="7"/>
  <c r="Q1463" i="7" s="1"/>
  <c r="R1463" i="7" s="1"/>
  <c r="P625" i="7"/>
  <c r="Q625" i="7" s="1"/>
  <c r="R625" i="7" s="1"/>
  <c r="P1637" i="7"/>
  <c r="Q1637" i="7" s="1"/>
  <c r="R1637" i="7" s="1"/>
  <c r="P907" i="7"/>
  <c r="Q907" i="7" s="1"/>
  <c r="R907" i="7" s="1"/>
  <c r="P880" i="7"/>
  <c r="Q880" i="7" s="1"/>
  <c r="R880" i="7" s="1"/>
  <c r="P1128" i="7"/>
  <c r="Q1128" i="7" s="1"/>
  <c r="R1128" i="7" s="1"/>
  <c r="P1447" i="7"/>
  <c r="Q1447" i="7" s="1"/>
  <c r="R1447" i="7" s="1"/>
  <c r="P1068" i="7"/>
  <c r="Q1068" i="7" s="1"/>
  <c r="R1068" i="7" s="1"/>
  <c r="P1239" i="7"/>
  <c r="Q1239" i="7" s="1"/>
  <c r="R1239" i="7" s="1"/>
  <c r="P935" i="7"/>
  <c r="Q935" i="7" s="1"/>
  <c r="R935" i="7" s="1"/>
  <c r="P1315" i="7"/>
  <c r="Q1315" i="7" s="1"/>
  <c r="R1315" i="7" s="1"/>
  <c r="P1288" i="7"/>
  <c r="Q1288" i="7" s="1"/>
  <c r="R1288" i="7" s="1"/>
  <c r="P1978" i="7"/>
  <c r="Q1978" i="7" s="1"/>
  <c r="R1978" i="7" s="1"/>
  <c r="P1263" i="7"/>
  <c r="Q1263" i="7" s="1"/>
  <c r="R1263" i="7" s="1"/>
  <c r="P1455" i="7"/>
  <c r="Q1455" i="7" s="1"/>
  <c r="R1455" i="7" s="1"/>
  <c r="P831" i="7"/>
  <c r="Q831" i="7" s="1"/>
  <c r="R831" i="7" s="1"/>
  <c r="P2130" i="7"/>
  <c r="Q2130" i="7" s="1"/>
  <c r="R2130" i="7" s="1"/>
  <c r="P2110" i="7"/>
  <c r="Q2110" i="7" s="1"/>
  <c r="R2110" i="7" s="1"/>
  <c r="P1411" i="7"/>
  <c r="Q1411" i="7" s="1"/>
  <c r="R1411" i="7" s="1"/>
  <c r="P676" i="7"/>
  <c r="Q676" i="7" s="1"/>
  <c r="R676" i="7" s="1"/>
  <c r="P1012" i="7"/>
  <c r="Q1012" i="7" s="1"/>
  <c r="R1012" i="7" s="1"/>
  <c r="P1846" i="7"/>
  <c r="Q1846" i="7" s="1"/>
  <c r="R1846" i="7" s="1"/>
  <c r="P2582" i="7"/>
  <c r="Q2582" i="7" s="1"/>
  <c r="R2582" i="7" s="1"/>
  <c r="P1818" i="7"/>
  <c r="Q1818" i="7" s="1"/>
  <c r="R1818" i="7" s="1"/>
  <c r="P868" i="7"/>
  <c r="Q868" i="7" s="1"/>
  <c r="R868" i="7" s="1"/>
  <c r="P1431" i="7"/>
  <c r="Q1431" i="7" s="1"/>
  <c r="R1431" i="7" s="1"/>
  <c r="P1785" i="7"/>
  <c r="Q1785" i="7" s="1"/>
  <c r="R1785" i="7" s="1"/>
  <c r="P1439" i="7"/>
  <c r="Q1439" i="7" s="1"/>
  <c r="R1439" i="7" s="1"/>
  <c r="P1513" i="7"/>
  <c r="Q1513" i="7" s="1"/>
  <c r="R1513" i="7" s="1"/>
  <c r="P937" i="7"/>
  <c r="Q937" i="7" s="1"/>
  <c r="R937" i="7" s="1"/>
  <c r="P1088" i="7"/>
  <c r="Q1088" i="7" s="1"/>
  <c r="R1088" i="7" s="1"/>
  <c r="P804" i="7"/>
  <c r="Q804" i="7" s="1"/>
  <c r="R804" i="7" s="1"/>
  <c r="P1139" i="7"/>
  <c r="Q1139" i="7" s="1"/>
  <c r="R1139" i="7" s="1"/>
  <c r="P775" i="7"/>
  <c r="Q775" i="7" s="1"/>
  <c r="R775" i="7" s="1"/>
  <c r="P1056" i="7"/>
  <c r="Q1056" i="7" s="1"/>
  <c r="R1056" i="7" s="1"/>
  <c r="P1189" i="7"/>
  <c r="Q1189" i="7" s="1"/>
  <c r="R1189" i="7" s="1"/>
  <c r="P805" i="7"/>
  <c r="Q805" i="7" s="1"/>
  <c r="R805" i="7" s="1"/>
  <c r="P2129" i="7"/>
  <c r="Q2129" i="7" s="1"/>
  <c r="R2129" i="7" s="1"/>
  <c r="P2722" i="7"/>
  <c r="Q2722" i="7" s="1"/>
  <c r="R2722" i="7" s="1"/>
  <c r="P1624" i="7"/>
  <c r="Q1624" i="7" s="1"/>
  <c r="R1624" i="7" s="1"/>
  <c r="P1638" i="7"/>
  <c r="Q1638" i="7" s="1"/>
  <c r="R1638" i="7" s="1"/>
  <c r="P1389" i="7"/>
  <c r="Q1389" i="7" s="1"/>
  <c r="R1389" i="7" s="1"/>
  <c r="P1419" i="7"/>
  <c r="Q1419" i="7" s="1"/>
  <c r="R1419" i="7" s="1"/>
  <c r="P2472" i="7"/>
  <c r="Q2472" i="7" s="1"/>
  <c r="R2472" i="7" s="1"/>
  <c r="P968" i="7"/>
  <c r="Q968" i="7" s="1"/>
  <c r="R968" i="7" s="1"/>
  <c r="P2007" i="7"/>
  <c r="Q2007" i="7" s="1"/>
  <c r="R2007" i="7" s="1"/>
  <c r="P1069" i="7"/>
  <c r="Q1069" i="7" s="1"/>
  <c r="R1069" i="7" s="1"/>
  <c r="P1913" i="7"/>
  <c r="Q1913" i="7" s="1"/>
  <c r="R1913" i="7" s="1"/>
  <c r="P1325" i="7"/>
  <c r="Q1325" i="7" s="1"/>
  <c r="R1325" i="7" s="1"/>
  <c r="P2577" i="7"/>
  <c r="Q2577" i="7" s="1"/>
  <c r="R2577" i="7" s="1"/>
  <c r="P1413" i="7"/>
  <c r="Q1413" i="7" s="1"/>
  <c r="R1413" i="7" s="1"/>
  <c r="P3007" i="7"/>
  <c r="Q3007" i="7" s="1"/>
  <c r="R3007" i="7" s="1"/>
  <c r="P1140" i="7"/>
  <c r="Q1140" i="7" s="1"/>
  <c r="R1140" i="7" s="1"/>
  <c r="P803" i="7"/>
  <c r="Q803" i="7" s="1"/>
  <c r="R803" i="7" s="1"/>
  <c r="P2512" i="7"/>
  <c r="Q2512" i="7" s="1"/>
  <c r="R2512" i="7" s="1"/>
  <c r="P1241" i="7"/>
  <c r="Q1241" i="7" s="1"/>
  <c r="R1241" i="7" s="1"/>
  <c r="P524" i="7"/>
  <c r="Q524" i="7" s="1"/>
  <c r="R524" i="7" s="1"/>
  <c r="P2112" i="7"/>
  <c r="Q2112" i="7" s="1"/>
  <c r="R2112" i="7" s="1"/>
  <c r="P1129" i="7"/>
  <c r="Q1129" i="7" s="1"/>
  <c r="R1129" i="7" s="1"/>
  <c r="P464" i="7"/>
  <c r="Q464" i="7" s="1"/>
  <c r="R464" i="7" s="1"/>
  <c r="P1011" i="7"/>
  <c r="Q1011" i="7" s="1"/>
  <c r="R1011" i="7" s="1"/>
  <c r="P1391" i="7"/>
  <c r="Q1391" i="7" s="1"/>
  <c r="R1391" i="7" s="1"/>
  <c r="P1141" i="7"/>
  <c r="Q1141" i="7" s="1"/>
  <c r="R1141" i="7" s="1"/>
  <c r="P1361" i="7"/>
  <c r="Q1361" i="7" s="1"/>
  <c r="R1361" i="7" s="1"/>
  <c r="P1149" i="7"/>
  <c r="Q1149" i="7" s="1"/>
  <c r="R1149" i="7" s="1"/>
  <c r="P3241" i="7"/>
  <c r="Q3241" i="7" s="1"/>
  <c r="R3241" i="7" s="1"/>
  <c r="P3040" i="7"/>
  <c r="Q3040" i="7" s="1"/>
  <c r="R3040" i="7" s="1"/>
  <c r="P776" i="7"/>
  <c r="Q776" i="7" s="1"/>
  <c r="R776" i="7" s="1"/>
  <c r="P3357" i="7"/>
  <c r="Q3357" i="7" s="1"/>
  <c r="R3357" i="7" s="1"/>
  <c r="P1369" i="7"/>
  <c r="Q1369" i="7" s="1"/>
  <c r="R1369" i="7" s="1"/>
  <c r="P2862" i="7"/>
  <c r="Q2862" i="7" s="1"/>
  <c r="R2862" i="7" s="1"/>
  <c r="P4818" i="7"/>
  <c r="Q4818" i="7" s="1"/>
  <c r="R4818" i="7" s="1"/>
  <c r="P4553" i="7"/>
  <c r="Q4553" i="7" s="1"/>
  <c r="R4553" i="7" s="1"/>
  <c r="P3049" i="7"/>
  <c r="Q3049" i="7" s="1"/>
  <c r="R3049" i="7" s="1"/>
  <c r="P2329" i="7"/>
  <c r="Q2329" i="7" s="1"/>
  <c r="R2329" i="7" s="1"/>
  <c r="P3194" i="7"/>
  <c r="Q3194" i="7" s="1"/>
  <c r="R3194" i="7" s="1"/>
  <c r="P3750" i="7"/>
  <c r="Q3750" i="7" s="1"/>
  <c r="R3750" i="7" s="1"/>
  <c r="P2490" i="7"/>
  <c r="Q2490" i="7" s="1"/>
  <c r="R2490" i="7" s="1"/>
  <c r="P4679" i="7"/>
  <c r="Q4679" i="7" s="1"/>
  <c r="R4679" i="7" s="1"/>
  <c r="P3126" i="7"/>
  <c r="Q3126" i="7" s="1"/>
  <c r="R3126" i="7" s="1"/>
  <c r="P2510" i="7"/>
  <c r="Q2510" i="7" s="1"/>
  <c r="R2510" i="7" s="1"/>
  <c r="P2580" i="7"/>
  <c r="Q2580" i="7" s="1"/>
  <c r="R2580" i="7" s="1"/>
  <c r="P2210" i="7"/>
  <c r="Q2210" i="7" s="1"/>
  <c r="R2210" i="7" s="1"/>
  <c r="P3957" i="7"/>
  <c r="Q3957" i="7" s="1"/>
  <c r="R3957" i="7" s="1"/>
  <c r="P3852" i="7"/>
  <c r="Q3852" i="7" s="1"/>
  <c r="R3852" i="7" s="1"/>
  <c r="P2527" i="7"/>
  <c r="Q2527" i="7" s="1"/>
  <c r="R2527" i="7" s="1"/>
  <c r="P3039" i="7"/>
  <c r="Q3039" i="7" s="1"/>
  <c r="R3039" i="7" s="1"/>
  <c r="P2376" i="7"/>
  <c r="Q2376" i="7" s="1"/>
  <c r="R2376" i="7" s="1"/>
  <c r="P2304" i="7"/>
  <c r="Q2304" i="7" s="1"/>
  <c r="R2304" i="7" s="1"/>
  <c r="P4597" i="7"/>
  <c r="Q4597" i="7" s="1"/>
  <c r="R4597" i="7" s="1"/>
  <c r="P4754" i="7"/>
  <c r="Q4754" i="7" s="1"/>
  <c r="R4754" i="7" s="1"/>
  <c r="P3427" i="7"/>
  <c r="Q3427" i="7" s="1"/>
  <c r="R3427" i="7" s="1"/>
  <c r="P3193" i="7"/>
  <c r="Q3193" i="7" s="1"/>
  <c r="R3193" i="7" s="1"/>
  <c r="P2436" i="7"/>
  <c r="Q2436" i="7" s="1"/>
  <c r="R2436" i="7" s="1"/>
  <c r="P2470" i="7"/>
  <c r="Q2470" i="7" s="1"/>
  <c r="R2470" i="7" s="1"/>
  <c r="P3038" i="7"/>
  <c r="Q3038" i="7" s="1"/>
  <c r="R3038" i="7" s="1"/>
  <c r="P2196" i="7"/>
  <c r="Q2196" i="7" s="1"/>
  <c r="R2196" i="7" s="1"/>
  <c r="P4817" i="7"/>
  <c r="Q4817" i="7" s="1"/>
  <c r="R4817" i="7" s="1"/>
  <c r="P2576" i="7"/>
  <c r="Q2576" i="7" s="1"/>
  <c r="R2576" i="7" s="1"/>
  <c r="P4552" i="7"/>
  <c r="Q4552" i="7" s="1"/>
  <c r="R4552" i="7" s="1"/>
  <c r="P2868" i="7"/>
  <c r="Q2868" i="7" s="1"/>
  <c r="R2868" i="7" s="1"/>
  <c r="P5637" i="7"/>
  <c r="Q5637" i="7" s="1"/>
  <c r="R5637" i="7" s="1"/>
  <c r="P6382" i="7"/>
  <c r="Q6382" i="7" s="1"/>
  <c r="R6382" i="7" s="1"/>
  <c r="P5064" i="7"/>
  <c r="Q5064" i="7" s="1"/>
  <c r="R5064" i="7" s="1"/>
  <c r="P5030" i="7"/>
  <c r="Q5030" i="7" s="1"/>
  <c r="R5030" i="7" s="1"/>
  <c r="P5853" i="7"/>
  <c r="Q5853" i="7" s="1"/>
  <c r="R5853" i="7" s="1"/>
  <c r="P5599" i="7"/>
  <c r="Q5599" i="7" s="1"/>
  <c r="R5599" i="7" s="1"/>
  <c r="P5100" i="7"/>
  <c r="Q5100" i="7" s="1"/>
  <c r="R5100" i="7" s="1"/>
  <c r="P6415" i="7"/>
  <c r="Q6415" i="7" s="1"/>
  <c r="R6415" i="7" s="1"/>
  <c r="P6241" i="7"/>
  <c r="Q6241" i="7" s="1"/>
  <c r="R6241" i="7" s="1"/>
  <c r="P5932" i="7"/>
  <c r="Q5932" i="7" s="1"/>
  <c r="R5932" i="7" s="1"/>
  <c r="P4997" i="7"/>
  <c r="Q4997" i="7" s="1"/>
  <c r="R4997" i="7" s="1"/>
  <c r="P4908" i="7"/>
  <c r="Q4908" i="7" s="1"/>
  <c r="R4908" i="7" s="1"/>
  <c r="P5761" i="7"/>
  <c r="Q5761" i="7" s="1"/>
  <c r="R5761" i="7" s="1"/>
  <c r="P6337" i="7"/>
  <c r="Q6337" i="7" s="1"/>
  <c r="R6337" i="7" s="1"/>
  <c r="P6062" i="7"/>
  <c r="Q6062" i="7" s="1"/>
  <c r="R6062" i="7" s="1"/>
  <c r="P5844" i="7"/>
  <c r="Q5844" i="7" s="1"/>
  <c r="R5844" i="7" s="1"/>
  <c r="P6101" i="7"/>
  <c r="Q6101" i="7" s="1"/>
  <c r="R6101" i="7" s="1"/>
  <c r="P6248" i="7"/>
  <c r="Q6248" i="7" s="1"/>
  <c r="R6248" i="7" s="1"/>
  <c r="P6175" i="7"/>
  <c r="Q6175" i="7" s="1"/>
  <c r="R6175" i="7" s="1"/>
  <c r="P6121" i="7"/>
  <c r="Q6121" i="7" s="1"/>
  <c r="R6121" i="7" s="1"/>
  <c r="P6141" i="7"/>
  <c r="Q6141" i="7" s="1"/>
  <c r="R6141" i="7" s="1"/>
  <c r="P6109" i="7"/>
  <c r="Q6109" i="7" s="1"/>
  <c r="R6109" i="7" s="1"/>
  <c r="P5852" i="7"/>
  <c r="Q5852" i="7" s="1"/>
  <c r="R5852" i="7" s="1"/>
  <c r="P5964" i="7"/>
  <c r="Q5964" i="7" s="1"/>
  <c r="R5964" i="7" s="1"/>
  <c r="P5142" i="7"/>
  <c r="Q5142" i="7" s="1"/>
  <c r="R5142" i="7" s="1"/>
  <c r="P5872" i="7"/>
  <c r="Q5872" i="7" s="1"/>
  <c r="R5872" i="7" s="1"/>
  <c r="P5146" i="7"/>
  <c r="Q5146" i="7" s="1"/>
  <c r="R5146" i="7" s="1"/>
  <c r="P5826" i="7"/>
  <c r="Q5826" i="7" s="1"/>
  <c r="R5826" i="7" s="1"/>
  <c r="P5825" i="7"/>
  <c r="Q5825" i="7" s="1"/>
  <c r="R5825" i="7" s="1"/>
  <c r="P5403" i="7"/>
  <c r="Q5403" i="7" s="1"/>
  <c r="R5403" i="7" s="1"/>
  <c r="P5931" i="7"/>
  <c r="Q5931" i="7" s="1"/>
  <c r="R5931" i="7" s="1"/>
  <c r="P6297" i="7"/>
  <c r="Q6297" i="7" s="1"/>
  <c r="R6297" i="7" s="1"/>
  <c r="P6142" i="7"/>
  <c r="Q6142" i="7" s="1"/>
  <c r="R6142" i="7" s="1"/>
  <c r="P5600" i="7"/>
  <c r="Q5600" i="7" s="1"/>
  <c r="R5600" i="7" s="1"/>
  <c r="P5796" i="7"/>
  <c r="Q5796" i="7" s="1"/>
  <c r="R5796" i="7" s="1"/>
  <c r="P5902" i="7"/>
  <c r="Q5902" i="7" s="1"/>
  <c r="R5902" i="7" s="1"/>
  <c r="P5795" i="7"/>
  <c r="Q5795" i="7" s="1"/>
  <c r="R5795" i="7" s="1"/>
  <c r="P5140" i="7"/>
  <c r="Q5140" i="7" s="1"/>
  <c r="R5140" i="7" s="1"/>
  <c r="P5824" i="7"/>
  <c r="Q5824" i="7" s="1"/>
  <c r="R5824" i="7" s="1"/>
  <c r="P5062" i="7"/>
  <c r="Q5062" i="7" s="1"/>
  <c r="R5062" i="7" s="1"/>
  <c r="P5145" i="7"/>
  <c r="Q5145" i="7" s="1"/>
  <c r="R5145" i="7" s="1"/>
  <c r="P6414" i="7"/>
  <c r="Q6414" i="7" s="1"/>
  <c r="R6414" i="7" s="1"/>
  <c r="P3766" i="7"/>
  <c r="Q3766" i="7" s="1"/>
  <c r="R3766" i="7" s="1"/>
  <c r="P3907" i="7"/>
  <c r="Q3907" i="7" s="1"/>
  <c r="R3907" i="7" s="1"/>
  <c r="P5028" i="7"/>
  <c r="Q5028" i="7" s="1"/>
  <c r="R5028" i="7" s="1"/>
  <c r="P363" i="7"/>
  <c r="Q363" i="7" s="1"/>
  <c r="R363" i="7" s="1"/>
  <c r="P3779" i="7"/>
  <c r="Q3779" i="7" s="1"/>
  <c r="R3779" i="7" s="1"/>
  <c r="P4356" i="7"/>
  <c r="Q4356" i="7" s="1"/>
  <c r="R4356" i="7" s="1"/>
  <c r="P3663" i="7"/>
  <c r="Q3663" i="7" s="1"/>
  <c r="R3663" i="7" s="1"/>
  <c r="P6194" i="7"/>
  <c r="Q6194" i="7" s="1"/>
  <c r="R6194" i="7" s="1"/>
  <c r="P5842" i="7"/>
  <c r="Q5842" i="7" s="1"/>
  <c r="R5842" i="7" s="1"/>
  <c r="P4753" i="7"/>
  <c r="Q4753" i="7" s="1"/>
  <c r="R4753" i="7" s="1"/>
  <c r="J68" i="1"/>
  <c r="O68" i="1"/>
  <c r="J4" i="1"/>
  <c r="O2" i="1"/>
  <c r="J22" i="2" s="1" a="1"/>
  <c r="J22" i="2" s="1"/>
  <c r="L3" i="1"/>
  <c r="O3" i="1" s="1"/>
  <c r="P3" i="1" s="1"/>
  <c r="J2" i="1"/>
  <c r="I22" i="2" s="1" a="1"/>
  <c r="I22" i="2" s="1"/>
  <c r="I5" i="1"/>
  <c r="L4" i="1"/>
  <c r="I69" i="1"/>
  <c r="L69" i="1"/>
  <c r="Q22" i="2" l="1"/>
  <c r="L22" i="2"/>
  <c r="K22" i="2"/>
  <c r="M22" i="2" s="1"/>
  <c r="P22" i="2" s="1"/>
  <c r="O69" i="1"/>
  <c r="J69" i="1"/>
  <c r="P68" i="1"/>
  <c r="P2" i="1"/>
  <c r="O4" i="1"/>
  <c r="P4" i="1" s="1"/>
  <c r="J5" i="1"/>
  <c r="L70" i="1"/>
  <c r="I70" i="1"/>
  <c r="N22" i="2" l="1"/>
  <c r="J70" i="1"/>
  <c r="O70" i="1"/>
  <c r="P69" i="1"/>
  <c r="L75" i="1"/>
  <c r="I75" i="1"/>
  <c r="O75" i="1" l="1"/>
  <c r="J75" i="1"/>
  <c r="P70" i="1"/>
  <c r="I64" i="1"/>
  <c r="L64" i="1"/>
  <c r="I79" i="1"/>
  <c r="L79" i="1"/>
  <c r="J79" i="1" l="1"/>
  <c r="O79" i="1"/>
  <c r="P75" i="1"/>
  <c r="O64" i="1"/>
  <c r="J64" i="1"/>
  <c r="L5" i="1"/>
  <c r="L65" i="1"/>
  <c r="I80" i="1"/>
  <c r="L80" i="1"/>
  <c r="I65" i="1"/>
  <c r="O80" i="1" l="1"/>
  <c r="J80" i="1"/>
  <c r="P79" i="1"/>
  <c r="O65" i="1"/>
  <c r="J65" i="1"/>
  <c r="P64" i="1"/>
  <c r="O5" i="1"/>
  <c r="P5" i="1" s="1"/>
  <c r="L66" i="1"/>
  <c r="I100" i="1"/>
  <c r="L100" i="1"/>
  <c r="I66" i="1"/>
  <c r="J100" i="1" l="1"/>
  <c r="O100" i="1"/>
  <c r="P80" i="1"/>
  <c r="O66" i="1"/>
  <c r="J66" i="1"/>
  <c r="P65" i="1"/>
  <c r="L67" i="1"/>
  <c r="I67" i="1"/>
  <c r="I6" i="1"/>
  <c r="P100" i="1" l="1"/>
  <c r="P66" i="1"/>
  <c r="J67" i="1"/>
  <c r="O67" i="1"/>
  <c r="J6" i="1"/>
  <c r="I140" i="1"/>
  <c r="I7" i="1"/>
  <c r="L140" i="1"/>
  <c r="M140" i="1" l="1"/>
  <c r="Q140" i="1" s="1"/>
  <c r="O8" i="2" s="1" a="1"/>
  <c r="N140" i="1"/>
  <c r="J140" i="1"/>
  <c r="I8" i="2" a="1"/>
  <c r="I8" i="2" s="1"/>
  <c r="K8" i="2" s="1"/>
  <c r="M8" i="2" s="1"/>
  <c r="P67" i="1"/>
  <c r="J7" i="1"/>
  <c r="I8" i="1"/>
  <c r="I9" i="1"/>
  <c r="O140" i="1" l="1"/>
  <c r="L8" i="2"/>
  <c r="Q8" i="2"/>
  <c r="R140" i="1"/>
  <c r="O8" i="2"/>
  <c r="P8" i="2" s="1"/>
  <c r="J8" i="1"/>
  <c r="J9" i="1"/>
  <c r="L9" i="1"/>
  <c r="I10" i="1"/>
  <c r="P140" i="1" l="1"/>
  <c r="J8" i="2" a="1"/>
  <c r="J8" i="2" s="1"/>
  <c r="N8" i="2" s="1"/>
  <c r="O9" i="1"/>
  <c r="P9" i="1" s="1"/>
  <c r="J10" i="1"/>
  <c r="I11" i="1"/>
  <c r="J11" i="1" l="1"/>
  <c r="I12" i="1"/>
  <c r="J12" i="1" l="1"/>
  <c r="I13" i="1"/>
  <c r="L6" i="1"/>
  <c r="O6" i="1" l="1"/>
  <c r="P6" i="1" s="1"/>
  <c r="J13" i="1"/>
  <c r="I14" i="1"/>
  <c r="L7" i="1"/>
  <c r="O7" i="1" l="1"/>
  <c r="P7" i="1" s="1"/>
  <c r="J14" i="1"/>
  <c r="L15" i="1"/>
  <c r="I15" i="1"/>
  <c r="L8" i="1"/>
  <c r="M8" i="1" l="1"/>
  <c r="Q8" i="1" s="1"/>
  <c r="O15" i="2" s="1" a="1"/>
  <c r="O15" i="2" s="1"/>
  <c r="N8" i="1"/>
  <c r="O15" i="1"/>
  <c r="J15" i="1"/>
  <c r="L16" i="1"/>
  <c r="I16" i="1"/>
  <c r="P15" i="1" l="1"/>
  <c r="R8" i="1"/>
  <c r="O8" i="1"/>
  <c r="P8" i="1" s="1"/>
  <c r="J16" i="1"/>
  <c r="O16" i="1"/>
  <c r="L17" i="1"/>
  <c r="I17" i="1"/>
  <c r="L10" i="1"/>
  <c r="P16" i="1" l="1"/>
  <c r="O10" i="1"/>
  <c r="P10" i="1" s="1"/>
  <c r="J17" i="1"/>
  <c r="O17" i="1"/>
  <c r="L18" i="1"/>
  <c r="L11" i="1"/>
  <c r="I18" i="1"/>
  <c r="P17" i="1" l="1"/>
  <c r="O11" i="1"/>
  <c r="P11" i="1" s="1"/>
  <c r="O18" i="1"/>
  <c r="J18" i="1"/>
  <c r="L12" i="1"/>
  <c r="L19" i="1"/>
  <c r="I19" i="1"/>
  <c r="P18" i="1" l="1"/>
  <c r="O12" i="1"/>
  <c r="P12" i="1" s="1"/>
  <c r="O19" i="1"/>
  <c r="J19" i="1"/>
  <c r="L13" i="1"/>
  <c r="I20" i="1"/>
  <c r="L20" i="1"/>
  <c r="P19" i="1" l="1"/>
  <c r="O13" i="1"/>
  <c r="P13" i="1" s="1"/>
  <c r="O20" i="1"/>
  <c r="J20" i="1"/>
  <c r="I21" i="1"/>
  <c r="L14" i="1"/>
  <c r="P20" i="1" l="1"/>
  <c r="O14" i="1"/>
  <c r="P14" i="1" s="1"/>
  <c r="J21" i="1"/>
  <c r="L21" i="1"/>
  <c r="I22" i="1"/>
  <c r="O21" i="1" l="1"/>
  <c r="P21" i="1" s="1"/>
  <c r="J22" i="1"/>
  <c r="I23" i="1"/>
  <c r="I94" i="1"/>
  <c r="L22" i="1"/>
  <c r="L23" i="1"/>
  <c r="J94" i="1" l="1"/>
  <c r="O22" i="1"/>
  <c r="O23" i="1"/>
  <c r="J23" i="1"/>
  <c r="L94" i="1"/>
  <c r="I24" i="1"/>
  <c r="L24" i="1"/>
  <c r="O94" i="1" l="1"/>
  <c r="P22" i="1"/>
  <c r="P23" i="1"/>
  <c r="O24" i="1"/>
  <c r="J24" i="1"/>
  <c r="I25" i="1"/>
  <c r="I134" i="1"/>
  <c r="L25" i="1"/>
  <c r="J134" i="1" l="1"/>
  <c r="I15" i="2" s="1" a="1"/>
  <c r="I15" i="2" s="1"/>
  <c r="P94" i="1"/>
  <c r="P24" i="1"/>
  <c r="O25" i="1"/>
  <c r="J25" i="1"/>
  <c r="I26" i="1"/>
  <c r="L26" i="1"/>
  <c r="L134" i="1"/>
  <c r="Q15" i="2" l="1"/>
  <c r="L15" i="2"/>
  <c r="O134" i="1"/>
  <c r="P25" i="1"/>
  <c r="O26" i="1"/>
  <c r="J26" i="1"/>
  <c r="I27" i="1"/>
  <c r="L27" i="1"/>
  <c r="P134" i="1" l="1"/>
  <c r="J15" i="2" a="1"/>
  <c r="J15" i="2" s="1"/>
  <c r="P26" i="1"/>
  <c r="O27" i="1"/>
  <c r="J27" i="1"/>
  <c r="K15" i="2" l="1"/>
  <c r="M15" i="2" s="1"/>
  <c r="P15" i="2" s="1"/>
  <c r="P27" i="1"/>
  <c r="N15" i="2" l="1"/>
  <c r="I28" i="1" l="1"/>
  <c r="L28" i="1"/>
  <c r="L60" i="1"/>
  <c r="I60" i="1"/>
  <c r="N60" i="1" l="1"/>
  <c r="J60" i="1"/>
  <c r="M60" i="1"/>
  <c r="Q60" i="1" s="1"/>
  <c r="O17" i="2" s="1" a="1"/>
  <c r="O17" i="2" s="1"/>
  <c r="O28" i="1"/>
  <c r="J28" i="1"/>
  <c r="L29" i="1"/>
  <c r="I71" i="1"/>
  <c r="I29" i="1"/>
  <c r="J71" i="1" l="1"/>
  <c r="P28" i="1"/>
  <c r="R60" i="1"/>
  <c r="O60" i="1"/>
  <c r="O29" i="1"/>
  <c r="J29" i="1"/>
  <c r="L71" i="1"/>
  <c r="L30" i="1"/>
  <c r="I30" i="1"/>
  <c r="I84" i="1"/>
  <c r="J84" i="1" l="1"/>
  <c r="O71" i="1"/>
  <c r="P60" i="1"/>
  <c r="P29" i="1"/>
  <c r="O30" i="1"/>
  <c r="J30" i="1"/>
  <c r="L31" i="1"/>
  <c r="L84" i="1"/>
  <c r="I31" i="1"/>
  <c r="O84" i="1" l="1"/>
  <c r="P71" i="1"/>
  <c r="P30" i="1"/>
  <c r="J31" i="1"/>
  <c r="O31" i="1"/>
  <c r="L85" i="1"/>
  <c r="O85" i="1" s="1"/>
  <c r="L32" i="1"/>
  <c r="I32" i="1"/>
  <c r="L96" i="1"/>
  <c r="I121" i="1"/>
  <c r="J121" i="1" l="1"/>
  <c r="O96" i="1"/>
  <c r="P85" i="1"/>
  <c r="P84" i="1"/>
  <c r="P31" i="1"/>
  <c r="O32" i="1"/>
  <c r="J32" i="1"/>
  <c r="L98" i="1"/>
  <c r="I33" i="1"/>
  <c r="L121" i="1"/>
  <c r="L33" i="1"/>
  <c r="O121" i="1" l="1"/>
  <c r="O98" i="1"/>
  <c r="P98" i="1" s="1"/>
  <c r="P96" i="1"/>
  <c r="P32" i="1"/>
  <c r="J33" i="1"/>
  <c r="O33" i="1"/>
  <c r="I34" i="1"/>
  <c r="L34" i="1"/>
  <c r="L99" i="1"/>
  <c r="P121" i="1" l="1"/>
  <c r="O99" i="1"/>
  <c r="P33" i="1"/>
  <c r="O34" i="1"/>
  <c r="J34" i="1"/>
  <c r="L35" i="1"/>
  <c r="I35" i="1"/>
  <c r="I132" i="1"/>
  <c r="L106" i="1"/>
  <c r="J132" i="1" l="1"/>
  <c r="O106" i="1"/>
  <c r="P99" i="1"/>
  <c r="P34" i="1"/>
  <c r="J35" i="1"/>
  <c r="O35" i="1"/>
  <c r="L36" i="1"/>
  <c r="I36" i="1"/>
  <c r="L132" i="1"/>
  <c r="L107" i="1"/>
  <c r="O132" i="1" l="1"/>
  <c r="O107" i="1"/>
  <c r="P106" i="1"/>
  <c r="P35" i="1"/>
  <c r="J36" i="1"/>
  <c r="O36" i="1"/>
  <c r="L37" i="1"/>
  <c r="I37" i="1"/>
  <c r="I17" i="2" l="1" a="1"/>
  <c r="I17" i="2" s="1"/>
  <c r="L17" i="2" s="1"/>
  <c r="P132" i="1"/>
  <c r="P107" i="1"/>
  <c r="P36" i="1"/>
  <c r="J37" i="1"/>
  <c r="O37" i="1"/>
  <c r="L38" i="1"/>
  <c r="I38" i="1"/>
  <c r="Q17" i="2" l="1"/>
  <c r="P37" i="1"/>
  <c r="J38" i="1"/>
  <c r="O38" i="1"/>
  <c r="L39" i="1"/>
  <c r="I39" i="1"/>
  <c r="J17" i="2" l="1" a="1"/>
  <c r="J17" i="2" s="1"/>
  <c r="K17" i="2" s="1"/>
  <c r="M17" i="2" s="1"/>
  <c r="P17" i="2" s="1"/>
  <c r="P38" i="1"/>
  <c r="N39" i="1"/>
  <c r="M39" i="1"/>
  <c r="Q39" i="1" s="1"/>
  <c r="J39" i="1"/>
  <c r="L40" i="1"/>
  <c r="I40" i="1"/>
  <c r="N17" i="2" l="1"/>
  <c r="R39" i="1"/>
  <c r="O39" i="1"/>
  <c r="P39" i="1" s="1"/>
  <c r="J40" i="1"/>
  <c r="O40" i="1"/>
  <c r="L41" i="1"/>
  <c r="I41" i="1"/>
  <c r="I74" i="1"/>
  <c r="L74" i="1"/>
  <c r="J74" i="1" l="1"/>
  <c r="O74" i="1"/>
  <c r="P40" i="1"/>
  <c r="J41" i="1"/>
  <c r="O41" i="1"/>
  <c r="L63" i="1"/>
  <c r="L78" i="1"/>
  <c r="I78" i="1"/>
  <c r="L42" i="1"/>
  <c r="I42" i="1"/>
  <c r="I63" i="1"/>
  <c r="O78" i="1" l="1"/>
  <c r="J78" i="1"/>
  <c r="P74" i="1"/>
  <c r="O63" i="1"/>
  <c r="J63" i="1"/>
  <c r="P41" i="1"/>
  <c r="J42" i="1"/>
  <c r="O42" i="1"/>
  <c r="L90" i="1"/>
  <c r="L43" i="1"/>
  <c r="I43" i="1"/>
  <c r="I81" i="1"/>
  <c r="L81" i="1"/>
  <c r="I90" i="1"/>
  <c r="O90" i="1" l="1"/>
  <c r="J90" i="1"/>
  <c r="P78" i="1"/>
  <c r="J81" i="1"/>
  <c r="O81" i="1"/>
  <c r="P63" i="1"/>
  <c r="P42" i="1"/>
  <c r="J43" i="1"/>
  <c r="O43" i="1"/>
  <c r="I88" i="1"/>
  <c r="I44" i="1"/>
  <c r="I83" i="1"/>
  <c r="L83" i="1"/>
  <c r="I105" i="1"/>
  <c r="L105" i="1"/>
  <c r="L88" i="1"/>
  <c r="L44" i="1"/>
  <c r="J105" i="1" l="1"/>
  <c r="O105" i="1"/>
  <c r="P90" i="1"/>
  <c r="J88" i="1"/>
  <c r="O88" i="1"/>
  <c r="J83" i="1"/>
  <c r="O83" i="1"/>
  <c r="P81" i="1"/>
  <c r="P43" i="1"/>
  <c r="J44" i="1"/>
  <c r="O44" i="1"/>
  <c r="I89" i="1"/>
  <c r="L103" i="1"/>
  <c r="I45" i="1"/>
  <c r="L92" i="1"/>
  <c r="I103" i="1"/>
  <c r="L89" i="1"/>
  <c r="I92" i="1"/>
  <c r="L45" i="1"/>
  <c r="P105" i="1" l="1"/>
  <c r="O103" i="1"/>
  <c r="J103" i="1"/>
  <c r="M92" i="1"/>
  <c r="Q92" i="1" s="1"/>
  <c r="O13" i="2" s="1" a="1"/>
  <c r="O13" i="2" s="1"/>
  <c r="N92" i="1"/>
  <c r="J92" i="1"/>
  <c r="I13" i="2" s="1" a="1"/>
  <c r="I13" i="2" s="1"/>
  <c r="O89" i="1"/>
  <c r="J89" i="1"/>
  <c r="P88" i="1"/>
  <c r="P83" i="1"/>
  <c r="P44" i="1"/>
  <c r="N45" i="1"/>
  <c r="M45" i="1"/>
  <c r="Q45" i="1" s="1"/>
  <c r="J45" i="1"/>
  <c r="I104" i="1"/>
  <c r="I46" i="1"/>
  <c r="L46" i="1"/>
  <c r="L72" i="1"/>
  <c r="L104" i="1"/>
  <c r="I72" i="1"/>
  <c r="I49" i="1"/>
  <c r="Q13" i="2" l="1"/>
  <c r="L13" i="2"/>
  <c r="K13" i="2"/>
  <c r="M13" i="2" s="1"/>
  <c r="P13" i="2" s="1"/>
  <c r="O104" i="1"/>
  <c r="J104" i="1"/>
  <c r="P103" i="1"/>
  <c r="O92" i="1"/>
  <c r="J13" i="2" s="1" a="1"/>
  <c r="J13" i="2" s="1"/>
  <c r="N13" i="2" s="1"/>
  <c r="R92" i="1"/>
  <c r="P89" i="1"/>
  <c r="J72" i="1"/>
  <c r="O72" i="1"/>
  <c r="J49" i="1"/>
  <c r="R45" i="1"/>
  <c r="O45" i="1"/>
  <c r="P45" i="1" s="1"/>
  <c r="J46" i="1"/>
  <c r="O46" i="1"/>
  <c r="L47" i="1"/>
  <c r="I47" i="1"/>
  <c r="I87" i="1"/>
  <c r="L87" i="1"/>
  <c r="L49" i="1"/>
  <c r="P104" i="1" l="1"/>
  <c r="P92" i="1"/>
  <c r="O87" i="1"/>
  <c r="J87" i="1"/>
  <c r="P72" i="1"/>
  <c r="P46" i="1"/>
  <c r="M49" i="1"/>
  <c r="Q49" i="1" s="1"/>
  <c r="N49" i="1"/>
  <c r="J47" i="1"/>
  <c r="O47" i="1"/>
  <c r="L91" i="1"/>
  <c r="I48" i="1"/>
  <c r="L48" i="1"/>
  <c r="I91" i="1"/>
  <c r="R49" i="1" l="1"/>
  <c r="J91" i="1"/>
  <c r="O91" i="1"/>
  <c r="P87" i="1"/>
  <c r="P47" i="1"/>
  <c r="O49" i="1"/>
  <c r="P49" i="1" s="1"/>
  <c r="J48" i="1"/>
  <c r="O48" i="1"/>
  <c r="P91" i="1" l="1"/>
  <c r="P48" i="1"/>
  <c r="L50" i="1"/>
  <c r="I50" i="1"/>
  <c r="I102" i="1"/>
  <c r="L102" i="1"/>
  <c r="J102" i="1" l="1"/>
  <c r="O102" i="1"/>
  <c r="J50" i="1"/>
  <c r="O50" i="1"/>
  <c r="I51" i="1"/>
  <c r="I109" i="1"/>
  <c r="L51" i="1"/>
  <c r="L109" i="1"/>
  <c r="O109" i="1" l="1"/>
  <c r="J109" i="1"/>
  <c r="P102" i="1"/>
  <c r="P50" i="1"/>
  <c r="J51" i="1"/>
  <c r="I16" i="2" s="1" a="1"/>
  <c r="I16" i="2" s="1"/>
  <c r="N51" i="1"/>
  <c r="M51" i="1"/>
  <c r="Q51" i="1" s="1"/>
  <c r="O16" i="2" s="1" a="1"/>
  <c r="O16" i="2" s="1"/>
  <c r="L52" i="1"/>
  <c r="I52" i="1"/>
  <c r="Q16" i="2" l="1"/>
  <c r="L16" i="2"/>
  <c r="K16" i="2"/>
  <c r="M16" i="2" s="1"/>
  <c r="P16" i="2" s="1"/>
  <c r="P109" i="1"/>
  <c r="R51" i="1"/>
  <c r="O51" i="1"/>
  <c r="J52" i="1"/>
  <c r="O52" i="1"/>
  <c r="I53" i="1"/>
  <c r="I76" i="1"/>
  <c r="L76" i="1"/>
  <c r="L53" i="1"/>
  <c r="P51" i="1" l="1"/>
  <c r="J16" i="2" a="1"/>
  <c r="J16" i="2" s="1"/>
  <c r="N16" i="2" s="1"/>
  <c r="M76" i="1"/>
  <c r="Q76" i="1" s="1"/>
  <c r="N76" i="1"/>
  <c r="J76" i="1"/>
  <c r="P52" i="1"/>
  <c r="J53" i="1"/>
  <c r="O53" i="1"/>
  <c r="I54" i="1"/>
  <c r="L54" i="1"/>
  <c r="L116" i="1"/>
  <c r="I77" i="1"/>
  <c r="O116" i="1" l="1"/>
  <c r="J77" i="1"/>
  <c r="I11" i="2" s="1" a="1"/>
  <c r="I11" i="2" s="1"/>
  <c r="R76" i="1"/>
  <c r="O76" i="1"/>
  <c r="P53" i="1"/>
  <c r="J54" i="1"/>
  <c r="O54" i="1"/>
  <c r="L126" i="1"/>
  <c r="I55" i="1"/>
  <c r="L117" i="1"/>
  <c r="L55" i="1"/>
  <c r="L77" i="1"/>
  <c r="Q11" i="2" l="1"/>
  <c r="L11" i="2"/>
  <c r="O126" i="1"/>
  <c r="O117" i="1"/>
  <c r="M77" i="1"/>
  <c r="Q77" i="1" s="1"/>
  <c r="N77" i="1"/>
  <c r="P76" i="1"/>
  <c r="P54" i="1"/>
  <c r="J55" i="1"/>
  <c r="O55" i="1"/>
  <c r="L82" i="1"/>
  <c r="I82" i="1"/>
  <c r="L127" i="1"/>
  <c r="I62" i="1"/>
  <c r="L56" i="1"/>
  <c r="L113" i="1"/>
  <c r="L62" i="1"/>
  <c r="L129" i="1"/>
  <c r="I56" i="1"/>
  <c r="L111" i="1"/>
  <c r="L110" i="1"/>
  <c r="L118" i="1"/>
  <c r="O129" i="1" l="1"/>
  <c r="O127" i="1"/>
  <c r="O118" i="1"/>
  <c r="O113" i="1"/>
  <c r="O111" i="1"/>
  <c r="O110" i="1"/>
  <c r="J2" i="2" s="1" a="1"/>
  <c r="J2" i="2" s="1"/>
  <c r="J9" i="2" a="1"/>
  <c r="J9" i="2" s="1"/>
  <c r="J82" i="1"/>
  <c r="O82" i="1"/>
  <c r="R77" i="1"/>
  <c r="O77" i="1"/>
  <c r="J11" i="2" s="1" a="1"/>
  <c r="J11" i="2" s="1"/>
  <c r="O62" i="1"/>
  <c r="J62" i="1"/>
  <c r="P55" i="1"/>
  <c r="M56" i="1"/>
  <c r="Q56" i="1" s="1"/>
  <c r="N56" i="1"/>
  <c r="J56" i="1"/>
  <c r="I61" i="1"/>
  <c r="L57" i="1"/>
  <c r="L128" i="1"/>
  <c r="L93" i="1"/>
  <c r="L120" i="1"/>
  <c r="L115" i="1"/>
  <c r="I93" i="1"/>
  <c r="L114" i="1"/>
  <c r="L130" i="1"/>
  <c r="L122" i="1"/>
  <c r="I120" i="1"/>
  <c r="I57" i="1"/>
  <c r="K11" i="2" l="1"/>
  <c r="M11" i="2" s="1"/>
  <c r="N11" i="2" s="1"/>
  <c r="O130" i="1"/>
  <c r="O128" i="1"/>
  <c r="O122" i="1"/>
  <c r="J120" i="1"/>
  <c r="I10" i="2" s="1" a="1"/>
  <c r="I10" i="2" s="1"/>
  <c r="N120" i="1"/>
  <c r="M120" i="1"/>
  <c r="Q120" i="1" s="1"/>
  <c r="O114" i="1"/>
  <c r="O115" i="1"/>
  <c r="J93" i="1"/>
  <c r="O93" i="1"/>
  <c r="P82" i="1"/>
  <c r="P77" i="1"/>
  <c r="P62" i="1"/>
  <c r="J61" i="1"/>
  <c r="I3" i="2" s="1" a="1"/>
  <c r="I3" i="2" s="1"/>
  <c r="O56" i="1"/>
  <c r="P56" i="1" s="1"/>
  <c r="R56" i="1"/>
  <c r="N57" i="1"/>
  <c r="J57" i="1"/>
  <c r="M57" i="1"/>
  <c r="Q57" i="1" s="1"/>
  <c r="I95" i="1"/>
  <c r="L95" i="1"/>
  <c r="I58" i="1"/>
  <c r="L124" i="1"/>
  <c r="L125" i="1"/>
  <c r="L61" i="1"/>
  <c r="L138" i="1"/>
  <c r="L131" i="1"/>
  <c r="L133" i="1"/>
  <c r="Q3" i="2" l="1"/>
  <c r="L3" i="2"/>
  <c r="K3" i="2"/>
  <c r="M3" i="2" s="1"/>
  <c r="O10" i="2" a="1"/>
  <c r="O10" i="2" s="1"/>
  <c r="O11" i="2" a="1"/>
  <c r="O11" i="2" s="1"/>
  <c r="P11" i="2" s="1"/>
  <c r="Q10" i="2"/>
  <c r="L10" i="2"/>
  <c r="K10" i="2"/>
  <c r="M10" i="2" s="1"/>
  <c r="O138" i="1"/>
  <c r="O133" i="1"/>
  <c r="J6" i="2" s="1" a="1"/>
  <c r="J6" i="2" s="1"/>
  <c r="O131" i="1"/>
  <c r="O125" i="1"/>
  <c r="O124" i="1"/>
  <c r="O120" i="1"/>
  <c r="J10" i="2" s="1" a="1"/>
  <c r="J10" i="2" s="1"/>
  <c r="N10" i="2" s="1"/>
  <c r="R120" i="1"/>
  <c r="J95" i="1"/>
  <c r="O95" i="1"/>
  <c r="P93" i="1"/>
  <c r="M61" i="1"/>
  <c r="Q61" i="1" s="1"/>
  <c r="O3" i="2" s="1" a="1"/>
  <c r="O3" i="2" s="1"/>
  <c r="N61" i="1"/>
  <c r="R57" i="1"/>
  <c r="O57" i="1"/>
  <c r="P57" i="1" s="1"/>
  <c r="J58" i="1"/>
  <c r="L59" i="1"/>
  <c r="I108" i="1"/>
  <c r="L58" i="1"/>
  <c r="I97" i="1"/>
  <c r="I59" i="1"/>
  <c r="L97" i="1"/>
  <c r="L139" i="1"/>
  <c r="P10" i="2" l="1"/>
  <c r="P3" i="2"/>
  <c r="O139" i="1"/>
  <c r="P120" i="1"/>
  <c r="J108" i="1"/>
  <c r="P95" i="1"/>
  <c r="O97" i="1"/>
  <c r="J97" i="1"/>
  <c r="O61" i="1"/>
  <c r="R61" i="1"/>
  <c r="N59" i="1"/>
  <c r="J59" i="1"/>
  <c r="I4" i="2" s="1" a="1"/>
  <c r="I4" i="2" s="1"/>
  <c r="M59" i="1"/>
  <c r="Q59" i="1" s="1"/>
  <c r="O4" i="2" s="1" a="1"/>
  <c r="O4" i="2" s="1"/>
  <c r="M58" i="1"/>
  <c r="Q58" i="1" s="1"/>
  <c r="O14" i="2" s="1" a="1"/>
  <c r="O14" i="2" s="1"/>
  <c r="N58" i="1"/>
  <c r="L136" i="1"/>
  <c r="I123" i="1"/>
  <c r="L123" i="1"/>
  <c r="J23" i="2" l="1" a="1"/>
  <c r="J23" i="2" s="1"/>
  <c r="Q4" i="2"/>
  <c r="L4" i="2"/>
  <c r="K4" i="2"/>
  <c r="M4" i="2" s="1"/>
  <c r="P4" i="2" s="1"/>
  <c r="P61" i="1"/>
  <c r="J3" i="2" a="1"/>
  <c r="J3" i="2" s="1"/>
  <c r="N3" i="2" s="1"/>
  <c r="O136" i="1"/>
  <c r="J123" i="1"/>
  <c r="O123" i="1"/>
  <c r="P97" i="1"/>
  <c r="O59" i="1"/>
  <c r="R59" i="1"/>
  <c r="R58" i="1"/>
  <c r="O58" i="1"/>
  <c r="L137" i="1"/>
  <c r="L135" i="1"/>
  <c r="L108" i="1"/>
  <c r="I12" i="2" l="1" a="1"/>
  <c r="I12" i="2" s="1"/>
  <c r="Q12" i="2" s="1"/>
  <c r="J12" i="2" a="1"/>
  <c r="J12" i="2" s="1"/>
  <c r="J21" i="2" a="1"/>
  <c r="J21" i="2" s="1"/>
  <c r="P59" i="1"/>
  <c r="J4" i="2" a="1"/>
  <c r="J4" i="2" s="1"/>
  <c r="N4" i="2" s="1"/>
  <c r="O135" i="1"/>
  <c r="O137" i="1"/>
  <c r="P123" i="1"/>
  <c r="O108" i="1"/>
  <c r="P58" i="1"/>
  <c r="L142" i="1"/>
  <c r="K12" i="2" l="1"/>
  <c r="M12" i="2" s="1"/>
  <c r="P12" i="2" s="1"/>
  <c r="L12" i="2"/>
  <c r="O142" i="1"/>
  <c r="P108" i="1"/>
  <c r="L112" i="1"/>
  <c r="I116" i="1"/>
  <c r="N12" i="2" l="1"/>
  <c r="J19" i="2" a="1"/>
  <c r="J19" i="2" s="1"/>
  <c r="J116" i="1"/>
  <c r="O112" i="1"/>
  <c r="J14" i="2" s="1" a="1"/>
  <c r="J14" i="2" s="1"/>
  <c r="I117" i="1"/>
  <c r="I126" i="1"/>
  <c r="J20" i="2" l="1" a="1"/>
  <c r="J20" i="2" s="1"/>
  <c r="J18" i="2" a="1"/>
  <c r="J18" i="2" s="1"/>
  <c r="J126" i="1"/>
  <c r="P116" i="1"/>
  <c r="J117" i="1"/>
  <c r="I127" i="1"/>
  <c r="I118" i="1"/>
  <c r="I110" i="1"/>
  <c r="I129" i="1"/>
  <c r="J129" i="1" l="1"/>
  <c r="J127" i="1"/>
  <c r="P126" i="1"/>
  <c r="P117" i="1"/>
  <c r="J118" i="1"/>
  <c r="J110" i="1"/>
  <c r="I2" i="2" s="1" a="1"/>
  <c r="I2" i="2" s="1"/>
  <c r="I9" i="2" a="1"/>
  <c r="I9" i="2" s="1"/>
  <c r="I128" i="1"/>
  <c r="I111" i="1"/>
  <c r="I130" i="1"/>
  <c r="Q9" i="2" l="1"/>
  <c r="L9" i="2"/>
  <c r="K9" i="2"/>
  <c r="M9" i="2" s="1"/>
  <c r="Q2" i="2"/>
  <c r="L2" i="2"/>
  <c r="K2" i="2"/>
  <c r="M2" i="2" s="1"/>
  <c r="P129" i="1"/>
  <c r="J130" i="1"/>
  <c r="J128" i="1"/>
  <c r="P127" i="1"/>
  <c r="P118" i="1"/>
  <c r="J111" i="1"/>
  <c r="P110" i="1"/>
  <c r="I138" i="1"/>
  <c r="I131" i="1"/>
  <c r="I122" i="1"/>
  <c r="I112" i="1"/>
  <c r="P9" i="2" l="1"/>
  <c r="N9" i="2"/>
  <c r="P2" i="2"/>
  <c r="N2" i="2"/>
  <c r="J138" i="1"/>
  <c r="P130" i="1"/>
  <c r="J131" i="1"/>
  <c r="P128" i="1"/>
  <c r="J122" i="1"/>
  <c r="J112" i="1"/>
  <c r="I14" i="2" s="1" a="1"/>
  <c r="I14" i="2" s="1"/>
  <c r="P111" i="1"/>
  <c r="I139" i="1"/>
  <c r="I114" i="1"/>
  <c r="I133" i="1"/>
  <c r="I113" i="1"/>
  <c r="Q14" i="2" l="1"/>
  <c r="L14" i="2"/>
  <c r="K14" i="2"/>
  <c r="M14" i="2" s="1"/>
  <c r="P138" i="1"/>
  <c r="J139" i="1"/>
  <c r="J133" i="1"/>
  <c r="I6" i="2" s="1" a="1"/>
  <c r="I6" i="2" s="1"/>
  <c r="P122" i="1"/>
  <c r="P131" i="1"/>
  <c r="J114" i="1"/>
  <c r="J113" i="1"/>
  <c r="P112" i="1"/>
  <c r="I136" i="1"/>
  <c r="I124" i="1"/>
  <c r="I115" i="1"/>
  <c r="I23" i="2" l="1" a="1"/>
  <c r="I23" i="2" s="1"/>
  <c r="L23" i="2" s="1"/>
  <c r="P14" i="2"/>
  <c r="N14" i="2"/>
  <c r="Q6" i="2"/>
  <c r="L6" i="2"/>
  <c r="K6" i="2"/>
  <c r="M6" i="2" s="1"/>
  <c r="P139" i="1"/>
  <c r="J136" i="1"/>
  <c r="P133" i="1"/>
  <c r="J124" i="1"/>
  <c r="P114" i="1"/>
  <c r="J115" i="1"/>
  <c r="P113" i="1"/>
  <c r="I125" i="1"/>
  <c r="I21" i="2" l="1" a="1"/>
  <c r="I21" i="2" s="1"/>
  <c r="Q23" i="2"/>
  <c r="K23" i="2"/>
  <c r="M23" i="2" s="1"/>
  <c r="N23" i="2" s="1"/>
  <c r="P6" i="2"/>
  <c r="N6" i="2"/>
  <c r="P136" i="1"/>
  <c r="J125" i="1"/>
  <c r="P124" i="1"/>
  <c r="P115" i="1"/>
  <c r="K21" i="2" l="1"/>
  <c r="M21" i="2" s="1"/>
  <c r="Q21" i="2"/>
  <c r="L21" i="2"/>
  <c r="P23" i="2"/>
  <c r="P125" i="1"/>
  <c r="I137" i="1"/>
  <c r="P21" i="2" l="1"/>
  <c r="N21" i="2"/>
  <c r="I19" i="2" a="1"/>
  <c r="I19" i="2" s="1"/>
  <c r="J137" i="1"/>
  <c r="I135" i="1"/>
  <c r="I142" i="1"/>
  <c r="L19" i="2" l="1"/>
  <c r="Q19" i="2"/>
  <c r="K19" i="2"/>
  <c r="M19" i="2" s="1"/>
  <c r="J142" i="1"/>
  <c r="P137" i="1"/>
  <c r="J135" i="1"/>
  <c r="P142" i="1" l="1"/>
  <c r="P19" i="2"/>
  <c r="N19" i="2"/>
  <c r="P135" i="1"/>
  <c r="I20" i="2" l="1" a="1"/>
  <c r="I20" i="2" s="1"/>
  <c r="Q20" i="2" l="1"/>
  <c r="K20" i="2"/>
  <c r="M20" i="2" s="1"/>
  <c r="L20" i="2"/>
  <c r="I18" i="2" a="1"/>
  <c r="I18" i="2" s="1"/>
  <c r="L18" i="2" l="1"/>
  <c r="Q18" i="2"/>
  <c r="K18" i="2"/>
  <c r="M18" i="2" s="1"/>
  <c r="N20" i="2"/>
  <c r="P20" i="2"/>
  <c r="N18" i="2" l="1"/>
  <c r="P18" i="2"/>
</calcChain>
</file>

<file path=xl/connections.xml><?xml version="1.0" encoding="utf-8"?>
<connections xmlns="http://schemas.openxmlformats.org/spreadsheetml/2006/main">
  <connection id="1" name="Connection" type="4" refreshedVersion="5" background="1" saveData="1">
    <webPr sourceData="1" parsePre="1" consecutive="1" xl2000="1" url="http://portal.amfiindia.com/spages/NAV1.txt"/>
  </connection>
  <connection id="2" odcFile="C:\Users\Puneet\Documents\My Data Sources\MSNMONEYCENTRAL.IQY" interval="15" name="MSNMONEYCENTRAL1" type="4" refreshedVersion="5" background="1" refreshOnLoad="1" saveData="1">
    <webPr parsePre="1" consecutive="1" xl2000="1" url="http://www.msn.com/en-in/money/quoteslookup?SYMBOL=[&quot;QUOTE&quot;,&quot;Enter stock, fund or other MSN MoneyCentral Investor symbols separated by commas.&quot;]" htmlFormat="all"/>
    <parameters count="1">
      <parameter name="QUOTE" parameterType="cell" cell="'Stock Summary'!C2:C97"/>
    </parameters>
  </connection>
</connections>
</file>

<file path=xl/sharedStrings.xml><?xml version="1.0" encoding="utf-8"?>
<sst xmlns="http://schemas.openxmlformats.org/spreadsheetml/2006/main" count="12932" uniqueCount="11817">
  <si>
    <t>Date</t>
  </si>
  <si>
    <t>Stock</t>
  </si>
  <si>
    <t>Transacted Units</t>
  </si>
  <si>
    <t>Transacted Price (per unit)</t>
  </si>
  <si>
    <t>Fees</t>
  </si>
  <si>
    <t>Stock Split Ratio</t>
  </si>
  <si>
    <t>Prev Row</t>
  </si>
  <si>
    <t>Previous Units</t>
  </si>
  <si>
    <t>Cumulative Units</t>
  </si>
  <si>
    <t>Transacted Value</t>
  </si>
  <si>
    <t>Previous Cost</t>
  </si>
  <si>
    <t>Cost of Transaction</t>
  </si>
  <si>
    <t>Cost of Transaction (per unit)</t>
  </si>
  <si>
    <t>Cumulative Cost</t>
  </si>
  <si>
    <t>Gains/Losses from Sale</t>
  </si>
  <si>
    <t>Yield on Transaction</t>
  </si>
  <si>
    <t>Cash Flow</t>
  </si>
  <si>
    <t>Remarks</t>
  </si>
  <si>
    <t>Buy</t>
  </si>
  <si>
    <t>Axis Bank</t>
  </si>
  <si>
    <t>Sell</t>
  </si>
  <si>
    <t>Transaction Type</t>
  </si>
  <si>
    <t>Split</t>
  </si>
  <si>
    <t>Category</t>
  </si>
  <si>
    <t>Stock Name</t>
  </si>
  <si>
    <t>Manual Price</t>
  </si>
  <si>
    <t>Last Price</t>
  </si>
  <si>
    <t>Units</t>
  </si>
  <si>
    <t>Cost</t>
  </si>
  <si>
    <t>Unrealised Gain/Loss</t>
  </si>
  <si>
    <t>Unrealised Gain/Loss (%)</t>
  </si>
  <si>
    <t>Realised Gain/Loss</t>
  </si>
  <si>
    <t>Total Gain/Loss</t>
  </si>
  <si>
    <t>MSN Symbol</t>
  </si>
  <si>
    <t>MSN Price</t>
  </si>
  <si>
    <t>Equity</t>
  </si>
  <si>
    <t>Input you data into yellow cells</t>
  </si>
  <si>
    <t>The blue cells are calculation cells, don't change them</t>
  </si>
  <si>
    <t>HDFC Mid-Cap Opportunities Fund - Regular</t>
  </si>
  <si>
    <t>State Bank of India</t>
  </si>
  <si>
    <t>Tata Motors - DVR</t>
  </si>
  <si>
    <t>Sun Pharma</t>
  </si>
  <si>
    <t>Bharat Heavy Electronics</t>
  </si>
  <si>
    <t>Larsen &amp; Toubro Infotech</t>
  </si>
  <si>
    <t>Axis Long Term Equity</t>
  </si>
  <si>
    <t xml:space="preserve">SBI Magnum Midcap </t>
  </si>
  <si>
    <t>HDFC Mid-Cap Opportunities Fund - Direct</t>
  </si>
  <si>
    <t>Jubiliant Foodworks</t>
  </si>
  <si>
    <t>Mahindra &amp; Mahindra</t>
  </si>
  <si>
    <t>Birla Sun Life Front Line Equity</t>
  </si>
  <si>
    <t>Mahanagar Gas</t>
  </si>
  <si>
    <t>Tata Elxsi</t>
  </si>
  <si>
    <t>Mutual Fund</t>
  </si>
  <si>
    <t>Selling Price</t>
  </si>
  <si>
    <t>Cost  (Per Unit)</t>
  </si>
  <si>
    <t>Add all your transactions in the "Transactions Sheet"</t>
  </si>
  <si>
    <t>In "Transaction Type" column select from the drop down</t>
  </si>
  <si>
    <t>In the "Stock Summary" sheet use the same name for the stock as used in the "Transaction" sheet.</t>
  </si>
  <si>
    <t>The "Current Holding Summary" gives the summary of the stock which you are currently holding.</t>
  </si>
  <si>
    <t>In the "MSN_Money" tab you can edit the parameters in connection properties to fetch the last traded price of the stock from MSN Money.</t>
  </si>
  <si>
    <t>Cumulative Cost per Unit</t>
  </si>
  <si>
    <t>Holding Status</t>
  </si>
  <si>
    <t>Dabur India</t>
  </si>
  <si>
    <t>Equity Total</t>
  </si>
  <si>
    <t>Mutual Fund Total</t>
  </si>
  <si>
    <t>Cost/unit</t>
  </si>
  <si>
    <t>LTP</t>
  </si>
  <si>
    <t>Total Cost</t>
  </si>
  <si>
    <t>Total Selling Price</t>
  </si>
  <si>
    <t>Stock Quotes Provided by MSN Money</t>
  </si>
  <si>
    <t xml:space="preserve">Click here to visit MSN Money </t>
  </si>
  <si>
    <t>MSN Money Home</t>
  </si>
  <si>
    <t xml:space="preserve">Microsoft Office Tools on the Web </t>
  </si>
  <si>
    <t>Discover MSN Money's tools, columns, and more!</t>
  </si>
  <si>
    <t>Get the latest from Microsoft Office</t>
  </si>
  <si>
    <t>DATA PROVIDERS</t>
  </si>
  <si>
    <t>Fundamental company data and historical chart data provided by Morningstar Inc. Real-time index quotes and delayed quotes supplied by Morningstar Inc. Quotes delayed by up to 15 minutes, except where indicated otherwise. Fund summary, fund performance and dividend data provided by Morningstar Inc. Analyst recommendations provided by Zacks Investment Research. IPO data provided by Hoover's Inc. Index membership data provided by Morningstar Inc.</t>
  </si>
  <si>
    <t>AXISBANK</t>
  </si>
  <si>
    <t>BHEL</t>
  </si>
  <si>
    <t>SBIN</t>
  </si>
  <si>
    <t>TATAMTRDVR</t>
  </si>
  <si>
    <t>HDFC Bank</t>
  </si>
  <si>
    <t>Scheme Code;ISIN Div Payout/ ISIN Growth;ISIN Div Reinvestment;Scheme Name;Net Asset Value;Repurchase Price;Sale Price;Date</t>
  </si>
  <si>
    <t>Scheme Code</t>
  </si>
  <si>
    <t>Offset Code 1</t>
  </si>
  <si>
    <t>ISIN Div Payout/ ISIN Growth</t>
  </si>
  <si>
    <t>Offset Code 2</t>
  </si>
  <si>
    <t>ISIN Div Reinvestment</t>
  </si>
  <si>
    <t>Offset Code 3</t>
  </si>
  <si>
    <t>Scheme Name</t>
  </si>
  <si>
    <t>Offset Code 4</t>
  </si>
  <si>
    <t>Net Asset Value</t>
  </si>
  <si>
    <t>Offset Code 5</t>
  </si>
  <si>
    <t>Repurchase Price</t>
  </si>
  <si>
    <t>Offset Code 6</t>
  </si>
  <si>
    <t>Sale Price</t>
  </si>
  <si>
    <t>Offset Code 7</t>
  </si>
  <si>
    <t xml:space="preserve"> </t>
  </si>
  <si>
    <t>Open Ended Schemes(Balanced)</t>
  </si>
  <si>
    <t>Axis Mutual Fund</t>
  </si>
  <si>
    <t>Baroda Pioneer Mutual Fund</t>
  </si>
  <si>
    <t>Birla Sun Life Mutual Fund</t>
  </si>
  <si>
    <t>BOI AXA Mutual Fund</t>
  </si>
  <si>
    <t>Canara Robeco Mutual Fund</t>
  </si>
  <si>
    <t>DSP BlackRock Mutual Fund</t>
  </si>
  <si>
    <t>Escorts Mutual Fund</t>
  </si>
  <si>
    <t>Franklin Templeton Mutual Fund</t>
  </si>
  <si>
    <t>HDFC Mutual Fund</t>
  </si>
  <si>
    <t>ICICI Prudential Mutual Fund</t>
  </si>
  <si>
    <t>JM Financial Mutual Fund</t>
  </si>
  <si>
    <t>Kotak Mahindra Mutual Fund</t>
  </si>
  <si>
    <t>LIC Mutual Fund</t>
  </si>
  <si>
    <t>PRINCIPAL Mutual Fund</t>
  </si>
  <si>
    <t>Reliance Mutual Fund</t>
  </si>
  <si>
    <t>SBI Mutual Fund</t>
  </si>
  <si>
    <t>Sundaram Mutual Fund</t>
  </si>
  <si>
    <t>111924;INF903J01751;INF903J01769;Sundaram Balanced Fund - Institutional Dividend Option;14.2258;14.0835;14.2258;05-May-2016</t>
  </si>
  <si>
    <t>Tata Mutual Fund</t>
  </si>
  <si>
    <t>UTI Mutual Fund</t>
  </si>
  <si>
    <t>101662;-;-;UTI - Variable Investment Scheme-Growth Option;17.3822;17.3822;17.3822;30-Mar-2011</t>
  </si>
  <si>
    <t>101661;-;-;UTI - Variable Investment Scheme-Income Option;13.0672;13.0672;13.0672;30-Mar-2011</t>
  </si>
  <si>
    <t>Open Ended Schemes(ELSS)</t>
  </si>
  <si>
    <t>BNP Paribas Mutual Fund</t>
  </si>
  <si>
    <t>DHFL Pramerica Mutual Fund</t>
  </si>
  <si>
    <t>Edelweiss Mutual Fund</t>
  </si>
  <si>
    <t>HSBC Mutual Fund</t>
  </si>
  <si>
    <t>IDBI Mutual Fund</t>
  </si>
  <si>
    <t>IDFC Mutual Fund</t>
  </si>
  <si>
    <t>Invesco Mutual Fund</t>
  </si>
  <si>
    <t>L&amp;T Mutual Fund</t>
  </si>
  <si>
    <t>Mirae Asset Mutual Fund</t>
  </si>
  <si>
    <t>Motilal Oswal Mutual Fund</t>
  </si>
  <si>
    <t>Peerless Mutual Fund</t>
  </si>
  <si>
    <t>Quantum Mutual Fund</t>
  </si>
  <si>
    <t>Sahara Mutual Fund</t>
  </si>
  <si>
    <t>Taurus Mutual Fund</t>
  </si>
  <si>
    <t>Open Ended Schemes(Floating Rate)</t>
  </si>
  <si>
    <t>101358;INF090I01BX5;-;Franklin India Savings Plus Fund - Institutional Option - Growth;0.0000;0.0000;0.0000;07-Sep-2015</t>
  </si>
  <si>
    <t>102507;-;-;OLD-SBI Magnum Income Fund - F R P - Long Term - Inst. (G);N.A.;N.A.;N.A.;05-Jun-2015</t>
  </si>
  <si>
    <t>102154;INF277K01DM3;INF277K01493;Tata Floating Rate Fund - Regular Plan- Dividend;1022.9247;1022.9247;1022.9247;17-Nov-2015</t>
  </si>
  <si>
    <t>Open Ended Schemes(Fund of Funds - Domestic)</t>
  </si>
  <si>
    <t>131902;INF084M01DZ1;INF084M01EA2;Birla Sun Life 5 Star Multi Manager FoF Scheme - Direct Plan - Dividend Option;9.4445;9.4445;9.4445;14-Jan-2016</t>
  </si>
  <si>
    <t>131901;INF084M01DY4;-;Birla Sun Life 5 Star Multi Manager FoF Scheme - Direct Plan - Growth Option;25.2336;24.9813;25.2336;05-Feb-2016</t>
  </si>
  <si>
    <t>131900;INF084M01AR4;INF084M01AS2;Birla Sun Life 5 Star Multi Manager FoF Scheme - Regular Plan - Dividend Option;21.6182;21.4020;21.6182;05-Feb-2016</t>
  </si>
  <si>
    <t>131899;INF084M01AQ6;-;Birla Sun Life 5 Star Multi Manager FoF Scheme - Regular Plan - Growth Option;24.9948;24.7449;24.9948;05-Feb-2016</t>
  </si>
  <si>
    <t>119492;INF209K01S12;-;Birla Sun Life Asset Allocation - Aggressive Plan - Dividend - Direct Plan;46.1354;46.1354;46.1354;05-Feb-2016</t>
  </si>
  <si>
    <t>119493;INF209K01YA7;-;Birla Sun Life Asset Allocation - Aggressive Plan - Growth - Direct Plan;50.8182;50.8182;50.8182;05-Feb-2016</t>
  </si>
  <si>
    <t>119491;INF209KA1LF7;-;Birla Sun Life Asset Allocation - Moderate Plan - Dividend - Direct Plan;43.1857;43.1857;43.1857;05-Feb-2016</t>
  </si>
  <si>
    <t>119495;INF209K01YC3;-;Birla Sun Life Asset Allocation - Moderate Plan - Growth - Direct Plan;43.2109;43.2109;43.2109;05-Feb-2016</t>
  </si>
  <si>
    <t>102184;INF209K01AR1;INF209K01DU9;Birla Sun Life Asset Allocation Fund-Aggressive Plan-Dividend Plan;46.1821;46.1821;46.1821;05-Feb-2016</t>
  </si>
  <si>
    <t>102185;INF209K01AS9;-;Birla Sun Life Asset Allocation Fund-Aggressive Plan-Growth Plan;50.8213;50.8213;50.8213;05-Feb-2016</t>
  </si>
  <si>
    <t>102188;INF209K01AV3;INF209K01DW5;Birla Sun Life Asset Allocation Fund-Conservative Plan-Dividend Plan;30.4344;30.4344;30.4344;05-Feb-2016</t>
  </si>
  <si>
    <t>102189;INF209K01AW1;-;Birla Sun Life Asset Allocation Fund-Conservative Plan-Growth Plan;30.4344;30.4344;30.4344;05-Feb-2016</t>
  </si>
  <si>
    <t>102186;INF209K01AT7;INF209K01DV7;Birla Sun Life Asset Allocation Fund-Moderate Plan-Dividend Plan;43.1861;43.1861;43.1861;05-Feb-2016</t>
  </si>
  <si>
    <t>102187;INF209K01AU5;-;Birla Sun Life Asset Allocation Fund-Moderate Plan-Growth Plan;43.1857;43.1857;43.1857;05-Feb-2016</t>
  </si>
  <si>
    <t>119494;-;INF209K01YD1;Birla Sun Life Asset Allocation-Conservative Plan - Dividend - Direct Plan;12.4014;12.4014;12.4014;05-Feb-2016</t>
  </si>
  <si>
    <t>119490;INF209K01YE9;-;Birla Sun Life Asset Allocation-Conservative Plan - Growth - Direct Plan;30.4308;30.4308;30.4308;05-Feb-2016</t>
  </si>
  <si>
    <t>129194;INF336L01II2;-;HSBC Managed Solutions - Moderate - Dividend Direct;12.2921;12.2921;12.2921;19-Jun-2015</t>
  </si>
  <si>
    <t>118412;-;INF194K01V71;IDFC   All Seasons Bond Fund-Direct Plan-Weekly Dividend;11.0319;11.0319;11.0319;26-Feb-2016</t>
  </si>
  <si>
    <t>Open Ended Schemes(Fund of Funds - Overseas)</t>
  </si>
  <si>
    <t>132121;INF084M01EL9;INF084M01EM7;Birla Sun Life Latin America Equity Fund - Direct Plan - Dividend Option;6.87;6.80;6.87;05-Feb-2016</t>
  </si>
  <si>
    <t>132120;INF084M01EK1;-;Birla Sun Life Latin America Equity Fund - Direct Plan - Growth Option;6.87;6.80;6.87;05-Feb-2016</t>
  </si>
  <si>
    <t>132117;INF084M01BG5;INF084M01BH3;Birla Sun Life Latin America Equity Fund - Regular Plan - Dividend Option;6.76;6.69;6.76;05-Feb-2016</t>
  </si>
  <si>
    <t>132118;INF084M01BF7;-;Birla Sun Life Latin America Equity Fund - Regular Plan - Growth Option;6.76;6.69;6.76;05-Feb-2016</t>
  </si>
  <si>
    <t>Open Ended Schemes(Gilt)</t>
  </si>
  <si>
    <t>128957;INF846K01NJ0;-;Axis Constant Maturity 10 Year Fund - Direct Plan - Bonus Option;14.7352;14.7352;14.7352;06-Oct-2016</t>
  </si>
  <si>
    <t>120448;INF846K01DF9;INF846K01DE2;Axis Constant Maturity 10 Year Fund - Direct Plan - Half Yearly Dividend Option;11.6661;11.6661;11.6661;03-Aug-2016</t>
  </si>
  <si>
    <t>119611;INF209K01S04;-;Birla Sun Life Gilt Plus - Liquid Plan - Annual Dividend - Direct Plan;11.0997;11.0997;11.0997;11-Dec-2015</t>
  </si>
  <si>
    <t>100056;INF209K01991;INF209K01DM6;Birla Sun Life Gilt Plus - Liquid Plan - Annual Dividend - Regular Plan;10.8838;10.8838;10.8838;11-Dec-2015</t>
  </si>
  <si>
    <t>123860;-;-;Birla Sun Life Gilt Plus - Liquid Plan - Daily Dividend - Direct Plan;10.7549;10.7549;10.7549;11-Dec-2015</t>
  </si>
  <si>
    <t>123863;-;-;Birla Sun Life Gilt Plus - Liquid Plan - Daily Dividend - Regular Plan;10.0100;10.0100;10.0100;11-Dec-2015</t>
  </si>
  <si>
    <t>119612;INF209K01XM4;-;Birla Sun Life Gilt Plus - Liquid Plan - Growth - Direct Plan;32.4464;32.4464;32.4464;11-Dec-2015</t>
  </si>
  <si>
    <t>100055;INF209K01AA7;-;Birla Sun Life Gilt Plus - Liquid Plan - Growth - Regular Plan;32.2187;32.2187;32.2187;11-Dec-2015</t>
  </si>
  <si>
    <t>119610;-;-;Birla Sun Life Gilt Plus - Liquid Plan - Quarterly Dividend - Direct Plan;10.9265;10.9265;10.9265;11-Dec-2015</t>
  </si>
  <si>
    <t>100054;INF209K01AB5;-;Birla Sun Life Gilt Plus - Liquid Plan - Quarterly Dividend - Regular Plan;10.8119;10.8119;10.8119;11-Dec-2015</t>
  </si>
  <si>
    <t>123862;-;-;Birla Sun Life Gilt Plus - Liquid Plan - Weekly Dividend - Direct Plan;10.0228;10.0228;10.0228;11-Dec-2015</t>
  </si>
  <si>
    <t>123861;-;-;Birla Sun Life Gilt Plus - Liquid Plan - Weekly Dividend - Regular Plan;10.0213;10.0213;10.0213;11-Dec-2015</t>
  </si>
  <si>
    <t>100059;-;INF209K01DO2;Birla Sun Life Gilt Plus-PF Plan (Annual Dividend);10.0000;10.0000;10.0000;22-Feb-2013</t>
  </si>
  <si>
    <t>100062;-;INF209K01DQ7;Birla Sun Life Gilt Plus-Regular Plan (Annual Dividend);23.7552;23.7552;23.7552;11-Feb-2011</t>
  </si>
  <si>
    <t>123864;-;-;Birla Sin Life Government Securities Fund - Short Term Plan - Weekly Dividend - Regular Plan;10.2176;10.2176;10.2176;30-Oct-2015</t>
  </si>
  <si>
    <t>119530;-;-;Birla Sun Life Government Securities Fund - Short Term Plan - Daily Dividend - Direct Plan;11.1182;11.1182;11.1182;11-Dec-2015</t>
  </si>
  <si>
    <t>119529;INF209K01YI0;-;Birla Sun Life Government Securities Fund - Short Term Plan - Growth - Direct Plan;12.2272;12.2272;12.2272;11-Dec-2015</t>
  </si>
  <si>
    <t>103190;INF209K01BD9;-;Birla Sun Life Government Securities Fund - Short Term Plan - Growth - Regular Plan;26.8750;26.8750;26.8750;11-Dec-2015</t>
  </si>
  <si>
    <t>110515;INF209K01BB3;-;Birla Sun Life Government Seurities Fund - Short Term Plan - Daily Dividend - Regular Plan;10.0031;10.0031;10.0031;11-Dec-2015</t>
  </si>
  <si>
    <t>110666;-;-;Birla Sun Life Govt, Securities Short Term Fund-Institutional Daily Dividend Option;10.0000;10.0000;10.0000;06-Nov-2009</t>
  </si>
  <si>
    <t>110668;INF209K01KJ7;-;Birla Sun Life Govt, Securities Short Term Fund-Institutional Plan A(Dividend);10.0000;10.0000;10.0000;21-Nov-2012</t>
  </si>
  <si>
    <t>110665;-;-;Birla Sun Life Govt, Securities Short Term Fund-Institutional Weekly Dividend Option;10.0000;10.0000;10.0000;18-Aug-2009</t>
  </si>
  <si>
    <t>103189;-;INF209K01DZ8;Birla Sun Life Govt, Securities Short Term Fund-Retail Plan A(Dividend);10.2017;10.2017;10.2017;11-Feb-2011</t>
  </si>
  <si>
    <t>110516;-;-;Birla Sun Life Govt, Securities Short Term Fund-Retail Weekly Dividend Option;10.0107;10.0107;10.0107;11-Feb-2011</t>
  </si>
  <si>
    <t>118296;INF760K01EU9;INF760K01EV7;Canara Robeco Gilt Advantage Fund - Direct Plan - Dividend Option;13.5611;13.5611;13.5611;21-Dec-2015</t>
  </si>
  <si>
    <t>118297;INF760K01EW5;-;Canara Robeco Gilt Advantage Fund - Direct Plan - Growth Option;14.4037;14.4037;14.4037;21-Dec-2015</t>
  </si>
  <si>
    <t>114683;INF760K01BD1;INF760K01BC3;Canara Robeco Gilt Advantage Fund - Regular Plan - Dividend;13.3737;13.3737;13.3737;21-Dec-2015</t>
  </si>
  <si>
    <t>114682;INF760K01BB5;-;Canara Robeco Gilt Advantage Fund - Regular Plan - Growth;14.2099;14.2099;14.2099;21-Dec-2015</t>
  </si>
  <si>
    <t>138471;INF223J01AR4;-;DHFL Pramerica Gilt Fund - Bonus;13.8662;13.8662;13.8662;01-Aug-2016</t>
  </si>
  <si>
    <t>119295;INF090I01KG1;-;Franklin India GOVERNMENT SECURITIES FUND - Long Term Plan - Direct - Bonus;0.0000;0.0000;0.0000;08-Jun-2015</t>
  </si>
  <si>
    <t>100495;INF090I01CO2;-;Franklin India Govt.Sec. Fund-Long Term Plan - Bonus;0.0000;0.0000;0.0000;08-Jun-2015</t>
  </si>
  <si>
    <t>130903;INF109KA1H10;-;ICICI Prudential Long Term Glit Fund - Bonus;12.8414;12.8414;12.8414;18-Aug-2016</t>
  </si>
  <si>
    <t>130902;INF109KA1I68;-;ICICI Prudential Short Term Glit Fund - Bonus;10.0481;10.0481;10.0481;12-May-2015</t>
  </si>
  <si>
    <t>111339;INF194K01FK9;-;IDFC GSF - Short Term -Plan B Growth;10.0501;10.0501;10.0501;17-Jun-2010</t>
  </si>
  <si>
    <t>111341;INF194K01FP8;INF194K01FO1;IDFC GSF - Short Term -Plan B Quaterly Dividend;10.1008;10.1008;10.1008;04-Jun-2010</t>
  </si>
  <si>
    <t>111342;INF194K01FM5;INF194K01FL7;IDFC GSF - Short Term -Plan B Weekly Dividend;10.0098;10.0098;10.0098;24-Aug-2009</t>
  </si>
  <si>
    <t>118465;INF194K01Q45;INF194K01Q37;IDFC  Government Securities Fund-  Investment Plan-Direct Plan-Half Yearly Dividend;10.3686;10.3686;10.3686;16-Dec-2014</t>
  </si>
  <si>
    <t>Indiabulls Mutual Fund</t>
  </si>
  <si>
    <t>119607;INF903J01RJ2;-;Sundaram Gilt Fund - Direct Plan - Bonus Option;0.0000;0.0000;0.0000;26-Sep-2013</t>
  </si>
  <si>
    <t>100812;INF789F01638;-;UTI - G-Sec Fund-Growth;22.715;22.715;22.715;30-Aug-2012</t>
  </si>
  <si>
    <t>100811;INF789F01612;INF789F01620;UTI - G-Sec Fund-Income;11.1297;11.1297;11.1297;30-Aug-2012</t>
  </si>
  <si>
    <t>102513;INF789F01PP4;INF789F01PQ2;UTI - GILT ADVANTAGE-LONG TERM PF-( PRESCRIBED APPRECIATION AUTO REDEMPTION;14.8006;14.8006;14.8006;06-Jan-2011</t>
  </si>
  <si>
    <t>Open Ended Schemes(GOLD ETFs)</t>
  </si>
  <si>
    <t>Open Ended Schemes(Growth)</t>
  </si>
  <si>
    <t>125115;INF955L01DE9;-;Baroda Pioneer Banking And Financial Services Fund - Plan B (Direct) - Bonus Option;14.75;14.60;14.75;01-Sep-2015</t>
  </si>
  <si>
    <t>120528;INF209K01P31;INF209K01UO6;Birla Sun Life Buy India Fund - Dividend - Direct Plan;40.63;40.22;40.63;05-Feb-2016</t>
  </si>
  <si>
    <t>103169;INF209K01116;INF209K01CC9;Birla Sun Life Buy India Fund - Dividend - Regular Plan;35.91;35.55;35.91;05-Feb-2016</t>
  </si>
  <si>
    <t>120529;INF209K01UP3;-;Birla Sun Life Buy India Fund - Growth - Direct Plan;92.57;91.64;92.57;05-Feb-2016</t>
  </si>
  <si>
    <t>103170;INF209K01124;-;Birla Sun Life Buy India Fund - Growth - Regular Plan;90.93;90.02;90.93;05-Feb-2016</t>
  </si>
  <si>
    <t>112085;-;INF209K01LH9;BIRLA SUN LIFE ENHANCED ARBITRAGE FUND - INSTITUTIONAL PLAN - DIVIDEND;10.1628;10.0866;10.1628;16-Aug-2010</t>
  </si>
  <si>
    <t>112086;-;-;BIRLA SUN LIFE ENHANCED ARBITRAGE FUND - INSTITUTIONAL PLAN - GROWTH;0.0000;0.0000;0.0000;28-Jul-2009</t>
  </si>
  <si>
    <t>112113;-;INF209K01ED3;Birla Sun Life Frontline Equity Fund-Plan B (Dividend);12.50;12.38;12.50;11-Feb-2011</t>
  </si>
  <si>
    <t>112114;-;-;Birla Sun Life Frontline Equity Fund-Plan B (Growth);12.50;12.38;12.50;11-Feb-2011</t>
  </si>
  <si>
    <t>111956;-;INF209K01CU1;Birla Sun Life Infrastructure Fund-Plan B (Dividend);10.97;10.86;10.97;11-Feb-2011</t>
  </si>
  <si>
    <t>111955;-;-;Birla Sun Life Infrastructure Fund-Plan B (Growth);11.43;11.32;11.43;11-Feb-2011</t>
  </si>
  <si>
    <t>119521;INF209K01WJ2;-;Birla Sun Life Long Term Advantage - Dividend - Direct Plan;23.45;23.22;23.45;05-Feb-2016</t>
  </si>
  <si>
    <t>119520;INF209K01WK0;-;Birla Sun Life Long Term Advantage - Growth - Direct Plan;25.37;25.12;25.37;05-Feb-2016</t>
  </si>
  <si>
    <t>104339;INF209K01SD3;-;Birla Sun Life Long Term Fund- Growth Option;24.78;24.53;24.78;05-Feb-2016</t>
  </si>
  <si>
    <t>104338;INF209K01SE1;INF209K01SF8;Birla Sun Life Long Term Fund-Dividend Option;18.46;18.28;18.46;05-Feb-2016</t>
  </si>
  <si>
    <t>112115;-;INF209K01CO4;Birla Sun Life MIDCAP Fund-Plan B (Dividend);12.51;12.38;12.51;11-Feb-2011</t>
  </si>
  <si>
    <t>112116;-;-;Birla Sun Life MIDCAP Fund-Plan B (Growth);12.51;12.38;12.51;11-Feb-2011</t>
  </si>
  <si>
    <t>112150;INF760K01217;-;Canara Robeco F.O.R.C.E Fund - Institutional Plan - Growth Option;24.5700;24.5700;24.5700;20-May-2016</t>
  </si>
  <si>
    <t>138385;INF223J01903;-;DHFL Pramerica Balanced Advantage Fund - BONUS OPTION;16.60;16.43;16.60;25-Jul-2016</t>
  </si>
  <si>
    <t>138375;INF223J01QA6;-;DHFL Pramerica Equity Income Fund - Direct Plan - Annual Dividend;15.9686;15.8089;15.9686;09-Sep-2016</t>
  </si>
  <si>
    <t>103028;INF109K01DZ0;INF109K01AO0;ICICI Prudential Blended Plan A -  Dividend;13.5898;13.5219;13.5898;22-Apr-2016</t>
  </si>
  <si>
    <t>130949;INF109KA1B65;-;ICICI Prudential Blended Plan A - Direct Plan Bonus;10.9152;10.8606;10.9152;12-Oct-2015</t>
  </si>
  <si>
    <t>103027;INF109K01AP7;-;ICICI Prudential Blended Plan A - Growth;22.7587;22.6449;22.7587;22-Apr-2016</t>
  </si>
  <si>
    <t>120311;INF109K013C6;INF109K014C4;ICICI Prudential Blended Plan A-Direct Plan -  Dividend;13.6408;13.5726;13.6408;22-Apr-2016</t>
  </si>
  <si>
    <t>120310;INF109K015C1;-;ICICI Prudential Blended Plan A-Direct Plan -  Growth;23.0933;22.9778;23.0933;22-Apr-2016</t>
  </si>
  <si>
    <t>108994;INF194K01557;-;IDFC Arbitrage Plus Fund -B-GROWTH;16.0114;16.0114;16.0114;08-Jan-2015</t>
  </si>
  <si>
    <t>IIFL Mutual Fund</t>
  </si>
  <si>
    <t>PPFAS Mutual Fund</t>
  </si>
  <si>
    <t>103453;INF173K01999;INF173K01AA5;Principal Services Industries Fund-DIVIDEND;10.86;10.75;10.86;10-Aug-2012</t>
  </si>
  <si>
    <t>103454;INF173K01981;-;Principal Services Industries Fund-GROWTH;12.25;12.13;12.25;10-Aug-2012</t>
  </si>
  <si>
    <t>106252;INF204K01414;INF204K01422;Reliance Equity Opportunities  Fund Institutional Dividend Plan;44.8994;44.4504;44.8994;13-Jul-2016</t>
  </si>
  <si>
    <t>118737;INF204K01G60;-;Reliance NRI Equity Fund - Direct Plan Growth Plan - Bonus Option;9.6826;9.5858;9.6826;24-Dec-2015</t>
  </si>
  <si>
    <t>102208;INF200K01511;INF200K01529;SBI MAGNUM NRI FLEXIASSET PLAN-DIVIDEND;30.3025;29.9995;30.3025;05-Oct-2012</t>
  </si>
  <si>
    <t>102207;INF200K01503;-;SBI MAGNUM NRI FLEXIASSET PLAN-GROWTH;30.1918;29.8899;30.1918;05-Oct-2012</t>
  </si>
  <si>
    <t>104763;INF200K01CX4;INF200K01CY2;SBI ONE INDIA FUND - DIVIDEND (PREVIOUSLY CLOSE ENDED UPTO 14/01/2010);10.43;10.33;10.43;10-Aug-2012</t>
  </si>
  <si>
    <t>104762;INF200K01CW6;-;SBI ONE INDIA FUND - GROWTH (PREVIOUSLY CLOSE ENDED UPTO 14/01/2010);10.43;10.33;10.43;10-Aug-2012</t>
  </si>
  <si>
    <t>Shriram Mutual Fund</t>
  </si>
  <si>
    <t>112295;INF903J01892;INF903J01900;Sundaram PSU Opportunities Dividend Option;11.0715;11.0715;11.0715;22-Jul-2016</t>
  </si>
  <si>
    <t>112294;INF903J01884;-;Sundaram PSU Opportunities Growth Option;12.1591;12.1591;12.1591;22-Jul-2016</t>
  </si>
  <si>
    <t>119587;INF903J01NC6;INF903J01ND4;Sundaram Select Thematic Funds PSU Opportunities - Direct Plan - Dividend Option;11.2520;11.2520;11.2520;22-Jul-2016</t>
  </si>
  <si>
    <t>119586;INF903J01NE2;-;Sundaram Select Thematic Funds PSU Opportunities -Direct Plan - Growth Option;12.3490;12.3490;12.3490;22-Jul-2016</t>
  </si>
  <si>
    <t>119600;INF903J01MW6;INF903J01MX4;Sundaram Entertainment Opportunities Fund - Direct Plan - Dividend Option;15.6453;15.4888;15.6453;22-Jul-2016</t>
  </si>
  <si>
    <t>109132;INF903J01694;INF903J01702;Sundaram Entertainment Opportunities Fund - Inst  Dividend;0.0000;0.0000;0.0000;26-Sep-2013</t>
  </si>
  <si>
    <t>109130;INF903J01710;-;Sundaram Entertainment Opportunities Fund - Inst  Growth;21.7750;21.5573;21.7750;22-Jul-2016</t>
  </si>
  <si>
    <t>109131;INF903J01660;INF903J01678;Sundaram Entertainment Opportunities Fund - Regular Dividend;15.4447;15.2903;15.4447;22-Jul-2016</t>
  </si>
  <si>
    <t>109129;INF903J01686;-;Sundaram Entertainment Opportunities Fund - Regular Growth;21.0981;20.8871;21.0981;22-Jul-2016</t>
  </si>
  <si>
    <t>119599;INF903J01MY2;-;Sundaram Entertainment Opportunities Fund -Direct Plan - Growth Option;21.3857;21.1718;21.3857;22-Jul-2016</t>
  </si>
  <si>
    <t>119593;INF903J01MQ8;INF903J01MR6;Sundaram Growth Fund - Direct Plan - Dividend Option;10.8084;10.5922;10.8084;16-Sep-2016</t>
  </si>
  <si>
    <t>119592;INF903J01MS4;-;Sundaram Growth Fund - Direct Plan - Growth Option;122.0254;119.5849;122.0254;16-Sep-2016</t>
  </si>
  <si>
    <t>112063;INF903J01363;INF903J01371;Sundaram Growth Fund- Inst Dividend;11.3979;11.1699;11.3979;16-Sep-2016</t>
  </si>
  <si>
    <t>100612;INF903J01330;INF903J01348;Sundaram Growth Fund-Dividend;10.7271;10.5126;10.7271;16-Sep-2016</t>
  </si>
  <si>
    <t>100613;INF903J01355;-;Sundaram Growth Fund-Growth;119.9317;117.5331;119.9317;16-Sep-2016</t>
  </si>
  <si>
    <t>100712;-;-;UTI - INDEX SELECT FUND-Growth Option;35.58;35.58;36.38;20-May-2009</t>
  </si>
  <si>
    <t>100711;-;-;UTI - INDEX SELECT FUND-Income Option;15.56;15.56;15.91;20-May-2009</t>
  </si>
  <si>
    <t>100805;INF789F01497;-;UTI Energy Fund-Growth Option;10.4403;10.4403;10.44;03-Mar-2016</t>
  </si>
  <si>
    <t>120770;INF789F01SZ7;-;UTI Energy Fund-Growth Option-Direct;10.5805;10.5805;10.58;03-Mar-2016</t>
  </si>
  <si>
    <t>100804;INF789F01471;INF789F01489;UTI Energy Fund-Income Option;11.8431;11.8431;11.84;03-Mar-2016</t>
  </si>
  <si>
    <t>120769;INF789F01SX2;INF789F01SY0;UTI Energy Fund-Income Option-Direct;11.9979;11.9979;12;03-Mar-2016</t>
  </si>
  <si>
    <t>Open Ended Schemes(Income)</t>
  </si>
  <si>
    <t>133525;INF955L01FT2;-;Baroda Pioneer Credit Opportunities Fund -Plan A -Bonus Option;11.0743;10.9636;11.0743;22-Feb-2016</t>
  </si>
  <si>
    <t>112028;---;-;Baroda Pioneer Treasury Advantage Fund- Regular Plan - Quarterly Dividend Option;1204.9392;1204.9392;1204.9392;29-Sep-2016</t>
  </si>
  <si>
    <t>111805;-;-;Birla Sun Life Medium Term Plan - Institutional - Daily Dividend Plan;10.0000;9.9000;10.0000;18-Aug-2009</t>
  </si>
  <si>
    <t>111813;INF209K01652;INF209K01LJ5;Birla Sun Life Medium Term Plan - Institutional - Dividend Plan;10.0000;9.7500;10.0000;21-Nov-2012</t>
  </si>
  <si>
    <t>111816;INF209K01645;INF209K01LI7;Birla Sun Life Medium Term Plan - Institutional - Half Yearly Dividend Plan;0.0000;0.0000;0.0000;03-Jul-2014</t>
  </si>
  <si>
    <t>111815;-;-;Birla Sun Life Medium Term Plan - Institutional - Qrtly Dividend Plan;10.2173;10.1918;10.2173;11-Feb-2011</t>
  </si>
  <si>
    <t>111810;INF209K01678;-;Birla Sun Life Medium Term Plan - Institutional - Quarterly Dividend Plan;10.3669;10.1596;10.3669;10-Jan-2014</t>
  </si>
  <si>
    <t>111806;-;-;Birla Sun Life Medium Term Plan - Retail - Daily Dividend Plan;0.0000;0.0000;0.0000;02-Apr-2009</t>
  </si>
  <si>
    <t>111814;-;INF209K01DB9;Birla Sun Life Medium Term Plan - Retail - Qrtly Dividend Plan;10.1991;10.1736;10.1991;11-Feb-2011</t>
  </si>
  <si>
    <t>101315;-;-;Birla Sun Life Savings Fund-Insititutional Fortnightly Dividend;10.9092;10.9092;10.9092;11-Feb-2011</t>
  </si>
  <si>
    <t>105889;-;-;Birla Sun Life Savings Fund-Insititutional Plan - Monthly  Dividend;10.3099;10.3099;10.3099;11-Feb-2011</t>
  </si>
  <si>
    <t>105886;-;INF209K01DJ2;Birla Sun Life Savings Fund-Retail - Monthly Dividend;10.2848;10.2848;10.2848;11-Feb-2011</t>
  </si>
  <si>
    <t>101318;-;-;Birla Sun Life Savings Fund-Retail Fortnightly Dividend;11.3376;11.3376;11.3376;11-Feb-2011</t>
  </si>
  <si>
    <t>103177;-;-;Birla Sun Life Income Fund-Plan A(Dividend);11.7535;11.6947;11.7535;11-Feb-2011</t>
  </si>
  <si>
    <t>103179;-;INF209K01DI4;Birla Sun Life Income Fund-Plan D(54EA Dividend);10.6457;10.5925;10.6457;11-Feb-2011</t>
  </si>
  <si>
    <t>103180;-;-;Birla Sun Life Income Fund-Plan E(54EA Growth);35.2986;35.1221;35.2986;11-Feb-2011</t>
  </si>
  <si>
    <t>103181;-;-;Birla Sun Life Income Fund-PLan F(54EB Dividend);15.5708;15.4929;15.5708;11-Feb-2011</t>
  </si>
  <si>
    <t>103182;-;-;Birla Sun Life Income Fund-Plan G(54EB Growth);35.0763;34.9009;35.0763;11-Feb-2011</t>
  </si>
  <si>
    <t>109216;INF209K01959;-;Birla Sun Life Short Term Opportunities Fund-Institutional Dividend Plan;12.9746;12.8449;12.9746;07-Oct-2013</t>
  </si>
  <si>
    <t>109213;INF209K01967;-;Birla Sun Life Short Term Opportunities Fund-Institutional Growth Plan;17.5991;17.3351;17.5991;19-Oct-2015</t>
  </si>
  <si>
    <t>112357;INF209K01BV1;-;Birla Sun Life Short Term Opportunities Fund-Institutional Quarterly Dividend Plan;10.0000;9.9500;10.0000;21-Nov-2012</t>
  </si>
  <si>
    <t>103175;-;INF209K01EB7;Birla Sun Life Ultra Short Term Fund- Retail Plan A(Monthly Dividend);10.8068;10.7798;10.8068;11-Feb-2011</t>
  </si>
  <si>
    <t>111719;INF761K01371;INF761K01389;BOI AXA Regular Return Fund-ECO Plan-Annual Dividend;11.0904;10.9795;0.0000;14-Jul-2014</t>
  </si>
  <si>
    <t>126390;INF761K01CV9;-;BOI AXA Treasury Advantage Fund- Regular Plan- Bonus;1597.0220;1597.0220;1597.0220;25-Nov-2014</t>
  </si>
  <si>
    <t>111879;INF760K01688;-;Canara Robeco Short Term Fund- Institutional Plan - Growth;18.4306;18.4306;18.4306;01-Jul-2016</t>
  </si>
  <si>
    <t>111880;INF760K01662;INF760K01670;Canara Robeco Short Term Fund- Institutional Plan - Monthly Dividend;10.1271;10.1271;10.1271;03-Sep-2015</t>
  </si>
  <si>
    <t>138573;INF223J01VH1;-;DHFL Pramerica Banking and PSU Debt fund - Bonus;13.3974;13.3974;13.3974;01-Aug-2016</t>
  </si>
  <si>
    <t>138576;INF223J01VF5;-;DHFL Pramerica Banking and PSU Debt fund - Quarterly Bonus;11.6111;11.6111;11.6111;01-Aug-2016</t>
  </si>
  <si>
    <t>138575;INF223J01VG3;-;DHFL Pramerica Banking and PSU Debt fund- Direct Plan-  Quarterly Bonus;13.6246;13.6246;13.6246;01-Aug-2016</t>
  </si>
  <si>
    <t>122259;INF663L01BG8;-;DHFL Pramerica Dynamic Bond Fund-Direct Plan-Bonus Option;1335.4360;1322.0816;1335.4360;16-Jun-2015</t>
  </si>
  <si>
    <t>138336;INF223J01WZ1;-;DHFL Pramerica Premier Bond Fund - Annual Bonus;24.9334;24.6841;24.9334;01-Aug-2016</t>
  </si>
  <si>
    <t>138324;INF223J01DA4;-;DHFL Pramerica Premier Bond Fund - Bonus;15.2260;15.0737;15.2260;01-Aug-2016</t>
  </si>
  <si>
    <t>138333;INF223J01WG1;-;DHFL Pramerica Premier Bond Fund - Direct Plan - Half-Yearly Bonus;13.2164;13.0842;13.2164;01-Aug-2016</t>
  </si>
  <si>
    <t>138275;INF223J01WI7;-;DHFL Pramerica Short Maturity Fund - Direct Plan - Half Yearly Bonus;12.7489;12.6533;12.7489;30-Jun-2016</t>
  </si>
  <si>
    <t>138508;INF663L01JX6;-;DHFL Pramerica Short Term Floating Rate Fund - Direct Plan - Bonus;13.1155;13.1155;13.1155;20-Sep-2016</t>
  </si>
  <si>
    <t>138483;-;INF663L01KA2;DHFL Pramerica Short Term Floating Rate Fund - Institiutional - Daily Dividend;10.0417;10.0417;10.0417;30-Mar-2016</t>
  </si>
  <si>
    <t>138517;INF223J01VP4;-;DHFL Pramerica Short Term Floating Rate Fund - Quarterly Bonus;12.2998;12.2998;12.2998;01-Aug-2016</t>
  </si>
  <si>
    <t>138499;INF663L01IY6;-;DHFL Pramerica Short Term Floating Rate Fund - Quarterly Dividend;13.0018;13.0018;13.0018;01-Aug-2016</t>
  </si>
  <si>
    <t>138354;INF223J01JJ2;-;DHFL Pramerica Ultra Short Term Fund - Annual Dividend;14.2456;14.2456;14.2456;29-Jul-2016</t>
  </si>
  <si>
    <t>119289;INF090I01KC0;-;Franklin India INCOME BUILDER ACCOUNT - Direct - Bonus;0.0000;0.0000;0.0000;08-May-2015</t>
  </si>
  <si>
    <t>100532;INF090I01DC5;-;Franklin India Income Builder Account-Monthly Bonus;0.0000;0.0000;0.0000;08-Jun-2015</t>
  </si>
  <si>
    <t>119294;INF090I01KE6;-;Franklin India MONTHLY INCOME PLAN - Direct - Bonus;0.0000;0.0000;0.0000;08-Jun-2015</t>
  </si>
  <si>
    <t>100951;INF090I01EF6;-;Franklin India Monthly Income Plan-Monthly Bonus;0.0000;0.0000;0.0000;08-Jun-2015</t>
  </si>
  <si>
    <t>101237;INF090I01DY9;-;Franklin India Short-Term Income Plan-Weekly Bonus;0.0000;0.0000;0.0000;08-Jun-2015</t>
  </si>
  <si>
    <t>109574;INF090I01CE3;INF090I01CF0;Franklin India Ultra-short Bond Fund - Institutional - Weekly Dividend;0.0000;0.0000;0.0000;01-Sep-2015</t>
  </si>
  <si>
    <t>120047;-;INF336L01CN5;HSBC Flexi Debt Fund - Fortnightly Dividend Direct;10.0679;10.0679;10.0679;07-Jan-2016</t>
  </si>
  <si>
    <t>120050;INF336L01CR6;INF336L01CS4;HSBC Flexi Debt Fund - Monthly Dividend Direct;10.7383;10.7383;10.7383;02-Mar-2016</t>
  </si>
  <si>
    <t>101688;INF336L01834;INF336L01842;HSBC Income Fund - Investment - Inst. - Dividend;10.0000;10.0000;10.0000;10-May-2013</t>
  </si>
  <si>
    <t>101687;INF336L01826;-;HSBC Income Fund - Investment - Inst. - Growth;10.0000;10.0000;10.0000;10-May-2013</t>
  </si>
  <si>
    <t>101598;INF336L01974;INF336L01AB4;HSBC Income Fund - Short Term - Inst. - Dividend;11.9407;11.9407;11.9407;30-Jul-2015</t>
  </si>
  <si>
    <t>101597;INF336L01966;-;HSBC Income Fund - Short Term - Inst. - Growth;17.9603;17.9603;17.9603;03-Nov-2014</t>
  </si>
  <si>
    <t>108253;INF336L01941;INF336L01933;HSBC Income Fund - Short Term - Inst. Plus - Monthly Dividend;10.0000;10.0000;10.0000;10-May-2013</t>
  </si>
  <si>
    <t>104346;INF336L01AN9;INF336L01AM1;HSBC Ultra Short Term Bond Fund - Inst. Plus -  Dividend - Monthly;10.0000;10.0000;10.0000;10-May-2013</t>
  </si>
  <si>
    <t>104347;INF336L01AR0;-;HSBC Ultra Short Term Bond Fund - Inst. Plus - Growth;10.0000;10.0000;10.0000;10-May-2013</t>
  </si>
  <si>
    <t>104345;-;INF336L01AK5;HSBC Ultra Short Term Bond Fund - Instutional Plus-Dividend - Weekly;10.2003;10.2003;10.2003;19-Aug-2015</t>
  </si>
  <si>
    <t>113243;INF109K01WV9;INF109K01IJ3;ICICI Prudential Banking and PSU Debt Fund Retail Weekly Dividend;10.3305;10.3047;10.3305;20-Aug-2015</t>
  </si>
  <si>
    <t>103062;INF109K01EA1;INF109K01AQ5;ICICI Prudential Blended Plan B -  Dividend Option - I;15.0425;14.9673;15.0425;07-Oct-2016</t>
  </si>
  <si>
    <t>103061;INF109K01AR3;-;ICICI Prudential Blended Plan B -  Growth Option - I;23.9631;23.8433;23.9631;07-Oct-2016</t>
  </si>
  <si>
    <t>114376;INF109K01VV1;INF109K01ID6;ICICI Prudential Blended Plan B -  Monthly Dividend Option - I;10.2660;10.2147;10.2660;07-Oct-2016</t>
  </si>
  <si>
    <t>114238;INF109K01VW9;-;ICICI Prudential Blended Plan B - Daily Dividend Option - I;12.4926;12.4301;12.4926;07-Oct-2016</t>
  </si>
  <si>
    <t>120302;INF109K015J6;INF109K016J4;ICICI Prudential Blended Plan B - Direct Plan -  Dividend Option - I;17.7362;17.6475;17.7362;07-Oct-2016</t>
  </si>
  <si>
    <t>120300;INF109K017J2;-;ICICI Prudential Blended Plan B - Direct Plan -  Growth Option - I;24.0808;23.9604;24.0808;07-Oct-2016</t>
  </si>
  <si>
    <t>120301;INF109K018J0;INF109K019J8;ICICI Prudential Blended Plan B - Direct Plan -  Monthly Dividend Option - I;10.3063;10.2548;10.3063;07-Oct-2016</t>
  </si>
  <si>
    <t>131150;INF109KA1M54;INF109KA1M47;ICICI Prudential Blended Plan B - Direct Plan - Half Yearly Dividend Option - I;10.0227;N.A.;N.A.;26-Sep-2014</t>
  </si>
  <si>
    <t>123542;INF109KA1CK7;INF109KA1CJ9;ICICI Prudential Blended Plan B - Direct Plan - Quarterly Dividend Option - I;10.7000;10.6465;10.7000;07-Oct-2016</t>
  </si>
  <si>
    <t>131149;INF109KA1M39;INF109KA1M21;ICICI Prudential Blended Plan B - Half Yearly Dividend Option - I;10.3661;10.3143;10.3661;07-Oct-2016</t>
  </si>
  <si>
    <t>132979;INF109KA1392;-;ICICI Prudential Blended Plan B - option I-Bonus;11.9703;11.9104;11.9703;07-Oct-2016</t>
  </si>
  <si>
    <t>120303;INF109K014J9;-;ICICI Prudential Blended Plan B-Direct Plan -  Daily Dividend Option - I;12.0320;11.9718;12.0320;07-Oct-2016</t>
  </si>
  <si>
    <t>113080;INF109K01UD1;INF109K01IP0;ICICI Prudential Corporate Bond Fund Plan A - Weekly Dividend;10.0458;10.0458;10.0458;17-Feb-2012</t>
  </si>
  <si>
    <t>113136;INF109K01UO8;INF109K01UN0;ICICI Prudential Corporate Bond Fund Plan C - Quarterly Dividend;10.4491;10.3446;10.4491;28-Jan-2016</t>
  </si>
  <si>
    <t>120626;INF109K01K52;-;ICICI Prudential Interval Fund Annual Interval Plan I - Direct Plan -  Dividend;N.A.;N.A.;N.A.;09-Jan-2013</t>
  </si>
  <si>
    <t>106760;INF109K01KS0;-;ICICI Prudential Interval Fund Annual Interval Plan II - Dividend;11.8549;N.A.;N.A.;21-Oct-2013</t>
  </si>
  <si>
    <t>106780;INF109K01KW2;-;ICICI Prudential Interval Fund Annual Interval Plan III - Dividend;10.8352;N.A.;N.A.;29-Oct-2013</t>
  </si>
  <si>
    <t>106830;INF109K01KK7;-;ICICI Prudential Interval Fund Annual Interval Plan IV -  Dividend;11.7708;N.A.;N.A.;17-Nov-2014</t>
  </si>
  <si>
    <t>120635;INF109K01L36;-;ICICI Prudential Interval Fund Monthly Interval Plan I - Direct Plan -  Dividend;10.0692;N.A.;N.A.;30-Jun-2014</t>
  </si>
  <si>
    <t>115763;INF109K01LW0;-;ICICI Prudential Interval Fund Quarterly Interval Plan - 1 Retail Quarterly Dividend Payout;10.0022;N.A.;N.A.;04-Sep-2014</t>
  </si>
  <si>
    <t>124214;INF109K01N75;-;ICICI Prudential Interval Fund Quarterly Interval Plan 1 Plan - Direct Plan - Quarterly Dividend Payout;10.0023;N.A.;N.A.;04-Jun-2014</t>
  </si>
  <si>
    <t>121126;INF109K014G5;-;ICICI Prudential Interval Fund - Series VI - Annual Interval Plan - A - Direct Plan - Dividend;10.9291;N.A.;N.A.;25-Feb-2014</t>
  </si>
  <si>
    <t>121442;INF109K011R8;-;ICICI Prudential Interval Fund - Series VI - Annual Interval Plan - D - Direct Plan - Dividend;10.4410;N.A.;N.A.;23-Mar-2015</t>
  </si>
  <si>
    <t>127235;INF109KA1NW9;-;ICICI Prudential Interval Fund - Series VII - Annual Interval Plan - C - Dividend;10.8654;N.A.;N.A.;29-Feb-2016</t>
  </si>
  <si>
    <t>123597;INF109K01O17;-;ICICI Prudential Interval Fund II - Quarterly Interval Plan A - Direct Plan - Quarterly Dividend Payout;10.2479;N.A.;N.A.;15-May-2014</t>
  </si>
  <si>
    <t>117368;INF109K01MQ0;-;ICICI Prudential Interval Fund II Quarterly Interval Plan A - Retail Quarterly Dividend Payout;10.2240;N.A.;N.A.;19-Aug-2014</t>
  </si>
  <si>
    <t>120648;INF109K01N67;-;ICICI Prudential Interval Fund II Quarterly Interval Plan C - Direct Plan -  Quarterly Dividend Payout;10.2204;N.A.;N.A.;11-Dec-2014</t>
  </si>
  <si>
    <t>118235;INF109K01NG9;-;ICICI Prudential Interval Fund II Quarterly Interval Plan C- Institutional Quarterly Dividend Payout;10.2061;N.A.;N.A.;04-Mar-2013</t>
  </si>
  <si>
    <t>120650;INF109K01O33;-;ICICI Prudential Interval Fund II Quarterly Interval Plan D - Direct Plan -  Quarterly Dividend Payout;10.1535;N.A.;N.A.;03-Oct-2016</t>
  </si>
  <si>
    <t>114929;INF109K01NO3;-;ICICI Prudential Interval Fund II Quarterly Interval Plan D - Quarterly Dividend Payout;10.2309;N.A.;N.A.;11-Sep-2012</t>
  </si>
  <si>
    <t>120653;INF109K01N18;-;ICICI Prudential Interval Fund II Quarterly Interval Plan F - Direct Plan -  Dividend;10.0168;N.A.;N.A.;31-Jul-2014</t>
  </si>
  <si>
    <t>123055;INF109K01O41;-;ICICI Prudential Interval Fund II Quarterly Interval Plan F - Direct Plan -  Quarterly Dividend Payout;10.0095;N.A.;N.A.;20-Jan-2014</t>
  </si>
  <si>
    <t>120811;INF109K01O58;-;ICICI Prudential Interval Fund IV Quarterly Interval Plan B - Direct Plan -  Quarterly Dividend Payout;10.2084;N.A.;N.A.;15-Apr-2015</t>
  </si>
  <si>
    <t>110347;INF109K01OD4;INF109K01OE2;ICICI Prudential Interval Fund IV Quarterly Interval Plan B -Dividend;10.1688;N.A.;N.A.;20-Apr-2016</t>
  </si>
  <si>
    <t>115022;INF109K01ME6;-;ICICI Prudential Interval Fund Quarterly Interval Plan - II Retail Quarterly Dividend Payout;10.2340;N.A.;N.A.;20-Sep-2012</t>
  </si>
  <si>
    <t>113220;INF109K01GI9;INF109K01GJ7;ICICI Prudential Long Term Plan Retail - Annual  Dividend;10.8538;10.6367;10.8538;21-Aug-2013</t>
  </si>
  <si>
    <t>101797;INF109K01AB7;-;ICICI Prudential Savings Fund Plan C - Growth;218.1632;218.1632;218.1632;15-Jun-2015</t>
  </si>
  <si>
    <t>111985;INF109K01CO6;-;ICICI Prudential Ultra Short Term Plan - Premium Monthly Dividend;10.0770;10.0770;10.0770;04-Aug-2015</t>
  </si>
  <si>
    <t>108651;-;-;GFRF (Dividend - Weekly);10.0774;10.0774;10.0774;03-Jul-2008</t>
  </si>
  <si>
    <t>112363;INF194K01OG9;INF194K01OF1;IDFC Money Manager Fund - Investment Plan- Plan F Dividend;10.0401;10.0401;10.0401;27-Apr-2010</t>
  </si>
  <si>
    <t>112362;INF194K01OE4;-;IDFC Money Manager Fund - Investment Plan- Plan F Growth;10.7796;10.7796;10.7796;07-Dec-2011</t>
  </si>
  <si>
    <t>112313;-;-;IDFC-Money Manager Fund-Treasury Plan C- Regular Dividend;10.0111;10.0111;10.0111;08-Feb-2011</t>
  </si>
  <si>
    <t>108700;INF194K01ML3;INF194K01MK5;IDFC-Money Manager Fund-Treasury PlanPlan C-Monthly Dividend;10.0412;10.0412;10.0412;02-Apr-2013</t>
  </si>
  <si>
    <t>108699;INF194K01MI9;INF194K01MH1;IDFC-Money Manager Fund-Treasury PlanPlan C-Weekly Dividend;10.2611;10.2611;10.2611;20-Dec-2012</t>
  </si>
  <si>
    <t>112365;INF194K01MW0;INF194K01MV2;IDFC-Money Manager Fund-Treasury Plan-Plan F  Dividend;10.0842;10.0842;10.0842;17-Aug-2012</t>
  </si>
  <si>
    <t>113165;INF194K01KM5;INF194K01KN3;IDFC SSIF - MT (Plan B) Inst - Monthly Dividend;10.1368;10.1368;10.1368;18-Jun-2013</t>
  </si>
  <si>
    <t>113166;INF194K01KS2;INF194K01KR4;IDFC SSIF - MT (Plan B) Inst - Quarterly Dividend;10.0975;10.0975;10.0975;16-Sep-2013</t>
  </si>
  <si>
    <t>118395;INF194K01S01;INF194K01R93;IDFC   Super Saver Income Fund - Investment Plan-Direct Plan-Half Yearly Dividend;11.9446;11.9446;11.9446;29-Oct-2013</t>
  </si>
  <si>
    <t>112398;INF194K01JQ8;-;IDFC Super Saver Income Fund- IP-Plan F Growth;15.9601;15.9601;15.9601;10-Mar-2016</t>
  </si>
  <si>
    <t>111532;INF194K01JG9;INF194K01JF1;IDFC-SSIF-Investment Plan B DIVIDEND;10.8780;10.8780;10.8780;23-May-2014</t>
  </si>
  <si>
    <t>111529;INF194K01IV0;-;IDFC-SSIF-Investment Plan B- GROWTH;14.4284;14.4284;14.4284;06-Jun-2013</t>
  </si>
  <si>
    <t>111761;INF194K01JK1;INF194K01JJ3;IDFC-SSIF-Investment Plan C- DIVIDEND;13.7021;13.7021;13.7021;27-Apr-2015</t>
  </si>
  <si>
    <t>111762;INF194K01JI5;-;IDFC-SSIF-Investment Plan C- GROWTH;11.2804;11.2804;11.2804;20-Oct-2011</t>
  </si>
  <si>
    <t>122717;INF579M01290;INF579M01324;IIFL Dynamic Bond Fund Direct Plan Quarterly Dividend;11.9534;11.9534;11.9534;28-Apr-2016</t>
  </si>
  <si>
    <t>123710;INF666M01AO5;INF666M01AL1;Indiabulls Short Term Fund - Regular Plan - Fortnightly Dividend Option;1001.5118;1001.5118;1001.5118;01-Jun-2016</t>
  </si>
  <si>
    <t>116109;INF205K01RK8;INF205K01RL6;Invesco India Active Income Fund - Discretionary Dividend;1204.5124;1192.4673;1204.5124;15-Jul-2015</t>
  </si>
  <si>
    <t>116110;INF205K01UL0;INF205K01UM8;Invesco India Short Term Fund- Discretionary Dividend;1538.0843;1538.0843;1538.0843;07-Oct-2016</t>
  </si>
  <si>
    <t>133813;INF178L01BB8;-;Kotak Low Duration Fund Direct Plan- Bonus Option;1321.4208;1308.2066;1321.4208;19-Jan-2016</t>
  </si>
  <si>
    <t>120161;INF174K01MJ9;-;Kotak Multi Asset Allocation Fund-Monthly Dividend - Direct;13.1358;13.1358;13.1358;17-May-2016</t>
  </si>
  <si>
    <t>119855;-;-;L&amp;T Short Term Opportunities Fund -Direct Plan - Bonus Option;11.4086;11.3801;11.4086;02-Sep-2013</t>
  </si>
  <si>
    <t>134705;INF917K01HW4;INF917K01HV6;L&amp;T Ultra Short Term Fund - Direct Plan - Semi Annual Dividend;10.7343;10.7343;10.7343;29-Aug-2016</t>
  </si>
  <si>
    <t>112020;INF769K01226;-;Mirae Asset Short Term Bond Fund - Regular - Mly Dividend Option;10.3019;10.2504;10.3019;03-Mar-2016</t>
  </si>
  <si>
    <t>119477;INF173K01HP8;INF173K01HQ6;Principal Debt Savings Fund - Retail Plan - Direct Plan - Dividend Option - Monthly;10.5409;10.4355;10.5409;22-Feb-2013</t>
  </si>
  <si>
    <t>119478;INF173K01HS2;INF173K01HT0;Principal Debt Savings Fund - Retail Plan - Direct Plan - Dividend Option - Quarterly;12.1084;11.9873;12.1084;16-Feb-2016</t>
  </si>
  <si>
    <t>122654;INF204K01V46;INF204K01V53;Reliance Yearly Interval Fund - Series 8 - Direct Plan - Dividend Plan - Dividend Option;10.0000;10.0000;10.0000;17-Jun-2014</t>
  </si>
  <si>
    <t>102056;INF200K01750;INF200K01768;SBI Magnum Income Plus Fund - Savings Plan (D);11.1062;10.9951;11.1062;05-Oct-2012</t>
  </si>
  <si>
    <t>102055;INF200K01743;-;SBI Magnum Income Plus Fund - Savings Plan (G);12.5326;12.4073;12.5326;05-Oct-2012</t>
  </si>
  <si>
    <t>119634;INF903J01RK0;-;Sundaram Income Plus - Direct Plan - Bonus Option;0.0000;0.0000;0.0000;26-Sep-2013</t>
  </si>
  <si>
    <t>102175;INF903J01HQ8;INF903J01HT2;Sundaram  Monthly Income Plan-Monthly Dividend;11.8071;11.8071;11.8071;09-Sep-2016</t>
  </si>
  <si>
    <t>102176;INF903J01HR6;INF903J01HU0;Sundaram  Monthly Income Plan-Quarterly-Dividend;11.0194;11.0194;11.0194;09-Sep-2016</t>
  </si>
  <si>
    <t>118331;INF903J01ME4;-;Sundaram Monthly Income Plan - Moderate Plan - Bonus Option;14.0449;14.0449;14.0449;09-Sep-2016</t>
  </si>
  <si>
    <t>119653;INF903J01RO2;-;Sundaram Monthly Income Plan - Moderate Plan - Direct Plan - Bonus  Option;17.5532;17.5532;17.5532;22-Nov-2013</t>
  </si>
  <si>
    <t>119654;INF903J01QH8;-;Sundaram Monthly Income Plan - Moderate Plan - Direct Plan - Growth Option;21.7559;21.7559;21.7559;09-Sep-2016</t>
  </si>
  <si>
    <t>119652;INF903J01QI6;INF903J01QJ4;Sundaram Monthly Income Plan - Moderate Plan - Direct Plan - Half Yearly Dividend Option;11.0504;11.0504;11.0504;02-Mar-2015</t>
  </si>
  <si>
    <t>119650;INF903J01QK2;INF903J01QL0;Sundaram Monthly Income Plan - Moderate Plan - Direct Plan - Monthly Dividend Option;12.1540;12.1540;12.1540;09-Sep-2016</t>
  </si>
  <si>
    <t>119651;INF903J01QM8;INF903J01QN6;Sundaram Monthly Income Plan - Moderate Plan - Direct Plan - Quarterly Dividend Option;11.2512;11.2512;11.2512;09-Sep-2016</t>
  </si>
  <si>
    <t>102178;INF903J01HP0;-;Sundaram Monthly Income Plan-Growth;21.0774;21.0774;21.0774;09-Sep-2016</t>
  </si>
  <si>
    <t>102177;INF903J01HS4;INF903J01HV8;Sundaram Monthly Income Plan-Half-yearly Dividend;11.3185;11.3185;11.3185;09-Sep-2016</t>
  </si>
  <si>
    <t>118323;INF903J01MC8;-;Sundaram Monthly Income Plan - Aggressive Plan - Bonus Option;0.0000;0.0000;0.0000;17-Dec-2012</t>
  </si>
  <si>
    <t>119639;INF903J01RM6;-;Sundaram Monthly Income Plan - Aggressive Plan - Direct Plan - Bonus  Option;0.0000;0.0000;0.0000;26-Sep-2013</t>
  </si>
  <si>
    <t>134369;INF903J019I1;INF903J014J0;Sundaram Banking &amp; PSU Debt Fund - Direct Quarterly Dividend;10.6356;10.6356;10.6356;31-Mar-2016</t>
  </si>
  <si>
    <t>134361;INF903J014I2;-;Sundaram Banking &amp; PSU Debt Fund - Regular Quarterly Bonus;11.1681;11.1681;11.1681;16-Aug-2016</t>
  </si>
  <si>
    <t>119673;INF903J01PN8;-;Sundaram Bond Saver - Direct Plan - Bonus Option;0.0000;0.0000;0.0000;26-Sep-2013</t>
  </si>
  <si>
    <t>119674;INF903J01PI8;INF903J01PJ6;Sundaram Bond Saver - Direct Plan - Half Yearly Dividend Option;0.0000;0.0000;0.0000;26-Sep-2013</t>
  </si>
  <si>
    <t>100611;INF903J01GF3;-;Sundaram Bond Saver-Institutional Plan - Bonus Option;14.0397;13.8993;14.0397;09-Dec-2015</t>
  </si>
  <si>
    <t>100607;INF903J01GB2;INF903J01GE6;Sundaram Bond Saver-Institutional Plan(Annual Dividend);0.0000;0.0000;0.0000;26-Sep-2013</t>
  </si>
  <si>
    <t>100606;INF903J01GA4;INF903J01GD8;Sundaram Bond Saver-Institutional Plan(Half-Yearly Dividend);0.0000;0.0000;0.0000;26-Sep-2013</t>
  </si>
  <si>
    <t>100605;INF903J01FZ3;INF903J01GC0;Sundaram Bond Saver-Institutional Plan(Qtrly Dividend);0.0000;0.0000;0.0000;26-Sep-2013</t>
  </si>
  <si>
    <t>106556;INF903J01BT5;-;SUNDARAM FIXED INCOME INTERVAL FUND QTRLY PLAN A REGULAR DIVIDEND;10.1816;10.1816;10.1816;01-Sep-2015</t>
  </si>
  <si>
    <t>106554;INF903J01BS7;-;SUNDARAM FIXED INCOME INTERVAL FUND QTRLY PLAN A REGULAR GROWTH;18.5433;18.5433;18.5433;01-Sep-2015</t>
  </si>
  <si>
    <t>119696;INF903J01PS7;-;Sundaram Fixed Income Interval Fund- Quarterly Series-Plan A - Direct Plan - Dividend Payout;10.2127;10.2127;10.2127;01-Sep-2015</t>
  </si>
  <si>
    <t>119697;INF903J01PT5;-;Sundaram Fixed Income Interval Fund- Quarterly Series-Plan A - Direct Plan - Growth;18.5699;18.5699;18.5699;01-Sep-2015</t>
  </si>
  <si>
    <t>106700;INF903J01BX7;-;SUNDARAM FIXED INCOME INTERVAL FUND QTRLY PLAN B REGULAR  DIVIDEND;10.1740;10.1740;10.1740;15-Sep-2015</t>
  </si>
  <si>
    <t>106702;INF903J01BW9;-;SUNDARAM FIXED INCOME INTERVAL FUND QTRLY PLAN B REGULAR  GROWTH;18.7607;18.7607;18.7607;15-Sep-2015</t>
  </si>
  <si>
    <t>119699;INF903J01PU3;-;Sundaram Fixed Income Interval Fund- Quarterly Series-Plan B - Direct Plan - Dividend Payout;10.0023;10.0023;10.0023;17-Dec-2013</t>
  </si>
  <si>
    <t>119698;INF903J01PV1;-;Sundaram Fixed Income Interval Fund- Quarterly Series-Plan B - Direct Plan - Growth;18.8438;18.8438;18.8438;15-Sep-2015</t>
  </si>
  <si>
    <t>119623;INF903J01RH6;-;Sundaram Flexible Fund - Flexible Income Plan - Direct Plan - Bonus Option;0.0000;0.0000;0.0000;26-Sep-2013</t>
  </si>
  <si>
    <t>119624;INF903J01OW2;INF903J01OY8;Sundaram Flexible Fund - Flexible Income Plan - Direct Plan - Half Yearly Dividend Option;0.0000;0.0000;0.0000;26-Sep-2013</t>
  </si>
  <si>
    <t>100791;INF903J01IH5;INF903J01IJ1;Sundaram Flexible Fund -Flexible Income Plan -Institutional - Quarterly Dividend;0.0000;0.0000;0.0000;26-Sep-2013</t>
  </si>
  <si>
    <t>100790;INF903J01IG7;INF903J01II3;Sundaram Flexible Fund -Flexible Income Plan Institutional - Monthly Dividend;10.5417;10.5417;10.5417;29-Mar-2016</t>
  </si>
  <si>
    <t>100792;INF903J01IF9;-;Sundaram Flexible Fund-Flexible Income Plan Institutional - Growth;0.0000;0.0000;0.0000;26-Sep-2013</t>
  </si>
  <si>
    <t>119669;INF903J01QO4;-;Sundaram Select Debt Short Term Asset Plan - Direct Plan - Annual Dividend Option;11.6730;11.6730;11.6730;17-Feb-2016</t>
  </si>
  <si>
    <t>105560;INF903J01JM3;INF903J01EK8;Sundaram Ultra Short Term  Inst Fortnightly  Dividend;0.0000;0.0000;0.0000;26-Sep-2013</t>
  </si>
  <si>
    <t>105555;INF903J01JN1;INF903J01EM4;Sundaram Ultra short Term  Inst Qtrly   Dividend;0.0000;0.0000;0.0000;26-Sep-2013</t>
  </si>
  <si>
    <t>105559;INF903J01JL5;INF903J01EJ0;Sundaram Ultra Short Term  Inst Weekly  Dividend;11.5152;11.5152;11.5152;20-Aug-2015</t>
  </si>
  <si>
    <t>106136;INF277K01AG1;-;Tata Treasury Manager Fund Super High Investment Plan Growth;1770.6886;1770.6886;1770.6886;19-May-2016</t>
  </si>
  <si>
    <t>Open Ended Schemes(Liquid)</t>
  </si>
  <si>
    <t>125128;INF955L01DR1;-;Baroda Pioneer Liquid Fund - Plan A - Bonus Option;1668.4050;1668.4050;1668.4050;03-Nov-2015</t>
  </si>
  <si>
    <t>116803;INF955L01534;INF955L01542;Baroda Pioneer Liquid Fund - Regular - Weekly Dividend Option;0.0000;0.0000;0.0000;03-May-2013</t>
  </si>
  <si>
    <t>111706;-;-;BARODA PIONEER LIQUID FUND PLAN A - MONTHLY DIVIDEND OPTION;1001.3268;1001.3268;1001.3268;29-Jun-2014</t>
  </si>
  <si>
    <t>100049;-;-;Birla Sun Life Cash Plus-Institutional - Fortnightly Dividend;10.8210;10.8210;10.8210;11-Feb-2011</t>
  </si>
  <si>
    <t>100052;-;-;Birla Sun Life Cash Plus-Institutional Premium - Fortnightly Dividend;10.0000;10.0000;10.0000;16-Feb-2011</t>
  </si>
  <si>
    <t>100053;-;-;Birla Sun Life Cash Plus-Institutional Premium Plan-Monthly Dividend;10.0000;10.0000;10.0000;15-Feb-2011</t>
  </si>
  <si>
    <t>101975;-;-;Birla Sun Life Floating Rate Fund-Short Term Plan-Institutional Fortnightly Dividend;10.0000;10.0000;10.0000;16-Feb-2011</t>
  </si>
  <si>
    <t>138302;INF223J01NQ9;-;DHFL Pramerica Insta Cash Plus Fund - Direct Plan -  Regular Bonus;138.2962;138.2962;138.2962;01-Aug-2016</t>
  </si>
  <si>
    <t>138303;INF223J01VE8;-;DHFL Pramerica Insta Cash Plus Fund - Direct Plan -Monthly Bonus;132.9596;132.9596;132.9596;01-Aug-2016</t>
  </si>
  <si>
    <t>100878;INF179K01KP9;-;HDFC Liquid Fund-Premium Plan - Dividend-Weekly;10;10;10;14-Apr-2015</t>
  </si>
  <si>
    <t>100881;INF179K01KS3;-;HDFC Liquid Fund-Premium Plus Plan - Dividend-Weekly;10;10;10;14-May-2012</t>
  </si>
  <si>
    <t>100872;INF179K01KQ7;-;HDFC Liquid Fund-PREMIUM PLUS- Growth;10.0000;10.0000;10.0000;17-Dec-2012</t>
  </si>
  <si>
    <t>101702;INF336L01305;INF336L01297;HSBC Cash Fund - Dividend - Monthly;10.0651;10.0651;10.0651;28-Dec-2012</t>
  </si>
  <si>
    <t>101699;INF336L01339;-;HSBC Cash Fund - Growth;11.4467;11.4467;11.4467;28-Dec-2012</t>
  </si>
  <si>
    <t>101694;INF336L01370;INF336L01362;HSBC Cash Fund - Inst. - Dividend - Monthly;10.0000;10.0000;10.0000;28-Dec-2012</t>
  </si>
  <si>
    <t>101691;INF336L01289;-;HSBC Cash Fund - Inst. - Growth;18.2843;18.2843;18.2843;28-Dec-2012</t>
  </si>
  <si>
    <t>101696;INF336L01271;-;HSBC Cash Fund - Regular - Growth;17.9770;17.9770;17.9770;28-Dec-2012</t>
  </si>
  <si>
    <t>101753;INF109K01VI8;-;ICICI Prudential Liquid Plan - Institutional - Weekly - Div;118.6133;118.6133;118.6133;28-Sep-2015</t>
  </si>
  <si>
    <t>108694;INF194K01VP5;INF194K01VO8;IDFC Cash Fund - Inst Plan B - Periodic Div;0;0;0;02-Oct-2008</t>
  </si>
  <si>
    <t>115487;INF194K01UZ6;INF194K01UY9;IDFC Cash Fund-Paln A-Periodic Dividend;1057.0519;1057.0519;1057.0519;13-May-2015</t>
  </si>
  <si>
    <t>108629;INF194K01VS9;INF194K01VR1;IDFC CF - Plan B - Dividend-Weekly;1001.7370;1001.7370;1001.7370;30-Jul-2014</t>
  </si>
  <si>
    <t>108681;INF194K01VM2;INF194K01VL4;IDFC CF - Plan B-Daily-Dividend(Institutional Plan);1063.1499;1063.1499;1063.1499;06-Mar-2013</t>
  </si>
  <si>
    <t>100241;INF192K01924;INF192K01932;JM High Liquidity Fund-- Institutional Plan - Dividend;10.7545;10.7545;10.7545;17-Jul-2013</t>
  </si>
  <si>
    <t>100237;INF192K01940;-;JM High Liquidity Fund-- Institutional Plan - Growth;22.9625;22.9625;22.9625;18-Mar-2015</t>
  </si>
  <si>
    <t>100238;-;INF192K01916;JM High Liquidity Fund-Institutional Plan - Daily Dividend;10.0159;10.0159;10.0159;01-Aug-2016</t>
  </si>
  <si>
    <t>100245;-;INF192K01957;JM High Liquidity Fund-Super Institutional Plan- Daily Dividend;10.0165;10.0165;10.0165;14-Mar-2013</t>
  </si>
  <si>
    <t>100246;INF192K01965;INF192K01973;JM High Liquidity Fund-Super Institutional Plan- Weekly  Dividend;10.1653;10.1653;10.1653;11-Aug-2013</t>
  </si>
  <si>
    <t>100832;-;INF174K01GB8;Kotak Liquid-Institutional Plan (Weekly Dividend);1011.079;1011.079;1011.079;23-Sep-2013</t>
  </si>
  <si>
    <t>118059;INF677K01AP3;-;L&amp;T Cash Fund - Institutional Plan - Growth Option;1927.0967;1922.2790;1927.0967;04-Oct-2015</t>
  </si>
  <si>
    <t>129923;INF917K01QI4;-;L&amp;T Liquid Fund - Direct Plan - Bonus;1877.9353;1877.9353;1877.9353;30-Dec-2014</t>
  </si>
  <si>
    <t>112456;INF917K01BJ4;-;L&amp;T Liquid Fund-Cum -Institutional Plus;2881.1854;2881.1854;2881.1854;27-Aug-2015</t>
  </si>
  <si>
    <t>Mahindra Mutual Fund</t>
  </si>
  <si>
    <t>102702;-;INF903J01GR8;Sundaram Money Fund-Institutional Plan-Fortnightly Div Reinvestment;0.0000;0.0000;0.0000;18-Dec-2013</t>
  </si>
  <si>
    <t>102704;INF903J01GO5;INF903J01GS6;Sundaram Money Fund-Institutional Plan-Monthly Div. Reinvestment;0.0000;0.0000;0.0000;18-Dec-2013</t>
  </si>
  <si>
    <t>102705;-;INF903J01GT4;Sundaram Money Fund-Institutional Plan-Quarterly Div. Reinvestment;0.0000;0.0000;0.0000;18-Dec-2013</t>
  </si>
  <si>
    <t>102706;-;INF903J01GQ0;Sundaram Money Fund-Institutional Plan-Weekly Dividend Reinvestment;0.0000;0.0000;0.0000;18-Dec-2013</t>
  </si>
  <si>
    <t>Open Ended Schemes(Money Market)</t>
  </si>
  <si>
    <t>Open Ended Schemes(Other ETFs)</t>
  </si>
  <si>
    <t>100033</t>
  </si>
  <si>
    <t>100034</t>
  </si>
  <si>
    <t>100037</t>
  </si>
  <si>
    <t>100038</t>
  </si>
  <si>
    <t>100041</t>
  </si>
  <si>
    <t>100042</t>
  </si>
  <si>
    <t>100043</t>
  </si>
  <si>
    <t>100044</t>
  </si>
  <si>
    <t>100046</t>
  </si>
  <si>
    <t>100047</t>
  </si>
  <si>
    <t>100048</t>
  </si>
  <si>
    <t>100049</t>
  </si>
  <si>
    <t>100051</t>
  </si>
  <si>
    <t>100052</t>
  </si>
  <si>
    <t>100053</t>
  </si>
  <si>
    <t>100054</t>
  </si>
  <si>
    <t>100055</t>
  </si>
  <si>
    <t>100056</t>
  </si>
  <si>
    <t>100057</t>
  </si>
  <si>
    <t>100058</t>
  </si>
  <si>
    <t>100059</t>
  </si>
  <si>
    <t>100060</t>
  </si>
  <si>
    <t>100061</t>
  </si>
  <si>
    <t>100062</t>
  </si>
  <si>
    <t>100063</t>
  </si>
  <si>
    <t>100064</t>
  </si>
  <si>
    <t>100065</t>
  </si>
  <si>
    <t>100066</t>
  </si>
  <si>
    <t>100067</t>
  </si>
  <si>
    <t>100068</t>
  </si>
  <si>
    <t>100077</t>
  </si>
  <si>
    <t>100078</t>
  </si>
  <si>
    <t>100079</t>
  </si>
  <si>
    <t>100080</t>
  </si>
  <si>
    <t>100081</t>
  </si>
  <si>
    <t>100082</t>
  </si>
  <si>
    <t>100084</t>
  </si>
  <si>
    <t>100085</t>
  </si>
  <si>
    <t>100086</t>
  </si>
  <si>
    <t>100087</t>
  </si>
  <si>
    <t>100088</t>
  </si>
  <si>
    <t>100089</t>
  </si>
  <si>
    <t>100090</t>
  </si>
  <si>
    <t>100119</t>
  </si>
  <si>
    <t>100120</t>
  </si>
  <si>
    <t>100121</t>
  </si>
  <si>
    <t>100122</t>
  </si>
  <si>
    <t>100123</t>
  </si>
  <si>
    <t>100124</t>
  </si>
  <si>
    <t>100152</t>
  </si>
  <si>
    <t>100153</t>
  </si>
  <si>
    <t>100156</t>
  </si>
  <si>
    <t>100171</t>
  </si>
  <si>
    <t>100172</t>
  </si>
  <si>
    <t>100173</t>
  </si>
  <si>
    <t>100174</t>
  </si>
  <si>
    <t>100175</t>
  </si>
  <si>
    <t>100176</t>
  </si>
  <si>
    <t>100177</t>
  </si>
  <si>
    <t>100218</t>
  </si>
  <si>
    <t>100219</t>
  </si>
  <si>
    <t>100220</t>
  </si>
  <si>
    <t>100221</t>
  </si>
  <si>
    <t>100222</t>
  </si>
  <si>
    <t>100223</t>
  </si>
  <si>
    <t>100233</t>
  </si>
  <si>
    <t>100234</t>
  </si>
  <si>
    <t>100237</t>
  </si>
  <si>
    <t>100238</t>
  </si>
  <si>
    <t>100241</t>
  </si>
  <si>
    <t>100244</t>
  </si>
  <si>
    <t>100245</t>
  </si>
  <si>
    <t>100246</t>
  </si>
  <si>
    <t>100247</t>
  </si>
  <si>
    <t>100249</t>
  </si>
  <si>
    <t>100250</t>
  </si>
  <si>
    <t>100253</t>
  </si>
  <si>
    <t>100254</t>
  </si>
  <si>
    <t>100264</t>
  </si>
  <si>
    <t>100265</t>
  </si>
  <si>
    <t>100280</t>
  </si>
  <si>
    <t>100281</t>
  </si>
  <si>
    <t>100286</t>
  </si>
  <si>
    <t>100291</t>
  </si>
  <si>
    <t>100292</t>
  </si>
  <si>
    <t>100298</t>
  </si>
  <si>
    <t>100299</t>
  </si>
  <si>
    <t>100300</t>
  </si>
  <si>
    <t>100301</t>
  </si>
  <si>
    <t>100312</t>
  </si>
  <si>
    <t>100313</t>
  </si>
  <si>
    <t>100314</t>
  </si>
  <si>
    <t>100315</t>
  </si>
  <si>
    <t>100316</t>
  </si>
  <si>
    <t>100317</t>
  </si>
  <si>
    <t>100318</t>
  </si>
  <si>
    <t>100319</t>
  </si>
  <si>
    <t>100321</t>
  </si>
  <si>
    <t>100323</t>
  </si>
  <si>
    <t>100325</t>
  </si>
  <si>
    <t>100332</t>
  </si>
  <si>
    <t>100337</t>
  </si>
  <si>
    <t>100338</t>
  </si>
  <si>
    <t>100348</t>
  </si>
  <si>
    <t>100349</t>
  </si>
  <si>
    <t>100351</t>
  </si>
  <si>
    <t>100352</t>
  </si>
  <si>
    <t>100353</t>
  </si>
  <si>
    <t>100354</t>
  </si>
  <si>
    <t>100355</t>
  </si>
  <si>
    <t>100356</t>
  </si>
  <si>
    <t>100357</t>
  </si>
  <si>
    <t>100359</t>
  </si>
  <si>
    <t>100363</t>
  </si>
  <si>
    <t>100364</t>
  </si>
  <si>
    <t>100365</t>
  </si>
  <si>
    <t>100366</t>
  </si>
  <si>
    <t>100367</t>
  </si>
  <si>
    <t>100368</t>
  </si>
  <si>
    <t>100369</t>
  </si>
  <si>
    <t>100370</t>
  </si>
  <si>
    <t>100371</t>
  </si>
  <si>
    <t>100372</t>
  </si>
  <si>
    <t>100375</t>
  </si>
  <si>
    <t>100376</t>
  </si>
  <si>
    <t>100377</t>
  </si>
  <si>
    <t>100378</t>
  </si>
  <si>
    <t>100379</t>
  </si>
  <si>
    <t>100380</t>
  </si>
  <si>
    <t>100383</t>
  </si>
  <si>
    <t>100384</t>
  </si>
  <si>
    <t>100385</t>
  </si>
  <si>
    <t>100386</t>
  </si>
  <si>
    <t>100387</t>
  </si>
  <si>
    <t>100388</t>
  </si>
  <si>
    <t>100414</t>
  </si>
  <si>
    <t>100415</t>
  </si>
  <si>
    <t>100416</t>
  </si>
  <si>
    <t>100417</t>
  </si>
  <si>
    <t>100418</t>
  </si>
  <si>
    <t>100470</t>
  </si>
  <si>
    <t>100471</t>
  </si>
  <si>
    <t>100472</t>
  </si>
  <si>
    <t>100473</t>
  </si>
  <si>
    <t>100474</t>
  </si>
  <si>
    <t>100475</t>
  </si>
  <si>
    <t>100476</t>
  </si>
  <si>
    <t>100477</t>
  </si>
  <si>
    <t>100480</t>
  </si>
  <si>
    <t>100484</t>
  </si>
  <si>
    <t>100485</t>
  </si>
  <si>
    <t>100486</t>
  </si>
  <si>
    <t>100490</t>
  </si>
  <si>
    <t>100491</t>
  </si>
  <si>
    <t>100493</t>
  </si>
  <si>
    <t>100494</t>
  </si>
  <si>
    <t>100495</t>
  </si>
  <si>
    <t>100496</t>
  </si>
  <si>
    <t>100497</t>
  </si>
  <si>
    <t>100498</t>
  </si>
  <si>
    <t>100499</t>
  </si>
  <si>
    <t>100503</t>
  </si>
  <si>
    <t>100504</t>
  </si>
  <si>
    <t>100519</t>
  </si>
  <si>
    <t>100520</t>
  </si>
  <si>
    <t>100521</t>
  </si>
  <si>
    <t>100522</t>
  </si>
  <si>
    <t>100524</t>
  </si>
  <si>
    <t>100525</t>
  </si>
  <si>
    <t>100526</t>
  </si>
  <si>
    <t>100527</t>
  </si>
  <si>
    <t>100528</t>
  </si>
  <si>
    <t>100529</t>
  </si>
  <si>
    <t>100530</t>
  </si>
  <si>
    <t>100531</t>
  </si>
  <si>
    <t>100532</t>
  </si>
  <si>
    <t>100535</t>
  </si>
  <si>
    <t>100536</t>
  </si>
  <si>
    <t>100537</t>
  </si>
  <si>
    <t>100538</t>
  </si>
  <si>
    <t>100541</t>
  </si>
  <si>
    <t>100546</t>
  </si>
  <si>
    <t>100547</t>
  </si>
  <si>
    <t>100548</t>
  </si>
  <si>
    <t>100549</t>
  </si>
  <si>
    <t>100550</t>
  </si>
  <si>
    <t>100593</t>
  </si>
  <si>
    <t>100596</t>
  </si>
  <si>
    <t>100597</t>
  </si>
  <si>
    <t>100600</t>
  </si>
  <si>
    <t>100601</t>
  </si>
  <si>
    <t>100602</t>
  </si>
  <si>
    <t>100603</t>
  </si>
  <si>
    <t>100604</t>
  </si>
  <si>
    <t>100605</t>
  </si>
  <si>
    <t>100606</t>
  </si>
  <si>
    <t>100607</t>
  </si>
  <si>
    <t>100608</t>
  </si>
  <si>
    <t>100609</t>
  </si>
  <si>
    <t>100610</t>
  </si>
  <si>
    <t>100611</t>
  </si>
  <si>
    <t>100612</t>
  </si>
  <si>
    <t>100613</t>
  </si>
  <si>
    <t>100614</t>
  </si>
  <si>
    <t>100617</t>
  </si>
  <si>
    <t>100618</t>
  </si>
  <si>
    <t>100619</t>
  </si>
  <si>
    <t>100620</t>
  </si>
  <si>
    <t>100621</t>
  </si>
  <si>
    <t>100622</t>
  </si>
  <si>
    <t>100623</t>
  </si>
  <si>
    <t>100630</t>
  </si>
  <si>
    <t>100631</t>
  </si>
  <si>
    <t>100638</t>
  </si>
  <si>
    <t>100639</t>
  </si>
  <si>
    <t>100640</t>
  </si>
  <si>
    <t>100641</t>
  </si>
  <si>
    <t>100643</t>
  </si>
  <si>
    <t>100644</t>
  </si>
  <si>
    <t>100645</t>
  </si>
  <si>
    <t>100646</t>
  </si>
  <si>
    <t>100648</t>
  </si>
  <si>
    <t>100650</t>
  </si>
  <si>
    <t>100651</t>
  </si>
  <si>
    <t>100663</t>
  </si>
  <si>
    <t>100664</t>
  </si>
  <si>
    <t>100668</t>
  </si>
  <si>
    <t>100669</t>
  </si>
  <si>
    <t>100678</t>
  </si>
  <si>
    <t>100682</t>
  </si>
  <si>
    <t>100684</t>
  </si>
  <si>
    <t>100685</t>
  </si>
  <si>
    <t>100711</t>
  </si>
  <si>
    <t>100712</t>
  </si>
  <si>
    <t>100739</t>
  </si>
  <si>
    <t>100740</t>
  </si>
  <si>
    <t>100741</t>
  </si>
  <si>
    <t>100742</t>
  </si>
  <si>
    <t>100780</t>
  </si>
  <si>
    <t>100781</t>
  </si>
  <si>
    <t>100782</t>
  </si>
  <si>
    <t>100783</t>
  </si>
  <si>
    <t>100784</t>
  </si>
  <si>
    <t>100785</t>
  </si>
  <si>
    <t>100786</t>
  </si>
  <si>
    <t>100787</t>
  </si>
  <si>
    <t>100788</t>
  </si>
  <si>
    <t>100789</t>
  </si>
  <si>
    <t>100790</t>
  </si>
  <si>
    <t>100791</t>
  </si>
  <si>
    <t>100792</t>
  </si>
  <si>
    <t>100793</t>
  </si>
  <si>
    <t>100794</t>
  </si>
  <si>
    <t>100795</t>
  </si>
  <si>
    <t>100796</t>
  </si>
  <si>
    <t>100797</t>
  </si>
  <si>
    <t>100798</t>
  </si>
  <si>
    <t>100799</t>
  </si>
  <si>
    <t>100804</t>
  </si>
  <si>
    <t>100805</t>
  </si>
  <si>
    <t>100806</t>
  </si>
  <si>
    <t>100807</t>
  </si>
  <si>
    <t>100811</t>
  </si>
  <si>
    <t>100812</t>
  </si>
  <si>
    <t>100813</t>
  </si>
  <si>
    <t>100814</t>
  </si>
  <si>
    <t>100820</t>
  </si>
  <si>
    <t>100821</t>
  </si>
  <si>
    <t>100822</t>
  </si>
  <si>
    <t>100823</t>
  </si>
  <si>
    <t>100828</t>
  </si>
  <si>
    <t>100829</t>
  </si>
  <si>
    <t>100830</t>
  </si>
  <si>
    <t>100832</t>
  </si>
  <si>
    <t>100833</t>
  </si>
  <si>
    <t>100834</t>
  </si>
  <si>
    <t>100835</t>
  </si>
  <si>
    <t>100837</t>
  </si>
  <si>
    <t>100838</t>
  </si>
  <si>
    <t>100842</t>
  </si>
  <si>
    <t>100843</t>
  </si>
  <si>
    <t>100844</t>
  </si>
  <si>
    <t>100845</t>
  </si>
  <si>
    <t>100848</t>
  </si>
  <si>
    <t>100849</t>
  </si>
  <si>
    <t>100851</t>
  </si>
  <si>
    <t>100852</t>
  </si>
  <si>
    <t>100853</t>
  </si>
  <si>
    <t>100855</t>
  </si>
  <si>
    <t>100856</t>
  </si>
  <si>
    <t>100857</t>
  </si>
  <si>
    <t>100858</t>
  </si>
  <si>
    <t>100859</t>
  </si>
  <si>
    <t>100864</t>
  </si>
  <si>
    <t>100865</t>
  </si>
  <si>
    <t>100868</t>
  </si>
  <si>
    <t>100872</t>
  </si>
  <si>
    <t>100873</t>
  </si>
  <si>
    <t>100874</t>
  </si>
  <si>
    <t>100875</t>
  </si>
  <si>
    <t>100876</t>
  </si>
  <si>
    <t>100877</t>
  </si>
  <si>
    <t>100878</t>
  </si>
  <si>
    <t>100881</t>
  </si>
  <si>
    <t>100895</t>
  </si>
  <si>
    <t>100896</t>
  </si>
  <si>
    <t>100897</t>
  </si>
  <si>
    <t>100898</t>
  </si>
  <si>
    <t>100899</t>
  </si>
  <si>
    <t>100900</t>
  </si>
  <si>
    <t>100915</t>
  </si>
  <si>
    <t>100927</t>
  </si>
  <si>
    <t>100928</t>
  </si>
  <si>
    <t>100929</t>
  </si>
  <si>
    <t>100940</t>
  </si>
  <si>
    <t>100941</t>
  </si>
  <si>
    <t>100943</t>
  </si>
  <si>
    <t>100948</t>
  </si>
  <si>
    <t>100949</t>
  </si>
  <si>
    <t>100950</t>
  </si>
  <si>
    <t>100951</t>
  </si>
  <si>
    <t>100952</t>
  </si>
  <si>
    <t>100953</t>
  </si>
  <si>
    <t>100954</t>
  </si>
  <si>
    <t>100955</t>
  </si>
  <si>
    <t>100960</t>
  </si>
  <si>
    <t>100961</t>
  </si>
  <si>
    <t>100963</t>
  </si>
  <si>
    <t>100966</t>
  </si>
  <si>
    <t>100967</t>
  </si>
  <si>
    <t>100968</t>
  </si>
  <si>
    <t>100970</t>
  </si>
  <si>
    <t>100971</t>
  </si>
  <si>
    <t>100997</t>
  </si>
  <si>
    <t>100998</t>
  </si>
  <si>
    <t>100999</t>
  </si>
  <si>
    <t>101001</t>
  </si>
  <si>
    <t>101002</t>
  </si>
  <si>
    <t>101003</t>
  </si>
  <si>
    <t>101042</t>
  </si>
  <si>
    <t>101044</t>
  </si>
  <si>
    <t>101048</t>
  </si>
  <si>
    <t>101049</t>
  </si>
  <si>
    <t>101059</t>
  </si>
  <si>
    <t>101065</t>
  </si>
  <si>
    <t>101066</t>
  </si>
  <si>
    <t>101069</t>
  </si>
  <si>
    <t>101070</t>
  </si>
  <si>
    <t>101071</t>
  </si>
  <si>
    <t>101072</t>
  </si>
  <si>
    <t>101078</t>
  </si>
  <si>
    <t>101081</t>
  </si>
  <si>
    <t>101082</t>
  </si>
  <si>
    <t>101083</t>
  </si>
  <si>
    <t>101084</t>
  </si>
  <si>
    <t>101092</t>
  </si>
  <si>
    <t>101098</t>
  </si>
  <si>
    <t>101113</t>
  </si>
  <si>
    <t>101114</t>
  </si>
  <si>
    <t>101117</t>
  </si>
  <si>
    <t>101118</t>
  </si>
  <si>
    <t>101119</t>
  </si>
  <si>
    <t>101127</t>
  </si>
  <si>
    <t>101143</t>
  </si>
  <si>
    <t>101144</t>
  </si>
  <si>
    <t>101154</t>
  </si>
  <si>
    <t>101155</t>
  </si>
  <si>
    <t>101161</t>
  </si>
  <si>
    <t>101162</t>
  </si>
  <si>
    <t>101163</t>
  </si>
  <si>
    <t>101165</t>
  </si>
  <si>
    <t>101169</t>
  </si>
  <si>
    <t>101181</t>
  </si>
  <si>
    <t>101184</t>
  </si>
  <si>
    <t>101185</t>
  </si>
  <si>
    <t>101186</t>
  </si>
  <si>
    <t>101187</t>
  </si>
  <si>
    <t>101188</t>
  </si>
  <si>
    <t>101198</t>
  </si>
  <si>
    <t>101199</t>
  </si>
  <si>
    <t>101200</t>
  </si>
  <si>
    <t>101201</t>
  </si>
  <si>
    <t>101206</t>
  </si>
  <si>
    <t>101209</t>
  </si>
  <si>
    <t>101221</t>
  </si>
  <si>
    <t>101222</t>
  </si>
  <si>
    <t>101224</t>
  </si>
  <si>
    <t>101228</t>
  </si>
  <si>
    <t>101229</t>
  </si>
  <si>
    <t>101230</t>
  </si>
  <si>
    <t>101231</t>
  </si>
  <si>
    <t>101232</t>
  </si>
  <si>
    <t>101236</t>
  </si>
  <si>
    <t>101237</t>
  </si>
  <si>
    <t>101238</t>
  </si>
  <si>
    <t>101242</t>
  </si>
  <si>
    <t>101244</t>
  </si>
  <si>
    <t>101246</t>
  </si>
  <si>
    <t>101262</t>
  </si>
  <si>
    <t>101263</t>
  </si>
  <si>
    <t>101264</t>
  </si>
  <si>
    <t>101265</t>
  </si>
  <si>
    <t>101266</t>
  </si>
  <si>
    <t>101271</t>
  </si>
  <si>
    <t>101281</t>
  </si>
  <si>
    <t>101282</t>
  </si>
  <si>
    <t>101295</t>
  </si>
  <si>
    <t>101303</t>
  </si>
  <si>
    <t>101304</t>
  </si>
  <si>
    <t>101305</t>
  </si>
  <si>
    <t>101306</t>
  </si>
  <si>
    <t>101313</t>
  </si>
  <si>
    <t>101314</t>
  </si>
  <si>
    <t>101315</t>
  </si>
  <si>
    <t>101316</t>
  </si>
  <si>
    <t>101317</t>
  </si>
  <si>
    <t>101318</t>
  </si>
  <si>
    <t>101349</t>
  </si>
  <si>
    <t>101350</t>
  </si>
  <si>
    <t>101351</t>
  </si>
  <si>
    <t>101356</t>
  </si>
  <si>
    <t>101357</t>
  </si>
  <si>
    <t>101358</t>
  </si>
  <si>
    <t>101359</t>
  </si>
  <si>
    <t>101362</t>
  </si>
  <si>
    <t>101363</t>
  </si>
  <si>
    <t>101364</t>
  </si>
  <si>
    <t>101365</t>
  </si>
  <si>
    <t>101372</t>
  </si>
  <si>
    <t>101373</t>
  </si>
  <si>
    <t>101393</t>
  </si>
  <si>
    <t>101394</t>
  </si>
  <si>
    <t>101397</t>
  </si>
  <si>
    <t>101398</t>
  </si>
  <si>
    <t>101399</t>
  </si>
  <si>
    <t>101400</t>
  </si>
  <si>
    <t>101401</t>
  </si>
  <si>
    <t>101402</t>
  </si>
  <si>
    <t>101407</t>
  </si>
  <si>
    <t>101408</t>
  </si>
  <si>
    <t>101409</t>
  </si>
  <si>
    <t>101419</t>
  </si>
  <si>
    <t>101420</t>
  </si>
  <si>
    <t>101421</t>
  </si>
  <si>
    <t>101430</t>
  </si>
  <si>
    <t>101431</t>
  </si>
  <si>
    <t>101465</t>
  </si>
  <si>
    <t>101466</t>
  </si>
  <si>
    <t>101472</t>
  </si>
  <si>
    <t>101481</t>
  </si>
  <si>
    <t>101482</t>
  </si>
  <si>
    <t>101483</t>
  </si>
  <si>
    <t>101484</t>
  </si>
  <si>
    <t>101489</t>
  </si>
  <si>
    <t>101490</t>
  </si>
  <si>
    <t>101491</t>
  </si>
  <si>
    <t>101498</t>
  </si>
  <si>
    <t>101499</t>
  </si>
  <si>
    <t>101500</t>
  </si>
  <si>
    <t>101519</t>
  </si>
  <si>
    <t>101520</t>
  </si>
  <si>
    <t>101521</t>
  </si>
  <si>
    <t>101524</t>
  </si>
  <si>
    <t>101525</t>
  </si>
  <si>
    <t>101528</t>
  </si>
  <si>
    <t>101529</t>
  </si>
  <si>
    <t>101530</t>
  </si>
  <si>
    <t>101536</t>
  </si>
  <si>
    <t>101537</t>
  </si>
  <si>
    <t>101538</t>
  </si>
  <si>
    <t>101539</t>
  </si>
  <si>
    <t>101544</t>
  </si>
  <si>
    <t>101545</t>
  </si>
  <si>
    <t>101547</t>
  </si>
  <si>
    <t>101548</t>
  </si>
  <si>
    <t>101549</t>
  </si>
  <si>
    <t>101551</t>
  </si>
  <si>
    <t>101560</t>
  </si>
  <si>
    <t>101561</t>
  </si>
  <si>
    <t>101562</t>
  </si>
  <si>
    <t>101563</t>
  </si>
  <si>
    <t>101564</t>
  </si>
  <si>
    <t>101565</t>
  </si>
  <si>
    <t>101566</t>
  </si>
  <si>
    <t>101585</t>
  </si>
  <si>
    <t>101586</t>
  </si>
  <si>
    <t>101587</t>
  </si>
  <si>
    <t>101588</t>
  </si>
  <si>
    <t>101591</t>
  </si>
  <si>
    <t>101592</t>
  </si>
  <si>
    <t>101593</t>
  </si>
  <si>
    <t>101594</t>
  </si>
  <si>
    <t>101597</t>
  </si>
  <si>
    <t>101598</t>
  </si>
  <si>
    <t>101599</t>
  </si>
  <si>
    <t>101600</t>
  </si>
  <si>
    <t>101605</t>
  </si>
  <si>
    <t>101606</t>
  </si>
  <si>
    <t>101607</t>
  </si>
  <si>
    <t>101608</t>
  </si>
  <si>
    <t>101609</t>
  </si>
  <si>
    <t>101617</t>
  </si>
  <si>
    <t>101618</t>
  </si>
  <si>
    <t>101619</t>
  </si>
  <si>
    <t>101635</t>
  </si>
  <si>
    <t>101636</t>
  </si>
  <si>
    <t>101642</t>
  </si>
  <si>
    <t>101643</t>
  </si>
  <si>
    <t>101656</t>
  </si>
  <si>
    <t>101657</t>
  </si>
  <si>
    <t>101659</t>
  </si>
  <si>
    <t>101661</t>
  </si>
  <si>
    <t>101662</t>
  </si>
  <si>
    <t>101665</t>
  </si>
  <si>
    <t>101667</t>
  </si>
  <si>
    <t>101669</t>
  </si>
  <si>
    <t>101670</t>
  </si>
  <si>
    <t>101671</t>
  </si>
  <si>
    <t>101672</t>
  </si>
  <si>
    <t>101685</t>
  </si>
  <si>
    <t>101686</t>
  </si>
  <si>
    <t>101687</t>
  </si>
  <si>
    <t>101688</t>
  </si>
  <si>
    <t>101691</t>
  </si>
  <si>
    <t>101694</t>
  </si>
  <si>
    <t>101696</t>
  </si>
  <si>
    <t>101699</t>
  </si>
  <si>
    <t>101702</t>
  </si>
  <si>
    <t>101703</t>
  </si>
  <si>
    <t>101704</t>
  </si>
  <si>
    <t>101706</t>
  </si>
  <si>
    <t>101711</t>
  </si>
  <si>
    <t>101713</t>
  </si>
  <si>
    <t>101714</t>
  </si>
  <si>
    <t>101737</t>
  </si>
  <si>
    <t>101738</t>
  </si>
  <si>
    <t>101746</t>
  </si>
  <si>
    <t>101748</t>
  </si>
  <si>
    <t>101750</t>
  </si>
  <si>
    <t>101751</t>
  </si>
  <si>
    <t>101752</t>
  </si>
  <si>
    <t>101753</t>
  </si>
  <si>
    <t>101754</t>
  </si>
  <si>
    <t>101755</t>
  </si>
  <si>
    <t>101758</t>
  </si>
  <si>
    <t>101759</t>
  </si>
  <si>
    <t>101762</t>
  </si>
  <si>
    <t>101763</t>
  </si>
  <si>
    <t>101764</t>
  </si>
  <si>
    <t>101765</t>
  </si>
  <si>
    <t>101766</t>
  </si>
  <si>
    <t>101793</t>
  </si>
  <si>
    <t>101794</t>
  </si>
  <si>
    <t>101795</t>
  </si>
  <si>
    <t>101796</t>
  </si>
  <si>
    <t>101797</t>
  </si>
  <si>
    <t>101798</t>
  </si>
  <si>
    <t>101799</t>
  </si>
  <si>
    <t>101800</t>
  </si>
  <si>
    <t>101801</t>
  </si>
  <si>
    <t>101802</t>
  </si>
  <si>
    <t>101803</t>
  </si>
  <si>
    <t>101804</t>
  </si>
  <si>
    <t>101805</t>
  </si>
  <si>
    <t>101806</t>
  </si>
  <si>
    <t>101807</t>
  </si>
  <si>
    <t>101808</t>
  </si>
  <si>
    <t>101815</t>
  </si>
  <si>
    <t>101816</t>
  </si>
  <si>
    <t>101818</t>
  </si>
  <si>
    <t>101823</t>
  </si>
  <si>
    <t>101824</t>
  </si>
  <si>
    <t>101829</t>
  </si>
  <si>
    <t>101830</t>
  </si>
  <si>
    <t>101833</t>
  </si>
  <si>
    <t>101837</t>
  </si>
  <si>
    <t>101838</t>
  </si>
  <si>
    <t>101839</t>
  </si>
  <si>
    <t>101840</t>
  </si>
  <si>
    <t>101843</t>
  </si>
  <si>
    <t>101844</t>
  </si>
  <si>
    <t>101847</t>
  </si>
  <si>
    <t>101852</t>
  </si>
  <si>
    <t>101853</t>
  </si>
  <si>
    <t>101858</t>
  </si>
  <si>
    <t>101859</t>
  </si>
  <si>
    <t>101860</t>
  </si>
  <si>
    <t>101861</t>
  </si>
  <si>
    <t>101862</t>
  </si>
  <si>
    <t>101863</t>
  </si>
  <si>
    <t>101864</t>
  </si>
  <si>
    <t>101866</t>
  </si>
  <si>
    <t>101867</t>
  </si>
  <si>
    <t>101868</t>
  </si>
  <si>
    <t>101869</t>
  </si>
  <si>
    <t>101872</t>
  </si>
  <si>
    <t>101873</t>
  </si>
  <si>
    <t>101874</t>
  </si>
  <si>
    <t>101875</t>
  </si>
  <si>
    <t>101892</t>
  </si>
  <si>
    <t>101893</t>
  </si>
  <si>
    <t>101894</t>
  </si>
  <si>
    <t>101902</t>
  </si>
  <si>
    <t>101906</t>
  </si>
  <si>
    <t>101909</t>
  </si>
  <si>
    <t>101910</t>
  </si>
  <si>
    <t>101912</t>
  </si>
  <si>
    <t>101913</t>
  </si>
  <si>
    <t>101922</t>
  </si>
  <si>
    <t>101923</t>
  </si>
  <si>
    <t>101932</t>
  </si>
  <si>
    <t>101933</t>
  </si>
  <si>
    <t>101934</t>
  </si>
  <si>
    <t>101935</t>
  </si>
  <si>
    <t>101945</t>
  </si>
  <si>
    <t>101950</t>
  </si>
  <si>
    <t>101951</t>
  </si>
  <si>
    <t>101952</t>
  </si>
  <si>
    <t>101970</t>
  </si>
  <si>
    <t>101971</t>
  </si>
  <si>
    <t>101972</t>
  </si>
  <si>
    <t>101973</t>
  </si>
  <si>
    <t>101974</t>
  </si>
  <si>
    <t>101975</t>
  </si>
  <si>
    <t>101976</t>
  </si>
  <si>
    <t>101977</t>
  </si>
  <si>
    <t>101978</t>
  </si>
  <si>
    <t>101979</t>
  </si>
  <si>
    <t>101980</t>
  </si>
  <si>
    <t>101982</t>
  </si>
  <si>
    <t>101983</t>
  </si>
  <si>
    <t>101984</t>
  </si>
  <si>
    <t>101985</t>
  </si>
  <si>
    <t>101986</t>
  </si>
  <si>
    <t>101987</t>
  </si>
  <si>
    <t>101989</t>
  </si>
  <si>
    <t>101990</t>
  </si>
  <si>
    <t>101993</t>
  </si>
  <si>
    <t>101994</t>
  </si>
  <si>
    <t>101995</t>
  </si>
  <si>
    <t>101996</t>
  </si>
  <si>
    <t>101997</t>
  </si>
  <si>
    <t>102000</t>
  </si>
  <si>
    <t>102001</t>
  </si>
  <si>
    <t>102007</t>
  </si>
  <si>
    <t>102008</t>
  </si>
  <si>
    <t>102009</t>
  </si>
  <si>
    <t>102010</t>
  </si>
  <si>
    <t>102011</t>
  </si>
  <si>
    <t>102012</t>
  </si>
  <si>
    <t>102013</t>
  </si>
  <si>
    <t>102016</t>
  </si>
  <si>
    <t>102020</t>
  </si>
  <si>
    <t>102021</t>
  </si>
  <si>
    <t>102024</t>
  </si>
  <si>
    <t>102025</t>
  </si>
  <si>
    <t>102026</t>
  </si>
  <si>
    <t>102027</t>
  </si>
  <si>
    <t>102031</t>
  </si>
  <si>
    <t>102036</t>
  </si>
  <si>
    <t>102046</t>
  </si>
  <si>
    <t>102053</t>
  </si>
  <si>
    <t>102054</t>
  </si>
  <si>
    <t>102055</t>
  </si>
  <si>
    <t>102056</t>
  </si>
  <si>
    <t>102060</t>
  </si>
  <si>
    <t>102061</t>
  </si>
  <si>
    <t>102107</t>
  </si>
  <si>
    <t>102108</t>
  </si>
  <si>
    <t>102109</t>
  </si>
  <si>
    <t>102110</t>
  </si>
  <si>
    <t>102111</t>
  </si>
  <si>
    <t>102112</t>
  </si>
  <si>
    <t>102113</t>
  </si>
  <si>
    <t>102114</t>
  </si>
  <si>
    <t>102118</t>
  </si>
  <si>
    <t>102133</t>
  </si>
  <si>
    <t>102134</t>
  </si>
  <si>
    <t>102135</t>
  </si>
  <si>
    <t>102136</t>
  </si>
  <si>
    <t>102137</t>
  </si>
  <si>
    <t>102138</t>
  </si>
  <si>
    <t>102139</t>
  </si>
  <si>
    <t>102140</t>
  </si>
  <si>
    <t>102141</t>
  </si>
  <si>
    <t>102142</t>
  </si>
  <si>
    <t>102143</t>
  </si>
  <si>
    <t>102144</t>
  </si>
  <si>
    <t>102145</t>
  </si>
  <si>
    <t>102146</t>
  </si>
  <si>
    <t>102147</t>
  </si>
  <si>
    <t>102148</t>
  </si>
  <si>
    <t>102149</t>
  </si>
  <si>
    <t>102152</t>
  </si>
  <si>
    <t>102153</t>
  </si>
  <si>
    <t>102154</t>
  </si>
  <si>
    <t>102169</t>
  </si>
  <si>
    <t>102170</t>
  </si>
  <si>
    <t>102171</t>
  </si>
  <si>
    <t>102172</t>
  </si>
  <si>
    <t>102173</t>
  </si>
  <si>
    <t>102174</t>
  </si>
  <si>
    <t>102175</t>
  </si>
  <si>
    <t>102176</t>
  </si>
  <si>
    <t>102177</t>
  </si>
  <si>
    <t>102178</t>
  </si>
  <si>
    <t>102184</t>
  </si>
  <si>
    <t>102185</t>
  </si>
  <si>
    <t>102186</t>
  </si>
  <si>
    <t>102187</t>
  </si>
  <si>
    <t>102188</t>
  </si>
  <si>
    <t>102189</t>
  </si>
  <si>
    <t>102205</t>
  </si>
  <si>
    <t>102206</t>
  </si>
  <si>
    <t>102207</t>
  </si>
  <si>
    <t>102208</t>
  </si>
  <si>
    <t>102248</t>
  </si>
  <si>
    <t>102251</t>
  </si>
  <si>
    <t>102252</t>
  </si>
  <si>
    <t>102260</t>
  </si>
  <si>
    <t>102261</t>
  </si>
  <si>
    <t>102262</t>
  </si>
  <si>
    <t>102263</t>
  </si>
  <si>
    <t>102266</t>
  </si>
  <si>
    <t>102267</t>
  </si>
  <si>
    <t>102272</t>
  </si>
  <si>
    <t>102273</t>
  </si>
  <si>
    <t>102326</t>
  </si>
  <si>
    <t>102328</t>
  </si>
  <si>
    <t>102329</t>
  </si>
  <si>
    <t>102330</t>
  </si>
  <si>
    <t>102331</t>
  </si>
  <si>
    <t>102336</t>
  </si>
  <si>
    <t>102337</t>
  </si>
  <si>
    <t>102393</t>
  </si>
  <si>
    <t>102394</t>
  </si>
  <si>
    <t>102395</t>
  </si>
  <si>
    <t>102396</t>
  </si>
  <si>
    <t>102397</t>
  </si>
  <si>
    <t>102398</t>
  </si>
  <si>
    <t>102401</t>
  </si>
  <si>
    <t>102402</t>
  </si>
  <si>
    <t>102414</t>
  </si>
  <si>
    <t>102428</t>
  </si>
  <si>
    <t>102431</t>
  </si>
  <si>
    <t>102432</t>
  </si>
  <si>
    <t>102433</t>
  </si>
  <si>
    <t>102434</t>
  </si>
  <si>
    <t>102435</t>
  </si>
  <si>
    <t>102441</t>
  </si>
  <si>
    <t>102442</t>
  </si>
  <si>
    <t>102443</t>
  </si>
  <si>
    <t>102448</t>
  </si>
  <si>
    <t>102450</t>
  </si>
  <si>
    <t>102451</t>
  </si>
  <si>
    <t>102452</t>
  </si>
  <si>
    <t>102453</t>
  </si>
  <si>
    <t>102503</t>
  </si>
  <si>
    <t>102504</t>
  </si>
  <si>
    <t>102505</t>
  </si>
  <si>
    <t>102506</t>
  </si>
  <si>
    <t>102507</t>
  </si>
  <si>
    <t>102509</t>
  </si>
  <si>
    <t>102510</t>
  </si>
  <si>
    <t>102511</t>
  </si>
  <si>
    <t>102512</t>
  </si>
  <si>
    <t>102513</t>
  </si>
  <si>
    <t>102514</t>
  </si>
  <si>
    <t>102528</t>
  </si>
  <si>
    <t>102529</t>
  </si>
  <si>
    <t>102531</t>
  </si>
  <si>
    <t>102532</t>
  </si>
  <si>
    <t>102533</t>
  </si>
  <si>
    <t>102534</t>
  </si>
  <si>
    <t>102535</t>
  </si>
  <si>
    <t>102536</t>
  </si>
  <si>
    <t>102538</t>
  </si>
  <si>
    <t>102539</t>
  </si>
  <si>
    <t>102540</t>
  </si>
  <si>
    <t>102541</t>
  </si>
  <si>
    <t>102544</t>
  </si>
  <si>
    <t>102545</t>
  </si>
  <si>
    <t>102546</t>
  </si>
  <si>
    <t>102547</t>
  </si>
  <si>
    <t>102573</t>
  </si>
  <si>
    <t>102574</t>
  </si>
  <si>
    <t>102590</t>
  </si>
  <si>
    <t>102591</t>
  </si>
  <si>
    <t>102592</t>
  </si>
  <si>
    <t>102594</t>
  </si>
  <si>
    <t>102595</t>
  </si>
  <si>
    <t>102661</t>
  </si>
  <si>
    <t>102662</t>
  </si>
  <si>
    <t>102663</t>
  </si>
  <si>
    <t>102672</t>
  </si>
  <si>
    <t>102673</t>
  </si>
  <si>
    <t>102675</t>
  </si>
  <si>
    <t>102676</t>
  </si>
  <si>
    <t>102677</t>
  </si>
  <si>
    <t>102701</t>
  </si>
  <si>
    <t>102702</t>
  </si>
  <si>
    <t>102703</t>
  </si>
  <si>
    <t>102704</t>
  </si>
  <si>
    <t>102705</t>
  </si>
  <si>
    <t>102706</t>
  </si>
  <si>
    <t>102722</t>
  </si>
  <si>
    <t>102723</t>
  </si>
  <si>
    <t>102724</t>
  </si>
  <si>
    <t>102729</t>
  </si>
  <si>
    <t>102732</t>
  </si>
  <si>
    <t>102741</t>
  </si>
  <si>
    <t>102743</t>
  </si>
  <si>
    <t>102751</t>
  </si>
  <si>
    <t>102752</t>
  </si>
  <si>
    <t>102753</t>
  </si>
  <si>
    <t>102756</t>
  </si>
  <si>
    <t>102760</t>
  </si>
  <si>
    <t>102761</t>
  </si>
  <si>
    <t>102765</t>
  </si>
  <si>
    <t>102766</t>
  </si>
  <si>
    <t>102767</t>
  </si>
  <si>
    <t>102807</t>
  </si>
  <si>
    <t>102808</t>
  </si>
  <si>
    <t>102823</t>
  </si>
  <si>
    <t>102846</t>
  </si>
  <si>
    <t>102847</t>
  </si>
  <si>
    <t>102848</t>
  </si>
  <si>
    <t>102849</t>
  </si>
  <si>
    <t>102851</t>
  </si>
  <si>
    <t>102858</t>
  </si>
  <si>
    <t>102859</t>
  </si>
  <si>
    <t>102860</t>
  </si>
  <si>
    <t>102867</t>
  </si>
  <si>
    <t>102868</t>
  </si>
  <si>
    <t>102869</t>
  </si>
  <si>
    <t>102874</t>
  </si>
  <si>
    <t>102875</t>
  </si>
  <si>
    <t>102883</t>
  </si>
  <si>
    <t>102884</t>
  </si>
  <si>
    <t>102885</t>
  </si>
  <si>
    <t>102913</t>
  </si>
  <si>
    <t>102914</t>
  </si>
  <si>
    <t>102915</t>
  </si>
  <si>
    <t>102920</t>
  </si>
  <si>
    <t>102921</t>
  </si>
  <si>
    <t>102941</t>
  </si>
  <si>
    <t>102942</t>
  </si>
  <si>
    <t>102947</t>
  </si>
  <si>
    <t>102948</t>
  </si>
  <si>
    <t>103006</t>
  </si>
  <si>
    <t>103007</t>
  </si>
  <si>
    <t>103024</t>
  </si>
  <si>
    <t>103025</t>
  </si>
  <si>
    <t>103026</t>
  </si>
  <si>
    <t>103027</t>
  </si>
  <si>
    <t>103028</t>
  </si>
  <si>
    <t>103034</t>
  </si>
  <si>
    <t>103039</t>
  </si>
  <si>
    <t>103040</t>
  </si>
  <si>
    <t>103048</t>
  </si>
  <si>
    <t>103049</t>
  </si>
  <si>
    <t>103050</t>
  </si>
  <si>
    <t>103051</t>
  </si>
  <si>
    <t>103052</t>
  </si>
  <si>
    <t>103061</t>
  </si>
  <si>
    <t>103062</t>
  </si>
  <si>
    <t>103085</t>
  </si>
  <si>
    <t>103086</t>
  </si>
  <si>
    <t>103097</t>
  </si>
  <si>
    <t>103098</t>
  </si>
  <si>
    <t>103110</t>
  </si>
  <si>
    <t>103111</t>
  </si>
  <si>
    <t>103114</t>
  </si>
  <si>
    <t>103119</t>
  </si>
  <si>
    <t>103120</t>
  </si>
  <si>
    <t>103121</t>
  </si>
  <si>
    <t>103122</t>
  </si>
  <si>
    <t>103130</t>
  </si>
  <si>
    <t>103131</t>
  </si>
  <si>
    <t>103140</t>
  </si>
  <si>
    <t>103145</t>
  </si>
  <si>
    <t>103146</t>
  </si>
  <si>
    <t>103149</t>
  </si>
  <si>
    <t>103150</t>
  </si>
  <si>
    <t>103151</t>
  </si>
  <si>
    <t>103154</t>
  </si>
  <si>
    <t>103155</t>
  </si>
  <si>
    <t>103158</t>
  </si>
  <si>
    <t>103159</t>
  </si>
  <si>
    <t>103160</t>
  </si>
  <si>
    <t>103164</t>
  </si>
  <si>
    <t>103165</t>
  </si>
  <si>
    <t>103166</t>
  </si>
  <si>
    <t>103167</t>
  </si>
  <si>
    <t>103168</t>
  </si>
  <si>
    <t>103169</t>
  </si>
  <si>
    <t>103170</t>
  </si>
  <si>
    <t>103173</t>
  </si>
  <si>
    <t>103174</t>
  </si>
  <si>
    <t>103175</t>
  </si>
  <si>
    <t>103176</t>
  </si>
  <si>
    <t>103177</t>
  </si>
  <si>
    <t>103178</t>
  </si>
  <si>
    <t>103179</t>
  </si>
  <si>
    <t>103180</t>
  </si>
  <si>
    <t>103181</t>
  </si>
  <si>
    <t>103182</t>
  </si>
  <si>
    <t>103183</t>
  </si>
  <si>
    <t>103184</t>
  </si>
  <si>
    <t>103185</t>
  </si>
  <si>
    <t>103186</t>
  </si>
  <si>
    <t>103187</t>
  </si>
  <si>
    <t>103188</t>
  </si>
  <si>
    <t>103189</t>
  </si>
  <si>
    <t>103190</t>
  </si>
  <si>
    <t>103191</t>
  </si>
  <si>
    <t>103192</t>
  </si>
  <si>
    <t>103193</t>
  </si>
  <si>
    <t>103194</t>
  </si>
  <si>
    <t>103195</t>
  </si>
  <si>
    <t>103196</t>
  </si>
  <si>
    <t>103197</t>
  </si>
  <si>
    <t>103215</t>
  </si>
  <si>
    <t>103216</t>
  </si>
  <si>
    <t>103225</t>
  </si>
  <si>
    <t>103226</t>
  </si>
  <si>
    <t>103227</t>
  </si>
  <si>
    <t>103228</t>
  </si>
  <si>
    <t>103233</t>
  </si>
  <si>
    <t>103234</t>
  </si>
  <si>
    <t>103275</t>
  </si>
  <si>
    <t>103277</t>
  </si>
  <si>
    <t>103308</t>
  </si>
  <si>
    <t>103309</t>
  </si>
  <si>
    <t>103312</t>
  </si>
  <si>
    <t>103313</t>
  </si>
  <si>
    <t>103334</t>
  </si>
  <si>
    <t>103335</t>
  </si>
  <si>
    <t>103338</t>
  </si>
  <si>
    <t>103339</t>
  </si>
  <si>
    <t>103340</t>
  </si>
  <si>
    <t>103341</t>
  </si>
  <si>
    <t>103342</t>
  </si>
  <si>
    <t>103343</t>
  </si>
  <si>
    <t>103344</t>
  </si>
  <si>
    <t>103347</t>
  </si>
  <si>
    <t>103348</t>
  </si>
  <si>
    <t>103349</t>
  </si>
  <si>
    <t>103360</t>
  </si>
  <si>
    <t>103361</t>
  </si>
  <si>
    <t>103389</t>
  </si>
  <si>
    <t>103390</t>
  </si>
  <si>
    <t>103392</t>
  </si>
  <si>
    <t>103393</t>
  </si>
  <si>
    <t>103394</t>
  </si>
  <si>
    <t>103395</t>
  </si>
  <si>
    <t>103396</t>
  </si>
  <si>
    <t>103397</t>
  </si>
  <si>
    <t>103400</t>
  </si>
  <si>
    <t>103401</t>
  </si>
  <si>
    <t>103406</t>
  </si>
  <si>
    <t>103407</t>
  </si>
  <si>
    <t>103408</t>
  </si>
  <si>
    <t>103409</t>
  </si>
  <si>
    <t>103453</t>
  </si>
  <si>
    <t>103454</t>
  </si>
  <si>
    <t>103455</t>
  </si>
  <si>
    <t>103457</t>
  </si>
  <si>
    <t>103464</t>
  </si>
  <si>
    <t>103465</t>
  </si>
  <si>
    <t>103475</t>
  </si>
  <si>
    <t>103476</t>
  </si>
  <si>
    <t>103490</t>
  </si>
  <si>
    <t>103491</t>
  </si>
  <si>
    <t>103504</t>
  </si>
  <si>
    <t>103616</t>
  </si>
  <si>
    <t>103633</t>
  </si>
  <si>
    <t>103634</t>
  </si>
  <si>
    <t>103635</t>
  </si>
  <si>
    <t>103636</t>
  </si>
  <si>
    <t>103637</t>
  </si>
  <si>
    <t>103678</t>
  </si>
  <si>
    <t>103679</t>
  </si>
  <si>
    <t>103730</t>
  </si>
  <si>
    <t>103731</t>
  </si>
  <si>
    <t>103732</t>
  </si>
  <si>
    <t>103733</t>
  </si>
  <si>
    <t>103734</t>
  </si>
  <si>
    <t>103735</t>
  </si>
  <si>
    <t>103736</t>
  </si>
  <si>
    <t>103743</t>
  </si>
  <si>
    <t>103747</t>
  </si>
  <si>
    <t>103748</t>
  </si>
  <si>
    <t>103749</t>
  </si>
  <si>
    <t>103780</t>
  </si>
  <si>
    <t>103781</t>
  </si>
  <si>
    <t>103819</t>
  </si>
  <si>
    <t>103820</t>
  </si>
  <si>
    <t>103883</t>
  </si>
  <si>
    <t>103884</t>
  </si>
  <si>
    <t>103885</t>
  </si>
  <si>
    <t>103953</t>
  </si>
  <si>
    <t>104074</t>
  </si>
  <si>
    <t>104075</t>
  </si>
  <si>
    <t>104138</t>
  </si>
  <si>
    <t>104139</t>
  </si>
  <si>
    <t>104140</t>
  </si>
  <si>
    <t>104142</t>
  </si>
  <si>
    <t>104143</t>
  </si>
  <si>
    <t>104240</t>
  </si>
  <si>
    <t>104241</t>
  </si>
  <si>
    <t>104267</t>
  </si>
  <si>
    <t>104268</t>
  </si>
  <si>
    <t>104269</t>
  </si>
  <si>
    <t>104270</t>
  </si>
  <si>
    <t>104271</t>
  </si>
  <si>
    <t>104272</t>
  </si>
  <si>
    <t>104308</t>
  </si>
  <si>
    <t>104331</t>
  </si>
  <si>
    <t>104338</t>
  </si>
  <si>
    <t>104339</t>
  </si>
  <si>
    <t>104342</t>
  </si>
  <si>
    <t>104343</t>
  </si>
  <si>
    <t>104344</t>
  </si>
  <si>
    <t>104345</t>
  </si>
  <si>
    <t>104346</t>
  </si>
  <si>
    <t>104347</t>
  </si>
  <si>
    <t>104348</t>
  </si>
  <si>
    <t>104349</t>
  </si>
  <si>
    <t>104350</t>
  </si>
  <si>
    <t>104351</t>
  </si>
  <si>
    <t>104352</t>
  </si>
  <si>
    <t>104429</t>
  </si>
  <si>
    <t>104430</t>
  </si>
  <si>
    <t>104457</t>
  </si>
  <si>
    <t>104458</t>
  </si>
  <si>
    <t>104481</t>
  </si>
  <si>
    <t>104482</t>
  </si>
  <si>
    <t>104484</t>
  </si>
  <si>
    <t>104485</t>
  </si>
  <si>
    <t>104486</t>
  </si>
  <si>
    <t>104488</t>
  </si>
  <si>
    <t>104489</t>
  </si>
  <si>
    <t>104492</t>
  </si>
  <si>
    <t>104513</t>
  </si>
  <si>
    <t>104514</t>
  </si>
  <si>
    <t>104515</t>
  </si>
  <si>
    <t>104523</t>
  </si>
  <si>
    <t>104559</t>
  </si>
  <si>
    <t>104588</t>
  </si>
  <si>
    <t>104635</t>
  </si>
  <si>
    <t>104636</t>
  </si>
  <si>
    <t>104637</t>
  </si>
  <si>
    <t>104638</t>
  </si>
  <si>
    <t>104681</t>
  </si>
  <si>
    <t>104683</t>
  </si>
  <si>
    <t>104684</t>
  </si>
  <si>
    <t>104685</t>
  </si>
  <si>
    <t>104686</t>
  </si>
  <si>
    <t>104706</t>
  </si>
  <si>
    <t>104707</t>
  </si>
  <si>
    <t>104722</t>
  </si>
  <si>
    <t>104723</t>
  </si>
  <si>
    <t>104724</t>
  </si>
  <si>
    <t>104725</t>
  </si>
  <si>
    <t>104726</t>
  </si>
  <si>
    <t>104727</t>
  </si>
  <si>
    <t>104728</t>
  </si>
  <si>
    <t>104729</t>
  </si>
  <si>
    <t>104762</t>
  </si>
  <si>
    <t>104763</t>
  </si>
  <si>
    <t>104772</t>
  </si>
  <si>
    <t>104773</t>
  </si>
  <si>
    <t>104898</t>
  </si>
  <si>
    <t>104907</t>
  </si>
  <si>
    <t>104908</t>
  </si>
  <si>
    <t>105000</t>
  </si>
  <si>
    <t>105001</t>
  </si>
  <si>
    <t>105024</t>
  </si>
  <si>
    <t>105025</t>
  </si>
  <si>
    <t>105067</t>
  </si>
  <si>
    <t>105080</t>
  </si>
  <si>
    <t>105185</t>
  </si>
  <si>
    <t>105186</t>
  </si>
  <si>
    <t>105187</t>
  </si>
  <si>
    <t>105189</t>
  </si>
  <si>
    <t>105190</t>
  </si>
  <si>
    <t>105191</t>
  </si>
  <si>
    <t>105192</t>
  </si>
  <si>
    <t>105227</t>
  </si>
  <si>
    <t>105228</t>
  </si>
  <si>
    <t>105229</t>
  </si>
  <si>
    <t>105230</t>
  </si>
  <si>
    <t>105232</t>
  </si>
  <si>
    <t>105274</t>
  </si>
  <si>
    <t>105275</t>
  </si>
  <si>
    <t>105278</t>
  </si>
  <si>
    <t>105279</t>
  </si>
  <si>
    <t>105280</t>
  </si>
  <si>
    <t>105281</t>
  </si>
  <si>
    <t>105282</t>
  </si>
  <si>
    <t>105283</t>
  </si>
  <si>
    <t>105400</t>
  </si>
  <si>
    <t>105401</t>
  </si>
  <si>
    <t>105402</t>
  </si>
  <si>
    <t>105417</t>
  </si>
  <si>
    <t>105418</t>
  </si>
  <si>
    <t>105433</t>
  </si>
  <si>
    <t>105434</t>
  </si>
  <si>
    <t>105436</t>
  </si>
  <si>
    <t>105459</t>
  </si>
  <si>
    <t>105460</t>
  </si>
  <si>
    <t>105461</t>
  </si>
  <si>
    <t>105463</t>
  </si>
  <si>
    <t>105503</t>
  </si>
  <si>
    <t>105504</t>
  </si>
  <si>
    <t>105543</t>
  </si>
  <si>
    <t>105544</t>
  </si>
  <si>
    <t>105545</t>
  </si>
  <si>
    <t>105546</t>
  </si>
  <si>
    <t>105547</t>
  </si>
  <si>
    <t>105548</t>
  </si>
  <si>
    <t>105549</t>
  </si>
  <si>
    <t>105550</t>
  </si>
  <si>
    <t>105551</t>
  </si>
  <si>
    <t>105552</t>
  </si>
  <si>
    <t>105553</t>
  </si>
  <si>
    <t>105554</t>
  </si>
  <si>
    <t>105555</t>
  </si>
  <si>
    <t>105556</t>
  </si>
  <si>
    <t>105557</t>
  </si>
  <si>
    <t>105558</t>
  </si>
  <si>
    <t>105559</t>
  </si>
  <si>
    <t>105560</t>
  </si>
  <si>
    <t>105561</t>
  </si>
  <si>
    <t>105562</t>
  </si>
  <si>
    <t>105563</t>
  </si>
  <si>
    <t>105564</t>
  </si>
  <si>
    <t>105565</t>
  </si>
  <si>
    <t>105566</t>
  </si>
  <si>
    <t>105578</t>
  </si>
  <si>
    <t>105603</t>
  </si>
  <si>
    <t>105604</t>
  </si>
  <si>
    <t>105605</t>
  </si>
  <si>
    <t>105627</t>
  </si>
  <si>
    <t>105628</t>
  </si>
  <si>
    <t>105637</t>
  </si>
  <si>
    <t>105638</t>
  </si>
  <si>
    <t>105639</t>
  </si>
  <si>
    <t>105650</t>
  </si>
  <si>
    <t>105651</t>
  </si>
  <si>
    <t>105658</t>
  </si>
  <si>
    <t>105659</t>
  </si>
  <si>
    <t>105660</t>
  </si>
  <si>
    <t>105661</t>
  </si>
  <si>
    <t>105662</t>
  </si>
  <si>
    <t>105663</t>
  </si>
  <si>
    <t>105664</t>
  </si>
  <si>
    <t>105665</t>
  </si>
  <si>
    <t>105666</t>
  </si>
  <si>
    <t>105667</t>
  </si>
  <si>
    <t>105668</t>
  </si>
  <si>
    <t>105669</t>
  </si>
  <si>
    <t>105670</t>
  </si>
  <si>
    <t>105689</t>
  </si>
  <si>
    <t>105691</t>
  </si>
  <si>
    <t>105692</t>
  </si>
  <si>
    <t>105710</t>
  </si>
  <si>
    <t>105711</t>
  </si>
  <si>
    <t>105757</t>
  </si>
  <si>
    <t>105758</t>
  </si>
  <si>
    <t>105804</t>
  </si>
  <si>
    <t>105805</t>
  </si>
  <si>
    <t>105816</t>
  </si>
  <si>
    <t>105817</t>
  </si>
  <si>
    <t>105822</t>
  </si>
  <si>
    <t>105823</t>
  </si>
  <si>
    <t>105856</t>
  </si>
  <si>
    <t>105857</t>
  </si>
  <si>
    <t>105875</t>
  </si>
  <si>
    <t>105877</t>
  </si>
  <si>
    <t>105878</t>
  </si>
  <si>
    <t>105881</t>
  </si>
  <si>
    <t>105882</t>
  </si>
  <si>
    <t>105883</t>
  </si>
  <si>
    <t>105884</t>
  </si>
  <si>
    <t>105885</t>
  </si>
  <si>
    <t>105886</t>
  </si>
  <si>
    <t>105887</t>
  </si>
  <si>
    <t>105888</t>
  </si>
  <si>
    <t>105889</t>
  </si>
  <si>
    <t>105907</t>
  </si>
  <si>
    <t>105908</t>
  </si>
  <si>
    <t>105967</t>
  </si>
  <si>
    <t>105968</t>
  </si>
  <si>
    <t>105989</t>
  </si>
  <si>
    <t>106095</t>
  </si>
  <si>
    <t>106096</t>
  </si>
  <si>
    <t>106099</t>
  </si>
  <si>
    <t>106100</t>
  </si>
  <si>
    <t>106101</t>
  </si>
  <si>
    <t>106102</t>
  </si>
  <si>
    <t>106103</t>
  </si>
  <si>
    <t>106104</t>
  </si>
  <si>
    <t>106123</t>
  </si>
  <si>
    <t>106128</t>
  </si>
  <si>
    <t>106129</t>
  </si>
  <si>
    <t>106130</t>
  </si>
  <si>
    <t>106131</t>
  </si>
  <si>
    <t>106132</t>
  </si>
  <si>
    <t>106136</t>
  </si>
  <si>
    <t>106141</t>
  </si>
  <si>
    <t>106142</t>
  </si>
  <si>
    <t>106143</t>
  </si>
  <si>
    <t>106144</t>
  </si>
  <si>
    <t>106157</t>
  </si>
  <si>
    <t>106166</t>
  </si>
  <si>
    <t>106167</t>
  </si>
  <si>
    <t>106168</t>
  </si>
  <si>
    <t>106169</t>
  </si>
  <si>
    <t>106170</t>
  </si>
  <si>
    <t>106171</t>
  </si>
  <si>
    <t>106172</t>
  </si>
  <si>
    <t>106177</t>
  </si>
  <si>
    <t>106179</t>
  </si>
  <si>
    <t>106193</t>
  </si>
  <si>
    <t>106212</t>
  </si>
  <si>
    <t>106213</t>
  </si>
  <si>
    <t>106214</t>
  </si>
  <si>
    <t>106215</t>
  </si>
  <si>
    <t>106216</t>
  </si>
  <si>
    <t>106217</t>
  </si>
  <si>
    <t>106221</t>
  </si>
  <si>
    <t>106222</t>
  </si>
  <si>
    <t>106223</t>
  </si>
  <si>
    <t>106224</t>
  </si>
  <si>
    <t>106227</t>
  </si>
  <si>
    <t>106228</t>
  </si>
  <si>
    <t>106229</t>
  </si>
  <si>
    <t>106230</t>
  </si>
  <si>
    <t>106231</t>
  </si>
  <si>
    <t>106232</t>
  </si>
  <si>
    <t>106233</t>
  </si>
  <si>
    <t>106234</t>
  </si>
  <si>
    <t>106235</t>
  </si>
  <si>
    <t>106236</t>
  </si>
  <si>
    <t>106238</t>
  </si>
  <si>
    <t>106240</t>
  </si>
  <si>
    <t>106252</t>
  </si>
  <si>
    <t>106253</t>
  </si>
  <si>
    <t>106255</t>
  </si>
  <si>
    <t>106260</t>
  </si>
  <si>
    <t>106290</t>
  </si>
  <si>
    <t>106291</t>
  </si>
  <si>
    <t>106292</t>
  </si>
  <si>
    <t>106293</t>
  </si>
  <si>
    <t>106316</t>
  </si>
  <si>
    <t>106317</t>
  </si>
  <si>
    <t>106324</t>
  </si>
  <si>
    <t>106325</t>
  </si>
  <si>
    <t>106326</t>
  </si>
  <si>
    <t>106329</t>
  </si>
  <si>
    <t>106330</t>
  </si>
  <si>
    <t>106369</t>
  </si>
  <si>
    <t>106370</t>
  </si>
  <si>
    <t>106383</t>
  </si>
  <si>
    <t>106384</t>
  </si>
  <si>
    <t>106441</t>
  </si>
  <si>
    <t>106442</t>
  </si>
  <si>
    <t>106554</t>
  </si>
  <si>
    <t>106556</t>
  </si>
  <si>
    <t>106596</t>
  </si>
  <si>
    <t>106597</t>
  </si>
  <si>
    <t>106624</t>
  </si>
  <si>
    <t>106653</t>
  </si>
  <si>
    <t>106654</t>
  </si>
  <si>
    <t>106670</t>
  </si>
  <si>
    <t>106671</t>
  </si>
  <si>
    <t>106700</t>
  </si>
  <si>
    <t>106702</t>
  </si>
  <si>
    <t>106736</t>
  </si>
  <si>
    <t>106737</t>
  </si>
  <si>
    <t>106738</t>
  </si>
  <si>
    <t>106739</t>
  </si>
  <si>
    <t>106741</t>
  </si>
  <si>
    <t>106744</t>
  </si>
  <si>
    <t>106745</t>
  </si>
  <si>
    <t>106760</t>
  </si>
  <si>
    <t>106761</t>
  </si>
  <si>
    <t>106762</t>
  </si>
  <si>
    <t>106763</t>
  </si>
  <si>
    <t>106770</t>
  </si>
  <si>
    <t>106777</t>
  </si>
  <si>
    <t>106778</t>
  </si>
  <si>
    <t>106779</t>
  </si>
  <si>
    <t>106780</t>
  </si>
  <si>
    <t>106793</t>
  </si>
  <si>
    <t>106795</t>
  </si>
  <si>
    <t>106796</t>
  </si>
  <si>
    <t>106797</t>
  </si>
  <si>
    <t>106799</t>
  </si>
  <si>
    <t>106821</t>
  </si>
  <si>
    <t>106822</t>
  </si>
  <si>
    <t>106823</t>
  </si>
  <si>
    <t>106828</t>
  </si>
  <si>
    <t>106829</t>
  </si>
  <si>
    <t>106830</t>
  </si>
  <si>
    <t>106831</t>
  </si>
  <si>
    <t>106832</t>
  </si>
  <si>
    <t>106833</t>
  </si>
  <si>
    <t>106838</t>
  </si>
  <si>
    <t>106839</t>
  </si>
  <si>
    <t>106840</t>
  </si>
  <si>
    <t>106841</t>
  </si>
  <si>
    <t>106842</t>
  </si>
  <si>
    <t>106871</t>
  </si>
  <si>
    <t>106872</t>
  </si>
  <si>
    <t>106873</t>
  </si>
  <si>
    <t>106875</t>
  </si>
  <si>
    <t>106876</t>
  </si>
  <si>
    <t>106885</t>
  </si>
  <si>
    <t>106886</t>
  </si>
  <si>
    <t>106891</t>
  </si>
  <si>
    <t>106892</t>
  </si>
  <si>
    <t>106976</t>
  </si>
  <si>
    <t>106977</t>
  </si>
  <si>
    <t>106978</t>
  </si>
  <si>
    <t>106979</t>
  </si>
  <si>
    <t>106980</t>
  </si>
  <si>
    <t>107138</t>
  </si>
  <si>
    <t>107139</t>
  </si>
  <si>
    <t>107247</t>
  </si>
  <si>
    <t>107248</t>
  </si>
  <si>
    <t>107249</t>
  </si>
  <si>
    <t>107250</t>
  </si>
  <si>
    <t>107251</t>
  </si>
  <si>
    <t>107252</t>
  </si>
  <si>
    <t>107287</t>
  </si>
  <si>
    <t>107288</t>
  </si>
  <si>
    <t>107309</t>
  </si>
  <si>
    <t>107310</t>
  </si>
  <si>
    <t>107328</t>
  </si>
  <si>
    <t>107329</t>
  </si>
  <si>
    <t>107330</t>
  </si>
  <si>
    <t>107332</t>
  </si>
  <si>
    <t>107352</t>
  </si>
  <si>
    <t>107353</t>
  </si>
  <si>
    <t>107354</t>
  </si>
  <si>
    <t>107409</t>
  </si>
  <si>
    <t>107410</t>
  </si>
  <si>
    <t>107471</t>
  </si>
  <si>
    <t>107472</t>
  </si>
  <si>
    <t>107476</t>
  </si>
  <si>
    <t>107477</t>
  </si>
  <si>
    <t>107504</t>
  </si>
  <si>
    <t>107505</t>
  </si>
  <si>
    <t>107524</t>
  </si>
  <si>
    <t>107525</t>
  </si>
  <si>
    <t>107578</t>
  </si>
  <si>
    <t>107579</t>
  </si>
  <si>
    <t>107693</t>
  </si>
  <si>
    <t>107695</t>
  </si>
  <si>
    <t>107696</t>
  </si>
  <si>
    <t>107697</t>
  </si>
  <si>
    <t>107698</t>
  </si>
  <si>
    <t>107699</t>
  </si>
  <si>
    <t>107700</t>
  </si>
  <si>
    <t>107701</t>
  </si>
  <si>
    <t>107702</t>
  </si>
  <si>
    <t>107704</t>
  </si>
  <si>
    <t>107705</t>
  </si>
  <si>
    <t>107745</t>
  </si>
  <si>
    <t>107763</t>
  </si>
  <si>
    <t>107764</t>
  </si>
  <si>
    <t>107988</t>
  </si>
  <si>
    <t>107989</t>
  </si>
  <si>
    <t>108166</t>
  </si>
  <si>
    <t>108167</t>
  </si>
  <si>
    <t>108202</t>
  </si>
  <si>
    <t>108203</t>
  </si>
  <si>
    <t>108220</t>
  </si>
  <si>
    <t>108249</t>
  </si>
  <si>
    <t>108252</t>
  </si>
  <si>
    <t>108253</t>
  </si>
  <si>
    <t>108254</t>
  </si>
  <si>
    <t>108258</t>
  </si>
  <si>
    <t>108272</t>
  </si>
  <si>
    <t>108273</t>
  </si>
  <si>
    <t>108274</t>
  </si>
  <si>
    <t>108305</t>
  </si>
  <si>
    <t>108320</t>
  </si>
  <si>
    <t>108321</t>
  </si>
  <si>
    <t>108363</t>
  </si>
  <si>
    <t>108372</t>
  </si>
  <si>
    <t>108377</t>
  </si>
  <si>
    <t>108378</t>
  </si>
  <si>
    <t>108402</t>
  </si>
  <si>
    <t>108403</t>
  </si>
  <si>
    <t>108465</t>
  </si>
  <si>
    <t>108466</t>
  </si>
  <si>
    <t>108467</t>
  </si>
  <si>
    <t>108500</t>
  </si>
  <si>
    <t>108511</t>
  </si>
  <si>
    <t>108512</t>
  </si>
  <si>
    <t>108544</t>
  </si>
  <si>
    <t>108545</t>
  </si>
  <si>
    <t>108546</t>
  </si>
  <si>
    <t>108547</t>
  </si>
  <si>
    <t>108554</t>
  </si>
  <si>
    <t>108557</t>
  </si>
  <si>
    <t>108558</t>
  </si>
  <si>
    <t>108559</t>
  </si>
  <si>
    <t>108561</t>
  </si>
  <si>
    <t>108592</t>
  </si>
  <si>
    <t>108593</t>
  </si>
  <si>
    <t>108594</t>
  </si>
  <si>
    <t>108595</t>
  </si>
  <si>
    <t>108596</t>
  </si>
  <si>
    <t>108597</t>
  </si>
  <si>
    <t>108607</t>
  </si>
  <si>
    <t>108625</t>
  </si>
  <si>
    <t>108629</t>
  </si>
  <si>
    <t>108632</t>
  </si>
  <si>
    <t>108633</t>
  </si>
  <si>
    <t>108634</t>
  </si>
  <si>
    <t>108635</t>
  </si>
  <si>
    <t>108643</t>
  </si>
  <si>
    <t>108644</t>
  </si>
  <si>
    <t>108645</t>
  </si>
  <si>
    <t>108646</t>
  </si>
  <si>
    <t>108650</t>
  </si>
  <si>
    <t>108651</t>
  </si>
  <si>
    <t>108659</t>
  </si>
  <si>
    <t>108660</t>
  </si>
  <si>
    <t>108661</t>
  </si>
  <si>
    <t>108662</t>
  </si>
  <si>
    <t>108663</t>
  </si>
  <si>
    <t>108675</t>
  </si>
  <si>
    <t>108676</t>
  </si>
  <si>
    <t>108677</t>
  </si>
  <si>
    <t>108678</t>
  </si>
  <si>
    <t>108679</t>
  </si>
  <si>
    <t>108681</t>
  </si>
  <si>
    <t>108690</t>
  </si>
  <si>
    <t>108691</t>
  </si>
  <si>
    <t>108692</t>
  </si>
  <si>
    <t>108693</t>
  </si>
  <si>
    <t>108694</t>
  </si>
  <si>
    <t>108697</t>
  </si>
  <si>
    <t>108698</t>
  </si>
  <si>
    <t>108699</t>
  </si>
  <si>
    <t>108700</t>
  </si>
  <si>
    <t>108701</t>
  </si>
  <si>
    <t>108713</t>
  </si>
  <si>
    <t>108714</t>
  </si>
  <si>
    <t>108715</t>
  </si>
  <si>
    <t>108716</t>
  </si>
  <si>
    <t>108717</t>
  </si>
  <si>
    <t>108718</t>
  </si>
  <si>
    <t>108719</t>
  </si>
  <si>
    <t>108720</t>
  </si>
  <si>
    <t>108727</t>
  </si>
  <si>
    <t>108728</t>
  </si>
  <si>
    <t>108729</t>
  </si>
  <si>
    <t>108730</t>
  </si>
  <si>
    <t>108731</t>
  </si>
  <si>
    <t>108732</t>
  </si>
  <si>
    <t>108733</t>
  </si>
  <si>
    <t>108734</t>
  </si>
  <si>
    <t>108735</t>
  </si>
  <si>
    <t>108736</t>
  </si>
  <si>
    <t>108737</t>
  </si>
  <si>
    <t>108738</t>
  </si>
  <si>
    <t>108739</t>
  </si>
  <si>
    <t>108740</t>
  </si>
  <si>
    <t>108741</t>
  </si>
  <si>
    <t>108742</t>
  </si>
  <si>
    <t>108752</t>
  </si>
  <si>
    <t>108753</t>
  </si>
  <si>
    <t>108754</t>
  </si>
  <si>
    <t>108756</t>
  </si>
  <si>
    <t>108757</t>
  </si>
  <si>
    <t>108759</t>
  </si>
  <si>
    <t>108763</t>
  </si>
  <si>
    <t>108764</t>
  </si>
  <si>
    <t>108765</t>
  </si>
  <si>
    <t>108766</t>
  </si>
  <si>
    <t>108767</t>
  </si>
  <si>
    <t>108768</t>
  </si>
  <si>
    <t>108778</t>
  </si>
  <si>
    <t>108779</t>
  </si>
  <si>
    <t>108781</t>
  </si>
  <si>
    <t>108784</t>
  </si>
  <si>
    <t>108786</t>
  </si>
  <si>
    <t>108799</t>
  </si>
  <si>
    <t>108800</t>
  </si>
  <si>
    <t>108844</t>
  </si>
  <si>
    <t>108845</t>
  </si>
  <si>
    <t>108846</t>
  </si>
  <si>
    <t>108847</t>
  </si>
  <si>
    <t>108908</t>
  </si>
  <si>
    <t>108909</t>
  </si>
  <si>
    <t>108992</t>
  </si>
  <si>
    <t>108993</t>
  </si>
  <si>
    <t>108994</t>
  </si>
  <si>
    <t>108995</t>
  </si>
  <si>
    <t>109058</t>
  </si>
  <si>
    <t>109059</t>
  </si>
  <si>
    <t>109060</t>
  </si>
  <si>
    <t>109061</t>
  </si>
  <si>
    <t>109108</t>
  </si>
  <si>
    <t>109129</t>
  </si>
  <si>
    <t>109130</t>
  </si>
  <si>
    <t>109131</t>
  </si>
  <si>
    <t>109132</t>
  </si>
  <si>
    <t>109213</t>
  </si>
  <si>
    <t>109216</t>
  </si>
  <si>
    <t>109247</t>
  </si>
  <si>
    <t>109254</t>
  </si>
  <si>
    <t>109255</t>
  </si>
  <si>
    <t>109264</t>
  </si>
  <si>
    <t>109269</t>
  </si>
  <si>
    <t>109274</t>
  </si>
  <si>
    <t>109275</t>
  </si>
  <si>
    <t>109347</t>
  </si>
  <si>
    <t>109349</t>
  </si>
  <si>
    <t>109350</t>
  </si>
  <si>
    <t>109351</t>
  </si>
  <si>
    <t>109353</t>
  </si>
  <si>
    <t>109356</t>
  </si>
  <si>
    <t>109359</t>
  </si>
  <si>
    <t>109361</t>
  </si>
  <si>
    <t>109366</t>
  </si>
  <si>
    <t>109370</t>
  </si>
  <si>
    <t>109371</t>
  </si>
  <si>
    <t>109372</t>
  </si>
  <si>
    <t>109445</t>
  </si>
  <si>
    <t>109446</t>
  </si>
  <si>
    <t>109472</t>
  </si>
  <si>
    <t>109473</t>
  </si>
  <si>
    <t>109493</t>
  </si>
  <si>
    <t>109494</t>
  </si>
  <si>
    <t>109501</t>
  </si>
  <si>
    <t>109522</t>
  </si>
  <si>
    <t>109523</t>
  </si>
  <si>
    <t>109574</t>
  </si>
  <si>
    <t>109575</t>
  </si>
  <si>
    <t>109576</t>
  </si>
  <si>
    <t>109679</t>
  </si>
  <si>
    <t>109680</t>
  </si>
  <si>
    <t>109716</t>
  </si>
  <si>
    <t>109717</t>
  </si>
  <si>
    <t>109718</t>
  </si>
  <si>
    <t>109720</t>
  </si>
  <si>
    <t>109721</t>
  </si>
  <si>
    <t>109723</t>
  </si>
  <si>
    <t>109724</t>
  </si>
  <si>
    <t>109740</t>
  </si>
  <si>
    <t>109741</t>
  </si>
  <si>
    <t>109742</t>
  </si>
  <si>
    <t>109743</t>
  </si>
  <si>
    <t>109744</t>
  </si>
  <si>
    <t>109745</t>
  </si>
  <si>
    <t>109830</t>
  </si>
  <si>
    <t>109831</t>
  </si>
  <si>
    <t>109854</t>
  </si>
  <si>
    <t>109855</t>
  </si>
  <si>
    <t>110013</t>
  </si>
  <si>
    <t>110014</t>
  </si>
  <si>
    <t>110045</t>
  </si>
  <si>
    <t>110046</t>
  </si>
  <si>
    <t>110047</t>
  </si>
  <si>
    <t>110048</t>
  </si>
  <si>
    <t>110203</t>
  </si>
  <si>
    <t>110204</t>
  </si>
  <si>
    <t>110282</t>
  </si>
  <si>
    <t>110345</t>
  </si>
  <si>
    <t>110346</t>
  </si>
  <si>
    <t>110347</t>
  </si>
  <si>
    <t>110348</t>
  </si>
  <si>
    <t>110383</t>
  </si>
  <si>
    <t>110384</t>
  </si>
  <si>
    <t>110438</t>
  </si>
  <si>
    <t>110439</t>
  </si>
  <si>
    <t>110440</t>
  </si>
  <si>
    <t>110490</t>
  </si>
  <si>
    <t>110515</t>
  </si>
  <si>
    <t>110516</t>
  </si>
  <si>
    <t>110555</t>
  </si>
  <si>
    <t>110556</t>
  </si>
  <si>
    <t>110575</t>
  </si>
  <si>
    <t>110598</t>
  </si>
  <si>
    <t>110599</t>
  </si>
  <si>
    <t>110601</t>
  </si>
  <si>
    <t>110603</t>
  </si>
  <si>
    <t>110604</t>
  </si>
  <si>
    <t>110606</t>
  </si>
  <si>
    <t>110607</t>
  </si>
  <si>
    <t>110608</t>
  </si>
  <si>
    <t>110663</t>
  </si>
  <si>
    <t>110664</t>
  </si>
  <si>
    <t>110665</t>
  </si>
  <si>
    <t>110666</t>
  </si>
  <si>
    <t>110668</t>
  </si>
  <si>
    <t>111316</t>
  </si>
  <si>
    <t>111317</t>
  </si>
  <si>
    <t>111339</t>
  </si>
  <si>
    <t>111341</t>
  </si>
  <si>
    <t>111342</t>
  </si>
  <si>
    <t>111343</t>
  </si>
  <si>
    <t>111348</t>
  </si>
  <si>
    <t>111349</t>
  </si>
  <si>
    <t>111381</t>
  </si>
  <si>
    <t>111382</t>
  </si>
  <si>
    <t>111405</t>
  </si>
  <si>
    <t>111406</t>
  </si>
  <si>
    <t>111435</t>
  </si>
  <si>
    <t>111437</t>
  </si>
  <si>
    <t>111438</t>
  </si>
  <si>
    <t>111441</t>
  </si>
  <si>
    <t>111443</t>
  </si>
  <si>
    <t>111445</t>
  </si>
  <si>
    <t>111446</t>
  </si>
  <si>
    <t>111521</t>
  </si>
  <si>
    <t>111523</t>
  </si>
  <si>
    <t>111524</t>
  </si>
  <si>
    <t>111525</t>
  </si>
  <si>
    <t>111527</t>
  </si>
  <si>
    <t>111529</t>
  </si>
  <si>
    <t>111532</t>
  </si>
  <si>
    <t>111543</t>
  </si>
  <si>
    <t>111544</t>
  </si>
  <si>
    <t>111545</t>
  </si>
  <si>
    <t>111546</t>
  </si>
  <si>
    <t>111549</t>
  </si>
  <si>
    <t>111550</t>
  </si>
  <si>
    <t>111569</t>
  </si>
  <si>
    <t>111570</t>
  </si>
  <si>
    <t>111585</t>
  </si>
  <si>
    <t>111589</t>
  </si>
  <si>
    <t>111590</t>
  </si>
  <si>
    <t>111599</t>
  </si>
  <si>
    <t>111602</t>
  </si>
  <si>
    <t>111638</t>
  </si>
  <si>
    <t>111639</t>
  </si>
  <si>
    <t>111640</t>
  </si>
  <si>
    <t>111642</t>
  </si>
  <si>
    <t>111644</t>
  </si>
  <si>
    <t>111645</t>
  </si>
  <si>
    <t>111646</t>
  </si>
  <si>
    <t>111647</t>
  </si>
  <si>
    <t>111675</t>
  </si>
  <si>
    <t>111676</t>
  </si>
  <si>
    <t>111680</t>
  </si>
  <si>
    <t>111681</t>
  </si>
  <si>
    <t>111703</t>
  </si>
  <si>
    <t>111704</t>
  </si>
  <si>
    <t>111705</t>
  </si>
  <si>
    <t>111706</t>
  </si>
  <si>
    <t>111707</t>
  </si>
  <si>
    <t>111708</t>
  </si>
  <si>
    <t>111709</t>
  </si>
  <si>
    <t>111710</t>
  </si>
  <si>
    <t>111711</t>
  </si>
  <si>
    <t>111712</t>
  </si>
  <si>
    <t>111713</t>
  </si>
  <si>
    <t>111714</t>
  </si>
  <si>
    <t>111715</t>
  </si>
  <si>
    <t>111716</t>
  </si>
  <si>
    <t>111717</t>
  </si>
  <si>
    <t>111718</t>
  </si>
  <si>
    <t>111719</t>
  </si>
  <si>
    <t>111722</t>
  </si>
  <si>
    <t>111743</t>
  </si>
  <si>
    <t>111744</t>
  </si>
  <si>
    <t>111745</t>
  </si>
  <si>
    <t>111746</t>
  </si>
  <si>
    <t>111747</t>
  </si>
  <si>
    <t>111748</t>
  </si>
  <si>
    <t>111749</t>
  </si>
  <si>
    <t>111750</t>
  </si>
  <si>
    <t>111751</t>
  </si>
  <si>
    <t>111752</t>
  </si>
  <si>
    <t>111753</t>
  </si>
  <si>
    <t>111754</t>
  </si>
  <si>
    <t>111760</t>
  </si>
  <si>
    <t>111761</t>
  </si>
  <si>
    <t>111762</t>
  </si>
  <si>
    <t>111777</t>
  </si>
  <si>
    <t>111780</t>
  </si>
  <si>
    <t>111785</t>
  </si>
  <si>
    <t>111786</t>
  </si>
  <si>
    <t>111787</t>
  </si>
  <si>
    <t>111788</t>
  </si>
  <si>
    <t>111793</t>
  </si>
  <si>
    <t>111794</t>
  </si>
  <si>
    <t>111795</t>
  </si>
  <si>
    <t>111803</t>
  </si>
  <si>
    <t>111804</t>
  </si>
  <si>
    <t>111805</t>
  </si>
  <si>
    <t>111806</t>
  </si>
  <si>
    <t>111809</t>
  </si>
  <si>
    <t>111810</t>
  </si>
  <si>
    <t>111811</t>
  </si>
  <si>
    <t>111812</t>
  </si>
  <si>
    <t>111813</t>
  </si>
  <si>
    <t>111814</t>
  </si>
  <si>
    <t>111815</t>
  </si>
  <si>
    <t>111816</t>
  </si>
  <si>
    <t>111848</t>
  </si>
  <si>
    <t>111861</t>
  </si>
  <si>
    <t>111862</t>
  </si>
  <si>
    <t>111863</t>
  </si>
  <si>
    <t>111864</t>
  </si>
  <si>
    <t>111865</t>
  </si>
  <si>
    <t>111866</t>
  </si>
  <si>
    <t>111879</t>
  </si>
  <si>
    <t>111880</t>
  </si>
  <si>
    <t>111882</t>
  </si>
  <si>
    <t>111883</t>
  </si>
  <si>
    <t>111903</t>
  </si>
  <si>
    <t>111915</t>
  </si>
  <si>
    <t>111922</t>
  </si>
  <si>
    <t>111923</t>
  </si>
  <si>
    <t>111924</t>
  </si>
  <si>
    <t>111935</t>
  </si>
  <si>
    <t>111936</t>
  </si>
  <si>
    <t>111937</t>
  </si>
  <si>
    <t>111938</t>
  </si>
  <si>
    <t>111939</t>
  </si>
  <si>
    <t>111940</t>
  </si>
  <si>
    <t>111941</t>
  </si>
  <si>
    <t>111942</t>
  </si>
  <si>
    <t>111954</t>
  </si>
  <si>
    <t>111955</t>
  </si>
  <si>
    <t>111956</t>
  </si>
  <si>
    <t>111957</t>
  </si>
  <si>
    <t>111958</t>
  </si>
  <si>
    <t>111962</t>
  </si>
  <si>
    <t>111963</t>
  </si>
  <si>
    <t>111970</t>
  </si>
  <si>
    <t>111971</t>
  </si>
  <si>
    <t>111972</t>
  </si>
  <si>
    <t>111976</t>
  </si>
  <si>
    <t>111977</t>
  </si>
  <si>
    <t>111978</t>
  </si>
  <si>
    <t>111979</t>
  </si>
  <si>
    <t>111980</t>
  </si>
  <si>
    <t>111982</t>
  </si>
  <si>
    <t>111985</t>
  </si>
  <si>
    <t>111987</t>
  </si>
  <si>
    <t>111988</t>
  </si>
  <si>
    <t>111989</t>
  </si>
  <si>
    <t>111990</t>
  </si>
  <si>
    <t>111991</t>
  </si>
  <si>
    <t>111992</t>
  </si>
  <si>
    <t>111996</t>
  </si>
  <si>
    <t>111997</t>
  </si>
  <si>
    <t>111998</t>
  </si>
  <si>
    <t>112002</t>
  </si>
  <si>
    <t>112005</t>
  </si>
  <si>
    <t>112012</t>
  </si>
  <si>
    <t>112013</t>
  </si>
  <si>
    <t>112014</t>
  </si>
  <si>
    <t>112015</t>
  </si>
  <si>
    <t>112016</t>
  </si>
  <si>
    <t>112020</t>
  </si>
  <si>
    <t>112025</t>
  </si>
  <si>
    <t>112026</t>
  </si>
  <si>
    <t>112027</t>
  </si>
  <si>
    <t>112028</t>
  </si>
  <si>
    <t>112029</t>
  </si>
  <si>
    <t>112031</t>
  </si>
  <si>
    <t>112032</t>
  </si>
  <si>
    <t>112033</t>
  </si>
  <si>
    <t>112034</t>
  </si>
  <si>
    <t>112035</t>
  </si>
  <si>
    <t>112036</t>
  </si>
  <si>
    <t>112037</t>
  </si>
  <si>
    <t>112038</t>
  </si>
  <si>
    <t>112039</t>
  </si>
  <si>
    <t>112063</t>
  </si>
  <si>
    <t>112064</t>
  </si>
  <si>
    <t>112066</t>
  </si>
  <si>
    <t>112067</t>
  </si>
  <si>
    <t>112068</t>
  </si>
  <si>
    <t>112069</t>
  </si>
  <si>
    <t>112081</t>
  </si>
  <si>
    <t>112082</t>
  </si>
  <si>
    <t>112083</t>
  </si>
  <si>
    <t>112085</t>
  </si>
  <si>
    <t>112086</t>
  </si>
  <si>
    <t>112087</t>
  </si>
  <si>
    <t>112088</t>
  </si>
  <si>
    <t>112089</t>
  </si>
  <si>
    <t>112090</t>
  </si>
  <si>
    <t>112092</t>
  </si>
  <si>
    <t>112093</t>
  </si>
  <si>
    <t>112094</t>
  </si>
  <si>
    <t>112096</t>
  </si>
  <si>
    <t>112097</t>
  </si>
  <si>
    <t>112098</t>
  </si>
  <si>
    <t>112099</t>
  </si>
  <si>
    <t>112104</t>
  </si>
  <si>
    <t>112105</t>
  </si>
  <si>
    <t>112108</t>
  </si>
  <si>
    <t>112109</t>
  </si>
  <si>
    <t>112113</t>
  </si>
  <si>
    <t>112114</t>
  </si>
  <si>
    <t>112115</t>
  </si>
  <si>
    <t>112116</t>
  </si>
  <si>
    <t>112117</t>
  </si>
  <si>
    <t>112118</t>
  </si>
  <si>
    <t>112119</t>
  </si>
  <si>
    <t>112120</t>
  </si>
  <si>
    <t>112122</t>
  </si>
  <si>
    <t>112123</t>
  </si>
  <si>
    <t>112125</t>
  </si>
  <si>
    <t>112126</t>
  </si>
  <si>
    <t>112127</t>
  </si>
  <si>
    <t>112147</t>
  </si>
  <si>
    <t>112148</t>
  </si>
  <si>
    <t>112150</t>
  </si>
  <si>
    <t>112152</t>
  </si>
  <si>
    <t>112153</t>
  </si>
  <si>
    <t>112171</t>
  </si>
  <si>
    <t>112173</t>
  </si>
  <si>
    <t>112207</t>
  </si>
  <si>
    <t>112210</t>
  </si>
  <si>
    <t>112211</t>
  </si>
  <si>
    <t>112212</t>
  </si>
  <si>
    <t>112213</t>
  </si>
  <si>
    <t>112214</t>
  </si>
  <si>
    <t>112215</t>
  </si>
  <si>
    <t>112216</t>
  </si>
  <si>
    <t>112217</t>
  </si>
  <si>
    <t>112218</t>
  </si>
  <si>
    <t>112277</t>
  </si>
  <si>
    <t>112278</t>
  </si>
  <si>
    <t>112293</t>
  </si>
  <si>
    <t>112294</t>
  </si>
  <si>
    <t>112295</t>
  </si>
  <si>
    <t>112304</t>
  </si>
  <si>
    <t>112305</t>
  </si>
  <si>
    <t>112313</t>
  </si>
  <si>
    <t>112322</t>
  </si>
  <si>
    <t>112323</t>
  </si>
  <si>
    <t>112327</t>
  </si>
  <si>
    <t>112328</t>
  </si>
  <si>
    <t>112329</t>
  </si>
  <si>
    <t>112330</t>
  </si>
  <si>
    <t>112331</t>
  </si>
  <si>
    <t>112332</t>
  </si>
  <si>
    <t>112340</t>
  </si>
  <si>
    <t>112341</t>
  </si>
  <si>
    <t>112342</t>
  </si>
  <si>
    <t>112343</t>
  </si>
  <si>
    <t>112344</t>
  </si>
  <si>
    <t>112347</t>
  </si>
  <si>
    <t>112352</t>
  </si>
  <si>
    <t>112353</t>
  </si>
  <si>
    <t>112354</t>
  </si>
  <si>
    <t>112355</t>
  </si>
  <si>
    <t>112356</t>
  </si>
  <si>
    <t>112357</t>
  </si>
  <si>
    <t>112359</t>
  </si>
  <si>
    <t>112360</t>
  </si>
  <si>
    <t>112361</t>
  </si>
  <si>
    <t>112362</t>
  </si>
  <si>
    <t>112363</t>
  </si>
  <si>
    <t>112364</t>
  </si>
  <si>
    <t>112365</t>
  </si>
  <si>
    <t>112366</t>
  </si>
  <si>
    <t>112367</t>
  </si>
  <si>
    <t>112368</t>
  </si>
  <si>
    <t>112369</t>
  </si>
  <si>
    <t>112378</t>
  </si>
  <si>
    <t>112396</t>
  </si>
  <si>
    <t>112397</t>
  </si>
  <si>
    <t>112398</t>
  </si>
  <si>
    <t>112408</t>
  </si>
  <si>
    <t>112410</t>
  </si>
  <si>
    <t>112414</t>
  </si>
  <si>
    <t>112416</t>
  </si>
  <si>
    <t>112420</t>
  </si>
  <si>
    <t>112422</t>
  </si>
  <si>
    <t>112423</t>
  </si>
  <si>
    <t>112424</t>
  </si>
  <si>
    <t>112425</t>
  </si>
  <si>
    <t>112428</t>
  </si>
  <si>
    <t>112429</t>
  </si>
  <si>
    <t>112442</t>
  </si>
  <si>
    <t>112445</t>
  </si>
  <si>
    <t>112456</t>
  </si>
  <si>
    <t>112457</t>
  </si>
  <si>
    <t>112458</t>
  </si>
  <si>
    <t>112461</t>
  </si>
  <si>
    <t>112475</t>
  </si>
  <si>
    <t>112487</t>
  </si>
  <si>
    <t>112488</t>
  </si>
  <si>
    <t>112489</t>
  </si>
  <si>
    <t>112495</t>
  </si>
  <si>
    <t>112496</t>
  </si>
  <si>
    <t>112537</t>
  </si>
  <si>
    <t>112538</t>
  </si>
  <si>
    <t>112600</t>
  </si>
  <si>
    <t>112601</t>
  </si>
  <si>
    <t>112630</t>
  </si>
  <si>
    <t>112631</t>
  </si>
  <si>
    <t>112632</t>
  </si>
  <si>
    <t>112636</t>
  </si>
  <si>
    <t>112645</t>
  </si>
  <si>
    <t>112646</t>
  </si>
  <si>
    <t>112647</t>
  </si>
  <si>
    <t>112648</t>
  </si>
  <si>
    <t>112649</t>
  </si>
  <si>
    <t>112658</t>
  </si>
  <si>
    <t>112712</t>
  </si>
  <si>
    <t>112713</t>
  </si>
  <si>
    <t>112714</t>
  </si>
  <si>
    <t>112715</t>
  </si>
  <si>
    <t>112717</t>
  </si>
  <si>
    <t>112718</t>
  </si>
  <si>
    <t>112719</t>
  </si>
  <si>
    <t>112720</t>
  </si>
  <si>
    <t>112721</t>
  </si>
  <si>
    <t>112722</t>
  </si>
  <si>
    <t>112723</t>
  </si>
  <si>
    <t>112867</t>
  </si>
  <si>
    <t>112868</t>
  </si>
  <si>
    <t>112869</t>
  </si>
  <si>
    <t>112870</t>
  </si>
  <si>
    <t>112871</t>
  </si>
  <si>
    <t>112872</t>
  </si>
  <si>
    <t>112873</t>
  </si>
  <si>
    <t>112874</t>
  </si>
  <si>
    <t>112877</t>
  </si>
  <si>
    <t>112878</t>
  </si>
  <si>
    <t>112887</t>
  </si>
  <si>
    <t>112888</t>
  </si>
  <si>
    <t>112901</t>
  </si>
  <si>
    <t>112921</t>
  </si>
  <si>
    <t>112922</t>
  </si>
  <si>
    <t>112923</t>
  </si>
  <si>
    <t>112924</t>
  </si>
  <si>
    <t>112925</t>
  </si>
  <si>
    <t>112926</t>
  </si>
  <si>
    <t>112927</t>
  </si>
  <si>
    <t>112928</t>
  </si>
  <si>
    <t>112929</t>
  </si>
  <si>
    <t>112930</t>
  </si>
  <si>
    <t>112931</t>
  </si>
  <si>
    <t>112932</t>
  </si>
  <si>
    <t>112936</t>
  </si>
  <si>
    <t>112937</t>
  </si>
  <si>
    <t>112938</t>
  </si>
  <si>
    <t>112939</t>
  </si>
  <si>
    <t>112941</t>
  </si>
  <si>
    <t>112942</t>
  </si>
  <si>
    <t>112943</t>
  </si>
  <si>
    <t>112944</t>
  </si>
  <si>
    <t>112948</t>
  </si>
  <si>
    <t>112949</t>
  </si>
  <si>
    <t>112957</t>
  </si>
  <si>
    <t>112958</t>
  </si>
  <si>
    <t>113032</t>
  </si>
  <si>
    <t>113036</t>
  </si>
  <si>
    <t>113037</t>
  </si>
  <si>
    <t>113047</t>
  </si>
  <si>
    <t>113048</t>
  </si>
  <si>
    <t>113049</t>
  </si>
  <si>
    <t>113055</t>
  </si>
  <si>
    <t>113062</t>
  </si>
  <si>
    <t>113063</t>
  </si>
  <si>
    <t>113064</t>
  </si>
  <si>
    <t>113065</t>
  </si>
  <si>
    <t>113070</t>
  </si>
  <si>
    <t>113071</t>
  </si>
  <si>
    <t>113076</t>
  </si>
  <si>
    <t>113077</t>
  </si>
  <si>
    <t>113078</t>
  </si>
  <si>
    <t>113080</t>
  </si>
  <si>
    <t>113096</t>
  </si>
  <si>
    <t>113097</t>
  </si>
  <si>
    <t>113098</t>
  </si>
  <si>
    <t>113099</t>
  </si>
  <si>
    <t>113100</t>
  </si>
  <si>
    <t>113101</t>
  </si>
  <si>
    <t>113102</t>
  </si>
  <si>
    <t>113103</t>
  </si>
  <si>
    <t>113104</t>
  </si>
  <si>
    <t>113134</t>
  </si>
  <si>
    <t>113135</t>
  </si>
  <si>
    <t>113136</t>
  </si>
  <si>
    <t>113137</t>
  </si>
  <si>
    <t>113138</t>
  </si>
  <si>
    <t>113141</t>
  </si>
  <si>
    <t>113142</t>
  </si>
  <si>
    <t>113143</t>
  </si>
  <si>
    <t>113144</t>
  </si>
  <si>
    <t>113153</t>
  </si>
  <si>
    <t>113165</t>
  </si>
  <si>
    <t>113166</t>
  </si>
  <si>
    <t>113169</t>
  </si>
  <si>
    <t>113172</t>
  </si>
  <si>
    <t>113173</t>
  </si>
  <si>
    <t>113177</t>
  </si>
  <si>
    <t>113178</t>
  </si>
  <si>
    <t>113179</t>
  </si>
  <si>
    <t>113211</t>
  </si>
  <si>
    <t>113218</t>
  </si>
  <si>
    <t>113220</t>
  </si>
  <si>
    <t>113221</t>
  </si>
  <si>
    <t>113222</t>
  </si>
  <si>
    <t>113242</t>
  </si>
  <si>
    <t>113243</t>
  </si>
  <si>
    <t>113247</t>
  </si>
  <si>
    <t>113248</t>
  </si>
  <si>
    <t>113249</t>
  </si>
  <si>
    <t>113250</t>
  </si>
  <si>
    <t>113251</t>
  </si>
  <si>
    <t>113252</t>
  </si>
  <si>
    <t>113253</t>
  </si>
  <si>
    <t>113254</t>
  </si>
  <si>
    <t>113269</t>
  </si>
  <si>
    <t>113270</t>
  </si>
  <si>
    <t>113271</t>
  </si>
  <si>
    <t>113294</t>
  </si>
  <si>
    <t>113295</t>
  </si>
  <si>
    <t>113296</t>
  </si>
  <si>
    <t>113297</t>
  </si>
  <si>
    <t>113298</t>
  </si>
  <si>
    <t>113299</t>
  </si>
  <si>
    <t>113300</t>
  </si>
  <si>
    <t>113307</t>
  </si>
  <si>
    <t>113327</t>
  </si>
  <si>
    <t>113328</t>
  </si>
  <si>
    <t>113345</t>
  </si>
  <si>
    <t>113346</t>
  </si>
  <si>
    <t>113361</t>
  </si>
  <si>
    <t>113373</t>
  </si>
  <si>
    <t>113403</t>
  </si>
  <si>
    <t>113417</t>
  </si>
  <si>
    <t>113434</t>
  </si>
  <si>
    <t>113460</t>
  </si>
  <si>
    <t>113461</t>
  </si>
  <si>
    <t>113463</t>
  </si>
  <si>
    <t>113464</t>
  </si>
  <si>
    <t>113476</t>
  </si>
  <si>
    <t>113477</t>
  </si>
  <si>
    <t>113478</t>
  </si>
  <si>
    <t>113483</t>
  </si>
  <si>
    <t>113526</t>
  </si>
  <si>
    <t>113528</t>
  </si>
  <si>
    <t>113544</t>
  </si>
  <si>
    <t>113545</t>
  </si>
  <si>
    <t>113547</t>
  </si>
  <si>
    <t>113548</t>
  </si>
  <si>
    <t>113549</t>
  </si>
  <si>
    <t>113557</t>
  </si>
  <si>
    <t>113560</t>
  </si>
  <si>
    <t>113561</t>
  </si>
  <si>
    <t>113562</t>
  </si>
  <si>
    <t>113566</t>
  </si>
  <si>
    <t>113567</t>
  </si>
  <si>
    <t>114097</t>
  </si>
  <si>
    <t>114099</t>
  </si>
  <si>
    <t>114100</t>
  </si>
  <si>
    <t>114105</t>
  </si>
  <si>
    <t>114216</t>
  </si>
  <si>
    <t>114217</t>
  </si>
  <si>
    <t>114218</t>
  </si>
  <si>
    <t>114219</t>
  </si>
  <si>
    <t>114238</t>
  </si>
  <si>
    <t>114239</t>
  </si>
  <si>
    <t>114240</t>
  </si>
  <si>
    <t>114241</t>
  </si>
  <si>
    <t>114251</t>
  </si>
  <si>
    <t>114252</t>
  </si>
  <si>
    <t>114297</t>
  </si>
  <si>
    <t>114301</t>
  </si>
  <si>
    <t>114302</t>
  </si>
  <si>
    <t>114348</t>
  </si>
  <si>
    <t>114359</t>
  </si>
  <si>
    <t>114360</t>
  </si>
  <si>
    <t>114361</t>
  </si>
  <si>
    <t>114362</t>
  </si>
  <si>
    <t>114376</t>
  </si>
  <si>
    <t>114382</t>
  </si>
  <si>
    <t>114383</t>
  </si>
  <si>
    <t>114384</t>
  </si>
  <si>
    <t>114385</t>
  </si>
  <si>
    <t>114457</t>
  </si>
  <si>
    <t>114458</t>
  </si>
  <si>
    <t>114476</t>
  </si>
  <si>
    <t>114477</t>
  </si>
  <si>
    <t>114537</t>
  </si>
  <si>
    <t>114538</t>
  </si>
  <si>
    <t>114564</t>
  </si>
  <si>
    <t>114565</t>
  </si>
  <si>
    <t>114616</t>
  </si>
  <si>
    <t>114617</t>
  </si>
  <si>
    <t>114630</t>
  </si>
  <si>
    <t>114682</t>
  </si>
  <si>
    <t>114683</t>
  </si>
  <si>
    <t>114757</t>
  </si>
  <si>
    <t>114758</t>
  </si>
  <si>
    <t>114854</t>
  </si>
  <si>
    <t>114855</t>
  </si>
  <si>
    <t>114858</t>
  </si>
  <si>
    <t>114859</t>
  </si>
  <si>
    <t>114860</t>
  </si>
  <si>
    <t>114929</t>
  </si>
  <si>
    <t>114930</t>
  </si>
  <si>
    <t>114931</t>
  </si>
  <si>
    <t>114982</t>
  </si>
  <si>
    <t>114983</t>
  </si>
  <si>
    <t>114999</t>
  </si>
  <si>
    <t>115000</t>
  </si>
  <si>
    <t>115005</t>
  </si>
  <si>
    <t>115022</t>
  </si>
  <si>
    <t>115068</t>
  </si>
  <si>
    <t>115069</t>
  </si>
  <si>
    <t>115077</t>
  </si>
  <si>
    <t>115078</t>
  </si>
  <si>
    <t>115079</t>
  </si>
  <si>
    <t>115090</t>
  </si>
  <si>
    <t>115091</t>
  </si>
  <si>
    <t>115092</t>
  </si>
  <si>
    <t>115093</t>
  </si>
  <si>
    <t>115094</t>
  </si>
  <si>
    <t>115101</t>
  </si>
  <si>
    <t>115103</t>
  </si>
  <si>
    <t>115116</t>
  </si>
  <si>
    <t>115117</t>
  </si>
  <si>
    <t>115127</t>
  </si>
  <si>
    <t>115131</t>
  </si>
  <si>
    <t>115132</t>
  </si>
  <si>
    <t>115241</t>
  </si>
  <si>
    <t>115242</t>
  </si>
  <si>
    <t>115269</t>
  </si>
  <si>
    <t>115270</t>
  </si>
  <si>
    <t>115290</t>
  </si>
  <si>
    <t>115294</t>
  </si>
  <si>
    <t>115328</t>
  </si>
  <si>
    <t>115398</t>
  </si>
  <si>
    <t>115399</t>
  </si>
  <si>
    <t>115400</t>
  </si>
  <si>
    <t>115401</t>
  </si>
  <si>
    <t>115402</t>
  </si>
  <si>
    <t>115458</t>
  </si>
  <si>
    <t>115464</t>
  </si>
  <si>
    <t>115483</t>
  </si>
  <si>
    <t>115486</t>
  </si>
  <si>
    <t>115487</t>
  </si>
  <si>
    <t>115489</t>
  </si>
  <si>
    <t>115505</t>
  </si>
  <si>
    <t>115510</t>
  </si>
  <si>
    <t>115511</t>
  </si>
  <si>
    <t>115515</t>
  </si>
  <si>
    <t>115676</t>
  </si>
  <si>
    <t>115677</t>
  </si>
  <si>
    <t>115763</t>
  </si>
  <si>
    <t>115788</t>
  </si>
  <si>
    <t>115790</t>
  </si>
  <si>
    <t>115833</t>
  </si>
  <si>
    <t>115834</t>
  </si>
  <si>
    <t>115874</t>
  </si>
  <si>
    <t>115881</t>
  </si>
  <si>
    <t>115882</t>
  </si>
  <si>
    <t>115883</t>
  </si>
  <si>
    <t>115886</t>
  </si>
  <si>
    <t>115887</t>
  </si>
  <si>
    <t>115897</t>
  </si>
  <si>
    <t>115898</t>
  </si>
  <si>
    <t>115927</t>
  </si>
  <si>
    <t>115934</t>
  </si>
  <si>
    <t>115939</t>
  </si>
  <si>
    <t>115942</t>
  </si>
  <si>
    <t>115943</t>
  </si>
  <si>
    <t>115944</t>
  </si>
  <si>
    <t>115991</t>
  </si>
  <si>
    <t>115992</t>
  </si>
  <si>
    <t>115993</t>
  </si>
  <si>
    <t>115994</t>
  </si>
  <si>
    <t>115995</t>
  </si>
  <si>
    <t>116020</t>
  </si>
  <si>
    <t>116051</t>
  </si>
  <si>
    <t>116052</t>
  </si>
  <si>
    <t>116075</t>
  </si>
  <si>
    <t>116077</t>
  </si>
  <si>
    <t>116109</t>
  </si>
  <si>
    <t>116110</t>
  </si>
  <si>
    <t>116153</t>
  </si>
  <si>
    <t>116154</t>
  </si>
  <si>
    <t>116174</t>
  </si>
  <si>
    <t>116296</t>
  </si>
  <si>
    <t>116297</t>
  </si>
  <si>
    <t>116298</t>
  </si>
  <si>
    <t>116299</t>
  </si>
  <si>
    <t>116413</t>
  </si>
  <si>
    <t>116424</t>
  </si>
  <si>
    <t>116425</t>
  </si>
  <si>
    <t>116426</t>
  </si>
  <si>
    <t>116427</t>
  </si>
  <si>
    <t>116470</t>
  </si>
  <si>
    <t>116471</t>
  </si>
  <si>
    <t>116472</t>
  </si>
  <si>
    <t>116483</t>
  </si>
  <si>
    <t>116484</t>
  </si>
  <si>
    <t>116485</t>
  </si>
  <si>
    <t>116488</t>
  </si>
  <si>
    <t>116516</t>
  </si>
  <si>
    <t>116547</t>
  </si>
  <si>
    <t>116548</t>
  </si>
  <si>
    <t>116555</t>
  </si>
  <si>
    <t>116556</t>
  </si>
  <si>
    <t>116582</t>
  </si>
  <si>
    <t>116583</t>
  </si>
  <si>
    <t>116610</t>
  </si>
  <si>
    <t>116632</t>
  </si>
  <si>
    <t>116633</t>
  </si>
  <si>
    <t>116653</t>
  </si>
  <si>
    <t>116669</t>
  </si>
  <si>
    <t>116795</t>
  </si>
  <si>
    <t>116796</t>
  </si>
  <si>
    <t>116803</t>
  </si>
  <si>
    <t>116810</t>
  </si>
  <si>
    <t>116811</t>
  </si>
  <si>
    <t>116894</t>
  </si>
  <si>
    <t>116895</t>
  </si>
  <si>
    <t>116896</t>
  </si>
  <si>
    <t>117061</t>
  </si>
  <si>
    <t>117062</t>
  </si>
  <si>
    <t>117063</t>
  </si>
  <si>
    <t>117076</t>
  </si>
  <si>
    <t>117280</t>
  </si>
  <si>
    <t>117281</t>
  </si>
  <si>
    <t>117282</t>
  </si>
  <si>
    <t>117283</t>
  </si>
  <si>
    <t>117284</t>
  </si>
  <si>
    <t>117310</t>
  </si>
  <si>
    <t>117311</t>
  </si>
  <si>
    <t>117312</t>
  </si>
  <si>
    <t>117313</t>
  </si>
  <si>
    <t>117330</t>
  </si>
  <si>
    <t>117368</t>
  </si>
  <si>
    <t>117393</t>
  </si>
  <si>
    <t>117394</t>
  </si>
  <si>
    <t>117446</t>
  </si>
  <si>
    <t>117447</t>
  </si>
  <si>
    <t>117448</t>
  </si>
  <si>
    <t>117449</t>
  </si>
  <si>
    <t>117540</t>
  </si>
  <si>
    <t>117541</t>
  </si>
  <si>
    <t>117547</t>
  </si>
  <si>
    <t>117549</t>
  </si>
  <si>
    <t>117559</t>
  </si>
  <si>
    <t>117560</t>
  </si>
  <si>
    <t>117608</t>
  </si>
  <si>
    <t>117619</t>
  </si>
  <si>
    <t>117620</t>
  </si>
  <si>
    <t>117629</t>
  </si>
  <si>
    <t>117631</t>
  </si>
  <si>
    <t>117691</t>
  </si>
  <si>
    <t>117692</t>
  </si>
  <si>
    <t>117706</t>
  </si>
  <si>
    <t>117714</t>
  </si>
  <si>
    <t>117715</t>
  </si>
  <si>
    <t>117716</t>
  </si>
  <si>
    <t>117717</t>
  </si>
  <si>
    <t>117718</t>
  </si>
  <si>
    <t>117719</t>
  </si>
  <si>
    <t>117810</t>
  </si>
  <si>
    <t>117836</t>
  </si>
  <si>
    <t>117839</t>
  </si>
  <si>
    <t>117867</t>
  </si>
  <si>
    <t>117868</t>
  </si>
  <si>
    <t>117944</t>
  </si>
  <si>
    <t>117945</t>
  </si>
  <si>
    <t>117946</t>
  </si>
  <si>
    <t>117947</t>
  </si>
  <si>
    <t>117948</t>
  </si>
  <si>
    <t>117949</t>
  </si>
  <si>
    <t>117950</t>
  </si>
  <si>
    <t>117951</t>
  </si>
  <si>
    <t>117952</t>
  </si>
  <si>
    <t>117953</t>
  </si>
  <si>
    <t>117954</t>
  </si>
  <si>
    <t>117955</t>
  </si>
  <si>
    <t>117956</t>
  </si>
  <si>
    <t>117957</t>
  </si>
  <si>
    <t>117958</t>
  </si>
  <si>
    <t>117959</t>
  </si>
  <si>
    <t>117960</t>
  </si>
  <si>
    <t>117961</t>
  </si>
  <si>
    <t>117962</t>
  </si>
  <si>
    <t>117973</t>
  </si>
  <si>
    <t>117974</t>
  </si>
  <si>
    <t>117981</t>
  </si>
  <si>
    <t>117982</t>
  </si>
  <si>
    <t>117995</t>
  </si>
  <si>
    <t>117998</t>
  </si>
  <si>
    <t>118019</t>
  </si>
  <si>
    <t>118022</t>
  </si>
  <si>
    <t>118023</t>
  </si>
  <si>
    <t>118030</t>
  </si>
  <si>
    <t>118031</t>
  </si>
  <si>
    <t>118034</t>
  </si>
  <si>
    <t>118037</t>
  </si>
  <si>
    <t>118043</t>
  </si>
  <si>
    <t>118044</t>
  </si>
  <si>
    <t>118047</t>
  </si>
  <si>
    <t>118048</t>
  </si>
  <si>
    <t>118049</t>
  </si>
  <si>
    <t>118050</t>
  </si>
  <si>
    <t>118053</t>
  </si>
  <si>
    <t>118054</t>
  </si>
  <si>
    <t>118056</t>
  </si>
  <si>
    <t>118058</t>
  </si>
  <si>
    <t>118059</t>
  </si>
  <si>
    <t>118065</t>
  </si>
  <si>
    <t>118066</t>
  </si>
  <si>
    <t>118069</t>
  </si>
  <si>
    <t>118070</t>
  </si>
  <si>
    <t>118076</t>
  </si>
  <si>
    <t>118077</t>
  </si>
  <si>
    <t>118078</t>
  </si>
  <si>
    <t>118080</t>
  </si>
  <si>
    <t>118102</t>
  </si>
  <si>
    <t>118103</t>
  </si>
  <si>
    <t>118133</t>
  </si>
  <si>
    <t>118134</t>
  </si>
  <si>
    <t>118191</t>
  </si>
  <si>
    <t>118192</t>
  </si>
  <si>
    <t>118193</t>
  </si>
  <si>
    <t>118194</t>
  </si>
  <si>
    <t>118211</t>
  </si>
  <si>
    <t>118232</t>
  </si>
  <si>
    <t>118233</t>
  </si>
  <si>
    <t>118234</t>
  </si>
  <si>
    <t>118235</t>
  </si>
  <si>
    <t>118267</t>
  </si>
  <si>
    <t>118268</t>
  </si>
  <si>
    <t>118269</t>
  </si>
  <si>
    <t>118270</t>
  </si>
  <si>
    <t>118271</t>
  </si>
  <si>
    <t>118272</t>
  </si>
  <si>
    <t>118273</t>
  </si>
  <si>
    <t>118274</t>
  </si>
  <si>
    <t>118275</t>
  </si>
  <si>
    <t>118276</t>
  </si>
  <si>
    <t>118277</t>
  </si>
  <si>
    <t>118278</t>
  </si>
  <si>
    <t>118281</t>
  </si>
  <si>
    <t>118282</t>
  </si>
  <si>
    <t>118283</t>
  </si>
  <si>
    <t>118284</t>
  </si>
  <si>
    <t>118285</t>
  </si>
  <si>
    <t>118286</t>
  </si>
  <si>
    <t>118291</t>
  </si>
  <si>
    <t>118292</t>
  </si>
  <si>
    <t>118293</t>
  </si>
  <si>
    <t>118294</t>
  </si>
  <si>
    <t>118295</t>
  </si>
  <si>
    <t>118296</t>
  </si>
  <si>
    <t>118297</t>
  </si>
  <si>
    <t>118298</t>
  </si>
  <si>
    <t>118299</t>
  </si>
  <si>
    <t>118300</t>
  </si>
  <si>
    <t>118301</t>
  </si>
  <si>
    <t>118302</t>
  </si>
  <si>
    <t>118303</t>
  </si>
  <si>
    <t>118304</t>
  </si>
  <si>
    <t>118305</t>
  </si>
  <si>
    <t>118306</t>
  </si>
  <si>
    <t>118307</t>
  </si>
  <si>
    <t>118308</t>
  </si>
  <si>
    <t>118309</t>
  </si>
  <si>
    <t>118310</t>
  </si>
  <si>
    <t>118311</t>
  </si>
  <si>
    <t>118312</t>
  </si>
  <si>
    <t>118313</t>
  </si>
  <si>
    <t>118314</t>
  </si>
  <si>
    <t>118315</t>
  </si>
  <si>
    <t>118316</t>
  </si>
  <si>
    <t>118317</t>
  </si>
  <si>
    <t>118318</t>
  </si>
  <si>
    <t>118319</t>
  </si>
  <si>
    <t>118320</t>
  </si>
  <si>
    <t>118321</t>
  </si>
  <si>
    <t>118322</t>
  </si>
  <si>
    <t>118323</t>
  </si>
  <si>
    <t>118326</t>
  </si>
  <si>
    <t>118328</t>
  </si>
  <si>
    <t>118329</t>
  </si>
  <si>
    <t>118330</t>
  </si>
  <si>
    <t>118331</t>
  </si>
  <si>
    <t>118332</t>
  </si>
  <si>
    <t>118341</t>
  </si>
  <si>
    <t>118343</t>
  </si>
  <si>
    <t>118344</t>
  </si>
  <si>
    <t>118345</t>
  </si>
  <si>
    <t>118347</t>
  </si>
  <si>
    <t>118348</t>
  </si>
  <si>
    <t>118349</t>
  </si>
  <si>
    <t>118350</t>
  </si>
  <si>
    <t>118363</t>
  </si>
  <si>
    <t>118364</t>
  </si>
  <si>
    <t>118365</t>
  </si>
  <si>
    <t>118366</t>
  </si>
  <si>
    <t>118367</t>
  </si>
  <si>
    <t>118368</t>
  </si>
  <si>
    <t>118369</t>
  </si>
  <si>
    <t>118370</t>
  </si>
  <si>
    <t>118371</t>
  </si>
  <si>
    <t>118372</t>
  </si>
  <si>
    <t>118373</t>
  </si>
  <si>
    <t>118377</t>
  </si>
  <si>
    <t>118378</t>
  </si>
  <si>
    <t>118379</t>
  </si>
  <si>
    <t>118380</t>
  </si>
  <si>
    <t>118381</t>
  </si>
  <si>
    <t>118382</t>
  </si>
  <si>
    <t>118383</t>
  </si>
  <si>
    <t>118384</t>
  </si>
  <si>
    <t>118385</t>
  </si>
  <si>
    <t>118386</t>
  </si>
  <si>
    <t>118387</t>
  </si>
  <si>
    <t>118388</t>
  </si>
  <si>
    <t>118389</t>
  </si>
  <si>
    <t>118390</t>
  </si>
  <si>
    <t>118393</t>
  </si>
  <si>
    <t>118394</t>
  </si>
  <si>
    <t>118395</t>
  </si>
  <si>
    <t>118396</t>
  </si>
  <si>
    <t>118399</t>
  </si>
  <si>
    <t>118400</t>
  </si>
  <si>
    <t>118401</t>
  </si>
  <si>
    <t>118402</t>
  </si>
  <si>
    <t>118403</t>
  </si>
  <si>
    <t>118404</t>
  </si>
  <si>
    <t>118405</t>
  </si>
  <si>
    <t>118406</t>
  </si>
  <si>
    <t>118407</t>
  </si>
  <si>
    <t>118409</t>
  </si>
  <si>
    <t>118410</t>
  </si>
  <si>
    <t>118412</t>
  </si>
  <si>
    <t>118413</t>
  </si>
  <si>
    <t>118414</t>
  </si>
  <si>
    <t>118415</t>
  </si>
  <si>
    <t>118416</t>
  </si>
  <si>
    <t>118417</t>
  </si>
  <si>
    <t>118418</t>
  </si>
  <si>
    <t>118419</t>
  </si>
  <si>
    <t>118420</t>
  </si>
  <si>
    <t>118421</t>
  </si>
  <si>
    <t>118422</t>
  </si>
  <si>
    <t>118423</t>
  </si>
  <si>
    <t>118424</t>
  </si>
  <si>
    <t>118427</t>
  </si>
  <si>
    <t>118428</t>
  </si>
  <si>
    <t>118429</t>
  </si>
  <si>
    <t>118446</t>
  </si>
  <si>
    <t>118447</t>
  </si>
  <si>
    <t>118448</t>
  </si>
  <si>
    <t>118449</t>
  </si>
  <si>
    <t>118450</t>
  </si>
  <si>
    <t>118451</t>
  </si>
  <si>
    <t>118452</t>
  </si>
  <si>
    <t>118453</t>
  </si>
  <si>
    <t>118454</t>
  </si>
  <si>
    <t>118455</t>
  </si>
  <si>
    <t>118456</t>
  </si>
  <si>
    <t>118457</t>
  </si>
  <si>
    <t>118458</t>
  </si>
  <si>
    <t>118459</t>
  </si>
  <si>
    <t>118460</t>
  </si>
  <si>
    <t>118461</t>
  </si>
  <si>
    <t>118462</t>
  </si>
  <si>
    <t>118463</t>
  </si>
  <si>
    <t>118464</t>
  </si>
  <si>
    <t>118465</t>
  </si>
  <si>
    <t>118466</t>
  </si>
  <si>
    <t>118467</t>
  </si>
  <si>
    <t>118468</t>
  </si>
  <si>
    <t>118469</t>
  </si>
  <si>
    <t>118472</t>
  </si>
  <si>
    <t>118473</t>
  </si>
  <si>
    <t>118474</t>
  </si>
  <si>
    <t>118475</t>
  </si>
  <si>
    <t>118476</t>
  </si>
  <si>
    <t>118477</t>
  </si>
  <si>
    <t>118478</t>
  </si>
  <si>
    <t>118479</t>
  </si>
  <si>
    <t>118480</t>
  </si>
  <si>
    <t>118481</t>
  </si>
  <si>
    <t>118482</t>
  </si>
  <si>
    <t>118483</t>
  </si>
  <si>
    <t>118484</t>
  </si>
  <si>
    <t>118485</t>
  </si>
  <si>
    <t>118486</t>
  </si>
  <si>
    <t>118487</t>
  </si>
  <si>
    <t>118489</t>
  </si>
  <si>
    <t>118490</t>
  </si>
  <si>
    <t>118491</t>
  </si>
  <si>
    <t>118492</t>
  </si>
  <si>
    <t>118493</t>
  </si>
  <si>
    <t>118494</t>
  </si>
  <si>
    <t>118495</t>
  </si>
  <si>
    <t>118496</t>
  </si>
  <si>
    <t>118497</t>
  </si>
  <si>
    <t>118498</t>
  </si>
  <si>
    <t>118501</t>
  </si>
  <si>
    <t>118502</t>
  </si>
  <si>
    <t>118504</t>
  </si>
  <si>
    <t>118505</t>
  </si>
  <si>
    <t>118506</t>
  </si>
  <si>
    <t>118507</t>
  </si>
  <si>
    <t>118508</t>
  </si>
  <si>
    <t>118509</t>
  </si>
  <si>
    <t>118510</t>
  </si>
  <si>
    <t>118511</t>
  </si>
  <si>
    <t>118512</t>
  </si>
  <si>
    <t>118513</t>
  </si>
  <si>
    <t>118514</t>
  </si>
  <si>
    <t>118515</t>
  </si>
  <si>
    <t>118516</t>
  </si>
  <si>
    <t>118517</t>
  </si>
  <si>
    <t>118518</t>
  </si>
  <si>
    <t>118519</t>
  </si>
  <si>
    <t>118520</t>
  </si>
  <si>
    <t>118524</t>
  </si>
  <si>
    <t>118525</t>
  </si>
  <si>
    <t>118526</t>
  </si>
  <si>
    <t>118527</t>
  </si>
  <si>
    <t>118528</t>
  </si>
  <si>
    <t>118529</t>
  </si>
  <si>
    <t>118530</t>
  </si>
  <si>
    <t>118531</t>
  </si>
  <si>
    <t>118532</t>
  </si>
  <si>
    <t>118533</t>
  </si>
  <si>
    <t>118534</t>
  </si>
  <si>
    <t>118535</t>
  </si>
  <si>
    <t>118536</t>
  </si>
  <si>
    <t>118537</t>
  </si>
  <si>
    <t>118538</t>
  </si>
  <si>
    <t>118539</t>
  </si>
  <si>
    <t>118540</t>
  </si>
  <si>
    <t>118541</t>
  </si>
  <si>
    <t>118542</t>
  </si>
  <si>
    <t>118543</t>
  </si>
  <si>
    <t>118546</t>
  </si>
  <si>
    <t>118547</t>
  </si>
  <si>
    <t>118548</t>
  </si>
  <si>
    <t>118549</t>
  </si>
  <si>
    <t>118550</t>
  </si>
  <si>
    <t>118551</t>
  </si>
  <si>
    <t>118552</t>
  </si>
  <si>
    <t>118553</t>
  </si>
  <si>
    <t>118554</t>
  </si>
  <si>
    <t>118555</t>
  </si>
  <si>
    <t>118556</t>
  </si>
  <si>
    <t>118557</t>
  </si>
  <si>
    <t>118558</t>
  </si>
  <si>
    <t>118559</t>
  </si>
  <si>
    <t>118560</t>
  </si>
  <si>
    <t>118561</t>
  </si>
  <si>
    <t>118562</t>
  </si>
  <si>
    <t>118563</t>
  </si>
  <si>
    <t>118564</t>
  </si>
  <si>
    <t>118565</t>
  </si>
  <si>
    <t>118566</t>
  </si>
  <si>
    <t>118567</t>
  </si>
  <si>
    <t>118568</t>
  </si>
  <si>
    <t>118569</t>
  </si>
  <si>
    <t>118570</t>
  </si>
  <si>
    <t>118571</t>
  </si>
  <si>
    <t>118572</t>
  </si>
  <si>
    <t>118573</t>
  </si>
  <si>
    <t>118574</t>
  </si>
  <si>
    <t>118575</t>
  </si>
  <si>
    <t>118576</t>
  </si>
  <si>
    <t>118577</t>
  </si>
  <si>
    <t>118578</t>
  </si>
  <si>
    <t>118579</t>
  </si>
  <si>
    <t>118580</t>
  </si>
  <si>
    <t>118581</t>
  </si>
  <si>
    <t>118583</t>
  </si>
  <si>
    <t>118584</t>
  </si>
  <si>
    <t>118585</t>
  </si>
  <si>
    <t>118587</t>
  </si>
  <si>
    <t>118588</t>
  </si>
  <si>
    <t>118589</t>
  </si>
  <si>
    <t>118591</t>
  </si>
  <si>
    <t>118594</t>
  </si>
  <si>
    <t>118595</t>
  </si>
  <si>
    <t>118596</t>
  </si>
  <si>
    <t>118598</t>
  </si>
  <si>
    <t>118609</t>
  </si>
  <si>
    <t>118610</t>
  </si>
  <si>
    <t>118611</t>
  </si>
  <si>
    <t>118612</t>
  </si>
  <si>
    <t>118614</t>
  </si>
  <si>
    <t>118615</t>
  </si>
  <si>
    <t>118616</t>
  </si>
  <si>
    <t>118617</t>
  </si>
  <si>
    <t>118618</t>
  </si>
  <si>
    <t>118619</t>
  </si>
  <si>
    <t>118620</t>
  </si>
  <si>
    <t>118621</t>
  </si>
  <si>
    <t>118623</t>
  </si>
  <si>
    <t>118624</t>
  </si>
  <si>
    <t>118625</t>
  </si>
  <si>
    <t>118632</t>
  </si>
  <si>
    <t>118633</t>
  </si>
  <si>
    <t>118634</t>
  </si>
  <si>
    <t>118640</t>
  </si>
  <si>
    <t>118641</t>
  </si>
  <si>
    <t>118643</t>
  </si>
  <si>
    <t>118650</t>
  </si>
  <si>
    <t>118651</t>
  </si>
  <si>
    <t>118652</t>
  </si>
  <si>
    <t>118654</t>
  </si>
  <si>
    <t>118655</t>
  </si>
  <si>
    <t>118656</t>
  </si>
  <si>
    <t>118660</t>
  </si>
  <si>
    <t>118661</t>
  </si>
  <si>
    <t>118662</t>
  </si>
  <si>
    <t>118663</t>
  </si>
  <si>
    <t>118665</t>
  </si>
  <si>
    <t>118666</t>
  </si>
  <si>
    <t>118668</t>
  </si>
  <si>
    <t>118669</t>
  </si>
  <si>
    <t>118670</t>
  </si>
  <si>
    <t>118672</t>
  </si>
  <si>
    <t>118673</t>
  </si>
  <si>
    <t>118674</t>
  </si>
  <si>
    <t>118675</t>
  </si>
  <si>
    <t>118676</t>
  </si>
  <si>
    <t>118678</t>
  </si>
  <si>
    <t>118679</t>
  </si>
  <si>
    <t>118680</t>
  </si>
  <si>
    <t>118681</t>
  </si>
  <si>
    <t>118683</t>
  </si>
  <si>
    <t>118684</t>
  </si>
  <si>
    <t>118687</t>
  </si>
  <si>
    <t>118689</t>
  </si>
  <si>
    <t>118691</t>
  </si>
  <si>
    <t>118692</t>
  </si>
  <si>
    <t>118693</t>
  </si>
  <si>
    <t>118695</t>
  </si>
  <si>
    <t>118696</t>
  </si>
  <si>
    <t>118698</t>
  </si>
  <si>
    <t>118700</t>
  </si>
  <si>
    <t>118701</t>
  </si>
  <si>
    <t>118702</t>
  </si>
  <si>
    <t>118703</t>
  </si>
  <si>
    <t>118704</t>
  </si>
  <si>
    <t>118705</t>
  </si>
  <si>
    <t>118706</t>
  </si>
  <si>
    <t>118709</t>
  </si>
  <si>
    <t>118715</t>
  </si>
  <si>
    <t>118716</t>
  </si>
  <si>
    <t>118717</t>
  </si>
  <si>
    <t>118718</t>
  </si>
  <si>
    <t>118719</t>
  </si>
  <si>
    <t>118720</t>
  </si>
  <si>
    <t>118722</t>
  </si>
  <si>
    <t>118724</t>
  </si>
  <si>
    <t>118725</t>
  </si>
  <si>
    <t>118726</t>
  </si>
  <si>
    <t>118727</t>
  </si>
  <si>
    <t>118729</t>
  </si>
  <si>
    <t>118736</t>
  </si>
  <si>
    <t>118737</t>
  </si>
  <si>
    <t>118738</t>
  </si>
  <si>
    <t>118740</t>
  </si>
  <si>
    <t>118741</t>
  </si>
  <si>
    <t>118742</t>
  </si>
  <si>
    <t>118743</t>
  </si>
  <si>
    <t>118745</t>
  </si>
  <si>
    <t>118747</t>
  </si>
  <si>
    <t>118749</t>
  </si>
  <si>
    <t>118750</t>
  </si>
  <si>
    <t>118756</t>
  </si>
  <si>
    <t>118758</t>
  </si>
  <si>
    <t>118759</t>
  </si>
  <si>
    <t>118760</t>
  </si>
  <si>
    <t>118762</t>
  </si>
  <si>
    <t>118763</t>
  </si>
  <si>
    <t>118764</t>
  </si>
  <si>
    <t>118765</t>
  </si>
  <si>
    <t>118766</t>
  </si>
  <si>
    <t>118767</t>
  </si>
  <si>
    <t>118769</t>
  </si>
  <si>
    <t>118770</t>
  </si>
  <si>
    <t>118775</t>
  </si>
  <si>
    <t>118777</t>
  </si>
  <si>
    <t>118778</t>
  </si>
  <si>
    <t>118780</t>
  </si>
  <si>
    <t>118781</t>
  </si>
  <si>
    <t>118782</t>
  </si>
  <si>
    <t>118784</t>
  </si>
  <si>
    <t>118785</t>
  </si>
  <si>
    <t>118786</t>
  </si>
  <si>
    <t>118788</t>
  </si>
  <si>
    <t>118790</t>
  </si>
  <si>
    <t>118791</t>
  </si>
  <si>
    <t>118793</t>
  </si>
  <si>
    <t>118794</t>
  </si>
  <si>
    <t>118796</t>
  </si>
  <si>
    <t>118797</t>
  </si>
  <si>
    <t>118800</t>
  </si>
  <si>
    <t>118801</t>
  </si>
  <si>
    <t>118803</t>
  </si>
  <si>
    <t>118804</t>
  </si>
  <si>
    <t>118807</t>
  </si>
  <si>
    <t>118808</t>
  </si>
  <si>
    <t>118809</t>
  </si>
  <si>
    <t>118811</t>
  </si>
  <si>
    <t>118812</t>
  </si>
  <si>
    <t>118814</t>
  </si>
  <si>
    <t>118816</t>
  </si>
  <si>
    <t>118817</t>
  </si>
  <si>
    <t>118818</t>
  </si>
  <si>
    <t>118820</t>
  </si>
  <si>
    <t>118821</t>
  </si>
  <si>
    <t>118822</t>
  </si>
  <si>
    <t>118823</t>
  </si>
  <si>
    <t>118825</t>
  </si>
  <si>
    <t>118826</t>
  </si>
  <si>
    <t>118831</t>
  </si>
  <si>
    <t>118832</t>
  </si>
  <si>
    <t>118834</t>
  </si>
  <si>
    <t>118835</t>
  </si>
  <si>
    <t>118837</t>
  </si>
  <si>
    <t>118838</t>
  </si>
  <si>
    <t>118840</t>
  </si>
  <si>
    <t>118841</t>
  </si>
  <si>
    <t>118842</t>
  </si>
  <si>
    <t>118843</t>
  </si>
  <si>
    <t>118844</t>
  </si>
  <si>
    <t>118859</t>
  </si>
  <si>
    <t>118860</t>
  </si>
  <si>
    <t>118861</t>
  </si>
  <si>
    <t>118862</t>
  </si>
  <si>
    <t>118866</t>
  </si>
  <si>
    <t>118867</t>
  </si>
  <si>
    <t>118868</t>
  </si>
  <si>
    <t>118869</t>
  </si>
  <si>
    <t>118870</t>
  </si>
  <si>
    <t>118871</t>
  </si>
  <si>
    <t>118872</t>
  </si>
  <si>
    <t>118873</t>
  </si>
  <si>
    <t>118874</t>
  </si>
  <si>
    <t>118875</t>
  </si>
  <si>
    <t>118876</t>
  </si>
  <si>
    <t>118877</t>
  </si>
  <si>
    <t>118878</t>
  </si>
  <si>
    <t>118879</t>
  </si>
  <si>
    <t>118880</t>
  </si>
  <si>
    <t>118881</t>
  </si>
  <si>
    <t>118882</t>
  </si>
  <si>
    <t>118883</t>
  </si>
  <si>
    <t>118884</t>
  </si>
  <si>
    <t>118889</t>
  </si>
  <si>
    <t>118890</t>
  </si>
  <si>
    <t>118891</t>
  </si>
  <si>
    <t>118892</t>
  </si>
  <si>
    <t>118893</t>
  </si>
  <si>
    <t>118894</t>
  </si>
  <si>
    <t>118895</t>
  </si>
  <si>
    <t>118896</t>
  </si>
  <si>
    <t>118901</t>
  </si>
  <si>
    <t>118902</t>
  </si>
  <si>
    <t>118903</t>
  </si>
  <si>
    <t>118904</t>
  </si>
  <si>
    <t>118906</t>
  </si>
  <si>
    <t>118907</t>
  </si>
  <si>
    <t>118908</t>
  </si>
  <si>
    <t>118909</t>
  </si>
  <si>
    <t>118910</t>
  </si>
  <si>
    <t>118921</t>
  </si>
  <si>
    <t>118922</t>
  </si>
  <si>
    <t>118924</t>
  </si>
  <si>
    <t>118928</t>
  </si>
  <si>
    <t>118929</t>
  </si>
  <si>
    <t>118930</t>
  </si>
  <si>
    <t>118931</t>
  </si>
  <si>
    <t>118932</t>
  </si>
  <si>
    <t>118933</t>
  </si>
  <si>
    <t>118934</t>
  </si>
  <si>
    <t>118935</t>
  </si>
  <si>
    <t>118942</t>
  </si>
  <si>
    <t>118943</t>
  </si>
  <si>
    <t>118944</t>
  </si>
  <si>
    <t>118945</t>
  </si>
  <si>
    <t>118949</t>
  </si>
  <si>
    <t>118950</t>
  </si>
  <si>
    <t>118954</t>
  </si>
  <si>
    <t>118955</t>
  </si>
  <si>
    <t>118959</t>
  </si>
  <si>
    <t>118960</t>
  </si>
  <si>
    <t>118961</t>
  </si>
  <si>
    <t>118962</t>
  </si>
  <si>
    <t>118968</t>
  </si>
  <si>
    <t>118969</t>
  </si>
  <si>
    <t>118978</t>
  </si>
  <si>
    <t>118979</t>
  </si>
  <si>
    <t>118986</t>
  </si>
  <si>
    <t>118987</t>
  </si>
  <si>
    <t>118988</t>
  </si>
  <si>
    <t>118989</t>
  </si>
  <si>
    <t>118990</t>
  </si>
  <si>
    <t>118991</t>
  </si>
  <si>
    <t>118992</t>
  </si>
  <si>
    <t>118993</t>
  </si>
  <si>
    <t>118994</t>
  </si>
  <si>
    <t>119015</t>
  </si>
  <si>
    <t>119016</t>
  </si>
  <si>
    <t>119017</t>
  </si>
  <si>
    <t>119018</t>
  </si>
  <si>
    <t>119019</t>
  </si>
  <si>
    <t>119020</t>
  </si>
  <si>
    <t>119028</t>
  </si>
  <si>
    <t>119029</t>
  </si>
  <si>
    <t>119053</t>
  </si>
  <si>
    <t>119057</t>
  </si>
  <si>
    <t>119058</t>
  </si>
  <si>
    <t>119059</t>
  </si>
  <si>
    <t>119060</t>
  </si>
  <si>
    <t>119061</t>
  </si>
  <si>
    <t>119062</t>
  </si>
  <si>
    <t>119063</t>
  </si>
  <si>
    <t>119064</t>
  </si>
  <si>
    <t>119065</t>
  </si>
  <si>
    <t>119066</t>
  </si>
  <si>
    <t>119067</t>
  </si>
  <si>
    <t>119068</t>
  </si>
  <si>
    <t>119069</t>
  </si>
  <si>
    <t>119070</t>
  </si>
  <si>
    <t>119071</t>
  </si>
  <si>
    <t>119072</t>
  </si>
  <si>
    <t>119073</t>
  </si>
  <si>
    <t>119074</t>
  </si>
  <si>
    <t>119075</t>
  </si>
  <si>
    <t>119076</t>
  </si>
  <si>
    <t>119077</t>
  </si>
  <si>
    <t>119078</t>
  </si>
  <si>
    <t>119079</t>
  </si>
  <si>
    <t>119080</t>
  </si>
  <si>
    <t>119081</t>
  </si>
  <si>
    <t>119082</t>
  </si>
  <si>
    <t>119083</t>
  </si>
  <si>
    <t>119084</t>
  </si>
  <si>
    <t>119085</t>
  </si>
  <si>
    <t>119086</t>
  </si>
  <si>
    <t>119087</t>
  </si>
  <si>
    <t>119088</t>
  </si>
  <si>
    <t>119089</t>
  </si>
  <si>
    <t>119090</t>
  </si>
  <si>
    <t>119091</t>
  </si>
  <si>
    <t>119092</t>
  </si>
  <si>
    <t>119093</t>
  </si>
  <si>
    <t>119094</t>
  </si>
  <si>
    <t>119095</t>
  </si>
  <si>
    <t>119096</t>
  </si>
  <si>
    <t>119097</t>
  </si>
  <si>
    <t>119098</t>
  </si>
  <si>
    <t>119099</t>
  </si>
  <si>
    <t>119100</t>
  </si>
  <si>
    <t>119101</t>
  </si>
  <si>
    <t>119102</t>
  </si>
  <si>
    <t>119103</t>
  </si>
  <si>
    <t>119104</t>
  </si>
  <si>
    <t>119105</t>
  </si>
  <si>
    <t>119106</t>
  </si>
  <si>
    <t>119107</t>
  </si>
  <si>
    <t>119108</t>
  </si>
  <si>
    <t>119109</t>
  </si>
  <si>
    <t>119110</t>
  </si>
  <si>
    <t>119111</t>
  </si>
  <si>
    <t>119112</t>
  </si>
  <si>
    <t>119113</t>
  </si>
  <si>
    <t>119114</t>
  </si>
  <si>
    <t>119115</t>
  </si>
  <si>
    <t>119116</t>
  </si>
  <si>
    <t>119117</t>
  </si>
  <si>
    <t>119118</t>
  </si>
  <si>
    <t>119119</t>
  </si>
  <si>
    <t>119120</t>
  </si>
  <si>
    <t>119121</t>
  </si>
  <si>
    <t>119122</t>
  </si>
  <si>
    <t>119123</t>
  </si>
  <si>
    <t>119124</t>
  </si>
  <si>
    <t>119125</t>
  </si>
  <si>
    <t>119126</t>
  </si>
  <si>
    <t>119127</t>
  </si>
  <si>
    <t>119128</t>
  </si>
  <si>
    <t>119129</t>
  </si>
  <si>
    <t>119130</t>
  </si>
  <si>
    <t>119131</t>
  </si>
  <si>
    <t>119132</t>
  </si>
  <si>
    <t>119133</t>
  </si>
  <si>
    <t>119134</t>
  </si>
  <si>
    <t>119135</t>
  </si>
  <si>
    <t>119136</t>
  </si>
  <si>
    <t>119137</t>
  </si>
  <si>
    <t>119139</t>
  </si>
  <si>
    <t>119143</t>
  </si>
  <si>
    <t>119144</t>
  </si>
  <si>
    <t>119145</t>
  </si>
  <si>
    <t>119146</t>
  </si>
  <si>
    <t>119147</t>
  </si>
  <si>
    <t>119148</t>
  </si>
  <si>
    <t>119149</t>
  </si>
  <si>
    <t>119151</t>
  </si>
  <si>
    <t>119152</t>
  </si>
  <si>
    <t>119153</t>
  </si>
  <si>
    <t>119156</t>
  </si>
  <si>
    <t>119157</t>
  </si>
  <si>
    <t>119158</t>
  </si>
  <si>
    <t>119159</t>
  </si>
  <si>
    <t>119160</t>
  </si>
  <si>
    <t>119161</t>
  </si>
  <si>
    <t>119162</t>
  </si>
  <si>
    <t>119163</t>
  </si>
  <si>
    <t>119164</t>
  </si>
  <si>
    <t>119168</t>
  </si>
  <si>
    <t>119169</t>
  </si>
  <si>
    <t>119170</t>
  </si>
  <si>
    <t>119171</t>
  </si>
  <si>
    <t>119172</t>
  </si>
  <si>
    <t>119174</t>
  </si>
  <si>
    <t>119175</t>
  </si>
  <si>
    <t>119176</t>
  </si>
  <si>
    <t>119177</t>
  </si>
  <si>
    <t>119178</t>
  </si>
  <si>
    <t>119182</t>
  </si>
  <si>
    <t>119185</t>
  </si>
  <si>
    <t>119186</t>
  </si>
  <si>
    <t>119187</t>
  </si>
  <si>
    <t>119188</t>
  </si>
  <si>
    <t>119201</t>
  </si>
  <si>
    <t>119202</t>
  </si>
  <si>
    <t>119203</t>
  </si>
  <si>
    <t>119204</t>
  </si>
  <si>
    <t>119205</t>
  </si>
  <si>
    <t>119206</t>
  </si>
  <si>
    <t>119207</t>
  </si>
  <si>
    <t>119212</t>
  </si>
  <si>
    <t>119213</t>
  </si>
  <si>
    <t>119218</t>
  </si>
  <si>
    <t>119219</t>
  </si>
  <si>
    <t>119222</t>
  </si>
  <si>
    <t>119223</t>
  </si>
  <si>
    <t>119224</t>
  </si>
  <si>
    <t>119226</t>
  </si>
  <si>
    <t>119231</t>
  </si>
  <si>
    <t>119232</t>
  </si>
  <si>
    <t>119233</t>
  </si>
  <si>
    <t>119234</t>
  </si>
  <si>
    <t>119235</t>
  </si>
  <si>
    <t>119236</t>
  </si>
  <si>
    <t>119237</t>
  </si>
  <si>
    <t>119238</t>
  </si>
  <si>
    <t>119239</t>
  </si>
  <si>
    <t>119240</t>
  </si>
  <si>
    <t>119241</t>
  </si>
  <si>
    <t>119242</t>
  </si>
  <si>
    <t>119243</t>
  </si>
  <si>
    <t>119244</t>
  </si>
  <si>
    <t>119245</t>
  </si>
  <si>
    <t>119246</t>
  </si>
  <si>
    <t>119247</t>
  </si>
  <si>
    <t>119248</t>
  </si>
  <si>
    <t>119249</t>
  </si>
  <si>
    <t>119250</t>
  </si>
  <si>
    <t>119251</t>
  </si>
  <si>
    <t>119252</t>
  </si>
  <si>
    <t>119253</t>
  </si>
  <si>
    <t>119255</t>
  </si>
  <si>
    <t>119256</t>
  </si>
  <si>
    <t>119271</t>
  </si>
  <si>
    <t>119272</t>
  </si>
  <si>
    <t>119275</t>
  </si>
  <si>
    <t>119276</t>
  </si>
  <si>
    <t>119277</t>
  </si>
  <si>
    <t>119278</t>
  </si>
  <si>
    <t>119279</t>
  </si>
  <si>
    <t>119280</t>
  </si>
  <si>
    <t>119281</t>
  </si>
  <si>
    <t>119282</t>
  </si>
  <si>
    <t>119283</t>
  </si>
  <si>
    <t>119284</t>
  </si>
  <si>
    <t>119285</t>
  </si>
  <si>
    <t>119287</t>
  </si>
  <si>
    <t>119288</t>
  </si>
  <si>
    <t>119289</t>
  </si>
  <si>
    <t>119290</t>
  </si>
  <si>
    <t>119291</t>
  </si>
  <si>
    <t>119292</t>
  </si>
  <si>
    <t>119293</t>
  </si>
  <si>
    <t>119294</t>
  </si>
  <si>
    <t>119295</t>
  </si>
  <si>
    <t>119296</t>
  </si>
  <si>
    <t>119297</t>
  </si>
  <si>
    <t>119298</t>
  </si>
  <si>
    <t>119299</t>
  </si>
  <si>
    <t>119300</t>
  </si>
  <si>
    <t>119301</t>
  </si>
  <si>
    <t>119302</t>
  </si>
  <si>
    <t>119303</t>
  </si>
  <si>
    <t>119304</t>
  </si>
  <si>
    <t>119305</t>
  </si>
  <si>
    <t>119306</t>
  </si>
  <si>
    <t>119307</t>
  </si>
  <si>
    <t>119308</t>
  </si>
  <si>
    <t>119309</t>
  </si>
  <si>
    <t>119310</t>
  </si>
  <si>
    <t>119311</t>
  </si>
  <si>
    <t>119312</t>
  </si>
  <si>
    <t>119313</t>
  </si>
  <si>
    <t>119314</t>
  </si>
  <si>
    <t>119318</t>
  </si>
  <si>
    <t>119319</t>
  </si>
  <si>
    <t>119320</t>
  </si>
  <si>
    <t>119321</t>
  </si>
  <si>
    <t>119322</t>
  </si>
  <si>
    <t>119325</t>
  </si>
  <si>
    <t>119326</t>
  </si>
  <si>
    <t>119327</t>
  </si>
  <si>
    <t>119328</t>
  </si>
  <si>
    <t>119333</t>
  </si>
  <si>
    <t>119334</t>
  </si>
  <si>
    <t>119336</t>
  </si>
  <si>
    <t>119337</t>
  </si>
  <si>
    <t>119339</t>
  </si>
  <si>
    <t>119340</t>
  </si>
  <si>
    <t>119341</t>
  </si>
  <si>
    <t>119346</t>
  </si>
  <si>
    <t>119347</t>
  </si>
  <si>
    <t>119348</t>
  </si>
  <si>
    <t>119349</t>
  </si>
  <si>
    <t>119350</t>
  </si>
  <si>
    <t>119351</t>
  </si>
  <si>
    <t>119352</t>
  </si>
  <si>
    <t>119353</t>
  </si>
  <si>
    <t>119354</t>
  </si>
  <si>
    <t>119361</t>
  </si>
  <si>
    <t>119362</t>
  </si>
  <si>
    <t>119363</t>
  </si>
  <si>
    <t>119364</t>
  </si>
  <si>
    <t>119365</t>
  </si>
  <si>
    <t>119366</t>
  </si>
  <si>
    <t>119367</t>
  </si>
  <si>
    <t>119368</t>
  </si>
  <si>
    <t>119369</t>
  </si>
  <si>
    <t>119370</t>
  </si>
  <si>
    <t>119379</t>
  </si>
  <si>
    <t>119380</t>
  </si>
  <si>
    <t>119381</t>
  </si>
  <si>
    <t>119382</t>
  </si>
  <si>
    <t>119383</t>
  </si>
  <si>
    <t>119384</t>
  </si>
  <si>
    <t>119389</t>
  </si>
  <si>
    <t>119390</t>
  </si>
  <si>
    <t>119391</t>
  </si>
  <si>
    <t>119392</t>
  </si>
  <si>
    <t>119393</t>
  </si>
  <si>
    <t>119394</t>
  </si>
  <si>
    <t>119395</t>
  </si>
  <si>
    <t>119396</t>
  </si>
  <si>
    <t>119397</t>
  </si>
  <si>
    <t>119398</t>
  </si>
  <si>
    <t>119399</t>
  </si>
  <si>
    <t>119400</t>
  </si>
  <si>
    <t>119403</t>
  </si>
  <si>
    <t>119404</t>
  </si>
  <si>
    <t>119409</t>
  </si>
  <si>
    <t>119410</t>
  </si>
  <si>
    <t>119411</t>
  </si>
  <si>
    <t>119412</t>
  </si>
  <si>
    <t>119413</t>
  </si>
  <si>
    <t>119414</t>
  </si>
  <si>
    <t>119415</t>
  </si>
  <si>
    <t>119416</t>
  </si>
  <si>
    <t>119417</t>
  </si>
  <si>
    <t>119418</t>
  </si>
  <si>
    <t>119421</t>
  </si>
  <si>
    <t>119422</t>
  </si>
  <si>
    <t>119423</t>
  </si>
  <si>
    <t>119424</t>
  </si>
  <si>
    <t>119425</t>
  </si>
  <si>
    <t>119426</t>
  </si>
  <si>
    <t>119427</t>
  </si>
  <si>
    <t>119428</t>
  </si>
  <si>
    <t>119429</t>
  </si>
  <si>
    <t>119430</t>
  </si>
  <si>
    <t>119431</t>
  </si>
  <si>
    <t>119432</t>
  </si>
  <si>
    <t>119433</t>
  </si>
  <si>
    <t>119436</t>
  </si>
  <si>
    <t>119437</t>
  </si>
  <si>
    <t>119438</t>
  </si>
  <si>
    <t>119439</t>
  </si>
  <si>
    <t>119440</t>
  </si>
  <si>
    <t>119441</t>
  </si>
  <si>
    <t>119445</t>
  </si>
  <si>
    <t>119446</t>
  </si>
  <si>
    <t>119447</t>
  </si>
  <si>
    <t>119448</t>
  </si>
  <si>
    <t>119449</t>
  </si>
  <si>
    <t>119450</t>
  </si>
  <si>
    <t>119451</t>
  </si>
  <si>
    <t>119452</t>
  </si>
  <si>
    <t>119453</t>
  </si>
  <si>
    <t>119454</t>
  </si>
  <si>
    <t>119456</t>
  </si>
  <si>
    <t>119457</t>
  </si>
  <si>
    <t>119458</t>
  </si>
  <si>
    <t>119459</t>
  </si>
  <si>
    <t>119460</t>
  </si>
  <si>
    <t>119461</t>
  </si>
  <si>
    <t>119462</t>
  </si>
  <si>
    <t>119463</t>
  </si>
  <si>
    <t>119464</t>
  </si>
  <si>
    <t>119465</t>
  </si>
  <si>
    <t>119466</t>
  </si>
  <si>
    <t>119467</t>
  </si>
  <si>
    <t>119468</t>
  </si>
  <si>
    <t>119469</t>
  </si>
  <si>
    <t>119470</t>
  </si>
  <si>
    <t>119471</t>
  </si>
  <si>
    <t>119472</t>
  </si>
  <si>
    <t>119474</t>
  </si>
  <si>
    <t>119475</t>
  </si>
  <si>
    <t>119477</t>
  </si>
  <si>
    <t>119478</t>
  </si>
  <si>
    <t>119479</t>
  </si>
  <si>
    <t>119480</t>
  </si>
  <si>
    <t>119481</t>
  </si>
  <si>
    <t>119482</t>
  </si>
  <si>
    <t>119483</t>
  </si>
  <si>
    <t>119484</t>
  </si>
  <si>
    <t>119485</t>
  </si>
  <si>
    <t>119486</t>
  </si>
  <si>
    <t>119487</t>
  </si>
  <si>
    <t>119488</t>
  </si>
  <si>
    <t>119489</t>
  </si>
  <si>
    <t>119490</t>
  </si>
  <si>
    <t>119491</t>
  </si>
  <si>
    <t>119492</t>
  </si>
  <si>
    <t>119493</t>
  </si>
  <si>
    <t>119494</t>
  </si>
  <si>
    <t>119495</t>
  </si>
  <si>
    <t>119496</t>
  </si>
  <si>
    <t>119497</t>
  </si>
  <si>
    <t>119498</t>
  </si>
  <si>
    <t>119499</t>
  </si>
  <si>
    <t>119500</t>
  </si>
  <si>
    <t>119501</t>
  </si>
  <si>
    <t>119502</t>
  </si>
  <si>
    <t>119503</t>
  </si>
  <si>
    <t>119505</t>
  </si>
  <si>
    <t>119506</t>
  </si>
  <si>
    <t>119507</t>
  </si>
  <si>
    <t>119511</t>
  </si>
  <si>
    <t>119512</t>
  </si>
  <si>
    <t>119513</t>
  </si>
  <si>
    <t>119514</t>
  </si>
  <si>
    <t>119515</t>
  </si>
  <si>
    <t>119516</t>
  </si>
  <si>
    <t>119517</t>
  </si>
  <si>
    <t>119518</t>
  </si>
  <si>
    <t>119519</t>
  </si>
  <si>
    <t>119520</t>
  </si>
  <si>
    <t>119521</t>
  </si>
  <si>
    <t>119522</t>
  </si>
  <si>
    <t>119523</t>
  </si>
  <si>
    <t>119524</t>
  </si>
  <si>
    <t>119525</t>
  </si>
  <si>
    <t>119526</t>
  </si>
  <si>
    <t>119527</t>
  </si>
  <si>
    <t>119528</t>
  </si>
  <si>
    <t>119529</t>
  </si>
  <si>
    <t>119530</t>
  </si>
  <si>
    <t>119532</t>
  </si>
  <si>
    <t>119533</t>
  </si>
  <si>
    <t>119536</t>
  </si>
  <si>
    <t>119537</t>
  </si>
  <si>
    <t>119538</t>
  </si>
  <si>
    <t>119539</t>
  </si>
  <si>
    <t>119540</t>
  </si>
  <si>
    <t>119541</t>
  </si>
  <si>
    <t>119542</t>
  </si>
  <si>
    <t>119543</t>
  </si>
  <si>
    <t>119544</t>
  </si>
  <si>
    <t>119545</t>
  </si>
  <si>
    <t>119546</t>
  </si>
  <si>
    <t>119547</t>
  </si>
  <si>
    <t>119548</t>
  </si>
  <si>
    <t>119549</t>
  </si>
  <si>
    <t>119550</t>
  </si>
  <si>
    <t>119551</t>
  </si>
  <si>
    <t>119552</t>
  </si>
  <si>
    <t>119553</t>
  </si>
  <si>
    <t>119556</t>
  </si>
  <si>
    <t>119557</t>
  </si>
  <si>
    <t>119563</t>
  </si>
  <si>
    <t>119564</t>
  </si>
  <si>
    <t>119565</t>
  </si>
  <si>
    <t>119566</t>
  </si>
  <si>
    <t>119567</t>
  </si>
  <si>
    <t>119568</t>
  </si>
  <si>
    <t>119569</t>
  </si>
  <si>
    <t>119570</t>
  </si>
  <si>
    <t>119571</t>
  </si>
  <si>
    <t>119572</t>
  </si>
  <si>
    <t>119573</t>
  </si>
  <si>
    <t>119574</t>
  </si>
  <si>
    <t>119575</t>
  </si>
  <si>
    <t>119576</t>
  </si>
  <si>
    <t>119577</t>
  </si>
  <si>
    <t>119578</t>
  </si>
  <si>
    <t>119581</t>
  </si>
  <si>
    <t>119582</t>
  </si>
  <si>
    <t>119585</t>
  </si>
  <si>
    <t>119586</t>
  </si>
  <si>
    <t>119587</t>
  </si>
  <si>
    <t>119588</t>
  </si>
  <si>
    <t>119589</t>
  </si>
  <si>
    <t>119590</t>
  </si>
  <si>
    <t>119591</t>
  </si>
  <si>
    <t>119592</t>
  </si>
  <si>
    <t>119593</t>
  </si>
  <si>
    <t>119594</t>
  </si>
  <si>
    <t>119595</t>
  </si>
  <si>
    <t>119596</t>
  </si>
  <si>
    <t>119597</t>
  </si>
  <si>
    <t>119598</t>
  </si>
  <si>
    <t>119599</t>
  </si>
  <si>
    <t>119600</t>
  </si>
  <si>
    <t>119601</t>
  </si>
  <si>
    <t>119602</t>
  </si>
  <si>
    <t>119603</t>
  </si>
  <si>
    <t>119604</t>
  </si>
  <si>
    <t>119605</t>
  </si>
  <si>
    <t>119606</t>
  </si>
  <si>
    <t>119607</t>
  </si>
  <si>
    <t>119608</t>
  </si>
  <si>
    <t>119609</t>
  </si>
  <si>
    <t>119610</t>
  </si>
  <si>
    <t>119611</t>
  </si>
  <si>
    <t>119612</t>
  </si>
  <si>
    <t>119613</t>
  </si>
  <si>
    <t>119614</t>
  </si>
  <si>
    <t>119615</t>
  </si>
  <si>
    <t>119617</t>
  </si>
  <si>
    <t>119618</t>
  </si>
  <si>
    <t>119619</t>
  </si>
  <si>
    <t>119620</t>
  </si>
  <si>
    <t>119621</t>
  </si>
  <si>
    <t>119622</t>
  </si>
  <si>
    <t>119623</t>
  </si>
  <si>
    <t>119624</t>
  </si>
  <si>
    <t>119625</t>
  </si>
  <si>
    <t>119626</t>
  </si>
  <si>
    <t>119627</t>
  </si>
  <si>
    <t>119628</t>
  </si>
  <si>
    <t>119629</t>
  </si>
  <si>
    <t>119630</t>
  </si>
  <si>
    <t>119631</t>
  </si>
  <si>
    <t>119632</t>
  </si>
  <si>
    <t>119633</t>
  </si>
  <si>
    <t>119634</t>
  </si>
  <si>
    <t>119635</t>
  </si>
  <si>
    <t>119636</t>
  </si>
  <si>
    <t>119637</t>
  </si>
  <si>
    <t>119638</t>
  </si>
  <si>
    <t>119639</t>
  </si>
  <si>
    <t>119640</t>
  </si>
  <si>
    <t>119641</t>
  </si>
  <si>
    <t>119642</t>
  </si>
  <si>
    <t>119643</t>
  </si>
  <si>
    <t>119644</t>
  </si>
  <si>
    <t>119645</t>
  </si>
  <si>
    <t>119646</t>
  </si>
  <si>
    <t>119647</t>
  </si>
  <si>
    <t>119648</t>
  </si>
  <si>
    <t>119649</t>
  </si>
  <si>
    <t>119650</t>
  </si>
  <si>
    <t>119651</t>
  </si>
  <si>
    <t>119652</t>
  </si>
  <si>
    <t>119653</t>
  </si>
  <si>
    <t>119654</t>
  </si>
  <si>
    <t>119655</t>
  </si>
  <si>
    <t>119657</t>
  </si>
  <si>
    <t>119658</t>
  </si>
  <si>
    <t>119659</t>
  </si>
  <si>
    <t>119660</t>
  </si>
  <si>
    <t>119661</t>
  </si>
  <si>
    <t>119662</t>
  </si>
  <si>
    <t>119663</t>
  </si>
  <si>
    <t>119664</t>
  </si>
  <si>
    <t>119665</t>
  </si>
  <si>
    <t>119666</t>
  </si>
  <si>
    <t>119667</t>
  </si>
  <si>
    <t>119668</t>
  </si>
  <si>
    <t>119669</t>
  </si>
  <si>
    <t>119670</t>
  </si>
  <si>
    <t>119671</t>
  </si>
  <si>
    <t>119672</t>
  </si>
  <si>
    <t>119673</t>
  </si>
  <si>
    <t>119674</t>
  </si>
  <si>
    <t>119675</t>
  </si>
  <si>
    <t>119676</t>
  </si>
  <si>
    <t>119677</t>
  </si>
  <si>
    <t>119678</t>
  </si>
  <si>
    <t>119679</t>
  </si>
  <si>
    <t>119680</t>
  </si>
  <si>
    <t>119681</t>
  </si>
  <si>
    <t>119682</t>
  </si>
  <si>
    <t>119683</t>
  </si>
  <si>
    <t>119686</t>
  </si>
  <si>
    <t>119687</t>
  </si>
  <si>
    <t>119688</t>
  </si>
  <si>
    <t>119689</t>
  </si>
  <si>
    <t>119690</t>
  </si>
  <si>
    <t>119691</t>
  </si>
  <si>
    <t>119692</t>
  </si>
  <si>
    <t>119695</t>
  </si>
  <si>
    <t>119696</t>
  </si>
  <si>
    <t>119697</t>
  </si>
  <si>
    <t>119698</t>
  </si>
  <si>
    <t>119699</t>
  </si>
  <si>
    <t>119700</t>
  </si>
  <si>
    <t>119705</t>
  </si>
  <si>
    <t>119706</t>
  </si>
  <si>
    <t>119707</t>
  </si>
  <si>
    <t>119708</t>
  </si>
  <si>
    <t>119709</t>
  </si>
  <si>
    <t>119710</t>
  </si>
  <si>
    <t>119711</t>
  </si>
  <si>
    <t>119712</t>
  </si>
  <si>
    <t>119713</t>
  </si>
  <si>
    <t>119714</t>
  </si>
  <si>
    <t>119715</t>
  </si>
  <si>
    <t>119716</t>
  </si>
  <si>
    <t>119717</t>
  </si>
  <si>
    <t>119718</t>
  </si>
  <si>
    <t>119719</t>
  </si>
  <si>
    <t>119720</t>
  </si>
  <si>
    <t>119721</t>
  </si>
  <si>
    <t>119722</t>
  </si>
  <si>
    <t>119723</t>
  </si>
  <si>
    <t>119724</t>
  </si>
  <si>
    <t>119727</t>
  </si>
  <si>
    <t>119730</t>
  </si>
  <si>
    <t>119731</t>
  </si>
  <si>
    <t>119732</t>
  </si>
  <si>
    <t>119733</t>
  </si>
  <si>
    <t>119734</t>
  </si>
  <si>
    <t>119735</t>
  </si>
  <si>
    <t>119736</t>
  </si>
  <si>
    <t>119737</t>
  </si>
  <si>
    <t>119738</t>
  </si>
  <si>
    <t>119739</t>
  </si>
  <si>
    <t>119740</t>
  </si>
  <si>
    <t>119741</t>
  </si>
  <si>
    <t>119742</t>
  </si>
  <si>
    <t>119743</t>
  </si>
  <si>
    <t>119745</t>
  </si>
  <si>
    <t>119746</t>
  </si>
  <si>
    <t>119747</t>
  </si>
  <si>
    <t>119748</t>
  </si>
  <si>
    <t>119749</t>
  </si>
  <si>
    <t>119750</t>
  </si>
  <si>
    <t>119751</t>
  </si>
  <si>
    <t>119752</t>
  </si>
  <si>
    <t>119753</t>
  </si>
  <si>
    <t>119754</t>
  </si>
  <si>
    <t>119755</t>
  </si>
  <si>
    <t>119756</t>
  </si>
  <si>
    <t>119757</t>
  </si>
  <si>
    <t>119758</t>
  </si>
  <si>
    <t>119759</t>
  </si>
  <si>
    <t>119764</t>
  </si>
  <si>
    <t>119765</t>
  </si>
  <si>
    <t>119766</t>
  </si>
  <si>
    <t>119767</t>
  </si>
  <si>
    <t>119768</t>
  </si>
  <si>
    <t>119769</t>
  </si>
  <si>
    <t>119770</t>
  </si>
  <si>
    <t>119771</t>
  </si>
  <si>
    <t>119772</t>
  </si>
  <si>
    <t>119773</t>
  </si>
  <si>
    <t>119774</t>
  </si>
  <si>
    <t>119775</t>
  </si>
  <si>
    <t>119776</t>
  </si>
  <si>
    <t>119777</t>
  </si>
  <si>
    <t>119778</t>
  </si>
  <si>
    <t>119779</t>
  </si>
  <si>
    <t>119780</t>
  </si>
  <si>
    <t>119781</t>
  </si>
  <si>
    <t>119782</t>
  </si>
  <si>
    <t>119783</t>
  </si>
  <si>
    <t>119784</t>
  </si>
  <si>
    <t>119785</t>
  </si>
  <si>
    <t>119786</t>
  </si>
  <si>
    <t>119788</t>
  </si>
  <si>
    <t>119789</t>
  </si>
  <si>
    <t>119790</t>
  </si>
  <si>
    <t>119791</t>
  </si>
  <si>
    <t>119792</t>
  </si>
  <si>
    <t>119793</t>
  </si>
  <si>
    <t>119794</t>
  </si>
  <si>
    <t>119795</t>
  </si>
  <si>
    <t>119796</t>
  </si>
  <si>
    <t>119797</t>
  </si>
  <si>
    <t>119798</t>
  </si>
  <si>
    <t>119799</t>
  </si>
  <si>
    <t>119800</t>
  </si>
  <si>
    <t>119801</t>
  </si>
  <si>
    <t>119802</t>
  </si>
  <si>
    <t>119803</t>
  </si>
  <si>
    <t>119804</t>
  </si>
  <si>
    <t>119805</t>
  </si>
  <si>
    <t>119806</t>
  </si>
  <si>
    <t>119807</t>
  </si>
  <si>
    <t>119808</t>
  </si>
  <si>
    <t>119809</t>
  </si>
  <si>
    <t>119810</t>
  </si>
  <si>
    <t>119811</t>
  </si>
  <si>
    <t>119812</t>
  </si>
  <si>
    <t>119813</t>
  </si>
  <si>
    <t>119815</t>
  </si>
  <si>
    <t>119816</t>
  </si>
  <si>
    <t>119817</t>
  </si>
  <si>
    <t>119818</t>
  </si>
  <si>
    <t>119819</t>
  </si>
  <si>
    <t>119820</t>
  </si>
  <si>
    <t>119821</t>
  </si>
  <si>
    <t>119822</t>
  </si>
  <si>
    <t>119823</t>
  </si>
  <si>
    <t>119824</t>
  </si>
  <si>
    <t>119825</t>
  </si>
  <si>
    <t>119826</t>
  </si>
  <si>
    <t>119827</t>
  </si>
  <si>
    <t>119828</t>
  </si>
  <si>
    <t>119829</t>
  </si>
  <si>
    <t>119831</t>
  </si>
  <si>
    <t>119832</t>
  </si>
  <si>
    <t>119833</t>
  </si>
  <si>
    <t>119834</t>
  </si>
  <si>
    <t>119835</t>
  </si>
  <si>
    <t>119836</t>
  </si>
  <si>
    <t>119837</t>
  </si>
  <si>
    <t>119838</t>
  </si>
  <si>
    <t>119839</t>
  </si>
  <si>
    <t>119840</t>
  </si>
  <si>
    <t>119841</t>
  </si>
  <si>
    <t>119842</t>
  </si>
  <si>
    <t>119843</t>
  </si>
  <si>
    <t>119844</t>
  </si>
  <si>
    <t>119846</t>
  </si>
  <si>
    <t>119847</t>
  </si>
  <si>
    <t>119848</t>
  </si>
  <si>
    <t>119849</t>
  </si>
  <si>
    <t>119850</t>
  </si>
  <si>
    <t>119851</t>
  </si>
  <si>
    <t>119852</t>
  </si>
  <si>
    <t>119853</t>
  </si>
  <si>
    <t>119854</t>
  </si>
  <si>
    <t>119855</t>
  </si>
  <si>
    <t>119856</t>
  </si>
  <si>
    <t>119857</t>
  </si>
  <si>
    <t>119858</t>
  </si>
  <si>
    <t>119861</t>
  </si>
  <si>
    <t>119862</t>
  </si>
  <si>
    <t>119863</t>
  </si>
  <si>
    <t>119864</t>
  </si>
  <si>
    <t>119865</t>
  </si>
  <si>
    <t>119873</t>
  </si>
  <si>
    <t>119875</t>
  </si>
  <si>
    <t>119876</t>
  </si>
  <si>
    <t>119877</t>
  </si>
  <si>
    <t>119879</t>
  </si>
  <si>
    <t>119893</t>
  </si>
  <si>
    <t>119894</t>
  </si>
  <si>
    <t>119944</t>
  </si>
  <si>
    <t>119945</t>
  </si>
  <si>
    <t>119946</t>
  </si>
  <si>
    <t>119949</t>
  </si>
  <si>
    <t>119950</t>
  </si>
  <si>
    <t>119953</t>
  </si>
  <si>
    <t>119954</t>
  </si>
  <si>
    <t>119957</t>
  </si>
  <si>
    <t>119958</t>
  </si>
  <si>
    <t>119959</t>
  </si>
  <si>
    <t>119960</t>
  </si>
  <si>
    <t>119983</t>
  </si>
  <si>
    <t>119984</t>
  </si>
  <si>
    <t>119985</t>
  </si>
  <si>
    <t>119986</t>
  </si>
  <si>
    <t>119987</t>
  </si>
  <si>
    <t>119988</t>
  </si>
  <si>
    <t>119991</t>
  </si>
  <si>
    <t>119992</t>
  </si>
  <si>
    <t>119993</t>
  </si>
  <si>
    <t>119994</t>
  </si>
  <si>
    <t>119995</t>
  </si>
  <si>
    <t>119996</t>
  </si>
  <si>
    <t>120001</t>
  </si>
  <si>
    <t>120002</t>
  </si>
  <si>
    <t>120007</t>
  </si>
  <si>
    <t>120008</t>
  </si>
  <si>
    <t>120009</t>
  </si>
  <si>
    <t>120010</t>
  </si>
  <si>
    <t>120029</t>
  </si>
  <si>
    <t>120030</t>
  </si>
  <si>
    <t>120033</t>
  </si>
  <si>
    <t>120034</t>
  </si>
  <si>
    <t>120035</t>
  </si>
  <si>
    <t>120036</t>
  </si>
  <si>
    <t>120037</t>
  </si>
  <si>
    <t>120038</t>
  </si>
  <si>
    <t>120039</t>
  </si>
  <si>
    <t>120040</t>
  </si>
  <si>
    <t>120041</t>
  </si>
  <si>
    <t>120042</t>
  </si>
  <si>
    <t>120043</t>
  </si>
  <si>
    <t>120044</t>
  </si>
  <si>
    <t>120045</t>
  </si>
  <si>
    <t>120046</t>
  </si>
  <si>
    <t>120047</t>
  </si>
  <si>
    <t>120048</t>
  </si>
  <si>
    <t>120049</t>
  </si>
  <si>
    <t>120050</t>
  </si>
  <si>
    <t>120051</t>
  </si>
  <si>
    <t>120059</t>
  </si>
  <si>
    <t>120060</t>
  </si>
  <si>
    <t>120061</t>
  </si>
  <si>
    <t>120062</t>
  </si>
  <si>
    <t>120063</t>
  </si>
  <si>
    <t>120065</t>
  </si>
  <si>
    <t>120066</t>
  </si>
  <si>
    <t>120067</t>
  </si>
  <si>
    <t>120068</t>
  </si>
  <si>
    <t>120069</t>
  </si>
  <si>
    <t>120073</t>
  </si>
  <si>
    <t>120074</t>
  </si>
  <si>
    <t>120075</t>
  </si>
  <si>
    <t>120078</t>
  </si>
  <si>
    <t>120079</t>
  </si>
  <si>
    <t>120080</t>
  </si>
  <si>
    <t>120081</t>
  </si>
  <si>
    <t>120082</t>
  </si>
  <si>
    <t>120083</t>
  </si>
  <si>
    <t>120084</t>
  </si>
  <si>
    <t>120085</t>
  </si>
  <si>
    <t>120086</t>
  </si>
  <si>
    <t>120111</t>
  </si>
  <si>
    <t>120131</t>
  </si>
  <si>
    <t>120132</t>
  </si>
  <si>
    <t>120133</t>
  </si>
  <si>
    <t>120134</t>
  </si>
  <si>
    <t>120135</t>
  </si>
  <si>
    <t>120136</t>
  </si>
  <si>
    <t>120137</t>
  </si>
  <si>
    <t>120146</t>
  </si>
  <si>
    <t>120147</t>
  </si>
  <si>
    <t>120152</t>
  </si>
  <si>
    <t>120153</t>
  </si>
  <si>
    <t>120154</t>
  </si>
  <si>
    <t>120155</t>
  </si>
  <si>
    <t>120156</t>
  </si>
  <si>
    <t>120157</t>
  </si>
  <si>
    <t>120158</t>
  </si>
  <si>
    <t>120159</t>
  </si>
  <si>
    <t>120160</t>
  </si>
  <si>
    <t>120161</t>
  </si>
  <si>
    <t>120162</t>
  </si>
  <si>
    <t>120163</t>
  </si>
  <si>
    <t>120164</t>
  </si>
  <si>
    <t>120165</t>
  </si>
  <si>
    <t>120166</t>
  </si>
  <si>
    <t>120185</t>
  </si>
  <si>
    <t>120186</t>
  </si>
  <si>
    <t>120187</t>
  </si>
  <si>
    <t>120188</t>
  </si>
  <si>
    <t>120189</t>
  </si>
  <si>
    <t>120190</t>
  </si>
  <si>
    <t>120191</t>
  </si>
  <si>
    <t>120196</t>
  </si>
  <si>
    <t>120197</t>
  </si>
  <si>
    <t>120198</t>
  </si>
  <si>
    <t>120209</t>
  </si>
  <si>
    <t>120210</t>
  </si>
  <si>
    <t>120211</t>
  </si>
  <si>
    <t>120212</t>
  </si>
  <si>
    <t>120213</t>
  </si>
  <si>
    <t>120216</t>
  </si>
  <si>
    <t>120242</t>
  </si>
  <si>
    <t>120243</t>
  </si>
  <si>
    <t>120244</t>
  </si>
  <si>
    <t>120245</t>
  </si>
  <si>
    <t>120248</t>
  </si>
  <si>
    <t>120249</t>
  </si>
  <si>
    <t>120251</t>
  </si>
  <si>
    <t>120252</t>
  </si>
  <si>
    <t>120253</t>
  </si>
  <si>
    <t>120255</t>
  </si>
  <si>
    <t>120256</t>
  </si>
  <si>
    <t>120257</t>
  </si>
  <si>
    <t>120258</t>
  </si>
  <si>
    <t>120259</t>
  </si>
  <si>
    <t>120260</t>
  </si>
  <si>
    <t>120261</t>
  </si>
  <si>
    <t>120262</t>
  </si>
  <si>
    <t>120263</t>
  </si>
  <si>
    <t>120264</t>
  </si>
  <si>
    <t>120265</t>
  </si>
  <si>
    <t>120266</t>
  </si>
  <si>
    <t>120267</t>
  </si>
  <si>
    <t>120268</t>
  </si>
  <si>
    <t>120269</t>
  </si>
  <si>
    <t>120270</t>
  </si>
  <si>
    <t>120271</t>
  </si>
  <si>
    <t>120272</t>
  </si>
  <si>
    <t>120273</t>
  </si>
  <si>
    <t>120274</t>
  </si>
  <si>
    <t>120275</t>
  </si>
  <si>
    <t>120276</t>
  </si>
  <si>
    <t>120277</t>
  </si>
  <si>
    <t>120278</t>
  </si>
  <si>
    <t>120279</t>
  </si>
  <si>
    <t>120280</t>
  </si>
  <si>
    <t>120282</t>
  </si>
  <si>
    <t>120283</t>
  </si>
  <si>
    <t>120285</t>
  </si>
  <si>
    <t>120288</t>
  </si>
  <si>
    <t>120289</t>
  </si>
  <si>
    <t>120290</t>
  </si>
  <si>
    <t>120291</t>
  </si>
  <si>
    <t>120295</t>
  </si>
  <si>
    <t>120296</t>
  </si>
  <si>
    <t>120297</t>
  </si>
  <si>
    <t>120298</t>
  </si>
  <si>
    <t>120300</t>
  </si>
  <si>
    <t>120301</t>
  </si>
  <si>
    <t>120302</t>
  </si>
  <si>
    <t>120303</t>
  </si>
  <si>
    <t>120304</t>
  </si>
  <si>
    <t>120307</t>
  </si>
  <si>
    <t>120308</t>
  </si>
  <si>
    <t>120309</t>
  </si>
  <si>
    <t>120310</t>
  </si>
  <si>
    <t>120311</t>
  </si>
  <si>
    <t>120312</t>
  </si>
  <si>
    <t>120313</t>
  </si>
  <si>
    <t>120314</t>
  </si>
  <si>
    <t>120315</t>
  </si>
  <si>
    <t>120316</t>
  </si>
  <si>
    <t>120317</t>
  </si>
  <si>
    <t>120318</t>
  </si>
  <si>
    <t>120322</t>
  </si>
  <si>
    <t>120323</t>
  </si>
  <si>
    <t>120332</t>
  </si>
  <si>
    <t>120333</t>
  </si>
  <si>
    <t>120334</t>
  </si>
  <si>
    <t>120335</t>
  </si>
  <si>
    <t>120336</t>
  </si>
  <si>
    <t>120337</t>
  </si>
  <si>
    <t>120338</t>
  </si>
  <si>
    <t>120339</t>
  </si>
  <si>
    <t>120340</t>
  </si>
  <si>
    <t>120341</t>
  </si>
  <si>
    <t>120344</t>
  </si>
  <si>
    <t>120345</t>
  </si>
  <si>
    <t>120348</t>
  </si>
  <si>
    <t>120349</t>
  </si>
  <si>
    <t>120350</t>
  </si>
  <si>
    <t>120351</t>
  </si>
  <si>
    <t>120352</t>
  </si>
  <si>
    <t>120353</t>
  </si>
  <si>
    <t>120354</t>
  </si>
  <si>
    <t>120355</t>
  </si>
  <si>
    <t>120356</t>
  </si>
  <si>
    <t>120357</t>
  </si>
  <si>
    <t>120360</t>
  </si>
  <si>
    <t>120361</t>
  </si>
  <si>
    <t>120364</t>
  </si>
  <si>
    <t>120365</t>
  </si>
  <si>
    <t>120370</t>
  </si>
  <si>
    <t>120371</t>
  </si>
  <si>
    <t>120373</t>
  </si>
  <si>
    <t>120374</t>
  </si>
  <si>
    <t>120376</t>
  </si>
  <si>
    <t>120377</t>
  </si>
  <si>
    <t>120380</t>
  </si>
  <si>
    <t>120381</t>
  </si>
  <si>
    <t>120382</t>
  </si>
  <si>
    <t>120383</t>
  </si>
  <si>
    <t>120384</t>
  </si>
  <si>
    <t>120385</t>
  </si>
  <si>
    <t>120386</t>
  </si>
  <si>
    <t>120387</t>
  </si>
  <si>
    <t>120388</t>
  </si>
  <si>
    <t>120389</t>
  </si>
  <si>
    <t>120390</t>
  </si>
  <si>
    <t>120391</t>
  </si>
  <si>
    <t>120392</t>
  </si>
  <si>
    <t>120393</t>
  </si>
  <si>
    <t>120394</t>
  </si>
  <si>
    <t>120395</t>
  </si>
  <si>
    <t>120396</t>
  </si>
  <si>
    <t>120397</t>
  </si>
  <si>
    <t>120398</t>
  </si>
  <si>
    <t>120399</t>
  </si>
  <si>
    <t>120400</t>
  </si>
  <si>
    <t>120401</t>
  </si>
  <si>
    <t>120402</t>
  </si>
  <si>
    <t>120403</t>
  </si>
  <si>
    <t>120404</t>
  </si>
  <si>
    <t>120405</t>
  </si>
  <si>
    <t>120406</t>
  </si>
  <si>
    <t>120407</t>
  </si>
  <si>
    <t>120408</t>
  </si>
  <si>
    <t>120410</t>
  </si>
  <si>
    <t>120411</t>
  </si>
  <si>
    <t>120412</t>
  </si>
  <si>
    <t>120413</t>
  </si>
  <si>
    <t>120414</t>
  </si>
  <si>
    <t>120415</t>
  </si>
  <si>
    <t>120416</t>
  </si>
  <si>
    <t>120417</t>
  </si>
  <si>
    <t>120419</t>
  </si>
  <si>
    <t>120420</t>
  </si>
  <si>
    <t>120421</t>
  </si>
  <si>
    <t>120423</t>
  </si>
  <si>
    <t>120424</t>
  </si>
  <si>
    <t>120425</t>
  </si>
  <si>
    <t>120426</t>
  </si>
  <si>
    <t>120427</t>
  </si>
  <si>
    <t>120428</t>
  </si>
  <si>
    <t>120430</t>
  </si>
  <si>
    <t>120431</t>
  </si>
  <si>
    <t>120432</t>
  </si>
  <si>
    <t>120433</t>
  </si>
  <si>
    <t>120434</t>
  </si>
  <si>
    <t>120435</t>
  </si>
  <si>
    <t>120436</t>
  </si>
  <si>
    <t>120437</t>
  </si>
  <si>
    <t>120438</t>
  </si>
  <si>
    <t>120439</t>
  </si>
  <si>
    <t>120440</t>
  </si>
  <si>
    <t>120441</t>
  </si>
  <si>
    <t>120442</t>
  </si>
  <si>
    <t>120443</t>
  </si>
  <si>
    <t>120444</t>
  </si>
  <si>
    <t>120445</t>
  </si>
  <si>
    <t>120446</t>
  </si>
  <si>
    <t>120447</t>
  </si>
  <si>
    <t>120448</t>
  </si>
  <si>
    <t>120449</t>
  </si>
  <si>
    <t>120450</t>
  </si>
  <si>
    <t>120451</t>
  </si>
  <si>
    <t>120452</t>
  </si>
  <si>
    <t>120453</t>
  </si>
  <si>
    <t>120454</t>
  </si>
  <si>
    <t>120455</t>
  </si>
  <si>
    <t>120456</t>
  </si>
  <si>
    <t>120457</t>
  </si>
  <si>
    <t>120458</t>
  </si>
  <si>
    <t>120459</t>
  </si>
  <si>
    <t>120460</t>
  </si>
  <si>
    <t>120461</t>
  </si>
  <si>
    <t>120462</t>
  </si>
  <si>
    <t>120463</t>
  </si>
  <si>
    <t>120464</t>
  </si>
  <si>
    <t>120465</t>
  </si>
  <si>
    <t>120466</t>
  </si>
  <si>
    <t>120467</t>
  </si>
  <si>
    <t>120468</t>
  </si>
  <si>
    <t>120469</t>
  </si>
  <si>
    <t>120470</t>
  </si>
  <si>
    <t>120471</t>
  </si>
  <si>
    <t>120472</t>
  </si>
  <si>
    <t>120473</t>
  </si>
  <si>
    <t>120474</t>
  </si>
  <si>
    <t>120475</t>
  </si>
  <si>
    <t>120476</t>
  </si>
  <si>
    <t>120477</t>
  </si>
  <si>
    <t>120478</t>
  </si>
  <si>
    <t>120479</t>
  </si>
  <si>
    <t>120480</t>
  </si>
  <si>
    <t>120481</t>
  </si>
  <si>
    <t>120482</t>
  </si>
  <si>
    <t>120483</t>
  </si>
  <si>
    <t>120484</t>
  </si>
  <si>
    <t>120485</t>
  </si>
  <si>
    <t>120486</t>
  </si>
  <si>
    <t>120487</t>
  </si>
  <si>
    <t>120488</t>
  </si>
  <si>
    <t>120489</t>
  </si>
  <si>
    <t>120490</t>
  </si>
  <si>
    <t>120491</t>
  </si>
  <si>
    <t>120492</t>
  </si>
  <si>
    <t>120493</t>
  </si>
  <si>
    <t>120494</t>
  </si>
  <si>
    <t>120496</t>
  </si>
  <si>
    <t>120497</t>
  </si>
  <si>
    <t>120499</t>
  </si>
  <si>
    <t>120500</t>
  </si>
  <si>
    <t>120501</t>
  </si>
  <si>
    <t>120502</t>
  </si>
  <si>
    <t>120503</t>
  </si>
  <si>
    <t>120504</t>
  </si>
  <si>
    <t>120505</t>
  </si>
  <si>
    <t>120506</t>
  </si>
  <si>
    <t>120507</t>
  </si>
  <si>
    <t>120508</t>
  </si>
  <si>
    <t>120509</t>
  </si>
  <si>
    <t>120510</t>
  </si>
  <si>
    <t>120511</t>
  </si>
  <si>
    <t>120512</t>
  </si>
  <si>
    <t>120513</t>
  </si>
  <si>
    <t>120514</t>
  </si>
  <si>
    <t>120515</t>
  </si>
  <si>
    <t>120516</t>
  </si>
  <si>
    <t>120517</t>
  </si>
  <si>
    <t>120518</t>
  </si>
  <si>
    <t>120519</t>
  </si>
  <si>
    <t>120520</t>
  </si>
  <si>
    <t>120521</t>
  </si>
  <si>
    <t>120522</t>
  </si>
  <si>
    <t>120523</t>
  </si>
  <si>
    <t>120524</t>
  </si>
  <si>
    <t>120528</t>
  </si>
  <si>
    <t>120529</t>
  </si>
  <si>
    <t>120530</t>
  </si>
  <si>
    <t>120531</t>
  </si>
  <si>
    <t>120532</t>
  </si>
  <si>
    <t>120533</t>
  </si>
  <si>
    <t>120534</t>
  </si>
  <si>
    <t>120535</t>
  </si>
  <si>
    <t>120536</t>
  </si>
  <si>
    <t>120537</t>
  </si>
  <si>
    <t>120538</t>
  </si>
  <si>
    <t>120539</t>
  </si>
  <si>
    <t>120541</t>
  </si>
  <si>
    <t>120542</t>
  </si>
  <si>
    <t>120543</t>
  </si>
  <si>
    <t>120544</t>
  </si>
  <si>
    <t>120545</t>
  </si>
  <si>
    <t>120546</t>
  </si>
  <si>
    <t>120549</t>
  </si>
  <si>
    <t>120550</t>
  </si>
  <si>
    <t>120554</t>
  </si>
  <si>
    <t>120555</t>
  </si>
  <si>
    <t>120558</t>
  </si>
  <si>
    <t>120559</t>
  </si>
  <si>
    <t>120560</t>
  </si>
  <si>
    <t>120561</t>
  </si>
  <si>
    <t>120562</t>
  </si>
  <si>
    <t>120563</t>
  </si>
  <si>
    <t>120564</t>
  </si>
  <si>
    <t>120565</t>
  </si>
  <si>
    <t>120566</t>
  </si>
  <si>
    <t>120567</t>
  </si>
  <si>
    <t>120568</t>
  </si>
  <si>
    <t>120569</t>
  </si>
  <si>
    <t>120570</t>
  </si>
  <si>
    <t>120571</t>
  </si>
  <si>
    <t>120572</t>
  </si>
  <si>
    <t>120573</t>
  </si>
  <si>
    <t>120574</t>
  </si>
  <si>
    <t>120575</t>
  </si>
  <si>
    <t>120576</t>
  </si>
  <si>
    <t>120577</t>
  </si>
  <si>
    <t>120578</t>
  </si>
  <si>
    <t>120579</t>
  </si>
  <si>
    <t>120580</t>
  </si>
  <si>
    <t>120581</t>
  </si>
  <si>
    <t>120582</t>
  </si>
  <si>
    <t>120583</t>
  </si>
  <si>
    <t>120584</t>
  </si>
  <si>
    <t>120585</t>
  </si>
  <si>
    <t>120586</t>
  </si>
  <si>
    <t>120587</t>
  </si>
  <si>
    <t>120588</t>
  </si>
  <si>
    <t>120589</t>
  </si>
  <si>
    <t>120590</t>
  </si>
  <si>
    <t>120591</t>
  </si>
  <si>
    <t>120592</t>
  </si>
  <si>
    <t>120593</t>
  </si>
  <si>
    <t>120594</t>
  </si>
  <si>
    <t>120595</t>
  </si>
  <si>
    <t>120596</t>
  </si>
  <si>
    <t>120597</t>
  </si>
  <si>
    <t>120598</t>
  </si>
  <si>
    <t>120599</t>
  </si>
  <si>
    <t>120600</t>
  </si>
  <si>
    <t>120601</t>
  </si>
  <si>
    <t>120602</t>
  </si>
  <si>
    <t>120603</t>
  </si>
  <si>
    <t>120604</t>
  </si>
  <si>
    <t>120605</t>
  </si>
  <si>
    <t>120606</t>
  </si>
  <si>
    <t>120607</t>
  </si>
  <si>
    <t>120608</t>
  </si>
  <si>
    <t>120609</t>
  </si>
  <si>
    <t>120610</t>
  </si>
  <si>
    <t>120611</t>
  </si>
  <si>
    <t>120612</t>
  </si>
  <si>
    <t>120613</t>
  </si>
  <si>
    <t>120614</t>
  </si>
  <si>
    <t>120615</t>
  </si>
  <si>
    <t>120616</t>
  </si>
  <si>
    <t>120617</t>
  </si>
  <si>
    <t>120618</t>
  </si>
  <si>
    <t>120619</t>
  </si>
  <si>
    <t>120620</t>
  </si>
  <si>
    <t>120621</t>
  </si>
  <si>
    <t>120622</t>
  </si>
  <si>
    <t>120623</t>
  </si>
  <si>
    <t>120624</t>
  </si>
  <si>
    <t>120625</t>
  </si>
  <si>
    <t>120626</t>
  </si>
  <si>
    <t>120627</t>
  </si>
  <si>
    <t>120629</t>
  </si>
  <si>
    <t>120631</t>
  </si>
  <si>
    <t>120635</t>
  </si>
  <si>
    <t>120636</t>
  </si>
  <si>
    <t>120637</t>
  </si>
  <si>
    <t>120638</t>
  </si>
  <si>
    <t>120639</t>
  </si>
  <si>
    <t>120641</t>
  </si>
  <si>
    <t>120642</t>
  </si>
  <si>
    <t>120643</t>
  </si>
  <si>
    <t>120644</t>
  </si>
  <si>
    <t>120646</t>
  </si>
  <si>
    <t>120647</t>
  </si>
  <si>
    <t>120648</t>
  </si>
  <si>
    <t>120649</t>
  </si>
  <si>
    <t>120650</t>
  </si>
  <si>
    <t>120651</t>
  </si>
  <si>
    <t>120652</t>
  </si>
  <si>
    <t>120653</t>
  </si>
  <si>
    <t>120654</t>
  </si>
  <si>
    <t>120655</t>
  </si>
  <si>
    <t>120656</t>
  </si>
  <si>
    <t>120657</t>
  </si>
  <si>
    <t>120660</t>
  </si>
  <si>
    <t>120661</t>
  </si>
  <si>
    <t>120662</t>
  </si>
  <si>
    <t>120663</t>
  </si>
  <si>
    <t>120664</t>
  </si>
  <si>
    <t>120665</t>
  </si>
  <si>
    <t>120666</t>
  </si>
  <si>
    <t>120667</t>
  </si>
  <si>
    <t>120668</t>
  </si>
  <si>
    <t>120669</t>
  </si>
  <si>
    <t>120670</t>
  </si>
  <si>
    <t>120671</t>
  </si>
  <si>
    <t>120672</t>
  </si>
  <si>
    <t>120673</t>
  </si>
  <si>
    <t>120674</t>
  </si>
  <si>
    <t>120675</t>
  </si>
  <si>
    <t>120676</t>
  </si>
  <si>
    <t>120677</t>
  </si>
  <si>
    <t>120678</t>
  </si>
  <si>
    <t>120679</t>
  </si>
  <si>
    <t>120680</t>
  </si>
  <si>
    <t>120681</t>
  </si>
  <si>
    <t>120682</t>
  </si>
  <si>
    <t>120683</t>
  </si>
  <si>
    <t>120684</t>
  </si>
  <si>
    <t>120685</t>
  </si>
  <si>
    <t>120686</t>
  </si>
  <si>
    <t>120687</t>
  </si>
  <si>
    <t>120688</t>
  </si>
  <si>
    <t>120689</t>
  </si>
  <si>
    <t>120690</t>
  </si>
  <si>
    <t>120691</t>
  </si>
  <si>
    <t>120692</t>
  </si>
  <si>
    <t>120693</t>
  </si>
  <si>
    <t>120694</t>
  </si>
  <si>
    <t>120695</t>
  </si>
  <si>
    <t>120696</t>
  </si>
  <si>
    <t>120697</t>
  </si>
  <si>
    <t>120700</t>
  </si>
  <si>
    <t>120702</t>
  </si>
  <si>
    <t>120703</t>
  </si>
  <si>
    <t>120704</t>
  </si>
  <si>
    <t>120705</t>
  </si>
  <si>
    <t>120706</t>
  </si>
  <si>
    <t>120709</t>
  </si>
  <si>
    <t>120710</t>
  </si>
  <si>
    <t>120711</t>
  </si>
  <si>
    <t>120714</t>
  </si>
  <si>
    <t>120715</t>
  </si>
  <si>
    <t>120716</t>
  </si>
  <si>
    <t>120717</t>
  </si>
  <si>
    <t>120718</t>
  </si>
  <si>
    <t>120719</t>
  </si>
  <si>
    <t>120722</t>
  </si>
  <si>
    <t>120723</t>
  </si>
  <si>
    <t>120724</t>
  </si>
  <si>
    <t>120725</t>
  </si>
  <si>
    <t>120726</t>
  </si>
  <si>
    <t>120727</t>
  </si>
  <si>
    <t>120728</t>
  </si>
  <si>
    <t>120729</t>
  </si>
  <si>
    <t>120730</t>
  </si>
  <si>
    <t>120731</t>
  </si>
  <si>
    <t>120732</t>
  </si>
  <si>
    <t>120733</t>
  </si>
  <si>
    <t>120734</t>
  </si>
  <si>
    <t>120735</t>
  </si>
  <si>
    <t>120736</t>
  </si>
  <si>
    <t>120737</t>
  </si>
  <si>
    <t>120738</t>
  </si>
  <si>
    <t>120739</t>
  </si>
  <si>
    <t>120743</t>
  </si>
  <si>
    <t>120744</t>
  </si>
  <si>
    <t>120745</t>
  </si>
  <si>
    <t>120746</t>
  </si>
  <si>
    <t>120747</t>
  </si>
  <si>
    <t>120748</t>
  </si>
  <si>
    <t>120749</t>
  </si>
  <si>
    <t>120750</t>
  </si>
  <si>
    <t>120751</t>
  </si>
  <si>
    <t>120752</t>
  </si>
  <si>
    <t>120753</t>
  </si>
  <si>
    <t>120754</t>
  </si>
  <si>
    <t>120755</t>
  </si>
  <si>
    <t>120756</t>
  </si>
  <si>
    <t>120757</t>
  </si>
  <si>
    <t>120760</t>
  </si>
  <si>
    <t>120761</t>
  </si>
  <si>
    <t>120762</t>
  </si>
  <si>
    <t>120763</t>
  </si>
  <si>
    <t>120764</t>
  </si>
  <si>
    <t>120765</t>
  </si>
  <si>
    <t>120766</t>
  </si>
  <si>
    <t>120769</t>
  </si>
  <si>
    <t>120770</t>
  </si>
  <si>
    <t>120771</t>
  </si>
  <si>
    <t>120773</t>
  </si>
  <si>
    <t>120774</t>
  </si>
  <si>
    <t>120775</t>
  </si>
  <si>
    <t>120776</t>
  </si>
  <si>
    <t>120777</t>
  </si>
  <si>
    <t>120778</t>
  </si>
  <si>
    <t>120779</t>
  </si>
  <si>
    <t>120782</t>
  </si>
  <si>
    <t>120783</t>
  </si>
  <si>
    <t>120784</t>
  </si>
  <si>
    <t>120785</t>
  </si>
  <si>
    <t>120786</t>
  </si>
  <si>
    <t>120787</t>
  </si>
  <si>
    <t>120788</t>
  </si>
  <si>
    <t>120789</t>
  </si>
  <si>
    <t>120790</t>
  </si>
  <si>
    <t>120791</t>
  </si>
  <si>
    <t>120792</t>
  </si>
  <si>
    <t>120794</t>
  </si>
  <si>
    <t>120795</t>
  </si>
  <si>
    <t>120796</t>
  </si>
  <si>
    <t>120798</t>
  </si>
  <si>
    <t>120799</t>
  </si>
  <si>
    <t>120800</t>
  </si>
  <si>
    <t>120802</t>
  </si>
  <si>
    <t>120811</t>
  </si>
  <si>
    <t>120818</t>
  </si>
  <si>
    <t>120819</t>
  </si>
  <si>
    <t>120820</t>
  </si>
  <si>
    <t>120821</t>
  </si>
  <si>
    <t>120822</t>
  </si>
  <si>
    <t>120823</t>
  </si>
  <si>
    <t>120824</t>
  </si>
  <si>
    <t>120825</t>
  </si>
  <si>
    <t>120826</t>
  </si>
  <si>
    <t>120827</t>
  </si>
  <si>
    <t>120828</t>
  </si>
  <si>
    <t>120829</t>
  </si>
  <si>
    <t>120830</t>
  </si>
  <si>
    <t>120831</t>
  </si>
  <si>
    <t>120832</t>
  </si>
  <si>
    <t>120833</t>
  </si>
  <si>
    <t>120834</t>
  </si>
  <si>
    <t>120835</t>
  </si>
  <si>
    <t>120836</t>
  </si>
  <si>
    <t>120837</t>
  </si>
  <si>
    <t>120838</t>
  </si>
  <si>
    <t>120839</t>
  </si>
  <si>
    <t>120840</t>
  </si>
  <si>
    <t>120841</t>
  </si>
  <si>
    <t>120842</t>
  </si>
  <si>
    <t>120843</t>
  </si>
  <si>
    <t>120844</t>
  </si>
  <si>
    <t>120845</t>
  </si>
  <si>
    <t>120846</t>
  </si>
  <si>
    <t>120847</t>
  </si>
  <si>
    <t>120870</t>
  </si>
  <si>
    <t>120954</t>
  </si>
  <si>
    <t>120955</t>
  </si>
  <si>
    <t>120956</t>
  </si>
  <si>
    <t>120957</t>
  </si>
  <si>
    <t>121126</t>
  </si>
  <si>
    <t>121127</t>
  </si>
  <si>
    <t>121129</t>
  </si>
  <si>
    <t>121153</t>
  </si>
  <si>
    <t>121154</t>
  </si>
  <si>
    <t>121155</t>
  </si>
  <si>
    <t>121156</t>
  </si>
  <si>
    <t>121157</t>
  </si>
  <si>
    <t>121158</t>
  </si>
  <si>
    <t>121159</t>
  </si>
  <si>
    <t>121160</t>
  </si>
  <si>
    <t>121279</t>
  </si>
  <si>
    <t>121280</t>
  </si>
  <si>
    <t>121281</t>
  </si>
  <si>
    <t>121282</t>
  </si>
  <si>
    <t>121362</t>
  </si>
  <si>
    <t>121364</t>
  </si>
  <si>
    <t>121440</t>
  </si>
  <si>
    <t>121441</t>
  </si>
  <si>
    <t>121442</t>
  </si>
  <si>
    <t>121699</t>
  </si>
  <si>
    <t>121701</t>
  </si>
  <si>
    <t>121891</t>
  </si>
  <si>
    <t>121892</t>
  </si>
  <si>
    <t>121931</t>
  </si>
  <si>
    <t>121932</t>
  </si>
  <si>
    <t>121933</t>
  </si>
  <si>
    <t>121934</t>
  </si>
  <si>
    <t>121935</t>
  </si>
  <si>
    <t>121937</t>
  </si>
  <si>
    <t>121938</t>
  </si>
  <si>
    <t>121940</t>
  </si>
  <si>
    <t>121944</t>
  </si>
  <si>
    <t>122168</t>
  </si>
  <si>
    <t>122235</t>
  </si>
  <si>
    <t>122236</t>
  </si>
  <si>
    <t>122259</t>
  </si>
  <si>
    <t>122260</t>
  </si>
  <si>
    <t>122289</t>
  </si>
  <si>
    <t>122290</t>
  </si>
  <si>
    <t>122291</t>
  </si>
  <si>
    <t>122293</t>
  </si>
  <si>
    <t>122314</t>
  </si>
  <si>
    <t>122315</t>
  </si>
  <si>
    <t>122316</t>
  </si>
  <si>
    <t>122317</t>
  </si>
  <si>
    <t>122318</t>
  </si>
  <si>
    <t>122319</t>
  </si>
  <si>
    <t>122320</t>
  </si>
  <si>
    <t>122321</t>
  </si>
  <si>
    <t>122322</t>
  </si>
  <si>
    <t>122323</t>
  </si>
  <si>
    <t>122374</t>
  </si>
  <si>
    <t>122376</t>
  </si>
  <si>
    <t>122387</t>
  </si>
  <si>
    <t>122388</t>
  </si>
  <si>
    <t>122389</t>
  </si>
  <si>
    <t>122390</t>
  </si>
  <si>
    <t>122393</t>
  </si>
  <si>
    <t>122400</t>
  </si>
  <si>
    <t>122443</t>
  </si>
  <si>
    <t>122444</t>
  </si>
  <si>
    <t>122531</t>
  </si>
  <si>
    <t>122606</t>
  </si>
  <si>
    <t>122607</t>
  </si>
  <si>
    <t>122612</t>
  </si>
  <si>
    <t>122613</t>
  </si>
  <si>
    <t>122618</t>
  </si>
  <si>
    <t>122639</t>
  </si>
  <si>
    <t>122640</t>
  </si>
  <si>
    <t>122643</t>
  </si>
  <si>
    <t>122644</t>
  </si>
  <si>
    <t>122645</t>
  </si>
  <si>
    <t>122646</t>
  </si>
  <si>
    <t>122647</t>
  </si>
  <si>
    <t>122648</t>
  </si>
  <si>
    <t>122649</t>
  </si>
  <si>
    <t>122650</t>
  </si>
  <si>
    <t>122651</t>
  </si>
  <si>
    <t>122652</t>
  </si>
  <si>
    <t>122653</t>
  </si>
  <si>
    <t>122654</t>
  </si>
  <si>
    <t>122655</t>
  </si>
  <si>
    <t>122673</t>
  </si>
  <si>
    <t>122674</t>
  </si>
  <si>
    <t>122711</t>
  </si>
  <si>
    <t>122712</t>
  </si>
  <si>
    <t>122715</t>
  </si>
  <si>
    <t>122717</t>
  </si>
  <si>
    <t>122719</t>
  </si>
  <si>
    <t>122720</t>
  </si>
  <si>
    <t>122721</t>
  </si>
  <si>
    <t>122726</t>
  </si>
  <si>
    <t>122727</t>
  </si>
  <si>
    <t>122729</t>
  </si>
  <si>
    <t>122748</t>
  </si>
  <si>
    <t>122765</t>
  </si>
  <si>
    <t>122766</t>
  </si>
  <si>
    <t>122784</t>
  </si>
  <si>
    <t>122785</t>
  </si>
  <si>
    <t>122786</t>
  </si>
  <si>
    <t>122868</t>
  </si>
  <si>
    <t>122891</t>
  </si>
  <si>
    <t>122904</t>
  </si>
  <si>
    <t>122909</t>
  </si>
  <si>
    <t>122982</t>
  </si>
  <si>
    <t>122995</t>
  </si>
  <si>
    <t>123055</t>
  </si>
  <si>
    <t>123183</t>
  </si>
  <si>
    <t>123287</t>
  </si>
  <si>
    <t>123288</t>
  </si>
  <si>
    <t>123542</t>
  </si>
  <si>
    <t>123597</t>
  </si>
  <si>
    <t>123635</t>
  </si>
  <si>
    <t>123636</t>
  </si>
  <si>
    <t>123637</t>
  </si>
  <si>
    <t>123638</t>
  </si>
  <si>
    <t>123645</t>
  </si>
  <si>
    <t>123651</t>
  </si>
  <si>
    <t>123652</t>
  </si>
  <si>
    <t>123653</t>
  </si>
  <si>
    <t>123654</t>
  </si>
  <si>
    <t>123688</t>
  </si>
  <si>
    <t>123689</t>
  </si>
  <si>
    <t>123690</t>
  </si>
  <si>
    <t>123691</t>
  </si>
  <si>
    <t>123692</t>
  </si>
  <si>
    <t>123693</t>
  </si>
  <si>
    <t>123704</t>
  </si>
  <si>
    <t>123705</t>
  </si>
  <si>
    <t>123706</t>
  </si>
  <si>
    <t>123707</t>
  </si>
  <si>
    <t>123708</t>
  </si>
  <si>
    <t>123709</t>
  </si>
  <si>
    <t>123710</t>
  </si>
  <si>
    <t>123711</t>
  </si>
  <si>
    <t>123858</t>
  </si>
  <si>
    <t>123859</t>
  </si>
  <si>
    <t>123860</t>
  </si>
  <si>
    <t>123861</t>
  </si>
  <si>
    <t>123862</t>
  </si>
  <si>
    <t>123863</t>
  </si>
  <si>
    <t>123864</t>
  </si>
  <si>
    <t>124172</t>
  </si>
  <si>
    <t>124173</t>
  </si>
  <si>
    <t>124174</t>
  </si>
  <si>
    <t>124175</t>
  </si>
  <si>
    <t>124176</t>
  </si>
  <si>
    <t>124177</t>
  </si>
  <si>
    <t>124178</t>
  </si>
  <si>
    <t>124179</t>
  </si>
  <si>
    <t>124180</t>
  </si>
  <si>
    <t>124181</t>
  </si>
  <si>
    <t>124182</t>
  </si>
  <si>
    <t>124183</t>
  </si>
  <si>
    <t>124214</t>
  </si>
  <si>
    <t>124233</t>
  </si>
  <si>
    <t>124234</t>
  </si>
  <si>
    <t>124265</t>
  </si>
  <si>
    <t>124303</t>
  </si>
  <si>
    <t>124305</t>
  </si>
  <si>
    <t>124306</t>
  </si>
  <si>
    <t>124308</t>
  </si>
  <si>
    <t>124310</t>
  </si>
  <si>
    <t>124311</t>
  </si>
  <si>
    <t>124312</t>
  </si>
  <si>
    <t>124313</t>
  </si>
  <si>
    <t>124315</t>
  </si>
  <si>
    <t>124316</t>
  </si>
  <si>
    <t>124589</t>
  </si>
  <si>
    <t>124590</t>
  </si>
  <si>
    <t>124678</t>
  </si>
  <si>
    <t>124679</t>
  </si>
  <si>
    <t>124681</t>
  </si>
  <si>
    <t>124748</t>
  </si>
  <si>
    <t>124749</t>
  </si>
  <si>
    <t>124750</t>
  </si>
  <si>
    <t>124751</t>
  </si>
  <si>
    <t>124752</t>
  </si>
  <si>
    <t>124753</t>
  </si>
  <si>
    <t>124754</t>
  </si>
  <si>
    <t>124755</t>
  </si>
  <si>
    <t>124832</t>
  </si>
  <si>
    <t>124833</t>
  </si>
  <si>
    <t>124874</t>
  </si>
  <si>
    <t>124876</t>
  </si>
  <si>
    <t>124877</t>
  </si>
  <si>
    <t>124962</t>
  </si>
  <si>
    <t>125045</t>
  </si>
  <si>
    <t>125110</t>
  </si>
  <si>
    <t>125111</t>
  </si>
  <si>
    <t>125112</t>
  </si>
  <si>
    <t>125114</t>
  </si>
  <si>
    <t>125115</t>
  </si>
  <si>
    <t>125128</t>
  </si>
  <si>
    <t>125129</t>
  </si>
  <si>
    <t>125136</t>
  </si>
  <si>
    <t>125137</t>
  </si>
  <si>
    <t>125216</t>
  </si>
  <si>
    <t>125253</t>
  </si>
  <si>
    <t>125254</t>
  </si>
  <si>
    <t>125259</t>
  </si>
  <si>
    <t>125264</t>
  </si>
  <si>
    <t>125265</t>
  </si>
  <si>
    <t>125266</t>
  </si>
  <si>
    <t>125267</t>
  </si>
  <si>
    <t>125268</t>
  </si>
  <si>
    <t>125269</t>
  </si>
  <si>
    <t>125301</t>
  </si>
  <si>
    <t>125305</t>
  </si>
  <si>
    <t>125306</t>
  </si>
  <si>
    <t>125307</t>
  </si>
  <si>
    <t>125337</t>
  </si>
  <si>
    <t>125342</t>
  </si>
  <si>
    <t>125345</t>
  </si>
  <si>
    <t>125349</t>
  </si>
  <si>
    <t>125494</t>
  </si>
  <si>
    <t>125495</t>
  </si>
  <si>
    <t>125496</t>
  </si>
  <si>
    <t>125497</t>
  </si>
  <si>
    <t>125498</t>
  </si>
  <si>
    <t>125499</t>
  </si>
  <si>
    <t>125500</t>
  </si>
  <si>
    <t>125501</t>
  </si>
  <si>
    <t>125502</t>
  </si>
  <si>
    <t>125503</t>
  </si>
  <si>
    <t>125504</t>
  </si>
  <si>
    <t>125505</t>
  </si>
  <si>
    <t>125595</t>
  </si>
  <si>
    <t>125596</t>
  </si>
  <si>
    <t>125597</t>
  </si>
  <si>
    <t>125598</t>
  </si>
  <si>
    <t>125711</t>
  </si>
  <si>
    <t>125712</t>
  </si>
  <si>
    <t>125713</t>
  </si>
  <si>
    <t>125714</t>
  </si>
  <si>
    <t>126163</t>
  </si>
  <si>
    <t>126164</t>
  </si>
  <si>
    <t>126165</t>
  </si>
  <si>
    <t>126166</t>
  </si>
  <si>
    <t>126350</t>
  </si>
  <si>
    <t>126351</t>
  </si>
  <si>
    <t>126352</t>
  </si>
  <si>
    <t>126353</t>
  </si>
  <si>
    <t>126389</t>
  </si>
  <si>
    <t>126390</t>
  </si>
  <si>
    <t>126391</t>
  </si>
  <si>
    <t>126392</t>
  </si>
  <si>
    <t>126393</t>
  </si>
  <si>
    <t>126394</t>
  </si>
  <si>
    <t>126645</t>
  </si>
  <si>
    <t>126646</t>
  </si>
  <si>
    <t>126647</t>
  </si>
  <si>
    <t>126652</t>
  </si>
  <si>
    <t>126654</t>
  </si>
  <si>
    <t>126685</t>
  </si>
  <si>
    <t>126686</t>
  </si>
  <si>
    <t>126687</t>
  </si>
  <si>
    <t>126688</t>
  </si>
  <si>
    <t>126939</t>
  </si>
  <si>
    <t>126940</t>
  </si>
  <si>
    <t>126941</t>
  </si>
  <si>
    <t>126942</t>
  </si>
  <si>
    <t>127039</t>
  </si>
  <si>
    <t>127040</t>
  </si>
  <si>
    <t>127042</t>
  </si>
  <si>
    <t>127044</t>
  </si>
  <si>
    <t>127070</t>
  </si>
  <si>
    <t>127071</t>
  </si>
  <si>
    <t>127072</t>
  </si>
  <si>
    <t>127073</t>
  </si>
  <si>
    <t>127181</t>
  </si>
  <si>
    <t>127182</t>
  </si>
  <si>
    <t>127183</t>
  </si>
  <si>
    <t>127184</t>
  </si>
  <si>
    <t>127235</t>
  </si>
  <si>
    <t>127236</t>
  </si>
  <si>
    <t>127238</t>
  </si>
  <si>
    <t>127304</t>
  </si>
  <si>
    <t>127305</t>
  </si>
  <si>
    <t>127307</t>
  </si>
  <si>
    <t>127308</t>
  </si>
  <si>
    <t>127310</t>
  </si>
  <si>
    <t>127311</t>
  </si>
  <si>
    <t>127313</t>
  </si>
  <si>
    <t>127315</t>
  </si>
  <si>
    <t>127319</t>
  </si>
  <si>
    <t>127320</t>
  </si>
  <si>
    <t>127399</t>
  </si>
  <si>
    <t>127470</t>
  </si>
  <si>
    <t>127471</t>
  </si>
  <si>
    <t>127849</t>
  </si>
  <si>
    <t>127850</t>
  </si>
  <si>
    <t>127851</t>
  </si>
  <si>
    <t>127852</t>
  </si>
  <si>
    <t>128006</t>
  </si>
  <si>
    <t>128007</t>
  </si>
  <si>
    <t>128008</t>
  </si>
  <si>
    <t>128009</t>
  </si>
  <si>
    <t>128050</t>
  </si>
  <si>
    <t>128051</t>
  </si>
  <si>
    <t>128052</t>
  </si>
  <si>
    <t>128053</t>
  </si>
  <si>
    <t>128078</t>
  </si>
  <si>
    <t>128079</t>
  </si>
  <si>
    <t>128110</t>
  </si>
  <si>
    <t>128233</t>
  </si>
  <si>
    <t>128234</t>
  </si>
  <si>
    <t>128235</t>
  </si>
  <si>
    <t>128236</t>
  </si>
  <si>
    <t>128297</t>
  </si>
  <si>
    <t>128298</t>
  </si>
  <si>
    <t>128332</t>
  </si>
  <si>
    <t>128337</t>
  </si>
  <si>
    <t>128626</t>
  </si>
  <si>
    <t>128627</t>
  </si>
  <si>
    <t>128628</t>
  </si>
  <si>
    <t>128629</t>
  </si>
  <si>
    <t>128820</t>
  </si>
  <si>
    <t>128821</t>
  </si>
  <si>
    <t>128950</t>
  </si>
  <si>
    <t>128952</t>
  </si>
  <si>
    <t>128953</t>
  </si>
  <si>
    <t>128954</t>
  </si>
  <si>
    <t>128957</t>
  </si>
  <si>
    <t>128958</t>
  </si>
  <si>
    <t>128961</t>
  </si>
  <si>
    <t>129006</t>
  </si>
  <si>
    <t>129007</t>
  </si>
  <si>
    <t>129008</t>
  </si>
  <si>
    <t>129009</t>
  </si>
  <si>
    <t>129046</t>
  </si>
  <si>
    <t>129047</t>
  </si>
  <si>
    <t>129048</t>
  </si>
  <si>
    <t>129049</t>
  </si>
  <si>
    <t>129051</t>
  </si>
  <si>
    <t>129052</t>
  </si>
  <si>
    <t>129053</t>
  </si>
  <si>
    <t>129054</t>
  </si>
  <si>
    <t>129065</t>
  </si>
  <si>
    <t>129187</t>
  </si>
  <si>
    <t>129188</t>
  </si>
  <si>
    <t>129189</t>
  </si>
  <si>
    <t>129190</t>
  </si>
  <si>
    <t>129191</t>
  </si>
  <si>
    <t>129192</t>
  </si>
  <si>
    <t>129193</t>
  </si>
  <si>
    <t>129194</t>
  </si>
  <si>
    <t>129195</t>
  </si>
  <si>
    <t>129196</t>
  </si>
  <si>
    <t>129197</t>
  </si>
  <si>
    <t>129199</t>
  </si>
  <si>
    <t>129200</t>
  </si>
  <si>
    <t>129201</t>
  </si>
  <si>
    <t>129210</t>
  </si>
  <si>
    <t>129211</t>
  </si>
  <si>
    <t>129212</t>
  </si>
  <si>
    <t>129213</t>
  </si>
  <si>
    <t>129220</t>
  </si>
  <si>
    <t>129221</t>
  </si>
  <si>
    <t>129222</t>
  </si>
  <si>
    <t>129223</t>
  </si>
  <si>
    <t>129309</t>
  </si>
  <si>
    <t>129310</t>
  </si>
  <si>
    <t>129311</t>
  </si>
  <si>
    <t>129312</t>
  </si>
  <si>
    <t>129436</t>
  </si>
  <si>
    <t>129437</t>
  </si>
  <si>
    <t>129438</t>
  </si>
  <si>
    <t>129439</t>
  </si>
  <si>
    <t>129440</t>
  </si>
  <si>
    <t>129441</t>
  </si>
  <si>
    <t>129646</t>
  </si>
  <si>
    <t>129647</t>
  </si>
  <si>
    <t>129648</t>
  </si>
  <si>
    <t>129649</t>
  </si>
  <si>
    <t>129923</t>
  </si>
  <si>
    <t>129924</t>
  </si>
  <si>
    <t>129925</t>
  </si>
  <si>
    <t>129926</t>
  </si>
  <si>
    <t>130013</t>
  </si>
  <si>
    <t>130037</t>
  </si>
  <si>
    <t>130050</t>
  </si>
  <si>
    <t>130051</t>
  </si>
  <si>
    <t>130052</t>
  </si>
  <si>
    <t>130053</t>
  </si>
  <si>
    <t>130054</t>
  </si>
  <si>
    <t>130055</t>
  </si>
  <si>
    <t>130056</t>
  </si>
  <si>
    <t>130205</t>
  </si>
  <si>
    <t>130206</t>
  </si>
  <si>
    <t>130207</t>
  </si>
  <si>
    <t>130208</t>
  </si>
  <si>
    <t>130209</t>
  </si>
  <si>
    <t>130309</t>
  </si>
  <si>
    <t>130310</t>
  </si>
  <si>
    <t>130311</t>
  </si>
  <si>
    <t>130312</t>
  </si>
  <si>
    <t>130313</t>
  </si>
  <si>
    <t>130314</t>
  </si>
  <si>
    <t>130446</t>
  </si>
  <si>
    <t>130447</t>
  </si>
  <si>
    <t>130448</t>
  </si>
  <si>
    <t>130449</t>
  </si>
  <si>
    <t>130450</t>
  </si>
  <si>
    <t>130451</t>
  </si>
  <si>
    <t>130452</t>
  </si>
  <si>
    <t>130453</t>
  </si>
  <si>
    <t>130459</t>
  </si>
  <si>
    <t>130465</t>
  </si>
  <si>
    <t>130471</t>
  </si>
  <si>
    <t>130472</t>
  </si>
  <si>
    <t>130473</t>
  </si>
  <si>
    <t>130474</t>
  </si>
  <si>
    <t>130476</t>
  </si>
  <si>
    <t>130479</t>
  </si>
  <si>
    <t>130486</t>
  </si>
  <si>
    <t>130487</t>
  </si>
  <si>
    <t>130489</t>
  </si>
  <si>
    <t>130490</t>
  </si>
  <si>
    <t>130491</t>
  </si>
  <si>
    <t>130492</t>
  </si>
  <si>
    <t>130493</t>
  </si>
  <si>
    <t>130496</t>
  </si>
  <si>
    <t>130497</t>
  </si>
  <si>
    <t>130498</t>
  </si>
  <si>
    <t>130499</t>
  </si>
  <si>
    <t>130501</t>
  </si>
  <si>
    <t>130502</t>
  </si>
  <si>
    <t>130503</t>
  </si>
  <si>
    <t>130504</t>
  </si>
  <si>
    <t>130533</t>
  </si>
  <si>
    <t>130540</t>
  </si>
  <si>
    <t>130543</t>
  </si>
  <si>
    <t>130547</t>
  </si>
  <si>
    <t>130603</t>
  </si>
  <si>
    <t>130604</t>
  </si>
  <si>
    <t>130721</t>
  </si>
  <si>
    <t>130722</t>
  </si>
  <si>
    <t>130723</t>
  </si>
  <si>
    <t>130724</t>
  </si>
  <si>
    <t>130726</t>
  </si>
  <si>
    <t>130771</t>
  </si>
  <si>
    <t>130773</t>
  </si>
  <si>
    <t>130774</t>
  </si>
  <si>
    <t>130776</t>
  </si>
  <si>
    <t>130787</t>
  </si>
  <si>
    <t>130788</t>
  </si>
  <si>
    <t>130794</t>
  </si>
  <si>
    <t>130825</t>
  </si>
  <si>
    <t>130826</t>
  </si>
  <si>
    <t>130827</t>
  </si>
  <si>
    <t>130828</t>
  </si>
  <si>
    <t>130858</t>
  </si>
  <si>
    <t>130859</t>
  </si>
  <si>
    <t>130860</t>
  </si>
  <si>
    <t>130861</t>
  </si>
  <si>
    <t>130863</t>
  </si>
  <si>
    <t>130864</t>
  </si>
  <si>
    <t>130897</t>
  </si>
  <si>
    <t>130898</t>
  </si>
  <si>
    <t>130899</t>
  </si>
  <si>
    <t>130900</t>
  </si>
  <si>
    <t>130901</t>
  </si>
  <si>
    <t>130902</t>
  </si>
  <si>
    <t>130903</t>
  </si>
  <si>
    <t>130904</t>
  </si>
  <si>
    <t>130905</t>
  </si>
  <si>
    <t>130932</t>
  </si>
  <si>
    <t>130933</t>
  </si>
  <si>
    <t>130934</t>
  </si>
  <si>
    <t>130935</t>
  </si>
  <si>
    <t>130936</t>
  </si>
  <si>
    <t>130937</t>
  </si>
  <si>
    <t>130938</t>
  </si>
  <si>
    <t>130940</t>
  </si>
  <si>
    <t>130942</t>
  </si>
  <si>
    <t>130943</t>
  </si>
  <si>
    <t>130944</t>
  </si>
  <si>
    <t>130945</t>
  </si>
  <si>
    <t>130946</t>
  </si>
  <si>
    <t>130947</t>
  </si>
  <si>
    <t>130949</t>
  </si>
  <si>
    <t>130950</t>
  </si>
  <si>
    <t>130951</t>
  </si>
  <si>
    <t>130952</t>
  </si>
  <si>
    <t>130954</t>
  </si>
  <si>
    <t>130955</t>
  </si>
  <si>
    <t>130956</t>
  </si>
  <si>
    <t>130958</t>
  </si>
  <si>
    <t>131051</t>
  </si>
  <si>
    <t>131053</t>
  </si>
  <si>
    <t>131054</t>
  </si>
  <si>
    <t>131055</t>
  </si>
  <si>
    <t>131056</t>
  </si>
  <si>
    <t>131057</t>
  </si>
  <si>
    <t>131058</t>
  </si>
  <si>
    <t>131059</t>
  </si>
  <si>
    <t>131061</t>
  </si>
  <si>
    <t>131062</t>
  </si>
  <si>
    <t>131086</t>
  </si>
  <si>
    <t>131087</t>
  </si>
  <si>
    <t>131147</t>
  </si>
  <si>
    <t>131148</t>
  </si>
  <si>
    <t>131149</t>
  </si>
  <si>
    <t>131150</t>
  </si>
  <si>
    <t>131151</t>
  </si>
  <si>
    <t>131152</t>
  </si>
  <si>
    <t>131161</t>
  </si>
  <si>
    <t>131162</t>
  </si>
  <si>
    <t>131163</t>
  </si>
  <si>
    <t>131164</t>
  </si>
  <si>
    <t>131199</t>
  </si>
  <si>
    <t>131297</t>
  </si>
  <si>
    <t>131298</t>
  </si>
  <si>
    <t>131299</t>
  </si>
  <si>
    <t>131300</t>
  </si>
  <si>
    <t>131301</t>
  </si>
  <si>
    <t>131302</t>
  </si>
  <si>
    <t>131303</t>
  </si>
  <si>
    <t>131304</t>
  </si>
  <si>
    <t>131354</t>
  </si>
  <si>
    <t>131355</t>
  </si>
  <si>
    <t>131356</t>
  </si>
  <si>
    <t>131357</t>
  </si>
  <si>
    <t>131372</t>
  </si>
  <si>
    <t>131373</t>
  </si>
  <si>
    <t>131374</t>
  </si>
  <si>
    <t>131375</t>
  </si>
  <si>
    <t>131376</t>
  </si>
  <si>
    <t>131377</t>
  </si>
  <si>
    <t>131382</t>
  </si>
  <si>
    <t>131383</t>
  </si>
  <si>
    <t>131384</t>
  </si>
  <si>
    <t>131385</t>
  </si>
  <si>
    <t>131386</t>
  </si>
  <si>
    <t>131387</t>
  </si>
  <si>
    <t>131388</t>
  </si>
  <si>
    <t>131389</t>
  </si>
  <si>
    <t>131390</t>
  </si>
  <si>
    <t>131391</t>
  </si>
  <si>
    <t>131392</t>
  </si>
  <si>
    <t>131393</t>
  </si>
  <si>
    <t>131394</t>
  </si>
  <si>
    <t>131395</t>
  </si>
  <si>
    <t>131396</t>
  </si>
  <si>
    <t>131397</t>
  </si>
  <si>
    <t>131398</t>
  </si>
  <si>
    <t>131399</t>
  </si>
  <si>
    <t>131418</t>
  </si>
  <si>
    <t>131419</t>
  </si>
  <si>
    <t>131424</t>
  </si>
  <si>
    <t>131425</t>
  </si>
  <si>
    <t>131444</t>
  </si>
  <si>
    <t>131445</t>
  </si>
  <si>
    <t>131450</t>
  </si>
  <si>
    <t>131451</t>
  </si>
  <si>
    <t>131452</t>
  </si>
  <si>
    <t>131453</t>
  </si>
  <si>
    <t>131476</t>
  </si>
  <si>
    <t>131477</t>
  </si>
  <si>
    <t>131478</t>
  </si>
  <si>
    <t>131479</t>
  </si>
  <si>
    <t>131480</t>
  </si>
  <si>
    <t>131481</t>
  </si>
  <si>
    <t>131511</t>
  </si>
  <si>
    <t>131547</t>
  </si>
  <si>
    <t>131548</t>
  </si>
  <si>
    <t>131578</t>
  </si>
  <si>
    <t>131579</t>
  </si>
  <si>
    <t>131580</t>
  </si>
  <si>
    <t>131581</t>
  </si>
  <si>
    <t>131620</t>
  </si>
  <si>
    <t>131621</t>
  </si>
  <si>
    <t>131622</t>
  </si>
  <si>
    <t>131623</t>
  </si>
  <si>
    <t>131665</t>
  </si>
  <si>
    <t>131666</t>
  </si>
  <si>
    <t>131670</t>
  </si>
  <si>
    <t>131671</t>
  </si>
  <si>
    <t>131736</t>
  </si>
  <si>
    <t>131737</t>
  </si>
  <si>
    <t>131738</t>
  </si>
  <si>
    <t>131739</t>
  </si>
  <si>
    <t>131740</t>
  </si>
  <si>
    <t>131741</t>
  </si>
  <si>
    <t>131863</t>
  </si>
  <si>
    <t>131864</t>
  </si>
  <si>
    <t>131865</t>
  </si>
  <si>
    <t>131866</t>
  </si>
  <si>
    <t>131895</t>
  </si>
  <si>
    <t>131896</t>
  </si>
  <si>
    <t>131897</t>
  </si>
  <si>
    <t>131898</t>
  </si>
  <si>
    <t>131899</t>
  </si>
  <si>
    <t>131900</t>
  </si>
  <si>
    <t>131901</t>
  </si>
  <si>
    <t>131902</t>
  </si>
  <si>
    <t>132003</t>
  </si>
  <si>
    <t>132005</t>
  </si>
  <si>
    <t>132009</t>
  </si>
  <si>
    <t>132010</t>
  </si>
  <si>
    <t>132117</t>
  </si>
  <si>
    <t>132118</t>
  </si>
  <si>
    <t>132120</t>
  </si>
  <si>
    <t>132121</t>
  </si>
  <si>
    <t>132138</t>
  </si>
  <si>
    <t>132139</t>
  </si>
  <si>
    <t>132140</t>
  </si>
  <si>
    <t>132141</t>
  </si>
  <si>
    <t>132174</t>
  </si>
  <si>
    <t>132175</t>
  </si>
  <si>
    <t>132178</t>
  </si>
  <si>
    <t>132179</t>
  </si>
  <si>
    <t>132180</t>
  </si>
  <si>
    <t>132181</t>
  </si>
  <si>
    <t>132183</t>
  </si>
  <si>
    <t>132184</t>
  </si>
  <si>
    <t>132185</t>
  </si>
  <si>
    <t>132186</t>
  </si>
  <si>
    <t>132187</t>
  </si>
  <si>
    <t>132189</t>
  </si>
  <si>
    <t>132756</t>
  </si>
  <si>
    <t>132757</t>
  </si>
  <si>
    <t>132848</t>
  </si>
  <si>
    <t>132849</t>
  </si>
  <si>
    <t>132850</t>
  </si>
  <si>
    <t>132851</t>
  </si>
  <si>
    <t>132852</t>
  </si>
  <si>
    <t>132853</t>
  </si>
  <si>
    <t>132871</t>
  </si>
  <si>
    <t>132873</t>
  </si>
  <si>
    <t>132917</t>
  </si>
  <si>
    <t>132918</t>
  </si>
  <si>
    <t>132979</t>
  </si>
  <si>
    <t>132981</t>
  </si>
  <si>
    <t>132982</t>
  </si>
  <si>
    <t>132987</t>
  </si>
  <si>
    <t>132988</t>
  </si>
  <si>
    <t>132989</t>
  </si>
  <si>
    <t>132990</t>
  </si>
  <si>
    <t>132995</t>
  </si>
  <si>
    <t>132996</t>
  </si>
  <si>
    <t>132997</t>
  </si>
  <si>
    <t>132998</t>
  </si>
  <si>
    <t>133033</t>
  </si>
  <si>
    <t>133034</t>
  </si>
  <si>
    <t>133035</t>
  </si>
  <si>
    <t>133036</t>
  </si>
  <si>
    <t>133049</t>
  </si>
  <si>
    <t>133050</t>
  </si>
  <si>
    <t>133051</t>
  </si>
  <si>
    <t>133052</t>
  </si>
  <si>
    <t>133053</t>
  </si>
  <si>
    <t>133054</t>
  </si>
  <si>
    <t>133056</t>
  </si>
  <si>
    <t>133057</t>
  </si>
  <si>
    <t>133059</t>
  </si>
  <si>
    <t>133127</t>
  </si>
  <si>
    <t>133130</t>
  </si>
  <si>
    <t>133147</t>
  </si>
  <si>
    <t>133148</t>
  </si>
  <si>
    <t>133180</t>
  </si>
  <si>
    <t>133181</t>
  </si>
  <si>
    <t>133184</t>
  </si>
  <si>
    <t>133264</t>
  </si>
  <si>
    <t>133265</t>
  </si>
  <si>
    <t>133280</t>
  </si>
  <si>
    <t>133301</t>
  </si>
  <si>
    <t>133344</t>
  </si>
  <si>
    <t>133365</t>
  </si>
  <si>
    <t>133366</t>
  </si>
  <si>
    <t>133367</t>
  </si>
  <si>
    <t>133368</t>
  </si>
  <si>
    <t>133369</t>
  </si>
  <si>
    <t>133370</t>
  </si>
  <si>
    <t>133383</t>
  </si>
  <si>
    <t>133384</t>
  </si>
  <si>
    <t>133385</t>
  </si>
  <si>
    <t>133386</t>
  </si>
  <si>
    <t>133388</t>
  </si>
  <si>
    <t>133389</t>
  </si>
  <si>
    <t>133390</t>
  </si>
  <si>
    <t>133391</t>
  </si>
  <si>
    <t>133392</t>
  </si>
  <si>
    <t>133393</t>
  </si>
  <si>
    <t>133394</t>
  </si>
  <si>
    <t>133395</t>
  </si>
  <si>
    <t>133396</t>
  </si>
  <si>
    <t>133397</t>
  </si>
  <si>
    <t>133398</t>
  </si>
  <si>
    <t>133399</t>
  </si>
  <si>
    <t>133400</t>
  </si>
  <si>
    <t>133401</t>
  </si>
  <si>
    <t>133402</t>
  </si>
  <si>
    <t>133403</t>
  </si>
  <si>
    <t>133404</t>
  </si>
  <si>
    <t>133405</t>
  </si>
  <si>
    <t>133406</t>
  </si>
  <si>
    <t>133407</t>
  </si>
  <si>
    <t>133408</t>
  </si>
  <si>
    <t>133409</t>
  </si>
  <si>
    <t>133410</t>
  </si>
  <si>
    <t>133411</t>
  </si>
  <si>
    <t>133412</t>
  </si>
  <si>
    <t>133413</t>
  </si>
  <si>
    <t>133414</t>
  </si>
  <si>
    <t>133415</t>
  </si>
  <si>
    <t>133416</t>
  </si>
  <si>
    <t>133439</t>
  </si>
  <si>
    <t>133440</t>
  </si>
  <si>
    <t>133445</t>
  </si>
  <si>
    <t>133446</t>
  </si>
  <si>
    <t>133469</t>
  </si>
  <si>
    <t>133486</t>
  </si>
  <si>
    <t>133488</t>
  </si>
  <si>
    <t>133513</t>
  </si>
  <si>
    <t>133514</t>
  </si>
  <si>
    <t>133515</t>
  </si>
  <si>
    <t>133516</t>
  </si>
  <si>
    <t>133517</t>
  </si>
  <si>
    <t>133518</t>
  </si>
  <si>
    <t>133520</t>
  </si>
  <si>
    <t>133524</t>
  </si>
  <si>
    <t>133525</t>
  </si>
  <si>
    <t>133565</t>
  </si>
  <si>
    <t>133566</t>
  </si>
  <si>
    <t>133567</t>
  </si>
  <si>
    <t>133568</t>
  </si>
  <si>
    <t>133569</t>
  </si>
  <si>
    <t>133570</t>
  </si>
  <si>
    <t>133571</t>
  </si>
  <si>
    <t>133572</t>
  </si>
  <si>
    <t>133604</t>
  </si>
  <si>
    <t>133605</t>
  </si>
  <si>
    <t>133606</t>
  </si>
  <si>
    <t>133607</t>
  </si>
  <si>
    <t>133628</t>
  </si>
  <si>
    <t>133629</t>
  </si>
  <si>
    <t>133630</t>
  </si>
  <si>
    <t>133631</t>
  </si>
  <si>
    <t>133678</t>
  </si>
  <si>
    <t>133679</t>
  </si>
  <si>
    <t>133680</t>
  </si>
  <si>
    <t>133681</t>
  </si>
  <si>
    <t>133682</t>
  </si>
  <si>
    <t>133709</t>
  </si>
  <si>
    <t>133710</t>
  </si>
  <si>
    <t>133711</t>
  </si>
  <si>
    <t>133712</t>
  </si>
  <si>
    <t>133713</t>
  </si>
  <si>
    <t>133714</t>
  </si>
  <si>
    <t>133733</t>
  </si>
  <si>
    <t>133770</t>
  </si>
  <si>
    <t>133771</t>
  </si>
  <si>
    <t>133772</t>
  </si>
  <si>
    <t>133776</t>
  </si>
  <si>
    <t>133777</t>
  </si>
  <si>
    <t>133779</t>
  </si>
  <si>
    <t>133782</t>
  </si>
  <si>
    <t>133783</t>
  </si>
  <si>
    <t>133786</t>
  </si>
  <si>
    <t>133787</t>
  </si>
  <si>
    <t>133791</t>
  </si>
  <si>
    <t>133792</t>
  </si>
  <si>
    <t>133796</t>
  </si>
  <si>
    <t>133799</t>
  </si>
  <si>
    <t>133800</t>
  </si>
  <si>
    <t>133801</t>
  </si>
  <si>
    <t>133802</t>
  </si>
  <si>
    <t>133804</t>
  </si>
  <si>
    <t>133805</t>
  </si>
  <si>
    <t>133807</t>
  </si>
  <si>
    <t>133808</t>
  </si>
  <si>
    <t>133809</t>
  </si>
  <si>
    <t>133810</t>
  </si>
  <si>
    <t>133811</t>
  </si>
  <si>
    <t>133812</t>
  </si>
  <si>
    <t>133813</t>
  </si>
  <si>
    <t>133814</t>
  </si>
  <si>
    <t>133815</t>
  </si>
  <si>
    <t>133816</t>
  </si>
  <si>
    <t>133817</t>
  </si>
  <si>
    <t>133830</t>
  </si>
  <si>
    <t>133831</t>
  </si>
  <si>
    <t>133832</t>
  </si>
  <si>
    <t>133833</t>
  </si>
  <si>
    <t>133836</t>
  </si>
  <si>
    <t>133837</t>
  </si>
  <si>
    <t>133838</t>
  </si>
  <si>
    <t>133839</t>
  </si>
  <si>
    <t>133852</t>
  </si>
  <si>
    <t>133857</t>
  </si>
  <si>
    <t>133858</t>
  </si>
  <si>
    <t>133859</t>
  </si>
  <si>
    <t>133860</t>
  </si>
  <si>
    <t>133865</t>
  </si>
  <si>
    <t>133866</t>
  </si>
  <si>
    <t>133867</t>
  </si>
  <si>
    <t>133868</t>
  </si>
  <si>
    <t>133869</t>
  </si>
  <si>
    <t>133870</t>
  </si>
  <si>
    <t>133871</t>
  </si>
  <si>
    <t>133872</t>
  </si>
  <si>
    <t>133873</t>
  </si>
  <si>
    <t>133894</t>
  </si>
  <si>
    <t>133895</t>
  </si>
  <si>
    <t>133908</t>
  </si>
  <si>
    <t>133919</t>
  </si>
  <si>
    <t>133920</t>
  </si>
  <si>
    <t>133921</t>
  </si>
  <si>
    <t>133922</t>
  </si>
  <si>
    <t>133923</t>
  </si>
  <si>
    <t>133924</t>
  </si>
  <si>
    <t>133925</t>
  </si>
  <si>
    <t>133926</t>
  </si>
  <si>
    <t>133927</t>
  </si>
  <si>
    <t>133928</t>
  </si>
  <si>
    <t>133971</t>
  </si>
  <si>
    <t>133972</t>
  </si>
  <si>
    <t>133973</t>
  </si>
  <si>
    <t>133974</t>
  </si>
  <si>
    <t>133975</t>
  </si>
  <si>
    <t>134015</t>
  </si>
  <si>
    <t>134016</t>
  </si>
  <si>
    <t>134017</t>
  </si>
  <si>
    <t>134026</t>
  </si>
  <si>
    <t>134044</t>
  </si>
  <si>
    <t>134045</t>
  </si>
  <si>
    <t>134108</t>
  </si>
  <si>
    <t>134109</t>
  </si>
  <si>
    <t>134110</t>
  </si>
  <si>
    <t>134111</t>
  </si>
  <si>
    <t>134209</t>
  </si>
  <si>
    <t>134210</t>
  </si>
  <si>
    <t>134331</t>
  </si>
  <si>
    <t>134332</t>
  </si>
  <si>
    <t>134341</t>
  </si>
  <si>
    <t>134342</t>
  </si>
  <si>
    <t>134355</t>
  </si>
  <si>
    <t>134356</t>
  </si>
  <si>
    <t>134358</t>
  </si>
  <si>
    <t>134359</t>
  </si>
  <si>
    <t>134360</t>
  </si>
  <si>
    <t>134361</t>
  </si>
  <si>
    <t>134362</t>
  </si>
  <si>
    <t>134363</t>
  </si>
  <si>
    <t>134369</t>
  </si>
  <si>
    <t>134370</t>
  </si>
  <si>
    <t>134383</t>
  </si>
  <si>
    <t>134384</t>
  </si>
  <si>
    <t>134385</t>
  </si>
  <si>
    <t>134386</t>
  </si>
  <si>
    <t>134387</t>
  </si>
  <si>
    <t>134388</t>
  </si>
  <si>
    <t>134418</t>
  </si>
  <si>
    <t>134419</t>
  </si>
  <si>
    <t>134420</t>
  </si>
  <si>
    <t>134422</t>
  </si>
  <si>
    <t>134424</t>
  </si>
  <si>
    <t>134425</t>
  </si>
  <si>
    <t>134426</t>
  </si>
  <si>
    <t>134427</t>
  </si>
  <si>
    <t>134484</t>
  </si>
  <si>
    <t>134493</t>
  </si>
  <si>
    <t>134494</t>
  </si>
  <si>
    <t>134495</t>
  </si>
  <si>
    <t>134496</t>
  </si>
  <si>
    <t>134497</t>
  </si>
  <si>
    <t>134499</t>
  </si>
  <si>
    <t>134500</t>
  </si>
  <si>
    <t>134501</t>
  </si>
  <si>
    <t>134502</t>
  </si>
  <si>
    <t>134503</t>
  </si>
  <si>
    <t>134504</t>
  </si>
  <si>
    <t>134505</t>
  </si>
  <si>
    <t>134506</t>
  </si>
  <si>
    <t>134517</t>
  </si>
  <si>
    <t>134545</t>
  </si>
  <si>
    <t>134546</t>
  </si>
  <si>
    <t>134547</t>
  </si>
  <si>
    <t>134548</t>
  </si>
  <si>
    <t>134549</t>
  </si>
  <si>
    <t>134550</t>
  </si>
  <si>
    <t>134551</t>
  </si>
  <si>
    <t>134552</t>
  </si>
  <si>
    <t>134553</t>
  </si>
  <si>
    <t>134554</t>
  </si>
  <si>
    <t>134555</t>
  </si>
  <si>
    <t>134556</t>
  </si>
  <si>
    <t>134593</t>
  </si>
  <si>
    <t>134594</t>
  </si>
  <si>
    <t>134595</t>
  </si>
  <si>
    <t>134596</t>
  </si>
  <si>
    <t>134597</t>
  </si>
  <si>
    <t>134598</t>
  </si>
  <si>
    <t>134599</t>
  </si>
  <si>
    <t>134600</t>
  </si>
  <si>
    <t>134601</t>
  </si>
  <si>
    <t>134602</t>
  </si>
  <si>
    <t>134639</t>
  </si>
  <si>
    <t>134640</t>
  </si>
  <si>
    <t>134641</t>
  </si>
  <si>
    <t>134642</t>
  </si>
  <si>
    <t>134643</t>
  </si>
  <si>
    <t>134644</t>
  </si>
  <si>
    <t>134659</t>
  </si>
  <si>
    <t>134660</t>
  </si>
  <si>
    <t>134661</t>
  </si>
  <si>
    <t>134662</t>
  </si>
  <si>
    <t>134663</t>
  </si>
  <si>
    <t>134664</t>
  </si>
  <si>
    <t>134705</t>
  </si>
  <si>
    <t>134788</t>
  </si>
  <si>
    <t>134799</t>
  </si>
  <si>
    <t>134813</t>
  </si>
  <si>
    <t>134814</t>
  </si>
  <si>
    <t>134815</t>
  </si>
  <si>
    <t>134816</t>
  </si>
  <si>
    <t>134846</t>
  </si>
  <si>
    <t>134847</t>
  </si>
  <si>
    <t>134863</t>
  </si>
  <si>
    <t>134864</t>
  </si>
  <si>
    <t>134865</t>
  </si>
  <si>
    <t>134867</t>
  </si>
  <si>
    <t>134868</t>
  </si>
  <si>
    <t>134869</t>
  </si>
  <si>
    <t>134870</t>
  </si>
  <si>
    <t>134871</t>
  </si>
  <si>
    <t>134872</t>
  </si>
  <si>
    <t>134873</t>
  </si>
  <si>
    <t>134874</t>
  </si>
  <si>
    <t>134875</t>
  </si>
  <si>
    <t>134876</t>
  </si>
  <si>
    <t>134877</t>
  </si>
  <si>
    <t>134878</t>
  </si>
  <si>
    <t>134879</t>
  </si>
  <si>
    <t>134880</t>
  </si>
  <si>
    <t>134881</t>
  </si>
  <si>
    <t>134882</t>
  </si>
  <si>
    <t>134883</t>
  </si>
  <si>
    <t>134884</t>
  </si>
  <si>
    <t>134885</t>
  </si>
  <si>
    <t>134886</t>
  </si>
  <si>
    <t>134887</t>
  </si>
  <si>
    <t>134922</t>
  </si>
  <si>
    <t>134923</t>
  </si>
  <si>
    <t>134924</t>
  </si>
  <si>
    <t>134925</t>
  </si>
  <si>
    <t>134954</t>
  </si>
  <si>
    <t>134955</t>
  </si>
  <si>
    <t>134956</t>
  </si>
  <si>
    <t>134957</t>
  </si>
  <si>
    <t>134958</t>
  </si>
  <si>
    <t>134959</t>
  </si>
  <si>
    <t>134960</t>
  </si>
  <si>
    <t>134961</t>
  </si>
  <si>
    <t>134964</t>
  </si>
  <si>
    <t>134967</t>
  </si>
  <si>
    <t>134968</t>
  </si>
  <si>
    <t>134969</t>
  </si>
  <si>
    <t>134971</t>
  </si>
  <si>
    <t>134998</t>
  </si>
  <si>
    <t>135051</t>
  </si>
  <si>
    <t>135120</t>
  </si>
  <si>
    <t>135121</t>
  </si>
  <si>
    <t>135122</t>
  </si>
  <si>
    <t>135123</t>
  </si>
  <si>
    <t>135124</t>
  </si>
  <si>
    <t>135125</t>
  </si>
  <si>
    <t>135167</t>
  </si>
  <si>
    <t>135168</t>
  </si>
  <si>
    <t>135169</t>
  </si>
  <si>
    <t>135170</t>
  </si>
  <si>
    <t>135171</t>
  </si>
  <si>
    <t>135172</t>
  </si>
  <si>
    <t>135173</t>
  </si>
  <si>
    <t>135174</t>
  </si>
  <si>
    <t>135191</t>
  </si>
  <si>
    <t>135290</t>
  </si>
  <si>
    <t>135336</t>
  </si>
  <si>
    <t>135341</t>
  </si>
  <si>
    <t>135342</t>
  </si>
  <si>
    <t>135343</t>
  </si>
  <si>
    <t>135344</t>
  </si>
  <si>
    <t>135390</t>
  </si>
  <si>
    <t>135391</t>
  </si>
  <si>
    <t>135419</t>
  </si>
  <si>
    <t>135497</t>
  </si>
  <si>
    <t>135536</t>
  </si>
  <si>
    <t>135581</t>
  </si>
  <si>
    <t>135598</t>
  </si>
  <si>
    <t>135599</t>
  </si>
  <si>
    <t>135600</t>
  </si>
  <si>
    <t>135601</t>
  </si>
  <si>
    <t>135652</t>
  </si>
  <si>
    <t>135653</t>
  </si>
  <si>
    <t>135654</t>
  </si>
  <si>
    <t>135655</t>
  </si>
  <si>
    <t>135656</t>
  </si>
  <si>
    <t>135657</t>
  </si>
  <si>
    <t>135658</t>
  </si>
  <si>
    <t>135659</t>
  </si>
  <si>
    <t>135660</t>
  </si>
  <si>
    <t>135661</t>
  </si>
  <si>
    <t>135677</t>
  </si>
  <si>
    <t>135678</t>
  </si>
  <si>
    <t>135679</t>
  </si>
  <si>
    <t>135680</t>
  </si>
  <si>
    <t>135689</t>
  </si>
  <si>
    <t>135690</t>
  </si>
  <si>
    <t>135691</t>
  </si>
  <si>
    <t>135692</t>
  </si>
  <si>
    <t>135721</t>
  </si>
  <si>
    <t>135749</t>
  </si>
  <si>
    <t>135750</t>
  </si>
  <si>
    <t>135751</t>
  </si>
  <si>
    <t>135752</t>
  </si>
  <si>
    <t>135753</t>
  </si>
  <si>
    <t>135754</t>
  </si>
  <si>
    <t>135759</t>
  </si>
  <si>
    <t>135760</t>
  </si>
  <si>
    <t>135761</t>
  </si>
  <si>
    <t>135762</t>
  </si>
  <si>
    <t>135763</t>
  </si>
  <si>
    <t>135764</t>
  </si>
  <si>
    <t>135765</t>
  </si>
  <si>
    <t>135766</t>
  </si>
  <si>
    <t>135781</t>
  </si>
  <si>
    <t>135782</t>
  </si>
  <si>
    <t>135783</t>
  </si>
  <si>
    <t>135784</t>
  </si>
  <si>
    <t>135789</t>
  </si>
  <si>
    <t>135790</t>
  </si>
  <si>
    <t>135791</t>
  </si>
  <si>
    <t>135792</t>
  </si>
  <si>
    <t>135793</t>
  </si>
  <si>
    <t>135794</t>
  </si>
  <si>
    <t>135795</t>
  </si>
  <si>
    <t>135796</t>
  </si>
  <si>
    <t>135797</t>
  </si>
  <si>
    <t>135798</t>
  </si>
  <si>
    <t>135799</t>
  </si>
  <si>
    <t>135800</t>
  </si>
  <si>
    <t>135801</t>
  </si>
  <si>
    <t>135802</t>
  </si>
  <si>
    <t>135803</t>
  </si>
  <si>
    <t>135804</t>
  </si>
  <si>
    <t>135805</t>
  </si>
  <si>
    <t>135806</t>
  </si>
  <si>
    <t>135807</t>
  </si>
  <si>
    <t>135808</t>
  </si>
  <si>
    <t>135809</t>
  </si>
  <si>
    <t>135810</t>
  </si>
  <si>
    <t>135811</t>
  </si>
  <si>
    <t>135812</t>
  </si>
  <si>
    <t>135813</t>
  </si>
  <si>
    <t>135814</t>
  </si>
  <si>
    <t>135815</t>
  </si>
  <si>
    <t>135816</t>
  </si>
  <si>
    <t>135817</t>
  </si>
  <si>
    <t>135818</t>
  </si>
  <si>
    <t>135914</t>
  </si>
  <si>
    <t>135915</t>
  </si>
  <si>
    <t>135916</t>
  </si>
  <si>
    <t>135917</t>
  </si>
  <si>
    <t>135976</t>
  </si>
  <si>
    <t>135977</t>
  </si>
  <si>
    <t>135978</t>
  </si>
  <si>
    <t>135979</t>
  </si>
  <si>
    <t>135980</t>
  </si>
  <si>
    <t>135981</t>
  </si>
  <si>
    <t>135982</t>
  </si>
  <si>
    <t>135983</t>
  </si>
  <si>
    <t>136090</t>
  </si>
  <si>
    <t>136094</t>
  </si>
  <si>
    <t>136110</t>
  </si>
  <si>
    <t>136111</t>
  </si>
  <si>
    <t>136112</t>
  </si>
  <si>
    <t>136113</t>
  </si>
  <si>
    <t>136114</t>
  </si>
  <si>
    <t>136302</t>
  </si>
  <si>
    <t>136345</t>
  </si>
  <si>
    <t>136463</t>
  </si>
  <si>
    <t>136464</t>
  </si>
  <si>
    <t>136465</t>
  </si>
  <si>
    <t>136466</t>
  </si>
  <si>
    <t>136563</t>
  </si>
  <si>
    <t>136564</t>
  </si>
  <si>
    <t>136565</t>
  </si>
  <si>
    <t>136566</t>
  </si>
  <si>
    <t>136567</t>
  </si>
  <si>
    <t>136568</t>
  </si>
  <si>
    <t>136569</t>
  </si>
  <si>
    <t>136570</t>
  </si>
  <si>
    <t>138254</t>
  </si>
  <si>
    <t>138255</t>
  </si>
  <si>
    <t>138256</t>
  </si>
  <si>
    <t>138257</t>
  </si>
  <si>
    <t>138260</t>
  </si>
  <si>
    <t>138261</t>
  </si>
  <si>
    <t>138262</t>
  </si>
  <si>
    <t>138264</t>
  </si>
  <si>
    <t>138265</t>
  </si>
  <si>
    <t>138266</t>
  </si>
  <si>
    <t>138268</t>
  </si>
  <si>
    <t>138270</t>
  </si>
  <si>
    <t>138271</t>
  </si>
  <si>
    <t>138272</t>
  </si>
  <si>
    <t>138274</t>
  </si>
  <si>
    <t>138275</t>
  </si>
  <si>
    <t>138276</t>
  </si>
  <si>
    <t>138277</t>
  </si>
  <si>
    <t>138278</t>
  </si>
  <si>
    <t>138279</t>
  </si>
  <si>
    <t>138280</t>
  </si>
  <si>
    <t>138281</t>
  </si>
  <si>
    <t>138282</t>
  </si>
  <si>
    <t>138283</t>
  </si>
  <si>
    <t>138284</t>
  </si>
  <si>
    <t>138285</t>
  </si>
  <si>
    <t>138286</t>
  </si>
  <si>
    <t>138287</t>
  </si>
  <si>
    <t>138288</t>
  </si>
  <si>
    <t>138289</t>
  </si>
  <si>
    <t>138292</t>
  </si>
  <si>
    <t>138294</t>
  </si>
  <si>
    <t>138297</t>
  </si>
  <si>
    <t>138298</t>
  </si>
  <si>
    <t>138299</t>
  </si>
  <si>
    <t>138301</t>
  </si>
  <si>
    <t>138302</t>
  </si>
  <si>
    <t>138303</t>
  </si>
  <si>
    <t>138304</t>
  </si>
  <si>
    <t>138305</t>
  </si>
  <si>
    <t>138306</t>
  </si>
  <si>
    <t>138307</t>
  </si>
  <si>
    <t>138308</t>
  </si>
  <si>
    <t>138309</t>
  </si>
  <si>
    <t>138310</t>
  </si>
  <si>
    <t>138311</t>
  </si>
  <si>
    <t>138312</t>
  </si>
  <si>
    <t>138313</t>
  </si>
  <si>
    <t>138314</t>
  </si>
  <si>
    <t>138315</t>
  </si>
  <si>
    <t>138316</t>
  </si>
  <si>
    <t>138317</t>
  </si>
  <si>
    <t>138318</t>
  </si>
  <si>
    <t>138323</t>
  </si>
  <si>
    <t>138324</t>
  </si>
  <si>
    <t>138329</t>
  </si>
  <si>
    <t>138330</t>
  </si>
  <si>
    <t>138331</t>
  </si>
  <si>
    <t>138332</t>
  </si>
  <si>
    <t>138333</t>
  </si>
  <si>
    <t>138334</t>
  </si>
  <si>
    <t>138336</t>
  </si>
  <si>
    <t>138337</t>
  </si>
  <si>
    <t>138338</t>
  </si>
  <si>
    <t>138339</t>
  </si>
  <si>
    <t>138340</t>
  </si>
  <si>
    <t>138341</t>
  </si>
  <si>
    <t>138342</t>
  </si>
  <si>
    <t>138343</t>
  </si>
  <si>
    <t>138344</t>
  </si>
  <si>
    <t>138345</t>
  </si>
  <si>
    <t>138346</t>
  </si>
  <si>
    <t>138349</t>
  </si>
  <si>
    <t>138353</t>
  </si>
  <si>
    <t>138354</t>
  </si>
  <si>
    <t>138358</t>
  </si>
  <si>
    <t>138359</t>
  </si>
  <si>
    <t>138361</t>
  </si>
  <si>
    <t>138362</t>
  </si>
  <si>
    <t>138363</t>
  </si>
  <si>
    <t>138364</t>
  </si>
  <si>
    <t>138365</t>
  </si>
  <si>
    <t>138366</t>
  </si>
  <si>
    <t>138367</t>
  </si>
  <si>
    <t>138368</t>
  </si>
  <si>
    <t>138369</t>
  </si>
  <si>
    <t>138370</t>
  </si>
  <si>
    <t>138371</t>
  </si>
  <si>
    <t>138372</t>
  </si>
  <si>
    <t>138375</t>
  </si>
  <si>
    <t>138376</t>
  </si>
  <si>
    <t>138377</t>
  </si>
  <si>
    <t>138378</t>
  </si>
  <si>
    <t>138381</t>
  </si>
  <si>
    <t>138382</t>
  </si>
  <si>
    <t>138383</t>
  </si>
  <si>
    <t>138384</t>
  </si>
  <si>
    <t>138385</t>
  </si>
  <si>
    <t>138386</t>
  </si>
  <si>
    <t>138387</t>
  </si>
  <si>
    <t>138391</t>
  </si>
  <si>
    <t>138392</t>
  </si>
  <si>
    <t>138393</t>
  </si>
  <si>
    <t>138394</t>
  </si>
  <si>
    <t>138395</t>
  </si>
  <si>
    <t>138396</t>
  </si>
  <si>
    <t>138423</t>
  </si>
  <si>
    <t>138424</t>
  </si>
  <si>
    <t>138425</t>
  </si>
  <si>
    <t>138426</t>
  </si>
  <si>
    <t>138427</t>
  </si>
  <si>
    <t>138429</t>
  </si>
  <si>
    <t>138430</t>
  </si>
  <si>
    <t>138431</t>
  </si>
  <si>
    <t>138432</t>
  </si>
  <si>
    <t>138435</t>
  </si>
  <si>
    <t>138436</t>
  </si>
  <si>
    <t>138437</t>
  </si>
  <si>
    <t>138438</t>
  </si>
  <si>
    <t>138439</t>
  </si>
  <si>
    <t>138441</t>
  </si>
  <si>
    <t>138442</t>
  </si>
  <si>
    <t>138443</t>
  </si>
  <si>
    <t>138444</t>
  </si>
  <si>
    <t>138445</t>
  </si>
  <si>
    <t>138446</t>
  </si>
  <si>
    <t>138447</t>
  </si>
  <si>
    <t>138448</t>
  </si>
  <si>
    <t>138449</t>
  </si>
  <si>
    <t>138450</t>
  </si>
  <si>
    <t>138452</t>
  </si>
  <si>
    <t>138453</t>
  </si>
  <si>
    <t>138454</t>
  </si>
  <si>
    <t>138456</t>
  </si>
  <si>
    <t>138457</t>
  </si>
  <si>
    <t>138459</t>
  </si>
  <si>
    <t>138460</t>
  </si>
  <si>
    <t>138464</t>
  </si>
  <si>
    <t>138467</t>
  </si>
  <si>
    <t>138470</t>
  </si>
  <si>
    <t>138471</t>
  </si>
  <si>
    <t>138472</t>
  </si>
  <si>
    <t>138474</t>
  </si>
  <si>
    <t>138475</t>
  </si>
  <si>
    <t>138476</t>
  </si>
  <si>
    <t>138481</t>
  </si>
  <si>
    <t>138482</t>
  </si>
  <si>
    <t>138483</t>
  </si>
  <si>
    <t>138484</t>
  </si>
  <si>
    <t>138491</t>
  </si>
  <si>
    <t>138492</t>
  </si>
  <si>
    <t>138496</t>
  </si>
  <si>
    <t>138499</t>
  </si>
  <si>
    <t>138500</t>
  </si>
  <si>
    <t>138508</t>
  </si>
  <si>
    <t>138509</t>
  </si>
  <si>
    <t>138510</t>
  </si>
  <si>
    <t>138513</t>
  </si>
  <si>
    <t>138514</t>
  </si>
  <si>
    <t>138517</t>
  </si>
  <si>
    <t>138518</t>
  </si>
  <si>
    <t>138521</t>
  </si>
  <si>
    <t>138522</t>
  </si>
  <si>
    <t>138523</t>
  </si>
  <si>
    <t>138524</t>
  </si>
  <si>
    <t>138525</t>
  </si>
  <si>
    <t>138527</t>
  </si>
  <si>
    <t>138528</t>
  </si>
  <si>
    <t>138563</t>
  </si>
  <si>
    <t>138564</t>
  </si>
  <si>
    <t>138565</t>
  </si>
  <si>
    <t>138566</t>
  </si>
  <si>
    <t>138567</t>
  </si>
  <si>
    <t>138568</t>
  </si>
  <si>
    <t>138569</t>
  </si>
  <si>
    <t>138570</t>
  </si>
  <si>
    <t>138571</t>
  </si>
  <si>
    <t>138573</t>
  </si>
  <si>
    <t>138574</t>
  </si>
  <si>
    <t>138575</t>
  </si>
  <si>
    <t>138576</t>
  </si>
  <si>
    <t>138657</t>
  </si>
  <si>
    <t>138658</t>
  </si>
  <si>
    <t>138659</t>
  </si>
  <si>
    <t>138661</t>
  </si>
  <si>
    <t>138662</t>
  </si>
  <si>
    <t>138663</t>
  </si>
  <si>
    <t>138664</t>
  </si>
  <si>
    <t>138665</t>
  </si>
  <si>
    <t>138666</t>
  </si>
  <si>
    <t>138677</t>
  </si>
  <si>
    <t>138679</t>
  </si>
  <si>
    <t>138691</t>
  </si>
  <si>
    <t>138692</t>
  </si>
  <si>
    <t>138693</t>
  </si>
  <si>
    <t>138694</t>
  </si>
  <si>
    <t>138697</t>
  </si>
  <si>
    <t>138700</t>
  </si>
  <si>
    <t>138875</t>
  </si>
  <si>
    <t>138876</t>
  </si>
  <si>
    <t>138877</t>
  </si>
  <si>
    <t>138878</t>
  </si>
  <si>
    <t>138879</t>
  </si>
  <si>
    <t>138880</t>
  </si>
  <si>
    <t>138883</t>
  </si>
  <si>
    <t>138884</t>
  </si>
  <si>
    <t>138885</t>
  </si>
  <si>
    <t>138887</t>
  </si>
  <si>
    <t>138897</t>
  </si>
  <si>
    <t>138898</t>
  </si>
  <si>
    <t>138899</t>
  </si>
  <si>
    <t>138900</t>
  </si>
  <si>
    <t>138902</t>
  </si>
  <si>
    <t>138903</t>
  </si>
  <si>
    <t>138905</t>
  </si>
  <si>
    <t>138906</t>
  </si>
  <si>
    <t>138907</t>
  </si>
  <si>
    <t>138908</t>
  </si>
  <si>
    <t>139181</t>
  </si>
  <si>
    <t>139198</t>
  </si>
  <si>
    <t>139199</t>
  </si>
  <si>
    <t>139201</t>
  </si>
  <si>
    <t>139202</t>
  </si>
  <si>
    <t>139203</t>
  </si>
  <si>
    <t>139205</t>
  </si>
  <si>
    <t>139219</t>
  </si>
  <si>
    <t>139221</t>
  </si>
  <si>
    <t>139222</t>
  </si>
  <si>
    <t>139224</t>
  </si>
  <si>
    <t>139235</t>
  </si>
  <si>
    <t>139237</t>
  </si>
  <si>
    <t>139238</t>
  </si>
  <si>
    <t>139239</t>
  </si>
  <si>
    <t>139240</t>
  </si>
  <si>
    <t>139257</t>
  </si>
  <si>
    <t>139258</t>
  </si>
  <si>
    <t>139259</t>
  </si>
  <si>
    <t>139260</t>
  </si>
  <si>
    <t>139303</t>
  </si>
  <si>
    <t>139304</t>
  </si>
  <si>
    <t>139305</t>
  </si>
  <si>
    <t>139306</t>
  </si>
  <si>
    <t>139339</t>
  </si>
  <si>
    <t>139386</t>
  </si>
  <si>
    <t>139387</t>
  </si>
  <si>
    <t>139389</t>
  </si>
  <si>
    <t>139407</t>
  </si>
  <si>
    <t>139433</t>
  </si>
  <si>
    <t>139434</t>
  </si>
  <si>
    <t>139520</t>
  </si>
  <si>
    <t>139521</t>
  </si>
  <si>
    <t>139527</t>
  </si>
  <si>
    <t>139528</t>
  </si>
  <si>
    <t>139529</t>
  </si>
  <si>
    <t>139530</t>
  </si>
  <si>
    <t>139534</t>
  </si>
  <si>
    <t>139535</t>
  </si>
  <si>
    <t>139536</t>
  </si>
  <si>
    <t>139537</t>
  </si>
  <si>
    <t>139538</t>
  </si>
  <si>
    <t>139541</t>
  </si>
  <si>
    <t>139560</t>
  </si>
  <si>
    <t>139561</t>
  </si>
  <si>
    <t>139562</t>
  </si>
  <si>
    <t>139563</t>
  </si>
  <si>
    <t>139568</t>
  </si>
  <si>
    <t>139582</t>
  </si>
  <si>
    <t>139583</t>
  </si>
  <si>
    <t>139584</t>
  </si>
  <si>
    <t>139585</t>
  </si>
  <si>
    <t>139602</t>
  </si>
  <si>
    <t>139603</t>
  </si>
  <si>
    <t>139604</t>
  </si>
  <si>
    <t>139605</t>
  </si>
  <si>
    <t>139616</t>
  </si>
  <si>
    <t>139617</t>
  </si>
  <si>
    <t>139618</t>
  </si>
  <si>
    <t>139619</t>
  </si>
  <si>
    <t>139679</t>
  </si>
  <si>
    <t>139680</t>
  </si>
  <si>
    <t>139820</t>
  </si>
  <si>
    <t>139821</t>
  </si>
  <si>
    <t>139822</t>
  </si>
  <si>
    <t>139823</t>
  </si>
  <si>
    <t>139838</t>
  </si>
  <si>
    <t>139863</t>
  </si>
  <si>
    <t>139865</t>
  </si>
  <si>
    <t>139866</t>
  </si>
  <si>
    <t>139870</t>
  </si>
  <si>
    <t>139871</t>
  </si>
  <si>
    <t>139872</t>
  </si>
  <si>
    <t>139889</t>
  </si>
  <si>
    <t>139890</t>
  </si>
  <si>
    <t>140003</t>
  </si>
  <si>
    <t>140004</t>
  </si>
  <si>
    <t>140005</t>
  </si>
  <si>
    <t>140006</t>
  </si>
  <si>
    <t>140024</t>
  </si>
  <si>
    <t>(blank)</t>
  </si>
  <si>
    <t>Grand Total</t>
  </si>
  <si>
    <t>NAV (Rs)</t>
  </si>
  <si>
    <t>Sum of NAV (Rs)</t>
  </si>
  <si>
    <t>AMFI Symbol</t>
  </si>
  <si>
    <t>AMFI NAV</t>
  </si>
  <si>
    <t>Row Labels</t>
  </si>
  <si>
    <t>138360</t>
  </si>
  <si>
    <t>DSP Blackrock Micro Cap</t>
  </si>
  <si>
    <t>119744</t>
  </si>
  <si>
    <t>135498</t>
  </si>
  <si>
    <t>Units held</t>
  </si>
  <si>
    <t>138360;-;-;DHFL Pramerica Ultra Short Term Fund - Direct Plan - Annual Dividend;13.1169;13.1169;13.1169;17-Oct-2016</t>
  </si>
  <si>
    <t>124679;INF204KA1AI9;-;Reliance Interval Fund - II - Series 1 -Direct Plan -Growth Option;12.8420;12.8420;12.8420;17-Oct-2016</t>
  </si>
  <si>
    <t>124681;INF204KA1AJ7;INF204KA1AK5;Reliance Interval Fund - II - Series 1 -Dividend Option;10.0000;10.0000;10.0000;17-Oct-2016</t>
  </si>
  <si>
    <t>124678;INF204KA1AL3;-;Reliance Interval Fund - II - Series 1 -Growth Plan;12.8098;12.8098;12.8098;17-Oct-2016</t>
  </si>
  <si>
    <t>107699;INF769K01887;INF769K01929;Mirae Asset Savings Fund-Regular Plan- Quarterly Dividend;1000.3693;1000.3693;1000.3693;26-Jun-2012</t>
  </si>
  <si>
    <t>139782</t>
  </si>
  <si>
    <t>139781</t>
  </si>
  <si>
    <t>139780</t>
  </si>
  <si>
    <t>139783</t>
  </si>
  <si>
    <t>100291;INF174K01EK4;INF174K01EL2;Kotak Bond-Deposit-Dividend;13.6554;13.6554;13.6554;21-Oct-2016</t>
  </si>
  <si>
    <t>100292;INF174K01EJ6;-;Kotak Bond-Deposit-Growth;42.9354;42.9354;42.9354;21-Oct-2016</t>
  </si>
  <si>
    <t>133770;-;-;Kotak Coporate Bond Fund- Retail Plan-Growth Option;2034.9063;2034.9063;2034.9063;21-Oct-2016</t>
  </si>
  <si>
    <t>133772;INF178L01921;-;Kotak Corporate Bond Fund- Institutional Plan-Growth Option;2090.4924;2090.4924;2090.4924;21-Oct-2016</t>
  </si>
  <si>
    <t>133779;INF178L01855;-;Kotak Corporate Bond Fund- Retail Plan- Monthly Dividend Option;1040.0538;1040.0538;1040.0538;21-Oct-2016</t>
  </si>
  <si>
    <t>133771;INF178L01897;-;Kotak Corporate Bond Fund- Retail Plan- Weekly Dividend Option;1052.3061;1052.3061;1052.3061;21-Oct-2016</t>
  </si>
  <si>
    <t>133783;-;-;Kotak Corporate Bond Fund- Retail Plan-Daily Dividend Option;1052.6393;1052.6393;1052.6393;21-Oct-2016</t>
  </si>
  <si>
    <t>133776;INF178L01BU8;-;Kotak Corporate Bond Fund- Standard Plan-Daily Dividend Option;1052.7994;1052.7994;1052.7994;21-Oct-2016</t>
  </si>
  <si>
    <t>133786;-;INF178L01BT0 ;Kotak Corporate Bond Fund- Standard Plan-Weekly Dividend Option;1202.9939;1202.9939;1202.9939;21-Oct-2016</t>
  </si>
  <si>
    <t>102867;-;INF174K01EW9;Kotak Flexi-Debt - Regular Plan - Dividend;10.7268;10.7268;10.7268;21-Oct-2016</t>
  </si>
  <si>
    <t>102868;INF174K01EV1;-;Kotak Flexi-Debt - Regular Plan - Growth;25.1289;25.1289;25.1289;21-Oct-2016</t>
  </si>
  <si>
    <t>102869;INF174K01EZ2;INF174K01EY5;Kotak Flexi-Debt- Regular Plan - Daily Dividend;14.3817;14.3817;14.3817;21-Oct-2016</t>
  </si>
  <si>
    <t>108372;-;INF174K01EX7;Kotak Flexi Debt - Regular Plan- Weekly Dividend;10.035;10.035;10.035;21-Oct-2016</t>
  </si>
  <si>
    <t>133802;INF178L01160;-;Kotak Low Duration Fund-Retail Plan-Growth Option;1971.7193;1971.7193;1971.7193;21-Oct-2016</t>
  </si>
  <si>
    <t>133808;INF178L01186;-;Kotak Low Duration Fund-Retail Plan-Monthly Dividend Option;1020.796;1020.796;1020.796;21-Oct-2016</t>
  </si>
  <si>
    <t>133804;INF178L01194;-;Kotak Low Duration Fund-Retail Plan-Weekly Dividend Option;1021.1728;1021.1728;1021.1728;21-Oct-2016</t>
  </si>
  <si>
    <t>100830;INF174K01FZ9;-;Kotak Liquid-Institutional Plan  (Growth);3046.6062;3046.6062;3046.6062;21-Oct-2016</t>
  </si>
  <si>
    <t>100828;-;INF174K01FY2;Kotak Liquid-Regular (Dividend);1002.9403;1002.9403;1002.9403;21-Oct-2016</t>
  </si>
  <si>
    <t>100829;INF174K01NM1;-;Kotak Liquid-Regular (Growth);2893.5255;2893.5255;2893.5255;21-Oct-2016</t>
  </si>
  <si>
    <t>134498</t>
  </si>
  <si>
    <t>108697;INF194K01MD0;-;IDFC-Money Manager Fund-Treasury PlanPlan C-Growth;18.6807;18.6807;18.6807;26-Oct-2016</t>
  </si>
  <si>
    <t>124751;INF204KA1AM1;INF204KA1AN9;Reliance Interval Fund - II - Series 2 - Direct Plan - Dividend Plan - Dividend Option;10.0000;10.0000;10.0000;27-Oct-2016</t>
  </si>
  <si>
    <t>124749;INF204KA1AO7;-;Reliance Interval Fund - II - Series 2 - Direct Plan - Growth Plan - Growth Option;12.9862;12.9862;12.9862;27-Oct-2016</t>
  </si>
  <si>
    <t>124750;INF204KA1AP4;INF204KA1AQ2;Reliance Interval Fund - II - Series 2 - Dividend Plan - Dividend Option;10.0000;10.0000;10.0000;27-Oct-2016</t>
  </si>
  <si>
    <t>124748;INF204KA1AR0;-;Reliance Interval Fund - II - Series 2 - Growth Plan - Growth Option;12.7938;12.7938;12.7938;27-Oct-2016</t>
  </si>
  <si>
    <t>140079</t>
  </si>
  <si>
    <t>MF</t>
  </si>
  <si>
    <t>Profit</t>
  </si>
  <si>
    <t>Profit %</t>
  </si>
  <si>
    <t>139972</t>
  </si>
  <si>
    <t>139970</t>
  </si>
  <si>
    <t>139971</t>
  </si>
  <si>
    <t>139969</t>
  </si>
  <si>
    <t>ACC</t>
  </si>
  <si>
    <t>124755;INF204KA1AS8;INF204KA1AT6;Reliance Interval Fund - II - Series 3 - Direct Plan - Dividend Plan - Dividend Option;10.0000;10.0000;10.0000;01-Nov-2016</t>
  </si>
  <si>
    <t>124753;INF204KA1AU4;-;Reliance Interval Fund - II - Series 3 - Direct Plan - Growth Plan - Growth Option;12.8033;12.8033;12.8033;01-Nov-2016</t>
  </si>
  <si>
    <t>124754;INF204KA1AV2;INF204KA1AW0;Reliance Interval Fund - II - Series 3 - Dividend Plan - Dividend Option;10.0000;10.0000;10.0000;01-Nov-2016</t>
  </si>
  <si>
    <t>124752;INF204KA1AX8;-;Reliance Interval Fund - II - Series 3 - Growth Plan - Growth Option;12.7519;12.7519;12.7519;01-Nov-2016</t>
  </si>
  <si>
    <t>100301;INF174K01ER9;-;Kotak Bond Regular Plan Bonus Plan;30.696;30.696;30.696;21-Oct-2016</t>
  </si>
  <si>
    <t>119737;INF174K01JH9;-;Kotak Bond Regular Plan Bonus Plan - Direct;22.7736;22.5459;22.7736;06-Mar-2014</t>
  </si>
  <si>
    <t>133301;INF174K01YN6;-;Kotak Bond Regular Plan Direct HF dividend;40.4758;40.071;40.4758;27-Jul-2015</t>
  </si>
  <si>
    <t>105691;INF204K01DR6;INF204K01DS4;Reliance Interval Fund-Quarterly Interval Fund Serie-II-Institutional Plan -Dividend Option;10.0304;10.0304;10.0304;07-Nov-2016</t>
  </si>
  <si>
    <t>134998;INF789FA1T64;INF789FA1T72;UTI Bond Fund  - Half Yearly Div Option - Direct;11.0656;11.0656;0;04-Nov-2016</t>
  </si>
  <si>
    <t>140088</t>
  </si>
  <si>
    <t>140116</t>
  </si>
  <si>
    <t>112442;INF917K01BF2;-;L&amp;T Liquid Fund-Regular Cumulative;3025.2376;3025.2376;3025.2376;14-Nov-2016</t>
  </si>
  <si>
    <t>Britannia Industries</t>
  </si>
  <si>
    <t>Union Mutual Fund</t>
  </si>
  <si>
    <t>140135</t>
  </si>
  <si>
    <t>130945;INF109KA1H93;-;ICICI Prudential Money Market Fund -Bonus;118.0134;118.0134;118.0134;21-Nov-2016</t>
  </si>
  <si>
    <t>108254;-;INF336L01958;HSBC Income Fund - Short Term - Inst. Plus - Weekly Dividend;10.5458;10.5458;10.5458;28-Nov-2016</t>
  </si>
  <si>
    <t>140197</t>
  </si>
  <si>
    <t>140194</t>
  </si>
  <si>
    <t>140193</t>
  </si>
  <si>
    <t>140196</t>
  </si>
  <si>
    <t>140177</t>
  </si>
  <si>
    <t>140176</t>
  </si>
  <si>
    <t>140180</t>
  </si>
  <si>
    <t>140178</t>
  </si>
  <si>
    <t>140188</t>
  </si>
  <si>
    <t>140189</t>
  </si>
  <si>
    <t>140181</t>
  </si>
  <si>
    <t>140182</t>
  </si>
  <si>
    <t>140183</t>
  </si>
  <si>
    <t>140185</t>
  </si>
  <si>
    <t>128953;INF846K01NG6;-;Axis Banking &amp; PSU Debt Fund - Bonus Option;1289.4075;1289.4075;1289.4075;18-May-2015</t>
  </si>
  <si>
    <t>140361</t>
  </si>
  <si>
    <t>140357</t>
  </si>
  <si>
    <t>140360</t>
  </si>
  <si>
    <t>140362</t>
  </si>
  <si>
    <t>140359</t>
  </si>
  <si>
    <t>140240</t>
  </si>
  <si>
    <t>140241</t>
  </si>
  <si>
    <t>140239</t>
  </si>
  <si>
    <t>140238</t>
  </si>
  <si>
    <t>140256</t>
  </si>
  <si>
    <t>140255</t>
  </si>
  <si>
    <t>140327</t>
  </si>
  <si>
    <t>140328</t>
  </si>
  <si>
    <t>140296</t>
  </si>
  <si>
    <t>140295</t>
  </si>
  <si>
    <t>140243</t>
  </si>
  <si>
    <t>140242</t>
  </si>
  <si>
    <t>140274</t>
  </si>
  <si>
    <t>140273</t>
  </si>
  <si>
    <t>140298</t>
  </si>
  <si>
    <t>140310</t>
  </si>
  <si>
    <t>140301</t>
  </si>
  <si>
    <t>140297</t>
  </si>
  <si>
    <t>140307</t>
  </si>
  <si>
    <t>140303</t>
  </si>
  <si>
    <t>140354</t>
  </si>
  <si>
    <t>140353</t>
  </si>
  <si>
    <t>140356</t>
  </si>
  <si>
    <t>140355</t>
  </si>
  <si>
    <t>140174</t>
  </si>
  <si>
    <t>140175</t>
  </si>
  <si>
    <t>140173</t>
  </si>
  <si>
    <t>140172</t>
  </si>
  <si>
    <t>140350</t>
  </si>
  <si>
    <t>140348</t>
  </si>
  <si>
    <t>140347</t>
  </si>
  <si>
    <t>140352</t>
  </si>
  <si>
    <t>140349</t>
  </si>
  <si>
    <t>140351</t>
  </si>
  <si>
    <t>140227</t>
  </si>
  <si>
    <t>140228</t>
  </si>
  <si>
    <t>140226</t>
  </si>
  <si>
    <t>140225</t>
  </si>
  <si>
    <t>140286</t>
  </si>
  <si>
    <t>140293</t>
  </si>
  <si>
    <t>140290</t>
  </si>
  <si>
    <t>140284</t>
  </si>
  <si>
    <t>140283</t>
  </si>
  <si>
    <t>140292</t>
  </si>
  <si>
    <t>140289</t>
  </si>
  <si>
    <t>140235</t>
  </si>
  <si>
    <t>140237</t>
  </si>
  <si>
    <t>140231</t>
  </si>
  <si>
    <t>140230</t>
  </si>
  <si>
    <t>140232</t>
  </si>
  <si>
    <t>140229</t>
  </si>
  <si>
    <t>140334</t>
  </si>
  <si>
    <t>140333</t>
  </si>
  <si>
    <t>140346</t>
  </si>
  <si>
    <t>140337</t>
  </si>
  <si>
    <t>140344</t>
  </si>
  <si>
    <t>140336</t>
  </si>
  <si>
    <t>140345</t>
  </si>
  <si>
    <t>140343</t>
  </si>
  <si>
    <t>140251</t>
  </si>
  <si>
    <t>140252</t>
  </si>
  <si>
    <t>140248</t>
  </si>
  <si>
    <t>140246</t>
  </si>
  <si>
    <t>140244</t>
  </si>
  <si>
    <t>140247</t>
  </si>
  <si>
    <t>140245</t>
  </si>
  <si>
    <t>140222</t>
  </si>
  <si>
    <t>140220</t>
  </si>
  <si>
    <t>140219</t>
  </si>
  <si>
    <t>140200</t>
  </si>
  <si>
    <t>140201</t>
  </si>
  <si>
    <t>140204</t>
  </si>
  <si>
    <t>140202</t>
  </si>
  <si>
    <t>140208</t>
  </si>
  <si>
    <t>140214</t>
  </si>
  <si>
    <t>140207</t>
  </si>
  <si>
    <t>140206</t>
  </si>
  <si>
    <t>140209</t>
  </si>
  <si>
    <t>100723</t>
  </si>
  <si>
    <t>100724</t>
  </si>
  <si>
    <t>100725</t>
  </si>
  <si>
    <t>112076</t>
  </si>
  <si>
    <t>112077</t>
  </si>
  <si>
    <t>112635</t>
  </si>
  <si>
    <t>120299</t>
  </si>
  <si>
    <t>120772</t>
  </si>
  <si>
    <t>120793</t>
  </si>
  <si>
    <t>133387</t>
  </si>
  <si>
    <t>133484</t>
  </si>
  <si>
    <t>134763</t>
  </si>
  <si>
    <t>134972</t>
  </si>
  <si>
    <t>134973</t>
  </si>
  <si>
    <t>135371</t>
  </si>
  <si>
    <t>135606</t>
  </si>
  <si>
    <t>139236</t>
  </si>
  <si>
    <t>139646</t>
  </si>
  <si>
    <t>140023</t>
  </si>
  <si>
    <t>Market Value</t>
  </si>
  <si>
    <t xml:space="preserve"> Profit (%)</t>
  </si>
  <si>
    <t>139768</t>
  </si>
  <si>
    <t>138514;INF663L01IM1;INF663L01IN9;DHFL Pramerica Short Term Floating Rate Fund - Direct Plan-Monthly Dividend;10.7260;10.7260;10.7260;08-Dec-2016</t>
  </si>
  <si>
    <t>140414</t>
  </si>
  <si>
    <t>140413</t>
  </si>
  <si>
    <t>138300</t>
  </si>
  <si>
    <t>140437</t>
  </si>
  <si>
    <t>125112;INF955L01DB5;-;Baroda Pioneer Balance Fund - Plan A - Bonus Option;43.50;43.07;43.50;27-Dec-2016</t>
  </si>
  <si>
    <t>140387</t>
  </si>
  <si>
    <t>140385</t>
  </si>
  <si>
    <t>140386</t>
  </si>
  <si>
    <t>140388</t>
  </si>
  <si>
    <t>134965</t>
  </si>
  <si>
    <t>118330;INF903J01MD6;-;Sundaram Regular Savings Fund - Bonus Option;0.0000;0.0000;0.0000;26-Sep-2013</t>
  </si>
  <si>
    <t>119643;INF903J01RN4;-;Sundaram Regular Savings Fund - Direct Plan - Bonus  Option;0.0000;0.0000;0.0000;26-Sep-2013</t>
  </si>
  <si>
    <t>119642;INF903J01OG5;INF903J01OH3;Sundaram Regular Savings Fund - Half Yearly Dividend Option;0.0000;0.0000;0.0000;26-Sep-2013</t>
  </si>
  <si>
    <t>119641;INF903J01OI1;INF903J01OJ9;Sundaram Regular Savings Fund - Monthly Dividend Option;0.0000;0.0000;0.0000;26-Sep-2013</t>
  </si>
  <si>
    <t>138902;INF663L01GI3;INF663L01GJ1;DHFL Pramerica Credit Opportunites Fund - Direct Plan - Dividend;12.4976;12.3726;12.4976;02-Jan-2017</t>
  </si>
  <si>
    <t>134965;INF903J013Q7;-;Sundaram Income Plus - Direct Plan - Quarterly Dividend;11.7284;11.7284;11.7284;02-Jan-2017</t>
  </si>
  <si>
    <t>140383</t>
  </si>
  <si>
    <t>140382</t>
  </si>
  <si>
    <t>140384</t>
  </si>
  <si>
    <t>140381</t>
  </si>
  <si>
    <t>138482;INF223J01EP0;-;DHFL Pramerica Short Term Floating Rate Fund- Institiutional - Growth;16.9495;16.9495;16.9495;03-Jan-2017</t>
  </si>
  <si>
    <t>138525;INF223J01AV6;-;DHFL Pramerica Global Agribusiness Offshore Fund - Bonus;11.75;11.63;11.75;04-Jan-2017</t>
  </si>
  <si>
    <t>140504</t>
  </si>
  <si>
    <t>140448</t>
  </si>
  <si>
    <t>140449</t>
  </si>
  <si>
    <t>140453</t>
  </si>
  <si>
    <t>140451</t>
  </si>
  <si>
    <t>140450</t>
  </si>
  <si>
    <t>140452</t>
  </si>
  <si>
    <t>130898;INF109KA1C15;-;ICICI Prudential Equity Arbitrage Fund - Bonus;11.8080;11.7490;11.8080;17-Jan-2017</t>
  </si>
  <si>
    <t>106326;-;INF760K01DR7;Canara Robeco Treasury Advantage Fund - Institutional Plan- Daily Dividend Reinvestment Option;1240.7100;1240.7100;1240.7100;27-Jan-2017</t>
  </si>
  <si>
    <t>106330;INF760K01CN8;-;Canara Robeco Treasury Advantage Fund - Institutional Plan- Growth option;2597.5418;2597.5418;2597.5418;27-Jan-2017</t>
  </si>
  <si>
    <t>106325;-;INF760K01CP3;Canara Robeco Treasury Advantage Fund - Retail Plan- Daily Dividend Reinvestment Option;1240.7100;1240.7100;1240.7100;27-Jan-2017</t>
  </si>
  <si>
    <t>106329;INF760K01CR9;-;Canara Robeco Treasury Advantage Fund - Retail Plan- Growth Option;2526.1200;2526.1200;2526.1200;27-Jan-2017</t>
  </si>
  <si>
    <t>106324;INF760K01DQ9;INF760K01548;Canara Robeco Treasury Advantage Fund - Retail Plan- Income option;1738.5673;1738.5673;1738.5673;27-Jan-2017</t>
  </si>
  <si>
    <t>109361;-;INF760K01CS7;Canara Robeco Treasury Advantage Fund - Retail Plan- Monthly Div Reinvest;1241.0439;1241.0439;1241.0439;27-Jan-2017</t>
  </si>
  <si>
    <t>109359;-;INF760K01CT5;Canara Robeco Treasury Advantage Fund - Retail Plan- Weekly Div Reinvest;1241.0439;1241.0439;1241.0439;27-Jan-2017</t>
  </si>
  <si>
    <t>101363;-;INF760K01CC1;Canara Robeco Liquid- INSTITUTIONAL-Daily Dividend Reinvestment;1005.5000;1005.5000;1005.5000;27-Jan-2017</t>
  </si>
  <si>
    <t>101362;INF760K01CD9;-;Canara Robeco Liquid- INSTITUTIONAL-Growth;2853.2956;2853.2956;2853.2956;27-Jan-2017</t>
  </si>
  <si>
    <t>101364;-;INF760K01CF4;Canara Robeco Liquid-Retail-DRI;1007.0000;1007.0000;1007.0000;27-Jan-2017</t>
  </si>
  <si>
    <t>101365;INF760K01CH0;-;Canara Robeco Liquid-Retail-Growth;2769.6413;2769.6413;2769.6413;27-Jan-2017</t>
  </si>
  <si>
    <t>109347;-;INF760K01CI8;Canara Robeco Liquid-Retail-Monthly Div Reinvest;1005.8395;1005.8395;1005.8395;27-Jan-2017</t>
  </si>
  <si>
    <t>109356;-;INF760K01CJ6;Canara Robeco Liquid-Retail-Weekly Div Reinvest;1005.8396;1005.8396;1005.8396;27-Jan-2017</t>
  </si>
  <si>
    <t>140530</t>
  </si>
  <si>
    <t>Bombay Stock Exchange</t>
  </si>
  <si>
    <t>119796;-;INF917K01HL7;L&amp;T Banking and PSU Debt Fund - Direct Plan - Daily Dividend Option;13.9671;13.9671;13.9671;02-Feb-2017</t>
  </si>
  <si>
    <t>140458</t>
  </si>
  <si>
    <t>140459</t>
  </si>
  <si>
    <t>140461</t>
  </si>
  <si>
    <t>140460</t>
  </si>
  <si>
    <t>119138</t>
  </si>
  <si>
    <t>140442</t>
  </si>
  <si>
    <t>140444</t>
  </si>
  <si>
    <t>140446</t>
  </si>
  <si>
    <t>140447</t>
  </si>
  <si>
    <t>138696</t>
  </si>
  <si>
    <t>138695</t>
  </si>
  <si>
    <t>110384;INF109K01NZ9;INF109K01NY2;ICICI Prudential Interval Fund II Quarterly Interval Plan F - Dividend;10.1825;N.A.;N.A.;09-Feb-2017</t>
  </si>
  <si>
    <t>111546;INF109K01EM6;INF109K01AC5;ICICI Prudential Savings Fund Plan C - Weekly Dividend Option;101.3043;101.3043;101.3043;15-Feb-2017</t>
  </si>
  <si>
    <t>108752;INF194K01DP3;-;IDFC GSF - Investment Plan - Growth;33.01409138;33.01409138;33.01409138;17-Feb-2017</t>
  </si>
  <si>
    <t>108754;INF194K01DR9;INF194K01DQ1;IDFC GSF - Investment Plan - Half Yearly Dividend;11.94521025;11.94521025;11.94521025;17-Feb-2017</t>
  </si>
  <si>
    <t>108643;INF194K01DX7;INF194K01DW9;IDFC GSF - Investment Plan - Quarterly Dividend;14.38576854;14.38576854;14.38576854;17-Feb-2017</t>
  </si>
  <si>
    <t>108659;INF194K01ET3;-;IDFC GSF-Provident Fund-Inst Plan B-Growth;29.19688610;29.19688610;29.19688610;17-Feb-2017</t>
  </si>
  <si>
    <t>108660;INF194K01EY3;INF194K01EX5;IDFC GSF-Provident Fund-Inst Plan B-Quarterly Dividend;11.43367593;11.43367593;11.43367593;17-Feb-2017</t>
  </si>
  <si>
    <t>108645;INF194K01DU3;INF194K01DT5;IDFC GSF - Investment Plan - Annual Dividend;13.41600075;13.41600075;13.41600075;17-Feb-2017</t>
  </si>
  <si>
    <t>108844;INF194K01623;INF194K01631;IDFC Arbitrage Fund - Plan B - Dividend;14.86269632;14.86269632;14.86269632;17-Feb-2017</t>
  </si>
  <si>
    <t>108846;INF194K01615;-;IDFC Arbitrage Fund - Plan B - Growth;21.25167644;21.25167644;21.25167644;17-Feb-2017</t>
  </si>
  <si>
    <t>108993;INF194K01565;INF194K01573;IDFC Arbitrage Plus Fund -B-DIVIDEND;12.36084532;12.36084532;12.36084532;17-Feb-2017</t>
  </si>
  <si>
    <t>111864;INF194K01185;INF194K01193;IDFC Classic Equity Fund-Plan B- Dividend;14.49790104;14.49790104;14.49790104;17-Feb-2017</t>
  </si>
  <si>
    <t>111863;INF194K01177;-;IDFC Classic Equity Fund-Plan B- Growth;29.49102237;29.49102237;29.49102237;17-Feb-2017</t>
  </si>
  <si>
    <t>112068;INF194K01243;INF194K01250;IDFC Equity Fund -Plan B- Dividend;13.71899080;13.71899080;13.71899080;17-Feb-2017</t>
  </si>
  <si>
    <t>112069;INF194K01235;-;IDFC Equity Fund -Plan B-Growth;21.45998959;21.45998959;21.45998959;17-Feb-2017</t>
  </si>
  <si>
    <t>111866;INF194K01441;INF194K01458;IDFC Imperial Equity Fund-Plan B - Dividend;12.36902351;12.36902351;12.36902351;17-Feb-2017</t>
  </si>
  <si>
    <t>111865;INF194K01433;-;IDFC Imperial Equity Fund-Plan B - Growth;25.02172287;25.02172287;25.02172287;17-Feb-2017</t>
  </si>
  <si>
    <t>111861;INF194K01375;INF194K01383;IDFC Premier Equity Fund-Plan B - Dividend;26.12841142;26.12841142;26.12841142;17-Feb-2017</t>
  </si>
  <si>
    <t>111862;INF194K01425;-;IDFC Premier Equity Fund_Plan B - Growth;57.52899532;57.52899532;57.52899532;17-Feb-2017</t>
  </si>
  <si>
    <t>108625;INF194K01HM1;-;IDFC - SSIF - ST -Plan B - Growth;18.45488727;18.45488727;18.45488727;17-Feb-2017</t>
  </si>
  <si>
    <t>108759;INF194K01HO7;INF194K01HN9;IDFC - SSIF - ST -Plan B - Monthly Dividend;10.26315789;10.26315789;10.26315789;17-Feb-2017</t>
  </si>
  <si>
    <t>112366;INF194K01IJ5;INF194K01II7;IDFC - SSIF - Short Term- Plan F Dividend;11.01602858;11.01602858;11.01602858;17-Feb-2017</t>
  </si>
  <si>
    <t>112367;INF194K01IH9;-;IDFC - SSIF - Short Term- Plan F Growth;17.43617380;17.43617380;17.43617380;17-Feb-2017</t>
  </si>
  <si>
    <t>108716;INF194K01HR0;INF194K01HQ2;IDFC - SSIF - Short Term - Plan B - Fortnightly Dividend;14.25207048;14.25207048;14.25207048;17-Feb-2017</t>
  </si>
  <si>
    <t>108714;INF194K01HV2;INF194K01HU4;IDFC - SSIF - ST - Plan C  - Fortnightly Dividend;11.21885202;11.21885202;11.21885202;17-Feb-2017</t>
  </si>
  <si>
    <t>108717;INF194K01HT6;-;IDFC - SSIF - ST - Plan C  - Growth;18.70210837;18.70210837;18.70210837;17-Feb-2017</t>
  </si>
  <si>
    <t>108718;INF194K01HY6;INF194K01HX8;IDFC - SSIF - ST - Plan C  - Monthly Dividend;14.74155325;14.74155325;14.74155325;17-Feb-2017</t>
  </si>
  <si>
    <t>108719;INF194K01IA4;-;IDFC - SSIF - ST -Plan D - Growth;22.16392015;22.16392015;22.16392015;17-Feb-2017</t>
  </si>
  <si>
    <t>108720;INF194K01IF3;INF194K01IE6;IDFC - SSIF - ST -Plan D - Monthly Dividend;17.71169997;17.71169997;17.71169997;17-Feb-2017</t>
  </si>
  <si>
    <t>108715;INF194K01IC0;INF194K01IB2;IDFC - SSIF-ST-Plan D- Fortnightly Dividend;12.03375677;12.03375677;12.03375677;17-Feb-2017</t>
  </si>
  <si>
    <t>108786;INF194K01PZ6;-;IDFC Dynamic Bond Fund - Growth;32.93874685;32.93874685;32.93874685;17-Feb-2017</t>
  </si>
  <si>
    <t>108784;INF194K01QE9;INF194K01QD1;IDFC Dynamic Bond Fund - Annual Dividend;12.52005835;12.52005835;12.52005835;17-Feb-2017</t>
  </si>
  <si>
    <t>108554;INF194K01QB5;INF194K01QA7;IDFC Dynamic Bond Fund - Quarterly Dividend;12.18467214;12.18467214;12.18467214;17-Feb-2017</t>
  </si>
  <si>
    <t>109247;INF194K01NM9;INF194K01NL1;IDFC-Money Manager Fund-Investment Plan A-Weekly Div.;10.15575151;10.15575151;10.15575151;17-Feb-2017</t>
  </si>
  <si>
    <t>108734;INF194K01NA4;INF194K01MZ3;IDFC-Money Manager Fund-Investment Plan-Annual Div.;15.02451794;15.02451794;15.02451794;17-Feb-2017</t>
  </si>
  <si>
    <t>108732;INF194K01MY6;-;IDFC-Money Manager Fund-Investment Plan-Growth;24.65019577;24.65019577;24.65019577;17-Feb-2017</t>
  </si>
  <si>
    <t>108741;INF194K01NG1;INF194K01NF3;IDFC-Money Manager Fund-Investment Plan-Plan A-Daily Div.;10.14310000;10.14310000;10.14310000;17-Feb-2017</t>
  </si>
  <si>
    <t>108735;INF194K01NJ5;INF194K01NI7;IDFC-Money Manager Fund-Investment Plan-Plan A-Monthly Div.;10.15650887;10.15650887;10.15650887;17-Feb-2017</t>
  </si>
  <si>
    <t>108733;INF194K01ND8;INF194K01NC0;IDFC-Money Manager Fund-Investment Plan-Qtrly Div.;11.19826933;11.19826933;11.19826933;17-Feb-2017</t>
  </si>
  <si>
    <t>111922;INF194K01MN9;-;IDFC-Money Manager Fund-Treasury  Plan D-Growth;16.78555859;16.78555859;16.78555859;17-Feb-2017</t>
  </si>
  <si>
    <t>111923;INF194K01MP4;INF194K01MR0;IDFC-Money Manager Fund-Treasury Plan  D-Daily Dividend;10.09939997;10.09939997;10.09939997;17-Feb-2017</t>
  </si>
  <si>
    <t>108698;INF194K01MF5;INF194K01ME8;IDFC-Money Manager Fund-Treasury PlanPlan C-Daily Dividend;10.09940000;10.09940000;10.09940000;17-Feb-2017</t>
  </si>
  <si>
    <t>108676;INF194K01LT8;-;IDFC-Money Manager Fund-Treasury Plan-Plan B - Growth;25.65572883;25.65572883;25.65572883;17-Feb-2017</t>
  </si>
  <si>
    <t>108677;INF194K01LY8;INF194K01LX0;IDFC-Money Manager Fund-Treasury Plan-Plan B-Daily Div;10.09940000;10.09940000;10.09940000;17-Feb-2017</t>
  </si>
  <si>
    <t>108679;INF194K01LV4;INF194K01LU6;IDFC-Money Manager Fund-Treasury Plan-Plan B-Mon Div;13.29077613;13.29077613;13.29077613;17-Feb-2017</t>
  </si>
  <si>
    <t>108678;INF194K01MB4;INF194K01MA6;IDFC-Money Manager Fund-Treasury Plan-Plan B-Weekly Div;10.43156851;10.43156851;10.43156851;17-Feb-2017</t>
  </si>
  <si>
    <t>112364;INF194K01MU4;-;IDFC-Money Manager Fund-Treasury Plan-Plan F  Growth;17.18597989;17.18597989;17.18597989;17-Feb-2017</t>
  </si>
  <si>
    <t>111681;INF194K01KK9;-;IDFC SSIF - MT (Plan B)Inst- Growth Plan;17.74679287;17.74679287;17.74679287;17-Feb-2017</t>
  </si>
  <si>
    <t>111680;INF194K01KV6;INF194K01KU8;IDFC SSIF - MT (Plan B) Inst - Dividend;11.02982090;11.02982090;11.02982090;17-Feb-2017</t>
  </si>
  <si>
    <t>112396;INF194K01LH3;INF194K01LG5;IDFC Super Saver Income Fund- MT-Plan F Dividend;11.04819712;11.04819712;11.04819712;17-Feb-2017</t>
  </si>
  <si>
    <t>112397;INF194K01LF7;-;IDFC Super Saver Income Fund- MT-Plan F Growth;18.12286297;18.12286297;18.12286297;17-Feb-2017</t>
  </si>
  <si>
    <t>134355;INF903J016I7;-;Sundaram Banking &amp; PSU Debt Fund - Regular Annual Bonus;11.6319;11.6319;11.6319;17-Feb-2017</t>
  </si>
  <si>
    <t>108778;INF194K01UX1;-;IDFC Cash Fund-Paln A-Growth;2754.14997588;2754.14997588;2754.14997588;17-Feb-2017</t>
  </si>
  <si>
    <t>115486;INF194K01VF6;INF194K01VE9;IDFC Cash Fund-Paln A-Monthly;1003.00312460;1003.00312460;1003.00312460;17-Feb-2017</t>
  </si>
  <si>
    <t>108779;INF194K01VC3;INF194K01VB5;IDFC Cash Fund-Plan A-Dividend (Daily);1058.19000135;1058.19000135;1058.19000135;17-Feb-2017</t>
  </si>
  <si>
    <t>108607;INF194K01VI0;INF194K01VH2;IDFC Cash Fund - Plan A-Dividend (Weekly);1002.13111715;1002.13111715;1002.13111715;17-Feb-2017</t>
  </si>
  <si>
    <t>108781;INF194K01VK6;-;IDFC Cash Fund - Plan B (G) (Institutional Plan);2792.37692461;2792.37692461;2792.37692461;17-Feb-2017</t>
  </si>
  <si>
    <t>140613</t>
  </si>
  <si>
    <t>140617</t>
  </si>
  <si>
    <t>140619</t>
  </si>
  <si>
    <t>140618</t>
  </si>
  <si>
    <t>140614</t>
  </si>
  <si>
    <t>140620</t>
  </si>
  <si>
    <t>140616</t>
  </si>
  <si>
    <t>140615</t>
  </si>
  <si>
    <t>140079;NOTAPP;-;Taurus Liquid Fund - Unclaimed Redemption &amp; Dividend Plan;1002.0196;1002.0196;1002.0196;21-Feb-2017</t>
  </si>
  <si>
    <t>110556;INF109K01MH9;INF109K01MG1;ICICI Prudential Interval Fund III Quarterly Interval - Dividend;10.0061;N.A.;N.A.;22-Feb-2017</t>
  </si>
  <si>
    <t>140801</t>
  </si>
  <si>
    <t>140802</t>
  </si>
  <si>
    <t>140809</t>
  </si>
  <si>
    <t>140811</t>
  </si>
  <si>
    <t>140813</t>
  </si>
  <si>
    <t>140819</t>
  </si>
  <si>
    <t>140815</t>
  </si>
  <si>
    <t>140817</t>
  </si>
  <si>
    <t>134970</t>
  </si>
  <si>
    <t>130933;INF109KA1G94;-;ICICI Prudential Liquid Plan - Bonus;121.0704;121.0704;121.0704;08-Mar-2017</t>
  </si>
  <si>
    <t>140805</t>
  </si>
  <si>
    <t>140806</t>
  </si>
  <si>
    <t>140804</t>
  </si>
  <si>
    <t>140808</t>
  </si>
  <si>
    <t>140814</t>
  </si>
  <si>
    <t>140810</t>
  </si>
  <si>
    <t>140610</t>
  </si>
  <si>
    <t>140603</t>
  </si>
  <si>
    <t>140605</t>
  </si>
  <si>
    <t>140606</t>
  </si>
  <si>
    <t>140604</t>
  </si>
  <si>
    <t>140608</t>
  </si>
  <si>
    <t>140609</t>
  </si>
  <si>
    <t>140611</t>
  </si>
  <si>
    <t>140612</t>
  </si>
  <si>
    <t>140607</t>
  </si>
  <si>
    <t>140913</t>
  </si>
  <si>
    <t>140812</t>
  </si>
  <si>
    <t>140820</t>
  </si>
  <si>
    <t>130952;INF109KA1I01;-;ICICI Prudential Flexible Income Plan - Direct Plan Bonus;123.8923;123.8923;123.8923;15-Mar-2017</t>
  </si>
  <si>
    <t>121129;INF109K015G2;-;ICICI Prudential Interval Fund - Series VI - Annual Interval Plan - A - Cumulative;13.9619;N.A.;N.A.;15-Mar-2017</t>
  </si>
  <si>
    <t>121127;INF109K013G7;-;ICICI Prudential Interval Fund - Series VI - Annual Interval Plan - A - Direct Plan - Cumulative;13.9796;N.A.;N.A.;15-Mar-2017</t>
  </si>
  <si>
    <t>134363;INF903J017I5;-;Sundaram Banking &amp; PSU Debt Fund - Direct Growth;11.7065;11.7065;11.7065;17-Mar-2017</t>
  </si>
  <si>
    <t>134370;INF903J012J4;INF903J013J2;Sundaram Banking &amp; PSU Debt Fund - Direct Monthly Dividend;11.4008;11.4008;11.4008;17-Mar-2017</t>
  </si>
  <si>
    <t>134356;INF903J016H9;-;Sundaram Banking &amp; PSU Debt Fund - Regular Growth;11.6493;11.6493;11.6493;17-Mar-2017</t>
  </si>
  <si>
    <t>134359;INF903J018H5;INF903J012I6;Sundaram Banking &amp; PSU Debt Fund - Regular Monthly Dividend;11.1411;11.1411;11.1411;17-Mar-2017</t>
  </si>
  <si>
    <t>134360;INF903J017H7;INF903J011I8;Sundaram Banking &amp; PSU Debt Fund - Regular Weekly Dividend;10.1418;10.1418;10.1418;17-Mar-2017</t>
  </si>
  <si>
    <t>134362;INF903J019H3;INF903J013I4;Sundaram Banking &amp; PSU Debt Fund Regular Quarterly Dividend;11.0236;11.0236;11.0236;17-Mar-2017</t>
  </si>
  <si>
    <t>134358;-;INF903J010I0;SundaramBanking&amp;PSUDebtFund-RegularDailyDividendReinvestment;11.6582;11.6582;11.6582;17-Mar-2017</t>
  </si>
  <si>
    <t>120500;INF205K01RA9;INF205K01RB7;Invesco India Active Income Fund - Direct Plan - AnnualDividend;1692.5370;1692.5370;1692.5370;21-Mar-2017</t>
  </si>
  <si>
    <t>120499;INF205K01RD3;INF205K01RE1;Invesco India Active Income Fund - Direct Plan - Discretionary Dividend;1572.4236;1572.4236;1572.4236;21-Mar-2017</t>
  </si>
  <si>
    <t>120443;-;INF205K01KS6;Invesco India Bank Debt Fund - Direct Plan -  Daily Dividend Option;1003.7200;1003.7200;1003.7200;22-Mar-2017</t>
  </si>
  <si>
    <t>125343</t>
  </si>
  <si>
    <t>120647;INF109K01L51;-;ICICI Prudential Interval Fund II Quarterly Interval Plan C - Direct Plan -  Dividend;10.0016;N.A.;N.A.;23-Mar-2017</t>
  </si>
  <si>
    <t>119628;-;INF903J01PD9;SUNDARAM BANKING AND PSU DEBT FUND DIRECT PLAN WEEKLY DIVIDEND REINVESTMENT OPTION;10.5656;10.5656;10.5656;21-Apr-2015</t>
  </si>
  <si>
    <t>131512</t>
  </si>
  <si>
    <t>Short Term Capital Gain</t>
  </si>
  <si>
    <t>Short Term Capital Loss</t>
  </si>
  <si>
    <t>140770</t>
  </si>
  <si>
    <t>140769</t>
  </si>
  <si>
    <t>140772</t>
  </si>
  <si>
    <t>140771</t>
  </si>
  <si>
    <t>101985;INF277K01LO2;INF277K01LP9;Tata Liquid High Investment Plan - Monthly;0.0000;0.0000;0.0000;01-Apr-2017</t>
  </si>
  <si>
    <t>141159</t>
  </si>
  <si>
    <t>141161</t>
  </si>
  <si>
    <t>141162</t>
  </si>
  <si>
    <t>141160</t>
  </si>
  <si>
    <t>141071</t>
  </si>
  <si>
    <t>141070</t>
  </si>
  <si>
    <t>141062</t>
  </si>
  <si>
    <t>141063</t>
  </si>
  <si>
    <t>141064</t>
  </si>
  <si>
    <t>141072</t>
  </si>
  <si>
    <t>141069</t>
  </si>
  <si>
    <t>141068</t>
  </si>
  <si>
    <t>141061</t>
  </si>
  <si>
    <t>141060</t>
  </si>
  <si>
    <t>141065</t>
  </si>
  <si>
    <t>141066</t>
  </si>
  <si>
    <t>141067</t>
  </si>
  <si>
    <t>138463</t>
  </si>
  <si>
    <t>134421</t>
  </si>
  <si>
    <t>121701;INF204K01T57;-;Reliance Yearly Interval Fund - Series 5 - Direct Plan - Growth Plan - Growth Option;13.8817;13.8817;13.8817;07-Apr-2017</t>
  </si>
  <si>
    <t>121699;INF204K01T24;-;Reliance Yearly Interval Fund - Series 5 - Growth Plan - Growth Option;13.8388;13.8388;13.8388;07-Apr-2017</t>
  </si>
  <si>
    <t>128958;INF846K01NO0;-;Axis Regular Savings Fund - Bonus Option;13.2560;13.1234;13.2560;30-Jan-2015</t>
  </si>
  <si>
    <t>128961;INF846K01NQ5;-;Axis Treasury Advantage Fund - Direct Plan - Bonus Option;1847.5931;1847.5931;1847.5931;10-Apr-2017</t>
  </si>
  <si>
    <t>134963;INF903J011Q1;INF903J016Q0;Sundaram Income Plus - Direct Plan - Fortnightly Dividend;11.9684;11.9684;11.9684;11-Apr-2017</t>
  </si>
  <si>
    <t>141005</t>
  </si>
  <si>
    <t>141006</t>
  </si>
  <si>
    <t>141007</t>
  </si>
  <si>
    <t>141004</t>
  </si>
  <si>
    <t>134963</t>
  </si>
  <si>
    <t>104724;INF205K01HX2;-;Invesco India Ultra Short Term Fund - Regular - Bonus;2035.6443;2035.6443;2035.6443;13-Apr-2017</t>
  </si>
  <si>
    <t>125343;INF579M01639;INF579M01696;IIFL LIQUID FUND DIRECT PLAN  WEEKLY DIVIDEND;1005.9985;1005.9985;1005.9985;17-Apr-2017</t>
  </si>
  <si>
    <t>140465</t>
  </si>
  <si>
    <t>140816</t>
  </si>
  <si>
    <t>140463</t>
  </si>
  <si>
    <t>106253;INF204K01448;-;Reliance Equity Opportunities  Fund Institutional Plan Growth Plan Growth Option;21.9544;21.7349;21.9544;25-Apr-2017</t>
  </si>
  <si>
    <t>108363;INF336L01925;-;HSBC Income Fund - Short Term - Inst. Plus - Growth;16.0261;16.0261;16.0261;27-Apr-2017</t>
  </si>
  <si>
    <t>122314;INF192K01EV3;-;JM Floater Short Term Fund (Direct) - Bonus Option - Principal Units;24.7152;24.7152;24.7152;27-Apr-2017</t>
  </si>
  <si>
    <t>120414;-;INF192K01CF0;JM Floater Short Term Fund (Direct) - Daily Dividend Option;10.0891;10.0891;10.0891;27-Apr-2017</t>
  </si>
  <si>
    <t>120415;INF192K01CG8;-;JM Floater Short Term Fund (Direct) - Growth Option;24.6415;24.6415;24.6415;27-Apr-2017</t>
  </si>
  <si>
    <t>133413;INF192K01IT8;INF192K01IU6;JM Floater Short Term Fund (Direct) - Monthly Dividend Option;11.6172;11.6172;11.6172;27-Apr-2017</t>
  </si>
  <si>
    <t>133391;INF192K01IX0;-;JM Floater Short Term Fund - (Direct) - Half Yearly Bonus Option - Principal Units;24.7325;24.7325;24.7325;27-Apr-2017</t>
  </si>
  <si>
    <t>122322;INF192K01ET7;-;JM Floater Short Term Fund - Bonus Option - Principal Units;24.5880;24.5880;24.5880;27-Apr-2017</t>
  </si>
  <si>
    <t>101420;-;INF192K01767;JM Floater Short Term Fund - Daily Dividend Option;10.0883;10.0883;10.0883;27-Apr-2017</t>
  </si>
  <si>
    <t>101421;INF192K01775;-;JM Floater Short Term Fund - Growth Option;24.5068;24.5068;24.5068;27-Apr-2017</t>
  </si>
  <si>
    <t>133393;INF192K01IV4;-;JM Floater Short Term Fund - Half Yearly Bonus Option - Principal Units;24.5880;24.5880;24.5880;27-Apr-2017</t>
  </si>
  <si>
    <t>133392;INF192K01IR2;INF192K01IS0;JM Floater Short Term Fund - Monthly Dividend Option;11.7559;11.7559;11.7559;27-Apr-2017</t>
  </si>
  <si>
    <t>133415;INF192K01GT2;-;JM MIP Fund (Direct) - Bonus Option - Principal Units;25.9834;25.9834;25.9834;28-Apr-2017</t>
  </si>
  <si>
    <t>120442;INF192K01DI2;INF192K01DJ0;JM MIP Fund (Direct) - Dividend Option - Annual Dividend;20.9404;20.9404;20.9404;28-Apr-2017</t>
  </si>
  <si>
    <t>120441;INF192K01DG6;INF192K01DH4;JM MIP Fund (Direct) - Dividend Option - Quarterly Dividend;19.5151;19.5151;19.5151;28-Apr-2017</t>
  </si>
  <si>
    <t>120446;INF192K01DK8;-;JM MIP Fund (Direct) - Growth Option;25.7788;25.7788;25.7788;28-Apr-2017</t>
  </si>
  <si>
    <t>120440;INF192K01DE1;INF192K01DF8;JM MIP Fund (Direct)- Dividend Option - Monthly Dividend;12.6302;12.6302;12.6302;28-Apr-2017</t>
  </si>
  <si>
    <t>133416;INF192K01GR6;-;JM MIP Fund - Bonus Option - Principal Units;24.5085;24.5085;24.5085;28-Apr-2017</t>
  </si>
  <si>
    <t>102026;INF192K01AI8;INF192K01AJ6;JM MIP FUND-Annual Dividend;19.4034;19.4034;19.4034;28-Apr-2017</t>
  </si>
  <si>
    <t>102027;INF192K01AK4;-;JM MIP FUND-Growth;24.1503;24.1503;24.1503;28-Apr-2017</t>
  </si>
  <si>
    <t>102024;INF192K01AE7;INF192K01AF4;JM MIP FUND-Monthly Dividend;11.4362;11.4362;11.4362;28-Apr-2017</t>
  </si>
  <si>
    <t>102025;INF192K01AG2;INF192K01AH0;JM MIP FUND-Quarterly Dividend;18.1976;18.1976;18.1976;28-Apr-2017</t>
  </si>
  <si>
    <t>141208</t>
  </si>
  <si>
    <t>141209</t>
  </si>
  <si>
    <t>141207</t>
  </si>
  <si>
    <t>141210</t>
  </si>
  <si>
    <t>140023;INF789FA1M87;INF789FA1M95;UTI MMF - Instn Half Yearly Div Option - Direct;1050.7559;1050.7559;0;03-May-2017</t>
  </si>
  <si>
    <t>134417</t>
  </si>
  <si>
    <t>126652;INF789FB1US5;INF789FB1UT3;UTI FTIF Series XVII -VII (465 DAYS)) - Annual Div Option;10;0;0;04-May-2017</t>
  </si>
  <si>
    <t>126647;INF789FB1VA1;INF789FB1VB9;UTI FTIF Series XVII -VII (465 DAYS)- Quarterly Div Option - Direct;10;0;0;04-May-2017</t>
  </si>
  <si>
    <t>141375</t>
  </si>
  <si>
    <t>139204</t>
  </si>
  <si>
    <t>134970;INF903J016P2;-;Sundaram Income Plus - Regular Plan - Half Yearly Dividend;11.6526;11.6526;11.6526;08-May-2017</t>
  </si>
  <si>
    <t>119481;INF173K01HW4;INF173K01HX2;Principal Bank CD Fund - Direct Plan - Dividend Option-Monthly;1126.1022;1114.8412;1126.1022;19-May-2017</t>
  </si>
  <si>
    <t>119480;INF173K01HV6;-;Principal Bank CD Fund - Direct Plan - Growth Option;2130.3541;2109.0506;2130.3541;19-May-2017</t>
  </si>
  <si>
    <t>106891;INF173K01BE5;-;Principal Bank CD Fund - Growth Option;2090.5416;2069.6362;2090.5416;19-May-2017</t>
  </si>
  <si>
    <t>106892;INF173K01BF2;INF173K01BG0;Principal Bank CD Fund -Div Option-monthly;1124.9758;1113.7260;1124.9758;19-May-2017</t>
  </si>
  <si>
    <t>111441;-;INF044D01674;Taurus Ultra Short Term Bond Fund - Institutional Daily Div;895.2542;895.2542;895.2542;18-May-2017</t>
  </si>
  <si>
    <t>141223</t>
  </si>
  <si>
    <t>141226</t>
  </si>
  <si>
    <t>141225</t>
  </si>
  <si>
    <t>141224</t>
  </si>
  <si>
    <t>141249</t>
  </si>
  <si>
    <t>141248</t>
  </si>
  <si>
    <t>141250</t>
  </si>
  <si>
    <t>141247</t>
  </si>
  <si>
    <t>135418</t>
  </si>
  <si>
    <t>118488</t>
  </si>
  <si>
    <t>117868;-;INF194K01F55;IDFC   All Seasons Bond Fund-Regular Plan-Daily Dividend;11.0212;11.0212;11.0212;30-May-2017</t>
  </si>
  <si>
    <t>125137;INF955L01EA5;-;Baroda Pioneer Treasury Advantage Fund - Plan B (Direct) - Bonus Option;1947.0463;1947.0463;1947.0463;30-May-2017</t>
  </si>
  <si>
    <t>134427;INF789FA1K63;INF789FA1K71;UTI - Liquid Fund - Cash Plan - Instn Annual Div Option - Direct;1184.7105;1184.7105;1184.7105;31-May-2017</t>
  </si>
  <si>
    <t>139767</t>
  </si>
  <si>
    <t>128952;INF846K01NF8;-;Axis Banking &amp; PSU Debt Fund - Direct Plan - Bonus Option;1532.8272;1532.8272;1532.8272;14-Jun-2017</t>
  </si>
  <si>
    <t>122260;INF663L01BF0;-;DHFL Pramerica Dynamic Bond Fund-Bonus Option;1631.8015;1615.4835;1631.8015;21-Jun-2017</t>
  </si>
  <si>
    <t>141605</t>
  </si>
  <si>
    <t>122653;INF204K01V38;-;Reliance Yearly Interval Fund - Series 8 - Direct Plan - Growth Plan - Growth Option;13.7847;13.7847;13.7847;28-Jun-2017</t>
  </si>
  <si>
    <t>122655;INF204K01V12;INF204K01V20;Reliance Yearly Interval Fund - Series 8 - Dividend Plan - Dividend Option;10.0005;10.0005;10.0005;28-Jun-2017</t>
  </si>
  <si>
    <t>122652;INF204K01V04;-;Reliance Yearly Interval Fund - Series 8 - Growth Plan - Growth Option;13.7436;13.7436;13.7436;28-Jun-2017</t>
  </si>
  <si>
    <t>Central Depository Services Ltd</t>
  </si>
  <si>
    <t>CDSL</t>
  </si>
  <si>
    <t>141477</t>
  </si>
  <si>
    <t>141475</t>
  </si>
  <si>
    <t>141476</t>
  </si>
  <si>
    <t>141462</t>
  </si>
  <si>
    <t>105227;INF336L01BC0;INF336L01BB2;HSBC Dividend Yield Equity Fund - Dividend;20.3103;20.3103;20.3103;30-Jun-2017</t>
  </si>
  <si>
    <t>105228;INF336L01BD8;-;HSBC Dividend Yield Equity Fund - Growth;20.3103;20.3103;20.3103;30-Jun-2017</t>
  </si>
  <si>
    <t>120080;INF336L01EK7;INF336L01EL5;HSBC Dividend Yield Equity Fund-Dividend Direct;20.9669;20.9669;20.9669;30-Jun-2017</t>
  </si>
  <si>
    <t>120081;INF336L01EM3;-;HSBC Dividend Yield Equity Fund-Growth Direct;20.9669;20.9669;20.9669;30-Jun-2017</t>
  </si>
  <si>
    <t>139646;INF789FA1L47;INF789FA1L54;UTI MMF - Instn Quarterly Div Option;1012.2775;1012.2775;0;02-Jul-2017</t>
  </si>
  <si>
    <t>141606</t>
  </si>
  <si>
    <t>138357</t>
  </si>
  <si>
    <t>138296</t>
  </si>
  <si>
    <t>We are improving the way that stock quotes are delivered to MSN Money users. Unfortunately, this means we are no longer able to provide financial market information to you in this format.</t>
  </si>
  <si>
    <t xml:space="preserve">Terms of Use. © 2017 Microsoft Corporation and/or its suppliers. All rights reserved. </t>
  </si>
  <si>
    <t>Copyright © 2017 Microsoft. All rights reserved.</t>
  </si>
  <si>
    <t>122726;INF204K01V95;-;Reliance Yearly Interval Fund - Series 9 - Direct Plan - Growth Plan - Growth Option;13.7640;13.7640;13.7640;14-Jul-2017</t>
  </si>
  <si>
    <t>122727;INF204K01V79;INF204K01V87;Reliance Yearly Interval Fund - Series 9 - Dividend Plan - Dividend Option;10.0001;10.0001;10.0001;14-Jul-2017</t>
  </si>
  <si>
    <t>122729;INF204K01V61;-;Reliance Yearly Interval Fund - Series 9 - Growth Plan - Growth Option;13.7202;13.7202;13.7202;14-Jul-2017</t>
  </si>
  <si>
    <t>119663;INF903J01QV9;-;Sundaram Select Debt Short Term Asset Plan - Direct Plan - Quarterly Dividend Option;12.1213;12.1213;12.1213;18-Jul-2017</t>
  </si>
  <si>
    <t>141586</t>
  </si>
  <si>
    <t>141588</t>
  </si>
  <si>
    <t>141590</t>
  </si>
  <si>
    <t>141591</t>
  </si>
  <si>
    <t>141587</t>
  </si>
  <si>
    <t>141589</t>
  </si>
  <si>
    <t>141593</t>
  </si>
  <si>
    <t>141594</t>
  </si>
  <si>
    <t>141595</t>
  </si>
  <si>
    <t>141592</t>
  </si>
  <si>
    <t>101859;-;-;Tata Liquid High Investment Plan - Weekly;1147.6530;1147.6530;1147.6530;24-Jul-2017</t>
  </si>
  <si>
    <t>139236;-;-;UTI MMF - Instn Flexi Div Option;1022.8466;1022.8466;0;24-Jul-2017</t>
  </si>
  <si>
    <t>141702</t>
  </si>
  <si>
    <t>109718;INF204K01CD8;-;Reliance Gilt Securities Fund-Institutional Plan-P F Option-Automatic Capital Appreciation Payout Option;23.0785;23.0785;23.0785;31-Jul-2017</t>
  </si>
  <si>
    <t>107354;INF740K01193;INF740K01201;DSP BlackRock Technology.com   Fund - Regular Plan - Dividend;23.353;23.119;23.353;28-Jul-2017</t>
  </si>
  <si>
    <t>100090;INF740K01219;-;DSP BlackRock Technology.com   Fund - Regular Plan - Growth;50.203;49.701;50.203;28-Jul-2017</t>
  </si>
  <si>
    <t>119246;INF740K01PP7;INF740K01PQ5;DSP BlackRock Technology.com Fund - Direct Plan - Dividend;29.692;29.395;29.692;28-Jul-2017</t>
  </si>
  <si>
    <t>119245;INF740K01PO0;-;DSP BlackRock Technology.com Fund - Direct Plan - Growth;51.480;50.965;51.480;28-Jul-2017</t>
  </si>
  <si>
    <t>138357;-;-;DHFL Pramerica Ultra Short Term Fund - Direct Plan - Dividend;13.8661;13.8661;13.8661;31-Jul-2017</t>
  </si>
  <si>
    <t>141703</t>
  </si>
  <si>
    <t>135765;INF846K01WP8;-;Axis Children's Gift Fund - Lock in - Direct Dividend;12.2249;12.2249;12.2249;08-Aug-2017</t>
  </si>
  <si>
    <t>135762;INF846K01WO1;-;Axis Children's Gift Fund - Lock in - Direct Growth;12.2256;12.2256;12.2256;08-Aug-2017</t>
  </si>
  <si>
    <t>135760;INF846K01WK9;-;Axis Children's Gift Fund - Lock in - Dividend;11.9091;11.9091;11.9091;08-Aug-2017</t>
  </si>
  <si>
    <t>135759;INF846K01WJ1;-;Axis Children's Gift Fund - Lock in - Growth;11.9042;11.9042;11.9042;08-Aug-2017</t>
  </si>
  <si>
    <t>135763;INF846K01WS2;INF846K01WQ6;Axis Children's Gift Fund - without Lock in - Direct Dividend;12.2250;11.8583;12.2250;08-Aug-2017</t>
  </si>
  <si>
    <t>135764;INF846K01WR4;-;Axis Children's Gift Fund - without Lock in - Direct Growth;12.3011;11.9321;12.3011;08-Aug-2017</t>
  </si>
  <si>
    <t>135761;INF846K01WN3;INF846K01WL7;Axis Children's Gift Fund - without Lock in - Dividend;11.9081;11.5509;11.9081;08-Aug-2017</t>
  </si>
  <si>
    <t>135766;INF846K01WM5;-;Axis Children's Gift Fund - without Lock in - Growth;11.9028;11.5457;11.9028;08-Aug-2017</t>
  </si>
  <si>
    <t>120523;INF846K01ET8;INF846K01EU6;Axis Triple Advantage Fund - Direct Plan - Dividend Option;15.9096;15.7505;15.9096;08-Aug-2017</t>
  </si>
  <si>
    <t>120524;INF846K01EV4;-;Axis Triple Advantage Fund - Direct Plan - Growth Option;18.4766;18.2918;18.4766;08-Aug-2017</t>
  </si>
  <si>
    <t>113065;INF846K01776;INF846K01784;Axis Triple Advantage Fund - Dividend Option;14.3406;14.1972;14.3406;08-Aug-2017</t>
  </si>
  <si>
    <t>113064;INF846K01768;-;Axis Triple Advantage Fund - Growth Option;17.5827;17.4069;17.5827;08-Aug-2017</t>
  </si>
  <si>
    <t>101913;INF955L01682;INF955L01690;BARODA PIONEER BALANCE FUND - Plan A - Dividend Option;18.62;18.43;18.62;09-Aug-2017</t>
  </si>
  <si>
    <t>101912;INF955L01708;-;BARODA PIONEER BALANCE FUND - Plan A - Growth Option;53.68;53.14;53.68;09-Aug-2017</t>
  </si>
  <si>
    <t>119325;INF955L01922;-;BARODA PIONEER BALANCE FUND - Plan B (Direct) - Dividend Option;20.16;19.96;20.16;09-Aug-2017</t>
  </si>
  <si>
    <t>119326;INF955L01948;-;BARODA PIONEER BALANCE FUND - Plan B (Direct) - Growth Option;56.45;55.89;56.45;09-Aug-2017</t>
  </si>
  <si>
    <t>120518;INF209KA1LH3;INF209K01ZB2;Birla Sun Life Balanced '95 Fund - Direct Plan-Dividend;216.82;214.65;216.82;08-Aug-2017</t>
  </si>
  <si>
    <t>120517;INF209K01ZC0;-;Birla Sun Life Balanced '95 Fund - Direct Plan-Growth;766.67;759.00;766.67;08-Aug-2017</t>
  </si>
  <si>
    <t>103154;INF209K01BS7;INF209K01EE1;Birla Sun Life Balanced '95 Fund - Regular Plan-Dividend;151.95;150.43;151.95;08-Aug-2017</t>
  </si>
  <si>
    <t>103155;INF209K01BT5;-;Birla Sun Life Balanced '95 Fund - Regular Plan-Growth;732.32;725.00;732.32;08-Aug-2017</t>
  </si>
  <si>
    <t>131671;INF084M01DK3;INF084M01DL1;Birla Sun Life Balanced Advantage Fund - Direct Plan - Dividend Option;23.11;22.88;23.11;08-Aug-2017</t>
  </si>
  <si>
    <t>131670;INF084M01DJ5;-;Birla Sun Life Balanced Advantage Fund - Direct Plan - Growth Option;51.50;50.99;51.50;08-Aug-2017</t>
  </si>
  <si>
    <t>131665;INF084M01AC6;INF084M01AD4;Birla Sun Life Balanced Advantage Fund - Regular Plan - Dividend Option;22.27;22.05;22.27;08-Aug-2017</t>
  </si>
  <si>
    <t>131666;INF084M01AB8;-;Birla Sun Life Balanced Advantage Fund - Regular Plan - Growth Option;49.76;49.26;49.76;08-Aug-2017</t>
  </si>
  <si>
    <t>141005;INF251K01PB5;INF251K01PA7;BNP PARIBAS BALANCED FUND -DIRECT PLAN- DIVIDEND OPTION;10.4132;10.4132;10.4132;08-Aug-2017</t>
  </si>
  <si>
    <t>141006;INF251K01OZ7;-;BNP PARIBAS BALANCED FUND- DIRECT PLAN - GROWTH OPTION;10.5701;10.5701;10.5701;08-Aug-2017</t>
  </si>
  <si>
    <t>141007;INF251K01OY0;INF251K01OX2;BNP PARIBAS BALANCED FUND- REGULAR PLAN- DIVIDEND OPTION;10.3605;10.3605;10.3605;08-Aug-2017</t>
  </si>
  <si>
    <t>141004;INF251K01OW4;-;BNP PARIBAS BALANCED FUND- REGULAT PLAN -GROWTH OPTION;10.5141;10.5141;10.5141;08-Aug-2017</t>
  </si>
  <si>
    <t>127852;INF761K01BM0;INF761K01BN8;BOI AXA EQUITY DEBT REBALANCER FUND  DIRECT PLAN DIVIDEND;12.5082;12.5082;12.5082;08-Aug-2017</t>
  </si>
  <si>
    <t>127851;INF761K01BP3;INF761K01BQ1;BOI AXA EQUITY DEBT REBALANCER FUND  REGULAR PLAN DIVIDEND;11.0796;11.0796;11.0796;08-Aug-2017</t>
  </si>
  <si>
    <t>127850;INF761K01BO6;-;BOIAXAEQUITY DEBT REBALANCER FUND DIRECT PLAN  GROWTH;14.9710;14.9710;14.9710;08-Aug-2017</t>
  </si>
  <si>
    <t>127849;INF761K01BR9;-;BOIAXAEQUITY DEBT REBALANCER FUND REGULAR PLAN  GROWTH;14.7416;14.7416;14.7416;08-Aug-2017</t>
  </si>
  <si>
    <t>118272;INF760K01EZ8;-;Canara Robeco Balance - Direct Plan - Growth;144.5500;144.5500;144.5500;09-Aug-2017</t>
  </si>
  <si>
    <t>118271;INF760K01EX3;INF760K01EY1;Canara Robeco Balance - Direct Plan - Monthly Dividend;85.3400;85.3400;85.3400;09-Aug-2017</t>
  </si>
  <si>
    <t>106166;INF760K01050;-;Canara Robeco Balance - Regular Plan - Growth;140.4800;140.4800;140.4800;09-Aug-2017</t>
  </si>
  <si>
    <t>106167;INF760K01068;INF760K01076;Canara Robeco Balance - Regular Plan - Monthly Dividend;82.6500;82.6500;82.6500;09-Aug-2017</t>
  </si>
  <si>
    <t>119020;INF740K01NZ1;INF740K01OA2;DSP BlackRock Balanced Fund - Direct Plan - Dividend;38.767;38.379;38.767;08-Aug-2017</t>
  </si>
  <si>
    <t>119019;INF740K01NY4;-;DSP BlackRock Balanced Fund - Direct Plan - Growth;145.618;144.162;145.618;08-Aug-2017</t>
  </si>
  <si>
    <t>131086;INF740K010D5;INF740K011D3;DSP BlackRock Balanced Fund - Direct Plan - Quarterly Dividend;15.345;15.192;15.345;08-Aug-2017</t>
  </si>
  <si>
    <t>131087;INF740K018C0;INF740K019C8;DSP BlackRock Balanced Fund - Regular Plan - Quarterly Dividend;14.869;14.720;14.869;08-Aug-2017</t>
  </si>
  <si>
    <t>100081;INF740K01318;-;DSP BlackRock Balanced Fund- Regular Plan - Growth;140.605;139.199;140.605;08-Aug-2017</t>
  </si>
  <si>
    <t>100082;INF740K01326;INF740K01334;DSP BlackRock Balanced Fund- Regular Plan -Dividend;25.592;25.336;25.592;08-Aug-2017</t>
  </si>
  <si>
    <t>140361;INF843K01KS4;INF843K01KT2;Edelweiss Balanced Advantage Fund - Direct Plan - Dividend Option;11.8059;11.6878;11.8059;09-Aug-2017</t>
  </si>
  <si>
    <t>140357;INF843K01KQ8;-;Edelweiss Balanced Advantage Fund - Direct Plan - Growth Option;12.048;11.9275;12.048;09-Aug-2017</t>
  </si>
  <si>
    <t>140360;INF843K01KV8;-;Edelweiss Balanced Advantage Fund - Regular Plan - Bonus Option;11.6949;11.578;11.6949;09-Aug-2017</t>
  </si>
  <si>
    <t>140362;INF843K01KW6;INF843K01KX4;Edelweiss Balanced Advantage Fund - Regular Plan - Dividend Option;11.694;11.5771;11.694;09-Aug-2017</t>
  </si>
  <si>
    <t>140359;INF843K01KU0;-;Edelweiss Balanced Advantage Fund - Regular Plan - Growth Option;11.6959;11.5789;11.6959;09-Aug-2017</t>
  </si>
  <si>
    <t>101069;INF966L01242;INF966L01259;Escorts Balanced Fund-Dividend Option;18.3943;18.2104;18.3943;09-Aug-2017</t>
  </si>
  <si>
    <t>120818;INF966L01531;INF966L01549;Escorts Balanced Fund-Dividend Option-Direct Plan;18.5660;18.3803;18.5660;09-Aug-2017</t>
  </si>
  <si>
    <t>101070;INF966L01267;-;Escorts Balanced Fund-Growth Option;123.3015;122.0685;123.3015;09-Aug-2017</t>
  </si>
  <si>
    <t>120819;INF966L01556;-;Escorts Balanced Fund-Growth Option-Direct Plan;123.7925;122.5546;123.7925;09-Aug-2017</t>
  </si>
  <si>
    <t>118547;INF090I01GA2;INF090I01GB0;Franklin India BALANCED FUND - Direct - Dividend;23.8555;23.6169;23.8555;09-Aug-2017</t>
  </si>
  <si>
    <t>118546;INF090I01FZ1;-;Franklin India BALANCED FUND - Direct - Growth;116.2711;115.1084;116.2711;09-Aug-2017</t>
  </si>
  <si>
    <t>100549;INF090I01825;INF090I01833;Franklin India Balanced Fund-Dividend Plan;22.5424;22.3170;22.5424;09-Aug-2017</t>
  </si>
  <si>
    <t>100550;INF090I01817;-;Franklin India Balanced Fund-Growth Plan;110.8404;109.7320;110.8404;09-Aug-2017</t>
  </si>
  <si>
    <t>100121;INF179K01376;INF179K01384;HDFC Balanced Fund - Dividend Option;31.2880;30.9750;31.2880;09-Aug-2017</t>
  </si>
  <si>
    <t>100122;INF179K01392;-;HDFC Balanced Fund - Growth Option;142.2010;140.7790;142.2010;09-Aug-2017</t>
  </si>
  <si>
    <t>118932;INF179K01UX2;INF179K01UY0;HDFC Balanced Fund -Direct Plan - Dividend Option;34.0920;33.7510;34.0920;09-Aug-2017</t>
  </si>
  <si>
    <t>118933;INF179K01UZ7;-;HDFC Balanced Fund -Direct Plan - Growth Option;147.8540;146.3750;147.8540;09-Aug-2017</t>
  </si>
  <si>
    <t>100900;-;-;HDFC Children Gift Fund-Investment;108.1960;104.9500;108.1960;09-Aug-2017</t>
  </si>
  <si>
    <t>100899;-;-;HDFC Children Gift Fund-Savings;43.7681;42.4551;43.7681;09-Aug-2017</t>
  </si>
  <si>
    <t>119066;-;-;HDFC Childrens Gift Fund Investment Plan-Direct Plan;111.9540;108.5950;111.9540;09-Aug-2017</t>
  </si>
  <si>
    <t>119067;-;-;HDFC Childrens Gift Fund Savings Plan-Direct Plan;45.4855;44.1209;45.4855;09-Aug-2017</t>
  </si>
  <si>
    <t>101978;INF179K01AT2;INF179K01AU0;HDFC Prudence Fund - Dividend Option;32.0090;31.6890;32.0090;09-Aug-2017</t>
  </si>
  <si>
    <t>101977;INF179K01AV8;-;HDFC Prudence Fund - Growth Option;489.1340;484.2430;489.1340;09-Aug-2017</t>
  </si>
  <si>
    <t>118990;INF179K01YA2;INF179K01YB0;HDFC Prudence Fund -Direct Plan - Dividend Option;37.2450;36.8730;37.2450;09-Aug-2017</t>
  </si>
  <si>
    <t>118991;INF179K01YC8;-;HDFC Prudence Fund -Direct Plan - Growth Option;506.6120;501.5460;506.6120;09-Aug-2017</t>
  </si>
  <si>
    <t>136464;INF179KB1MH6;-;HDFC Retirement Savings Fund - Hybrid - Equity Plan - Direct Plan;15.3660;15.2120;15.3660;09-Aug-2017</t>
  </si>
  <si>
    <t>136463;INF179KB1MI4;-;HDFC Retirement Savings Fund - Hybrid - Equity Plan - Regular Plan;14.9880;14.8380;14.9880;09-Aug-2017</t>
  </si>
  <si>
    <t>120251;INF109K01Y07;-;ICICI Prudential Balanced Fund - Direct Plan -  Growth;127.78;126.50;127.78;08-Aug-2017</t>
  </si>
  <si>
    <t>131453;INF109KA1Y19;INF109KA1Y01;ICICI Prudential Balanced Fund - Direct Plan - Half Yearly Dividend;13.50;13.37;13.50;08-Aug-2017</t>
  </si>
  <si>
    <t>120252;INF109K01X81;INF109K01X99;ICICI Prudential Balanced Fund - Direct Plan - Monthly Dividend;30.78;30.47;30.78;08-Aug-2017</t>
  </si>
  <si>
    <t>136114;INF109KB1QM2;INF109KB1QL4;ICICI Prudential Balanced Fund - Direct Plan -Annual Dividend;14.15;14.01;14.15;08-Aug-2017</t>
  </si>
  <si>
    <t>100356;INF109K01480;-;ICICI Prudential Balanced Fund - Growth;121.65;120.43;121.65;08-Aug-2017</t>
  </si>
  <si>
    <t>131452;INF109KA1X93;INF109KA1X85;ICICI Prudential Balanced Fund - Half Yearly Dividend;13.12;12.99;13.12;08-Aug-2017</t>
  </si>
  <si>
    <t>100355;INF109K01DX5;INF109K01498;ICICI Prudential Balanced Fund - Monthly Dividend;25.05;24.80;25.05;08-Aug-2017</t>
  </si>
  <si>
    <t>136113;INF109KB1QK6;INF109KB1QJ8;ICICI Prudential Balanced Fund -Annual Dividend;13.84;13.70;13.84;08-Aug-2017</t>
  </si>
  <si>
    <t>139972;INF397L01IZ8;INF397L01JA9;IDBI Prudence Fund Dividend Direct;11.5575;11.4419;11.5575;09-Aug-2017</t>
  </si>
  <si>
    <t>139970;INF397L01JD3;INF397L01JE1;IDBI Prudence Fund Dividend Regular;11.3974;11.2834;11.3974;09-Aug-2017</t>
  </si>
  <si>
    <t>139971;INF397L01JC5;-;IDBI Prudence Fund Growth Direct;11.5575;11.4419;11.5575;09-Aug-2017</t>
  </si>
  <si>
    <t>139969;INF397L01JG6;-;IDBI Prudence Fund Growth Regular;11.3974;11.2834;11.3974;09-Aug-2017</t>
  </si>
  <si>
    <t>140383;INF194KA1U64;INF194KA1U72;IDFC Balanced Fund-Direct Plan-Dividend;11.0336;11.0336;11.0336;08-Aug-2017</t>
  </si>
  <si>
    <t>140382;INF194KA1U56;-;IDFC Balanced Fund-Direct Plan-Growth;11.4024;11.4024;11.4024;08-Aug-2017</t>
  </si>
  <si>
    <t>140384;INF194KA1U23;INF194KA1U31;IDFC Balanced Fund-Regular Plan-Dividend;10.9089;10.9089;10.9089;08-Aug-2017</t>
  </si>
  <si>
    <t>140381;INF194KA1U15;-;IDFC Balanced Fund-Regular Plan-Growth;11.2748;11.2748;11.2748;08-Aug-2017</t>
  </si>
  <si>
    <t>130904;INF192K01HB8;-;JM Balanced Fund (Direct) - Annual Bonus Option;45.8739;45.8739;45.8739;09-Aug-2017</t>
  </si>
  <si>
    <t>131477;INF192K01HJ1;INF192K01HK9;JM Balanced Fund (Direct) - Annual Dividend Option;32.7062;32.7062;32.7062;09-Aug-2017</t>
  </si>
  <si>
    <t>133401;INF192K01GP0;-;JM Balanced Fund (Direct) - Bonus Option - Principal Units;46.8636;46.8636;46.8636;09-Aug-2017</t>
  </si>
  <si>
    <t>120483;INF192K01BO4;INF192K01BP1;JM Balanced Fund (Direct) - Dividend Option;32.1888;32.1888;32.1888;09-Aug-2017</t>
  </si>
  <si>
    <t>120484;INF192K01BQ9;-;JM Balanced Fund (Direct) - Growth Option;45.8425;45.8425;45.8425;09-Aug-2017</t>
  </si>
  <si>
    <t>133409;INF192K01HV6;-;JM Balanced Fund (Direct) - Half Yearly Bonus Option - Principal Units;46.8636;46.8636;46.8636;09-Aug-2017</t>
  </si>
  <si>
    <t>133402;INF192K01HH5;INF192K01HI3;JM Balanced Fund (Direct) - Half Yearly Dividend Option;33.0451;33.0451;33.0451;09-Aug-2017</t>
  </si>
  <si>
    <t>133412;INF192K01HN3;INF192K01HO1;JM Balanced Fund (Direct) - Monthly Dividend Option;33.0451;33.0451;33.0451;09-Aug-2017</t>
  </si>
  <si>
    <t>133411;INF192K01HZ7;-;JM Balanced Fund (Direct) - Quarterly Bonus Option - Principal Units;46.8636;46.8636;46.8636;09-Aug-2017</t>
  </si>
  <si>
    <t>133406;INF192K01HR4;INF192K01HS2;JM Balanced Fund (Direct) - Quarterly Dividend Option;17.5866;17.5866;17.5866;09-Aug-2017</t>
  </si>
  <si>
    <t>133407;INF192K01GZ9;-;JM Balanced Fund - Annual Bonus Option;44.7818;44.7818;44.7818;09-Aug-2017</t>
  </si>
  <si>
    <t>131476;INF192K01HF9;INF192K01HG7;JM Balanced Fund - Annual Dividend Option;31.9263;31.9263;31.9263;09-Aug-2017</t>
  </si>
  <si>
    <t>133400;INF192K01GN5;-;JM Balanced Fund - Bonus Option - Principal Units;44.7818;44.7818;44.7818;09-Aug-2017</t>
  </si>
  <si>
    <t>133403;INF192K01HT0;-;JM Balanced Fund - Half Yearly Bonus Option - Principal Units;44.7818;44.7818;44.7818;09-Aug-2017</t>
  </si>
  <si>
    <t>133408;INF192K01HD4;INF192K01HE2;JM Balanced Fund - Half Yearly Dividend Option;31.9241;31.9241;31.9241;09-Aug-2017</t>
  </si>
  <si>
    <t>133404;INF192K01HL7;INF192K01HM5;JM Balanced Fund - Monthly Dividend Option;31.6719;31.6719;31.6719;09-Aug-2017</t>
  </si>
  <si>
    <t>133410;INF192K01HX2;-;JM Balanced Fund - Quarterly Bonus Option - Principal Units;44.7818;44.7818;44.7818;09-Aug-2017</t>
  </si>
  <si>
    <t>133405;INF192K01HP8;INF192K01HQ6;JM Balanced Fund - Quarterly Dividend Option;11.3661;11.3661;11.3661;09-Aug-2017</t>
  </si>
  <si>
    <t>100220;INF192K01528;INF192K01536;JM Balanced Fund-Dividend;12.1970;12.1970;12.1970;09-Aug-2017</t>
  </si>
  <si>
    <t>100221;INF192K01544;-;JM Balanced Fund-Growth;43.6074;43.6074;43.6074;09-Aug-2017</t>
  </si>
  <si>
    <t>100286;INF174K01443;INF174K01450;Kotak Balance;16.896;16.727;16.896;08-Aug-2017</t>
  </si>
  <si>
    <t>133035;INF174K01F00;-;Kotak Balance - Direct Growth;24.746;24.499;24.746;08-Aug-2017</t>
  </si>
  <si>
    <t>119767;INF174K01LL7;-;Kotak Balance - Dividend - Direct;18.122;17.941;18.122;08-Aug-2017</t>
  </si>
  <si>
    <t>133036;INF174K01E92;-;Kotak Balance - Growth;23.428;23.194;23.428;08-Aug-2017</t>
  </si>
  <si>
    <t>120260;INF767K01EC2;INF767K01EE8;LIC MF Balanced Fund-Direct Plan-Dividend;15.3505;15.1970;15.3505;08-Aug-2017</t>
  </si>
  <si>
    <t>120261;INF767K01ED0;-;LIC MF Balanced Fund-Direct Plan-Growth;96.4702;95.5055;96.4702;08-Aug-2017</t>
  </si>
  <si>
    <t>100323;INF767K01030;-;LIC MF Balanced Fund-Regular Plan-Growth;93.2533;92.3208;93.2533;08-Aug-2017</t>
  </si>
  <si>
    <t>100321;INF767K01022;INF767K01014;LICMF Balanced Fund-Regular Plan-Dividend;14.8392;14.6908;14.8392;08-Aug-2017</t>
  </si>
  <si>
    <t>119484;INF173K01FE6;-;Principal Balanced Fund- Direct Plan - Growth Option;71.44;70.73;71.44;09-Aug-2017</t>
  </si>
  <si>
    <t>101266;INF173K01CI4;INF173K01CJ2;Principal Balanced Fund- Monthly Dividend;27.80;27.52;27.80;09-Aug-2017</t>
  </si>
  <si>
    <t>119485;INF173K01FB2;INF173K01FC0;Principal Balanced Fund-Direct Plan - Monthly Dividend Option;31.25;30.94;31.25;09-Aug-2017</t>
  </si>
  <si>
    <t>101265;INF173K01CL8;-;Principal Balanced Fund-Growth;68.62;67.93;68.62;09-Aug-2017</t>
  </si>
  <si>
    <t>118794;INF204K01B08;-;Reliance Regular Savings Fund - Balanced Option  - Direct Plan Growth Plan;55.2945;54.7416;55.2945;08-Aug-2017</t>
  </si>
  <si>
    <t>122766;INF204K011R2;INF204K012R0;Reliance Regular Savings Fund - Balanced Option - Direct Plan - Quarterly Dividend Plan;16.1243;15.9631;16.1243;08-Aug-2017</t>
  </si>
  <si>
    <t>118793;INF204K01B16;INF204K01B24;Reliance Regular Savings Fund - Balanced Option - Direct Plan Dividend Plan;22.6008;22.3748;22.6008;08-Aug-2017</t>
  </si>
  <si>
    <t>112937;INF204K01FX9;INF204K01FY7;Reliance Regular Savings Fund - Balanced Option - Dividend Plan;18.3473;18.1638;18.3473;08-Aug-2017</t>
  </si>
  <si>
    <t>112936;INF204K01FW1;-;Reliance Regular Savings Fund - Balanced Option - Growth Plan;52.6625;52.1359;52.6625;08-Aug-2017</t>
  </si>
  <si>
    <t>122765;INF204K013R8;INF204K014R6;Reliance Regular Savings Fund - Balanced Option - Quarterly Dividend Plan;15.9141;15.7550;15.9141;08-Aug-2017</t>
  </si>
  <si>
    <t>139679;INF204KB1BE5;INF204KB1BD7;Reliance Regular Savings Fund- Balanced Option- Direct Plan-Monthly Dividend Plan;11.7473;11.6298;11.7473;08-Aug-2017</t>
  </si>
  <si>
    <t>139680;INF204KB1BG0;INF204KB1BF2;Reliance Regular Savings Fund- Balanced Option- Monthly Dividend Plan;11.5634;11.4478;11.5634;08-Aug-2017</t>
  </si>
  <si>
    <t>119604;INF200K01RW4;INF200K01RX2;SBI Magnum Balanced Fund - DIRECT PLAN - Dividend;41.5859;41.1700;41.5859;08-Aug-2017</t>
  </si>
  <si>
    <t>101551;INF200K01115;INF200K01123;SBI Magnum Balanced Fund - REGULAR PLAN - Dividend;28.9181;28.6289;28.9181;08-Aug-2017</t>
  </si>
  <si>
    <t>119609;INF200K01RY0;-;SBI Magnum Balanced Fund - DIRECT PLAN - Growth;123.5768;122.3410;123.5768;08-Aug-2017</t>
  </si>
  <si>
    <t>102885;INF200K01107;-;SBI Magnum Balanced Fund - REGULAR PLAN -Growth;118.5519;117.3664;118.5519;08-Aug-2017</t>
  </si>
  <si>
    <t>100617;INF903J01744;-;Sundaram Balanced Fund - Appreciation Option;79.7419;78.9445;79.7419;08-Aug-2017</t>
  </si>
  <si>
    <t>119542;INF903J01MP0;-;Sundaram Balanced Fund - Direct Plan - Growth Option;81.6475;80.8310;81.6475;08-Aug-2017</t>
  </si>
  <si>
    <t>119545;INF903J01MN5;INF903J01MO3;Sundaram Balanced Fund - Direct Plan - Dividend Option;15.9882;15.8283;15.9882;08-Aug-2017</t>
  </si>
  <si>
    <t>101472;INF903J01728;INF903J01736;Sundaram Balanced Fund - Dividend Option;15.5305;15.3752;15.5305;08-Aug-2017</t>
  </si>
  <si>
    <t>119053;INF277K01MN2;-;Tata Balanced Fund -Direct Plan- Growth;207.1696;205.0979;207.1696;09-Aug-2017</t>
  </si>
  <si>
    <t>119057;INF277K01MO0;INF277K01MP7;Tata Balanced Fund -Direct Plan- Monthly Dividend option;71.0395;70.3291;71.0395;09-Aug-2017</t>
  </si>
  <si>
    <t>119058;INF277K01ML6;INF277K01MM4;Tata Balanced Fund -Direct Plan-Dividend Option;81.4067;80.5926;81.4067;09-Aug-2017</t>
  </si>
  <si>
    <t>101222;INF277K01DB6;INF277K01295;Tata Balanced Fund Regular Plan - Dividend Option;78.5700;77.7843;78.5700;09-Aug-2017</t>
  </si>
  <si>
    <t>100414;INF277K01303;-;Tata Balanced Fund Regular Plan - Growth;201.2719;199.2592;201.2719;09-Aug-2017</t>
  </si>
  <si>
    <t>113134;INF277K01CS2;INF277K01CW4;Tata Balanced Fund Regular Plan- Monthly Dividend Option;68.5939;67.9080;68.5939;09-Aug-2017</t>
  </si>
  <si>
    <t>101491;INF277K01AJ5;-;Tata Young Citizen [After 7 years] Regular Plan;25.2900;25.0371;25.2900;09-Aug-2017</t>
  </si>
  <si>
    <t>101490;-;-;Tata Young Citizen Fund [&gt;3 years upto 7 years] Regular Plan;25.2900;24.7842;25.2900;09-Aug-2017</t>
  </si>
  <si>
    <t>101489;-;-;Tata Young Citizen Fund [Upto 3 years] Regular Plan;25.2900;24.5313;25.2900;09-Aug-2017</t>
  </si>
  <si>
    <t>119299;-;-;Tata Young Citizens' Fund [&gt; 3 years upto 7 years]-Direct Plan Growth;26.5266;25.9961;26.5266;09-Aug-2017</t>
  </si>
  <si>
    <t>119296;-;-;Tata Young Citizens' Fund [Upto 3 years]-Direct Plan Growth;26.5266;25.7308;26.5266;09-Aug-2017</t>
  </si>
  <si>
    <t>119312;INF277K01QW4;-;Tata Young Citizens' Fund-(After 7 years)-Direct Plan  Growth;26.5266;26.2613;26.5266;09-Aug-2017</t>
  </si>
  <si>
    <t>119328;INF582M01948;INF582M01930;Union Asset Allocation Fund - Moderate Plan - Direct Plan - Dividend Option;12.9013;12.8368;12.9013;09-Aug-2017</t>
  </si>
  <si>
    <t>119327;INF582M01922;-;Union Asset Allocation Fund - Moderate Plan - Direct Plan - Growth Option;14.9369;14.8622;14.9369;09-Aug-2017</t>
  </si>
  <si>
    <t>117394;INF582M01484;INF582M01476;Union Asset Allocation Fund - Moderate Plan - Dividend Option;12.4603;12.3980;12.4603;09-Aug-2017</t>
  </si>
  <si>
    <t>117393;INF582M01468;-;Union Asset Allocation Fund - Moderate Plan - Growth Option;14.4913;14.4188;14.4913;09-Aug-2017</t>
  </si>
  <si>
    <t>100684;INF789F01323;-;UTI - Balanced Fund-Growth;161.3973;161.3973;161.3973;08-Aug-2017</t>
  </si>
  <si>
    <t>120674;INF789F01SK9;-;UTI - Balanced Fund-Growth - Direct;164.4724;164.4724;164.4724;08-Aug-2017</t>
  </si>
  <si>
    <t>100685;INF789F01307;INF789F01315;UTI - Balanced Fund-Income;30.9569;30.9569;30.9569;08-Aug-2017</t>
  </si>
  <si>
    <t>120673;INF789F01SI3;INF789F01SJ1;UTI - Balanced Fund-Income - Direct;31.6606;31.6606;31.6606;08-Aug-2017</t>
  </si>
  <si>
    <t>120502;INF846K01EX0;INF846K01EY8;Axis Long Term Equity Fund - Direct Plan - Dividend option;34.6008;34.6008;34.6008;08-Aug-2017</t>
  </si>
  <si>
    <t>120503;INF846K01EW2;-;Axis Long Term Equity Fund - Direct Plan - Growth Option;40.6150;40.6150;40.6150;08-Aug-2017</t>
  </si>
  <si>
    <t>112322;INF846K01149;INF846K01156;Axis Long Term Equity Fund - Dividend;22.5111;22.5111;22.5111;08-Aug-2017</t>
  </si>
  <si>
    <t>112323;INF846K01131;-;Axis Long Term Equity Fund - Growth;38.4787;38.4787;38.4787;08-Aug-2017</t>
  </si>
  <si>
    <t>100068;INF955L01641;-;BARODA PIONEER ELSS 96 - Plan A - Dividend Payout Option;32.31;32.31;32.31;09-Aug-2017</t>
  </si>
  <si>
    <t>119339;INF955L01914;-;BARODA PIONEER ELSS 96 - Plan B (Direct) - Dividend Payout Option;37.70;37.70;37.70;09-Aug-2017</t>
  </si>
  <si>
    <t>125111;INF955L01DA7;-;Baroda Pioneer ELSS 96 - Plan B (Direct)- Bonus Option;47.32;47.32;47.32;09-Aug-2017</t>
  </si>
  <si>
    <t>125110;INF955L01CZ6;-;Baroda Pioneer ELSS 96 Fund - Plan A- Bonus Option;44.77;44.77;44.77;09-Aug-2017</t>
  </si>
  <si>
    <t>134044;INF955L01GD4;-;Baroda Pioneer ELSS 96 Plan A -Growth Option;44.77;44.77;44.77;09-Aug-2017</t>
  </si>
  <si>
    <t>134045;INF955L01GE2;-;Baroda Pioneer ELSS 96 Plan B(Direct) -Growth Option;47.32;47.32;47.32;09-Aug-2017</t>
  </si>
  <si>
    <t>119660;INF209K01Q14;INF209K01VW7;Birla Sun Life Tax Plan - Direct Plan - Dividend Option;122.43;122.43;122.43;08-Aug-2017</t>
  </si>
  <si>
    <t>119661;INF209K01VV9;-;Birla Sun Life Tax Plan - Direct Plan - Growth Option;37.19;37.19;37.19;08-Aug-2017</t>
  </si>
  <si>
    <t>100067;INF209K01330;INF209K01CM8;Birla Sun Life Tax Plan - Regular Plan - Dividend Option;85.54;85.54;85.54;08-Aug-2017</t>
  </si>
  <si>
    <t>104331;INF209K01348;-;Birla Sun Life Tax Plan - Regular Plan - Growth Option;35.53;35.53;35.53;08-Aug-2017</t>
  </si>
  <si>
    <t>107745;INF209K01108;-;Birla Sun Life Relief 96 - Growth Option;28.35;28.35;28.35;08-Aug-2017</t>
  </si>
  <si>
    <t>119543;INF209K01P23;INF209K01UM0;Birla Sun Life Tax Relief 96 - Dividend - Direct Plan;203.21;203.21;203.21;08-Aug-2017</t>
  </si>
  <si>
    <t>103164;INF209K01090;INF209K01CB1;Birla Sun Life Tax Relief 96 - Dividend Option;160.09;160.09;160.09;08-Aug-2017</t>
  </si>
  <si>
    <t>119544;INF209K01UN8;-;Birla Sun Life Tax Relief 96 - Growth - Direct Plan;29.46;29.46;29.46;08-Aug-2017</t>
  </si>
  <si>
    <t>131741;INF084M01BX0;-;Birla Sun Life Tax Savings Fund - Direct Plan - Bonus Option;67.01;67.01;67.01;08-Aug-2017</t>
  </si>
  <si>
    <t>131740;INF084M01BV4;INF084M01BW2;Birla Sun Life Tax Savings Fund - Direct Plan - Dividend Option;30.93;30.93;30.93;08-Aug-2017</t>
  </si>
  <si>
    <t>131739;INF084M01BU6;-;Birla Sun Life Tax Savings Fund - Direct Plan - Growth Option;66.87;66.87;66.87;08-Aug-2017</t>
  </si>
  <si>
    <t>131738;INF084M01333;-;Birla Sun Life Tax Savings Fund - Regular Plan - Bonus Option;65.20;65.20;65.20;08-Aug-2017</t>
  </si>
  <si>
    <t>131737;INF084M01317;INF084M01325;Birla Sun Life Tax Savings Fund - Regular Plan - Dividend Option;30.22;30.22;30.22;08-Aug-2017</t>
  </si>
  <si>
    <t>131736;INF084M01309;-;Birla Sun Life Tax Savings Fund - Regular Plan - Growth Option;65.11;65.11;65.11;08-Aug-2017</t>
  </si>
  <si>
    <t>120146;INF251K01HH9;INF251K01HG1;BNP Paribas Long Term Equity Fund - Direct Plan - Dividend Option;17.8750;17.8750;17.8750;08-Aug-2017</t>
  </si>
  <si>
    <t>120147;INF251K01HF3;-;BNP Paribas Long Term Equity Fund - Direct Plan - Growth Option;37.0800;37.0800;37.0800;08-Aug-2017</t>
  </si>
  <si>
    <t>113463;INF251K01985;-;BNP Paribas Long Term Equity Fund - Growth Option;36.2000;36.2000;36.2000;08-Aug-2017</t>
  </si>
  <si>
    <t>113464;INF251K01AA9;INF251K01993;BNP Paribas Long Term Equity Fund-Dividend Option;17.7620;17.7620;17.7620;08-Aug-2017</t>
  </si>
  <si>
    <t>119352;INF761K01876;INF761K01868;BOI AXA Tax Advantage Fund-Direct Plan-Dividend;26.64;26.64;26.64;08-Aug-2017</t>
  </si>
  <si>
    <t>111711;INF761K01132;INF761K01140;BOI AXA Tax Advantage Fund-ECO Plan-Dividend;15.51;15.51;0.00;08-Aug-2017</t>
  </si>
  <si>
    <t>111709;INF761K01157;-;BOI AXA Tax Advantage Fund-ECO Plan-Growth;50.48;50.48;0.00;08-Aug-2017</t>
  </si>
  <si>
    <t>111710;INF761K01181;-;BOI AXA Tax Advantage Fund-Regular Plan- Growth;48.46;48.46;48.46;08-Aug-2017</t>
  </si>
  <si>
    <t>111708;INF761K01165;INF761K01173;BOI AXA Tax Advantage Fund-Regular Plan-Dividend;15.48;15.48;15.48;08-Aug-2017</t>
  </si>
  <si>
    <t>119351;INF761K01884;-;OI AXA Tax Advantage Fund-Direct Plan- Growth;51.58;51.58;51.58;08-Aug-2017</t>
  </si>
  <si>
    <t>118286;INF760K01EJ2;INF760K01EK0;Canara Robeco Equity Taxsaver - Direct Plan - Dividend Option;37.8200;37.8200;37.8200;09-Aug-2017</t>
  </si>
  <si>
    <t>118285;INF760K01EL8;-;Canara Robeco Equity Taxsaver - Direct Plan - Growth Option;56.6500;56.6500;56.6500;09-Aug-2017</t>
  </si>
  <si>
    <t>100593;INF760K01084;INF760K01092;Canara Robeco Equity Taxsaver - Regular Plan - Dividend;25.5200;25.5200;25.5200;09-Aug-2017</t>
  </si>
  <si>
    <t>111722;INF760K01100;-;Canara Robeco Equity Taxsaver - Regular Plan - Growth;55.3100;55.3100;55.3100;09-Aug-2017</t>
  </si>
  <si>
    <t>135600;INF663L01FO3;-;DHFL Pramerica Long Term Equity Fund - Direct Plan - Dividend Option;12.4;12.4;12.4;09-Aug-2017</t>
  </si>
  <si>
    <t>135601;INF663L01FN5;-;DHFL Pramerica Long Term Equity Fund - Direct Plan - Growth Option;13.36;13.36;13.36;09-Aug-2017</t>
  </si>
  <si>
    <t>135599;INF663L01FR6;-;DHFL Pramerica Long Term Equity Fund - Regular Plan - Dividend Option;12.21;12.21;12.21;09-Aug-2017</t>
  </si>
  <si>
    <t>135598;INF663L01FQ8;-;DHFL Pramerica Long Term Equity Fund - Regular Plan - Growth Option;13.17;13.17;13.17;09-Aug-2017</t>
  </si>
  <si>
    <t>138393;INF223J01887;-;DHFL Pramerica Tax Plan - Bonus;18.28;18.28;18.28;09-Aug-2017</t>
  </si>
  <si>
    <t>138396;INF223J01PD2;-;DHFL Pramerica Tax Plan - Direct Plan - Bonus;18.94;18.94;18.94;09-Aug-2017</t>
  </si>
  <si>
    <t>138395;INF223J01QY6;-;DHFL Pramerica Tax Plan - Direct Plan - Dividend;27.76;27.76;27.76;09-Aug-2017</t>
  </si>
  <si>
    <t>138394;INF223J01RA4;-;DHFL Pramerica Tax Plan - Direct Plan - Growth;30.43;30.43;30.43;09-Aug-2017</t>
  </si>
  <si>
    <t>138392;INF223J01333;-;DHFL Pramerica Tax Plan-DIVIDEND;23.76;23.76;23.76;09-Aug-2017</t>
  </si>
  <si>
    <t>138391;INF223J01358;-;DHFL Pramerica Tax Plan-GROWTH;28.76;28.76;28.76;09-Aug-2017</t>
  </si>
  <si>
    <t>119241;INF740K01OL9;INF740K01OM7;DSP BlackRock Tax Saver Fund - Direct Plan - Dividend;32.856;32.856;32.856;08-Aug-2017</t>
  </si>
  <si>
    <t>119242;INF740K01OK1;-;DSP BlackRock Tax Saver Fund - Direct Plan - Growth;46.024;46.024;46.024;08-Aug-2017</t>
  </si>
  <si>
    <t>104773;INF740K01169;INF740K01177;DSP BlackRock Tax Saver Fund - Regular Plan - Dividend;17.584;17.584;17.584;08-Aug-2017</t>
  </si>
  <si>
    <t>104772;INF740K01185;-;DSP BlackRock Tax Saver Fund - Regular Plan - Growth;44.749;44.749;44.749;08-Aug-2017</t>
  </si>
  <si>
    <t>118619;INF754K01BX2;INF754K01BY0;EDELWEISS ELSS FUND - Direct Plan-Dividend Option;21.23;21.23;21.23;09-Aug-2017</t>
  </si>
  <si>
    <t>118620;INF754K01CA8;-;EDELWEISS ELSS FUND - Direct Plan-Growth Option;45.28;45.28;45.28;09-Aug-2017</t>
  </si>
  <si>
    <t>111639;INF754K01525;INF754K01541;EDELWEISS ELSS FUND - Regular Plan - Dividend Option;17.56;17.56;17.56;09-Aug-2017</t>
  </si>
  <si>
    <t>111638;INF754K01517;-;EDELWEISS ELSS FUND - Regular Plan - Growth Option;43.54;43.54;43.54;09-Aug-2017</t>
  </si>
  <si>
    <t>140240;INF843K01AS5;INF843K01AT3;Edelweiss Tax Advantage Fund - Direct Plan - Dividend Option;29.424;29.424;29.424;09-Aug-2017</t>
  </si>
  <si>
    <t>140241;INF843K01AR7;-;Edelweiss Tax Advantage Fund - Direct Plan - Growth Option;39.35;39.35;39.35;09-Aug-2017</t>
  </si>
  <si>
    <t>140239;INF843K01112;INF843K01120;Edelweiss Tax Advantage Fund - Regular Plan - Dividend Option;28.28;28.28;28.28;09-Aug-2017</t>
  </si>
  <si>
    <t>140238;INF843K01104;-;Edelweiss Tax Advantage Fund - Regular Plan - Growth Option;37.515;37.515;37.515;09-Aug-2017</t>
  </si>
  <si>
    <t>100174;INF966L01119;INF966L01127;Escorts Tax Plan-Dividend;14.7693;14.7693;14.7693;09-Aug-2017</t>
  </si>
  <si>
    <t>120846;INF966L01960;-;Escorts Tax Plan-Dividend Option-Direct Plan;14.4346;14.4346;14.4346;09-Aug-2017</t>
  </si>
  <si>
    <t>100175;INF966L01135;-;Escorts Tax Plan-Growth;87.5206;87.5206;87.5206;09-Aug-2017</t>
  </si>
  <si>
    <t>120847;INF966L01986;-;Escorts Tax Plan-Growth Option-Direct Plan;88.2806;88.2806;88.2806;09-Aug-2017</t>
  </si>
  <si>
    <t>118541;INF090I01JT6;INF090I01JU4;Franklin India TAXSHIELD - Direct - Dividend;47.7208;47.7208;47.7208;09-Aug-2017</t>
  </si>
  <si>
    <t>118540;INF090I01JS8;-;Franklin India TAXSHIELD - Direct - Growth;544.5442;544.5442;544.5442;09-Aug-2017</t>
  </si>
  <si>
    <t>100525;INF090I01783;INF090I01791;Franklin India Taxshield-Dividend;45.5947;45.5947;45.5947;09-Aug-2017</t>
  </si>
  <si>
    <t>100526;INF090I01775;-;Franklin India Taxshield-Growth;523.9809;523.9809;523.9809;09-Aug-2017</t>
  </si>
  <si>
    <t>100997;INF179K01970;INF179K01988;HDFC  Long Term Advantage Fund - Dividend Option;42.9140;42.9140;42.9140;09-Aug-2017</t>
  </si>
  <si>
    <t>100998;INF179K01996;-;HDFC  Long Term Advantage Fund - Growth Option;319.2810;319.2810;319.2810;09-Aug-2017</t>
  </si>
  <si>
    <t>118928;INF179K01WV2;INF179K01WW0;HDFC Long Term Advantage Fund -Direct Plan - Dividend Option;45.1440;45.1440;45.1440;09-Aug-2017</t>
  </si>
  <si>
    <t>118929;INF179K01WX8;-;HDFC Long Term Advantage Fund -Direct Plan - Growth Option;327.8130;327.8130;327.8130;09-Aug-2017</t>
  </si>
  <si>
    <t>119059;INF179K01YQ8;INF179K01YR6;HDFC TaxSaver -Direct Plan - Dividend Option;67.3220;67.3220;67.3220;09-Aug-2017</t>
  </si>
  <si>
    <t>119060;INF179K01YS4;-;HDFC TaxSaver -Direct Plan - Growth Option;516.1190;516.1190;516.1190;09-Aug-2017</t>
  </si>
  <si>
    <t>101980;INF179K01AZ9;INF179K01BA0;HDFC TaxSaver-Dividend Plan;64.9800;64.9800;64.9800;09-Aug-2017</t>
  </si>
  <si>
    <t>101979;INF179K01BB8;-;HDFC TaxSaver-Growth Plan;502.2140;502.2140;502.2140;09-Aug-2017</t>
  </si>
  <si>
    <t>104706;INF336L01AZ3;-;HSBC Tax Saver Equity Fund - Dividend;23.5065;23.5065;23.5065;09-Aug-2017</t>
  </si>
  <si>
    <t>120078;INF336L01ER2;-;HSBC Tax Saver Equity Fund - Dividend Direct;24.4936;24.4936;24.4936;09-Aug-2017</t>
  </si>
  <si>
    <t>104707;INF336L01BA4;-;HSBC Tax Saver Equity Fund - Growth;35.3837;35.3837;35.3837;09-Aug-2017</t>
  </si>
  <si>
    <t>120079;INF336L01EE0;-;HSBC Tax Saver Equity Fund - Growth Direct;36.5896;36.5896;36.5896;09-Aug-2017</t>
  </si>
  <si>
    <t>120593;INF109K01Y15;INF109K01Y23;ICICI Prudential Long Term Equity Fund (Tax Saving) - Direct Plan -  Dividend;29.99;29.99;29.99;08-Aug-2017</t>
  </si>
  <si>
    <t>120592;INF109K01Y31;-;ICICI Prudential Long Term Equity Fund (Tax Saving) - Direct Plan -  Growth;342.98;342.98;342.98;08-Aug-2017</t>
  </si>
  <si>
    <t>100354;INF109K01464;-;ICICI Prudential Long Term Equity Fund (Tax Saving) - Growth;327.91;327.91;327.91;08-Aug-2017</t>
  </si>
  <si>
    <t>100353;INF109K01FN1;INF109K01472;ICICI Prudential Long Term Equity Fund (Tax Saving)- Dividend;23.20;23.20;23.20;08-Aug-2017</t>
  </si>
  <si>
    <t>123635;INF397L01ED4;INF397L01EE2;IDBI Equity Advantage Fund - Dividend Direct;21.0100;21.0100;21.0100;09-Aug-2017</t>
  </si>
  <si>
    <t>123636;INF397L01DZ9;INF397L01EA0;IDBI Equity Advantage Fund - Dividend Regular;20.2000;20.2000;20.2000;09-Aug-2017</t>
  </si>
  <si>
    <t>123637;INF397L01EC6;-;IDBI Equity Advantage Fund - Growth Direct;25.3500;25.3500;25.3500;09-Aug-2017</t>
  </si>
  <si>
    <t>123638;INF397L01DY2;-;IDBI Equity Advantage Fund - Growth Regular;24.4500;24.4500;24.4500;09-Aug-2017</t>
  </si>
  <si>
    <t>118472;INF194K01Y37;INF194K01Y45;IDFC Tax Advantage  (ELSS) Fund-Direct Plan-Dividend;20.7386;20.7386;20.7386;08-Aug-2017</t>
  </si>
  <si>
    <t>118473;INF194K01Y29;-;IDFC Tax Advantage  (ELSS) Fund-Direct Plan-Growth;54.4700;54.4700;54.4700;08-Aug-2017</t>
  </si>
  <si>
    <t>111570;INF194K01300;INF194K01318;IDFC Tax Advantage  (ELSS) Fund-Regular Plan-Dividend;17.2735;17.2735;17.2735;08-Aug-2017</t>
  </si>
  <si>
    <t>111569;INF194K01292;-;IDFC Tax Advantage  (ELSS) Fund-Regular Plan-Growth;52.0022;52.0022;52.0022;08-Aug-2017</t>
  </si>
  <si>
    <t>120417;INF205K01NR2;INF205K01NS0;Invesco India Tax Plan - Direct Plan - Dividend;21.31;21.31;21.31;08-Aug-2017</t>
  </si>
  <si>
    <t>120416;INF205K01NT8;-;Invesco India Tax Plan - Direct Plan - Growth;47.72;47.72;47.72;08-Aug-2017</t>
  </si>
  <si>
    <t>104635;INF205K01296;INF205K01288;Invesco India Tax Plan - Dividend;20.19;20.19;20.19;08-Aug-2017</t>
  </si>
  <si>
    <t>104636;INF205K01270;-;Invesco India Tax Plan - Growth;44.66;44.66;44.66;08-Aug-2017</t>
  </si>
  <si>
    <t>120493;INF192K01CD5;-;JM Tax Gain Fund (Direct) - Dividend Option;16.1309;16.1309;16.1309;09-Aug-2017</t>
  </si>
  <si>
    <t>120494;INF192K01CE3;-;JM Tax Gain Fund (Direct) - Growth Option;16.5392;16.5392;16.5392;09-Aug-2017</t>
  </si>
  <si>
    <t>107287;INF192K01643;-;JM Tax Gain Fund - Dividend option;15.5510;15.5510;15.5510;09-Aug-2017</t>
  </si>
  <si>
    <t>107288;INF192K01650;-;JM Tax Gain Fund - Growth option;15.5511;15.5511;15.5511;09-Aug-2017</t>
  </si>
  <si>
    <t>103338;INF174K01377;INF174K01385;Kotak Tax Saver-Scheme-Dividend;20.012;20.012;20.012;08-Aug-2017</t>
  </si>
  <si>
    <t>119772;INF174K01LJ1;-;Kotak Tax Saver-Scheme-Dividend - Direct;22.999;22.999;22.999;08-Aug-2017</t>
  </si>
  <si>
    <t>103339;INF174K01369;-;Kotak Tax Saver-Scheme-Growth;40.584;40.584;40.584;08-Aug-2017</t>
  </si>
  <si>
    <t>119773;INF174K01LI3;-;Kotak Tax Saver-Scheme-Growth - Direct;43.09;43.09;43.09;08-Aug-2017</t>
  </si>
  <si>
    <t>119417;INF917K01GP0;-;L&amp;T  Tax Advantage Fund-Direct Plan-Growth Option;53.528;53.528;53.528;08-Aug-2017</t>
  </si>
  <si>
    <t>118047;INF677K01064;-;L&amp;T  Tax Advantage Fund-Regular Plan-Growth Option;51.993;51.993;51.993;08-Aug-2017</t>
  </si>
  <si>
    <t>119418;INF917K01GO3;INF917K01GN5;L&amp;T Tax Advantage Fund-Direct Paln-Dividend Option;29.19;29.19;29.19;08-Aug-2017</t>
  </si>
  <si>
    <t>118048;INF677K01072;INF677K01080;L&amp;T Tax Advantage Fund-Regular Plan-Dividend Option;24.792;24.792;24.792;08-Aug-2017</t>
  </si>
  <si>
    <t>112538;INF917K01288;-;L&amp;T Tax Saver Fund-Cumulative Option;35.95;35.95;35.95;08-Aug-2017</t>
  </si>
  <si>
    <t>112537;INF917K01262;INF917K01270;L&amp;T Tax Saver Fund-Dividend Option;30.81;30.81;30.81;08-Aug-2017</t>
  </si>
  <si>
    <t>120269;INF767K01EL3;INF767K01EN9;LIC MF Taxplan-Direct Plan Dividend Option;18.5643;18.5643;18.5643;08-Aug-2017</t>
  </si>
  <si>
    <t>120270;INF767K01EM1;-;LIC MF Taxplan-Direct Plan Growth Option;62.2533;62.2533;62.2533;08-Aug-2017</t>
  </si>
  <si>
    <t>100864;INF767K01931;INF767K01949;LIC MF Taxplan-Dividend;17.8258;17.8258;17.8258;08-Aug-2017</t>
  </si>
  <si>
    <t>100865;INF767K01956;-;LIC MF Taxplan-Growth;59.8513;59.8513;59.8513;08-Aug-2017</t>
  </si>
  <si>
    <t>134878;-;INF767K01DR2;LIC MF ULIS (10 Yrs. Regular Premium Reducing Cover Half-Yearly)-Direct Plan-Dividend Reinvestment;17.4092;17.4092;17.4092;08-Aug-2017</t>
  </si>
  <si>
    <t>134865;-;INF767K01998;LIC MF ULIS (10 Yrs. Regular Premium Reducing Cover Half-Yearly)-Regular Plan-Dividend Reinvestment;16.9129;16.9129;16.9129;08-Aug-2017</t>
  </si>
  <si>
    <t>134876;-;INF767K01DQ4;LIC MF ULIS (10 Yrs. Regular Premium Reducing Cover Monthly)-Direct Plan-Dividend Reinvestment;17.4092;17.4092;17.4092;08-Aug-2017</t>
  </si>
  <si>
    <t>134847;-;INF767K01980;LIC MF ULIS (10 Yrs. Regular Premium Reducing Cover Monthly)-Regular Plan-Dividend Reinvestment;16.9129;16.9129;16.9129;08-Aug-2017</t>
  </si>
  <si>
    <t>135976;-;INF767K01OY5;LIC MF ULIS (10 Yrs. Regular Premium Reducing Cover Quarterly)-Direct Plan-Dividend Reinvestment;17.4092;17.4092;17.4092;08-Aug-2017</t>
  </si>
  <si>
    <t>135979;-;INF767K01OV1;LIC MF ULIS (10 Yrs. Regular Premium Reducing Cover Quarterly)-Regular Plan-Dividend Reinvestment;16.9129;16.9129;16.9129;08-Aug-2017</t>
  </si>
  <si>
    <t>134877;-;INF767K01DS0;LIC MF ULIS (10 Yrs. Regular Premium Reducing Cover Yearly)-Direct Plan-Dividend Reinvestment;17.4092;17.4092;17.4092;08-Aug-2017</t>
  </si>
  <si>
    <t>134864;-;INF767K01AA4;LIC MF ULIS (10 Yrs. Regular Premium Reducing Cover Yearly)-Regular Plan-Dividend Reinvestment;16.9129;16.9129;16.9129;08-Aug-2017</t>
  </si>
  <si>
    <t>134879;-;INF767K01DU6;LIC MF ULIS (10 Yrs. Regular Premium Uniform Cover Half-Yearly)-Direct Plan-Dividend Reinvestment;17.4092;17.4092;17.4092;08-Aug-2017</t>
  </si>
  <si>
    <t>134867;-;INF767K01AC0;LIC MF ULIS (10 Yrs. Regular Premium Uniform Cover Half-Yearly)-Regular Plan-Dividend Reinvestment;16.9129;16.9129;16.9129;08-Aug-2017</t>
  </si>
  <si>
    <t>134881;-;INF767K01DT8;LIC MF ULIS (10 Yrs. Regular Premium Uniform Cover Monthly)-Direct Plan-Dividend Reinvestment;17.4092;17.4092;17.4092;08-Aug-2017</t>
  </si>
  <si>
    <t>134863;-;INF767K01AB2;LIC MF ULIS (10 Yrs. Regular Premium Uniform Cover Monthly)-Regular Plan-Dividend Reinvestment;16.9129;16.9129;16.9129;08-Aug-2017</t>
  </si>
  <si>
    <t>135977;-;INF767K01PB0;LIC MF ULIS (10 Yrs. Regular Premium Uniform Cover Quarterly)-Direct Plan-Dividend Reinvestment;17.4092;17.4092;17.4092;08-Aug-2017</t>
  </si>
  <si>
    <t>135983;-;INF767K01PA2;LIC MF ULIS (10 Yrs. Regular Premium Uniform Cover Quarterly)-Regular Plan-Dividend Reinvestment;16.9129;16.9129;16.9129;08-Aug-2017</t>
  </si>
  <si>
    <t>134880;-;INF767K01DV4;LIC MF ULIS (10 Yrs. Regular Premium Uniform Cover Yearly)-Direct Plan-Dividend Reinvestment;17.4092;17.4092;17.4092;08-Aug-2017</t>
  </si>
  <si>
    <t>134868;-;INF767K01AD8;LIC MF ULIS (10 Yrs. Regular Premium Uniform Cover Yearly)-Regular Plan-Dividend Reinvestment;16.9129;16.9129;16.9129;08-Aug-2017</t>
  </si>
  <si>
    <t>134875;-;INF767K01DP6;LIC MF ULIS (10 Yrs. Single Premium)-Direct Plan-Dividend Reinvestment;17.4092;17.4092;17.4092;08-Aug-2017</t>
  </si>
  <si>
    <t>134846;-;INF767K01972;LIC MF ULIS (10 Yrs. Single Premium)-Regular Plan-Dividend Reinvestment;16.9129;16.9129;16.9129;08-Aug-2017</t>
  </si>
  <si>
    <t>134882;-;INF767K01DX0;LIC MF ULIS (15 Yrs. Regular Premium Reducing Cover Half-Yearly)-Direct Plan-Dividend Reinvestment;17.4092;17.4092;17.4092;08-Aug-2017</t>
  </si>
  <si>
    <t>134870;-;INF767K01AF3;LIC MF ULIS (15 Yrs. Regular Premium Reducing Cover Half-Yearly)-Regular Plan-Dividend Reinvestment;16.9129;16.9129;16.9129;08-Aug-2017</t>
  </si>
  <si>
    <t>134884;-;INF767K01DW2;LIC MF ULIS (15 Yrs. Regular Premium Reducing Cover Monthly)-Direct Plan-Dividend Reinvestment;17.4092;17.4092;17.4092;08-Aug-2017</t>
  </si>
  <si>
    <t>134869;-;INF767K01AE6;LIC MF ULIS (15 Yrs. Regular Premium Reducing Cover Monthly)-Regular Plan-Dividend Reinvestment;16.9129;16.9129;16.9129;08-Aug-2017</t>
  </si>
  <si>
    <t>135978;-;INF767K01OX7;LIC MF ULIS (15 Yrs. Regular Premium Reducing Cover Quarterly)-Direct Plan-Dividend Reinvestment;17.4092;17.4092;17.4092;08-Aug-2017</t>
  </si>
  <si>
    <t>135981;-;INF767K01OU3;LIC MF ULIS (15 Yrs. Regular Premium Reducing Cover Quarterly)-Regular Plan-Dividend Reinvestment;16.9129;16.9129;16.9129;08-Aug-2017</t>
  </si>
  <si>
    <t>134883;-;INF767K01DY8;LIC MF ULIS (15 Yrs. Regular Premium Reducing Cover Yearly)-Direct Plan-Dividend Reinvestment;17.4092;17.4092;17.4092;08-Aug-2017</t>
  </si>
  <si>
    <t>134871;-;INF767K01AG1;LIC MF ULIS (15 Yrs. Regular Premium Reducing Cover Yearly)-Regular Plan-Dividend Reinvestment;16.9129;16.9129;16.9129;08-Aug-2017</t>
  </si>
  <si>
    <t>134885;-;INF767K01EA6;LIC MF ULIS (15 Yrs. Regular Premium Uniform Cover Half-Yearly)-Direct Plan-Dividend Reinvestment;17.4092;17.4092;17.4092;08-Aug-2017</t>
  </si>
  <si>
    <t>134873;-;INF767K01AI7;LIC MF ULIS (15 Yrs. Regular Premium Uniform Cover Half-Yearly)-Regular Plan-Dividend Reinvestment;16.9129;16.9129;16.9129;08-Aug-2017</t>
  </si>
  <si>
    <t>134887;-;INF767K01DZ5;LIC MF ULIS (15 Yrs. Regular Premium Uniform Cover Monthly)-Direct Plan-Dividend Reinvestment;17.4092;17.4092;17.4092;08-Aug-2017</t>
  </si>
  <si>
    <t>134872;-;INF767K01AH9;LIC MF ULIS (15 Yrs. Regular Premium Uniform Cover Monthly)-Regular Plan-Dividend Reinvestment;16.9129;16.9129;16.9129;08-Aug-2017</t>
  </si>
  <si>
    <t>135980;-;INF767K01OZ2;LIC MF ULIS (15 Yrs. Regular Premium Uniform Cover Quarterly)-Direct Plan-Dividend Reinvestment;17.4092;17.4092;17.4092;08-Aug-2017</t>
  </si>
  <si>
    <t>135982;-;INF767K01OW9;LIC MF ULIS (15 Yrs. Regular Premium Uniform Cover Quarterly)-Regular Plan-Dividend Reinvestment;16.9129;16.9129;16.9129;08-Aug-2017</t>
  </si>
  <si>
    <t>134886;-;INF767K01EB4;LIC MF ULIS (15 Yrs. Regular Premium Uniform Cover Yearly)-Direct Plan-Dividend Reinvestment;17.4092;17.4092;17.4092;08-Aug-2017</t>
  </si>
  <si>
    <t>134874;-;INF767K01AJ5;LIC MF ULIS (15Yrs. Regular Premium Uniform Cover Yearly)-Regular Plan-Dividend Reinvestment;16.9129;16.9129;16.9129;08-Aug-2017</t>
  </si>
  <si>
    <t>120259;-;INF767K01DO9;LIC MF ULIS (5 Yrs. Single Premium)-Direct Plan-Dividend Reinvestment;17.4092;17.4092;17.4092;08-Aug-2017</t>
  </si>
  <si>
    <t>100325;-;INF767K01964;LIC MF ULIS (5 Yrs. Single Premium)-Regular Plan-Dividend Reinvestment;16.9129;16.9129;16.9129;08-Aug-2017</t>
  </si>
  <si>
    <t>139782;INF174V01101;-;Mahindra Mutual Fund Kar Bachat Yojana Direct Plan - Dividend Payout;11.9504;11.9504;11.9504;08-Aug-2017</t>
  </si>
  <si>
    <t>139781;INF174V01093;-;Mahindra Mutual Fund Kar Bachat Yojana Direct Plan - Growth;11.9662;11.9662;11.9662;08-Aug-2017</t>
  </si>
  <si>
    <t>139780;INF174V01085;-;Mahindra Mutual Fund Kar Bachat Yojana Regular Plan - Dividend Payout;11.7332;11.7332;11.7332;08-Aug-2017</t>
  </si>
  <si>
    <t>139783;INF174V01077;-;Mahindra Mutual Fund Kar Bachat Yojana Regular Plan - Growth;11.7334;11.7334;11.7334;08-Aug-2017</t>
  </si>
  <si>
    <t>135781;INF769K01DM9;-;Mirae Asset Tax Saver Fund-Direct Plan -Growth;15.763;0.000;15.763;08-Aug-2017</t>
  </si>
  <si>
    <t>135782;INF769K01DN7;-;Mirae Asset Tax Saver Fund-Direct Plan-Dividend;15.135;0.000;15.135;08-Aug-2017</t>
  </si>
  <si>
    <t>135783;INF769K01DL1;-;Mirae Asset Tax Saver Fund-Regular Plan-Dividend Payout;14.745;0.000;14.745;08-Aug-2017</t>
  </si>
  <si>
    <t>135784;INF769K01DK3;-;Mirae Asset Tax Saver Fund-Regular Plan-Growth;15.388;0.000;15.388;08-Aug-2017</t>
  </si>
  <si>
    <t>133384;INF247L01577;-;MOSt Focused Long Term - Direct Plan - Dividend Payout Option;16.7223;16.7223;16.7223;09-Aug-2017</t>
  </si>
  <si>
    <t>133386;INF247L01569;-;MOSt Focused Long Term - Direct Plan - Growth Option;17.2951;17.2951;17.2951;09-Aug-2017</t>
  </si>
  <si>
    <t>133383;INF247L01551;-;MOSt Focused Long Term - Regular Plan - Dividend Payout Option;16.1102;16.1102;16.1102;09-Aug-2017</t>
  </si>
  <si>
    <t>133385;INF247L01544;-;MOSt Focused Long Term - Regular Plan - Growth Option;16.6800;16.6800;16.6800;09-Aug-2017</t>
  </si>
  <si>
    <t>135653;INF959L01CE3;-;Peerless Long Term Advantage Fund- Direct Plan- Dividend Option;13.5754;13.5754;13.5754;09-Aug-2017</t>
  </si>
  <si>
    <t>135654;INF959L01CD5;-;Peerless Long Term Advantage Fund- Direct Plan- Growth Option;13.6480;13.6480;13.6480;09-Aug-2017</t>
  </si>
  <si>
    <t>135652;INF959L01CG8;-;Peerless Long Term Advantage Fund- Regular Plan- Dividend Option;13.2980;13.2980;13.2980;09-Aug-2017</t>
  </si>
  <si>
    <t>135655;INF959L01CF0;-;Peerless Long Term Advantage Fund- Regular Plan- Growth Option;13.2971;13.2971;13.2971;09-Aug-2017</t>
  </si>
  <si>
    <t>101815;INF173K01353;-;Principal Personal Tax Saver Fund;187.44;187.44;187.44;09-Aug-2017</t>
  </si>
  <si>
    <t>119486;INF173K01FA4;-;Principal Personal Tax Saver Fund - Direct Plan;192.74;192.74;192.74;09-Aug-2017</t>
  </si>
  <si>
    <t>100156;INF173K01361;-;Principal Tax Savings Fund;192.88;192.88;192.88;09-Aug-2017</t>
  </si>
  <si>
    <t>119489;INF173K01HZ7;-;Principal Tax Savings Fund - Direct Plan;197.08;197.08;197.08;09-Aug-2017</t>
  </si>
  <si>
    <t>111550;INF082J01077;INF082J01085;Quantum Tax Saving Fund - Direct Plan Dividend Option;50.93;50.93;50.93;08-Aug-2017</t>
  </si>
  <si>
    <t>111549;INF082J01069;-;Quantum Tax Saving Fund - Direct Plan Growth Option;50.93;50.93;50.93;08-Aug-2017</t>
  </si>
  <si>
    <t>141071;INF082J01374;-;Quantum Tax Saving Fund - Regular Plan Dividend Option;50.90;50.90;50.90;08-Aug-2017</t>
  </si>
  <si>
    <t>141070;INF082J01366;-;Quantum Tax Saving Fund - Regular Plan Growth Option;50.90;50.90;50.90;08-Aug-2017</t>
  </si>
  <si>
    <t>133865;INF204KA1E12;-;Reliance Tax Saver (ELSS) Fund- Direct Plan-Dividend Plan- Annual Dividend Payout Option;13.0347;13.0347;13.0347;08-Aug-2017</t>
  </si>
  <si>
    <t>133866;INF204KA1E04;-;Reliance Tax Saver (ELSS) Fund- Dividend Plan- Annual Dividend Payout Option;12.8879;12.8879;12.8879;08-Aug-2017</t>
  </si>
  <si>
    <t>103197;INF204K01GL2;INF204K01GM0;Reliance Tax Saver (ELSS) Fund-Dividend Plan-Dividend Payout Option;23.5295;23.5295;23.5295;08-Aug-2017</t>
  </si>
  <si>
    <t>103196;INF204K01GK4;-;Reliance Tax Saver (ELSS) Fund-Growth Plan-Growth Option;60.9758;60.9758;60.9758;08-Aug-2017</t>
  </si>
  <si>
    <t>118801;INF204K01L30;INF204K01L48;Reliance Tax Saver Fund - Direct Plan Dividend Plan - Dividend Payout Option;27.9878;27.9878;27.9878;08-Aug-2017</t>
  </si>
  <si>
    <t>118803;INF204K01L55;-;Reliance Tax Saver Fund - Direct Plan Growth Plan - Growth Option;63.0853;63.0853;63.0853;08-Aug-2017</t>
  </si>
  <si>
    <t>100337;INF515L01189;INF515L01197;SaharaTax Gain-Dividend;17.7291;17.5518;17.7291;09-Aug-2017</t>
  </si>
  <si>
    <t>120290;INF515L01783;INF515L01791;SaharaTax Gain-Dividend- Direct;17.9838;17.8040;17.9838;09-Aug-2017</t>
  </si>
  <si>
    <t>100338;INF515L01205;-;SaharaTax Gain-Growth;75.6934;74.9365;75.6934;09-Aug-2017</t>
  </si>
  <si>
    <t>120291;INF515L01809;-;SaharaTax Gain-Growth- direct;78.0270;77.2467;78.0270;09-Aug-2017</t>
  </si>
  <si>
    <t>119722;INF200K01UK3;-;SBI MAGNUM TAXGAIN SCHEME 1993 - DIRECT PLAN -DIVIDEND;56.5765;56.5765;56.5765;08-Aug-2017</t>
  </si>
  <si>
    <t>103883;INF200K01479;-;SBI MAGNUM TAXGAIN SCHEME 1993 - REGULAR PLAN - DIVIDEND;45.1818;45.1818;45.1818;08-Aug-2017</t>
  </si>
  <si>
    <t>119723;INF200K01UM9;-;SBI MAGNUM TAXGAIN SCHEME 1993 - DIRECT PLAN -GROWTH;141.4754;141.4754;141.4754;08-Aug-2017</t>
  </si>
  <si>
    <t>105628;INF200K01495;-;SBI MAGNUM TAXGAIN SCHEME 1993 - REGULAR PLAN- GROWTH;137.9013;137.9013;137.9013;08-Aug-2017</t>
  </si>
  <si>
    <t>100614;INF903J01512;INF903J01520;Sundaram Diversified Equity - A Long-term Tax Saver Fund - Dividend;14.6989;14.6989;14.6989;08-Aug-2017</t>
  </si>
  <si>
    <t>119548;INF903J01NL7;INF903J01NM5;Sundaram Diversified Equity- A Long-term Tax Saver Fund - Direct Plan - Dividend Option;15.0060;15.0060;15.0060;08-Aug-2017</t>
  </si>
  <si>
    <t>119549;INF903J01NN3;-;Sundaram Diversified Equity - A Long-term Tax Saver Fund - Direct Plan - Growth Option;101.7996;101.7996;101.7996;08-Aug-2017</t>
  </si>
  <si>
    <t>101853;INF903J01538;-;Sundaram Diversified Equity-A Long-term Tax Saver Fund OE- App;100.1821;100.1821;100.1821;08-Aug-2017</t>
  </si>
  <si>
    <t>100474;INF277K01I60;INF277K01I78;Tata India Tax Savings Fund-Dividend- Regular Plan;70.9369;70.9369;70.9369;09-Aug-2017</t>
  </si>
  <si>
    <t>132757;INF277K01I52;-;Tata India Tax Savings Fund-Growth-Regular Plan;16.1854;16.1854;16.1854;09-Aug-2017</t>
  </si>
  <si>
    <t>119281;INF277K01I94;INF277K01J02;Tata India Tax Savings Fund-Dividend -Direct Plan;94.2849;94.2849;94.2849;09-Aug-2017</t>
  </si>
  <si>
    <t>132756;INF277K01I86;-;Tata India Tax Savings Fund-Growth-Direct Plan;16.7607;16.7607;16.7607;09-Aug-2017</t>
  </si>
  <si>
    <t>118867;INF044D01CH4;INF044D01CI2;Taurus Tax Shield-Direct Plan-Dividend Option;33.15;33.15;33.15;09-Aug-2017</t>
  </si>
  <si>
    <t>118866;INF044D01CG6;INF044D01AA3;Taurus Tax Shield-Direct Plan-Growth Option;71.93;71.93;71.93;09-Aug-2017</t>
  </si>
  <si>
    <t>108402;INF044D01997;-;Taurus Tax Shield-Dividend Option;32.59;32.59;32.59;09-Aug-2017</t>
  </si>
  <si>
    <t>100480;INF044D01AC9;-;Taurus Tax Shield-Growth Option;69.57;69.57;69.57;09-Aug-2017</t>
  </si>
  <si>
    <t>119306;INF582M01781;INF582M01773;Union Tax Saver Scheme - Direct Plan - Dividend Option;23.04;23.04;23.04;09-Aug-2017</t>
  </si>
  <si>
    <t>119307;INF582M01765;-;Union Tax Saver Scheme - Direct Plan - Growth Option;23.04;23.04;23.04;09-Aug-2017</t>
  </si>
  <si>
    <t>116052;INF582M01328;INF582M01310;Union Tax Saver Scheme - Dividend Option;15.17;15.17;15.17;09-Aug-2017</t>
  </si>
  <si>
    <t>116051;INF582M01302;-;Union Tax Saver Scheme - Growth Option;22.39;22.39;22.39;09-Aug-2017</t>
  </si>
  <si>
    <t>120715;INF789F01TF7;-;UTI - Long Term Equity Fund (Tax Saving) - Direct Plan - Growth Option;84.259;84.259;84.259;08-Aug-2017</t>
  </si>
  <si>
    <t>100820;INF789F01521;INF789F01539;UTI - Long Term Equity Fund (Tax Saving) - Regular Plan - Dividend Option;21.0358;21.0358;21.0358;08-Aug-2017</t>
  </si>
  <si>
    <t>100821;INF789F01547;-;UTI - Long Term Equity Fund (Tax Saving) - Regular Plan - Growth Option;81.1715;81.1715;81.1715;08-Aug-2017</t>
  </si>
  <si>
    <t>120714;INF789F01TD2;INF789F01TE0;UTI - Long Term Equity fund (Tax Saving) Direct Plan - Dividend Option;25.2973;25.2973;25.2973;08-Aug-2017</t>
  </si>
  <si>
    <t>122645;INF209K01UW9;-;Birla Sun Life Floating Rate Fund-Long Term Plan-Direct Plan-Daily Dividend;100.7323;100.7323;100.7323;08-Aug-2017</t>
  </si>
  <si>
    <t>122646;INF209K01UX7;-;Birla Sun Life Floating Rate Fund-Long Term Plan-Direct Plan-Growth;206.7624;206.7624;206.7624;08-Aug-2017</t>
  </si>
  <si>
    <t>122648;INF209K01UY5;-;Birla Sun Life Floating Rate Fund-Long Term Plan-Direct Plan-Weekly Dividend;100.6022;100.6022;100.6022;08-Aug-2017</t>
  </si>
  <si>
    <t>122643;-;INF209KA1LN1;Birla Sun Life Floating Rate Fund-Long Term Plan-Regular Plan-Daily Dividend;101.1796;101.1796;101.1796;08-Aug-2017</t>
  </si>
  <si>
    <t>122644;INF209K01MG9;-;Birla Sun Life Floating Rate Fund-Long Term Plan-Regular Plan-Growth;204.6944;204.6944;204.6944;08-Aug-2017</t>
  </si>
  <si>
    <t>122647;-;INF209K01MH7;Birla Sun Life Floating Rate Fund-Long Term Plan-Regular Plan-Weekly Dividend;100.5972;100.5972;100.5972;08-Aug-2017</t>
  </si>
  <si>
    <t>122650;INF209K01MF1;-;Birla Sun Life Floating Rate Fund-Long Term Plan-Retail Plan-Growth;296.0584;296.0584;296.0584;08-Aug-2017</t>
  </si>
  <si>
    <t>122649;-;INF209K01MI5;Birla Sun Life Floating Rate Fund-Long Term Plan-Retail Plan-Weekly Dividend;100.5973;100.5973;100.5973;08-Aug-2017</t>
  </si>
  <si>
    <t>104559;-;INF760K01803;Canara Robeco Savings Plus Fund - Regular Plan - DAILY DIVIDEND REINVESTMENT;10.2600;10.2600;10.2600;09-Aug-2017</t>
  </si>
  <si>
    <t>113144;INF760K01AM4;INF760K01AN2;Canara Robeco Savings Plus Fund - Regular Plan - MONTHLY DIVIDEND;10.2921;10.2921;10.2921;09-Aug-2017</t>
  </si>
  <si>
    <t>118293;-;INF760K01EM6;Canara Robeco Savings Plus Fund- Direct Plan - Daily Dividend Reinvestment;10.2600;10.2600;10.2600;09-Aug-2017</t>
  </si>
  <si>
    <t>118294;INF760K01ER5;INF760K01ES3;Canara Robeco Savings Plus Fund- Direct Plan - Weekly Dividend Option;10.2600;10.2600;10.2600;09-Aug-2017</t>
  </si>
  <si>
    <t>102914;INF760K01779;INF760K01787;Canara Robeco Savings Plus Fund- Regular Plan - DIVIDEND;23.4577;23.4577;23.4577;09-Aug-2017</t>
  </si>
  <si>
    <t>102913;INF760K01795;-;Canara Robeco Savings Plus Fund- Regular Plan - GROWTH;26.1884;26.1884;26.1884;09-Aug-2017</t>
  </si>
  <si>
    <t>102915;INF760K01CB3;INF760K01811;Canara Robeco Savings Plus Fund- Regular Plan - Weekly Dividend;10.2600;10.2600;10.2600;09-Aug-2017</t>
  </si>
  <si>
    <t>118292;INF760K01EP9;INF760K01EQ7;Canara Robeco Savings Plus Fund-Direct Plan - Dividend Option;23.6462;23.6462;23.6462;09-Aug-2017</t>
  </si>
  <si>
    <t>118291;INF760K01ET1;-;Canara Robeco Savings Plus Fund-Direct Plan - Growth Option;26.3847;26.3847;26.3847;09-Aug-2017</t>
  </si>
  <si>
    <t>118295;INF760K01EN4;INF760K01EO2;Canara Robeco Savings Plus Fund-Direct Plan - Monthly Dividend Option;10.2928;10.2928;10.2928;09-Aug-2017</t>
  </si>
  <si>
    <t>103465;INF966L01382;INF966L01390;Escorts Short Term Debt Fund-Dividend Option;14.6606;14.6606;14.6606;09-Aug-2017</t>
  </si>
  <si>
    <t>120844;INF966L01929;INF966L01937;Escorts Short Term Debt Fund-Dividend Option-Direct Plan;14.6720;14.6720;14.6720;09-Aug-2017</t>
  </si>
  <si>
    <t>103464;INF966L01408;-;Escorts Short Term Debt Fund-Growth Option;25.9406;25.9406;25.9406;09-Aug-2017</t>
  </si>
  <si>
    <t>120845;INF966L01945;-;Escorts Short Term Debt Fund-Growth Option-Direct Plan;26.0831;26.0831;26.0831;09-Aug-2017</t>
  </si>
  <si>
    <t>122443;-;INF090I01KM9;Franklin India Savings Plus Fund - Daily Dividend option;10.0256;10.0256;10.0256;08-Aug-2017</t>
  </si>
  <si>
    <t>122444;-;INF090I01KN7;Franklin India Savings Plus Fund - Daily Dividend option - Direct;10.0009;10.0009;10.0009;08-Aug-2017</t>
  </si>
  <si>
    <t>118506;INF090I01GV8;-;Franklin India Savings Plus Fund - Direct - Growth;31.1163;31.1163;31.1163;08-Aug-2017</t>
  </si>
  <si>
    <t>129437;INF090I01LC8;INF090I01LD6;Franklin India Savings Plus Fund - Direct - Monthly Dividend;10.3783;10.3783;10.3783;08-Aug-2017</t>
  </si>
  <si>
    <t>118505;INF090I01GT2;INF090I01GU0;Franklin India Savings Plus Fund - Direct - Quarterly Dividend;11.3627;11.3627;11.3627;08-Aug-2017</t>
  </si>
  <si>
    <t>101356;INF090I01BZ0;INF090I01BY3;Franklin India Savings Plus Fund - Dividend Option;11.1136;11.1136;11.1136;08-Aug-2017</t>
  </si>
  <si>
    <t>101357;INF090I01CA1;-;Franklin India Savings Plus Fund - Growth Option;30.511;30.511;30.511;08-Aug-2017</t>
  </si>
  <si>
    <t>101359;INF090I01BW7;INF090I01BV9;Franklin India Savings Plus Fund - Institutional Option - Dividend;10.3662;10.3662;10.3662;08-Aug-2017</t>
  </si>
  <si>
    <t>129436;INF090I01LA2;INF090I01LB0;Franklin India Savings Plus Fund - Monthly Dividend;10.1636;10.1636;10.1636;08-Aug-2017</t>
  </si>
  <si>
    <t>134209;INF179KA16J1;-;HDFC Floating Rate Income Fund - Direct Plan - Normal Dividend Option;12.0963;12.0358;12.0963;09-Aug-2017</t>
  </si>
  <si>
    <t>134210;INF179KA17J9;-;HDFC Floating Rate Income Fund - Regular Plan - Normal Dividend Option;12.1768;12.1159;12.1768;09-Aug-2017</t>
  </si>
  <si>
    <t>119112;INF179K01VN1;-;HDFC Floating Rate Income Fund Long -Direct Plan - Growth Option;29.6367;29.4885;29.6367;09-Aug-2017</t>
  </si>
  <si>
    <t>119111;-;-;HDFC Floating Rate Income Fund Long -Direct Plan - Weekly Dividend Option;10.5264;10.4738;10.5264;09-Aug-2017</t>
  </si>
  <si>
    <t>101671;INF179K01624;-;HDFC Floating Rate Income Fund-Long Term Plan-GROWTH;29.5650;29.4172;29.5650;09-Aug-2017</t>
  </si>
  <si>
    <t>101670;-;INF179K01616;HDFC Floating Rate Income Fund-Long Term Plan-Weekly Dividend Option;10.1930;10.1420;10.1930;09-Aug-2017</t>
  </si>
  <si>
    <t>110575;INF174K01FE4;-;Kotak Treasury Advantage Fund -Daily Dividend;10.0798;10.0798;10.0798;08-Aug-2017</t>
  </si>
  <si>
    <t>119749;INF174K01JT4;-;Kotak Treasury Advantage Fund -Daily Dividend - Direct;10.0805;10.0805;10.0805;08-Aug-2017</t>
  </si>
  <si>
    <t>102591;INF174K01FD6;-;Kotak Treasury Advantage Fund -Growth;26.7291;26.7291;26.7291;08-Aug-2017</t>
  </si>
  <si>
    <t>102592;INF174K01FH7;-;Kotak Treasury Advantage Fund -Monthly Dividend;10.2358;10.2358;10.2358;08-Aug-2017</t>
  </si>
  <si>
    <t>102590;INF174K01FF1;-;Kotak Treasury Advantage Fund -Weekly Dividend;10.1436;10.1436;10.1436;08-Aug-2017</t>
  </si>
  <si>
    <t>119751;INF174K01JQ0;-;Kotak Treasury Advantage Fund-Monthly Dividend - Direct;12.2455;12.2455;12.2455;08-Aug-2017</t>
  </si>
  <si>
    <t>119752;INF174K01JR8;-;Kotak Treasury Advantage Fund-Weekly Dividend - Direct;10.1596;10.1596;10.1596;08-Aug-2017</t>
  </si>
  <si>
    <t>119750;INF174K01JP2;-;Kotak Treasury Advatage Fund-Growth - Direct;27.0892;27.0892;27.0892;08-Aug-2017</t>
  </si>
  <si>
    <t>119820;INF200K01SX0;INF200K01SY8;SBI  SAVINGS FUND - DIRECT PLAN - DIVIDEND;11.9328;11.9209;11.9328;08-Aug-2017</t>
  </si>
  <si>
    <t>102504;INF200K01644;-;SBI  SAVINGS FUND - REGULAR PLAN - DIVIDEND;11.6196;11.6080;11.6196;08-Aug-2017</t>
  </si>
  <si>
    <t>119821;INF200K01SZ5;-;SBI  SAVINGS FUND - DIRECT PLAN - GROWTH;26.6765;26.6498;26.6765;08-Aug-2017</t>
  </si>
  <si>
    <t>102503;INF200K01636;-;SBI  SAVINGS FUND - REGULAR PLAN - GROWTH;25.9895;25.9635;25.9895;08-Aug-2017</t>
  </si>
  <si>
    <t>119823;INF200K01TA6;INF200K01TB4;SBI  SAVINGS FUND - DIRECT PLAN - WEEKLY DIVIDEND;11.6221;11.6105;11.6221;08-Aug-2017</t>
  </si>
  <si>
    <t>102860;INF200K01669;INF200K01677;SBI  SAVINGS FUND - REGULAR PLAN - WEEKLY  DIVIDEND;11.5322;11.5207;11.5322;08-Aug-2017</t>
  </si>
  <si>
    <t>119822;-;INF200K01SW2;SBI  SAVINGS FUND - DIRECT PLAN - DAILY DIVIDEND;10.0833;10.0732;10.0833;08-Aug-2017</t>
  </si>
  <si>
    <t>114348;-;INF200K01651;SBI SAVINGS FUND - REGULAR PLAN - DAILY DIVIDEND;10.0812;10.0711;10.0812;08-Aug-2017</t>
  </si>
  <si>
    <t>134484;INF789FA1P43;INF789FA1P50;UTI - Floating Rate STP - Annual Div Option;1062.6736;1062.6736;1062.6736;08-Aug-2017</t>
  </si>
  <si>
    <t>139568;INF789FA1Q42;INF789FA1Q59;UTI - Floating Rate STP - Direct Plan - Annual Div Option;1070.2038;1070.2038;1070.2038;08-Aug-2017</t>
  </si>
  <si>
    <t>131511;INF789FA1O69;INF789FA1O77;UTI - Floating Rate STP - Fortnightly Div Option;1262.3238;1262.3238;1262.3238;08-Aug-2017</t>
  </si>
  <si>
    <t>131512;INF789FA1P68;INF789FA1P76;UTI - Floating Rate STP - Fortnightly Div Option - Direct;1265.103;1265.103;1265.103;08-Aug-2017</t>
  </si>
  <si>
    <t>134799;INF789FA1P27;INF789FA1P35;UTI - Floating Rate STP - Half Yearly Div Option;1060.5366;1060.5366;0;08-Aug-2017</t>
  </si>
  <si>
    <t>112083;INF789F01PM1;-;UTI - FLOATING RATE STP - INSTN GROWTH OPTION;1922.3125;1922.3125;0;08-Aug-2017</t>
  </si>
  <si>
    <t>112082;-;INF789F01PL3;UTI - FLOATING RATE STP - INSTN PLAN - PERIODIC DIVIDEND OPTION;1002.5719;1002.5719;0;08-Aug-2017</t>
  </si>
  <si>
    <t>131445;INF789FA1O85;INF789FA1O93;UTI - Floating Rate STP - Monthly Div Option;1068.0978;1068.0978;1068.0978;08-Aug-2017</t>
  </si>
  <si>
    <t>131444;INF789FA1P84;INF789FA1P92;UTI - Floating Rate STP - Monthly Div Option - Direct;1095.637;1095.637;1095.637;08-Aug-2017</t>
  </si>
  <si>
    <t>133873;INF789FA1P01;INF789FA1P19;UTI - Floating Rate STP - Quarterly Div Option;1047.0282;1047.0282;1047.0282;08-Aug-2017</t>
  </si>
  <si>
    <t>133059;INF789FA1Q00;INF789FA1Q18;UTI - Floating Rate STP - Quarterly Div Option - Direct;1159.0964;1159.0964;1159.0964;08-Aug-2017</t>
  </si>
  <si>
    <t>121891;INF789FB1KS6;INF789FB1KT4;UTI - FLOATING RATE STP -Regular Plan (Flexi Dividend Option);1222.6758;1222.6758;1222.6758;08-Aug-2017</t>
  </si>
  <si>
    <t>121892;INF789FB1KQ0;INF789FB1KR8;UTI - FLOATING RATE STP -Regular Plan (Flexi Dividend Option) - DIRECT;1436.0442;1436.0442;1436.0442;08-Aug-2017</t>
  </si>
  <si>
    <t>109501;-;INF789F01554;UTI - FLOATING RATE STP-DAILY DIVIDEND;1076.8777;1076.8777;1076.8777;08-Aug-2017</t>
  </si>
  <si>
    <t>120744;INF789F01TG5;INF789F01TH3;UTI - FLOATING RATE STP-DAILY DIVIDEND-Direct;1076.8777;1076.8777;1076.8777;08-Aug-2017</t>
  </si>
  <si>
    <t>102531;-;INF789F01562;UTI - FLOATING RATE STP-DIVIDEND;1113.7409;1113.7409;1113.7409;08-Aug-2017</t>
  </si>
  <si>
    <t>102532;INF789F01570;-;UTI - FLOATING RATE STP-GROWTH;2721.2469;2721.2469;2721.2469;08-Aug-2017</t>
  </si>
  <si>
    <t>120746;INF789F01TI1;-;UTI - FLOATING RATE STP-GROWTH-direct;2791.6172;2791.6172;2791.6172;08-Aug-2017</t>
  </si>
  <si>
    <t>120745;INF789FB1S63;-;UTI - FLOATING RATE STP-Weekly Dividend- Direct;1113.8948;1113.8948;1113.8948;08-Aug-2017</t>
  </si>
  <si>
    <t>120472;INF846K01DQ6;INF846K01DR4;Axis Gold Fund - Direct Plan - Dividend option;9.6067;9.5106;9.6067;08-Aug-2017</t>
  </si>
  <si>
    <t>120473;INF846K01DS2;-;Axis Gold Fund - Direct Plan - Growth option;9.5995;9.5035;9.5995;08-Aug-2017</t>
  </si>
  <si>
    <t>115898;INF846K01AM1;INF846K01AN9;Axis Gold Fund - Dividend Option;9.0630;8.9724;9.0630;08-Aug-2017</t>
  </si>
  <si>
    <t>115897;INF846K01AL3;-;Axis Gold Fund - Growth Option;9.0527;8.9622;9.0527;08-Aug-2017</t>
  </si>
  <si>
    <t>131897;INF084M01DQ0;INF084M01DR8;Birla Sun Life Active Debt Multi Manager FoF Scheme - Direct Plan - Dividend Option;14.8517;14.7032;14.8517;08-Aug-2017</t>
  </si>
  <si>
    <t>131898;INF084M01DP2;-;Birla Sun Life Active Debt Multi Manager FoF Scheme - Direct Plan - Growth Option;23.7069;23.4698;23.7069;08-Aug-2017</t>
  </si>
  <si>
    <t>131895;INF084M01AI3;INF084M01AJ1;Birla Sun Life Active Debt Multi Manager FoF Scheme - Regular Plan - Dividend Option;14.5684;14.4227;14.5684;08-Aug-2017</t>
  </si>
  <si>
    <t>131896;INF084M01AH5;-;Birla Sun Life Active Debt Multi Manager FoF Scheme - Regular Plan - Growth Option;23.2324;23.0001;23.2324;08-Aug-2017</t>
  </si>
  <si>
    <t>131866;INF084M01DN7;INF084M01DO5;Birla Sun Life Asset Allocator Multi Manager FoF Scheme - Direct Plan - Dividend Option;13.2381;13.1057;13.2381;08-Aug-2017</t>
  </si>
  <si>
    <t>131865;INF084M01DM9;-;Birla Sun Life Asset Allocator Multi Manager FoF Scheme - Direct Plan - Growth Option;13.8943;13.7554;13.8943;08-Aug-2017</t>
  </si>
  <si>
    <t>131863;INF084M01AF9;INF084M01AG7;Birla Sun Life Asset Allocator Multi Manager FoF Scheme - Regular Plan - Dividend Option;25.5914;25.3355;25.5914;08-Aug-2017</t>
  </si>
  <si>
    <t>131864;INF084M01AE2;-;Birla Sun Life Asset Allocator Multi Manager FoF Scheme - Regular Plan - Growth Option;27.8008;27.5228;27.8008;08-Aug-2017</t>
  </si>
  <si>
    <t>132187;INF084M01EX4;INF084M01EY2;Birla Sun Life Financial Planning Fund - Aggressive Plan - Direct Plan - Dividend Option;20.2541;20.0516;20.2541;08-Aug-2017</t>
  </si>
  <si>
    <t>132186;INF084M01EW6;-;Birla Sun Life Financial Planning Fund - Aggressive Plan - Direct Plan - Growth Option;22.0979;21.8769;22.0979;08-Aug-2017</t>
  </si>
  <si>
    <t>132181;INF084M01119;INF084M01127;Birla Sun Life Financial Planning Fund - Aggressive Plan - Regular Plan - Dividend Option;19.6666;19.4699;19.6666;08-Aug-2017</t>
  </si>
  <si>
    <t>132180;INF084M01101;-;Birla Sun Life Financial Planning Fund - Aggressive Plan - Regular Plan - Growth Option;21.4857;21.2708;21.4857;08-Aug-2017</t>
  </si>
  <si>
    <t>132184;INF084M01ER6;INF084M01ES4;Birla Sun Life Financial Planning Fund - Conservative Plan - Direct Plan - Dividend Option;11.9204;11.8012;11.9204;08-Aug-2017</t>
  </si>
  <si>
    <t>132183;INF084M01EQ8;-;Birla Sun Life Financial Planning Fund - Conservative Plan - Direct Plan - Growth Option;17.5685;17.3928;17.5685;08-Aug-2017</t>
  </si>
  <si>
    <t>132179;INF084M01051;INF084M01069;Birla Sun Life Financial Planning Fund - Conservative Plan - Regular Plan - Dividend Option;15.6148;15.4587;15.6148;08-Aug-2017</t>
  </si>
  <si>
    <t>132178;INF084M01044;-;Birla Sun life Financial Planning Fund - Conservative Plan - Regular Plan - Growth Option;17.1611;16.9895;17.1611;08-Aug-2017</t>
  </si>
  <si>
    <t>132189;INF084M01EU0;INF084M01EV8;Birla Sun Life Financial Planning Fund - Prudent Plan - Direct Plan - Dividend Option;17.4319;17.2576;17.4319;08-Aug-2017</t>
  </si>
  <si>
    <t>132185;INF084M01ET2;-;Birla Sun Life Financial Planning Fund - Prudent Plan - Direct Plan - Growth Option;19.2323;19.0400;19.2323;08-Aug-2017</t>
  </si>
  <si>
    <t>132175;INF084M01085;INF084M01093;Birla Sun Life Financial Planning Fund - Prudent Plan - Regular Plan - Dividend Option;16.8741;16.7054;16.8741;08-Aug-2017</t>
  </si>
  <si>
    <t>132174;INF084M01077;-;Birla Sun Life Financial Planning Fund - Prudent Plan - Regular Plan - Growth Option;18.8139;18.6258;18.8139;08-Aug-2017</t>
  </si>
  <si>
    <t>120545;INF209K01YT7;-;Birla Sun Life Gold Fund - Dividend - Direct Plan;9.3037;9.2107;9.3037;08-Aug-2017</t>
  </si>
  <si>
    <t>120546;INF209K01YU5;-;Birla Sun Life Gold Fund - Growth - Direct Plan;9.3074;9.2143;9.3074;08-Aug-2017</t>
  </si>
  <si>
    <t>116795;INF209K01PG2;INF209K01PH0;Birla Sun Life Gold Fund-Dividend;9.1991;9.1071;9.1991;08-Aug-2017</t>
  </si>
  <si>
    <t>116796;INF209K01PF4;-;Birla Sun Life Gold Fund-Growth;9.2003;9.1083;9.2003;08-Aug-2017</t>
  </si>
  <si>
    <t>118300;INF760K01FD2;INF760K01FE0;Canara Robeco Gold Savings Fund - Direct Plan - Dividend Option;8.6860;8.6860;8.6860;09-Aug-2017</t>
  </si>
  <si>
    <t>118301;INF760K01FF7;-;Canara Robeco Gold Savings Fund - Direct Plan - Growth Option;8.7234;8.7234;8.7234;09-Aug-2017</t>
  </si>
  <si>
    <t>117540;INF760K01BY7;INF760K01BX9;Canara Robeco Gold Savings Fund - Regular Plan - Dividend;8.6597;8.6597;8.6597;09-Aug-2017</t>
  </si>
  <si>
    <t>117541;INF760K01BW1;-;Canara Robeco Gold Savings Fund - Regular Plan - Growth;8.6543;8.6543;8.6543;09-Aug-2017</t>
  </si>
  <si>
    <t>126393;INF740K01K81;-;DSP BlackRock Dynamic Asset Allocation Fund - Direct Plan - Growth;14.6168;14.4706;14.6168;08-Aug-2017</t>
  </si>
  <si>
    <t>126391;INF740K01K99;INF740K01L07;DSP BlackRock Dynamic Asset Allocation Fund - Direct Plan - Monthly Dividend;11.2109;11.0988;11.2109;08-Aug-2017</t>
  </si>
  <si>
    <t>126394;INF740K01K57;-;DSP BlackRock Dynamic Asset Allocation Fund - Regular Plan - Growth;14.1917;14.0498;14.1917;08-Aug-2017</t>
  </si>
  <si>
    <t>126392;INF740K01K65;INF740K01K73;DSP BlackRock Dynamic Asset Allocation Fund - Regular Plan - Monthly Dividend;10.9479;10.8384;10.9479;08-Aug-2017</t>
  </si>
  <si>
    <t>118542;INF090I01HT0;INF090I01HU8;Franklin India Dynamic PE Ratio Fund Of Funds - Direct - Dividend;40.7554;40.3478;40.7554;08-Aug-2017</t>
  </si>
  <si>
    <t>118543;INF090I01HV6;-;Franklin India Dynamic PE Ratio Fund Of Funds - Direct - Growth;78.6226;77.8364;78.6226;08-Aug-2017</t>
  </si>
  <si>
    <t>101657;INF090I01247;INF090I01254;Franklin India Dynamic PE Ratio Fund of Funds-Dividend;38.6806;38.2938;38.6806;08-Aug-2017</t>
  </si>
  <si>
    <t>101656;INF090I01262;-;Franklin India Dynamic PE Ratio Fund of Funds-Growth;75.2794;74.5266;75.2794;08-Aug-2017</t>
  </si>
  <si>
    <t>102108;INF090I01577;-;Franklin INDIA LIFE STAGE FUND OF FUNDS - THE 20S PLAN (D);33.3983;33.0643;33.3983;08-Aug-2017</t>
  </si>
  <si>
    <t>118511;INF090I01HW4;INF090I01HX2;Franklin INDIA LIFE STAGE FUND OF FUNDS - THE 20S PLAN - Direct - Dividend;34.1458;33.8043;34.1458;08-Aug-2017</t>
  </si>
  <si>
    <t>102107;INF090I01593;-;Franklin INDIA LIFE STAGE FUND OF FUNDS - THE 20S PLAN (G);78.8924;78.1035;78.8924;08-Aug-2017</t>
  </si>
  <si>
    <t>118512;INF090I01HY0;-;Franklin INDIA LIFE STAGE FUND OF FUNDS - THE 20S PLAN - Direct - Growth;80.4311;79.6268;80.4311;08-Aug-2017</t>
  </si>
  <si>
    <t>102110;INF090I01601;-;Franklin INDIA LIFE STAGE FUND OF FUNDS - THE 30S PLAN (D);25.6787;25.4861;25.6787;08-Aug-2017</t>
  </si>
  <si>
    <t>118513;INF090I01HZ7;INF090I01IA8;Franklin India Life Stage Fund of Funds - The 30s Plan - Direct - Dividend;26.4240;26.2258;26.4240;08-Aug-2017</t>
  </si>
  <si>
    <t>102109;INF090I01627;-;Franklin INDIA LIFE STAGE FUND OF FUNDS - THE 30S PLAN (G);56.0111;55.5910;56.0111;08-Aug-2017</t>
  </si>
  <si>
    <t>118514;INF090I01IB6;-;Franklin India Life Stage Fund of Funds - The 30s Plan - Direct - Growth;57.4337;57.0029;57.4337;08-Aug-2017</t>
  </si>
  <si>
    <t>102111;INF090I01635;-;Franklin INDIA LIFE STAGE FUND OF FUNDS - THE 40S PLAN (D);16.3841;16.2612;16.3841;08-Aug-2017</t>
  </si>
  <si>
    <t>118515;INF090I01IC4;INF090I01ID2;Franklin India Life Stage Fund of Funds - The 40s Plan - Direct - Dividend;16.7547;16.6290;16.7547;08-Aug-2017</t>
  </si>
  <si>
    <t>102112;INF090I01650;-;Franklin INDIA LIFE STAGE FUND OF FUNDS - THE 40S PLAN (G);44.4513;44.1179;44.4513;08-Aug-2017</t>
  </si>
  <si>
    <t>118516;INF090I01IE0;-;Franklin India Life Stage Fund of Funds - The 40s Plan - Direct - Growth;45.8054;45.4619;45.8054;08-Aug-2017</t>
  </si>
  <si>
    <t>102113;INF090I01668;-;Franklin INDIA LIFE STAGE FUND OF FUNDS - THE 50+S PLAN (D);14.1635;14.0219;14.1635;08-Aug-2017</t>
  </si>
  <si>
    <t>118517;INF090I01IF7;INF090I01IG5;Franklin India Life Stage Fund of Funds - The 50s Plus - Direct - Dividend;14.5574;14.4118;14.5574;08-Aug-2017</t>
  </si>
  <si>
    <t>102114;INF090I01684;-;Franklin INDIA LIFE STAGE FUND OF FUNDS - THE 50+S PLAN (G);32.9940;32.6641;32.9940;08-Aug-2017</t>
  </si>
  <si>
    <t>118518;INF090I01IH3;-;Franklin India Life Stage Fund of Funds - The 50s Plus - Direct - Growth;33.9765;33.6367;33.9765;08-Aug-2017</t>
  </si>
  <si>
    <t>102547;INF090I01718;-;Franklin India Life Stage Fund of Funds - The 50s Plus Flo (Gro);34.1452;33.8037;34.1452;08-Aug-2017</t>
  </si>
  <si>
    <t>118519;INF090I01JO7;-;Franklin India Life Stage Fund Of Funds - The 50S Plus Floating Rate Plan - Direct - Growth;34.8055;34.4574;34.8055;08-Aug-2017</t>
  </si>
  <si>
    <t>118520;INF090I01JM1;INF090I01JN9;Franklin India Life Stage Fund Of Funds - The 50S Plus Floating Rate Plan - Direct - Dividend;15.0067;14.8566;15.0067;08-Aug-2017</t>
  </si>
  <si>
    <t>102546;INF090I01692;-;Franklin India Life Stage Fund of Funds The 50s Plus Flo (Div);14.7417;14.5943;14.7417;08-Aug-2017</t>
  </si>
  <si>
    <t>132988;INF090I01LF1;INF090I01LG9;Franklin India Multi - Asset Solution Fund - Dividend Plan;11.8399;11.7215;11.8399;08-Aug-2017</t>
  </si>
  <si>
    <t>132990;INF090I01LI5;INF090I01LJ3;Franklin India Multi - Asset Solution Fund - Dividend Plan - Direct;12.4084;12.2843;12.4084;08-Aug-2017</t>
  </si>
  <si>
    <t>132987;INF090I01LE4;-;Franklin India Multi - Asset Solution Fund - Growth Plan;11.8399;11.7215;11.8399;08-Aug-2017</t>
  </si>
  <si>
    <t>132989;INF090I01LH7;-;Franklin India Multi - Asset Solution Fund - Growth Plan - Direct;12.4084;12.2843;12.4084;08-Aug-2017</t>
  </si>
  <si>
    <t>130547;INF179KA1SD3;-;HDFC Dynamic PE Ratio Fund of Funds - Direct Dividend;15.8556;15.6970;15.8556;09-Aug-2017</t>
  </si>
  <si>
    <t>130543;INF179KA1SC5;-;HDFC Dynamic PE Ratio Fund of Funds - Direct Growth;18.0519;17.8714;18.0519;09-Aug-2017</t>
  </si>
  <si>
    <t>130540;INF179KA1SG6;-;HDFC Dynamic PE Ratio Fund of Funds - Regular Dividend;15.2570;15.1044;15.2570;09-Aug-2017</t>
  </si>
  <si>
    <t>130533;INF179KA1SF8;-;HDFC Dynamic PE Ratio Fund of Funds - Regular Growth;17.4087;17.2346;17.4087;09-Aug-2017</t>
  </si>
  <si>
    <t>115934;INF179K01LC5;-;HDFC GOLD FUND - GROWTH OPTION;9.5231;9.3326;9.5231;09-Aug-2017</t>
  </si>
  <si>
    <t>119132;INF179K01VX0;-;HDFC Gold Fund-Direct Plan;9.6814;9.4878;9.6814;09-Aug-2017</t>
  </si>
  <si>
    <t>129196;INF336L01IL6;-;HSBC Managed Solutions - Convervative - Dividend;13.7665;13.7665;13.7665;08-Aug-2017</t>
  </si>
  <si>
    <t>129195;INF336L01IM4;-;HSBC Managed Solutions - Convervative - Growth;13.7665;13.7665;13.7665;08-Aug-2017</t>
  </si>
  <si>
    <t>129197;INF336L01IP7;-;HSBC Managed Solutions - Convervative - Growth Direct;13.8797;13.8797;13.8797;08-Aug-2017</t>
  </si>
  <si>
    <t>129199;INF336L01HZ8;-;HSBC Managed Solutions - Growth - Dividend;16.9706;16.9706;16.9706;08-Aug-2017</t>
  </si>
  <si>
    <t>129201;INF336L01IC5;-;HSBC Managed Solutions - Growth - Dividend Direct;17.1214;17.1214;17.1214;08-Aug-2017</t>
  </si>
  <si>
    <t>129065;INF336L01IA9;-;HSBC Managed Solutions - Growth - Growth;16.9706;16.9706;16.9706;08-Aug-2017</t>
  </si>
  <si>
    <t>129200;INF336L01ID3;-;HSBC Managed Solutions - Growth - Growth Direct;17.1214;17.1214;17.1214;08-Aug-2017</t>
  </si>
  <si>
    <t>129192;INF336L01IF8;-;HSBC Managed Solutions - Moderate - Dividend;16.1256;16.1256;16.1256;08-Aug-2017</t>
  </si>
  <si>
    <t>129191;INF336L01IG6;-;HSBC Managed Solutions - Moderate - Growth;16.1256;16.1256;16.1256;08-Aug-2017</t>
  </si>
  <si>
    <t>129193;INF336L01IJ0;-;HSBC Managed Solutions - Moderate - Growth Direct;16.2582;16.2582;16.2582;08-Aug-2017</t>
  </si>
  <si>
    <t>120243;INF109K01W33;INF109K01W41;ICICI Prudential Advisor Series Long Term Saving Plan - Direct Plan -  Dividend;61.8167;61.1985;61.8167;08-Aug-2017</t>
  </si>
  <si>
    <t>120242;INF109K01W58;-;ICICI Prudential Advisor Series Long Term Saving Plan - Direct Plan - Growth;61.8187;61.2005;61.8187;08-Aug-2017</t>
  </si>
  <si>
    <t>102133;INF109K01795;-;ICICI Prudential Advisor Series Long Term Saving Plan - Growth;60.5781;59.9723;60.5781;08-Aug-2017</t>
  </si>
  <si>
    <t>102134;INF109K01DW7;INF109K01803;ICICI Prudential Advisor Series Long Term Saving Plan - Dividend;60.5781;59.9723;60.5781;08-Aug-2017</t>
  </si>
  <si>
    <t>120314;INF109K01W66;INF109K01W74;ICICI Prudential Cautious - Direct Plan -  Dividend;31.7118;31.3947;31.7118;08-Aug-2017</t>
  </si>
  <si>
    <t>120313;INF109K01W82;-;ICICI Prudential Cautious - Direct Plan -  Growth;31.9312;31.6119;31.9312;08-Aug-2017</t>
  </si>
  <si>
    <t>102139;INF109K01811;-;ICICI Prudential Cautious - Growth;31.1560;30.8444;31.1560;08-Aug-2017</t>
  </si>
  <si>
    <t>102140;INF109K01EB9;INF109K01829;ICICI Prudential Cautious - Dividend;31.1560;30.8444;31.1560;08-Aug-2017</t>
  </si>
  <si>
    <t>120703;INF109K01X57;INF109K01X65;ICICI Prudential Dynamic Accrual Plan - Direct Plan -  Dividend;26.9834;26.9834;26.9834;08-Aug-2017</t>
  </si>
  <si>
    <t>120702;INF109K01X73;-;ICICI Prudential Dynamic Accrual Plan - Direct Plan -  Growth;26.8836;26.8836;26.8836;08-Aug-2017</t>
  </si>
  <si>
    <t>102141;INF109K01878;-;ICICI Prudential Dynamic Accrual Plan - Growth;26.5665;26.5665;26.5665;08-Aug-2017</t>
  </si>
  <si>
    <t>102143;INF109K01FS0;INF109K01886;ICICI Prudential Dynamic Accrual Plan - Dividend;26.5665;26.5665;26.5665;08-Aug-2017</t>
  </si>
  <si>
    <t>120680;INF109K01W90;INF109K01X08;ICICI Prudential Moderate - Direct Plan -  Dividend;50.0233;49.5231;50.0233;08-Aug-2017</t>
  </si>
  <si>
    <t>120679;INF109K01X16;-;ICICI Prudential Moderate - Direct Plan -  Growth;50.0473;49.5468;50.0473;08-Aug-2017</t>
  </si>
  <si>
    <t>102137;INF109K01837;-;ICICI Prudential Moderate - Growth;49.0014;48.5114;49.0014;08-Aug-2017</t>
  </si>
  <si>
    <t>102138;INF109K01FJ9;INF109K01845;ICICI Prudential Moderate - Dividend;49.0014;48.5114;49.0014;08-Aug-2017</t>
  </si>
  <si>
    <t>120686;INF109K01U76;INF109K01U84;ICICI Prudential Regular Gold Savings Fund - Direct Plan -  Dividend;9.6439;9.4510;9.6439;08-Aug-2017</t>
  </si>
  <si>
    <t>120685;INF109K01U92;-;ICICI Prudential Regular Gold Savings Fund - Direct Plan -  Growth;9.6435;9.4506;9.6435;08-Aug-2017</t>
  </si>
  <si>
    <t>115834;INF109K01TM4;INF109K01TL6;ICICI Prudential Regular Gold Savings Fund - Dividend;9.5451;9.3542;9.5451;08-Aug-2017</t>
  </si>
  <si>
    <t>115833;INF109K01TK8;-;ICICI Prudential Regular Gold Savings Fund - Growth;9.5451;9.3542;9.5451;08-Aug-2017</t>
  </si>
  <si>
    <t>120700;INF109K01X40;-;ICICI Prudential Very Aggressive - Direct Plan -  Growth;69.5365;68.8411;69.5365;08-Aug-2017</t>
  </si>
  <si>
    <t>102135;INF109K01852;-;ICICI Prudential Very Aggressive - Growth;69.1238;68.4326;69.1238;08-Aug-2017</t>
  </si>
  <si>
    <t>102136;INF109K01FR2;INF109K01860;ICICI Prudential Very Aggressive - Dividend;69.1238;68.4326;69.1238;08-Aug-2017</t>
  </si>
  <si>
    <t>117714;INF397L01992;-;IDBI GOLD FUND;8.4559;8.3713;8.4559;09-Aug-2017</t>
  </si>
  <si>
    <t>118343;INF397L01BU4;-;IDBI GOLD FUND Direct;8.6050;8.5190;8.6050;09-Aug-2017</t>
  </si>
  <si>
    <t>118409;-;INF194K01V63;IDFC   All Seasons Bond Fund-Direct Plan-Daily Dividend;11.0212;11.0212;11.0212;08-Aug-2017</t>
  </si>
  <si>
    <t>118414;INF194K01V55;INF194K01V48;IDFC   All Seasons Bond Fund-Direct Plan-Fortnightly Dividend;11.0706;11.0706;11.0706;08-Aug-2017</t>
  </si>
  <si>
    <t>118410;INF194K01U72;-;IDFC   All Seasons Bond Fund-Direct Plan-Growth;26.7434;26.7434;26.7434;08-Aug-2017</t>
  </si>
  <si>
    <t>118413;INF194K01V30;INF194K01V22;IDFC   All Seasons Bond Fund-Direct Plan-Quarterly Dividend;12.6411;12.6411;12.6411;08-Aug-2017</t>
  </si>
  <si>
    <t>108547;INF194K01SG0;INF194K01SF2;IDFC   All Seasons Bond Fund-Regular Plan-Annual Dividend;11.8374;11.8374;11.8374;08-Aug-2017</t>
  </si>
  <si>
    <t>115874;INF194K01SM8;INF194K01SL0;IDFC   All Seasons Bond Fund-Regular Plan-Fortnightly Dividend;11.0685;11.0685;11.0685;08-Aug-2017</t>
  </si>
  <si>
    <t>108545;INF194K01SE5;-;IDFC   All Seasons Bond Fund-Regular Plan-Growth;26.2061;26.2061;26.2061;08-Aug-2017</t>
  </si>
  <si>
    <t>108546;INF194K01SI6;INF194K01SH8;IDFC   All Seasons Bond Fund-Regular Plan-Half Yearly Dividend;12.0386;12.0386;12.0386;08-Aug-2017</t>
  </si>
  <si>
    <t>108544;INF194K01SK2;INF194K01SJ4;IDFC   All Seasons Bond Fund-Regular Plan-Quarterly Dividend;12.4970;12.4970;12.4970;08-Aug-2017</t>
  </si>
  <si>
    <t>117867;-;INF194K01F63;IDFC   All Seasons Bond Fund-Regular Plan-Weekly Dividend;11.0019;11.0019;11.0019;08-Aug-2017</t>
  </si>
  <si>
    <t>131398;INF194KA1TV4;INF194KA1TW2;IDFC ASBF -Direct Plan_Periodic Dividend;12.9855;12.9855;12.9855;08-Aug-2017</t>
  </si>
  <si>
    <t>131399;INF194KA1TS0;INF194KA1TT8;IDFC ASBF -Regular Plan_Periodic Dividend;12.9573;12.9573;12.9573;08-Aug-2017</t>
  </si>
  <si>
    <t>118484;INF194K013B4;INF194K014B2;IDFC  Asset Allocation Fund Of Fund-Aggressive Plan-Direct Plan-Dividend;18.3846;18.3846;18.3846;08-Aug-2017</t>
  </si>
  <si>
    <t>118485;INF194K012B6;-;IDFC  Asset Allocation Fund Of Fund-Aggressive Plan-Direct Plan-Growth;22.3147;22.3147;22.3147;08-Aug-2017</t>
  </si>
  <si>
    <t>112331;INF194K01961;INF194K01979;IDFC  Asset Allocation Fund Of Fund-Aggressive Plan-Regular Plan-Dividend;16.7283;16.7283;16.7283;08-Aug-2017</t>
  </si>
  <si>
    <t>112332;INF194K01953;-;IDFC  Asset Allocation Fund Of Fund-Aggressive Plan-Regular Plan-Growth;21.9395;21.9395;21.9395;08-Aug-2017</t>
  </si>
  <si>
    <t>118487;INF194K017A7;INF194K018A5;IDFC  Asset Allocation Fund Of Fund-Conservative Plan-Direct Plan-Dividend;14.6477;14.6477;14.6477;08-Aug-2017</t>
  </si>
  <si>
    <t>118486;INF194K016A9;-;IDFC  Asset Allocation Fund Of Fund-Conservative Plan-Direct Plan-Growth;19.8646;19.8646;19.8646;08-Aug-2017</t>
  </si>
  <si>
    <t>112328;INF194K01995;INF194K01AA1;IDFC  Asset Allocation Fund Of Fund-Conservative Plan-Regular Plan-Dividend;14.3833;14.3833;14.3833;08-Aug-2017</t>
  </si>
  <si>
    <t>112327;INF194K01987;-;IDFC  Asset Allocation Fund Of Fund-Conservative Plan-Regular Plan-Growth;19.5216;19.5216;19.5216;08-Aug-2017</t>
  </si>
  <si>
    <t>118489;INF194K019A3;-;IDFC  Asset Allocation Fund Of Fund-Moderate Plan-Dierct Plan-Growth;21.3917;21.3917;21.3917;08-Aug-2017</t>
  </si>
  <si>
    <t>118488;INF194K010B0;INF194K011B8;IDFC  Asset Allocation Fund Of Fund-Moderate Plan-Direct Plan-Dividend;16.0646;16.0646;16.0646;08-Aug-2017</t>
  </si>
  <si>
    <t>112330;INF194K01AC7;INF194K01AD5;IDFC  Asset Allocation Fund Of Fund-Moderate Plan-Regular Plan-Dividend;15.9971;15.9971;15.9971;08-Aug-2017</t>
  </si>
  <si>
    <t>112329;INF194K01AB9;-;IDFC  Asset Allocation Fund Of Fund-Moderate Plan-Regular Plan-Growth;21.0353;21.0353;21.0353;08-Aug-2017</t>
  </si>
  <si>
    <t>120530;INF205K01NH3;INF205K01NI1;Invesco India Gold Fund - Direct  Plan - Dividend;8.9056;8.7275;8.9056;08-Aug-2017</t>
  </si>
  <si>
    <t>120531;INF205K01NJ9;-;Invesco India Gold Fund - Direct Plan- - Growth;8.914;8.7357;8.914;08-Aug-2017</t>
  </si>
  <si>
    <t>116075;INF205K01FB2;INF205K01FC0;Invesco India Gold Fund - Dividend;8.8114;8.6352;8.8114;08-Aug-2017</t>
  </si>
  <si>
    <t>116077;INF205K01FA4;-;Invesco India Gold Fund - Growth;8.8113;8.6351;8.8113;08-Aug-2017</t>
  </si>
  <si>
    <t>119776;INF174K01LO1;-;Kotak Asset Allocator Fund Direct Dividend - Direct;74.177;73.435;74.177;08-Aug-2017</t>
  </si>
  <si>
    <t>119777;INF174K01LN3;-;Kotak Asset Allocator Fund Direct Growth - Direct;75.536;74.781;75.536;08-Aug-2017</t>
  </si>
  <si>
    <t>102573;INF174K01476;INF174K01484;Kotak Asset Allocator Fund Dividend;72.497;71.772;72.497;08-Aug-2017</t>
  </si>
  <si>
    <t>102574;INF174K01468;-;Kotak Asset Allocator Fund Growth;74.477;73.732;74.477;08-Aug-2017</t>
  </si>
  <si>
    <t>114757;INF174K01AV9;INF174K01AU1;Kotak Gold Fund Dividend;11.9973;11.7574;11.9973;08-Aug-2017</t>
  </si>
  <si>
    <t>119780;INF174K01MQ4;-;Kotak Gold Fund Dividend - Direct;12.2552;12.0101;12.2552;08-Aug-2017</t>
  </si>
  <si>
    <t>114758;INF174K01AT3;-;Kotak Gold Fund Growth;11.997;11.7571;11.997;08-Aug-2017</t>
  </si>
  <si>
    <t>119781;INF174K01MP6;-;Kotak Gold Fund Growth - Direct;12.2544;12.0093;12.2544;08-Aug-2017</t>
  </si>
  <si>
    <t>135749;INF173K01MX2;-;Principal Aseet Allocation Fund of Funds - Aggressive Plan - Direct Sub-Plan - Growth;12.9995;12.9995;12.9995;09-Aug-2017</t>
  </si>
  <si>
    <t>135750;INF173K01MW4;-;Principal Asset Allocation Fund of Funds - Aggressive Plan - Regular Sub - Plan - Growth;12.8513;12.8513;12.8513;09-Aug-2017</t>
  </si>
  <si>
    <t>135751;INF173K01MT0;-;Principal Asset Allocation Fund of Funds - Conservative Plan - Direct Sub-Plan - Growth;11.8200;11.8200;11.8200;09-Aug-2017</t>
  </si>
  <si>
    <t>135752;INF173K01MS2;-;Principal Asset Allocation Fund of Funds - Conservative Plan - Regular Sub-Plan - Growth;11.7377;11.7377;11.7377;09-Aug-2017</t>
  </si>
  <si>
    <t>135753;INF173K01MV6;-;Principal Asset Allocation Fund of Funds - Moderate Plan - Direct Sub-Plan - Growth;12.1531;12.1531;12.1531;09-Aug-2017</t>
  </si>
  <si>
    <t>135754;INF173K01MU8;-;Principal Asset Allocation Fund of Funds - Moderate Plan - Regular Sub-Plan - Growth;12.0041;12.0041;12.0041;09-Aug-2017</t>
  </si>
  <si>
    <t>112038;INF082J01101;INF082J01119;Quantum Equity Fund of Funds - Direct Plan Dividend Option;32.799;32.307;32.799;08-Aug-2017</t>
  </si>
  <si>
    <t>112039;INF082J01093;-;Quantum Equity Fund of Funds - Direct Plan Growth Option;32.799;32.307;32.799;08-Aug-2017</t>
  </si>
  <si>
    <t>141062;INF082J01283;INF082J01291;Quantum Equity Fund of Funds - Regular Plan Dividend Option;32.785;32.293;32.785;08-Aug-2017</t>
  </si>
  <si>
    <t>141063;INF082J01275;-;Quantum Equity Fund of Funds - Regular Plan Growth Option;32.785;32.293;32.785;08-Aug-2017</t>
  </si>
  <si>
    <t>115132;INF082J01150;-;Quantum Gold Savings Fund - Direct Plan Growth Option;11.9062;11.7276;11.9062;08-Aug-2017</t>
  </si>
  <si>
    <t>141064;INF082J01358;-;Quantum Gold Savings Fund - Regular Plan Growth Option;11.9017;11.7232;11.9017;08-Aug-2017</t>
  </si>
  <si>
    <t>117608;INF082J01168;-;Quantum Multi Asset Fund - Direct Plan Growth Option;16.6169;16.4507;16.6169;08-Aug-2017</t>
  </si>
  <si>
    <t>141072;INF082J01341;-;Quantum Multi Asset Fund - Regular Plan Growth Option;16.6104;16.4443;16.6104;08-Aug-2017</t>
  </si>
  <si>
    <t>118662;INF204K01YD2;INF204K01YE0;Reliance Gold Savings Fund - Direct Plan Dividend Plan;12.4406;12.1918;12.4406;08-Aug-2017</t>
  </si>
  <si>
    <t>118663;INF204K01YC4;-;Reliance Gold Savings Fund - Direct Plan Growth Plan - Growth Option;12.4406;12.1918;12.4406;08-Aug-2017</t>
  </si>
  <si>
    <t>114617;INF204K01KO8;INF204K01KP5;Reliance Gold Savings Fund-Dividend Plan;12.2029;11.9588;12.2029;08-Aug-2017</t>
  </si>
  <si>
    <t>114616;INF204K01KN0;-;Reliance Gold Savings Fund-Growth plan- Growth Option;12.2029;11.9588;12.2029;08-Aug-2017</t>
  </si>
  <si>
    <t>119789;INF200K01RN3;INF200K01RO1;SBI GOLD FUND - DIRECT PLAN - DIVIDEND;9.3868;9.2929;9.3868;08-Aug-2017</t>
  </si>
  <si>
    <t>115677;INF200K01HB9;INF200K01HC7;SBI GOLD FUND - REGULAR PLAN - DIVIDEND;9.2169;9.1247;9.2169;08-Aug-2017</t>
  </si>
  <si>
    <t>115676;INF200K01HA1;-;SBI GOLD FUND REGULAR PLAN - GROWTH;9.2150;9.1229;9.2150;08-Aug-2017</t>
  </si>
  <si>
    <t>119788;INF200K01RP8;-;SBI GOLD FUND- DIRECT PLAN - GROWTH;9.3903;9.2964;9.3903;08-Aug-2017</t>
  </si>
  <si>
    <t>132141;INF084M01EC8;INF084M01ED6;Birla Sun Life Global Commodities Fund - Direct Plan - Dividend Option;10.5516;10.4461;10.5516;08-Aug-2017</t>
  </si>
  <si>
    <t>132140;INF084M01EB0;-;Birla Sun Life Global Commodities Fund - Direct plan - Growth Option;11.9242;11.8050;11.9242;08-Aug-2017</t>
  </si>
  <si>
    <t>132139;INF084M01AU8;INF084M01AV6;Birla Sun Life Global Commodities Fund - Regular Plan - Dividend Option;11.8072;11.6891;11.8072;08-Aug-2017</t>
  </si>
  <si>
    <t>132138;INF084M01AT0;-;Birla SUn Life Global Commodities Fund - Regular Plan - Growth Option;11.8040;11.6860;11.8040;08-Aug-2017</t>
  </si>
  <si>
    <t>132010;INF084M01EI5;INF084M01EJ3;Birla Sun Life Global Real Estate Fund - Retail Plan - Direct Plan - Dividend Option;17.6094;17.4333;17.6094;08-Aug-2017</t>
  </si>
  <si>
    <t>132009;INF084M01EH7;-;Birla Sun Life Global Real Estate Fund - Retail Plan - Direct Plan - Growth Option;17.5950;17.4190;17.5950;08-Aug-2017</t>
  </si>
  <si>
    <t>132003;INF084M01BA8;INF084M01BB6;Birla Sun Life Global Real Estate Fund - Retail Plan - Regular Plan - Dividend Option;17.2407;17.0683;17.2407;08-Aug-2017</t>
  </si>
  <si>
    <t>132005;INF084M01AZ7;-;Birla Sun Life Global Real Estate Fund - Retail Plan - Regular Plan - Growth Option;17.2298;17.0575;17.2298;08-Aug-2017</t>
  </si>
  <si>
    <t>138524;INF223J01AS2;-;DHFL Pramerica Global Agribusiness Fund - Dividend;13.38;13.25;13.38;08-Aug-2017</t>
  </si>
  <si>
    <t>138523;INF223J01AU8;-;DHFL Pramerica Global Agribusiness Fund - Growth;14.27;14.13;14.27;08-Aug-2017</t>
  </si>
  <si>
    <t>138527;INF223J01NG0;-;DHFL Pramerica Global Agribusiness Offshore Fund - Direct Plan - Dividend;14.79;14.64;14.79;08-Aug-2017</t>
  </si>
  <si>
    <t>138528;INF223J01NF2;-;DHFL Pramerica Global Agribusiness Offshore Fund - Direct Plan - Growth;14.79;14.64;14.79;08-Aug-2017</t>
  </si>
  <si>
    <t>138457;INF223J01NJ4;-;DHFL Pramerica Top Euroland Offshore Fund - Direct Plan - Dividend;10.49;10.39;10.49;08-Aug-2017</t>
  </si>
  <si>
    <t>138456;INF223J01NL0;-;DHFL Pramerica Top Euroland Offshore Fund - Direct Plan - Growth;13.57;13.43;13.57;08-Aug-2017</t>
  </si>
  <si>
    <t>138454;INF223J01AW4;-;DHFL Pramerica Top Euroland Offshore Fund - Dividend;12.01;11.89;12.01;08-Aug-2017</t>
  </si>
  <si>
    <t>138453;INF223J01AY0;-;DHFL Pramerica Top Euroland Offshore Fund - Growth;13.07;12.94;13.07;08-Aug-2017</t>
  </si>
  <si>
    <t>130491;INF740K01Z68;INF740K01Z76;DSP BlackRock Global Allocation Fund - Direct Plan - Dividend;11.2966;11.1836;11.2966;08-Aug-2017</t>
  </si>
  <si>
    <t>130493;INF740K01Z50;-;DSP BlackRock Global Allocation Fund - Direct Plan - Growth;11.2966;11.1836;11.2966;08-Aug-2017</t>
  </si>
  <si>
    <t>130490;INF740K01Z35;INF740K01Z43;DSP BlackRock Global Allocation Fund - Regular Plan - Dividend;11.1691;11.0574;11.1691;08-Aug-2017</t>
  </si>
  <si>
    <t>130492;INF740K01Z27;-;DSP BlackRock Global Allocation Fund - Regular Plan - Growth;11.1691;11.0574;11.1691;08-Aug-2017</t>
  </si>
  <si>
    <t>119253;INF740K01OI5;INF740K01OJ3;DSP BlackRock US Flexible Equity Fund - Direct Plan - Dividend;20.6042;20.3982;20.6042;08-Aug-2017</t>
  </si>
  <si>
    <t>119252;INF740K01OH7;-;DSP BlackRock US Flexible Equity Fund - Direct Plan - Growth;20.6042;20.3982;20.6042;08-Aug-2017</t>
  </si>
  <si>
    <t>117692;INF740K01LQ4;-;DSP BlackRock US Flexible Equity Fund - Regular Plan - Dividend  Option;15.9448;15.7854;15.9448;08-Aug-2017</t>
  </si>
  <si>
    <t>117691;INF740K01LP6;-;DSP BlackRock US Flexible Equity Fund - Regular Plan - Growth Option;20.0103;19.8102;20.0103;08-Aug-2017</t>
  </si>
  <si>
    <t>119272;INF740K01OF1;INF740K01OG9;DSP BlackRock World Agriculture Fund - Direct Plan - Dividend;14.3902;14.2463;14.3902;08-Aug-2017</t>
  </si>
  <si>
    <t>119271;INF740K01OE4;-;DSP BlackRock World Agriculture Fund - Direct Plan - Growth;15.2620;15.1094;15.2620;08-Aug-2017</t>
  </si>
  <si>
    <t>115881;INF740K01EL0;-;DSP BlackRock World Agriculture Fund - Regular Plan - Dividend;12.1704;12.0487;12.1704;08-Aug-2017</t>
  </si>
  <si>
    <t>115882;INF740K01EK2;-;DSP BlackRock World Agriculture Fund - Regular Plan - Growth;15.0312;14.8809;15.0312;08-Aug-2017</t>
  </si>
  <si>
    <t>119276;INF740K01PD3;INF740K01PE1;DSP BlackRock World Energy Fund - Direct Plan - Dividend;10.6963;10.5893;10.6963;08-Aug-2017</t>
  </si>
  <si>
    <t>119275;INF740K01PC5;-;DSP BlackRock World Energy Fund - Direct Plan - Growth;11.8622;11.7436;11.8622;08-Aug-2017</t>
  </si>
  <si>
    <t>112127;INF740K01292;INF740K01300;DSP BlackRock World Energy Fund - Regular Plan - Dividend;10.0364;9.9360;10.0364;08-Aug-2017</t>
  </si>
  <si>
    <t>112126;INF740K01284;-;DSP BlackRock World Energy Fund - Regular Plan - Growth;11.7352;11.6178;11.7352;08-Aug-2017</t>
  </si>
  <si>
    <t>119278;INF740K01PA9;INF740K01PB7;DSP BlackRock World Gold Fund - Direct Plan - Dividend;9.8470;9.7485;9.8470;08-Aug-2017</t>
  </si>
  <si>
    <t>119277;INF740K01OZ9;-;DSP BlackRock World Gold Fund - Direct Plan - Growth;12.0218;11.9016;12.0218;08-Aug-2017</t>
  </si>
  <si>
    <t>106596;INF740K01268;INF740K01276;DSP BlackRock World Gold Fund - Regular Plan - Dividend;9.6504;9.5539;9.6504;08-Aug-2017</t>
  </si>
  <si>
    <t>106597;INF740K01250;-;DSP BlackRock World Gold Fund - Regular Plan - Growth;11.7858;11.6679;11.7858;08-Aug-2017</t>
  </si>
  <si>
    <t>119280;INF740K01PG6;INF740K01PH4;DSP BlackRock World Mining Fund - Direct Plan - Dividend;7.5063;7.4312;7.5063;08-Aug-2017</t>
  </si>
  <si>
    <t>119279;INF740K01PF8;-;DSP BlackRock World Mining Fund - Direct Plan - Growth;7.5063;7.4312;7.5063;08-Aug-2017</t>
  </si>
  <si>
    <t>112347;INF740K01748;INF740K01AL8;DSP BlackRock World Mining Fund - Regular Plan - Dividend;7.3237;7.2505;7.3237;08-Aug-2017</t>
  </si>
  <si>
    <t>112293;INF740K01730;-;DSP BlackRock World Mining Fund - Regular Plan - Growth;7.3237;7.2505;7.3237;08-Aug-2017</t>
  </si>
  <si>
    <t>140256;INF843K01AW7;-;Edelweiss ASEAN Equity Off-shore Fund - Direct Plan - Growth Option;18.791;18.603;18.791;08-Aug-2017</t>
  </si>
  <si>
    <t>140255;INF843K01609;-;Edelweiss ASEAN Equity Off-shore Fund - Regular Plan - Growth Option;17.87;17.691;17.87;08-Aug-2017</t>
  </si>
  <si>
    <t>140327;INF843K01IZ3;-;Edelweiss Emerging Markets Opportunities Equity Offshore Fund - Direct Plan - Growth Option;11.3596;11.246;11.3596;08-Aug-2017</t>
  </si>
  <si>
    <t>140328;INF843K01IY6;-;Edelweiss Emerging Markets Opportunities Equity Offshore Fund - Regular Plan - Growth Option;11.207;11.0949;11.207;08-Aug-2017</t>
  </si>
  <si>
    <t>140296;INF843K01GI3;-;Edelweiss Europe Dynamic Equity Offshore Fund - Growth Option - Direct Plan;11.2069;11.0948;11.2069;08-Aug-2017</t>
  </si>
  <si>
    <t>140295;INF843K01GJ1;-;Edelweiss Europe Dynamic Equity Offshore Fund - Growth Option - Regular Plan;10.8349;10.7266;10.8349;08-Aug-2017</t>
  </si>
  <si>
    <t>140243;INF843K01AU1;-;Edelweiss Greater China Equity Off-shore Fund - Direct Plan - Growth Option;24.788;24.54;24.788;08-Aug-2017</t>
  </si>
  <si>
    <t>140242;INF843K01138;-;Edelweiss Greater China Equity Off-shore Fund - Regular Plan - Growth Option;23.689;23.452;23.689;08-Aug-2017</t>
  </si>
  <si>
    <t>140274;INF843K01EC1;-;Edelweiss US Value Equity Offshore Fund - Direct Plan - Growth Option;13.9848;13.845;13.9848;08-Aug-2017</t>
  </si>
  <si>
    <t>140273;INF843K01ED9;-;Edelweiss US Value Equity Offshore Fund - Regular Plan - Growth Option;13.5482;13.4127;13.5482;08-Aug-2017</t>
  </si>
  <si>
    <t>129441;INF090I01KY4;INF090I01KZ1;Franklin India Feeder - Franklin European Growth Fund - Direct - Dividend;10.1035;10.0025;10.1035;08-Aug-2017</t>
  </si>
  <si>
    <t>129440;INF090I01KX6;-;Franklin India Feeder - Franklin European Growth Fund - Direct - Growth;10.1035;10.0025;10.1035;08-Aug-2017</t>
  </si>
  <si>
    <t>129439;INF090I01KV0;INF090I01KW8;Franklin India Feeder - Franklin European Growth Fund - Dividend;9.6573;9.5607;9.6573;08-Aug-2017</t>
  </si>
  <si>
    <t>129438;INF090I01KU2;-;Franklin India Feeder - Franklin European Growth Fund - Growth;9.6573;9.5607;9.6573;08-Aug-2017</t>
  </si>
  <si>
    <t>116632;INF090I01EV3;INF090I01EU5;Franklin India Feeder - Franklin U.S. Opportunities Fund - Dividend;22.8388;22.6104;22.8388;08-Aug-2017</t>
  </si>
  <si>
    <t>116633;INF090I01EW1;-;Franklin India Feeder - Franklin U.S. Opportunities Fund - Growth;22.8388;22.6104;22.8388;08-Aug-2017</t>
  </si>
  <si>
    <t>118550;INF090I01JP4;INF090I01JQ2;Franklin India Feeder - Franklin US Opportunities Fund - Direct - Dividend;23.9223;23.6831;23.9223;08-Aug-2017</t>
  </si>
  <si>
    <t>118551;INF090I01JR0;-;Franklin India Feeder - Franklin US Opportunities Fund - Direct - Growth;23.9223;23.6831;23.9223;08-Aug-2017</t>
  </si>
  <si>
    <t>127070;INF336L01HD5;INF336L01HE3;HSBC Asia Pacific (Ex Japan) Dividend Yield Fund - Dividend;12.6282;12.6282;12.6282;08-Aug-2017</t>
  </si>
  <si>
    <t>127072;INF336L01HG8;INF336L01HH6;HSBC Asia Pacific (Ex Japan) Dividend Yield Fund - Dividend Direct;12.9377;12.9377;12.9377;08-Aug-2017</t>
  </si>
  <si>
    <t>127073;INF336L01HC7;-;HSBC Asia Pacific (Ex Japan) Dividend Yield Fund - Growth;12.6282;12.6282;12.6282;08-Aug-2017</t>
  </si>
  <si>
    <t>127071;INF336L01HF0;-;HSBC Asia Pacific (Ex Japan) Dividend Yield Fund - Growth Direct;12.9377;12.9377;12.9377;08-Aug-2017</t>
  </si>
  <si>
    <t>120036;INF336L01BW8;INF336L01BX6;HSBC Brazil Fund - Dividend Direct;7.4496;7.4496;7.4496;08-Aug-2017</t>
  </si>
  <si>
    <t>120035;INF336L01BY4;-;HSBC Brazil Fund - Growth Direct;7.4496;7.4496;7.4496;08-Aug-2017</t>
  </si>
  <si>
    <t>115117;INF336L01172;INF336L01180;HSBC Brazil Fund-Dividend;7.2081;7.2081;7.2081;08-Aug-2017</t>
  </si>
  <si>
    <t>115116;INF336L01164;-;HSBC Brazil Fund-Growth;7.2081;7.2081;7.2081;08-Aug-2017</t>
  </si>
  <si>
    <t>120044;INF336L01CH7;INF336L01CI5;HSBC - Emerging Market Fund - Dividend Direct;13.1107;13.1107;13.1107;08-Aug-2017</t>
  </si>
  <si>
    <t>120043;INF336L01CJ3;-;HSBC - Emerging Market Fund - Growth Direct;13.6918;13.6918;13.6918;08-Aug-2017</t>
  </si>
  <si>
    <t>107989;INF336L01438;INF336L01420;HSBC Emerging Markets Fund - Dividend;12.671;12.671;12.671;08-Aug-2017</t>
  </si>
  <si>
    <t>107988;INF336L01446;-;HSBC Emerging Markets Fund - Growth;13.2439;13.2439;13.2439;08-Aug-2017</t>
  </si>
  <si>
    <t>133713;INF336L01JU5;-;HSBC Global Consumer Opportunities Fund - Growth;11.2269;11.2269;11.2269;08-Aug-2017</t>
  </si>
  <si>
    <t>133714;INF336L01JT7;-;HSBC Global Consumer Opportunities Fund - Growth Direct;11.4218;11.4218;11.4218;08-Aug-2017</t>
  </si>
  <si>
    <t>123652;INF109KA1CG5;INF109KA1CF7;ICICI Prudential Global Stable Equity Fund - Direct - Dividend;13.79;13.38;13.79;08-Aug-2017</t>
  </si>
  <si>
    <t>123654;INF109KA1CE0;-;ICICI Prudential Global Stable Equity Fund - Direct - Growth;13.79;13.38;13.79;08-Aug-2017</t>
  </si>
  <si>
    <t>123653;INF109KA1CD2;INF109KA1CC4;ICICI Prudential Global Stable Equity Fund - Dividend;13.39;12.99;13.39;08-Aug-2017</t>
  </si>
  <si>
    <t>123651;INF109KA1CB6;-;ICICI Prudential Global Stable Equity Fund - Growth;13.39;12.99;13.39;08-Aug-2017</t>
  </si>
  <si>
    <t>129190;INF205K01B56;INF205K01B64;Invesco India Global Equity Income Fund - Direct Plan - Dividend;12.0413;11.9209;12.0413;08-Aug-2017</t>
  </si>
  <si>
    <t>129188;INF205K01B49;-;Invesco India Global Equity Income Fund - Direct Plan - Growth;12.0864;11.9655;12.0864;08-Aug-2017</t>
  </si>
  <si>
    <t>129189;INF205K01B23;INF205K01B31;Invesco India Global Equity Income Fund - Regular Plan - Dividend;11.5921;11.4762;11.5921;08-Aug-2017</t>
  </si>
  <si>
    <t>129187;INF205K01B15;-;Invesco India Global Equity Income Fund - Regular Plan - Growth;11.6049;11.4889;11.6049;08-Aug-2017</t>
  </si>
  <si>
    <t>126352;INF205K01A32;INF205K01A40;Invesco India Pan European Equity Fund - Direct Plan - Dividend Option;10.9879;10.878;10.9879;08-Aug-2017</t>
  </si>
  <si>
    <t>126353;INF205K01A24;-;Invesco India Pan European Equity Fund - Direct Plan - Growth Option;11.006;10.8959;11.006;08-Aug-2017</t>
  </si>
  <si>
    <t>126350;INF205K01A08;INF205K01A16;Invesco India Pan European Equity Fund - Regular Plan - Dividend Option;10.5752;10.4694;10.5752;08-Aug-2017</t>
  </si>
  <si>
    <t>126351;INF205K01ZZ9;-;Invesco India Pan European Equity Fund - Regular Plan - Growth Option;10.5754;10.4696;10.5754;08-Aug-2017</t>
  </si>
  <si>
    <t>133832;INF178L01CN1;INF178L01CM3;Kotak US Equity Fund - Direct Plan - Dividend option;14.003;13.863;14.003;08-Aug-2017</t>
  </si>
  <si>
    <t>133831;INF178L01CL5;-;Kotak US Equity Fund - Direct Plan - Growth option;14.002;13.862;14.002;08-Aug-2017</t>
  </si>
  <si>
    <t>133830;INF178L01CK7;INF178L01CJ9;Kotak US Equity Fund - Standard Plan - Dividend option;13.619;13.483;13.619;08-Aug-2017</t>
  </si>
  <si>
    <t>133833;INF178L01CI1;-;Kotak US Equity Fund - Standard Plan - Growth option;13.616;13.48;13.616;08-Aug-2017</t>
  </si>
  <si>
    <t>133814;INF178L01145;INF178L01137;Kotak World Gold Fund - Standard Plan - Dividend Option;7.208;7.136;7.208;08-Aug-2017</t>
  </si>
  <si>
    <t>133815;INF178L01152;-;Kotak World Gold Fund - Standard Plan - Growth Option;8.695;8.608;8.695;08-Aug-2017</t>
  </si>
  <si>
    <t>133817;INF178L01AM7;INF178L01AN5;Kotak World Gold Fund- Direct Plan- Dividend Option;7.468;7.393;7.468;08-Aug-2017</t>
  </si>
  <si>
    <t>133816;INF178L01AO3;-;Kotak World Gold Fund- Direct Plan- Growth Option;8.989;8.899;8.989;08-Aug-2017</t>
  </si>
  <si>
    <t>118832;INF769K01BG5;INF769K01BH3;Mirae Asset China Advantage Fund - Direct Plan - Dividend;17.194;17.022;17.194;08-Aug-2017</t>
  </si>
  <si>
    <t>118831;INF769K01BF7;-;Mirae Asset China Advantage Fund - Direct Plan - Growth;17.646;17.470;17.646;08-Aug-2017</t>
  </si>
  <si>
    <t>112147;INF769K01077;-;Mirae Asset China Advantage Fund - Regular Plan Growth Option;17.045;16.875;17.045;08-Aug-2017</t>
  </si>
  <si>
    <t>112148;INF769K01093;INF769K01085;Mirae Asset China Advatage Fund-Regular Plan Dividend;17.045;16.875;17.045;08-Aug-2017</t>
  </si>
  <si>
    <t>119458;INF173K01FJ5;INF173K01FK3;Principal Global Opportunities Fund- Direct Plan - Dividend Option;27.4702;27.1955;27.4702;08-Aug-2017</t>
  </si>
  <si>
    <t>102336;INF173K01CQ7;INF173K01CR5;Principal Global Opportunities Fund- Dividend Option;26.9519;26.6824;26.9519;08-Aug-2017</t>
  </si>
  <si>
    <t>119457;INF173K01FM9;-;Principal Global Opportunities Fund-Direct Plan - Growth Option;27.4702;27.1955;27.4702;08-Aug-2017</t>
  </si>
  <si>
    <t>102337;INF173K01CT1;-;Principal Global Opportunities Fund-Growth Option;26.9519;26.6824;26.9519;08-Aug-2017</t>
  </si>
  <si>
    <t>119601;INF903J01NZ7;INF903J01OA8;Sundaram Global Advantage - Direct Plan - Dividend Option;14.4322;14.4322;14.4322;07-Aug-2017</t>
  </si>
  <si>
    <t>119602;INF903J01OB6;-;Sundaram Global Advantage - Direct Plan - Growth Option;16.0772;16.0772;16.0772;07-Aug-2017</t>
  </si>
  <si>
    <t>106369;INF903J01EY9;INF903J01EZ6;Sundaram Global Advantage Fund Dividend;13.4418;13.4418;13.4418;07-Aug-2017</t>
  </si>
  <si>
    <t>106370;INF903J01EX1;-;Sundaram Global Advantage Fund Growth;15.6793;15.6793;15.6793;07-Aug-2017</t>
  </si>
  <si>
    <t>120449;INF846K01DG7;INF846K01DH5;Axis Constant Maturity 10 Year Fund - Direct Plan - Regular Dividend Option;10.3530;10.3530;10.3530;08-Aug-2017</t>
  </si>
  <si>
    <t>116471;INF846K01AX8;-;Axis Constant Maturity 10 Year Fund - Growth Option;15.2328;15.2328;15.2328;08-Aug-2017</t>
  </si>
  <si>
    <t>116472;INF846K01AZ3;INF846K01BB2;Axis Constant Maturity 10 Year Fund - Half Yearly Dividend Option;11.9373;11.9373;11.9373;08-Aug-2017</t>
  </si>
  <si>
    <t>116470;INF846K01CK1;INF846K01CL9;Axis Constant Maturity 10 Year Fund - Regular Dividend Option;10.3332;10.3332;10.3332;08-Aug-2017</t>
  </si>
  <si>
    <t>120447;INF846K01DD4;-;Axis Constatnt Maturity 10 Year Fund - Direct Plan - Growth Option;15.5983;15.5983;15.5983;08-Aug-2017</t>
  </si>
  <si>
    <t>101188;INF955L01435;INF955L01443;BARODA PIONEER GILT FUND - Plan A - Dividend Option;20.4982;20.2932;20.4982;09-Aug-2017</t>
  </si>
  <si>
    <t>101187;INF955L01450;-;BARODA PIONEER GILT FUND - Plan A - Growth Option;26.7461;26.4786;26.7461;09-Aug-2017</t>
  </si>
  <si>
    <t>119340;INF955L01AB1;-;BARODA PIONEER GILT FUND - Plan B (Direct) - Dividend Option;24.1565;23.9149;24.1565;09-Aug-2017</t>
  </si>
  <si>
    <t>119341;INF955L01AD7;-;BARODA PIONEER GILT FUND - Plan B (Direct) - Growth Option;27.9032;27.6242;27.9032;09-Aug-2017</t>
  </si>
  <si>
    <t>119614;INF209K01XS1;-;Birla Sun Life Constant Maturity 10 Year Gilt Fund - Growth - Direct Plan;51.6929;51.6929;51.6929;08-Aug-2017</t>
  </si>
  <si>
    <t>100061;INF209K01AH2;-;Birla Sun Life Constant Maturity 10 Year Gilt Fund - Growth - Regular Plan;51.3362;51.3362;51.3362;08-Aug-2017</t>
  </si>
  <si>
    <t>119615;INF209KA1KX2;INF209K01XT9;Birla Sun Life Constant Maturity 10 Year Gilt Fund - Quarterly Dividend - Direct Plan;10.9088;10.9088;10.9088;08-Aug-2017</t>
  </si>
  <si>
    <t>100060;INF209K01AI0;INF209K01DR5;Birla Sun Life Constant Maturity 10 Year Gilt Fund - Quarterly Dividend - Regular Plan;12.4757;12.4757;12.4757;08-Aug-2017</t>
  </si>
  <si>
    <t>119605;INF209K01XP7;-;Birla Sun Life Gilt Plus - PF Plan - Growth - Direct Plan;50.1200;49.8694;50.1200;08-Aug-2017</t>
  </si>
  <si>
    <t>100058;INF209K01AC3;INF209K01AD1;Birla Sun Life Gilt Plus - PF Plan - Growth - Regular Plan;48.9927;48.7477;48.9927;08-Aug-2017</t>
  </si>
  <si>
    <t>119606;INF209KA1LC4;-;Birla Sun Life Gilt Plus - PF Plan - Quarterly Dividend - Direct Plan;10.7986;10.7446;10.7986;08-Aug-2017</t>
  </si>
  <si>
    <t>100057;INF209K01AF6;INF209K01DP9;Birla Sun Life Gilt Plus - PF Plan - Quarterly Dividend - Regular Plan;10.6195;10.5664;10.6195;08-Aug-2017</t>
  </si>
  <si>
    <t>133440;-;INF209K01YJ8;Birla Sun Life Government Securities Fund - Long Term Plan - Dividend - Direct Plan;12.8670;12.8670;12.8670;08-Aug-2017</t>
  </si>
  <si>
    <t>133439;INF209KA1WN8;-;Birla Sun Life Government Securities Fund - Long Term Plan - Dividend - Regular Plan;12.5187;12.5187;12.5187;08-Aug-2017</t>
  </si>
  <si>
    <t>120533;INF209K01YL4;-;Birla Sun Life Government Securities Fund - Long Term Plan - Growth - Direct Plan;51.7681;51.7681;51.7681;08-Aug-2017</t>
  </si>
  <si>
    <t>103188;INF209K01BF4;-;Birla Sun Life Government Securities Fund - Long Term Plan - Growth - Regular Plan;50.5191;50.5191;50.5191;08-Aug-2017</t>
  </si>
  <si>
    <t>120532;INF209K01YK6;-;Birla Sun Life Government Securities Fund - Long Term Plan - Half Yearly Dividend - Direct Plan;11.2685;11.2685;11.2685;08-Aug-2017</t>
  </si>
  <si>
    <t>103187;INF209K01BE7;INF209K01EA9;Birla Sun Life Government Securities Fund - Long Term Plan - Half Yearly Dividend - Regular Plan;10.6616;10.6616;10.6616;08-Aug-2017</t>
  </si>
  <si>
    <t>122393;INF251K01JB8;INF251K01JL7;BNP Paribas Government Securities Fund - Annual dividend option;10.7208;10.7208;10.7208;08-Aug-2017</t>
  </si>
  <si>
    <t>122291;INF251K01JC6;INF251K01JM5;BNP Paribas Government Securities Fund - Calendar quarterly dividend option;10.3775;10.3775;10.3775;08-Aug-2017</t>
  </si>
  <si>
    <t>122376;INF251K01JK9;INF251K01JS2;BNP Paribas Government Securities Fund - Direct Plan - Annual dividend option;10.8003;10.8003;10.8003;08-Aug-2017</t>
  </si>
  <si>
    <t>122374;INF251K01JG7;-;BNP Paribas Government Securities Fund - Direct Plan - Growth Option;15.6400;15.6400;15.6400;08-Aug-2017</t>
  </si>
  <si>
    <t>122400;INF251K01JH5;INF251K01JP8;BNP Paribas Government Securities Fund - Direct Plan - Monthly Dividend Option;10.4458;10.4458;10.4458;08-Aug-2017</t>
  </si>
  <si>
    <t>122289;INF251K01JF9;-;BNP Paribas Government Securities Fund - Growth Option;15.1658;15.1658;15.1658;08-Aug-2017</t>
  </si>
  <si>
    <t>122293;INF251K01JD4;INF251K01JN3;BNP Paribas Government Securities Fund - Half yearly dividend option;10.7090;10.7090;10.7090;08-Aug-2017</t>
  </si>
  <si>
    <t>122290;INF251K01JE2;INF251K01JO1;BNP Paribas Government Securities Fund -Monthly dividend option;10.1119;10.1119;10.1119;08-Aug-2017</t>
  </si>
  <si>
    <t>100596;INF760K01AB7;INF760K01AC5;Canara Robeco Gilt PGS - Regular Plan - Dividend;15.0859;15.0859;15.0859;09-Aug-2017</t>
  </si>
  <si>
    <t>100597;INF760K01AE1;-;Canara Robeco Gilt PGS - Regular Plan - Growth;48.4449;48.4449;48.4449;09-Aug-2017</t>
  </si>
  <si>
    <t>118298;INF760K01FA8;INF760K01FB6;Canara Robeco Gilt PGS-Direct Plan - Dividend Option;15.4356;15.4356;15.4356;09-Aug-2017</t>
  </si>
  <si>
    <t>118299;INF760K01FC4;-;Canara Robeco Gilt PGS-Direct Plan - Growth option;49.4346;49.4346;49.4346;09-Aug-2017</t>
  </si>
  <si>
    <t>138474;INF223J01NB1;-;DHFL Pramerica Gilt Fund - Direct Plan - Dividend;14.3663;14.3663;14.3663;09-Aug-2017</t>
  </si>
  <si>
    <t>138472;INF223J01ND7;-;DHFL Pramerica Gilt Fund - Direct Plan - Growth;19.0431;19.0431;19.0431;09-Aug-2017</t>
  </si>
  <si>
    <t>138476;INF223J01VM1;-;DHFL Pramerica Gilt Fund - Direct Plan - Half Yearly Bonus;12.7294;12.7294;12.7294;09-Aug-2017</t>
  </si>
  <si>
    <t>138467;INF223J01AO1;-;DHFL Pramerica Gilt Fund - Dividend;14.2509;14.2509;14.2509;09-Aug-2017</t>
  </si>
  <si>
    <t>138470;INF223J01AQ6;-;DHFL Pramerica Gilt Fund - Growth;18.8392;18.8392;18.8392;09-Aug-2017</t>
  </si>
  <si>
    <t>138475;INF223J01VL3;-;DHFL Pramerica Gilt Fund - Half Yearly Bonus;12.584;12.584;12.584;09-Aug-2017</t>
  </si>
  <si>
    <t>131304;INF740K010J2;INF740K011J0;DSP BlackRock Constant Maturity 10Y G-Sec Fund - Direct Plan - Dividend;10.9910;10.9910;10.9910;08-Aug-2017</t>
  </si>
  <si>
    <t>131301;INF740K019I5;-;DSP BlackRock Constant Maturity 10Y G-Sec Fund - Direct Plan - Growth;13.8493;13.8493;13.8493;08-Aug-2017</t>
  </si>
  <si>
    <t>131303;INF740K012J8;INF740K013J6;DSP BlackRock Constant Maturity 10Y G-Sec Fund - Direct Plan - Monthly Dividend;10.3798;10.3798;10.3798;08-Aug-2017</t>
  </si>
  <si>
    <t>131302;INF740K014J4;INF740K015J1;DSP BlackRock Constant Maturity 10Y G-Sec Fund - Direct Plan - Quarterly Dividend;10.4844;10.4844;10.4844;08-Aug-2017</t>
  </si>
  <si>
    <t>131298;INF740K013I8;INF740K014I6;DSP BlackRock Constant Maturity 10Y G-Sec Fund - Regular Plan - Dividend;10.9800;10.9800;10.9800;08-Aug-2017</t>
  </si>
  <si>
    <t>131297;INF740K012I0;-;DSP BlackRock Constant Maturity 10Y G-Sec Fund - Regular Plan - Growth;13.7503;13.7503;13.7503;08-Aug-2017</t>
  </si>
  <si>
    <t>131299;INF740K015I3;INF740K016I1;DSP BlackRock Constant Maturity 10Y G-Sec Fund - Regular Plan - Monthly Dividend;10.3781;10.3781;10.3781;08-Aug-2017</t>
  </si>
  <si>
    <t>131300;INF740K017I9;INF740K018I7;DSP BlackRock Constant Maturity 10Y G-Sec Fund - Regular Plan - Quarterly Dividend;10.5485;10.5485;10.5485;08-Aug-2017</t>
  </si>
  <si>
    <t>119101;INF740K01NG1;INF740K01NI7;DSP BlackRock Government Securities Fund - Direct Plan - Dividend;12.4116;12.4116;12.4116;08-Aug-2017</t>
  </si>
  <si>
    <t>119099;INF740K01NF3;-;DSP BlackRock Government Securities Fund - Direct Plan - Growth;56.3000;56.3000;56.3000;08-Aug-2017</t>
  </si>
  <si>
    <t>119100;INF740K01NE6;INF740K01NH9;DSP BlackRock Government Securities Fund - Direct Plan - Monthly Dividend;10.6151;10.6151;10.6151;08-Aug-2017</t>
  </si>
  <si>
    <t>100085;INF740K01607;INF740K01AD5;DSP BlackRock Government Securities Fund - Regular Plan - Dividend;12.2919;12.2919;12.2919;08-Aug-2017</t>
  </si>
  <si>
    <t>100084;INF740K01615;-;DSP BlackRock Government Securities Fund - Regular Plan - Growth;55.4481;55.4481;55.4481;08-Aug-2017</t>
  </si>
  <si>
    <t>100086;INF740K01623;INF740K01AE3;DSP BlackRock Government Securities Fund - Regular Plan - Monthly Dividend;10.5889;10.5889;10.5889;08-Aug-2017</t>
  </si>
  <si>
    <t>140298;INF843K01GS2;-;Edelweiss Government Securities Fund - Direct Plan - Growth Option;14.2076;14.2076;14.2076;09-Aug-2017</t>
  </si>
  <si>
    <t>140310;INF843K01HL5;INF843K01HK7;Edelweiss Government Securities Fund - Regular Plan - Annual Dividend Option;13.9881;13.9881;13.9881;09-Aug-2017</t>
  </si>
  <si>
    <t>140301;INF843K01HE0;INF843K01HF7;Edelweiss Government Securities Fund - Regular Plan - Dividend Option;13.9909;13.9909;13.9909;09-Aug-2017</t>
  </si>
  <si>
    <t>140297;INF843K01HC4;-;Edelweiss Government Securities Fund - Regular Plan - Growth Option;13.9817;13.9817;13.9817;09-Aug-2017</t>
  </si>
  <si>
    <t>140307;INF843K01HJ9;INF843K01HI1;Edelweiss Government Securities Fund - Regular Plan - Monthly Dividend Option;10.6992;10.6992;10.6992;09-Aug-2017</t>
  </si>
  <si>
    <t>140303;INF843K01HG5;-;Edelweiss Government Securities Fund - Regular Plan - Weekly Dividend Option;10.5478;10.5478;10.5478;09-Aug-2017</t>
  </si>
  <si>
    <t>101071;INF966L01184;INF966L01192;Escorts Gilt Plan-DIVIDEND OPTION;32.1185;32.1185;32.1185;09-Aug-2017</t>
  </si>
  <si>
    <t>120820;INF966L01564;INF966L01572;Escorts Gilt Plan-DIVIDEND OPTION-Direct Plan;32.1185;32.1185;32.1185;09-Aug-2017</t>
  </si>
  <si>
    <t>101072;INF966L01200;-;Escorts Gilt Plan-GROWTH OPTION;35.0869;35.0869;35.0869;09-Aug-2017</t>
  </si>
  <si>
    <t>120821;INF966L01580;-;Escorts Gilt Plan-GROWTH OPTION-Direct Plan;35.0869;35.0869;35.0869;09-Aug-2017</t>
  </si>
  <si>
    <t>118502;INF090I01HJ1;-;Franklin India GOVERNMENT SECURITIES FUND - Composite Plan - Direct - Growth;59.6483;59.3501;59.6483;08-Aug-2017</t>
  </si>
  <si>
    <t>118501;INF090I01HH5;INF090I01HI3;Franklin India GOVERNMENT SECURITIES FUND - Composite Plan - Direct - Quarterly Dividend;12.4519;12.3896;12.4519;08-Aug-2017</t>
  </si>
  <si>
    <t>118498;INF090I01HS2;-;Franklin India GOVERNMENT SECURITIES FUND - Long Term Plan - Direct - Growth;42.3443;42.3443;42.3443;08-Aug-2017</t>
  </si>
  <si>
    <t>118497;INF090I01HQ6;INF090I01HR4;Franklin India GOVERNMENT SECURITIES FUND - Long Term Plan - Direct - Quarterly Dividend;12.6564;12.6564;12.6564;08-Aug-2017</t>
  </si>
  <si>
    <t>118504;INF090I01HP8;-;Franklin India GOVERNMENT SECURITIES FUND PF PLAN - Direct - Growth;25.8786;25.7492;25.8786;08-Aug-2017</t>
  </si>
  <si>
    <t>100486;INF090I01CP9;INF090I01CQ7;Franklin India Govt.Sec. Fund-Composite Plan - Dividend;11.8255;11.7664;11.8255;08-Aug-2017</t>
  </si>
  <si>
    <t>100485;INF090I01CR5;-;Franklin India Govt.Sec. Fund-Composite Plan - Growth;57.4696;57.1823;57.4696;08-Aug-2017</t>
  </si>
  <si>
    <t>100494;INF090I01CS3;INF090I01CT1;Franklin India Govt.Sec. Fund-Long Term Plan - Dividend;12.0045;12.0045;12.0045;08-Aug-2017</t>
  </si>
  <si>
    <t>100493;INF090I01CU9;-;Franklin India Govt.Sec. Fund-Long Term Plan - Growth;40.4773;40.4773;40.4773;08-Aug-2017</t>
  </si>
  <si>
    <t>100491;INF090I01CW5;INF090I01CX3;Franklin India Govt.Sec. Fund-PF Plan - Dividend;25.2421;25.1159;25.2421;08-Aug-2017</t>
  </si>
  <si>
    <t>100490;INF090I01CY1;-;Franklin India Govt.Sec. Fund-PF Plan - Growth;25.2421;25.1159;25.2421;08-Aug-2017</t>
  </si>
  <si>
    <t>119115;INF179K01VR2;INF179K01VT8;HDFC Gilt Fund Long Term Plan -Direct Plan - Dividend Option;11.5359;11.5359;11.5359;09-Aug-2017</t>
  </si>
  <si>
    <t>119116;INF179K01VS0;-;HDFC Gilt Fund Long Term Plan -Direct Plan - Growth Option;35.9341;35.9341;35.9341;09-Aug-2017</t>
  </si>
  <si>
    <t>101084;INF179K01772;INF179K01764;HDFC Gilt Fund-Long Term-Dividend;11.2712;11.2712;11.2712;09-Aug-2017</t>
  </si>
  <si>
    <t>101083;INF179K01756;-;HDFC Gilt Fund-Long Term-Growth;35.2785;35.2785;35.2785;09-Aug-2017</t>
  </si>
  <si>
    <t>119113;INF179K01VU6;INF179K01VW2;HDFC Gilt Fund Short Term Plan -Direct Plan - Dividend Option;11.6120;11.6120;11.6120;09-Aug-2017</t>
  </si>
  <si>
    <t>119114;INF179K01VV4;-;HDFC Gilt Fund Short Term Plan -Direct Plan - Growth Option;28.5297;28.5297;28.5297;09-Aug-2017</t>
  </si>
  <si>
    <t>101081;INF179K01780;INF179K01798;HDFC Gilt Fund-Short Term-Dividend;11.4285;11.4285;11.4285;09-Aug-2017</t>
  </si>
  <si>
    <t>101082;INF179K01806;-;HDFC Gilt Fund-Short Term-Growth;28.1615;28.1615;28.1615;09-Aug-2017</t>
  </si>
  <si>
    <t>131059;INF109KA1N87;INF109KA1O29;ICICI Prudential Constant Maturity Gilt Fund - Annual Dividend;11.4728;11.4441;11.4728;08-Aug-2017</t>
  </si>
  <si>
    <t>131056;INF109KA1O78;INF109KA1P10;ICICI Prudential Constant Maturity Gilt Fund - Direct Plan - Annual Dividend;11.6899;11.6607;11.6899;08-Aug-2017</t>
  </si>
  <si>
    <t>131061;INF109KA1O37;-;ICICI Prudential Constant Maturity Gilt Fund - Direct Plan - Growth;13.9684;13.9335;13.9684;08-Aug-2017</t>
  </si>
  <si>
    <t>131055;INF109KA1O60;INF109KA1P02;ICICI Prudential Constant Maturity Gilt Fund - Direct Plan - Half Yearly Dividend;11.5243;11.4955;11.5243;08-Aug-2017</t>
  </si>
  <si>
    <t>131053;INF109KA1O45;INF109KA1O86;ICICI Prudential Constant Maturity Gilt Fund - Direct Plan - Monthly Dividend;11.5804;11.5514;11.5804;08-Aug-2017</t>
  </si>
  <si>
    <t>131054;INF109KA1O52;INF109KA1O94;ICICI Prudential Constant Maturity Gilt Fund - Direct Plan - Quarterly Dividend;11.2601;11.2319;11.2601;08-Aug-2017</t>
  </si>
  <si>
    <t>131051;INF109KA1N46;-;ICICI Prudential Constant Maturity Gilt Fund - Growth;13.8551;13.8205;13.8551;08-Aug-2017</t>
  </si>
  <si>
    <t>131058;INF109KA1N79;INF109KA1O11;ICICI Prudential Constant Maturity Gilt Fund - Half Yearly Dividend;11.2297;11.2016;11.2297;08-Aug-2017</t>
  </si>
  <si>
    <t>131062;INF109KA1N53;INF109KA1N95;ICICI Prudential Constant Maturity Gilt Fund - Monthly Dividend;11.3888;11.3603;11.3888;08-Aug-2017</t>
  </si>
  <si>
    <t>131057;INF109KA1N61;INF109KA1O03;ICICI Prudential Constant Maturity Gilt Fund - quarterly Dividend;11.0188;10.9913;11.0188;08-Aug-2017</t>
  </si>
  <si>
    <t>120589;INF109K016C9;INF109K017C7;ICICI Prudential Long Term Gilt Fund - Direct Plan - Dividend;12.9521;12.9521;12.9521;08-Aug-2017</t>
  </si>
  <si>
    <t>120590;INF109K018C5;-;ICICI Prudential Long Term Gilt Fund - Direct Plan - Growth;62.2053;62.2053;62.2053;08-Aug-2017</t>
  </si>
  <si>
    <t>100368;INF109K01JQ6;INF109K01JP8;ICICI Prudential Long Term Gilt Fund - Dividend;12.6814;12.6814;12.6814;08-Aug-2017</t>
  </si>
  <si>
    <t>100369;INF109K01JR4;-;ICICI Prudential Long Term Gilt Fund - Growth;60.2501;60.2501;60.2501;08-Aug-2017</t>
  </si>
  <si>
    <t>130955;INF109KA1H02;-;ICICI Prudential Long Term Glit Fund - Direct Plan Bonus;14.6782;14.6782;14.6782;08-Aug-2017</t>
  </si>
  <si>
    <t>120607;INF109K012D6;INF109K013D4;ICICI Prudential Short Term Gilt Fund - Direct Plan -  Dividend;12.6276;12.6276;12.6276;08-Aug-2017</t>
  </si>
  <si>
    <t>120608;INF109K014D2;-;ICICI Prudential Short Term Gilt Fund - Direct Plan -  Growth;44.1244;44.1244;44.1244;08-Aug-2017</t>
  </si>
  <si>
    <t>120609;INF109K015D9;INF109K016D7;ICICI Prudential Short Term Gilt Fund - Direct Plan -  Half Yearly Dividend;10.6741;10.6741;10.6741;08-Aug-2017</t>
  </si>
  <si>
    <t>100370;INF109K01JW4;INF109K01JV6;ICICI Prudential Short Term Gilt Fund - Dividend;12.4563;12.4563;12.4563;08-Aug-2017</t>
  </si>
  <si>
    <t>100371;INF109K01JX2;-;ICICI Prudential Short Term Gilt Fund - Growth;43.2253;43.2253;43.2253;08-Aug-2017</t>
  </si>
  <si>
    <t>100372;INF109K01JZ7;INF109K01JY0;ICICI Prudential Short Term Gilt Fund - Half Yearly Dividend;11.5741;11.5741;11.5741;08-Aug-2017</t>
  </si>
  <si>
    <t>130956;INF109KA1I50;-;ICICI Prudential Short Term Glit Fund - Direct Plan Bonus;12.5910;12.5910;12.5910;08-Aug-2017</t>
  </si>
  <si>
    <t>120606;INF109K019C3;INF109K010D0;ICICI Prudential Gilt Fund Investment Plan PF Option - Direct Plan - Half Yearly Dividend;11.6833;11.6833;11.6833;08-Aug-2017</t>
  </si>
  <si>
    <t>120605;INF109K011D8;-;ICICI Prudential Gilt Fund Investment Plan PF Option - Direct Plan -Growth Option;35.5828;35.5828;35.5828;08-Aug-2017</t>
  </si>
  <si>
    <t>102060;INF109K01JS2;-;ICICI Prudential Gilt Fund Investment Plan PF Option - Growth;35.1089;35.1089;35.1089;08-Aug-2017</t>
  </si>
  <si>
    <t>118019;INF109K01I15;INF109K01I07;ICICI Prudential Gilt Fund Investment Plan PF Option - Half Yearly Dividend;12.0578;12.0578;12.0578;08-Aug-2017</t>
  </si>
  <si>
    <t>130901;INF109KA1C31;-;ICICI Prudential Gilt Investment PF Option - Bonus;14.1164;14.1164;14.1164;08-Aug-2017</t>
  </si>
  <si>
    <t>130954;INF109KA1C23;-;ICICI Prudential Gilt Investment PF Option - Direct Plan Bonus;14.5256;14.5256;14.5256;08-Aug-2017</t>
  </si>
  <si>
    <t>120612;INF109K017D5;INF109K018D3;ICICI Prudential Gilt Fund Treasury Plan PF Option - Direct Plan - Half Yearly Dividend;11.4175;11.3604;N.A.;08-Aug-2017</t>
  </si>
  <si>
    <t>120610;INF109K019D1;INF109K010E8;ICICI Prudential Gilt Fund Treasury Plan PF Option - Direct Plan - Quarterly Dividend;13.1499;13.0842;13.1499;08-Aug-2017</t>
  </si>
  <si>
    <t>120611;INF109K011E6;-;ICICI Prudential Gilt Fund Treasury Plan PF Option - Direct Plan -Growth Option;25.4860;25.3586;25.4860;08-Aug-2017</t>
  </si>
  <si>
    <t>102248;INF109K01KA8;-;ICICI Prudential Gilt Fund Treasury Plan PF Option - Growth;24.9665;24.8417;24.9665;08-Aug-2017</t>
  </si>
  <si>
    <t>118023;INF109K01I56;INF109K01I31;ICICI Prudential Gilt Fund Treasury Plan PF Option - Half Yearly Dividend;10.9549;10.9001;N.A.;08-Aug-2017</t>
  </si>
  <si>
    <t>118022;INF109K01I49;INF109K01I23;ICICI Prudential Gilt Fund Treasury Plan PF Option - Quarterly Dividend;13.0034;12.9384;13.0034;08-Aug-2017</t>
  </si>
  <si>
    <t>130905;INF109KA1C56;-;ICICI Prudential Gilt Treasury PF Option - Bonus;12.9717;12.9068;12.9717;08-Aug-2017</t>
  </si>
  <si>
    <t>118034;INF397L01AA8;INF397L01AB6;IDBI Gilt Fund Annual Dividend;10.7593;10.7055;10.7593;09-Aug-2017</t>
  </si>
  <si>
    <t>118447;INF397L01BZ3;INF397L01CA4;IDBI Gilt Fund Annual Dividend Direct;11.1697;11.1139;11.1697;09-Aug-2017</t>
  </si>
  <si>
    <t>118030;INF397L01AD2;-;IDBI Gilt Fund Growth;14.5283;14.4557;14.5283;09-Aug-2017</t>
  </si>
  <si>
    <t>118341;INF397L01CC0;-;IDBI Gilt Fund Growth Direct;14.8882;14.8138;14.8882;09-Aug-2017</t>
  </si>
  <si>
    <t>118031;INF397L01AE0;INF397L01AF7;IDBI Gilt Fund Quarterly Dividend;10.3192;10.2676;10.3192;09-Aug-2017</t>
  </si>
  <si>
    <t>118446;INF397L01CD8;INF397L01CE6;IDBI Gilt Fund Quarterly Dividend Direct;11.2919;11.2354;11.2919;09-Aug-2017</t>
  </si>
  <si>
    <t>108557;INF194K01EH8;INF194K01EG0;IDFC Government Securities Fund - IP - Regular Plan - Quarterly Dividend;11.1410;11.1410;11.1410;08-Aug-2017</t>
  </si>
  <si>
    <t>108559;INF194K01EE5;INF194K01ED7;IDFC Government Securities Fund - IP - Regular Plan - Annual Dividend;10.9802;10.9802;10.9802;08-Aug-2017</t>
  </si>
  <si>
    <t>108558;INF194K01EB1;INF194K01EA3;IDFC Government Securities Fund - IP - Regular Plan - Half Yearly Dividend;11.2723;11.2723;11.2723;08-Aug-2017</t>
  </si>
  <si>
    <t>108753;INF194K01FA0;-;IDFC GSF - Short Term-Regular Plan- Growth;24.7347;24.7347;24.7347;08-Aug-2017</t>
  </si>
  <si>
    <t>118764;INF194K01O88;INF194K01O70;IDFC  Government Securities Fund - Provident Fund -Direct Plan-Annual Dividend;12.9665;12.9665;12.9665;08-Aug-2017</t>
  </si>
  <si>
    <t>118766;INF194K01O62;-;IDFC  Government Securities Fund - Provident Fund -Direct Plan-Growth;31.2074;31.2074;31.2074;08-Aug-2017</t>
  </si>
  <si>
    <t>118765;INF194K01P12;INF194K01P04;IDFC  Government Securities Fund - Provident Fund -Direct Plan-Quarterly Dividend;12.6714;12.6714;12.6714;08-Aug-2017</t>
  </si>
  <si>
    <t>131392;INF194KA1SF9;INF194KA1SG7;IDFC GSF -PF -Direct Plan_Periodic Dividend;13.9006;13.9006;13.9006;08-Aug-2017</t>
  </si>
  <si>
    <t>131393;INF194KA1SC6;INF194KA1SD4;IDFC GSF -PF -Regular Plan_Periodic Dividend;14.2360;14.2360;14.2360;08-Aug-2017</t>
  </si>
  <si>
    <t>108663;INF194K01EO4;INF194K01EN6;IDFC GSF-Provident Fund-Regular Plan-Annual Dividend;11.7013;11.7013;11.7013;08-Aug-2017</t>
  </si>
  <si>
    <t>108661;INF194K01EM8;-;IDFC GSF-Provident Fund-Regular Plan-Growth;30.4672;30.4672;30.4672;08-Aug-2017</t>
  </si>
  <si>
    <t>108662;INF194K01ER7;INF194K01EQ9;IDFC GSF-Provident Fund-Regular Plan-Quarterly Dividend;12.2820;12.2820;12.2820;08-Aug-2017</t>
  </si>
  <si>
    <t>108646;INF194K01FF9;INF194K01FE2;IDFC GSF - Short Term -Regular Plan- Quarterly Dividend;10.8248;10.8248;10.8248;08-Aug-2017</t>
  </si>
  <si>
    <t>118387;INF194K01P38;-;IDFC Government Securities Fund - Short Term -Direct Plan-Growth;24.8617;24.8617;24.8617;08-Aug-2017</t>
  </si>
  <si>
    <t>118390;INF194K01P53;INF194K01P46;IDFC Government Securities Fund - Short Term -Direct Plan-Monthly Dividend;10.4444;10.4444;10.4444;08-Aug-2017</t>
  </si>
  <si>
    <t>118388;INF194K01P87;INF194K01P79;IDFC Government Securities Fund - Short Term -Direct Plan-Quarterly Dividend;11.0925;11.0925;11.0925;08-Aug-2017</t>
  </si>
  <si>
    <t>118389;-;INF194K01Q03;IDFC Government Securities Fund - Short Term -Direct Plan-Weekly Dividend;15.5473;15.5473;15.5473;08-Aug-2017</t>
  </si>
  <si>
    <t>108644;INF194K01FC6;INF194K01FB8;IDFC Government Securities Fund - Short Term -Regular Plan- Monthly Dividend;10.4444;10.4444;10.4444;08-Aug-2017</t>
  </si>
  <si>
    <t>131390;INF194KA1SL7;INF194KA1SM5;IDFC Government Securities Fund -Short Term -Direct Plan_Periodic Dividend;13.2686;13.2686;13.2686;08-Aug-2017</t>
  </si>
  <si>
    <t>131391;INF194KA1SI3;INF194KA1SJ1;IDFC Government Securities Fund -Short Term -Regular Plan_Periodic Dividend;13.2563;13.2563;13.2563;08-Aug-2017</t>
  </si>
  <si>
    <t>111343;INF194K01FI3;INF194K01FH5;IDFC GSF - Short Term -Regular Plan- Weekly Dividend;10.1865;10.1865;10.1865;08-Aug-2017</t>
  </si>
  <si>
    <t>118467;INF194K01Q78;INF194K01Q60;IDFC  Government Securities Fund-  Investment Plan-Direct Plan-Annual Dividend;12.0252;12.0252;12.0252;08-Aug-2017</t>
  </si>
  <si>
    <t>118463;INF194K01R36;INF194K01R28;IDFC  Government Securities Fund-  Investment Plan-Direct Plan-Dividend;11.6396;11.6396;11.6396;08-Aug-2017</t>
  </si>
  <si>
    <t>118464;INF194K01Q29;-;IDFC  Government Securities Fund-  Investment Plan-Direct Plan-Growth;21.3085;21.3085;21.3085;08-Aug-2017</t>
  </si>
  <si>
    <t>118466;INF194K01R02;INF194K01Q94;IDFC  Government Securities Fund-  Investment Plan-Direct Plan-Quarterly Dividend;10.8074;10.8074;10.8074;08-Aug-2017</t>
  </si>
  <si>
    <t>111527;INF194K01EK2;INF194K01EJ4;IDFC GSF - Investment Plan -Regular Plan- DIVIDEND;10.7869;10.7869;10.7869;08-Aug-2017</t>
  </si>
  <si>
    <t>111525;INF194K01DZ2;-;IDFC GSF - Investment Plan -Regular Plan-GROWTH;20.6857;20.6857;20.6857;08-Aug-2017</t>
  </si>
  <si>
    <t>131394;INF194KA1RZ9;INF194KA1SA0;IDFC GSF -IP -Direct Plan_Periodic Dividend;13.9628;13.9628;13.9628;08-Aug-2017</t>
  </si>
  <si>
    <t>131395;INF194KA1RW6;INF194KA1RX4;IDFC GSF -IP -Regular Plan_Periodic Dividend;13.9570;13.9570;13.9570;08-Aug-2017</t>
  </si>
  <si>
    <t>118427;INF666M01295;-;Indiabulls Gilt Fund - Direct Plan -  Growth Option;1599.3696;1599.3696;1599.3696;08-Aug-2017</t>
  </si>
  <si>
    <t>118817;INF666M01329;INF666M01337;Indiabulls Gilt Fund - Direct Plan - Fortnightly Dividend Option;1018.0000;1018.0000;1018.0000;08-Aug-2017</t>
  </si>
  <si>
    <t>118818;INF666M01345;INF666M01352;Indiabulls Gilt Fund - Direct Plan - Monthly Dividend Option;1018.0418;1018.0418;1018.0418;08-Aug-2017</t>
  </si>
  <si>
    <t>118816;INF666M01303;INF666M01311;Indiabulls Gilt Fund - Direct Plan - Weekly Dividend Option;1006.4181;1006.4181;1006.4181;08-Aug-2017</t>
  </si>
  <si>
    <t>118822;INF666M01402;INF666M01410;Indiabulls Gilt Fund - Indirect Plan - Fortnightly Dividend Option;1040.7752;1040.7752;1040.7752;08-Aug-2017</t>
  </si>
  <si>
    <t>118820;INF666M01378;-;Indiabulls Gilt Fund - Indirect Plan - Growth Option;1528.3603;1528.3603;1528.3603;08-Aug-2017</t>
  </si>
  <si>
    <t>118823;INF666M01428;INF666M01436;Indiabulls Gilt Fund - Indirect Plan - Monthly Dividend Option;1040.8394;1040.8394;1040.8394;08-Aug-2017</t>
  </si>
  <si>
    <t>118821;INF666M01386;INF666M01394;Indiabulls Gilt Fund - Indirect Plan - Weekly Dividend Option;1042.6942;1042.6942;1042.6942;08-Aug-2017</t>
  </si>
  <si>
    <t>107476;INF205K01SJ8;INF205K01SK6;Invesco India GILT Fund - Annual Dividend;1546.3957;1546.3957;1546.3957;08-Aug-2017</t>
  </si>
  <si>
    <t>120520;INF205K01SN0;-;Invesco India GILT Fund - Direct  Plan - Growth;1939.8679;1939.8679;1939.8679;08-Aug-2017</t>
  </si>
  <si>
    <t>120519;INF205K01SL4;INF205K01SM2;Invesco India GILT Fund - Direct Plan - Annual Dividend;1709.3433;1709.3433;1709.3433;08-Aug-2017</t>
  </si>
  <si>
    <t>120521;-;INF205K01SO8;Invesco India GILT Fund - Direct Plan - Monthly Dividend;1513.8779;1513.8779;1513.8779;08-Aug-2017</t>
  </si>
  <si>
    <t>120522;INF205K01SP5;INF205K01SQ3;Invesco India GILT Fund - Direct Plan - Quarterly Dividend;1158.8726;1158.8726;1158.8726;08-Aug-2017</t>
  </si>
  <si>
    <t>107477;INF205K01SR1;-;Invesco India GILT Fund - Growth;1863.7756;1863.7756;1863.7756;08-Aug-2017</t>
  </si>
  <si>
    <t>107471;-;INF205K01SS9;Invesco India GILT Fund - Monthly Dividend;1054.7471;1054.7471;1054.7471;08-Aug-2017</t>
  </si>
  <si>
    <t>107472;INF205K01ST7;INF205K01SU5;Invesco India GILT Fund - Quarterly Dividend;1061.3584;1061.3584;1061.3584;08-Aug-2017</t>
  </si>
  <si>
    <t>120421;INF192K01CR5;-;JM G-Sec Fund - (Direct) - Growth Option;57.3407;57.3407;57.3407;09-Aug-2017</t>
  </si>
  <si>
    <t>120420;INF192K01CP9;INF192K01CQ7;JM G-Sec Fund - (Direct) - Quarterly Dividend Option;26.3450;26.3450;26.3450;09-Aug-2017</t>
  </si>
  <si>
    <t>134662;INF192K01KI7;INF192K01KJ5;JM G-Sec Fund - (Direct) Annual Dividend Option;26.7874;26.7874;26.7874;09-Aug-2017</t>
  </si>
  <si>
    <t>120419;INF192K01CT1;-;JM G-Sec Fund - (Direct) Bonus Option - Principal Units;29.3819;29.3819;29.3819;09-Aug-2017</t>
  </si>
  <si>
    <t>134661;INF192K01KE6;INF192K01KF3;JM G-Sec Fund - (Direct) Half Yearly Dividend Option;26.7879;26.7879;26.7879;09-Aug-2017</t>
  </si>
  <si>
    <t>134664;INF192K01JY6;INF192K01KB2;JM G-Sec Fund - (Direct) Monthly Dividend Option;26.6470;26.6470;26.6470;09-Aug-2017</t>
  </si>
  <si>
    <t>134659;INF192K01KG1;INF192K01KH9;JM G-Sec Fund - Annual Dividend Option;25.8098;25.8098;25.8098;09-Aug-2017</t>
  </si>
  <si>
    <t>100253;INF192K01817;-;JM G-Sec Fund - Bonus Option - Principal Units;27.0074;27.0074;27.0074;09-Aug-2017</t>
  </si>
  <si>
    <t>100250;INF192K01809;-;JM G-Sec Fund - Growth Option;55.5136;55.5136;55.5136;09-Aug-2017</t>
  </si>
  <si>
    <t>134663;INF192K01KC0;INF192K01KD8;JM G-Sec Fund - Half Yearly Dividend Option;25.7409;25.7409;25.7409;09-Aug-2017</t>
  </si>
  <si>
    <t>134660;INF192K01JW0;INF192K01JX8;JM G-Sec Fund - Monthly Dividend Option;25.8098;25.8098;25.8098;09-Aug-2017</t>
  </si>
  <si>
    <t>100249;INF192K01783;INF192K01791;JM G-Sec Fund - Quarterly Dividend Option;25.3715;25.3715;25.3715;09-Aug-2017</t>
  </si>
  <si>
    <t>100280;INF174K01FM7;-;Kotak Gilt-Investment  Provident Fund and Trust-Dividend;11.792;11.792;11.792;08-Aug-2017</t>
  </si>
  <si>
    <t>100281;INF174K01FL9;-;Kotak Gilt-Investment  Provident Fund and Trust-Growth;60.5626;60.5626;60.5626;08-Aug-2017</t>
  </si>
  <si>
    <t>119757;INF174K01KM7;-;Kotak Gilt-Investment  Provident Fund and Trust-Growth - Direct;63.4254;63.4254;63.4254;08-Aug-2017</t>
  </si>
  <si>
    <t>100264;INF174K01FJ3;INF174K01FK1;Kotak Gilt-Investment Regular-Dividend;13.1905;13.1905;13.1905;08-Aug-2017</t>
  </si>
  <si>
    <t>119758;INF174K01KG9;-;Kotak Gilt-Investment Regular-Dividend - Direct;13.9855;13.9855;13.9855;08-Aug-2017</t>
  </si>
  <si>
    <t>100265;INF174K01FI5;-;Kotak Gilt-Investment Regular-Growth;59.1973;59.1973;59.1973;08-Aug-2017</t>
  </si>
  <si>
    <t>119759;INF174K01KE4;-;Kotak Gilt-Investment Regular-Growth - Direct;61.9412;61.9412;61.9412;08-Aug-2017</t>
  </si>
  <si>
    <t>119425;INF917K01FI7;-;L&amp;T Gilt Fund-Direct Plan-Growth;44.8906;44.8906;44.8906;08-Aug-2017</t>
  </si>
  <si>
    <t>119426;INF917K01FK3;INF917K01FJ5;L&amp;T Gilt Fund-Direct Plan-Quarterly Dividend;13.3103;13.3103;13.3103;08-Aug-2017</t>
  </si>
  <si>
    <t>112429;INF917K01BP1;-;L&amp;T Gilt Fund-Regular Plan - Growth;43.1884;43.1884;43.1884;08-Aug-2017</t>
  </si>
  <si>
    <t>112428;INF917K01BN6;INF917K01BO4;L&amp;T Gilt Fund-Regular Plan - Quarterly Dividend;12.764;12.764;12.764;08-Aug-2017</t>
  </si>
  <si>
    <t>120282;INF767K01EZ3;-;LIC MF Govt Securities Fund-Direct Plan Growth Option;38.5598;38.4634;38.5598;08-Aug-2017</t>
  </si>
  <si>
    <t>100318;INF767K01717;INF767K01725;LIC MF Govt Securities Fund-PF Plan (D);13.8960;13.8613;13.8960;08-Aug-2017</t>
  </si>
  <si>
    <t>100319;INF767K01733;-;LIC MF Govt Securities Fund-PF Plan (G);21.4744;21.4207;21.4744;08-Aug-2017</t>
  </si>
  <si>
    <t>120283;INF767K01EY6;INF767K01FA3;LIC MF Govt Securities Fund-Regular Direct Plan Dividend Option;11.4812;11.4525;11.4812;08-Aug-2017</t>
  </si>
  <si>
    <t>100316;INF767K01683;INF767K01691;LIC MF Govt Securities Fund-Regular Plan (D);11.0228;10.9952;11.0228;08-Aug-2017</t>
  </si>
  <si>
    <t>100317;INF767K01709;-;LIC MF Govt Securities Fund-Regular Plan (G);37.1812;37.0882;37.1812;08-Aug-2017</t>
  </si>
  <si>
    <t>119454;INF173K01GF1;INF173K01GG9;Principal Government Securities Fund- Direct Plan - Dividend Option - Quarterly;12.2979;12.2979;12.2979;09-Aug-2017</t>
  </si>
  <si>
    <t>119456;INF173K01GB0;INF173K01GC8;Principal Government Securities Fund- Direct Plan - Dividend Option- Annually;14.6928;14.6928;14.6928;09-Aug-2017</t>
  </si>
  <si>
    <t>119453;INF173K01GE4;-;Principal Government Securities Fund-Direct Plan - Growth Option;35.4302;35.4302;35.4302;09-Aug-2017</t>
  </si>
  <si>
    <t>101117;INF173K01AN8;INF173K01AO6;Principal Government Securities Fund-Dividend Option - Quarterly;12.2361;12.2361;12.2361;09-Aug-2017</t>
  </si>
  <si>
    <t>101119;INF173K01AQ1;INF173K01AR9;Principal Government Securities Fund-Dividend Option- Annually;14.1547;14.1547;14.1547;09-Aug-2017</t>
  </si>
  <si>
    <t>101118;INF173K01AM0;-;Principal Government Securities Fund-Growth;34.4829;34.4829;34.4829;09-Aug-2017</t>
  </si>
  <si>
    <t>118674;-;INF204K01E62;Reliance Gilt Securities Fund - Direct Plan - P F Option - Automatic Annual Reinvest Option;13.0572;13.0572;13.0572;08-Aug-2017</t>
  </si>
  <si>
    <t>118669;INF204K01E70;-;Reliance Gilt Securities Fund - Direct Plan - P F Option - Automatic Capital Appreciation Payout Option;24.0668;24.0668;24.0668;08-Aug-2017</t>
  </si>
  <si>
    <t>118673;INF204K01E88;-;Reliance Gilt Securities Fund - Direct Plan - P F Option - Defined Maturity Date Option;24.1930;24.1930;24.1930;08-Aug-2017</t>
  </si>
  <si>
    <t>118672;INF204K01XP8;-;Reliance Gilt Securities Fund - Direct Plan Growth Plan - Growth Option;24.1287;24.1287;24.1287;08-Aug-2017</t>
  </si>
  <si>
    <t>118670;INF204K01XQ6;INF204K01XR4;Reliance Gilt Securities Fund - Direct Plan- Monthly Dividend Plan;11.3340;11.3340;11.3340;08-Aug-2017</t>
  </si>
  <si>
    <t>109717;INF204K01BX8;-;Reliance Gilt Securities Fund - Institutional Plan-Growth Plan -Growth Option;23.1862;23.1862;23.1862;08-Aug-2017</t>
  </si>
  <si>
    <t>109720;INF204K01BU4;-;Reliance Gilt Securities Fund -Growth Plan - Growth Option;22.9973;22.9973;22.9973;08-Aug-2017</t>
  </si>
  <si>
    <t>109723;INF204K01BV2;INF204K01BW0;Reliance Gilt Securities Fund -Monthly Dividend Plan;10.4332;10.4332;10.4332;08-Aug-2017</t>
  </si>
  <si>
    <t>109716;INF204K01CA4;-;Reliance Gilt Securities Fund -P F Option-Automatic Annual Reinvest Option;19.2778;19.2778;19.2778;08-Aug-2017</t>
  </si>
  <si>
    <t>109721;INF204K01CB2;-;Reliance Gilt Securities Fund -P F Option-Defined Maturity Date Option;22.9973;22.9973;22.9973;08-Aug-2017</t>
  </si>
  <si>
    <t>133265;INF204KA1YV2;-;Reliance Gilt Securities Fund- Direct Plan- Growth Plan- Bonus Option;13.4857;13.4857;13.4857;08-Aug-2017</t>
  </si>
  <si>
    <t>133264;INF204KA1YU4;-;Reliance Gilt Securities Fund- Growth Plan- Bonus Option;13.1953;13.1953;13.1953;08-Aug-2017</t>
  </si>
  <si>
    <t>109724;INF204K01CC0;-;Reliance Gilt Securities Fund-P F Option-Automatic Capital Appreciation Payout Option;22.9973;22.9973;22.9973;08-Aug-2017</t>
  </si>
  <si>
    <t>119706;INF200K01SF7;INF200K01SG5;SBI MAGNUM GILT FUND - LONG TERM - DIRECT PLAN - DIVIDEND;14.7584;14.7584;14.7584;08-Aug-2017</t>
  </si>
  <si>
    <t>100999;INF200K01990;INF200K01AA6;SBI MAGNUM GILT FUND - REGULAR PLAN - LONG TERM - DIVIDEND;14.0578;14.0578;14.0578;08-Aug-2017</t>
  </si>
  <si>
    <t>119707;INF200K01SH3;-;SBI MAGNUM GILT FUND - LONG TERM - DIRECT PLAN - GROWTH;39.3501;39.3501;39.3501;08-Aug-2017</t>
  </si>
  <si>
    <t>101001;INF200K01982;-;SBI MAGNUM GILT FUND - LONG TERM - REGULAR PLAN - GROWTH;38.6388;38.6388;38.6388;08-Aug-2017</t>
  </si>
  <si>
    <t>120136;INF200K01SI1;INF200K01SJ9;SBI MAGNUM GILT FUND - SHORT TERM - DIVIDEND;13.1796;13.1796;13.1796;08-Aug-2017</t>
  </si>
  <si>
    <t>101003;INF200K01AO7;INF200K01AP4;SBI MAGNUM GILT FUND - SHORT TERM - REGULAR PLAN - DIVIDEND;13.0241;13.0241;13.0241;08-Aug-2017</t>
  </si>
  <si>
    <t>120137;INF200K01SK7;-;SBI MAGNUM GILT FUND - SHORT TERM - DIRECT PLAN - GROWTH;36.3833;36.3833;36.3833;08-Aug-2017</t>
  </si>
  <si>
    <t>101002;INF200K01AN9;-;SBI MAGNUM GILT FUND - SHORT TERM - REGULAR PLAN - GROWTH;35.8883;35.8883;35.8883;08-Aug-2017</t>
  </si>
  <si>
    <t>101950;INF200K01AC2;INF200K01AD0;SBI MGLT-  DIVIDEND - PF (Fixed Period - 1 Yr) Option;13.6637;13.5954;13.6637;08-Aug-2017</t>
  </si>
  <si>
    <t>101951;INF200K01AF5;INF200K01AG3;SBI MGLT-  DIVIDEND - PF (Fixed Period - 2 Yrs) Option;13.8119;13.7428;13.8119;08-Aug-2017</t>
  </si>
  <si>
    <t>101952;INF200K01AI9;INF200K01AJ7;SBI MGLT-  DIVIDEND - PF (Fixed Period - 3 Yrs) Option;13.4358;13.3686;13.4358;08-Aug-2017</t>
  </si>
  <si>
    <t>101935;INF200K01AL3;INF200K01AM1;SBI MGLT-  DIVIDEND - PF (Regular) Option;14.2274;14.1563;14.2274;08-Aug-2017</t>
  </si>
  <si>
    <t>102061;INF200K01AB4;-;SBI MGLT-  GROWTH - PF (Fixed Period - 1 Yr) Option;N.A.;N.A.;N.A.;08-Aug-2017</t>
  </si>
  <si>
    <t>101933;INF200K01AE8;-;SBI MGLT-  GROWTH - PF (Fixed Period - 2 Yrs) Option;N.A.;N.A.;N.A.;08-Aug-2017</t>
  </si>
  <si>
    <t>101934;INF200K01AH1;-;SBI MGLT-  GROWTH - PF (Fixed Period - 3 Yrs) Option;23.1745;23.0586;23.1745;08-Aug-2017</t>
  </si>
  <si>
    <t>101932;INF200K01AK5;-;SBI MGLT-  GROWTH - PF (Regular) Option;24.8034;24.6794;24.8034;08-Aug-2017</t>
  </si>
  <si>
    <t>101092;INF903J01FA6;-;SUNDARAM GILT FUND (Growth. OPTION);27.9808;27.9808;27.9808;08-Aug-2017</t>
  </si>
  <si>
    <t>119603;INF903J01NY0;-;Sundaram Gilt Fund - Direct Plan - Growth Option;28.5212;28.5212;28.5212;08-Aug-2017</t>
  </si>
  <si>
    <t>101059;INF903J01FB4;INF903J01FC2;SUNDARAM GILT FUND (DIV. OPTION);12.3905;12.3905;12.3905;08-Aug-2017</t>
  </si>
  <si>
    <t>119608;INF903J01NW4;INF903J01NX2;Sundaram Gilt Fund - Direct Plan - Dividend Option;12.6922;12.6922;12.6922;08-Aug-2017</t>
  </si>
  <si>
    <t>101902;INF277K01DO9;INF277K01543;Tata Gilt High Fund - Dividend Opt;18.9418;18.8471;18.9418;09-Aug-2017</t>
  </si>
  <si>
    <t>102016;INF277K01550;-;Tata Gilt High Fund - Growth;31.3667;31.2099;31.3667;09-Aug-2017</t>
  </si>
  <si>
    <t>119944;INF277K01OQ1;-;Tata Gilt Mid Term Fund - Direct Plan - Growth;19.4940;19.4940;19.4940;09-Aug-2017</t>
  </si>
  <si>
    <t>119945;INF277K01OR9;INF277K01OS7;Tata Gilt Mid Term Fund - Direct Plan - Periodic Dividend;18.2444;18.2444;18.2444;09-Aug-2017</t>
  </si>
  <si>
    <t>119946;INF277K01OT5;INF277K01OU3;Tata Gilt Mid Term Fund - Direct Plan - Quarterly Dividend;16.1422;16.1422;16.1422;09-Aug-2017</t>
  </si>
  <si>
    <t>112929;INF277K01LI4;INF277K01LJ2;Tata Gilt Mid Term Fund - Regular Plan -Periodic Dividend;17.7885;17.7885;17.7885;09-Aug-2017</t>
  </si>
  <si>
    <t>112928;INF277K01LH6;-;Tata Gilt Mid Term Fund -Regular Plan- Growth;18.7537;18.7537;18.7537;09-Aug-2017</t>
  </si>
  <si>
    <t>112930;INF277K01LK0;INF277K01LL8;Tata Gilt Mid Term Fund -Regular Plan- Quarterly Dividend;15.6533;15.6533;15.6533;09-Aug-2017</t>
  </si>
  <si>
    <t>101945;-;-;Tata Gilt Retirement Plan 28/2/25 Growth Option;23.1213;23.0057;23.1213;09-Aug-2017</t>
  </si>
  <si>
    <t>102046;-;-;Tata Gilt Retirement Plan28/2/25 Dividend Option;23.0921;22.9766;23.0921;09-Aug-2017</t>
  </si>
  <si>
    <t>101042;INF277K01519;-;Tata Gilt Securities Fund -Regular Plan- Growth;50.8544;50.6001;50.8544;09-Aug-2017</t>
  </si>
  <si>
    <t>101049;INF277K01DN1;INF277K01535;Tata Gilt Securities Fund Regular Plan -  Dividend;14.8902;14.8157;14.8902;09-Aug-2017</t>
  </si>
  <si>
    <t>102263;INF277K01527;-;Tata Gilt Securities Fund RIP ( Bonus);25.5809;25.4530;25.5809;09-Aug-2017</t>
  </si>
  <si>
    <t>119954;INF277K01OV1;INF277K01OW9;Tata Gilt Securities Fund- Direct Plan - Dividend;15.5615;15.4837;15.5615;09-Aug-2017</t>
  </si>
  <si>
    <t>119953;INF277K01OX7;-;Tata Gilt Securities Fund- Direct Plan - Growth;52.8798;52.6154;52.8798;09-Aug-2017</t>
  </si>
  <si>
    <t>124265;-;INF789FB1T13;UTI - G-Sec Fund-STP Daily Div Option;12.9803;12.9803;0;08-Aug-2017</t>
  </si>
  <si>
    <t>100814;INF789F01604;-;UTI - G-Sec Fund-STP Growth;23.6758;23.6758;23.6758;08-Aug-2017</t>
  </si>
  <si>
    <t>120785;INF789FB1S71;-;UTI - G-Sec Fund-STP Growth- Direct;23.8068;23.8068;23.8068;08-Aug-2017</t>
  </si>
  <si>
    <t>100813;INF789F01588;INF789F01596;UTI - G-Sec Fund-STP Periodic Div Option;13.7191;13.7191;13.7191;08-Aug-2017</t>
  </si>
  <si>
    <t>120786;INF789FB1T05;INF789FB1S97;UTI - G-Sec Fund-STP Periodic Div Option - Direct;14.0123;14.0123;14.0123;08-Aug-2017</t>
  </si>
  <si>
    <t>102511;INF789F01PR0;INF789F01PS8;UTI - GILT ADVANTAGE-LONG TERM PF-DIVIDEND;17.6857;17.6857;17.6857;08-Aug-2017</t>
  </si>
  <si>
    <t>102512;INF789F01PT6;-;UTI - GILT ADVANTAGE-LONG TERM PF-GROWTH;28.6615;28.6615;28.6615;08-Aug-2017</t>
  </si>
  <si>
    <t>102514;INF789F01PU4;-;UTI - GILT ADVANTAGE-LONG TERM PF-PRESCRIBED DATE AUTO REDEMPTION;28.6774;28.6774;28.6774;08-Aug-2017</t>
  </si>
  <si>
    <t>102509;INF789F01646;INF789F01653;UTI - GILT ADVANTAGE-LONG TERM-DIVIDEND;23.9112;23.9112;23.9112;08-Aug-2017</t>
  </si>
  <si>
    <t>120791;INF789F01TJ9;INF789F01TK7;UTI - GILT ADVANTAGE-LONG TERM-DIVIDEND- Direct;21.007;21.007;21.007;08-Aug-2017</t>
  </si>
  <si>
    <t>102510;INF789F01661;-;UTI - GILT ADVANTAGE-LONG TERM-GROWTH;38.5476;38.5476;38.5476;08-Aug-2017</t>
  </si>
  <si>
    <t>120792;INF789F01TL5;-;UTI - GILT ADVANTAGE-LONG TERM-GROWTH- Direct;39.0544;39.0544;39.0544;08-Aug-2017</t>
  </si>
  <si>
    <t>113434;INF846K01347;-;Axis Gold ETF;2547.8530;2547.8530;2547.8530;08-Aug-2017</t>
  </si>
  <si>
    <t>115127;INF209K01HT2;-;Birla Sun Life Gold ETF;2690.8279;2690.8279;2690.8279;08-Aug-2017</t>
  </si>
  <si>
    <t>117076;INF760K01BR1;-;Canara Robeco Gold Exchange Traded Fund;2674.9604;2674.9604;2674.9604;09-Aug-2017</t>
  </si>
  <si>
    <t>113049;INF179K01CN1;-;HDFC Gold Exchange Traded Fund;2661.5473;0.0000;0.0000;09-Aug-2017</t>
  </si>
  <si>
    <t>113076;INF109KB1WF4;-;ICICI Prudential Gold iWIN ETF;265.1435;N.A.;N.A.;08-Aug-2017</t>
  </si>
  <si>
    <t>115939;INF397L01554;-;IDBI Gold Exchange Traded Fund;2720.2513;2720.2513;0.0000;09-Aug-2017</t>
  </si>
  <si>
    <t>112368;INF205K01361;-;Invesco India Gold Exchange Traded Fund;2652.2405;2652.2405;2652.2405;08-Aug-2017</t>
  </si>
  <si>
    <t>106193;INF373I01049;-;KOTAK GOLD ETF;256.2632;256.2632;256.2632;08-Aug-2017</t>
  </si>
  <si>
    <t>107693;INF082J01010;-;Quantum Gold Fund (an ETF);1280.7754;1280.7754;1280.7754;08-Aug-2017</t>
  </si>
  <si>
    <t>140088;INF732E01102;-;Reliance ETF Gold BeES;2588.5973;2588.5973;2588.5973;09-Aug-2017</t>
  </si>
  <si>
    <t>111954;INF200K01099;-;SBI-ETF Gold;2635.7831;2635.7831;2635.7831;08-Aug-2017</t>
  </si>
  <si>
    <t>105463;INF78901059;-;UTI GOLD Exchange Traded Fund;2583.5864;0;2583.5864;08-Aug-2017</t>
  </si>
  <si>
    <t>141643;INF846K01A37;INF846K01A45;Axis Dynamic Equity Fund - Direct Plan - Dividend;10.02;9.92;10.02;08-Aug-2017</t>
  </si>
  <si>
    <t>141642;INF846K01A29;-;Axis Dynamic Equity Fund - Direct Plan - Growth;10.02;9.92;10.02;08-Aug-2017</t>
  </si>
  <si>
    <t>141645;INF846K01A60;INF846K01A78;Axis Dynamic Equity Fund - Regular Plan - Dividend;10.02;9.92;10.02;08-Aug-2017</t>
  </si>
  <si>
    <t>141644;INF846K01A52;-;Axis Dynamic Equity Fund - Regular Plan - Growth;10.02;9.92;10.02;08-Aug-2017</t>
  </si>
  <si>
    <t>130774;INF846K01QA2;INF846K01QB0;Axis Enhanced Arbitrage Fund - Direct Plan - Dividend;10.8596;10.8325;10.8596;08-Aug-2017</t>
  </si>
  <si>
    <t>130773;INF846K01PZ1;-;Axis Enhanced Arbitrage Fund - Direct Plan - Growth;12.4727;12.4415;12.4727;08-Aug-2017</t>
  </si>
  <si>
    <t>130776;INF846K01QD6;INF846K01QE4;Axis Enhanced Arbitrage Fund - Regular Plan - Dividend;10.4877;10.4615;10.4877;08-Aug-2017</t>
  </si>
  <si>
    <t>130771;INF846K01QC8;-;Axis Enhanced Arbitrage Fund - Regular Plan - Growth;12.1647;12.1343;12.1647;08-Aug-2017</t>
  </si>
  <si>
    <t>120466;INF846K01DN3;INF846K01DO1;Axis Equity Fund - Direct Plan - Dividend;16.56;16.39;16.56;08-Aug-2017</t>
  </si>
  <si>
    <t>120465;INF846K01DP8;-;Axis Equity Fund - Direct Plan - Growth;24.71;24.46;24.71;08-Aug-2017</t>
  </si>
  <si>
    <t>112278;INF846K01172;INF846K01180;Axis Equity Fund - Dividend;15.69;15.53;15.69;08-Aug-2017</t>
  </si>
  <si>
    <t>112277;INF846K01164;-;Axis Equity Fund - Growth;23.51;23.27;23.51;08-Aug-2017</t>
  </si>
  <si>
    <t>135120;INF846K01VJ3;-;Axis Equity Saver Fund - Direct Plan - Growth;11.76;11.64;11.76;08-Aug-2017</t>
  </si>
  <si>
    <t>135121;INF846K01VK1;INF846K01VL9;Axis Equity Saver Fund - Direct Plan - Monthly Dividend;11.02;10.91;11.02;08-Aug-2017</t>
  </si>
  <si>
    <t>135124;INF846K01VM7;INF846K01VN5;Axis Equity Saver Fund - Direct Plan - Quarterly Dividend;11.12;11.01;11.12;08-Aug-2017</t>
  </si>
  <si>
    <t>139520;INF846K01XP6;INF846K01XQ4;Axis Equity Saver Fund - Direct Plan - Regular Dividend;10.93;10.82;10.93;08-Aug-2017</t>
  </si>
  <si>
    <t>135122;INF846K01VO3;-;Axis Equity Saver Fund - Regular Plan - Growth;11.47;11.36;11.47;08-Aug-2017</t>
  </si>
  <si>
    <t>135123;INF846K01VP0;INF846K01VQ8;Axis Equity Saver Fund - Regular Plan - Monthly Dividend;10.79;10.68;10.79;08-Aug-2017</t>
  </si>
  <si>
    <t>135125;INF846K01VR6;INF846K01VS4;Axis Equity Saver Fund - Regular Plan - Quarterly Dividend;10.88;10.77;10.88;08-Aug-2017</t>
  </si>
  <si>
    <t>139521;INF846K01XR2;INF846K01XS0;Axis Equity Saver Fund - Regular Plan - Regular Dividend;11.13;11.02;11.13;08-Aug-2017</t>
  </si>
  <si>
    <t>120467;INF846K01CO3;INF846K01CP0;Axis Focused 25 Fund - Direct Plan - Dividend Option;25.18;24.93;25.18;08-Aug-2017</t>
  </si>
  <si>
    <t>120468;INF846K01CQ8;-;Axis Focused 25 Fund - Direct Plan - Growth Option;25.50;25.25;25.50;08-Aug-2017</t>
  </si>
  <si>
    <t>117559;INF846K01CI5;INF846K01CJ3;Axis Focused 25 Fund - Dividend Option;18.73;18.54;18.73;08-Aug-2017</t>
  </si>
  <si>
    <t>117560;INF846K01CH7;-;Axis Focused 25 Fund - Growth Option;24.12;23.88;24.12;08-Aug-2017</t>
  </si>
  <si>
    <t>120504;INF846K01EF7;INF846K01EG5;Axis Midcap Fund - Direct Plan - Dividend;27.77;27.49;27.77;08-Aug-2017</t>
  </si>
  <si>
    <t>120505;INF846K01EH3;-;Axis Midcap Fund - Direct Plan - Growth;32.31;31.99;32.31;08-Aug-2017</t>
  </si>
  <si>
    <t>114565;INF846K01867;INF846K01875;Axis Midcap Fund - Dividend;23.81;23.57;23.81;08-Aug-2017</t>
  </si>
  <si>
    <t>114564;INF846K01859;-;Axis Midcap Fund - Growth;30.57;30.26;30.57;08-Aug-2017</t>
  </si>
  <si>
    <t>125114;INF955L01DD1;-;Baroda Pioneer Banking And Financial Services Fund - Plan A - Bonus Option;20.57;20.36;20.57;09-Aug-2017</t>
  </si>
  <si>
    <t>117547;INF955L01831;-;Baroda Pioneer Banking and Financial Services Fund - Plan A - Dividend Payout Option;17.49;17.32;17.49;09-Aug-2017</t>
  </si>
  <si>
    <t>117549;INF955L01856;-;Baroda Pioneer Banking and Financial Services Fund - Plan A - Growth Option;20.57;20.36;20.57;09-Aug-2017</t>
  </si>
  <si>
    <t>119334;INF955L01955;-;Baroda Pioneer Banking and Financial Services Fund - Plan B (Direct) - Dividend Payout Option;18.21;18.03;18.21;09-Aug-2017</t>
  </si>
  <si>
    <t>119333;INF955L01971;-;Baroda Pioneer Banking and Financial Services Fund - Plan B (Direct) - Growth Option;21.35;21.14;21.35;09-Aug-2017</t>
  </si>
  <si>
    <t>102021;INF955L01658;INF955L01666;BARODA PIONEER GROWTH FUND - Plan A - Dividend Option;36.39;36.03;36.39;09-Aug-2017</t>
  </si>
  <si>
    <t>102020;INF955L01674;-;BARODA PIONEER GROWTH FUND - Plan A - Growth Option;95.21;94.26;95.21;09-Aug-2017</t>
  </si>
  <si>
    <t>119353;INF955L01AE5;-;BARODA PIONEER GROWTH FUND - Plan B (Direct) - Dividend Option;35.95;35.59;35.95;09-Aug-2017</t>
  </si>
  <si>
    <t>119354;INF955L01AG0;-;BARODA PIONEER GROWTH FUND - Plan B (Direct) - Growth Option;99.13;98.14;99.13;09-Aug-2017</t>
  </si>
  <si>
    <t>112944;INF955L01617;INF955L01625;Baroda Pioneer Large cap Fund - Plan A - Dividend Option;12.51;12.38;12.51;09-Aug-2017</t>
  </si>
  <si>
    <t>112943;INF955L01633;-;Baroda Pioneer Large cap Fund - Plan A - Growth Option;13.59;13.45;13.59;09-Aug-2017</t>
  </si>
  <si>
    <t>119366;INF955L01AH8;-;Baroda Pioneer Large cap Fund - Plan B (Direct) - Dividend Option;12.92;12.79;12.92;09-Aug-2017</t>
  </si>
  <si>
    <t>119367;INF955L01AJ4;-;Baroda Pioneer Large cap Fund - Plan B (Direct) - Growth Option;14.01;13.87;14.01;09-Aug-2017</t>
  </si>
  <si>
    <t>113328;INF955L01583;INF955L01591;Baroda Pioneer Mid-cap Fund- Plan A - Dividend Option;8.89;8.80;8.89;09-Aug-2017</t>
  </si>
  <si>
    <t>113327;INF955L01609;-;Baroda Pioneer Mid-cap Fund- Plan A - Growth Option;8.89;8.80;8.89;09-Aug-2017</t>
  </si>
  <si>
    <t>119392;INF955L01AV9;-;Baroda Pioneer Mid-cap Fund- Plan B (Direct) - Growth Option;9.21;9.12;9.21;09-Aug-2017</t>
  </si>
  <si>
    <t>119313;INF955L01AT3;-;Baroda Pioneer Mid-cap Fund-Plan B (Direct)-Dividend Option;9.21;9.12;9.21;09-Aug-2017</t>
  </si>
  <si>
    <t>119433;INF209K01VG0;-;Birla Sun Life Advantage Fund - Dividend - Direct Plan;144.09;142.65;144.09;08-Aug-2017</t>
  </si>
  <si>
    <t>119436;INF209K01VH8;-;Birla Sun Life Advantage Fund - Growth - Direct Plan;438.24;433.86;438.24;08-Aug-2017</t>
  </si>
  <si>
    <t>100033;INF209K01165;-;Birla Sun Life Advantage Fund - Regular Growth;423.65;419.41;423.65;08-Aug-2017</t>
  </si>
  <si>
    <t>100034;INF209K01157;-;Birla Sun Life Advantage Fund -Regular Dividend;115.10;113.95;115.10;08-Aug-2017</t>
  </si>
  <si>
    <t>125598;INF209K013W3;INF209K015W8;Birla Sun Life Banking and Financial Services Fund - Direct Plan - Dividend;23.95;23.71;23.95;08-Aug-2017</t>
  </si>
  <si>
    <t>125597;INF209K014W1;-;Birla Sun Life Banking and Financial Services Fund - Direct Plan - Growth;28.29;28.01;28.29;08-Aug-2017</t>
  </si>
  <si>
    <t>125596;INF209K010W9;INF209K012W5;Birla Sun Life Banking and Financial Services Fund - Regular Plan - Dividend;19.22;19.03;19.22;08-Aug-2017</t>
  </si>
  <si>
    <t>125595;INF209K011W7;-;Birla Sun Life Banking and Financial Services Fund - Regular Plan - Growth;27.36;27.09;27.36;08-Aug-2017</t>
  </si>
  <si>
    <t>119575;INF209K01P64;INF209K01VM8;Birla Sun Life Commodity Equities Fund - Global Agri Plan - Dividend - Direct Plan;15.9810;15.8212;15.9810;08-Aug-2017</t>
  </si>
  <si>
    <t>111348;INF209K01199;INF209K01CG0;Birla Sun Life Commodity Equities Fund - Global Agri Plan - Dividend - Regular Plan;15.6432;15.4868;15.6432;08-Aug-2017</t>
  </si>
  <si>
    <t>119576;INF209K01VL0;-;Birla Sun Life Commodity Equities Fund - Global Agri Plan - Growth - Direct Plan;22.4905;22.2656;22.4905;08-Aug-2017</t>
  </si>
  <si>
    <t>111349;INF209K01207;-;Birla Sun Life Commodity Equities Fund - Global Agri Plan - Growth - Regular Plan;22.0546;21.8341;22.0546;08-Aug-2017</t>
  </si>
  <si>
    <t>119506;INF209K01Q55;INF209K01WB9;Birla Sun Life Dividend Yield Plus - Dividend - Direct Plan;26.03;25.77;26.03;08-Aug-2017</t>
  </si>
  <si>
    <t>101737;INF209K01397;INF209K01CP1;Birla Sun Life Dividend Yield Plus - Dividend - Regular Plan;17.33;17.16;17.33;08-Aug-2017</t>
  </si>
  <si>
    <t>119507;INF209K01WA1;-;Birla Sun Life Dividend Yield Plus - Growth - Direct Plan;180.93;179.12;180.93;08-Aug-2017</t>
  </si>
  <si>
    <t>101738;INF209K01405;-;Birla Sun Life Dividend Yield Plus - Growth - Regular Plan;174.58;172.83;174.58;08-Aug-2017</t>
  </si>
  <si>
    <t>119525;INF209K01P80;-;Birla Sun Life Enhanced Arbitrage Fund - Dividend - Direct Plan;11.0594;11.0041;11.0594;08-Aug-2017</t>
  </si>
  <si>
    <t>119526;INF209K01VP1;-;Birla Sun Life Enhanced Arbitrage Fund - Growth - Direct Plan;17.6286;17.5405;17.6286;08-Aug-2017</t>
  </si>
  <si>
    <t>112087;INF209K01256;INF209K01CI6;BIRLA SUN LIFE ENHANCED ARBITRAGE FUND - REGULAR PLAN - DIVIDEND;10.9231;10.8685;10.9231;08-Aug-2017</t>
  </si>
  <si>
    <t>112088;INF209K01264;-;BIRLA SUN LIFE ENHANCED ARBITRAGE FUND - REGULAR PLAN - GROWTH;17.2192;17.1331;17.2192;08-Aug-2017</t>
  </si>
  <si>
    <t>120565;INF209KA1LE0;INF209K01XY9;Birla Sun Life Equity Fund - Dividend - Direct Plan;138.04;136.66;138.04;08-Aug-2017</t>
  </si>
  <si>
    <t>103165;INF209K01AQ3;INF209K01DT1;Birla Sun Life Equity Fund - Dividend - Regular Plan;110.97;109.86;110.97;08-Aug-2017</t>
  </si>
  <si>
    <t>120564;INF209K01XX1;-;Birla Sun Life Equity Fund - Growth - Direct Plan;714.00;706.86;714.00;08-Aug-2017</t>
  </si>
  <si>
    <t>103166;INF209K01AJ8;-;Birla Sun Life Equity Fund - Growth - Regular Plan;686.21;679.35;686.21;08-Aug-2017</t>
  </si>
  <si>
    <t>132996;INF209KA1TQ7;INF209KA1TR5;Birla Sun Life Equity Savings Fund - Direct Plan - Dividend;12.15;12.03;12.15;08-Aug-2017</t>
  </si>
  <si>
    <t>132995;INF209KA1TP9;-;Birla Sun Life Equity Savings Fund - Direct Plan - Growth;13.41;13.28;13.41;08-Aug-2017</t>
  </si>
  <si>
    <t>132997;INF209KA1TT1;INF209KA1TU9;Birla Sun Life Equity Savings Fund - Regular Plan - Dividend;11.81;11.69;11.81;08-Aug-2017</t>
  </si>
  <si>
    <t>132998;INF209KA1TS3;-;Birla Sun Life Equity Savings Fund - Regular Plan - Growth;13.01;12.88;13.01;08-Aug-2017</t>
  </si>
  <si>
    <t>119527;INF209K01YX9;INF209K01YW1;Birla Sun Life Frontline Equity Fund - Dividend - Direct Plan;49.24;48.75;49.24;08-Aug-2017</t>
  </si>
  <si>
    <t>119528;INF209K01YY7;-;Birla Sun Life Frontline Equity Fund - Growth - Direct Plan;220.72;218.51;220.72;08-Aug-2017</t>
  </si>
  <si>
    <t>103173;INF209K01BO6;INF209K01EC5;Birla Sun Life Frontline Equity Fund-Dividend;28.93;28.64;28.93;08-Aug-2017</t>
  </si>
  <si>
    <t>103174;INF209K01BR9;-;Birla Sun Life Frontline Equity Fund-Growth;211.68;209.56;211.68;08-Aug-2017</t>
  </si>
  <si>
    <t>119649;INF209K01VX5;-;Birla Sun Life Index Fund - Dividend - Direct Plan;12.9981;12.9981;12.9981;08-Aug-2017</t>
  </si>
  <si>
    <t>101313;INF209K01LA4;INF209K01LC0;Birla Sun Life Index Fund - Dividend - Regular Plan;12.8459;12.8459;12.8459;08-Aug-2017</t>
  </si>
  <si>
    <t>119648;INF209K01VY3;-;Birla Sun Life Index Fund - Growth - Direct Plan;98.1298;98.1298;98.1298;08-Aug-2017</t>
  </si>
  <si>
    <t>101314;INF209K01LB2;-;Birla Sun Life Index Fund - Growth - Regular Plan;98.0169;98.0169;98.0169;08-Aug-2017</t>
  </si>
  <si>
    <t>119590;INF209K01Q63;-;Birla Sun Life India Gennext Fund - Dividend - Direct Plan;27.93;27.65;27.93;08-Aug-2017</t>
  </si>
  <si>
    <t>119591;INF209K01WC7;-;Birla Sun Life India Gennext Fund - Growth - Direct Plan;78.44;77.66;78.44;08-Aug-2017</t>
  </si>
  <si>
    <t>103110;INF209K01439;INF209K01CR7;Birla Sun Life India Gennext Fund-Dividend Option;24.66;24.41;24.66;08-Aug-2017</t>
  </si>
  <si>
    <t>103111;INF209K01447;-;Birla Sun Life India Gennext Fund-Growth Option;75.09;74.34;75.09;08-Aug-2017</t>
  </si>
  <si>
    <t>119617;INF209K01P98;-;Birla Sun Life India Opportunities Fund - Dividend - Direct Plan;37.80;37.42;37.80;08-Aug-2017</t>
  </si>
  <si>
    <t>100065;INF209K01280;INF209K01CK2;Birla Sun Life India Opportunities Fund - Dividend - Regular Plan;27.53;27.25;27.53;08-Aug-2017</t>
  </si>
  <si>
    <t>119618;INF209K01VR7;-;Birla Sun Life India Opportunities Fund - Growth - Direct Plan;136.38;135.02;136.38;08-Aug-2017</t>
  </si>
  <si>
    <t>100066;INF209K01298;-;Birla Sun Life India Opportunities Fund - Growth - Regular Plan;132.54;131.21;132.54;08-Aug-2017</t>
  </si>
  <si>
    <t>119537;INF209K01ZA4;-;Birla Sun Life India Reforms Fund - Dividend - Direct Plan;20.79;20.58;20.79;08-Aug-2017</t>
  </si>
  <si>
    <t>119536;INF209K01YZ4;-;Birla Sun Life India Reforms Fund - Growth - Direct Plan;20.78;20.57;20.78;08-Aug-2017</t>
  </si>
  <si>
    <t>112922;INF209K01EL6;INF209K01EM4;Birla Sun Life India Reforms Fund-DIVIDEND;15.86;15.70;15.86;08-Aug-2017</t>
  </si>
  <si>
    <t>112921;INF209K01EK8;-;Birla Sun Life India Reforms Fund-GROWTH;20.17;19.97;20.17;08-Aug-2017</t>
  </si>
  <si>
    <t>119515;INF209K01WG8;-;Birla Sun Life Infrastructure Fund -  Dividend - Direct Plan;25.35;25.10;25.35;08-Aug-2017</t>
  </si>
  <si>
    <t>119514;INF209K01WH6;-;Birla Sun Life Infrastructure Fund - Growth - Direct Plan;36.94;36.57;36.94;08-Aug-2017</t>
  </si>
  <si>
    <t>103475;INF209K01470;INF209K01CT3;Birla Sun Life Infrastructure Fund-Dividend;17.68;17.50;17.68;08-Aug-2017</t>
  </si>
  <si>
    <t>103476;INF209K01504;-;Birla Sun Life Infrastructure Fund-Growth;35.77;35.41;35.77;08-Aug-2017</t>
  </si>
  <si>
    <t>119516;INF209K01Q89;-;Birla Sun Life International Equity Fund - Plan A - Dividend - Direct Plan;17.2921;17.1192;17.2921;08-Aug-2017</t>
  </si>
  <si>
    <t>106872;INF209K01512;INF209K01CV9;Birla Sun Life International Equity Fund - Plan A - Dividend - Regular Plan;13.6865;13.5496;13.6865;08-Aug-2017</t>
  </si>
  <si>
    <t>119517;INF209K01WS3;-;Birla Sun Life International Equity Fund - Plan A - Growth - Direct Plan;17.2786;17.1058;17.2786;08-Aug-2017</t>
  </si>
  <si>
    <t>106873;INF209K01520;-;Birla Sun Life International Equity Fund - Plan A - Growth - Regular Plan;16.8689;16.7002;16.8689;08-Aug-2017</t>
  </si>
  <si>
    <t>119519;INF209K01Q97;-;Birla Sun Life International Equity Fund - Plan B - Dividend - Direct Plan;18.0935;17.9126;18.0935;08-Aug-2017</t>
  </si>
  <si>
    <t>106875;INF209K01538;INF209K01CW7;Birla Sun Life International Equity Fund - Plan B - Dividend - Regular Plan;15.9260;15.7667;15.9260;08-Aug-2017</t>
  </si>
  <si>
    <t>119518;INF209K01WU9;-;Birla Sun Life International Equity Fund - Plan B - Growth - Direct Plan;18.1029;17.9219;18.1029;08-Aug-2017</t>
  </si>
  <si>
    <t>106876;INF209K01546;-;Birla Sun Life International Equity Fund - Plan B - Growth - Regular Plan;17.6695;17.4928;17.6695;08-Aug-2017</t>
  </si>
  <si>
    <t>133514;INF209KA1YL8;INF209KA1YM6;Birla Sun Life Manufacturing Equity Fund - Direct Plan - Dividend;12.79;12.66;12.79;08-Aug-2017</t>
  </si>
  <si>
    <t>133516;INF209KA1YK0;-;Birla Sun Life Manufacturing Equity Fund - Direct Plan - Growth;13.86;13.72;13.86;08-Aug-2017</t>
  </si>
  <si>
    <t>133515;INF209KA1YI4;INF209KA1YJ2;Birla Sun Life Manufacturing Equity Fund - Regular Plan - Dividend;12.45;12.33;12.45;08-Aug-2017</t>
  </si>
  <si>
    <t>133513;INF209KA1YH6;-;Birla Sun Life Manufacturing Equity Fund - Regular Plan - Growth;13.52;13.38;13.52;08-Aug-2017</t>
  </si>
  <si>
    <t>119619;INF209K01Q22;-;Birla Sun Life Midcap Fund - Dividend - Direct Plan;59.05;58.46;59.05;08-Aug-2017</t>
  </si>
  <si>
    <t>119620;INF209K01Q30;-;Birla Sun Life Midcap Fund - Growth - Direct Plan;314.12;310.98;314.12;08-Aug-2017</t>
  </si>
  <si>
    <t>101591;INF209K01355;INF209K01CN6;Birla Sun Life MIDCAP Fund-Dividend;39.26;38.87;39.26;08-Aug-2017</t>
  </si>
  <si>
    <t>101592;INF209K01363;-;Birla Sun Life MIDCAP Fund-Growth;302.64;299.61;302.64;08-Aug-2017</t>
  </si>
  <si>
    <t>119647;INF209K01Q06;INF209K01VU1;Birla Sun Life MNC Fund - Dividend - Direct Plan;242.52;240.09;242.52;08-Aug-2017</t>
  </si>
  <si>
    <t>100063;INF209K01314;INF209K01CL0;Birla Sun Life MNC Fund - Dividend - Regular Plan;171.22;169.51;171.22;08-Aug-2017</t>
  </si>
  <si>
    <t>119646;INF209K01VT3;-;Birla Sun Life MNC Fund - Growth - Direct Plan;715.10;707.95;715.10;08-Aug-2017</t>
  </si>
  <si>
    <t>100064;INF209K01322;-;Birla Sun Life MNC Fund - Growth - Regular Plan;685.92;679.06;685.92;08-Aug-2017</t>
  </si>
  <si>
    <t>103167;INF209K01132;INF209K01CD7;Birla Sun Life New Millenium Fund - Dividend - Regular Plan;16.45;16.29;16.45;08-Aug-2017</t>
  </si>
  <si>
    <t>103168;INF209K01140;-;Birla Sun Life New Millenium Fund - Growth - Regular Plan;36.86;36.49;36.86;08-Aug-2017</t>
  </si>
  <si>
    <t>120538;INF209K01P49;-;Birla Sun Life New Millennium Fund - Dividend - Direct Plan;19.52;19.32;19.52;08-Aug-2017</t>
  </si>
  <si>
    <t>120539;INF209K01VF2;-;Birla Sun Life New Millennium Fund - Growth - Direct Plan;38.06;37.68;38.06;08-Aug-2017</t>
  </si>
  <si>
    <t>119658;INF209K01WP9;-;Birla Sun Life Pure Value Fund - Dividend - Direct Plan;47.0127;46.5426;47.0127;08-Aug-2017</t>
  </si>
  <si>
    <t>108166;INF209K01LE6;INF209K01LG1;Birla Sun Life Pure Value Fund - Dividend Option;30.7923;30.4844;30.7923;08-Aug-2017</t>
  </si>
  <si>
    <t>119659;INF209K01WQ7;-;Birla Sun Life Pure Value Fund - Growth - Direct Plan;59.6219;59.0257;59.6219;08-Aug-2017</t>
  </si>
  <si>
    <t>108167;INF209K01LF3;-;Birla Sun Life Pure Value Fund - Growth Option;57.3705;56.7968;57.3705;08-Aug-2017</t>
  </si>
  <si>
    <t>105805;INF209K01EO0;INF209K01EP7;Birla Sun Life Small &amp; Midcap Fund - DIVIDEND;26.6258;26.3595;26.6258;08-Aug-2017</t>
  </si>
  <si>
    <t>105804;INF209K01EN2;-;Birla Sun Life Small &amp; Midcap Fund - GROWTH;37.6484;37.2719;37.6484;08-Aug-2017</t>
  </si>
  <si>
    <t>119557;INF209K01WM6;-;Birla Sun Life Small And Midcap Fund - Dividend - Direct Plan;37.9451;37.5656;37.9451;08-Aug-2017</t>
  </si>
  <si>
    <t>119556;INF209K01WN4;-;Birla Sun Life Small And Midcap Fund - Growth - Direct Plan;39.1651;38.7734;39.1651;08-Aug-2017</t>
  </si>
  <si>
    <t>107505;INF209K01553;INF209K01CX5;Birla Sun Life Special Situations Fund - Dividend;18.5644;18.3788;18.5644;08-Aug-2017</t>
  </si>
  <si>
    <t>119547;INF209K01R05;INF209K01WX3;Birla Sun Life Special Situations Fund - Dividend - Direct Plan;24.7354;24.4880;24.7354;08-Aug-2017</t>
  </si>
  <si>
    <t>107504;INF209K01561;-;Birla Sun Life Special Situations Fund - Growth;24.0645;23.8239;24.0645;08-Aug-2017</t>
  </si>
  <si>
    <t>119546;INF209K01WW5;-;Birla Sun Life Special Situations Fund - Growth - Direct Plan;24.7573;24.5097;24.7573;08-Aug-2017</t>
  </si>
  <si>
    <t>119563;INF209K01Q71;INF209K01WF0;Birla Sun Life Top 100 Fund - Dividend - Direct Plan;33.2545;32.9220;33.2545;08-Aug-2017</t>
  </si>
  <si>
    <t>119564;INF209K01WE3;-;Birla Sun Life Top 100 Fund - Growth - Direct Plan;58.3787;57.7949;58.3787;08-Aug-2017</t>
  </si>
  <si>
    <t>103308;INF209K01454;INF209K01CS5;Birla Sun Life Top 100 Fund -Dividend Option;17.4109;17.2368;17.4109;08-Aug-2017</t>
  </si>
  <si>
    <t>103309;INF209K01462;-;Birla Sun Life Top 100 Fund -Growth Option;55.9441;55.3847;55.9441;08-Aug-2017</t>
  </si>
  <si>
    <t>113545;INF251K01910;INF251K01902;BNP PARIBAS  Equity Fund-Dividend Option;17.3700;17.3700;17.3700;08-Aug-2017</t>
  </si>
  <si>
    <t>113544;INF251K01894;-;BNP PARIBAS  Equity Fund-Growth Option;81.7700;81.7700;81.7700;08-Aug-2017</t>
  </si>
  <si>
    <t>119894;INF251K01HL1;INF251K01HM9;BNP Paribas Equity Fund - Direct Plan - Dividend Option;18.3100;18.3100;18.3100;08-Aug-2017</t>
  </si>
  <si>
    <t>119893;INF251K01HN7;-;BNP Paribas Equity Fund - Direct Plan - Growth Option;85.6100;85.6100;85.6100;08-Aug-2017</t>
  </si>
  <si>
    <t>119987;INF251K01HI7;INF251K01HJ5;BNP Paribas Dividend Yield Fund - Direct Plan - Dividend Option;19.0820;19.0820;19.0820;08-Aug-2017</t>
  </si>
  <si>
    <t>119988;INF251K01HK3;-;BNP Paribas Dividend Yield Fund - Direct Plan - Growth Option;48.7670;48.7670;48.7670;08-Aug-2017</t>
  </si>
  <si>
    <t>113461;INF251K01977;INF251K01969;BNP PARIBAS Dividend Yield Fund-Dividend Option;17.7050;17.7050;17.7050;08-Aug-2017</t>
  </si>
  <si>
    <t>113460;INF251K01951;-;BNP PARIBAS Dividend Yield Fund-Growth Option;45.7330;45.7330;45.7330;08-Aug-2017</t>
  </si>
  <si>
    <t>140387;INF251K01OV6;INF251K01OU8;BNP PARIBAS ENHANCED ARBITRAGE FUND -DIRECT PLAN - ADHOC DIVIDEND OPTION;10.4560;10.4560;10.4560;08-Aug-2017</t>
  </si>
  <si>
    <t>141208;INF251K01PF6;INF251K01PE9;BNP PARIBAS ENHANCED ARBITRAGE FUND DIRECT PLAN MONTHLY DIVIDEND;10.0560;10.0560;10.0560;08-Aug-2017</t>
  </si>
  <si>
    <t>141209;INF251K01PJ8;INF251K01PI0;BNP PARIBAS ENHANCED ARBITRAGE FUND DIRECT PLAN QUARTERLY DIVIDEND;10.1530;10.1530;10.1530;08-Aug-2017</t>
  </si>
  <si>
    <t>141207;INF251K01PD1;INF251K01PC3;BNP PARIBAS ENHANCED ARBITRAGE FUND REGULAR PLAN MONTHLY DIVIDEND;10.0430;10.0430;10.0430;08-Aug-2017</t>
  </si>
  <si>
    <t>141210;INF251K01PH2;INF251K01PG4;BNP PARIBAS ENHANCED ARBITRAGE FUND REGULAR PLAN QUARTERLY DIVIDEND;10.1410;10.1410;10.1410;08-Aug-2017</t>
  </si>
  <si>
    <t>140385;INF251K01ON3;-;BNP PARIBAS ENHANCED ARBITRAGE FUND- REGULAR PLAN- GROWTH OPTION;10.4230;10.4230;10.4230;08-Aug-2017</t>
  </si>
  <si>
    <t>140386;INF251K01OT0;-;BNP PARIBAS ENHANCED ARBITRAGE FUND-DIRECT PLAN-GROWTH OPTION;10.4560;10.4560;10.4560;08-Aug-2017</t>
  </si>
  <si>
    <t>140388;INF251K01OP8;INF251K01OO1;BNP PARIBAS ENHANCED ARBITRAGE FUND-REGULAR PLAN- ADHOC DIVIDEND OPTION;10.4220;10.4220;10.4220;08-Aug-2017</t>
  </si>
  <si>
    <t>120001;INF251K01HO5;INF251K01HP2;BNP Paribas Mid Cap Fund - Direct Plan - Dividend Option;34.7200;34.7200;34.7200;08-Aug-2017</t>
  </si>
  <si>
    <t>120002;INF251K01HQ0;-;BNP Paribas Mid Cap Fund - Direct Plan - Growth Option;34.8810;34.8810;34.8810;08-Aug-2017</t>
  </si>
  <si>
    <t>113567;INF251K01AX1;INF251K01AY9;BNP Paribas Mid Cap Fund-Dividend Option;31.7970;31.7970;31.7970;08-Aug-2017</t>
  </si>
  <si>
    <t>113566;INF251K01AW3;-;BNP Paribas Mid Cap Fund-Growth Option;33.0530;33.0530;33.0530;08-Aug-2017</t>
  </si>
  <si>
    <t>119349;INF761K01678;INF761K01660;BOI AXA Equity Fund Direct  Plan- Quarterly Dividend;13.19;13.06;13.19;08-Aug-2017</t>
  </si>
  <si>
    <t>119300;INF761K01629;-;BOI AXA Equity Fund Direct Plan- Bonus;18.55;18.36;18.55;08-Aug-2017</t>
  </si>
  <si>
    <t>119350;INF761K01652;-;BOI AXA Equity Fund Direct Plan-Growth;35.82;35.46;35.82;08-Aug-2017</t>
  </si>
  <si>
    <t>119346;INF761K01645;INF761K01637;BOI AXA Equity Fund Direct Plan-Regular Dividend;15.30;15.15;15.30;08-Aug-2017</t>
  </si>
  <si>
    <t>110599;INF761K01041;-;BOI AXA Equity Fund Eco Plan- Growth;35.58;35.22;0.00;08-Aug-2017</t>
  </si>
  <si>
    <t>110601;INF761K01017;-;BOI AXA Equity Fund Eco Plan-Bonus;35.58;35.22;0.00;08-Aug-2017</t>
  </si>
  <si>
    <t>110604;INF761K01058;INF761K01066;BOI AXA Equity Fund Eco Plan-Quarterly Dividend;13.01;12.88;0.00;08-Aug-2017</t>
  </si>
  <si>
    <t>110608;INF761K01025;INF761K01033;BOI AXA Equity Fund Eco Plan-Regular Dividend;15.13;14.98;0.00;08-Aug-2017</t>
  </si>
  <si>
    <t>110603;INF761K01108;-;BOI AXA Equity Fund Regular Plan- Growth;34.08;33.74;34.08;08-Aug-2017</t>
  </si>
  <si>
    <t>110598;INF761K01116;INF761K01124;BOI AXA Equity Fund Regular Plan- Quarterly Dividend;13.30;13.17;13.30;08-Aug-2017</t>
  </si>
  <si>
    <t>110607;INF761K01082;INF761K01090;BOI AXA Equity Fund Regular Plan- Regular Dividend;13.34;13.21;13.34;08-Aug-2017</t>
  </si>
  <si>
    <t>110606;INF761K01074;-;BOI AXA Equity Fund Regular Plan-Bonus;34.07;33.73;34.07;08-Aug-2017</t>
  </si>
  <si>
    <t>119364;INF761K01702;-;BOI AXA Manufacturing &amp; Infrastructure Fund-Direct Plan-Growth;16.00;15.84;16.00;08-Aug-2017</t>
  </si>
  <si>
    <t>119365;INF761K01728;INF761K01710;BOI AXA Manufacturing &amp; Infrastructure Fund-Direct Plan-Quarterly Dividend;15.78;15.62;15.78;08-Aug-2017</t>
  </si>
  <si>
    <t>119363;INF761K01694;INF761K01686;BOI AXA Manufacturing &amp; Infrastructure Fund-Direct Plan-Regular Dividend;15.22;15.07;15.22;08-Aug-2017</t>
  </si>
  <si>
    <t>112359;INF761K01199;-;BOI AXA Manufacturing &amp; Infrastructure Fund-Growth;15.18;15.03;15.18;08-Aug-2017</t>
  </si>
  <si>
    <t>112360;INF761K01231;INF761K01223;BOI AXA Manufacturing &amp; Infrastructure Fund-Quarterly Dividend;13.44;13.31;13.44;08-Aug-2017</t>
  </si>
  <si>
    <t>112361;INF761K01215;INF761K01207;BOI AXA Manufacturing &amp; Infrastructure Fund-Regular Dividend;14.08;13.94;14.08;08-Aug-2017</t>
  </si>
  <si>
    <t>139530;INF761K01DN4;INF761K01DO2;BOI AXA MID CAP EQUITY &amp; DEBT FUND - DIRECT PLAN  DIVIDEND;11.56;11.44;11.56;08-Aug-2017</t>
  </si>
  <si>
    <t>139527;INF761K01DM6;-;BOI AXA MID CAP EQUITY &amp; DEBT FUND - DIRECT PLAN GROWTH;12.44;12.32;12.44;08-Aug-2017</t>
  </si>
  <si>
    <t>139528;INF761K01DQ7;INF761K01DR5;BOI AXA MID CAP EQUITY &amp; DEBT FUND - REGULAR  PLAN  DIVIDEND;11.54;11.42;11.54;08-Aug-2017</t>
  </si>
  <si>
    <t>139529;INF761K01DP9;-;BOI AXA MID CAP EQUITY &amp; DEBT FUND - REGULAR  PLAN  GROWTH;12.32;12.20;12.32;08-Aug-2017</t>
  </si>
  <si>
    <t>102920;INF760K01167;-;Canara Robeco Emerging Equities - Regular Plan - GROWTH;85.8900;85.8900;85.8900;09-Aug-2017</t>
  </si>
  <si>
    <t>118277;INF760K01EG8;INF760K01EH6;Canara Robeco Emerging Equities-Direct Plan-Dividend Option;60.4700;60.4700;60.4700;09-Aug-2017</t>
  </si>
  <si>
    <t>118278;INF760K01EI4;-;Canara Robeco Emerging Equities-Direct Plan-Growth Option;89.7400;89.7400;89.7400;09-Aug-2017</t>
  </si>
  <si>
    <t>102921;INF760K01175;INF760K01183;Canara Robeco Emerging Equities-Regular Plan - DIVIDEND;45.2300;45.2300;45.2300;09-Aug-2017</t>
  </si>
  <si>
    <t>101923;INF760K01027;INF760K01035;Canara Robeco Equity Diversified - Regular Plan - Dividend;36.3700;36.3700;36.3700;09-Aug-2017</t>
  </si>
  <si>
    <t>101922;INF760K01019;-;Canara Robeco Equity Diversified - Regular Plan - Growth;115.0300;115.0300;115.0300;09-Aug-2017</t>
  </si>
  <si>
    <t>118275;INF760K01EF0;-;Canara Robeco Equity Diversified-Direct Plan -Growth Option;118.0100;118.0100;118.0100;09-Aug-2017</t>
  </si>
  <si>
    <t>118276;INF760K01ED5;INF760K01EE3;Canara Robeco Equity Diversified-Direct Plan-Dividend Option;50.1500;50.1500;50.1500;09-Aug-2017</t>
  </si>
  <si>
    <t>118274;INF760K01DS5;INF760K01DT3;Canara Robeco F.O.R.C.E Fund - Direct Plan - Dividend;33.1700;33.1700;33.1700;09-Aug-2017</t>
  </si>
  <si>
    <t>118273;INF760K01DU1;-;Canara Robeco F.O.R.C.E Fund - Direct Plan - Growth;35.7100;35.7100;35.7100;09-Aug-2017</t>
  </si>
  <si>
    <t>112153;INF760K01225;INF760K01233;Canara Robeco F.O.R.C.E Fund - Regular Plan - Dividend Option;23.8600;23.8600;23.8600;09-Aug-2017</t>
  </si>
  <si>
    <t>112152;INF760K01241;-;Canara Robeco F.O.R.C.E Fund - Regular Plan - Growth Option;34.4100;34.4100;34.4100;09-Aug-2017</t>
  </si>
  <si>
    <t>103389;INF760K01258;INF760K01266;Canara Robeco Infrastructure - Regular Plan - DIVIDEND;28.9100;28.9100;28.9100;09-Aug-2017</t>
  </si>
  <si>
    <t>103390;INF760K01274;-;Canara Robeco Infrastructure - Regular Plan - GROWTH;47.2600;47.2600;47.2600;09-Aug-2017</t>
  </si>
  <si>
    <t>118268;INF760K01FM3;INF760K01FN1;Canara Robeco Infrastructure-Direct Plan - Dividend;35.0700;35.0700;35.0700;09-Aug-2017</t>
  </si>
  <si>
    <t>118267;INF760K01FO9;-;Canara Robeco Infrastructure-Direct Plan - Growth;48.7600;48.7600;48.7600;09-Aug-2017</t>
  </si>
  <si>
    <t>118270;INF760K01FP6;INF760K01FQ4;Canara Robeco Large Cap+ Fund - Direct Plan - Dividend;22.2700;22.2700;22.2700;09-Aug-2017</t>
  </si>
  <si>
    <t>118269;INF760K01FR2;-;Canara Robeco Large Cap+ Fund - Direct Plan - Growth;22.4200;22.4200;22.4200;09-Aug-2017</t>
  </si>
  <si>
    <t>113222;INF760K01AS1;INF760K01AT9;Canara Robeco Large Cap+ Fund - Regular Plan - Dividend;16.8300;16.8300;16.8300;09-Aug-2017</t>
  </si>
  <si>
    <t>113221;INF760K01AR3;-;Canara Robeco Large Cap+ Fund - Regular Plan - Growth;21.5300;21.5300;21.5300;09-Aug-2017</t>
  </si>
  <si>
    <t>138880;INF223J012N9;-;DHFL Pramerica Arbitrage Fund - Direct Plan - Annual Dividend;11.3309;11.2742;11.3309;09-Aug-2017</t>
  </si>
  <si>
    <t>138875;INF223J013N7;-;DHFL Pramerica Arbitrage Fund - Direct Plan - Growth;12.4094;12.3474;12.4094;09-Aug-2017</t>
  </si>
  <si>
    <t>138878;INF223J011N1;-;DHFL Pramerica Arbitrage Fund - Direct Plan - Monthly Dividend;10.7062;10.6527;10.7062;09-Aug-2017</t>
  </si>
  <si>
    <t>138879;INF223J010N3;-;DHFL Pramerica Arbitrage Fund - Direct Plan - Quarterly Dividend;10.9254;10.8708;10.9254;09-Aug-2017</t>
  </si>
  <si>
    <t>138877;INF223J019M6;-;DHFL Pramerica Arbitrage Fund - Direct Plan - Regular Dividend;11.8472;11.788;11.8472;09-Aug-2017</t>
  </si>
  <si>
    <t>138885;INF223J012M1;-;DHFL Pramerica Arbitrage Fund - Regular Plan - Annual Dividend;11.1435;11.0878;11.1435;09-Aug-2017</t>
  </si>
  <si>
    <t>138876;INF223J019N4;-;DHFL Pramerica Arbitrage Fund - Regular Plan - Growth;12.2119;12.1508;12.2119;09-Aug-2017</t>
  </si>
  <si>
    <t>138883;INF223J011M3;-;DHFL Pramerica Arbitrage Fund - Regular Plan - Monthly Dividend;10.575;10.5221;10.575;09-Aug-2017</t>
  </si>
  <si>
    <t>138884;INF223J010M5;-;DHFL Pramerica Arbitrage Fund - Regular Plan - Quarterly Dividend;10.7954;10.7414;10.7954;09-Aug-2017</t>
  </si>
  <si>
    <t>138887;INF223J019L8;-;DHFL Pramerica Arbitrage Fund - Regular Plan - Regular Dividend;11.558;11.5002;11.558;09-Aug-2017</t>
  </si>
  <si>
    <t>138387;INF663L01GY0;INF663L01GZ7;DHFL Pramerica Balanced Advantage Fund - Direct Plan - Dividend;23.99;23.75;23.99;09-Aug-2017</t>
  </si>
  <si>
    <t>138386;INF663L01GX2;-;DHFL Pramerica Balanced Advantage Fund - Direct Plan - Growth;67.92;67.24;67.92;09-Aug-2017</t>
  </si>
  <si>
    <t>138381;INF663L01HA8;INF663L01HB6;DHFL Pramerica Balanced Advantage Fund - Dividend Option;15.15;15;15.15;09-Aug-2017</t>
  </si>
  <si>
    <t>138382;INF663L01HC4;-;DHFL Pramerica Balanced Advantage Fund - Growth Option;64.45;63.81;64.45;09-Aug-2017</t>
  </si>
  <si>
    <t>138384;INF223J01309;-;DHFL Pramerica Balanced Advantage Fund Wealth Plan- Dividend Option;20.4;20.2;20.4;09-Aug-2017</t>
  </si>
  <si>
    <t>138383;INF223J01325;-;DHFL Pramerica Balanced Advantage Fund Wealth Plan- Growth Option;29.15;28.86;29.15;09-Aug-2017</t>
  </si>
  <si>
    <t>139820;INF663L01OA4;INF663L01OB2;DHFL Pramerica Balanced Advantage Fund-Direct Plan-Monthly Dividend Option;24.03;23.79;24.03;09-Aug-2017</t>
  </si>
  <si>
    <t>139823;INF663L01OE6;INF663L01OF3;DHFL Pramerica Balanced Advantage Fund-Direct Plan-Quarterly Divdend Option;16.27;16.11;16.27;09-Aug-2017</t>
  </si>
  <si>
    <t>139821;INF663L01NY6;INF663L01NZ3;DHFL Pramerica Balanced Advantage Fund-Monthly Dividend Option;23.73;23.49;23.73;09-Aug-2017</t>
  </si>
  <si>
    <t>139822;INF663L01OC0;INF663L01OD8;DHFL Pramerica Balanced Advantage Fund-Quarterly Dividend Option;16.38;16.22;16.38;09-Aug-2017</t>
  </si>
  <si>
    <t>133837;INF663L01FG9;-;DHFL Pramerica Diversified Equity Fund - Direct Plan - Dividend Option;12.94;12.81;12.94;09-Aug-2017</t>
  </si>
  <si>
    <t>133839;INF663L01FF1;-;DHFL Pramerica Diversified Equity Fund - Direct Plan - Growth Option;12.94;12.81;12.94;09-Aug-2017</t>
  </si>
  <si>
    <t>133838;INF663L01FK1;-;DHFL Pramerica Diversified Equity Fund - Regular Plan - Dividend Option;12.7;12.57;12.7;09-Aug-2017</t>
  </si>
  <si>
    <t>133836;INF663L01FJ3;-;DHFL Pramerica Diversified Equity Fund - Regular Plan - Growth Option;12.7;12.57;12.7;09-Aug-2017</t>
  </si>
  <si>
    <t>138371;INF223J01FA9;-;DHFL Pramerica Equity Income Fund - Annual Dividend option;15.3064;15.1533;15.3064;09-Aug-2017</t>
  </si>
  <si>
    <t>138376;INF223J01QD0;-;DHFL Pramerica Equity Income Fund - Direct Plan - Growth;29.9913;29.6914;29.9913;09-Aug-2017</t>
  </si>
  <si>
    <t>138377;INF223J01QE8;-;DHFL Pramerica Equity Income Fund - Direct Plan - Monthly Dividend;12.0748;11.9541;12.0748;09-Aug-2017</t>
  </si>
  <si>
    <t>138378;INF223J01QG3;-;DHFL Pramerica Equity Income Fund - Direct Plan - Quarterly Dividend;12.0791;11.9583;12.0791;09-Aug-2017</t>
  </si>
  <si>
    <t>138372;INF223J01FB7;-;DHFL Pramerica Equity Income Fund - Growth Option;28.6846;28.3978;28.6846;09-Aug-2017</t>
  </si>
  <si>
    <t>138369;INF223J01FD3;-;DHFL Pramerica Equity Income Fund - Monthly Dividend option;11.7003;11.5833;11.7003;09-Aug-2017</t>
  </si>
  <si>
    <t>138370;INF223J01FF8;-;DHFL Pramerica Equity Income Fund - Quarterly  Dividend;11.5212;11.406;11.5212;09-Aug-2017</t>
  </si>
  <si>
    <t>138311;INF223J01895;-;DHFL Pramerica Large Cap Fund - BONUS OPTION;20.83;20.62;20.83;09-Aug-2017</t>
  </si>
  <si>
    <t>138314;INF223J01MM0;-;DHFL Pramerica Large Cap Fund - Direct Plan - Bonus;21.74;21.52;21.74;09-Aug-2017</t>
  </si>
  <si>
    <t>138313;INF663L01GS2;-;DHFL Pramerica Large Cap Fund - Direct Plan - Dividend;22.33;22.11;22.33;09-Aug-2017</t>
  </si>
  <si>
    <t>138312;INF663L01GR4;-;DHFL Pramerica Large Cap Fund - Direct Plan - Growth;163.21;161.58;163.21;09-Aug-2017</t>
  </si>
  <si>
    <t>138307;INF663L01GV6;-;DHFL Pramerica Large Cap Fund - Dividend;19.28;19.09;19.28;09-Aug-2017</t>
  </si>
  <si>
    <t>138308;INF663L01GW4;-;DHFL Pramerica Large Cap Fund - Growth;154.71;153.16;154.71;09-Aug-2017</t>
  </si>
  <si>
    <t>138310;INF223J01267;-;DHFL Pramerica Large Cap Fund Wealth Plan - Growth Option;32.3;31.98;32.3;09-Aug-2017</t>
  </si>
  <si>
    <t>138309;INF223J01242;-;DHFL Pramerica Large Cap Fund Wealth Plan -Dividend Option;14.27;14.13;14.27;09-Aug-2017</t>
  </si>
  <si>
    <t>125301;INF663L01DW1;-;DHFL Pramerica Midcap Opportunities Fund - Direct Plan - Dividend Option - Payout;16.58;16.41;16.58;09-Aug-2017</t>
  </si>
  <si>
    <t>125307;INF663L01DV3;-;DHFL Pramerica Midcap Opportunities Fund - Direct Plan - Growth Option;19.01;18.82;19.01;09-Aug-2017</t>
  </si>
  <si>
    <t>125306;INF663L01EA5;-;DHFL Pramerica Midcap Opportunities Fund - Regular Plan - Dividend Option - Payout;14.69;14.54;14.69;09-Aug-2017</t>
  </si>
  <si>
    <t>125305;INF663L01DZ4;-;DHFL Pramerica Midcap Opportunities Fund - Regular Plan - Growth Option;18.59;18.4;18.59;09-Aug-2017</t>
  </si>
  <si>
    <t>119077;INF740K01PJ0;INF740K01PK8;DSP BlackRock Equity Fund - Direct Plan - Dividend;75.923;75.164;75.923;08-Aug-2017</t>
  </si>
  <si>
    <t>119076;INF740K01PI2;-;DSP BlackRock Equity Fund - Direct Plan - Growth;36.793;36.425;36.793;08-Aug-2017</t>
  </si>
  <si>
    <t>100080;INF740K01011;INF740K01029;DSP BlackRock Equity Fund - Regular Plan - Dividend;60.850;60.242;60.850;08-Aug-2017</t>
  </si>
  <si>
    <t>105875;INF740K01037;-;DSP BlackRock Equity Fund - Regular Plan - Growth;35.761;35.403;35.761;08-Aug-2017</t>
  </si>
  <si>
    <t>136568;INF740KA1512;INF740KA1520;DSP BlackRock Equity Savings Fund - Direct Plan - Dividend;11.572;11.456;11.572;08-Aug-2017</t>
  </si>
  <si>
    <t>136567;INF740KA1504;-;DSP BlackRock Equity Savings Fund - Direct Plan - Growth;12.166;12.044;12.166;08-Aug-2017</t>
  </si>
  <si>
    <t>136569;INF740KA1538;INF740KA1546;DSP BlackRock Equity Savings Fund - Direct Plan - Monthly Dividend;11.434;11.320;11.434;08-Aug-2017</t>
  </si>
  <si>
    <t>136570;INF740KA1553;INF740KA1561;DSP BlackRock Equity Savings Fund - Direct Plan - Quarterly Dividend;11.837;11.719;11.837;08-Aug-2017</t>
  </si>
  <si>
    <t>136566;INF740KA1488;INF740KA1496;DSP BlackRock Equity Savings Fund - Regular Plan -  Quarterly Dividend;11.247;11.135;11.247;08-Aug-2017</t>
  </si>
  <si>
    <t>136564;INF740KA1447;INF740KA1454;DSP BlackRock Equity Savings Fund - Regular Plan - Dividend;11.325;11.212;11.325;08-Aug-2017</t>
  </si>
  <si>
    <t>136563;INF740KA1439;-;DSP BlackRock Equity Savings Fund - Regular Plan - Growth;11.977;11.857;11.977;08-Aug-2017</t>
  </si>
  <si>
    <t>136565;INF740KA1462;INF740KA1470;DSP BlackRock Equity Savings Fund - Regular Plan - Monthly Dividend;11.190;11.078;11.190;08-Aug-2017</t>
  </si>
  <si>
    <t>119095;INF740K01OC8;INF740K01OD6;DSP BlackRock Focus 25 Fund - Direct Plan - Dividend;22.793;22.565;22.793;08-Aug-2017</t>
  </si>
  <si>
    <t>119096;INF740K01OB0;-;DSP BlackRock Focus 25 Fund - Direct Plan - Growth;22.793;22.565;22.793;08-Aug-2017</t>
  </si>
  <si>
    <t>113032;INF740K01540;INF740K01AC7;DSP BlackRock Focus 25 Fund - Regular Plan - Dividend;15.069;14.918;15.069;08-Aug-2017</t>
  </si>
  <si>
    <t>112901;INF740K01532;-;DSP BlackRock Focus 25 Fund - Regular Plan - Growth;22.129;21.908;22.129;08-Aug-2017</t>
  </si>
  <si>
    <t>119248;INF740K01PV5;INF740K01PW3;DSP BlackRock India T.I.G.E.R. Fund - Direct Plan - Dividend;34.047;33.707;34.047;08-Aug-2017</t>
  </si>
  <si>
    <t>119247;INF740K01PU7;-;DSP BlackRock India T.I.G.E.R. Fund - Direct Plan - Growth;94.614;93.668;94.614;08-Aug-2017</t>
  </si>
  <si>
    <t>102434;INF740K01151;-;DSP BlackRock India T.I.G.E.R. Fund - Regular Plan -  Growth;92.376;91.452;92.376;08-Aug-2017</t>
  </si>
  <si>
    <t>102435;INF740K01136;INF740K01144;DSP BlackRock India T.I.G.E.R. Fund - Regular Plan - Dividend;19.710;19.513;19.710;08-Aug-2017</t>
  </si>
  <si>
    <t>119213;INF740K01QE9;INF740K01QF6;DSP BlackRock Micro Cap Fund - Direct Plan - Dividend;37.621;37.245;37.621;08-Aug-2017</t>
  </si>
  <si>
    <t>119212;INF740K01QD1;-;DSP BlackRock Micro Cap Fund - Direct Plan - Growth;61.964;61.344;61.964;08-Aug-2017</t>
  </si>
  <si>
    <t>113153;INF740K01805;INF740K01AM6;DSP BlackRock Micro Cap Fund - Regular - Dividend;36.503;36.138;36.503;08-Aug-2017</t>
  </si>
  <si>
    <t>105989;INF740K01797;-;DSP BlackRock Micro Cap Fund - Regular - Growth;60.117;59.516;60.117;08-Aug-2017</t>
  </si>
  <si>
    <t>119029;INF740K01QB5;INF740K01QC3;DSP BlackRock Natural Resources and New Energy Fund - Direct Plan - Dividend;20.805;20.597;20.805;08-Aug-2017</t>
  </si>
  <si>
    <t>119028;INF740K01QA7;-;DSP BlackRock Natural Resources and New Energy Fund - Direct Plan - Growth;34.483;34.138;34.483;08-Aug-2017</t>
  </si>
  <si>
    <t>108202;INF740K01060;-;DSP BlackRock Natural Resources And New Energy Fund - Regular - Growth;33.593;33.257;33.593;08-Aug-2017</t>
  </si>
  <si>
    <t>108203;INF740K01045;INF740K01052;DSP BlackRock Natural Resources And New Energy Fund - Regular Plan - Dividend;20.319;20.116;20.319;08-Aug-2017</t>
  </si>
  <si>
    <t>119219;INF740K01PM4;INF740K01PN2;DSP BlackRock Opportunities Fund - Direct Plan - Dividend;51.704;51.187;51.704;08-Aug-2017</t>
  </si>
  <si>
    <t>119218;INF740K01PL6;-;DSP BlackRock Opportunities Fund - Direct Plan - Growth;216.308;214.145;216.308;08-Aug-2017</t>
  </si>
  <si>
    <t>103820;INF740K01078;INF740K01086;DSP BlackRock Opportunities Fund-Regular Plan - Dividend;29.828;29.530;29.828;08-Aug-2017</t>
  </si>
  <si>
    <t>103819;INF740K01094;-;DSP BlackRock Opportunities Fund-Regular Plan - Growth;209.390;207.296;209.390;08-Aug-2017</t>
  </si>
  <si>
    <t>119070;INF740K01PY9;INF740K01PZ6;DSP BlackRock Small and Mid Cap Fund - Direct Plan - Dividend;42.244;41.822;42.244;08-Aug-2017</t>
  </si>
  <si>
    <t>119071;INF740K01PX1;-;DSP BlackRock Small and Mid Cap Fund - Direct Plan - Growth;54.220;53.678;54.220;08-Aug-2017</t>
  </si>
  <si>
    <t>104482;INF740K01102;INF740K01110;DSP BlackRock Small and Mid Cap Fund - Regular Plan - Dividend;24.648;24.402;24.648;08-Aug-2017</t>
  </si>
  <si>
    <t>104481;INF740K01128;-;DSP BlackRock Small and Mid Cap Fund - Regular Plan - Growth;52.508;51.983;52.508;08-Aug-2017</t>
  </si>
  <si>
    <t>119249;INF740K01PS1;INF740K01PT9;DSP BlackRock Top 100 Equity Fund - Direct Plan - Dividend;25.427;25.173;25.427;08-Aug-2017</t>
  </si>
  <si>
    <t>119250;INF740K01PR3;-;DSP BlackRock Top 100 Equity Fund - Direct Plan - Growth;202.922;200.893;202.922;08-Aug-2017</t>
  </si>
  <si>
    <t>101636;INF740K01227;INF740K01235;DSP BlackRock Top 100 Equity Fund - Regular Plan -  Dividend;23.447;23.213;23.447;08-Aug-2017</t>
  </si>
  <si>
    <t>101635;INF740K01243;-;DSP BlackRock Top 100 Equity Fund - Regular Plan - Growth;197.326;195.353;197.326;08-Aug-2017</t>
  </si>
  <si>
    <t>141606;-;-;Edelweiss Arbitrage Fund - Direct Plan - Monthly Dividend Option;12.6026;12.6026;12.6026;09-Aug-2017</t>
  </si>
  <si>
    <t>141605;-;-;Edelweiss Arbitrage Fund - Regular Plan - Monthly Dividend Option;12.4065;12.4065;12.4065;09-Aug-2017</t>
  </si>
  <si>
    <t>130209;INF754K01EB2;INF754K01EC0;Edelweiss Arbitrage Fund- Direct Plan- Dividend Option;10.6303;10.6037;10.6303;09-Aug-2017</t>
  </si>
  <si>
    <t>130206;INF754K01EA4;-;Edelweiss Arbitrage Fund- Direct Plan- Growth Option;12.663;12.6313;12.663;09-Aug-2017</t>
  </si>
  <si>
    <t>130208;INF754K01EJ5;-;Edelweiss Arbitrage Fund- Regular Plan -Bonus Option;12.4674;12.4362;12.4674;09-Aug-2017</t>
  </si>
  <si>
    <t>130207;INF754K01EG1;INF754K01EH9;Edelweiss Arbitrage Fund- Regular Plan- Dividend Option;10.5052;10.4789;10.5052;09-Aug-2017</t>
  </si>
  <si>
    <t>130205;INF754K01EF3;-;Edelweiss Arbitrage Fund- Regular Plan- Growth Option;12.467;12.4358;12.467;09-Aug-2017</t>
  </si>
  <si>
    <t>118614;INF754K01BP8;INF754K01BQ6;Edelweiss Dynamic Equity Advantage Fund - Direct Plan-Quarterly Dividend Option;15.13;14.98;15.13;09-Aug-2017</t>
  </si>
  <si>
    <t>112117;INF754K01285;-;Edelweiss Dynamic Equity Advantage Fund - Regular Plan - Growth Option;21.39;21.18;21.39;09-Aug-2017</t>
  </si>
  <si>
    <t>112118;INF754K01251;INF754K01269;Edelweiss Dynamic Equity Advantage Fund - Regular Plan - Quarterly Dividend Option;13.28;13.15;13.28;09-Aug-2017</t>
  </si>
  <si>
    <t>118615;INF754K01BS2;-;Edelweiss Dynamic Equity Advantage Fund -Direct Plan-Growth Option;21.96;21.74;21.96;09-Aug-2017</t>
  </si>
  <si>
    <t>140354;INF843K01KL9;INF843K01KM7;Edelweiss Economic Resurgence Fund - Direct Plan - Dividend Option;12.739;12.612;12.739;09-Aug-2017</t>
  </si>
  <si>
    <t>140353;INF843K01KK1;-;Edelweiss Economic Resurgence Fund - Direct Plan - Growth Option;12.866;12.737;12.866;09-Aug-2017</t>
  </si>
  <si>
    <t>140356;INF843K01KO3;INF843K01KP0;Edelweiss Economic Resurgence Fund - Regular Plan - Dividend Option;12.617;12.491;12.617;09-Aug-2017</t>
  </si>
  <si>
    <t>140355;INF843K01KN5;-;Edelweiss Economic Resurgence Fund - Regular Plan - Growth Option;12.617;12.491;12.617;09-Aug-2017</t>
  </si>
  <si>
    <t>140174;INF843K01AM8;INF843K01AN6;Edelweiss Equity Opportunities Fund - Direct Plan - Dividend Option;17.145;16.974;17.145;09-Aug-2017</t>
  </si>
  <si>
    <t>140175;INF843K01AL0;-;Edelweiss Equity Opportunities Fund - Direct Plan - Growth Option;29.098;28.807;29.098;09-Aug-2017</t>
  </si>
  <si>
    <t>140173;INF843K01054;INF843K01062;Edelweiss Equity Opportunities Fund - Regular Plan - Dividend Option;16.389;16.225;16.389;09-Aug-2017</t>
  </si>
  <si>
    <t>140172;INF843K01047;-;Edelweiss Equity Opportunities Fund - Regular Plan - Growth Option;27.787;27.509;27.787;09-Aug-2017</t>
  </si>
  <si>
    <t>140350;INF843K01KD6;-;Edelweiss Equity Savings Advantage Fund - Direct Plan - Bonus Option;12.6017;12.4757;12.6017;09-Aug-2017</t>
  </si>
  <si>
    <t>140348;INF843K01KE4;INF843K01KF1;Edelweiss Equity Savings Advantage Fund - Direct Plan - Dividend Option;11.5358;11.4204;11.5358;09-Aug-2017</t>
  </si>
  <si>
    <t>140347;INF843K01KC8;-;Edelweiss Equity Savings Advantage Fund - Direct Plan - Growth Option;12.6029;12.4769;12.6029;09-Aug-2017</t>
  </si>
  <si>
    <t>140352;INF843K01KH7;-;Edelweiss Equity Savings Advantage Fund - Regular Plan - Bonus Option;12.4564;12.3318;12.4564;09-Aug-2017</t>
  </si>
  <si>
    <t>140349;INF843K01KI5;INF843K01KJ3;Edelweiss Equity Savings Advantage Fund - Regular Plan - Dividend Option;10.8735;10.7648;10.8735;09-Aug-2017</t>
  </si>
  <si>
    <t>140351;INF843K01KG9;-;Edelweiss Equity Savings Advantage Fund - Regular Plan - Growth Option;12.4561;12.3315;12.4561;09-Aug-2017</t>
  </si>
  <si>
    <t>118616;INF754K01BT0;INF754K01BU8;Edelweiss Large Cap Advantage Fund - Direct Plan-Dividend Option;22.99;22.76;22.99;09-Aug-2017</t>
  </si>
  <si>
    <t>118617;INF754K01BW4;-;Edelweiss Large Cap Advantage Fund - Direct Plan-Growth option;31.66;31.34;31.66;09-Aug-2017</t>
  </si>
  <si>
    <t>111940;INF754K01046;-;Edelweiss Large Cap Advantage Fund - Regular Plan - Growth option;30.8;30.49;30.8;09-Aug-2017</t>
  </si>
  <si>
    <t>111936;INF754K01012;INF754K01020;Edelweiss Large Cap Advantage Fund - Regular Plan -Dividend option;20.59;20.38;20.59;09-Aug-2017</t>
  </si>
  <si>
    <t>111938;INF754K01053;INF754K01061;Edelweiss Large Cap Advantage Fund -Plan B - Dividend option;31.33;31.02;31.33;09-Aug-2017</t>
  </si>
  <si>
    <t>111935;INF754K01087;-;Edelweiss Large Cap Advantage Fund -Plan B - Growth option;30.96;30.65;30.96;09-Aug-2017</t>
  </si>
  <si>
    <t>111939;INF754K01095;INF754K01103;Edelweiss Large Cap Advantage Fund -Plan C - Dividend option;24.97;24.72;24.97;09-Aug-2017</t>
  </si>
  <si>
    <t>111937;INF754K01129;-;Edelweiss Large Cap Advantage Fund -Plan C - Growth option;30.55;30.24;30.55;09-Aug-2017</t>
  </si>
  <si>
    <t>140227;INF843K01AP1;INF843K01AQ9;Edelweiss Mid and Small Cap Fund - Direct Plan - Dividend Option;25.072;24.821;25.072;09-Aug-2017</t>
  </si>
  <si>
    <t>140228;INF843K01AO4;-;Edelweiss Mid and Small Cap Fund - Direct Plan - Growth Option;26.048;25.788;26.048;09-Aug-2017</t>
  </si>
  <si>
    <t>140226;INF843K01021;INF843K01039;Edelweiss Mid and Small Cap Fund - Regular Plan - Dividend Option;23.044;22.814;23.044;09-Aug-2017</t>
  </si>
  <si>
    <t>140225;INF843K01013;-;Edelweiss Mid and Small Cap Fund - Regular Plan - Growth Option;24.995;24.745;24.995;09-Aug-2017</t>
  </si>
  <si>
    <t>112108;INF754K01202;-;Edelweiss Prudent Advantage Fund - Regular Plan - Growth Option;23.09;23.09;23.09;09-Aug-2017</t>
  </si>
  <si>
    <t>112012;INF754K01160;-;Edelweiss Prudent Advantage Fund- Plan B-Growth Option;22.79;22.79;22.79;09-Aug-2017</t>
  </si>
  <si>
    <t>112109;INF754K01178;INF754K01186;Edelweiss Prudent Advantage Fund- Regular Plan - Dividend Option;18.52;18.52;18.52;09-Aug-2017</t>
  </si>
  <si>
    <t>118625;INF754K01CB6;INF754K01CC4;Edelweiss Prudent Advantage Fund-Direct Plan-Dividend Option;18.91;18.91;18.91;09-Aug-2017</t>
  </si>
  <si>
    <t>118624;INF754K01CE0;-;Edelweiss Prudent Advantage Fund-Direct Plan-Growth Option;23.49;23.49;23.49;09-Aug-2017</t>
  </si>
  <si>
    <t>112013;INF754K01137;INF754K01145;Edelweiss Prudent Advantage Fund-Plan B- Dividend Option;23.23;23.23;23.23;09-Aug-2017</t>
  </si>
  <si>
    <t>100630;INF966L01218;INF966L01226;Escorts Growth Plan-DIVIDEND OPTION;19.6671;19.4704;19.6671;09-Aug-2017</t>
  </si>
  <si>
    <t>120822;INF966L01598;INF966L01606;Escorts Growth Plan-DIVIDEND OPTION-Direct Plan;19.8532;19.6547;19.8532;09-Aug-2017</t>
  </si>
  <si>
    <t>100631;INF966L01234;-;Escorts Growth Plan-GROWTH OPTION;160.2474;158.6449;160.2474;09-Aug-2017</t>
  </si>
  <si>
    <t>120823;INF966L01614;-;Escorts Growth Plan-GROWTH OPTION-Direct Plan;160.9677;159.3580;160.9677;09-Aug-2017</t>
  </si>
  <si>
    <t>104515;INF966L01424;-;Escorts High Yield Equity Plan - Bonus Option;36.0524;35.6919;36.0524;09-Aug-2017</t>
  </si>
  <si>
    <t>120824;INF966L01655;-;Escorts High Yield Equity Plan - Bonus Option-Direct Plan;36.0524;35.6919;36.0524;09-Aug-2017</t>
  </si>
  <si>
    <t>104514;INF966L01325;INF966L01333;Escorts High Yield Equity Plan - Dividend Option;23.8586;23.6200;23.8586;09-Aug-2017</t>
  </si>
  <si>
    <t>120825;INF966L01622;INF966L01630;Escorts High Yield Equity Plan - Dividend Option-Direct Plan;18.8635;18.6749;18.8635;09-Aug-2017</t>
  </si>
  <si>
    <t>104513;INF966L01341;-;Escorts High Yield Equity Plan - Growth Option;36.0273;35.6670;36.0273;09-Aug-2017</t>
  </si>
  <si>
    <t>120826;INF966L01648;-;Escorts High Yield Equity Plan - Growth Option-Direct Plan;36.3765;36.0127;36.3765;09-Aug-2017</t>
  </si>
  <si>
    <t>106169;INF966L01507;INF966L01515;Escorts Infrastructure Fund - Dividend;8.0880;8.0071;8.0880;09-Aug-2017</t>
  </si>
  <si>
    <t>120832;INF966L01705;INF966L01713;Escorts Infrastructure Fund - Dividend Option-Direct Plan;8.1476;8.0661;8.1476;09-Aug-2017</t>
  </si>
  <si>
    <t>106170;-;INF966L01523;Escorts Infrastructure Fund - Growth Option;8.1150;8.0339;8.1150;09-Aug-2017</t>
  </si>
  <si>
    <t>120833;-;INF966L01721;Escorts Infrastructure Fund - Growth Option-Direct Plan;8.1374;8.0560;8.1374;09-Aug-2017</t>
  </si>
  <si>
    <t>109274;INF966L01358;INF966L01366;Escorts Leading Sectors Fund - Dividend Option;23.0879;22.8570;23.0879;09-Aug-2017</t>
  </si>
  <si>
    <t>120835;INF966L01838;INF966L01846;Escorts Leading Sectors Fund - Dividend Option-Direct Plan;18.4288;18.2445;18.4288;09-Aug-2017</t>
  </si>
  <si>
    <t>109275;INF966L01374;-;Escorts Leading Sectors Fund - Growth Option;28.7683;28.4806;28.7683;09-Aug-2017</t>
  </si>
  <si>
    <t>120834;INF966L01853;-;Escorts Leading Sectors Fund - Growth Option-Direct Plan;28.4589;28.1743;28.4589;09-Aug-2017</t>
  </si>
  <si>
    <t>101066;INF966L01150;INF966L01168;Escorts Opportunities Fund-Dividend;18.1546;17.9731;18.1546;09-Aug-2017</t>
  </si>
  <si>
    <t>120840;INF966L01861;INF966L01879;Escorts Opportunities Fund-Dividend Option-Direct Plan;18.1546;17.9731;18.1546;09-Aug-2017</t>
  </si>
  <si>
    <t>101065;INF966L01176;-;Escorts Opportunities Fund-Growth;51.2915;50.7786;51.2915;09-Aug-2017</t>
  </si>
  <si>
    <t>120841;INF966L01887;-;Escorts Opportunities Fund-Growth Option-Direct Plan;51.5566;51.0410;51.5566;09-Aug-2017</t>
  </si>
  <si>
    <t>109831;INF966L01432;INF966L01440;Escorts Power &amp; Energy Fund - Dividend Option;18.5925;18.4066;18.5925;09-Aug-2017</t>
  </si>
  <si>
    <t>120842;INF966L01895;INF966L01903;Escorts Power &amp; Energy Fund - Dividend Option-Direct Plan;18.2667;18.0840;18.2667;09-Aug-2017</t>
  </si>
  <si>
    <t>109830;INF966L01457;-;Escorts Power &amp; Energy Fund - Growth Option;25.9636;25.7040;25.9636;09-Aug-2017</t>
  </si>
  <si>
    <t>120843;INF966L01911;-;Escorts Power &amp; Energy Fund - Growth Option-Direct Plan;26.7604;26.4928;26.7604;09-Aug-2017</t>
  </si>
  <si>
    <t>118558;INF090I01IX0;INF090I01IY8;Franklin Asian Equity Fund - Direct - Dividend;14.4813;14.3365;14.4813;09-Aug-2017</t>
  </si>
  <si>
    <t>118559;INF090I01IZ5;-;Franklin Asian Equity Fund - Direct - Growth;20.8757;20.6669;20.8757;09-Aug-2017</t>
  </si>
  <si>
    <t>106978;INF090I01999;INF090I01AA5;Franklin Asian Equity Fund - Dividend Plan;14.0551;13.9145;14.0551;09-Aug-2017</t>
  </si>
  <si>
    <t>106979;INF090I01AB3;-;Franklin Asian Equity Fund - Growth Plan;20.2599;20.0573;20.2599;09-Aug-2017</t>
  </si>
  <si>
    <t>118556;INF090I01JD0;INF090I01JE8;Franklin Build India Fund - Direct - Dividend;25.3915;25.1376;25.3915;09-Aug-2017</t>
  </si>
  <si>
    <t>118557;INF090I01JF5;-;Franklin Build India Fund - Direct - Growth;40.4546;40.0501;40.4546;09-Aug-2017</t>
  </si>
  <si>
    <t>112093;INF090I01AC1;INF090I01AD9;Franklin Build India Fund Dividend Plan;23.8591;23.6205;23.8591;09-Aug-2017</t>
  </si>
  <si>
    <t>112092;INF090I01AE7;-;Franklin Build India Fund Growth Plan;38.3840;38.0002;38.3840;09-Aug-2017</t>
  </si>
  <si>
    <t>118531;INF090I01FN7;-;Franklin India Bluechip Fund- Direct - Growth;453.6859;449.1490;453.6859;09-Aug-2017</t>
  </si>
  <si>
    <t>118462;INF090I01FO5;INF090I01FP2;Franklin India Bluechip Fund- Direct -Dividend;44.6009;44.1549;44.6009;09-Aug-2017</t>
  </si>
  <si>
    <t>100470;INF090I01155;INF090I01163;Franklin India Bluechip Fund-Dividend;42.5314;42.1061;42.5314;09-Aug-2017</t>
  </si>
  <si>
    <t>100471;INF090I01171;-;Franklin India Bluechip Fund-Growth;436.6423;432.2759;436.6423;09-Aug-2017</t>
  </si>
  <si>
    <t>118509;INF090I01IL5;INF090I01IM3;Franklin India FLEXI CAP FUND - Direct - Dividend;18.4272;18.2429;18.4272;09-Aug-2017</t>
  </si>
  <si>
    <t>118510;INF090I01IN1;-;Franklin India FLEXI CAP FUND - Direct - Growth;77.7585;76.9809;77.7585;09-Aug-2017</t>
  </si>
  <si>
    <t>102884;INF090I01189;INF090I01197;Franklin India Flexi Cap Fund-Dividend Plan;17.6971;17.5201;17.6971;09-Aug-2017</t>
  </si>
  <si>
    <t>102883;INF090I01205;-;Franklin India Flexi Cap Fund-Growth Plan;75.2547;74.5022;75.2547;09-Aug-2017</t>
  </si>
  <si>
    <t>118563;INF090I01IU6;INF090I01IV4;Franklin India High Growth Companies Fund - Direct - Dividend;27.1791;26.9073;27.1791;09-Aug-2017</t>
  </si>
  <si>
    <t>118564;INF090I01IW2;-;Franklin India High Growth Companies Fund - Direct - Growth;38.6529;38.2664;38.6529;09-Aug-2017</t>
  </si>
  <si>
    <t>105816;INF090I01965;INF090I01973;Franklin India High Growth Companies Fund - Dividend Plan;25.7142;25.4571;25.7142;09-Aug-2017</t>
  </si>
  <si>
    <t>105817;INF090I01981;-;Franklin India High Growth Companies Fund - Growth Plan;36.8117;36.4436;36.8117;09-Aug-2017</t>
  </si>
  <si>
    <t>118580;INF090I01GQ8;INF090I01GR6;Franklin India INDEX FUND NIFTY PLAN - Direct - Dividend;79.8864;79.0875;79.8864;09-Aug-2017</t>
  </si>
  <si>
    <t>118581;INF090I01GS4;-;Franklin India INDEX FUND NIFTY PLAN - Direct - Growth;79.8864;79.0875;79.8864;09-Aug-2017</t>
  </si>
  <si>
    <t>100484;INF090I01874;INF090I01882;Franklin India Index Fund- Nifty Plan - Dividend Plan;78.5736;77.7879;78.5736;09-Aug-2017</t>
  </si>
  <si>
    <t>105067;INF090I01890;-;Franklin India Index Fund- Nifty Plan - Growth Plan;78.5736;77.7879;78.5736;09-Aug-2017</t>
  </si>
  <si>
    <t>118538;INF090I01GD6;INF090I01GE4;Franklin INDIA OPPORTUNITIES FUND - Direct - Dividend;21.7737;21.5560;21.7737;09-Aug-2017</t>
  </si>
  <si>
    <t>100524;INF090I01858;INF090I01866;Franklin India Opportunities Fund-Dividend;21.0912;20.8803;21.0912;09-Aug-2017</t>
  </si>
  <si>
    <t>118539;INF090I01GC8;-;Franklin INDIA OPPORTUNITIES FUND - Direct - Growth;71.5904;70.8745;71.5904;09-Aug-2017</t>
  </si>
  <si>
    <t>103151;INF090I01841;-;Franklin India Opportunities Fund - Growth;69.5924;68.8965;69.5924;09-Aug-2017</t>
  </si>
  <si>
    <t>118532;INF090I01FI7;INF090I01FJ5;Franklin India PRIMA FUND - Direct - Dividend;67.1571;66.4855;67.1571;09-Aug-2017</t>
  </si>
  <si>
    <t>118533;INF090I01FH9;-;Franklin India PRIMA FUND - Direct - Growth;945.8738;936.4151;945.8738;09-Aug-2017</t>
  </si>
  <si>
    <t>100472;INF090I01726;INF090I01734;Franklin India Prima Fund-Dividend;63.1596;62.5280;63.1596;09-Aug-2017</t>
  </si>
  <si>
    <t>100473;INF090I01809;-;Franklin India Prima Fund-Growth;901.4903;892.4754;901.4903;09-Aug-2017</t>
  </si>
  <si>
    <t>118534;INF090I01FL1;INF090I01FM9;Franklin India PRIMA PLUS - Direct - Dividend;41.8527;41.4342;41.8527;09-Aug-2017</t>
  </si>
  <si>
    <t>118535;INF090I01FK3;-;Franklin India PRIMA PLUS - Direct - Growth;577.9566;572.1770;577.9566;09-Aug-2017</t>
  </si>
  <si>
    <t>100519;INF090I01213;INF090I01221;Franklin India Prima Plus-Dividend;39.8296;39.4313;39.8296;09-Aug-2017</t>
  </si>
  <si>
    <t>100520;INF090I01239;-;Franklin India Prima Plus-Growth;553.7956;548.2576;553.7956;09-Aug-2017</t>
  </si>
  <si>
    <t>118524;INF090I01IO9;INF090I01IP6;Franklin India Smaller Companies Fund - Direct - Dividend;30.7966;30.4886;30.7966;09-Aug-2017</t>
  </si>
  <si>
    <t>118525;INF090I01IQ4;-;Franklin India Smaller Companies Fund - Direct - Growth;56.6034;56.0374;56.6034;09-Aug-2017</t>
  </si>
  <si>
    <t>103361;INF090I01544;INF090I01551;Franklin India Smaller Companies Fund-Dividend;29.0098;28.7197;29.0098;09-Aug-2017</t>
  </si>
  <si>
    <t>103360;INF090I01569;-;Franklin India Smaller Companies Fund-Growth;53.8364;53.2980;53.8364;09-Aug-2017</t>
  </si>
  <si>
    <t>118536;INF090I01FF3;INF090I01FG1;Franklin India Technology Fund - Direct - Dividend;23.3020;23.0690;23.3020;08-Aug-2017</t>
  </si>
  <si>
    <t>118537;INF090I01FE6;-;Franklin India Technology Fund - Direct - Growth;123.0225;121.7923;123.0225;08-Aug-2017</t>
  </si>
  <si>
    <t>100521;INF090I01759;INF090I01767;Franklin India Technology Fund-Dividend;22.6980;22.4710;22.6980;08-Aug-2017</t>
  </si>
  <si>
    <t>100522;INF090I01742;-;Franklin India Technology Fund-Growth;119.9011;118.7021;119.9011;08-Aug-2017</t>
  </si>
  <si>
    <t>118526;INF090I01IR2;INF090I01IS0;Templeton India EQUITY INCOME FUND - Direct - Dividend;17.3554;17.1818;17.3554;09-Aug-2017</t>
  </si>
  <si>
    <t>118527;INF090I01IT8;-;Templeton India EQUITY INCOME FUND - Direct - Growth;44.8199;44.3717;44.8199;09-Aug-2017</t>
  </si>
  <si>
    <t>103679;INF090I01932;INF090I01940;Templeton India Equity Income Fund-Dividend Plan;16.8111;16.6430;16.8111;09-Aug-2017</t>
  </si>
  <si>
    <t>103678;INF090I01957;-;Templeton India Equity Income Fund-Growth Plan;43.6135;43.1774;43.6135;09-Aug-2017</t>
  </si>
  <si>
    <t>118494;INF090I01GY2;-;Templeton India Growth Fund - Direct - Growth;261.2976;258.6846;261.2976;09-Aug-2017</t>
  </si>
  <si>
    <t>118493;INF090I01GW6;INF090I01GX4;Templeton India Growth Fund-Direct - Dividend;76.1395;75.3781;76.1395;09-Aug-2017</t>
  </si>
  <si>
    <t>100497;INF090I01270;INF090I01288;Templeton India Growth Fund-Dividend Plan;73.4946;72.7597;73.4946;09-Aug-2017</t>
  </si>
  <si>
    <t>100496;INF090I01296;-;Templeton India Growth Fund-Growth Plan;253.4362;250.9018;253.4362;09-Aug-2017</t>
  </si>
  <si>
    <t>118931;INF179K01UU8;-;HDFC Arbitrage Fund -Direct Plan - Growth Option;20.1080;20.0580;20.1080;09-Aug-2017</t>
  </si>
  <si>
    <t>106799;-;-;HDFC ARBITRAGE FUND RETAIL PLAN DIVIDEND OPTION;14.6310;14.5940;14.6310;09-Aug-2017</t>
  </si>
  <si>
    <t>106796;INF179K01319;-;HDFC ARBITRAGE FUND RETAIL PLAN GROWTH OPTION;19.7020;19.6530;19.7020;09-Aug-2017</t>
  </si>
  <si>
    <t>106797;INF179K01327;-;HDFC ARBITRAGE FUND RETAIL PLAN QUARTERLY DIVIDEND OPTION;14.0020;13.9670;14.0020;09-Aug-2017</t>
  </si>
  <si>
    <t>129053;INF179KA1KQ2;INF179KA1KP4;HDFC ARBITRAGE FUND WHOLESALE PLAN DIVIDEND OPTION DIRECT PLAN;10.7810;10.7540;10.7810;09-Aug-2017</t>
  </si>
  <si>
    <t>106793;INF179K01343;-;HDFC ARBITRAGE FUND WHOLESALE PLAN GROWTH OPTION;20.0900;20.0400;20.0900;09-Aug-2017</t>
  </si>
  <si>
    <t>129052;INF179KA1KT6;-;HDFC ARBITRAGE FUND WHOLESALE PLAN GROWTH OPTION DIRECT PLAN;12.6840;12.6520;12.6840;09-Aug-2017</t>
  </si>
  <si>
    <t>129051;INF179KA1KO7;INF179KA1KN9;HDFC ARBITRAGE FUND WHOLESALE PLAN MONTHLY DIVIDEND OPTION;10.9100;10.8830;10.9100;09-Aug-2017</t>
  </si>
  <si>
    <t>129054;INF179KA1KS8;INF179KA1KR0;HDFC ARBITRAGE FUND WHOLESALE PLAN MONTHLY DIVIDEND OPTION DIRECT PLAN;10.5280;10.5020;10.5280;09-Aug-2017</t>
  </si>
  <si>
    <t>106795;INF179KA1KM1;INF179KA1KL3;HDFC ARBITRAGE FUND WHOLESALE PLAN NORMAL DIVIDEND OPTION;10.5280;10.5020;10.5280;09-Aug-2017</t>
  </si>
  <si>
    <t>118930;INF179K01UV6;INF179K01UW4;HDFC Arbitrage Fund-Direct Plan - Dividend Quarterly Option;15.2370;15.1990;15.2370;09-Aug-2017</t>
  </si>
  <si>
    <t>101765;INF179K01400;INF179K01418;HDFC Capital Builder Fund - Dividend Option;28.7200;28.4330;28.7200;09-Aug-2017</t>
  </si>
  <si>
    <t>101764;INF179K01426;-;HDFC Capital Builder Fund - Growth Option;263.3610;260.7270;263.3610;09-Aug-2017</t>
  </si>
  <si>
    <t>118934;INF179K01VA8;INF179K01VB6;HDFC Capital Builder Fund -Direct Plan - Dividend Option;30.0090;29.7090;30.0090;09-Aug-2017</t>
  </si>
  <si>
    <t>118935;INF179K01VC4;-;HDFC Capital Builder Fund -Direct Plan - Growth Option;272.4480;269.7240;272.4480;09-Aug-2017</t>
  </si>
  <si>
    <t>118949;INF179K01VI1;INF179K01VJ9;HDFC Core &amp; Satellite Fund -Direct Plan - Dividend Option;21.7170;21.5000;21.7170;09-Aug-2017</t>
  </si>
  <si>
    <t>118950;INF179K01VK7;-;HDFC Core &amp; Satellite Fund -Direct Plan - Growth Option;79.5120;78.7170;79.5120;09-Aug-2017</t>
  </si>
  <si>
    <t>102761;INF179K01558;INF179K01566;HDFC Core and Satellite Fund - DIVIDEND;20.5020;20.2970;20.5020;09-Aug-2017</t>
  </si>
  <si>
    <t>102760;INF179K01574;-;HDFC Core and Satellite Fund - GROWTH;76.6180;75.8520;76.6180;09-Aug-2017</t>
  </si>
  <si>
    <t>101763;INF179K01582;INF179K01590;HDFC Equity Fund - Dividend Option;55.6330;55.0770;55.6330;09-Aug-2017</t>
  </si>
  <si>
    <t>101762;INF179K01608;-;HDFC Equity Fund - Growth Option;592.5320;586.6070;592.5320;09-Aug-2017</t>
  </si>
  <si>
    <t>118954;INF179K01VL5;INF179K01VM3;HDFC Equity Fund -Direct Plan - Dividend Option;58.1560;57.5740;58.1560;09-Aug-2017</t>
  </si>
  <si>
    <t>118955;INF179K01UT0;-;HDFC Equity Fund -Direct Plan - Growth Option;613.9030;607.7640;613.9030;09-Aug-2017</t>
  </si>
  <si>
    <t>101586;INF179K01AK1;INF179K01AL9;HDFC Equity Savings Fund - DIVIDEND;11.9330;11.8140;11.9330;09-Aug-2017</t>
  </si>
  <si>
    <t>119129;INF179K01XR8;INF179K01XS6;HDFC Equity Savings Fund -Direct Plan - Dividend Option;12.4160;12.2920;12.4160;09-Aug-2017</t>
  </si>
  <si>
    <t>119128;INF179K01XT4;-;HDFC Equity Savings Fund -Direct Plan - Growth Option;35.0980;34.7470;35.0980;09-Aug-2017</t>
  </si>
  <si>
    <t>101585;INF179K01AM7;-;HDFC Equity Savings Fund -GROWTH;33.9260;33.5870;33.9260;09-Aug-2017</t>
  </si>
  <si>
    <t>100120;INF179K01814;INF179K01822;HDFC Growth Fund - Dividend Option;31.9810;31.6610;31.9810;09-Aug-2017</t>
  </si>
  <si>
    <t>100119;INF179K01830;-;HDFC Growth Fund - Growth Option;172.3710;170.6470;172.3710;09-Aug-2017</t>
  </si>
  <si>
    <t>118969;INF179K01VY8;INF179K01VZ5;HDFC Growth Fund -Direct Plan - Dividend Option;32.9750;32.6450;32.9750;09-Aug-2017</t>
  </si>
  <si>
    <t>118968;INF179K01WA6;-;HDFC Growth Fund -Direct Plan - Growth Option;176.6590;174.8920;176.6590;09-Aug-2017</t>
  </si>
  <si>
    <t>119063;INF179K01WM1;-;HDFC Index Fund Nifty Plan-Direct Plan;89.3506;88.4571;89.3506;09-Aug-2017</t>
  </si>
  <si>
    <t>101525;INF179K01KZ8;-;HDFC Index Fund-Nifty Plan(FV Rs 10.326);88.6589;87.7723;88.6589;09-Aug-2017</t>
  </si>
  <si>
    <t>119064;INF179K01WO7;-;HDFC Index Fund Sensex Plus Plan-Direct Plan;438.5168;434.1316;438.5168;09-Aug-2017</t>
  </si>
  <si>
    <t>101282;INF179K01LB7;-;HDFC Index Fund-Sensex Plus( FV-Rs32.161);432.6118;428.2857;432.6118;09-Aug-2017</t>
  </si>
  <si>
    <t>119065;INF179K01WN9;-;HDFC Index Fund Sensex Plan-Direct Plan;281.1600;278.3484;281.1600;09-Aug-2017</t>
  </si>
  <si>
    <t>101281;INF179K01LA9;-;HDFC Index FundSensex Plan( FV Rs 32.161);278.4887;275.7038;278.4887;09-Aug-2017</t>
  </si>
  <si>
    <t>118978;INF179K01WP4;INF179K01WR0;HDFC Infrastructure Fund -Direct Plan - Dividend Option;18.4660;18.2810;18.4660;09-Aug-2017</t>
  </si>
  <si>
    <t>118979;INF179K01WQ2;-;HDFC Infrastructure Fund -Direct Plan - Growth Option;20.1480;19.9470;20.1480;09-Aug-2017</t>
  </si>
  <si>
    <t>107525;INF179K01GE1;INF179K01GG6;HDFC INFRASTRUCTURE FUND-DIVIDEND OPTION;14.6180;14.4720;14.6180;09-Aug-2017</t>
  </si>
  <si>
    <t>107524;INF179K01GF8;-;HDFC INFRASTRUCTURE FUND-GROWTH OPTION;19.4070;19.2130;19.4070;09-Aug-2017</t>
  </si>
  <si>
    <t>130499;INF179KA1RR5;-;HDFC Large Cap Fund - Direct Dividend Plan;25.0730;24.8220;25.0730;09-Aug-2017</t>
  </si>
  <si>
    <t>130498;INF179KA1RQ7;-;HDFC Large Cap Fund - Direct Growth Plan;106.7620;105.6940;106.7620;09-Aug-2017</t>
  </si>
  <si>
    <t>130497;INF179KA1RU9;-;HDFC Large Cap Fund - Regular Dividend Plan;22.2210;21.9990;22.2210;09-Aug-2017</t>
  </si>
  <si>
    <t>130496;INF179KA1RT1;-;HDFC Large Cap Fund - Regular Growth Plan;105.8590;104.8000;105.8590;09-Aug-2017</t>
  </si>
  <si>
    <t>118988;INF179K01XO5;INF179K01XP2;HDFC Mid Cap Opportunities Fund -Direct Plan - Dividend Option;37.8710;37.4920;37.8710;09-Aug-2017</t>
  </si>
  <si>
    <t>118989;INF179K01XQ0;-;HDFC Mid Cap Opportunities Fund -Direct Plan - Growth Option;54.6150;54.0690;54.6150;09-Aug-2017</t>
  </si>
  <si>
    <t>105757;INF179K01CS0;INF179K01CT8;HDFC MID-CAP OPPORTUNITIES FUND - Dividend Option;32.2860;31.9630;32.2860;09-Aug-2017</t>
  </si>
  <si>
    <t>105758;INF179K01CR2;-;HDFC MID-CAP OPPORTUNITIES FUND - Growth Option;52.6600;52.1330;52.6600;09-Aug-2017</t>
  </si>
  <si>
    <t>102947;INF179K01AQ8;INF179K01AR6;HDFC Premier Multi-Cap Fund-Dividend;14.5170;14.3720;14.5170;09-Aug-2017</t>
  </si>
  <si>
    <t>102948;INF179K01AS4;-;HDFC Premier Multi-Cap Fund-Growth;52.5910;52.0650;52.5910;09-Aug-2017</t>
  </si>
  <si>
    <t>119061;INF179K01XX6;INF179K01XY4;HDFC Premier Multicap -Direct Plan - Dividend Option;15.0210;14.8710;15.0210;09-Aug-2017</t>
  </si>
  <si>
    <t>119062;INF179K01XZ1;-;HDFC Premier Multicap -Direct Plan - Growth Option;54.0210;53.4810;54.0210;09-Aug-2017</t>
  </si>
  <si>
    <t>136094;INF179KB1MF0;-;HDFC Retirement Savings Fund - Equity Plan - Direct Plan;16.0890;15.9280;16.0890;09-Aug-2017</t>
  </si>
  <si>
    <t>136090;INF179KB1MG8;-;HDFC Retirement Savings Fund - Equity Plan - Regular Plan;15.7060;15.5490;15.7060;09-Aug-2017</t>
  </si>
  <si>
    <t>130504;INF179KA1RX3;-;HDFC Small Cap Fund - Direct Dividend Plan;25.6210;25.3650;25.6210;09-Aug-2017</t>
  </si>
  <si>
    <t>130503;INF179KA1RW5;-;HDFC Small Cap Fund - Direct Growth Plan;38.6900;38.3030;38.6900;09-Aug-2017</t>
  </si>
  <si>
    <t>130501;INF179KA1SA9;-;HDFC Small Cap Fund - Regular Dividend Plan;24.1620;23.9200;24.1620;09-Aug-2017</t>
  </si>
  <si>
    <t>130502;INF179KA1RZ8;-;HDFC Small Cap Fund - Regular Growth Plan;36.9970;36.6270;36.9970;09-Aug-2017</t>
  </si>
  <si>
    <t>102001;INF179K01BC6;INF179K01BD4;HDFC Top 200 Fund - Dividend Option;53.9980;53.4580;53.9980;09-Aug-2017</t>
  </si>
  <si>
    <t>102000;INF179K01BE2;-;HDFC Top 200 Fund - Growth Option;433.9550;429.6150;433.9550;09-Aug-2017</t>
  </si>
  <si>
    <t>119017;INF179K01YT2;INF179K01YU0;HDFC Top 200 Fund -Direct Plan - Dividend Option;55.9890;55.4290;55.9890;09-Aug-2017</t>
  </si>
  <si>
    <t>119018;INF179K01YV8;-;HDFC Top 200 Fund -Direct Plan - Growth Option;446.8830;442.4140;446.8830;09-Aug-2017</t>
  </si>
  <si>
    <t>106671;INF336L01404;INF336L01396;HSBC Dynamic Fund - Dividend;16.9769;16.9769;16.9769;09-Aug-2017</t>
  </si>
  <si>
    <t>106670;INF336L01412;-;HSBC Dynamic Fund - Growth;16.9769;16.9769;16.9769;09-Aug-2017</t>
  </si>
  <si>
    <t>120041;INF336L01CE4;INF336L01CF1;HSBC Dynamic Fund-Dividend Direct;17.5434;17.5434;17.5434;09-Aug-2017</t>
  </si>
  <si>
    <t>120042;INF336L01CG9;-;HSBC Dynamic Fund-Growth Direct;17.5434;17.5434;17.5434;09-Aug-2017</t>
  </si>
  <si>
    <t>101593;INF336L01024;INF336L01032;HSBC Equity Fund - Dividend;31.6098;31.6098;31.6098;09-Aug-2017</t>
  </si>
  <si>
    <t>120029;INF336L01CK1;INF336L01CL9;HSBC Equity Fund - Dividend Direct;32.9641;32.9641;32.9641;09-Aug-2017</t>
  </si>
  <si>
    <t>101594;INF336L01016;-;HSBC Equity Fund - Growth;192.0304;192.0304;192.0304;09-Aug-2017</t>
  </si>
  <si>
    <t>120030;INF336L01CM7;-;HSBC Equity Fund - Growth Direct;198.6729;198.6729;198.6729;09-Aug-2017</t>
  </si>
  <si>
    <t>102251;INF336L01AE8;INF336L01AD0;HSBC India Opportunities Fund - Dividend;26.3784;26.3784;26.3784;09-Aug-2017</t>
  </si>
  <si>
    <t>120045;INF336L01DF9;INF336L01DG7;HSBC India Opportunities Fund - Dividend Direct;28.9767;28.9767;28.9767;09-Aug-2017</t>
  </si>
  <si>
    <t>102252;INF336L01AF5;-;HSBC India Opportunities Fund - Growth;82.8352;82.8352;82.8352;09-Aug-2017</t>
  </si>
  <si>
    <t>120046;INF336L01DH5;-;HSBC India Opportunities Fund - Growth Direct;85.6934;85.6934;85.6934;09-Aug-2017</t>
  </si>
  <si>
    <t>120033;INF336L01DI3;INF336L01DJ1;HSBC Infrastructure Equity Fund - Dividend Direct;19.7444;19.7444;19.7444;09-Aug-2017</t>
  </si>
  <si>
    <t>103407;INF336L01255;-;HSBC Infrastructure Equity Fund - Growth;22.4646;22.4646;22.4646;09-Aug-2017</t>
  </si>
  <si>
    <t>120034;INF336L01DK9;-;HSBC Infrastructure Equity Fund - Growth Direct;23.2238;23.2238;23.2238;09-Aug-2017</t>
  </si>
  <si>
    <t>103406;INF336L01248;INF336L01230;HSBC Infrastructure Equity Fund- Dividend;19.1083;19.1083;19.1083;09-Aug-2017</t>
  </si>
  <si>
    <t>103007;INF336L01AU4;INF336L01AT6;HSBC Midcap Equity Fund - Dividend;22.5147;22.5147;22.5147;09-Aug-2017</t>
  </si>
  <si>
    <t>120068;INF336L01DO1;INF336L01DP8;HSBC Midcap Equity Fund - Dividend Direct;26.95;26.95;26.95;09-Aug-2017</t>
  </si>
  <si>
    <t>103006;INF336L01AV2;-;HSBC Midcap Equity Fund - Growth;52.3536;52.3536;52.3536;09-Aug-2017</t>
  </si>
  <si>
    <t>120069;INF336L01DQ6;-;HSBC Midcap Equity Fund - Growth Direct;54.1814;54.1814;54.1814;09-Aug-2017</t>
  </si>
  <si>
    <t>120376;INF109K010B4;INF109K011B2;ICICI Prudential Balanced Advantage Fund - Direct Plan -  Dividend;20.34;20.14;20.34;08-Aug-2017</t>
  </si>
  <si>
    <t>120377;INF109K012B0;-;ICICI Prudential Balanced Advantage Fund - Direct Plan -  Growth;33.66;33.32;33.66;08-Aug-2017</t>
  </si>
  <si>
    <t>122236;INF109K016W7;INF109K015W9;ICICI Prudential Balanced Advantage Fund - Direct Plan - Monthly Dividend;15.56;15.40;15.56;08-Aug-2017</t>
  </si>
  <si>
    <t>131451;INF109KA1Y50;INF109KA1Y43;ICICI Prudential Balanced Advantage Fund - Direct Plan - Quarterly Dividend;12.74;12.61;12.74;08-Aug-2017</t>
  </si>
  <si>
    <t>104686;INF109K01EG8;INF109K01BG4;ICICI Prudential Balanced Advantage Fund - Dividend;17.00;16.83;17.00;08-Aug-2017</t>
  </si>
  <si>
    <t>104685;INF109K01BH2;-;ICICI Prudential Balanced Advantage Fund - Growth;31.94;31.62;31.94;08-Aug-2017</t>
  </si>
  <si>
    <t>122168;INF109K018W3;INF109K017W5;ICICI Prudential Balanced Advantage Fund - Monthly Dividend;14.68;14.53;14.68;08-Aug-2017</t>
  </si>
  <si>
    <t>131450;INF109KA1Y35;INF109KA1Y27;ICICI Prudential Balanced Advantage Fund - Quarterly Dividend;12.18;12.06;12.18;08-Aug-2017</t>
  </si>
  <si>
    <t>109446;INF109K01DY3;INF109K01BV3;ICICI Prudential Banking and Financial Services Fund -  Dividend;39.95;39.55;39.95;08-Aug-2017</t>
  </si>
  <si>
    <t>109445;INF109K01BU5;-;ICICI Prudential Banking and Financial Services Fund -  Growth;60.23;59.63;60.23;08-Aug-2017</t>
  </si>
  <si>
    <t>120245;INF109K011J5;INF109K012J3;ICICI Prudential Banking and Financial Services Fund - Direct Plan -  Dividend;56.29;55.73;56.29;08-Aug-2017</t>
  </si>
  <si>
    <t>120244;INF109K013J1;-;ICICI Prudential Banking and Financial Services Fund - Direct Plan -  Growth;63.05;62.42;63.05;08-Aug-2017</t>
  </si>
  <si>
    <t>101127;INF109K01605;-;ICICI Prudential Child Care Plan Gift - Cumulative;125.69;121.92;125.69;08-Aug-2017</t>
  </si>
  <si>
    <t>120579;INF109K01Y49;-;ICICI Prudential Child Care Plan Gift - Direct Plan - Cumulative;130.10;126.20;130.10;08-Aug-2017</t>
  </si>
  <si>
    <t>129309;INF109KA1UB8;INF109KA1UC6;ICICI Prudential Dividend Yield Equity Fund Direct Plan Dividend Option;14.19;14.05;14.19;08-Aug-2017</t>
  </si>
  <si>
    <t>129312;INF109KA1UA0;-;ICICI Prudential Dividend Yield Equity Fund Direct Plan Growth Option;17.36;17.19;17.36;08-Aug-2017</t>
  </si>
  <si>
    <t>129311;INF109KA1TY2;INF109KA1TZ9;ICICI Prudential Dividend Yield Equity Fund Dividend Option;13.83;13.69;13.83;08-Aug-2017</t>
  </si>
  <si>
    <t>129310;INF109KA1TX4;-;ICICI Prudential Dividend Yield Equity Fund Growth Option;16.99;16.82;16.99;08-Aug-2017</t>
  </si>
  <si>
    <t>120335;INF109K013K9;INF109K014K7;ICICI Prudential Dynamic - Direct Plan -  Dividend;27.0448;26.7744;27.0448;08-Aug-2017</t>
  </si>
  <si>
    <t>120334;INF109K015K4;-;ICICI Prudential Dynamic - Direct Plan -  Growth;250.1466;247.6451;250.1466;08-Aug-2017</t>
  </si>
  <si>
    <t>101143;INF109K01ED5;INF109K01779;ICICI Prudential Dynamic - Dividend;23.4784;23.2436;23.4784;08-Aug-2017</t>
  </si>
  <si>
    <t>101144;INF109K01761;-;ICICI Prudential Dynamic - Growth;241.4305;239.0162;241.4305;08-Aug-2017</t>
  </si>
  <si>
    <t>115269;INF109K01TN2;-;ICICI Prudential Dynamic Plan- Institutional Growth Option;23.5922;23.3563;23.5922;08-Aug-2017</t>
  </si>
  <si>
    <t>104898;INF109K01787;-;ICICI Prudential Dynamic Plan-Institutional Option - I;40.1345;39.7332;40.1345;08-Aug-2017</t>
  </si>
  <si>
    <t>104684;INF109K01BD1;-;ICICI Prudential Equity - Arbritrage Fund-Institutional Growth Option;22.4234;22.3113;22.4234;08-Aug-2017</t>
  </si>
  <si>
    <t>120365;INF109K017O2;INF109K015O6;ICICI Prudential Equity Arbitrage Fund - Direct Plan -  Dividend;14.7199;14.6463;14.7199;08-Aug-2017</t>
  </si>
  <si>
    <t>120364;INF109K016O4;-;ICICI Prudential Equity Arbitrage Fund - Direct Plan -  Growth;22.7345;22.6208;22.7345;08-Aug-2017</t>
  </si>
  <si>
    <t>130951;INF109KA1C07;-;ICICI Prudential Equity Arbitrage Fund - Direct Plan Bonus;12.3694;12.3076;12.3694;08-Aug-2017</t>
  </si>
  <si>
    <t>104681;INF109K01EF0;INF109K01BE9;ICICI Prudential Equity Arbitrage Fund - Dividend;13.8068;13.7378;13.8068;08-Aug-2017</t>
  </si>
  <si>
    <t>104683;INF109K01BF6;-;ICICI Prudential Equity Arbitrage Fund - Growth;22.1758;22.0649;22.1758;08-Aug-2017</t>
  </si>
  <si>
    <t>133051;INF109KA14I5;-;ICICI Prudential Equity Income Fund  - Cumulative option;12.46;12.34;12.46;08-Aug-2017</t>
  </si>
  <si>
    <t>133054;INF109KA11J9;-;ICICI Prudential Equity Income Fund - Direct Plan - Cumulative option;12.76;12.63;12.76;08-Aug-2017</t>
  </si>
  <si>
    <t>133056;INF109KA14J3;INF109KA17J6;ICICI Prudential Equity Income Fund - Direct Plan - Half Yearly Dividend;12.19;12.07;12.19;08-Aug-2017</t>
  </si>
  <si>
    <t>133049;INF109KA12J7;INF109KA15J0;ICICI Prudential Equity Income Fund - Direct Plan - Monthly Dividend;12.12;12.00;12.12;08-Aug-2017</t>
  </si>
  <si>
    <t>133052;INF109KA13J5;INF109KA16J8;ICICI Prudential Equity Income Fund - Direct Plan - Quarterly Dividend;11.77;11.65;11.77;08-Aug-2017</t>
  </si>
  <si>
    <t>133057;INF109KA17I8;INF109KA10J1;ICICI Prudential Equity Income Fund - Half Yearly Dividend;11.93;11.81;11.93;08-Aug-2017</t>
  </si>
  <si>
    <t>133050;INF109KA15I2;INF109KA18I6;ICICI Prudential Equity Income Fund - Monthly Dividend;11.28;11.17;11.28;08-Aug-2017</t>
  </si>
  <si>
    <t>133053;INF109KA16I0;INF109KA19I4;ICICI Prudential Equity Income Fund - Quarterly Dividend;11.57;11.45;11.57;08-Aug-2017</t>
  </si>
  <si>
    <t>120687;INF109K01W09;INF109K01W17;ICICI Prudential Exports and Other Services Fund - Direct Plan - Dividend;35.84;35.48;35.84;08-Aug-2017</t>
  </si>
  <si>
    <t>120688;INF109K01W25;-;ICICI Prudential Exports and Other Services Fund - Direct Plan - Growth;54.83;54.28;54.83;08-Aug-2017</t>
  </si>
  <si>
    <t>103313;INF109K01FL5;INF109K01BA7;ICICI Prudential Exports and Other Services Fund - Dividend;24.84;24.59;24.84;08-Aug-2017</t>
  </si>
  <si>
    <t>103312;INF109K01BB5;-;ICICI Prudential Exports and Other Services Fund - Growth;53.10;52.57;53.10;08-Aug-2017</t>
  </si>
  <si>
    <t>120588;INF109K01Y98;INF109K01Z06;ICICI Prudential FMCG Fund - Direct Plan -  Dividend;98.44;97.46;98.44;08-Aug-2017</t>
  </si>
  <si>
    <t>120587;INF109K01Z14;-;ICICI Prudential FMCG Fund - Direct Plan -  Growth;208.77;206.68;208.77;08-Aug-2017</t>
  </si>
  <si>
    <t>100351;INF109K01EO2;INF109K01423;ICICI Prudential FMCG Fund - Dividend;72.90;72.17;72.90;08-Aug-2017</t>
  </si>
  <si>
    <t>100352;INF109K01415;-;ICICI Prudential FMCG Fund - Growth;202.62;200.59;202.62;08-Aug-2017</t>
  </si>
  <si>
    <t>120585;INF109K014L5;INF109K015L2;ICICI Prudential Focused Bluechip Equity Fund - Direct Plan -  Dividend;33.12;32.79;33.12;08-Aug-2017</t>
  </si>
  <si>
    <t>120586;INF109K016L0;-;ICICI Prudential Focused Bluechip Equity Fund - Direct Plan -  Growth;39.32;38.93;39.32;08-Aug-2017</t>
  </si>
  <si>
    <t>108465;INF109K01EP9;INF109K01BM2;ICICI Prudential Focused Bluechip Equity Fund - Dividend;23.77;23.53;23.77;08-Aug-2017</t>
  </si>
  <si>
    <t>108466;INF109K01BL4;-;ICICI Prudential Focused Bluechip Equity Fund - Growth;37.78;37.40;37.78;08-Aug-2017</t>
  </si>
  <si>
    <t>108467;INF109K01BN0;-;ICICI Prudential Focused Bluechip Equity Fund - Institutional Option - I - Growth;40.99;40.58;40.99;08-Aug-2017</t>
  </si>
  <si>
    <t>106822;INF109K01FA8;INF109K01BJ8;ICICI Prudential Indo Asia Equity Fund -   Dividend;18.55;18.36;18.55;08-Aug-2017</t>
  </si>
  <si>
    <t>106823;INF109K01BI0;-;ICICI Prudential Indo Asia Equity Fund -  Growth;26.38;26.12;26.38;08-Aug-2017</t>
  </si>
  <si>
    <t>120591;INF109K015M0;-;ICICI Prudential Indo Asia Equity Fund - Direct Plan -  Growth;27.02;26.75;27.02;08-Aug-2017</t>
  </si>
  <si>
    <t>120870;INF109K013M5;INF109K014M3;ICICI Prudential Indo Asia Equity Fund - Direct Plan - Dividend;27.02;26.75;27.02;08-Aug-2017</t>
  </si>
  <si>
    <t>106821;INF109K01BK6;-;ICICI Prudential Indo Asia Equity Fund - Institutional Growth;26.39;26.13;26.39;08-Aug-2017</t>
  </si>
  <si>
    <t>120622;INF109K016M8;INF109K017M6;ICICI Prudential Infrastructure Fund - Direct Plan -  Dividend;17.95;17.77;17.95;08-Aug-2017</t>
  </si>
  <si>
    <t>120621;INF109K018M4;-;ICICI Prudential Infrastructure Fund - Direct Plan -  Growth;51.33;50.82;51.33;08-Aug-2017</t>
  </si>
  <si>
    <t>103150;INF109K01FB6;INF109K01AT9;ICICI Prudential Infrastructure Fund - Dividend;15.34;15.19;15.34;08-Aug-2017</t>
  </si>
  <si>
    <t>103149;INF109K01AV5;-;ICICI Prudential Infrastructure Fund - Growth;49.82;49.32;49.82;08-Aug-2017</t>
  </si>
  <si>
    <t>120380;INF109K019M2;INF109K010N9;ICICI Prudential MidCap Fund - Direct Plan -  Dividend;32.94;32.61;32.94;08-Aug-2017</t>
  </si>
  <si>
    <t>120381;INF109K011N7;-;ICICI Prudential MidCap Fund - Direct Plan -  Growth;95.44;94.49;95.44;08-Aug-2017</t>
  </si>
  <si>
    <t>102529;INF109K01EH6;INF109K01AL6;ICICI Prudential MidCap Fund - Dividend;27.67;27.39;27.67;08-Aug-2017</t>
  </si>
  <si>
    <t>102528;INF109K01AN2;-;ICICI Prudential MidCap Fund - Growth;91.84;90.92;91.84;08-Aug-2017</t>
  </si>
  <si>
    <t>120598;INF109K012O3;INF109K013O1;ICICI Prudential Multicap Fund - Direct Plan -  Dividend;32.24;31.92;32.24;08-Aug-2017</t>
  </si>
  <si>
    <t>120599;INF109K014O9;-;ICICI Prudential Multicap Fund - Direct Plan -  Growth;268.98;266.29;268.98;08-Aug-2017</t>
  </si>
  <si>
    <t>101706;INF109K01FK7;INF109K01621;ICICI Prudential Multicap Fund - Dividend;25.18;24.93;25.18;08-Aug-2017</t>
  </si>
  <si>
    <t>101228;INF109K01613;-;ICICI Prudential Multicap Fund - Growth;259.28;256.69;259.28;08-Aug-2017</t>
  </si>
  <si>
    <t>101349;INF109K01PI0;-;ICICI Prudential Nifty Index Fund -  Cumulative Option;96.0531;96.0531;96.0531;08-Aug-2017</t>
  </si>
  <si>
    <t>120620;INF109K012M7;-;ICICI Prudential Nifty Index Fund - Direct Plan Cumulative Option;97.7917;97.7917;97.7917;08-Aug-2017</t>
  </si>
  <si>
    <t>135391;INF109KB1NL1;INF109KB1NM9;ICICI Prudential Nifty Index Fund - Direct Plan Dividend Option;13.1494;13.1494;13.1494;08-Aug-2017</t>
  </si>
  <si>
    <t>135390;INF109KB1NN7;INF109KB1NO5;ICICI Prudential Nifty Index Fund - Dividend Option;12.7898;12.7898;12.7898;08-Aug-2017</t>
  </si>
  <si>
    <t>120683;INF109K01Y64;INF109K01Y72;ICICI Prudential Nifty Next 50 Index Fund - Direct Plan -  Dividend;25.4169;25.3534;25.4169;08-Aug-2017</t>
  </si>
  <si>
    <t>120684;INF109K01Y80;-;ICICI Prudential Nifty Next 50 Index Fund - Direct Plan -  Growth;25.4230;25.3594;25.4230;08-Aug-2017</t>
  </si>
  <si>
    <t>112957;INF109K01IF1;-;ICICI Prudential Nifty Next 50 Index Fund - Growth;24.8972;24.8350;24.8972;08-Aug-2017</t>
  </si>
  <si>
    <t>112958;INF109K01PR1;INF109K01IE4;ICICI Prudential Nifty Next 50 Index Fund -Dividend;24.8972;24.8350;24.8972;08-Aug-2017</t>
  </si>
  <si>
    <t>120723;INF109K016N6;INF109K017N4;ICICI Prudential Select Large Cap Fund - Direct Plan -  Dividend;25.85;25.59;25.85;08-Aug-2017</t>
  </si>
  <si>
    <t>120722;INF109K018N2;-;ICICI Prudential Select Large Cap Fund - Direct Plan -  Growth;29.17;28.88;29.17;08-Aug-2017</t>
  </si>
  <si>
    <t>111958;INF109K01FM3;INF109K01CA5;ICICI Prudential Select Large Cap Fund - Dividend;17.46;17.29;17.46;08-Aug-2017</t>
  </si>
  <si>
    <t>111957;INF109K01BZ4;-;ICICI Prudential Select Large Cap Fund -Growth;27.89;27.61;27.89;08-Aug-2017</t>
  </si>
  <si>
    <t>120595;INF109K01Z22;INF109K01Z30;ICICI Prudential Technology Fund - Direct Plan -  Dividend;39.14;38.75;39.14;08-Aug-2017</t>
  </si>
  <si>
    <t>120594;INF109K01Z48;-;ICICI Prudential Technology Fund - Direct Plan -  Growth;41.89;41.47;41.89;08-Aug-2017</t>
  </si>
  <si>
    <t>115294;INF109K01FO9;INF109K01514;ICICI Prudential Technology Fund - Dividend;27.24;26.97;27.24;08-Aug-2017</t>
  </si>
  <si>
    <t>100363;INF109K01506;-;ICICI Prudential Technology Fund - Growth;40.49;40.09;40.49;08-Aug-2017</t>
  </si>
  <si>
    <t>120597;INF109K019N0;INF109K010O7;ICICI Prudential Top 100 Fund - Direct Plan -  Dividend;24.46;24.22;24.46;08-Aug-2017</t>
  </si>
  <si>
    <t>120596;INF109K011O5;-;ICICI Prudential Top 100 Fund - Direct Plan -  Growth;322.43;319.21;322.43;08-Aug-2017</t>
  </si>
  <si>
    <t>100348;INF109K01EQ7;INF109K01449;ICICI Prudential Top 100 Fund - Dividend;18.84;18.65;18.84;08-Aug-2017</t>
  </si>
  <si>
    <t>100349;INF109K01431;-;ICICI Prudential Top 100 Fund - Growth;309.77;306.67;309.77;08-Aug-2017</t>
  </si>
  <si>
    <t>120185;INF109K01Z55;INF109K01Z63;ICICI Prudential US Bluechip Equity Fund - Direct Plan -  Dividend;21.55;20.90;21.55;08-Aug-2017</t>
  </si>
  <si>
    <t>120186;INF109K01Z71;-;ICICI Prudential US Bluechip Equity Fund - Direct Plan -  Growth;21.55;20.90;21.55;08-Aug-2017</t>
  </si>
  <si>
    <t>117619;INF109K01E43;INF109K01E50;ICICI Prudential US Bluechip Equity Fund - Dividend;20.75;20.13;20.75;08-Aug-2017</t>
  </si>
  <si>
    <t>117620;INF109K01E35;-;ICICI Prudential US Bluechip Equity Fund - Growth;20.75;20.13;20.75;08-Aug-2017</t>
  </si>
  <si>
    <t>120322;INF109K011K3;INF109K010K5;ICICI Prudential Value Discovery Fund - Direct Plan - Dividend;52.07;51.55;52.07;08-Aug-2017</t>
  </si>
  <si>
    <t>120323;INF109K012K1;-;ICICI Prudential Value Discovery Fund - Direct Plan - Growth;143.08;141.65;143.08;08-Aug-2017</t>
  </si>
  <si>
    <t>102595;INF109K01EC7;INF109K01AD3;ICICI Prudential Value Discovery Fund - Dividend;32.36;32.04;32.36;08-Aug-2017</t>
  </si>
  <si>
    <t>102594;INF109K01AF8;-;ICICI Prudential Value Discovery Fund - Growth;136.75;135.38;136.75;08-Aug-2017</t>
  </si>
  <si>
    <t>128233;INF397L01HC9;-;IDBI DIVERSIFIED EQUITY FUND Dividend - Direct Plan;17.9500;17.7700;17.9500;09-Aug-2017</t>
  </si>
  <si>
    <t>128234;INF397L01HG0;-;IDBI DIVERSIFIED EQUITY FUND Dividend - Regular Plan;17.3800;17.2100;17.3800;09-Aug-2017</t>
  </si>
  <si>
    <t>128236;INF397L01HF2;-;IDBI DIVERSIFIED EQUITY FUND Growth Direct;20.2600;20.0600;20.2600;09-Aug-2017</t>
  </si>
  <si>
    <t>128235;INF397L01HJ4;-;IDBI DIVERSIFIED EQUITY FUND Growth Regular;19.6400;19.4400;19.6400;09-Aug-2017</t>
  </si>
  <si>
    <t>117310;INF397L01836;INF397L01844;IDBI India Top 100 Equity Fund Dividend;18.6700;18.4800;18.6700;09-Aug-2017</t>
  </si>
  <si>
    <t>118448;INF397L01BW0;INF397L01BX8;IDBI India Top 100 Equity Fund Dividend Direct;19.4600;19.2700;19.4600;09-Aug-2017</t>
  </si>
  <si>
    <t>117311;INF397L01869;-;IDBI India Top 100 Equity Fund Growth;23.7800;23.5400;23.7800;09-Aug-2017</t>
  </si>
  <si>
    <t>118344;INF397L01BV2;-;IDBI India Top 100 Equity Fund Growth Direct;24.6700;24.4200;24.6700;09-Aug-2017</t>
  </si>
  <si>
    <t>140458;INF397L01JH4;INF397L01JI2;IDBI Midcap Fund Dividend Direct;11.3900;11.2800;11.3900;09-Aug-2017</t>
  </si>
  <si>
    <t>140459;INF397L01JL6;INF397L01JM4;IDBI Midcap Fund Dividend Regular;11.2400;11.1300;11.2400;09-Aug-2017</t>
  </si>
  <si>
    <t>140461;INF397L01JK8;-;IDBI Midcap Fund Growth Direct;11.3900;11.2800;11.3900;09-Aug-2017</t>
  </si>
  <si>
    <t>140460;INF397L01JO0;-;IDBI Midcap Fund Growth Regular;11.2400;11.1300;11.2400;09-Aug-2017</t>
  </si>
  <si>
    <t>113062;INF397L01083;INF397L01075;IDBI Nifty Index Fund Dividend;17.5633;17.5633;17.5633;09-Aug-2017</t>
  </si>
  <si>
    <t>118455;INF397L01AN1;INF397L01AO9;IDBI Nifty Index Fund Dividend Direct;18.1780;18.1780;18.1780;09-Aug-2017</t>
  </si>
  <si>
    <t>113063;INF397L01091;-;IDBI NIFTY Index Fund Growth;18.4177;18.4177;18.4177;09-Aug-2017</t>
  </si>
  <si>
    <t>118347;INF397L01AP6;-;IDBI NIFTY Index Fund Growth Direct;19.0605;19.0605;19.0605;09-Aug-2017</t>
  </si>
  <si>
    <t>113250;INF397L01166;INF397L01182;IDBI Nifty Junior Index Fund Dividend;21.1162;21.1162;21.1162;09-Aug-2017</t>
  </si>
  <si>
    <t>118456;INF397L01AY8;INF397L01AX0;IDBI Nifty Junior Index Fund Dividend Direct;21.9503;21.9503;21.9503;09-Aug-2017</t>
  </si>
  <si>
    <t>113249;INF397L01174;-;IDBI Nifty Junior Index Fund Growth;21.1162;21.1162;21.1162;09-Aug-2017</t>
  </si>
  <si>
    <t>118348;INF397L01AW2;-;IDBI Nifty Junior Index Fund Growth Direct;21.9503;21.9503;21.9503;09-Aug-2017</t>
  </si>
  <si>
    <t>141477;INF397L01JT9;INF397L01JU7;IDBI Small Cap Fund - Dividend Regular;10.0000;9.9000;10.0000;09-Aug-2017</t>
  </si>
  <si>
    <t>141475;INF397L01JS1;-;IDBI Small Cap Fund - Growth Direct;10.0400;9.9400;10.0400;09-Aug-2017</t>
  </si>
  <si>
    <t>141476;INF397L01JP7;INF397L01JQ5;IDBI Small Cap Fund Dividend Direct;10.0400;9.9400;10.0400;09-Aug-2017</t>
  </si>
  <si>
    <t>141462;INF397L01JW3;-;IDBI Small Cap Fund Growth Regular;10.0000;9.9000;10.0000;09-Aug-2017</t>
  </si>
  <si>
    <t>118474;INF194K01Y60;-;IDFC  Arbitrage Fund-Direct Plan- Growth;21.6340;21.6340;21.6340;08-Aug-2017</t>
  </si>
  <si>
    <t>118475;INF194K01Y78;INF194K01Y86;IDFC  Arbitrage Fund-Direct Plan-Monthly Dividend;13.0270;13.0270;13.0270;08-Aug-2017</t>
  </si>
  <si>
    <t>108845;INF194K01649;-;IDFC  Arbitrage Fund-Regular Plan- Growth;21.1335;21.1335;21.1335;08-Aug-2017</t>
  </si>
  <si>
    <t>108847;INF194K01656;INF194K01664;IDFC  Arbitrage Fund-Regular Plan-Monthly Dividend;12.6624;12.6624;12.6624;08-Aug-2017</t>
  </si>
  <si>
    <t>133679;INF194KA1YG5;INF194KA1YH3;IDFC Arbitrage Fund-Direct Plan- Annual Dividend;11.6522;11.6522;11.6522;08-Aug-2017</t>
  </si>
  <si>
    <t>133680;INF194KA1YD2;INF194KA1YE0;IDFC Arbitrage Fund-Regular Plan- Annual Dividend;10.6384;10.6384;10.6384;08-Aug-2017</t>
  </si>
  <si>
    <t>133682;INF194KA1XX2;INF194KA1XY0;IDFC Arbitrage Plus Fund- Regular Plan- Annual Dividend;10.7968;10.7968;10.7968;08-Aug-2017</t>
  </si>
  <si>
    <t>133681;INF194KA1YA8;INF194KA1YB6;IDFC Arbitrage Plus Fund-Direct Plan- Annual Dividend;11.0998;11.0998;11.0998;08-Aug-2017</t>
  </si>
  <si>
    <t>118477;INF194K01Z02;-;IDFC Arbitrage Plus Fund-Direct Plan-Growth;19.0746;19.0746;19.0746;08-Aug-2017</t>
  </si>
  <si>
    <t>118476;INF194K01Z10;INF194K01Z28;IDFC Arbitrage Plus Fund-Direct Plan-Monthly Dividend;12.3401;12.3401;12.3401;08-Aug-2017</t>
  </si>
  <si>
    <t>108995;INF194K01581;-;IDFC Arbitrage Plus Fund-Regular Plan-Growth;18.6123;18.6123;18.6123;08-Aug-2017</t>
  </si>
  <si>
    <t>108992;INF194K01599;INF194K01607;IDFC Arbitrage Plus Fund-Regular Plan-Monthly Dividend;12.0510;12.0510;12.0510;08-Aug-2017</t>
  </si>
  <si>
    <t>118420;INF194K01V97;INF194K01W05;IDFC Classic Equity Fund-Direct Plan-Dividend;17.5344;17.5344;17.5344;08-Aug-2017</t>
  </si>
  <si>
    <t>118419;INF194K01V89;-;IDFC Classic Equity Fund-Direct Plan-Growth;45.1527;45.1527;45.1527;08-Aug-2017</t>
  </si>
  <si>
    <t>108597;INF194K01532;INF194K01540;IDFC Classic Equity Fund-Regular Plan-Dividend;15.8386;15.8386;15.8386;08-Aug-2017</t>
  </si>
  <si>
    <t>108596;INF194K01524;-;IDFC Classic Equity Fund-Regular Plan-Growth;42.7618;42.7618;42.7618;08-Aug-2017</t>
  </si>
  <si>
    <t>131356;INF194KA1UI9;INF194KA1UJ7;IDFC DEF_Direct Plan_Dividend;11.2134;11.2134;11.2134;08-Aug-2017</t>
  </si>
  <si>
    <t>131355;INF194KA1UH1;-;IDFC DEF_Direct Plan_Growth;12.5989;12.5989;12.5989;08-Aug-2017</t>
  </si>
  <si>
    <t>131354;INF194KA1UF5;INF194KA1UG3;IDFC DEF_Regular Plan_Dividend;10.8381;10.8381;10.8381;08-Aug-2017</t>
  </si>
  <si>
    <t>131357;INF194KA1UE8;-;IDFC DEF_Regular Plan_Growth;12.1689;12.1689;12.1689;08-Aug-2017</t>
  </si>
  <si>
    <t>118478;INF194K01Z51;INF194K01Z69;IDFC Equity Fund-Direct Plan-Dividend;17.9810;17.9810;17.9810;08-Aug-2017</t>
  </si>
  <si>
    <t>118479;INF194K01Z44;-;IDFC Equity Fund-Direct Plan-Growth;31.4789;31.4789;31.4789;08-Aug-2017</t>
  </si>
  <si>
    <t>108800;INF194K01490;INF194K01508;IDFC Equity Fund-Regular Plan-Dividend;14.9198;14.9198;14.9198;08-Aug-2017</t>
  </si>
  <si>
    <t>108799;INF194K01516;-;IDFC Equity Fund-Regular Plan-Growth;29.9193;29.9193;29.9193;08-Aug-2017</t>
  </si>
  <si>
    <t>118422;INF194K01W39;INF194K01W47;IDFC Focused Equity Fund-Direct Plan-Dividend;17.9795;17.9795;17.9795;08-Aug-2017</t>
  </si>
  <si>
    <t>118421;INF194K01W21;-;IDFC Focused Equity Fund-Direct Plan-Growth;38.2688;38.2688;38.2688;08-Aug-2017</t>
  </si>
  <si>
    <t>108593;INF194K01474;INF194K01482;IDFC Focused Equity Fund-Regular Plan-Dividend;14.7890;14.7890;14.7890;08-Aug-2017</t>
  </si>
  <si>
    <t>108592;INF194K01466;-;IDFC Focused Equity Fund-Regular Plan-Growth;36.3360;36.3360;36.3360;08-Aug-2017</t>
  </si>
  <si>
    <t>118468;INF194K01X53;INF194K01X61;IDFC  Infrastructure Fund-Direct Plan-Dividend;17.7617;17.7617;17.7617;08-Aug-2017</t>
  </si>
  <si>
    <t>118469;INF194K01X46;-;IDFC  Infrastructure Fund-Direct Plan-Growth;17.7736;17.7736;17.7736;08-Aug-2017</t>
  </si>
  <si>
    <t>114477;INF194K01BZ6;INF194K01CA7;IDFC  Infrastructure Fund-Regular Plan-Dividend;16.8088;16.8088;16.8088;08-Aug-2017</t>
  </si>
  <si>
    <t>114476;INF194K01BY9;-;IDFC  Infrastructure Fund-Regular Plan-Growth;16.8016;16.8016;16.8016;08-Aug-2017</t>
  </si>
  <si>
    <t>118483;INF194K013A6;INF194K014A4;IDFC Nifty Fund-Direct Plan-Dividend;20.5294;20.5294;20.5294;08-Aug-2017</t>
  </si>
  <si>
    <t>118482;INF194K012A8;-;IDFC Nifty Fund-Direct Plan-Growth;20.3559;20.3559;20.3559;08-Aug-2017</t>
  </si>
  <si>
    <t>112878;INF194K01938;INF194K01946;IDFC Nifty Fund-Regular Plan-Dividend;20.4437;20.4437;20.4437;08-Aug-2017</t>
  </si>
  <si>
    <t>112877;INF194K01920;-;IDFC Nifty Fund-Regular Plan-Growth;20.2842;20.2842;20.2842;08-Aug-2017</t>
  </si>
  <si>
    <t>118423;INF194K01W70;INF194K01W88;IDFC Premier Equity Fund-Direct Plan-Dividend;35.6991;35.6991;35.6991;08-Aug-2017</t>
  </si>
  <si>
    <t>118424;INF194K01W62;-;IDFC Premier Equity Fund-Direct Plan-Growth;91.0710;91.0710;91.0710;08-Aug-2017</t>
  </si>
  <si>
    <t>108595;INF194K01409;INF194K01417;IDFC Premier Equity Fund-Regular Plan-Dividend;34.6494;34.6494;34.6494;08-Aug-2017</t>
  </si>
  <si>
    <t>108594;INF194K01391;-;IDFC Premier Equity Fund-Regular Plan-Growth;88.1333;88.1333;88.1333;08-Aug-2017</t>
  </si>
  <si>
    <t>108908;INF194K01359;INF194K01367;IDFC Sterling Equity Fund -Regular Plan-Dividend;21.1332;21.1332;21.1332;08-Aug-2017</t>
  </si>
  <si>
    <t>108909;INF194K01342;-;IDFC Sterling Equity Fund -Regular Plan-Growth;50.7580;50.7580;50.7580;08-Aug-2017</t>
  </si>
  <si>
    <t>118480;INF194K01Z93;INF194K010A2;IDFC Sterling Equity Fund-Direct Plan-Dividend;22.0905;22.0905;22.0905;08-Aug-2017</t>
  </si>
  <si>
    <t>118481;INF194K01Z85;-;IDFC Sterling Equity Fund-Direct Plan-Growth;52.7335;52.7335;52.7335;08-Aug-2017</t>
  </si>
  <si>
    <t>131581;INF579M01910;INF579M01928;IIFL India Growth Fund - Direct Plan - Dividend;14.7272;14.4327;14.7272;08-Aug-2017</t>
  </si>
  <si>
    <t>131579;INF579M01886;INF579M01894;IIFL India Growth Fund - Regular Plan - Dividend;12.8153;12.5590;12.8153;08-Aug-2017</t>
  </si>
  <si>
    <t>131578;INF579M01878;-;IIFL India Growth Fund -Regular Plan - Growth;14.4874;14.1977;14.4874;08-Aug-2017</t>
  </si>
  <si>
    <t>131580;INF579M01902;-;IIFL India Growth Fund-Direct Plan-Growth;14.9179;14.6195;14.9179;08-Aug-2017</t>
  </si>
  <si>
    <t>133181;INF666M01AW8;-;Indiabulls Arbitrage Fund - Direct Plan - Growth Option;12.2196;12.1891;12.2196;08-Aug-2017</t>
  </si>
  <si>
    <t>140805;INF666M01CE2;INF666M01CF9;Indiabulls Arbitrage Fund - Direct Plan - Half Yearly Dividend Option;10.2827;10.2570;10.2827;08-Aug-2017</t>
  </si>
  <si>
    <t>140801;INF666M01AX6;INF666M01AY4;Indiabulls Arbitrage Fund - Direct Plan - Monthly Dividend Option;10.5962;10.5697;10.5962;08-Aug-2017</t>
  </si>
  <si>
    <t>133184;INF666M01BA2;-;Indiabulls Arbitrage Fund - Regular Plan - Growth Option;12.0083;11.9783;12.0083;08-Aug-2017</t>
  </si>
  <si>
    <t>140806;INF666M01CK9;INF666M01CL7;Indiabulls Arbitrage Fund - Regular Plan - Half Yearly Dividend Option;10.2561;10.2305;10.2561;08-Aug-2017</t>
  </si>
  <si>
    <t>140802;INF666M01BB0;INF666M01BC8;Indiabulls Arbitrage Fund - Regular Plan - Monthly Dividend Option;10.5726;10.5462;10.5726;08-Aug-2017</t>
  </si>
  <si>
    <t>140804;INF666M01CG7;INF666M01CH5;Indiabulls Arbitrage Fund - Regular Plan - Quarterly Dividend Option;10.2572;10.2316;10.2572;08-Aug-2017</t>
  </si>
  <si>
    <t>140808;INF666M01CI3;INF666M01CJ1;Indiabulls Arbitrage Fund - Regular Plan - Yearly Dividend Option;10.2572;10.2316;10.2572;08-Aug-2017</t>
  </si>
  <si>
    <t>119134;INF666M01626;INF666M01618;Indiabulls Blue Chip Fund - Direct Plan - Dividend Option;11.85;11.73;11.85;08-Aug-2017</t>
  </si>
  <si>
    <t>119133;INF666M01600;-;Indiabulls Blue Chip Fund - Direct Plan - Growth Option;20.40;20.20;20.40;08-Aug-2017</t>
  </si>
  <si>
    <t>140814;INF666M01CQ6;INF666M01CR4;Indiabulls Blue Chip Fund - Direct Plan - Half Yearly Dividend Option;11.48;11.37;11.48;08-Aug-2017</t>
  </si>
  <si>
    <t>140809;INF666M01CM5;INF666M01CN3;Indiabulls Blue Chip Fund - Direct Plan - Monthly Dividend Option;11.33;11.22;11.33;08-Aug-2017</t>
  </si>
  <si>
    <t>140811;INF666M01CO1;INF666M01CP8;Indiabulls Blue Chip Fund - Direct Plan - Quarterly Dividend Option;11.48;11.37;11.48;08-Aug-2017</t>
  </si>
  <si>
    <t>116548;INF666M01188;INF666M01170;Indiabulls Blue Chip Fund - Dividend Option;14.61;14.46;14.61;08-Aug-2017</t>
  </si>
  <si>
    <t>116547;INF666M01162;-;Indiabulls Blue Chip Fund - Growth Option;19.04;18.85;19.04;08-Aug-2017</t>
  </si>
  <si>
    <t>140813;INF666M01CW4;INF666M01CX2;Indiabulls Blue Chip Fund - Regular Plan - Half Yearly Dividend Option;11.41;11.30;11.41;08-Aug-2017</t>
  </si>
  <si>
    <t>140810;INF666M01CS2;INF666M01CT0;Indiabulls Blue Chip Fund - Regular Plan - Monthly Dividend option;11.29;11.18;11.29;08-Aug-2017</t>
  </si>
  <si>
    <t>140812;INF666M01CU8;INF666M01CV6;Indiabulls Blue Chip Fund - Regular Plan - Quarterly Dividend Option;11.38;11.27;11.38;08-Aug-2017</t>
  </si>
  <si>
    <t>135342;INF666M01BF1;INF666M01BG9;Indiabulls Value Discovery Fund - Direct Plan - Dividend Option;13.6194;13.4832;13.6194;08-Aug-2017</t>
  </si>
  <si>
    <t>135341;INF666M01BE4;-;Indiabulls Value Discovery Fund - Direct Plan - Growth Option;13.6447;13.5083;13.6447;08-Aug-2017</t>
  </si>
  <si>
    <t>140819;INF666M01DC4;INF666M01DD2;Indiabulls Value Discovery Fund - Direct Plan - Half Yearly Dividend Option;11.0052;10.8951;11.0052;08-Aug-2017</t>
  </si>
  <si>
    <t>140815;INF666M01CY0;INF666M01CZ7;Indiabulls Value Discovery Fund - Direct Plan - Monthly Dividend Option;10.0725;9.9718;10.0725;08-Aug-2017</t>
  </si>
  <si>
    <t>140817;INF666M01DA8;INF666M01DB6;Indiabulls Value Discovery Fund - Direct Plan - Quarterly Dividend Option;11.0031;10.8931;11.0031;08-Aug-2017</t>
  </si>
  <si>
    <t>135344;INF666M01BI5;INF666M01BJ3;Indiabulls Value Discovery Fund - Regular Plan - Dividend Option;13.0405;12.9101;13.0405;08-Aug-2017</t>
  </si>
  <si>
    <t>135343;INF666M01BH7;-;Indiabulls Value Discovery Fund - Regular Plan - Growth Option;13.0426;12.9122;13.0426;08-Aug-2017</t>
  </si>
  <si>
    <t>140820;INF666M01DI1;INF666M01DJ9;Indiabulls Value Discovery Fund - Regular Plan - Half Yearly Dividend Option;10.6754;10.5686;10.6754;08-Aug-2017</t>
  </si>
  <si>
    <t>140816;INF666M01DE0;INF666M01DF7;Indiabulls Value Discovery Fund - Regular Plan - Monthly Dividend Option;10.1191;10.0179;10.1191;08-Aug-2017</t>
  </si>
  <si>
    <t>130788;INF205K01P50;-;Invesco India Arbitrage Fund - Annual Bonus;20.5359;20.4332;20.5359;08-Aug-2017</t>
  </si>
  <si>
    <t>122785;INF205K01VF0;-;Invesco India Arbitrage Fund - Bonus Option;13.6906;13.6221;13.6906;08-Aug-2017</t>
  </si>
  <si>
    <t>130787;INF205K01P68;-;Invesco India Arbitrage Fund - Direct Plan - Annual Bonus;21.095;20.9895;21.095;08-Aug-2017</t>
  </si>
  <si>
    <t>122784;INF205K01VO2;-;Invesco India Arbitrage Fund - Direct Plan - Bonus Option;14.0632;13.9929;14.0632;08-Aug-2017</t>
  </si>
  <si>
    <t>120400;INF205K01KP2;INF205K01KQ0;Invesco India Arbitrage Fund - Direct Plan - Dividend Option;13.3428;13.2761;13.3428;08-Aug-2017</t>
  </si>
  <si>
    <t>120401;INF205K01KR8;-;Invesco India Arbitrage Fund - Direct Plan - Growth Option;21.0954;20.9899;21.0954;08-Aug-2017</t>
  </si>
  <si>
    <t>105604;INF205K01148;INF205K01130;Invesco India Arbitrage Fund - Dividend Option;12.8633;12.799;12.8633;08-Aug-2017</t>
  </si>
  <si>
    <t>105603;INF205K01122;-;Invesco India Arbitrage Fund - Growth Option;20.5348;20.4321;20.5348;08-Aug-2017</t>
  </si>
  <si>
    <t>120384;INF205K01KW8;INF205K01KX6;Invesco India Banking Fund - Direct Plan - Dividend;31.16;30.85;31.16;08-Aug-2017</t>
  </si>
  <si>
    <t>120385;INF205K01KY4;-;Invesco India Banking Fund - Direct Plan - Growth;54.62;54.07;54.62;08-Aug-2017</t>
  </si>
  <si>
    <t>108377;INF205K01171;INF205K01163;Invesco India Banking Fund - Retail Dividend;29.05;28.76;29.05;08-Aug-2017</t>
  </si>
  <si>
    <t>108378;INF205K01155;-;Invesco India Banking Fund - Retail Growth;51.07;50.56;51.07;08-Aug-2017</t>
  </si>
  <si>
    <t>120393;INF205K01KZ1;INF205K01LA2;Invesco India Business Leaders Fund - Direct Plan - Dividend;17.71;17.53;17.71;08-Aug-2017</t>
  </si>
  <si>
    <t>120392;INF205K01LB0;-;Invesco India Business Leaders Fund - Direct Plan - Growth;27.5;27.23;27.5;08-Aug-2017</t>
  </si>
  <si>
    <t>112099;INF205K01320;INF205K01312;Invesco India Business Leaders Fund - Dividend;16.63;16.46;16.63;08-Aug-2017</t>
  </si>
  <si>
    <t>112098;INF205K01304;-;Invesco India Business Leaders Fund - Growth;25.75;25.49;25.75;08-Aug-2017</t>
  </si>
  <si>
    <t>120349;INF205K01LC8;INF205K01LD6;Invesco India Contra Fund - Direct Plan - Dividend;28.36;28.08;28.36;08-Aug-2017</t>
  </si>
  <si>
    <t>120348;INF205K01LE4;-;Invesco India Contra Fund - Direct Plan - Growth;43.31;42.88;43.31;08-Aug-2017</t>
  </si>
  <si>
    <t>105459;INF205K01205;INF205K01197;Invesco India Contra Fund - Dividend;25.02;24.77;25.02;08-Aug-2017</t>
  </si>
  <si>
    <t>105460;INF205K01189;-;Invesco India Contra Fund - Growth;40.71;40.3;40.71;08-Aug-2017</t>
  </si>
  <si>
    <t>120332;INF205K01LL9;INF205K01LM7;Invesco India Dynamic Equity Fund - Direct Plan - Dividend;21.32;21.32;21.32;08-Aug-2017</t>
  </si>
  <si>
    <t>120333;INF205K01LN5;-;Invesco India Dynamic Equity Fund - Direct Plan - Growth;29.49;29.49;29.49;08-Aug-2017</t>
  </si>
  <si>
    <t>106316;INF205K01239;INF205K01221;Invesco India Dynamic Equity Fund - Dividend;20.69;20.69;20.69;08-Aug-2017</t>
  </si>
  <si>
    <t>106317;INF205K01213;-;Invesco India Dynamic Equity Fund - Growth;27.58;27.58;27.58;08-Aug-2017</t>
  </si>
  <si>
    <t>120356;INF205K01LY2;INF205K01LZ9;Invesco India Growth Fund - Direct Plan - Dividend;17.65;17.47;17.65;08-Aug-2017</t>
  </si>
  <si>
    <t>120357;INF205K01MA0;-;Invesco India Growth Fund - Direct Plan - Growth;32.08;31.76;32.08;08-Aug-2017</t>
  </si>
  <si>
    <t>106143;INF205K01262;INF205K01254;Invesco India Growth Fund - Dividend;16.36;16.2;16.36;08-Aug-2017</t>
  </si>
  <si>
    <t>106144;INF205K01247;-;Invesco India Growth Fund - Growth;29.98;29.68;29.98;08-Aug-2017</t>
  </si>
  <si>
    <t>120404;INF205K01MB8;INF205K01MC6;Invesco India Infrastructure Fund - Direct Pan - Dividend Option;17.53;17.35;17.53;08-Aug-2017</t>
  </si>
  <si>
    <t>120405;INF205K01MD4;-;Invesco India Infrastructure Fund - Direct Pan - Growth Option;17.6;17.42;17.6;08-Aug-2017</t>
  </si>
  <si>
    <t>106653;INF205K01CE3;INF205K01CF0;Invesco India Infrastructure Fund - Dividend Option;16.46;16.3;16.46;08-Aug-2017</t>
  </si>
  <si>
    <t>106654;INF205K01CD5;-;Invesco India Infrastructure Fund - Growth Option;16.45;16.29;16.45;08-Aug-2017</t>
  </si>
  <si>
    <t>120402;INF205K01MT0;INF205K01MU8;Invesco India Mid Cap Fund - Direct Plan - Dividend Option;28.16;27.88;28.16;08-Aug-2017</t>
  </si>
  <si>
    <t>120403;INF205K01MV6;-;Invesco India Mid Cap Fund - Direct Plan - Growth Option;47.17;46.7;47.17;08-Aug-2017</t>
  </si>
  <si>
    <t>105504;INF205K01BD7;INF205K01BE5;Invesco India Mid Cap Fund - Dividend Option;25.93;25.67;25.93;08-Aug-2017</t>
  </si>
  <si>
    <t>105503;INF205K01BC9;-;Invesco India Mid Cap Fund - Growth Option;44.02;43.58;44.02;08-Aug-2017</t>
  </si>
  <si>
    <t>120412;INF205K01MQ6;INF205K01MR4;Invesco India MID N SMALL CAP Fund - Direct Plan - Dividend Option;43.98;43.54;43.98;08-Aug-2017</t>
  </si>
  <si>
    <t>120413;INF205K01MS2;-;Invesco India MID N SMALL CAP Fund - Direct Plan - Growth Option;48.55;48.06;48.55;08-Aug-2017</t>
  </si>
  <si>
    <t>107352;INF205K01DO0;INF205K01DP7;Invesco India MID N SMALL CAP Fund - Dividend Option;41.27;40.86;41.27;08-Aug-2017</t>
  </si>
  <si>
    <t>107353;INF205K01DN2;-;Invesco India MID N SMALL CAP Fund - Growth Option;45.52;45.06;45.52;08-Aug-2017</t>
  </si>
  <si>
    <t>120394;INF205K01NE0;INF205K01NF7;Invesco India PSU Equity Fund - Direct Plan - Dividend;16.41;16.25;16.41;08-Aug-2017</t>
  </si>
  <si>
    <t>120395;INF205K01NG5;-;Invesco India PSU Equity Fund - Direct Plan - Growth;20.26;20.06;20.26;08-Aug-2017</t>
  </si>
  <si>
    <t>112173;INF205K01353;INF205K01346;Invesco India PSU Equity Fund - Dividend;15.41;15.26;15.41;08-Aug-2017</t>
  </si>
  <si>
    <t>112171;INF205K01338;-;Invesco India PSU Equity Fund - Growth;19.03;18.84;19.03;08-Aug-2017</t>
  </si>
  <si>
    <t>133395;INF192K01GX4;-;JM Arbitrage Advantage Fund (Direct) - Annual Bonus Option - Principal Units;11.7472;11.6885;11.7472;09-Aug-2017</t>
  </si>
  <si>
    <t>135173;INF192K01KY4;INF192K01KZ1;JM Arbitrage Advantage Fund (Direct) - Annual Dividend Option;10.4081;10.3561;10.4081;09-Aug-2017</t>
  </si>
  <si>
    <t>130604;INF192K01GL9;-;JM Arbitrage Advantage Fund (Direct) - Bonus Option - Principal Units;12.2392;12.1780;12.2392;09-Aug-2017</t>
  </si>
  <si>
    <t>120481;INF192K01BL0;INF192K01BM8;JM Arbitrage Advantage Fund (Direct) - Dividend Option;10.9648;10.9100;10.9648;09-Aug-2017</t>
  </si>
  <si>
    <t>120482;INF192K01BN6;-;JM Arbitrage Advantage Fund (Direct) - Growth Option;22.8705;22.7561;22.8705;09-Aug-2017</t>
  </si>
  <si>
    <t>133397;INF192K01ID2;-;JM Arbitrage Advantage Fund (Direct) - Half Yearly Bonus Option - Principal Units;22.9164;22.8018;22.9164;09-Aug-2017</t>
  </si>
  <si>
    <t>135171;INF192K01KU2;INF192K01KV0;JM Arbitrage Advantage Fund (Direct) - Half Yearly Dividend Option;10.6280;10.5749;10.6280;09-Aug-2017</t>
  </si>
  <si>
    <t>135172;INF192K01KM9;INF192K01KN7;JM Arbitrage Advantage Fund (Direct) - Monthly Dividend Option;12.2982;12.2367;12.2982;09-Aug-2017</t>
  </si>
  <si>
    <t>133398;INF192K01IH3;-;JM Arbitrage Advantage Fund (Direct) - Quarterly Bonus Option - Principal Units;22.9230;22.8084;22.9230;09-Aug-2017</t>
  </si>
  <si>
    <t>135174;INF192K01KQ0;INF192K01KR8;JM Arbitrage Advantage Fund (Direct) - Quarterly Dividend Option;10.9150;10.8604;10.9150;09-Aug-2017</t>
  </si>
  <si>
    <t>133394;INF192K01GV8;-;JM Arbitrage Advantage Fund - Annual Bonus Option;22.5703;22.4574;22.5703;09-Aug-2017</t>
  </si>
  <si>
    <t>135167;INF192K01KW8;INF192K01KX6;JM Arbitrage Advantage Fund - Annual Dividend Option;11.9598;11.9000;11.9598;09-Aug-2017</t>
  </si>
  <si>
    <t>130603;INF192K01GJ3;-;JM Arbitrage Advantage Fund - Bonus Option - Principal Units;12.1477;12.0870;12.1477;09-Aug-2017</t>
  </si>
  <si>
    <t>133399;INF192K01IB6;-;JM Arbitrage Advantage Fund - Half Yearly Bonus Option - Principal Units;22.6088;22.4958;22.6088;09-Aug-2017</t>
  </si>
  <si>
    <t>135170;INF192K01KS6;INF192K01KT4;JM Arbitrage Advantage Fund - Half Yearly Dividend Option;11.9219;11.8623;11.9219;09-Aug-2017</t>
  </si>
  <si>
    <t>135168;INF192K01KK3;INF192K01KL1;JM Arbitrage Advantage Fund - Monthly Dividend Option;11.8936;11.8341;11.8936;09-Aug-2017</t>
  </si>
  <si>
    <t>133396;INF192K01IF7;-;JM Arbitrage Advantage Fund - Quarterly Bonus Option - Principal Units;22.6088;22.4958;22.6088;09-Aug-2017</t>
  </si>
  <si>
    <t>135169;INF192K01KO5;INF192K01KP2;JM Arbitrage Advantage Fund - Quarterly Dividend Option;10.1383;10.0876;10.1383;09-Aug-2017</t>
  </si>
  <si>
    <t>103781;INF192K01494;INF192K01502;JM ARBITRAGE ADVANTAGE FUND-Dividend;10.5583;10.5055;10.5583;09-Aug-2017</t>
  </si>
  <si>
    <t>103780;INF192K01510;-;JM ARBITRAGE ADVANTAGE FUND-Growth;22.3444;22.2327;22.3444;09-Aug-2017</t>
  </si>
  <si>
    <t>120485;INF192K01BR7;INF192K01BS5;JM Basic Fund (Direct) - Dividend Option;22.5217;22.5217;22.5217;09-Aug-2017</t>
  </si>
  <si>
    <t>120486;INF192K01BT3;-;JM Basic Fund (Direct) - Growth Option;33.0542;33.0542;33.0542;09-Aug-2017</t>
  </si>
  <si>
    <t>106168;INF137A01011;INF137A01029;JM Basic Fund - Dividend Option;21.8779;21.8779;21.8779;09-Aug-2017</t>
  </si>
  <si>
    <t>100254;INF137A01037;-;JM Basic Fund - Growth Option;31.3310;31.3310;31.3310;09-Aug-2017</t>
  </si>
  <si>
    <t>120488;INF192K01BW7;-;JM Core 11 Fund (Direct)  - Growth Option;8.8615;8.8615;8.8615;09-Aug-2017</t>
  </si>
  <si>
    <t>120487;INF192K01BU1;INF192K01BV9;JM Core 11 Fund (Direct) - Dividend Option;8.6846;8.6846;8.6846;09-Aug-2017</t>
  </si>
  <si>
    <t>107409;INF192K01551;INF192K01569;JM Core 11 Fund - Dividend option;8.3804;8.3804;8.3804;09-Aug-2017</t>
  </si>
  <si>
    <t>107410;INF192K01577;-;JM Core 11 Fund - Growth option;8.3808;8.3808;8.3808;09-Aug-2017</t>
  </si>
  <si>
    <t>134958;INF192K01JU4;INF192K01JV2;JM Equity Fund (Direct) - Annual Dividend Option;27.0700;27.0700;27.0700;09-Aug-2017</t>
  </si>
  <si>
    <t>120489;INF192K01BX5;INF192K01BY3;JM Equity Fund (Direct) - Dividend Option;26.3828;26.3828;26.3828;09-Aug-2017</t>
  </si>
  <si>
    <t>120490;INF192K01BZ0;-;JM Equity Fund (Direct) - Growth Option;65.5100;65.5100;65.5100;09-Aug-2017</t>
  </si>
  <si>
    <t>134957;INF192K01JR0;INF192K01JZ3;JM Equity Fund (Direct) - Half Yearly Dividend Option;26.8775;26.8775;26.8775;09-Aug-2017</t>
  </si>
  <si>
    <t>134956;INF192K01JJ7;INF192K01JK5;JM Equity Fund (Direct) - Monthly Dividend Option;27.0700;27.0700;27.0700;09-Aug-2017</t>
  </si>
  <si>
    <t>134960;INF192K01JN9;INF192K01JO7;JM Equity Fund (Direct) - Quarterly Dividend Option;27.0700;27.0700;27.0700;09-Aug-2017</t>
  </si>
  <si>
    <t>134961;INF192K01JS8;INF192K01JT6;JM Equity Fund - Annual Dividend Option;26.0253;26.0253;26.0253;09-Aug-2017</t>
  </si>
  <si>
    <t>134955;INF192K01JP4;INF192K01JQ2;JM Equity Fund - Half Yearly Dividend Option;11.2933;11.2933;11.2933;09-Aug-2017</t>
  </si>
  <si>
    <t>134959;INF192K01JH1;INF192K01JI9;JM Equity Fund - Monthly Dividend Option;25.7851;25.7851;25.7851;09-Aug-2017</t>
  </si>
  <si>
    <t>134954;INF192K01JL3;INF192K01JM1;JM Equity Fund - Quarterly Dividend Option;21.2914;21.2914;21.2914;09-Aug-2017</t>
  </si>
  <si>
    <t>100218;INF192K01585;INF192K01593;JM Equity Fund-Dividend;25.3405;25.3405;25.3405;09-Aug-2017</t>
  </si>
  <si>
    <t>100219;INF192K01601;-;JM Equity Fund-Growth;62.2525;62.2525;62.2525;09-Aug-2017</t>
  </si>
  <si>
    <t>120491;INF192K01CA1;INF192K01CB9;JM Multi Strategy Fund (Direct) - Dividend Option;28.8764;28.8764;28.8764;09-Aug-2017</t>
  </si>
  <si>
    <t>120492;INF192K01CC7;-;JM Multi Strategy Fund (Direct) - Growth Option;31.7690;31.7690;31.7690;09-Aug-2017</t>
  </si>
  <si>
    <t>109523;INF192K01619;INF192K01627;JM Multi Strategy Fund - Dividend option;27.9928;27.9928;27.9928;09-Aug-2017</t>
  </si>
  <si>
    <t>109522;INF192K01635;-;JM Multi Strategy Fund - Growth option;30.0980;30.0980;30.0980;09-Aug-2017</t>
  </si>
  <si>
    <t>114457;INF174K01161;INF174K01179;Kotak 50 - Dividend;36.883;36.514;36.883;08-Aug-2017</t>
  </si>
  <si>
    <t>120153;INF174K01KX4;-;Kotak 50 - Dividend - Direct;39.145;38.754;39.145;08-Aug-2017</t>
  </si>
  <si>
    <t>114458;INF174K01153;-;Kotak 50 - Growth;211.984;209.864;211.984;08-Aug-2017</t>
  </si>
  <si>
    <t>120152;INF174K01KW6;-;Kotak 50 - Growth - Direct;221.905;219.686;221.905;08-Aug-2017</t>
  </si>
  <si>
    <t>103039;INF174K01252;INF174K01260;Kotak Classic Equity Scheme---Dividend;23.057;23.057;23.057;08-Aug-2017</t>
  </si>
  <si>
    <t>119768;INF174K01LA0;-;Kotak Classic Equity Scheme---Dividend - Direct;24.701;24.701;24.701;08-Aug-2017</t>
  </si>
  <si>
    <t>103040;INF174K01245;-;Kotak Classic Equity Scheme---Growth;45.237;45.237;45.237;08-Aug-2017</t>
  </si>
  <si>
    <t>119769;INF174K01KZ9;-;Kotak Classic Equity Scheme---Growth - Direct;47.889;47.889;47.889;08-Aug-2017</t>
  </si>
  <si>
    <t>104907;INF174K01DT7;INF174K01DU5;Kotak Emerging Equity Scheme - Dividend;25.198;24.946;25.198;08-Aug-2017</t>
  </si>
  <si>
    <t>119774;INF174K01LU8;-;Kotak Emerging Equity Scheme - Dividend - Direct;28.393;28.109;28.393;08-Aug-2017</t>
  </si>
  <si>
    <t>104908;INF174K01DS9;-;Kotak Emerging Equity Scheme - Growth;36.866;36.497;36.866;08-Aug-2017</t>
  </si>
  <si>
    <t>119775;INF174K01LT0;-;Kotak Emerging Equity Scheme - Growth - Direct;38.813;38.425;38.813;08-Aug-2017</t>
  </si>
  <si>
    <t>133034;INF174K01F34;INF174K01F18;Kotak Equity Arbitrage Fund - Bimonthly;20.0156;19.9656;20.0156;08-Aug-2017</t>
  </si>
  <si>
    <t>133033;INF174K01F42;-;Kotak Equity Arbitrage Fund - Bimonthly Direct;20.2099;20.1594;20.2099;08-Aug-2017</t>
  </si>
  <si>
    <t>105967;INF174K01310;INF174K01328;Kotak Equity Arbitrage Fund - Dividend;10.7636;10.7367;10.7636;08-Aug-2017</t>
  </si>
  <si>
    <t>119770;INF174K01LD4;-;Kotak Equity Arbitrage Fund - Dividend - Direct;10.912;10.8847;10.912;08-Aug-2017</t>
  </si>
  <si>
    <t>140414;INF174K012K1;INF174KO14K7;Kotak Equity Arbitrage Fund - Fortnightly - Regular;23.2921;23.2339;23.2921;08-Aug-2017</t>
  </si>
  <si>
    <t>105968;INF174K01302;-;Kotak Equity Arbitrage Fund - Growth;23.9258;23.866;23.9258;08-Aug-2017</t>
  </si>
  <si>
    <t>119771;INF174K01LC6;-;Kotak Equity Arbitrage Fund - Growth - Direct;24.4791;24.4179;24.4791;08-Aug-2017</t>
  </si>
  <si>
    <t>140413;INF174K013K9;INF174K015K4;Kotak Equity Arbitrage Fund -Fortnightly - Direct;23.7767;23.7173;23.7767;08-Aug-2017</t>
  </si>
  <si>
    <t>131373;INF174K01D28;-;Kotak Equity Savings Fund - Direct - Growth;13.0546;13.0546;13.0546;08-Aug-2017</t>
  </si>
  <si>
    <t>131375;INF174K01D36;INF174K01D51;Kotak Equity Savings Fund - Direct - Monthly Dividend;11.4498;11.4498;11.4498;08-Aug-2017</t>
  </si>
  <si>
    <t>131377;INF174K01D44;INF174K01D69;Kotak Equity Savings Fund - Direct - Quarterly Dividend;11.2875;11.2875;11.2875;08-Aug-2017</t>
  </si>
  <si>
    <t>131372;INF174K01C78;-;Kotak Equity Savings Fund - Regular - Growth;12.8076;12.8076;12.8076;08-Aug-2017</t>
  </si>
  <si>
    <t>131374;INF174K01C86;INF174K01D02;Kotak Equity Savings Fund - Regular - Monthly Dividend;11.2181;11.2181;11.2181;08-Aug-2017</t>
  </si>
  <si>
    <t>131376;INF174K01C94;INF174K01D10;Kotak Equity Savings Fund - Regular - Quarterly Dividend;11.2034;11.2034;11.2034;08-Aug-2017</t>
  </si>
  <si>
    <t>106442;INF174K01DW1;INF174K01DX9;Kotak Global Emerging Market Fund - Dividend;14.585;14.439;14.585;08-Aug-2017</t>
  </si>
  <si>
    <t>119778;INF174K01LX2;-;Kotak Global Emerging Market Fund - Dividend - Direct;15.144;14.993;15.144;08-Aug-2017</t>
  </si>
  <si>
    <t>106441;INF174K01DV3;-;Kotak Global Emerging Market Fund - Growth;14.585;14.439;14.585;08-Aug-2017</t>
  </si>
  <si>
    <t>119779;INF174K01LW4;-;Kotak Global Emerging Market Fund - Growth - Direct;15.092;14.941;15.092;08-Aug-2017</t>
  </si>
  <si>
    <t>133799;INF178L01087;INF178L01079;Kotak Infrastructure &amp; Economic Reform Fund - Standard Plan-Dividend;19.401;19.207;19.401;08-Aug-2017</t>
  </si>
  <si>
    <t>133796;INF178L01095;-;Kotak Infrastructure &amp; Economic Reform Fund - Standard Plan-Growth;20.648;20.442;20.648;08-Aug-2017</t>
  </si>
  <si>
    <t>133800;INF178L01AJ3;INF178L01AK1;Kotak Infrastructure &amp; Economic Reform Fund- Direct Plan- Dividend Option;21.845;21.627;21.845;08-Aug-2017</t>
  </si>
  <si>
    <t>133801;INF178L01AL9;-;Kotak Infrastructure &amp; Economic Reform Fund- Direct Plan- Growth Option;21.861;21.642;21.861;08-Aug-2017</t>
  </si>
  <si>
    <t>102874;INF174K01229;INF174K01237;Kotak-Mid-Cap-Dividend;39.061;38.67;39.061;08-Aug-2017</t>
  </si>
  <si>
    <t>120163;INF174K01KU0;-;Kotak-Mid-Cap-Dividend - Direct;41.489;41.074;41.489;08-Aug-2017</t>
  </si>
  <si>
    <t>102875;INF174K01211;-;Kotak-Mid-Cap-Growth;73.381;72.647;73.381;08-Aug-2017</t>
  </si>
  <si>
    <t>120164;INF174K01KT2;-;Kotak-Mid-Cap-Growth - Direct;77.583;76.807;77.583;08-Aug-2017</t>
  </si>
  <si>
    <t>103233;INF174K01195;INF174K01203;Kotak Opportunities---Dividend;28.309;28.026;28.309;08-Aug-2017</t>
  </si>
  <si>
    <t>120157;INF174K01LG7;-;Kotak Opportunities---Dividend - Direct;29.804;29.506;29.804;08-Aug-2017</t>
  </si>
  <si>
    <t>103234;INF174K01187;-;Kotak Opportunities---Growth;112.14;111.019;112.14;08-Aug-2017</t>
  </si>
  <si>
    <t>120158;INF174K01LF9;-;Kotak Opportunities---Growth - Direct;117.369;116.195;117.369;08-Aug-2017</t>
  </si>
  <si>
    <t>112089;INF174K01344;INF174K01351;Kotak Select Focus Fund - Dividend;24.193;23.951;24.193;08-Aug-2017</t>
  </si>
  <si>
    <t>120165;INF174K01LQ6;-;Kotak Select Focus Fund - Dividend - Direct;25.37;25.116;25.37;08-Aug-2017</t>
  </si>
  <si>
    <t>112090;INF174K01336;-;Kotak Select Focus Fund - Growth;31.776;31.458;31.776;08-Aug-2017</t>
  </si>
  <si>
    <t>120166;INF174K01LS2;-;Kotak Select Focus Fund - Growth - Direct;33.191;32.859;33.191;08-Aug-2017</t>
  </si>
  <si>
    <t>130453;INF917K01QW5;-;L&amp;T Arbitrage Opportunities Fund - Direct Plan - Bonus Option;12.554;12.491;12.554;08-Aug-2017</t>
  </si>
  <si>
    <t>130450;INF917K01QR5;-;L&amp;T Arbitrage Opportunities Fund - Direct Plan - Growth Option;12.554;12.491;12.554;08-Aug-2017</t>
  </si>
  <si>
    <t>130447;INF917K01QN4;INF917K01QS3;L&amp;T Arbitrage Opportunities Fund - Direct Plan - Monthly Dividend Option;10.244;10.193;10.244;08-Aug-2017</t>
  </si>
  <si>
    <t>130448;INF917K01QV7;INF917K01QU9;L&amp;T Arbitrage Opportunities Fund - Direct Plan - Quarterly Dividend Option;10.65;10.597;10.65;08-Aug-2017</t>
  </si>
  <si>
    <t>130451;INF917K01QQ7;-;L&amp;T Arbitrage Opportunities Fund - Regular Plan - Bonus Option;12.319;12.257;12.319;08-Aug-2017</t>
  </si>
  <si>
    <t>130446;INF917K01QL8;-;L&amp;T Arbitrage Opportunities Fund - Regular Plan - Growth Option;12.319;12.257;12.319;08-Aug-2017</t>
  </si>
  <si>
    <t>130452;INF917K01QM6;-;L&amp;T Arbitrage Opportunities Fund - Regular Plan - Monthly Dividend Option;10.084;10.034;10.084;08-Aug-2017</t>
  </si>
  <si>
    <t>130449;INF917K01QP9;INF917K01QO2;L&amp;T Arbitrage Opportunities Fund - Regular Plan - Quarterly Dividend Option;10.612;10.559;10.612;08-Aug-2017</t>
  </si>
  <si>
    <t>130828;INF917K01RK8;INF917K01RJ0;L&amp;T Business Cycles Fund - Direct Plan - Dividend Option;15.032;14.882;15.032;08-Aug-2017</t>
  </si>
  <si>
    <t>130825;INF917K01RI2;-;L&amp;T Business Cycles Fund - Direct Plan - Growth Option;16.045;15.885;16.045;08-Aug-2017</t>
  </si>
  <si>
    <t>130826;INF917K01RH4;INF917K01RG6;L&amp;T Business Cycles Fund - Regular Plan - Dividend Option;14.728;14.581;14.728;08-Aug-2017</t>
  </si>
  <si>
    <t>130827;INF917K01RF8;-;L&amp;T Business Cycles Fund - Regular Plan - Growth Option;15.741;15.584;15.741;08-Aug-2017</t>
  </si>
  <si>
    <t>119297;INF917K01IM3;INF917K01IL5;L&amp;T Dynamic Equity Fund-Direct Plan-Dividend Option;19.055;18.864;19.055;08-Aug-2017</t>
  </si>
  <si>
    <t>119298;INF917K01IN1;-;L&amp;T Dynamic Equity Fund-Direct Plan-Growth Option;22.932;22.703;22.932;08-Aug-2017</t>
  </si>
  <si>
    <t>118193;INF917K01KW8;INF917K01KX6;L&amp;T Dynamic Equity Fund-Regular Plan-Dividend Option;18.09;17.909;18.09;08-Aug-2017</t>
  </si>
  <si>
    <t>118194;INF917K01KY4;-;L&amp;T Dynamic Equity Fund-Regular Plan-Growth Option;21.904;21.685;21.904;08-Aug-2017</t>
  </si>
  <si>
    <t>129222;INF917K01PZ0;-;L&amp;T Emerging Businesses Fund - Direct Plan - Dividend (Payout) Option;22.989;22.759;22.989;08-Aug-2017</t>
  </si>
  <si>
    <t>129220;INF917K01QA1;-;L&amp;T Emerging Businesses Fund - Direct Plan - Growth Option;24.911;24.662;24.911;08-Aug-2017</t>
  </si>
  <si>
    <t>129221;INF917K01QB9;-;L&amp;T Emerging Businesses Fund - Regular Plan - Dividend (Payout) Option;22.439;22.215;22.439;08-Aug-2017</t>
  </si>
  <si>
    <t>129223;INF917K01QC7;-;L&amp;T Emerging Businesses Fund - Regular Plan - Growth Option;24.351;24.107;24.351;08-Aug-2017</t>
  </si>
  <si>
    <t>119290;INF917K01FB2;INF917K01FA4;L&amp;T Equity Fund-Direct Plan-Dividend Option;36.089;35.728;36.089;08-Aug-2017</t>
  </si>
  <si>
    <t>119291;INF917K01FC0;-;L&amp;T Equity Fund-Direct Plan-Growth Option;78.781;77.993;78.781;08-Aug-2017</t>
  </si>
  <si>
    <t>118044;INF677K01049;INF677K01056;L&amp;T Equity Fund-Regular Plan-Dividend Option;32.673;32.346;32.673;08-Aug-2017</t>
  </si>
  <si>
    <t>118043;INF677K01031;-;L&amp;T Equity Fund-Regular Plan-Growth Option;76.396;75.632;76.396;08-Aug-2017</t>
  </si>
  <si>
    <t>119801;INF917K01GD6;INF917K01GC8;L&amp;T  Equity Savings Fund- Direct Plan-Quarterly Dividend;12.601;12.475;12.601;08-Aug-2017</t>
  </si>
  <si>
    <t>119802;INF917K01GE4;-;L&amp;T Equity Savings Fund - Direct Plan-Growth Plan;17.106;16.935;17.106;08-Aug-2017</t>
  </si>
  <si>
    <t>119803;INF917K01GA2;-;L&amp;T Equity Savings Fund - Direct Plan-Monthly Dividend;12.363;12.239;12.363;08-Aug-2017</t>
  </si>
  <si>
    <t>115887;INF917K01AA5;-;L&amp;T Equity Savings Fund - Regular Plan - Growth Option;16.525;16.36;16.525;08-Aug-2017</t>
  </si>
  <si>
    <t>115883;INF917K01965;INF917K01973;L&amp;T Equity Savings Fund - Regular Plan - Monthly Dividend payout;12.294;12.171;12.294;08-Aug-2017</t>
  </si>
  <si>
    <t>115886;INF917K01981;INF917K01999;L&amp;T Equity Savings Fund - Regular Plan - Quarterly Dividend payout;11.984;11.864;11.984;08-Aug-2017</t>
  </si>
  <si>
    <t>119308;INF917K01FQ0;-;L&amp;T India  Large Cap Fund - Direct Plan - Growth Option;25.734;25.477;25.734;08-Aug-2017</t>
  </si>
  <si>
    <t>119314;INF917K01FP2;INF917K01FO5;L&amp;T India Large Cap Fund - Direct Plan- Dividend Option;19.199;19.007;19.199;08-Aug-2017</t>
  </si>
  <si>
    <t>118070;INF677K01163;INF677K01171;L&amp;T India Large Cap Fund - Regular Plan - Dividend Option;18.167;17.985;18.167;08-Aug-2017</t>
  </si>
  <si>
    <t>118069;INF677K01155;-;L&amp;T India Large Cap Fund - Regular Plan - Growth Option;24.944;24.695;24.944;08-Aug-2017</t>
  </si>
  <si>
    <t>133871;INF917K01TY5;INF917K01TX7;L&amp;T India Prudence Fund - Direct Plan - Annual Dividend Option;13.583;13.447;13.583;08-Aug-2017</t>
  </si>
  <si>
    <t>133870;INF917K01TW9;INF917K01TV1;L&amp;T India Prudence Fund - Regular Plan- Annual Dividend Option;13.22;13.088;13.22;08-Aug-2017</t>
  </si>
  <si>
    <t>119348;INF917K01LD6;-;L&amp;T India Prudence Fund- Direct Plan -Dividend Option;21.985;21.765;21.985;08-Aug-2017</t>
  </si>
  <si>
    <t>119347;INF917K01LE4;-;L&amp;T India Prudence Fund- Direct Plan-Growth Option;26.338;26.075;26.338;08-Aug-2017</t>
  </si>
  <si>
    <t>118192;INF917K01KZ1;INF917K01LA2;L&amp;T India Prudence Fund- Dividend Option;20.285;20.082;20.285;08-Aug-2017</t>
  </si>
  <si>
    <t>118191;INF917K01LB0;-;L&amp;T India Prudence Fund- Growth Option;25.17;24.918;25.17;08-Aug-2017</t>
  </si>
  <si>
    <t>119398;INF917K01FS6;INF917K01FR8;L&amp;T India Special Situations Fund- Direct Plan -Dividend Option;31.163;30.851;31.163;08-Aug-2017</t>
  </si>
  <si>
    <t>119397;INF917K01FT4;-;L&amp;T India Special Situations Fund-Direct Plan-Growth Option;47.767;47.289;47.767;08-Aug-2017</t>
  </si>
  <si>
    <t>118050;INF677K01106;INF677K01114;L&amp;T India Special Situations Fund-Regular Plan-Dividend Option;29.819;29.521;29.819;08-Aug-2017</t>
  </si>
  <si>
    <t>118049;INF677K01098;-;L&amp;T India Special Situations Fund-Regular Plan-Growth Option;46.257;45.794;46.257;08-Aug-2017</t>
  </si>
  <si>
    <t>119403;INF917K01HC6;INF917K01HB8;L&amp;T India Value Fund-Direct Plan-Dividend Option;29.169;28.877;29.169;08-Aug-2017</t>
  </si>
  <si>
    <t>119404;INF917K01HD4;-;L&amp;T India Value Fund-Direct Plan-Growth Option;36.793;36.425;36.793;08-Aug-2017</t>
  </si>
  <si>
    <t>118103;INF677K01213;INF677K01015;L&amp;T India Value Fund-Regular Plan-Dividend Option;26.715;26.448;26.715;08-Aug-2017</t>
  </si>
  <si>
    <t>118102;INF677K01023;-;L&amp;T India Value Fund-Regular Plan-Growth Option;35.545;35.19;35.545;08-Aug-2017</t>
  </si>
  <si>
    <t>112601;INF917K01544;INF917K01551;L&amp;T Infrastructure Fund - Regular Plan - Dividend Option;16.03;15.87;16.03;08-Aug-2017</t>
  </si>
  <si>
    <t>112600;INF917K01536;-;L&amp;T Infrastructure Fund - Regular Plan - Growth Option;16.03;15.87;16.03;08-Aug-2017</t>
  </si>
  <si>
    <t>119413;INF917K01FW8;-;L&amp;T Infrastructure Fund -Direct Plan-Growth Option;16.57;16.4;16.57;08-Aug-2017</t>
  </si>
  <si>
    <t>119412;INF917K01FU2;-;L&amp;T Infrastructure Fund-Direct Plan-Dividend Option;16.57;16.4;16.57;08-Aug-2017</t>
  </si>
  <si>
    <t>119806;INF917K01FX6;-;L&amp;T Mid Cap Fund-Direct Plan -Dividend Plan;52.42;51.9;52.42;08-Aug-2017</t>
  </si>
  <si>
    <t>119807;INF917K01FZ1;-;L&amp;T Mid Cap Fund-Direct Plan-Growth Plan;138.34;136.96;138.34;08-Aug-2017</t>
  </si>
  <si>
    <t>112495;INF917K01239;INF917K01247;L&amp;T Mid Cap Fund-Regular Plan-Dividend;50.37;49.87;50.37;08-Aug-2017</t>
  </si>
  <si>
    <t>112496;INF917K01254;-;L&amp;T Mid Cap Fund-Regular Plan-Growth;133.4;132.07;133.4;08-Aug-2017</t>
  </si>
  <si>
    <t>133908;INF767K01NJ8;INF767K01NL4;LIC MF BANKING AND FINANCIAL SERVICES FUND-DIRECT PLAN-DIVIDEND;12.0727;11.9520;12.0727;08-Aug-2017</t>
  </si>
  <si>
    <t>134017;INF767K01NK6;-;LIC MF BANKING AND FINANCIAL SERVICES FUND-DIRECT PLAN-GROWTH;12.0834;11.9626;12.0834;08-Aug-2017</t>
  </si>
  <si>
    <t>134015;INF767K01NG4;INF767K01NI0;LIC MF BANKING AND FINANCIAL SERVICES FUND-REGULAR PLAN-DIVIDEND;11.8603;11.7417;11.8603;08-Aug-2017</t>
  </si>
  <si>
    <t>134016;INF767K01NH2;-;LIC MF BANKING AND FINANCIAL SERVICES FUND-REGULAR PLAN-GROWTH;11.8610;11.7424;11.8610;08-Aug-2017</t>
  </si>
  <si>
    <t>120263;INF767K01EF5;INF767K01EH1;LIC MF Equity Fund-Direct Plan Dividend Option;17.1867;17.0148;17.1867;08-Aug-2017</t>
  </si>
  <si>
    <t>120264;INF767K01EG3;-;LIC MF Equity Fund-Direct Plan Growth Option;44.5626;44.1170;44.5626;08-Aug-2017</t>
  </si>
  <si>
    <t>100312;INF767K01063;INF767K01055;LIC MF Equity Fund-Dividend;14.1798;14.0380;14.1798;08-Aug-2017</t>
  </si>
  <si>
    <t>100313;INF767K01071;-;LIC MF Equity Fund-Growth;43.3266;42.8933;43.3266;08-Aug-2017</t>
  </si>
  <si>
    <t>120268;INF767K01EI9;INF767K01EK5;LIC MF Growth Fund - Direct Plan Dividend Option;19.7148;19.5177;19.7148;08-Aug-2017</t>
  </si>
  <si>
    <t>120267;INF767K01EJ7;-;LIC MF Growth Fund - Direct Plan Growth Option;25.3007;25.0477;25.3007;08-Aug-2017</t>
  </si>
  <si>
    <t>100332;INF767K01097;INF767K01089;LIC MF Growth Fund - Dividend Option;17.6917;17.5148;17.6917;08-Aug-2017</t>
  </si>
  <si>
    <t>106871;INF767K01105;-;LIC MF Growth Fund - Growth Option;24.3873;24.1434;24.3873;08-Aug-2017</t>
  </si>
  <si>
    <t>120309;INF767K01FG0;INF767K01FH8;LIC MF Index Fund-Nifty-Direct Plan Dividend Option;20.8443;20.6359;20.8443;08-Aug-2017</t>
  </si>
  <si>
    <t>120307;INF767K01FF2;-;LIC MF Index Fund-Nifty-Direct Plan Growth Option;56.5764;56.0106;56.5764;08-Aug-2017</t>
  </si>
  <si>
    <t>101200;INF767K01154;INF767K01147;LIC MF Index Fund-Nifty-Dividend;20.3901;20.1862;20.3901;08-Aug-2017</t>
  </si>
  <si>
    <t>101201;INF767K01162;-;LIC MF Index Fund-Nifty-Growth;55.2776;54.7248;55.2776;08-Aug-2017</t>
  </si>
  <si>
    <t>120312;INF767K01FI6;INF767K01FK2;LIC MF Index Fund-Sensex-Direct Plan Dividend Option;20.5137;20.3086;20.5137;08-Aug-2017</t>
  </si>
  <si>
    <t>120308;INF767K01FJ4;-;LIC MF Index Fund-Sensex-Direct Plan GrowthOption;61.1018;60.4908;61.1018;08-Aug-2017</t>
  </si>
  <si>
    <t>101198;INF767K01121;INF767K01113;LIC MF Index Fund-Sensex-Dividend;20.4427;20.2383;20.4427;08-Aug-2017</t>
  </si>
  <si>
    <t>101199;INF767K01139;-;LIC MF Index Fund-Sensex-Growth;59.6390;59.0426;59.6390;08-Aug-2017</t>
  </si>
  <si>
    <t>120350;INF767K01GV7;INF767K01GX3;LIC MF INFRASTRUCTURE FUND - Direct Plan DIVIDEND OPTION;14.6102;14.4641;14.6102;08-Aug-2017</t>
  </si>
  <si>
    <t>120351;INF767K01GW5;-;LIC MF INFRASTRUCTURE FUND - Direct Plan GROWTH OPTION;14.6929;14.5460;14.6929;08-Aug-2017</t>
  </si>
  <si>
    <t>107764;INF767K01485;INF767K01493;LIC MF INFRASTRUCTURE FUND - DIVIDEND OPTION;14.0913;13.9504;14.0913;08-Aug-2017</t>
  </si>
  <si>
    <t>107763;INF767K01501;-;LIC MF INFRASTRUCTURE FUND - GROWTH OPTION;14.0906;13.9497;14.0906;08-Aug-2017</t>
  </si>
  <si>
    <t>133710;INF767K01NE9;-;LIC MF MIDCAP FUND - DIRECT PLAN - GROWTH;14.3585;14.2149;14.3585;08-Aug-2017</t>
  </si>
  <si>
    <t>133712;INF767K01NA7;INF767K01NC3;LIC MF MIDCAP FUND - REGULAR PLAN - DIVIDEND;14.0152;13.8750;14.0152;08-Aug-2017</t>
  </si>
  <si>
    <t>133711;INF767K01NB5;-;LIC MF MIDCAP FUND - REGULAR PLAN - GROWTH;14.0153;13.8751;14.0153;08-Aug-2017</t>
  </si>
  <si>
    <t>133709;INF767K01ND1;INF767K01NF6;LIC MF MIDCAP FUND-DIRECT PLAN - DIVIDEND;14.3506;14.2071;14.3506;08-Aug-2017</t>
  </si>
  <si>
    <t>141223;INF174V01366;INF174V01358;Mahindra Mutual Fund Badhat Yojana - Direct Plan - Dividend Option;10.5724;10.4667;10.5724;08-Aug-2017</t>
  </si>
  <si>
    <t>141226;INF174V01341;-;Mahindra Mutual Fund Badhat Yojana - Direct Plan - Growth;10.5824;10.4766;10.5824;08-Aug-2017</t>
  </si>
  <si>
    <t>141225;INF174V01333;INF174V01325;Mahindra Mutual Fund Badhat Yojana - Regular Plan - Dividend Option;10.5128;10.4077;10.5128;08-Aug-2017</t>
  </si>
  <si>
    <t>141224;INF174V01317;-;Mahindra Mutual Fund Badhat Yojana - Regular Plan - Growth;10.5129;10.4078;10.5129;08-Aug-2017</t>
  </si>
  <si>
    <t>140442;INF174V01192;INF174V01200;Mahindra Mutual Fund Dhan Sanchay Yojana -Direct Plan -Dividend;10.8917;10.7828;10.8917;08-Aug-2017</t>
  </si>
  <si>
    <t>140444;INF174V01184;-;Mahindra Mutual Fund Dhan Sanchay Yojana -Direct Plan -Growth;11.0511;10.9406;11.0511;08-Aug-2017</t>
  </si>
  <si>
    <t>140446;INF174V01168;INF174V01176;Mahindra Mutual Fund Dhan Sanchay Yojana -Regular Plan -Dividend;10.7664;10.6587;10.7664;08-Aug-2017</t>
  </si>
  <si>
    <t>140447;INF174V01150;-;Mahindra Mutual Fund Dhan Sanchay Yojana -Regular Plan -Growth;10.9201;10.8109;10.9201;08-Aug-2017</t>
  </si>
  <si>
    <t>118835;INF769K01BJ9;INF769K01BK7;Mirae Asset Emerging Bluechip Fund - Direct Plan - Dividend;45.104;44.653;45.104;08-Aug-2017</t>
  </si>
  <si>
    <t>118834;INF769K01BI1;-;Mirae Asset Emerging Bluechip Fund - Direct Plan - Growth;49.466;48.971;49.466;08-Aug-2017</t>
  </si>
  <si>
    <t>112931;INF769K01127;INF769K01119;Mirae Asset Emerging Bluechip Fund - Regular Plan - Dividend;28.427;28.143;28.427;08-Aug-2017</t>
  </si>
  <si>
    <t>112932;INF769K01101;-;Mirae Asset Emerging Bluechip Fund - Regular Plan - Growth Option;47.365;46.891;47.365;08-Aug-2017</t>
  </si>
  <si>
    <t>118838;INF769K01BM3;INF769K01BN1;Mirae Asset Great Consumer Fund - Direct Plan - Dividend;31.210;30.898;31.210;08-Aug-2017</t>
  </si>
  <si>
    <t>118837;INF769K01BL5;-;Mirae Asset Great Consumer Fund - Direct Plan - Growth;31.410;31.096;31.410;08-Aug-2017</t>
  </si>
  <si>
    <t>114930;INF769K01150;INF769K01143;Mirae Asset Great Consumer Fund - Regular Plan - Dividend Option;16.558;16.392;16.558;08-Aug-2017</t>
  </si>
  <si>
    <t>114931;INF769K01135;-;Mirae Asset Great Consumer Fund - Regular Plan - Growth option;29.696;29.399;29.696;08-Aug-2017</t>
  </si>
  <si>
    <t>118826;INF769K01AY0;INF769K01AZ7;Mirae Asset India Opportunities Fund - Direct Plan - Dividend;34.684;34.337;34.684;08-Aug-2017</t>
  </si>
  <si>
    <t>118825;INF769K01AX2;-;Mirae Asset India Opportunities Fund - Direct Plan - Growth;46.578;46.112;46.578;08-Aug-2017</t>
  </si>
  <si>
    <t>107579;INF769K01036;INF769K01028;Mirae Asset India Opportunities Fund - Dividend Plan;19.338;19.145;19.338;08-Aug-2017</t>
  </si>
  <si>
    <t>107578;INF769K01010;-;Mirae Asset India Opportunities Fund - Growth Plan;44.743;44.296;44.743;08-Aug-2017</t>
  </si>
  <si>
    <t>134814;INF769K01DI7;INF769K01DJ5;Mirae Asset Prudence Fund -Direct Plan-Dividend;12.802;12.674;12.802;08-Aug-2017</t>
  </si>
  <si>
    <t>134813;INF769K01DH9;-;Mirae Asset Prudence Fund -Direct Plan-Growth;13.587;13.451;13.587;08-Aug-2017</t>
  </si>
  <si>
    <t>134816;INF769K01DF3;INF769K01DG1;Mirae Asset Prudence Fund -Regular Plan-Dividend;12.310;12.187;12.310;08-Aug-2017</t>
  </si>
  <si>
    <t>134815;INF769K01DE6;-;Mirae Asset Prudence Fund -Regular Plan-Growth;13.072;12.941;13.072;08-Aug-2017</t>
  </si>
  <si>
    <t>122390;INF247L01205;INF247L01197;MOSt Focused 25 Fund- Direct Plan Dividend Option;18.3360;18.3360;18.3360;09-Aug-2017</t>
  </si>
  <si>
    <t>122389;INF247L01189;-;MOSt Focused 25 Fund- Direct Plan Growth Option;21.7899;21.7899;21.7899;09-Aug-2017</t>
  </si>
  <si>
    <t>122388;INF247L01171;INF247L01163;MOSt Focused 25 Fund- Regular Plan Dividend Option;17.1805;17.1805;17.1805;09-Aug-2017</t>
  </si>
  <si>
    <t>122387;INF247L01155;-;MOSt Focused 25 Fund- Regular Plan Growth Option;20.5162;20.5162;20.5162;09-Aug-2017</t>
  </si>
  <si>
    <t>139866;INF247L01650;-;MOSt Focused Dynamic Equity - Direct Plan - Annual Dividend Payout Option;11.6831;11.6831;11.6831;09-Aug-2017</t>
  </si>
  <si>
    <t>139872;INF247L01635;-;MOSt Focused Dynamic Equity - Direct Plan - Growth Option;11.6831;11.6831;11.6831;09-Aug-2017</t>
  </si>
  <si>
    <t>139865;INF247L01643;-;MOSt Focused Dynamic Equity - Direct Plan - Quarterly Dividend Payout Option;11.6269;11.6269;11.6269;09-Aug-2017</t>
  </si>
  <si>
    <t>139863;INF247L01601;-;MOSt Focused Dynamic Equity - Regular Plan - Annual Dividend Payout Option;11.5537;11.5537;11.5537;09-Aug-2017</t>
  </si>
  <si>
    <t>139870;INF247L01585;-;MOSt Focused Dynamic Equity - Regular Plan - Growth Option;11.5537;11.5537;11.5537;09-Aug-2017</t>
  </si>
  <si>
    <t>139871;INF247L01593;-;MOSt Focused Dynamic Equity - Regular Plan - Quarterly Dividend Payout Option;11.4696;11.4696;11.4696;09-Aug-2017</t>
  </si>
  <si>
    <t>127044;INF247L01460;INF247L01452;MOSt Focused Midcap 30-Direct Plan-Dividend Option;22.6511;22.6511;22.6511;09-Aug-2017</t>
  </si>
  <si>
    <t>127042;INF247L01445;-;MOSt Focused Midcap 30-Direct Plan-Growth Option;25.7700;25.7700;25.7700;09-Aug-2017</t>
  </si>
  <si>
    <t>127040;INF247L01437;INF247L01429;MOSt Focused Midcap 30-Regular Plan-Dividend Option;21.6420;21.6420;21.6420;09-Aug-2017</t>
  </si>
  <si>
    <t>127039;INF247L01411;-;MOSt Focused Midcap 30-Regular Plan-Growth Option;24.6921;24.6921;24.6921;09-Aug-2017</t>
  </si>
  <si>
    <t>129047;INF247L01528;INF247L01510;MOSt Focused Multicap 35- Direct Plan-Dividend Option;25.7252;25.7252;25.7252;09-Aug-2017</t>
  </si>
  <si>
    <t>129046;INF247L01502;-;MOSt Focused Multicap 35-Direct Plan-Growth Option;26.0424;26.0424;26.0424;09-Aug-2017</t>
  </si>
  <si>
    <t>129049;INF247L01494;INF247L01486;MOSt Focused Multicap 35-Regular Plan -Dividend Option;24.9011;24.9011;24.9011;09-Aug-2017</t>
  </si>
  <si>
    <t>129048;INF247L01478;-;MOSt Focused Multicap 35-Regular Plan-Growth Option;25.2185;25.2185;25.2185;09-Aug-2017</t>
  </si>
  <si>
    <t>115790;INF959L01080;-;Peerless Equity Fund - Growth Option;21.8666;21.8666;21.8666;09-Aug-2017</t>
  </si>
  <si>
    <t>115788;INF959L01064;INF959L01072;Peerless Equity Fund - Regular Plan- Normal Dividend Option;17.1050;17.1050;17.1050;09-Aug-2017</t>
  </si>
  <si>
    <t>135658;INF959L01BT3;INF959L01BU1;Peerless Equity Fund- Direct Plan- Half Yearly Dividend Option;15.8029;15.8029;15.8029;09-Aug-2017</t>
  </si>
  <si>
    <t>135656;INF959L01BK2;INF959L01BO4;Peerless Equity Fund- Direct Plan- Quarterly Dividend Option;15.7404;15.7404;15.7404;09-Aug-2017</t>
  </si>
  <si>
    <t>135659;INF959L01BV9;INF959L01BW7;Peerless Equity Fund- Direct Plan- Yearly Dividend Option;20.5749;20.5749;20.5749;09-Aug-2017</t>
  </si>
  <si>
    <t>135657;INF959L01BZ0;INF959L01CA1;Peerless Equity Fund- Regular Plan- Half Yearly Dividend Option;14.0704;14.0704;14.0704;09-Aug-2017</t>
  </si>
  <si>
    <t>135661;INF959L01BX5;INF959L01BY3;Peerless Equity Fund- Regular Plan- Quarterly Dividend Option;15.8682;15.8682;15.8682;09-Aug-2017</t>
  </si>
  <si>
    <t>135660;INF959L01CB9;INF959L01CC7;Peerless Equity Fund- Regular Plan- Yearly Dividend Option;18.6342;18.6342;18.6342;09-Aug-2017</t>
  </si>
  <si>
    <t>119149;INF959L01601;INF959L01619;Peerless Equity Fund-Direct Plan- Normal Dividend Option;18.0991;18.0991;18.0991;09-Aug-2017</t>
  </si>
  <si>
    <t>119148;INF959L01593;-;Peerless Equity Fund-Direct Plan-Growth Option;23.1948;23.1948;23.1948;09-Aug-2017</t>
  </si>
  <si>
    <t>135677;INF959L01CH6;-;Peerless Midcap Fund- Direct Plan- Growth Option;14.4630;14.4630;14.4630;09-Aug-2017</t>
  </si>
  <si>
    <t>135679;INF959L01CI4;INF959L01CJ2;Peerless Midcap Fund- Direct Plan- Normal Dividend Option;14.3055;14.3055;14.3055;09-Aug-2017</t>
  </si>
  <si>
    <t>135678;INF959L01CK0;-;Peerless Midcap Fund- Regular Plan- Growth Option;14.0227;14.0227;14.0227;09-Aug-2017</t>
  </si>
  <si>
    <t>135680;INF959L01CL8;INF959L01CM6;Peerless Midcap Fund- Regular Plan- Normal Dividend Option;14.0192;14.0192;14.0192;09-Aug-2017</t>
  </si>
  <si>
    <t>122639;INF879O01027;-;Parag Parikh Long Term Value Fund - Direct Plan - Growth;21.5216;21.0912;21.5216;09-Aug-2017</t>
  </si>
  <si>
    <t>122640;INF879O01019;-;Parag Parikh Long Term Value Fund - Regular Plan - Growth;21.0585;20.6373;21.0585;09-Aug-2017</t>
  </si>
  <si>
    <t>139221;INF173K01NF7;-;Principal Arbitrage Fund - Direct Plan - Growth;10.8302;10.8302;10.8302;09-Aug-2017</t>
  </si>
  <si>
    <t>139219;INF173K01NC4;INF173K01NE0;Principal Arbitrage Fund - Direct Plan- Monthly Dividend;10.5170;10.5170;10.5170;09-Aug-2017</t>
  </si>
  <si>
    <t>139224;INF173K01NB6;-;Principal Arbitrage Fund - Regular Plan - Growth;10.7322;10.7322;10.7322;09-Aug-2017</t>
  </si>
  <si>
    <t>139222;INF173K01MY0;INF173K01NA8;Principal Arbitrage Fund - Regular Plan - Monthly Dividend;10.4234;10.4234;10.4234;09-Aug-2017</t>
  </si>
  <si>
    <t>119438;INF173K01EV3;-;Principal Dividend Yield Fund - Direct Plan - Growth Option;48.13;47.65;48.13;09-Aug-2017</t>
  </si>
  <si>
    <t>119437;INF173K01ES9;INF173K01ET7;Principal Dividend Yield Fund- Direct Plan - Half Yearly Dividend Option;27.27;27.00;27.27;09-Aug-2017</t>
  </si>
  <si>
    <t>102808;INF173K01AD9;INF173K01AE7;Principal Dividend Yield Fund- Half Yearly Dividend Plan;23.33;23.10;23.33;09-Aug-2017</t>
  </si>
  <si>
    <t>102807;INF173K01AC1;-;Principal Dividend Yield Fund-Growth Plan;47.07;46.60;47.07;09-Aug-2017</t>
  </si>
  <si>
    <t>119441;INF173K01EG4;-;Principal Emerging Bluechip Fund - Direct Plan - Growth Option;102.31;101.29;102.31;09-Aug-2017</t>
  </si>
  <si>
    <t>119440;INF173K01EI0;INF173K01EH2;Principal Emerging Bluechip Fund - Direct Plan - Half Yearly Dividend Option;77.89;77.11;77.89;09-Aug-2017</t>
  </si>
  <si>
    <t>111381;INF173K01155;-;Principal Emerging Bluechip Fund - Growth Option;98.48;97.50;98.48;09-Aug-2017</t>
  </si>
  <si>
    <t>111382;INF173K01163;INF173K01171;Principal Emerging Bluechip Fund - Half Yearly Dividend Option;43.30;42.87;43.30;09-Aug-2017</t>
  </si>
  <si>
    <t>119470;INF173K01HC6;INF173K01HD4;Principal Equity Savings Fund - Direct Plan - Dividend Option - Half Yearly;12.5052;12.5052;12.5052;09-Aug-2017</t>
  </si>
  <si>
    <t>119472;INF173K01GZ9;-;Principal Equity Savings Fund - Direct Plan - Growth Option;34.6000;34.6000;34.6000;09-Aug-2017</t>
  </si>
  <si>
    <t>101498;INF173K01213;-;Principal Equity Savings Fund - Growth Option;33.4405;33.4405;33.4405;09-Aug-2017</t>
  </si>
  <si>
    <t>101499;INF173K01247;INF173K01254;Principal Equity Savings Fund - Half Yearly Dividend;12.2613;12.2613;12.2613;09-Aug-2017</t>
  </si>
  <si>
    <t>101500;INF173K01262;INF173K01270;Principal Equity Savings Fund -Quaterly Dividend;12.6272;12.6272;12.6272;09-Aug-2017</t>
  </si>
  <si>
    <t>119471;INF173K01HF9;INF173K01HG7;Principal Equity Savings Fund- Direct Plan - Dividend Option - Quaterly;14.0694;14.0694;14.0694;09-Aug-2017</t>
  </si>
  <si>
    <t>119451;INF173K01FN7;INF173K01FO5;Principal Growth Fund - Direct Plan -Half Yearly Dividend Option;41.97;41.55;41.97;09-Aug-2017</t>
  </si>
  <si>
    <t>100966;INF173K01957;INF173K01965;Principal Growth Fund- Half Yearly Dividend Option;36.83;36.46;36.83;09-Aug-2017</t>
  </si>
  <si>
    <t>119452;INF173K01FQ0;-;Principal Growth Fund-Direct Plan - Growth Option;135.08;133.73;135.08;09-Aug-2017</t>
  </si>
  <si>
    <t>100967;INF173K01940;-;Principal Growth Fund-Growth Option;131.15;129.84;131.15;09-Aug-2017</t>
  </si>
  <si>
    <t>119488;INF173K01EZ4;-;Principal Index Fund- Nifty - Direct Plan - Growth Option;70.2196;69.5174;70.2196;09-Aug-2017</t>
  </si>
  <si>
    <t>119487;INF173K01EW1;INF173K01EX9;Principal Index Fund- Nifty- Direct Plan - Dividend Option;41.2675;40.8548;41.2675;09-Aug-2017</t>
  </si>
  <si>
    <t>100152;INF173K01AH0;INF173K01AI8;Principal Index Fund-Dividend;40.3746;39.9709;40.3746;09-Aug-2017</t>
  </si>
  <si>
    <t>100153;INF173K01AG2;-;Principal Index Fund-Growth;68.6970;68.0100;68.6970;09-Aug-2017</t>
  </si>
  <si>
    <t>119464;INF173K01EK6;-;Principal Large Cap Fund- Direct Plan - Growth Option;60.03;59.43;60.03;09-Aug-2017</t>
  </si>
  <si>
    <t>119465;INF173K01EM2;INF173K01EL4;Principal Large Cap Fund- Direct Plan - Half Yearly Dividend Option;27.11;26.84;27.11;09-Aug-2017</t>
  </si>
  <si>
    <t>103335;INF173K01189;-;Principal Large Cap Fund-Growth Option;58.29;57.71;58.29;09-Aug-2017</t>
  </si>
  <si>
    <t>103334;INF173K01197;INF173K01205;Principal Large Cap Fund-Half Yearly Dividend Option;26.81;26.54;26.81;09-Aug-2017</t>
  </si>
  <si>
    <t>119482;INF173K01FI7;-;Principal Smart Equity Fund - Direct Plan - Growth Option;20.15;19.95;20.15;09-Aug-2017</t>
  </si>
  <si>
    <t>119483;INF173K01FF3;INF173K01FG1;Principal Smart Equity Fund - Direct Plan - Monthly Dividend Option;17.28;17.11;17.28;09-Aug-2017</t>
  </si>
  <si>
    <t>114301;INF173K01585;-;Principal Smart Equity Fund - Growth Option;19.31;19.12;19.31;09-Aug-2017</t>
  </si>
  <si>
    <t>114302;INF173K01551;INF173K01569;Principal Smart Equity Fund - Monthly Dividend Option;15.87;15.71;15.87;09-Aug-2017</t>
  </si>
  <si>
    <t>103491;INF082J01044;INF082J01051;Quantum Long Term Equity Fund - Direct Plan Dividend Option;51.85;49.78;51.85;08-Aug-2017</t>
  </si>
  <si>
    <t>103490;INF082J01036;-;Quantum Long Term Equity Fund - Direct Plan Growth Option;51.42;49.36;51.42;08-Aug-2017</t>
  </si>
  <si>
    <t>141069;INF082J01259;INF082J01267;Quantum Long Term Equity Fund - Regular Plan Dividend Option;51.72;49.65;51.72;08-Aug-2017</t>
  </si>
  <si>
    <t>141068;INF082J01242;-;Quantum Long Term Equity Fund - Regular Plan Growth Option;51.39;49.33;51.39;08-Aug-2017</t>
  </si>
  <si>
    <t>118587;INF204K01YA8;INF204K01YB6;Reliance Arbitrage Advantage Fund - Direct Plan Dividend Plan;12.5740;12.5426;12.5740;08-Aug-2017</t>
  </si>
  <si>
    <t>118585;INF204K01XZ7;-;Reliance Arbitrage Advantage Fund - Direct Plan Growth Plan - Growth Option;17.5114;17.4676;17.5114;08-Aug-2017</t>
  </si>
  <si>
    <t>113346;INF204K01IZ8;INF204K01JA9;Reliance Arbitrage Advantage Fund - Dividend Plan;12.0708;12.0406;12.0708;08-Aug-2017</t>
  </si>
  <si>
    <t>113345;INF204K01IY1;-;Reliance Arbitrage Advantage Fund - Growth Plan - Growth Option;17.1213;17.0785;17.1213;08-Aug-2017</t>
  </si>
  <si>
    <t>128821;INF204KA1MV7;INF204KA1MW5;Reliance Arbitrage Advantage Fund- Direct Plan- Monthly dividend Plan;10.8328;10.8057;10.8328;08-Aug-2017</t>
  </si>
  <si>
    <t>128820;INF204KA1MT1;INF204KA1MU9;Reliance Arbitrage Advantage Fund-Monthly dividend Plan;10.6067;10.5802;10.6067;08-Aug-2017</t>
  </si>
  <si>
    <t>118591;INF204K01XM5;INF204K01XN3;Reliance Banking Fund - Direct Plan Dividend Plan;70.4019;69.6979;70.4019;08-Aug-2017</t>
  </si>
  <si>
    <t>118588;INF204K01D22;-;Reliance Banking Fund - Direct Plan Growth Plan - Bonus Option;270.3414;267.6380;270.3414;08-Aug-2017</t>
  </si>
  <si>
    <t>118589;INF204K01XO1;-;Reliance Banking Fund - Direct Plan Growth Plan - Growth Option;270.3414;267.6380;270.3414;08-Aug-2017</t>
  </si>
  <si>
    <t>101864;INF204K01893;INF204K01901;Reliance Banking Fund-Dividend Plan-Dividend Option;58.2516;57.6691;58.2516;08-Aug-2017</t>
  </si>
  <si>
    <t>101863;INF204K01919;-;Reliance Banking Fund-Growth Plan-Bonus Option;263.0062;260.3761;263.0062;08-Aug-2017</t>
  </si>
  <si>
    <t>101862;INF204K01927;-;Reliance Banking Fund-Growth Plan-Growth Option;263.0062;260.3761;263.0062;08-Aug-2017</t>
  </si>
  <si>
    <t>118760;INF204K01I76;INF204K01I84;Reliance Diversified Power Sector Fund - Direct Plan Dividend Plan;37.5402;37.1648;37.5402;08-Aug-2017</t>
  </si>
  <si>
    <t>118762;INF204K01I68;-;Reliance Diversified Power Sector Fund - Direct Plan Growth Plan - Bonus Option;107.9170;106.8378;107.9170;08-Aug-2017</t>
  </si>
  <si>
    <t>118763;INF204K01I92;-;Reliance Diversified Power Sector Fund - Direct Plan Growth Plan - Growth Option;107.9170;106.8378;107.9170;08-Aug-2017</t>
  </si>
  <si>
    <t>101264;INF204K01AB6;INF204K01AC4;Reliance Diversified Power Sector Fund-Dividend Plan;36.1322;35.7709;36.1322;08-Aug-2017</t>
  </si>
  <si>
    <t>101262;INF204K01AE0;-;Reliance Diversified Power Sector Fund-Growth Plan -Growth Option;105.0050;103.9550;105.0050;08-Aug-2017</t>
  </si>
  <si>
    <t>101263;INF204K01AD2;-;Reliance Diversified Power Sector Fund-Growth Plan-Bonus Option;105.0050;103.9550;105.0050;08-Aug-2017</t>
  </si>
  <si>
    <t>101163;INF204K01455;INF204K01463;Reliance Equity Opportunities  Fund-Dividend Plan;31.7653;31.4476;31.7653;08-Aug-2017</t>
  </si>
  <si>
    <t>101162;INF204K01471;-;Reliance Equity Opportunities  Fund-Growth Plan-Bonus Option;86.1724;85.3107;86.1724;08-Aug-2017</t>
  </si>
  <si>
    <t>101161;INF204K01489;-;Reliance Equity Opportunities  Fund-Growth Plan-Growth Option;86.1724;85.3107;86.1724;08-Aug-2017</t>
  </si>
  <si>
    <t>118652;INF204K01XD4;INF204K01XE2;Reliance Equity Opportunities Fund - Direct Plan Dividend Plan;38.6173;38.2311;38.6173;08-Aug-2017</t>
  </si>
  <si>
    <t>118651;INF204K01D55;-;Reliance Equity Opportunities Fund - Direct Plan Growth Plan - Bonus Option;89.2434;88.3510;89.2434;08-Aug-2017</t>
  </si>
  <si>
    <t>118650;INF204K01XF9;-;Reliance Equity Opportunities Fund - Direct Plan Growth Plan - Growth Option;89.2434;88.3510;89.2434;08-Aug-2017</t>
  </si>
  <si>
    <t>134595;INF204KA1W85;-;Reliance Equity Savings Fund- Direct Plan- Growth Plan- Bonus Option;12.5068;12.3817;12.5068;08-Aug-2017</t>
  </si>
  <si>
    <t>134594;INF204KA1W77;-;Reliance Equity Savings Fund- Direct Plan- Growth Plan-Growth Option;12.5068;12.3817;12.5068;08-Aug-2017</t>
  </si>
  <si>
    <t>134601;INF204KA1X19;INF204KA1X27;Reliance Equity Savings Fund- Direct Plan- Quarterly Dividend Plan;11.8990;11.7800;11.8990;08-Aug-2017</t>
  </si>
  <si>
    <t>134597;INF204KA1W93;INF204KA1X01;Reliance Equity Savings Fund- Direct Plan-Dividend Plan;12.5068;12.3817;12.5068;08-Aug-2017</t>
  </si>
  <si>
    <t>134599;INF204KA1X35;INF204KA1X43;Reliance Equity Savings Fund- Direct Plan-Monthly Dividend Plan;11.8610;11.7424;11.8610;08-Aug-2017</t>
  </si>
  <si>
    <t>134596;INF204KA1W10;INF204KA1W28;Reliance Equity Savings Fund- Dividend Plan;12.2047;12.0827;12.2047;08-Aug-2017</t>
  </si>
  <si>
    <t>134602;INF204KA1W02;-;Reliance Equity Savings Fund- Growth Plan- Bonus Option;12.2047;12.0827;12.2047;08-Aug-2017</t>
  </si>
  <si>
    <t>134593;INF204KA1V94;-;Reliance Equity Savings Fund- Growth Plan- Growth Option;12.2047;12.0827;12.2047;08-Aug-2017</t>
  </si>
  <si>
    <t>134598;INF204KA1W51;INF204KA1W69;Reliance Equity Savings Fund- Monthly Dividend Plan;11.5566;11.4410;11.5566;08-Aug-2017</t>
  </si>
  <si>
    <t>134600;INF204KA1W44;INF204KA1W36;Reliance Equity Savings Fund- Quarterly Dividend Plan;11.6011;11.4851;11.6011;08-Aug-2017</t>
  </si>
  <si>
    <t>118640;INF204K01XJ1;INF204K01XK9;Reliance Focused Large Cap Fund - Direct Plan Dividend Plan;20.3894;20.1855;20.3894;08-Aug-2017</t>
  </si>
  <si>
    <t>118641;INF204K01D48;-;Reliance Focused Large Cap Fund - Direct Plan Growth Plan - Bonus Option;30.1716;29.8699;30.1716;08-Aug-2017</t>
  </si>
  <si>
    <t>118643;INF204K01XL7;-;Reliance Focused Large Cap Fund - Direct Plan Growth Plan - Growth Option;30.1716;29.8699;30.1716;08-Aug-2017</t>
  </si>
  <si>
    <t>103749;INF204K01653;INF204K01661;Reliance Focused Large Cap Fund-Dividend Plan;19.8523;19.6538;19.8523;08-Aug-2017</t>
  </si>
  <si>
    <t>103748;INF204K01679;-;Reliance Focused Large Cap Fund-Growth Plan-Bonus Option;29.2361;28.9437;29.2361;08-Aug-2017</t>
  </si>
  <si>
    <t>103747;INF204K01687;-;Reliance Focused Large Cap Fund-Growth Plan-Growth Option;29.2361;28.9437;29.2361;08-Aug-2017</t>
  </si>
  <si>
    <t>118666;INF204K01E39;INF204K01E47;Reliance Growth Fund - Direct Plan Dividend Plan;86.0498;85.1893;86.0498;08-Aug-2017</t>
  </si>
  <si>
    <t>118665;INF204K01E21;-;Reliance Growth Fund - Direct Plan Growth Plan - Bonus Option;182.9447;181.1153;182.9447;08-Aug-2017</t>
  </si>
  <si>
    <t>118668;INF204K01E54;-;Reliance Growth Fund - Direct Plan Growth Plan - Growth Option;1101.2237;1090.2115;1101.2237;08-Aug-2017</t>
  </si>
  <si>
    <t>106260;INF204K01257;INF204K01265;Reliance Growth Fund Institutional Plan Dividend Plan;638.4947;632.1098;638.4947;08-Aug-2017</t>
  </si>
  <si>
    <t>100375;INF204K01299;INF204K01307;Reliance Growth Fund-Dividend Plan-(D);70.6573;69.9507;70.6573;08-Aug-2017</t>
  </si>
  <si>
    <t>100376;INF204K01315;-;Reliance Growth Fund-Growth Plan-Bonus Option;177.5564;175.7808;177.5564;08-Aug-2017</t>
  </si>
  <si>
    <t>100377;INF204K01323;-;Reliance Growth Fund-Growth Plan-Growth Option;1066.5229;1055.8577;1066.5229;08-Aug-2017</t>
  </si>
  <si>
    <t>118742;INF204K01H02;-;Reliance Index Fund - Nifty Plan - Direct Plan Growth Plan - Bonus Option;16.9972;16.9547;16.9972;08-Aug-2017</t>
  </si>
  <si>
    <t>118741;INF204K01H36;-;Reliance Index Fund - Nifty Plan - Direct Plan Growth Plan - Growth Option;16.9972;16.9547;16.9972;08-Aug-2017</t>
  </si>
  <si>
    <t>118745;INF204K01H44;INF204K01H51;Reliance Index Fund - Nifty Plan - Direct Plan Half Yearly Dividend Plan;16.9972;16.9547;16.9972;08-Aug-2017</t>
  </si>
  <si>
    <t>118740;INF204K01H69;INF204K01H77;Reliance Index Fund - Nifty Plan - Direct Plan Quarterly Dividend Plan;16.9972;16.9547;16.9972;08-Aug-2017</t>
  </si>
  <si>
    <t>118743;INF204K01H10;INF204K01H28;Reliance Index Fund - Nifty Plan - Direct Plan Yearly Dividend Plan;16.9972;16.9547;16.9972;08-Aug-2017</t>
  </si>
  <si>
    <t>113297;INF204K01IF0;-;Reliance Index Fund - Nifty Plan - Growth Plan - Bonus Option;16.6494;16.6078;16.6494;08-Aug-2017</t>
  </si>
  <si>
    <t>113296;INF204K01IE3;-;Reliance Index Fund - Nifty Plan - Growth Plan - Growth Option;16.6494;16.6078;16.6494;08-Aug-2017</t>
  </si>
  <si>
    <t>113298;INF204K01IG8;INF204K01IJ2;Reliance Index Fund - Nifty Plan - Quarterly Dividend Plan;16.6494;16.6078;16.6494;08-Aug-2017</t>
  </si>
  <si>
    <t>113300;INF204K01II4;INF204K01IL8;Reliance Index Fund - Nifty Plan- Annual Dividend Plan;16.6494;16.6078;16.6494;08-Aug-2017</t>
  </si>
  <si>
    <t>113299;INF204K01IH6;INF204K01IK0;Reliance Index Fund - Nifty Plan- Half Yearly Dividend Plan;16.6494;16.6078;16.6494;08-Aug-2017</t>
  </si>
  <si>
    <t>113295;INF204K01IQ7;INF204K01IT1;Reliance Index Fund - Sensex Plan - Annual Dividend Plan;15.7260;15.6867;15.7260;08-Aug-2017</t>
  </si>
  <si>
    <t>118786;INF204K01K64;INF204K01K72;Reliance Index Fund - Sensex Plan - Direct Plan - Annual Dividend Plan;16.0291;15.9890;16.0291;08-Aug-2017</t>
  </si>
  <si>
    <t>118788;INF204K01K98;INF204K01L06;Reliance Index Fund - Sensex Plan - Direct Plan - Half Yearly Dividend Plan;16.0291;15.9890;16.0291;08-Aug-2017</t>
  </si>
  <si>
    <t>118790;INF204K01L14;INF204K01L22;Reliance Index Fund - Sensex Plan - Direct Plan - Quarterly Dividend Plan;16.0291;15.9890;16.0291;08-Aug-2017</t>
  </si>
  <si>
    <t>118785;INF204K01K56;-;Reliance Index Fund - Sensex Plan - Direct Plan Growth Plan - Bonus Option;16.0291;15.9890;16.0291;08-Aug-2017</t>
  </si>
  <si>
    <t>118791;INF204K01K80;-;Reliance Index Fund - Sensex Plan - Direct Plan Growth Plan - Growth Option;16.0291;15.9890;16.0291;08-Aug-2017</t>
  </si>
  <si>
    <t>113270;INF204K01IN4;-;Reliance Index Fund - Sensex Plan - Growth Plan - Bonus Option;15.7260;15.6867;15.7260;08-Aug-2017</t>
  </si>
  <si>
    <t>113269;INF204K01IM6;-;Reliance Index Fund - Sensex Plan - Growth Plan - Growth Option;15.7260;15.6867;15.7260;08-Aug-2017</t>
  </si>
  <si>
    <t>113294;INF204K01IP9;INF204K01IS3;Reliance Index Fund - Sensex Plan - Half Yearly Dividend Plan;15.7260;15.6867;15.7260;08-Aug-2017</t>
  </si>
  <si>
    <t>113271;INF204K01IO2;INF204K01IR5;Reliance Index Fund - Sensex Plan - Quarterly Dividend Plan;15.7260;15.6867;15.7260;08-Aug-2017</t>
  </si>
  <si>
    <t>130864;INF204KA1SM3;-;Reliance Japan Equity Fund- Direct Plan- Dividend Plan;11.2853;11.1724;11.2853;08-Aug-2017</t>
  </si>
  <si>
    <t>130861;INF204KA1SK7;-;Reliance Japan Equity Fund- Direct Plan- Growth Plan- Bonus Option;11.2853;11.1724;11.2853;08-Aug-2017</t>
  </si>
  <si>
    <t>130860;INF204KA1SI1;-;Reliance Japan Equity Fund- Direct Plan- Growth Plan- Growth Option;11.2853;11.1724;11.2853;08-Aug-2017</t>
  </si>
  <si>
    <t>130859;INF204KA1SL5;-;Reliance Japan Equity Fund- Dividend Plan;11.0634;10.9528;11.0634;08-Aug-2017</t>
  </si>
  <si>
    <t>130858;INF204KA1SJ9;-;Reliance Japan Equity Fund- Growth Plan- Bonus Option;11.0634;10.9528;11.0634;08-Aug-2017</t>
  </si>
  <si>
    <t>130863;INF204KA1SH3;-;Reliance Japan Equity Fund- Growth Plan- Growth Option;11.0634;10.9528;11.0634;08-Aug-2017</t>
  </si>
  <si>
    <t>118725;INF204K01G37;INF204K01G45;Reliance Media &amp; Entertainment Fund - Direct Plan Dividend Plan;26.0726;25.8119;26.0726;08-Aug-2017</t>
  </si>
  <si>
    <t>118722;INF204K01G29;-;Reliance Media &amp; Entertainment Fund - Direct Plan Growth Plan - Bonus;63.6383;63.0019;63.6383;08-Aug-2017</t>
  </si>
  <si>
    <t>118724;INF204K01G52;-;Reliance Media &amp; Entertainment Fund - Direct Plan Growth Plan - Growth Option;63.6383;63.0019;63.6383;08-Aug-2017</t>
  </si>
  <si>
    <t>102753;INF204K01AN1;INF204K01AO9;Reliance Media &amp; Entertainment Fund-Dividend Plan;21.1911;20.9792;21.1911;08-Aug-2017</t>
  </si>
  <si>
    <t>102752;INF204K01AP6;-;Reliance Media &amp; Entertainment Fund-Growth Plan-Bonus Option;61.4796;60.8648;61.4796;08-Aug-2017</t>
  </si>
  <si>
    <t>102751;INF204K01AQ4;-;Reliance Media &amp; Entertainment Fund-Growth Plan-Growth Option;61.4796;60.8648;61.4796;08-Aug-2017</t>
  </si>
  <si>
    <t>118693;INF204K01F79;INF204K01F87;Reliance Mid &amp; Small Cap Fund - Direct Plan Dividend Plan;26.9450;26.9450;26.9450;08-Aug-2017</t>
  </si>
  <si>
    <t>118692;INF204K01F95;-;Reliance Mid &amp; Small Cap Fund - Direct Plan Growth Plan - Growth Option;46.2906;46.2906;46.2906;08-Aug-2017</t>
  </si>
  <si>
    <t>104638;INF204K01GF4;INF204K01GG2;Reliance Mid &amp; Small Cap Fund -Dividend Plan;23.0629;23.0629;23.0629;08-Aug-2017</t>
  </si>
  <si>
    <t>104637;INF204K01GE7;-;Reliance Mid &amp; Small Cap Fund -Growth Plan -Growth Option;44.6065;44.6065;44.6065;08-Aug-2017</t>
  </si>
  <si>
    <t>118738;INF204K01G78;INF204K01G86;Reliance NRI Equity Fund - Direct Plan Dividend Plan;30.1397;29.8383;30.1397;08-Aug-2017</t>
  </si>
  <si>
    <t>118736;INF204K01G94;-;Reliance NRI Equity Fund - Direct Plan Growth Plan - Growth Option;86.2019;85.3399;86.2019;08-Aug-2017</t>
  </si>
  <si>
    <t>102848;INF204K01570;INF204K01588;Reliance NRI Equity Fund-Dividend Plan;26.3837;26.1199;26.3837;08-Aug-2017</t>
  </si>
  <si>
    <t>102847;INF204K01596;-;Reliance NRI Equity Fund-Growth Plan-Bonus Option;83.9461;83.1066;83.9461;08-Aug-2017</t>
  </si>
  <si>
    <t>102846;INF204K01604;-;Reliance NRI Equity Fund-Growth Plan-Growth Option;83.9461;83.1066;83.9461;08-Aug-2017</t>
  </si>
  <si>
    <t>118756;INF204K01I35;INF204K01I43;Reliance Pharma Fund - Direct Plan Dividend Plan;62.3307;61.7074;62.3307;08-Aug-2017</t>
  </si>
  <si>
    <t>118758;INF204K01I27;-;Reliance Pharma Fund - Direct Plan Growth Plan - Bonus Option;130.9267;129.6174;130.9267;08-Aug-2017</t>
  </si>
  <si>
    <t>118759;INF204K01I50;-;Reliance Pharma Fund - Direct Plan Growth Plan - Growth Option;130.9267;129.6174;130.9267;08-Aug-2017</t>
  </si>
  <si>
    <t>102433;INF204K01935;INF204K01943;Reliance Pharma Fund-Dividend Plan;53.0309;52.5006;53.0309;08-Aug-2017</t>
  </si>
  <si>
    <t>102432;INF204K01950;-;Reliance Pharma Fund-Growth Plan-Bonus Option;126.1953;124.9333;126.1953;08-Aug-2017</t>
  </si>
  <si>
    <t>102431;INF204K01968;-;Reliance Pharma Fund-Growth Plan-Growth Option;126.1953;124.9333;126.1953;08-Aug-2017</t>
  </si>
  <si>
    <t>118767;INF204K01J18;INF204K01J26;Reliance Quant Plus Fund - Direct Plan Dividend Plan;14.2724;14.2367;14.2724;08-Aug-2017</t>
  </si>
  <si>
    <t>118770;INF204K01J00;-;Reliance Quant Plus Fund - Direct Plan Growth Plan - Bonus Option;24.8081;24.7461;24.8081;08-Aug-2017</t>
  </si>
  <si>
    <t>118769;INF204K01J34;-;Reliance Quant Plus Fund - Direct Plan Growth Plan - Growth Option;24.8081;24.7461;24.8081;08-Aug-2017</t>
  </si>
  <si>
    <t>108252;INF204K01745;INF204K01752;Reliance Quant Plus Fund -Dividend Plan;12.8819;12.8497;12.8819;08-Aug-2017</t>
  </si>
  <si>
    <t>108249;INF204K01760;-;Reliance Quant Plus Fund -Growth Plan - Growth Option;24.1610;24.1006;24.1610;08-Aug-2017</t>
  </si>
  <si>
    <t>108258;INF204K01737;-;Reliance Quant Plus Fund -Growth Plan -Bonus Option;24.1610;24.1006;24.1610;08-Aug-2017</t>
  </si>
  <si>
    <t>118782;INF204K01K23;INF204K01K31;Reliance Regular Savings Fund - Equity Option - Direct Plan Dividend Plan;31.1114;30.8003;31.1114;08-Aug-2017</t>
  </si>
  <si>
    <t>118784;INF204K01K49;-;Reliance Regular Savings Fund - Equity Option - Direct Plan Growth Plan;69.4095;68.7154;69.4095;08-Aug-2017</t>
  </si>
  <si>
    <t>103086;INF204K01GC1;INF204K01GD9;Reliance Regular Savings Fund-EQUITY OPTION-Dividend Plan;24.5677;24.3220;24.5677;08-Aug-2017</t>
  </si>
  <si>
    <t>103085;INF204K01GB3;-;Reliance Regular Savings Fund-EQUITY OPTION-Growth Plan;66.9965;66.3265;66.9965;08-Aug-2017</t>
  </si>
  <si>
    <t>133568;INF204KA1B72;-;Reliance Retirement Fund- Wealth Creation Scheme- Direct Plan- Growth Plan - Growth Option;13.2933;13.1604;13.2933;08-Aug-2017</t>
  </si>
  <si>
    <t>133566;INF204KA1C14;-;Reliance Retirement Fund- Wealth Creation Scheme- Direct Plan-Dividend Payout Option;13.2933;13.1604;13.2933;08-Aug-2017</t>
  </si>
  <si>
    <t>133630;INF204KA1B98;-;Reliance Retirement Fund- Wealth Creation Scheme- Direct Plan-Growth Plan- Bonus Option;13.2933;13.1604;13.2933;08-Aug-2017</t>
  </si>
  <si>
    <t>133567;INF204KA1C06;-;Reliance Retirement Fund- Wealth Creation Scheme- Dividend Payout Option;12.7607;12.6331;12.7607;08-Aug-2017</t>
  </si>
  <si>
    <t>133565;INF204KA1B64;-;Reliance Retirement Fund- Wealth Creation Scheme- Growth Plan - Growth Option;12.7607;12.6331;12.7607;08-Aug-2017</t>
  </si>
  <si>
    <t>133631;INF204KA1B80;-;Reliance Retirement Fund- Wealth Creation Scheme- Growth Plan- Bonus Option;12.7607;12.6331;12.7607;08-Aug-2017</t>
  </si>
  <si>
    <t>118775;INF204K01J91;INF204K01K07;Reliance Small Cap Fund - Direct Plan Dividend Plan;31.4384;31.1240;31.4384;08-Aug-2017</t>
  </si>
  <si>
    <t>118777;INF204K01J83;-;Reliance Small Cap Fund - Direct Plan Growth Plan - Bonus Option;40.1638;39.7622;40.1638;08-Aug-2017</t>
  </si>
  <si>
    <t>118778;INF204K01K15;-;Reliance Small Cap Fund - Direct Plan Growth Plan - Growth Option;40.1638;39.7622;40.1638;08-Aug-2017</t>
  </si>
  <si>
    <t>113179;INF204K01IA1;INF204K01IB9;Reliance Small Cap Fund - Dividend Plan;30.0229;29.7227;30.0229;08-Aug-2017</t>
  </si>
  <si>
    <t>113178;INF204K01HZ0;-;Reliance Small Cap Fund - Growth Plan - Bonus Option;38.5628;38.1772;38.5628;08-Aug-2017</t>
  </si>
  <si>
    <t>113177;INF204K01HY3;-;Reliance Small Cap Fund - Growth Plan - Growth Option;38.5628;38.1772;38.5628;08-Aug-2017</t>
  </si>
  <si>
    <t>118634;INF204K01XG7;INF204K01XH5;Reliance Top 200 Fund - Direct Plan Dividend Plan;20.5243;20.3191;20.5243;08-Aug-2017</t>
  </si>
  <si>
    <t>118633;INF204K01D30;-;Reliance Top 200 Fund - Direct Plan Growth Plan - Bonus Option;31.6179;31.3017;31.6179;08-Aug-2017</t>
  </si>
  <si>
    <t>118632;INF204K01XI3;-;Reliance Top 200 Fund - Direct Plan Growth Plan - Growth Option;31.6179;31.3017;31.6179;08-Aug-2017</t>
  </si>
  <si>
    <t>106236;INF204K01539;INF204K01547;Reliance Top 200 Fund- Dividend Plan;16.6048;16.4388;16.6048;08-Aug-2017</t>
  </si>
  <si>
    <t>106235;INF204K01562;-;Reliance Top 200 Fund- Growth Plan -Growth Option;30.4223;30.1181;30.4223;08-Aug-2017</t>
  </si>
  <si>
    <t>106240;INF204K01554;-;Reliance Top 200 Fund- Growth Plan Bonus Option;30.4223;30.1181;30.4223;08-Aug-2017</t>
  </si>
  <si>
    <t>106238;INF204K01513;-;Reliance Top 200 Fund-Institutional Plan Growth Plan Bonus Option;31.3720;31.0583;31.3720;08-Aug-2017</t>
  </si>
  <si>
    <t>134925;INF204KA16G3;INF204KA17G1;Reliance US Equity Opportunites Fund- Direct Plan- Dividend  Plan;11.6819;11.5651;11.6819;08-Aug-2017</t>
  </si>
  <si>
    <t>134923;INF204KA15G5;-;Reliance US Equity Opportunites Fund- Direct Plan- Growth Plan- Growth Option;11.6819;11.5651;11.6819;08-Aug-2017</t>
  </si>
  <si>
    <t>134924;INF204KA13G0;INF204KA14G8;Reliance US Equity Opportunites Fund- Dividend  Plan;11.4626;11.3480;11.4626;08-Aug-2017</t>
  </si>
  <si>
    <t>134922;INF204KA12G2;-;Reliance US Equity Opportunites Fund- Growth Plan- Growth Option;11.4626;11.3480;11.4626;08-Aug-2017</t>
  </si>
  <si>
    <t>118676;INF204K01F04;INF204K01F12;Reliance Vision Fund - Direct Plan Dividend Plan;49.5404;49.0450;49.5404;08-Aug-2017</t>
  </si>
  <si>
    <t>118675;INF204K01E96;-;Reliance Vision Fund - Direct Plan Growth Plan - Bonus Option;97.2445;96.2721;97.2445;08-Aug-2017</t>
  </si>
  <si>
    <t>118678;INF204K01F20;-;Reliance Vision Fund - Direct Plan Growth Plan - Growth Option;573.5734;567.8377;573.5734;08-Aug-2017</t>
  </si>
  <si>
    <t>106255;INF204K01331;INF204K01349;Reliance Vision Fund Institutional Dividend Plan;307.4361;304.3617;307.4361;08-Aug-2017</t>
  </si>
  <si>
    <t>100378;INF204K01372;INF204K01380;Reliance Vision Fund-DIVIDEND PLAN-D;47.6799;47.2031;47.6799;08-Aug-2017</t>
  </si>
  <si>
    <t>100379;INF204K01398;-;Reliance Vision Fund-GROWTH PLAN-Bonus Option;93.8100;92.8719;93.8100;08-Aug-2017</t>
  </si>
  <si>
    <t>100380;INF204K01406;-;Reliance Vision Fund-GROWTH PLAN-Growth Option;556.9969;551.4269;556.9969;08-Aug-2017</t>
  </si>
  <si>
    <t>120373;INF515L01AJ6;-;SAHARA BANKING &amp; FINANCIAL SERVICES FUND- GROWTH - Direct;62.3589;61.7353;62.3589;09-Aug-2017</t>
  </si>
  <si>
    <t>109493;INF515L01494;-;SAHARA BANKING &amp; FINANCIAL SERVICES FUND- GROWTH OPTION;60.0752;59.4744;60.0752;09-Aug-2017</t>
  </si>
  <si>
    <t>120374;INF515L01AH0;INF515L01AI8;SAHARA BANKING &amp; FINANCIAL SERVICES FUND-DIVIDEND - Direct;21.5578;21.3422;21.5578;09-Aug-2017</t>
  </si>
  <si>
    <t>109494;INF515L01478;INF515L01486;SAHARA BANKING &amp; FINANCIAL SERVICES FUND-DIVIDEND OPTION;21.2377;21.0253;21.2377;09-Aug-2017</t>
  </si>
  <si>
    <t>101529;INF515L01155;INF515L01163;Sahara Growth Fund-Dividend;41.0438;40.6334;41.0438;09-Aug-2017</t>
  </si>
  <si>
    <t>120288;INF515L01759;INF515L01767;Sahara Growth Fund-Dividend- Direct;41.6462;41.2297;41.6462;09-Aug-2017</t>
  </si>
  <si>
    <t>101528;INF515L01171;-;Sahara Growth Fund-Growth;141.3458;139.9323;141.3458;09-Aug-2017</t>
  </si>
  <si>
    <t>120289;INF515L01775;-;Sahara Growth Fund-Growth- Direct;152.6041;151.0781;152.6041;09-Aug-2017</t>
  </si>
  <si>
    <t>120352;INF515L01924;INF515L01932;Sahara Infrastructure Fund ---FIXED PRICING -Direct-Dividend;19.5611;19.3655;19.5611;09-Aug-2017</t>
  </si>
  <si>
    <t>120353;INF515L01940;-;Sahara Infrastructure Fund ---FIXED PRICING OPTION-Direct-Growth;27.6234;27.3472;27.6234;09-Aug-2017</t>
  </si>
  <si>
    <t>103730;INF515L01320;INF515L01338;Sahara Infrastructure Fund ---FIXED PRICING OPTION-Dividend Option;19.3104;19.1173;19.3104;09-Aug-2017</t>
  </si>
  <si>
    <t>103731;INF515L01346;-;Sahara Infrastructure Fund ---FIXED PRICING OPTION-Growth Option;26.4439;26.1795;26.4439;09-Aug-2017</t>
  </si>
  <si>
    <t>120354;INF515L01957;INF515L01965;Sahara Infrastructure Fund ---VARIABLE PRICING OPTION-Direct-Dividend;22.2046;21.9826;22.2046;09-Aug-2017</t>
  </si>
  <si>
    <t>120355;INF515L01973;-;Sahara Infrastructure Fund ---VARIABLE PRICING OPTION-Direct-Growth;30.3280;30.0247;30.3280;09-Aug-2017</t>
  </si>
  <si>
    <t>103732;INF515L01353;INF515L01361;Sahara Infrastructure Fund ---VARIABLE PRICING OPTION-Dividend Option;21.9748;21.7551;21.9748;09-Aug-2017</t>
  </si>
  <si>
    <t>103733;INF515L01379;-;Sahara Infrastructure Fund ---VARIABLE PRICING OPTION-Growth Option;29.8719;29.5732;29.8719;09-Aug-2017</t>
  </si>
  <si>
    <t>100798;INF515L01247;-;Sahara Midcap Fund-Auto Payout;78.9381;78.1487;78.9381;09-Aug-2017</t>
  </si>
  <si>
    <t>120295;INF515L01841;-;Sahara Midcap Fund-Auto Payout- Direct;82.1540;81.3325;82.1540;09-Aug-2017</t>
  </si>
  <si>
    <t>100799;INF515L01254;-;Sahara Midcap Fund-Bonus;78.9381;78.1487;78.9381;09-Aug-2017</t>
  </si>
  <si>
    <t>120296;INF515L01858;-;Sahara Midcap Fund-Bonus- Direct;82.1540;81.3325;82.1540;09-Aug-2017</t>
  </si>
  <si>
    <t>120298;INF515L01817;INF515L01825;Sahara Midcap Fund-Dividend -Direct;35.1966;34.8446;35.1966;09-Aug-2017</t>
  </si>
  <si>
    <t>100797;INF515L01213;INF515L01221;Sahara Midcap Fund-Dividend Plan;34.8032;34.4552;34.8032;09-Aug-2017</t>
  </si>
  <si>
    <t>120297;INF515L01833;-;Sahara Midcap Fund-Growth Option - Direct;82.1540;81.3325;82.1540;09-Aug-2017</t>
  </si>
  <si>
    <t>100796;INF515L01239;-;Sahara Midcap Fund-Growth Plan;78.9381;78.1487;78.9381;09-Aug-2017</t>
  </si>
  <si>
    <t>108320;INF515L01445;INF515L01452;Sahara Power &amp; Natural Resources Fund - Dividend Option;18.8035;18.6155;18.8035;09-Aug-2017</t>
  </si>
  <si>
    <t>120371;INF515L01AG2;-;Sahara Power &amp; Natural resources Fund- Growth - Direct;22.9693;22.7396;22.9693;09-Aug-2017</t>
  </si>
  <si>
    <t>108321;INF515L01460;-;Sahara Power &amp; Natural resources Fund- Growth Option;22.0461;21.8256;22.0461;09-Aug-2017</t>
  </si>
  <si>
    <t>120370;INF515L01AE7;INF515L01AF4;Sahara Power &amp; Natural Resources Fund-Dividend - Direct;16.0357;15.8753;16.0357;09-Aug-2017</t>
  </si>
  <si>
    <t>106744;INF515L01387;INF515L01395;Sahara R.E.A.L Fund - Dividend Option;20.9404;20.7310;20.9404;09-Aug-2017</t>
  </si>
  <si>
    <t>120360;INF515L01981;INF515L01999;Sahara R.E.A.L Fund - Dividend Option- Direct;21.2403;21.0279;21.2403;09-Aug-2017</t>
  </si>
  <si>
    <t>106745;INF515L01403;-;Sahara R.E.A.L Fund - Growth  Fund;20.9370;20.7276;20.9370;09-Aug-2017</t>
  </si>
  <si>
    <t>120361;INF515L01AA5;-;Sahara R.E.A.L Fund - Growth  Fund- Direct;22.3465;22.1230;22.3465;09-Aug-2017</t>
  </si>
  <si>
    <t>120387;INF515L01AS7;INF515L01AT5;Sahara Star Value Fund-Dividend - Direct;19.0848;18.8940;19.0848;09-Aug-2017</t>
  </si>
  <si>
    <t>112104;INF515L01585;INF515L01593;Sahara Star Value Fund-Dividend Option;18.8433;18.6549;18.8433;09-Aug-2017</t>
  </si>
  <si>
    <t>120386;INF515L01AU3;-;Sahara Star Value Fund-Growth - Direct;26.0883;25.8274;26.0883;09-Aug-2017</t>
  </si>
  <si>
    <t>112105;INF515L01601;-;Sahara Star Value Fund-Growth Option;24.3098;24.0667;24.3098;09-Aug-2017</t>
  </si>
  <si>
    <t>120383;INF515L01AP3;INF515L01AQ1;Sahara Super 20 Fund - Dividend - Direct;16.3573;16.1937;16.3573;09-Aug-2017</t>
  </si>
  <si>
    <t>112036;INF515L01551;INF515L01569;Sahara Super 20 Fund - Dividend Option;19.7603;19.5627;19.7603;09-Aug-2017</t>
  </si>
  <si>
    <t>120382;INF515L01AR9;-;Sahara Super 20 Fund - Growth - Direct;20.7882;20.5803;20.7882;09-Aug-2017</t>
  </si>
  <si>
    <t>112037;INF515L01577;-;Sahara Super 20 Fund - Growth Option;19.7795;19.5817;19.7795;09-Aug-2017</t>
  </si>
  <si>
    <t>120341;INF515L01866;INF515L01874;Sahara Wealth Plus Fund-Fixed Pricing Option-Direct-Dividend Option;32.8873;32.5584;32.8873;09-Aug-2017</t>
  </si>
  <si>
    <t>120340;INF515L01882;-;Sahara Wealth Plus Fund-Fixed Pricing Option-Direct-Growth;46.2255;45.7632;46.2255;09-Aug-2017</t>
  </si>
  <si>
    <t>103119;INF515L01262;INF515L01270;Sahara Wealth Plus Fund-Fixed Pricing Option-Dividend Option;32.4749;32.1502;32.4749;09-Aug-2017</t>
  </si>
  <si>
    <t>103120;INF515L01288;-;Sahara Wealth Plus Fund-Fixed Pricing Option-Growth Option;45.5981;45.1421;45.5981;09-Aug-2017</t>
  </si>
  <si>
    <t>120344;INF515L01890;INF515L01908;Sahara Wealth Plus Fund-Variable Pricing Option-Direct -Dividend;37.9458;37.5663;37.9458;09-Aug-2017</t>
  </si>
  <si>
    <t>120345;INF515L01916;-;Sahara Wealth Plus Fund-Variable Pricing Option-Direct-Growth;52.6704;52.1437;52.6704;09-Aug-2017</t>
  </si>
  <si>
    <t>103121;INF515L01296;INF515L01304;Sahara Wealth Plus Fund-Variable Pricing Option-Dividend Option;37.5193;37.1441;37.5193;09-Aug-2017</t>
  </si>
  <si>
    <t>103122;INF515L01312;-;Sahara Wealth Plus Fund-Variable Pricing Option-Growth Option;51.7508;51.2333;51.7508;09-Aug-2017</t>
  </si>
  <si>
    <t>119567;INF200K01QS4;INF200K01QT2;SBI Arbitrage Opportunities Fund - Direct Plan - DIVIDEND;14.1016;14.0311;14.1016;08-Aug-2017</t>
  </si>
  <si>
    <t>104458;INF200K01131;INF200K01149;SBI Arbitrage Opportunities Fund - Regular Plan - Div;13.2853;13.2189;13.2853;08-Aug-2017</t>
  </si>
  <si>
    <t>119574;INF200K01QU0;-;SBI Arbitrage Opportunities Fund - Direct Plan - Gr;22.2968;22.1853;22.2968;08-Aug-2017</t>
  </si>
  <si>
    <t>104457;INF200K01156;-;SBI Arbitrage Opportunities Fund - Regular Plan - Gr;21.8255;21.7164;21.8255;08-Aug-2017</t>
  </si>
  <si>
    <t>133857;INF200KA1515;INF200KA1523;SBI BANKING &amp; FINANCIAL SERVICES FUND - DIRECT PLAN - DIVIDEND;15.0890;14.9381;15.0890;08-Aug-2017</t>
  </si>
  <si>
    <t>133859;INF200KA1507;-;SBI BANKING &amp; FINANCIAL SERVICES FUND - DIRECT PLAN - GROWTH;15.0904;14.9395;15.0904;08-Aug-2017</t>
  </si>
  <si>
    <t>133860;INF200KA1481;INF200KA1499;SBI BANKING &amp; FINANCIAL SERVICES FUND - REGULAR PLAN - DIVIDEND;14.8190;14.6708;14.8190;08-Aug-2017</t>
  </si>
  <si>
    <t>133858;INF200KA1473;-;SBI BANKING &amp; FINANCIAL SERVICES FUND - REGULAR PLAN - GROWTH;14.8182;14.6700;14.8182;08-Aug-2017</t>
  </si>
  <si>
    <t>119585;INF200K01QV8;INF200K01QW6;SBI BLUE CHIP FUND - DIRECT PLAN - DIVIDEND;24.8097;24.5616;24.8097;08-Aug-2017</t>
  </si>
  <si>
    <t>103616;INF200K01164;INF200K01172;SBI BLUE CHIP FUND- REGULAR PLAN - DIVIDEND;20.9042;20.6952;20.9042;08-Aug-2017</t>
  </si>
  <si>
    <t>119598;INF200K01QX4;-;SBI BLUE CHIP FUND-DIRECT PLAN -GROWTH;38.2191;37.8369;38.2191;08-Aug-2017</t>
  </si>
  <si>
    <t>103504;INF200K01180;-;SBI BLUE CHIP FUND-REGULAR PLAN GROWTH;36.7334;36.3661;36.7334;08-Aug-2017</t>
  </si>
  <si>
    <t>119724;INF200K01QY2;INF200K01QZ9;SBI CONTRA-DIRECT PLAN -DIVIDEND;26.3792;26.1154;26.3792;08-Aug-2017</t>
  </si>
  <si>
    <t>100915;INF200K01347;INF200K01354;SBI CONTRA-REGULAR PLAN -DIVIDEND;21.0700;20.8593;21.0700;08-Aug-2017</t>
  </si>
  <si>
    <t>119835;INF200K01RA0;-;SBI CONTRA - DIRECT PLAN - GROWTH;111.9064;110.7873;111.9064;08-Aug-2017</t>
  </si>
  <si>
    <t>102414;INF200K01362;-;SBI CONTRA - REGULAR PLAN -GROWTH;108.8355;107.7471;108.8355;08-Aug-2017</t>
  </si>
  <si>
    <t>134111;INF200KA1689;INF200KA1697;SBI Dynamic Asset Allocation Fund - Direct Plan - Dividend;12.2871;12.1642;12.2871;08-Aug-2017</t>
  </si>
  <si>
    <t>134110;INF200KA1671;-;SBI Dynamic Asset Allocation Fund - Direct Plan - Growth;12.2940;12.1711;12.2940;08-Aug-2017</t>
  </si>
  <si>
    <t>134108;INF200KA1655;INF200KA1663;SBI Dynamic Asset Allocation Fund - Regular Plan - Dividend;12.1840;12.0622;12.1840;08-Aug-2017</t>
  </si>
  <si>
    <t>134109;INF200KA1648;-;SBI Dynamic Asset Allocation Fund - Regular Plan - Growth;12.1840;12.0622;12.1840;08-Aug-2017</t>
  </si>
  <si>
    <t>119834;INF200K01RH5;INF200K01RI3;SBI EMERGING BUSINESSES FUND - DIRECT PLAN - DIVIDEND;32.9620;32.6324;32.9620;08-Aug-2017</t>
  </si>
  <si>
    <t>102765;INF200K01388;INF200K01396;SBI EMERGING BUSINESSES FUND - REGULAR  PLAN - DIVIDEND;23.8523;23.6138;23.8523;08-Aug-2017</t>
  </si>
  <si>
    <t>119727;INF200K01RJ1;-;SBI EMERGING BUSINESSES FUND - DIRECT PLAN -GROWTH;121.7207;120.5035;121.7207;08-Aug-2017</t>
  </si>
  <si>
    <t>102756;INF200K01370;-;SBI EMERGING BUSINESSES FUND - REGULAR PLAN -GROWTH;117.0991;115.9281;117.0991;08-Aug-2017</t>
  </si>
  <si>
    <t>134643;INF200KA1DF3;-;SBI Equity Savings Fund - Direct Plan - Growth;12.5572;12.4316;12.5572;08-Aug-2017</t>
  </si>
  <si>
    <t>134641;INF200KA1DG1;INF200KA1DH9;SBI Equity Savings Fund - Direct Plan - Monthly Dividend;12.1237;12.0025;12.1237;08-Aug-2017</t>
  </si>
  <si>
    <t>134640;INF200KA1DI7;INF200KA1DJ5;SBI Equity Savings Fund - Direct Plan - Quarterly Dividend;12.3755;12.2517;12.3755;08-Aug-2017</t>
  </si>
  <si>
    <t>134644;INF200KA1DA4;-;SBI Equity Savings Fund - Regular Plan - Growth;12.1301;12.0088;12.1301;08-Aug-2017</t>
  </si>
  <si>
    <t>134639;INF200KA1DB2;INF200KA1DC0;SBI Equity Savings Fund - Regular Plan - Monthly Dividend;11.7813;11.6635;11.7813;08-Aug-2017</t>
  </si>
  <si>
    <t>134642;INF200KA1DD8;INF200KA1DE6;SBI Equity Savings Fund - Regular Plan - Quarterly Dividend;11.9546;11.8351;11.9546;08-Aug-2017</t>
  </si>
  <si>
    <t>119730;INF200K01RK9;INF200K01RL7;SBI FMCG FUND - DIRECT PLAN - DIVIDEND;84.9623;84.5375;84.9623;08-Aug-2017</t>
  </si>
  <si>
    <t>120575;INF200K01RM5;-;SBI FMCG FUND - DIRECT PLAN - GROWTH;102.1497;101.6390;102.1497;08-Aug-2017</t>
  </si>
  <si>
    <t>120576;INF200K01VR6;-;SBI FMCG FUND - REGULAR - GROWTH;97.6615;97.1732;97.6615;08-Aug-2017</t>
  </si>
  <si>
    <t>100645;INF200K01404;INF200K01412;SBI FMCG FUND - REGULAR PLAN - DIVIDEND;69.4852;69.1378;69.4852;08-Aug-2017</t>
  </si>
  <si>
    <t>119695;INF200K01RQ6;INF200K01RR4;SBI INFRASTRUCTURE FUND - DIRECT PLAN - DIVIDEND;15.0984;14.9474;15.0984;08-Aug-2017</t>
  </si>
  <si>
    <t>106095;INF200K01CU0;INF200K01CV8;SBI INFRASTRUCTURE FUND - REGULAR PLAN - DIVIDEND (6/7/2007);14.7546;14.6071;14.7546;08-Aug-2017</t>
  </si>
  <si>
    <t>119700;INF200K01RS2;-;SBI INFRASTRUCTURE FUND - SERIES I - DIRECT PLAN - GROWTH;15.1163;14.9651;15.1163;08-Aug-2017</t>
  </si>
  <si>
    <t>106096;INF200K01CT2;-;SBI INFRASTRUCTURE FUND - SERIES I - REGULAR PLAN - GROWTH (6/7/2007);14.7532;14.6057;14.7532;08-Aug-2017</t>
  </si>
  <si>
    <t>119731;INF200K01RT0;INF200K01RU8;SBI IT FUND - DIRECT PLAN - DIVIDEND;38.7965;38.6025;38.7965;08-Aug-2017</t>
  </si>
  <si>
    <t>120578;INF200K01RV6;-;SBI IT FUND - DIRECT PLAN - GROWTH;46.5009;46.2684;46.5009;08-Aug-2017</t>
  </si>
  <si>
    <t>100643;INF200K01420;INF200K01438;SBI IT FUND - REGULAR PLAN - DIVIDEND;31.4783;31.3209;31.4783;08-Aug-2017</t>
  </si>
  <si>
    <t>120577;INF200K01VS4;-;SBI IT FUND - REGULAR PLAN - GROWTH;44.5739;44.3510;44.5739;08-Aug-2017</t>
  </si>
  <si>
    <t>119613;INF200K01RZ7;INF200K01SA8;SBI Magnum COMMA Fund - DIRECT PLAN - Dividend;25.5655;25.3098;25.5655;08-Aug-2017</t>
  </si>
  <si>
    <t>103146;INF200K01313;INF200K01321;SBI Magnum COMMA Fund - REGULAR PLAN - Dividend;24.8764;24.6276;24.8764;08-Aug-2017</t>
  </si>
  <si>
    <t>119705;INF200K01SB6;-;SBI Magnum COMMA Fund - DIRECT PLAN - Growth;37.8254;37.4471;37.8254;08-Aug-2017</t>
  </si>
  <si>
    <t>103145;INF200K01339;-;SBI Magnum COMMA Fund - REGULAR PLAN - Growth;36.8331;36.4648;36.8331;08-Aug-2017</t>
  </si>
  <si>
    <t>119708;INF200K01SC4;INF200K01SD2;SBI Magnum Equity Fund - DIRECT PLAN -Dividend;38.0521;37.6716;38.0521;08-Aug-2017</t>
  </si>
  <si>
    <t>119709;INF200K01SE0;-;SBI Magnum Equity Fund - DIRECT PLAN -GROWTH;95.0274;94.0771;95.0274;08-Aug-2017</t>
  </si>
  <si>
    <t>101295;INF200K01198;INF200K01206;SBI Magnum Equity Fund - REGULAR PLAN - Dividend;32.1503;31.8288;32.1503;08-Aug-2017</t>
  </si>
  <si>
    <t>104523;INF200K01214;-;SBI Magnum Equity Fund- REGULAR PLAN - Growth;92.0457;91.1252;92.0457;08-Aug-2017</t>
  </si>
  <si>
    <t>119710;INF200K01SL5;INF200K01SM3;SBI MAGNUM GLOBAL FUND - DIRECT PLAN - DIVIDEND;62.4727;61.8480;62.4727;08-Aug-2017</t>
  </si>
  <si>
    <t>103114;INF200K01255;INF200K01263;SBI MAGNUM GLOBAL FUND - REGULAR PLAN -DIVIDEND;51.4914;50.9765;51.4914;08-Aug-2017</t>
  </si>
  <si>
    <t>119711;INF200K01SN1;-;SBI MAGNUM GLOBAL FUND - DIRECT PLAN -GROWTH;160.0280;158.4277;160.0280;08-Aug-2017</t>
  </si>
  <si>
    <t>103034;INF200K01271;-;SBI MAGNUM GLOBAL FUND - REGULAR PLAN -GROWTH;154.1294;152.5881;154.1294;08-Aug-2017</t>
  </si>
  <si>
    <t>119715;INF200K01TN9;INF200K01TO7;SBI Magnum MIDCAP FUND - DIRECT PLAN -DIVIDEND;47.9953;47.5153;47.9953;08-Aug-2017</t>
  </si>
  <si>
    <t>102942;INF200K01578;INF200K01586;SBI Magnum MIDCAP FUND - REGULAR PLAN -DIVIDEND;33.2101;32.8780;33.2101;08-Aug-2017</t>
  </si>
  <si>
    <t>119716;INF200K01TP4;-;SBI Magnum MIDCAP FUND - DIRECT PLAN - GROWTH;80.2637;79.4611;80.2637;08-Aug-2017</t>
  </si>
  <si>
    <t>102941;INF200K01560;-;SBI Magnum MIDCAP FUND - REGULAR PLAN - GROWTH;77.0291;76.2588;77.0291;08-Aug-2017</t>
  </si>
  <si>
    <t>119717;INF200K01UE6;INF200K01UF3;SBI Magnum Multicap Fund - DIRECT PLAN -Dividend Option;27.7314;27.4541;27.7314;08-Aug-2017</t>
  </si>
  <si>
    <t>103216;INF200K01230;INF200K01248;SBI Magnum Multicap Fund - REGULAR PLAN -Dividend Option;23.9847;23.7449;23.9847;08-Aug-2017</t>
  </si>
  <si>
    <t>119718;INF200K01UG1;-;SBI Magnum Multicap Fund - DIRECT PLAN - Growth Option;46.0001;45.5401;46.0001;08-Aug-2017</t>
  </si>
  <si>
    <t>103215;INF200K01222;-;SBI Magnum Multicap Fund - REGULAR PLAN -Growth Option;44.3781;43.9343;44.3781;08-Aug-2017</t>
  </si>
  <si>
    <t>101530;INF200K01289;INF200K01297;SBI Magnum Multiplier Fund - REGULAR PLAN -Dividend;100.4731;99.4684;100.4731;08-Aug-2017</t>
  </si>
  <si>
    <t>119720;INF200K01UH9;INF200K01UI7;SBI Magnum Multiplier Fund -DIRECT PLAN -Dividend;118.1754;116.9936;118.1754;08-Aug-2017</t>
  </si>
  <si>
    <t>103024;INF200K01305;-;SBI Magnum Multiplier Fund - REGULAR PLAN -Growth;199.1433;197.1519;199.1433;08-Aug-2017</t>
  </si>
  <si>
    <t>119721;INF200K01UJ5;-;SBI Magnum Multiplier Fund -DIRECT PLAN -Growth;202.9594;200.9298;202.9594;08-Aug-2017</t>
  </si>
  <si>
    <t>119827;INF200K01TE8;-;SBI NIFTY INDEX FUND - DIRECT PLAN - GROWTH;86.6559;86.6559;86.6559;08-Aug-2017</t>
  </si>
  <si>
    <t>102272;INF200K01537;-;SBI NIFTY INDEX FUND - REGULAR PLAN - GROWTH;84.9574;84.9574;84.9574;08-Aug-2017</t>
  </si>
  <si>
    <t>119826;INF200K01TC2;INF200K01TD0;SBI NIFTY INDEX FUND - DIRECT PLAN - DIVIDEND;44.4772;44.4772;44.4772;08-Aug-2017</t>
  </si>
  <si>
    <t>102273;INF200K01545;INF200K01552;SBI NIFTY INDEX FUND- REGULAR PLAN - DIVIDEND;43.5211;43.5211;43.5211;08-Aug-2017</t>
  </si>
  <si>
    <t>119782;INF200K01UN7;INF200K01UO5;SBI PHARMA - DIRECT PLAN -DIVIDEND;108.3494;107.8077;108.3494;08-Aug-2017</t>
  </si>
  <si>
    <t>100644;INF200K01453;INF200K01461;SBI PHARMA - REGULAR PLAN - DIVIDEND;93.5925;93.1245;93.5925;08-Aug-2017</t>
  </si>
  <si>
    <t>119783;INF200K01UP2;-;SBI PHARMA - DIRECT PLAN -GROWTH;131.5705;130.9126;131.5705;08-Aug-2017</t>
  </si>
  <si>
    <t>102823;INF200K01446;-;SBI PHARMA - REGULAR PLAN -GROWTH;125.3182;124.6916;125.3182;08-Aug-2017</t>
  </si>
  <si>
    <t>119733;INF200K01UW8;INF200K01UX6;SBI PSU Fund - DIRECT PLAN - DIVIDEND;12.4070;12.2829;12.4070;08-Aug-2017</t>
  </si>
  <si>
    <t>119732;INF200K01UY4;-;SBI PSU Fund - DIRECT PLAN - GROWTH;12.4197;12.2955;12.4197;08-Aug-2017</t>
  </si>
  <si>
    <t>112923;INF200K01BD8;INF200K01BE6;SBI PSU Fund - REGULAR PLAN -Dividend;12.1530;12.0315;12.1530;08-Aug-2017</t>
  </si>
  <si>
    <t>113099;INF200K01BC0;-;SBI PSU Fund - REGULAR PLAN -Growth;12.1541;12.0326;12.1541;08-Aug-2017</t>
  </si>
  <si>
    <t>125494;INF200K01T28;-;SBI Smal &amp; Midcap - Regular Plan - Growth;45.8096;45.3515;45.8096;08-Aug-2017</t>
  </si>
  <si>
    <t>125496;INF200K01T69;INF200K01T77;SBI Small &amp; Midcap - Direct Plan - Dividend;41.8213;41.4031;41.8213;08-Aug-2017</t>
  </si>
  <si>
    <t>125497;INF200K01T51;-;SBI Small &amp; Midcap - Direct Plan - Growth;48.1400;47.6586;48.1400;08-Aug-2017</t>
  </si>
  <si>
    <t>125495;INF200K01T36;INF200K01T44;SBI Small &amp; Midcap - Regular Plan - Dividend;34.4551;34.1105;34.4551;08-Aug-2017</t>
  </si>
  <si>
    <t>125711;INF680P01042;-;Shriram Equity and Debt Opportunities Fund;15.7278;15.5705;15.7278;09-Aug-2017</t>
  </si>
  <si>
    <t>125712;INF680P01059;INF680P01067;Shriram Equity and Debt Opportunities Fund- (Direct) Dividend;12.5163;12.3911;12.5163;09-Aug-2017</t>
  </si>
  <si>
    <t>125714;INF680P01026;INF680P01034;Shriram Equity and Debt Opportunities Fund- Dividend;12.3034;12.1804;12.3034;09-Aug-2017</t>
  </si>
  <si>
    <t>125713;INF680P01018;-;Shriram Equity and Debt Opportunities Fund-Growth;15.3903;15.2364;15.3903;09-Aug-2017</t>
  </si>
  <si>
    <t>119565;INF903J01PP3;INF903J01PQ1;Sundaram Equity Multiplier - Direct Plan - Dividend Option;20.6759;20.4691;20.6759;08-Aug-2017</t>
  </si>
  <si>
    <t>119566;INF903J01PR9;-;Sundaram Equity Multiplier - Direct Plan - Growth Option;30.5709;30.2652;30.5709;08-Aug-2017</t>
  </si>
  <si>
    <t>105000;INF903J01DU9;INF903J01DV7;Sundaram Equity Multiplier Fund Dividend;20.0657;19.8650;20.0657;08-Aug-2017</t>
  </si>
  <si>
    <t>105001;INF903J01DT1;-;Sundaram Equity Multiplier Fund Growth;29.8167;29.5185;29.8167;08-Aug-2017</t>
  </si>
  <si>
    <t>119573;INF903J01NO1;INF903J01NP8;Sundaram Equity plus - Direct Plan - Dividend Option;11.9793;11.8595;11.9793;08-Aug-2017</t>
  </si>
  <si>
    <t>119572;INF903J01NQ6;-;Sundaram Equity plus - Direct Plan - Growth Option;15.3545;15.2010;15.3545;08-Aug-2017</t>
  </si>
  <si>
    <t>115242;INF903J01CL0;INF903J01CM8;Sundaram Equity Plus- Dividend Option;11.5684;11.4527;11.5684;08-Aug-2017</t>
  </si>
  <si>
    <t>115241;INF903J01CK2;-;Sundaram Equity Plus- Growth Option;14.8806;14.7318;14.8806;08-Aug-2017</t>
  </si>
  <si>
    <t>119596;INF903J01MZ9;INF903J01NA0;Sundaram Financial Services Opportunities Fund - Direct Plan - Dividend Option;21.4440;21.2296;21.4440;08-Aug-2017</t>
  </si>
  <si>
    <t>119597;INF903J01NB8;-;Sundaram Financial Services Opportunities Fund - Direct Plan - Growth Option;39.6080;39.2119;39.6080;08-Aug-2017</t>
  </si>
  <si>
    <t>109060;INF903J01637;INF903J01645;Sundaram Financial Services Opportunities Fund Inst  Dividend;21.7406;21.5232;21.7406;08-Aug-2017</t>
  </si>
  <si>
    <t>109061;INF903J01652;-;Sundaram Financial Services Opportunities Fund Inst  Growth;40.7257;40.3184;40.7257;08-Aug-2017</t>
  </si>
  <si>
    <t>109058;INF903J01603;INF903J01611;Sundaram Financial Services Opportunities Fund Reg Dividend;20.8517;20.6432;20.8517;08-Aug-2017</t>
  </si>
  <si>
    <t>109059;INF903J01629;-;Sundaram Financial Services Opportunities Fund Reg Growth;38.6878;38.3009;38.6878;08-Aug-2017</t>
  </si>
  <si>
    <t>129212;INF903J01F92;-;Sundaram Infrastructure Advantage Fund (Erstwhile Sundaram Capex Opportunities) Direct Plan Growth;33.0755;32.7447;33.0755;08-Aug-2017</t>
  </si>
  <si>
    <t>129213;INF903J01F68;-;Sundaram Infrastructure Advantage Fund (Erstwhile Sundaram Capex Opportunities) Regular Plan Growth;32.4602;32.1356;32.4602;08-Aug-2017</t>
  </si>
  <si>
    <t>129211;INF903J01G00;INF903J01G18;Sundaram Infrastructure Advantage Fund (Merger of Capex &amp; Energy Opportunities) Direct Plan Dividend;30.4846;30.1798;30.4846;08-Aug-2017</t>
  </si>
  <si>
    <t>129210;INF903J01F76;INF903J01F84;Sundaram Infrastructure Advantage Fund (Merger of Capex &amp; Energy Opportunities) Regular Plan Dividend;29.8911;29.5922;29.8911;08-Aug-2017</t>
  </si>
  <si>
    <t>103743;INF903J01546;INF903J01553;Sundaram Rural India Fund Dividend;23.0276;22.7973;23.0276;08-Aug-2017</t>
  </si>
  <si>
    <t>113373;INF903J01579;INF903J01587;Sundaram Rural India Fund Inst Dividend;36.5576;36.1920;36.5576;08-Aug-2017</t>
  </si>
  <si>
    <t>119594;INF903J01NF9;INF903J01NG7;Sundaram Select Thematic Funds Rural India Fund - Direct Plan - Dividend Option;23.6841;23.4473;23.6841;08-Aug-2017</t>
  </si>
  <si>
    <t>102142;INF903J01561;-;Sundaram Rural India Fund Growth;40.7850;40.3772;40.7850;08-Aug-2017</t>
  </si>
  <si>
    <t>119595;INF903J01NH5;-;Sundaram Select Thematic Funds Rural India Fund - Direct Plan - Growth Option;41.8291;41.4108;41.8291;08-Aug-2017</t>
  </si>
  <si>
    <t>119588;INF903J01NI3;INF903J01NJ1;Sundaram S.M.I.L.E Fund - Direct Plan - Dividend Option;24.8139;24.5658;24.8139;08-Aug-2017</t>
  </si>
  <si>
    <t>119589;INF903J01NK9;-;Sundaram S.M.I.L.E Fund - Direct Plan - Growth Option;97.5094;96.5343;97.5094;08-Aug-2017</t>
  </si>
  <si>
    <t>100794;INF903J01454;INF903J01462;Sundaram S.M.I.L.E.Fund-Dividend;24.1332;23.8919;24.1332;08-Aug-2017</t>
  </si>
  <si>
    <t>100795;INF903J01470;-;Sundaram S.M.I.L.E.Fund-Growth;95.4230;94.4688;95.4230;08-Aug-2017</t>
  </si>
  <si>
    <t>112207;INF903J01488;INF903J01496;Sundaram S.M.I.L.E.Fund-Inst Dividend;25.4897;25.2348;25.4897;08-Aug-2017</t>
  </si>
  <si>
    <t>112064;INF903J01504;-;Sundaram S.M.I.L.E.Fund-iNST Growth;99.5606;98.5650;99.5606;08-Aug-2017</t>
  </si>
  <si>
    <t>119577;INF903J01MT2;INF903J01MU0;Sundaram Select Focus - Direct Plan - Dividend Option;14.2576;14.2576;14.2576;08-Aug-2017</t>
  </si>
  <si>
    <t>119578;INF903J01MV8;-;Sundaram Select Focus - Direct Plan - Growth Option;159.5044;159.5044;159.5044;08-Aug-2017</t>
  </si>
  <si>
    <t>101536;INF903J01124;INF903J01132;Sundaram Select Focus-Dividend;13.9562;13.9562;13.9562;08-Aug-2017</t>
  </si>
  <si>
    <t>101537;INF903J01116;-;Sundaram Select Focus-Growth;156.4566;156.4566;156.4566;08-Aug-2017</t>
  </si>
  <si>
    <t>103953;INF903J01157;INF903J01165;Sundaram Select Focus-Inst Dividend;14.4674;14.4674;14.4674;08-Aug-2017</t>
  </si>
  <si>
    <t>108305;INF903J01140;-;Sundaram Select Focus-Inst Growth;163.0333;163.0333;163.0333;08-Aug-2017</t>
  </si>
  <si>
    <t>119582;INF903J01MH7;INF903J01MI5;Sundaram Select Mid Cap - Direct Plan - Dividend Option;42.3103;41.8872;42.3103;08-Aug-2017</t>
  </si>
  <si>
    <t>119581;INF903J01MJ3;-;Sundaram Select Mid Cap - Direct Plan - Growth Option;493.5268;488.5915;493.5268;08-Aug-2017</t>
  </si>
  <si>
    <t>101538;INF903J01181;INF903J01199;Sundaram Select Midcap-Dividend;41.1878;40.7759;41.1878;08-Aug-2017</t>
  </si>
  <si>
    <t>101539;INF903J01173;-;Sundaram Select Midcap-Growth;482.4140;477.5899;482.4140;08-Aug-2017</t>
  </si>
  <si>
    <t>111942;INF903J01215;INF903J01223;Sundaram Select Midcap-Institutional Dividend;37.7401;37.3627;37.7401;08-Aug-2017</t>
  </si>
  <si>
    <t>111941;INF903J01207;-;Sundaram Select Midcap-Institutional Growth;503.7455;498.7080;503.7455;08-Aug-2017</t>
  </si>
  <si>
    <t>140448;INF903JA1674;-;Sundaram Smart Nifty 100 Equal Weight Fund - Direct Plan - Dividend Payout;11.7975;11.7975;11.7975;08-Aug-2017</t>
  </si>
  <si>
    <t>140449;-;INF903JA1682;Sundaram Smart Nifty 100 Equal Weight Fund - Direct Plan - Dividend Reinvestment;11.7975;11.7975;11.7975;08-Aug-2017</t>
  </si>
  <si>
    <t>140453;INF903JA1666;-;Sundaram Smart Nifty 100 Equal Weight Fund - Direct Plan - Growth;11.7965;11.7965;11.7965;08-Aug-2017</t>
  </si>
  <si>
    <t>140451;INF903JA1641;-;Sundaram Smart Nifty 100 Equal Weight Fund - Regular Plan - Dividend Payout;11.7547;11.7547;11.7547;08-Aug-2017</t>
  </si>
  <si>
    <t>140450;-;INF903JA1658;Sundaram Smart Nifty 100 Equal Weight Fund - Regular Plan - Dividend Reinvestment;11.7547;11.7547;11.7547;08-Aug-2017</t>
  </si>
  <si>
    <t>140452;INF903JA1633;-;Sundaram Smart Nifty 100 Equal Weight Fund - Regular Plan - Growth;11.7552;11.7552;11.7552;08-Aug-2017</t>
  </si>
  <si>
    <t>135789;INF277K01Z28;-;Tata Banking And Financial Services Fund-Direct Plan-Dividend Payout;17.4226;17.4226;17.4226;09-Aug-2017</t>
  </si>
  <si>
    <t>135792;-;INF277K01Z36;Tata Banking And Financial Services Fund-Direct Plan-Dividend Reinvestment;17.4226;17.4226;17.4226;09-Aug-2017</t>
  </si>
  <si>
    <t>135793;INF277K01Z10;-;Tata Banking And Financial Services Fund-Direct Plan-Growth;17.4226;17.4226;17.4226;09-Aug-2017</t>
  </si>
  <si>
    <t>135790;INF277K01Y94;-;Tata Banking And Financial Services Fund-Regular Plan -Dividend Payout;16.9348;16.9348;16.9348;09-Aug-2017</t>
  </si>
  <si>
    <t>135791;-;INF277K01Z02;Tata Banking And Financial Services Fund-Regular Plan-Dividend Reinvestment;16.9348;16.9348;16.9348;09-Aug-2017</t>
  </si>
  <si>
    <t>135794;INF277K01Y86;-;Tata Banking And Financial Services Fund-Regular Plan-Growth;16.9348;16.9348;16.9348;09-Aug-2017</t>
  </si>
  <si>
    <t>135795;INF277K01Z85;-;Tata Digital India Fund-Direct Plan-Dividend Payout;9.8736;9.8736;9.8736;09-Aug-2017</t>
  </si>
  <si>
    <t>135798;-;INF277K01Z93;Tata Digital India Fund-Direct Plan-Dividend Reinvetsment;9.8736;9.8736;9.8736;09-Aug-2017</t>
  </si>
  <si>
    <t>135800;INF277K01Z77;-;Tata Digital India Fund-Direct Plan-Growth;9.8736;9.8736;9.8736;09-Aug-2017</t>
  </si>
  <si>
    <t>135796;INF277K01Z51;-;Tata Digital India Fund-Regular Plan-Dividend Payout;9.6028;9.6028;9.6028;09-Aug-2017</t>
  </si>
  <si>
    <t>135799;-;INF277K01Z69;Tata Digital India Fund-Regular Plan-Dividend Reinvestment;9.6028;9.6028;9.6028;09-Aug-2017</t>
  </si>
  <si>
    <t>135797;INF277K01Z44;-;Tata Digital India Fund-Regular Plan-Growth;9.6028;9.6028;9.6028;09-Aug-2017</t>
  </si>
  <si>
    <t>102858;INF277K01DD2;INF277K01337;Tata Dividend Yield Fund  Regular Plan -( Div);29.0827;28.7919;29.0827;09-Aug-2017</t>
  </si>
  <si>
    <t>102859;INF277K01345;-;Tata Dividend Yield Fund Regular Plan;72.6205;71.8943;72.6205;09-Aug-2017</t>
  </si>
  <si>
    <t>119235;INF277K01MQ5;INF277K01MR3;Tata Dividend Yield Fund-Direct Plan Dividend;30.9338;30.6245;30.9338;09-Aug-2017</t>
  </si>
  <si>
    <t>119234;INF277K01MS1;-;Tata Dividend Yield Fund-Direct Plan Growth;74.8904;74.1415;74.8904;09-Aug-2017</t>
  </si>
  <si>
    <t>119201;INF277K01MI2;INF277K01MJ0;Tata Equity Opportunities Fund -Direct Plan Dividend;41.4402;41.0258;41.4402;09-Aug-2017</t>
  </si>
  <si>
    <t>119202;INF277K01MK8;-;Tata Equity Opportunities Fund -Direct Plan Growth;194.1637;192.2221;194.1637;09-Aug-2017</t>
  </si>
  <si>
    <t>101823;INF277K01DH3;INF277K01410;Tata Equity Opportunities Fund Regular Plan - Dividend;33.2053;32.8732;33.2053;09-Aug-2017</t>
  </si>
  <si>
    <t>101824;INF277K01428;-;Tata Equity Opportunities Fund Regular Plan - Growth;184.5030;182.6580;184.5030;09-Aug-2017</t>
  </si>
  <si>
    <t>119232;INF277K01MZ6;INF277K01NA7;Tata Equity P/E Fund -Direct Plan Dividend Trigger A (5%);59.0304;58.4401;59.0304;09-Aug-2017</t>
  </si>
  <si>
    <t>119233;INF277K01NB5;INF277K01NC3;Tata Equity P/E Fund -Direct Plan Dividend Trigger B(10%);57.1388;56.5674;57.1388;09-Aug-2017</t>
  </si>
  <si>
    <t>119231;INF277K01ND1;-;Tata Equity P/E Fund -Direct Plan Growth;131.3662;130.0525;131.3662;09-Aug-2017</t>
  </si>
  <si>
    <t>101672;INF277K01451;-;Tata Equity P/E Fund Regular Plan -(Growth Option);127.5933;126.3174;127.5933;09-Aug-2017</t>
  </si>
  <si>
    <t>112218;INF277K01DI1;INF277K01436;Tata Equity P/E Fund Regular Plan (Dividend Trigger Option A - 5%);58.3172;57.7340;58.3172;09-Aug-2017</t>
  </si>
  <si>
    <t>102428;INF277K01DJ9;INF277K01444;Tata Equity P/E Fund Regular Plan (Dividend Trigger Option B - 10%);54.9061;54.3570;54.9061;09-Aug-2017</t>
  </si>
  <si>
    <t>119171;INF277K01NE9;INF277K01NF6;Tata Ethical Fund -Direct Plan Dividend;90.8383;89.9299;90.8383;09-Aug-2017</t>
  </si>
  <si>
    <t>119172;INF277K01NG4;-;Tata Ethical Fund -Direct Plan Growth;151.0874;149.5765;151.0874;09-Aug-2017</t>
  </si>
  <si>
    <t>101833;INF277K01EH1;INF277K01949;Tata Ethical Fund Regular Plan - Dividend;70.3112;69.6081;70.3112;09-Aug-2017</t>
  </si>
  <si>
    <t>100415;INF277K01956;-;Tata Ethical Fund Regular Plan  - Growth;145.4208;143.9666;145.4208;09-Aug-2017</t>
  </si>
  <si>
    <t>119288;INF277K01PJ3;-;Tata Index Fund  - Nifty-Direct Plan Nifty;62.2614;62.1057;62.2614;09-Aug-2017</t>
  </si>
  <si>
    <t>119287;INF277K01PK1;-;Tata Index Fund  - Sensex Direct Plan Sensex;79.2808;79.0826;79.2808;09-Aug-2017</t>
  </si>
  <si>
    <t>101746;INF277K01758;-;Tata Index Fund - Sensex-Regular Plan;77.5034;77.3096;77.5034;09-Aug-2017</t>
  </si>
  <si>
    <t>101659;INF277K01741;-;Tata Index Fund - Nifty-Regular  Plan;59.1488;59.0009;59.1488;09-Aug-2017</t>
  </si>
  <si>
    <t>135806;INF277K014A4;-;Tata India Consumer Fund-Direct Plan-Dividend Payout;15.0761;15.0761;15.0761;09-Aug-2017</t>
  </si>
  <si>
    <t>135801;-;INF277K015A1;Tata India Consumer Fund-Direct Plan-Dividend Reinvestment;15.0761;15.0761;15.0761;09-Aug-2017</t>
  </si>
  <si>
    <t>135805;INF277K013A6;-;Tata India Consumer Fund-Direct Plan-Growth;15.0761;15.0761;15.0761;09-Aug-2017</t>
  </si>
  <si>
    <t>135802;INF277K011A0;-;Tata India Consumer Fund-Regular Plan-Dividend Payout;14.6472;14.6472;14.6472;09-Aug-2017</t>
  </si>
  <si>
    <t>135803;-;INF277K012A8;Tata India Consumer Fund-Regular Plan-Dividend Reinvestment;14.6472;14.6472;14.6472;09-Aug-2017</t>
  </si>
  <si>
    <t>135804;INF277K010A2;-;Tata India Consumer Fund-Regular Plan-Growth;14.6472;14.6472;14.6472;09-Aug-2017</t>
  </si>
  <si>
    <t>135807;INF277K010B0;-;Tata India Pharma &amp; Healthcare Fund-Direct Plan-Dividend Payout;8.4719;8.4719;8.4719;09-Aug-2017</t>
  </si>
  <si>
    <t>135808;-;INF277K011B8;Tata India Pharma &amp; Healthcare Fund-Direct Plan-Dividend Reinvestment;8.4719;8.4719;8.4719;09-Aug-2017</t>
  </si>
  <si>
    <t>135810;INF277K019A3;-;Tata India Pharma &amp; Healthcare Fund-Direct Plan-Growth;8.4719;8.4719;8.4719;09-Aug-2017</t>
  </si>
  <si>
    <t>135809;INF277K017A7;-;Tata India Pharma &amp; Healthcare Fund-Regular Plan-Dividend Payout;8.2454;8.2454;8.2454;09-Aug-2017</t>
  </si>
  <si>
    <t>135811;-;INF277K018A5;Tata India Pharma &amp; Healthcare Fund-Regular Plan-Dividend Reinvestment;8.2454;8.2454;8.2454;09-Aug-2017</t>
  </si>
  <si>
    <t>135812;INF277K016A9;-;Tata India Pharma &amp; Healthcare Fund-Regular Plan-Growth;8.2454;8.2454;8.2454;09-Aug-2017</t>
  </si>
  <si>
    <t>119244;INF277K01PO3;INF277K01PP0;Tata Infrastructure Fund -Direct Plan Dividend;31.3916;31.3916;31.3916;09-Aug-2017</t>
  </si>
  <si>
    <t>119243;INF277K01PQ8;-;Tata Infrastructure Fund -Direct Plan Growth;55.7568;55.7568;55.7568;09-Aug-2017</t>
  </si>
  <si>
    <t>101852;INF277K01DY8;INF277K01774;Tata Infrastructure Fund-Regular Plan - Dividend;28.1410;28.1410;28.1410;09-Aug-2017</t>
  </si>
  <si>
    <t>101766;INF277K01782;-;Tata Infrastructure Fund-Regular Plan- Growth;54.5136;54.5136;54.5136;09-Aug-2017</t>
  </si>
  <si>
    <t>119159;INF277K01QX2;INF277K01QY0;Tata Large Cap Fund -Direct Plan Dividend;51.9036;51.3846;51.9036;09-Aug-2017</t>
  </si>
  <si>
    <t>119160;INF277K01QZ7;-;Tata Large Cap Fund -Direct Plan Growth;211.3582;209.2446;211.3582;09-Aug-2017</t>
  </si>
  <si>
    <t>100475;INF277K01931;-;Tata Large Cap Fund Regular Plan - Growth;199.9867;197.9868;199.9867;09-Aug-2017</t>
  </si>
  <si>
    <t>102036;INF277K01EG3;INF277K01923;Tata Large Cap Fund -Regular Plan - Dividend Option;47.4986;47.0236;47.4986;09-Aug-2017</t>
  </si>
  <si>
    <t>119182;INF277K01PV8;-;Tata Mid Cap Growth Fund - Direct Plan Bonus(Growth);122.6419;121.4155;122.6419;09-Aug-2017</t>
  </si>
  <si>
    <t>119177;INF277K01PW6;INF277K01PX4;Tata Mid Cap Growth Fund - Direct Plan Dividend;50.5894;50.0835;50.5894;09-Aug-2017</t>
  </si>
  <si>
    <t>119178;INF277K01PY2;-;Tata Mid Cap Growth Fund - Direct Plan Growth;133.6572;132.3206;133.6572;09-Aug-2017</t>
  </si>
  <si>
    <t>102326;INF277K01DS0;INF277K01642;Tata Mid Cap Growth Fund-Regular Plan - Dividend;42.2093;41.7872;42.2093;09-Aug-2017</t>
  </si>
  <si>
    <t>102328;INF277K01626;-;Tata Mid Cap Growth Fund Regular Plan- Growth;129.1666;127.8749;129.1666;09-Aug-2017</t>
  </si>
  <si>
    <t>102329;INF277K01634;-;Tata Mid Cap Growth Fund Regular Plan  - Bonus (Growth);120.2377;119.0353;120.2377;09-Aug-2017</t>
  </si>
  <si>
    <t>101609;INF277K01EE8;INF277K01899;Tata Regular Savngs Equity Fund - RegularPlan- Monthly Dividend;14.5298;14.4935;14.5298;09-Aug-2017</t>
  </si>
  <si>
    <t>102118;INF277K01EF5;INF277K01915;Tata Regular Savings Equity Fund - Regular Plan-Periodic Dividend;14.7403;14.7034;14.7403;09-Aug-2017</t>
  </si>
  <si>
    <t>119958;INF277K01QI3;INF277K01QJ1;Tata Regular Savings Equity Fund- Direct Plan -Monthly Dividend;15.1454;15.1075;15.1454;09-Aug-2017</t>
  </si>
  <si>
    <t>119959;INF277K01QK9;INF277K01QL7;Tata Regular Savings Equity Fund- Direct Plan -Periodic Dividend;15.6276;15.5885;15.6276;09-Aug-2017</t>
  </si>
  <si>
    <t>119960;INF277K01QH5;-;Tata Regular Savings Equity Fund- Direct Plan- Growth;32.1180;32.0377;32.1180;09-Aug-2017</t>
  </si>
  <si>
    <t>101906;INF277K01907;-;Tata Regular Savings Equity Fund -Regular Plan-Growth;30.7354;30.6586;30.7354;09-Aug-2017</t>
  </si>
  <si>
    <t>135817;INF277K016B7;-;Tata Resources &amp; Energy Fund-Direct Plan-Dividend Payout;14.8851;14.8851;14.8851;09-Aug-2017</t>
  </si>
  <si>
    <t>135816;-;INF277K017B5;Tata Resources &amp; Energy Fund-Direct Plan-Dividend Reinvestment;14.8851;14.8851;14.8851;09-Aug-2017</t>
  </si>
  <si>
    <t>135813;INF277K015B9;-;Tata Resources &amp; Energy Fund-Direct Plan-Growth;14.8851;14.8851;14.8851;09-Aug-2017</t>
  </si>
  <si>
    <t>135814;INF277K013B4;-;Tata Resources &amp; Energy Fund-Regular Plan-Dividend Payout;14.4621;14.4621;14.4621;09-Aug-2017</t>
  </si>
  <si>
    <t>135818;-;INF277K014B2;Tata Resources &amp; Energy Fund-Regular Plan-Dividend Reinvestment;14.4621;14.4621;14.4621;09-Aug-2017</t>
  </si>
  <si>
    <t>135815;INF277K012B6;-;Tata Resources &amp; Energy Fund-Regular Plan-Growth;14.4621;14.4621;14.4621;09-Aug-2017</t>
  </si>
  <si>
    <t>115942;INF277K01FG0;-;Tata Retirement Savings Fund -Regular Plan -Progressive -Growth;26.0979;25.3150;26.0979;09-Aug-2017</t>
  </si>
  <si>
    <t>115943;INF277K01FH8;-;Tata Retirement Savings Fund Moderate -Regular Plan (Growth);27.1464;26.3320;27.1464;09-Aug-2017</t>
  </si>
  <si>
    <t>119255;INF277K01QN3;-;Tata Retirement Savings Fund Moderate -Direct Plan Growth;28.9189;28.0513;28.9189;09-Aug-2017</t>
  </si>
  <si>
    <t>119251;INF277K01QO1;-;Tata Retirement Savings Fund-Direct Plan Growth;28.1295;27.2856;28.1295;09-Aug-2017</t>
  </si>
  <si>
    <t>117313;INF044D01BJ2;INF044D01BK0;Taurus Banking &amp; Financial Services Fund - Dividend Option;19.49;19.39;19.49;09-Aug-2017</t>
  </si>
  <si>
    <t>117312;INF044D01BI4;-;Taurus Banking &amp; Financial Services Fund - Growth Option;21.78;21.67;21.78;09-Aug-2017</t>
  </si>
  <si>
    <t>118869;INF044D01CO0;INF044D01CP7;Taurus Banking &amp; Financial Services Fund-Direct Plan-Dividend Option;22.61;22.50;22.61;09-Aug-2017</t>
  </si>
  <si>
    <t>118868;INF044D01CN2;-;Taurus Banking &amp; Financial Services Fund-Direct Plan-Growth Option;22.87;22.76;22.87;09-Aug-2017</t>
  </si>
  <si>
    <t>118871;INF044D01BY1;INF044D01BZ8;Taurus Bonanza Fund-Direct Plan-Dividend Option;47.71;47.47;47.71;09-Aug-2017</t>
  </si>
  <si>
    <t>118870;INF044D01BX3;-;Taurus Bonanza Fund-Direct Plan-Growth Option;75.11;74.73;75.11;09-Aug-2017</t>
  </si>
  <si>
    <t>108403;INF044D01740;INF044D01757;Taurus Bonanza Fund-Dividend Option;46.32;46.09;46.32;09-Aug-2017</t>
  </si>
  <si>
    <t>101209;INF044D01773;-;Taurus Bonanza Fund-Growth Option;72.33;71.97;72.33;09-Aug-2017</t>
  </si>
  <si>
    <t>111642;INF044D01781;INF044D01799;Taurus Discovery Fund - Divided Option;36.19;36.01;36.19;09-Aug-2017</t>
  </si>
  <si>
    <t>100477;INF044D01815;-;Taurus Discovery Fund - Growth Option;40.61;40.41;40.61;09-Aug-2017</t>
  </si>
  <si>
    <t>118873;INF044D01CB7;INF044D01CC5;Taurus Discovery Fund-Direct Plan-Dividend Option;36.92;36.74;36.92;09-Aug-2017</t>
  </si>
  <si>
    <t>118872;INF044D01CA9;-;Taurus Discovery Fund-Direct Plan-Growth Option;41.54;41.33;41.54;09-Aug-2017</t>
  </si>
  <si>
    <t>111903;INF044D01823;-;Taurus Ethical Fund - Bonus Option;44.32;44.10;44.32;09-Aug-2017</t>
  </si>
  <si>
    <t>111788;INF044D01831;INF044D01849;Taurus Ethical Fund - Dividend Option;29.95;29.80;29.95;09-Aug-2017</t>
  </si>
  <si>
    <t>111787;INF044D01864;-;Taurus Ethical Fund - Growth Option;44.33;44.11;44.33;09-Aug-2017</t>
  </si>
  <si>
    <t>118878;INF044D01CM4;-;Taurus Ethical Fund-Direct Plan-Bonus Option;15.05;14.97;15.05;09-Aug-2017</t>
  </si>
  <si>
    <t>118877;INF044D01CK8;INF044D01CL6;Taurus Ethical Fund-Direct Plan-Dividend Option;30.79;30.64;30.79;09-Aug-2017</t>
  </si>
  <si>
    <t>118876;INF044D01CJ0;-;Taurus Ethical Fund-Direct Plan-Growth Option;45.89;45.66;45.89;09-Aug-2017</t>
  </si>
  <si>
    <t>105418;INF044D01872;INF044D01880;Taurus Infrastructure Fund -Dividend Option;21.85;21.74;21.85;09-Aug-2017</t>
  </si>
  <si>
    <t>105417;INF044D01906;-;Taurus Infrastructure Fund -Growth Option;23.22;23.10;23.22;09-Aug-2017</t>
  </si>
  <si>
    <t>118880;INF044D01CE1;INF044D01CF8;Taurus Infrastructure Fund-Direct Plan-Dividend Option;22.40;22.29;22.40;09-Aug-2017</t>
  </si>
  <si>
    <t>118879;INF044D01CD3;-;Taurus Infrastructure Fund-Direct Plan-Growth Option;24.05;23.93;24.05;09-Aug-2017</t>
  </si>
  <si>
    <t>112949;INF044D01914;INF044D01922;Taurus Nifty Index Fund - Dividend Option;18.2684;18.1771;18.2684;09-Aug-2017</t>
  </si>
  <si>
    <t>112948;INF044D01948;-;Taurus Nifty Index Fund - Growth Option;18.2684;18.1771;18.2684;09-Aug-2017</t>
  </si>
  <si>
    <t>118882;INF044D01CR3;INF044D01CS1;Taurus Nifty Index Fund-Direct Plan-Dividend Option;18.7759;18.6820;18.7759;09-Aug-2017</t>
  </si>
  <si>
    <t>118881;INF044D01CQ5;-;Taurus Nifty Index Fund-Direct Plan-Growth Option;19.0024;18.9074;19.0024;09-Aug-2017</t>
  </si>
  <si>
    <t>111640;INF044D01955;INF044D01963;Taurus Starshare Dividend Option;74.72;74.35;74.72;09-Aug-2017</t>
  </si>
  <si>
    <t>100476;INF044D01989;-;Taurus Starshare Growth Option;110.30;109.75;110.30;09-Aug-2017</t>
  </si>
  <si>
    <t>118884;INF044D01BV7;INF044D01BW5;Taurus Starshare-Direct Plan-Dividend Option;74.88;74.51;74.88;09-Aug-2017</t>
  </si>
  <si>
    <t>118883;INF044D01BU9;-;Taurus Starshare-Direct Plan-Growth Option;113.99;113.42;113.99;09-Aug-2017</t>
  </si>
  <si>
    <t>119293;INF582M01658;INF582M01641;Union Equity Fund - Direct Plan - Dividend Option;18.51;18.32;18.51;09-Aug-2017</t>
  </si>
  <si>
    <t>119292;INF582M01633;-;Union Equity Fund - Direct Plan - Growth Option;18.51;18.32;18.51;09-Aug-2017</t>
  </si>
  <si>
    <t>115290;INF582M01120;INF582M01112;Union Equity Fund - Dividend Option;14.22;14.08;14.22;09-Aug-2017</t>
  </si>
  <si>
    <t>115270;INF582M01104;-;Union Equity Fund - Growth Option;17.84;17.66;17.84;09-Aug-2017</t>
  </si>
  <si>
    <t>141249;INF582M01CV5;INF582M01CW3;Union Focussed Largecap Fund - Direct Plan - Dividend Option;10.15;10.05;10.15;09-Aug-2017</t>
  </si>
  <si>
    <t>141248;INF582M01CU7;-;Union Focussed Largecap Fund - Direct Plan - Growth Option;10.15;10.05;10.15;09-Aug-2017</t>
  </si>
  <si>
    <t>141250;INF582M01CR3;INF582M01CS1;Union Focussed Largecap Fund - Regular Plan - Dividend Option;10.11;10.01;10.11;09-Aug-2017</t>
  </si>
  <si>
    <t>141247;INF582M01CQ5;-;Union Focussed Largecap Fund - Regular Plan - Growth Option;10.11;10.01;10.11;09-Aug-2017</t>
  </si>
  <si>
    <t>129646;INF582M01BW5;INF582M01BV7;Union Small and Midcap Fund - Direct Plan - Dividend Option;15.02;14.87;15.02;09-Aug-2017</t>
  </si>
  <si>
    <t>129649;INF582M01BU9;-;Union Small and Midcap Fund - Direct Plan - Growth Option;15.02;14.87;15.02;09-Aug-2017</t>
  </si>
  <si>
    <t>129648;INF582M01CA9;INF582M01BZ8;Union Small and Midcap Fund - Regular Plan - Dividend Option;14.60;14.45;14.60;09-Aug-2017</t>
  </si>
  <si>
    <t>129647;INF582M01BY1;-;Union Small and Midcap Fund - Regular Plan - Growth Option;14.60;14.45;14.60;09-Aug-2017</t>
  </si>
  <si>
    <t>100669;INF789F01513;-;UTI - Equity Fund-Growth Option;122.3845;122.3845;122.3845;08-Aug-2017</t>
  </si>
  <si>
    <t>120662;INF789F01TC4;-;UTI - Equity Fund-Growth Option - Direct;124.4773;124.4773;124.4773;08-Aug-2017</t>
  </si>
  <si>
    <t>100668;INF189A01053;INF789F01505;UTI - Equity Fund-Income Option;93.1399;93.1399;93.1399;08-Aug-2017</t>
  </si>
  <si>
    <t>120663;INF789F01TA8;INF789F01TB6;UTI - Equity Fund-Income Option - Direct;94.861;94.861;94.861;08-Aug-2017</t>
  </si>
  <si>
    <t>100651;INF789F01976;-;UTI - Master Share-Growth Option;108.5154;108.5154;108.5154;08-Aug-2017</t>
  </si>
  <si>
    <t>120656;INF789F01US8;-;UTI - Master Share-Growth Option - Direct;110.937;110.937;110.937;08-Aug-2017</t>
  </si>
  <si>
    <t>100650;INF189A01038;INF789F01950;UTI - Master Share-Income Option;34.8408;34.8408;34.8408;08-Aug-2017</t>
  </si>
  <si>
    <t>120657;INF789F01UQ2;INF789F01UR0;UTI - Master Share-Income Option - Direct;35.7703;35.7703;35.7703;08-Aug-2017</t>
  </si>
  <si>
    <t>100740;INF789F01844;-;UTI - MNC Fund (UGS 10000)-Growth Option;177.5803;177.5803;177.5803;08-Aug-2017</t>
  </si>
  <si>
    <t>120682;INF789F01UD0;-;UTI - MNC Fund (UGS 10000)-Growth Option - Direct;184.4377;184.4377;184.4377;08-Aug-2017</t>
  </si>
  <si>
    <t>100739;INF789F01828;INF789F01836;UTI - MNC Fund (UGS 10000)-Income Option;97.903;97.903;97.903;08-Aug-2017</t>
  </si>
  <si>
    <t>120681;INF789F01UB4;INF789F01UC2;UTI - MNC Fund (UGS 10000)-Income Option- Direct;101.9387;101.9387;101.9387;08-Aug-2017</t>
  </si>
  <si>
    <t>100822;INF789F01JN2;-;UTI - NIFTY Index Fund-Growth Option;63.9745;63.9745;63.9745;08-Aug-2017</t>
  </si>
  <si>
    <t>120716;INF789F01XA0;-;UTI - NIFTY Index Fund-Growth Option- Direct;64.4128;64.4128;64.4128;08-Aug-2017</t>
  </si>
  <si>
    <t>100823;INF789F01JL6;INF789F01JM4;UTI - NIFTY Index Fund-Income Option;32.568;32.568;32.568;08-Aug-2017</t>
  </si>
  <si>
    <t>120717;INF789F01WY2;INF789F01WZ9;UTI - NIFTY Index Fund-Income Option- Direct;32.7886;32.7886;32.7886;08-Aug-2017</t>
  </si>
  <si>
    <t>100664;INF789F01869;-;UTI - TOP 100 Fund- Growth Option;59.8465;59.8465;59.8465;08-Aug-2017</t>
  </si>
  <si>
    <t>120665;INF789F01UG3;-;UTI - TOP 100 Fund- Growth Option - Direct;60.9681;60.9681;60.9681;08-Aug-2017</t>
  </si>
  <si>
    <t>100663;INF189A01046;INF789F01851;UTI - TOP 100 Fund-Income Option;34.3634;34.3634;34.3634;08-Aug-2017</t>
  </si>
  <si>
    <t>120664;INF789F01UE8;INF789F01UF5;UTI - TOP 100 Fund-Income Option - Direct;35.112;35.112;35.112;08-Aug-2017</t>
  </si>
  <si>
    <t>111602;INF789F01AN1;INF789F01AO9;UTI - Wealth Builder Fund - Dividend Option;18.6373;18.6373;18.6373;08-Aug-2017</t>
  </si>
  <si>
    <t>120761;INF789F01VC0;INF789F01VD8;UTI - Wealth Builder Fund - Dividend Option-Direct;19.297;19.297;19.297;08-Aug-2017</t>
  </si>
  <si>
    <t>111599;INF789F01AP6;-;UTI - Wealth Builder Fund - Growth Option;32.0908;32.0908;32.0908;08-Aug-2017</t>
  </si>
  <si>
    <t>120760;INF789F01VE6;-;UTI - Wealth Builder Fund - Growth Option-Direct;33.0785;33.0785;33.0785;08-Aug-2017</t>
  </si>
  <si>
    <t>102401;INF789F01372;-;UTI Banking Sector Fund-Growth Option;95.261;95.261;95.261;08-Aug-2017</t>
  </si>
  <si>
    <t>120733;INF789F01SN3;-;UTI Banking Sector Fund-Growth Option- Direct;99.7982;99.7982;99.7982;08-Aug-2017</t>
  </si>
  <si>
    <t>102402;INF789F01356;INF789F01364;UTI Banking Sector Fund-Income Option;37.0755;37.0755;37.0755;08-Aug-2017</t>
  </si>
  <si>
    <t>120732;INF789F01SL7;INF789F01SM5;UTI Banking Sector Fund-Income Option-Direct;39.0564;39.0564;39.0564;08-Aug-2017</t>
  </si>
  <si>
    <t>120756;INF789F01TV4;INF789F01TW2;UTI Bluechip Flexicap Fund - Direct Plan - Dividend Option;24.3747;24.3747;24.3747;08-Aug-2017</t>
  </si>
  <si>
    <t>120757;INF789F01TX0;-;UTI Bluechip Flexicap Fund - Direct Plan - Growth Option;31.0049;31.0049;31.0049;08-Aug-2017</t>
  </si>
  <si>
    <t>103455;INF789F01760;INF789F01778;UTI Bluechip Flexicap Fund - Regular Plan - Dividend Option;23.997;23.997;23.997;08-Aug-2017</t>
  </si>
  <si>
    <t>103457;INF789F01786;-;UTI Bluechip Flexicap Fund - Regular Plan - Growth option;30.5729;30.5729;30.5729;08-Aug-2017</t>
  </si>
  <si>
    <t>102267;-;-;UTI CCP Advantage Fund - Growth;34.8219;34.8219;34.8219;08-Aug-2017</t>
  </si>
  <si>
    <t>120724;-;-;UTI CCP Advantage Fund - Growth- Direct;35.734;35.734;35.734;08-Aug-2017</t>
  </si>
  <si>
    <t>102266;-;-;UTI CCP Advantage Fund - Income;34.8245;34.8245;34.8245;08-Aug-2017</t>
  </si>
  <si>
    <t>120725;-;-;UTI CCP Advantage Fund - Income- Direct;35.7913;35.7913;35.7913;08-Aug-2017</t>
  </si>
  <si>
    <t>100807;INF789F01695;-;UTI Pharma &amp; Healthcare Fund-Growth Option;84.0593;84.0593;84.0593;08-Aug-2017</t>
  </si>
  <si>
    <t>120782;INF789F01TO9;-;UTI Pharma &amp; Healthcare Fund-Growth Option- Direct;87.4093;87.4093;87.4093;08-Aug-2017</t>
  </si>
  <si>
    <t>100806;INF789F01679;INF789F01687;UTI Pharma &amp; Healthcare Fund-Income Option;64.9662;64.9662;64.9662;08-Aug-2017</t>
  </si>
  <si>
    <t>120783;INF789F01TM3;INF789F01TN1;UTI Pharma &amp; Healthcare Fund-Income Option-Direct;67.5605;67.5605;67.5605;08-Aug-2017</t>
  </si>
  <si>
    <t>102395;INF789F01752;-;UTI Infrastructure Fund-Growth Option;53.5749;53.5749;53.5749;08-Aug-2017</t>
  </si>
  <si>
    <t>120728;INF789F01TU6;-;UTI Infrastructure Fund-Growth Option- Direct;54.6548;54.6548;54.6548;08-Aug-2017</t>
  </si>
  <si>
    <t>102396;INF789F01737;INF789F01745;UTI Infrastructure Fund-Income Option;28.0006;28.0006;28.0006;08-Aug-2017</t>
  </si>
  <si>
    <t>120729;INF789F01TS0;INF789F01TT8;UTI Infrastructure Fund-Income Option- Direct;28.6008;28.6008;28.6008;08-Aug-2017</t>
  </si>
  <si>
    <t>102394;INF789F01810;-;UTI Mid Cap Fund-Growth Option;101.7337;101.7337;101.7337;08-Aug-2017</t>
  </si>
  <si>
    <t>120726;INF789F01UA6;-;UTI Mid Cap Fund-Growth Option- Direct;105.399;105.399;105.399;08-Aug-2017</t>
  </si>
  <si>
    <t>102393;INF789F01794;INF789F01802;UTI Mid Cap Fund-Income Option;55.2978;55.2978;55.2978;08-Aug-2017</t>
  </si>
  <si>
    <t>120727;INF789F01TY8;INF789F01TZ5;UTI Mid Cap Fund-Income Option- Direct;58.9162;58.9162;58.9162;08-Aug-2017</t>
  </si>
  <si>
    <t>131161;INF789FA1XV4;INF789FA1XW2;UTI Multi Cap Fund - Dividend Option;13.0976;13.0976;13.0976;08-Aug-2017</t>
  </si>
  <si>
    <t>131162;INF789FA1XS0;INF789FA1XT8;UTI Multi Cap Fund - Dividend Option - Direct;13.2888;13.2888;13.2888;08-Aug-2017</t>
  </si>
  <si>
    <t>131163;INF789FA1XX0;-;UTI Multi Cap Fund - Growth Option;13.0977;13.0977;13.0977;08-Aug-2017</t>
  </si>
  <si>
    <t>131164;INF789FA1XU6;-;UTI Multi Cap Fund - Growth Option - Direct;13.2888;13.2888;13.2888;08-Aug-2017</t>
  </si>
  <si>
    <t>103097;INF789F01AE0;INF789F01AF7;UTI Opportunities Fund-Dividend Option;18.3033;18.3033;18.3033;08-Aug-2017</t>
  </si>
  <si>
    <t>120752;INF789F01UZ3;INF789F01VA4;UTI Opportunities Fund-Dividend Option-Direct;20.832;20.832;20.832;08-Aug-2017</t>
  </si>
  <si>
    <t>103098;INF789F01AG5;-;UTI Opportunities Fund-Growth Option;55.4591;55.4591;55.4591;08-Aug-2017</t>
  </si>
  <si>
    <t>120751;INF789F01VB2;-;UTI Opportunities Fund-Growth Option-Direct;57.382;57.382;57.382;08-Aug-2017</t>
  </si>
  <si>
    <t>104074;INF789FB1RH4;INF789FB1RI2;UTI Spread Fund - Dividend Option;15.91;0;15.91;08-Aug-2017</t>
  </si>
  <si>
    <t>120796;INF789FB1RE1;INF789FB1RF8;UTI Spread Fund - Dividend Option- Direct;16.6421;0;16.6421;08-Aug-2017</t>
  </si>
  <si>
    <t>104075;INF789FB1RJ0;-;UTI Spread Fund - Growth Option;22.5692;0;22.5692;08-Aug-2017</t>
  </si>
  <si>
    <t>120795;INF789FB1RG6;-;UTI Spread Fund - Growth Option- Direct;23.0308;0;23.0308;08-Aug-2017</t>
  </si>
  <si>
    <t>103026;INF789F01463;-;UTI-Dividend Yield Fund.-Growth;58.8819;58.8819;58.8819;08-Aug-2017</t>
  </si>
  <si>
    <t>120749;INF789F01SW4;-;UTI-Dividend Yield Fund.-Growth-Direct;60.59;60.59;60.59;08-Aug-2017</t>
  </si>
  <si>
    <t>103025;INF789F01448;INF789F01455;UTI-Dividend Yield Fund.-Income;16.7061;16.7061;16.7061;08-Aug-2017</t>
  </si>
  <si>
    <t>120750;INF789F01SU8;INF789F01SV6;UTI-Dividend Yield Fund.-Income-Direct;18.244;18.244;18.244;08-Aug-2017</t>
  </si>
  <si>
    <t>102397;INF789F01273;INF789F01281;UTI-Transportation and Logistics Fund-Income Option;52.8921;52.8921;52.8921;08-Aug-2017</t>
  </si>
  <si>
    <t>120730;INF789F01SF9;INF789F01SG7;UTI-Transportation and Logistics Fund-Income Option- Direct;55.4855;55.4855;55.4855;08-Aug-2017</t>
  </si>
  <si>
    <t>102398;INF789F01299;-;UTI-Transpotation and Logistics  Fund-Growth Option;114.705;114.705;114.705;08-Aug-2017</t>
  </si>
  <si>
    <t>120731;INF789F01SH5;-;UTI-Transpotation and Logistics  Fund-Growth Option- Direct;119.9854;119.9854;119.9854;08-Aug-2017</t>
  </si>
  <si>
    <t>117447;-;INF846K01CC8;Axis Banking &amp; PSU Debt Fund - Daily Dividend Option;1008.0388;1008.0388;1008.0388;08-Aug-2017</t>
  </si>
  <si>
    <t>120437;-;INF846K01CU0;Axis Banking &amp; PSU Debt Fund - Direct Plan - Daily Dividend Option;1008.0388;1008.0388;1008.0388;08-Aug-2017</t>
  </si>
  <si>
    <t>120438;INF846K01CR6;-;Axis Banking &amp; PSU Debt Fund - Direct Plan - Growth Option;1552.4127;1552.4127;1552.4127;08-Aug-2017</t>
  </si>
  <si>
    <t>120439;INF846K01CT2;INF846K01CS4;Axis Banking &amp; PSU Debt Fund - Direct Plan - Monthly Dividend Option;1010.5182;1010.5182;1010.5182;08-Aug-2017</t>
  </si>
  <si>
    <t>120436;INF846K01CV8;INF846K01CW6;Axis Banking &amp; PSU Debt Fund - Direct Plan - Weekly Dividend Option;1007.5106;1007.5106;1007.5106;08-Aug-2017</t>
  </si>
  <si>
    <t>117446;INF846K01CB0;-;Axis Banking &amp; PSU Debt Fund - Growth option;1539.7501;1539.7501;1539.7501;08-Aug-2017</t>
  </si>
  <si>
    <t>117449;INF846K01CF1;INF846K01CG9;Axis Banking &amp; PSU Debt Fund - Monthly Dividend Option;1010.4485;1010.4485;1010.4485;08-Aug-2017</t>
  </si>
  <si>
    <t>117448;INF846K01CD6;INF846K01CE4;Axis Banking &amp; PSU Debt Fund - Weekly Dividend option;1007.5054;1007.5054;1007.5054;08-Aug-2017</t>
  </si>
  <si>
    <t>141586;INF846K01ZN6;-;Axis Corporate Debt Opportunities Fund - Direct Plan Daily Dividend Reinvestment;10.0793;10.0793;10.0793;08-Aug-2017</t>
  </si>
  <si>
    <t>141588;INF846K01ZM8;-;Axis Corporate Debt Opportunities Fund - Direct Plan Growth;10.0793;10.0793;10.0793;08-Aug-2017</t>
  </si>
  <si>
    <t>141590;INF846K01ZQ9;INF846K01ZR7;Axis Corporate Debt Opportunities Fund - Direct Plan Monthly Dividend;10.0793;10.0793;10.0793;08-Aug-2017</t>
  </si>
  <si>
    <t>141591;INF846K01ZS5;INF846K01ZT3;Axis Corporate Debt Opportunities Fund - Direct Plan Regular Dividend;10.0793;10.0793;10.0793;08-Aug-2017</t>
  </si>
  <si>
    <t>141587;INF846K01ZO4;INF846K01ZP1;Axis Corporate Debt Opportunities Fund - Direct Plan Weekly Dividend;10.0794;10.0794;10.0794;08-Aug-2017</t>
  </si>
  <si>
    <t>141589;INF846K01ZV9;-;Axis Corporate Debt Opportunities Fund - Regular Plan Daily Dividend Reinvestment;10.0727;10.0727;10.0727;08-Aug-2017</t>
  </si>
  <si>
    <t>141593;INF846K01ZU1;-;Axis Corporate Debt Opportunities Fund - Regular Plan Growth;10.0727;10.0727;10.0727;08-Aug-2017</t>
  </si>
  <si>
    <t>141594;INF846K01ZY3;INF846K01ZZ0;Axis Corporate Debt Opportunities Fund - Regular Plan Monthly Dividend;10.0727;10.0727;10.0727;08-Aug-2017</t>
  </si>
  <si>
    <t>141595;INF846K01A03;INF846K01A11;Axis Corporate Debt Opportunities Fund - Regular Plan Regular Dividend;10.0727;10.0727;10.0727;08-Aug-2017</t>
  </si>
  <si>
    <t>141592;INF846K01ZW7;INF846K01ZX5;Axis Corporate Debt Opportunities Fund - Regular Plan Weekly Dividend;10.0727;10.0727;10.0727;08-Aug-2017</t>
  </si>
  <si>
    <t>115131;INF846K01941;INF846K01958;Axis Dynamic Bond Fund  - Half Yearly Dividend option;11.1492;11.0377;11.1492;08-Aug-2017</t>
  </si>
  <si>
    <t>120451;INF846K01DI3;-;Axis Dynamic Bond Fund - Direct Plan - Growth Option;18.4946;18.3097;18.4946;08-Aug-2017</t>
  </si>
  <si>
    <t>120450;INF846K01DJ1;INF846K01DK9;Axis Dynamic Bond Fund - Direct Plan - Half Yearly Dividend Option;11.7819;11.6641;11.7819;08-Aug-2017</t>
  </si>
  <si>
    <t>120452;INF846K01DL7;INF846K01DM5;Axis Dynamic Bond Fund - Direct Plan - Quarterly Dividend Option;11.3722;11.2585;11.3722;08-Aug-2017</t>
  </si>
  <si>
    <t>115068;INF846K01917;-;Axis Dynamic Bond Fund - Growth Option;17.5255;17.3502;17.5255;08-Aug-2017</t>
  </si>
  <si>
    <t>115069;INF846K01925;INF846K01933;Axis Dynamic Bond Fund - Quarterly Dividend option;10.6874;10.5805;10.6874;08-Aug-2017</t>
  </si>
  <si>
    <t>130314;INF846K01PJ5;-;Axis Fixed Income Opportunities Fund - Direct Plan - Growth;13.6872;13.4819;13.6872;08-Aug-2017</t>
  </si>
  <si>
    <t>130312;INF846K01PM9;INF846K01PN7;Axis Fixed Income opportunities Fund - Direct Plan - Monthly Dividend;10.1360;9.9840;10.1360;08-Aug-2017</t>
  </si>
  <si>
    <t>130311;INF846K01PK3;INF846K01PL1;Axis Fixed Income Opportunities Fund - Direct Plan - Weekly Dividend;10.2496;10.0959;10.2496;08-Aug-2017</t>
  </si>
  <si>
    <t>130309;INF846K01PO5;-;Axis Fixed Income Opportunities Fund - Regular Plan - Growth;13.2432;13.0446;13.2432;08-Aug-2017</t>
  </si>
  <si>
    <t>130313;INF846K01PR8;INF846K01PS6;Axis Fixed Income Opportunities Fund - Regular Plan - Monthly Dividend;10.2083;10.0552;10.2083;08-Aug-2017</t>
  </si>
  <si>
    <t>130310;INF846K01PP2;INF846K01PQ0;Axis Fixed Income opportunities Fund - Regular Plan - weekly Dividend;10.1690;10.0165;10.1690;08-Aug-2017</t>
  </si>
  <si>
    <t>120477;INF846K01DY0;INF846K01DZ7;Axis Income Saver - Direct Plan - Dividend Option - Annual Dividend Option;12.6553;12.5287;12.6553;08-Aug-2017</t>
  </si>
  <si>
    <t>120480;INF846K01EA8;-;Axis Income Saver - Direct Plan - Growth Option;19.0735;18.8828;19.0735;08-Aug-2017</t>
  </si>
  <si>
    <t>120478;INF846K01EB6;INF846K01EC4;Axis Income Saver - Direct Plan - Half Yearly;12.1945;12.0726;12.1945;08-Aug-2017</t>
  </si>
  <si>
    <t>120479;INF846K01ED2;INF846K01EE0;Axis Income Saver - Direct Plan - Quarterly;13.4481;13.3136;13.4481;08-Aug-2017</t>
  </si>
  <si>
    <t>112927;INF846K01743;INF846K01750;Axis Income Saver - Dividend Option - Annual Dividend Option;12.1019;11.9809;12.1019;08-Aug-2017</t>
  </si>
  <si>
    <t>112926;INF846K01727;INF846K01735;Axis Income Saver - Dividend Option - Half Yearly;11.6322;11.5159;11.6322;08-Aug-2017</t>
  </si>
  <si>
    <t>112925;INF846K01701;INF846K01719;Axis Income Saver - Dividend Option - Quarterly;11.0735;10.9628;11.0735;08-Aug-2017</t>
  </si>
  <si>
    <t>112924;INF846K01693;-;Axis Income Saver -Growth Option;17.9123;17.7332;17.9123;08-Aug-2017</t>
  </si>
  <si>
    <t>120475;INF846K01DT0;-;Axis Regular Savings Fund - Direct Plan - Growth Option;17.0126;16.8425;17.0126;08-Aug-2017</t>
  </si>
  <si>
    <t>120474;INF846K01DU8;INF846K01DV6;Axis Regular Savings Fund - Direct Plan - Half Yearly Dividend option;11.5315;11.4162;11.5315;08-Aug-2017</t>
  </si>
  <si>
    <t>120476;INF846K01DW4;INF846K01DX2;Axis Regular Savings Fund - Direct Plan - Quarterly Dividend option;11.2229;11.1107;11.2229;08-Aug-2017</t>
  </si>
  <si>
    <t>116894;INF846K01BP2;-;Axis Regular Savings Fund - Growth Option;16.3374;16.1740;16.3374;08-Aug-2017</t>
  </si>
  <si>
    <t>116896;INF846K01BR8;INF846K01BT4;Axis Regular Savings Fund - Half Yearly Dividend Option;11.3020;11.1890;11.3020;08-Aug-2017</t>
  </si>
  <si>
    <t>116895;INF846K01BQ0;INF846K01BS6;Axis Regular Savings Fund - Quarterly Dividend Option;10.6643;10.5577;10.6643;08-Aug-2017</t>
  </si>
  <si>
    <t>128950;INF846K01NS1;-;Axis Short Term Fund - Bonus Option;18.4145;18.4145;18.4145;08-Aug-2017</t>
  </si>
  <si>
    <t>120510;INF846K01EI1;-;Axis Short Term Fund - Direct Plan - Growth Option;18.9959;18.9959;18.9959;08-Aug-2017</t>
  </si>
  <si>
    <t>120511;INF846K01EJ9;INF846K01EK7;Axis Short Term Fund - Direct Plan - Monthly Dividend Option;10.1213;10.1213;10.1213;08-Aug-2017</t>
  </si>
  <si>
    <t>133894;INF846K01RH5;INF846K01RI3;Axis Short Term Fund - Direct Plan - Regular Dividend Option;11.5725;11.5725;11.5725;08-Aug-2017</t>
  </si>
  <si>
    <t>120512;INF846K01EL5;INF846K01EM3;Axis Short Term Fund - Direct Plan - Weekly Dividend Option;10.2470;10.2470;10.2470;08-Aug-2017</t>
  </si>
  <si>
    <t>112354;INF846K01644;-;Axis Short Term Fund - Growth Option;18.3097;18.3097;18.3097;08-Aug-2017</t>
  </si>
  <si>
    <t>112355;INF846K01651;INF846K01669;Axis Short Term Fund - Monthly Dividend Option;10.2683;10.2683;10.2683;08-Aug-2017</t>
  </si>
  <si>
    <t>133895;INF846K01RJ1;INF846K01RK9;Axis Short Term Fund - Regular Dividend Option;12.2488;12.2488;12.2488;08-Aug-2017</t>
  </si>
  <si>
    <t>112721;INF846K01594;-;Axis Short Term Fund - Retail Plan - Growth Option;18.1031;18.1031;18.1031;08-Aug-2017</t>
  </si>
  <si>
    <t>112723;INF846K01602;INF846K01610;Axis Short Term Fund - Retail Plan - Monthly Dividend Option;10.1172;10.1172;10.1172;08-Aug-2017</t>
  </si>
  <si>
    <t>112722;INF846K01628;INF846K01636;Axis Short Term Fund - Retail Plan - Weekly Dividend Option;10.1554;10.1554;10.1554;08-Aug-2017</t>
  </si>
  <si>
    <t>112369;INF846K01677;INF846K01685;Axis Short Term Fund - Weekly Dividend Option;10.2470;10.2470;10.2470;08-Aug-2017</t>
  </si>
  <si>
    <t>112215;-;INF846K01545;Axis Treasury Advantage Fund - Daily Dividend Option;1006.2334;1006.2334;1006.2334;08-Aug-2017</t>
  </si>
  <si>
    <t>120515;-;INF846K01EQ4;Axis Treasury Advantage Fund - Direct Plan - Daily Dividend Option;1007.2893;1007.2893;1007.2893;08-Aug-2017</t>
  </si>
  <si>
    <t>120513;INF846K01EN1;-;Axis Treasury Advantage Fund - Direct Plan - Growth Option;1895.8274;1895.8274;1895.8274;08-Aug-2017</t>
  </si>
  <si>
    <t>120516;INF846K01EO9;INF846K01EP6;Axis Treasury Advantage Fund - Direct Plan - Monthly Dividend Option;1008.2978;1008.2978;1008.2978;08-Aug-2017</t>
  </si>
  <si>
    <t>120514;INF846K01ER2;INF846K01ES0;Axis Treasury Advantage Fund - Direct Plan - Weekly Dividend Option;1004.8316;1004.8316;1004.8316;08-Aug-2017</t>
  </si>
  <si>
    <t>112214;INF846K01537;-;Axis Treasury Advantage Fund - Growth Option;1859.9608;1859.9608;1859.9608;08-Aug-2017</t>
  </si>
  <si>
    <t>112216;INF846K01552;INF846K01560;Axis Treasury Advantage Fund - Institutional Plan - Weekly Dividend Option;1006.2113;1006.2113;1006.2113;08-Aug-2017</t>
  </si>
  <si>
    <t>112217;INF846K01578;INF846K01586;Axis Treasury Advantage Fund - Monthly Dividend Option;1008.0038;1008.0038;1008.0038;08-Aug-2017</t>
  </si>
  <si>
    <t>112720;-;INF846K01487;Axis Treasury Advantage Fund - Retail Plan - Daily Dividend Option;1005.4758;1005.4758;1005.4758;08-Aug-2017</t>
  </si>
  <si>
    <t>112717;INF846K01479;-;Axis Treasury Advantage Fund - Retail Plan - Growth Option;1746.9016;1746.9016;1746.9016;08-Aug-2017</t>
  </si>
  <si>
    <t>112718;INF846K01511;INF846K01529;Axis Treasury Advantage Fund - Retail Plan - Monthly Dividend Option;1007.8884;1007.8884;1007.8884;08-Aug-2017</t>
  </si>
  <si>
    <t>112719;INF846K01495;INF846K01503;Axis Treasury Advantage Fund - Retail Plan - Weekly Dividend Option;1004.8028;1004.8028;1004.8028;08-Aug-2017</t>
  </si>
  <si>
    <t>133486;INF955L01FP0;-;Baroda Pioneer Credit Opportunities Fund -Plan A -Growth Option;12.9911;12.8612;12.9911;09-Aug-2017</t>
  </si>
  <si>
    <t>133517;INF955L01FU0;-;Baroda Pioneer Credit Opportunities Fund -Plan A -Monthly Dividend Payout Option;10.9532;10.8437;10.9532;09-Aug-2017</t>
  </si>
  <si>
    <t>133518;INF955L01FV8;-;Baroda Pioneer Credit Opportunities Fund -Plan A -Quarterly Dividend Payout Option;10.8977;10.7887;10.8977;09-Aug-2017</t>
  </si>
  <si>
    <t>133678;INF955L01FY2;-;Baroda Pioneer Credit Opportunities Fund -Plan B(Direct)-Bonus Option;13.3984;13.2644;13.3984;09-Aug-2017</t>
  </si>
  <si>
    <t>133520;INF955L01FZ9;-;Baroda Pioneer Credit Opportunities Fund -Plan B-(Direct) Monthly Dividend Payout Option;11.3521;11.2386;11.3521;09-Aug-2017</t>
  </si>
  <si>
    <t>133524;INF955L01GA0;-;Baroda Pioneer Credit Opportunities Fund -Plan B-(Direct) Quarterly Dividend Payout Option;11.2417;11.1293;11.2417;09-Aug-2017</t>
  </si>
  <si>
    <t>133488;INF955L01FR6;-;Baroda Pioneer Credit Opportunities Fund -Plan B-Growth Option;13.3984;13.2644;13.3984;09-Aug-2017</t>
  </si>
  <si>
    <t>117629;INF955L01880;-;Baroda Pioneer Dynamic Bond Fund - Plan A - Dividend Payout Option;13.2614;13.1951;13.2614;09-Aug-2017</t>
  </si>
  <si>
    <t>117631;INF955L01906;-;Baroda Pioneer Dynamic Bond Fund - Plan A - Growth Option;16.0854;16.0050;16.0854;09-Aug-2017</t>
  </si>
  <si>
    <t>119336;INF955L01989;-;Baroda Pioneer Dynamic Bond Fund - Plan B (Direct) - Dividend Payout Option;13.8789;13.8095;13.8789;09-Aug-2017</t>
  </si>
  <si>
    <t>119337;INF955L01AA3;-;Baroda Pioneer Dynamic Bond Fund - Plan B (Direct) - Growth Option;16.7263;16.6427;16.7263;09-Aug-2017</t>
  </si>
  <si>
    <t>101155;INF955L01211;INF955L01229;BARODA PIONEER INCOME FUND - Plan A - Dividend Option;23.0979;22.8669;23.0979;09-Aug-2017</t>
  </si>
  <si>
    <t>101154;INF955L01237;-;BARODA PIONEER INCOME FUND - Plan A - Growth Option;26.2403;25.9779;26.2403;09-Aug-2017</t>
  </si>
  <si>
    <t>119361;INF955L01BO2;-;BARODA PIONEER INCOME FUND - Plan B (Direct) - Dividend Option;23.3439;23.1105;23.3439;09-Aug-2017</t>
  </si>
  <si>
    <t>119362;INF955L01BQ7;-;BARODA PIONEER INCOME FUND - Plan B (Direct) - Growth Option;27.2539;26.9814;27.2539;09-Aug-2017</t>
  </si>
  <si>
    <t>102661;INF955L01161;-;BARODA PIONEER MIP FUND - Plan A - Growth Option;21.9826;21.7628;21.9826;09-Aug-2017</t>
  </si>
  <si>
    <t>102662;INF955L01179;INF955L01187;BARODA PIONEER MIP FUND - Plan A - Monthly Dividend Option;13.7795;13.6417;13.7795;09-Aug-2017</t>
  </si>
  <si>
    <t>102663;INF955L01195;INF955L01203;BARODA PIONEER MIP FUND - Plan A - Quarterly Dividend Option;13.4728;13.3381;13.4728;09-Aug-2017</t>
  </si>
  <si>
    <t>119389;INF955L01AQ9;-;BARODA PIONEER MIP FUND - Plan B (Direct) - Growth Option;22.8326;22.6043;22.8326;09-Aug-2017</t>
  </si>
  <si>
    <t>119391;INF955L01AR7;-;BARODA PIONEER MIP FUND - Plan B (Direct) - Quarterly Dividend Option;13.8154;13.6772;13.8154;09-Aug-2017</t>
  </si>
  <si>
    <t>119390;INF955L01AO4;-;BARODA PIONEER MIP FUND - Plan B (Direct)- Monthly Dividend Option;14.0914;13.9505;14.0914;09-Aug-2017</t>
  </si>
  <si>
    <t>119399;INF955L01BB9;-;Baroda Pioneer Short Term Bond Fund  - Plan B (Direct) - Monthly Dividend Option;10.0756;10.0655;10.0756;09-Aug-2017</t>
  </si>
  <si>
    <t>113037;INF955L01138;INF955L01146;Baroda Pioneer Short Term Bond Fund - Plan A -  Monthly Dividend Option;10.1062;10.0961;10.1062;09-Aug-2017</t>
  </si>
  <si>
    <t>113036;INF955L01153;-;Baroda Pioneer Short Term Bond Fund - Plan A - Growth Option;17.7649;17.7471;17.7649;09-Aug-2017</t>
  </si>
  <si>
    <t>140465;INF955L01GS2;-;Baroda Pioneer Short Term Bond Fund - Plan A - Quarterly Dividend Payout;10.2478;10.2376;10.2478;09-Aug-2017</t>
  </si>
  <si>
    <t>119400;INF955L01BD5;-;Baroda Pioneer Short Term Bond Fund - Plan B (Direct) - Growth Option;18.2590;18.2407;18.2590;09-Aug-2017</t>
  </si>
  <si>
    <t>140463;INF955L01GU8;-;Baroda Pioneer Short Term Bond Fund - Plan B - (Direct) - Quarterly Dividend Payout;10.2622;10.2519;10.2622;09-Aug-2017</t>
  </si>
  <si>
    <t>125136;INF955L01DZ4;-;Baroda Pioneer Treasury Advantage Fund - Plan A - Bonus Option;1935.6531;1935.6531;1935.6531;09-Aug-2017</t>
  </si>
  <si>
    <t>119309;INF955L01BE3;-;Baroda Pioneer Treasury Advantage Fund - Plan B (Direct) - Daily Dividend Option;1008.8997;1008.8997;1008.8997;09-Aug-2017</t>
  </si>
  <si>
    <t>119410;INF955L01BF0;-;Baroda Pioneer Treasury Advantage Fund - Plan B (Direct) - Growth Option;1979.2715;1979.2715;1979.2715;09-Aug-2017</t>
  </si>
  <si>
    <t>119411;INF955L01BG8;-;Baroda Pioneer Treasury Advantage Fund - Plan B (Direct) - Monthly Dividend Option;1008.1129;1008.1129;1008.1129;09-Aug-2017</t>
  </si>
  <si>
    <t>119439;INF955L01BK0;-;Baroda Pioneer Treasury Advantage Fund - Plan B (Direct) - Quarterly Dividend Option;1045.0025;1045.0025;1045.0025;09-Aug-2017</t>
  </si>
  <si>
    <t>119409;INF955L01BI4;-;Baroda Pioneer Treasury Advantage Fund - Plan B (Direct) - Weekly Dividend Option;1005.8567;1005.8567;1005.8567;09-Aug-2017</t>
  </si>
  <si>
    <t>112032;INF955L01294;INF955L01302;Baroda Pioneer Treasury Advantage Fund- Plan A- Daily Dividend Option;1030.7119;1030.7119;1030.7119;09-Aug-2017</t>
  </si>
  <si>
    <t>112029;INF955L01310;-;Baroda Pioneer Treasury Advantage Fund- Plan A- Growth Option;1949.7499;1949.7499;1949.7499;09-Aug-2017</t>
  </si>
  <si>
    <t>112035;INF955L01344;INF955L01351;Baroda Pioneer Treasury Advantage Fund- Plan A- Monthly Dividend Option;1008.0040;1008.0040;1008.0040;09-Aug-2017</t>
  </si>
  <si>
    <t>112034;INF955L01BM6;-;Baroda Pioneer Treasury Advantage Fund- Plan A- Quarterly Dividend Option;1038.7438;1038.7438;1038.7438;09-Aug-2017</t>
  </si>
  <si>
    <t>112033;INF955L01328;INF955L01336;Baroda Pioneer Treasury Advantage Fund- Plan A- Weekly Dividend Option;1005.8405;1005.8405;1005.8405;09-Aug-2017</t>
  </si>
  <si>
    <t>112025;INF955L01369;INF955L01377;Baroda Pioneer Treasury Advantage Fund- Regular Plan - Daily Dividend Option;1006.5930;1006.5930;1006.5930;09-Aug-2017</t>
  </si>
  <si>
    <t>112031;INF955L01385;-;Baroda Pioneer Treasury Advantage Fund- Regular Plan - Growth Option;1901.4362;1901.4362;1901.4362;09-Aug-2017</t>
  </si>
  <si>
    <t>112027;INF955L01393;INF955L01401;Baroda Pioneer Treasury Advantage Fund- Regular Plan - Monthly Dividend Option;1008.0039;1008.0039;1008.0039;09-Aug-2017</t>
  </si>
  <si>
    <t>112026;INF955L01419;INF955L01427;Baroda Pioneer Treasury Advantage Fund- Regular Plan - Weekly Dividend Option;1005.8391;1005.8391;1005.8391;09-Aug-2017</t>
  </si>
  <si>
    <t>119524;INF209K01XW3;-;Birla Sun Life Cash Manager - Daily Dividend - Direct Plan;100.6457;100.6457;100.6457;08-Aug-2017</t>
  </si>
  <si>
    <t>113307;-;INF209K01KH1;Birla Sun Life Cash Manager - Daily Dividend - Regular Plan;100.8549;100.8549;100.8549;08-Aug-2017</t>
  </si>
  <si>
    <t>119523;INF209K01XU7;-;Birla Sun Life Cash Manager - Growth - Direct Plan;418.3216;418.3216;418.3216;08-Aug-2017</t>
  </si>
  <si>
    <t>103192;INF209K01LQ0;-;Birla Sun Life Cash Manager - Growth Plan;402.7888;402.7888;402.7888;08-Aug-2017</t>
  </si>
  <si>
    <t>103191;-;INF209K01KD0;Birla Sun Life Cash Manager - Institutional Plan - Daily Dividend;100.6457;100.6457;100.6457;08-Aug-2017</t>
  </si>
  <si>
    <t>103195;INF209K01KE8;-;Birla Sun Life Cash Manager - Institutional Plan - Growth;282.4117;282.4117;282.4117;08-Aug-2017</t>
  </si>
  <si>
    <t>103194;-;INF209K01KG3;Birla Sun Life Cash Manager - Institutional Plan - Weekly Dividend;100.7865;100.7865;100.7865;08-Aug-2017</t>
  </si>
  <si>
    <t>119522;-;INF209K01XV5;Birla Sun Life Cash Manager - Weekly Dividend - Direct Plan;100.8049;100.8049;100.8049;08-Aug-2017</t>
  </si>
  <si>
    <t>103193;-;INF209K01KF5;Birla Sun Life Cash Manager - Weekly Dividend - Regular Plan;100.7865;100.7865;100.7865;08-Aug-2017</t>
  </si>
  <si>
    <t>134388;INF209KA1L12;-;Birla Sun Life Corporate Bond Fund - Direct Plan - Bonus;12.7407;12.6133;12.7407;08-Aug-2017</t>
  </si>
  <si>
    <t>134385;INF209KA1K96;INF209KA1L04;Birla Sun Life Corporate Bond Fund - Direct Plan - Dividend;11.7553;11.6377;11.7553;08-Aug-2017</t>
  </si>
  <si>
    <t>134387;INF209KA1K88;-;Birla Sun Life Corporate Bond Fund - Direct Plan - Growth;12.7409;12.6135;12.7409;08-Aug-2017</t>
  </si>
  <si>
    <t>134384;INF209KA1K70;-;Birla Sun Life Corporate Bond Fund - Regular Plan - Bonus;12.5074;12.3823;12.5074;08-Aug-2017</t>
  </si>
  <si>
    <t>134386;INF209KA1K54;INF209KA1K62;Birla Sun Life Corporate Bond Fund - Regular Plan - Dividend;11.5116;11.3965;11.5116;08-Aug-2017</t>
  </si>
  <si>
    <t>134383;INF209KA1K47;-;Birla Sun Life Corporate Bond Fund - Regular Plan - Growth;12.4922;12.3673;12.4922;08-Aug-2017</t>
  </si>
  <si>
    <t>101713;INF209K01728;-;Birla Sun Life Credit Opportunities Fund - Growth - Regular Plan;32.6832;32.3564;32.6832;08-Aug-2017</t>
  </si>
  <si>
    <t>120706;INF209K01XE1;-;Birla Sun Life Credit Opportunities Fund - Growth / Payment - Direct Plan;33.3646;33.0310;33.3646;08-Aug-2017</t>
  </si>
  <si>
    <t>120549;INF209K01R39;-;Birla Sun Life Credit Opportunities Fund - Monthly Dividend - Direct Plan;14.1880;14.0461;14.1880;08-Aug-2017</t>
  </si>
  <si>
    <t>101711;INF209K01736;INF209K01DE3;Birla Sun Life Credit Opportunities Fund - Monthly Dividend - Regular Plan;13.4380;13.3036;13.4380;08-Aug-2017</t>
  </si>
  <si>
    <t>132918;INF209KA1TX3;-;Birla Sun Life Dynamic Bond Fund - Direct Plan - Dividend;12.5386;12.4759;12.5386;08-Aug-2017</t>
  </si>
  <si>
    <t>119505;INF209K01N82;-;Birla Sun Life Dynamic Bond Fund - Growth - Direct Plan;31.1679;31.0121;31.1679;08-Aug-2017</t>
  </si>
  <si>
    <t>102767;INF209K01793;-;Birla Sun Life Dynamic Bond Fund - Growth - Regular Plan;30.3867;30.2348;30.3867;08-Aug-2017</t>
  </si>
  <si>
    <t>119503;INF209K01R62;-;Birla Sun Life Dynamic Bond Fund - Monthly Dividend - Direct Plan;11.4482;11.3910;11.4482;08-Aug-2017</t>
  </si>
  <si>
    <t>111521;INF209K01801;INF209K01DG8;Birla Sun Life Dynamic Bond Fund - Monthly Dividend - Regular Plan;11.2686;11.2123;11.2686;08-Aug-2017</t>
  </si>
  <si>
    <t>119502;INF209K01R88;-;Birla Sun Life Dynamic Bond Fund - Quarterly Dividend - Direct Plan;10.8320;10.7778;10.8320;08-Aug-2017</t>
  </si>
  <si>
    <t>102766;INF209K01819;INF209K01DH6;Birla Sun Life Dynamic Bond Fund - Quarterly Dividend - Regular Plan;10.5456;10.4929;10.5456;08-Aug-2017</t>
  </si>
  <si>
    <t>132917;INF209KA1TV7;-;Birla Sun Life Dynamic Bond Fund - Regular Plan - Dividend;12.3144;12.2528;12.3144;08-Aug-2017</t>
  </si>
  <si>
    <t>111848;INF209K01JW2;-;Birla Sun Life Dynamic Bond Fund-Discipline Advantage Plan-Growth;21.0199;20.9148;21.0199;08-Aug-2017</t>
  </si>
  <si>
    <t>111777;INF209K01LD8;-;Birla Sun Life Income Plus (Discipline Advantage Plan);19.3247;19.3247;19.3247;08-Aug-2017</t>
  </si>
  <si>
    <t>133446;INF209KA1WL2;INF209KA1WM0;Birla Sun Life Income Plus - Dividend - Direct Plan;12.4346;12.4346;12.4346;08-Aug-2017</t>
  </si>
  <si>
    <t>133445;INF209KA1WJ6;INF209KA1WK4;Birla Sun Life Income Plus - Dividend - Regular Plan;12.1775;12.1775;12.1775;08-Aug-2017</t>
  </si>
  <si>
    <t>119657;INF209K01WY1;-;Birla Sun Life Income Plus - Growth - Direct Plan;79.1653;79.1653;79.1653;08-Aug-2017</t>
  </si>
  <si>
    <t>100038;INF209K01579;-;Birla Sun Life Income Plus - Growth - Regular Plan;76.5986;76.5986;76.5986;08-Aug-2017</t>
  </si>
  <si>
    <t>119655;INF209K01WZ8;-;Birla Sun Life Income Plus - Quarterly Dividend - Direct Plan;13.7089;13.7089;13.7089;08-Aug-2017</t>
  </si>
  <si>
    <t>100037;INF209K01587;INF209K01CY3;Birla Sun Life Income Plus - Quarterly Dividend - Regular Plan;13.1815;13.1815;13.1815;08-Aug-2017</t>
  </si>
  <si>
    <t>120704;INF209K01XB7;-;Birla Sun Life Long Term Accrual Fund - Direct Plan - Growth;47.4728;46.9981;47.4728;08-Aug-2017</t>
  </si>
  <si>
    <t>119640;INF209K01R21;-;Birla Sun Life Long Term Accrual Fund - Direct Plan - Monthly Dividend;14.1669;14.0252;14.1669;08-Aug-2017</t>
  </si>
  <si>
    <t>100970;INF209K01694;-;Birla Sun Life Long Term Accrual Fund - Regular Plan - Growth;46.2250;45.7627;46.2250;08-Aug-2017</t>
  </si>
  <si>
    <t>100971;INF209K01702;-;Birla Sun Life Long Term Accrual Fund - Regular Plan - Monthly Dividend;12.7005;12.5735;12.7005;08-Aug-2017</t>
  </si>
  <si>
    <t>120573;INF209KA1LG5;INF209K01YF6;Birla Sun Life Low Duration Fund - Dividend - Direct Plan;14.0147;13.8746;14.0147;08-Aug-2017</t>
  </si>
  <si>
    <t>103184;INF209K01AX9;INF209K01DX3;Birla Sun Life Low Duration Fund - Dividend - Regular Plan;12.8587;12.7301;12.8587;08-Aug-2017</t>
  </si>
  <si>
    <t>120572;INF209K01YH2;-;Birla Sun Life Low Duration Fund - Growth - Direct Plan;66.8196;66.1514;66.8196;08-Aug-2017</t>
  </si>
  <si>
    <t>103185;INF209K01AZ4;-;Birla Sun Life Low Duration Fund - Growth - Regular Plan;64.7148;64.0677;64.7148;08-Aug-2017</t>
  </si>
  <si>
    <t>120574;INF209K01S20;-;Birla Sun Life Low Duration Fund - Quarterly Dividend - Direct Plan;13.3161;13.1829;13.3161;08-Aug-2017</t>
  </si>
  <si>
    <t>103186;INF209K01AY7;INF209K01DY1;Birla Sun Life Low Duration Fund - Quarterly Dividend - Regular Plan;12.5582;12.4326;12.5582;08-Aug-2017</t>
  </si>
  <si>
    <t>119538;INF209KA1KO1;-;Birla Sun Life Medium Term Plan - Dividend - Direct Plan;15.0887;14.9378;15.0887;08-Aug-2017</t>
  </si>
  <si>
    <t>111812;INF209K01611;INF209K01DA1;Birla Sun Life Medium Term Plan - Dividend - Regular Plan;14.6132;14.4671;14.6132;08-Aug-2017</t>
  </si>
  <si>
    <t>119539;INF209K01XA9;-;Birla Sun Life Medium Term Plan - Growth - Direct Plan;21.9046;21.6856;21.9046;08-Aug-2017</t>
  </si>
  <si>
    <t>111803;INF209K01603;-;Birla Sun Life Medium Term Plan - Growth - Regular Plan;21.2945;21.0816;21.2945;08-Aug-2017</t>
  </si>
  <si>
    <t>119540;INF209KA1KN3;-;Birla Sun Life Medium Term Plan - Half Yearly Dividend - Direct Plan;11.9592;11.8396;11.9592;08-Aug-2017</t>
  </si>
  <si>
    <t>111811;INF209K01595;INF209K01CZ0;Birla Sun Life Medium Term Plan - Half Yearly Dividend - Regular Plan;11.5888;11.4729;11.5888;08-Aug-2017</t>
  </si>
  <si>
    <t>111804;INF209K01660;-;Birla Sun Life Medium Term Plan - Institutional - Growth Plan;20.6736;20.4669;20.6736;08-Aug-2017</t>
  </si>
  <si>
    <t>119541;INF209KA1KP8;-;Birla Sun Life Medium Term Plan - Quarterly Dividend - Direct Plan;10.5865;10.4806;10.5865;08-Aug-2017</t>
  </si>
  <si>
    <t>111809;INF209K01637;-;Birla Sun Life Medium Term Plan - Quarterly Dividend - Regular Plan;10.5206;10.4154;10.5206;08-Aug-2017</t>
  </si>
  <si>
    <t>120705;INF209K01XH4;INF209K01XJ0;Birla Sun Life MIP II - Wealth 25 Plan - Growth / Payment - Direct Plan;40.2068;39.8047;40.2068;08-Aug-2017</t>
  </si>
  <si>
    <t>101818;INF209K01751;INF209K01777;Birla Sun Life MIP II - Wealth 25 Plan - Growth / Payment - Regular Plan;38.6786;38.2918;38.6786;08-Aug-2017</t>
  </si>
  <si>
    <t>120550;INF209K01R47;-;Birla Sun Life MIP II - Wealth 25 Plan - Monthly Dividend - Direct Plan;21.4215;21.2073;21.4215;08-Aug-2017</t>
  </si>
  <si>
    <t>101816;INF209K01769;INF209K01DF0;Birla Sun Life MIP II - Wealth 25 Plan - Monthly Dividend - Regular Plan;15.7470;15.5895;15.7470;08-Aug-2017</t>
  </si>
  <si>
    <t>119500;INF209K01UQ1;-;Birla Sun Life Savings Fund - Daily Dividend - Direct Plan;100.4732;100.4732;100.4732;08-Aug-2017</t>
  </si>
  <si>
    <t>105888;INF209K01LY4;-;Birla Sun Life Savings Fund - Daily Dividend - Regular Plan;100.6885;100.6885;100.6885;08-Aug-2017</t>
  </si>
  <si>
    <t>112016;INF209K01JT8;-;Birla Sun Life Savings Fund - Discipline Advantage Plan;187.9225;187.9225;187.9225;08-Aug-2017</t>
  </si>
  <si>
    <t>119501;INF209K01UR9;-;Birla Sun Life Savings Fund - Growth - Direct Plan;330.0438;330.0438;330.0438;08-Aug-2017</t>
  </si>
  <si>
    <t>101317;INF209K01LZ1;-;Birla Sun Life Savings Fund - Growth - Regular Plan;328.3677;328.3677;328.3677;08-Aug-2017</t>
  </si>
  <si>
    <t>119499;INF209K01US7;-;Birla Sun Life Savings Fund - Weekly Dividend - Direct Plan;100.5698;100.5698;100.5698;08-Aug-2017</t>
  </si>
  <si>
    <t>105887;INF209K01MA2;-;Birla Sun Life Savings Fund - Weekly Dividend - Regular Plan;100.5682;100.5682;100.5682;08-Aug-2017</t>
  </si>
  <si>
    <t>105881;INF209K01MD6;-;Birla Sun Life Savings Fund-Retail - Weekly Dividend;100.5682;100.5682;100.5682;08-Aug-2017</t>
  </si>
  <si>
    <t>109108;INF209K01MB0;-;Birla Sun Life Savings Fund-Retail Daily Dividend;100.4733;100.4733;100.4733;08-Aug-2017</t>
  </si>
  <si>
    <t>101316;INF209K01MC8;-;Birla Sun Life Savings Fund-Retail Growth;317.7335;317.7335;317.7335;08-Aug-2017</t>
  </si>
  <si>
    <t>111780;INF209K01KK5;-;Birla Sun Life Short Term Fund - Discipline Advantage Plan;19.8038;19.8038;19.8038;08-Aug-2017</t>
  </si>
  <si>
    <t>124832;INF209KA1KT0;-;Birla Sun Life Short Term Fund - Dividend - Direct Plan;12.0431;12.0431;12.0431;08-Aug-2017</t>
  </si>
  <si>
    <t>124833;INF209KA1KS2;-;Birla Sun Life Short Term Fund - Dividend - Regular Plan;12.0537;12.0537;12.0537;08-Aug-2017</t>
  </si>
  <si>
    <t>119533;INF209K01S38;-;Birla Sun Life Short Term Fund - Growth - Direct Plan;64.6496;64.6496;64.6496;08-Aug-2017</t>
  </si>
  <si>
    <t>103178;INF209K01785;-;Birla Sun Life Short Term Fund - Growth - Regular Plan;64.3449;64.3449;64.3449;08-Aug-2017</t>
  </si>
  <si>
    <t>119532;INF209K01N90;-;Birla Sun Life Short Term Fund - Monthly Dividend - Direct Plan;11.8316;11.8316;11.8316;08-Aug-2017</t>
  </si>
  <si>
    <t>103183;INF209K01983;-;Birla Sun Life Short Term Fund - Monthly Dividend - Regular Plan;11.7964;11.7964;11.7964;08-Aug-2017</t>
  </si>
  <si>
    <t>119496;INF209K01R96;INF209K01XL6;Birla Sun Life Short Term Opportunities Fund - Dividend - Direct Plan;17.2263;17.1402;17.2263;08-Aug-2017</t>
  </si>
  <si>
    <t>101843;INF209K01975;INF209K01DK0;Birla Sun Life Short Term Opportunities Fund - Dividend - Regular Plan;16.7962;16.7122;16.7962;08-Aug-2017</t>
  </si>
  <si>
    <t>119498;INF209K01XK8;-;Birla Sun Life Short Term Opportunities Fund - Growth - Direct Plan;28.8253;28.6812;28.8253;08-Aug-2017</t>
  </si>
  <si>
    <t>101844;INF209K01942;-;Birla Sun Life Short Term Opportunities Fund - Growth - Regular Plan;28.0891;27.9487;28.0891;08-Aug-2017</t>
  </si>
  <si>
    <t>119497;INF209KA1KQ6;INF209KA1KR4;Birla Sun Life Short Term Opportunities Fund - Quarterly Dividend - Direct Plan;10.6639;10.6106;10.6639;08-Aug-2017</t>
  </si>
  <si>
    <t>112356;INF209K01BU3;-;Birla Sun Life Short Term Opportunities Fund - Quarterly Dividend - Regular Plan;10.4158;10.3637;10.4158;08-Aug-2017</t>
  </si>
  <si>
    <t>119551;INF209KA12Z1;INF209KA13Z9;Birla Sun Life Treasury Optimizer Plan - Direct Plan-Dividend;147.7057;147.7057;147.7057;08-Aug-2017</t>
  </si>
  <si>
    <t>119550;INF209K01YN0;-;Birla Sun Life Treasury Optimizer Plan - Direct Plan-Growth;218.2775;218.2775;218.2775;08-Aug-2017</t>
  </si>
  <si>
    <t>119552;INF209K01YM2;-;Birla Sun Life Treasury Optimizer Plan - Direct Plan-Monthly Dividend;108.9577;108.9577;108.9577;08-Aug-2017</t>
  </si>
  <si>
    <t>119553;INF209K01YO8;-;Birla Sun Life Treasury Optimizer Plan - Direct Plan-Quarterly Dividend;107.1898;107.1898;107.1898;08-Aug-2017</t>
  </si>
  <si>
    <t>112015;INF209K01KM1;-;Birla Sun Life Treasury Optimizer Plan - Discipline Advantage Plan - Growth;200.1945;200.1945;200.1945;08-Aug-2017</t>
  </si>
  <si>
    <t>108272;INF209K01LX6;-;Birla Sun Life Treasury Optimizer Plan - Regular Plan-Dividend;146.1459;146.1459;146.1459;08-Aug-2017</t>
  </si>
  <si>
    <t>108273;INF209K01LV0;-;Birla Sun Life Treasury Optimizer Plan - Regular Plan-Growth;215.7938;215.7938;215.7938;08-Aug-2017</t>
  </si>
  <si>
    <t>110282;INF209K01LU2;-;Birla Sun Life Treasury Optimizer Plan - Regular Plan-Monthly Dividend;107.8276;107.8276;107.8276;08-Aug-2017</t>
  </si>
  <si>
    <t>108274;INF209K01LN7;-;Birla Sun Life Treasury Optimizer Plan - Regular Plan-Quarterly Dividend;106.2002;106.2002;106.2002;08-Aug-2017</t>
  </si>
  <si>
    <t>103176;INF209K01LT4;-;Birla Sun Life Treasury Optimizer Plan - Retail Plan-Growth;323.9382;323.9382;323.9382;08-Aug-2017</t>
  </si>
  <si>
    <t>110490;INF209K01LR8;-;Birla Sun Life Treasury Optimizer Plan - Retail Plan-Monthly Dividend;107.6874;107.6874;107.6874;08-Aug-2017</t>
  </si>
  <si>
    <t>106157;INF209K01LS6;-;Birla Sun Life Treasury Optimizer Plan - Retail Plan-Quarterly Dividend;108.9002;108.9002;108.9002;08-Aug-2017</t>
  </si>
  <si>
    <t>117949;INF251K01EU9;INF251K01EV7;BNP PARIBAS CORPORATE BOND FUND  ANNUAL DIVIDEND OPTION;10.4325;10.4325;10.4325;08-Aug-2017</t>
  </si>
  <si>
    <t>117950;INF251K01EQ7;INF251K01ER5;BNP PARIBAS CORPORATE BOND FUND  MONTHLY DIVIDEND OPTION;10.0991;10.0991;10.0991;08-Aug-2017</t>
  </si>
  <si>
    <t>119983;INF251K01GU4;INF251K01GV2;BNP Paribas Corporate Bond Fund - Direct Plan - Annual Dividend Option;10.5258;10.5258;10.5258;08-Aug-2017</t>
  </si>
  <si>
    <t>119984;INF251K01GP4;-;BNP Paribas Corporate Bond Fund - Direct Plan - Growth Option;18.8500;18.8500;18.8500;08-Aug-2017</t>
  </si>
  <si>
    <t>119985;INF251K01GQ2;INF251K01GR0;BNP Paribas Corporate Bond Fund - Direct Plan - Monthly Dividend Option;10.1010;10.1010;10.1010;08-Aug-2017</t>
  </si>
  <si>
    <t>119986;INF251K01GS8;INF251K01GT6;BNP Paribas Corporate Bond Fund - Direct Plan - Quarterly Dividend Option;10.3762;10.3762;10.3762;08-Aug-2017</t>
  </si>
  <si>
    <t>114100;INF251K01EN4;INF251K01EO2;BNP PARIBAS Corporate Bond Fund - Regular Plan - Annual-Dividend Option;10.4315;10.4315;10.4315;08-Aug-2017</t>
  </si>
  <si>
    <t>114099;INF251K01EI4;-;BNP PARIBAS Corporate Bond Fund - Regular Plan - Growth Option;21.1519;21.1519;21.1519;08-Aug-2017</t>
  </si>
  <si>
    <t>114105;INF251K01EJ2;INF251K01EK0;BNP PARIBAS Corporate Bond Fund - Regular Plan - Monthly-Dividend Option;10.0992;10.0992;10.0992;08-Aug-2017</t>
  </si>
  <si>
    <t>114097;INF251K01EL8;INF251K01EM6;BNP PARIBAS Corporate Bond Fund - Regular Plan - Quarterly-Dividend Option;10.1842;10.1842;10.1842;08-Aug-2017</t>
  </si>
  <si>
    <t>117951;INF251K01EP9;-;BNP PARIBAS CORPORATE BOND FUND GROWTH OPTION;18.3448;18.3448;18.3448;08-Aug-2017</t>
  </si>
  <si>
    <t>117948;INF251K01ES3;INF251K01ET1;BNP PARIBAS CORPORATE BOND FUND QUARTERLY DIVIDEND OPTION;10.1838;10.1838;10.1838;08-Aug-2017</t>
  </si>
  <si>
    <t>119991;-;INF251K01GX8;BNP Paribas Flexi Debt Fund - Direct Plan - Daily Dividend Option;10.3372;10.3372;10.3372;08-Aug-2017</t>
  </si>
  <si>
    <t>119992;INF251K01GW0;-;BNP Paribas Flexi Debt Fund - Direct Plan - Growth Option;30.4374;30.4374;30.4374;08-Aug-2017</t>
  </si>
  <si>
    <t>119993;INF251K01HD8;INF251K01HE6;BNP Paribas Flexi Debt Fund - Direct Plan - Half Yearly Dividend Option;10.0000;10.0000;10.0000;08-Aug-2017</t>
  </si>
  <si>
    <t>119994;INF251K01GZ3;INF251K01HA4;BNP Paribas Flexi Debt Fund - Direct Plan - Monthly Option;10.1155;10.1155;10.1155;08-Aug-2017</t>
  </si>
  <si>
    <t>119995;INF251K01HB2;INF251K01HC0;BNP Paribas Flexi Debt Fund - Direct Plan - Quarterly Dividend Option;10.3023;10.3023;10.3023;08-Aug-2017</t>
  </si>
  <si>
    <t>119996;-;INF251K01GY6;BNP Paribas Flexi Debt Fund - Direct Plan - Weekly Dividend Option;10.0000;10.0000;10.0000;08-Aug-2017</t>
  </si>
  <si>
    <t>117958;-;INF251K01DX5;BNP Paribas Flexi Debt Fund Daily Dividend Option;10.1097;10.1097;10.1097;08-Aug-2017</t>
  </si>
  <si>
    <t>117957;INF251K01DW7;-;BNP Paribas Flexi Debt Fund Growth Option;29.6101;29.6101;29.6101;08-Aug-2017</t>
  </si>
  <si>
    <t>117962;INF251K01ED5;INF251K01EE3;BNP Paribas Flexi Debt Fund Half Yearly Dividend Option;10.5542;10.5542;10.5542;08-Aug-2017</t>
  </si>
  <si>
    <t>117960;INF251K01DZ0;INF251K01EA1;BNP Paribas Flexi Debt Fund Monthly Option;10.1125;10.1125;10.1125;08-Aug-2017</t>
  </si>
  <si>
    <t>117961;INF251K01EB9;INF251K01EC7;BNP Paribas Flexi Debt Fund Quarterly Dividend Option;10.2887;10.2887;10.2887;08-Aug-2017</t>
  </si>
  <si>
    <t>117959;-;INF251K01DY3;BNP Paribas Flexi Debt Fund Weekly Dividend Option;10.0983;10.0983;10.0983;08-Aug-2017</t>
  </si>
  <si>
    <t>113526;INF251K01EF0;-;BNP PARIBAS Flexi Debt Fund-Regular Plan A - Growth Option;20.2738;20.2738;20.2738;08-Aug-2017</t>
  </si>
  <si>
    <t>113528;-;INF251K01EH6;BNP PARIBAS Flexi Debt Fund-Regular Plan A - Quarterly Dividend Option;10.2972;10.2972;10.2972;08-Aug-2017</t>
  </si>
  <si>
    <t>127320;INF251K01LP4;INF251K01LZ3;BNP Paribas Medium Term Income Fund - Annual Dividend Option;10.6149;10.6149;10.6149;08-Aug-2017</t>
  </si>
  <si>
    <t>127307;INF251K01LQ2;INF251K01MA4;BNP Paribas Medium Term Income Fund - Calendar Quarterly Dividend Option;10.3028;10.3028;10.3028;08-Aug-2017</t>
  </si>
  <si>
    <t>127315;INF251K01LY6;INF251K01MG1;BNP Paribas Medium Term Income Fund - Direct Plan - Annual Dividend Option;10.0000;10.0000;10.0000;08-Aug-2017</t>
  </si>
  <si>
    <t>127311;INF251K01LW0;INF251K01ME6;BNP Paribas Medium Term Income Fund - Direct Plan - Calendar Quarterly Dividend Option;10.0000;10.0000;10.0000;08-Aug-2017</t>
  </si>
  <si>
    <t>127305;INF251K01LU4;-;BNP Paribas Medium Term Income Fund - Direct Plan - Growth Option;13.9211;13.9211;13.9211;08-Aug-2017</t>
  </si>
  <si>
    <t>127313;INF251K01LX8;INF251K01MF3;BNP Paribas Medium Term Income Fund - Direct Plan - Half yearly Dividend Option;10.0000;10.0000;10.0000;08-Aug-2017</t>
  </si>
  <si>
    <t>127310;INF251K01LV2;INF251K01MD8;BNP Paribas Medium Term Income Fund - Direct Plan - Monthly Dividend Option;10.2037;10.2037;10.2037;08-Aug-2017</t>
  </si>
  <si>
    <t>127304;INF251K01LT6;-;BNP Paribas Medium Term Income Fund - Growth Option;13.5436;13.5436;13.5436;08-Aug-2017</t>
  </si>
  <si>
    <t>127319;INF251K01LR0;INF251K01MB2;BNP Paribas Medium Term Income Fund - Half Yearly Dividend Option;10.5142;10.5142;10.5142;08-Aug-2017</t>
  </si>
  <si>
    <t>127308;INF251K01LS8;INF251K01MC0;BNP Paribas Medium Term Income Fund - Monthly Dividend Option;10.2001;10.2001;10.2001;08-Aug-2017</t>
  </si>
  <si>
    <t>117944;-;INF251K01DR7;BNP PARIBAS MONEY PLUS FUND  DAILY DIVIDEND OPTION;10.0604;10.0604;10.0604;08-Aug-2017</t>
  </si>
  <si>
    <t>117945;INF251K01DQ9;-;BNP PARIBAS MONEY PLUS FUND  GROWTH OPTION;25.1094;25.1094;25.1094;08-Aug-2017</t>
  </si>
  <si>
    <t>117947;INF251K01DU1;INF251K01DV9;BNP PARIBAS MONEY PLUS FUND  MONTHLY DIVIDEND OPTION;10.0382;10.0382;10.0382;08-Aug-2017</t>
  </si>
  <si>
    <t>117946;INF251K01DS5;INF251K01DT3;BNP PARIBAS MONEY PLUS FUND  WEEKLY DIVIDEND OPTION;10.0242;10.0242;10.0242;08-Aug-2017</t>
  </si>
  <si>
    <t>120007;-;INF251K01GK5;BNP Paribas Money Plus Fund - Direct Plan - Daily Dividend Option;10.0835;10.0835;10.0835;08-Aug-2017</t>
  </si>
  <si>
    <t>120008;INF251K01GJ7;-;BNP Paribas Money Plus Fund - Direct Plan - Growth Option;25.8964;25.8964;25.8964;08-Aug-2017</t>
  </si>
  <si>
    <t>120009;INF251K01GN9;INF251K01GO7;BNP Paribas Money Plus Fund - Direct Plan - Monthly Dividend Option;10.0000;10.0000;10.0000;08-Aug-2017</t>
  </si>
  <si>
    <t>120010;INF251K01GL3;INF251K01GM1;BNP Paribas Money Plus Fund - Direct Plan - Weekly Dividend Option;10.0250;10.0250;10.0250;08-Aug-2017</t>
  </si>
  <si>
    <t>113483;-;INF251K01DM8;BNP PARIBAS Money Plus Fund-Regular Plan- Daily Dividend Option (Compulsory Reinvestment);10.0499;10.0499;10.0499;08-Aug-2017</t>
  </si>
  <si>
    <t>113476;INF251K01DL0;-;BNP PARIBAS Money Plus Fund-Regular Plan-Growth Option;24.5156;24.5156;24.5156;08-Aug-2017</t>
  </si>
  <si>
    <t>113478;INF251K01DO4;INF251K01DP1;BNP PARIBAS Money Plus Fund-Regular Plan-Monthly Dividend Option;10.0392;10.0392;10.0392;08-Aug-2017</t>
  </si>
  <si>
    <t>113477;-;INF251K01DN6;BNP PARIBAS Money Plus Fund-Regular Plan-Weekly Dividend Option;10.0246;10.0246;10.0246;08-Aug-2017</t>
  </si>
  <si>
    <t>120082;INF251K01HR8;-;BNP Paribas Monthly Income Plan - Direct Plan - Growth Option;28.1795;28.1795;28.1795;08-Aug-2017</t>
  </si>
  <si>
    <t>120083;INF251K01HS6;INF251K01HT4;BNP Paribas Monthly Income Plan - Direct Plan - Monthly Dividend Option;11.3818;11.3818;11.3818;08-Aug-2017</t>
  </si>
  <si>
    <t>120111;INF251K01HU2;INF251K01HV0;BNP Paribas Monthly Income Plan - Direct Plan - Quarterly Dividend Option;10.8937;10.8937;10.8937;08-Aug-2017</t>
  </si>
  <si>
    <t>113560;INF251K01845;-;BNP PARIBAS Monthly Income Plan-Regular Plan-Growth Option;26.3902;26.3902;26.3902;08-Aug-2017</t>
  </si>
  <si>
    <t>113561;INF251K01852;INF251K01860;BNP PARIBAS Monthly Income Plan-Regular Plan-Monthly Dividend Option;10.6851;10.6851;10.6851;08-Aug-2017</t>
  </si>
  <si>
    <t>113562;INF251K01878;INF251K01886;BNP PARIBAS Monthly Income Plan-Regular Plan-Quarterly Dividend Option;10.7080;10.7080;10.7080;08-Aug-2017</t>
  </si>
  <si>
    <t>117956;-;INF251K01CY5;BNP PARIBAS SHORT TERM INCOME FUND  DAILY DIVIDEND OPTION;10.0330;10.0330;10.0330;08-Aug-2017</t>
  </si>
  <si>
    <t>117953;INF251K01CX7;-;BNP PARIBAS SHORT TERM INCOME FUND  GROWTH OPTION;19.2276;19.2276;19.2276;08-Aug-2017</t>
  </si>
  <si>
    <t>117955;INF251K01DA3;INF251K01DB1;BNP PARIBAS SHORT TERM INCOME FUND  MONTHLY DIVIDEND OPTION;10.0570;10.0570;10.0570;08-Aug-2017</t>
  </si>
  <si>
    <t>117952;INF251K01DC9;INF251K01DD7;BNP PARIBAS SHORT TERM INCOME FUND  QUARTERLY DIVIDEND OPTION;10.1511;10.1511;10.1511;08-Aug-2017</t>
  </si>
  <si>
    <t>117954;-;INF251K01CZ2;BNP PARIBAS SHORT TERM INCOME FUND  WEEKLY DIVIDEND OPTION;10.0518;10.0518;10.0518;08-Aug-2017</t>
  </si>
  <si>
    <t>120135;-;INF251K01GD0;BNP Paribas Short Term Income Fund - Direct Plan - Daily Dividend Option;10.0561;10.0561;10.0561;08-Aug-2017</t>
  </si>
  <si>
    <t>120131;INF251K01GC2;-;BNP Paribas Short Term Income Fund - Direct Plan - Growth Option;19.6879;19.6879;19.6879;08-Aug-2017</t>
  </si>
  <si>
    <t>120132;INF251K01GF5;INF251K01GG3;BNP Paribas Short Term Income Fund - Direct Plan - Monthly Dividend Option;10.0583;10.0583;10.0583;08-Aug-2017</t>
  </si>
  <si>
    <t>120133;INF251K01GH1;INF251K01GI9;BNP Paribas Short Term Income Fund - Direct Plan - Quarterly Dividend Option;10.2036;10.2036;10.2036;08-Aug-2017</t>
  </si>
  <si>
    <t>120134;-;INF251K01GE8;BNP Paribas Short Term Income Fund - Direct Plan - Weekly Dividend Option;10.0000;10.0000;10.0000;08-Aug-2017</t>
  </si>
  <si>
    <t>113547;INF251K01CR9;-;BNP PARIBAS Short Term Income Fund-Regular Plan-Growth Option;25.8415;25.8415;25.8415;08-Aug-2017</t>
  </si>
  <si>
    <t>113548;INF251K01CT5;INF251K01CU3;BNP PARIBAS Short Term Income Fund-Regular Plan-Monthly Dividend Option;10.0572;10.0572;10.0572;08-Aug-2017</t>
  </si>
  <si>
    <t>113557;INF251K01CV1;INF251K01CW9;BNP PARIBAS Short Term Income Fund-Regular Plan-Quarterly Dividend Option;10.1516;10.1516;10.1516;08-Aug-2017</t>
  </si>
  <si>
    <t>113549;-;INF251K01CS7;BNP PARIBAS Short Term Income Fund-Regular Plan-Weekly Dividend Option;10.0443;10.0443;10.0443;08-Aug-2017</t>
  </si>
  <si>
    <t>133868;INF761K01DG8;-;BOI AXA Corporate Credit Spectrum Fund - Direct Plan;12.7604;12.2500;12.7604;08-Aug-2017</t>
  </si>
  <si>
    <t>133867;INF761K01DH6;-;BOI AXA Corporate Credit Spectrum Fund - Regular Plan;12.7225;12.2136;12.7225;08-Aug-2017</t>
  </si>
  <si>
    <t>119396;INF761K01793;INF761K01801;BOI AXA Regular Return Fund-Direct Plan-Annual Dividend;10.8050;10.6970;10.8050;08-Aug-2017</t>
  </si>
  <si>
    <t>119393;INF761K01819;-;BOI AXA Regular Return Fund-Direct Plan-Growth;20.4393;20.2349;20.4393;08-Aug-2017</t>
  </si>
  <si>
    <t>119394;INF761K01835;INF761K01827;BOI AXA Regular Return Fund-Direct Plan-Monthly Dividend;10.5323;10.4270;10.5323;08-Aug-2017</t>
  </si>
  <si>
    <t>119395;INF761K01850;INF761K01843;BOI AXA Regular Return Fund-Direct Plan-Quarterly Dividend;11.5839;11.4681;11.5839;08-Aug-2017</t>
  </si>
  <si>
    <t>111715;INF761K01397;-;BOI AXA Regular Return Fund-ECO Plan-Growth;20.3291;20.1258;0.0000;08-Aug-2017</t>
  </si>
  <si>
    <t>111717;INF761K01413;INF761K01405;BOI AXA Regular Return Fund-ECO Plan-Monthly Dividend;17.9376;17.7582;0.0000;08-Aug-2017</t>
  </si>
  <si>
    <t>111718;INF761K01439;INF761K01421;BOI AXA Regular Return Fund-ECO Plan-Quarterly Dividend;10.7826;10.6748;0.0000;08-Aug-2017</t>
  </si>
  <si>
    <t>111714;INF761K01454;INF761K01447;BOI AXA Regular Return Fund-Regular Plan-Annual Dividend;10.7593;10.6517;10.7593;08-Aug-2017</t>
  </si>
  <si>
    <t>111712;INF761K01462;-;BOI AXA Regular Return Fund-Regular Plan-Growth;20.0648;19.8642;20.0648;08-Aug-2017</t>
  </si>
  <si>
    <t>111716;INF761K01488;INF761K01470;BOI AXA Regular Return Fund-Regular Plan-Monthly Dividend;12.5236;12.3984;12.5236;08-Aug-2017</t>
  </si>
  <si>
    <t>111713;INF761K01504;INF761K01496;BOI AXA Regular Return Fund-Regular Plan-Quarterly Dividend;11.4470;11.3325;11.4470;08-Aug-2017</t>
  </si>
  <si>
    <t>119382;INF761K01736;-;BOI AXA Short Term Income Fund-Direct Plan- Growth;19.2481;19.1519;19.2481;08-Aug-2017</t>
  </si>
  <si>
    <t>119383;INF761K01751;INF761K01744;BOI AXA Short Term Income Fund-Direct Plan- Monthly Dividend;10.4536;10.4013;10.4536;08-Aug-2017</t>
  </si>
  <si>
    <t>119384;INF761K01777;INF761K01769;BOI AXA Short Term Income Fund-Direct Plan- Quarterly Dividend;10.4670;10.4147;10.4670;08-Aug-2017</t>
  </si>
  <si>
    <t>111585;INF761K01579;-;BOI AXA Short Term Income Fund-Regular Plan- Growth;18.4342;18.3420;18.4342;08-Aug-2017</t>
  </si>
  <si>
    <t>111589;INF761K01595;INF761K01587;BOI AXA Short Term Income Fund-Regular Plan- Monthly Dividend;10.4222;10.3701;10.4222;08-Aug-2017</t>
  </si>
  <si>
    <t>111590;INF761K01611;INF761K01603;BOI AXA Short Term Income Fund-Regular Plan- Quarterly Dividend;10.2910;10.2395;10.2910;08-Aug-2017</t>
  </si>
  <si>
    <t>119379;INF761K01892;-;BOI AXA Treasury Advantage Fund- Direct Plan- Growth;2031.0399;2031.0399;2031.0399;08-Aug-2017</t>
  </si>
  <si>
    <t>119381;-;INF761K01CU1;BOI AXA Treasury Advantage Fund- Direct Plan- Weekly Dividend;1007.8166;1007.8166;1007.8166;08-Aug-2017</t>
  </si>
  <si>
    <t>126389;INF761K01CS5;-;BOI AXA Treasury Advantage Fund- Direct Plan-Bonus;2023.3344;2023.3344;2023.3344;08-Aug-2017</t>
  </si>
  <si>
    <t>109269;INF761K01298;-;BOI AXA Treasury Advantage Fund- Regular Plan- Growth;2008.1195;2008.1195;2008.1195;08-Aug-2017</t>
  </si>
  <si>
    <t>109264;-;INF761K01CX5;BOI AXA Treasury Advantage Fund- Regular Plan- Weekly Dividend;1008.3633;1008.3633;1008.3633;08-Aug-2017</t>
  </si>
  <si>
    <t>119380;-;INF761K01CT3;BOI AXA Treasury Advnatage Fund- Direct Plan- Daily Dividend;1006.9034;1006.9034;1006.9034;08-Aug-2017</t>
  </si>
  <si>
    <t>111970;-;INF761K01CW7;BOI AXA Treasury Advnatage Fund- Regular Plan- Daily Dividend;1007.4498;1007.4498;1007.4498;08-Aug-2017</t>
  </si>
  <si>
    <t>118283;INF760K01EA1;INF760K01EB9;Canara Robeco Dynamic Bond Fund - Direct Plan - Dividend Option;14.5708;14.5708;14.5708;09-Aug-2017</t>
  </si>
  <si>
    <t>118284;INF760K01EC7;-;Canara Robeco Dynamic Bond Fund - Direct Plan - Growth;20.0792;20.0792;20.0792;09-Aug-2017</t>
  </si>
  <si>
    <t>111963;INF760K01423;INF760K01431;Canara Robeco Dynamic Bond Fund - Regular Plan - Dividend;14.1974;14.1974;14.1974;09-Aug-2017</t>
  </si>
  <si>
    <t>111962;INF760K01449;-;Canara Robeco Dynamic Bond Fund - Regular Plan - Growth;19.6271;19.6271;19.6271;09-Aug-2017</t>
  </si>
  <si>
    <t>101588;INF760K01324;-;Canara Robeco Income - Regular Plan - Growth;35.9466;35.9466;35.9466;09-Aug-2017</t>
  </si>
  <si>
    <t>101587;INF760K01340;INF760K01357;Canara Robeco Income - Regular Plan - Quarterly Dividend;15.0008;15.0008;15.0008;09-Aug-2017</t>
  </si>
  <si>
    <t>118281;INF760K01FG5;INF760K01FH3;Canara Robeco Income- Direct Plan - Quarterly Dividend;15.4907;15.4907;15.4907;09-Aug-2017</t>
  </si>
  <si>
    <t>118282;INF760K01FI1;-;Canara Robeco Income-Direct Plan - Growth Option;37.0422;37.0422;37.0422;09-Aug-2017</t>
  </si>
  <si>
    <t>118302;INF760K01FJ9;-;Canara Robeco InDiGo Fund - Direct Plan - Growth;15.2350;15.2350;15.2350;09-Aug-2017</t>
  </si>
  <si>
    <t>118303;INF760K01FK7;INF760K01FL5;Canara Robeco InDiGo Fund - Direct Plan - Quarterly Dividend;11.1582;11.1582;11.1582;09-Aug-2017</t>
  </si>
  <si>
    <t>113101;INF760K01AJ0;-;Canara Robeco InDiGo Fund - Regular Plan - Growth;14.7753;14.7753;14.7753;09-Aug-2017</t>
  </si>
  <si>
    <t>113100;INF760K01AK8;INF760K01AL6;Canara Robeco InDiGo Fund - Regular Plan - Quarterly Dividend;10.4601;10.4601;10.4601;09-Aug-2017</t>
  </si>
  <si>
    <t>126686;INF760K01HC0;INF760K01HD8;Canara Robeco Medium Term Opportunities Fund - Direct Plan - Dividend;11.6472;11.6472;11.6472;09-Aug-2017</t>
  </si>
  <si>
    <t>126685;INF760K01HB2;-;Canara Robeco Medium Term Opportunities Fund - Direct Plan - Growth;13.8653;13.8653;13.8653;09-Aug-2017</t>
  </si>
  <si>
    <t>126688;INF760K01GZ3;INF760K01HA4;Canara Robeco Medium Term Opportunities Fund - Regular Plan - Dividend;11.4397;11.4397;11.4397;09-Aug-2017</t>
  </si>
  <si>
    <t>126687;INF760K01GY6;-;Canara Robeco Medium Term Opportunities Fund - Regular Plan - Growth;13.6378;13.6378;13.6378;09-Aug-2017</t>
  </si>
  <si>
    <t>118311;INF760K01FZ5;INF760K01GA6;Canara Robeco Monthly Income Plan - Direct Plan - Monthly Dividend Option;15.4352;15.4352;15.4352;09-Aug-2017</t>
  </si>
  <si>
    <t>118310;INF760K01GC2;INF760K01GD0;Canara Robeco Monthly Income Plan - Direct Plan - Quarterly Dividend Option;15.8443;15.8443;15.8443;09-Aug-2017</t>
  </si>
  <si>
    <t>100601;INF760K01282;-;Canara Robeco Monthly Income Plan - Regular Plan - Growth;52.3871;52.3871;52.3871;09-Aug-2017</t>
  </si>
  <si>
    <t>100600;INF760K01308;INF760K01316;Canara Robeco Monthly Income Plan - Regular Plan - Monthly Dividend;14.6467;14.6467;14.6467;09-Aug-2017</t>
  </si>
  <si>
    <t>112378;INF760K01AP7;INF760K01AQ5;Canara Robeco Monthly Income Plan - Regular Plan - Quarterly Dividend;15.0281;15.0281;15.0281;09-Aug-2017</t>
  </si>
  <si>
    <t>118309;INF760K01GB4;-;Canara Robeco Monthly Income Plan-Direct Plan - Growth Option;54.9041;54.9041;54.9041;09-Aug-2017</t>
  </si>
  <si>
    <t>118312;INF760K01GH1;-;Canara Robeco Short Term Fund- Direct Plan - Growth;19.2211;19.2211;19.2211;09-Aug-2017</t>
  </si>
  <si>
    <t>118313;INF760K01GI9;INF760K01GJ7;Canara Robeco Short Term Fund- Direct Plan - Monthly Dividend;10.1490;10.1490;10.1490;09-Aug-2017</t>
  </si>
  <si>
    <t>118314;-;INF760K01GK5;Canara Robeco Short Term Fund- Direct Plan - Weekly Dividend;10.1200;10.1200;10.1200;09-Aug-2017</t>
  </si>
  <si>
    <t>111883;INF760K01720;-;Canara Robeco Short Term Fund- Regular Plan - Growth;18.8502;18.8502;18.8502;09-Aug-2017</t>
  </si>
  <si>
    <t>111882;INF760K01704;INF760K01712;Canara Robeco Short Term Fund- Regular Plan - Monthly Dividend;10.1473;10.1473;10.1473;09-Aug-2017</t>
  </si>
  <si>
    <t>112081;-;INF760K01738;Canara Robeco Short Term Fund- Regular Plan - Weekly Dividend;10.1200;10.1200;10.1200;09-Aug-2017</t>
  </si>
  <si>
    <t>118315;-;INF760K01GL3;Canara Robeco Treasury Advantage Fund - Direct Plan- Daily Dividend Reinvestment;1240.7100;1240.7100;1240.7100;09-Aug-2017</t>
  </si>
  <si>
    <t>118319;INF760K01GN9;-;Canara Robeco Treasury Advantage Fund - Direct Plan- Dividend Payout;1461.7961;1461.7961;1461.7961;09-Aug-2017</t>
  </si>
  <si>
    <t>118317;INF760K01GM1;-;Canara Robeco Treasury Advantage Fund - Direct Plan- Growth option;2552.4538;2552.4538;2552.4538;09-Aug-2017</t>
  </si>
  <si>
    <t>118318;INF760K01GP4;NF760K01GO7;Canara Robeco Treasury Advantage Fund - Direct Plan- Monthly Dividend;1003.1098;1003.1098;1003.1098;09-Aug-2017</t>
  </si>
  <si>
    <t>118316;INF760K01GQ2;INF760K01GR0;Canara Robeco Treasury Advantage Fund - Direct Plan- Weekly Dividend;1240.7100;1240.7100;1240.7100;09-Aug-2017</t>
  </si>
  <si>
    <t>109371;INF760K01DC9;-;Canara Robeco Treasury Advantage Fund - Regular Plan - Growth;2508.2186;2508.2186;2508.2186;09-Aug-2017</t>
  </si>
  <si>
    <t>109372;-;INF760K01DA3;Canara Robeco Treasury Advantage Fund - Regular Plan- Daily Div Reinvest;1240.7100;1240.7100;1240.7100;09-Aug-2017</t>
  </si>
  <si>
    <t>109370;INF760K01CA5;INF760K01DD7;Canara Robeco Treasury Advantage Fund - Regular Plan- Monthly Dividend;1002.5045;1002.5045;1002.5045;09-Aug-2017</t>
  </si>
  <si>
    <t>109366;INF760K01DE5;INF760K01DF2;Canara Robeco Treasury Advantage Fund - Regular Plan- Weekly Div Reinvest;1240.7100;1240.7100;1240.7100;09-Aug-2017</t>
  </si>
  <si>
    <t>140530;INF760K01IL9;-;Canara Robeco Treasury Advantage Fund- Regular Plan - Dividend payout option;1030.3347;1030.3347;1030.3347;09-Aug-2017</t>
  </si>
  <si>
    <t>118320;INF760K01DX5;-;Canara Robeco Yield Advantage Fund - Direct Plan - Growth;16.6066;16.6066;16.6066;09-Aug-2017</t>
  </si>
  <si>
    <t>118321;INF760K01DV9;INF760K01DW7;Canara Robeco Yield Advantage Fund - Direct Plan - Monthly Dividend;15.4333;15.4333;15.4333;09-Aug-2017</t>
  </si>
  <si>
    <t>118322;INF760K01DY3;INF760K01DZ0;Canara Robeco Yield Advantage Fund - Direct Plan - Quarterly Dividend;15.4384;15.4384;15.4384;09-Aug-2017</t>
  </si>
  <si>
    <t>115077;INF760K01BM2;-;Canara Robeco Yield Advantage Fund - Regular Plan - Growth;16.0214;16.0214;16.0214;09-Aug-2017</t>
  </si>
  <si>
    <t>115078;INF760K01BO8;INF760K01BN0;Canara Robeco Yield Advantage Fund - Regular Plan - Monthly Dividend;14.5859;14.5859;14.5859;09-Aug-2017</t>
  </si>
  <si>
    <t>115079;INF760K01BQ3;INF760K01BP5;Canara Robeco Yield Advantage Fund - Regular Plan - Quarterly Dividend;14.8599;14.8599;14.8599;09-Aug-2017</t>
  </si>
  <si>
    <t>138565;INF223J01SU0;-;DHFL Pramerica Banking and PSU Debt fund - Monthly Dividend;10.3999;10.3999;10.3999;09-Aug-2017</t>
  </si>
  <si>
    <t>138571;INF223J01VV2;-;DHFL Pramerica Banking and PSU Debt fund - Quarterly Dividend;10.6072;10.6072;10.6072;09-Aug-2017</t>
  </si>
  <si>
    <t>138570;INF223J01VT6;-;DHFL Pramerica Banking and PSU Debt fund - Weekly Dividend;10.2972;10.2972;10.2972;09-Aug-2017</t>
  </si>
  <si>
    <t>138566;INF223J01SW6;-;DHFL Pramerica Banking and PSU Debt fund -Growth;14.6068;14.6068;14.6068;09-Aug-2017</t>
  </si>
  <si>
    <t>138574;INF223J01VI9;-;DHFL Pramerica Banking and PSU Debt fund- Direct Plan-  Regular Bonus;14.7693;14.7693;14.7693;09-Aug-2017</t>
  </si>
  <si>
    <t>138568;INF223J01WD8;-;DHFL Pramerica Banking and PSU Debt fund- Direct Plan- Annual Dividend;10.5073;10.5073;10.5073;09-Aug-2017</t>
  </si>
  <si>
    <t>138563;INF223J01SX4;-;DHFL Pramerica Banking and PSU Debt fund- Direct Plan- Monthly Dividend;10.5829;10.5829;10.5829;09-Aug-2017</t>
  </si>
  <si>
    <t>138567;INF223J01WB2;-;DHFL Pramerica Banking and PSU Debt fund- Direct Plan- Quarterly Dividend;10.9945;10.9945;10.9945;09-Aug-2017</t>
  </si>
  <si>
    <t>138569;INF223J01VZ3;INF223J01WA4;DHFL Pramerica Banking and PSU Debt fund- Direct Plan- Weekly Dividend;10.249;10.249;10.249;09-Aug-2017</t>
  </si>
  <si>
    <t>138564;INF223J01SZ9;-;DHFL Pramerica Banking and PSU Debt fund- Direct Plan-Growth;14.9086;14.9086;14.9086;09-Aug-2017</t>
  </si>
  <si>
    <t>138900;INF663L01GF9;-;DHFL Pramerica Credit Opportunites Fund - Direct Plan - Quarterly Dividend;11.1815;11.0697;11.1815;09-Aug-2017</t>
  </si>
  <si>
    <t>138903;INF663L01GO1;-;DHFL Pramerica Credit Opportunites Fund - Regular Plan - Quarterly Dividend;10.7589;10.6513;10.7589;09-Aug-2017</t>
  </si>
  <si>
    <t>138897;INF663L01GH5;-;DHFL Pramerica Credit Opportunities Fund - Direct Plan - Annual Dividend;13.5213;13.3861;13.5213;09-Aug-2017</t>
  </si>
  <si>
    <t>138898;INF663L01GB8;-;DHFL Pramerica Credit Opportunities Fund - Direct Plan - Growth;13.6816;13.5448;13.6816;09-Aug-2017</t>
  </si>
  <si>
    <t>138899;INF663L01GC6;INF663L01GD4;DHFL Pramerica Credit Opportunities Fund - Direct Plan - Monthly Dividend;10.7306;10.6233;10.7306;09-Aug-2017</t>
  </si>
  <si>
    <t>138907;INF663L01GA0;-;DHFL Pramerica Credit Opportunities Fund - Regular Plan - Annual Dividend;13.2023;13.0703;13.2023;09-Aug-2017</t>
  </si>
  <si>
    <t>138908;INF663L01GP8;INF663L01GQ6;DHFL Pramerica Credit Opportunities Fund - Regular Plan - Dividend;12.7949;12.667;12.7949;09-Aug-2017</t>
  </si>
  <si>
    <t>138905;INF663L01GK9;-;DHFL Pramerica Credit Opportunities Fund - Regular Plan - Growth;13.2947;13.1618;13.2947;09-Aug-2017</t>
  </si>
  <si>
    <t>138906;INF663L01GM5;-;DHFL Pramerica Credit Opportunities Fund - Regular Plan - Monthly Dividend;10.6205;10.5143;10.6205;09-Aug-2017</t>
  </si>
  <si>
    <t>120084;INF663L01AD7;-;DHFL Pramerica Dynamic Bond Fund - Direct Plan-Growth Option;1713.4995;1696.3645;1713.4995;09-Aug-2017</t>
  </si>
  <si>
    <t>120085;INF663L01AF2;INF663L01AE5;DHFL Pramerica Dynamic Bond Fund - Direct Plan-Monthly Dividend Option;1224.5858;1212.3399;1224.5858;09-Aug-2017</t>
  </si>
  <si>
    <t>120086;INF663L01AI6;INF663L01AH8;DHFL Pramerica Dynamic Bond Fund - Direct Plan-Quarterly Dividend Option;1189.5116;1177.6165;1189.5116;09-Aug-2017</t>
  </si>
  <si>
    <t>116483;INF663L01492;INF663L01500;DHFL Pramerica Dynamic Bond Fund - Dividend Option - Monthly;1078.0167;1067.2365;1078.0167;09-Aug-2017</t>
  </si>
  <si>
    <t>116484;INF663L01526;INF663L01534;DHFL Pramerica Dynamic Bond Fund - Dividend Option - Quarterly;1138.0875;1126.7066;1138.0875;09-Aug-2017</t>
  </si>
  <si>
    <t>116485;INF663L01484;-;DHFL Pramerica Dynamic Bond Fund - Growth Option;1644.9899;1628.54;1644.9899;09-Aug-2017</t>
  </si>
  <si>
    <t>138677;INF223J01J00;-;DHFL Pramerica FIXED MATURITY PLAN - SERIES 47 - DIRECT PLAN -GROWTH;13.4675;13.4675;13.4675;09-Aug-2017</t>
  </si>
  <si>
    <t>138679;INF223J01I68;-;DHFL Pramerica FIXED MATURITY PLAN - SERIES 47 - REGULAR PLAN -GROWTH;13.3647;13.3647;13.3647;09-Aug-2017</t>
  </si>
  <si>
    <t>138464;INF223J01NN6;-;DHFL Pramerica Income Advantage Fund - Direct Plan - Growth;21.2928;20.9734;21.2928;09-Aug-2017</t>
  </si>
  <si>
    <t>138463;-;-;DHFL Pramerica Income Advantage Fund - Direct Plan - Monthly Dividend;10.1747;10.0221;10.1747;09-Aug-2017</t>
  </si>
  <si>
    <t>138460;INF223J01CA6;INF223J01CB4;DHFL Pramerica Income Advantage Fund - Dividend;10.537;10.3789;10.537;09-Aug-2017</t>
  </si>
  <si>
    <t>138459;INF223J01BZ5;-;DHFL Pramerica Income Advantage Fund - Growth;20.3911;20.0852;20.3911;09-Aug-2017</t>
  </si>
  <si>
    <t>138659;INF223J01I19;-;DHFL Pramerica Inflation Indexed Bond Fund - Direct Plan - Growth;13.2804;13.2804;13.2804;09-Aug-2017</t>
  </si>
  <si>
    <t>138658;INF223J01H77;INF223J01I01;DHFL Pramerica Inflation Indexed Bond Fund - Direct Plan - Monthly Dividend;11.6818;11.6818;11.6818;09-Aug-2017</t>
  </si>
  <si>
    <t>138665;INF223J01H69;-;DHFL Pramerica Inflation Indexed Bond Fund - Direct Plan - Quarterly Dividend;11.2269;11.2269;11.2269;09-Aug-2017</t>
  </si>
  <si>
    <t>138657;INF223J01H51;-;DHFL Pramerica Inflation Indexed Bond Fund - Direct Plan - Regular Dividend;13.2796;13.2796;13.2796;09-Aug-2017</t>
  </si>
  <si>
    <t>138662;INF223J01H44;-;DHFL Pramerica Inflation Indexed Bond Fund - Regular Plan - Bonus;12.9406;12.9406;12.9406;09-Aug-2017</t>
  </si>
  <si>
    <t>138663;INF223J01H36;-;DHFL Pramerica Inflation Indexed Bond Fund - Regular Plan - Growth;12.9313;12.9313;12.9313;09-Aug-2017</t>
  </si>
  <si>
    <t>138666;INF223J01G94;-;DHFL Pramerica Inflation Indexed Bond Fund - Regular Plan - Monthly Dividend;11.6226;11.6226;11.6226;09-Aug-2017</t>
  </si>
  <si>
    <t>138664;INF223J01G86;-;DHFL Pramerica Inflation Indexed Bond Fund - Regular Plan - Quarterly Dividend;11.3018;11.3018;11.3018;09-Aug-2017</t>
  </si>
  <si>
    <t>138661;INF223J01G78;-;DHFL Pramerica Inflation Indexed Bond Fund - Regular Plan - Regular Dividend;12.9313;12.9313;12.9313;09-Aug-2017</t>
  </si>
  <si>
    <t>138450;INF663L01HD2;-;DHFL Pramerica Low Duration Fund  -  Annual  Bonus;13.5453;13.5453;13.5453;09-Aug-2017</t>
  </si>
  <si>
    <t>138437;INF663L01HY8;-;DHFL Pramerica Low Duration Fund - ANNUAL DIV;11.6764;11.6764;11.6764;09-Aug-2017</t>
  </si>
  <si>
    <t>138430;INF663L01HQ4;-;DHFL Pramerica Low Duration Fund - DAILY DIV;10.0331;10.0331;10.0331;09-Aug-2017</t>
  </si>
  <si>
    <t>138452;INF663L01HW2;INF663L01HX0;DHFL Pramerica Low Duration Fund - Direct Dividend;11.385;11.385;11.385;09-Aug-2017</t>
  </si>
  <si>
    <t>138449;INF663L01JS6;-;DHFL Pramerica Low Duration Fund - Direct Plan -  Annual  Bonus;13.8239;13.8239;13.8239;09-Aug-2017</t>
  </si>
  <si>
    <t>138444;INF663L01HO9;-;DHFL Pramerica Low Duration Fund - Direct Plan - Annual Dividend;12.5906;12.5906;12.5906;09-Aug-2017</t>
  </si>
  <si>
    <t>138441;INF663L01HF7;-;DHFL Pramerica Low Duration Fund - Direct Plan - Daily Dividend;10.0331;10.0331;10.0331;09-Aug-2017</t>
  </si>
  <si>
    <t>138442;INF663L01HM3;-;DHFL Pramerica Low Duration Fund - Direct Plan - Fortnightly Dividend;10.1669;10.1669;10.1669;09-Aug-2017</t>
  </si>
  <si>
    <t>138443;INF663L01HE0;-;DHFL Pramerica Low Duration Fund - Direct Plan - Growth;23.381;23.381;23.381;09-Aug-2017</t>
  </si>
  <si>
    <t>138447;INF663L01JR8;-;DHFL Pramerica Low Duration Fund - Direct Plan - Monthly Bonus;12.7383;12.7383;12.7383;09-Aug-2017</t>
  </si>
  <si>
    <t>138439;INF663L01HK7;-;DHFL Pramerica Low Duration Fund - Direct Plan - Monthly Dividend;11.1977;11.1977;11.1977;09-Aug-2017</t>
  </si>
  <si>
    <t>138445;INF663L01HI1;INF663L01HJ9;DHFL Pramerica Low Duration Fund - Direct Plan - Quarterly Dividend;10.3349;10.3349;10.3349;09-Aug-2017</t>
  </si>
  <si>
    <t>138446;INF663L01HG5;-;DHFL Pramerica Low Duration Fund - Direct Plan - Weekly Dividend;10.2239;10.2239;10.2239;09-Aug-2017</t>
  </si>
  <si>
    <t>138426;INF663L01HT8;-;DHFL Pramerica Low Duration Fund - FORTNIGHTLY DIV;10.1656;10.1656;10.1656;09-Aug-2017</t>
  </si>
  <si>
    <t>138423;INF663L01HV4;-;DHFL Pramerica Low Duration Fund - GR;22.803;22.803;22.803;09-Aug-2017</t>
  </si>
  <si>
    <t>138448;INF663L01JT4;-;DHFL Pramerica Low Duration Fund - Monthly Bonus Option;12.5916;12.5916;12.5916;09-Aug-2017</t>
  </si>
  <si>
    <t>138436;INF663L01IC2;-;DHFL Pramerica Low Duration Fund - QUARTERLY DIV;10.3197;10.3197;10.3197;09-Aug-2017</t>
  </si>
  <si>
    <t>138438;INF663L01IA6;-;DHFL Pramerica Low Duration Fund DIV OPTION;11.0741;11.0741;11.0741;09-Aug-2017</t>
  </si>
  <si>
    <t>138429;INF223J01986;-;DHFL Pramerica Low Duration Fund INSTITUTIONAL - MONTHLY DIV;10.9444;10.9444;10.9444;09-Aug-2017</t>
  </si>
  <si>
    <t>138427;INF663L01JN7;-;DHFL Pramerica Low Duration Fund INSTITUTIONAL -GR;20.9754;20.9754;20.9754;09-Aug-2017</t>
  </si>
  <si>
    <t>138431;INF663L01JP2;-;DHFL Pramerica Low Duration Fund INSTITUTIONAL -Weekly;10.0817;10.0817;10.0817;09-Aug-2017</t>
  </si>
  <si>
    <t>138432;INF663L01JO5;-;DHFL Pramerica Low Duration Fund INSTITUTIONAL-Daily;10.0443;10.0443;10.0443;09-Aug-2017</t>
  </si>
  <si>
    <t>138435;INF663L01JQ0;-;DHFL Pramerica Low Duration Fund- Bonus Option;17.6432;17.6432;17.6432;09-Aug-2017</t>
  </si>
  <si>
    <t>138424;INF663L01HS0;-;DHFL Pramerica Low Duration Fund- MONTHLY DIV;11.3341;11.3341;11.3341;09-Aug-2017</t>
  </si>
  <si>
    <t>138425;INF663L01IF5;-;DHFL Pramerica Low Duration Fund- WEEKLY DIV;10.1097;10.1097;10.1097;09-Aug-2017</t>
  </si>
  <si>
    <t>138696;INF223JA1MH6;-;DHFL Pramerica Medium Term Income Fund - Direct Plan - Annual Dividend;10.4245;10.3203;10.4245;09-Aug-2017</t>
  </si>
  <si>
    <t>138697;INF223JA1MD5;-;DHFL Pramerica Medium Term Income Fund - Direct Plan - Monthly Dividend;10.9874;10.8775;10.9874;09-Aug-2017</t>
  </si>
  <si>
    <t>138700;INF223JA1LX5;-;DHFL Pramerica Medium Term Income Fund - Regular Plan - Monthly Dividend;10.9098;10.8007;10.9098;09-Aug-2017</t>
  </si>
  <si>
    <t>138695;INF223JA1LZ0;-;DHFL Pramerica Medium Term Income Fund - Regular Plan - Quarterly Dividend;10.3783;10.2745;10.3783;09-Aug-2017</t>
  </si>
  <si>
    <t>138692;INF223J01N53;-;DHFL Pramerica Medium Term Income Fund- Direct Plan - Regular Dividend;12.9096;12.7805;12.9096;09-Aug-2017</t>
  </si>
  <si>
    <t>138693;INF223J01N61;-;DHFL Pramerica Medium Term Income Fund- Direct Plan- Growth;14.7702;14.6225;14.7702;09-Aug-2017</t>
  </si>
  <si>
    <t>138691;INF223J01N20;-;DHFL Pramerica Medium Term Income Fund- Regular Plan - Regular Dividend;12.6062;12.4801;12.6062;09-Aug-2017</t>
  </si>
  <si>
    <t>138694;INF223J01N38;-;DHFL Pramerica Medium Term Income Fund- Regular Plan- Growth;14.4305;14.2862;14.4305;09-Aug-2017</t>
  </si>
  <si>
    <t>138317;INF223J01CZ3;-;DHFL Pramerica Premier Bond Fund - Annual Dividend;11.2761;11.2761;11.2761;09-Aug-2017</t>
  </si>
  <si>
    <t>138329;INF223J01OM6;-;DHFL Pramerica Premier Bond Fund - Direct Plan - Annual Dividend;12.3575;12.3575;12.3575;09-Aug-2017</t>
  </si>
  <si>
    <t>138330;INF223J01OO2;-;DHFL Pramerica Premier Bond Fund - Direct Plan - Growth;28.0174;28.0174;28.0174;09-Aug-2017</t>
  </si>
  <si>
    <t>138331;INF223J01OP9;-;DHFL Pramerica Premier Bond Fund - Direct Plan - Monthly Dividend;15.9333;15.9333;15.9333;09-Aug-2017</t>
  </si>
  <si>
    <t>138332;INF223J01OR5;-;DHFL Pramerica Premier Bond Fund - Direct Plan - Quarterly Dividend;13.2189;13.2189;13.2189;09-Aug-2017</t>
  </si>
  <si>
    <t>138318;INF223J01DB2;-;DHFL Pramerica Premier Bond Fund - Growth;26.8604;26.8604;26.8604;09-Aug-2017</t>
  </si>
  <si>
    <t>138334;INF223J01WF3;-;DHFL Pramerica Premier Bond Fund - Half-Yearly Bonus;12.5464;12.5464;12.5464;09-Aug-2017</t>
  </si>
  <si>
    <t>138316;INF223J01DD8;-;DHFL Pramerica Premier Bond Fund - Monthly Dividend;13.5948;13.5948;13.5948;09-Aug-2017</t>
  </si>
  <si>
    <t>138323;INF223J01CQ2;-;DHFL Pramerica Premier Bond Fund - Premium Plus Plan - Growth;16.1342;16.1342;16.1342;09-Aug-2017</t>
  </si>
  <si>
    <t>138315;INF223J01DF3;-;DHFL Pramerica Premier Bond Fund - Quarterly Dividend;12.1087;12.1087;12.1087;09-Aug-2017</t>
  </si>
  <si>
    <t>138277;INF223J01XB0;-;DHFL Pramerica Short Maturity Fund - Annual Bonus;20.5776;20.5776;20.5776;09-Aug-2017</t>
  </si>
  <si>
    <t>138266;INF223J01KD3;-;DHFL Pramerica Short Maturity Fund - Annual Dividend;10.7067;10.7067;10.7067;09-Aug-2017</t>
  </si>
  <si>
    <t>138264;INF223J01DW8;-;DHFL Pramerica Short Maturity Fund - Bonus;17.7676;17.7676;17.7676;09-Aug-2017</t>
  </si>
  <si>
    <t>138276;INF223J01XC8;-;DHFL Pramerica Short Maturity Fund - Direct Plan - Annual Bonus;21.3943;21.3943;21.3943;09-Aug-2017</t>
  </si>
  <si>
    <t>138270;INF223J01OW5;-;DHFL Pramerica Short Maturity Fund - Direct Plan - Growth;32.0917;32.0917;32.0917;09-Aug-2017</t>
  </si>
  <si>
    <t>138268;INF223J01OX3;INF223J01OY1;DHFL Pramerica Short Maturity Fund - Direct Plan - Monthly Dividend;13.7777;13.7777;13.7777;09-Aug-2017</t>
  </si>
  <si>
    <t>138271;INF223J01PB6;INF223J01PC4;DHFL Pramerica Short Maturity Fund - Direct Plan - Quarterly Dividend;11.1373;11.1373;11.1373;09-Aug-2017</t>
  </si>
  <si>
    <t>138272;INF223J01OZ8;INF223J01PA8;DHFL Pramerica Short Maturity Fund - Direct Plan - Weekly Dividend;10.4668;10.4668;10.4668;09-Aug-2017</t>
  </si>
  <si>
    <t>138256;INF223J01DT4;-;DHFL Pramerica Short Maturity Fund - Growth;30.8667;30.8667;30.8667;09-Aug-2017</t>
  </si>
  <si>
    <t>138274;INF223J01WH9;-;DHFL Pramerica Short Maturity Fund - Half Yearly Bonus;12.4717;12.4717;12.4717;09-Aug-2017</t>
  </si>
  <si>
    <t>138257;INF223J01DG1;-;DHFL Pramerica Short Maturity Fund - Institutional Plan - Growth;19.8433;19.8433;19.8433;09-Aug-2017</t>
  </si>
  <si>
    <t>138254;INF223J01DU2;INF223J01DV0;DHFL Pramerica Short Maturity Fund - Monthly Dividend;13.2464;13.2464;13.2464;09-Aug-2017</t>
  </si>
  <si>
    <t>138262;INF223J01DN7;-;DHFL Pramerica Short Maturity Fund - Premium Plus - Growth;17.4268;17.4268;17.4268;09-Aug-2017</t>
  </si>
  <si>
    <t>138261;INF223J01DR8;-;DHFL Pramerica Short Maturity Fund - Premium Plus - Quarterly Dividend;10.6876;10.6876;10.6876;09-Aug-2017</t>
  </si>
  <si>
    <t>138260;INF223J01DP2;-;DHFL Pramerica Short Maturity Fund - Premium Plus Plan - Monthly Dividend;10.5067;10.5067;10.5067;09-Aug-2017</t>
  </si>
  <si>
    <t>138265;INF223J01KB7;INF223J01KC5;DHFL Pramerica Short Maturity Fund - Quarterly Dividend;10.7253;10.7253;10.7253;09-Aug-2017</t>
  </si>
  <si>
    <t>138255;INF223J01DX6;INF223J01DY4;DHFL Pramerica Short Maturity Fund - Weekly Dividend;10.2393;10.2393;10.2393;09-Aug-2017</t>
  </si>
  <si>
    <t>138521;INF663L01IG3;-;DHFL Pramerica Short Term Floating Rate Fund - Annual Bonus;12.7113;12.7113;12.7113;09-Aug-2017</t>
  </si>
  <si>
    <t>138500;INF663L01IW0;INF663L01IX8;DHFL Pramerica Short Term Floating Rate Fund - Annual Dividend;15.8805;15.8805;15.8805;09-Aug-2017</t>
  </si>
  <si>
    <t>138496;INF663L01IH1;-;DHFL Pramerica Short Term Floating Rate Fund - Bonus;13.9316;13.9316;13.9316;09-Aug-2017</t>
  </si>
  <si>
    <t>138484;-;INF663L01IS8;DHFL Pramerica Short Term Floating Rate Fund - Daily Dividend;10.222;10.222;10.222;09-Aug-2017</t>
  </si>
  <si>
    <t>138518;INF223J01VQ2;-;DHFL Pramerica Short Term Floating Rate Fund - Direct Plan -  Quarterly Bonus;12.2156;12.2156;12.2156;09-Aug-2017</t>
  </si>
  <si>
    <t>138522;INF223J01XG9;-;DHFL Pramerica Short Term Floating Rate FUnd - Direct Plan - Annual Bonus;18.6013;18.6013;18.6013;09-Aug-2017</t>
  </si>
  <si>
    <t>138510;-;INF663L01IJ7;DHFL Pramerica Short Term Floating Rate Fund - Direct Plan - Daily Dividend;10.222;10.222;10.222;09-Aug-2017</t>
  </si>
  <si>
    <t>138509;INF663L01II9;-;DHFL Pramerica Short Term Floating Rate Fund - Direct Plan - Growth;18.6854;18.6854;18.6854;09-Aug-2017</t>
  </si>
  <si>
    <t>138513;INF663L01IK5;INF663L01IL3;DHFL Pramerica Short Term Floating Rate Fund - Direct Plan - Weekly Dividend;11.0223;11.0223;11.0223;09-Aug-2017</t>
  </si>
  <si>
    <t>138481;INF663L01IT6;-;DHFL Pramerica Short Term Floating Rate Fund - Growth;18.5082;18.5082;18.5082;09-Aug-2017</t>
  </si>
  <si>
    <t>138492;INF663L01IU4;INF663L01IV2;DHFL Pramerica Short Term Floating Rate Fund - Monthly Dividend;10.6596;10.6596;10.6596;09-Aug-2017</t>
  </si>
  <si>
    <t>138491;INF663L01JA4;INF663L01JB2;DHFL Pramerica Short Term Floating Rate Fund - Weekly Dividend;10.0825;10.0825;10.0825;09-Aug-2017</t>
  </si>
  <si>
    <t>138368;INF223J01XH7;-;DHFL Pramerica Ultra Short Term Fund - Annual Bonus;20.2334;20.2334;20.2334;09-Aug-2017</t>
  </si>
  <si>
    <t>138345;INF223J01FN2;-;DHFL Pramerica Ultra Short Term Fund - Bonus;15.18;15.18;15.18;09-Aug-2017</t>
  </si>
  <si>
    <t>138342;INF223J01FH4;-;DHFL Pramerica Ultra Short Term Fund - Daily Dividend;10.0203;10.0203;10.0203;09-Aug-2017</t>
  </si>
  <si>
    <t>138367;INF223J01XI5;-;DHFL Pramerica Ultra Short Term Fund - Direct Plan - Annual Bonus;13.5822;13.5822;13.5822;09-Aug-2017</t>
  </si>
  <si>
    <t>138363;INF223J01QK5;-;DHFL Pramerica Ultra Short Term Fund - Direct Plan - Bonus;15.3055;15.3055;15.3055;09-Aug-2017</t>
  </si>
  <si>
    <t>138361;-;INF223J01QL3;DHFL Pramerica Ultra Short Term Fund - Direct Plan - Daily Dividend;10.0179;10.0179;10.0179;09-Aug-2017</t>
  </si>
  <si>
    <t>138358;INF223J01QO7;-;DHFL Pramerica Ultra Short Term Fund - Direct Plan - Growth;20.4232;20.4232;20.4232;09-Aug-2017</t>
  </si>
  <si>
    <t>138366;INF223J01VK5;-;DHFL Pramerica Ultra Short Term Fund - Direct Plan - Monthly Bonus;12.1641;12.1641;12.1641;09-Aug-2017</t>
  </si>
  <si>
    <t>138359;INF223J01QP4;-;DHFL Pramerica Ultra Short Term Fund - Direct Plan - Monthly Dividend;11.0504;11.0504;11.0504;09-Aug-2017</t>
  </si>
  <si>
    <t>138364;INF223J01QT6;-;DHFL Pramerica Ultra Short Term Fund - Direct Plan - Quarterly Dividend;10.9044;10.9044;10.9044;09-Aug-2017</t>
  </si>
  <si>
    <t>138362;INF223J01QR0;-;DHFL Pramerica Ultra Short Term Fund - Direct Plan - Weekly Dividend;10.2734;10.2734;10.2734;09-Aug-2017</t>
  </si>
  <si>
    <t>138349;INF223J01FI2;-;DHFL Pramerica Ultra Short Term Fund - Dividend;13.8904;13.8904;13.8904;09-Aug-2017</t>
  </si>
  <si>
    <t>138343;INF223J01FK8;-;DHFL Pramerica Ultra Short Term Fund - Growth;20.2198;20.2198;20.2198;09-Aug-2017</t>
  </si>
  <si>
    <t>138365;INF223J01VJ7;-;DHFL Pramerica Ultra Short Term Fund - Monthly Bonus;12.4004;12.4004;12.4004;09-Aug-2017</t>
  </si>
  <si>
    <t>138344;INF223J01FM4;-;DHFL Pramerica Ultra Short Term Fund - Monthly Dividend;10.7327;10.7327;10.7327;09-Aug-2017</t>
  </si>
  <si>
    <t>138353;INF223J01JH6;-;DHFL Pramerica Ultra Short Term Fund - Quarterly Dividend;11.1723;11.1723;11.1723;09-Aug-2017</t>
  </si>
  <si>
    <t>138346;INF223J01GA7;-;DHFL Pramerica Ultra Short Term Fund - Regular Plan - Bonus;15.4397;15.4397;15.4397;09-Aug-2017</t>
  </si>
  <si>
    <t>138338;INF223J01FW3;-;DHFL Pramerica Ultra Short Term Fund - Regular Plan - Daily Dividend;10.0215;10.0215;10.0215;09-Aug-2017</t>
  </si>
  <si>
    <t>138337;INF223J01FX1;-;DHFL Pramerica Ultra Short Term Fund - Regular Plan - Growth;25.6332;25.6332;25.6332;09-Aug-2017</t>
  </si>
  <si>
    <t>138340;INF223J01FZ6;-;DHFL Pramerica Ultra Short Term Fund - Regular Plan - Monthly Dividend;10.2733;10.2733;10.2733;09-Aug-2017</t>
  </si>
  <si>
    <t>138339;INF223J01GC3;-;DHFL Pramerica Ultra Short Term Fund - Regular Plan - Weekly Dividend;10.5066;10.5066;10.5066;09-Aug-2017</t>
  </si>
  <si>
    <t>138341;INF223J01FP7;-;DHFL Pramerica Ultra Short Term Fund - Weekly Dividend;10.0854;10.0854;10.0854;09-Aug-2017</t>
  </si>
  <si>
    <t>124182;-;-;DSP BlackRock Banking &amp; PSU Debt Fund - Direct Plan - Daily Dividend Reinvest;10.1600;10.1600;10.1600;08-Aug-2017</t>
  </si>
  <si>
    <t>124178;INF740K01A18;INF740K01A26;DSP BlackRock Banking &amp; PSU Debt Fund - Direct Plan - Dividend Payout &amp; Reinvest;10.5944;10.5944;10.5944;08-Aug-2017</t>
  </si>
  <si>
    <t>124175;INF740K01ZW2;-;DSP BlackRock Banking &amp; PSU Debt Fund - Direct Plan - Growth;14.5058;14.5058;14.5058;08-Aug-2017</t>
  </si>
  <si>
    <t>124176;INF740K01ZX0;INF740K01ZY8;DSP BlackRock Banking &amp; PSU Debt Fund - Direct Plan - Monthly Dividend Payout &amp; Reinvest;10.2001;10.2001;10.2001;08-Aug-2017</t>
  </si>
  <si>
    <t>124177;INF740K01ZZ5;INF740K01A00;DSP BlackRock Banking &amp; PSU Debt Fund - Direct Plan - Quarterly Dividend Payout &amp; Reinvest;10.2971;10.2971;10.2971;08-Aug-2017</t>
  </si>
  <si>
    <t>124183;-;-;DSP BlackRock Banking &amp; PSU Debt Fund - Direct Plan - Weekly Dividend Payout &amp; Reinvest;10.3360;10.3360;10.3360;08-Aug-2017</t>
  </si>
  <si>
    <t>124173;-;-;DSP BlackRock Banking &amp; PSU Debt Fund - Regular Plan - Daily Dividend Reinvest;10.1600;10.1600;10.1600;08-Aug-2017</t>
  </si>
  <si>
    <t>124174;INF740K01ZU6;INF740K01ZV4;DSP BlackRock Banking &amp; PSU Debt Fund - Regular Plan - Dividend Payout &amp; Reinvest;10.5839;10.5839;10.5839;08-Aug-2017</t>
  </si>
  <si>
    <t>124172;INF740K01ZP6;-;DSP BlackRock Banking &amp; PSU Debt Fund - Regular Plan - Growth;14.3131;14.3131;14.3131;08-Aug-2017</t>
  </si>
  <si>
    <t>124180;INF740K01ZQ4;INF740K01ZR2;DSP BlackRock Banking &amp; PSU Debt Fund - Regular Plan - Monthly Dividend Payout &amp; Reinvest;10.1994;10.1994;10.1994;08-Aug-2017</t>
  </si>
  <si>
    <t>124181;INF740K01ZS0;INF740K01ZT8;DSP BlackRock Banking &amp; PSU Debt Fund - Regular Plan - Quarterly Dividend Payout &amp; Reinvest;10.2938;10.2938;10.2938;08-Aug-2017</t>
  </si>
  <si>
    <t>124179;-;-;DSP BlackRock Banking &amp; PSU Debt Fund - Regular Plan - Weekly Dividend Payout &amp; Reinvest;10.1681;10.1681;10.1681;08-Aug-2017</t>
  </si>
  <si>
    <t>118922;INF740K01NB2;INF740K01ND8;DSP BlackRock Bond Fund - Direct Plan - Dividend;11.1767;11.1488;11.1767;08-Aug-2017</t>
  </si>
  <si>
    <t>118924;INF740K01MZ3;-;DSP BlackRock Bond Fund - Direct Plan - Growth;55.1690;55.0311;55.1690;08-Aug-2017</t>
  </si>
  <si>
    <t>118921;INF740K01NA4;INF740K01NC0;DSP BlackRock Bond Fund - Direct Plan - Monthly Dividend;11.0950;11.0673;11.0950;08-Aug-2017</t>
  </si>
  <si>
    <t>100077;INF740K01565;INF740K01995;DSP BlackRock Bond Fund - Dividend;11.0632;11.0355;11.0632;08-Aug-2017</t>
  </si>
  <si>
    <t>100078;INF740K01557;-;DSP BlackRock Bond Fund - Growth;53.5327;53.3989;53.5327;08-Aug-2017</t>
  </si>
  <si>
    <t>100079;INF740K01573;INF740K01AA1;DSP BlackRock Bond Fund - Monthly Dividend;11.0019;10.9744;11.0019;08-Aug-2017</t>
  </si>
  <si>
    <t>119087;-;-;DSP BlackRock Income Opportunities Fund - Direct Plan - Daily Dividend;10.2505;10.1480;10.2505;08-Aug-2017</t>
  </si>
  <si>
    <t>119083;INF740K01OT2;INF740K01OU0;DSP BlackRock Income Opportunities Fund - Direct Plan - Dividend;11.5993;11.4833;11.5993;08-Aug-2017</t>
  </si>
  <si>
    <t>119082;INF740K01OS4;-;DSP BlackRock Income Opportunities Fund - Direct Plan - Growth;28.4961;28.2111;28.4961;08-Aug-2017</t>
  </si>
  <si>
    <t>119084;INF740K01OV8;INF740K01OW6;DSP BlackRock Income Opportunities Fund - Direct Plan - Monthly Dividend;10.5588;10.4532;10.5588;08-Aug-2017</t>
  </si>
  <si>
    <t>119085;INF740K01OX4;INF740K01OY2;DSP BlackRock Income Opportunities Fund - Direct Plan - Quarterly Dividend;10.6850;10.5782;10.6850;08-Aug-2017</t>
  </si>
  <si>
    <t>119086;-;-;DSP BlackRock Income Opportunities Fund - Direct Plan - Weekly Dividend;10.2615;10.1589;10.2615;08-Aug-2017</t>
  </si>
  <si>
    <t>117061;INF740K01JW6;INF740K01JV8;DSP BlackRock Income Opportunities Fund - Regular Plan - Monthly Dividend;10.5373;10.4319;10.5373;08-Aug-2017</t>
  </si>
  <si>
    <t>117062;INF740K01JY2;INF740K01JX4;DSP BlackRock Income Opportunities Fund - Regular Plan - Quarterly Dividend;10.6415;10.5351;10.6415;08-Aug-2017</t>
  </si>
  <si>
    <t>101840;-;-;DSP BlackRock Income Opportunities Fund - Regular Plan -Daily Dividend;10.2505;10.1480;10.2505;08-Aug-2017</t>
  </si>
  <si>
    <t>101839;INF740K01581;INF740K01AB9;DSP BlackRock Income Opportunities Fund - Regular Plan -Dividend;11.5459;11.4304;11.5459;08-Aug-2017</t>
  </si>
  <si>
    <t>101837;INF740K01599;-;DSP BlackRock Income Opportunities Fund - Regular Plan -Growth;27.7604;27.4828;27.7604;08-Aug-2017</t>
  </si>
  <si>
    <t>101838;-;-;DSP BlackRock Income Opportunities Fund - Regular Plan -Weekly Dividend;10.2606;10.1580;10.2606;08-Aug-2017</t>
  </si>
  <si>
    <t>103275;-;-;DSP BlackRock Income Opportunities Fund - Institutional Plan-Daily Dividend Reinvest;1025.0534;1014.8029;1025.0534;08-Aug-2017</t>
  </si>
  <si>
    <t>103277;INF740K01FN3;-;DSP BlackRock Income Opportunities Fund - Institutional Plan-Growth;2579.2067;2553.4146;2579.2067;08-Aug-2017</t>
  </si>
  <si>
    <t>118994;INF740K01NO5;-;DSP BlackRock MIP Fund - Direct Plan - Growth;36.7697;36.4020;36.7697;08-Aug-2017</t>
  </si>
  <si>
    <t>118992;INF740K01NP2;INF740K01NR8;DSP BlackRock MIP Fund - Direct Plan - Monthly Dividend;13.2037;13.0717;13.2037;08-Aug-2017</t>
  </si>
  <si>
    <t>118993;INF740K01NQ0;INF740K01NS6;DSP BlackRock MIP Fund - Direct Plan - Quarterly Dividend;14.1227;13.9815;14.1227;08-Aug-2017</t>
  </si>
  <si>
    <t>102450;INF740K01458;INF740K01466;DSP BlackRock MIP Fund - Regular Plan - Monthly Dividend;12.5018;12.3768;12.5018;08-Aug-2017</t>
  </si>
  <si>
    <t>102451;INF740K01474;INF740K01482;DSP BlackRock MIP Fund - Regular Plan - Quarterly Dividend;13.6320;13.4957;13.6320;08-Aug-2017</t>
  </si>
  <si>
    <t>102448;INF740K01441;-;DSP BlackRock MIP Fund- Regular Plan - Growth;35.6575;35.3009;35.6575;08-Aug-2017</t>
  </si>
  <si>
    <t>119203;-;-;DSP BlackRock Money Manager Fund - Direct Plan - Daily Dividend;1004.2306;1004.2306;1004.2306;08-Aug-2017</t>
  </si>
  <si>
    <t>119206;INF740K01OQ8;INF740K01OR6;DSP BlackRock Money Manager Fund - Direct Plan - Dividend;1069.9704;1069.9704;1069.9704;08-Aug-2017</t>
  </si>
  <si>
    <t>119205;INF740K01ON5;-;DSP BlackRock Money Manager Fund - Direct Plan - Growth;2289.9160;2289.9160;2289.9160;08-Aug-2017</t>
  </si>
  <si>
    <t>119204;INF740K01OO3;INF740K01OP0;DSP BlackRock Money Manager Fund - Direct Plan - Monthly Dividend;1044.2005;1044.2005;1044.2005;08-Aug-2017</t>
  </si>
  <si>
    <t>119207;-;-;DSP BlackRock Money Manager Fund - Direct Plan - Weekly Dividend;1005.0082;1005.0082;1005.0082;08-Aug-2017</t>
  </si>
  <si>
    <t>104140;-;-;DSP BlackRock Money Manager Fund - Regular Plan - Daily Dividend Reinvest;1004.2306;1004.2306;1004.2306;08-Aug-2017</t>
  </si>
  <si>
    <t>104138;INF740K01QQ3;-;DSP BlackRock Money Manager Fund - Regular Plan - Growth;2230.0084;2230.0084;2230.0084;08-Aug-2017</t>
  </si>
  <si>
    <t>117063;INF740K01QS9;INF740K01QR1;DSP BlackRock Money Manager Fund - Regular Plan - Monthly Dividend;1041.1868;1041.1868;1041.1868;08-Aug-2017</t>
  </si>
  <si>
    <t>104139;-;-;DSP BlackRock Money Manager Fund - Regular Plan - Weekly Dividend Reinvest;1004.8939;1004.8939;1004.8939;08-Aug-2017</t>
  </si>
  <si>
    <t>117995;INF740K01MK5;-;DSP BlackRock Money Manager Fund - Regular Plan -Dividend Payout;1064.7273;1064.7273;1064.7273;08-Aug-2017</t>
  </si>
  <si>
    <t>104143;-;-;DSP BlackRock Money Manager Fund - Institutional Plan - Daily Dividend Reinvest;1004.2306;1004.2306;1004.2306;08-Aug-2017</t>
  </si>
  <si>
    <t>104142;INF740K01FS2;-;DSP BlackRock Money Manager Fund - Institutional Plan - Growth;2326.8677;2326.8677;2326.8677;08-Aug-2017</t>
  </si>
  <si>
    <t>119222;INF740K01NK3;INF740K01NN7;DSP BlackRock Short Term Fund - Direct Plan - Dividend;11.8173;11.8173;11.8173;08-Aug-2017</t>
  </si>
  <si>
    <t>119226;INF740K01NJ5;-;DSP BlackRock Short Term Fund - Direct Plan - Growth;29.6921;29.6921;29.6921;08-Aug-2017</t>
  </si>
  <si>
    <t>119224;INF740K01NL1;INF740K01NM9;DSP BlackRock Short Term Fund - Direct Plan - Monthly Dividend;11.3255;11.3255;11.3255;08-Aug-2017</t>
  </si>
  <si>
    <t>119223;-;-;DSP BlackRock Short Term Fund - Direct Plan - Weekly Dividend;10.1906;10.1906;10.1906;08-Aug-2017</t>
  </si>
  <si>
    <t>101303;-;-;DSP BlackRock Short Term Fund- Regular Plan - Regular Plan -Weekly Dividend;10.1895;10.1895;10.1895;08-Aug-2017</t>
  </si>
  <si>
    <t>101304;INF740K01656;-;DSP BlackRock Short Term Fund- Regular Plan -Growth;28.7887;28.7887;28.7887;08-Aug-2017</t>
  </si>
  <si>
    <t>101306;INF740K01664;INF740K01AG8;DSP BlackRock Short Term Fund-Monthly Dividend;11.2903;11.2903;11.2903;08-Aug-2017</t>
  </si>
  <si>
    <t>101305;INF740K01649;INF740K01AF0;DSP BlackRock Short Term Fund-Regular Plan - Dividend;11.8506;11.8506;11.8506;08-Aug-2017</t>
  </si>
  <si>
    <t>119240;-;-;DSP BlackRock Strategic Bond Fund - Direct Plan - Daily Dividend;1048.2934;1048.2934;1048.2934;08-Aug-2017</t>
  </si>
  <si>
    <t>119238;INF740K01QI0;INF740K01QK6;DSP BlackRock Strategic Bond Fund - Direct Plan - Dividend;1405.4577;1405.4577;1405.4577;08-Aug-2017</t>
  </si>
  <si>
    <t>119239;INF740K01QG4;-;DSP BlackRock Strategic Bond Fund - Direct Plan - Growth;2062.8551;2062.8551;2062.8551;08-Aug-2017</t>
  </si>
  <si>
    <t>119236;INF740K01QH2;INF740K01QJ8;DSP BlackRock Strategic Bond Fund - Direct Plan - Monthly Dividend;1053.4787;1053.4787;1053.4787;08-Aug-2017</t>
  </si>
  <si>
    <t>119237;-;-;DSP BlackRock Strategic Bond Fund - Direct Plan - Weekly Dividend;1054.7521;1054.7521;1054.7521;08-Aug-2017</t>
  </si>
  <si>
    <t>111786;-;-;DSP BlackRock Strategic Bond Fund - Institutional Plan - Daily Dividend;1067.9799;1067.9799;1067.9799;08-Aug-2017</t>
  </si>
  <si>
    <t>105668;INF740K01GO9;INF740K01GN1;DSP BlackRock Strategic Bond Fund - Institutional Plan - Dividend;1206.3271;1206.3271;1206.3271;08-Aug-2017</t>
  </si>
  <si>
    <t>105669;INF740K01GK7;-;DSP BlackRock Strategic Bond Fund - Institutional Plan - Growth;2029.1968;2029.1968;2029.1968;08-Aug-2017</t>
  </si>
  <si>
    <t>105667;INF740K01GM3;INF740K01GL5;DSP BlackRock Strategic Bond Fund - Institutional Plan - Monthly Dividend;1047.7424;1047.7424;1047.7424;08-Aug-2017</t>
  </si>
  <si>
    <t>105878;-;-;DSP BlackRock Strategic Bond Fund - Institutional Plan - Weekly Dividend;1054.6977;1054.6977;1054.6977;08-Aug-2017</t>
  </si>
  <si>
    <t>111785;-;-;DSP BlackRock Strategic Bond Fund - Regular Plan - Daily Dividend;1054.6987;1054.6987;1054.6987;08-Aug-2017</t>
  </si>
  <si>
    <t>105665;INF740K01QT7;INF740K01QW1;DSP BlackRock Strategic Bond Fund - Regular Plan - Dividend;1387.6615;1387.6615;1387.6615;08-Aug-2017</t>
  </si>
  <si>
    <t>105666;INF740K01QU5;-;DSP BlackRock Strategic Bond Fund - Regular Plan - Growth;2213.6132;2213.6132;2213.6132;08-Aug-2017</t>
  </si>
  <si>
    <t>105664;INF740K01698;INF740K01QX9;DSP BlackRock Strategic Bond Fund - Regular Plan - Monthly Dividend;1047.6171;1047.6171;1047.6171;08-Aug-2017</t>
  </si>
  <si>
    <t>105877;-;-;DSP BlackRock Strategic Bond Fund - Regular Plan - Weekly Dividend;1054.6985;1054.6985;1054.6985;08-Aug-2017</t>
  </si>
  <si>
    <t>133922;-;-;DSP BlackRock Ultra Short Term Fund - Direct Plan - Daily Dividend;10.0709;10.0709;10.0709;08-Aug-2017</t>
  </si>
  <si>
    <t>133925;INF740K013Q1;-;DSP BlackRock Ultra Short Term Fund - Direct Plan - Growth;12.2348;12.2348;12.2348;08-Aug-2017</t>
  </si>
  <si>
    <t>133928;INF740K014Q9;INF740K015Q6;DSP BlackRock Ultra Short Term Fund - Direct Plan - Monthly Dividend;11.3388;11.3388;11.3388;08-Aug-2017</t>
  </si>
  <si>
    <t>133924;INF740K016Q4;INF740K017Q2;DSP BlackRock Ultra Short Term Fund - Direct Plan - Quarterly Dividend;10.2215;10.2215;10.2215;08-Aug-2017</t>
  </si>
  <si>
    <t>133923;-;-;DSP BlackRock Ultra Short Term Fund - Direct Plan - Weekly Dividend;10.0674;10.0674;10.0674;08-Aug-2017</t>
  </si>
  <si>
    <t>133919;-;-;DSP BlackRock Ultra Short Term Fund - Regular Plan - Daily Dividend;10.0835;10.0835;10.0835;08-Aug-2017</t>
  </si>
  <si>
    <t>133926;INF740K018P2;-;DSP BlackRock Ultra Short Term Fund - Regular Plan - Growth;12.1323;12.1323;12.1323;08-Aug-2017</t>
  </si>
  <si>
    <t>133920;INF740K019P0;INF740K010Q7;DSP BlackRock Ultra Short Term Fund - Regular Plan - Monthly Dividend;10.2526;10.2526;10.2526;08-Aug-2017</t>
  </si>
  <si>
    <t>133921;INF740K011Q5;INF740K012Q3;DSP BlackRock Ultra Short Term Fund - Regular Plan - Quarterly Dividend;10.2118;10.2118;10.2118;08-Aug-2017</t>
  </si>
  <si>
    <t>133927;-;-;DSP BlackRock Ultra Short Term Fund - Regular Plan - Weekly Dividend;10.0681;10.0681;10.0681;08-Aug-2017</t>
  </si>
  <si>
    <t>140286;INF843K01FC8;-;Edelweiss Banking and PSU Debt Fund - Direct Plan - Growth Option;14.1281;14.1281;14.1281;09-Aug-2017</t>
  </si>
  <si>
    <t>140293;INF843K01FI5;INF843K01FH7;Edelweiss Banking and PSU Debt Fund - Direct Plan - Monthly Dividend Option;10.3732;10.3732;10.3732;09-Aug-2017</t>
  </si>
  <si>
    <t>140290;INF843K01FF1;-;Edelweiss Banking and PSU Debt Fund - Direct Plan - Weekly Dividend Option;10.8282;10.8282;10.8282;09-Aug-2017</t>
  </si>
  <si>
    <t>140284;INF843K01FL9;INF843K01FM7;Edelweiss Banking and PSU Debt Fund - Regular Plan - Dividend Option;13.965;13.965;13.965;09-Aug-2017</t>
  </si>
  <si>
    <t>140283;INF843K01FK1;-;Edelweiss Banking and PSU Debt Fund - Regular Plan - Growth Option;13.9653;13.9653;13.9653;09-Aug-2017</t>
  </si>
  <si>
    <t>140292;INF843K01FQ8;INF843K01FP0;Edelweiss Banking and PSU Debt Fund - Regular Plan - Monthly Dividend Option;10.3584;10.3584;10.3584;09-Aug-2017</t>
  </si>
  <si>
    <t>140289;INF843K01FN5;-;Edelweiss Banking and PSU Debt Fund - Regular Plan - Weekly Dividend Option;10.4747;10.4747;10.4747;09-Aug-2017</t>
  </si>
  <si>
    <t>140235;INF843K01CF8;INF843K01CG6;Edelweiss Bond Fund - Direct Plan - Dividend Option;17.4997;17.4997;17.4997;09-Aug-2017</t>
  </si>
  <si>
    <t>140237;INF843K01CE1;-;Edelweiss Bond Fund - Direct Plan - Growth Option;18.7642;18.7642;18.7642;09-Aug-2017</t>
  </si>
  <si>
    <t>140231;INF843K01385;INF843K01393;Edelweiss Bond Fund - Institutional Plan - Dividend Option;15.3254;15.3254;15.3254;09-Aug-2017</t>
  </si>
  <si>
    <t>140230;INF843K01377;-;Edelweiss Bond Fund - Institutional Plan - Growth Option;15.3522;15.3522;15.3522;09-Aug-2017</t>
  </si>
  <si>
    <t>140232;INF843K01351;INF843K01369;Edelweiss Bond Fund - Regular Plan - Dividend Option;16.9128;16.9128;16.9128;09-Aug-2017</t>
  </si>
  <si>
    <t>140229;INF843K01344;-;Edelweiss Bond Fund - Regular Plan - Growth Option;17.9814;17.9814;17.9814;09-Aug-2017</t>
  </si>
  <si>
    <t>140334;INF843K01JK3;INF843K01JL1;Edelweiss Corporate Debt Opportunities Fund - Direct Plan - Dividend Option;13.2002;13.0682;13.2002;09-Aug-2017</t>
  </si>
  <si>
    <t>140333;INF843K01JI7;-;Edelweiss Corporate Debt Opportunities Fund - Direct Plan - Growth Option;13.1971;13.0651;13.1971;09-Aug-2017</t>
  </si>
  <si>
    <t>140346;INF843K01KB0;INF843K01JZ1;Edelweiss Corporate Debt Opportunities Fund - Regular Plan - Annual Dividend Option;13.0196;12.8894;13.0196;09-Aug-2017</t>
  </si>
  <si>
    <t>140337;INF843K01JU2;INF843K01JV0;Edelweiss Corporate Debt Opportunities Fund - Regular Plan - Dividend Option;13.0217;12.8915;13.0217;09-Aug-2017</t>
  </si>
  <si>
    <t>140344;INF843K01JX6;-;Edelweiss Corporate Debt Opportunities Fund - Regular Plan - Fortnightly Dividend Option;10.6922;10.5853;10.6922;09-Aug-2017</t>
  </si>
  <si>
    <t>140336;INF843K01JS6;-;Edelweiss Corporate Debt Opportunities Fund - Regular Plan - Growth Option;13.0195;12.8893;13.0195;09-Aug-2017</t>
  </si>
  <si>
    <t>140345;INF843K01KA2;INF843K01JY4;Edelweiss Corporate Debt Opportunities Fund - Regular Plan - Monthly Dividend Option;10.5474;10.4419;10.5474;09-Aug-2017</t>
  </si>
  <si>
    <t>140343;INF843K01JW8;-;Edelweiss Corporate Debt Opportunities Fund - Regular Plan - Weekly Dividend Option;10.6764;10.5696;10.6764;09-Aug-2017</t>
  </si>
  <si>
    <t>140251;INF843K01BX3;-;Edelweiss Short Term Income Fund - Direct Plan -  Growth Option;15.3844;15.3844;15.3844;09-Aug-2017</t>
  </si>
  <si>
    <t>140252;INF843K01CD3;INF843K01CC5;Edelweiss Short Term Income Fund - Direct Plan - Monthly Dividend Option;9.8166;9.8166;9.8166;09-Aug-2017</t>
  </si>
  <si>
    <t>140248;INF843K01971;INF843K01989;Edelweiss Short Term Income Fund - Regular Plan - Dividend Option;12.2179;12.2179;12.2179;09-Aug-2017</t>
  </si>
  <si>
    <t>140246;INF843K01401;-;Edelweiss Short Term Income Fund - Regular Plan - Fortnightly Dividend Option;9.7833;9.7833;9.7833;09-Aug-2017</t>
  </si>
  <si>
    <t>140244;INF843K01419;-;Edelweiss Short Term Income Fund - Regular Plan - Growth Option;15.1672;15.1672;15.1672;09-Aug-2017</t>
  </si>
  <si>
    <t>140247;INF843K01435;INF843K01427;Edelweiss Short Term Income Fund - Regular Plan - Monthly Dividend Option;9.7314;9.7314;9.7314;09-Aug-2017</t>
  </si>
  <si>
    <t>140245;INF843K01443;-;Edelweiss Short Term Income Fund - Regular Plan - Weekly Dividend Option;9.7359;9.7359;9.7359;09-Aug-2017</t>
  </si>
  <si>
    <t>140222;-;INF754K01FG8;Edelweiss Treasury Fund - Direct Plan - Daily Dividend Option;1008.25;1008.25;1008.25;09-Aug-2017</t>
  </si>
  <si>
    <t>140220;INF754K01FD5;-;Edelweiss Treasury Fund - Direct Plan - Growth Option;2008.1929;2008.1929;2008.1929;09-Aug-2017</t>
  </si>
  <si>
    <t>140219;INF754K01FL8;INF754K01FH6;Edelweiss Treasury Fund - Direct Plan - Weekly Dividend Option;1020.88;1020.88;1020.88;09-Aug-2017</t>
  </si>
  <si>
    <t>140208;-;INF754K01FR5;Edelweiss Treasury Fund - Regular Plan - Daily Dividend Option;1000.89;1000.89;1000.89;09-Aug-2017</t>
  </si>
  <si>
    <t>140214;INF754K01FB9;INF754K01FC7;Edelweiss Treasury Fund - Regular Plan - Dividend Option;1349.0713;1349.0713;1349.0713;09-Aug-2017</t>
  </si>
  <si>
    <t>140207;INF754K01FQ7;-;Edelweiss Treasury Fund - Regular Plan - Growth Option;1993.6639;1993.6639;1993.6639;09-Aug-2017</t>
  </si>
  <si>
    <t>140206;INF754K01GC5;INF754K01FU9;Edelweiss Treasury Fund - Regular Plan - Monthly Dividend Option;1006.7196;1006.7196;1006.7196;09-Aug-2017</t>
  </si>
  <si>
    <t>140209;INF754K01GA9;INF754K01FS3;Edelweiss Treasury Fund - Regular Plan - Weekly Dividend Option;1006.38;1006.38;1006.38;09-Aug-2017</t>
  </si>
  <si>
    <t>140200;-;INF754K01FW5;Edelweiss Treasury Fund - Retail Plan - Daily Dividend Option;1003.53;1003.53;1003.53;09-Aug-2017</t>
  </si>
  <si>
    <t>140201;INF754K01FV7;-;Edelweiss Treasury Fund - Retail Plan - Growth Option;1784.1832;1784.1832;1784.1832;09-Aug-2017</t>
  </si>
  <si>
    <t>140204;-;INF754K01FZ8;Edelweiss Treasury Fund - Retail Plan - Monthly Dividend Option;1012.392;1012.392;1012.392;09-Aug-2017</t>
  </si>
  <si>
    <t>140202;-;INF754K01FX3;Edelweiss Treasury Fund - Retail Plan - Weekly Dividend Option;1007.12;1007.12;1007.12;09-Aug-2017</t>
  </si>
  <si>
    <t>100176;INF966L01036;INF966L01044;Escorts Income Bond-Dividend;40.7274;40.3201;40.7274;09-Aug-2017</t>
  </si>
  <si>
    <t>120827;-;INF966L01689;Escorts Income Bond-Dividend Option-Direct Plan;41.1098;40.6987;41.1098;09-Aug-2017</t>
  </si>
  <si>
    <t>100177;INF966L01051;-;Escorts Income Bond-Growth;50.5245;50.0193;50.5245;09-Aug-2017</t>
  </si>
  <si>
    <t>120828;INF966L01663;INF966L01671;Escorts Income Bond-Growth Option-Direct Plan;50.9568;50.4472;50.9568;09-Aug-2017</t>
  </si>
  <si>
    <t>100173;INF966L01101;-;Escorts Income Plan-Bonus;29.6654;29.3687;29.6654;09-Aug-2017</t>
  </si>
  <si>
    <t>120831;INF966L01762;-;Escorts Income Plan-Bonus Option-Direct Plan;29.6654;29.3687;29.6654;09-Aug-2017</t>
  </si>
  <si>
    <t>100171;INF966L01077;INF966L01085;Escorts Income Plan-Dividend;11.2250;11.1128;11.2250;09-Aug-2017</t>
  </si>
  <si>
    <t>120829;INF966L01739;INF966L01747;Escorts Income Plan-Dividend Option-Direct Plan;11.3402;11.2268;11.3402;09-Aug-2017</t>
  </si>
  <si>
    <t>100172;INF966L01093;-;Escorts Income Plan-Growth;56.4022;55.8382;56.4022;09-Aug-2017</t>
  </si>
  <si>
    <t>120830;INF966L01754;-;Escorts Income Plan-Growth Option-Direct Plan;56.8886;56.3197;56.8886;09-Aug-2017</t>
  </si>
  <si>
    <t>129009;INF090I01KS6;INF090I01KT4;Franklin India Banking &amp; PSU Debt Fund - Direct - Dividend;10.8435;10.8435;10.8435;08-Aug-2017</t>
  </si>
  <si>
    <t>129008;INF090I01KR8;-;Franklin India Banking &amp; PSU Debt Fund - Direct - Growth;13.4587;13.4587;13.4587;08-Aug-2017</t>
  </si>
  <si>
    <t>129007;INF090I01KP2;INF090I01KQ0;Franklin India Banking &amp; PSU Debt Fund - Dividend;10.6566;10.6566;10.6566;08-Aug-2017</t>
  </si>
  <si>
    <t>129006;INF090I01KO5;-;Franklin India Banking &amp; PSU Debt Fund - Growth;13.2373;13.2373;13.2373;08-Aug-2017</t>
  </si>
  <si>
    <t>118552;INF090I01JJ7;INF090I01JK5;Franklin India Corporate Bond Opportunities Fund - Direct - Dividend;11.8805;11.5241;11.8805;08-Aug-2017</t>
  </si>
  <si>
    <t>118553;INF090I01JL3;-;Franklin India Corporate Bond Opportunities Fund - Direct - Growth;18.0038;17.4637;18.0038;08-Aug-2017</t>
  </si>
  <si>
    <t>116154;INF090I01ES9;INF090I01ER1;Franklin India Corporate Bond Opportunities Fund - Dividend;11.3240;10.9843;11.3240;08-Aug-2017</t>
  </si>
  <si>
    <t>116153;INF090I01ET7;-;Franklin India Corporate Bond Opportunities Fund - Growth;17.3206;16.8010;17.3206;08-Aug-2017</t>
  </si>
  <si>
    <t>118496;INF090I01GZ9;INF090I01HA0;Franklin India Dynamic Accrual Fund - Direct - Dividend;12.5337;12.1577;12.5337;08-Aug-2017</t>
  </si>
  <si>
    <t>118495;INF090I01HB8;-;Franklin India Dynamic Accrual Fund - Direct - Growth;61.0537;59.2221;61.0537;08-Aug-2017</t>
  </si>
  <si>
    <t>100498;INF090I01BN6;INF090I01BO4;Franklin India Dynamic Accrual Fund-Dividend;12.0161;11.6556;12.0161;08-Aug-2017</t>
  </si>
  <si>
    <t>100499;INF090I01BP1;-;Franklin India Dynamic Accrual Fund-Growth;58.9505;57.1820;58.9505;08-Aug-2017</t>
  </si>
  <si>
    <t>118570;INF090I01FX6;INF090I01FY4;Franklin India INCOME BUILDER ACCOUNT - Direct - ANNUAL DIVIDEND;18.7088;18.6153;18.7088;08-Aug-2017</t>
  </si>
  <si>
    <t>118569;INF090I01FW8;-;Franklin India INCOME BUILDER ACCOUNT - Direct - GROWTH;61.1599;60.8541;61.1599;08-Aug-2017</t>
  </si>
  <si>
    <t>118573;INF090I01FU2;INF090I01FV0;Franklin India INCOME BUILDER ACCOUNT - Direct - HALF YEARLY DIVIDEND;15.2151;15.1390;15.2151;08-Aug-2017</t>
  </si>
  <si>
    <t>118571;INF090I01FQ0;INF090I01FR8;Franklin India INCOME BUILDER ACCOUNT - Direct - MONTHLY DIVIDEND;16.8691;16.7848;16.8691;08-Aug-2017</t>
  </si>
  <si>
    <t>118572;INF090I01FS6;INF090I01FT4;Franklin India INCOME BUILDER ACCOUNT - Direct - QUARTERLY DIVIDEND;14.3691;14.2973;14.3691;08-Aug-2017</t>
  </si>
  <si>
    <t>100527;INF090I01DH4;INF090I01DI2;Franklin India Income Builder Account-Dividend;17.8830;17.7936;17.8830;08-Aug-2017</t>
  </si>
  <si>
    <t>100528;INF090I01DG6;-;Franklin India Income Builder Account-Growth;59.0253;58.7302;59.0253;08-Aug-2017</t>
  </si>
  <si>
    <t>100531;INF090I01DN2;-;Franklin India Income Builder Account-Half Yearly;14.3493;14.2776;14.3493;08-Aug-2017</t>
  </si>
  <si>
    <t>100529;INF090I01DJ0;-;Franklin India Income Builder Account-Monthly;16.1475;16.0668;16.1475;08-Aug-2017</t>
  </si>
  <si>
    <t>100530;INF090I01DL6;-;Franklin India Income Builder Account-Quarterly;13.7417;13.6730;13.7417;08-Aug-2017</t>
  </si>
  <si>
    <t>118555;INF090I01JG3;INF090I01JH1;Franklin India Income Opportunities Fund - Direct - Dividend;11.6403;11.2911;11.6403;08-Aug-2017</t>
  </si>
  <si>
    <t>118554;INF090I01JI9;-;Franklin India Income Opportunities Fund - Direct - Growth;20.5124;19.8970;20.5124;08-Aug-2017</t>
  </si>
  <si>
    <t>112305;INF090I01452;INF090I01460;Franklin India Income Opportunities Fund - Dividend;11.1998;10.8638;11.1998;08-Aug-2017</t>
  </si>
  <si>
    <t>112304;INF090I01445;-;Franklin India Income Opportunities Fund - Growth;19.7773;19.1840;19.7773;08-Aug-2017</t>
  </si>
  <si>
    <t>118530;INF090I01HG7;-;Franklin India Low Duration Fund - Direct - Growth;19.3796;19.2827;19.3796;08-Aug-2017</t>
  </si>
  <si>
    <t>118528;INF090I01HC6;INF090I01HD4;Franklin India Low Duration Fund - Direct - Monthly Dividend;10.8198;10.7657;10.8198;08-Aug-2017</t>
  </si>
  <si>
    <t>118529;INF090I01HE2;INF090I01HF9;Franklin India Low Duration Fund - Direct - Quarterly Dividend;10.6788;10.6254;10.6788;08-Aug-2017</t>
  </si>
  <si>
    <t>113135;INF090I01BU1;-;Franklin India Low Duration Fund - Growth Plan;19.1159;19.0203;19.1159;08-Aug-2017</t>
  </si>
  <si>
    <t>100503;INF090I01BQ9;INF090I01BR7;Franklin India Low Duration Fund -Monthly Dividend;10.6353;10.5821;10.6353;08-Aug-2017</t>
  </si>
  <si>
    <t>100504;INF090I01BS5;INF090I01BT3;Franklin India Low Duration Fund-Quarterly Dividend;10.4928;10.4403;10.4928;08-Aug-2017</t>
  </si>
  <si>
    <t>118574;INF090I01GF1;-;Franklin India MONTHLY INCOME PLAN - Direct - GROWTH;53.8824;53.3436;53.8824;09-Aug-2017</t>
  </si>
  <si>
    <t>118575;INF090I01GG9;INF090I01GH7;Franklin India MONTHLY INCOME PLAN - Direct - MONTHLY DIVIDEND;14.8653;14.7166;14.8653;09-Aug-2017</t>
  </si>
  <si>
    <t>118576;INF090I01GI5;INF090I01GJ3;Franklin India MONTHLY INCOME PLAN - Direct - QUARTERLY DIVIDEND;14.3658;14.2221;14.3658;09-Aug-2017</t>
  </si>
  <si>
    <t>100948;INF090I01EA7;-;Franklin India Monthly Income Plan-Growth;52.0516;51.5311;52.0516;09-Aug-2017</t>
  </si>
  <si>
    <t>100949;INF090I01EB5;INF090I01EC3;Franklin India Monthly Income Plan-Monthly Dividend;14.2824;14.1396;14.2824;09-Aug-2017</t>
  </si>
  <si>
    <t>100950;INF090I01ED1;INF090I01EE9;Franklin India Monthly Income Plan-Quarterly Dividend;13.8047;13.6667;13.8047;09-Aug-2017</t>
  </si>
  <si>
    <t>118549;INF090I01KA4;INF090I01KB2;Franklin India  PENSION PLAN - Direct - Dividend;19.5404;19.5404;19.5404;09-Aug-2017</t>
  </si>
  <si>
    <t>118548;INF090I01JZ3;-;Franklin India  PENSION PLAN - Direct - Growth;121.9707;121.9707;121.9707;09-Aug-2017</t>
  </si>
  <si>
    <t>100535;INF090I01528;INF090I01536;Franklin India Pension Plan-Dividend;18.9004;18.9004;18.9004;09-Aug-2017</t>
  </si>
  <si>
    <t>100536;INF090I01510;-;Franklin India Pension Plan-Growth;118.2329;118.2329;118.2329;09-Aug-2017</t>
  </si>
  <si>
    <t>118565;INF090I01GK1;-;Franklin India SHORT TERM INCOME PLAN - Direct - GROWTH;3649.837;3631.5878;3649.837;08-Aug-2017</t>
  </si>
  <si>
    <t>118566;INF090I01GL9;INF090I01GM7;Franklin India SHORT TERM INCOME PLAN - Direct - QUARTERLY DIVIDEND;1326.36;1319.7282;1326.36;08-Aug-2017</t>
  </si>
  <si>
    <t>118567;INF090I01GN5;INF090I01GO3;Franklin India SHORT TERM INCOME Retail  Plan - Direct - MONTHLY DIVIDEND;1278.8926;1272.4981;1278.8926;08-Aug-2017</t>
  </si>
  <si>
    <t>118568;-;INF090I01GP0;Franklin India SHORT TERM INCOME Retail  Plan - Direct - WEEKLY DIVIDEND;1098.7431;1093.2494;1098.7431;08-Aug-2017</t>
  </si>
  <si>
    <t>101232;INF090I01304;-;Franklin India Short-Term Income Plan-Growth;3519.815;3502.2159;3519.815;08-Aug-2017</t>
  </si>
  <si>
    <t>101244;INF090I01361;-;Franklin India Short-Term Income Plan-Institutional Plan - Growth;2887.6552;2873.2169;2887.6552;08-Aug-2017</t>
  </si>
  <si>
    <t>101246;INF090I01387;INF090I01395;Franklin India Short-Term Income Plan-Institutional Plan - Monthly Dividend;1319.7059;1313.1074;1319.7059;08-Aug-2017</t>
  </si>
  <si>
    <t>101236;INF090I01338;INF090I01346;Franklin India Short-Term Income Plan-Monthly Dividend;1228.7419;1222.5982;1228.7419;08-Aug-2017</t>
  </si>
  <si>
    <t>101238;INF090I01312;INF090I01320;Franklin India Short-Term Income Plan-Quarterly Dividend;1272.9578;1266.593;1272.9578;08-Aug-2017</t>
  </si>
  <si>
    <t>101242;-;INF090I01353;Franklin India Short-Term Income Plan-Weekly Dividend;1096.4279;1090.9458;1096.4279;08-Aug-2017</t>
  </si>
  <si>
    <t>118560;INF090I01JA6;-;Franklin India Ultra Short Bond Fund - Super Institutional Plan - Direct - Growth;23.043;23.043;23.043;08-Aug-2017</t>
  </si>
  <si>
    <t>118562;-;INF090I01JC2;Franklin India Ultra Short Bond Fund - Super Institutional Plan - Direct - Weekly Dividend;10.097;10.097;10.097;08-Aug-2017</t>
  </si>
  <si>
    <t>118561;-;INF090I01JB4;Franklin India Ultra Sort Bond Fund - Super Institutional Plan - Direct - Daily Dividend;10.0723;10.0723;10.0723;08-Aug-2017</t>
  </si>
  <si>
    <t>107251;-;INF090I01CD5;Franklin India Ultra-short Bond Fund - Institutional - Dividend;10;10;10;08-Aug-2017</t>
  </si>
  <si>
    <t>107248;INF090I01CG8;-;Franklin India Ultra-short Bond Fund - Institutional - Growth;22.3584;22.3584;22.3584;08-Aug-2017</t>
  </si>
  <si>
    <t>107252;-;INF090I01CH6;Franklin India Ultra-short Bond Fund - Retail - Dividend;10.0633;10.0633;10.0633;08-Aug-2017</t>
  </si>
  <si>
    <t>107247;INF090I01CK0;-;Franklin India Ultra-short Bond Fund - Retail - Growth;21.9311;21.9311;21.9311;08-Aug-2017</t>
  </si>
  <si>
    <t>109575;INF090I01CI4;INF090I01CJ2;Franklin India Ultra-short Bond Fund - Retail - Weekly Dividend;10.1318;10.1318;10.1318;08-Aug-2017</t>
  </si>
  <si>
    <t>107250;-;INF090I01CL8;Franklin India Ultra-short Bond Fund - Super Institutional - Dividend;10.0901;10.0901;10.0901;08-Aug-2017</t>
  </si>
  <si>
    <t>107249;INF090I01CN4;-;Franklin India Ultra-short Bond Fund - Super Institutional - Growth;22.9697;22.9697;22.9697;08-Aug-2017</t>
  </si>
  <si>
    <t>109576;-;INF090I01CM6;Franklin India Ultra-short Bond Fund - Super Institutional - Weekly Dividend;10.1046;10.1046;10.1046;08-Aug-2017</t>
  </si>
  <si>
    <t>128626;INF179KA1JA8;INF179KA1JB6;HDFC BANKING AND PSU DEBT FUND - Direct Plan - Dividend Option;10.3233;10.3233;10.3233;09-Aug-2017</t>
  </si>
  <si>
    <t>128629;INF179KA1IZ7;-;HDFC BANKING AND PSU DEBT FUND - Direct Plan - Growth Option;13.7285;13.7285;13.7285;09-Aug-2017</t>
  </si>
  <si>
    <t>128627;INF179KA1JD2;INF179KA1JE0;HDFC BANKING AND PSU DEBT FUND - Regular Plan - Dividend Option;10.2616;10.2616;10.2616;09-Aug-2017</t>
  </si>
  <si>
    <t>128628;INF179KA1JC4;-;HDFC BANKING AND PSU DEBT FUND - Regular Plan - Growth Option;13.6415;13.6415;13.6415;09-Aug-2017</t>
  </si>
  <si>
    <t>105548;-;INF179K01434;HDFC Cash Management Fund Treasury Advantage - Retail Plan Daily Dividend Option;10.1428;10.1428;10.1428;09-Aug-2017</t>
  </si>
  <si>
    <t>105543;INF179K01459;INF179K01467;HDFC Cash Management Fund Treasury Advantage - Retail Plan Monthly Dividend Option;10.1613;10.1613;10.1613;09-Aug-2017</t>
  </si>
  <si>
    <t>105547;-;INF179K01541;HDFC Cash Management Fund Treasury Advantage - Wholesale Plan Daily Dividend Option;10.1574;10.1574;10.1574;09-Aug-2017</t>
  </si>
  <si>
    <t>105544;INF179K01491;-;HDFC Cash Management Fund Treasury Advantage - Wholesale Plan Growth Option;37.1431;37.1431;37.1431;09-Aug-2017</t>
  </si>
  <si>
    <t>105546;INF179K01509;INF179K01517;HDFC Cash Management Fund Treasury Advantage - Wholesale Plan Monthly Dividend Option;10.1828;10.1828;10.1828;09-Aug-2017</t>
  </si>
  <si>
    <t>105545;INF179K01525;-;HDFC Cash Management Fund Treasury Advantage - Wholesale Plan Weekly Dividend Option;10.1630;10.1630;10.1630;09-Aug-2017</t>
  </si>
  <si>
    <t>102452;INF179K01442;-;HDFC Cash Management Fund Treasury Advantage -Retail Plan Growth Option;35.3119;35.3119;35.3119;09-Aug-2017</t>
  </si>
  <si>
    <t>102453;INF179K01475;INF179K01483;HDFC Cash Management Fund Treasury Advantage -Retail Plan Weekly Dividend Option;10.1612;10.1612;10.1612;09-Aug-2017</t>
  </si>
  <si>
    <t>118945;-;-;HDFC CM Treasury Advantage Plan -Direct Plan - Retail Daily Dividend Option;10.0655;10.0655;10.0655;09-Aug-2017</t>
  </si>
  <si>
    <t>118942;INF179K01VF7;-;HDFC CM Treasury Advantage Plan -Direct Plan - Retail Growth Option;36.4965;36.4965;36.4965;09-Aug-2017</t>
  </si>
  <si>
    <t>118943;INF179K01VG5;INF179K01VH3;HDFC CM Treasury Advantage Plan -Direct Plan - Retail Monthly Dividend Option;10.1654;10.1654;10.1654;09-Aug-2017</t>
  </si>
  <si>
    <t>118944;-;-;HDFC CM Treasury Advantage Plan -Direct Plan - Retail Weekly Dividend Option;10.1910;10.1910;10.1910;09-Aug-2017</t>
  </si>
  <si>
    <t>128051;INF179KA1FZ3;-;HDFC Corporate Debt Opportunities Fund - Direct Option - Growth Option;14.4420;14.1532;14.4420;09-Aug-2017</t>
  </si>
  <si>
    <t>128050;INF179KA1GB2;-;HDFC Corporate Debt Opportunities Fund - Direct Option - Half Yearly Dividend Option;10.8924;10.6746;10.8924;09-Aug-2017</t>
  </si>
  <si>
    <t>133147;INF179KA1GA4;-;HDFC Corporate Debt Opportunities Fund - Direct Option - Normal Dividend Option;12.6596;12.4064;12.6596;09-Aug-2017</t>
  </si>
  <si>
    <t>128053;INF179KA1GC0;-;HDFC Corporate Debt Opportunities Fund - Regular Option - Growth Option;14.0142;13.7339;14.0142;09-Aug-2017</t>
  </si>
  <si>
    <t>128052;INF179KA1GD8;INF179KA1GE6;HDFC Corporate Debt Opportunities Fund - Regular Option - Half Yearly Dividend Option;10.8536;10.6365;10.8536;09-Aug-2017</t>
  </si>
  <si>
    <t>133148;INF179KA1I87;INF179KA1I79;HDFC Corporate Debt Opportunities Fund - Regular Option - Normal Dividend Option;12.9039;12.6458;12.9039;09-Aug-2017</t>
  </si>
  <si>
    <t>101483;-;INF179K01640;HDFC Floating Rate Income Fund-Short Term Plan - Retail Option - Dividend - Daily;10.0809;10.0809;10.0809;09-Aug-2017</t>
  </si>
  <si>
    <t>101484;INF179K01657;INF179K01665;HDFC Floating Rate Income Fund-Short Term Plan - Retail Option - Dividend - Monthly;10.1653;10.1653;10.1653;09-Aug-2017</t>
  </si>
  <si>
    <t>101482;INF179K01681;INF179K01673;HDFC Floating Rate Income Fund-Short Term Plan - Retail Option - Dividend - Weekly;10.1386;10.1386;10.1386;09-Aug-2017</t>
  </si>
  <si>
    <t>101481;INF179K01632;-;HDFC Floating Rate Income Fund-Short Term Plan - Retail Option - Growth;28.2087;28.2087;28.2087;09-Aug-2017</t>
  </si>
  <si>
    <t>118959;-;-;HDFC Floating Rate Income Fund Short -Direct Plan - Wholesale Daily Dividend Option;10.0809;10.0809;10.0809;09-Aug-2017</t>
  </si>
  <si>
    <t>118961;INF179K01VQ4;-;HDFC Floating Rate Income Fund Short -Direct Plan - Wholesale Growth Option;29.1629;29.1629;29.1629;09-Aug-2017</t>
  </si>
  <si>
    <t>118960;INF179K01VO9;INF179K01VP6;HDFC Floating Rate Income Fund Short -Direct Plan - Wholesale Monthly Dividend Option;10.1662;10.1662;10.1662;09-Aug-2017</t>
  </si>
  <si>
    <t>118962;-;-;HDFC Floating Rate Income Fund Short -Direct Plan - Wholesale Weekly Dividend Option;10.1389;10.1389;10.1389;09-Aug-2017</t>
  </si>
  <si>
    <t>106838;-;INF179K01699;HDFC Floating Rate Income Fund-Short Term Plan - Wholesale Option - Dividend - Daily;10.0809;10.0809;10.0809;09-Aug-2017</t>
  </si>
  <si>
    <t>106839;INF179K01715;INF179K01723;HDFC Floating Rate Income Fund-Short Term Plan - Wholesale Option - Dividend - Monthly;10.1659;10.1659;10.1659;09-Aug-2017</t>
  </si>
  <si>
    <t>106840;INF179K01731;INF179K01749;HDFC Floating Rate Income Fund-Short Term Plan - Wholesale Option - Dividend - Weekly;10.1388;10.1388;10.1388;09-Aug-2017</t>
  </si>
  <si>
    <t>106841;INF179K01707;-;HDFC Floating Rate Income Fund-Short Term Plan - Wholesale Option - Growth;29.0576;29.0576;29.0576;09-Aug-2017</t>
  </si>
  <si>
    <t>133369;INF179KA1Q95;-;HDFC High Interest Fund - Dynamic Plan - Direct Plan - Normal Dividend Option;12.8503;12.7860;12.8503;09-Aug-2017</t>
  </si>
  <si>
    <t>101874;INF179K01855;INF179K01863;HDFC High Interest Fund - Dynamic Plan - Half Yearly Dividend Option;11.8978;11.8383;11.8978;09-Aug-2017</t>
  </si>
  <si>
    <t>133370;INF179KA1R11;-;HDFC High Interest Fund - Dynamic Plan - Regular Plan - Normal Dividend Option;12.6049;12.5419;12.6049;09-Aug-2017</t>
  </si>
  <si>
    <t>119075;INF179K01WB4;-;HDFC High Interest Fund - Dynamic Plan -Direct Plan - Growth Option;61.0309;60.7257;61.0309;09-Aug-2017</t>
  </si>
  <si>
    <t>119072;INF179K01WC2;INF179K01WD0;HDFC High Interest Fund - Dynamic Plan -Direct Plan - Half Yearly Dividend Option;12.8166;12.7525;12.8166;09-Aug-2017</t>
  </si>
  <si>
    <t>119073;INF179K01WE8;INF179K01WF5;HDFC High Interest Fund - Dynamic Plan -Direct Plan - Quarterly Dividend Option;12.5674;12.5046;12.5674;09-Aug-2017</t>
  </si>
  <si>
    <t>119074;INF179K01WG3;INF179K01WH1;HDFC High Interest Fund - Dynamic Plan -Direct Plan - Yearly Dividend Option;13.7038;13.6353;13.7038;09-Aug-2017</t>
  </si>
  <si>
    <t>101873;INF179K01871;INF179K01889;HDFC High Interest Fund - Dynamic Plan -Quarterly Dividend Option;12.1022;12.0417;12.1022;09-Aug-2017</t>
  </si>
  <si>
    <t>101875;INF179K01921;INF179K01939;HDFC High Interest Fund - Dynamic Plan -Yearly Dividend Option;13.1877;13.1218;13.1877;09-Aug-2017</t>
  </si>
  <si>
    <t>101872;INF179K01848;-;HDFC High Interest Fund - Dynamic Plan-Growth Option;58.8387;58.5445;58.8387;09-Aug-2017</t>
  </si>
  <si>
    <t>119080;INF179KA1NP8;INF179KA1NO1;HDFC HIF Short Term -Direct Plan - Fortnightly Dividend Option;10.6939;10.6939;10.6939;09-Aug-2017</t>
  </si>
  <si>
    <t>119081;INF179K01WI9;-;HDFC HIF Short Term -Direct Plan - Growth Option;34.4407;34.4407;34.4407;09-Aug-2017</t>
  </si>
  <si>
    <t>132853;INF179KA1D90;INF179KA1D82;HDFC High Interest Fund - Short Term Plan - Direct Plan - Normal Dividend Option;12.8944;12.8944;12.8944;09-Aug-2017</t>
  </si>
  <si>
    <t>132852;INF179KA1E16;INF179KA1E08;HDFC High Interest Fund - Short Term Plan - Regular Plan - Normal Dividend Option;12.7744;12.7744;12.7744;09-Aug-2017</t>
  </si>
  <si>
    <t>101990;INF179K01897;INF179K01905;HDFC High Interest Fund - Short Term Plan-Fortnightly Dividend Option;10.6037;10.6037;10.6037;09-Aug-2017</t>
  </si>
  <si>
    <t>101989;INF179K01913;-;HDFC High Interest Fund - Short Term Plan-Growth Option;33.6683;33.6683;33.6683;09-Aug-2017</t>
  </si>
  <si>
    <t>133365;INF179KA1Q12;-;HDFC Income Fund - Direct Plan - Normal Dividend Option;12.7663;12.7663;12.7663;09-Aug-2017</t>
  </si>
  <si>
    <t>133366;INF179KA1Q38;-;HDFC Income Fund - Regular Plan - Normal Dividend Option;12.2367;12.2367;12.2367;09-Aug-2017</t>
  </si>
  <si>
    <t>119069;INF179K01WL3;-;HDFC Income Fund -Direct Plan - Growth Option;40.3677;40.3677;40.3677;09-Aug-2017</t>
  </si>
  <si>
    <t>119068;INF179K01WJ7;INF179K01WK5;HDFC Income Fund -Direct Plan - Quarterly Dividend Option;11.6965;11.6965;11.6965;09-Aug-2017</t>
  </si>
  <si>
    <t>100123;INF179K01947;INF179K01954;HDFC Income Fund- Quarterly Dividend Option;11.2065;11.2065;11.2065;09-Aug-2017</t>
  </si>
  <si>
    <t>100124;INF179K01962;-;HDFC Income Fund-Growth;38.8063;38.8063;38.8063;09-Aug-2017</t>
  </si>
  <si>
    <t>113070;INF179K01DC2;-;HDFC MEDIUM TERM OPPORTUNITES FUND - Growth Option;18.7685;18.7685;18.7685;09-Aug-2017</t>
  </si>
  <si>
    <t>113071;INF179K01DD0;INF179K01DE8;HDFC MEDIUM TERM OPPORTUNITES FUND - Quarterly Dividend Option;10.4149;10.4149;10.4149;09-Aug-2017</t>
  </si>
  <si>
    <t>132849;INF179KA1D17;-;HDFC Medium Term Opportunities Fund - Direct Option - Normal Dividend Option;12.9338;12.9338;12.9338;09-Aug-2017</t>
  </si>
  <si>
    <t>132848;INF179KA1D33;-;HDFC Medium Term Opportunities Fund - Regular Option - Normal Dividend Option;12.7653;12.7653;12.7653;09-Aug-2017</t>
  </si>
  <si>
    <t>118987;INF179K01XD8;-;HDFC Medium Term Opportunities Fund -Direct Plan - Growth Option;18.8461;18.8461;18.8461;09-Aug-2017</t>
  </si>
  <si>
    <t>118986;INF179K01XB2;INF179K01XC0;HDFC Medium Term Opportunities Fund -Direct Plan - Quarterly Dividend Option;10.4592;10.4592;10.4592;09-Aug-2017</t>
  </si>
  <si>
    <t>119118;INF179K01XE6;-;HDFC MF MIP LTP -Direct Plan - Growth Option;44.4692;44.0245;44.4692;09-Aug-2017</t>
  </si>
  <si>
    <t>119119;INF179K01XF3;INF179K01XG1;HDFC MF MIP LTP -Direct Plan - Monthly Dividend Option;15.1295;14.9782;15.1295;09-Aug-2017</t>
  </si>
  <si>
    <t>119120;INF179K01XH9;INF179K01XI7;HDFC MF MIP LTP -Direct Plan - Quarterly Dividend Option;15.8319;15.6736;15.8319;09-Aug-2017</t>
  </si>
  <si>
    <t>119121;INF179K01XJ5;-;HDFC MF MIP STP -Direct Plan - Growth Option;30.8957;30.5867;30.8957;09-Aug-2017</t>
  </si>
  <si>
    <t>119122;INF179K01XK3;INF179K01XL1;HDFC MF MIP STP -Direct Plan - Monthly Dividend Option;12.4243;12.3001;12.4243;09-Aug-2017</t>
  </si>
  <si>
    <t>119117;INF179K01XM9;INF179K01XN7;HDFC MF MIP STP-Direct Plan - Quarterly Dividend Option;12.5686;12.4429;12.5686;09-Aug-2017</t>
  </si>
  <si>
    <t>102147;INF179K01AE4;-;HDFC MF Monthly Income Plan-Long Term Plan-Growth Option;43.4793;43.0445;43.4793;09-Aug-2017</t>
  </si>
  <si>
    <t>102148;INF179K01AA2;INF179K01AB0;HDFC MF Monthly Income Plan-Long Term Plan-Monthly Dividend Option;14.7222;14.5750;14.7222;09-Aug-2017</t>
  </si>
  <si>
    <t>102149;INF179K01AC8;INF179K01AD6;HDFC MF Monthly Income Plan-Long Term Plan-Quarterly Dividend Option;15.4049;15.2509;15.4049;09-Aug-2017</t>
  </si>
  <si>
    <t>102144;INF179K01AF1;-;HDFC MF Monthly Income Plan-Short Term Plan-Growth Option;29.8340;29.5357;29.8340;09-Aug-2017</t>
  </si>
  <si>
    <t>102145;INF179K01AG9;INF179K01AH7;HDFC MF Monthly Income Plan-Short Term Plan-Monthly Dividend Option;11.5598;11.4442;11.5598;09-Aug-2017</t>
  </si>
  <si>
    <t>102146;INF179K01AI5;INF179K01AJ3;HDFC MF Monthly Income Plan-Short Term Plan-Quarterly Dividend Option;12.0620;11.9414;12.0620;09-Aug-2017</t>
  </si>
  <si>
    <t>103130;INF179K01AN5;INF179K01AO3;HDFC Multiple Yield Fund - Plan 2005-Dividend;11.6640;11.5474;11.6640;09-Aug-2017</t>
  </si>
  <si>
    <t>103131;INF179K01AP0;-;HDFC Multiple Yield Fund - Plan 2005-Growth;29.7691;29.4714;29.7691;09-Aug-2017</t>
  </si>
  <si>
    <t>119130;INF179K01XU2;INF179K01XV0;HDFC Multiple Yield Fund Plan 2005-Direct Plan - Dividend Option;12.5414;12.4160;12.5414;09-Aug-2017</t>
  </si>
  <si>
    <t>119131;INF179K01XW8;-;HDFC Multiple Yield Fund Plan 2005-Direct Plan - Growth Option;30.5783;30.2725;30.5783;09-Aug-2017</t>
  </si>
  <si>
    <t>132851;INF179KA1D58;-;HDFC Regular Savings Fund - Direct Option - Normal Dividend Option;12.9654;12.8682;12.9654;09-Aug-2017</t>
  </si>
  <si>
    <t>132850;INF179KA1D74;-;HDFC Regular Savings Fund - Regular Option - Normal Dividend Option;12.9197;12.8228;12.9197;09-Aug-2017</t>
  </si>
  <si>
    <t>119079;INF179K01YP0;-;HDFC Regular Savings Fund -Direct Plan - Growth Option;34.0354;33.7801;34.0354;09-Aug-2017</t>
  </si>
  <si>
    <t>119078;INF179K01YN5;INF179K01YO3;HDFC Regular Savings Fund -Direct Plan - Monthly Dividend Option;10.3679;10.2901;10.3679;09-Aug-2017</t>
  </si>
  <si>
    <t>101430;INF179K01AY2;-;HDFC Regular Savings Fund-GROWTH;33.4047;33.1542;33.4047;09-Aug-2017</t>
  </si>
  <si>
    <t>101431;INF179K01AW6;INF179K01AX4;HDFC Regular Savings Fund-Monthly Dividend Option;10.3985;10.3205;10.3985;09-Aug-2017</t>
  </si>
  <si>
    <t>136465;INF179KB1MJ2;-;HDFC Retirement Savings Fund - Hybrid - Debt Plan - Direct Plan;12.5695;12.4438;12.5695;09-Aug-2017</t>
  </si>
  <si>
    <t>136466;INF179KB1MK0;-;HDFC Retirement Savings Fund - Hybrid - Debt Plan - Regular Plan;12.2640;12.1414;12.2640;09-Aug-2017</t>
  </si>
  <si>
    <t>133368;INF179KA1Q79;-;HDFC Short Term Opportunities - Regular Plan - Normal Dividend Option;12.4557;12.4557;12.4557;09-Aug-2017</t>
  </si>
  <si>
    <t>133367;INF179KA1Q53;-;HDFC Short Term Opportunities Fund - Direct Plan - Normal Dividend Option;12.4685;12.4685;12.4685;09-Aug-2017</t>
  </si>
  <si>
    <t>113048;INF179K01CV4;INF179K01CW2;HDFC SHORT TERM OPPORTUNITIES FUND - FORTNIGHTLY DIVIDEND OPTION;10.2561;10.2561;10.2561;09-Aug-2017</t>
  </si>
  <si>
    <t>113047;INF179K01CU6;-;HDFC SHORT TERM OPPORTUNITIES FUND - GROWTH OPTION;18.5252;18.5252;18.5252;09-Aug-2017</t>
  </si>
  <si>
    <t>119015;-;-;HDFC Short Term Opportunities Fund -Direct Plan - Fortnightly Dividend Option;10.3169;10.3169;10.3169;09-Aug-2017</t>
  </si>
  <si>
    <t>119016;INF179K01YM7;-;HDFC Short Term Opportunities Fund -Direct Plan - Growth Option;18.6512;18.6512;18.6512;09-Aug-2017</t>
  </si>
  <si>
    <t>120048;INF336L01CO3;-;HSBC Flexi Debt Fund - Growth Direct;23.8209;23.8209;23.8209;09-Aug-2017</t>
  </si>
  <si>
    <t>110439;INF336L01487;INF336L01479;HSBC Flexi Debt Fund - Half Yearly Dividend;12.1824;12.1824;12.1824;09-Aug-2017</t>
  </si>
  <si>
    <t>120049;INF336L01CP0;INF336L01CQ8;HSBC Flexi Debt Fund - Half-yearly Dividend Direct;11.6243;11.6243;11.6243;09-Aug-2017</t>
  </si>
  <si>
    <t>110438;INF336L01529;INF336L01511;HSBC Flexi Debt Fund - Quarterly Dividend;11.8092;11.8092;11.8092;09-Aug-2017</t>
  </si>
  <si>
    <t>120051;INF336L01CT2;INF336L01CU0;HSBC Flexi Debt Fund - Quarterly Dividend Direct;12.27;12.27;12.27;09-Aug-2017</t>
  </si>
  <si>
    <t>110440;INF336L01560;INF336L01552;HSBC Flexi Debt Fund - Regular - Half Yearly Dividend;15.7889;15.7889;15.7889;09-Aug-2017</t>
  </si>
  <si>
    <t>106738;-;INF336L01453;HSBC Flexi Debt Fund-Fortnightly Dividend;10.6217;10.6217;10.6217;09-Aug-2017</t>
  </si>
  <si>
    <t>106737;INF336L01461;-;HSBC Flexi Debt Fund-Growth;22.995;22.995;22.995;09-Aug-2017</t>
  </si>
  <si>
    <t>106739;INF336L01503;INF336L01495;HSBC Flexi Debt Fund-Monthly Dividend;10.5954;10.5954;10.5954;09-Aug-2017</t>
  </si>
  <si>
    <t>106736;INF336L01545;-;HSBC Flexi Debt Fund-Reg.Growth;22.3228;22.3228;22.3228;09-Aug-2017</t>
  </si>
  <si>
    <t>106741;INF336L01586;INF336L01578;HSBC Flexi Debt Fund-Reg.Monthly Dividend;14.1155;14.1155;14.1155;09-Aug-2017</t>
  </si>
  <si>
    <t>106770;-;INF336L01537;HSBC Flexi Debt Fund-Regular. Fortnightly Dividend;14.3673;14.3673;14.3673;09-Aug-2017</t>
  </si>
  <si>
    <t>108220;INF336L01602;INF336L01594;HSBC Flexi Debt Fund-Regular. Quarterly Dividend;13.619;13.619;13.619;09-Aug-2017</t>
  </si>
  <si>
    <t>101686;INF336L01784;INF336L01792;HSBC Income Fund - Investment - Dividend;11.1524;11.1524;11.1524;09-Aug-2017</t>
  </si>
  <si>
    <t>101685;INF336L01776;-;HSBC Income Fund - Investment - Growth;28.1267;28.1267;28.1267;09-Aug-2017</t>
  </si>
  <si>
    <t>120059;INF336L01DE2;-;HSBC Income Fund - Investment Plan - Growth Direct;29.1617;29.1617;29.1617;09-Aug-2017</t>
  </si>
  <si>
    <t>101600;INF336L01990;INF336L01AA6;HSBC Income Fund - Short Term - Dividend;11.2385;11.2385;11.2385;09-Aug-2017</t>
  </si>
  <si>
    <t>104429;-;INF336L01982;HSBC Income Fund - Short Term - Dividend - Weekly;10.1951;10.1951;10.1951;09-Aug-2017</t>
  </si>
  <si>
    <t>101599;INF336L01917;-;HSBC Income Fund - Short Term - Growth;27.6834;27.6834;27.6834;09-Aug-2017</t>
  </si>
  <si>
    <t>104430;-;INF336L01AC2;HSBC Income Fund - Short Term - Inst. - Dividend - Weekly;13.3373;13.3373;13.3373;09-Aug-2017</t>
  </si>
  <si>
    <t>120060;INF336L01DM5;INF336L01EQ4;HSBC Income Fund - Short Term Plan - Dividend Direct;11.6438;11.6438;11.6438;09-Aug-2017</t>
  </si>
  <si>
    <t>120062;INF336L01DL7;-;HSBC Income Fund - Short Term Plan - Growth Direct;28.8231;28.8231;28.8231;09-Aug-2017</t>
  </si>
  <si>
    <t>139767;INF336L01LH8;INF336L01LI6;HSBC Income Fund - Short Term Plan - Quarterly Dividend Direct;10.3477;10.3477;10.3477;09-Aug-2017</t>
  </si>
  <si>
    <t>139768;INF336L01LF2;INF336L01LG0;HSBC Income Fund -Short Term Plan - Quarterly Dividend;10.3312;10.3312;10.3312;09-Aug-2017</t>
  </si>
  <si>
    <t>120061;-;INF336L01DN3;HSBC Income Fund-STP  -Weekly Dividend Direct;10.2194;10.2194;10.2194;09-Aug-2017</t>
  </si>
  <si>
    <t>102261;INF336L01123;INF336L01131;HSBC Monthly Income Plan -  Dividend - Quarterly;13.5135;13.5135;13.5135;09-Aug-2017</t>
  </si>
  <si>
    <t>102260;INF336L01107;INF336L01115;HSBC Monthly Income Plan - Dividend - Monthly;13.4882;13.4882;13.4882;09-Aug-2017</t>
  </si>
  <si>
    <t>102262;INF336L01099;-;HSBC Monthly Income Plan - Growth;34.884;34.884;34.884;09-Aug-2017</t>
  </si>
  <si>
    <t>120073;INF336L01DW4;-;HSBC Monthly Income Plan-Growth Direct;35.7548;35.7548;35.7548;09-Aug-2017</t>
  </si>
  <si>
    <t>120074;INF336L01DX2;INF336L01DY0;HSBC Monthly Income Plan-Monthly Dividend Direct;16.5121;16.5121;16.5121;09-Aug-2017</t>
  </si>
  <si>
    <t>120075;INF336L01DZ7;INF336L01EA8;HSBC Monthly Income Plan-Quarterly Dividend Direct;14.4334;14.4334;14.4334;09-Aug-2017</t>
  </si>
  <si>
    <t>104348;INF336L01AJ7;INF336L01AI9;HSBC Ultra Short Term Bond Fund  - Dividend - Monthly;10.1561;10.1561;10.1561;09-Aug-2017</t>
  </si>
  <si>
    <t>104344;INF336L01AH1;-;HSBC Ultra Short Term Bond Fund  - Growth;14.7174;14.7174;14.7174;09-Aug-2017</t>
  </si>
  <si>
    <t>104349;-;INF336L01AS8;HSBC Ultra Short Term Bond Fund  - Inst. Plus - Dividend - Daily;16.606;16.606;16.606;09-Aug-2017</t>
  </si>
  <si>
    <t>104343;-;INF336L01AQ2;HSBC Ultra Short Term Bond Fund  - Regular -  Dividend - Weekly;10.0017;10.0017;10.0017;09-Aug-2017</t>
  </si>
  <si>
    <t>104342;-;INF336L01AO7;HSBC Ultra Short Term Bond Fund  - Regular - Dividend - Daily;10.0021;10.0021;10.0021;09-Aug-2017</t>
  </si>
  <si>
    <t>104350;INF336L01AP4;-;HSBC Ultra Short Term Bond Fund  - Regular - Growth;21.361;21.361;21.361;09-Aug-2017</t>
  </si>
  <si>
    <t>120065;-;INF336L01EF7;HSBC Ultra Short Term Bond Fund - Daily Dividend Direct;10.084;10.084;10.084;09-Aug-2017</t>
  </si>
  <si>
    <t>104351;-;INF336L01AG3;HSBC Ultra Short Term Bond Fund - Dividend - Daily;10.0524;10.0524;10.0524;09-Aug-2017</t>
  </si>
  <si>
    <t>120066;INF336L01EG5;-;HSBC Ultra Short Term Bond Fund - Growth Direct;15.1925;15.1925;15.1925;09-Aug-2017</t>
  </si>
  <si>
    <t>120067;INF336L01EH3;INF336L01EI1;HSBC Ultra Short Term Bond Fund - Monthly Dividend Direct;10.363;10.363;10.363;09-Aug-2017</t>
  </si>
  <si>
    <t>120063;-;INF336L01EJ9;HSBC Ultra Short Term Bond Fund - Weekly Dividend Direct;10.1002;10.1002;10.1002;09-Aug-2017</t>
  </si>
  <si>
    <t>104352;-;INF336L01AL3;HSBC Ultra Short Term Bond Fund- Dividend - Weekly;10.0501;10.0501;10.0501;09-Aug-2017</t>
  </si>
  <si>
    <t>112343;INF109K01WS5;INF109K01RV9;ICICI Prudential Banking and PSU Debt Fund -  Daily Dividend;10.1035;10.1035;10.1035;08-Aug-2017</t>
  </si>
  <si>
    <t>112344;INF109K01WR7;INF109K01RU1;ICICI Prudential Banking and PSU Debt Fund -  Weekly Dividend;10.2542;10.2542;10.2542;08-Aug-2017</t>
  </si>
  <si>
    <t>130897;INF109KA1B57;-;ICICI Prudential Banking and PSU Debt Fund - Bonus;13.3878;13.3878;13.3878;08-Aug-2017</t>
  </si>
  <si>
    <t>120257;INF109K01Z89;INF109K01Z97;ICICI Prudential Banking and PSU Debt Fund - Direct Plan -  Daily Dividend;10.4624;10.4624;10.4624;08-Aug-2017</t>
  </si>
  <si>
    <t>120256;INF109K010A6;-;ICICI Prudential Banking and PSU Debt Fund - Direct Plan -  Growth;19.7121;19.7121;19.7121;08-Aug-2017</t>
  </si>
  <si>
    <t>120258;INF109K011A4;INF109K012A2;ICICI Prudential Banking and PSU Debt Fund - Direct Plan -  Quarterly Dividend;11.8610;11.8610;11.8610;08-Aug-2017</t>
  </si>
  <si>
    <t>120255;INF109K013A0;INF109K014A8;ICICI Prudential Banking and PSU Debt Fund - Direct Plan -  Weekly Dividend;10.3820;10.3820;10.3820;08-Aug-2017</t>
  </si>
  <si>
    <t>130950;INF109KA1B40;-;ICICI Prudential Banking and PSU Debt Fund - Direct Plan Bonus;13.4847;13.4847;13.4847;08-Aug-2017</t>
  </si>
  <si>
    <t>131148;INF109KA1M96;INF109KA1M88;ICICI Prudential Banking and PSU Debt Fund - Direct Plan Half Yearly Dividend Option;12.4198;12.4198;12.4198;08-Aug-2017</t>
  </si>
  <si>
    <t>112342;INF109K01RT3;-;ICICI Prudential Banking and PSU Debt Fund - Growth;19.5172;19.5172;19.5172;08-Aug-2017</t>
  </si>
  <si>
    <t>116174;INF109K01YE1;INF109K01YD3;ICICI Prudential Banking and PSU Debt Fund - Quarterly Dividend;10.5670;10.5670;10.5670;08-Aug-2017</t>
  </si>
  <si>
    <t>131147;INF109KA1M70;INF109KA1M62;ICICI Prudential Banking and PSU Debt Fund Half Yearly Dividend Option;12.3034;12.3034;12.3034;08-Aug-2017</t>
  </si>
  <si>
    <t>113247;INF109K01WW7;INF109K01JM5;ICICI Prudential Banking and PSU Debt Fund Retail Daily Dividend;10.0944;10.0944;10.0944;08-Aug-2017</t>
  </si>
  <si>
    <t>113242;INF109K01II5;-;ICICI Prudential Banking and PSU Debt Fund Retail Growth;18.3998;18.3998;18.3998;08-Aug-2017</t>
  </si>
  <si>
    <t>101098;INF109K01597;-;ICICI Prudential Child Care Plan Study - Cumulative;68.4226;66.3699;68.4226;08-Aug-2017</t>
  </si>
  <si>
    <t>120691;INF109K01Y56;-;ICICI Prudential Child Care Plan Study - Direct Plan- Cumulative;70.8296;68.7047;70.8296;08-Aug-2017</t>
  </si>
  <si>
    <t>132981;INF109KA12G3;INF109KA13G1;ICICI Prudential Corporate Bond Fund - Annual Dividend;11.7352;11.6178;11.7352;08-Aug-2017</t>
  </si>
  <si>
    <t>130935;INF109KA1B99;-;ICICI Prudential Corporate Bond Fund - Bonus;12.6796;12.5528;12.6796;08-Aug-2017</t>
  </si>
  <si>
    <t>120670;INF109K015A5;-;ICICI Prudential Corporate Bond Fund - Direct Plan -  Growth;27.3745;27.1008;27.3745;08-Aug-2017</t>
  </si>
  <si>
    <t>120672;INF109K016A3;INF109K017A1;ICICI Prudential Corporate Bond Fund - Direct Plan -  Half Yearly Dividend;11.3941;11.2802;11.3941;08-Aug-2017</t>
  </si>
  <si>
    <t>120671;INF109K018A9;INF109K019A7;ICICI Prudential Corporate Bond Fund - Direct Plan -  Quarterly Dividend;11.0923;10.9814;11.0923;08-Aug-2017</t>
  </si>
  <si>
    <t>130936;INF109KA1B81;-;ICICI Prudential Corporate Bond Fund - Direct Plan Bonus;13.4026;13.2686;13.4026;08-Aug-2017</t>
  </si>
  <si>
    <t>102741;INF109K01AH4;-;ICICI Prudential Corporate Bond Fund - Growth;26.3126;26.0495;26.3126;08-Aug-2017</t>
  </si>
  <si>
    <t>117330;INF109K01B53;INF109K01B61;ICICI Prudential Corporate Bond Fund - Half Yearly Dividend;10.9764;10.8666;10.9764;08-Aug-2017</t>
  </si>
  <si>
    <t>113137;INF109K01UF6;INF109K01IO3;ICICI Prudential Corporate Bond Fund - Quarterly Dividend;10.5747;10.4690;10.5747;08-Aug-2017</t>
  </si>
  <si>
    <t>132982;INF109KA10G7;INF109KA11G5;ICICI Prudential Corporate Bond Fund -Direct Plan - Annual Dividend;12.6434;12.5170;12.6434;08-Aug-2017</t>
  </si>
  <si>
    <t>117706;INF109K01B87;-;ICICI Prudential Corporate Bond Fund Plan B - Half Yearly Dividend;10.9071;10.7980;10.9071;08-Aug-2017</t>
  </si>
  <si>
    <t>113138;INF109K01UI0;INF109K01IQ8;ICICI Prudential Corporate Bond Fund Plan B - Quarterly Dividend;10.4688;10.3641;10.4688;08-Aug-2017</t>
  </si>
  <si>
    <t>102743;INF109K01AJ0;-;ICICI Prudential Corporate Bond Fund-Plan B-Growth;27.1782;26.9064;27.1782;08-Aug-2017</t>
  </si>
  <si>
    <t>131621;INF109KA15C5;INF109KA14C8;ICICI Prudential Dynamic Bond Fund - Annual Dividend;11.3927;11.2788;11.3927;08-Aug-2017</t>
  </si>
  <si>
    <t>122613;INF109KA1350;-;ICICI Prudential Dynamic Bond Fund - Bonus;19.6473;19.4508;19.6473;08-Aug-2017</t>
  </si>
  <si>
    <t>113055;INF109K01PJ8;-;ICICI Prudential Dynamic Bond Fund - Daily Dividend;10.1192;10.0180;10.1192;08-Aug-2017</t>
  </si>
  <si>
    <t>120584;INF109K016K2;-;ICICI Prudential Dynamic Bond Fund - Direct Plan -  Daily Dividend;10.7699;10.6622;10.7699;08-Aug-2017</t>
  </si>
  <si>
    <t>120582;INF109K017K0;-;ICICI Prudential Dynamic Bond Fund - Direct Plan -  Growth;20.2350;20.0327;20.2350;08-Aug-2017</t>
  </si>
  <si>
    <t>120581;INF109K018K8;INF109K019K6;ICICI Prudential Dynamic Bond Fund - Direct Plan -  Half Yearly Dividend;10.5948;10.4889;10.5948;08-Aug-2017</t>
  </si>
  <si>
    <t>120580;INF109K010L3;INF109K011L1;ICICI Prudential Dynamic Bond Fund - Direct Plan -  Monthly Dividend;10.4661;10.3614;10.4661;08-Aug-2017</t>
  </si>
  <si>
    <t>131620;INF109KA17C1;INF109KA16C3;ICICI Prudential Dynamic Bond Fund - Direct Plan - Annual Dividend;11.3793;11.2655;11.3793;08-Aug-2017</t>
  </si>
  <si>
    <t>131199;INF109KA1343;-;ICICI Prudential Dynamic Bond Fund - Direct Plan - Bonus Option;20.0420;19.8416;20.0420;08-Aug-2017</t>
  </si>
  <si>
    <t>120583;INF109K012L9;INF109K013L7;ICICI Prudential Dynamic Bond Fund - Direct Plan - Quarterly Dividend;10.5184;10.4132;10.5184;08-Aug-2017</t>
  </si>
  <si>
    <t>111996;INF109K01CB3;-;ICICI Prudential Dynamic Bond Fund - Growth;19.6474;19.4509;19.6474;08-Aug-2017</t>
  </si>
  <si>
    <t>112005;INF109K01PK6;INF109K01IY2;ICICI Prudential Dynamic Bond Fund - Half Yearly Dividend;10.6783;10.5715;10.6783;08-Aug-2017</t>
  </si>
  <si>
    <t>111997;INF109K01FE0;INF109K01CC1;ICICI Prudential Dynamic Bond Fund - Monthly Dividend;10.9868;10.8769;10.9868;08-Aug-2017</t>
  </si>
  <si>
    <t>112002;INF109K01RW7;-;ICICI Prudential Dynamic Bond Fund - Premium Plus Growth;20.4775;20.2727;20.4775;08-Aug-2017</t>
  </si>
  <si>
    <t>111998;INF109K01FF7;INF109K01CD9;ICICI Prudential Dynamic Bond Fund - Quarterly Dividend;10.4988;10.3938;10.4988;08-Aug-2017</t>
  </si>
  <si>
    <t>101618;INF109K01738;-;ICICI Prudential Flexible Income - Daily Dividend;105.7358;105.7358;105.7358;08-Aug-2017</t>
  </si>
  <si>
    <t>120397;INF109K01O66;-;ICICI Prudential Flexible Income - Direct Plan -  Daily Dividend;105.7358;105.7358;105.7358;08-Aug-2017</t>
  </si>
  <si>
    <t>120399;INF109K01O90;INF109K01O74;ICICI Prudential Flexible Income - Direct Plan -  Dividend Others;128.7466;128.7466;128.7466;08-Aug-2017</t>
  </si>
  <si>
    <t>120398;INF109K01O82;-;ICICI Prudential Flexible Income - Direct Plan -  Growth;321.7019;321.7019;321.7019;08-Aug-2017</t>
  </si>
  <si>
    <t>120396;INF109K01P08;INF109K01P16;ICICI Prudential Flexible Income - Direct Plan -  Weekly Dividend;105.5018;105.5018;105.5018;08-Aug-2017</t>
  </si>
  <si>
    <t>122904;INF109K016Y3;INF109K015Y5;ICICI Prudential Flexible Income - Direct Plan - Fortnightly Dividend;101.6744;101.6744;101.6744;08-Aug-2017</t>
  </si>
  <si>
    <t>122651;INF109K018Y9;INF109K017Y1;ICICI Prudential Flexible Income - Direct Plan - Monthly Dividend;101.3018;101.3018;101.3018;08-Aug-2017</t>
  </si>
  <si>
    <t>122982;INF109K010Z3;INF109K019Y7;ICICI Prudential Flexible Income - Direct Plan - Quarterly Dividend;104.3420;104.3420;104.3420;08-Aug-2017</t>
  </si>
  <si>
    <t>122748;INF109K012Z9;INF109K011Z1;ICICI Prudential Flexible Income - Fortnightly Dividend;101.2069;101.2069;101.2069;08-Aug-2017</t>
  </si>
  <si>
    <t>101619;INF109K01746;-;ICICI Prudential Flexible Income - Growth;320.2826;320.2826;320.2826;08-Aug-2017</t>
  </si>
  <si>
    <t>122531;INF109K014Z5;INF109K013Z7;ICICI Prudential Flexible Income - Monthly Dividend;101.5163;101.5163;101.5163;08-Aug-2017</t>
  </si>
  <si>
    <t>122995;INF109K016Z0;INF109K015Z2;ICICI Prudential Flexible Income - Quarterly Dividend;104.2167;104.2167;104.2167;08-Aug-2017</t>
  </si>
  <si>
    <t>101617;INF109K01JO1;INF109K01753;ICICI Prudential Flexible Income - Weekly Dividend;105.4549;105.4549;105.4549;08-Aug-2017</t>
  </si>
  <si>
    <t>130900;INF109KA1I92;-;ICICI Prudential Flexible Income Plan - Bonus;127.7787;127.7787;127.7787;08-Aug-2017</t>
  </si>
  <si>
    <t>115511;INF109K01WO4;INF109K01WN6;ICICI Prudential Flexible Income Plan - Dividend Others;127.9761;127.9761;127.9761;08-Aug-2017</t>
  </si>
  <si>
    <t>111795;INF109K01EI4;INF109K01BW1;ICICI Prudential Flexible Income Plan Retail Daily Dividend;100.6300;100.6300;100.6300;08-Aug-2017</t>
  </si>
  <si>
    <t>111794;INF109K01BX9;-;ICICI Prudential Flexible Income Plan Retail Growth;185.0723;185.0723;185.0723;08-Aug-2017</t>
  </si>
  <si>
    <t>111793;INF109K01EJ2;INF109K01BY7;ICICI Prudential Flexible Income Plan Retail Weekly Dividend;100.9748;100.9748;100.9748;08-Aug-2017</t>
  </si>
  <si>
    <t>130932;INF109KA1C72;-;ICICI Prudential Income Opportunities Fund -  Bonus;12.3798;12.2560;12.3798;08-Aug-2017</t>
  </si>
  <si>
    <t>120619;INF109K01V83;-;ICICI Prudential Income Opportunities Fund - Direct Plan -  Growth;24.2969;24.0539;24.2969;08-Aug-2017</t>
  </si>
  <si>
    <t>120617;INF109K01V59;INF109K01V67;ICICI Prudential Income Opportunities Fund - Direct Plan - Dividend Monthly;11.5418;11.4264;11.5418;08-Aug-2017</t>
  </si>
  <si>
    <t>120618;INF109K01V75;INF109K01V91;ICICI Prudential Income Opportunities Fund - Direct Plan - Dividend Quarterly;11.5596;11.4440;11.5596;08-Aug-2017</t>
  </si>
  <si>
    <t>131480;INF109KA1X77;INF109KA1X69;ICICI Prudential Income Opportunities Fund - Direct Plan - Half Yearly Dividend;11.0366;10.9262;11.0366;08-Aug-2017</t>
  </si>
  <si>
    <t>109741;INF109K01EU9;INF109K01BP5;ICICI Prudential Income Opportunities Fund - Dividend Monthly;11.4468;11.3323;11.4468;08-Aug-2017</t>
  </si>
  <si>
    <t>109743;INF109K01EV7;INF109K01BS9;ICICI Prudential Income Opportunities Fund - Dividend Quarterly;11.2151;11.1029;11.2151;08-Aug-2017</t>
  </si>
  <si>
    <t>109740;INF109K01BO8;-;ICICI Prudential Income Opportunities Fund - Growth;23.9154;23.6762;23.9154;08-Aug-2017</t>
  </si>
  <si>
    <t>131481;INF109KA1X51;INF109KA1X44;ICICI Prudential Income Opportunities Fund - Half Yearly Dividend;11.3726;11.2589;11.3726;08-Aug-2017</t>
  </si>
  <si>
    <t>109742;INF109K01BQ3;-;ICICI Prudential Income Opportunities Fund- Institutional Growth;20.9206;20.7114;20.9206;08-Aug-2017</t>
  </si>
  <si>
    <t>109744;INF109K01ES3;INF109K01BR1;ICICI Prudential Income Opportunities Fund- Institutional Monthly Dividend;10.6835;10.5767;10.6835;08-Aug-2017</t>
  </si>
  <si>
    <t>109745;INF109K01ET1;INF109K01BT7;ICICI Prudential Income Opportunities Fund- Institutional Quarterly Dividend;11.6301;11.5138;11.6301;08-Aug-2017</t>
  </si>
  <si>
    <t>100365;INF109K01365;-;ICICI Prudential Income -  Growth;54.9254;54.3761;54.9254;08-Aug-2017</t>
  </si>
  <si>
    <t>100367;INF109K01EZ8;INF109K01399;ICICI Prudential Income -  Quarterly Dividend;11.8915;11.7726;11.8915;08-Aug-2017</t>
  </si>
  <si>
    <t>131623;INF109KA11C4;INF109KA10C6;ICICI Prudential Income - Annual Dividend;11.2777;11.1649;11.2777;08-Aug-2017</t>
  </si>
  <si>
    <t>122673;INF109KA1335;-;ICICI Prudential Income - Bonus;54.9256;54.3763;54.9256;08-Aug-2017</t>
  </si>
  <si>
    <t>120743;INF109K017L8;-;ICICI Prudential Income - Direct Plan - Growth;57.4890;56.9141;57.4890;08-Aug-2017</t>
  </si>
  <si>
    <t>120748;INF109K018L6;INF109K019L4;ICICI Prudential Income - Direct Plan - Half Yearly Dividend;12.2558;12.1332;12.2558;08-Aug-2017</t>
  </si>
  <si>
    <t>120747;INF109K010M1;INF109K011M9;ICICI Prudential Income - Direct Plan - Quarterly Dividend;12.2151;12.0929;12.2151;08-Aug-2017</t>
  </si>
  <si>
    <t>100364;INF109K01EX3;INF109K01357;ICICI Prudential Income - Half Yearly Dividend;11.5249;11.4097;11.5249;08-Aug-2017</t>
  </si>
  <si>
    <t>131622;INF109KA13C0;INF109KA12C2;ICICI Prudential Income Direct Plan - Annual Dividend;12.4555;12.3309;12.4555;08-Aug-2017</t>
  </si>
  <si>
    <t>100366;INF109K01EY1;INF109K01381;ICICI Prudential Income Plan-Institutional Quarterly Dividend;11.2828;11.1700;11.2828;08-Aug-2017</t>
  </si>
  <si>
    <t>101642;INF109K01EW5;INF109K01373;ICICI Prudential Income - Institutional Dividend Halfyearly;11.4698;11.3551;11.4698;08-Aug-2017</t>
  </si>
  <si>
    <t>101643;INF109K01407;-;ICICI Prudential Income Plan-Institutional Option-Growth;59.1053;58.5142;59.1053;08-Aug-2017</t>
  </si>
  <si>
    <t>106290;INF109K01KM3;-;ICICI Prudential Interval Fund - Annual Interval Plan I - Retail Dividend;11.4528;N.A.;N.A.;08-Aug-2017</t>
  </si>
  <si>
    <t>106292;INF109K01KL5;-;ICICI Prudential Interval Fund - Annual Interval Plan I - Retail Growth;22.3225;N.A.;N.A.;08-Aug-2017</t>
  </si>
  <si>
    <t>130958;INF109KA1C80;-;ICICI Prudential Interval Fund Annual Interval Plan - I - Direct Plan Bonus;12.5260;N.A.;N.A.;08-Aug-2017</t>
  </si>
  <si>
    <t>106291;INF109K01KN1;-;ICICI Prudential Interval Fund Annual Interval Plan I -  Growth;17.8384;N.A.;N.A.;08-Aug-2017</t>
  </si>
  <si>
    <t>120625;INF109K01K45;-;ICICI Prudential Interval Fund Annual Interval Plan I - Direct Plan -  Growth;17.8675;N.A.;N.A.;08-Aug-2017</t>
  </si>
  <si>
    <t>106293;INF109K01KO9;-;ICICI Prudential Interval Fund Annual Interval Plan I - Dividend;11.4810;N.A.;N.A.;08-Aug-2017</t>
  </si>
  <si>
    <t>106762;INF109K01KQ4;-;ICICI Prudential Interval Fund - Annual Interval Plan II - Retail Dividend;13.0012;N.A.;N.A.;08-Aug-2017</t>
  </si>
  <si>
    <t>106763;INF109K01KP6;-;ICICI Prudential Interval Fund - Annual Interval Plan II - Retail Growth;22.2322;N.A.;N.A.;08-Aug-2017</t>
  </si>
  <si>
    <t>120627;INF109K01K60;-;ICICI Prudential Interval Fund Annual Interval Plan II - Direct Plan -  Growth;23.0005;N.A.;N.A.;08-Aug-2017</t>
  </si>
  <si>
    <t>106761;INF109K01KR2;-;ICICI Prudential Interval Fund Annual Interval Plan II - Growth;22.9316;N.A.;N.A.;08-Aug-2017</t>
  </si>
  <si>
    <t>106778;INF109K01KU6;-;ICICI Prudential Interval Fund - Annual Interval Plan III - Retail Dividend;12.3042;N.A.;N.A.;08-Aug-2017</t>
  </si>
  <si>
    <t>106777;INF109K01KT8;-;ICICI Prudential Interval Fund - Annual Interval Plan III - Retail Growth;21.5163;N.A.;N.A.;08-Aug-2017</t>
  </si>
  <si>
    <t>120629;INF109K01K86;-;ICICI Prudential Interval Fund Annual Interval Plan III - Direct Plan -  Growth;17.4838;N.A.;N.A.;08-Aug-2017</t>
  </si>
  <si>
    <t>106779;INF109K01KV4;-;ICICI Prudential Interval Fund Annual Interval Plan III - Growth;17.4404;N.A.;N.A.;08-Aug-2017</t>
  </si>
  <si>
    <t>106832;INF109K01KI1;-;ICICI Prudential Interval Fund - Annual Interval Plan IV - Retail Dividend;12.1399;N.A.;N.A.;08-Aug-2017</t>
  </si>
  <si>
    <t>106833;INF109K01KH3;-;ICICI Prudential Interval Fund - Annual Interval Plan IV - Retail Growth;21.3899;N.A.;N.A.;08-Aug-2017</t>
  </si>
  <si>
    <t>120631;INF109K01L02;-;ICICI Prudential Interval Fund Annual Interval Plan IV - Direct Plan -  Growth;20.1222;N.A.;N.A.;08-Aug-2017</t>
  </si>
  <si>
    <t>106831;INF109K01KJ9;-;ICICI Prudential Interval Fund Annual Interval Plan IV - Growth;20.0583;N.A.;N.A.;08-Aug-2017</t>
  </si>
  <si>
    <t>105650;INF109K01ON3;-;ICICI Prudential Interval Fund - Monthly Interval Plan I - Retail Dividend;10.0225;N.A.;N.A.;08-Aug-2017</t>
  </si>
  <si>
    <t>105651;INF109K01OM5;-;ICICI Prudential Interval Fund - Monthly Interval Plan I - Retail Growth;21.1141;N.A.;N.A.;08-Aug-2017</t>
  </si>
  <si>
    <t>120636;INF109K01L28;-;ICICI Prudential Interval Fund Monthly Interval Plan I - Direct Plan -  Growth;13.4287;N.A.;N.A.;08-Aug-2017</t>
  </si>
  <si>
    <t>109680;INF109K01OL7;INF109K01OK9;ICICI Prudential Interval Fund Monthly Interval Plan I - Dividend;10.0226;N.A.;N.A.;08-Aug-2017</t>
  </si>
  <si>
    <t>109679;INF109K01OJ1;-;ICICI Prudential Interval Fund Monthly Interval Plan I - Growth;13.4190;N.A.;N.A.;08-Aug-2017</t>
  </si>
  <si>
    <t>105711;INF109K01LU4;-;ICICI Prudential Interval Fund - Quarterly Interval Plan I - Retail Dividend;10.0796;N.A.;N.A.;08-Aug-2017</t>
  </si>
  <si>
    <t>105710;INF109K01LT6;-;ICICI Prudential Interval Fund - Quarterly Interval Plan I - Retail Growth;21.8543;N.A.;N.A.;08-Aug-2017</t>
  </si>
  <si>
    <t>120638;INF109K01L69;-;ICICI Prudential Interval Fund Quarterly Interval Plan 1 - Direct Plan -  Growth;17.5034;N.A.;N.A.;08-Aug-2017</t>
  </si>
  <si>
    <t>120637;INF109K01L77;-;ICICI Prudential Interval Fund Quarterly Interval Plan 1 - Direct Plan - Dividend;10.0793;N.A.;N.A.;08-Aug-2017</t>
  </si>
  <si>
    <t>111405;INF109K01LP4;-;ICICI Prudential Interval Fund Quarterly Interval Plan 1 - Growth;17.4779;N.A.;N.A.;08-Aug-2017</t>
  </si>
  <si>
    <t>111406;INF109K01LR0;INF109K01LQ2;ICICI Prudential Interval Fund Quarterly Interval Plan 1 -Dividend;10.0786;N.A.;N.A.;08-Aug-2017</t>
  </si>
  <si>
    <t>105907;INF109K01MC0;-;ICICI Prudential Interval Fund - Quarterly Interval Plan II - Retail Dividend;10.0433;N.A.;N.A.;08-Aug-2017</t>
  </si>
  <si>
    <t>105908;INF109K01MB2;-;ICICI Prudential Interval Fund - Quarterly Interval Plan II - Retail Growth;21.6932;N.A.;N.A.;08-Aug-2017</t>
  </si>
  <si>
    <t>120639;INF109K01L85;-;ICICI Prudential Interval Fund II Quarterly Interval - Direct Plan -  Growth;19.7376;N.A.;N.A.;08-Aug-2017</t>
  </si>
  <si>
    <t>110203;INF109K01LZ3;INF109K01LY6;ICICI Prudential Interval Fund II Quarterly Interval - Dividend;10.0174;N.A.;N.A.;08-Aug-2017</t>
  </si>
  <si>
    <t>110204;INF109K01LX8;-;ICICI Prudential Interval Fund II Quarterly Interval - Growth;19.6931;N.A.;N.A.;08-Aug-2017</t>
  </si>
  <si>
    <t>127399;INF109K01N91;-;ICICI Prudential Interval Fund - Quarterly Interval Plan III - Direct Quarterly Dividend Payout;10.0986;N.A.;N.A.;08-Aug-2017</t>
  </si>
  <si>
    <t>106141;INF109K01MK3;-;ICICI Prudential Interval Fund - Quarterly Interval Plan III - Retail Dividend;10.0951;N.A.;N.A.;08-Aug-2017</t>
  </si>
  <si>
    <t>106142;INF109K01MJ5;-;ICICI Prudential Interval Fund - Quarterly Interval Plan III - Retail Growth;20.7417;N.A.;N.A.;08-Aug-2017</t>
  </si>
  <si>
    <t>120654;INF109K01M19;-;ICICI Prudential Interval Fund III Quarterly Interval - Direct Plan -  Dividend;10.2774;N.A.;N.A.;08-Aug-2017</t>
  </si>
  <si>
    <t>120655;INF109K01M01;-;ICICI Prudential Interval Fund III Quarterly Interval - Direct Plan -  Growth;17.4580;N.A.;N.A.;08-Aug-2017</t>
  </si>
  <si>
    <t>110555;INF109K01MF3;-;ICICI Prudential Interval Fund III Quarterly Interval - Growth;17.3897;N.A.;N.A.;08-Aug-2017</t>
  </si>
  <si>
    <t>121364;INF109K014Q4;-;ICICI Prudential Interval Fund - Series VI - Annual Interval Plan - C - Cumulative;14.3188;N.A.;N.A.;08-Aug-2017</t>
  </si>
  <si>
    <t>121362;INF109K016Q9;-;ICICI Prudential Interval Fund - Series VI - Annual Interval Plan - C - Direct Plan - Cumulative;14.3643;N.A.;N.A.;08-Aug-2017</t>
  </si>
  <si>
    <t>121441;INF109K018Q5;-;ICICI Prudential Interval Fund - Series VI - Annual Interval Plan - D - Cumulative;14.2698;N.A.;N.A.;08-Aug-2017</t>
  </si>
  <si>
    <t>121440;INF109K010R0;-;ICICI Prudential Interval Fund - Series VI - Annual Interval Plan - D - Direct Plan - Cumulative;14.3035;N.A.;N.A.;08-Aug-2017</t>
  </si>
  <si>
    <t>127238;INF109KA1NV1;-;ICICI Prudential Interval Fund - Series VII - Annual Interval Plan - C - Cumulative;13.2841;N.A.;N.A.;08-Aug-2017</t>
  </si>
  <si>
    <t>127236;INF109KA1NX7;-;ICICI Prudential Interval Fund - Series VII - Annual Interval Plan - C - Direct Plan - Cumulative;13.3016;N.A.;N.A.;08-Aug-2017</t>
  </si>
  <si>
    <t>106828;INF109K01MO5;-;ICICI Prudential Interval Fund II - Quarterly Interval Plan A - Retail Dividend;10.1024;N.A.;N.A.;08-Aug-2017</t>
  </si>
  <si>
    <t>106829;INF109K01MN7;-;ICICI Prudential Interval Fund II - Quarterly Interval Plan A - Retail Growth;21.1014;N.A.;N.A.;08-Aug-2017</t>
  </si>
  <si>
    <t>123645;INF109K01MU2;-;ICICI Prudential Interval Fund II Quarterly Interval Plan A -  Quarterly Dividend Payout;10.1024;N.A.;N.A.;08-Aug-2017</t>
  </si>
  <si>
    <t>120641;INF109K01M50;-;ICICI Prudential Interval Fund II Quarterly Interval Plan A - Direct Plan -  Dividend;10.1026;N.A.;N.A.;08-Aug-2017</t>
  </si>
  <si>
    <t>120642;INF109K01M43;-;ICICI Prudential Interval Fund II Quarterly Interval Plan A - Direct Plan -  Growth;13.5589;N.A.;N.A.;08-Aug-2017</t>
  </si>
  <si>
    <t>110664;INF109K01MT4;INF109K01MS6;ICICI Prudential Interval Fund II Quarterly Interval Plan A - Dividend;10.1024;N.A.;N.A.;08-Aug-2017</t>
  </si>
  <si>
    <t>110663;INF109K01MR8;-;ICICI Prudential Interval Fund II Quarterly Interval Plan A - Growth;13.5844;N.A.;N.A.;08-Aug-2017</t>
  </si>
  <si>
    <t>106885;INF109K01MW8;-;ICICI Prudential Interval Fund II - Quarterly Interval Plan B - Retail Dividend;10.0997;N.A.;N.A.;08-Aug-2017</t>
  </si>
  <si>
    <t>106886;INF109K01MV0;-;ICICI Prudential Interval Fund II - Quarterly Interval Plan B - Retail Growth;20.8485;N.A.;N.A.;08-Aug-2017</t>
  </si>
  <si>
    <t>120644;INF109K01M76;-;ICICI Prudential Interval Fund II Quarterly Interval Plan B - Direct Plan -  Dividend;10.0925;N.A.;N.A.;08-Aug-2017</t>
  </si>
  <si>
    <t>120643;INF109K01M68;-;ICICI Prudential Interval Fund II Quarterly Interval Plan B - Direct Plan -  Growth;14.1008;N.A.;N.A.;08-Aug-2017</t>
  </si>
  <si>
    <t>111317;INF109K01NB0;INF109K01NA2;ICICI Prudential Interval Fund II Quarterly Interval Plan B - Dividend;10.0889;N.A.;N.A.;08-Aug-2017</t>
  </si>
  <si>
    <t>111316;INF109K01MZ1;-;ICICI Prudential Interval Fund II Quarterly Interval Plan B - Growth;14.1551;N.A.;N.A.;08-Aug-2017</t>
  </si>
  <si>
    <t>118037;INF109K01NC8;-;ICICI Prudential Interval Fund II Quarterly Interval Plan B - Quarterly Dividend Payout;10.0889;N.A.;N.A.;08-Aug-2017</t>
  </si>
  <si>
    <t>106977;INF109K01NI5;-;ICICI Prudential Interval Fund II - Quarterly Interval Plan C - Retail Dividend;10.0528;N.A.;N.A.;08-Aug-2017</t>
  </si>
  <si>
    <t>106976;INF109K01NH7;-;ICICI Prudential Interval Fund II - Quarterly Interval Plan C - Retail Growth;22.0555;N.A.;N.A.;08-Aug-2017</t>
  </si>
  <si>
    <t>120646;INF109K01L44;-;ICICI Prudential Interval Fund II Quarterly Interval Plan C - Direct Plan -  Growth;13.9529;N.A.;N.A.;08-Aug-2017</t>
  </si>
  <si>
    <t>109855;INF109K01NF1;INF109K01NE4;ICICI Prudential Interval Fund II Quarterly Interval Plan C - Dividend;10.0528;N.A.;N.A.;08-Aug-2017</t>
  </si>
  <si>
    <t>109854;INF109K01ND6;-;ICICI Prudential Interval Fund II Quarterly Interval Plan C - Growth;13.9013;N.A.;N.A.;08-Aug-2017</t>
  </si>
  <si>
    <t>107138;INF109K01NQ8;-;ICICI Prudential Interval Fund II - Quarterly Interval Plan D - Retail Dividend;10.1272;N.A.;N.A.;08-Aug-2017</t>
  </si>
  <si>
    <t>107139;INF109K01NP0;-;ICICI Prudential Interval Fund II - Quarterly Interval Plan D - Retail Growth;22.5768;N.A.;N.A.;08-Aug-2017</t>
  </si>
  <si>
    <t>120651;INF109K01M92;-;ICICI Prudential Interval Fund II Quarterly Interval Plan D - Direct Plan -  Dividend;10.0522;N.A.;N.A.;08-Aug-2017</t>
  </si>
  <si>
    <t>120649;INF109K01M84;-;ICICI Prudential Interval Fund II Quarterly Interval Plan D - Direct Plan - Growth;17.5369;N.A.;N.A.;08-Aug-2017</t>
  </si>
  <si>
    <t>110014;INF109K01NN5;INF109K01NM7;ICICI Prudential Interval Fund II Quarterly Interval Plan D - Dividend;10.0519;N.A.;N.A.;08-Aug-2017</t>
  </si>
  <si>
    <t>110013;INF109K01NL9;-;ICICI Prudential Interval Fund II Quarterly Interval Plan D - Growth;13.3401;N.A.;N.A.;08-Aug-2017</t>
  </si>
  <si>
    <t>107309;INF109K01NU0;-;ICICI Prudential Interval Fund II - Quarterly Interval Plan F - Retail Dividend;10.2132;N.A.;N.A.;08-Aug-2017</t>
  </si>
  <si>
    <t>107310;INF109K01NT2;-;ICICI Prudential Interval Fund II - Quarterly Interval Plan F - Retail Growth;20.2212;N.A.;N.A.;08-Aug-2017</t>
  </si>
  <si>
    <t>120652;INF109K01N00;-;ICICI Prudential Interval Fund II Quarterly Interval Plan F - Direct Plan -  Growth;17.6885;N.A.;N.A.;08-Aug-2017</t>
  </si>
  <si>
    <t>110383;INF109K01NX4;-;ICICI Prudential Interval Fund II Quarterly Interval Plan F - Growth;17.6908;N.A.;N.A.;08-Aug-2017</t>
  </si>
  <si>
    <t>115927;INF109K01NW6;-;ICICI Prudential Interval Fund II Quarterly Interval Plan F Retail Quarterly Dividend Payout;10.1435;N.A.;N.A.;08-Aug-2017</t>
  </si>
  <si>
    <t>110345;INF109K01OG7;-;ICICI Prudential Interval Fund IV - Quarterly Interval Plan B - Retail Dividend;10.0136;N.A.;N.A.;08-Aug-2017</t>
  </si>
  <si>
    <t>110348;INF109K01OF9;-;ICICI Prudential Interval Fund IV - Quarterly Interval Plan B - Retail Growth;19.4521;N.A.;N.A.;08-Aug-2017</t>
  </si>
  <si>
    <t>120624;INF109K01N59;-;ICICI Prudential Interval Fund IV Quarterly Interval Plan B - Direct Plan -  Dividend;10.0143;N.A.;N.A.;08-Aug-2017</t>
  </si>
  <si>
    <t>120623;INF109K01N42;-;ICICI Prudential Interval Fund IV Quarterly Interval Plan B - Direct Plan -  Growth;17.9287;N.A.;N.A.;08-Aug-2017</t>
  </si>
  <si>
    <t>110346;INF109K01OB8;-;ICICI Prudential Interval Fund IV Quarterly Interval Plan B - Growth;17.8586;N.A.;N.A.;08-Aug-2017</t>
  </si>
  <si>
    <t>110048;INF109K01OU8;-;ICICI Prudential Interval Fund V - Monthly Interval Plan A - Retail Dividend;10.0397;N.A.;N.A.;08-Aug-2017</t>
  </si>
  <si>
    <t>110047;INF109K01OS2;-;ICICI Prudential Interval Fund V - Monthly Interval Plan A - Retail Growth;19.9756;N.A.;N.A.;08-Aug-2017</t>
  </si>
  <si>
    <t>120660;INF109K01N34;-;ICICI Prudential Interval Fund V Monthly Interval Plan A - Direct Plan -  Dividend;10.0397;N.A.;N.A.;08-Aug-2017</t>
  </si>
  <si>
    <t>120661;INF109K01N26;-;ICICI Prudential Interval Fund V Monthly Interval Plan A - Direct Plan - Growth;13.9007;N.A.;N.A.;08-Aug-2017</t>
  </si>
  <si>
    <t>110046;INF109K01OR4;INF109K01OQ6;ICICI Prudential Interval Fund V Monthly Interval Plan A - Dividend;10.0396;N.A.;N.A.;08-Aug-2017</t>
  </si>
  <si>
    <t>110045;INF109K01OP8;-;ICICI Prudential Interval Fund V Monthly Interval Plan A - Growth;13.8560;N.A.;N.A.;08-Aug-2017</t>
  </si>
  <si>
    <t>113218;INF109K01GO7;INF109K01GP4;ICICI Prudential Long Term - Annual Dividend;11.9281;11.8983;11.9281;08-Aug-2017</t>
  </si>
  <si>
    <t>120601;INF109K012E4;INF109K013E2;ICICI Prudential Long Term - Direct Plan -  Annual Dividend;11.9420;11.9121;11.9420;08-Aug-2017</t>
  </si>
  <si>
    <t>120600;INF109K014E0;INF109K015E7;ICICI Prudential Long Term - Direct Plan -  Dividend;15.2678;15.2296;15.2678;08-Aug-2017</t>
  </si>
  <si>
    <t>120603;INF109K016E5;-;ICICI Prudential Long Term - Direct Plan -  Growth;21.8792;21.8245;21.8792;08-Aug-2017</t>
  </si>
  <si>
    <t>120602;INF109K017E3;INF109K018E1;ICICI Prudential Long Term - Direct Plan -  Quarterly Dividend;11.2731;11.2449;11.2731;08-Aug-2017</t>
  </si>
  <si>
    <t>112097;INF109K01GK5;INF109K01GL3;ICICI Prudential Long Term - Dividend;14.4391;14.4030;14.4391;08-Aug-2017</t>
  </si>
  <si>
    <t>112096;INF109K01GN9;-;ICICI Prudential Long Term - Growth;21.4412;21.3876;21.4412;08-Aug-2017</t>
  </si>
  <si>
    <t>113403;INF109K01GE8;INF109K01GF5;ICICI Prudential Long Term - Quarterly Dividend;11.0510;11.0234;11.0510;08-Aug-2017</t>
  </si>
  <si>
    <t>130937;INF109KA1H36;-;ICICI Prudential Long Term Plan - Bonus;14.0920;14.0568;14.0920;08-Aug-2017</t>
  </si>
  <si>
    <t>120604;INF109K019E9;INF109K010F5;ICICI Prudential Long Term Plan - Direct Plan - Weekly Dividend;10.5901;10.5636;10.5901;08-Aug-2017</t>
  </si>
  <si>
    <t>130938;INF109KA1H28;-;ICICI Prudential Long Term Plan - Direct Plan Bonus;14.4981;14.4619;14.4981;08-Aug-2017</t>
  </si>
  <si>
    <t>112094;INF109K01GM1;-;ICICI Prudential Long Term Plan - Premium Growth Option;21.2899;21.2367;21.2899;08-Aug-2017</t>
  </si>
  <si>
    <t>101351;INF109K01FD2;INF109K01704;ICICI Prudential Long Term Plan - Weekly Dividend;10.8400;10.8129;10.8400;08-Aug-2017</t>
  </si>
  <si>
    <t>101350;INF109K01712;-;ICICI Prudential Long Term Plan Retail - Cumulative;40.7726;40.6707;40.7726;08-Aug-2017</t>
  </si>
  <si>
    <t>113417;INF109K01GG3;INF109K01GH1;ICICI Prudential Long Term Plan Retail - Quarterly Dividend;11.2011;11.1731;11.2011;08-Aug-2017</t>
  </si>
  <si>
    <t>120669;INF109K01T79;INF109K01T87;ICICI Prudential MIP - Direct Plan -  Dividend Half Yearly;14.0972;13.9562;14.0972;08-Aug-2017</t>
  </si>
  <si>
    <t>120667;INF109K01T95;INF109K01U01;ICICI Prudential MIP - Direct Plan -  Dividend Monthly;13.0479;12.9174;13.0479;08-Aug-2017</t>
  </si>
  <si>
    <t>120666;INF109K01U19;INF109K01U27;ICICI Prudential MIP - Direct Plan -  Dividend Quarterly;14.2172;14.0750;14.2172;08-Aug-2017</t>
  </si>
  <si>
    <t>120668;INF109K01U35;-;ICICI Prudential MIP - Direct Plan -  Growth;48.3309;47.8476;48.3309;08-Aug-2017</t>
  </si>
  <si>
    <t>130940;INF109KA1H44;-;ICICI Prudential MIP - Direct Plan Bonus;13.3177;13.1845;13.3177;08-Aug-2017</t>
  </si>
  <si>
    <t>100955;INF109K01FG5;INF109K01548;ICICI Prudential MIP - Dividend Half Yearly;13.2562;13.1236;13.2562;08-Aug-2017</t>
  </si>
  <si>
    <t>100953;INF109K01FH3;INF109K01522;ICICI Prudential MIP - Dividend Monthly;12.6671;12.5404;12.6671;08-Aug-2017</t>
  </si>
  <si>
    <t>100954;INF109K01FI1;INF109K01530;ICICI Prudential MIP - Dividend Quarterly;13.8655;13.7268;13.8655;08-Aug-2017</t>
  </si>
  <si>
    <t>100952;INF109K01555;-;ICICI Prudential MIP - Growth;46.9748;46.5051;46.9748;08-Aug-2017</t>
  </si>
  <si>
    <t>102330;INF109K01902;-;ICICI Prudential MIP - 25 -  Plan -  Growth;38.6775;38.2907;38.6775;08-Aug-2017</t>
  </si>
  <si>
    <t>113098;INF109K01IW6;INF109K01WX5;ICICI Prudential MIP - 25 -  Plan -  Half Yearly Dividend;13.0281;12.8978;13.0281;08-Aug-2017</t>
  </si>
  <si>
    <t>102331;INF109K01ER5;INF109K01894;ICICI Prudential MIP - 25 -  Plan -  Monthly Dividend;14.2104;14.0683;14.2104;08-Aug-2017</t>
  </si>
  <si>
    <t>113097;INF109K01IX4;INF109K01WY3;ICICI Prudential MIP - 25 -  Plan -  Quarterly Dividend;11.6895;11.5726;11.6895;08-Aug-2017</t>
  </si>
  <si>
    <t>128110;INF109KA1319;-;ICICI Prudential MIP - 25 -  Plan - Bonus;16.1536;15.9921;16.1536;08-Aug-2017</t>
  </si>
  <si>
    <t>120616;INF109K01S39;-;ICICI Prudential MIP - 25 - Direct Plan -  Growth;40.0493;39.6488;40.0493;08-Aug-2017</t>
  </si>
  <si>
    <t>120613;INF109K01S47;INF109K01S54;ICICI Prudential MIP - 25 - Direct Plan -  Half Yearly Dividend;16.0183;15.8581;16.0183;08-Aug-2017</t>
  </si>
  <si>
    <t>120615;INF109K01S62;INF109K01S70;ICICI Prudential MIP - 25 - Direct Plan -  Monthly Dividend;15.3934;15.2395;15.3934;08-Aug-2017</t>
  </si>
  <si>
    <t>120614;INF109K01S88;INF109K01S96;ICICI Prudential MIP - 25 - Direct Plan -  Quarterly Dividend;13.6722;13.5355;13.6722;08-Aug-2017</t>
  </si>
  <si>
    <t>123183;INF109KA1301;-;ICICI Prudential MIP - 25 - Direct Plan - Bonus;40.0427;39.6423;40.0427;08-Aug-2017</t>
  </si>
  <si>
    <t>120676;INF109K01T04;-;ICICI Prudential Regular Income Fund - Direct Plan -  Growth;17.5083;17.3332;17.5083;08-Aug-2017</t>
  </si>
  <si>
    <t>120678;INF109K01T12;INF109K01T20;ICICI Prudential Regular Income Fund - Direct Plan -  Half Yearly Dividend;10.5981;10.4921;10.5981;08-Aug-2017</t>
  </si>
  <si>
    <t>120677;INF109K01T38;INF109K01T46;ICICI Prudential Regular Income Fund - Direct Plan -  Monthly Dividend;10.6861;10.5792;10.6861;08-Aug-2017</t>
  </si>
  <si>
    <t>120675;INF109K01T53;INF109K01T61;ICICI Prudential Regular Income Fund - Direct Plan -  Quarterly Dividend;10.8202;10.7120;10.8202;08-Aug-2017</t>
  </si>
  <si>
    <t>130942;INF109KA1H69;-;ICICI Prudential Regular Income Fund - Direct Plan Bonus;13.0795;12.9487;13.0795;08-Aug-2017</t>
  </si>
  <si>
    <t>115092;INF109K01TP7;-;ICICI Prudential Regular Income Fund - Growth;16.8605;16.6919;16.8605;08-Aug-2017</t>
  </si>
  <si>
    <t>115093;INF109K01TV5;INF109K01TU7;ICICI Prudential Regular Income Fund - Half Yearly Dividend;10.4737;10.3690;10.4737;08-Aug-2017</t>
  </si>
  <si>
    <t>115094;INF109K01TR3;INF109K01TQ5;ICICI Prudential Regular Income Fund - Monthly Dividend;10.6345;10.5282;10.6345;08-Aug-2017</t>
  </si>
  <si>
    <t>115091;INF109K01TT9;INF109K01TS1;ICICI Prudential Regular Income Fund - Quarterly Dividend;10.6486;10.5421;10.6486;08-Aug-2017</t>
  </si>
  <si>
    <t>130943;INF109KA1I27;-;ICICI Prudential Regular Saving Fund - Bonus;13.0196;12.8894;13.0196;08-Aug-2017</t>
  </si>
  <si>
    <t>130944;INF109KA1I19;-;ICICI Prudential Regular Saving Fund - Direct Plan Bonus;13.3162;13.1830;13.3162;08-Aug-2017</t>
  </si>
  <si>
    <t>134342;INF109KB1AF0;INF109KB1AG8;ICICI Prudential Regular Savings Fund -  Annual Dividend;10.4540;10.3495;10.4540;08-Aug-2017</t>
  </si>
  <si>
    <t>120711;INF109K01V00;-;ICICI Prudential Regular Savings Fund - Direct Plan -  Growth;18.7172;18.5300;18.7172;08-Aug-2017</t>
  </si>
  <si>
    <t>120710;INF109K01V18;INF109K01V26;ICICI Prudential Regular Savings Fund - Direct Plan -  Half Yearly Dividend;11.0362;10.9258;11.0362;08-Aug-2017</t>
  </si>
  <si>
    <t>120709;INF109K01V34;INF109K01V42;ICICI Prudential Regular Savings Fund - Direct Plan -  Quarterly Dividend;11.1116;11.0005;11.1116;08-Aug-2017</t>
  </si>
  <si>
    <t>134341;INF109KB1AD5;INF109KB1AE3;ICICI Prudential Regular Savings Fund - Direct Plan - Annual Dividend;10.7163;10.6091;10.7163;08-Aug-2017</t>
  </si>
  <si>
    <t>114239;INF109K01GU4;-;ICICI Prudential Regular Savings Fund - Growth;17.9561;17.7765;17.9561;08-Aug-2017</t>
  </si>
  <si>
    <t>114241;INF109K01GX8;INF109K01GY6;ICICI Prudential Regular Savings Fund - Half Yearly Dividend;10.6627;10.5561;10.6627;08-Aug-2017</t>
  </si>
  <si>
    <t>114240;INF109K01GV2;INF109K01GW0;ICICI Prudential Regular Savings Fund - Quarterly Dividend;10.5289;10.4236;10.5289;08-Aug-2017</t>
  </si>
  <si>
    <t>130899;INF109KA1I43;-;ICICI Prudential Saving Fund - Bonus;126.9220;126.9220;126.9220;08-Aug-2017</t>
  </si>
  <si>
    <t>101804;INF109K01AW3;-;ICICI Prudential Savings Fund - Daily Dividend;101.4818;101.4818;101.4818;08-Aug-2017</t>
  </si>
  <si>
    <t>120423;INF109K01P24;-;ICICI Prudential Savings Fund - Direct Plan - Daily Dividend;100.9363;100.9363;100.9363;08-Aug-2017</t>
  </si>
  <si>
    <t>120426;INF109K01P65;INF109K01P32;ICICI Prudential Savings Fund - Direct Plan - Dividend Others;127.3758;127.3758;127.3758;08-Aug-2017</t>
  </si>
  <si>
    <t>120427;INF109K01P40;-;ICICI Prudential Savings Fund - Direct Plan - Fortnightly Dividend;101.4702;101.4702;101.4702;08-Aug-2017</t>
  </si>
  <si>
    <t>120425;INF109K01P57;-;ICICI Prudential Savings Fund - Direct Plan - Growth;259.5597;259.5597;259.5597;08-Aug-2017</t>
  </si>
  <si>
    <t>122607;INF109K018Z6;INF109K017Z8;ICICI Prudential Savings Fund - Direct Plan - Monthly Dividend;101.5464;101.5464;101.5464;08-Aug-2017</t>
  </si>
  <si>
    <t>125216;INF109KA1012;INF109K019Z4;ICICI Prudential Savings fund - Direct Plan - Quarterly Dividend;104.7173;104.7173;104.7173;08-Aug-2017</t>
  </si>
  <si>
    <t>120424;INF109K01P73;INF109K01P81;ICICI Prudential Savings Fund - Direct Plan - Weekly Dividend;101.2664;101.2664;101.2664;08-Aug-2017</t>
  </si>
  <si>
    <t>115510;INF109K01WQ9;INF109K01WP1;ICICI Prudential Savings Fund - Dividend Others;126.9127;126.9127;126.9127;08-Aug-2017</t>
  </si>
  <si>
    <t>101803;INF109K01AZ6;-;ICICI Prudential Savings Fund - Fortnightly Dividend;101.4515;101.4515;101.4515;08-Aug-2017</t>
  </si>
  <si>
    <t>101802;INF109K01AX1;-;ICICI Prudential Savings Fund - Growth;251.3379;251.3379;251.3379;08-Aug-2017</t>
  </si>
  <si>
    <t>122606;INF109KA1038;INF109KA1020;ICICI Prudential Savings Fund - Monthly Dividend;102.6348;102.6348;102.6348;08-Aug-2017</t>
  </si>
  <si>
    <t>122891;INF109KA1053;INF109KA1046;ICICI Prudential Savings Fund - Quarterly Dividend;103.6943;103.6943;103.6943;08-Aug-2017</t>
  </si>
  <si>
    <t>111545;INF109K01EN4;INF109K01AY9;ICICI Prudential Savings Fund - Weekly Dividend;101.3562;101.3562;101.3562;08-Aug-2017</t>
  </si>
  <si>
    <t>101800;INF109K01928;-;ICICI Prudential Savings Fund Plan A - Dividend Daily;100.9363;100.9363;100.9363;08-Aug-2017</t>
  </si>
  <si>
    <t>101796;INF109K01910;-;ICICI Prudential Savings Fund Plan A - Fortnightly Dividend;101.4497;101.4497;101.4497;08-Aug-2017</t>
  </si>
  <si>
    <t>101795;INF109K01936;-;ICICI Prudential Savings Fund Plan A - Growth;252.2316;252.2316;252.2316;08-Aug-2017</t>
  </si>
  <si>
    <t>111544;INF109K01EK0;INF109K01944;ICICI Prudential Savings Fund Plan A - Weekly Dividend Option;101.2638;101.2638;101.2638;08-Aug-2017</t>
  </si>
  <si>
    <t>101799;INF109K01951;-;ICICI Prudential Savings Fund Plan B - Dividend Daily;100.9363;100.9363;100.9363;08-Aug-2017</t>
  </si>
  <si>
    <t>101794;INF109K01969;-;ICICI Prudential Savings fund Plan B - Fortnightly Dividend;101.4501;101.4501;101.4501;08-Aug-2017</t>
  </si>
  <si>
    <t>101793;INF109K01977;-;ICICI Prudential Savings Fund Plan B - Growth;272.3489;272.3489;272.3489;08-Aug-2017</t>
  </si>
  <si>
    <t>111543;INF109K01EL8;INF109K01985;ICICI Prudential Savings Fund Plan B - Weekly Dividend Option;101.2638;101.2638;101.2638;08-Aug-2017</t>
  </si>
  <si>
    <t>101801;INF109K01AA9;-;ICICI Prudential Savings Fund Plan C - Dividend Daily;100.9363;100.9363;100.9363;08-Aug-2017</t>
  </si>
  <si>
    <t>101798;INF109K01993;-;ICICI Prudential Savings Fund Plan C - Fortnightly Dividend;101.4498;101.4498;101.4498;08-Aug-2017</t>
  </si>
  <si>
    <t>122674;INF109KA1376;-;ICICI Prudential Short Term - Bonus;35.3039;35.3039;35.3039;08-Aug-2017</t>
  </si>
  <si>
    <t>122909;INF109KA1368;-;ICICI Prudential Short Term - Direct Plan - Bonus;36.3535;36.3535;36.3535;08-Aug-2017</t>
  </si>
  <si>
    <t>120753;INF109K012N5;-;ICICI Prudential Short Term - Direct Plan - Dividend Reinvestment Fortnightly;12.8351;12.8351;12.8351;08-Aug-2017</t>
  </si>
  <si>
    <t>120754;INF109K013N3;-;ICICI Prudential Short Term - Direct Plan - Growth Option;36.3535;36.3535;36.3535;08-Aug-2017</t>
  </si>
  <si>
    <t>131478;INF109KA1X36;INF109KA1X28;ICICI Prudential Short Term - Direct Plan - Half Yearly Dividend;13.2592;13.2592;13.2592;08-Aug-2017</t>
  </si>
  <si>
    <t>120755;INF109K014N1;INF109K015N8;ICICI Prudential Short Term - Direct Plan - Monthly Dividend;12.6913;12.6913;12.6913;08-Aug-2017</t>
  </si>
  <si>
    <t>101758;INF109K01654;-;ICICI Prudential Short Term - Growth Option;35.3039;35.3039;35.3039;08-Aug-2017</t>
  </si>
  <si>
    <t>131479;INF109KA1X10;INF109KA1X02;ICICI Prudential Short Term - Half Yearly Dividend;12.6144;12.6144;12.6144;08-Aug-2017</t>
  </si>
  <si>
    <t>101759;INF109K01662;-;ICICI Prudential Short Term -Dividend Reinvestment Fortnightly;12.5214;12.5214;12.5214;08-Aug-2017</t>
  </si>
  <si>
    <t>101165;INF109K01WL0;INF109K01647;ICICI Prudential Short Term - Monthly Dividend;12.3277;12.3277;12.3277;08-Aug-2017</t>
  </si>
  <si>
    <t>101231;INF109K01696;-;ICICI Prudential Short Term Plan-Institutional Growth-Institutional Growth;36.5132;36.5132;36.5132;08-Aug-2017</t>
  </si>
  <si>
    <t>101230;INF109K01688;-;ICICI Prudential Short Term Plan-Institutional Plan - Dividend-Fortnightly;13.0248;13.0248;13.0248;08-Aug-2017</t>
  </si>
  <si>
    <t>101229;INF109K01WK2;INF109K01670;ICICI Prudential Short Term Plan-Institutional Plan - Dividend-Monthly;12.8788;12.8788;12.8788;08-Aug-2017</t>
  </si>
  <si>
    <t>111988;INF109K01CR9;-;ICICI Prudential Ultra Short Term - Daily Dividend;10.2306;10.2306;10.2306;08-Aug-2017</t>
  </si>
  <si>
    <t>120695;INF109K013B8;-;ICICI Prudential Ultra Short Term - Direct Plan -  Daily Dividend;10.1286;10.1286;10.1286;08-Aug-2017</t>
  </si>
  <si>
    <t>120696;INF109K014B6;INF109K015B3;ICICI Prudential Ultra Short Term - Direct Plan -  Fortnightly Dividend;10.9672;10.9672;10.9672;08-Aug-2017</t>
  </si>
  <si>
    <t>120692;INF109K016B1;-;ICICI Prudential Ultra Short Term - Direct Plan -  Growth;17.6787;17.6787;17.6787;08-Aug-2017</t>
  </si>
  <si>
    <t>120697;INF109K017B9;INF109K018B7;ICICI Prudential Ultra Short Term - Direct Plan -  Monthly Dividend;10.2543;10.2543;10.2543;08-Aug-2017</t>
  </si>
  <si>
    <t>120693;INF109K010C2;INF109K011C0;ICICI Prudential Ultra Short Term - Direct Plan -  Weekly Dividend;10.2219;10.2219;10.2219;08-Aug-2017</t>
  </si>
  <si>
    <t>111990;INF109K01SJ2;INF109K01CS7;ICICI Prudential Ultra Short Term - Fortnightly Dividend;10.2569;10.2569;10.2569;08-Aug-2017</t>
  </si>
  <si>
    <t>111987;INF109K01CQ1;-;ICICI Prudential Ultra Short Term - Growth;17.2564;17.2564;17.2564;08-Aug-2017</t>
  </si>
  <si>
    <t>111991;INF109K01SK0;INF109K01CT5;ICICI Prudential Ultra Short Term - Monthly Dividend;10.3138;10.3138;10.3138;08-Aug-2017</t>
  </si>
  <si>
    <t>111989;INF109K01SL8;INF109K01SM6;ICICI Prudential Ultra Short Term - Weekly Dividend;10.3066;10.3066;10.3066;08-Aug-2017</t>
  </si>
  <si>
    <t>130947;INF109KA1I84;-;ICICI Prudential Ultra Short Term Plan - Bonus;12.3387;12.3387;12.3387;08-Aug-2017</t>
  </si>
  <si>
    <t>131152;INF109KA1N38;INF109KA1N20;ICICI Prudential Ultra Short Term Plan - Direct Plan - Half Yearly Dividend Option;12.0497;12.0497;12.0497;08-Aug-2017</t>
  </si>
  <si>
    <t>120694;INF109K019B5;INF109K012C8;ICICI Prudential Ultra Short Term Plan - Direct Plan - Quarterly Dividend;12.3337;12.3337;12.3337;08-Aug-2017</t>
  </si>
  <si>
    <t>131151;INF109KA1N12;INF109KA1N04;ICICI Prudential Ultra Short Term Plan - Half Yearly Dividend Option;11.8847;11.8847;11.8847;08-Aug-2017</t>
  </si>
  <si>
    <t>111982;INF109K01CL2;-;ICICI Prudential Ultra Short Term Plan - Premium Daily Dividend;10.1286;10.1286;10.1286;08-Aug-2017</t>
  </si>
  <si>
    <t>111992;INF109K01SN4;INF109K01SO2;ICICI Prudential Ultra Short Term Plan -Quarterly Dividend;10.7181;10.7181;10.7181;08-Aug-2017</t>
  </si>
  <si>
    <t>111976;INF109K01CF4;-;ICICI Prudential Ultra Short Term Plan Retail Daily Dividend;10.1286;10.1286;10.1286;08-Aug-2017</t>
  </si>
  <si>
    <t>111978;INF109K01SF0;INF109K01CH0;ICICI Prudential Ultra Short Term Plan Retail Fort Nightly Dividend;10.2569;10.2569;10.2569;08-Aug-2017</t>
  </si>
  <si>
    <t>111972;INF109K01CE7;-;ICICI Prudential Ultra Short Term Plan Retail Growth;18.7444;18.7444;18.7444;08-Aug-2017</t>
  </si>
  <si>
    <t>111979;INF109K01QM0;INF109K01CI8;ICICI Prudential Ultra Short Term Plan Retail Monthly Dividend;10.2536;10.2536;10.2536;08-Aug-2017</t>
  </si>
  <si>
    <t>111980;INF109K01FQ4;INF109K01CJ6;ICICI Prudential Ultra Short Term Plan Retail Quarterly Dividend;10.7246;10.7246;10.7246;08-Aug-2017</t>
  </si>
  <si>
    <t>111977;INF109K01SE3;INF109K01CG2;ICICI Prudential Ultra Short Term Plan Retail Weekly Dividend;10.2217;10.2217;10.2217;08-Aug-2017</t>
  </si>
  <si>
    <t>128337;INF397L01GD9;-;IDBI Corporate Debt Opportunities Fund Annual Dividend - Direct Plan;13.4705;13.2011;13.4705;09-Aug-2017</t>
  </si>
  <si>
    <t>128332;INF397L01FX9;-;IDBI Corporate Debt Opportunities Fund Annual Dividend - Regular Plan;10.7498;10.5348;10.7498;09-Aug-2017</t>
  </si>
  <si>
    <t>127181;INF397L01GG2;-;IDBI Corporate Debt Opportunities Fund Growth Direct;13.7464;13.4715;13.7464;09-Aug-2017</t>
  </si>
  <si>
    <t>127183;INF397L01GH0;-;IDBI Corporate Debt Opportunities Fund Growth Regular;13.3344;13.0677;13.3344;09-Aug-2017</t>
  </si>
  <si>
    <t>127184;INF397L01GA5;-;IDBI Corporate Debt Opportunities Fund Quarterly Dividend - Direct Plan;10.4534;10.2443;10.4534;09-Aug-2017</t>
  </si>
  <si>
    <t>127182;INF397L01FU5;-;IDBI Corporate Debt Opportunities Fund Quarterly Dividend - Regular Plan;10.3269;10.1204;10.3269;09-Aug-2017</t>
  </si>
  <si>
    <t>118428;INF397L01BR0;-;IDBI Dynamic Bond Fund Annual Dividend Direct;12.1290;12.0077;12.1290;09-Aug-2017</t>
  </si>
  <si>
    <t>116582;INF397L01638;-;IDBI Dynamic Bond Fund Annual Dividend Regular;10.5949;10.4890;10.5949;09-Aug-2017</t>
  </si>
  <si>
    <t>116583;INF397L01661;-;IDBI Dynamic Bond Fund Growth;14.4644;14.3198;14.4644;09-Aug-2017</t>
  </si>
  <si>
    <t>116811;INF397L01BN9;-;IDBI Dynamic Bond Fund Growth Direct;14.8899;14.7410;14.8899;09-Aug-2017</t>
  </si>
  <si>
    <t>118429;INF397L01BO7;INF397L01BP4;IDBI Dynamic Bond Fund Quarterly Dividend Direct;13.0439;12.9135;13.0439;09-Aug-2017</t>
  </si>
  <si>
    <t>116810;INF397L01604;INF397L01612;IDBI Dynamic Bond Fund Quarterly Dividend Regular;10.5153;10.4101;10.5153;09-Aug-2017</t>
  </si>
  <si>
    <t>114982;INF397L01315;-;IDBI Monthly Income Plan Growth Option;15.9334;15.7741;15.9334;09-Aug-2017</t>
  </si>
  <si>
    <t>118452;INF397L01AZ5;-;IDBI Monthly Income Plan Growth Option Direct;16.3907;16.2268;16.3907;09-Aug-2017</t>
  </si>
  <si>
    <t>114630;INF397L01257;INF397L01265;IDBI Monthly Income Plan Monthly Dividend Option;13.5666;13.4309;13.5666;09-Aug-2017</t>
  </si>
  <si>
    <t>118453;INF397L01BA6;INF397L01BB4;IDBI Monthly Income Plan Monthly Dividend Option Direct;12.1143;11.9932;12.1143;09-Aug-2017</t>
  </si>
  <si>
    <t>114983;INF397L01281;INF397L01299;IDBI Monthly Income Plan Quarterly Dividend Option;12.6883;12.5614;12.6883;09-Aug-2017</t>
  </si>
  <si>
    <t>118454;INF397L01BD0;INF397L01BE8;IDBI Monthly Income Plan Quarterly Dividend Option Direct;11.0770;10.9662;11.0770;09-Aug-2017</t>
  </si>
  <si>
    <t>115005;INF397L01463;-;IDBI Short Term Bond Fund Growth;16.7382;16.7382;16.7382;09-Aug-2017</t>
  </si>
  <si>
    <t>118349;INF397L01BG3;-;IDBI Short Term Bond Fund Growth Direct;17.3759;17.3759;17.3759;09-Aug-2017</t>
  </si>
  <si>
    <t>114999;INF397L01406;INF397L01414;IDBI Short Term Bond Fund Monthly Dividend;11.5228;11.5228;11.5228;09-Aug-2017</t>
  </si>
  <si>
    <t>118457;INF397L01BH1;INF397L01BI9;IDBI Short Term Bond Fund Monthly Dividend Direct;14.2007;14.2007;14.2007;09-Aug-2017</t>
  </si>
  <si>
    <t>115000;INF397L01430;INF397L01448;IDBI Short Term Bond Fund Weekly Dividend;11.1498;11.1498;11.1498;09-Aug-2017</t>
  </si>
  <si>
    <t>118458;INF397L01BK5;INF397L01BL3;IDBI Short Term Bond Fund Weekly Dividend Direct;11.9155;11.9155;11.9155;09-Aug-2017</t>
  </si>
  <si>
    <t>126166;INF397L01FN0;-;IDBI UST Bonus Direct;1797.4617;1797.4617;1797.4617;09-Aug-2017</t>
  </si>
  <si>
    <t>126165;INF397L01FM2;-;IDBI UST Bonus Regular;1754.2439;1754.2439;1754.2439;09-Aug-2017</t>
  </si>
  <si>
    <t>113252;-;INF397L01695;IDBI UST Daily Dividend;1017.0054;1017.0054;1017.0054;09-Aug-2017</t>
  </si>
  <si>
    <t>118459;-;INF397L01AQ4;IDBI UST Daily Dividend Direct;1031.1905;1031.1905;1031.1905;09-Aug-2017</t>
  </si>
  <si>
    <t>113251;INF397L01745;-;IDBI UST Growth;1754.2376;1754.2376;1754.2376;09-Aug-2017</t>
  </si>
  <si>
    <t>118350;INF397L01AV4;-;IDBI UST Growth Direct;1798.3141;1798.3141;1798.3141;09-Aug-2017</t>
  </si>
  <si>
    <t>113254;INF397L01711;INF397L01703;IDBI UST Monthly Dividend;1053.1006;1053.1006;1053.1006;09-Aug-2017</t>
  </si>
  <si>
    <t>118460;INF397L01AS0;INF397L01AR2;IDBI UST Monthly Dividend Direct;1351.6402;1351.6402;1351.6402;09-Aug-2017</t>
  </si>
  <si>
    <t>113253;INF397L01737;INF397L01729;IDBI UST Weekly Dividend;1043.0530;1043.0530;1043.0530;09-Aug-2017</t>
  </si>
  <si>
    <t>118461;INF397L01AU6;INF397L01AT8;IDBI UST Weekly Dividend Direct;1052.3901;1052.3901;1052.3901;09-Aug-2017</t>
  </si>
  <si>
    <t>118399;INF194K01T59;INF194K01T42;IDFC   Super Saver Income Fund - Medium Term Plan-Direct Plan-Bi Monthly Dividend;11.9141;11.9141;11.9141;08-Aug-2017</t>
  </si>
  <si>
    <t>118400;-;INF194K01S68;IDFC   Super Saver Income Fund - Medium Term Plan-Direct Plan-Daily Dividend;10.4238;10.4238;10.4238;08-Aug-2017</t>
  </si>
  <si>
    <t>118404;INF194K01T83;INF194K01T75;IDFC   Super Saver Income Fund - Medium Term Plan-Direct Plan-Fortnightly Dividend;10.1762;10.1762;10.1762;08-Aug-2017</t>
  </si>
  <si>
    <t>118401;INF194K01S50;-;IDFC   Super Saver Income Fund - Medium Term Plan-Direct Plan-Growth;29.4781;29.4781;29.4781;08-Aug-2017</t>
  </si>
  <si>
    <t>118402;INF194K01T26;INF194K01T18;IDFC   Super Saver Income Fund - Medium Term Plan-Direct Plan-Monthly Dividend;10.4655;10.4655;10.4655;08-Aug-2017</t>
  </si>
  <si>
    <t>118403;INF194K01S92;INF194K01S84;IDFC   Super Saver Income Fund - Medium Term Plan-Direct Plan-Quartely Dividend;10.9569;10.9569;10.9569;08-Aug-2017</t>
  </si>
  <si>
    <t>108731;INF194K01JW6;INF194K01JV8;IDFC - SSIF - Medium Term - Regular Plan-Daily Dividend Option;10.2088;10.2088;10.2088;08-Aug-2017</t>
  </si>
  <si>
    <t>108729;INF194K01KI3;INF194K01KH5;IDFC - SSIF - Medium Term - Regular Plan-Fortnightly Dividend Option;10.1990;10.1990;10.1990;08-Aug-2017</t>
  </si>
  <si>
    <t>108727;INF194K01KC6;INF194K01KB8;IDFC - SSIF - Medium Term - Regular Plan-Monthly Dividend Option;10.2005;10.2005;10.2005;08-Aug-2017</t>
  </si>
  <si>
    <t>113169;INF194K01JZ9;INF194K01JY2;IDFC - SSIF - Medium Term - Regular Plan-Quarterly Dividend Option;10.8388;10.8388;10.8388;08-Aug-2017</t>
  </si>
  <si>
    <t>108730;INF194K01KF9;INF194K01KE2;IDFC - SSIF - Medium Term -Regular Plan- Bimonthly Dividend Option;11.6417;11.6417;11.6417;08-Aug-2017</t>
  </si>
  <si>
    <t>108728;INF194K01JU0;-;IDFC - SSIF - Medium Term -Regular Plan- Growth Option;28.5566;28.5566;28.5566;08-Aug-2017</t>
  </si>
  <si>
    <t>131384;INF194KA1TD2;INF194KA1TE0;IDFC SSIF -MT -Direct Plan_Periodic Dividend;13.1505;13.1505;13.1505;08-Aug-2017</t>
  </si>
  <si>
    <t>131385;INF194KA1TA8;INF194KA1TB6;IDFC SSIF -MT -Regular Plan_Periodic Dividend;13.0401;13.0401;13.0401;08-Aug-2017</t>
  </si>
  <si>
    <t>108713;INF194K01HK5;INF194K01HJ7;IDFC   Super Saver Income Fund - Short Term -Regular Plan-Fortnightly Dividend;10.3619;10.3619;10.3619;08-Aug-2017</t>
  </si>
  <si>
    <t>118405;INF194K01U56;INF194K01U49;IDFC   Super Saver Income Fund - Short Term-Direct Plan-Fortnightly Dividend;10.2889;10.2889;10.2889;08-Aug-2017</t>
  </si>
  <si>
    <t>118407;INF194K01U07;-;IDFC   Super Saver Income Fund - Short Term-Direct Plan-Growth;35.3895;35.3895;35.3895;08-Aug-2017</t>
  </si>
  <si>
    <t>118406;INF194K01U23;INF194K01U15;IDFC   Super Saver Income Fund - Short Term-Direct Plan-Monthly Dividend;10.3981;10.3981;10.3981;08-Aug-2017</t>
  </si>
  <si>
    <t>131382;INF194KA1SR4;INF194KA1SS2;IDFC SSIF -ST -Direct Plan_Periodic Dividend;12.7767;12.7767;12.7767;08-Aug-2017</t>
  </si>
  <si>
    <t>131383;INF194KA1SO1;INF194KA1SP8;IDFC SSIF -ST -Regular Plan_Periodic Dividend;12.7453;12.7453;12.7453;08-Aug-2017</t>
  </si>
  <si>
    <t>127471;-;INF194KA1JD3;IDFC Banking &amp; PSU Debt Fund-Direct Plan- Daily Dividend;10.0523;10.0523;10.0523;08-Aug-2017</t>
  </si>
  <si>
    <t>121281;INF194K016G6;INF194K017G4;IDFC Banking &amp; PSU Debt Fund-Direct Plan- Dividend Option;10.4212;10.4212;10.4212;08-Aug-2017</t>
  </si>
  <si>
    <t>121934;-;INF194K010N5;IDFC Banking &amp; PSU Debt Fund-Direct Plan- Fortnightly Dividend;10.1043;10.1043;10.1043;08-Aug-2017</t>
  </si>
  <si>
    <t>121279;INF194K015G8;-;IDFC Banking &amp; PSU Debt Fund-Direct Plan- Growth Option;14.3855;14.3855;14.3855;08-Aug-2017</t>
  </si>
  <si>
    <t>121935;-;INF194K011N3;IDFC Banking &amp; PSU Debt Fund-Direct Plan- Monthly Dividend;10.1396;10.1396;10.1396;08-Aug-2017</t>
  </si>
  <si>
    <t>121938;INF194K018M0;-;IDFC Banking &amp; PSU Debt Fund-Direct Plan- Quarterly Dividend;10.7219;10.7219;10.7219;08-Aug-2017</t>
  </si>
  <si>
    <t>121933;INF194K015M6;-;IDFC Banking &amp; PSU Debt Fund-Regular Plan- Annual Dividend;10.4066;10.4066;10.4066;08-Aug-2017</t>
  </si>
  <si>
    <t>127470;-;INF194KA1JC5;IDFC Banking &amp; PSU Debt Fund-Regular Plan- Daily Dividend;10.0973;10.0973;10.0973;08-Aug-2017</t>
  </si>
  <si>
    <t>121282;INF194K01SO4;INF194K012D2;IDFC Banking &amp; PSU Debt Fund-Regular Plan- Dividend Option;10.4125;10.4125;10.4125;08-Aug-2017</t>
  </si>
  <si>
    <t>121931;-;INF194K016M4;IDFC Banking &amp; PSU Debt Fund-Regular Plan- Fortnightly Dividend;10.2243;10.2243;10.2243;08-Aug-2017</t>
  </si>
  <si>
    <t>121280;INF194K01SN6;-;IDFC Banking &amp; PSU Debt Fund-Regular Plan- Growth Option;14.3135;14.3135;14.3135;08-Aug-2017</t>
  </si>
  <si>
    <t>121932;-;INF194K017M2;IDFC Banking &amp; PSU Debt Fund-Regular Plan- Monthly Dividend;10.1894;10.1894;10.1894;08-Aug-2017</t>
  </si>
  <si>
    <t>121937;INF194K014M9;-;IDFC Banking &amp; PSU Debt Fund-Regular Plan- Quarterly Dividend;10.6468;10.6468;10.6468;08-Aug-2017</t>
  </si>
  <si>
    <t>139202;INF194KA1R28;INF194KA1R36;IDFC CBF-Regular Plan_Monthly Dividend;10.5518;10.5518;10.5518;08-Aug-2017</t>
  </si>
  <si>
    <t>139201;INF194KA1T34;INF194KA1T42;IDFC CBF_Direct Plan_Annual Dividend;10.4425;10.4425;10.4425;08-Aug-2017</t>
  </si>
  <si>
    <t>135916;INF194KA1M23;-;IDFC CBF_Direct Plan_Growth;11.6038;11.6038;11.6038;08-Aug-2017</t>
  </si>
  <si>
    <t>139198;INF194KA1S43;INF194KA1S50;IDFC CBF_Direct Plan_Monthly Dividend;10.2772;10.2772;10.2772;08-Aug-2017</t>
  </si>
  <si>
    <t>135917;INF194KA1M31;INF194KA1M49;IDFC CBF_Direct Plan_Peiodic Dividend;11.0318;11.0318;11.0318;08-Aug-2017</t>
  </si>
  <si>
    <t>139199;INF194KA1S76;INF194KA1S84;IDFC CBF_Direct Plan_Quarterly Dividend;10.3835;10.3835;10.3835;08-Aug-2017</t>
  </si>
  <si>
    <t>139204;INF194KA1S19;INF194KA1S27;IDFC CBF_Regular Plan_Annual Dividend;10.4346;10.4346;10.4346;08-Aug-2017</t>
  </si>
  <si>
    <t>135914;INF194KA1L81;-;IDFC CBF_Regular Plan_Growth;11.5442;11.5442;11.5442;08-Aug-2017</t>
  </si>
  <si>
    <t>139203;INF194KA1R85;INF194KA1R93;IDFC CBF_Regular Plan_Half Yearly Dividend;10.9722;10.9722;10.9722;08-Aug-2017</t>
  </si>
  <si>
    <t>135915;INF194KA1L99;INF194KA1M07;IDFC CBF_Regular Plan_Peiodic Dividend;11.0342;11.0342;11.0342;08-Aug-2017</t>
  </si>
  <si>
    <t>139205;INF194KA1R51;INF194KA1R69;IDFC CBF_Regular Plan_Quarterly Dividend;10.5394;10.5394;10.5394;08-Aug-2017</t>
  </si>
  <si>
    <t>140610;INF194KA1X38;INF194KA1X46;IDFC Credit Opportunities Fund-Direct Plan-Annual Dividend;10.4895;10.4895;10.4895;08-Aug-2017</t>
  </si>
  <si>
    <t>140603;INF194KA1X61;-;IDFC Credit Opportunities Fund-Direct Plan-Growth;10.4895;10.4895;10.4895;08-Aug-2017</t>
  </si>
  <si>
    <t>140605;INF194KA1X04;INF194KA1X12;IDFC Credit Opportunities Fund-Direct Plan-Half Yearly Dividend;10.4905;10.4905;10.4905;08-Aug-2017</t>
  </si>
  <si>
    <t>140606;INF194KA1W47;INF194KA1W54;IDFC Credit Opportunities Fund-Direct Plan-Periodic Dividend;10.4896;10.4896;10.4896;08-Aug-2017</t>
  </si>
  <si>
    <t>140604;INF194KA1W70;INF194KA1W88;IDFC Credit Opportunities Fund-Direct Plan-Quarterly Dividend;10.2459;10.2459;10.2459;08-Aug-2017</t>
  </si>
  <si>
    <t>140608;INF194KA1W05;INF194KA1W13;IDFC Credit Opportunities Fund-Regular Plan-Annual Dividend;10.4459;10.4459;10.4459;08-Aug-2017</t>
  </si>
  <si>
    <t>140609;INF194KA1W39;-;IDFC Credit Opportunities Fund-Regular Plan-Growth;10.4460;10.4460;10.4460;08-Aug-2017</t>
  </si>
  <si>
    <t>140611;INF194KA1V71;INF194KA1V89;IDFC Credit Opportunities Fund-Regular Plan-Half Yearly Dividend;10.4459;10.4459;10.4459;08-Aug-2017</t>
  </si>
  <si>
    <t>140612;INF194KA1V14;INF194KA1V22;IDFC Credit Opportunities Fund-Regular Plan-Periodic Dividend;10.4459;10.4459;10.4459;08-Aug-2017</t>
  </si>
  <si>
    <t>140607;INF194KA1V48;INF194KA1V55;IDFC Credit Opportunities Fund-Regular Plan-Quaterly Dividend;10.2432;10.2432;10.2432;08-Aug-2017</t>
  </si>
  <si>
    <t>118415;INF194K01O13;INF194K01O05;IDFC  Dynamic Bond Fund-Direct Plan-Annual Dividend;11.5484;11.5484;11.5484;08-Aug-2017</t>
  </si>
  <si>
    <t>118417;INF194K01O47;INF194K01O39;IDFC  Dynamic Bond Fund-Direct Plan-Dividend;12.8996;12.8996;12.8996;08-Aug-2017</t>
  </si>
  <si>
    <t>118416;INF194K01N63;-;IDFC  Dynamic Bond Fund-Direct Plan-Growth;21.7329;21.7329;21.7329;08-Aug-2017</t>
  </si>
  <si>
    <t>122618;INF194K011P8;INF194K012P6;IDFC  Dynamic Bond Fund-Direct Plan-Half Yearly Dividend;11.0008;11.0008;11.0008;08-Aug-2017</t>
  </si>
  <si>
    <t>118418;INF194K01N89;INF194K01N71;IDFC  Dynamic Bond Fund-Direct Plan-Quarterly Dividend;12.7178;12.7178;12.7178;08-Aug-2017</t>
  </si>
  <si>
    <t>122868;INF194K018R9;INF194K019R7;IDFC  Dynamic Bond Fund-Regular Plan-Half Yearly Dividend;10.8564;10.8564;10.8564;08-Aug-2017</t>
  </si>
  <si>
    <t>131396;INF194KA1TP6;INF194KA1TQ4;IDFC DBF -Direct Plan_Periodic Dividend;14.0459;14.0459;14.0459;08-Aug-2017</t>
  </si>
  <si>
    <t>131397;INF194KA1TM3;INF194KA1TN1;IDFC DBF -Regular Plan_Periodic Dividend;13.5915;13.5915;13.5915;08-Aug-2017</t>
  </si>
  <si>
    <t>111523;INF194K01QO8;INF194K01QN0;IDFC Dynamic Bond Fund -Regular Plan- DIVIDEND;10.6974;10.6974;10.6974;08-Aug-2017</t>
  </si>
  <si>
    <t>111524;INF194K01QG4;-;IDFC Dynamic Bond Fund -Regular Plan-GROWTH;20.8553;20.8553;20.8553;08-Aug-2017</t>
  </si>
  <si>
    <t>108675;INF194K01QL4;INF194K01QK6;IDFC Dynamic Bond Fund - Regular Plan - Annual Dividend;11.0659;11.0659;11.0659;08-Aug-2017</t>
  </si>
  <si>
    <t>108561;INF194K01QI0;INF194K01QH2;IDFC Dynamic Bond Fund - Regular Plan - Quarterly Dividend;10.9483;10.9483;10.9483;08-Aug-2017</t>
  </si>
  <si>
    <t>118381;-;INF194K01L81;IDFC Money Manager Fund - Investment Plan -Direct Plan-Daily Dividend;10.1431;10.1431;10.1431;08-Aug-2017</t>
  </si>
  <si>
    <t>118377;INF194K01M31;INF194K01M23;IDFC Money Manager Fund - Investment Plan -Direct Plan-Monthly Dividend;10.1931;10.1931;10.1931;08-Aug-2017</t>
  </si>
  <si>
    <t>118380;INF194K01M64;INF194K01M56;IDFC Money Manager Fund - Investment Plan -Direct Plan-Periodic Dividend;11.3944;11.3944;11.3944;08-Aug-2017</t>
  </si>
  <si>
    <t>118382;INF194K01L65;INF194K01L57;IDFC Money Manager Fund - Investment Plan -Direct Plan-Quarterly Dividend;10.8082;10.8082;10.8082;08-Aug-2017</t>
  </si>
  <si>
    <t>118378;-;INF194K01M07;IDFC Money Manager Fund - Investment Plan -Direct Plan-Weekly Dividend;10.2984;10.2984;10.2984;08-Aug-2017</t>
  </si>
  <si>
    <t>118379;INF194K01L16;-;IDFC Money Manager Fund - Investment Plan-Direct Plan-Growth;26.5163;26.5163;26.5163;08-Aug-2017</t>
  </si>
  <si>
    <t>108738;INF194K01NQ0;INF194K01NP2;IDFC Money Manager Fund-Investment Plan-Regular Plan-Annual Div.;10.4802;10.4802;10.4802;08-Aug-2017</t>
  </si>
  <si>
    <t>108742;INF194K01NW8;INF194K01NV0;IDFC Money Manager Fund-Investment Plan-Regular Plan-Daily Div.;10.1856;10.1856;10.1856;08-Aug-2017</t>
  </si>
  <si>
    <t>108736;INF194K01NO5;-;IDFC Money Manager Fund-Investment Plan-Regular Plan-Growth;26.2729;26.2729;26.2729;08-Aug-2017</t>
  </si>
  <si>
    <t>108739;INF194K01OC8;INF194K01OB0;IDFC Money Manager Fund-Investment Plan-Regular Plan-Monthly Div.;10.3030;10.3030;10.3030;08-Aug-2017</t>
  </si>
  <si>
    <t>108737;INF194K01NT4;INF194K01NS6;IDFC Money Manager Fund-Investment Plan-Regular Plan-Qtrly Div.;11.0335;11.0335;11.0335;08-Aug-2017</t>
  </si>
  <si>
    <t>108740;INF194K01NZ1;INF194K01NY4;IDFC Money Manager Fund-Investment Plan-Regular Plan-Weekly Div.;10.2240;10.2240;10.2240;08-Aug-2017</t>
  </si>
  <si>
    <t>116669;INF194K01XL0;INF194K01XM8;IDFC-Money Manager Fund-Investment -Regular Plan-Periodic Div.;12.7916;12.7916;12.7916;08-Aug-2017</t>
  </si>
  <si>
    <t>131388;INF194KA1TJ9;INF194KA1TK7;IDFC MMF -TP -Direct Plan_Periodic Dividend;12.5869;12.5869;12.5869;08-Aug-2017</t>
  </si>
  <si>
    <t>118383;-;INF194K01M98;IDFC Money Manager Fund - Treasury Plan -Direct Plan-Daily Dividend;10.0994;10.0994;10.0994;08-Aug-2017</t>
  </si>
  <si>
    <t>118384;INF194K01M80;-;IDFC Money Manager Fund - Treasury Plan -Direct Plan-Growth;26.9076;26.9076;26.9076;08-Aug-2017</t>
  </si>
  <si>
    <t>118385;INF194K01N22;INF194K01N14;IDFC Money Manager Fund - Treasury Plan -Direct Plan-Monthly Dividend;10.2129;10.2129;10.2129;08-Aug-2017</t>
  </si>
  <si>
    <t>118386;-;INF194K01N48;IDFC Money Manager Fund - Treasury Plan -Direct Plan-Weekly Dividend;10.1041;10.1041;10.1041;08-Aug-2017</t>
  </si>
  <si>
    <t>131389;INF194KA1TG5;INF194KA1TH3;IDFC Money Manager Fund -Treasury Plan -Regular Plan_Periodic Dividend;12.5694;12.5694;12.5694;08-Aug-2017</t>
  </si>
  <si>
    <t>108701;INF194K01LR2;INF194K01LQ4;IDFC-Money Manager Fund-Treasury Plan-Regular Plan-Weekly Dividend;10.1261;10.1261;10.1261;08-Aug-2017</t>
  </si>
  <si>
    <t>108756;INF194K01LJ9;-;IDFC-Money Manager Fund-Treasury Plan -Regular Plan- Growth;26.1568;26.1568;26.1568;08-Aug-2017</t>
  </si>
  <si>
    <t>108757;INF194K01LO9;INF194K01LN1;IDFC-Money Manager Fund-Treasury Plan- Regular Plan-Monthly Dividend;10.2756;10.2756;10.2756;08-Aug-2017</t>
  </si>
  <si>
    <t>108650;INF194K01LL5;INF194K01LK7;IDFC-Money Manager Fund-Treasury Plan-Regular Plan- Daily Dividend;10.0994;10.0994;10.0994;08-Aug-2017</t>
  </si>
  <si>
    <t>118490;INF194K017B5;INF194K016B7;IDFC  Monthly Income Plan-Direct Plan-Dividend;13.9087;13.9087;13.9087;08-Aug-2017</t>
  </si>
  <si>
    <t>118491;INF194K015B9;-;IDFC  Monthly Income Plan-Direct Plan-Growth;21.0100;21.0100;21.0100;08-Aug-2017</t>
  </si>
  <si>
    <t>118492;INF194K010C8;INF194K019B1;IDFC  Monthly Income Plan-Direct Plan-Quarterly Dividend;14.3425;14.3425;14.3425;08-Aug-2017</t>
  </si>
  <si>
    <t>112352;INF194K01RY5;INF194K01RX7;IDFC  Monthly Income Plan-Regular Plan-Dividend;13.1998;13.1998;13.1998;08-Aug-2017</t>
  </si>
  <si>
    <t>112353;INF194K01RW9;-;IDFC  Monthly Income Plan-Regular Plan-Growth;20.1838;20.1838;20.1838;08-Aug-2017</t>
  </si>
  <si>
    <t>113361;INF194K01SB1;INF194K01SA3;IDFC  Monthly Income Plan-Regular Plan-Quarterly Dividend;13.4295;13.4295;13.4295;08-Aug-2017</t>
  </si>
  <si>
    <t>131386;INF194KA1SX2;INF194KA1SY0;IDFC SSIF -IP -Direct Plan_Periodic Dividend;13.7465;13.7465;13.7465;08-Aug-2017</t>
  </si>
  <si>
    <t>108764;INF194K01IT4;INF194K01IS6;IDFC Super Saver Income Fund - Investment Plan - Regular Plan-Quarterly Dividend;11.6308;11.6308;11.6308;08-Aug-2017</t>
  </si>
  <si>
    <t>108766;INF194K01IN7;INF194K01IM9;IDFC Super Saver Income Fund - Investment Plan -Regular Plan- Annual Dividend;11.5990;11.5990;11.5990;08-Aug-2017</t>
  </si>
  <si>
    <t>108765;INF194K01IL1;-;IDFC Super Saver Income Fund - Investment Plan -Regular Plan- Growth Option;41.8241;41.8241;41.8241;08-Aug-2017</t>
  </si>
  <si>
    <t>108763;INF194K01IQ0;INF194K01IP2;IDFC Super Saver Income Fund - Investment Plan -Regular Plan- Half Yearly Dividend;12.0388;12.0388;12.0388;08-Aug-2017</t>
  </si>
  <si>
    <t>118393;INF194K01R77;INF194K01R69;IDFC Super Saver Income Fund - Investment Plan-Direct Plan-Annual Dividend;15.8961;15.8961;15.8961;08-Aug-2017</t>
  </si>
  <si>
    <t>118394;INF194K01R51;-;IDFC Super Saver Income Fund - Investment Plan-Direct Plan-Growth;43.4375;43.4375;43.4375;08-Aug-2017</t>
  </si>
  <si>
    <t>118396;INF194K01S35;INF194K01S27;IDFC Super Saver Income Fund - Investment Plan-Direct Plan-Quarterly Dividend;12.1085;12.1085;12.1085;08-Aug-2017</t>
  </si>
  <si>
    <t>108768;INF194K01HF5;-;IDFC Super Saver Income Fund - Short Term -Regular Plan-Growth;34.3509;34.3509;34.3509;08-Aug-2017</t>
  </si>
  <si>
    <t>108767;INF194K01HH1;INF194K01HG3;IDFC Super Saver Income Fund - Short Term -Regular Plan-Monthly Dividend;10.1905;10.1905;10.1905;08-Aug-2017</t>
  </si>
  <si>
    <t>131387;INF194KA1SU8;INF194KA1SV6;IDFC Super Saver Income Fund -Investment Plan -Regular Plan_Periodic Dividend;13.7335;13.7335;13.7335;08-Aug-2017</t>
  </si>
  <si>
    <t>118370;INF194K01K82;INF194K01K90;IDFC   Ultra Short Term Fund-Direct Plan-Periodic Dividend;12.8208;12.8208;12.8208;08-Aug-2017</t>
  </si>
  <si>
    <t>118368;-;INF194K01J85;IDFC  Ultra Short Term Fund-Direct Plan-Daily Dividend;10.1111;10.1111;10.1111;08-Aug-2017</t>
  </si>
  <si>
    <t>118371;INF194K01J77;-;IDFC  Ultra Short Term Fund-Direct Plan-Growth;23.8077;23.8077;23.8077;08-Aug-2017</t>
  </si>
  <si>
    <t>118372;INF194K01K17;INF194K01K09;IDFC  Ultra Short Term Fund-Direct Plan-Monthly Dividend;10.1422;10.1422;10.1422;08-Aug-2017</t>
  </si>
  <si>
    <t>118369;INF194K01K58;INF194K01K66;IDFC  Ultra Short Term Fund-Direct Plan-Quarterly Dividend;10.6369;10.6369;10.6369;08-Aug-2017</t>
  </si>
  <si>
    <t>118373;-;INF194K01K33;IDFC  Ultra Short Term Fund-Direct Plan-Weekly Dividend;10.0790;10.0790;10.0790;08-Aug-2017</t>
  </si>
  <si>
    <t>108633;INF194K01FW4;INF194K01FV6;IDFC Ultra Short Term Fund -Regular Plan- Daily Dividend;10.0712;10.0712;10.0712;08-Aug-2017</t>
  </si>
  <si>
    <t>108632;INF194K01FU8;-;IDFC Ultra Short Term Fund -Regular Plan- Growth;23.6679;23.6679;23.6679;08-Aug-2017</t>
  </si>
  <si>
    <t>108635;INF194K01FZ7;INF194K01FY0;IDFC Ultra Short Term Fund -Regular Plan- Monthly Dividend;10.1284;10.1284;10.1284;08-Aug-2017</t>
  </si>
  <si>
    <t>116020;INF194K01I29;INF194K01I37;IDFC Ultra Short Term Fund -Regular Plan- Periodic Dividend;12.7795;12.7795;12.7795;08-Aug-2017</t>
  </si>
  <si>
    <t>116413;INF194K01UR3;INF194K01US1;IDFC Ultra Short Term Fund -Regular Plan- Quarterly Dividend;10.7212;10.7212;10.7212;08-Aug-2017</t>
  </si>
  <si>
    <t>108634;INF194K01GC4;INF194K01GB6;IDFC Ultra Short Term Fund -Regular Plan- Weekly Dividend;10.1005;10.1005;10.1005;08-Aug-2017</t>
  </si>
  <si>
    <t>122612;INF579M01183;-;IIFL Dynamic Bond Fund - Regular Plan - Growth Option;13.5446;13.5446;13.5446;08-Aug-2017</t>
  </si>
  <si>
    <t>122715;INF579M01266;-;IIFL Dynamic Bond Fund Direct Plan Growth;13.8277;13.8277;13.8277;08-Aug-2017</t>
  </si>
  <si>
    <t>122721;INF579M01282;INF579M01316;IIFL Dynamic Bond Fund Direct Plan Monthly Dividend;11.7926;11.7926;11.7926;08-Aug-2017</t>
  </si>
  <si>
    <t>122711;INF579M01191;-;IIFL Dynamic Bond Fund Regular Plan Bonus;13.5446;13.5446;13.5446;08-Aug-2017</t>
  </si>
  <si>
    <t>122720;INF579M01225;INF579M01258;IIFL Dynamic Bond Fund Regular Plan Half Yearly Dividend;13.0704;13.0704;13.0704;08-Aug-2017</t>
  </si>
  <si>
    <t>122719;INF579M01209;INF579M01233;IIFL Dynamic Bond Fund Regular Plan Monthly Dividend;11.5258;11.5258;11.5258;08-Aug-2017</t>
  </si>
  <si>
    <t>122712;INF579M01217;INF579M01241;IIFL Dynamic Bond Fund Regular Plan Quarterly Dividend;13.0704;13.0704;13.0704;08-Aug-2017</t>
  </si>
  <si>
    <t>121153;INF666M01642;-;Indiabulls Income Fund - Direct Plan - Growth Option;14.3156;14.3156;14.3156;08-Aug-2017</t>
  </si>
  <si>
    <t>121156;INF666M01709;INF666M01675;Indiabulls Income Fund - Direct Plan - Half Yearly Dividend Option;12.2503;12.2503;12.2503;08-Aug-2017</t>
  </si>
  <si>
    <t>121154;INF666M01683;INF666M01659;Indiabulls Income Fund - Direct Plan - Monthly Dividend Option;10.5760;10.5760;10.5760;08-Aug-2017</t>
  </si>
  <si>
    <t>121155;INF666M01691;INF666M01667;Indiabulls Income Fund - Direct Plan - Quarterly Dividend Option;12.2793;12.2793;12.2793;08-Aug-2017</t>
  </si>
  <si>
    <t>121158;INF666M01717;-;Indiabulls Income Fund - Regular Plan - Growth Option;13.6893;13.6893;13.6893;08-Aug-2017</t>
  </si>
  <si>
    <t>121157;INF666M01774;INF666M01741;Indiabulls Income Fund - Regular Plan - Half Yearly Dividend Option;11.9802;11.9802;11.9802;08-Aug-2017</t>
  </si>
  <si>
    <t>121159;INF666M01758;INF666M01725;Indiabulls Income Fund - Regular Plan - Monthly Dividend Option;10.3488;10.3488;10.3488;08-Aug-2017</t>
  </si>
  <si>
    <t>121160;INF666M01766;INF666M01733;Indiabulls Income Fund - Regular Plan - Quarterly Dividend Option;12.3337;12.3337;12.3337;08-Aug-2017</t>
  </si>
  <si>
    <t>135690;INF666M01BL9;INF666M01BM7;Indiabulls Monthly Income Plan-Direct Plan-Dividend Option;11.7048;11.5878;11.7048;08-Aug-2017</t>
  </si>
  <si>
    <t>135689;INF666M01BK1;-;Indiabulls Monthly Income Plan-Direct Plan-Growth Option;11.7546;11.6371;11.7546;08-Aug-2017</t>
  </si>
  <si>
    <t>135691;INF666M01BO3;INF666M01BP0;Indiabulls Monthly Income Plan-Regular Plan-Dividend Option;11.4829;11.3681;11.4829;08-Aug-2017</t>
  </si>
  <si>
    <t>135692;INF666M01BN5;-;Indiabulls Monthly Income Plan-Regular Plan-Growth Option;11.4829;11.3681;11.4829;08-Aug-2017</t>
  </si>
  <si>
    <t>123706;INF666M01AH9;INF666M01AE6;Indiabulls Short Term Fund - Direct Plan - Fortnightly Dividend Option;1008.6258;1008.6258;1008.6258;08-Aug-2017</t>
  </si>
  <si>
    <t>123704;INF666M01AC0;-;Indiabulls Short Term Fund - Direct Plan - Growth Option;1459.1124;1459.1124;1459.1124;08-Aug-2017</t>
  </si>
  <si>
    <t>123707;INF666M01AI7;INF666M01AF3;Indiabulls Short Term Fund - Direct Plan - Monthly Dividend Option;1013.8538;1013.8538;1013.8538;08-Aug-2017</t>
  </si>
  <si>
    <t>123705;INF666M01AG1;INF666M01AD8;Indiabulls Short Term Fund - Direct Plan - Weekly Dividend Option;1006.1544;1006.1544;1006.1544;08-Aug-2017</t>
  </si>
  <si>
    <t>123708;INF666M01AJ5;-;Indiabulls Short Term Fund - Regular Plan - Growth Option;1391.9562;1391.9562;1391.9562;08-Aug-2017</t>
  </si>
  <si>
    <t>123711;INF666M01AP2;INF666M01AM9;Indiabulls Short Term Fund - Regular Plan - Monthly Dividend Option;1015.7615;1015.7615;1015.7615;08-Aug-2017</t>
  </si>
  <si>
    <t>123709;INF666M01AN7;INF666M01AK3;Indiabulls Short Term Fund - Regular Plan - Weekly Dividend Option;1010.2562;1010.2562;1010.2562;08-Aug-2017</t>
  </si>
  <si>
    <t>116610;-;INF666M01196;Indiabulls Ultra Short Term Fund - Daily Dividend Option;1003.5210;1003.5210;1003.5210;08-Aug-2017</t>
  </si>
  <si>
    <t>119144;-;INF666M01634;Indiabulls Ultra Short Term Fund - Direct Plan - Daily Dividend Option;1004.3509;1004.3509;1004.3509;08-Aug-2017</t>
  </si>
  <si>
    <t>119146;INF666M01584;INF666M01550;Indiabulls Ultra Short Term Fund - Direct Plan - Fortnightly Dividend Option;1004.5601;1004.5601;1004.5601;08-Aug-2017</t>
  </si>
  <si>
    <t>119143;INF666M01535;-;Indiabulls Ultra Short Term Fund - Direct Plan - Growth Option;1657.1291;1657.1291;1657.1291;08-Aug-2017</t>
  </si>
  <si>
    <t>119147;INF666M01592;INF666M01568;Indiabulls Ultra Short Term Fund - Direct Plan - Monthly Dividend Option;1004.5142;1004.5142;1004.5142;08-Aug-2017</t>
  </si>
  <si>
    <t>119145;INF666M01576;INF666M01543;Indiabulls Ultra Short Term Fund - Direct Plan - Weekly Dividend Option;1002.0260;1002.0260;1002.0260;08-Aug-2017</t>
  </si>
  <si>
    <t>116426;INF666M01147;INF666M01113;Indiabulls Ultra Short Term Fund - Fortnightly Dividend Option;1004.6030;1004.6030;1004.6030;08-Aug-2017</t>
  </si>
  <si>
    <t>116424;INF666M01097;-;Indiabulls Ultra Short Term Fund - Growth Option;1620.3152;1620.3152;1620.3152;08-Aug-2017</t>
  </si>
  <si>
    <t>116427;INF666M01154;INF666M01121;Indiabulls Ultra Short Term Fund - Monthly Dividend Option;1004.4277;1004.4277;1004.4277;08-Aug-2017</t>
  </si>
  <si>
    <t>116425;INF666M01139;INF666M01105;Indiabulls Ultra Short Term Fund - Weekly Dividend Option;1002.7500;1002.7500;1002.7500;08-Aug-2017</t>
  </si>
  <si>
    <t>106179;INF205K01QX3;INF205K01QY1;Invesco India Active Income Fund - AnnualDividend;1754.42;1754.42;1754.42;08-Aug-2017</t>
  </si>
  <si>
    <t>120497;INF205K01RF8;-;Invesco India Active Income Fund - Direct Plan - Growth;2063.3072;2063.3072;2063.3072;08-Aug-2017</t>
  </si>
  <si>
    <t>120496;INF205K01RG6;INF205K01RH4;Invesco India Active Income Fund - Direct Plan - MonthlyDividend;1259.6233;1259.6233;1259.6233;08-Aug-2017</t>
  </si>
  <si>
    <t>120501;INF205K01RI2;INF205K01RJ0;Invesco India Active Income Fund - Direct Plan - Quarterly Dividend;1139.5365;1139.5365;1139.5365;08-Aug-2017</t>
  </si>
  <si>
    <t>106177;INF205K01RM4;-;Invesco India Active Income Fund - Growth;1994.8361;1994.8361;1994.8361;08-Aug-2017</t>
  </si>
  <si>
    <t>106171;INF205K01RN2;INF205K01RO0;Invesco India Active Income Fund - MonthlyDividend;1467.4777;1467.4777;1467.4777;08-Aug-2017</t>
  </si>
  <si>
    <t>106172;INF205K01RP7;INF205K01RQ5;Invesco India Active Income Fund - QuarterlyDividend;1111.8072;1111.8072;1111.8072;08-Aug-2017</t>
  </si>
  <si>
    <t>118234;-;INF205K01JX8;Invesco India Bank Debt Fund - Daily Dividend Option;1003.72;1003.72;1003.72;08-Aug-2017</t>
  </si>
  <si>
    <t>120444;INF205K01KT4;-;Invesco India Bank Debt Fund - Direct Plan -  Growth Option;1440.1678;1440.1678;1440.1678;08-Aug-2017</t>
  </si>
  <si>
    <t>120445;INF205K01KU2;INF205K01KV0;Invesco India Bank Debt Fund - Direct Plan -  Monthly Dividend Option;1012.2111;1012.2111;1012.2111;08-Aug-2017</t>
  </si>
  <si>
    <t>118232;INF205K01JV2;-;Invesco India Bank Debt Fund - Growth Option;1387.928;1387.928;1387.928;08-Aug-2017</t>
  </si>
  <si>
    <t>118233;INF205K01JW0;INF205K01JY6;Invesco India Bank Debt Fund - Monthly Dividend Option;1012.0905;1012.0905;1012.0905;08-Aug-2017</t>
  </si>
  <si>
    <t>130722;INF205K01I83;-;Invesco India Corporate Bond Opportunites Fund - Direct Plan - Growth;1350.9675;1337.4578;1350.9675;08-Aug-2017</t>
  </si>
  <si>
    <t>130724;INF205K01I91;INF205K01J17;Invesco India Corporate Bond Opportunites Fund - Direct Plan - Monthly Dividend;1038.8005;1028.4125;1038.8005;08-Aug-2017</t>
  </si>
  <si>
    <t>130726;INF205K01I59;INF205K01I75;Invesco India Corporate Bond Opportunites Fund - Regular Plan - Discretionary Dividend;1321.6208;1308.4046;1321.6208;08-Aug-2017</t>
  </si>
  <si>
    <t>130721;INF205K01I34;-;Invesco India Corporate Bond Opportunites Fund - Regular Plan - Growth;1321.6265;1308.4102;1321.6265;08-Aug-2017</t>
  </si>
  <si>
    <t>130723;INF205K01I42;INF205K01I67;Invesco India Corporate Bond Opportunites Fund - Regular Plan - Monthly Dividend;1040.3755;1029.9717;1040.3755;08-Aug-2017</t>
  </si>
  <si>
    <t>115515;-;INF205K01RU7;Invesco India Credit Opportunities Fund - Daily Dividend;1000.29;1000.29;1000.29;08-Aug-2017</t>
  </si>
  <si>
    <t>120506;-;INF205K01RV5;Invesco India Credit Opportunities Fund - Direct Plan - Daily Dividend;1000.29;1000.29;1000.29;08-Aug-2017</t>
  </si>
  <si>
    <t>120508;INF205K01RW3;INF205K01RX1;Invesco India Credit Opportunities Fund - Direct Plan - Discretionary Dividend;1721.8383;1721.8383;1721.8383;08-Aug-2017</t>
  </si>
  <si>
    <t>120507;INF205K01RY9;-;Invesco India Credit Opportunities Fund - Direct Plan - Growth;1922.2807;1922.2807;1922.2807;08-Aug-2017</t>
  </si>
  <si>
    <t>120509;INF205K01RZ6;INF205K01SA7;Invesco India Credit Opportunities Fund - Direct Plan - Monthly Dividend;1019.8356;1019.8356;1019.8356;08-Aug-2017</t>
  </si>
  <si>
    <t>116653;INF205K01SB5;INF205K01SC3;Invesco India Credit Opportunities Fund - Discretionary Dividend;1902.4125;1902.4125;1902.4125;08-Aug-2017</t>
  </si>
  <si>
    <t>112123;INF205K01SD1;-;Invesco India Credit Opportunities Fund - Growth;1899.9254;1899.9254;1899.9254;08-Aug-2017</t>
  </si>
  <si>
    <t>112125;INF205K01SE9;INF205K01SF6;Invesco India Credit Opportunities Fund - Monthly Dividend;1019.7588;1019.7588;1019.7588;08-Aug-2017</t>
  </si>
  <si>
    <t>112120;INF205K01SG4;-;Invesco India Credit Opportunities Fund - Regular - Growth;1779.5528;1779.5528;1779.5528;08-Aug-2017</t>
  </si>
  <si>
    <t>112122;INF205K01SH2;INF205K01SI0;Invesco India Credit Opportunities Fund - Regular - Monthly Dividend;1056.6684;1056.6684;1056.6684;08-Aug-2017</t>
  </si>
  <si>
    <t>116488;-;INF205K01UW7;Invesco India Credit Opportunities Fund - Regular Plan - Daily Dividend;1002;1002;1002;08-Aug-2017</t>
  </si>
  <si>
    <t>114361;INF205K01TD9;INF205K01TE7;Invesco India Medium Term Bond Fund - Annual Dividend;1328.972;1328.972;1328.972;08-Aug-2017</t>
  </si>
  <si>
    <t>136111;-;INF205K018H7;Invesco India Medium Term Bond Fund - Daily Dividend Reinvestment;1065.7074;1065.7074;1065.7074;08-Aug-2017</t>
  </si>
  <si>
    <t>120543;INF205K01TF4;INF205K01TG2;Invesco India Medium Term Bond Fund - Direct Plan - Annual Dividend;1242.4852;1242.4852;1242.4852;08-Aug-2017</t>
  </si>
  <si>
    <t>136112;-;INF205K019H5;Invesco India Medium Term Bond Fund - Direct Plan - Daily Dividend Reinvestment;1031.2315;1031.2315;1031.2315;08-Aug-2017</t>
  </si>
  <si>
    <t>120541;INF205K01TH0;-;Invesco India Medium Term Bond Fund - Direct Plan - Growth;1744.6309;1744.6309;1744.6309;08-Aug-2017</t>
  </si>
  <si>
    <t>120542;INF205K01TI8;INF205K01TJ6;Invesco India Medium Term Bond Fund - Direct Plan - Monthly Dividend;1270.8515;1270.8515;1270.8515;08-Aug-2017</t>
  </si>
  <si>
    <t>120544;INF205K01TK4;INF205K01TL2;Invesco India Medium Term Bond Fund - Direct Plan - Quarterly Dividend;1038.2533;1038.2533;1038.2533;08-Aug-2017</t>
  </si>
  <si>
    <t>114359;INF205K01TM0;-;Invesco India Medium Term Bond Fund - Growth;1705.5085;1705.5085;1705.5085;08-Aug-2017</t>
  </si>
  <si>
    <t>114362;INF205K01TN8;INF205K01TO6;Invesco India Medium Term Bond Fund - Monthly Dividend;1022.0891;1022.0891;1022.0891;08-Aug-2017</t>
  </si>
  <si>
    <t>114360;INF205K01TP3;INF205K01TQ1;Invesco India Medium Term Bond Fund - Quarterly Dividend;1205.6307;1205.6307;1205.6307;08-Aug-2017</t>
  </si>
  <si>
    <t>120554;INF205K01TX7;-;Invesco India Monthly Income Plan (MIP) Plus - Direct Plan  - Growth;1723.1747;1705.943;1723.1747;08-Aug-2017</t>
  </si>
  <si>
    <t>120555;INF205K01TY5;INF205K01TZ2;Invesco India Monthly Income Plan (MIP) Plus - Direct Plan - Monthly Dividend;1128.6049;1117.3189;1128.6049;08-Aug-2017</t>
  </si>
  <si>
    <t>112887;INF205K01UA3;-;Invesco India Monthly Income Plan (MIP) Plus - Growth;1667.9725;1651.2928;1667.9725;08-Aug-2017</t>
  </si>
  <si>
    <t>112888;INF205K01UB1;INF205K01UC9;Invesco India Monthly Income Plan (MIP) Plus - Monthly Dividend;1181.9458;1170.1263;1181.9458;08-Aug-2017</t>
  </si>
  <si>
    <t>117973;-;INF205K01UD7;Invesco India Short Term Fund - Daily Dividend;1033.3173;1033.3173;1033.3173;08-Aug-2017</t>
  </si>
  <si>
    <t>120559;-;INF205K01UE5;Invesco India Short Term Fund - Direct Plan - Daily Dividend;1026.6651;1026.6651;1026.6651;08-Aug-2017</t>
  </si>
  <si>
    <t>120560;INF205K01UH8;-;Invesco India Short Term Fund - Direct Plan - Growth;2311.2594;2311.2594;2311.2594;08-Aug-2017</t>
  </si>
  <si>
    <t>120561;INF205K01UI6;INF205K01UJ4;Invesco India Short Term Fund - Direct Plan - Monthly Dividend;1907.2458;1907.2458;1907.2458;08-Aug-2017</t>
  </si>
  <si>
    <t>120563;INF205K01UF2;INF205K01UG0;Invesco India Short Term Fund - Direct Plan -Discretionary Dividend;1630.8296;1630.8296;1630.8296;08-Aug-2017</t>
  </si>
  <si>
    <t>120562;-;INF205K01UK2;Invesco India Short Term Fund - Direct Plan -Weekly Dividend;1019.2037;1019.2037;1019.2037;08-Aug-2017</t>
  </si>
  <si>
    <t>105185;INF205K01UN6;-;Invesco India Short Term Fund - Growth;2222.9119;2222.9119;2222.9119;08-Aug-2017</t>
  </si>
  <si>
    <t>105191;INF205K01UO4;INF205K01UP1;Invesco India Short Term Fund - Monthly Dividend;1050.2027;1050.2027;1050.2027;08-Aug-2017</t>
  </si>
  <si>
    <t>105189;INF205K01UR7;-;Invesco India Short Term Fund - Plan B - Growth;2215.0226;2215.0226;2215.0226;08-Aug-2017</t>
  </si>
  <si>
    <t>105187;INF205K01US5;INF205K01UT3;Invesco India Short Term Fund - Plan B - Monthly Dividend;1473.3956;1473.3956;1473.3956;08-Aug-2017</t>
  </si>
  <si>
    <t>105192;-;INF205K01UU1;Invesco India Short Term Fund - Plan B - Weekly Dividend;1015.6922;1015.6922;1015.6922;08-Aug-2017</t>
  </si>
  <si>
    <t>105190;-;INF205K01UV9;Invesco India Short Term Fund - Weekly Dividend;1019.1828;1019.1828;1019.1828;08-Aug-2017</t>
  </si>
  <si>
    <t>105186;-;INF205K01UQ9;Invesco India Short Term Fund- Plan B - Daily Dividend;1031.8;1031.8;1031.8;08-Aug-2017</t>
  </si>
  <si>
    <t>130794;INF205K01P35;-;Invesco India Ultra Short Term Fund - Annual Bonus;2309.5099;2309.5099;2309.5099;08-Aug-2017</t>
  </si>
  <si>
    <t>104727;INF205K01IE0;-;Invesco India Ultra Short Term Fund - Bonus;1283.063;1283.063;1283.063;08-Aug-2017</t>
  </si>
  <si>
    <t>105025;-;INF205K01HZ7;Invesco India Ultra Short Term Fund - Daily Dividend;1001.72;1001.72;1001.72;08-Aug-2017</t>
  </si>
  <si>
    <t>120569;INF205K01NU6;-;Invesco India Ultra Short Term Fund - Direct Plan - Bonus;1305.349;1305.349;1305.349;08-Aug-2017</t>
  </si>
  <si>
    <t>120567;INF205K01NW2;INF205K01NX0;Invesco India Ultra Short Term Fund - Direct Plan - Discretionary Dividend option;1498.6793;1498.6793;1498.6793;08-Aug-2017</t>
  </si>
  <si>
    <t>120570;INF205K01NY8;-;Invesco India Ultra Short Term Fund - Direct Plan - Growth;2349.6127;2349.6127;2349.6127;08-Aug-2017</t>
  </si>
  <si>
    <t>120571;INF205K01NZ5;INF205K01OA6;Invesco India Ultra Short Term Fund - Direct Plan - Monthly Dividend;1056.3562;1056.3562;1056.3562;08-Aug-2017</t>
  </si>
  <si>
    <t>120568;INF205K01OB4;INF205K01OC2;Invesco India Ultra Short Term Fund - Direct Plan - Weekly Dividend;1206.0034;1206.0034;1206.0034;08-Aug-2017</t>
  </si>
  <si>
    <t>120566;-;INF205K01NV4;Invesco India Ultra Short Term Fund - Direct Plan -Daily Dividend;1018.9655;1018.9655;1018.9655;08-Aug-2017</t>
  </si>
  <si>
    <t>115458;INF205K01IG5;INF205K01IF7;Invesco India Ultra Short Term Fund - Discretionary Dividend option;1474.0548;1474.0548;1474.0548;08-Aug-2017</t>
  </si>
  <si>
    <t>104726;INF205K01HY0;-;Invesco India Ultra Short Term Fund - Growth;2309.5084;2309.5084;2309.5084;08-Aug-2017</t>
  </si>
  <si>
    <t>104729;INF205K01ID2;INF205K01IC4;Invesco India Ultra Short Term Fund - Monthly Dividend;1033.327;1033.327;1033.327;08-Aug-2017</t>
  </si>
  <si>
    <t>104728;INF205K01HT0;-;Invesco India Ultra Short Term Fund - Regular - Growth;2156.8783;2156.8783;2156.8783;08-Aug-2017</t>
  </si>
  <si>
    <t>104723;-;INF205K01HW4;Invesco India Ultra Short Term Fund - Regular - Monthly Dividend;1073.4187;1073.4187;1073.4187;08-Aug-2017</t>
  </si>
  <si>
    <t>104722;-;INF205K01HV6;Invesco India Ultra Short Term Fund - Regular - Weekly Dividend;1131.0064;1131.0064;1131.0064;08-Aug-2017</t>
  </si>
  <si>
    <t>105024;-;INF205K01HU8;Invesco India Ultra Short Term Fund - Regular Daily Dividend;1191.4349;1191.4349;1191.4349;08-Aug-2017</t>
  </si>
  <si>
    <t>104725;INF205K01IB6;INF205K01IA8;Invesco India Ultra Short Term Fund - Weekly Dividend;1024.1356;1024.1356;1024.1356;08-Aug-2017</t>
  </si>
  <si>
    <t>133414;INF192K01IL5;INF192K01IM3;JM Floater Long Term Fund (Direct) - Monthly Dividend Option;26.6381;26.6381;26.6381;09-Aug-2017</t>
  </si>
  <si>
    <t>120432;-;INF192K01CZ8;JM Floater Long Term Fund - (Direct)  - Daily Dividend Option;10.0110;10.0110;10.0110;09-Aug-2017</t>
  </si>
  <si>
    <t>122315;INF192K01EZ4;-;JM Floater Long Term Fund - (Direct) - Bonus Option-Principal Units;26.1883;26.1883;26.1883;09-Aug-2017</t>
  </si>
  <si>
    <t>120434;INF192K01DB7;INF192K01DC5;JM Floater Long Term Fund - (Direct) - Dividend Option;26.4346;26.4346;26.4346;09-Aug-2017</t>
  </si>
  <si>
    <t>120435;INF192K01DD3;-;JM Floater Long Term Fund - (Direct) - Growth Option;26.2930;26.2930;26.2930;09-Aug-2017</t>
  </si>
  <si>
    <t>133388;INF192K01IP6;-;JM Floater Long Term Fund - (Direct) - Half Yearly Bonus Option - Principal Units;26.4450;26.4450;26.4450;09-Aug-2017</t>
  </si>
  <si>
    <t>120433;-;INF192K01DA9;JM Floater Long Term Fund - (Direct) - Weekly Dividend Option;10.5614;10.5614;10.5614;09-Aug-2017</t>
  </si>
  <si>
    <t>122323;INF192K01EX9;-;JM Floater Long Term Fund - Bonus Option-Principal Units;25.6660;25.6660;25.6660;09-Aug-2017</t>
  </si>
  <si>
    <t>133389;INF192K01IN1;-;JM Floater Long Term Fund - Half Yearly Bonus Option - Principal Units;25.8648;25.8648;25.8648;09-Aug-2017</t>
  </si>
  <si>
    <t>133390;INF192K01IJ9;INF192K01IK7;JM Floater Long Term Fund - Monthly Dividend Option;25.8558;25.8558;25.8558;09-Aug-2017</t>
  </si>
  <si>
    <t>105638;-;INF192K01718;JM Floater Long Term Fund - Premium Plan - Daily Dividend Option;10.0063;10.0063;10.0063;09-Aug-2017</t>
  </si>
  <si>
    <t>101807;INF192K01734;INF192K01742;JM Floater Long Term Fund - Premium Plan - Dividend Option;10.3461;10.3461;10.3461;09-Aug-2017</t>
  </si>
  <si>
    <t>101808;INF192K01759;-;JM Floater Long Term Fund - Premium Plan - Growth Option;24.8431;24.8431;24.8431;09-Aug-2017</t>
  </si>
  <si>
    <t>105639;-;INF192K01668;JM Floater Long Term Fund - Regular Plan - Daily Dividend Option;10.0065;10.0065;10.0065;09-Aug-2017</t>
  </si>
  <si>
    <t>101805;INF192K01684;INF192K01692;JM Floater Long Term Fund - Regular Plan - Dividend Option;25.7329;25.7329;25.7329;09-Aug-2017</t>
  </si>
  <si>
    <t>101806;INF192K01700;-;JM Floater Long Term Fund - Regular Plan - Growth Option;25.6524;25.6524;25.6524;09-Aug-2017</t>
  </si>
  <si>
    <t>105637;-;INF192K01676;JM Floater Long Term Fund - Regular Plan - Weekly Dividend Option;10.5497;10.5497;10.5497;09-Aug-2017</t>
  </si>
  <si>
    <t>120428;INF192K01CX3;-;JM Income Fund (Direct) - Bonus Option - Principal Units;21.0512;21.0512;21.0512;09-Aug-2017</t>
  </si>
  <si>
    <t>120430;INF192K01CW5;-;JM Income Fund (Direct) - Growth Option;49.1197;49.1197;49.1197;09-Aug-2017</t>
  </si>
  <si>
    <t>120431;INF192K01CU9;INF192K01CV7;JM Income Fund (Direct) - Quarterly Dividend Option;17.2200;17.2200;17.2200;09-Aug-2017</t>
  </si>
  <si>
    <t>100223;INF192K01AB3;-;JM Income Fund - Growth Option;46.9182;46.9182;46.9182;09-Aug-2017</t>
  </si>
  <si>
    <t>100222;INF192K01999;INF192K01AA5;JM Income Fund - Quarerly Dividend Option;15.9524;15.9524;15.9524;09-Aug-2017</t>
  </si>
  <si>
    <t>101181;INF192K01AC1;-;JM Income Fund - Bonus Option - Principal Units;19.1957;19.1957;19.1957;09-Aug-2017</t>
  </si>
  <si>
    <t>122316;INF192K01FD8;-;JM Money Manager Fund - Regular Plan (Direct) - Bonus Option - Principal Units;24.0408;24.0408;24.0408;09-Aug-2017</t>
  </si>
  <si>
    <t>120457;-;INF192K01DN2;JM Money Manager Fund - Regular Plan (Direct) - Fortnightly Dividend Option;10.2609;10.2609;10.2609;09-Aug-2017</t>
  </si>
  <si>
    <t>120458;INF192K01DO0;-;JM Money Manager Fund - Regular Plan (Direct) - Growth Option;23.8155;23.8155;23.8155;09-Aug-2017</t>
  </si>
  <si>
    <t>120454;-;INF192K01DL6;JM Money Manager Fund - Regular Plan (Direct) -Daily Dividend Option;10.1043;10.1043;10.1043;09-Aug-2017</t>
  </si>
  <si>
    <t>120455;-;INF192K01DM4;JM Money Manager Fund - Regular Plan (Direct) -Weekly Dividend Option;10.6193;10.6193;10.6193;09-Aug-2017</t>
  </si>
  <si>
    <t>122317;INF192K01FB2;-;JM Money Manager Fund - Regular Plan - Bonus Option - Principal Units;23.6371;23.6371;23.6371;09-Aug-2017</t>
  </si>
  <si>
    <t>104272;-;INF192K01AN8;JM Money Manager Fund - Regular Plan - Dividend option - Daily dividend;10.0764;10.0764;10.0764;09-Aug-2017</t>
  </si>
  <si>
    <t>106101;-;INF192K01AP3;JM Money Manager Fund - Regular Plan - Dividend option - Fortnightly;10.2358;10.2358;10.2358;09-Aug-2017</t>
  </si>
  <si>
    <t>106104;-;INF192K01AO6;JM Money Manager Fund - Regular Plan - Dividend option - Weekly Dividend;10.6100;10.6100;10.6100;09-Aug-2017</t>
  </si>
  <si>
    <t>104271;INF192K01AQ1;-;JM Money Manager Fund - Regular Plan - Growth option;23.4243;23.4243;23.4243;09-Aug-2017</t>
  </si>
  <si>
    <t>122318;INF192K01FH9;-;JM Money Manager Fund - Super Plan (Direct) - Bonus Option - Principal Units;13.2757;13.2757;13.2757;09-Aug-2017</t>
  </si>
  <si>
    <t>120459;-;INF192K01DP7;JM Money Manager Fund - Super Plan (Direct) - Daily Dividend Option;10.0508;10.0508;10.0508;09-Aug-2017</t>
  </si>
  <si>
    <t>120462;-;INF192K01DR3;JM Money Manager Fund - Super Plan (Direct) - Fortnightly Dividend Option;10.3154;10.3154;10.3154;09-Aug-2017</t>
  </si>
  <si>
    <t>120463;INF192K01DS1;-;JM Money Manager Fund - Super Plan (Direct) - Growth Option;23.9141;23.9141;23.9141;09-Aug-2017</t>
  </si>
  <si>
    <t>120460;-;INF192K01DQ5;JM Money Manager Fund - Super Plan (Direct) - Weekly Dividend Option;10.6613;10.6613;10.6613;09-Aug-2017</t>
  </si>
  <si>
    <t>122319;INF192K01FF3;-;JM Money Manager Fund - Super Plan - Bonus Option - Principal Units;13.1880;13.1880;13.1880;09-Aug-2017</t>
  </si>
  <si>
    <t>104270;-;INF192K01AR9;JM Money Manager Fund - Super Plan - Dividend option - Daily dividend;10.0406;10.0406;10.0406;09-Aug-2017</t>
  </si>
  <si>
    <t>106100;-;INF192K01AT5;JM Money Manager Fund - Super Plan - Dividend option - Fortnightly;10.3042;10.3042;10.3042;09-Aug-2017</t>
  </si>
  <si>
    <t>106099;-;INF192K01AS7;JM Money Manager Fund - Super Plan - Dividend option - Weekly dividend;10.6442;10.6442;10.6442;09-Aug-2017</t>
  </si>
  <si>
    <t>104269;INF192K01AU3;-;JM Money Manager Fund - Super Plan - Growth Plan;23.6724;23.6724;23.6724;09-Aug-2017</t>
  </si>
  <si>
    <t>122320;INF192K01FL1;-;JM Money Manager Fund - Super Plus Plan (Direct) - Bonus Option - Principal units;14.4094;14.4094;14.4094;09-Aug-2017</t>
  </si>
  <si>
    <t>120464;-;INF192K01DT9;JM Money Manager Fund - Super Plus Plan (Direct) - Daily Dividend Option;10.1079;10.1079;10.1079;09-Aug-2017</t>
  </si>
  <si>
    <t>120456;-;INF192K01DV5;JM Money Manager Fund - Super Plus Plan (Direct) - Fortnightly Dividend Option;10.3513;10.3513;10.3513;09-Aug-2017</t>
  </si>
  <si>
    <t>120461;INF192K01DW3;-;JM Money Manager Fund - Super Plus Plan (Direct) - Growth Option;23.9309;23.9309;23.9309;09-Aug-2017</t>
  </si>
  <si>
    <t>120453;-;INF192K01DU7;JM Money Manager Fund - Super Plus Plan (Direct) - Weekly Dividend Option;10.6568;10.6568;10.6568;09-Aug-2017</t>
  </si>
  <si>
    <t>122321;INF192K01FJ5;-;JM Money Manager Fund - Super Plus Plan - Bonus Option - Principal units;14.3433;14.3433;14.3433;09-Aug-2017</t>
  </si>
  <si>
    <t>104268;-;INF192K01AV1;JM Money Manager Fund - Super Plus Plan - Dividend option - Daily dividend;10.1024;10.1024;10.1024;09-Aug-2017</t>
  </si>
  <si>
    <t>106103;-;INF192K01AX7;JM Money Manager Fund - Super Plus Plan - Dividend option - Fortnightly;10.3362;10.3362;10.3362;09-Aug-2017</t>
  </si>
  <si>
    <t>106102;-;INF192K01AW9;JM Money Manager Fund - Super Plus Plan - Dividend option - Weekly dividend;10.6391;10.6391;10.6391;09-Aug-2017</t>
  </si>
  <si>
    <t>104267;INF192K01AY5;-;JM Money Manager Fund - Super Plus Plan - Growth option;23.8095;23.8095;23.8095;09-Aug-2017</t>
  </si>
  <si>
    <t>120469;-;INF192K01DZ6;JM Short Term Fund (Direct) - Daily Dividend Option;13.0382;13.0382;13.0382;09-Aug-2017</t>
  </si>
  <si>
    <t>120470;INF192K01DX1;INF192K01DY9;JM Short Term Fund (Direct) - Dividend Option;10.5710;10.5710;10.5710;09-Aug-2017</t>
  </si>
  <si>
    <t>120471;INF192K01EA7;-;JM Short Term Fund (Direct) - Growth Option;24.0824;24.0824;24.0824;09-Aug-2017</t>
  </si>
  <si>
    <t>115103;-;INF192K01BD7;JM Short Term Fund - Daily Dividend Option;12.6691;12.6691;12.6691;09-Aug-2017</t>
  </si>
  <si>
    <t>101524;INF192K01BE5;INF192K01BF2;JM Short Term Fund - Dividend Option;10.5363;10.5363;10.5363;09-Aug-2017</t>
  </si>
  <si>
    <t>101521;INF192K01BG0;-;JM Short Term Fund - Growth Option;23.8045;23.8045;23.8045;09-Aug-2017</t>
  </si>
  <si>
    <t>115090;-;INF192K01AZ2;JM Short Term Fund - Regular Plan - Daily Dividend Option;12.5447;12.5447;12.5447;09-Aug-2017</t>
  </si>
  <si>
    <t>101519;INF192K01BA3;INF192K01BB1;JM Short Term Fund - Regular Plan - Dividend Option;11.5973;11.5973;11.5973;09-Aug-2017</t>
  </si>
  <si>
    <t>101520;INF192K01BC9;-;JM Short Term Fund - Regular Plan - Growth Option;32.4770;32.4770;32.4770;09-Aug-2017</t>
  </si>
  <si>
    <t>123688;INF174K01FS4;INF174K01FR6;Kotak Banking and PSU Debt - Annual Dividend;16.1276;16.1276;16.1276;08-Aug-2017</t>
  </si>
  <si>
    <t>123858;-;INF174K01SD9;Kotak Banking and PSU Debt - Daily Dividend Reinvestment;10.1949;10.1949;10.1949;08-Aug-2017</t>
  </si>
  <si>
    <t>123859;INF174K01SE7;-;Kotak Banking and PSU Debt - Direct Daily Dividend Reinvestment;10.2665;10.2665;10.2665;08-Aug-2017</t>
  </si>
  <si>
    <t>123690;INF174K01FO3;-;Kotak Banking and PSU Debt - Growth;38.1443;38.1443;38.1443;08-Aug-2017</t>
  </si>
  <si>
    <t>123691;INF174K01FQ8;INF174K01FP0;Kotak Banking and PSU Debt - Monthly Dividend;10.683;10.683;10.683;08-Aug-2017</t>
  </si>
  <si>
    <t>123689;INF174K01KI5;INF174K01KJ3;Kotak Banking and PSU Debt Direct - Annual Dividend;17.0765;17.0765;17.0765;08-Aug-2017</t>
  </si>
  <si>
    <t>123693;INF174K01KH7;-;Kotak Banking and PSU Debt Direct - Growth;38.5601;38.5601;38.5601;08-Aug-2017</t>
  </si>
  <si>
    <t>123692;INF174K01KK1;INF174K01KL9;Kotak Banking and PSU Debt Direct - Monthly Dividend;10.7857;10.7857;10.7857;08-Aug-2017</t>
  </si>
  <si>
    <t>119734;INF174K01JD8;-;Kotak Bond - Annual Dividend - Direct;22.5241;22.5241;22.5241;08-Aug-2017</t>
  </si>
  <si>
    <t>119735;INF174K01JC0;-;Kotak Bond - Growth - Direct;49.8337;49.8337;49.8337;08-Aug-2017</t>
  </si>
  <si>
    <t>119736;INF174K01JF3;-;Kotak Bond - Quaterly Dividend - Direct;13.4867;13.4867;13.4867;08-Aug-2017</t>
  </si>
  <si>
    <t>100300;INF174K01EP3;INF174K01EQ1;Kotak Bond Regular Plan Annual Dividend;29.4999;29.4999;29.4999;08-Aug-2017</t>
  </si>
  <si>
    <t>100299;INF174K01EM0;-;Kotak Bond Regular Plan Growth;48.15;48.15;48.15;08-Aug-2017</t>
  </si>
  <si>
    <t>100298;INF174K01EN8;INF174K01EO6;Kotak Bond Regular Plan Quaterly Dividend;10.9339;10.9339;10.9339;08-Aug-2017</t>
  </si>
  <si>
    <t>101372;INF174K01ET5;INF174K01EU3;Kotak Bond Short Term Plan-(Dividend);10.164;10.164;10.164;08-Aug-2017</t>
  </si>
  <si>
    <t>119738;INF174K01JJ5;-;Kotak Bond Short Term Plan-(Dividend) - Direct;10.429;10.429;10.429;08-Aug-2017</t>
  </si>
  <si>
    <t>101373;INF174K01ES7;-;Kotak Bond Short Term Plan-(Growth);31.6184;31.6184;31.6184;08-Aug-2017</t>
  </si>
  <si>
    <t>119739;INF174K01JI7;-;Kotak Bond Short Term Plan-(Growth) - Direct;32.6481;32.6481;32.6481;08-Aug-2017</t>
  </si>
  <si>
    <t>125253;INF174K01YP1;-;Kotak Bond Short Term Plan-(Half Yearly Dividend);11.6562;11.6562;11.6562;08-Aug-2017</t>
  </si>
  <si>
    <t>125254;INF174K01YR7;-;Kotak Bond Short Term Plan-(Half Yearly Dividend) - Direct;11.684;11.684;11.684;08-Aug-2017</t>
  </si>
  <si>
    <t>133791;INF178L01BY0;-;Kotak Corporate Bond Fund- Direct Plan- Growth Option;2239.3804;2239.3804;2239.3804;08-Aug-2017</t>
  </si>
  <si>
    <t>133792;INF178L01BZ7;-;Kotak Corporate Bond Fund- Direct Plan- Monthly Dividend Option;1107.6216;1107.6216;1107.6216;08-Aug-2017</t>
  </si>
  <si>
    <t>133782;INF178L01BO1;-;Kotak Corporate Bond Fund- Regular Plan-Growth Option;2199.8107;2199.8107;2199.8107;08-Aug-2017</t>
  </si>
  <si>
    <t>133787;INF178L01BP8;-;Kotak Corporate Bond Fund- Regular Plan-Monthly Dividend Option;1053.5915;1053.5915;1053.5915;08-Aug-2017</t>
  </si>
  <si>
    <t>133777;INF178L01BR4;-;Kotak Corporate Bond Fund- Regular Plan-Quarterly Dividend Option;1060.1627;1060.1627;1060.1627;08-Aug-2017</t>
  </si>
  <si>
    <t>119754;INF174K01JW8;-;Kotak Flexi Debt - Daily Dividend Direct;10.1434;10.1434;10.1434;08-Aug-2017</t>
  </si>
  <si>
    <t>119755;INF174K01JU2;-;Kotak Flexi Debt - Growth Direct;22.4976;22.4976;22.4976;08-Aug-2017</t>
  </si>
  <si>
    <t>119753;INF174K01JX6;-;Kotak Flexi Debt - Quarterly Dividend Direct;10.7594;10.7594;10.7594;08-Aug-2017</t>
  </si>
  <si>
    <t>119756;INF174K01JV0;-;Kotak Flexi Debt - Weekly Dividend Direct;12.8785;12.8785;12.8785;08-Aug-2017</t>
  </si>
  <si>
    <t>108500;INF174K01FB0;-;Kotak Flexi Debt Regular Plan Daily Dividend;10.0475;10.0475;10.0475;08-Aug-2017</t>
  </si>
  <si>
    <t>108511;INF174K01FA2;-;Kotak Flexi Debt Regular Plan Growth;21.8681;21.8681;21.8681;08-Aug-2017</t>
  </si>
  <si>
    <t>117998;INF174K01IZ3;INF174K01IY6;Kotak Flexi Debt Regular Plan Quarterly Dividend;10.9669;10.9669;10.9669;08-Aug-2017</t>
  </si>
  <si>
    <t>108512;INF174K01FC8;-;Kotak Flexi Debt Regular Plan Weekly Dividend;10.5441;10.5441;10.5441;08-Aug-2017</t>
  </si>
  <si>
    <t>141703;INF174K011P2;INF174K013P8;Kotak Flexi Debt Scheme-Direct Plan-Monthly Dividend  Option;22.4976;22.4976;22.4976;08-Aug-2017</t>
  </si>
  <si>
    <t>141702;INF174K010P4;INF174K012P0;Kotak Flexi Debt Scheme-Regular Plan- Monthly Dividend  Option;21.868;21.868;21.868;08-Aug-2017</t>
  </si>
  <si>
    <t>117715;INF174K01EG2;INF174K01EF4;Kotak Income Opportunities Fund - Annual Dividend;10.5691;10.5691;10.5691;08-Aug-2017</t>
  </si>
  <si>
    <t>119740;INF174K01MG5;INF174K01MH3;Kotak Income Opportunities Fund - Annual Dividend - Direct;14.484;14.484;14.484;08-Aug-2017</t>
  </si>
  <si>
    <t>117716;INF174K01DY7;-;Kotak Income Opportunities Fund - Growth;18.4735;18.4735;18.4735;08-Aug-2017</t>
  </si>
  <si>
    <t>119741;INF174K01LZ7;-;Kotak Income Opportunities Fund - Growth - Direct;19.2842;19.2842;19.2842;08-Aug-2017</t>
  </si>
  <si>
    <t>117717;INF174K01EC1;INF174K01EB3;Kotak Income Opportunities Fund - Monthly Dividend;10.3883;10.3883;10.3883;08-Aug-2017</t>
  </si>
  <si>
    <t>119742;INF174K01MC4;INF174K01MD2;Kotak Income Opportunities Fund - Monthly Dividend - Direct;10.6131;10.6131;10.6131;08-Aug-2017</t>
  </si>
  <si>
    <t>117718;INF174K01EE7;INF174K01ED9;Kotak Income Opportunities Fund - Quarterly Dividend;10.7896;10.7896;10.7896;08-Aug-2017</t>
  </si>
  <si>
    <t>119744;INF174K01ME0;INF174K01MF7;Kotak Income Opportunities Fund - Quaterly Direct Dividend - Direct;10.1729;10.1729;10.1729;08-Aug-2017</t>
  </si>
  <si>
    <t>117719;INF174K01EA5;INF174K01DZ4;Kotak Income Opportunities Fund - Weekly Dividend;10.0087;10.0087;10.0087;08-Aug-2017</t>
  </si>
  <si>
    <t>119743;INF174K01MA8;INF174K01MB6;Kotak Income Opportunities Fund - Weekly Dividend - Direct;10.4324;10.4324;10.4324;08-Aug-2017</t>
  </si>
  <si>
    <t>133807;INF178L01236;-;Kotak Low Duration - Regular Plan-Weekly Dividend;1014.5624;1014.5624;1014.5624;08-Aug-2017</t>
  </si>
  <si>
    <t>133812;INF178L01AY2;-;Kotak Low Duration Fund - Direct Plan- Monthly Dividend Option;1039.9687;1039.9687;1039.9687;08-Aug-2017</t>
  </si>
  <si>
    <t>135498;INF174K01Y64;-;Kotak Low Duration Fund - Regular Plan - Normal Dividend;1063.686;1063.686;1063.686;08-Aug-2017</t>
  </si>
  <si>
    <t>133810;INF178L01AX4;-;Kotak Low Duration Fund- Direct Plan- Growth Option;2093.2518;2093.2518;2093.2518;08-Aug-2017</t>
  </si>
  <si>
    <t>133811;INF178L01BA0;-;Kotak Low Duration Fund- Direct Plan- Weekly Dividend Option;1199.0221;1199.0221;1199.0221;08-Aug-2017</t>
  </si>
  <si>
    <t>133805;INF178L01202;-;Kotak Low Duration Fund- Regular Plan-Growth Option;2038.2011;2038.2011;2038.2011;08-Aug-2017</t>
  </si>
  <si>
    <t>133809;INF178L01228;-;Kotak Low Duration Fund- Regular Plan-Monthly Dividend Option;1024.3489;1024.3489;1024.3489;08-Aug-2017</t>
  </si>
  <si>
    <t>128078;INF174K01VP7;-;Kotak Medium Term Fund - Annual Dividend;10.8296;10.8296;10.8296;08-Aug-2017</t>
  </si>
  <si>
    <t>128079;INF174K01VU7;-;Kotak Medium Term Fund - Direct - Annual Dividend;14.4685;14.4685;14.4685;08-Aug-2017</t>
  </si>
  <si>
    <t>128008;INF174K01VT9;-;Kotak Medium Term Fund - Direct - Quarterly Dividend;10.6575;10.6575;10.6575;08-Aug-2017</t>
  </si>
  <si>
    <t>128006;INF174K01VQ5;-;Kotak Medium Term Fund - Direct Growth;14.4335;14.4335;14.4335;08-Aug-2017</t>
  </si>
  <si>
    <t>128009;INF174K01VL6;-;Kotak Medium Term Fund - Growth;13.9692;13.9692;13.9692;08-Aug-2017</t>
  </si>
  <si>
    <t>128007;INF174K01VO0;INF174K01VM4;Kotak Medium Term Fund - Quarterly Dividend;10.6421;10.6421;10.6421;08-Aug-2017</t>
  </si>
  <si>
    <t>114859;INF174K01393;-;Kotak Monthly Income Plan - Growth;29.1712;29.1712;29.1712;08-Aug-2017</t>
  </si>
  <si>
    <t>120154;INF174K01JZ1;-;Kotak Monthly Income Plan - Growth - Direct;30.4394;30.4394;30.4394;08-Aug-2017</t>
  </si>
  <si>
    <t>114858;INF174K01401;INF174K01419;Kotak Monthly Income Plan - Monthly Dividend;13.2144;13.2144;13.2144;08-Aug-2017</t>
  </si>
  <si>
    <t>120155;INF174K01KA2;-;Kotak Monthly Income Plan - Monthly Dividend - Direct;13.558;13.558;13.558;08-Aug-2017</t>
  </si>
  <si>
    <t>114860;INF174K01427;INF174K01435;Kotak Monthly Income Plan - Quarterly Dividend;14.452;14.452;14.452;08-Aug-2017</t>
  </si>
  <si>
    <t>120156;INF174K01KC8;-;Kotak Monthly Income Plan - Quarterly Dividend - Direct;14.95;14.95;14.95;08-Aug-2017</t>
  </si>
  <si>
    <t>114383;INF174K01989;INF174K01955;Kotak Multi Asset Allocation Fund-Annual Dividend;11.9342;11.8149;11.9342;08-Aug-2017</t>
  </si>
  <si>
    <t>120159;INF174K01MN1;-;Kotak Multi Asset Allocation Fund-Annual Dividend - Direct;12.7211;12.5939;12.7211;08-Aug-2017</t>
  </si>
  <si>
    <t>114382;INF174K01922;-;Kotak Multi Asset Allocation Fund-Growth;16.9718;16.8021;16.9718;08-Aug-2017</t>
  </si>
  <si>
    <t>120160;INF174K01MI1;-;Kotak Multi Asset Allocation Fund-Growth - Direct;17.9177;17.7385;17.9177;08-Aug-2017</t>
  </si>
  <si>
    <t>114385;INF174K01963;INF174K01930;Kotak Multi Asset Allocation Fund-Monthly Dividend;14.1523;14.0108;14.1523;08-Aug-2017</t>
  </si>
  <si>
    <t>114384;INF174K01971;INF174K01948;Kotak Multi Asset Allocation Fund-Quarterly Dividend;12.5701;12.4444;12.5701;08-Aug-2017</t>
  </si>
  <si>
    <t>120162;INF174K01ML5;-;Kotak Multi Asset Allocation Fund-Quarterly Dividend - Direct;13.0764;12.9456;13.0764;08-Aug-2017</t>
  </si>
  <si>
    <t>119794;INF917K01HI3;-;L&amp;T Banking and PSU Debt Fund -  Direct Plan - Monthly Dividend Option;10.8383;10.8383;10.8383;08-Aug-2017</t>
  </si>
  <si>
    <t>118080;INF677K01AI8;INF677K01AJ6;L&amp;T Banking and PSU Debt Fund -  Regular Plan - Monthly Dividend Option;10.6421;10.6421;10.6421;08-Aug-2017</t>
  </si>
  <si>
    <t>119795;INF917K01HH5;-;L&amp;T Banking and PSU Debt Fund - Direct Plan - Growth Option;15.2425;15.2425;15.2425;08-Aug-2017</t>
  </si>
  <si>
    <t>119797;-;INF917K01HK9;L&amp;T Banking and PSU Debt Fund - Direct Plan - Weekly Dividend Option;10.4658;10.4658;10.4658;08-Aug-2017</t>
  </si>
  <si>
    <t>118076;-;INF677K01AF4;L&amp;T Banking and PSU Debt Fund - Regular Plan - Daily Dividend Option;10.4973;10.4973;10.4973;08-Aug-2017</t>
  </si>
  <si>
    <t>118078;INF677K01AE7;-;L&amp;T Banking and PSU Debt Fund - Regular Plan - Growth Option;14.9315;14.9315;14.9315;08-Aug-2017</t>
  </si>
  <si>
    <t>118077;INF917K01HM5;-;L&amp;T Banking and PSU Debt Fund - Regular Plan - Weekly Dividend Option;10.4656;10.4656;10.4656;08-Aug-2017</t>
  </si>
  <si>
    <t>134417;-;-;L&amp;T Flexi Bond Fund - Direct Plan - Annual Dividend Option;11.1092;11.0537;11.1092;08-Aug-2017</t>
  </si>
  <si>
    <t>119427;INF917K01GY2;-;L&amp;T Flexi Bond Fund - Direct Plan- Dividend Option;12.2217;12.1606;12.2217;08-Aug-2017</t>
  </si>
  <si>
    <t>119428;INF917K01HA0;-;L&amp;T Flexi Bond Fund - Direct Plan- Growth Option;18.8067;18.7127;18.8067;08-Aug-2017</t>
  </si>
  <si>
    <t>134418;INF917K01VP9;INF917K01VO2;L&amp;T Flexi Bond Fund - Regular Plan - Annual Dividend Option;11.0833;11.0279;11.0833;08-Aug-2017</t>
  </si>
  <si>
    <t>118054;INF677K01924;INF677K01932;L&amp;T Flexi Bond Fund - Regular Plan - Dividend Option;11.2054;11.1494;11.2054;08-Aug-2017</t>
  </si>
  <si>
    <t>118053;INF677K01916;-;L&amp;T Flexi Bond Fund - Regular Plan - Growth Option;18.3188;18.2272;18.3188;08-Aug-2017</t>
  </si>
  <si>
    <t>119432;-;INF917K01FD8;L&amp;T Floating Rate Fund - Direct Plan - Daily Dividend Reinvestment;10.8591;10.8591;10.8591;08-Aug-2017</t>
  </si>
  <si>
    <t>119430;-;INF917K01FH9;L&amp;T Floating Rate Fund - Direct Plan - Weekly Dividend;13.0231;13.0231;13.0231;08-Aug-2017</t>
  </si>
  <si>
    <t>114217;-;INF917K01AY5;L&amp;T Floating Rate Fund - Regular Plan - Daily Dividend Reinvestment;10.8591;10.8591;10.8591;08-Aug-2017</t>
  </si>
  <si>
    <t>114216;INF917K01BC9;-;L&amp;T Floating Rate Fund - Regular Plan - Growth Option;16.4589;16.4589;16.4589;08-Aug-2017</t>
  </si>
  <si>
    <t>114219;INF917K01BB1;INF917K01BA3;L&amp;T Floating Rate Fund - Regular Plan - Monthly Dividend;11.4331;11.4331;11.4331;08-Aug-2017</t>
  </si>
  <si>
    <t>114218;-;INF917K01AZ2;L&amp;T Floating Rate Fund - Regular Plan - Weekly Dividend Reinvestment;12.9936;12.9936;12.9936;08-Aug-2017</t>
  </si>
  <si>
    <t>119431;INF917K01FE6;-;L&amp;T Floating Rate Fund -Direct Plan- Growth Option;16.7052;16.7052;16.7052;08-Aug-2017</t>
  </si>
  <si>
    <t>119429;INF917K01FF3;-;L&amp;T Floating Rate Fund -Direct Plan- Monthly Dividend;11.6589;11.6589;11.6589;08-Aug-2017</t>
  </si>
  <si>
    <t>134332;INF917K01UL0;INF917K01UK2;L&amp;T Income Opportunities - Direct Plan -Annual Dividend Option;11.6983;11.5813;11.6983;08-Aug-2017</t>
  </si>
  <si>
    <t>134331;INF917K01UN6;INF917K01UM8;L&amp;T Income Opportunities - Regular Plan - Annual Dividend Option;11.5667;11.451;11.5667;08-Aug-2017</t>
  </si>
  <si>
    <t>112630;INF917K01CU9;-;L&amp;T Income Opportunities- Regular Bonus;18.9613;18.7717;18.9613;08-Aug-2017</t>
  </si>
  <si>
    <t>112631;INF917K01114;INF917K01122;L&amp;T Income Opportunities- Regular Plan - Inst Dividend;11.0737;10.963;11.0737;08-Aug-2017</t>
  </si>
  <si>
    <t>112632;INF917K01130;-;L&amp;T Income Opportunities- Regular Plan - Inst Growth;19.2654;19.0727;19.2654;08-Aug-2017</t>
  </si>
  <si>
    <t>119785;INF917K01UJ4;INF917K01UI6;L&amp;T Income Opportunities-Direct Plan- Inst Dividend;11.2671;11.1544;11.2671;08-Aug-2017</t>
  </si>
  <si>
    <t>119786;INF917K01UH8;-;L&amp;T Income Opportunities-Direct Plan- Inst Growth;19.649;19.4525;19.649;08-Aug-2017</t>
  </si>
  <si>
    <t>112487;INF917K01056;-;L&amp;T Monthly Income Plan - Regular Plan - Growth Plan;32.6809;32.3541;32.6809;08-Aug-2017</t>
  </si>
  <si>
    <t>119852;INF917K01GF1;-;L&amp;T Monthly Income Plan -Direct Plan- Growth Plan;33.7356;33.3982;33.7356;08-Aug-2017</t>
  </si>
  <si>
    <t>119853;INF917K01GH7;INF917K01GG9;L&amp;T Monthly Income Plan-Direct Plan-Monthly Dividend;11.7666;11.6489;11.7666;08-Aug-2017</t>
  </si>
  <si>
    <t>112488;INF917K01031;INF917K01049;L&amp;T Monthly Income Plan-Regular Plan - Monthly Dividend;11.272;11.1593;11.272;08-Aug-2017</t>
  </si>
  <si>
    <t>119854;INF917K01GJ3;INF917K01GI5;L&amp;T Monthly Income Plan -Direct Plan-Quarterly Dividend;12.1677;12.046;12.1677;08-Aug-2017</t>
  </si>
  <si>
    <t>112489;INF917K01064;INF917K01072;L&amp;T Monthly Income Plan -Regular Plan -Quarterly Dividend;11.8755;11.7567;11.8755;08-Aug-2017</t>
  </si>
  <si>
    <t>134425;INF917K01WF8;INF917K01WC5;L&amp;T Resurgent India Corporate Bond Fund - Direct Plan - Annual Dividend Option;11.9015;11.6635;11.9015;08-Aug-2017</t>
  </si>
  <si>
    <t>133606;INF917K01TM0;INF917K01TL2;L&amp;T Resurgent India Corporate Bond Fund - Direct Plan - Dividend Option;11.2388;11.014;11.2388;08-Aug-2017</t>
  </si>
  <si>
    <t>133604;INF917K01TK4;-;L&amp;T Resurgent India Corporate Bond Fund - Direct Plan - Growth Option;12.9605;12.7013;12.9605;08-Aug-2017</t>
  </si>
  <si>
    <t>134426;INF917K01WE1;INF917K01WD3;L&amp;T Resurgent India Corporate Bond Fund - Regular Plan - Annual Dividend Option;11.7235;11.489;11.7235;08-Aug-2017</t>
  </si>
  <si>
    <t>133605;INF917K01TJ6;INF917K01TI8;L&amp;T Resurgent India Corporate Bond Fund - Regular Plan - Dividend Option;10.9786;10.759;10.9786;08-Aug-2017</t>
  </si>
  <si>
    <t>133607;INF917K01TH0;-;L&amp;T Resurgent India Corporate Bond Fund - REgular Plan - Growth Option;12.6839;12.4302;12.6839;08-Aug-2017</t>
  </si>
  <si>
    <t>134421;-;-;L&amp;T Short Term Income Fund - Direct Plan - Annual Dividend Option;11.041;10.9306;11.041;08-Aug-2017</t>
  </si>
  <si>
    <t>134422;INF917K01VX3;INF917K01VW5;L&amp;T Short Term Income Fund - Regular Plan - Annual Dividend Option;11.0261;10.9158;11.0261;08-Aug-2017</t>
  </si>
  <si>
    <t>119808;INF917K01GK1;-;L&amp;T Short Term Income Fund-Direct Plan-Dividend Option;11.1636;11.052;11.1636;08-Aug-2017</t>
  </si>
  <si>
    <t>119809;INF917K01GM7;-;L&amp;T Short Term Income Fund-Direct Plan-Growth Option;18.2293;18.047;18.2293;08-Aug-2017</t>
  </si>
  <si>
    <t>118134;INF677K01460;INF677K01478;L&amp;T Short Term Income Fund-Regular Plan - Dividend Option;10.8955;10.7865;10.8955;08-Aug-2017</t>
  </si>
  <si>
    <t>118133;INF677K01452;-;L&amp;T Short Term Income Fund-Regular Plan - Growth Option;17.9941;17.8142;17.9941;08-Aug-2017</t>
  </si>
  <si>
    <t>134419;INF917K01VR5;INF917K01VQ7;L&amp;T Short Term Opportunities Fund - Direct Plan - Annual Dividend Option;11.7923;11.7923;11.7923;08-Aug-2017</t>
  </si>
  <si>
    <t>119858;INF917K01IS0;INF917K01IR2;L&amp;T Short Term Opportunities Fund - Direct Plan - Quarterly Dividend;11.2548;11.2548;11.2548;08-Aug-2017</t>
  </si>
  <si>
    <t>134420;INF917K01VT1;INF917K01VS3;L&amp;T Short Term Opportunities Fund - Regular Plan - Annual Dividend Option;11.6843;11.6843;11.6843;08-Aug-2017</t>
  </si>
  <si>
    <t>116296;INF917K01CM6;-;L&amp;T Short Term Opportunities Fund - Regular Plan - Bonus Option;16.1158;16.1158;16.1158;08-Aug-2017</t>
  </si>
  <si>
    <t>116299;INF917K01CL8;-;L&amp;T Short Term Opportunities Fund - Regular Plan - Growth Option;16.1158;16.1158;16.1158;08-Aug-2017</t>
  </si>
  <si>
    <t>116297;INF917K01CH6;INF917K01CI4;L&amp;T Short Term Opportunities Fund - Regular Plan - Monthly Dividend Option;10.9353;10.9353;10.9353;08-Aug-2017</t>
  </si>
  <si>
    <t>116298;INF917K01CJ2;INF917K01CK0;L&amp;T Short Term Opportunities Fund - Regular Plan - Quarterly Dividend Option;10.8962;10.8962;10.8962;08-Aug-2017</t>
  </si>
  <si>
    <t>119857;INF917K01IP6;INF917K01IO9;L&amp;T Short Term Opportunities Fund -Direct Plan -  Monthly Dividend Option;11.1726;11.1726;11.1726;08-Aug-2017</t>
  </si>
  <si>
    <t>119856;INF917K01IQ4;-;L&amp;T Short Term Opportunities Fund -Direct Plan- Growth Option;16.4406;16.4406;16.4406;08-Aug-2017</t>
  </si>
  <si>
    <t>119844;INF917K01HN3;-;L&amp;T Triple Ace Bond Fund - Direct Plan -Growth Plan;44.1335;44.1335;44.1335;08-Aug-2017</t>
  </si>
  <si>
    <t>119846;INF917K01HR4;INF917K01HQ6;L&amp;T Triple Ace Bond Fund - Direct Plan -Semi Annual Dividend;17.9979;17.9979;17.9979;08-Aug-2017</t>
  </si>
  <si>
    <t>134424;INF917K01WB7;INF917K01WA9;L&amp;T Triple Ace Bond Fund - Regular Plan - Annual Dividend Option;11.0359;11.0359;11.0359;08-Aug-2017</t>
  </si>
  <si>
    <t>112414;INF917K01AF4;INF917K01AG2;L&amp;T Triple Ace Bond Fund - Regular Plan - Quarterly Dividend;11.3028;11.3028;11.3028;08-Aug-2017</t>
  </si>
  <si>
    <t>119847;INF917K01HP8;INF917K01HO1;L&amp;T Triple Ace Bond Fund -Direct Plan- Quarterly Dividend;12.2065;12.2065;12.2065;08-Aug-2017</t>
  </si>
  <si>
    <t>112420;INF917K01AK4;-;L&amp;T Triple Ace Bond Fund -Regular Bonus;16.1451;16.1451;16.1451;08-Aug-2017</t>
  </si>
  <si>
    <t>112416;INF917K01AI8;INF917K01AJ6;L&amp;T Triple Ace Bond Fund -Regular Plan - Semi Annual Dividend;15.8128;15.8128;15.8128;08-Aug-2017</t>
  </si>
  <si>
    <t>112410;INF917K01AH0;-;L&amp;T Triple Ace Bond Fund-Regular Plan-Growth Plan;42.5039;42.5039;42.5039;08-Aug-2017</t>
  </si>
  <si>
    <t>129926;INF917K01QJ2;-;L&amp;T Ultra Short Term Fund - Bonus;14.8665;14.8665;14.8665;08-Aug-2017</t>
  </si>
  <si>
    <t>129925;INF917K01QK0;-;L&amp;T Ultra Short Term Fund - Direct Plan - Bonus;15.0769;15.0769;15.0769;08-Aug-2017</t>
  </si>
  <si>
    <t>112423;INF917K01AS7;-;L&amp;T Ultra Short Term Fund - Growth Plan;27.255;27.255;27.255;08-Aug-2017</t>
  </si>
  <si>
    <t>112422;INF917K01AN8;-;L&amp;T Ultra Short Term Fund -Regular - Cumulative;26.2273;26.2273;26.2273;08-Aug-2017</t>
  </si>
  <si>
    <t>112425;-;INF917K01AX7;L&amp;T Ultra Short Term Fund- Daily Dividend;10.2568;10.2568;10.2568;08-Aug-2017</t>
  </si>
  <si>
    <t>119848;-;INF917K01HX2;L&amp;T Ultra Short Term Fund- Direct Plan - Daily Dividend;10.439;10.439;10.439;08-Aug-2017</t>
  </si>
  <si>
    <t>119850;INF917K01HZ7;INF917K01HY0;L&amp;T Ultra Short Term Fund- Direct Plan- Weekly Dividend;11.0194;11.0194;11.0194;08-Aug-2017</t>
  </si>
  <si>
    <t>119849;INF917K01HS2;-;L&amp;T Ultra Short Term Fund-Direct Plan - Growth;27.6406;27.6406;27.6406;08-Aug-2017</t>
  </si>
  <si>
    <t>112424;INF917K01AV1;INF917K01AW9;L&amp;T Ultra Short Term Fund-Weekly Dividend;10.8627;10.8627;10.8627;08-Aug-2017</t>
  </si>
  <si>
    <t>112461;INF917K01AO6;INF917K01AP3;L&amp;T Ultra Short Term Fund - Regular-Semi Annual Dividend;20.6076;20.6076;20.6076;08-Aug-2017</t>
  </si>
  <si>
    <t>112475;INF917K01AQ1;INF917K01AR9;L&amp;T Ultra Short Term Fund - Monthly Dividend;12.725;12.725;12.725;08-Aug-2017</t>
  </si>
  <si>
    <t>119851;INF917K01HU8;INF917K01HT0;L&amp;T Ultra Short Term Fund-Direct Plan -Monthly Dividend;12.836;12.836;12.836;08-Aug-2017</t>
  </si>
  <si>
    <t>120278;INF767K01EV2;INF767K01EX8;LIC MF Bond Fund-Direct Plan Dividend Option;11.3981;11.2841;11.3981;08-Aug-2017</t>
  </si>
  <si>
    <t>120279;INF767K01EW0;-;LIC MF Bond Fund-Direct Plan Growth option;47.1846;46.7128;47.1846;08-Aug-2017</t>
  </si>
  <si>
    <t>100314;INF767K01907;INF767K01915;LIC MF Bond Fund-Dividend;10.6740;10.5673;10.6740;08-Aug-2017</t>
  </si>
  <si>
    <t>100315;INF767K01923;-;LIC MF Bond Fund-Growth;46.0847;45.6239;46.0847;08-Aug-2017</t>
  </si>
  <si>
    <t>120285;INF767K01FB1;-;LIC MF Children Fund Direct Plan;17.9782;17.7984;17.9782;08-Aug-2017</t>
  </si>
  <si>
    <t>101271;INF767K01048;-;LIC MF Children Fund Regular Plan;17.2255;17.0532;17.2255;08-Aug-2017</t>
  </si>
  <si>
    <t>105822;INF767K01519;INF767K01527;LIC MF INCOME  PLUS FUND - DAILY DIVIDEND OPTION;10.1432;10.1432;10.1432;08-Aug-2017</t>
  </si>
  <si>
    <t>120338;INF767K01GI4;-;LIC MF INCOME  PLUS FUND - Direct Plan  GROWTH OPTION;21.7259;21.7259;21.7259;08-Aug-2017</t>
  </si>
  <si>
    <t>120337;INF767K01GJ2;INF767K01GM6;LIC MF INCOME  PLUS FUND - Direct Plan DAILY DIVIDEND OPTION;10.2519;10.2519;10.2519;08-Aug-2017</t>
  </si>
  <si>
    <t>120339;INF767K01GK0;INF767K01GN4;LIC MF INCOME  PLUS FUND - Direct Plan MONTHLY DIVIDEND OPTION;10.2430;10.2430;10.2430;08-Aug-2017</t>
  </si>
  <si>
    <t>120336;INF767K01GL8;INF767K01GO2;LIC MF INCOME  PLUS FUND - Direct Plan WEEKLY  DIVIDEND OPTION;10.1000;10.1000;10.1000;08-Aug-2017</t>
  </si>
  <si>
    <t>105823;INF767K01535;-;LIC MF INCOME  PLUS FUND - GROWTH OPTION;21.0382;21.0382;21.0382;08-Aug-2017</t>
  </si>
  <si>
    <t>105856;INF767K01543;INF767K01550;LIC MF INCOME  PLUS FUND - MONTHLY DIVIDEND OPTION;10.1222;10.1222;10.1222;08-Aug-2017</t>
  </si>
  <si>
    <t>105857;INF767K01568;INF767K01576;LIC MF INCOME PLUS FUND - WEEKLY DIVIDEND OPTION;10.1000;10.1000;10.1000;08-Aug-2017</t>
  </si>
  <si>
    <t>120276;INF767K01EO7;-;LIC MF Monthly Income Plan-Direct Plan Growth Option;52.2105;51.6884;52.2105;08-Aug-2017</t>
  </si>
  <si>
    <t>120277;INF767K01EP4;INF767K01ES8;LIC MF Monthly Income Plan-Direct Plan Monthly Option;10.6928;10.5859;10.6928;08-Aug-2017</t>
  </si>
  <si>
    <t>120274;INF767K01EQ2;INF767K01ET6;LIC MF Monthly Income Plan-Direct Plan Quarterly Option;11.2267;11.1144;11.2267;08-Aug-2017</t>
  </si>
  <si>
    <t>120275;INF767K01ER0;INF767K01EU4;LIC MF Monthly Income Plan-Direct Plan Yearly Option;11.9245;11.8053;11.9245;08-Aug-2017</t>
  </si>
  <si>
    <t>101869;INF767K01808;-;LICMF Monthly Income Plan-Growth Option;50.5842;50.0784;50.5842;08-Aug-2017</t>
  </si>
  <si>
    <t>101866;INF767K01816;INF767K01824;LICMF Monthly Income Plan-Monthly Option;10.6218;10.5156;10.6218;08-Aug-2017</t>
  </si>
  <si>
    <t>101867;INF767K01832;INF767K01840;LICMF Monthly Income Plan-Quarterly Option;10.8136;10.7055;10.8136;08-Aug-2017</t>
  </si>
  <si>
    <t>101868;INF767K01857;INF767K01865;LICMF Monthly Income Plan-Yearly Option;11.5698;11.4541;11.5698;08-Aug-2017</t>
  </si>
  <si>
    <t>111676;INF767K01AK3;INF767K01AL1;LIC MF Savings Plus Fund - Daily Dividned;10.1611;10.1611;10.1611;08-Aug-2017</t>
  </si>
  <si>
    <t>120316;INF767K01FL0;INF767K01FN6;LIC MF Savings Plus Fund - Direct Plan Daily Dividned Option;10.1000;10.1000;10.1000;08-Aug-2017</t>
  </si>
  <si>
    <t>120315;INF767K01FM8;-;LIC MF Savings Plus Fund - Direct Plan Growth Option;26.4396;26.4396;26.4396;08-Aug-2017</t>
  </si>
  <si>
    <t>120317;INF767K01FP1;INF767K01FO4;LIC MF Savings Plus Fund - Direct Plan Monthly Dividned Option;13.8356;13.8356;13.8356;08-Aug-2017</t>
  </si>
  <si>
    <t>120318;INF767K01JJ6;INF767K01JK4;LIC MF Savings Plus Fund - Direct Plan Weekly Dividned Option;10.5704;10.5704;10.5704;08-Aug-2017</t>
  </si>
  <si>
    <t>101830;INF767K01AO5;-;LIC MF Savings Plus Fund - Growth Option;25.5189;25.5189;25.5189;08-Aug-2017</t>
  </si>
  <si>
    <t>101829;INF767K01AM9;INF767K01AN7;LIC MF Savings Plus Fund - Monthly Dividend Option;10.2199;10.2199;10.2199;08-Aug-2017</t>
  </si>
  <si>
    <t>111675;INF767K01AP2;INF767K01AQ0;LIC MF Savings Plus Fund - Weekly Dividend;10.1069;10.1069;10.1069;08-Aug-2017</t>
  </si>
  <si>
    <t>140613;INF174V01267;-;Mahindra Mutual Fund Alp Samay Bachat Yojana - Direct Plan  -Growth;1037.3893;1037.3893;1037.3893;08-Aug-2017</t>
  </si>
  <si>
    <t>140617;-;INF174V01275;Mahindra Mutual Fund Alp Samay Bachat Yojana - Direct Plan - Daily Dividend Reinvestment;1004.6915;1004.6915;1004.6915;08-Aug-2017</t>
  </si>
  <si>
    <t>140619;INF174V01309;INF174V01291;Mahindra Mutual Fund Alp Samay Bachat Yojana - Direct Plan - Monthly Dividend Option;1037.3136;1037.3136;1037.3136;08-Aug-2017</t>
  </si>
  <si>
    <t>140618;-;INF174V01283;Mahindra Mutual Fund Alp Samay Bachat Yojana - Direct Plan - Weekly Dividend Option;1030.5213;1030.5213;1030.5213;08-Aug-2017</t>
  </si>
  <si>
    <t>140614;-;INF174V01226;Mahindra Mutual Fund Alp Samay Bachat Yojana - Regular Plan - Daily Dividend Reinvestment;1004.3225;1004.3225;1004.3225;08-Aug-2017</t>
  </si>
  <si>
    <t>140620;INF174V01218;-;Mahindra Mutual Fund Alp Samay Bachat Yojana - Regular Plan - Growth;1032.7563;1032.7563;1032.7563;08-Aug-2017</t>
  </si>
  <si>
    <t>140616;INF174V01259;INF174V01242;Mahindra Mutual Fund Alp Samay Bachat Yojana - Regular Plan - Monthly Dividend Option;1032.7507;1032.7507;1032.7507;08-Aug-2017</t>
  </si>
  <si>
    <t>140615;-;INF174V01234;Mahindra Mutual Fund Alp Samay Bachat Yojana - Regular Plan - Weekly Dividend Option;1032.7744;1032.7744;1032.7744;08-Aug-2017</t>
  </si>
  <si>
    <t>140770;INF769K01DS6;INF769K01DT4;Mirae Asset Dynamic Bond Fund -Direct Plan -Dividend;10.3835;10.3316;10.3835;08-Aug-2017</t>
  </si>
  <si>
    <t>140769;INF769K01DR8;-;Mirae Asset Dynamic Bond Fund -Direct Plan -Growth;10.3835;10.3316;10.3835;08-Aug-2017</t>
  </si>
  <si>
    <t>140772;INF769K01DP2;INF769K01DQ0;Mirae Asset Dynamic Bond Fund -Regular Plan -Dividend;10.3351;10.2834;10.3351;08-Aug-2017</t>
  </si>
  <si>
    <t>140771;INF769K01DO5;-;Mirae Asset Dynamic Bond Fund-Regular Plan Growth;10.3351;10.2834;10.3351;08-Aug-2017</t>
  </si>
  <si>
    <t>107701;-;INF769K01994;Mirae Asset Savings Bond Fund-Regular Savings Plan- Weekly Dividend;1118.6108;1118.6108;1118.6108;08-Aug-2017</t>
  </si>
  <si>
    <t>118843;-;INF769K01BR2;Mirae Asset Savings Fund - Direct Plan - Daily Dividend;1223.7375;1223.7375;1223.7375;08-Aug-2017</t>
  </si>
  <si>
    <t>118840;INF769K01BO9;-;Mirae Asset Savings Fund - Direct Plan - Growth;1498.7653;1498.7653;1498.7653;08-Aug-2017</t>
  </si>
  <si>
    <t>118841;INF769K01BP6;INF769K01BT8;Mirae Asset Savings Fund - Direct Plan - Monthly Dividend;1155.9884;1155.9884;1155.9884;08-Aug-2017</t>
  </si>
  <si>
    <t>118842;INF769K01BQ4;INF769K01BU6;Mirae Asset Savings Fund - Direct Plan - Quarterly Dividend;1051.8764;1051.8764;1051.8764;08-Aug-2017</t>
  </si>
  <si>
    <t>118844;-;INF769K01BS0;Mirae Asset Savings Fund - Direct Plan - Weekly Dividend;1450.2952;1450.2952;1450.2952;08-Aug-2017</t>
  </si>
  <si>
    <t>107698;-;INF769K01895;Mirae Asset Savings Fund-Regular Plan- Daily Dividend;1636.4075;1636.4075;1636.4075;08-Aug-2017</t>
  </si>
  <si>
    <t>107695;INF769K01846;-;Mirae Asset Savings Fund-Regular Plan- Growth;1716.4303;1716.4303;1716.4303;08-Aug-2017</t>
  </si>
  <si>
    <t>107697;INF769K01879;INF769K01911;Mirae Asset Savings Fund-Regular Plan- Monthly Dividend;1640.0471;1640.0471;1640.0471;08-Aug-2017</t>
  </si>
  <si>
    <t>107696;-;INF769K01903;Mirae Asset Savings Fund-Regular Plan- Weekly Dividend;1636.9903;1636.9903;1636.9903;08-Aug-2017</t>
  </si>
  <si>
    <t>107705;INF769K01937;-;Mirae Asset Savings Fund-Regular Savings Plan- Growth;1447.6265;1447.6265;1447.6265;08-Aug-2017</t>
  </si>
  <si>
    <t>107704;INF769K01960;INF769K01AA0;Mirae Asset Savings Fund-Regular Savings Plan- Monthly Dividend;1098.8933;1098.8933;1098.8933;08-Aug-2017</t>
  </si>
  <si>
    <t>107702;INF769K01978;INF769K01AB8;Mirae Asset Savings Fund-Regular Savings Plan- Quarterly Dividend;1031.1647;1031.1647;1031.1647;08-Aug-2017</t>
  </si>
  <si>
    <t>107700;-;INF769K01986;Mirae Asset SavingsFund-Regular Savings Plan- Daily Dividend;1017.5948;1017.5948;1017.5948;08-Aug-2017</t>
  </si>
  <si>
    <t>124234;INF247L01247;-;MOSt Ultra Short Term Bond Fund-Direct Plan- Growth;13.2569;13.2569;13.2569;09-Aug-2017</t>
  </si>
  <si>
    <t>124316;-;INF247L01346;MOSt Ultra Short Term Bond Fund-Direct Plan-Daily Dividend Option;10.0063;10.0063;10.0063;09-Aug-2017</t>
  </si>
  <si>
    <t>124311;-;INF247L01361;MOSt Ultra Short Term Bond Fund-Direct Plan-Fortnightly Dividend Option;10.0201;10.0201;10.0201;09-Aug-2017</t>
  </si>
  <si>
    <t>124308;INF247L01395;INF247L01379;MOSt Ultra Short Term Bond Fund-Direct Plan-Monthly Dividend Option;10.0203;10.0203;10.0203;09-Aug-2017</t>
  </si>
  <si>
    <t>124312;INF247L01403;INF247L01387;MOSt Ultra Short Term Bond Fund-Direct Plan-Quarterly Dividend Option;10.0889;10.0889;10.0889;09-Aug-2017</t>
  </si>
  <si>
    <t>124306;-;INF247L01353;MOSt Ultra Short Term Bond Fund-Direct Plan-Weekly Dividend Option;10.0124;10.0124;10.0124;09-Aug-2017</t>
  </si>
  <si>
    <t>124233;INF247L01213;-;MOSt Ultra Short Term Bond Fund-Regular Plan- Growth;12.9601;12.9601;12.9601;09-Aug-2017</t>
  </si>
  <si>
    <t>124303;-;INF247L01270;MOSt Ultra Short Term Bond Fund-Regular Plan-Daily Dividend Option;10.0146;10.0146;10.0146;09-Aug-2017</t>
  </si>
  <si>
    <t>124313;-;INF247L01296;MOSt Ultra Short Term Bond Fund-Regular Plan-Fortnightly Dividend Option;10.0190;10.0190;10.0190;09-Aug-2017</t>
  </si>
  <si>
    <t>124315;INF247L01320;INF247L01304;MOSt Ultra Short Term Bond Fund-Regular Plan-Monthly Dividend Plan;10.0194;10.0194;10.0194;09-Aug-2017</t>
  </si>
  <si>
    <t>124305;INF247L01338;INF247L01312;MOSt Ultra Short Term Bond Fund-Regular Plan-Quarterly Dividend Plan;10.0929;10.0929;10.0929;09-Aug-2017</t>
  </si>
  <si>
    <t>124310;-;INF247L01288;MOSt Ultra Short Term Bond Fund-Regular Plan-Weekly Dividend Option;10.0127;10.0127;10.0127;09-Aug-2017</t>
  </si>
  <si>
    <t>119174;INF959L01551;INF959L01569;Peerless 3 in 1 Fund-Direct Plan-Dividend Option-Monthly Dividend;16.0310;16.0310;16.0310;09-Aug-2017</t>
  </si>
  <si>
    <t>119175;INF959L01577;INF959L01585;Peerless 3 in 1 Fund-Direct Plan-Dividend Option-Quarterly Dividend;16.0931;16.0931;16.0931;09-Aug-2017</t>
  </si>
  <si>
    <t>119176;INF959L01544;-;Peerless 3 in 1 Fund-Direct Plan-Growth Option;17.6115;17.6115;17.6115;09-Aug-2017</t>
  </si>
  <si>
    <t>114854;INF959L01023;INF959L01049;Peerless 3 in 1 Fund-Dividend Option-Monthly Dividend;16.6433;16.6433;16.6433;09-Aug-2017</t>
  </si>
  <si>
    <t>115101;INF959L01031;INF959L01056;Peerless 3 in 1 Fund-Dividend Option-Quarterly Dividend;15.5355;15.5355;15.5355;09-Aug-2017</t>
  </si>
  <si>
    <t>114855;INF959L01015;-;Peerless 3 in 1 Fund-Growth;16.6415;16.6415;16.6415;09-Aug-2017</t>
  </si>
  <si>
    <t>117836;INF959L01510;INF959L01536;PEERLESS FLEXIBLE INCOME FUND - QUARTERLY DIVIDEND;13.9412;13.9412;13.9412;09-Aug-2017</t>
  </si>
  <si>
    <t>117839;INF959L01502;INF959L01528;PEERLESS FLEXIBLE INCOME FUND MONTHLY DIVIDEND;12.9313;12.9313;12.9313;09-Aug-2017</t>
  </si>
  <si>
    <t>119151;INF959L01627;-;PEERLESS FLEXIBLE INCOME FUND-DIRECT PLAN-GROWTH OPTION;14.8026;14.8026;14.8026;09-Aug-2017</t>
  </si>
  <si>
    <t>119152;INF959L01635;INF959L01643;PEERLESS FLEXIBLE INCOME FUND-DIRECT PLAN-MONTHLY DIVIDEND OPTION;13.4142;13.4142;13.4142;09-Aug-2017</t>
  </si>
  <si>
    <t>119153;INF959L01650;INF959L01668;PEERLESS FLEXIBLE INCOME FUND-DIRECT PLAN-QUARTERLY DIVIDEND OPTION;14.0412;14.0412;14.0412;09-Aug-2017</t>
  </si>
  <si>
    <t>117810;INF959L01494;-;PEERLESS FLEXIBLE INCOME FUND-GROWTH;14.1078;14.1078;14.1078;09-Aug-2017</t>
  </si>
  <si>
    <t>119156;INF959L01676;-;Peerless Income plus Fund-Direct Plan-Growth Option;19.0306;19.0306;19.0306;09-Aug-2017</t>
  </si>
  <si>
    <t>119157;INF959L01684;INF959L01692;Peerless Income plus Fund-Direct Plan-Monthly Dividend Option;11.4204;11.4204;11.4204;09-Aug-2017</t>
  </si>
  <si>
    <t>119158;INF959L01700;INF959L01718;Peerless Income Plus Fund-Direct Plan-Quarterly Dividend Option;12.2876;12.2876;12.2876;09-Aug-2017</t>
  </si>
  <si>
    <t>113141;INF959L01098;INF959L01106;Peerless Income Plus Fund-Dividend Option-Monthly Dividend;10.6225;10.6225;10.6225;09-Aug-2017</t>
  </si>
  <si>
    <t>113143;INF959L01114;INF959L01122;Peerless Income Plus Fund-Dividend Option-Quarterly Dividend;11.4255;11.4255;11.4255;09-Aug-2017</t>
  </si>
  <si>
    <t>113142;INF959L01130;-;Peerless Income Plus Fund-Growth;17.8365;17.8365;17.8365;09-Aug-2017</t>
  </si>
  <si>
    <t>128298;-;INF959L01BS5;Peerless Short Term Fund- Bonus;13.7801;13.7801;13.7801;09-Aug-2017</t>
  </si>
  <si>
    <t>128297;-;INF959L01BR7;Peerless Short Term Fund- Direct - Bonus;19.1597;19.1597;19.1597;09-Aug-2017</t>
  </si>
  <si>
    <t>119169;INF959L01791;INF959L01809;Peerless Short Term Fund-Direct Plan-Dividend Option-Monthly Dividend;11.0458;11.0458;11.0458;09-Aug-2017</t>
  </si>
  <si>
    <t>119170;INF959L01817;INF959L01825;Peerless Short Term Fund-Direct Plan-Dividend Option-Quarterly Dividend;11.3999;11.3999;11.3999;09-Aug-2017</t>
  </si>
  <si>
    <t>119168;INF959L01783;-;Peerless Short Term Fund-Direct Plan-Growth Option;19.1333;19.1333;19.1333;09-Aug-2017</t>
  </si>
  <si>
    <t>113173;INF959L01148;INF959L01155;Peerless Short Term Fund-Dividend Option-Monthly Dividend;10.6508;10.6508;10.6508;09-Aug-2017</t>
  </si>
  <si>
    <t>113211;INF959L01163;INF959L01171;Peerless Short Term Fund-Dividend Option-Quarterly Dividend;10.9276;10.9276;10.9276;09-Aug-2017</t>
  </si>
  <si>
    <t>113172;INF959L01189;-;Peerless Short Term Fund-Growth;18.3856;18.3856;18.3856;09-Aug-2017</t>
  </si>
  <si>
    <t>119185;-;INF959L01BL0;Peerless Ultra Short Term Fund - Direct Plan-Dividend Option-Daily;1006.6500;1006.6500;1006.6500;09-Aug-2017</t>
  </si>
  <si>
    <t>119187;INF959L01BF2;INF959L01BG0;Peerless Ultra Short Term Fund - Direct Plan-Dividend Option-Monthly;1018.1763;1018.1763;1018.1763;09-Aug-2017</t>
  </si>
  <si>
    <t>119188;INF959L01BI6;INF959L01BJ4;Peerless Ultra Short Term Fund - Direct Plan-Dividend Option-Weekly;1004.4783;1004.4783;1004.4783;09-Aug-2017</t>
  </si>
  <si>
    <t>119186;INF959L01BC9;-;Peerless Ultra Short Term Fund - Direct Plan-Growth Option;1865.8516;1865.8516;1865.8516;09-Aug-2017</t>
  </si>
  <si>
    <t>112648;-;INF959L01BM8;Peerless Ultra Short Term Fund - Regular Plan- Daily Dividend Option;1005.4600;1005.4600;1005.4600;09-Aug-2017</t>
  </si>
  <si>
    <t>112649;INF959L01BN6;INF959L01BP1;Peerless Ultra Short Term Fund - Regular Plan- Monthly Dividend Option;1003.0031;1003.0031;1003.0031;09-Aug-2017</t>
  </si>
  <si>
    <t>112658;INF959L01BQ9;INF959L01AY5;Peerless Ultra Short Term Fund - Regular Plan- Weekly Dividend Option;1003.7500;1003.7500;1003.7500;09-Aug-2017</t>
  </si>
  <si>
    <t>112408;INF959L01BH8;-;Peerless Ultra Short Term Fund - Regular Plan-Growth Option;1820.4795;1820.4795;1820.4795;09-Aug-2017</t>
  </si>
  <si>
    <t>119450;INF173K01FX6;-;Principal Credit Opportunities Fund - Direct Plan - Growth Option;2650.7884;2650.7884;2650.7884;09-Aug-2017</t>
  </si>
  <si>
    <t>119449;INF173K01FY4;INF173K01FZ1;Principal Credit Opportunities Fund - Direct Plan - Monthly Dividend Option;1244.9942;1244.9942;1244.9942;09-Aug-2017</t>
  </si>
  <si>
    <t>102729;INF173K01BI6;-;Principal Credit Opportunities Fund - Regular Plan - Growth Option;2609.7859;2609.7859;2609.7859;09-Aug-2017</t>
  </si>
  <si>
    <t>102732;INF173K01BJ4;INF173K01BK2;Principal Credit Opportunities Fund - Regular Plan - Monthly Dividend Option;1241.8349;1241.8349;1241.8349;09-Aug-2017</t>
  </si>
  <si>
    <t>119479;INF173K01HM5;-;Principal Debt Savings Fund  - Direct Plan -Growth Option;30.6442;30.3378;30.6442;09-Aug-2017</t>
  </si>
  <si>
    <t>102169;INF173K01312;INF173K01320;Principal Debt Savings Fund - Dividend - Monthly;10.3125;10.2094;10.3125;09-Aug-2017</t>
  </si>
  <si>
    <t>102170;INF173K01338;INF173K01346;Principal Debt Savings Fund - Dividend - Quarterly;12.1843;12.0625;12.1843;09-Aug-2017</t>
  </si>
  <si>
    <t>102171;INF173K01288;-;Principal Debt Savings Fund -Growth;29.5280;29.2327;29.5280;09-Aug-2017</t>
  </si>
  <si>
    <t>119460;INF173K01GI5;INF173K01GJ3;Principal Dynamic Bond Fund - Direct Plan - Dividend Option -Annually;12.5326;12.4073;12.5326;09-Aug-2017</t>
  </si>
  <si>
    <t>119461;INF173K01GL9;-;Principal Dynamic Bond Fund - Direct Plan - Growth Option;30.2806;29.9778;30.2806;09-Aug-2017</t>
  </si>
  <si>
    <t>100960;INF173K01AX7;INF173K01AY5;Principal Dynamic Bond Fund - Dividend Option -Annual;12.1041;11.9831;12.1041;09-Aug-2017</t>
  </si>
  <si>
    <t>100963;INF173K01AT5;-;Principal Dynamic Bond Fund - Growth Option;29.2602;28.9676;29.2602;09-Aug-2017</t>
  </si>
  <si>
    <t>100961;INF173K01AU3;INF173K01AV1;Principal Dynamic Bond Fund -Dividend Option - Quarterly;13.4328;13.2985;13.4328;09-Aug-2017</t>
  </si>
  <si>
    <t>119459;INF173K01GM7;INF173K01GN5;Principal Dynamic Bond Fund- Direct Plan - Dividend Option - Quarterly;13.5197;13.3845;13.5197;09-Aug-2017</t>
  </si>
  <si>
    <t>119445;-;INF173K01FR8;Principal Low Duration Fund - Direct Plan - Daily Dividend Option;1007.4134;1007.4134;1007.4134;09-Aug-2017</t>
  </si>
  <si>
    <t>119448;INF173K01FS6;-;Principal Low Duration Fund - Direct Plan - Growth Option;2738.1869;2738.1869;2738.1869;09-Aug-2017</t>
  </si>
  <si>
    <t>119447;INF173K01FT4;INF173K01FU2;Principal Low Duration Fund - Direct Plan - Monthly Dividend Option;1147.8627;1147.8627;1147.8627;09-Aug-2017</t>
  </si>
  <si>
    <t>119446;-;INF173K01FW8;Principal Low Duration Fund - Direct Plan - Weekly Dividend Option;1007.7085;1007.7085;1007.7085;09-Aug-2017</t>
  </si>
  <si>
    <t>102723;-;INF173K01DI2;Principal Low Duration Fund - Weekly Dividend Option;1007.6307;1007.6307;1007.6307;09-Aug-2017</t>
  </si>
  <si>
    <t>105461;-;INF173K01DH4;Principal Low Duration Fund -Daily Dividend Option;1005.7164;1005.7164;1005.7164;09-Aug-2017</t>
  </si>
  <si>
    <t>102722;INF173K01DG6;-;Principal Low Duration Fund- Growth Option;2656.7455;2656.7455;2656.7455;09-Aug-2017</t>
  </si>
  <si>
    <t>102724;INF173K01DJ0;INF173K01DK8;Principal Low Duration Fund- Monthly Dividend Option;1145.6066;1145.6066;1145.6066;09-Aug-2017</t>
  </si>
  <si>
    <t>119475;INF173K01HK9;INF173K01HJ1;Principal Money Manager Fund- Direct Plan - Dividend Option - Monthly;1063.3715;1063.3715;1063.3715;09-Aug-2017</t>
  </si>
  <si>
    <t>119474;INF173K01HI3;-;Principal Money Manager Fund- Direct Plan -Growth Option;1902.6627;1902.6627;1902.6627;09-Aug-2017</t>
  </si>
  <si>
    <t>107329;-;INF173K01CV7;Principal Money Manager Fund-Daily Dividend Option;1005.4300;1005.4300;1005.4300;09-Aug-2017</t>
  </si>
  <si>
    <t>107328;INF173K01BY3;-;Principal Money Manager Fund-Growth Option;1888.0692;1888.0692;1888.0692;09-Aug-2017</t>
  </si>
  <si>
    <t>107330;INF173K01CB9;INF173K01CC7;Principal Money Manager Fund-Monthly Dividend Option;1062.6619;1062.6619;1062.6619;09-Aug-2017</t>
  </si>
  <si>
    <t>107332;-;INF173K01CW5;Principal Money Manager Fund-Weekly Dividend Option;1019.8473;1019.8473;1019.8473;09-Aug-2017</t>
  </si>
  <si>
    <t>119463;INF173K01GQ8;INF173K01GR6;Principal Short Term Income Fund - Direct Plan - Dividend Plan - Monthly;12.9456;12.9456;12.9456;09-Aug-2017</t>
  </si>
  <si>
    <t>101466;INF173K01BB1;INF173K01BC9;Principal Short Term Income Fund - Dividend Option - Monthly;12.9058;12.9058;12.9058;09-Aug-2017</t>
  </si>
  <si>
    <t>119462;INF173K01GP0;-;Principal Short Term Income Fund- Direct Plan  - Growth Option;30.6984;30.6984;30.6984;09-Aug-2017</t>
  </si>
  <si>
    <t>101465;INF173K01BA3;-;Principal Short Term Income Fund- Growth Plan;29.6842;29.6842;29.6842;09-Aug-2017</t>
  </si>
  <si>
    <t>134494;INF082J01176;-;Quantum Dynamic Bond Fund - Direct Plan Growth Option;12.9461;12.9461;12.9461;08-Aug-2017</t>
  </si>
  <si>
    <t>134493;INF082J01184;INF082J01192;Quantum Dynamic Bond Fund - Direct Plan Monthly Dividend Option;10.2903;10.2903;10.2903;08-Aug-2017</t>
  </si>
  <si>
    <t>141061;INF082J01218;-;Quantum Dynamic Bond Fund - Regular Plan Growth Option;12.9426;12.9426;12.9426;08-Aug-2017</t>
  </si>
  <si>
    <t>141060;INF082J01226;INF082J01234;Quantum Dynamic Bond Fund - Regular Plan Monthly Dividend Option;10.2897;10.2897;10.2897;08-Aug-2017</t>
  </si>
  <si>
    <t>134551;INF204KA1T98;INF204KA1U04;Reliance Banking  &amp; PSU Debt Fund -Quarterly Dividend Plan;10.4830;10.4830;10.4830;08-Aug-2017</t>
  </si>
  <si>
    <t>134555;INF204KA1U79;INF204KA1U87;Reliance Banking  &amp; PSU Debt Fund- Direct Plan-Dividend Plan;12.2663;12.2663;12.2663;08-Aug-2017</t>
  </si>
  <si>
    <t>134552;INF204KA1U61;-;Reliance Banking  &amp; PSU Debt Fund- Direct Plan-Growth Plan- Bonus Option;12.2663;12.2663;12.2663;08-Aug-2017</t>
  </si>
  <si>
    <t>134547;INF204KA1U53;-;Reliance Banking  &amp; PSU Debt Fund- Direct Plan-Growth Plan- Growth Option;12.2663;12.2663;12.2663;08-Aug-2017</t>
  </si>
  <si>
    <t>134550;INF204KA1V37;INF204KA1V45;Reliance Banking  &amp; PSU Debt Fund- Direct Plan-Monthly Dividend Plan;10.3331;10.3331;10.3331;08-Aug-2017</t>
  </si>
  <si>
    <t>134556;INF204KA1U95;INF204KA1V03;Reliance Banking  &amp; PSU Debt Fund- Direct Plan-Quarterly Dividend Plan;10.4984;10.4984;10.4984;08-Aug-2017</t>
  </si>
  <si>
    <t>134554;INF204KA1V11;INF204KA1V29;Reliance Banking  &amp; PSU Debt Fund- Direct Plan-Weekly Dividend Plan;10.1827;10.1827;10.1827;08-Aug-2017</t>
  </si>
  <si>
    <t>134548;INF204KA1T72;INF204KA1T80;Reliance Banking  &amp; PSU Debt Fund- Dividend Plan;12.2115;12.2115;12.2115;08-Aug-2017</t>
  </si>
  <si>
    <t>134546;INF204KA1T64;-;Reliance Banking  &amp; PSU Debt Fund- Growth Plan- Bonus Option;12.2115;12.2115;12.2115;08-Aug-2017</t>
  </si>
  <si>
    <t>134545;INF204KA1T56;-;Reliance Banking  &amp; PSU Debt Fund- Growth Plan- Growth Option;12.2115;12.2115;12.2115;08-Aug-2017</t>
  </si>
  <si>
    <t>134549;INF204KA1U38;INF204KA1U46;Reliance Banking  &amp; PSU Debt Fund- Monthly Dividend Plan;10.3210;10.3210;10.3210;08-Aug-2017</t>
  </si>
  <si>
    <t>134553;INF204KA1U12;INF204KA1U20;Reliance Banking  &amp; PSU Debt Fund- Weekly Dividend Plan;10.1837;10.1837;10.1837;08-Aug-2017</t>
  </si>
  <si>
    <t>130051;INF204KA1QA2;-;Reliance Corporate Bond Fund - Bonus Option;13.6397;13.5033;13.6397;08-Aug-2017</t>
  </si>
  <si>
    <t>130052;INF204KA1QG9;-;Reliance Corporate Bond Fund - Direct Plan - Bonus Option;13.9990;13.8590;13.9990;08-Aug-2017</t>
  </si>
  <si>
    <t>130054;INF204KA1QH7;INF204KA1QJ3;Reliance Corporate Bond Fund - Direct Plan - Dividend Plan;11.8062;11.6881;11.8062;08-Aug-2017</t>
  </si>
  <si>
    <t>130050;INF204KA1QF1;-;Reliance Corporate Bond Fund - Direct Plan - Growth Option;13.9990;13.8590;13.9990;08-Aug-2017</t>
  </si>
  <si>
    <t>130055;INF204KA1QI5;INF204KA1QK1;Reliance Corporate Bond Fund - Direct Plan - Quarterly Dividend Plan;10.7833;10.6755;10.7833;08-Aug-2017</t>
  </si>
  <si>
    <t>130053;INF204KA1QB0;INF204KA1QD6;Reliance Corporate Bond Fund - Dividend Plan;11.6715;11.5548;11.6715;08-Aug-2017</t>
  </si>
  <si>
    <t>130037;INF204KA1PZ1;-;Reliance Corporate Bond Fund - Growth Option;13.6397;13.5033;13.6397;08-Aug-2017</t>
  </si>
  <si>
    <t>130056;INF204KA1QC8;INF204KA1QE4;Reliance Corporate Bond Fund - Quarterly Dividend Plan;10.7433;10.6359;10.7433;08-Aug-2017</t>
  </si>
  <si>
    <t>118750;INF204K01A33;INF204K01A41;Reliance Dynamic Bond Fund - Direct Plan Dividend Plan;17.3851;17.2112;17.3851;08-Aug-2017</t>
  </si>
  <si>
    <t>118747;INF204K01A25;-;Reliance Dynamic Bond Fund - Direct Plan Growth Plan - Growth Option;24.0646;23.8240;24.0646;08-Aug-2017</t>
  </si>
  <si>
    <t>118749;INF204K01A58;INF204K01A66;Reliance Dynamic Bond Fund - Direct Plan Quarterly Dividend Plan;10.5363;10.4309;10.5363;08-Aug-2017</t>
  </si>
  <si>
    <t>102851;INF204K01FJ8;INF204K01FK6;Reliance Dynamic Bond Fund-Dividend Plan;15.7008;15.5438;15.7008;08-Aug-2017</t>
  </si>
  <si>
    <t>102849;INF204K01FI0;-;Reliance Dynamic Bond Fund-Growth Plan-Growth Option;23.3428;23.1094;23.3428;08-Aug-2017</t>
  </si>
  <si>
    <t>117974;INF204K01XB8;INF204K01XC6;Reliance Dynamic Bond Fund-Quarterly Dividend Plan;10.5539;10.4484;10.5539;08-Aug-2017</t>
  </si>
  <si>
    <t>102676;-;INF204K01CI7;Reliance Floating Rate Fund - Short Term Plan - Daily Dividend Reinvestment Option;10.1483;10.0976;10.1483;08-Aug-2017</t>
  </si>
  <si>
    <t>118654;-;INF204K01D71;Reliance Floating Rate Fund - Short Term Plan - Direct Plan Daily Dividend Reinvestment Option;10.1489;10.0982;10.1489;08-Aug-2017</t>
  </si>
  <si>
    <t>118656;INF204K01E05;-;Reliance Floating Rate Fund - Short Term Plan - Direct Plan Growth Plan - Growth Option;27.2540;27.1177;27.2540;08-Aug-2017</t>
  </si>
  <si>
    <t>118655;INF204K01D89;INF204K01D97;Reliance Floating Rate Fund - Short Term Plan - Direct Plan Monthly Dividend Plan;10.9209;10.8663;10.9209;08-Aug-2017</t>
  </si>
  <si>
    <t>118661;INF204K01C98;INF204K01D06;Reliance Floating Rate Fund - Short Term Plan - Direct Plan Quarterly Dividend Plan;10.5021;10.4496;10.5021;08-Aug-2017</t>
  </si>
  <si>
    <t>118660;INF204K01D14;INF204K01E13;Reliance Floating Rate Fund - Short Term Plan - Direct Plan Weekly Dividend Plan;10.1334;10.0827;10.1334;08-Aug-2017</t>
  </si>
  <si>
    <t>102673;INF204K01CG1;-;Reliance Floating Rate Fund - Short Term Plan - Growth Plan-Growth Option;26.6504;26.5171;26.6504;08-Aug-2017</t>
  </si>
  <si>
    <t>102675;INF204K01CH9;INF204K01CK3;Reliance Floating Rate Fund - Short Term Plan - Monthly Dividend Plan;10.7766;10.7227;10.7766;08-Aug-2017</t>
  </si>
  <si>
    <t>112942;INF204KO1HK2;-;Reliance Floating Rate Fund - Short Term Plan - Quarterly Dividend Plan;10.6576;10.6043;10.6576;08-Aug-2017</t>
  </si>
  <si>
    <t>102677;INF204K01OQ5;INF204K01CJ5;Reliance Floating Rate Fund - Short Term Plan - Weekly Dividend Plan;10.1301;10.0794;10.1301;08-Aug-2017</t>
  </si>
  <si>
    <t>124590;INF204KA1DU8;INF204KA1DV6;Reliance Floating Rate Fund-Short Term Plan -Direct Plan -Dividend Plan;12.1517;12.0909;12.1517;08-Aug-2017</t>
  </si>
  <si>
    <t>124589;INF204KA1DS2;INF204KA1DT0;Reliance Floating Rate Fund-Short Term Plan-Dividend Plan;12.0329;11.9727;12.0329;08-Aug-2017</t>
  </si>
  <si>
    <t>100386;INF204K01CT4;INF204K01CU2;Reliance Income Fund - Annual Dividend Plan;13.2151;13.2151;13.2151;08-Aug-2017</t>
  </si>
  <si>
    <t>118680;INF204K01YT8;INF204K01YU6;Reliance Income Fund - Direct Plan Annual Dividend Plan;14.4824;14.4824;14.4824;08-Aug-2017</t>
  </si>
  <si>
    <t>118687;INF204K01XS2;-;Reliance Income Fund - Direct Plan Growth Plan - Growth Option;57.7706;57.7706;57.7706;08-Aug-2017</t>
  </si>
  <si>
    <t>118679;INF204K01F38;-;Reliance Income Fund - Direct Plan Growth Plan-Bonus Option;16.5082;16.5082;16.5082;08-Aug-2017</t>
  </si>
  <si>
    <t>118681;INF204K01YR2;INF204K01YS0;Reliance Income Fund - Direct Plan Half Yearly Dividend Plan;14.1135;14.1135;14.1135;08-Aug-2017</t>
  </si>
  <si>
    <t>118683;INF204K01YN1;-;Reliance Income Fund - Direct Plan Monthly Dividend Plan;11.0524;11.0524;11.0524;08-Aug-2017</t>
  </si>
  <si>
    <t>118684;INF204K01YP6;INF204K01YQ4;Reliance Income Fund - Direct Plan Quarterly Dividend Plan;13.5187;13.5187;13.5187;08-Aug-2017</t>
  </si>
  <si>
    <t>100388;INF204K01CM9;-;Reliance Income Fund - Growth Plan Bonus Option;15.9581;15.9581;15.9581;08-Aug-2017</t>
  </si>
  <si>
    <t>100387;INF204K01CL1;-;Reliance Income Fund - Growth Plan Growth Option;55.5082;55.5082;55.5082;08-Aug-2017</t>
  </si>
  <si>
    <t>100385;INF204K01CR8;INF204K01CS6;Reliance Income Fund - Half Yearly Dividend Plan;13.2770;13.2770;13.2770;08-Aug-2017</t>
  </si>
  <si>
    <t>100383;INF204K01CN7;INF204K01CO5;Reliance Income Fund - Monthly Dividend Plan;10.5404;10.5404;10.5404;08-Aug-2017</t>
  </si>
  <si>
    <t>100384;INF204K01CP2;INF204K01CQ0;Reliance Income Fund - Quarterly Dividend Plan;13.1125;13.1125;13.1125;08-Aug-2017</t>
  </si>
  <si>
    <t>124876;INF204KA1BA4;-;Reliance Interval Fund - II - Series 4-Direct Plan-Growth Plan -Growth Option;13.4079;13.4079;13.4079;08-Aug-2017</t>
  </si>
  <si>
    <t>124877;INF204KA1BB2;INF204KA1BC0;Reliance Interval Fund - II - Series 4-Dividend Plan -Dividend Option;10.5098;10.5098;10.5098;08-Aug-2017</t>
  </si>
  <si>
    <t>124874;INF204KA1BD8;-;Reliance Interval Fund - II - Series 4-Growth Plan-Growth Option;13.3757;13.3757;13.3757;08-Aug-2017</t>
  </si>
  <si>
    <t>118804;INF204K01B81;-;Reliance Annual Interval Fund - Series I - Direct Plan Growth Plan - Growth;16.8767;16.8767;16.8767;08-Aug-2017</t>
  </si>
  <si>
    <t>105660;INF204K01ED4;INF204K01EE2;Reliance Interval Fund Annual Interval Fund Series-I -Dividend Option;10.0842;10.0842;10.0842;08-Aug-2017</t>
  </si>
  <si>
    <t>105663;INF204K01EC6;-;Reliance Interval Fund Annual Interval Fund Series-I- Growth Option;16.8093;16.8093;16.8093;08-Aug-2017</t>
  </si>
  <si>
    <t>105661;INF204K01DZ9;-;Reliance Interval Fund Annual Interval Fund Series-I-Retail Plan Growth Option;22.6681;22.6681;22.6681;08-Aug-2017</t>
  </si>
  <si>
    <t>105662;INF204K01EA0;INF204K01EB8;Reliance Interval Fund Annual Interval Fund Series-I-Retail Plan-Dividend Option;10.0842;10.0842;10.0842;08-Aug-2017</t>
  </si>
  <si>
    <t>105230;INF204K01CW8;INF204K01CX6;Reliance Interval Fund-Monthly Interval Fund-Series-I -Dividend Option;10.0403;10.0403;10.0403;08-Aug-2017</t>
  </si>
  <si>
    <t>105229;INF204K01CV0;-;Reliance Interval Fund-Monthly Interval Fund-Series-I- Growth Option;22.0568;22.0568;22.0568;08-Aug-2017</t>
  </si>
  <si>
    <t>105232;INF204K01CZ1;INF204K01DA2;Reliance Interval Fund-Monthly Interval Fund-Series-I-Institutional Plan-Dividend Option;10.0403;10.0403;10.0403;08-Aug-2017</t>
  </si>
  <si>
    <t>118596;INF204K01ZB3;INF204K01ZC1;Reliance Monthly Interval Fund - Series I - Direct Plan Dividend Plan - Dividend Payout Option;10.0409;10.0409;10.0409;08-Aug-2017</t>
  </si>
  <si>
    <t>118598;INF204K01ZA5;-;Reliance Monthly Interval Fund - Series I - Direct Plan Growth Plan - Growth;22.1282;22.1282;22.1282;08-Aug-2017</t>
  </si>
  <si>
    <t>105401;INF204K01DC8;INF204K01DD6;Reliance Interval Fund-Monthly Interval Fund-Series-II -Dividend Option;10.0134;10.0134;10.0134;08-Aug-2017</t>
  </si>
  <si>
    <t>105400;INF204K01DB0;-;Reliance Interval Fund-Monthly Interval Fund-Series-II -Growth Option;22.0077;22.0077;22.0077;08-Aug-2017</t>
  </si>
  <si>
    <t>105402;INF204K01DF1;INF204K01DG9;Reliance Interval Fund-Monthly Interval Fund-Series-II-Institutional Plan-Dividend Option;10.0134;10.0134;10.0134;08-Aug-2017</t>
  </si>
  <si>
    <t>118594;INF204K01ZE7;INF204K01ZF4;Reliance Monthly Interval Fund - Series II - Direct Plan Dividend Plan - Dividend Payout Option;10.0141;10.0141;10.0141;08-Aug-2017</t>
  </si>
  <si>
    <t>118595;INF204K01ZD9;-;Reliance Monthly Interval Fund - Series II - Direct Plan Growth Plan - Growth;22.1606;22.1606;22.1606;08-Aug-2017</t>
  </si>
  <si>
    <t>105692;INF204K01DO3;INF204K01DP0;Reliance Interval Fund-Quarterly Interval Fund Series-II-Dividend Option;10.1883;10.1883;10.1883;08-Aug-2017</t>
  </si>
  <si>
    <t>105689;INF204K01DN5;-;Reliance Interval Fund-Quarterly Interval Fund Series-II-Growth Option;22.6500;22.6500;22.6500;08-Aug-2017</t>
  </si>
  <si>
    <t>118689;INF204K01F46;INF204K01F53;Reliance Quarterly Interval Fund - Series II - Direct Plan Dividend Plan - Dividend Payout Option;10.1735;10.1735;10.1735;08-Aug-2017</t>
  </si>
  <si>
    <t>118691;INF204K01F61;-;Reliance Quarterly Interval Fund - Series II - Direct Plan Growth Plan - Growth;22.7598;22.7598;22.7598;08-Aug-2017</t>
  </si>
  <si>
    <t>118621;INF204K01XU8;INF204K01XV6;Reliance Interval Fund - Quarterly Plan - Series I - Direct Plan Dividend Plan - Dividend Payout Option;10.0829;10.0829;10.0829;08-Aug-2017</t>
  </si>
  <si>
    <t>118623;INF204K01XT0;-;Reliance Interval Fund - Quarterly Plan - Series I - Direct Plan Growth Plan - Growth;22.5863;22.5863;22.5863;08-Aug-2017</t>
  </si>
  <si>
    <t>105433;INF204K01DH7;-;Reliance Interval Fund-Quarterly Interval Fund-Series-I - Growth Option;22.4979;22.4979;22.4979;08-Aug-2017</t>
  </si>
  <si>
    <t>105434;INF204K01DI5;INF204K01DJ3;Reliance Interval Fund-Quarterly Interval Fund-Series-I -Dividend Option;10.0820;10.0820;10.0820;08-Aug-2017</t>
  </si>
  <si>
    <t>105436;INF204K01DL9;INF204K01DM7;Reliance Interval Fund-Quarterly Interval Fund-Series-I-Institutional Plan-Dividend Option;10.0822;10.0822;10.0822;08-Aug-2017</t>
  </si>
  <si>
    <t>105885;INF204K01DU0;INF204K01DV8;Reliance Interval Fund-Quarterly Interval Fund-Series-III- Dividend Option;10.1147;10.1147;10.1147;08-Aug-2017</t>
  </si>
  <si>
    <t>105884;INF204K01DT2;-;Reliance Interval Fund-Quarterly Interval Fund-Series-III- Growth Option;22.4645;22.4645;22.4645;08-Aug-2017</t>
  </si>
  <si>
    <t>105883;INF204K01DX4;INF204K01DY2;Reliance Interval Fund-Quarterly Interval Fund-Series-III-Institutional Plan-Dividend Option;10.1147;10.1147;10.1147;08-Aug-2017</t>
  </si>
  <si>
    <t>105882;INF204K01DW6;-;Reliance Interval Fund-Quarterly Interval Fund-Series-III-Institutional Plan-Growth Option;17.9330;17.9330;17.9330;08-Aug-2017</t>
  </si>
  <si>
    <t>118584;INF204K01XX2;INF204K01XY0;Reliance Quarterly Interval Fund - Series III - Direct Plan Dividend Plan - Dividend Payout Option;10.1111;10.1111;10.1111;08-Aug-2017</t>
  </si>
  <si>
    <t>118583;INF204K01XW4;-;Reliance Quarterly Interval Fund - Series III - Direct Plan Growth Plan - Growth;13.6880;13.6880;13.6880;08-Aug-2017</t>
  </si>
  <si>
    <t>125266;INF204KA1EO9;INF204KA1EP6;Reliance Medium Term Fund - Direct Plan - Dividend Plan;11.3258;11.3258;11.3258;08-Aug-2017</t>
  </si>
  <si>
    <t>118808;-;INF204K01C23;Reliance Medium Term Fund - Direct Plan Daily Dividend Reinvestment Option;17.0959;17.0959;17.0959;08-Aug-2017</t>
  </si>
  <si>
    <t>118807;INF204K01D63;-;Reliance Medium Term Fund - Direct Plan Growth Plan - Bonus;25.5182;25.5182;25.5182;08-Aug-2017</t>
  </si>
  <si>
    <t>118814;INF204K01C15;-;Reliance Medium Term Fund - Direct Plan Growth Plan - Growth Option;35.7424;35.7424;35.7424;08-Aug-2017</t>
  </si>
  <si>
    <t>118809;INF204K01C56;INF204K01C64;Reliance Medium Term Fund - Direct Plan Monthly Dividend Plan;11.2518;11.2518;11.2518;08-Aug-2017</t>
  </si>
  <si>
    <t>118811;INF204K01C72;INF204K01C80;Reliance Medium Term Fund - Direct Plan Quarterly Dividend Plan;11.6447;11.6447;11.6447;08-Aug-2017</t>
  </si>
  <si>
    <t>118812;INF204K01C31;INF204K01C49;Reliance Medium Term Fund - Direct Plan Weekly Dividend Plan;17.0959;17.0959;17.0959;08-Aug-2017</t>
  </si>
  <si>
    <t>125267;INF204KA1EM3;INF204KA1EN1;Reliance Medium Term Fund - Dividend Plan;11.2382;11.2382;11.2382;08-Aug-2017</t>
  </si>
  <si>
    <t>100859;INF204KA12N8;-;Reliance Medium Term Fund - Growth Plan - Bonus Option;25.0529;25.0529;25.0529;08-Aug-2017</t>
  </si>
  <si>
    <t>100856;INF204K01EF9;-;Reliance Medium Term Fund - Growth Plan - Growth Option;35.0786;35.0786;35.0786;08-Aug-2017</t>
  </si>
  <si>
    <t>100857;INF204K01EJ1;INF204K01EK9;Reliance Medium Term Fund - Monthly Dividend Plan;11.1715;11.1715;11.1715;08-Aug-2017</t>
  </si>
  <si>
    <t>100858;INF204K01EL7;INF204K01EM5;Reliance Medium Term Fund - Quarterly Dividend Plan;11.5477;11.5477;11.5477;08-Aug-2017</t>
  </si>
  <si>
    <t>109472;-;INF204K01EG7;Reliance Medium Term Fund- Daily Dividend Reinvestment Plan;17.0959;17.0959;17.0959;08-Aug-2017</t>
  </si>
  <si>
    <t>109473;INF204K01EH5;INF204K01EI3;Reliance Medium Term Fund- Weekly Dividend Plan;17.0959;17.0959;17.0959;08-Aug-2017</t>
  </si>
  <si>
    <t>125264;INF204KA1EK7;INF204KA1EL5;Reliance Money Manager Fund - Direct Plan - Dividend Plan;1275.3950;1275.3950;1275.3950;08-Aug-2017</t>
  </si>
  <si>
    <t>118703;-;INF204K01ZV1;Reliance Money Manager Fund - Direct Plan Daily Dividend Reinvestment Option;1007.5000;1007.5000;1007.5000;08-Aug-2017</t>
  </si>
  <si>
    <t>118702;INF204K01G03;-;Reliance Money Manager Fund - Direct Plan Growth Plan - Bonus Option;1359.1481;1359.1481;1359.1481;08-Aug-2017</t>
  </si>
  <si>
    <t>118709;INF204K01ZU3;-;Reliance Money Manager Fund - Direct Plan Growth Plan - Growth Option;2339.7355;2339.7355;2339.7355;08-Aug-2017</t>
  </si>
  <si>
    <t>118704;INF204K01ZX7;INF204K01ZY5;Reliance Money Manager Fund - Direct Plan Monthly Dividend Plan;1015.8740;1015.8740;1015.8740;08-Aug-2017</t>
  </si>
  <si>
    <t>118705;INF204K01ZZ2;INF204K01A09;Reliance Money Manager Fund - Direct Plan Quarterly Dividend Plan;1019.0371;1019.0371;1019.0371;08-Aug-2017</t>
  </si>
  <si>
    <t>118706;INF204K01A17;-;Reliance Money Manager Fund - Direct Plan Weekly Dividend Plan;1007.5000;1007.5000;1007.5000;08-Aug-2017</t>
  </si>
  <si>
    <t>125265;INF204KA1EI1;INF204KA1EJ9;Reliance Money Manager Fund - Dividend Plan;1262.7108;1262.7108;1262.7108;08-Aug-2017</t>
  </si>
  <si>
    <t>111744;-;INF204K01EP8;Reliance Money Manager Fund - Retail Plan - Daily Dividend Reinvestment Option;1007.5000;1007.5000;1007.5000;08-Aug-2017</t>
  </si>
  <si>
    <t>111748;INF204K01EN3;-;Reliance Money Manager Fund - Retail Plan - Growth Plan - Growth Option;2224.5174;2224.5174;2224.5174;08-Aug-2017</t>
  </si>
  <si>
    <t>111743;INF204K01EO1;-;Reliance Money Manager Fund - Retail Plan - Growth Plan -Bonus Option;1657.6156;1657.6156;1657.6156;08-Aug-2017</t>
  </si>
  <si>
    <t>111751;INF204K01ER4;INF204K01ES2;Reliance Money Manager Fund - Retail Plan - Monthly Dividend Plan;1014.2939;1014.2939;1014.2939;08-Aug-2017</t>
  </si>
  <si>
    <t>111752;INF204K01ET0;INF204K01EU8;Reliance Money Manager Fund - Retail Plan - Quarterly Dividend Plan;1034.7031;1034.7031;1034.7031;08-Aug-2017</t>
  </si>
  <si>
    <t>111745;INF204K01OP7;INF204K01EQ6;Reliance Money Manager Fund - Retail Plan - Weekly Dividend Plan;1007.5000;1007.5000;1007.5000;08-Aug-2017</t>
  </si>
  <si>
    <t>111747;-;INF204K01EX2;Reliance Money Manager Fund -Daily Dividend Reinvestment Option;1007.5000;1007.5000;1007.5000;08-Aug-2017</t>
  </si>
  <si>
    <t>111746;INF204K01EW4;-;Reliance Money Manager Fund -Growth Plan -Bonus Option;1336.6661;1336.6661;1336.6661;08-Aug-2017</t>
  </si>
  <si>
    <t>111749;INF204K01EZ7;INF204K01FA7;Reliance Money Manager Fund -Monthly Dividend Plan;1012.5284;1012.5284;1012.5284;08-Aug-2017</t>
  </si>
  <si>
    <t>111750;INF204K01FB5;INF204K01FC3;Reliance Money Manager Fund -Quarterly Dividend Plan;1018.5224;1018.5224;1018.5224;08-Aug-2017</t>
  </si>
  <si>
    <t>111754;INF204K01OO0;INF204K01EY0;Reliance Money Manager Fund -Weekly Dividend Plan;1007.5000;1007.5000;1007.5000;08-Aug-2017</t>
  </si>
  <si>
    <t>111753;INF204K01EV6;-;Reliance Money Manager Fund- Growth Plan - Growth Option;2302.1935;2302.1935;2302.1935;08-Aug-2017</t>
  </si>
  <si>
    <t>118726;INF204K01YV4;-;Reliance Monthly Income Plan - Direct Plan Growth Plan - Growth Option;42.2918;41.6574;42.2918;08-Aug-2017</t>
  </si>
  <si>
    <t>118727;INF204K01YW2;INF204K01YX0;Reliance Monthly Income Plan - Direct Plan Monthly Dividend Plan;13.5435;13.3403;13.5435;08-Aug-2017</t>
  </si>
  <si>
    <t>118729;INF204K01YY8;INF204K01YZ5;Reliance Monthly Income Plan - Direct Plan Quarterly Dividend Plan;13.6806;13.4754;13.6806;08-Aug-2017</t>
  </si>
  <si>
    <t>102172;INF204K01FD1;-;Reliance Monthly Income Plan-Growth Plan;40.6597;40.0498;40.6597;08-Aug-2017</t>
  </si>
  <si>
    <t>102173;INF204K01FE9;INF204K01FF6;Reliance Monthly Income Plan-Monthly Dividend Plan;12.7380;12.5469;12.7380;08-Aug-2017</t>
  </si>
  <si>
    <t>102174;INF204K01FG4;INF204K01FH2;Reliance Monthly Income Plan-Quarterly Diviend Plan;13.3897;13.1889;13.3897;08-Aug-2017</t>
  </si>
  <si>
    <t>118780;INF204K01A74;-;Reliance Regular Savings Fund - Debt Option - Direct Plan - Growth Plan;24.3180;24.0748;24.3180;08-Aug-2017</t>
  </si>
  <si>
    <t>118781;INF204K01A82;INF204K01A90;Reliance Regular Savings Fund - Debt Option - Direct Plan Quarterly Dividend Plan;13.5615;13.4259;13.5615;08-Aug-2017</t>
  </si>
  <si>
    <t>112938;INF204K01FQ3;-;Reliance Regular Savings Fund - Debt Option - Growth Plan;23.3785;23.1447;23.3785;08-Aug-2017</t>
  </si>
  <si>
    <t>112939;INF204K01FT7;-;Reliance Regular Savings Fund - Debt Option - Institutional Growth Plan;24.0868;23.8459;24.0868;08-Aug-2017</t>
  </si>
  <si>
    <t>112941;INF204K01FR1;INF204K01FS9;Reliance Regular Savings Fund - Debt Option - Quarterly Dividend Plan;13.2996;13.1666;13.2996;08-Aug-2017</t>
  </si>
  <si>
    <t>132873;INF204KA1WV6;-;Reliance Regular Savings Fund- Debt Option- Direct Plan- Dividend Plan;13.1657;13.0340;13.1657;08-Aug-2017</t>
  </si>
  <si>
    <t>132871;INF204KA1WT0;INF204KA1WS2;Reliance Regular Savings Fund- Debt Option- Dividend Plan;12.8249;12.6967;12.8249;08-Aug-2017</t>
  </si>
  <si>
    <t>133569;INF204KA1C30;-;Reliance Retirement Fund- Income Generation Scheme- Direct Plan- Growth Plan - Growth Option;12.7297;12.6024;12.7297;08-Aug-2017</t>
  </si>
  <si>
    <t>133570;INF204KA1C71;-;Reliance Retirement Fund- Income Generation Scheme- Direct Plan-Dividend Payout Option;12.7297;12.6024;12.7297;08-Aug-2017</t>
  </si>
  <si>
    <t>133629;INF204KA1C55;-;Reliance Retirement Fund- Income Generation Scheme- Direct Plan-Growth Plan- Bonus Option;12.7297;12.6024;12.7297;08-Aug-2017</t>
  </si>
  <si>
    <t>133571;INF204KA1C63;-;Reliance Retirement Fund- Income Generation Scheme- Dividend Payout Option;12.2623;12.1397;12.2623;08-Aug-2017</t>
  </si>
  <si>
    <t>133628;INF204KA1C48;-;Reliance Retirement Fund- Income Generation Scheme- Growth Plan- Bonus Option;12.2623;12.1397;12.2623;08-Aug-2017</t>
  </si>
  <si>
    <t>133572;INF204KA1C22;-;Reliance Retirement Fund- Income Generation Scheme-Growth Plan - Growth Option;12.2623;12.1397;12.2623;08-Aug-2017</t>
  </si>
  <si>
    <t>125269;INF204KA1ES0;INF204KA1ET8;Reliance Short Term Fund - Direct Plan - Dividend Plan;13.2925;13.2925;13.2925;08-Aug-2017</t>
  </si>
  <si>
    <t>118797;INF204K01B40;-;Reliance Short Term Fund - Direct Plan - Monthly Dividend Plan;11.2917;11.2917;11.2917;08-Aug-2017</t>
  </si>
  <si>
    <t>118796;INF204K01B32;-;Reliance Short Term Fund - Direct Plan Growth Plan - Growth Option;32.7078;32.7078;32.7078;08-Aug-2017</t>
  </si>
  <si>
    <t>118800;INF204K01B65;INF204K01B73;Reliance Short Term Fund - Direct Plan Quarterly Dividend Plan;14.6399;14.6399;14.6399;08-Aug-2017</t>
  </si>
  <si>
    <t>125268;INF204KA1EQ4;INF204KA1ER2;Reliance Short Term Fund - Dividend Plan;12.9452;12.9452;12.9452;08-Aug-2017</t>
  </si>
  <si>
    <t>101667;INF204K01FM2;INF204K01FN0;Reliance Short Term Fund- Monthly Dividend Plan;11.1611;11.1611;11.1611;08-Aug-2017</t>
  </si>
  <si>
    <t>101665;INF204K01FL4;-;Reliance Short Term Fund-Growth Plan;31.8282;31.8282;31.8282;08-Aug-2017</t>
  </si>
  <si>
    <t>101669;INF204K01FO8;INF204K01FP5;Reliance Short Term Fund-Quarterly Dividend Plan;14.4492;14.4492;14.4492;08-Aug-2017</t>
  </si>
  <si>
    <t>120800;INF204K01M47;INF204K01M54;Reliance Yearly Interval Fund - Series 1 - Direct Plan - Dividend Plan - Dividend Option;10.3421;10.3421;10.3421;08-Aug-2017</t>
  </si>
  <si>
    <t>120799;INF204K01M39;-;Reliance Yearly Interval Fund - Series 1 - Direct Plan - Growth Plan - Growth Option;14.5133;14.5133;14.5133;08-Aug-2017</t>
  </si>
  <si>
    <t>120802;INF204K01M13;INF204K01M21;Reliance Yearly Interval Fund - Series 1 - Dividend Plan - Dividend Option;10.3369;10.3369;10.3369;08-Aug-2017</t>
  </si>
  <si>
    <t>120798;INF204K01M05;-;Reliance Yearly Interval Fund - Series 1 - Growth Plan - Growth Option;14.4622;14.4622;14.4622;08-Aug-2017</t>
  </si>
  <si>
    <t>120954;INF204K01R83;INF204K01R91;Reliance Yearly Interval Fund - Series 2 - Direct Plan - Dividend Plan - Dividend Option;10.3145;10.3145;10.3145;08-Aug-2017</t>
  </si>
  <si>
    <t>120955;INF204K01R75;-;Reliance Yearly Interval Fund - Series 2 - Direct Plan - Growth Plan - Growth Option;14.5736;14.5736;14.5736;08-Aug-2017</t>
  </si>
  <si>
    <t>120957;INF204K01R59;INF204K01R67;Reliance Yearly Interval Fund - Series 2 - Dividend Plan - Dividend Option;10.3101;10.3101;10.3101;08-Aug-2017</t>
  </si>
  <si>
    <t>120956;INF204K01R42;-;Reliance Yearly Interval Fund - Series 2 - Growth Plan - Growth Option;14.5201;14.5201;14.5201;08-Aug-2017</t>
  </si>
  <si>
    <t>119792;-;INF200K01SS0;SBI CORPORATE BOND FUND - DIRECT  PLAN - DAILY DIVIDEND;10.5071;10.1919;10.5071;08-Aug-2017</t>
  </si>
  <si>
    <t>119793;INF200K01ST8;INF200K01SU6;SBI CORPORATE BOND FUND - DIRECT PLAN - DIVIDEND;14.7274;14.2856;14.7274;08-Aug-2017</t>
  </si>
  <si>
    <t>118211;-;INF200K01QK1;SBI CORPORATE BOND FUND - REGULAR PLAN - DAILY DIVIDEND;10.5054;10.1902;10.5054;08-Aug-2017</t>
  </si>
  <si>
    <t>102506;INF200K01693;INF200K01701;SBI CORPORATE BOND FUND - REGULAR PLAN - DIVIDEND;14.0363;13.6152;14.0363;08-Aug-2017</t>
  </si>
  <si>
    <t>119798;INF200K01SV4;-;SBI CORPORATE BOND FUND - DIRECT PLAN -GROWTH;27.7422;26.9099;27.7422;08-Aug-2017</t>
  </si>
  <si>
    <t>102505;INF200K01685;-;SBI CORPORATE BOND FUND - REGULAR PLAN - GROWTH;27.0805;26.2681;27.0805;08-Aug-2017</t>
  </si>
  <si>
    <t>119670;INF200K01RB8;INF200K01RC6;SBI Dynamic Bond Fund - DIRECT PLAN - Dividend;14.0867;14.0515;14.0867;08-Aug-2017</t>
  </si>
  <si>
    <t>102206;INF200K01966;INF200K01974;SBI Dynamic Bond Fund - REGULAR PLAN - Dividend  (Previously Magnum NRI - LTP Upto 22/11/09);12.9685;12.9361;12.9685;08-Aug-2017</t>
  </si>
  <si>
    <t>119671;INF200K01RD4;-;SBI Dynamic Bond Fund - DIRECT PLAN - Growth;22.1158;22.0605;22.1158;08-Aug-2017</t>
  </si>
  <si>
    <t>102205;INF200K01958;-;SBI Dynamic Bond Fund - REGULAR PLAN - Growth (Previously Magnum NRI - LTP Upto 22/11/09);21.4776;21.4239;21.4776;08-Aug-2017</t>
  </si>
  <si>
    <t>119719;INF200K01QR6;-;SBI Magnum Children Benefit Plan - DIRECT PLAN - GROWTH;52.0444;50.4831;52.0444;08-Aug-2017</t>
  </si>
  <si>
    <t>101169;INF200K01776;-;SBI Magnum Children Benefit Plan- REGULAR PLAN -Holding Held for &lt;= 1 Year;50.1339;48.6299;50.1339;08-Aug-2017</t>
  </si>
  <si>
    <t>119712;INF200K01SO9;-;SBI Magnum Income Fund-DIRECT PLAN - Bonus;25.9833;25.7235;25.9833;08-Aug-2017</t>
  </si>
  <si>
    <t>119713;INF200K01SP6;INF200K01SQ4;SBI Magnum Income Fund-DIRECT PLAN - Half Yearly - Dividend;14.2329;14.0906;14.2329;08-Aug-2017</t>
  </si>
  <si>
    <t>121940;INF200K01YS8;INF200K01YT6;SBI Magnum Income Fund-DIRECT PLAN - Quarterly - Dividend;14.2435;14.1011;14.2435;08-Aug-2017</t>
  </si>
  <si>
    <t>119714;INF200K01SR2;-;SBI Magnum Income Fund-DIRECT PLAN -Growth;42.7939;42.3660;42.7939;08-Aug-2017</t>
  </si>
  <si>
    <t>121944;INF200K01YQ2;INF200K01YR0;SBI Magnum Income Fund-REGUALR PLAN - Quarterly - Dividend;13.6120;13.4759;13.6120;08-Aug-2017</t>
  </si>
  <si>
    <t>100638;INF200K01610;INF200K01628;SBI Magnum Income Fund-REGULAR PLAN - Half Yearly- Dividend;12.9755;12.8457;12.9755;08-Aug-2017</t>
  </si>
  <si>
    <t>100640;INF200K01602;-;SBI Magnum Income Fund-REGULAR PLAN-Bonus;25.3889;25.1350;25.3889;08-Aug-2017</t>
  </si>
  <si>
    <t>100639;INF200K01594;-;SBI Magnum Income Fund-REGULAR PLAN-Growth;41.9016;41.4826;41.9016;08-Aug-2017</t>
  </si>
  <si>
    <t>119837;INF200K01TQ2;INF200K01TR0;SBI MAGNUM MONTHLY INCOME PLAN - DIRECT PLAN - ANNUAL DIVIDEND;17.3294;17.1561;17.3294;08-Aug-2017</t>
  </si>
  <si>
    <t>119838;INF200K01TT6;INF200K01TU4;SBI MAGNUM MONTHLY INCOME PLAN - DIRECT PLAN - MONTHLY  DIVIDEND;15.9273;15.7680;15.9273;08-Aug-2017</t>
  </si>
  <si>
    <t>119836;INF200K01TV2;INF200K01TW0;SBI MAGNUM MONTHLY INCOME PLAN - DIRECT PLAN - QUARTERLY DIVIDEND;13.9842;13.8444;13.9842;08-Aug-2017</t>
  </si>
  <si>
    <t>100929;INF200K01909;INF200K01917;SBI Magnum Monthly Income Plan-Dividend-REGULAR PLAN - Annual;14.9975;14.8475;14.9975;08-Aug-2017</t>
  </si>
  <si>
    <t>100927;INF200K01867;INF200K01875;SBI Magnum Monthly Income Plan-Dividend-REGULAR PLAN -Monthly;13.1451;13.0136;13.1451;08-Aug-2017</t>
  </si>
  <si>
    <t>100928;INF200K01883;INF200K01891;SBI Magnum Monthly Income Plan-REGULAR PLAN - Dividend-Quaterly;12.8071;12.6790;12.8071;08-Aug-2017</t>
  </si>
  <si>
    <t>119841;INF200K01UA4;INF200K01UB2;SBI MAGNUM MONTHLY INCOME PLAN - FLOATER -  DIRECT PLAN - MONTHLY DIVIDEND;12.8600;12.7314;12.8600;08-Aug-2017</t>
  </si>
  <si>
    <t>103400;INF200K01818;INF200K01826;SBI MAGNUM MONTHLY INCOME PLAN - FLOATER -  REGULAR PLAN - MONTHLY DIVIDEND;12.4532;12.3287;12.4532;08-Aug-2017</t>
  </si>
  <si>
    <t>119840;INF200K01TX8;INF200K01TY6;SBI MAGNUM MONTHLY INCOME PLAN - FLOATER - DIRECT PLAN - ANNUAL DIVIDEND;16.1203;15.9591;16.1203;08-Aug-2017</t>
  </si>
  <si>
    <t>103409;INF200K01784;INF200K01792;SBI MAGNUM MONTHLY INCOME PLAN - FLOATER - REGULAR PLAN - ANNUAL DIVIDEND;15.5417;15.3863;15.5417;08-Aug-2017</t>
  </si>
  <si>
    <t>119843;INF200K01TZ3;-;SBI MAGNUM MONTHLY INCOME PLAN - FLOATER - DIRECT PLAN - GROWTH;25.6616;25.4050;25.6616;08-Aug-2017</t>
  </si>
  <si>
    <t>103408;INF200K01800;-;SBI MAGNUM MONTHLY INCOME PLAN - FLOATER - REGULAR PLAN - GROWTH;24.8185;24.5703;24.8185;08-Aug-2017</t>
  </si>
  <si>
    <t>119842;INF200K01UC0;INF200K01UD8;SBI MAGNUM MONTHLY INCOME PLAN - FLOATER - DIRECT PLAN - QUARTERLY DIVIDEND;13.7658;13.6281;13.7658;08-Aug-2017</t>
  </si>
  <si>
    <t>103401;INF200K01834;INF200K01842;SBI MAGNUM MONTHLY INCOME PLAN - FLOATER - REGULAR PLAN - QUARTERLY DIVIDEND;12.6656;12.5389;12.6656;08-Aug-2017</t>
  </si>
  <si>
    <t>119839;INF200K01TS8;-;SBI MAGNUM MONTHLY INCOME PLAN - DIRECT PLAN - GROWTH;39.5622;39.1666;39.5622;08-Aug-2017</t>
  </si>
  <si>
    <t>100968;INF200K01859;-;SBI MAGNUM MONTHLY INCOME PLAN - REGULAR PLAN - GROWTH;38.0388;37.6584;38.0388;08-Aug-2017</t>
  </si>
  <si>
    <t>119825;INF200K01UZ1;INF200K01VA2;SBI REGULAR SAVINGS FUNDS - DIRECT PLAN - DIVIDEND;13.5712;13.3676;13.5712;08-Aug-2017</t>
  </si>
  <si>
    <t>102054;INF200K01727;INF200K01735;SBI REGULAR SAVINGS FUNDS - REGULAR PLAN - DIVIDEND;13.1645;12.9670;13.1645;08-Aug-2017</t>
  </si>
  <si>
    <t>119824;INF200K01VB0;-;SBI REGULAR SAVINGS FUNDS - DIRECT PLAN - GROWTH;30.3745;29.9189;30.3745;08-Aug-2017</t>
  </si>
  <si>
    <t>102053;INF200K01719;-;SBI REGULAR SAVINGS FUNDS - REGULAR PLAN - GROWTH;29.3877;28.9469;29.3877;08-Aug-2017</t>
  </si>
  <si>
    <t>106221;-;INF200K01MD5;SBI Short Horizon Debt Fund - Ultra Short Term Fund - Institutional Plan - Daily Dividend;1007.0310;1007.0310;1007.0310;08-Aug-2017</t>
  </si>
  <si>
    <t>106223;INF200K01ME3;INF200K01MF0;SBI Short Horizon Debt Fund -Ultra Short Term Fund - Institutional Plan - Fortnightly Dividend;N.A.;N.A.;N.A.;08-Aug-2017</t>
  </si>
  <si>
    <t>106217;INF200K01MG8;-;SBI Short Horizon Debt Fund - Ultra Short Term Fund - Institutional Plan - Growth;2191.8868;2191.8868;2191.8868;08-Aug-2017</t>
  </si>
  <si>
    <t>106224;INF200K01MH6;INF200K01MI4;SBI Short Horizon Debt Fund - Ultra Short Term Fund - Institutional Plan - Monthly Dividend;N.A.;N.A.;N.A.;08-Aug-2017</t>
  </si>
  <si>
    <t>106222;INF200K01MJ2;INF200K01MK0;SBI Short Horizon Debt Fund - Ultra Short Term Fund- Institutional Plan - Weekly Dividend;1005.4418;1005.4418;1005.4418;08-Aug-2017</t>
  </si>
  <si>
    <t>106227;INF200K01IG6;-;SBI SHORT HORIZON DEBT FUND-SHORT TERM FUND - RETAIL - GROWTH;22.0353;22.0353;22.0353;08-Aug-2017</t>
  </si>
  <si>
    <t>106230;INF200K01IA9;INF200K01IB7;SBI SHORT HORIZON DEBT FUND-SHORT TERM FUND - RETAIL DIVIDEND - FORTNIGHTLY;11.0045;11.0045;11.0045;08-Aug-2017</t>
  </si>
  <si>
    <t>106229;INF200K01IC5;INF200K01ID3;SBI SHORT HORIZON DEBT FUND-SHORT TERM FUND - RETAIL DIVIDEND - MONTHLY;11.4783;11.4783;11.4783;08-Aug-2017</t>
  </si>
  <si>
    <t>106228;INF200K01IE1;INF200K01IF8;SBI SHORT HORIZON DEBT FUND-SHORT TERM FUND - RETAIL DIVIDEND - WEEKLY;10.9574;10.9574;10.9574;08-Aug-2017</t>
  </si>
  <si>
    <t>119815;INF200K01VC8;INF200K01VD6;SBI SHORT TERM DEBT FUND - DIRECT PLAN -FORTNIGHTLY DIVIDEND;13.3766;13.3766;13.3766;08-Aug-2017</t>
  </si>
  <si>
    <t>106234;INF200K01HT1;INF200K01HU9;SBI SHORT TERM DEBT FUND - REGULAR PLAN -FORTNIGHTLY DIVIDEND;10.3995;10.3995;10.3995;08-Aug-2017</t>
  </si>
  <si>
    <t>119816;INF200K01VE4;-;SBI SHORT TERM DEBT FUND - DIRECT PLAN -GROWTH;19.8603;19.8603;19.8603;08-Aug-2017</t>
  </si>
  <si>
    <t>106231;INF200K01HZ8;-;SBI SHORT TERM DEBT FUND - REGULAR PLAN -GROWTH;19.4771;19.4771;19.4771;08-Aug-2017</t>
  </si>
  <si>
    <t>119813;INF200K01VF1;INF200K01VG9;SBI SHORT TERM DEBT FUND - DIRECT PLAN - MONTHLY DIVIDEND;12.4849;12.4849;12.4849;08-Aug-2017</t>
  </si>
  <si>
    <t>106233;INF200K01HV7;INF200K01HW5;SBI SHORT TERM DEBT FUND - REGULAR PLAN -MONTHLY DIVIDEND;12.1534;12.1534;12.1534;08-Aug-2017</t>
  </si>
  <si>
    <t>119817;INF200K01VH7;INF200K01VI5;SBI SHORT TERM DEBT FUND - DIRECT PLAN - WEEKLY DIVIDEND;10.5526;10.5526;10.5526;08-Aug-2017</t>
  </si>
  <si>
    <t>106232;INF200K01HX3;INF200K01HY1;SBI SHORT TERM DEBT FUND - REGULAR PLAN -WEEKLY DIVIDEND;10.5500;10.5500;10.5500;08-Aug-2017</t>
  </si>
  <si>
    <t>125504;INF200K01V32;INF200K01V24;SBI Treasury Advantage Fund - Direct Plan  - Weekly Dividend;1011.2573;1011.2573;1011.2573;08-Aug-2017</t>
  </si>
  <si>
    <t>125502;-;INF200K01V16;SBI Treasury Advantage Fund - Direct Plan - Daily Dividend;1012.9917;1012.9917;1012.9917;08-Aug-2017</t>
  </si>
  <si>
    <t>125503;INF200K01V08;-;SBI Treasury Advantage Fund - Direct Plan - Growth;1898.3251;1898.3251;1898.3251;08-Aug-2017</t>
  </si>
  <si>
    <t>125505;INF200K01V40;INF200K01V57;SBI Treasury Advantage Fund - Direct Plan - Monthly Dividend;1049.4463;1049.4463;1049.4463;08-Aug-2017</t>
  </si>
  <si>
    <t>125498;INF200K01U41;-;SBI Treasury Advantage Fund - Regular Paln - Growth;1854.3080;1854.3080;1854.3080;08-Aug-2017</t>
  </si>
  <si>
    <t>125499;-;INF200K01U58;SBI Treasury Advantage Fund - Regular Plan - Daily Dividend;1011.5220;1011.5220;1011.5220;08-Aug-2017</t>
  </si>
  <si>
    <t>125500;INF200K01U74;INF200K01U66;SBI Treasury Advantage Fund - Regular Plan - Weekly Dividend;1010.4379;1010.4379;1010.4379;08-Aug-2017</t>
  </si>
  <si>
    <t>125501;INF200K01U82;INF200K01U90;SBI Treasury Advantage Fund -Regular Plan - Monthly Dividend;1034.6367;1034.6367;1034.6367;08-Aug-2017</t>
  </si>
  <si>
    <t>119810;-;INF200K01VJ3;SBI ULTRA SHORT TERM DEBT FUND - DIRECT PLAN - DAILY DIVIDEND;1007.4648;1007.4648;1007.4648;08-Aug-2017</t>
  </si>
  <si>
    <t>106213;-;INF200K01ML8;SBI ULTRA SHORT TERM DEBT FUND - REGULAR PLAN -DAILY DIVIDEND;1007.3897;1007.3897;1007.3897;08-Aug-2017</t>
  </si>
  <si>
    <t>119811;INF200K01VK1;INF200K01VL9;SBI ULTRA SHORT TERM DEBT FUND - DIRECT PLAN - FORTNIGHTLY DIVIDEND;1030.0600;1030.0600;1030.0600;08-Aug-2017</t>
  </si>
  <si>
    <t>106215;INF200K01MM6;INF200K01MN4;SBI ULTRA SHORT TERM DEBT FUND - REGULAR PLAN - FORTNIGHTLY DIVIDEND;1030.0380;1030.0380;1030.0380;08-Aug-2017</t>
  </si>
  <si>
    <t>119812;INF200K01VM7;-;SBI ULTRA SHORT TERM DEBT FUND - DIRECT PLAN - GROWTH;2162.4375;2162.4375;2162.4375;08-Aug-2017</t>
  </si>
  <si>
    <t>106212;INF200K01MO2;-;SBI ULTRA SHORT TERM DEBT FUND - REGULAR PLAN - GROWTH;2154.0716;2154.0716;2154.0716;08-Aug-2017</t>
  </si>
  <si>
    <t>119818;INF200K01VN5;INF200K01VO3;SBI ULTRA SHORT TERM DEBT FUND - DIRECT PLAN - MONTHLY DIVIDEND;1085.2618;1085.2618;1085.2618;08-Aug-2017</t>
  </si>
  <si>
    <t>106216;INF200K01MP9;INF200K01MQ7;SBI ULTRA SHORT TERM DEBT FUND - REGULAR PLAN - MONTHLY DIVIDEND;1081.1847;1081.1847;1081.1847;08-Aug-2017</t>
  </si>
  <si>
    <t>119819;INF200K01VP0;INF200K01VQ8;SBI ULTRA SHORT TERM DEBT FUND - DIRECT PLAN - WEEKLY DIVIDEND;1010.9693;1010.9693;1010.9693;08-Aug-2017</t>
  </si>
  <si>
    <t>106214;INF200K01MR5;INF200K01MS3;SBI ULTRA SHORT TERM DEBT FUND - REGULAR PLAN - WEEKLY DIVIDEND;1010.9669;1010.9669;1010.9669;08-Aug-2017</t>
  </si>
  <si>
    <t>119633;INF903J01OC4;INF903J01OD2;Sundaram Income Plus - Direct Plan - Dividend Option;11.9150;11.9150;11.9150;08-Aug-2017</t>
  </si>
  <si>
    <t>119632;INF903J01OE0;-;Sundaram Income Plus - Direct Plan - Growth Option;25.0614;25.0614;25.0614;08-Aug-2017</t>
  </si>
  <si>
    <t>134964;INF903J012Q9;INF903J017Q8;Sundaram Income Plus - Direct Plan - Monthly Dividend;11.9922;11.9922;11.9922;08-Aug-2017</t>
  </si>
  <si>
    <t>134967;INF903J010Q3;INF903J015Q2;Sundaram Income Plus - Direct Plan - Weekly Dividend;10.8702;10.8702;10.8702;08-Aug-2017</t>
  </si>
  <si>
    <t>134969;INF903J014P7;INF903J019P6;Sundaram Income Plus - Regular Plan - Monthly Dividend;11.8146;11.8146;11.8146;08-Aug-2017</t>
  </si>
  <si>
    <t>134968;INF903J015P4;-;Sundaram Income Plus - Regular Plan - Quarterly Dividend;11.9614;11.9614;11.9614;08-Aug-2017</t>
  </si>
  <si>
    <t>134971;INF903J012P1;INF903J017P0;Sundaram Income Plus - Regular Plan - Weekly Dividend;11.0857;11.0857;11.0857;08-Aug-2017</t>
  </si>
  <si>
    <t>101545;INF903J01EU7;-;Sundaram Income Plus-Appreciation;24.4007;24.4007;24.4007;08-Aug-2017</t>
  </si>
  <si>
    <t>101544;INF903J01EV5;INF903J01EW3;Sundaram Income Plus-Dividend;11.5802;11.5802;11.5802;08-Aug-2017</t>
  </si>
  <si>
    <t>119635;INF903J01OP6;-;Sundaram Monthly Income Plan - Aggressive Plan - Direct Plan - Growth Option;18.9126;18.9126;18.9126;08-Aug-2017</t>
  </si>
  <si>
    <t>119638;INF903J01OS0;INF903J01OV4;Sundaram Monthly Income Plan - Aggressive Plan - Direct Plan - Half Yearly Dividend Option;14.9089;14.9089;14.9089;08-Aug-2017</t>
  </si>
  <si>
    <t>119636;INF903J01OQ4;INF903J01OT8;Sundaram Monthly Income Plan - Aggressive Plan - Direct Plan - Monthly Dividend Option;14.7340;14.7340;14.7340;08-Aug-2017</t>
  </si>
  <si>
    <t>119637;INF903J01OR2;INF903J01OU6;Sundaram Monthly Income Plan - Aggressive Plan - Direct Plan - Quarterly Dividend Option;14.9139;14.9139;14.9139;08-Aug-2017</t>
  </si>
  <si>
    <t>112867;INF903J01HC8;INF903J01HF1;Sundaram Monthly Income Plan AGGRESSIVE - DIVDEND;14.6107;14.6107;14.6107;08-Aug-2017</t>
  </si>
  <si>
    <t>112868;INF903J01HB0;-;Sundaram Monthly Income Plan AGGRESSIVE - GROWTH;18.5382;18.5382;18.5382;08-Aug-2017</t>
  </si>
  <si>
    <t>112869;INF903J01HE4;INF903J01HH7;Sundaram Monthly Income Plan AGGRESSIVE - Half-yearly Dividend;14.6114;14.6114;14.6114;08-Aug-2017</t>
  </si>
  <si>
    <t>112870;INF903J01HD6;INF903J01HG9;Sundaram Monthly Income Plan AGGRESSIVE - Quarterly Dividend;14.6642;14.6642;14.6642;08-Aug-2017</t>
  </si>
  <si>
    <t>119676;INF903J01PH0;INF903J01PM0;Sundaram Bond Saver - Direct Plan - Annual Dividend Option;12.6075;12.4814;12.6075;08-Aug-2017</t>
  </si>
  <si>
    <t>119675;INF903J01PO6;-;Sundaram Bond Saver - Direct Plan - Growth Option;49.6898;49.1929;49.6898;08-Aug-2017</t>
  </si>
  <si>
    <t>119672;INF903J01PK4;INF903J01PL2;Sundaram Bond Saver - Direct Plan - Quarterly Dividend Option;20.5351;20.3297;20.5351;08-Aug-2017</t>
  </si>
  <si>
    <t>100610;INF903J01FT6;INF903J01FW0;Sundaram Bond Saver-Annual Dividend;12.1446;12.0232;12.1446;08-Aug-2017</t>
  </si>
  <si>
    <t>100604;INF903J01FX8;-;Sundaram Bond Saver-Bonus Option;16.3533;16.1898;16.3533;08-Aug-2017</t>
  </si>
  <si>
    <t>100603;INF903J01FQ2;-;Sundaram Bond Saver-Growth;47.8807;47.4019;47.8807;08-Aug-2017</t>
  </si>
  <si>
    <t>100609;INF903J01FS8;INF903J01FV2;Sundaram Bond Saver-Half-Yearly Dividend;12.4787;12.3539;12.4787;08-Aug-2017</t>
  </si>
  <si>
    <t>100608;INF903J01FY6;-;Sundaram Bond Saver-Institutional Plan(Growth);54.1180;53.5768;54.1180;08-Aug-2017</t>
  </si>
  <si>
    <t>100602;INF903J01FR0;INF903J01FU4;Sundaram Bond Saver-Qtrly Dividend;12.2530;12.1305;12.2530;08-Aug-2017</t>
  </si>
  <si>
    <t>100780;INF903J01IL7;INF903J01IM5;SUNDARAM BANKING AND PSU DEBT FUND  RETAIL MONTHLY DIVIDEND;10.9259;10.9259;10.9259;08-Aug-2017</t>
  </si>
  <si>
    <t>118326;INF903J01LY4;-;SUNDARAM BANKING AND PSU DEBT FUND - Bonus Option;13.3899;13.3899;13.3899;08-Aug-2017</t>
  </si>
  <si>
    <t>119626;INF903J01PB3;INF903J01PE7;SUNDARAM BANKING AND PSU DEBT FUND - DIRECT PLAN MONTHLY DIVIDEND;11.0289;11.0289;11.0289;08-Aug-2017</t>
  </si>
  <si>
    <t>100783;-;INF903J01IQ6;SUNDARAM BANKING AND PSU DEBT FUND - Regular Weekly Dividend;11.1503;11.1503;11.1503;08-Aug-2017</t>
  </si>
  <si>
    <t>119629;INF903J01RI4;-;SUNDARAM BANKING AND PSU DEBT FUND DIRECT BONUS (FORMERLY SFRSTP - DIRECT BONUS;13.3318;13.3318;13.3318;08-Aug-2017</t>
  </si>
  <si>
    <t>119627;-;INF903J01PC1;SUNDARAM BANKING AND PSU DEBT FUND DIRECT PLAN DIVIDEND REINVESTMENT OPTION;10.1110;10.1110;10.1110;08-Aug-2017</t>
  </si>
  <si>
    <t>100782;-;INF903J01IP8;SUNDARAM BANKING AND PSU DEBT FUND REGULAR DAILY REINVESTMENT;10.1110;10.1110;10.1110;08-Aug-2017</t>
  </si>
  <si>
    <t>100784;INF903J01IN3;-;SUNDARAM BANKING AND PSU DEBT FUND REGULAR GROWTH;26.5528;26.5528;26.5528;08-Aug-2017</t>
  </si>
  <si>
    <t>100793;INF903J01IO1;INF903J01IR4;SUNDARAM BANKING AND PSU DEBT FUND REGULAR MONTHLY DIVIDEND RE INVESTMENT;11.0248;11.0248;11.0248;08-Aug-2017</t>
  </si>
  <si>
    <t>100781;INF903J01IK9;-;SUNDARAM BANKING AND PSU DEBT FUND Retail - Growth;23.9368;23.9368;23.9368;08-Aug-2017</t>
  </si>
  <si>
    <t>119625;INF903J01PA5;-;Sundaram BANKING AND PSU DEBT FUND- Direct Plan - Growth Option;26.6409;26.6409;26.6409;08-Aug-2017</t>
  </si>
  <si>
    <t>119631;INF903J01OX0;INF903J01OZ5;Sundaram Flexible Fund - Flexible Income Plan - Direct Plan - Annual Dividend Option;13.5038;13.5038;13.5038;08-Aug-2017</t>
  </si>
  <si>
    <t>119621;INF903J01NR4;-;Sundaram Flexible Fund - Flexible Income Plan - Direct Plan - Growth Option;24.2722;24.2722;24.2722;08-Aug-2017</t>
  </si>
  <si>
    <t>119622;INF903J01NS2;INF903J01NT0;Sundaram Flexible Fund - Flexible Income Plan - Direct Plan - Monthly Dividend Option;12.0762;12.0762;12.0762;08-Aug-2017</t>
  </si>
  <si>
    <t>119630;INF903J01NU8;INF903J01NV6;Sundaram Flexible Fund - Flexible Income Plan - Direct Plan - Quarterly Dividend Option;14.6426;14.6426;14.6426;08-Aug-2017</t>
  </si>
  <si>
    <t>100788;INF903J01IA0;INF903J01IE2;Sundaram Flexible Fund -Flexible Income Plan  Regular - Annual  Dividend;13.4334;13.4334;13.4334;08-Aug-2017</t>
  </si>
  <si>
    <t>100789;INF903J01HW6;-;Sundaram Flexible Fund -Flexible Income Plan  Regular - Growth;24.0043;24.0043;24.0043;08-Aug-2017</t>
  </si>
  <si>
    <t>100787;INF903J01HZ9;INF903J01ID4;Sundaram Flexible Fund -Flexible Income Plan  Regular - Half  Yearly Dividend;13.7707;13.7707;13.7707;08-Aug-2017</t>
  </si>
  <si>
    <t>100786;INF903J01HY2;INF903J01IC6;Sundaram Flexible Fund -Flexible Income Plan  Regular - Quarterly Dividend;14.5634;14.5634;14.5634;08-Aug-2017</t>
  </si>
  <si>
    <t>100785;INF903J01HX4;INF903J01IB8;Sundaram Flexible Fund -Flexible Income Plan Regular - Monthly Dividend;11.7176;11.7176;11.7176;08-Aug-2017</t>
  </si>
  <si>
    <t>119644;INF903J01OF7;-;Sundaram Regular Savings Fund - Direct Plan - Growth Option;16.4778;16.0659;16.4778;08-Aug-2017</t>
  </si>
  <si>
    <t>112873;INF903J01HJ3;INF903J01HM7;Sundaram Regular Savings Fund - DIVIDEND;12.3736;12.0643;12.3736;08-Aug-2017</t>
  </si>
  <si>
    <t>112874;INF903J01HI5;-;Sundaram Regular Savings Fund - GROWTH;16.1109;15.7081;16.1109;08-Aug-2017</t>
  </si>
  <si>
    <t>112871;INF903J01HL9;INF903J01HO3;Sundaram Regular Savings Fund - Half-yearly Dividend;12.3535;12.0447;12.3535;08-Aug-2017</t>
  </si>
  <si>
    <t>112872;INF903J01HK1;INF903J01HN5;Sundaram Regular Savings Fund - Quarterly Dividend;11.9860;11.6864;11.9860;08-Aug-2017</t>
  </si>
  <si>
    <t>119645;INF903J01OK7;INF903J01OL5;Sundaram Regular Savings Fund - Quarterly Dividend Option;12.0894;11.7872;12.0894;08-Aug-2017</t>
  </si>
  <si>
    <t>101562;INF903J01FM1;-;Sundaram Select  Debt-Short-term Asset Plan-Annual Div;11.9306;11.9306;11.9306;08-Aug-2017</t>
  </si>
  <si>
    <t>101563;INF903J01FG3;-;Sundaram Select  Debt-Short-term Asset Plan-Appreciation Option;28.8862;28.8862;28.8862;08-Aug-2017</t>
  </si>
  <si>
    <t>101565;INF903J01FI9;INF903J01FO7;Sundaram Select  Debt-Short-term Asset Plan-Fortnighty Dividend Reinvst;13.0134;13.0134;13.0134;08-Aug-2017</t>
  </si>
  <si>
    <t>101561;INF903J01FL3;-;Sundaram Select  Debt-Short-term Asset Plan-Half-Yearly Div;12.3013;12.3013;12.3013;08-Aug-2017</t>
  </si>
  <si>
    <t>101566;INF903J01FJ7;INF903J01FP4;Sundaram Select  Debt-Short-term Asset Plan-Monthly Dividend;12.6147;12.6147;12.6147;08-Aug-2017</t>
  </si>
  <si>
    <t>101560;INF903J01FK5;-;Sundaram Select  Debt-Short-term Asset Plan-Quarterly Div;11.8429;11.8429;11.8429;08-Aug-2017</t>
  </si>
  <si>
    <t>101564;INF903J01FH1;INF903J01FN9;Sundaram Select  Debt-Short-term Asset Plan-Weekly Dividend;14.0327;14.0327;14.0327;08-Aug-2017</t>
  </si>
  <si>
    <t>118332;INF903J01MF1;-;Sundaram Select Debt Short Term Asset Plan - Bonus Option;14.4247;14.4247;14.4247;08-Aug-2017</t>
  </si>
  <si>
    <t>119667;INF903J01RP9;-;Sundaram Select Debt Short Term Asset Plan - Direct Plan - Bonus Option;14.9444;14.9444;14.9444;08-Aug-2017</t>
  </si>
  <si>
    <t>119665;INF903J01QP1;INF903J01QQ9;Sundaram Select Debt Short Term Asset Plan - Direct Plan - Fortnightly Dividend Option;13.0985;13.0985;13.0985;08-Aug-2017</t>
  </si>
  <si>
    <t>119664;INF903J01QR7;-;Sundaram Select Debt Short Term Asset Plan - Direct Plan - Growth Option;30.0248;30.0248;30.0248;08-Aug-2017</t>
  </si>
  <si>
    <t>119668;INF903J01QS5;-;Sundaram Select Debt Short Term Asset Plan - Direct Plan - Half Yearly Dividend Option;12.7367;12.7367;12.7367;08-Aug-2017</t>
  </si>
  <si>
    <t>119666;INF903J01QT3;INF903J01QU1;Sundaram Select Debt Short Term Asset Plan - Direct Plan - Monthly Dividend Option;12.7791;12.7791;12.7791;08-Aug-2017</t>
  </si>
  <si>
    <t>119662;INF903J01QW7;INF903J01QX5;Sundaram Select Debt Short Term Asset Plan - Direct Plan - Weekly Dividend Option;14.2373;14.2373;14.2373;08-Aug-2017</t>
  </si>
  <si>
    <t>118329;INF903J01MG9;-;Sundaram Ultra Short - Term Fund -  Bonus Option;13.0583;13.0583;13.0583;08-Aug-2017</t>
  </si>
  <si>
    <t>119683;INF903J01RQ7;-;Sundaram Ultra Short - Term Fund - Direct Plan - Bonus Option;13.3268;13.3268;13.3268;08-Aug-2017</t>
  </si>
  <si>
    <t>119679;-;INF903J01QY3;Sundaram Ultra Short - Term Fund - Direct Plan - Daily Dividend Reinvestment Option;10.0439;10.0439;10.0439;08-Aug-2017</t>
  </si>
  <si>
    <t>119681;INF903J01QZ0;INF903J01RA1;Sundaram Ultra Short - Term Fund - Direct Plan - Fortnightly Dividend Option;11.6024;11.6024;11.6024;08-Aug-2017</t>
  </si>
  <si>
    <t>119680;INF903J01RB9;-;Sundaram Ultra Short - Term Fund - Direct Plan - Growth Option;23.3288;23.3288;23.3288;08-Aug-2017</t>
  </si>
  <si>
    <t>119682;INF903J01RR5;INF903J01RG8;Sundaram Ultra Short - Term Fund - Direct Plan - Monthly Dividend Option;11.1907;11.1907;11.1907;08-Aug-2017</t>
  </si>
  <si>
    <t>119678;INF903J01RC7;INF903J01RD5;Sundaram Ultra Short - Term Fund - Direct Plan - Quarterly Dividend Option;11.8645;11.8645;11.8645;08-Aug-2017</t>
  </si>
  <si>
    <t>119677;INF903J01RF0;-;Sundaram Ultra Short - Term Fund - Direct Plan - Weekly Dividend Option;12.0331;12.0331;12.0331;08-Aug-2017</t>
  </si>
  <si>
    <t>105554;-;INF903J01RE3;Sundaram Ultra Short Term  Inst Daily Dividend;10.0384;10.0384;10.0384;08-Aug-2017</t>
  </si>
  <si>
    <t>105562;INF903J01EG6;-;Sundaram Ultra Short Term  Inst Growth;21.8238;21.8238;21.8238;08-Aug-2017</t>
  </si>
  <si>
    <t>105561;INF903J01EH4;INF903J01EL6;Sundaram Ultra Short Term  Inst Monthly  Dividend;10.9281;10.9281;10.9281;08-Aug-2017</t>
  </si>
  <si>
    <t>105565;-;INF903J01EP7;Sundaram Ultra Short Term Regular Daily Dividend (Formerly Super Institutional Plan);10.0384;10.0384;10.0384;08-Aug-2017</t>
  </si>
  <si>
    <t>105557;INF903J01JP6;INF903J01ER3;Sundaram Ultra Short Term Regular Fortnightly Dividend (Formerly Super Institutional Plan);11.1972;11.1972;11.1972;08-Aug-2017</t>
  </si>
  <si>
    <t>105563;INF903J01EN2;-;Sundaram Ultra Short Term Regular Growth (Formerly Super Institutional Plan);22.8106;22.8106;22.8106;08-Aug-2017</t>
  </si>
  <si>
    <t>105566;INF903J01EO0;INF903J01ES1;Sundaram Ultra Short Term Regular Monthly Dividend (Formerly Super Institutional Plan);11.0304;11.0304;11.0304;08-Aug-2017</t>
  </si>
  <si>
    <t>105558;INF903J01JQ4;INF903J01ET9;Sundaram Ultra Short Term Regular Qtrly Dividend (Formerly Super Institutional Plan);11.6974;11.6974;11.6974;08-Aug-2017</t>
  </si>
  <si>
    <t>105556;INF903J01JO9;INF903J01EQ5;Sundaram Ultra Short Term Regular Weekly Dividend (Formerly Super Institutional Plan);11.9531;11.9531;11.9531;08-Aug-2017</t>
  </si>
  <si>
    <t>105553;-;INF903J01EB7;Sundaram Ultra Short Term Retail Daily Dividend;10.0384;10.0384;10.0384;08-Aug-2017</t>
  </si>
  <si>
    <t>105550;INF903J01JJ9;INF903J01ED3;Sundaram Ultra Short Term Retail fortnightly Dividend;11.0902;11.0902;11.0902;08-Aug-2017</t>
  </si>
  <si>
    <t>105564;INF903J01DZ8;-;Sundaram Ultra Short Term Retail Growth;20.6769;20.6769;20.6769;08-Aug-2017</t>
  </si>
  <si>
    <t>105551;INF903J01EA9;INF903J01EE1;Sundaram Ultra Short Term Retail Monthly Dividend;10.8492;10.8492;10.8492;08-Aug-2017</t>
  </si>
  <si>
    <t>105552;INF903J01JK7;INF903J01EF8;Sundaram Ultra Short Term Retail Quarterly Dividend;11.3600;11.3600;11.3600;08-Aug-2017</t>
  </si>
  <si>
    <t>105549;INF903J01JI1;INF903J01EC5;Sundaram Ultra Short Term Retail Weekly Dividend;11.7912;11.7912;11.7912;08-Aug-2017</t>
  </si>
  <si>
    <t>106130;-;INF277K01AA4;Tata Corporate Bond Fund -Regular Plan  -  Daily Dividend;1008.4750;1008.4750;1008.4750;09-Aug-2017</t>
  </si>
  <si>
    <t>116516;-;INF277K01GD5;Tata Corporate Bond Fund Retail Investment Plan Daily Dividend Option;1003.3596;1003.3596;1003.3596;09-Aug-2017</t>
  </si>
  <si>
    <t>106128;INF277K01AD8;-;Tata Corporate Bond Fund Retail Investment Plan Growth;2182.9110;2182.9110;2182.9110;09-Aug-2017</t>
  </si>
  <si>
    <t>106123;INF277K01CV6;INF277K01AE6;Tata Corporate Bond Fund Retail Investment Plan Monthly Dividend;1004.5439;1004.5439;1004.5439;09-Aug-2017</t>
  </si>
  <si>
    <t>119102;INF277K013D0;-;Tata Corporate Bond Fund- Direct Plan-Daily Dividend;1008.5144;1008.5144;1008.5144;09-Aug-2017</t>
  </si>
  <si>
    <t>119104;INF277K01QT0;-;Tata Corporate Bond Fund- Direct Plan-Growth;2268.3881;2268.3881;2268.3881;09-Aug-2017</t>
  </si>
  <si>
    <t>119105;INF277K01QU8;INF277K01QV6;Tata Corporate Bond Fund- Direct Plan-Monthly Dividend;1004.2886;1004.2886;1004.2886;09-Aug-2017</t>
  </si>
  <si>
    <t>119103;INF277K015D5;-;Tata Corporate Bond Fund- Direct Plan-Weekly Dividend;1011.8045;1011.8045;1011.8045;09-Aug-2017</t>
  </si>
  <si>
    <t>106129;INF277K01998;-;Tata Corporate Bond Fund -Regular Plan -  Growth;2200.3608;2200.3608;2200.3608;09-Aug-2017</t>
  </si>
  <si>
    <t>106131;INF277K01CU8;INF277K01AC0;Tata Corporate Bond Fund-Regular Plan - Weekly Dividend;1010.8789;1010.8789;1010.8789;09-Aug-2017</t>
  </si>
  <si>
    <t>106132;INF277K01CT0;INF277K01AB2;Tata Corporate Bond Fund -Regular Plan -  Monthly Dividend;1004.0762;1004.0762;1004.0762;09-Aug-2017</t>
  </si>
  <si>
    <t>102031;INF277K01DF7;INF277K01378;Tata Dynamic Bond Fund B - Dividend;16.3574;16.2756;16.3574;09-Aug-2017</t>
  </si>
  <si>
    <t>101910;INF277K01386;-;Tata Dynamic Bond Fund B - Growth;26.9696;26.8348;26.9696;09-Aug-2017</t>
  </si>
  <si>
    <t>101909;INF277K01360;-;Tata Dynamic Bond Fund Regular Plan - Growth;26.4428;26.3106;26.4428;09-Aug-2017</t>
  </si>
  <si>
    <t>101224;INF277K01DE0;INF277K01352;Tata Dynamic Bond Fund Regular Plan - Dividend;15.2487;15.1725;15.2487;09-Aug-2017</t>
  </si>
  <si>
    <t>119098;INF277K01MT9;INF277K01MU7;Tata Dynamic Bond Fund- Direct Plan-Bonus/Dividend;16.4109;16.3288;16.4109;09-Aug-2017</t>
  </si>
  <si>
    <t>119097;INF277K01MV5;-;Tata Dynamic Bond Fund- Direct Plan-Growth;27.6868;27.5484;27.6868;09-Aug-2017</t>
  </si>
  <si>
    <t>119879;INF277K01OZ2;-;Tata Long Term Debt Fund - Direct Plan - Bonus;16.7053;16.5382;16.7053;09-Aug-2017</t>
  </si>
  <si>
    <t>119876;INF277K01OY5;-;Tata Long Term Debt Fund - Direct Plan - Growth;54.1910;53.6491;54.1910;09-Aug-2017</t>
  </si>
  <si>
    <t>119877;INF277K01PA2;INF277K01PB0;Tata Long Term Debt Fund - Direct Plan - Half Yearly Dividend;14.1204;13.9792;14.1204;09-Aug-2017</t>
  </si>
  <si>
    <t>119875;INF277K01PC8;INF277K01PD6;Tata Long Term Debt Fund - Direct Plan - Periodic Dividend;30.8563;30.5477;30.8563;09-Aug-2017</t>
  </si>
  <si>
    <t>119873;INF277K01PE4;INF277K01PF1;Tata Long Term Debt Fund - Direct Plan - Quartelry Dividend Plan;12.0926;11.9717;12.0926;09-Aug-2017</t>
  </si>
  <si>
    <t>101186;INF277K01DT8;INF277K01667;Tata Long Term Debt Fund - Regular Plan  - Periodic Dividend;30.4256;30.1213;30.4256;09-Aug-2017</t>
  </si>
  <si>
    <t>101419;INF277K01691;-;Tata Long Term Debt Fund - Regular Plan  -Bonus;16.0526;15.8921;16.0526;09-Aug-2017</t>
  </si>
  <si>
    <t>100418;INF277K01659;-;Tata Long Term Debt Fund -Regular Plan  - Growth;52.4805;51.9557;52.4805;09-Aug-2017</t>
  </si>
  <si>
    <t>100417;INF277K01DU6;INF277K01675;Tata Long Term Debt Fund - Regular Plan - Half Yearly Dividend;13.6265;13.4902;13.6265;09-Aug-2017</t>
  </si>
  <si>
    <t>100416;INF277K01DV4;INF277K01683;Tata Long Term Debt Fund - Regular Plan - Quarterly Dividend;11.8244;11.7062;11.8244;09-Aug-2017</t>
  </si>
  <si>
    <t>101605;INF277K01DW2;INF277K01709;Tata Medium Term Fund Regular Plan -  Bonus/Dividend;13.3265;13.1932;13.3265;09-Aug-2017</t>
  </si>
  <si>
    <t>101704;INF277K01733;-;Tata Medium Term Fund B - Growth Option;27.7674;27.4897;27.7674;09-Aug-2017</t>
  </si>
  <si>
    <t>101606;INF277K01DX0;-;Tata Medium Term Fund B - Income / Bonus Option;15.1787;15.0269;15.1787;09-Aug-2017</t>
  </si>
  <si>
    <t>101703;INF277K01717;-;Tata Medium Term Fund Regular Plan - Growth;26.4792;26.2144;26.4792;09-Aug-2017</t>
  </si>
  <si>
    <t>119127;INF277K01PI5;-;Tata Medium Term Fund- Direct Plan- Growth;27.7851;27.5072;27.7851;09-Aug-2017</t>
  </si>
  <si>
    <t>119126;INF277K01PG9;INF277K01PH7;Tata Medium Term Fund- Direct Plan-Bonus/Dividend;13.9644;13.8248;13.9644;09-Aug-2017</t>
  </si>
  <si>
    <t>115944;INF277K01FI6;-;Tata Retirement Savings Fund Regular Plan-Conservative Plan (Growth);18.4560;17.9023;18.4560;09-Aug-2017</t>
  </si>
  <si>
    <t>119256;INF277K01QM5;-;Tata Retirement Savings Fund Conservative-Direct Plan Growth;19.5685;18.9814;19.5685;09-Aug-2017</t>
  </si>
  <si>
    <t>119949;INF277K01QR4;-;Tata Short Term Bond Fund - Direct Plan - Growth;32.5161;32.5161;32.5161;09-Aug-2017</t>
  </si>
  <si>
    <t>119950;INF277K01QP8;INF277K01QQ6;Tata Short Term Bond Fund - Direct Plan -Monthly Dividened;15.6028;15.6028;15.6028;09-Aug-2017</t>
  </si>
  <si>
    <t>133974;INF277K01P38;INF277K01P46;Tata Short Term Bond Fund- Direct Plan - Periodic Dividend Option;17.2383;17.2383;17.2383;09-Aug-2017</t>
  </si>
  <si>
    <t>101547;INF277K01EI9;INF277K01964;Tata Short Term Bond Fund - Regular Plan-Monthly Dividend Option;15.0908;15.0908;15.0908;09-Aug-2017</t>
  </si>
  <si>
    <t>133975;INF277K01P12;INF277K01P20;Tata Short Term Bond Fund- Regular A- Periodic Dividend Option;16.6784;16.6784;16.6784;09-Aug-2017</t>
  </si>
  <si>
    <t>101548;INF277K01972;-;Tata Short Term Bond Fund -Regular Plan- Growth Option;31.4776;31.4776;31.4776;09-Aug-2017</t>
  </si>
  <si>
    <t>103160;-;INF277K01LZ8;Tata Ultra Short Term Fund- Regular Plan - Daily Dividend;1003.5288;1003.5288;1003.5288;09-Aug-2017</t>
  </si>
  <si>
    <t>119864;INF277K018B3;-;Tata Ultra Short Term Fund - Direct Plan - Daily Dividend;1003.5316;1003.5316;1003.5316;09-Aug-2017</t>
  </si>
  <si>
    <t>119863;INF277K01OK4;-;Tata Ultra Short Term Fund - Direct Plan - Growth;2550.1080;2550.1080;2550.1080;09-Aug-2017</t>
  </si>
  <si>
    <t>119957;INF277K01OL2;INF277K01OM0;Tata Ultra Short Term Fund - Direct Plan - Periodic Dividend;1617.6528;1617.6528;1617.6528;09-Aug-2017</t>
  </si>
  <si>
    <t>119865;INF277K010C8;-;Tata Ultra Short Term Fund - Direct Plan - Weekly Dividend;1008.2419;1008.2419;1008.2419;09-Aug-2017</t>
  </si>
  <si>
    <t>103159;INF277K01MA9;-;Tata Ultra Short Term Fund - Regular Plan  - Growth;2531.3984;2531.3984;2531.3984;09-Aug-2017</t>
  </si>
  <si>
    <t>103158;INF277K01MD3;INF277K01MB7;Tata Ultra Short Term Fund -Regular Plan - Weekly Dividend;1008.2364;1008.2364;1008.2364;09-Aug-2017</t>
  </si>
  <si>
    <t>115464;INF277K01MC5;INF277K01ME1;Tata Ultra Short Term Fund - Regular Plan  - Periodic Dividend Option;1606.0902;1606.0902;1606.0902;09-Aug-2017</t>
  </si>
  <si>
    <t>114538;INF044D01AH8;INF044D01AI6;Taurus Dynamic Income Fund - Dividend Option;9.6476;9.5511;9.6476;09-Aug-2017</t>
  </si>
  <si>
    <t>114537;INF044D01AK2;-;Taurus Dynamic Income Fund - Growth Option;14.5292;14.3839;14.5292;09-Aug-2017</t>
  </si>
  <si>
    <t>118875;INF044D01DA7;INF044D01DB5;Taurus Dynamic Income Fund-Direct Plan-Dividend Option;9.6932;9.5963;9.6932;09-Aug-2017</t>
  </si>
  <si>
    <t>118874;INF044D01CZ6;-;Taurus Dynamic Income Fund-Direct Plan-Growth Option;14.9314;14.7821;14.9314;09-Aug-2017</t>
  </si>
  <si>
    <t>118890;INF044D01CX1;INF044D01CY9;Taurus Short Term Income Fund-Direct Plan-Dividend Option;1441.9490;1438.3441;1441.9490;09-Aug-2017</t>
  </si>
  <si>
    <t>118889;INF044D01CW3;-;Taurus Short Term Income Fund-Direct Plan-Growth Option;2697.4571;2690.7135;2697.4571;09-Aug-2017</t>
  </si>
  <si>
    <t>101113;INF044D01583;INF044D01591;Taurus Short Term Income Fund-Dividend Option;1440.6220;1437.0204;1440.6220;09-Aug-2017</t>
  </si>
  <si>
    <t>101114;INF044D01617;-;Taurus Short Term Income Fund-Growth Option;2670.0288;2663.3537;2670.0288;09-Aug-2017</t>
  </si>
  <si>
    <t>111438;-;INF044D01658;Taurus Ultra Short Term Bond  Fund - Retail Weekly Div;941.0918;941.0918;941.0918;09-Aug-2017</t>
  </si>
  <si>
    <t>111437;-;INF044D01633;Taurus Ultra Short Term Bond Fund - Retails Daily Div;940.4920;940.4920;940.4920;09-Aug-2017</t>
  </si>
  <si>
    <t>111435;INF044D01625;-;Taurus Ultra Short Term Bond Fund - RG;1761.1571;1761.1571;1761.1571;09-Aug-2017</t>
  </si>
  <si>
    <t>111445;-;INF044D01716;Taurus Ultra Short Term Bond Fund - SI Daily Dividend;938.9979;938.9979;938.9979;09-Aug-2017</t>
  </si>
  <si>
    <t>111443;INF044D01708;-;Taurus Ultra Short Term Bond Fund - SI Growth;1829.1941;1829.1941;1829.1941;09-Aug-2017</t>
  </si>
  <si>
    <t>111446;-;INF044D01724;Taurus Ultra Short Term Bond Fund - SI Weekly Dividend;939.9315;939.9315;939.9315;09-Aug-2017</t>
  </si>
  <si>
    <t>118895;-;INF044D01DF6;Taurus Ultra Short Term Bond Fund-Direct Plan-Super Inst Daily Dividend Option;941.7663;941.7663;941.7663;09-Aug-2017</t>
  </si>
  <si>
    <t>118894;INF044D01DH2;-;Taurus Ultra Short Term Bond Fund-Direct Plan-Super Inst Growth Option;1856.1366;1856.1366;1856.1366;09-Aug-2017</t>
  </si>
  <si>
    <t>118896;-;INF044D01DG4;Taurus Ultra Short Term Bond Fund-Direct Plan-Super Inst Weekly Dividend Option;942.7620;942.7620;942.7620;09-Aug-2017</t>
  </si>
  <si>
    <t>119310;INF582M01815;INF582M01807;Union Dynamic Bond Fund - Direct Plan - Dividend Option;11.7968;11.7378;11.7968;09-Aug-2017</t>
  </si>
  <si>
    <t>119311;INF582M01799;-;Union Dynamic Bond Fund - Direct Plan - Growth Option;15.5687;15.4909;15.5687;09-Aug-2017</t>
  </si>
  <si>
    <t>116556;INF582M01351;INF582M01344;Union Dynamic Bond Fund - Dividend Option;11.3107;11.2541;11.3107;09-Aug-2017</t>
  </si>
  <si>
    <t>116555;INF582M01336;-;Union Dynamic Bond Fund - Growth Option;15.0508;14.9755;15.0508;09-Aug-2017</t>
  </si>
  <si>
    <t>117282;-;INF582M01385;Union Ultra Short Term Debt Fund - Daily Dividend Option;1001.7531;1001.7531;1001.7531;09-Aug-2017</t>
  </si>
  <si>
    <t>119320;-;INF582M01849;Union Ultra Short Term Debt Fund - Direct Plan - Daily Dividend Option;1001.7531;1001.7531;1001.7531;09-Aug-2017</t>
  </si>
  <si>
    <t>119322;INF582M01880;INF582M01864;Union Ultra Short Term Debt Fund - Direct Plan - Fortnightly Dividend Option;1005.0158;1005.0158;1005.0158;09-Aug-2017</t>
  </si>
  <si>
    <t>119318;INF582M01831;-;Union Ultra Short Term Debt Fund - Direct Plan - Growth Option;1528.8340;1528.8340;1528.8340;09-Aug-2017</t>
  </si>
  <si>
    <t>119319;INF582M01898;INF582M01872;Union Ultra Short Term Debt Fund - Direct Plan - Monthly Dividend Option;1005.5120;1005.5120;1005.5120;09-Aug-2017</t>
  </si>
  <si>
    <t>119321;-;INF582M01856;Union Ultra Short Term Debt Fund - Direct Plan - Weekly Dividend Option;1004.3623;1004.3623;1004.3623;09-Aug-2017</t>
  </si>
  <si>
    <t>117280;INF582M01427;INF582M01401;Union Ultra Short Term Debt Fund - Fortnightly Dividend Option;1004.9931;1004.9931;1004.9931;09-Aug-2017</t>
  </si>
  <si>
    <t>117281;INF582M01377;-;Union Ultra Short Term Debt Fund - Growth Option;1523.0810;1523.0810;1523.0810;09-Aug-2017</t>
  </si>
  <si>
    <t>117283;INF582M01435;INF582M01419;Union Ultra Short Term Debt Fund - Monthly Dividend Option;1005.4878;1005.4878;1005.4878;09-Aug-2017</t>
  </si>
  <si>
    <t>117284;-;INF582M01393;Union Ultra Short Term Debt Fund - Weekly Dividend Option;1004.3553;1004.3553;1004.3553;09-Aug-2017</t>
  </si>
  <si>
    <t>100648;-;-;UTI - CRTS 81 - Dividend Option;149.4036;149.4036;149.4036;08-Aug-2017</t>
  </si>
  <si>
    <t>120787;-;-;UTI - CRTS 81 - Dividend Option- Direct;152.8911;152.8911;152.8911;08-Aug-2017</t>
  </si>
  <si>
    <t>104588;-;-;UTI - CRTS 81 - Growth Option;341.7863;341.7863;341.7863;08-Aug-2017</t>
  </si>
  <si>
    <t>120788;-;-;UTI - CRTS 81 - Growth Option- Direct;348.3643;348.3643;348.3643;08-Aug-2017</t>
  </si>
  <si>
    <t>101608;INF789F01AA8;-;UTI - MIS-Growth;34.6874;34.6874;34.6874;08-Aug-2017</t>
  </si>
  <si>
    <t>120776;INF789F01UV2;-;UTI - MIS-Growth-Direct;35.5892;35.5892;35.5892;08-Aug-2017</t>
  </si>
  <si>
    <t>101607;INF789F01984;INF789F01992;UTI - MIS-Income;12.5169;12.5169;12.5169;08-Aug-2017</t>
  </si>
  <si>
    <t>120775;INF789F01UT6;INF789F01UU4;UTI - MIS-Income-Direct;12.9159;12.9159;12.9159;08-Aug-2017</t>
  </si>
  <si>
    <t>102534;INF789F01877;INF789F01885;UTI - MIS-ADVANTAGE-FLEXI DIVIDEND;35.3224;35.3224;35.3224;08-Aug-2017</t>
  </si>
  <si>
    <t>120789;INF789F01UH1;INF789F01UI9;UTI - MIS-ADVANTAGE-FLEXI DIVIDEND- Direct;36.4299;36.4299;36.4299;08-Aug-2017</t>
  </si>
  <si>
    <t>102535;INF789F01893;-;UTI - MIS-ADVANTAGE-GROWTH;38.1182;38.1182;38.1182;08-Aug-2017</t>
  </si>
  <si>
    <t>120779;INF789F01UJ7;-;UTI - MIS-ADVANTAGE-GROWTH-Direct;39.2527;39.2527;39.2527;08-Aug-2017</t>
  </si>
  <si>
    <t>102536;INF789F01901;INF789F01919;UTI - MIS-ADVANTAGE-MONTHLY DIVIDEND;15.694;15.694;15.694;08-Aug-2017</t>
  </si>
  <si>
    <t>120778;INF789F01UK5;INF789F01UL3;UTI - MIS-ADVANTAGE-MONTHLY DIVIDEND-Direct;16.2372;16.2372;16.2372;08-Aug-2017</t>
  </si>
  <si>
    <t>102533;INF789F01927;-;UTI - MIS-ADVANTAGE-MONTHLY PAYMENT;38.1376;38.1376;38.1376;08-Aug-2017</t>
  </si>
  <si>
    <t>120790;-;-;UTI - MIS-ADVANTAGE-MONTHLY PAYMENT- Direct;38.6138;38.6138;0;08-Aug-2017</t>
  </si>
  <si>
    <t>100682;-;-;UTI - Retirement Benefit Pension Fund;24.9373;24.9373;24.9373;08-Aug-2017</t>
  </si>
  <si>
    <t>120766;-;-;UTI - Retirement Benefit Pension Fund- Direct;25.585;25.585;25.585;08-Aug-2017</t>
  </si>
  <si>
    <t>134517;INF789FA1Q91;INF789FA1R09;UTI - Short Term Income Fund - Annual Div Option;10.8889;10.8889;0;08-Aug-2017</t>
  </si>
  <si>
    <t>135497;INF789FA1R33;INF789FA1R41;UTI - Short Term Income Fund - Annual Div Option - Direct;10.91;10.91;0;08-Aug-2017</t>
  </si>
  <si>
    <t>106383;INF789F01AH3;INF789F01AI1;UTI - Short Term Income Fund - Dividend Option;15.7127;15.7127;15.7127;08-Aug-2017</t>
  </si>
  <si>
    <t>106384;INF789F01AJ9;-;UTI - Short Term Income Fund - Growth Option;29.7236;29.7236;29.7236;08-Aug-2017</t>
  </si>
  <si>
    <t>131424;INF789FA1Q75;INF789FA1Q83;UTI - Short Term Income Fund - Half Yearly Div Option;10.7683;10.7683;0;08-Aug-2017</t>
  </si>
  <si>
    <t>131425;INF789FA1R17;INF789FA1R25;UTI - Short Term Income Fund - Half Yearly Div Option - Direct;13.1304;13.1304;0;08-Aug-2017</t>
  </si>
  <si>
    <t>131547;INF789F01QB2;INF789F01QC0;UTI - Short Term Income Fund - Monthly Div Option;10.6106;10.6106;0;08-Aug-2017</t>
  </si>
  <si>
    <t>131548;INF789F01XZ7;INF789F01YA8;UTI - Short Term Income Fund - Monthly Div Option - Direct;10.8844;10.8844;0;08-Aug-2017</t>
  </si>
  <si>
    <t>125045;INF789FB1T54;INF789FB1T47;UTI - Short Term Income Fund -Institutional Flexi Div Option;13.0008;13.0008;0;08-Aug-2017</t>
  </si>
  <si>
    <t>124962;INF789FB1T70;INF789FB1T62;UTI - Short Term Income Fund -Institutional Flexi Div Option - Direct;12.8376;12.8376;0;08-Aug-2017</t>
  </si>
  <si>
    <t>106624;INF789F01QA4;-;UTI - Short Term Income Fund -Institutional Growth Option;20.5591;20.5591;20.5591;08-Aug-2017</t>
  </si>
  <si>
    <t>120718;INF789F01XY0;-;UTI - Short Term Income Fund -Institutional Growth Option- Direct;20.9943;20.9943;20.9943;08-Aug-2017</t>
  </si>
  <si>
    <t>106980;INF789FC1GD5;INF789FA1R58;UTI - Short Term Income Fund -Quarterly Div Option;12.3675;12.3675;12.3675;08-Aug-2017</t>
  </si>
  <si>
    <t>120719;INF789FA1R66;INF789FA1R74;UTI - Short Term Income Fund -Quarterly Div Option - Direct;12.9977;12.9977;12.9977;08-Aug-2017</t>
  </si>
  <si>
    <t>100646;-;-;UTI - Unit Linked Insurance Plan;23.666;23.666;23.666;08-Aug-2017</t>
  </si>
  <si>
    <t>120784;-;-;UTI - Unit Linked Insurance Plan- Direct;24.2493;24.2493;24.2493;08-Aug-2017</t>
  </si>
  <si>
    <t>133869;INF789FA1T23;INF789FA1T31;UTI Bond Fund - Annual Div Option;11.3827;11.3827;0;08-Aug-2017</t>
  </si>
  <si>
    <t>139339;INF789FA1T80;-;UTI Bond Fund - Direct Plan - Annual Div Option;11.5084;11.5084;0;08-Aug-2017</t>
  </si>
  <si>
    <t>133872;INF789FA1T49;INF789FA1T56;UTI Bond Fund - Flexi Dividend Option;11.3855;11.3855;0;08-Aug-2017</t>
  </si>
  <si>
    <t>133280;INF789FA1U04;INF789FA1U12;UTI Bond Fund - Flexi Dividend Option - Direct;11.8153;11.8153;0;08-Aug-2017</t>
  </si>
  <si>
    <t>135581;INF789FA1T07;INF789FA1T15;UTI Bond Fund - Half Yearly Div Option;11.203;11.203;0;08-Aug-2017</t>
  </si>
  <si>
    <t>120690;INF789F01SO1;INF789F01SP8;UTI Bond Fund- Quarterly Div Option - Direct;17.3832;17.3832;17.3832;08-Aug-2017</t>
  </si>
  <si>
    <t>100741;INF789F01406;-;UTI Bond Fund-Growth (for rep. After 6 months- No Load);52.0351;52.0351;52.0351;08-Aug-2017</t>
  </si>
  <si>
    <t>120689;INF789F01SQ6;-;UTI Bond Fund-Growth - Direct;54.3377;54.3377;54.3377;08-Aug-2017</t>
  </si>
  <si>
    <t>100742;INF789F01380;INF789F01398;UTI Bond Fund-Quarterly Div Option;14.7415;14.7415;14.7415;08-Aug-2017</t>
  </si>
  <si>
    <t>100678;-;-;UTI C C BALANCED FUND;21.9844;21.9844;21.9844;08-Aug-2017</t>
  </si>
  <si>
    <t>120771;-;-;UTI C C BALANCED FUND-Direct;22.1142;22.1142;22.1142;08-Aug-2017</t>
  </si>
  <si>
    <t>135536;INF789FA1S65;INF789FA1S73;UTI Dynamic Bond Fund - Direct Plan - Annual Div Option;11.506;11.506;0;08-Aug-2017</t>
  </si>
  <si>
    <t>120763;INF789F01XB8;INF789F01XC6;UTI Dynamic Bond Fund - Direct Plan - Dividend Option;16.1416;16.1416;16.1416;08-Aug-2017</t>
  </si>
  <si>
    <t>133180;INF789FA1S81;INF789FA1S99;UTI Dynamic Bond Fund - Direct Plan - Flexi Dividend Option;11.6569;11.6569;11.6569;08-Aug-2017</t>
  </si>
  <si>
    <t>120762;INF789F01XD4;-;UTI Dynamic Bond Fund - Direct Plan - Growth Option;20.5462;20.5462;20.5462;08-Aug-2017</t>
  </si>
  <si>
    <t>134788;INF789FA1S40;INF789FA1S57;UTI Dynamic Bond Fund - Direct Plan - Half Yearly Div Option;11.5554;11.5554;0;08-Aug-2017</t>
  </si>
  <si>
    <t>133852;INF789FA1S08;INF789FA1S16;UTI Dynamic Bond Fund - Regular Plan - Annual Div Option;11.4552;11.4552;0;08-Aug-2017</t>
  </si>
  <si>
    <t>135336;INF789FA1S24;INF789FA1S32;UTI Dynamic Bond Fund - Regular Plan - Flexi Div Option;11.5341;11.5341;0;08-Aug-2017</t>
  </si>
  <si>
    <t>113077;INF789F01JQ5;-;UTI Dynamic Bond Fund - Regular Plan - Growth Option;19.9803;19.9803;19.9803;08-Aug-2017</t>
  </si>
  <si>
    <t>139181;INF789FA1R82;INF789FA1R90;UTI Dynamic Bond Fund - Regular Plan - Half Yearly Div Option;11.3145;11.3145;0;08-Aug-2017</t>
  </si>
  <si>
    <t>113078;INF789F01JO0;INF789F01JP7;UTI Dynamic Bond Fund - Regular Plan - Quarterly Div Option;12.3027;12.3027;12.3027;08-Aug-2017</t>
  </si>
  <si>
    <t>126645;INF789FB1UX5;-;UTI FTIF Series XVII -VII (465 DAYS)- Growth Option;13.3295;0;0;08-Aug-2017</t>
  </si>
  <si>
    <t>126646;INF789FB1VG8;-;UTI FTIF Series XVII -VII (465 DAYS)- Growth Option - Direct;13.4024;0;0;08-Aug-2017</t>
  </si>
  <si>
    <t>126654;INF789FB1UQ9;INF789FB1UR7;UTI FTIF Series XVII -VII (465 DAYS)- Quarterly Div Option;10.1986;0;0;08-Aug-2017</t>
  </si>
  <si>
    <t>117981;INF789F01QZ1;-;UTI Income Opportunities Fund  - Growth Option;15.3073;15.3073;0;08-Aug-2017</t>
  </si>
  <si>
    <t>120764;INF789F01YB6;-;UTI Income Opportunities Fund  - Growth Option-Direct;16.1954;16.1954;0;08-Aug-2017</t>
  </si>
  <si>
    <t>117982;INF789F01RA2;INF789F01RB0;UTI Income Opportunities Fund  - Quarterly Div Option;11.6861;11.6861;0;08-Aug-2017</t>
  </si>
  <si>
    <t>120765;INF789F01YC4;INF789F01YD2;UTI Income Opportunities Fund  - Quarterly Div Option-Direct;12.234;12.234;0;08-Aug-2017</t>
  </si>
  <si>
    <t>133344;INF789FA1V60;INF789FA1V78;UTI Income Opportunities Fund - Annual Div Option;11.1609;11.1609;0;08-Aug-2017</t>
  </si>
  <si>
    <t>135290;INF789FB1U28;INF789FB1U36;UTI Income Opportunities Fund - Annual Div Option - Direct;11.4443;11.4443;0;08-Aug-2017</t>
  </si>
  <si>
    <t>136302;INF789FB1U44;INF789FB1U51;UTI Income Opportunities Fund - Direct Plan - Flexi Div Option;11.2112;11.2112;0;08-Aug-2017</t>
  </si>
  <si>
    <t>135418;-;-;UTI Income Opportunities Fund - Direct Plan - Half Yearly Div Option;11.2577;11.2577;0;08-Aug-2017</t>
  </si>
  <si>
    <t>135051;INF789FA1V86;INF789FA1V94;UTI Income Opportunities Fund - Flexi Div Option;10.8842;10.8842;0;08-Aug-2017</t>
  </si>
  <si>
    <t>135419;INF789FA1V45;INF789FA1V52;UTI Income Opportunities Fund - Regular Plan - Half Yearly Div Option;11.2272;11.2272;0;08-Aug-2017</t>
  </si>
  <si>
    <t>131418;INF789FB1T88;INF789FB1T96;UTI Income Opportunity Fund - Monthly Div Option;10.5022;10.5022;0;08-Aug-2017</t>
  </si>
  <si>
    <t>131419;INF789FB1U02;INF789FB1U10;UTI Income Opportunity Fund - Monthly Div Option - Direct;11.2361;11.2361;0;08-Aug-2017</t>
  </si>
  <si>
    <t>134505;INF789FB1KL1;INF789FB1KM9;UTI Medium Term Fund - Direct Plan - Annual Div Option;11.1734;11.1734;0;08-Aug-2017</t>
  </si>
  <si>
    <t>134506;INF789FB1KO5;INF789FB1KN7;UTI Medium Term Fund - Direct Plan - Flexi Div Option;11.1775;11.1775;0;08-Aug-2017</t>
  </si>
  <si>
    <t>134503;INF789FB1KE6;-;UTI Medium Term Fund - Direct Plan - Growth Option;12.5936;12.5936;0;08-Aug-2017</t>
  </si>
  <si>
    <t>134504;INF789FB1KJ5;INF789FB1KK3;UTI Medium Term Fund - Direct Plan - Half Yearly Div Option;11.1684;11.1684;0;08-Aug-2017</t>
  </si>
  <si>
    <t>134501;INF789FB1KF3;INF789FB1KG1;UTI Medium Term Fund - Direct Plan - Monthly Div Option;10.7021;10.7021;0;08-Aug-2017</t>
  </si>
  <si>
    <t>134502;INF789FB1KH9;INF789FB1KI7;UTI Medium Term Fund - Direct Plan - Quarterly Div Option;10.9927;10.9927;0;08-Aug-2017</t>
  </si>
  <si>
    <t>134500;INF789FB1KA4;INF789FB1KB2;UTI Medium Term Fund - Regular Plan - Annual Div Option;10.9521;10.9521;0;08-Aug-2017</t>
  </si>
  <si>
    <t>134498;-;-;UTI Medium Term Fund - Regular Plan - Flexi Div Option;10.4425;10.4425;0;08-Aug-2017</t>
  </si>
  <si>
    <t>134499;INF789FB1JU4;-;UTI Medium Term Fund - Regular Plan - Growth Option;12.3653;12.3653;0;08-Aug-2017</t>
  </si>
  <si>
    <t>134497;INF789FB1JY6;INF789FB1JZ3;UTI Medium Term Fund - Regular Plan - Half Yearly Div Option;10.9386;10.9386;0;08-Aug-2017</t>
  </si>
  <si>
    <t>134495;INF789FB1JV2;INF789FB1KP2;UTI Medium Term Fund - Regular Plan - Monthly Div Option;10.487;10.487;0;08-Aug-2017</t>
  </si>
  <si>
    <t>134496;INF789FB1JW0;INF789FB1JX8;UTI Medium Term Fund - Regular Plan - Quarterly Div Option;10.7747;10.7747;0;08-Aug-2017</t>
  </si>
  <si>
    <t>112067;-;-;UTI Smart Woman Savings Plan - Dividend Option;36.0281;36.0281;36.0281;08-Aug-2017</t>
  </si>
  <si>
    <t>120774;-;-;UTI Smart Woman Savings Plan - Dividend Option- Direct;36.8398;36.8398;36.8398;08-Aug-2017</t>
  </si>
  <si>
    <t>112066;-;-;UTI Smart Woman Savings Plan - Growth Option;36.0281;36.0281;36.0281;08-Aug-2017</t>
  </si>
  <si>
    <t>120773;-;-;UTI Smart Woman Savings Plan - Growth Option- Direct;36.837;36.837;36.837;08-Aug-2017</t>
  </si>
  <si>
    <t>105658;INF789F01OU7;INF789F01OV5;UTI - Treasury Advantage  Fund - Institutional Monthly Dividend Option;1028.3875;1028.3875;1028.3875;08-Aug-2017</t>
  </si>
  <si>
    <t>120736;INF789F01XJ1;INF789F01XK9;UTI - Treasury Advantage  Fund - Institutional Monthly Dividend Option- Direct;1027.3028;1027.3028;1027.3028;08-Aug-2017</t>
  </si>
  <si>
    <t>105659;INF789F01PA6;-;UTI - Treasury Advantage Fund  - Flexi Dividend Plan;1086.1543;1086.1543;0;08-Aug-2017</t>
  </si>
  <si>
    <t>133733;INF789FA1N45;INF789FA1N52;UTI - Treasury Advantage Fund  - Fortnightly Div Option;1231.2271;1231.2271;1231.2271;08-Aug-2017</t>
  </si>
  <si>
    <t>115483;INF789F01OW3;INF789F01OX1;UTI - Treasury Advantage Fund -  Instn Quarterly Dividend Option;1129.3496;1129.3496;1129.3496;08-Aug-2017</t>
  </si>
  <si>
    <t>120734;INF789F01XL7;INF789F01XM5;UTI - Treasury Advantage Fund -  Instn Quarterly Dividend Option - Direct;1241.965;1241.965;1241.965;08-Aug-2017</t>
  </si>
  <si>
    <t>102541;INF789F01OO0;INF789F01OP7;UTI - Treasury Advantage Fund -  Quarterly Dividend Option;1650.9107;1650.9107;0;08-Aug-2017</t>
  </si>
  <si>
    <t>102538;INF789F01OK8;INF789F01OL6;UTI - Treasury Advantage Fund - Annaul Dividend Option;2261.1151;2261.1151;0;08-Aug-2017</t>
  </si>
  <si>
    <t>102539;INF789F01OM4;-;UTI - Treasury Advantage Fund - Bonus Option;2805.1183;2805.1183;0;08-Aug-2017</t>
  </si>
  <si>
    <t>102540;INF789F01331;-;UTI - Treasury Advantage Fund - Growth Option;4208.1395;4208.1395;0;08-Aug-2017</t>
  </si>
  <si>
    <t>133130;INF789FA1N86;INF789FA1N94;UTI - Treasury Advantage Fund - Institutional Flexi Div Option;1045.8415;1045.8415;1045.8415;08-Aug-2017</t>
  </si>
  <si>
    <t>133127;INF789FA1O44;INF789FA1O51;UTI - Treasury Advantage Fund - Institutional Flexi Div Option - Direct;1095.6694;1095.6694;1095.6694;08-Aug-2017</t>
  </si>
  <si>
    <t>102545;INF789F01OS1;-;UTI - Treasury Advantage Fund - Institutional-Bonus Option;1923.0877;1923.0877;1923.0877;08-Aug-2017</t>
  </si>
  <si>
    <t>120738;INF789F01XH5;-;UTI - Treasury Advantage Fund - Institutional-Bonus Option- Direct;1932.9097;1932.9097;1932.9097;08-Aug-2017</t>
  </si>
  <si>
    <t>105605;-;INF789F01ON2;UTI - Treasury Advantage Fund - Institutional-Daily Dividend;1004.0875;1004.0875;1004.0875;08-Aug-2017</t>
  </si>
  <si>
    <t>120737;-;INF789F01XE2;UTI - Treasury Advantage Fund - Institutional-Daily Dividend - Direct;1002.354;1002.354;1002.354;08-Aug-2017</t>
  </si>
  <si>
    <t>102544;INF789F01OT9;-;UTI - Treasury Advantage Fund - Institutional-Growth;2300.923;2300.923;2300.923;08-Aug-2017</t>
  </si>
  <si>
    <t>120735;INF789F01XI3;-;UTI - Treasury Advantage Fund - Institutional-Growth- Direct;2316.5293;2316.5293;2316.5293;08-Aug-2017</t>
  </si>
  <si>
    <t>105627;INF789F01PB4;INF789F01PC2;UTI - Treasury Advantage Fund - Institutional-weekly Dividend;1006.4591;1006.4591;1006.4591;08-Aug-2017</t>
  </si>
  <si>
    <t>120739;INF789F01XN3;INF789F01XO1;UTI - Treasury Advantage Fund - Institutional-weekly Dividend-Direct;1014.6746;1014.6746;1014.6746;08-Aug-2017</t>
  </si>
  <si>
    <t>135191;INF789FA1O02;INF789FA1O10;UTI - Treasury Advantage Fund - Instn Fortnightly Div Option - Direct;1235.0402;1235.0402;0;08-Aug-2017</t>
  </si>
  <si>
    <t>133469;INF789FA1O28;INF789FA1O36;UTI - Treasury Advantage Fund - Instn Half Yearly Div Option  - Direct;1098.8843;1098.8843;1098.8843;08-Aug-2017</t>
  </si>
  <si>
    <t>105670;INF789F01OY9;INF789F01OZ6;UTI - Treasury Advantage Fund - Retail Monthly Dividend Option;1092.2483;1092.2483;0;08-Aug-2017</t>
  </si>
  <si>
    <t>105578;-;INF789F01349;UTI - Treasury Advantage Fund-  Periodic Dividend Plan;1047.4811;1047.4811;0;08-Aug-2017</t>
  </si>
  <si>
    <t>136345;INF789FA1N60;INF789FA1N78;UTI Treasury Advantage Fund - Instn Half Yearly Div Option;1056.7593;1056.7593;0;08-Aug-2017</t>
  </si>
  <si>
    <t>140135;INF789FA1V03;INF789FA1V11;UTI Banking &amp; PSU Debt Fund - Direct Plan - Annual Div Option;10.7129;10.7129;0;08-Aug-2017</t>
  </si>
  <si>
    <t>141375;-;-;UTI Banking &amp; PSU Debt Fund - Direct Plan - Half Yearly  Div Option;10.6639;10.6639;0;08-Aug-2017</t>
  </si>
  <si>
    <t>133971;INF789FA1U61;INF789FA1U79;UTI Banking &amp; PSU Debt Fund - Flexi Div Option;10.5995;10.5995;0;08-Aug-2017</t>
  </si>
  <si>
    <t>133972;INF789FA1V29;INF789FA1V37;UTI Banking &amp; PSU Debt Fund - Flexi Div Option - Direct;11.8981;11.8981;0;08-Aug-2017</t>
  </si>
  <si>
    <t>134026;-;-;UTI Banking &amp; PSU Debt Fund - Monthly Div Option - Direct;11.6557;11.6557;0;08-Aug-2017</t>
  </si>
  <si>
    <t>140116;INF789FAIU46;INF789FA1U53;UTI Banking &amp; PSU Debt Fund - Regular Plan - Annual Div Option;10.6828;10.6828;0;08-Aug-2017</t>
  </si>
  <si>
    <t>139407;INF789FA1U20;INF789FA1U38;UTI Banking &amp; PSU Debt Fund - Regular Plan - Half Yearly Div Option;10.6621;10.6621;0;08-Aug-2017</t>
  </si>
  <si>
    <t>136110;-;-;UTI Banking &amp; PSU Debt Fund - Regular Plan - Monthly div Option;11.6433;11.6433;0;08-Aug-2017</t>
  </si>
  <si>
    <t>126939;INF789F014Z9;-;UTI Banking &amp; PSU Debt Fund- Growth Option;13.7552;13.7552;0;08-Aug-2017</t>
  </si>
  <si>
    <t>126940;INF789F015Z6;-;UTI Banking &amp; PSU Debt Fund- Growth Option - Direct;13.8069;13.8069;0;08-Aug-2017</t>
  </si>
  <si>
    <t>126941;INF789F012Z3;INF789F013Z1;UTI Banking &amp; PSU Debt Fund- Quarterly Div Option;10.8904;10.8904;0;08-Aug-2017</t>
  </si>
  <si>
    <t>126942;INF789F016Z4;INF789F017Z2;UTI Banking &amp; PSU Debt Fund- Quarterly Div Option - Direct;11.7245;11.7245;0;08-Aug-2017</t>
  </si>
  <si>
    <t>112211;-;INF846K01420;Axis Liquid Fund - Daily Dividend Option;1000.8759;1000.8759;1000.8759;08-Aug-2017</t>
  </si>
  <si>
    <t>128954;INF846K01NH4;-;Axis Liquid Fund - Direct plan - Bonus Option;1845.9682;1845.9682;1845.9682;08-Aug-2017</t>
  </si>
  <si>
    <t>120388;-;INF846K01DA0;Axis Liquid Fund - Direct Plan - Daily Dividend Option;1000.6413;1000.6413;1000.6413;08-Aug-2017</t>
  </si>
  <si>
    <t>120389;INF846K01CX4;-;Axis Liquid Fund - Direct Plan - Growth Option;1846.0838;1846.0838;1846.0838;08-Aug-2017</t>
  </si>
  <si>
    <t>120391;INF846K01CY2;INF846K01CZ9;Axis Liquid Fund - Direct Plan - Monthly Dividend Option;1002.7325;1002.7325;1002.7325;08-Aug-2017</t>
  </si>
  <si>
    <t>120390;INF846K01DB8;INF846K01DC6;Axis Liquid Fund - Direct Plan - Weekly Dividend Option;1002.2731;1002.2731;1002.2731;08-Aug-2017</t>
  </si>
  <si>
    <t>112210;INF846K01412;-;Axis Liquid Fund - Growth Option;1840.2317;1840.2317;1840.2317;08-Aug-2017</t>
  </si>
  <si>
    <t>112213;INF846K01453;INF846K01461;Axis Liquid Fund - Monthly Dividend Option;1003.0833;1003.0833;1003.0833;08-Aug-2017</t>
  </si>
  <si>
    <t>112712;-;INF846K01362;Axis Liquid Fund - Retail Plan - Daily Dividend Option;1000.6413;1000.6413;1000.6413;08-Aug-2017</t>
  </si>
  <si>
    <t>112713;INF846K01354;-;Axis Liquid Fund - Retail Plan - Growth Option;1753.7360;1753.7360;1753.7360;08-Aug-2017</t>
  </si>
  <si>
    <t>112714;INF846K01396;INF846K01404;Axis Liquid Fund - Retail Plan - Monthly Dividend Option;1002.4723;1002.4723;1002.4723;08-Aug-2017</t>
  </si>
  <si>
    <t>112715;INF846K01370;INF846K01388;Axis Liquid Fund - Retail Plan - Weekly Dividend Option;1000.6871;1000.6871;1000.6871;08-Aug-2017</t>
  </si>
  <si>
    <t>112212;INF846K01438;INF846K01446;Axis Liquid Fund - Weekly Dividend Option;1002.2716;1002.2716;1002.2716;08-Aug-2017</t>
  </si>
  <si>
    <t>111707;INF955L01468;INF955L01476;BARODA PIONEER LIQUID FUND - Plan A - DAILY DIVIDEND OPTION;1001.1191;1001.1191;1001.1191;09-Aug-2017</t>
  </si>
  <si>
    <t>111704;INF955L01484;-;BARODA PIONEER LIQUID FUND - Plan A - GROWTH OPTION;1906.6022;1906.6022;1906.6022;09-Aug-2017</t>
  </si>
  <si>
    <t>111705;INF955L01492;INF955L01500;BARODA PIONEER LIQUID FUND - PLAN A - WEEKLY DIVIDEND OPTION;1000.3987;1000.3987;1000.3987;09-Aug-2017</t>
  </si>
  <si>
    <t>125129;INF955L01DS9;-;Baroda Pioneer Liquid Fund - Plan B (Direct) - Bonus Option;1915.1006;1915.1006;1915.1006;09-Aug-2017</t>
  </si>
  <si>
    <t>119414;INF955L01AK2;-;BARODA PIONEER LIQUID FUND - PLAN B (DIRECT) - DAILY DIVIDEND OPTION;1001.8422;1001.8422;1001.8422;09-Aug-2017</t>
  </si>
  <si>
    <t>119415;INF955L01AL0;-;BARODA PIONEER LIQUID FUND - PLAN B (DIRECT) - GROWTH OPTION;1914.7739;1914.7739;1914.7739;09-Aug-2017</t>
  </si>
  <si>
    <t>119416;INF955L01AN6;-;BARODA PIONEER LIQUID FUND - PLAN B (DIRECT) - WEEKLY DIVIDEND OPTION;1219.4514;1219.4514;1219.4514;09-Aug-2017</t>
  </si>
  <si>
    <t>101408;INF955L01575;-;BARODA PIONEER LIQUID FUND- Regular Growth Option;2805.5574;2805.5574;2805.5574;09-Aug-2017</t>
  </si>
  <si>
    <t>101409;INF955L01518;INF955L01526;BARODA PIONEER LIQUID FUND-Regular Daily Dividend Option;1006.0602;1006.0602;1006.0602;09-Aug-2017</t>
  </si>
  <si>
    <t>101407;INF955L01559;INF955L01567;BARODA PIONEER LIQUID FUND-Regular Dividend Option;2403.6794;2403.6794;2403.6794;09-Aug-2017</t>
  </si>
  <si>
    <t>100046;INF209K01KQ2;INF209K01SQ5;Birla Sun Life Cash Plus - Daily Dividend;100.1950;100.1950;100.1950;08-Aug-2017</t>
  </si>
  <si>
    <t>119569;INF209K01UZ2;-;Birla Sun Life Cash Plus - Daily Dividend - Direct Plan;100.1950;100.1950;100.1950;08-Aug-2017</t>
  </si>
  <si>
    <t>103885;INF209KA1LI1;-;Birla Sun Life Cash Plus - Dividend;111.5503;111.5503;111.5503;08-Aug-2017</t>
  </si>
  <si>
    <t>119571;INF209K01VD7;-;Birla Sun Life Cash Plus - Dividend - Direct Plan;145.2363;145.2363;145.2363;08-Aug-2017</t>
  </si>
  <si>
    <t>100047;INF209K01RU9;-;Birla Sun Life Cash Plus - Growth;266.6206;266.6206;266.6206;08-Aug-2017</t>
  </si>
  <si>
    <t>119568;INF209K01VA3;-;Birla Sun Life Cash Plus - Growth - Direct Plan;267.5060;267.5060;267.5060;08-Aug-2017</t>
  </si>
  <si>
    <t>100041;-;INF209K01KN9;Birla Sun Life Cash Plus - Institutional Dividend;108.0230;108.0230;108.0230;08-Aug-2017</t>
  </si>
  <si>
    <t>100051;INF209K01KU4;INF209K01KV2;Birla Sun Life Cash Plus - Weekly Dividend;100.2963;100.2963;100.2963;08-Aug-2017</t>
  </si>
  <si>
    <t>119570;INF209K01VC9;-;Birla Sun Life Cash Plus - Weekly Dividend - Direct Plan;100.2972;100.2972;100.2972;08-Aug-2017</t>
  </si>
  <si>
    <t>112014;INF209K01KZ3;-;Birla Sun Life Cash Plus- Discipline Advantage Plan;179.1710;179.1710;179.1710;08-Aug-2017</t>
  </si>
  <si>
    <t>100043;INF209K01RT1;-;Birla Sun Life Cash Plus-Institutional (Growth);444.0022;444.0022;444.0022;08-Aug-2017</t>
  </si>
  <si>
    <t>100048;INF209K01KX8;INF209K01KY6;Birla Sun Life Cash Plus-Institutional -  Weekly Dividend;108.1449;108.1449;108.1449;08-Aug-2017</t>
  </si>
  <si>
    <t>100044;-;INF209K01KP4;Birla Sun Life Cash Plus-Retail (Dividend);163.6940;163.6940;163.6940;08-Aug-2017</t>
  </si>
  <si>
    <t>100042;INF209K01ME4;-;Birla Sun Life Cash Plus-Retail (Growth);432.6637;432.6637;432.6637;08-Aug-2017</t>
  </si>
  <si>
    <t>101973;-;INF209K01KB4;Birla Sun Life Floating Rate - Short Term - Daily Dividend;100.0200;100.0200;100.0200;08-Aug-2017</t>
  </si>
  <si>
    <t>119513;INF209K01UT5;-;Birla Sun Life Floating Rate - Short Term - Daily Dividend - Direct Plan;100.0200;100.0200;100.0200;08-Aug-2017</t>
  </si>
  <si>
    <t>101976;INF209K01RV7;-;Birla Sun Life Floating Rate - Short Term - Growth;221.3770;221.3770;221.3770;08-Aug-2017</t>
  </si>
  <si>
    <t>119511;INF209K01UU3;-;Birla Sun Life Floating Rate - Short Term - Growth - Direct Plan;222.0845;222.0845;222.0845;08-Aug-2017</t>
  </si>
  <si>
    <t>101972;-;INF209K01JZ5;Birla Sun Life Floating Rate - Short Term - Retail Daily Dividend;100.0150;100.0150;100.0150;08-Aug-2017</t>
  </si>
  <si>
    <t>101971;INF209K01MJ3;-;Birla Sun Life Floating Rate - Short Term - Retail Growth;272.8103;272.8103;272.8103;08-Aug-2017</t>
  </si>
  <si>
    <t>101970;-;INF209K01JY8;Birla Sun Life Floating Rate - Short Term - Retail Weekly Dividend;103.8199;103.8199;103.8199;08-Aug-2017</t>
  </si>
  <si>
    <t>101974;-;INF209K01KA6;Birla Sun Life Floating Rate - Short Term - Weekly Dividend;100.1483;100.1483;100.1483;08-Aug-2017</t>
  </si>
  <si>
    <t>119512;INF209K01UV1;-;Birla Sun Life Floating Rate - Short Term - Weekly Dividend - Direct Plan;100.1495;100.1495;100.1495;08-Aug-2017</t>
  </si>
  <si>
    <t>130473;-;INF251K01NK1;BNP PARIBAS OVERNIGHT FUND - DAILY DIVIDEND OPTION;1000.4900;1000.4900;1000.4900;08-Aug-2017</t>
  </si>
  <si>
    <t>130486;-;INF251K01NP0;BNP PARIBAS OVERNIGHT FUND - DIRECT PLAN -- DAILY DIVIDEND OPTION;1000.8845;1000.8845;1000.8845;08-Aug-2017</t>
  </si>
  <si>
    <t>130472;INF251K01NJ3;-;BNP PARIBAS OVERNIGHT FUND - GROWTH OPTION;2548.2776;2548.2776;2548.2776;08-Aug-2017</t>
  </si>
  <si>
    <t>130476;INF251K01NM7;INF251K01NN5;BNP PARIBAS OVERNIGHT FUND - MONTHLY DIVIDEND OPTION;1002.1070;1002.1070;1002.1070;08-Aug-2017</t>
  </si>
  <si>
    <t>130471;INF251K01NH7;INF251K01NI5;BNP PARIBAS OVERNIGHT FUND - REGULAR PLAN - MONTHLY DIVIDEND OPTION;1002.0970;1002.0970;1002.0970;08-Aug-2017</t>
  </si>
  <si>
    <t>130465;-;INF251K01NG9;BNP PARIBAS OVERNIGHT FUND - REGULAR PLAN - WEEKLY DIVIDEND OPTION;1001.0935;1001.0935;1001.0935;08-Aug-2017</t>
  </si>
  <si>
    <t>130474;-;INF251K01NL9;BNP PARIBAS OVERNIGHT FUND - WEEKLY DIVIDEND OPTION;1001.0974;1001.0974;1001.0974;08-Aug-2017</t>
  </si>
  <si>
    <t>130479;INF251K01NO3;-;BNP PARIBAS OVERNIGHT FUND -- DIRECT PLAN - GROWTH OPTION;2557.3978;2557.3978;2557.3978;08-Aug-2017</t>
  </si>
  <si>
    <t>130487;-;INF251K01NQ8;BNP PARIBAS OVERNIGHT FUND -- DIRECT PLAN - WEEKLY DIVIDEND OPTION;1001.1217;1001.1217;1001.1217;08-Aug-2017</t>
  </si>
  <si>
    <t>139562;INF251K01OL7;-;BNP PARIBAS OVERNIGHT FUND SPECIAL UNCLAIMED DIV 36A -- GROWTH OPTION;1073.4920;1073.4920;1073.4920;08-Aug-2017</t>
  </si>
  <si>
    <t>139561;INF251K01OM5;-;BNP PARIBAS OVERNIGHT FUND SPECIAL UNCLAIMED DIV 36B -- GROWTH OPTION;1076.6890;1076.6890;1076.6890;08-Aug-2017</t>
  </si>
  <si>
    <t>139560;INF251K01OJ1;-;BNP PARIBAS OVERNIGHT FUND SPECIAL UNCLAIMED RED 36A-- GROWTH OPTION;1072.0811;1072.0811;1072.0811;08-Aug-2017</t>
  </si>
  <si>
    <t>139563;INF251K01OK9;-;BNP PARIBAS OVERNIGHT FUND SPECIAL UNCLAIMED RED 36B -- GROWTH OPTION;1073.6275;1073.6275;1073.6275;08-Aug-2017</t>
  </si>
  <si>
    <t>130489;INF251K01NR6;INF251K01NS4;BNP PARIBAS OVERNIGNT FUND - DIRECT PLAN - MONTHLY DIVIDEND OPTION;1002.1652;1002.1652;1002.1652;08-Aug-2017</t>
  </si>
  <si>
    <t>130459;INF251K01NF1;-;BNP PARIBAS OVERNIGNT FUND - REGULAR PLAN - GROWTH OPTION;2412.4253;2412.4253;2412.4253;08-Aug-2017</t>
  </si>
  <si>
    <t>119368;-;INF761K01CL0;BOI AXA Liquid Fund- Direct Plan- Daily Dividend;1002.6483;1002.6483;1002.6483;08-Aug-2017</t>
  </si>
  <si>
    <t>119369;INF761K01785;-;BOI AXA Liquid Fund- Direct Plan- Growth;1918.1772;1918.1772;1918.1772;08-Aug-2017</t>
  </si>
  <si>
    <t>119370;-;INF761K01CM8;BOI AXA Liquid Fund- Direct Plan- Weekly Dividend;1061.7458;1061.7458;1061.7458;08-Aug-2017</t>
  </si>
  <si>
    <t>111971;-;INF761K01CO4;BOI AXA Liquid Fund- Regular Plan- Daily Dividend;1002.1069;1002.1069;1002.1069;08-Aug-2017</t>
  </si>
  <si>
    <t>109254;INF761K01306;-;BOI AXA Liquid Fund- Regular Plan- Growth;1909.4057;1909.4057;1909.4057;08-Aug-2017</t>
  </si>
  <si>
    <t>109255;-;INF761K01CP1;BOI AXA Liquid Fund- Regular Plan- Weekly Dividend;1001.4928;1001.4928;1001.4928;08-Aug-2017</t>
  </si>
  <si>
    <t>139235;INF760K01IC8;-;Canara Robeco Liquid -Unclaimed Redemption and Dividend Plan -Direct Growth Option;1095.2397;1095.2397;1095.2397;09-Aug-2017</t>
  </si>
  <si>
    <t>118305;INF760K01FU6;-;Canara Robeco Liquid- Direct Plan-Growth;2015.5009;2015.5009;2015.5009;09-Aug-2017</t>
  </si>
  <si>
    <t>118308;INF760K01FY8;INF760K01FX0;Canara Robeco Liquid- Direct Plan-Weekly dividend;1000.0401;1000.0401;1000.0401;09-Aug-2017</t>
  </si>
  <si>
    <t>118307;-;INF760K01FS0;Canara Robeco Liquid-Direct Plan-Daily Dividend Reinvestment;1005.5000;1005.5000;1005.5000;09-Aug-2017</t>
  </si>
  <si>
    <t>118304;INF760K01FT8;-;Canara Robeco Liquid-Direct Plan-Dividend Payout;1442.9712;1442.9712;1442.9712;09-Aug-2017</t>
  </si>
  <si>
    <t>118306;INF760K01FV4;INF760K01FW2;Canara Robeco Liquid-Direct Plan-Monthly Dividend;1002.4729;1002.4729;1002.4729;09-Aug-2017</t>
  </si>
  <si>
    <t>109349;-;INF760K01CU3;Canara Robeco Liquid-Regular Plan-Daily Div Reinvest.;1005.5000;1005.5000;1005.5000;09-Aug-2017</t>
  </si>
  <si>
    <t>109353;INF760K01CW9;-;Canara Robeco Liquid-Regular Plan-Growth;2011.6193;2011.6193;2011.6193;09-Aug-2017</t>
  </si>
  <si>
    <t>109351;INF760K01CX7;INF760K01CY5;Canara Robeco Liquid-Regular Plan-Monthly Div Reinvest.;1002.4613;1002.4613;1002.4613;09-Aug-2017</t>
  </si>
  <si>
    <t>109350;INF760K01BZ4;INF760K01CZ2;Canara Robeco Liquid-Regular Plan-Weekly Div Reinvest.;1000.0401;1000.0401;1000.0401;09-Aug-2017</t>
  </si>
  <si>
    <t>138306;INF223J01WV0;-;DHFL Pramerica INSTA CASH PLUS FUND - Annual Bonus Option;128.2287;128.2287;128.2287;09-Aug-2017</t>
  </si>
  <si>
    <t>138292;INF223J01IP1;INF223J01IQ9;DHFL Pramerica Insta Cash Plus Fund - Annual Dividend Option;135.7346;135.7346;135.7346;09-Aug-2017</t>
  </si>
  <si>
    <t>138286;INF223J01BQ4;-;DHFL Pramerica INSTA CASH PLUS FUND - BONUS OPTION;147.4786;147.4786;147.4786;09-Aug-2017</t>
  </si>
  <si>
    <t>138305;INF223J01WW8;-;DHFL Pramerica Insta Cash Plus Fund - Direct Plan -  Annual Bonus Option;130.7973;130.7973;130.7973;09-Aug-2017</t>
  </si>
  <si>
    <t>138296;-;-;DHFL Pramerica Insta Cash Plus Fund - Direct Plan - Annual Dividend;135.7531;135.7531;135.7531;09-Aug-2017</t>
  </si>
  <si>
    <t>138297;INF223J01NR7;-;DHFL Pramerica Insta Cash Plus Fund - Direct Plan - Daily Dividend;100.304;100.304;100.304;09-Aug-2017</t>
  </si>
  <si>
    <t>138299;INF223J01NS5;-;DHFL Pramerica Insta Cash Plus Fund - Direct Plan - Growth;216.4062;216.4062;216.4062;09-Aug-2017</t>
  </si>
  <si>
    <t>138298;INF223J01NT3;-;DHFL Pramerica Insta Cash Plus Fund - Direct Plan - Monthly Dividend;106.1944;106.1944;106.1944;09-Aug-2017</t>
  </si>
  <si>
    <t>138300;INF223J01NX5;-;DHFL Pramerica Insta Cash Plus Fund - Direct Plan - Quarterly Dividend;143.9468;143.9468;143.9468;09-Aug-2017</t>
  </si>
  <si>
    <t>138301;INF223J01NV9;INF223J01NW7;DHFL Pramerica Insta Cash Plus Fund - Direct Plan - Weekly Dividend;100.5976;100.5976;100.5976;09-Aug-2017</t>
  </si>
  <si>
    <t>138287;INF223J01BL5;-;DHFL Pramerica Insta Cash Plus Fund - Monthly Dividend;105.7635;105.7635;105.7635;09-Aug-2017</t>
  </si>
  <si>
    <t>138284;INF223J01BH3;-;DHFL Pramerica INSTA CASH PLUS FUND - Regular Plan BONUS OPTION;13.1828;13.1828;13.1828;09-Aug-2017</t>
  </si>
  <si>
    <t>139603;-;-;DHFL Pramerica Insta Cash Plus Fund - Unclaimed Dividend Plan - Below 3 years;106.8699;106.8699;106.8699;09-Aug-2017</t>
  </si>
  <si>
    <t>139604;-;-;DHFL Pramerica Insta Cash Plus Fund - Unclaimed Redemption Plan - Above 3 years;103.157;103.157;103.157;09-Aug-2017</t>
  </si>
  <si>
    <t>139605;-;-;DHFL Pramerica Insta Cash Plus Fund - Unclamied Dividend Plan - Above 3 years;102.2092;102.2092;102.2092;09-Aug-2017</t>
  </si>
  <si>
    <t>139602;-;-;DHFL Pramerica Insta Cash Plus Fund - Unlcaimed Redemption Plan - Below 3 years;106.8805;106.8805;106.8805;09-Aug-2017</t>
  </si>
  <si>
    <t>138289;INF223J01BU6;-;DHFL Pramerica Insta Cash Plus Fund - Weekly Dividend;100.5969;100.5969;100.5969;09-Aug-2017</t>
  </si>
  <si>
    <t>138288;INF223J01BP6;-;DHFL Pramerica Insta Cash Plus Fund -Growth;215.7244;215.7244;215.7244;09-Aug-2017</t>
  </si>
  <si>
    <t>138285;-;INF223J01BO9;DHFL Pramerica Insta Cash Plus Fund-Daily Dividend;100.304;100.304;100.304;09-Aug-2017</t>
  </si>
  <si>
    <t>138280;-;INF223J01BI1;DHFL Pramerica Insta Cash Plus Fund-DIVIDEND-Daily Dividend;10.301;10.301;10.301;09-Aug-2017</t>
  </si>
  <si>
    <t>138279;INF223J01BR2;-;DHFL Pramerica Insta Cash Plus Fund-DIVIDEND-MONTHLY DIVIDEND;10.0223;10.0223;10.0223;09-Aug-2017</t>
  </si>
  <si>
    <t>138278;INF223J01BN1;-;DHFL Pramerica Insta Cash Plus Fund-DIVIDEND-WEEKLY DIVIDEND;10.3577;10.3577;10.3577;09-Aug-2017</t>
  </si>
  <si>
    <t>138281;INF223J01BJ9;-;DHFL Pramerica Insta Cash Plus Fund-Growth-GROWTH;24.9713;24.9713;24.9713;09-Aug-2017</t>
  </si>
  <si>
    <t>138283;INF223J01BA8;-;DHFL Pramerica Insta Cash Plus Fund-Institutional Plan-Daily Dividend;10.0516;10.0516;10.0516;09-Aug-2017</t>
  </si>
  <si>
    <t>138282;INF223J01BB6;-;DHFL Pramerica Insta Cash Plus Fund-Institutional Plan-Growth;23.6809;23.6809;23.6809;09-Aug-2017</t>
  </si>
  <si>
    <t>138304;INF223J01VD0;-;DHFL Pramerica INSTA CASH PLUS FUND-Monthly Bonus Option;123.1612;123.1612;123.1612;09-Aug-2017</t>
  </si>
  <si>
    <t>138294;INF223J01IN6;INF223J01IO4;DHFL Pramerica Insta CashPlus Fund - Quarterly Dividend Option;141.8213;141.8213;141.8213;09-Aug-2017</t>
  </si>
  <si>
    <t>119124;-;-;DSP BlackRock Liquidity Fund - Direct Plan - Daily Dividend;1000.8071;1000.8071;1000.8071;08-Aug-2017</t>
  </si>
  <si>
    <t>119125;INF740K01QL4;-;DSP BlackRock Liquidity Fund - Direct Plan - Growth;2380.8086;2380.8086;2380.8086;08-Aug-2017</t>
  </si>
  <si>
    <t>119123;-;-;DSP BlackRock Liquidity Fund - Direct Plan - Weekly Dividend;1001.7185;1001.7185;1001.7185;08-Aug-2017</t>
  </si>
  <si>
    <t>103349;-;-;DSP BlackRock Liquidity Fund- Institutional Plan-Daily Dividend;1000.8071;1000.8071;1000.8071;08-Aug-2017</t>
  </si>
  <si>
    <t>103347;INF740K01FK9;-;DSP BlackRock Liquidity Fund- Institutional Plan-Growth;2371.6090;2371.6090;2371.6090;08-Aug-2017</t>
  </si>
  <si>
    <t>103348;-;-;DSP BlackRock Liquidity Fund- Institutional Plan-Weekly Dividend;1001.6965;1001.6965;1001.6965;08-Aug-2017</t>
  </si>
  <si>
    <t>100943;-;-;DSP BlackRock Liquidity Fund - Regular Plan - Daily Dividend;10.0188;10.0188;10.0188;08-Aug-2017</t>
  </si>
  <si>
    <t>100940;INF740K01CN0;-;DSP BlackRock Liquidity Fund - Regular Plan - Growth;38.9038;38.9038;38.9038;08-Aug-2017</t>
  </si>
  <si>
    <t>100941;-;-;DSP BlackRock Liquidity Fund - Regular Plan Weekly Dividend;12.4213;12.4213;12.4213;08-Aug-2017</t>
  </si>
  <si>
    <t>140197;INF754K01GW3;INF754K01GS1;Edelweiss  Liquid Fund - Direct Plan - Monthly Dividend Option;1011.1366;1011.1366;1011.1366;09-Aug-2017</t>
  </si>
  <si>
    <t>140194;INF754K01GY9;-;Edelweiss Liquid Fund - Direct Plan - Bonus Option;1244.9397;1244.9397;1244.9397;09-Aug-2017</t>
  </si>
  <si>
    <t>140193;-;INF754K01GP7;Edelweiss Liquid Fund - Direct Plan - Daily Dividend Option;1001.01;1001.01;1001.01;09-Aug-2017</t>
  </si>
  <si>
    <t>140196;INF754K01GM4;-;Edelweiss Liquid Fund - Direct Plan - Growth Option;2139.8668;2139.8668;2139.8668;09-Aug-2017</t>
  </si>
  <si>
    <t>140188;INF754K01HQ3;INF754K01HP5;Edelweiss Liquid Fund - Regular Plan - Annual Dividend Option;1473.3594;1473.3594;1473.3594;09-Aug-2017</t>
  </si>
  <si>
    <t>140189;INF754K01HR1;-;Edelweiss Liquid Fund - Regular Plan - Bonus Option;1240.5321;1240.5321;1240.5321;09-Aug-2017</t>
  </si>
  <si>
    <t>140181;-;INF754K01HA7;Edelweiss Liquid Fund - Regular Plan - Daily Dividend Option;1002.79;1002.79;1002.79;09-Aug-2017</t>
  </si>
  <si>
    <t>140182;INF754K01GZ6;-;Edelweiss Liquid Fund - Regular Plan - Growth Option;2129.5896;2129.5896;2129.5896;09-Aug-2017</t>
  </si>
  <si>
    <t>140183;INF754K01HL4;INF754K01HD1;Edelweiss Liquid Fund - Regular Plan - Monthly Dividend Option;1005.7593;1005.7593;1005.7593;09-Aug-2017</t>
  </si>
  <si>
    <t>140185;INF754K01HJ8;INF754K01HB5;Edelweiss Liquid Fund - Regular Plan - Weekly Dividend Option;1018;1018;1018;09-Aug-2017</t>
  </si>
  <si>
    <t>140177;-;INF754K01HF6;Edelweiss Liquid Fund - Retail Plan - Daily Dividend Option;1001.9;1001.9;1001.9;09-Aug-2017</t>
  </si>
  <si>
    <t>140176;INF754K01HE9;-;Edelweiss Liquid Fund - Retail Plan - Growth Option;1937.0538;1937.0538;1937.0538;09-Aug-2017</t>
  </si>
  <si>
    <t>140180;-;INF754K01HI0;Edelweiss Liquid Fund - Retail Plan - Monthly Dividend Option;1010.1225;1010.1225;1010.1225;09-Aug-2017</t>
  </si>
  <si>
    <t>140178;-;INF754K01HG4;Edelweiss Liquid Fund - Retail Plan - Weekly Dividend Option;1004.4264;1004.4264;1004.4264;09-Aug-2017</t>
  </si>
  <si>
    <t>141159;-;-;Edelweiss Liquid Fund - Unclaimed Dividend Plan- Above 3 years;1000;1000;1000;09-Aug-2017</t>
  </si>
  <si>
    <t>141161;-;-;Edelweiss Liquid Fund - Unclaimed Dividend Plan- Upto 3 years;1023.8291;1023.8291;1023.8291;09-Aug-2017</t>
  </si>
  <si>
    <t>141162;-;-;Edelweiss Liquid Fund - Unclaimed Redemption Plan- Above 3 years;1000;1000;1000;09-Aug-2017</t>
  </si>
  <si>
    <t>141160;-;-;Edelweiss Liquid Fund - Unclaimed Redemption Plan- Upto 3 years;1023.8275;1023.8275;1023.8275;09-Aug-2017</t>
  </si>
  <si>
    <t>103226;-;INF966L01275;Escorts Liquid Plan-Daily Dividend Option;13.6765;13.6765;13.6765;09-Aug-2017</t>
  </si>
  <si>
    <t>120836;-;INF966L01770;Escorts Liquid Plan-Daily Dividend Option-Direct Plan;13.7648;13.7648;13.7648;09-Aug-2017</t>
  </si>
  <si>
    <t>103225;INF966L01317;-;Escorts Liquid Plan-Growth Option;26.0092;26.0092;26.0092;09-Aug-2017</t>
  </si>
  <si>
    <t>120837;INF966L01820;-;Escorts Liquid Plan-Growth Option-Direct Plan;26.1278;26.1278;26.1278;09-Aug-2017</t>
  </si>
  <si>
    <t>103228;INF966L01291;INF966L01309;Escorts Liquid Plan-Monthly Dividend Option;15.1406;15.1406;15.1406;09-Aug-2017</t>
  </si>
  <si>
    <t>120838;INF966L01796;INF966L01812;Escorts Liquid Plan-Monthly Dividend Option-Direct Plan;15.2467;15.2467;15.2467;09-Aug-2017</t>
  </si>
  <si>
    <t>103227;-;INF966L01283;Escorts Liquid Plan-Weekly Dividend Option;13.5453;13.5453;13.5453;09-Aug-2017</t>
  </si>
  <si>
    <t>120839;INF966L01788;INF966L01804;Escorts Liquid Plan-Weekly Dividend Option-Direct Plan;13.7618;13.7618;13.7618;09-Aug-2017</t>
  </si>
  <si>
    <t>118507;-;INF090I01LL9;Franklin India Cash Management Account - Direct - Dividend;10.0102;10.0102;10.0102;08-Aug-2017</t>
  </si>
  <si>
    <t>118508;INF090I01LM7;-;Franklin India Cash Management Account - Direct - Growth;26.0201;26.0201;26.0201;08-Aug-2017</t>
  </si>
  <si>
    <t>101044;-;INF090I01LN5;Franklin India Cash Management Account-Dividend Plan;10.0127;10.0127;10.0127;08-Aug-2017</t>
  </si>
  <si>
    <t>101048;INF090I01LK1;-;Franklin India Cash Management Account-Growth Plan;25.0973;25.0973;25.0973;08-Aug-2017</t>
  </si>
  <si>
    <t>102443;-;INF090I01BC9;Franklin India Treasury Management - Institution-Daily;1000.6505;1000.6505;1000.6505;08-Aug-2017</t>
  </si>
  <si>
    <t>102441;INF090I01BD7;-;Franklin India Treasury Management - Institution-Growth;2543.1137;2543.1137;2543.1137;08-Aug-2017</t>
  </si>
  <si>
    <t>102442;INF090I01BJ4;INF090I01BE5;Franklin India Treasury Management - Institution-Weekly;1055.0731;1055.0731;1055.0731;08-Aug-2017</t>
  </si>
  <si>
    <t>118577;INF090I01JV2;-;Franklin India TREASURY MANAGEMENT ACCOUNT - Super Instittutional - Direct - Growth;2490.5559;2490.5559;2490.5559;08-Aug-2017</t>
  </si>
  <si>
    <t>118578;-;INF090I01JW0;Franklin India TREASURY MANAGEMENT ACCOUNT - Super Institutional - Direct - Daily Dividend;1001.8422;1001.8422;1001.8422;08-Aug-2017</t>
  </si>
  <si>
    <t>118579;INF090I01JX8;INF090I01JY6;Franklin India TREASURY MANAGEMENT ACCOUNT - Super Institutional - Direct - Weekly Dividend;1021.7587;1021.7587;1021.7587;08-Aug-2017</t>
  </si>
  <si>
    <t>139890;INF090I01LP0;-;Franklin India TREASURY MANAGEMENT ACCOUNT - Unclaimed Dividend Plan - Growth;10.5978;10.5978;10.5978;08-Aug-2017</t>
  </si>
  <si>
    <t>139889;INF090I01LO3;-;Franklin India TREASURY MANAGEMENT ACCOUNT - Unclaimed Redemption Plan - Growth;10.5978;10.5978;10.5978;08-Aug-2017</t>
  </si>
  <si>
    <t>100541;-;INF090I01BA3;Franklin India Treasury Management Account-Regular Plan - Daily Dividend;1512.2956;1512.2956;1512.2956;08-Aug-2017</t>
  </si>
  <si>
    <t>100538;INF090I01BB1;-;Franklin India Treasury Management Account-Regular Plan - Growth;3938.3951;3938.3951;3938.3951;08-Aug-2017</t>
  </si>
  <si>
    <t>100537;INF090I01BL0;INF090I01BI6;Franklin India Treasury Management Account-Regular Plan - Weekly Dividend;1244.7243;1244.7243;1244.7243;08-Aug-2017</t>
  </si>
  <si>
    <t>100547;-;INF090I01BF2;Franklin India Treasury Management Account-Super Institutional Plan - Daily Dividend;1000.7051;1000.7051;1000.7051;08-Aug-2017</t>
  </si>
  <si>
    <t>100546;INF090I01BG0;-;Franklin India Treasury Management Account-Super Institutional Plan - Growth;2483.7145;2483.7145;2483.7145;08-Aug-2017</t>
  </si>
  <si>
    <t>100548;INF090I01BM8;INF090I01BH8;Franklin India Treasury Management Account-Super Institutional Plan - Weekly Dividend;1021.4899;1021.4899;1021.4899;08-Aug-2017</t>
  </si>
  <si>
    <t>101997;-;-;HDFC Cash Management Fund - Call Plan-Daily Dividend Plan;1042.6600;1042.6600;1042.6600;09-Aug-2017</t>
  </si>
  <si>
    <t>101996;INF179KB1HS3;-;HDFC Cash Management Fund - Call Plan-Growth Option;2552.4684;2552.4684;2552.4684;09-Aug-2017</t>
  </si>
  <si>
    <t>119109;-;-;HDFC CM Call Plan -Direct Plan - Daily Dividend Option;1042.6600;1042.6600;1042.6600;09-Aug-2017</t>
  </si>
  <si>
    <t>119110;INF179KB1HT1;-;HDFC CM Call Plan -Direct Plan - Growth Option;2559.3613;2559.3613;2559.3613;09-Aug-2017</t>
  </si>
  <si>
    <t>101994;-;-;HDFC Cash Management Fund - Savings Plan-Daily Dividend Option;1063.6400;1063.6400;1063.6400;09-Aug-2017</t>
  </si>
  <si>
    <t>101993;INF179KB1HR5;-;HDFC Cash Management Fund - Savings Plan-Growth Option;3456.4255;3456.4255;3456.4255;09-Aug-2017</t>
  </si>
  <si>
    <t>101995;INF179K01KW5;-;HDFC Cash Management Fund - Savings Plan-Weekly Dividend Option;1063.3595;1063.3595;1063.3595;09-Aug-2017</t>
  </si>
  <si>
    <t>119093;-;-;HDFC CM Savings -Direct Plan - Daily Dividend Option;1063.6400;1063.6400;1063.6400;09-Aug-2017</t>
  </si>
  <si>
    <t>119092;INF179KB1HU9;-;HDFC CM Savings -Direct Plan - Growth Option;3475.9185;3475.9185;3475.9185;09-Aug-2017</t>
  </si>
  <si>
    <t>119094;-;-;HDFC CM Savings -Direct Plan - Weekly Dividend Option;1063.3904;1063.3904;1063.3904;09-Aug-2017</t>
  </si>
  <si>
    <t>119089;-;INF179KB1HV7;HDFC Liquid Fund -Direct Plan - Daily Dividend Option;1019.8200;1019.8200;1019.8200;09-Aug-2017</t>
  </si>
  <si>
    <t>119091;INF179KB1HP9;-;HDFC Liquid Fund -Direct Plan - Growth Option;3284.0438;3284.0438;3284.0438;09-Aug-2017</t>
  </si>
  <si>
    <t>119090;INF179KB1HO2;INF179KB1HQ7;HDFC Liquid Fund -Direct Plan - Monthly Dividend Option;1027.9093;1027.9093;1027.9093;09-Aug-2017</t>
  </si>
  <si>
    <t>119088;-;-;HDFC Liquid Fund -Direct Plan - Weekly Dividend Option;1031.3917;1031.3917;1031.3917;09-Aug-2017</t>
  </si>
  <si>
    <t>100875;-;INF179KB1IC5;HDFC Liquid Fund-Dividend - Daily;1019.8200;1019.8200;1019.8200;09-Aug-2017</t>
  </si>
  <si>
    <t>100876;INF179KB1HM6;INF179KB1HL8;HDFC Liquid Fund-Dividend - Monthly;1027.8839;1027.8839;1027.8839;09-Aug-2017</t>
  </si>
  <si>
    <t>100874;INF179K01KJ2;-;HDFC Liquid Fund-Dividend - Weekly;1031.3865;1031.3865;1031.3865;09-Aug-2017</t>
  </si>
  <si>
    <t>100868;INF179KB1HK0;-;HDFC Liquid Fund-GROWTH;3273.3719;3273.3719;3273.3719;09-Aug-2017</t>
  </si>
  <si>
    <t>100877;-;INF179K01KN4;HDFC Liquid Fund-Premium Plan - Dividend-Daily;1225.9800;1225.9800;1225.9800;09-Aug-2017</t>
  </si>
  <si>
    <t>100873;INF179KB1HN4;-;HDFC Liquid Fund-PREMIUM- Growth;3335.3098;3335.3098;3335.3098;09-Aug-2017</t>
  </si>
  <si>
    <t>118902;INF336L01BN7;-;HSBC Cash Fund -  Growth;1655.1606;1655.1606;1655.1606;09-Aug-2017</t>
  </si>
  <si>
    <t>120038;INF336L01CC8;-;HSBC Cash Fund -  Growth Direct;1658.7999;1658.7999;1658.7999;09-Aug-2017</t>
  </si>
  <si>
    <t>118901;-;INF336L01BM9;HSBC Cash Fund - Daily Dividend;1000.56;1000.56;1000.56;09-Aug-2017</t>
  </si>
  <si>
    <t>120037;-;INF336L01CB0;HSBC Cash Fund - Daily Dividend Direct;1000.56;1000.56;1000.56;09-Aug-2017</t>
  </si>
  <si>
    <t>118910;INF336L01BT4;-;HSBC Cash Fund - Institutional Plan - Growth;2612.854;2612.854;2612.854;09-Aug-2017</t>
  </si>
  <si>
    <t>118903;INF336L01BP2;INF336L01BO5;HSBC Cash Fund - Monthly Dividend;1002.9368;1002.9368;1002.9368;09-Aug-2017</t>
  </si>
  <si>
    <t>120039;INF336L01BZ1;INF336L01CA2;HSBC Cash Fund - Monthly Dividend Direct;1011.3662;1011.3662;1011.3662;09-Aug-2017</t>
  </si>
  <si>
    <t>118908;-;INF336L01BR8;HSBC Cash Fund - Regular - Weekly Dividend;1001.7264;1001.7264;1001.7264;09-Aug-2017</t>
  </si>
  <si>
    <t>118906;INF336L01BK3;-;HSBC Cash Fund - Regular- Dividend;1019.3;1019.3;1019.3;09-Aug-2017</t>
  </si>
  <si>
    <t>139238;-;-;HSBC Cash Fund - Unclaimed Dividend Above 3 years;1000;1000;1000;09-Aug-2017</t>
  </si>
  <si>
    <t>139237;-;-;HSBC Cash Fund - Unclaimed Dividend Below 3 years;1090.9598;1090.9598;1090.9598;09-Aug-2017</t>
  </si>
  <si>
    <t>139239;-;-;HSBC Cash Fund - Unclaimed Redemption Above 3 years;1000;1000;1000;09-Aug-2017</t>
  </si>
  <si>
    <t>139240;-;-;HSBC Cash Fund - Unclaimed Redemption Below 3 years;1090.9598;1090.9598;1090.9598;09-Aug-2017</t>
  </si>
  <si>
    <t>118904;INF336L01LJ4;INF336L01BQ0;HSBC Cash Fund - Weekly Dividend;1110.6965;1110.6965;1110.6965;09-Aug-2017</t>
  </si>
  <si>
    <t>120040;INF336L01LK2;INF336L01CD6;HSBC Cash Fund - Weekly Dividend Direct;1110.6995;1110.6995;1110.6995;09-Aug-2017</t>
  </si>
  <si>
    <t>118909;-;INF336L01BS6;HSBC Cash Fund-Institutional Plan - Daily Dividend;1230.2692;1230.2692;1230.2692;09-Aug-2017</t>
  </si>
  <si>
    <t>118907;INF336L01BL1;-;HSBC Cash Fund-Regular-Growth;2493.0393;2493.0393;2493.0393;09-Aug-2017</t>
  </si>
  <si>
    <t>100357;INF109K01UU5;INF109K01UT7;ICICI Prudential Liquid -Quarterly Dividend;101.0791;101.0791;101.0791;08-Aug-2017</t>
  </si>
  <si>
    <t>100359;INF109K01VJ6;-;ICICI Prudential Liquid Institutional Plus Plan - Div - Daily;118.5152;118.5152;118.5152;08-Aug-2017</t>
  </si>
  <si>
    <t>120198;INF109K01P99;INF109K01Q07;ICICI Prudential Liquid - Direct Plan -  Annual Dividend;105.9432;105.9432;105.9432;08-Aug-2017</t>
  </si>
  <si>
    <t>120188;INF109K01Q15;-;ICICI Prudential Liquid - Direct Plan -  Daily Dividend;100.0685;100.0685;100.0685;08-Aug-2017</t>
  </si>
  <si>
    <t>120191;INF109K01Q31;INF109K01Q23;ICICI Prudential Liquid - Direct Plan -  Dividend Others;124.3051;124.3051;124.3051;08-Aug-2017</t>
  </si>
  <si>
    <t>120197;INF109K01Q49;-;ICICI Prudential Liquid - Direct Plan -  Growth;246.3499;246.3499;246.3499;08-Aug-2017</t>
  </si>
  <si>
    <t>120187;INF109K01Q56;INF109K01Q64;ICICI Prudential Liquid - Direct Plan -  Half Yearly Dividend;107.0058;107.0058;107.0058;08-Aug-2017</t>
  </si>
  <si>
    <t>120196;INF109K01Q72;INF109K01Q80;ICICI Prudential Liquid - Direct Plan -  Quarterly Dividend;101.8367;101.8367;101.8367;08-Aug-2017</t>
  </si>
  <si>
    <t>120190;INF109K01Q98;-;ICICI Prudential Liquid - Direct Plan -  Weekly Dividend;100.2013;100.2013;100.2013;08-Aug-2017</t>
  </si>
  <si>
    <t>115505;INF109K01VU3;INF109K01VT5;ICICI Prudential Liquid - Dividend Others;124.1315;124.1315;124.1315;08-Aug-2017</t>
  </si>
  <si>
    <t>104308;INF109K01UX9;INF109K01UW1;ICICI Prudential Liquid - Half Yearly Dividend;105.9473;105.9473;105.9473;08-Aug-2017</t>
  </si>
  <si>
    <t>103342;INF109K01VS7;-;ICICI Prudential Liquid - Weekly Dividend;100.1761;100.1761;100.1761;08-Aug-2017</t>
  </si>
  <si>
    <t>112119;INF109K01VD9;INF109K01VC1;ICICI Prudential Liquid -Annual Dividend;105.9063;105.9063;105.9063;08-Aug-2017</t>
  </si>
  <si>
    <t>103343;INF109K01VP3;-;ICICI Prudential Liquid -Daily Dividend;100.0989;100.0989;100.0989;08-Aug-2017</t>
  </si>
  <si>
    <t>103340;INF109K01VQ1;-;ICICI Prudential Liquid -Growth;245.7408;245.7408;245.7408;08-Aug-2017</t>
  </si>
  <si>
    <t>120189;INF109K01R06;-;ICICI Prudential Liquid Plan - Direct Plan - Monthly Dividend;100.4013;100.4013;100.4013;08-Aug-2017</t>
  </si>
  <si>
    <t>130934;INF109KA1G86;-;ICICI Prudential Liquid Plan - Direct Plan Bonus;124.6059;124.6059;124.6059;08-Aug-2017</t>
  </si>
  <si>
    <t>103344;INF109K01VH0;-;ICICI Prudential Liquid Plan - Institutional Option - I;232.6317;232.6317;232.6317;08-Aug-2017</t>
  </si>
  <si>
    <t>139434;INF109KB1WR9;-;ICICI Prudential Liquid Plan - Unclaimed Dividend;108.4223;108.4223;108.4223;08-Aug-2017</t>
  </si>
  <si>
    <t>139433;INF109KB1WQ1;-;ICICI Prudential Liquid Plan - Unclaimed Redemption;108.4223;108.4223;108.4223;08-Aug-2017</t>
  </si>
  <si>
    <t>103341;INF109K01VR9;-;ICICI Prudential Liquid Plan -Monthly Dividend;100.2662;100.2662;100.2662;08-Aug-2017</t>
  </si>
  <si>
    <t>101751;INF109K01VF4;-;ICICI Prudential Liquid Institutional Plan - Growth;390.9639;390.9639;390.9639;08-Aug-2017</t>
  </si>
  <si>
    <t>101748;INF109K01VE7;-;ICICI Prudential Liquid Plan - Institutional - Daily - Div;118.5022;118.5022;118.5022;08-Aug-2017</t>
  </si>
  <si>
    <t>101754;INF109K01UR1;-;ICICI Prudential Liquid Plan Retail Daily Dividend;118.5142;118.5142;118.5142;08-Aug-2017</t>
  </si>
  <si>
    <t>101750;INF109K01UQ3;-;ICICI Prudential Liquid Plan Retail Growth;381.1964;381.1964;381.1964;08-Aug-2017</t>
  </si>
  <si>
    <t>101755;INF109K01US9;-;ICICI Prudential Liquid Plan Retail Monthly Dividend;100.3024;100.3024;100.3024;08-Aug-2017</t>
  </si>
  <si>
    <t>101752;INF109K01UV3;-;ICICI Prudential Liquid Plan Retail Weekly Dividend;118.8434;118.8434;118.8434;08-Aug-2017</t>
  </si>
  <si>
    <t>130946;INF109KA1H85;-;ICICI Prudential Money Market Fund - Direct Plan Bonus;123.8736;123.8736;123.8736;08-Aug-2017</t>
  </si>
  <si>
    <t>115328;INF109K01I72;-;ICICI Prudential Money Market Fund Dividend;100.1098;100.1098;100.1098;08-Aug-2017</t>
  </si>
  <si>
    <t>120209;INF109K01R22;-;ICICI Prudential Money Market Fund Option - Direct Plan -  Daily Dividend;100.1435;100.1435;100.1435;08-Aug-2017</t>
  </si>
  <si>
    <t>120216;INF109K01R30;-;ICICI Prudential Money Market Fund Option - Direct Plan -  Dividend Others;117.2652;117.2652;117.2652;08-Aug-2017</t>
  </si>
  <si>
    <t>120210;INF109K01R55;-;ICICI Prudential Money Market Fund Option - Direct Plan -  Fortnightly Dividend;100.8078;100.8078;100.8078;08-Aug-2017</t>
  </si>
  <si>
    <t>120211;INF109K01R14;-;ICICI Prudential Money Market Fund Option - Direct Plan -  Growth;230.3438;230.3438;230.3438;08-Aug-2017</t>
  </si>
  <si>
    <t>120213;INF109K01R63;INF109K01R71;ICICI Prudential Money Market Fund Option - Direct Plan -  Monthly Dividend;100.5906;100.5906;100.5906;08-Aug-2017</t>
  </si>
  <si>
    <t>120212;INF109K01R89;-;ICICI Prudential Money Market Fund Option - Direct Plan -  Weekly Dividend;100.4294;100.4294;100.4294;08-Aug-2017</t>
  </si>
  <si>
    <t>101221;INF109K01TW3;-;ICICI Prudential Money Market Fund Retail Growth (erstwhile Cash Option);254.4342;254.4342;254.4342;08-Aug-2017</t>
  </si>
  <si>
    <t>103634;INF109K01TY9;-;ICICI Prudential Money Market Fund Option - Daily Dividend;100.1295;100.1295;100.1295;08-Aug-2017</t>
  </si>
  <si>
    <t>130013;INF109K01I64;-;ICICI Prudential Money Market Fund Option - Dividend Others;117.0719;117.0719;117.0719;08-Aug-2017</t>
  </si>
  <si>
    <t>103633;INF109K01TX1;-;ICICI Prudential Money Market Fund Option - Growth;229.6050;229.6050;229.6050;08-Aug-2017</t>
  </si>
  <si>
    <t>103637;INF109K01UC3;INF109K01UB5;ICICI Prudential Money Market Fund Option - Monthly Dividend;100.4397;100.4397;100.4397;08-Aug-2017</t>
  </si>
  <si>
    <t>103635;INF109K01TZ6;-;ICICI Prudential Money Market Fund Option - Weekly Dividend;100.0839;100.0839;100.0839;08-Aug-2017</t>
  </si>
  <si>
    <t>103636;INF109K01UA7;-;ICICI Prudential Money Market Fund Option -Fortnightly Dividend;100.4179;100.4179;100.4179;08-Aug-2017</t>
  </si>
  <si>
    <t>126163;INF397L01FP5;-;IDBI Liquid Fund Bonus Direct;1336.8999;1336.8999;1336.8999;09-Aug-2017</t>
  </si>
  <si>
    <t>126164;INF397L01FO8;-;IDBI Liquid Fund Bonus Regular;1330.8006;1330.8006;1330.8006;09-Aug-2017</t>
  </si>
  <si>
    <t>118345;INF397L01AH3;-;IDBI Liquid Fund Growth Direct;1782.5359;1782.5359;1782.5359;09-Aug-2017</t>
  </si>
  <si>
    <t>113104;INF397L01976;INF397L01968;IDBI Liquid Fund- Monthly Dividend;1006.2322;1006.2322;1006.2322;09-Aug-2017</t>
  </si>
  <si>
    <t>118449;INF397L01AK7;INF397L01AJ9;IDBI Liquid Fund- Monthly Dividend Direct;1004.8301;1004.8301;1004.8301;09-Aug-2017</t>
  </si>
  <si>
    <t>113102;-;INF397L01935;IDBI Liquid Fund-Daily Dividend;1005.2683;1005.2683;1005.2683;09-Aug-2017</t>
  </si>
  <si>
    <t>118450;-;INF397L01AI1;IDBI Liquid Fund-Daily Dividend Direct;1002.3548;1002.3548;1002.3548;09-Aug-2017</t>
  </si>
  <si>
    <t>113096;INF397L01984;-;IDBI Liquid Fund-Growth;1774.3962;1774.3962;1774.3962;09-Aug-2017</t>
  </si>
  <si>
    <t>113103;INF397L01950;INF397L01943;IDBI Liquid Fund-Weekly Dividend;1011.1584;1011.1584;1011.1584;09-Aug-2017</t>
  </si>
  <si>
    <t>118451;INF397L01AM3;INF397L01AL5;IDBI Liquid Fund-Weekly Dividend Direct;1003.3386;1003.3386;1003.3386;09-Aug-2017</t>
  </si>
  <si>
    <t>118366;-;INF194K01I78;IDFC Cash Fund -Direct Plan -Daily Dividend;1001.6663;1001.6663;1001.6663;08-Aug-2017</t>
  </si>
  <si>
    <t>118364;INF194K01I60;-;IDFC Cash Fund -Direct Plan -Growth;2022.0274;2022.0274;2022.0274;08-Aug-2017</t>
  </si>
  <si>
    <t>118365;INF194K01J36;INF194K01J28;IDFC Cash Fund -Direct Plan -Monthly Dividend;1009.0046;1009.0046;1009.0046;08-Aug-2017</t>
  </si>
  <si>
    <t>118363;INF194K01J02;INF194K01I94;IDFC Cash Fund -Direct Plan -Periodic Dividend;1249.7130;1249.7130;1249.7130;08-Aug-2017</t>
  </si>
  <si>
    <t>118367;-;INF194K01J51;IDFC Cash Fund -Direct Plan -Weekly Dividend;1007.6673;1007.6673;1007.6673;08-Aug-2017</t>
  </si>
  <si>
    <t>108692;INF194K01VZ4;INF194K01VY7;IDFC Cash Fund -Regular Plan-Daily Dividend;1001.0846;1001.0846;1001.0846;08-Aug-2017</t>
  </si>
  <si>
    <t>108690;INF194K01VX9;-;IDFC Cash Fund -Regular Plan-Growth;2016.5434;2016.5434;2016.5434;08-Aug-2017</t>
  </si>
  <si>
    <t>108693;INF194K01WF4;INF194K01WE7;IDFC Cash Fund -Regular Plan-Monthly Dividend;1002.2527;1002.2527;1002.2527;08-Aug-2017</t>
  </si>
  <si>
    <t>115489;INF194K01WC1;INF194K01WB3;IDFC Cash Fund -Regular Plan-Periodic Dividend;1329.7826;1329.7826;1329.7826;08-Aug-2017</t>
  </si>
  <si>
    <t>108691;INF194K01WI8;INF194K01WH0;IDFC Cash Fund -Regular Plan-Weekly Dividend;1001.7823;1001.7823;1001.7823;08-Aug-2017</t>
  </si>
  <si>
    <t>139582;INF194KA14C0;-;IDFC Cash Fund -Unclaimed Dividend Less than Three Years;1.0759;1.0759;1.0759;08-Aug-2017</t>
  </si>
  <si>
    <t>139583;INF194KA15C7;-;IDFC Cash Fund -Unclaimed Dividend More than Three Years;1.0000;1.0000;1.0000;08-Aug-2017</t>
  </si>
  <si>
    <t>139584;INF194KA12C4;-;IDFC Cash Fund -Unclaimed Redemption Less than Three Years;1.0759;1.0759;1.0759;08-Aug-2017</t>
  </si>
  <si>
    <t>139585;INF194KA13C2;-;IDFC Cash Fund -Unclaimed Redemption More than Three Years;1.0000;1.0000;1.0000;08-Aug-2017</t>
  </si>
  <si>
    <t>125349;-;INF579M01688;IIFL LIQUID FUND DIRECT PLAN  DAILY DIVIDEND REINVESTMENT;1000.0427;1000.0427;1000.0427;08-Aug-2017</t>
  </si>
  <si>
    <t>125345;INF579M01621;-;IIFL LIQUID FUND DIRECT PLAN  GROWTH;1315.4049;1315.4049;1315.4049;08-Aug-2017</t>
  </si>
  <si>
    <t>125342;-;INF579M01563;IIFL LIQUID FUND REGULAR PLAN  DAILY DIVIDEND REINVESTMENT;1000.0869;1000.0869;1000.0869;08-Aug-2017</t>
  </si>
  <si>
    <t>125259;INF579M01506;-;IIFL LIQUID FUND REGULAR PLAN  GROWTH;1312.9413;1312.9413;1312.9413;08-Aug-2017</t>
  </si>
  <si>
    <t>125337;INF579M01514;INF579M01571;IIFL LIQUID FUND REGULAR PLAN  WEEKLY DIVIDEND;1005.0000;1005.0000;1005.0000;08-Aug-2017</t>
  </si>
  <si>
    <t>115992;-;INF666M01022;Indiabulls Liquid Fund - Daily Dividend Option;1001.1451;1001.1451;1001.1451;08-Aug-2017</t>
  </si>
  <si>
    <t>119136;-;INF666M01469;Indiabulls Liquid Fund - Direct Plan - Daily Dividend Option;1001.0600;1001.0600;1001.0600;08-Aug-2017</t>
  </si>
  <si>
    <t>119138;INF666M01501;INF666M01485;Indiabulls Liquid Fund - Direct Plan - Fortnightly Dividend Option;1002.7385;1002.7385;1002.7385;08-Aug-2017</t>
  </si>
  <si>
    <t>119135;INF666M01451;-;Indiabulls Liquid Fund - Direct Plan - Growth Option;1626.8832;1626.8832;1626.8832;08-Aug-2017</t>
  </si>
  <si>
    <t>119139;INF666M01519;INF666M01493;Indiabulls Liquid Fund - Direct Plan - Monthly Dividend Option;1030.6672;1030.6672;1030.6672;08-Aug-2017</t>
  </si>
  <si>
    <t>119137;INF666M01527;INF666M01477;Indiabulls Liquid Fund - Direct Plan - Weekly Dividend Option;1000.7243;1000.7243;1000.7243;08-Aug-2017</t>
  </si>
  <si>
    <t>115994;INF666M01063;INF666M01048;Indiabulls Liquid Fund - Fortnightly Dividend Option;1002.8584;1002.8584;1002.8584;08-Aug-2017</t>
  </si>
  <si>
    <t>115991;INF666M01014;-;Indiabulls Liquid Fund - Growth Option;1619.6988;1619.6988;1619.6988;08-Aug-2017</t>
  </si>
  <si>
    <t>115995;INF666M01071;INF666M01055;Indiabulls Liquid Fund - Monthly Dividend Option;1002.1345;1002.1345;1002.1345;08-Aug-2017</t>
  </si>
  <si>
    <t>115993;INF666M01089;INF666M01030;Indiabulls Liquid Fund - Weekly Dividend Option;1001.7923;1001.7923;1001.7923;08-Aug-2017</t>
  </si>
  <si>
    <t>122786;INF205K01UX5;-;Invesco India Liquid Fund - Bonus Option;2284.7835;2284.7835;2284.7835;08-Aug-2017</t>
  </si>
  <si>
    <t>104484;-;INF205K01HN3;Invesco India Liquid Fund - Daily Dividend;1001.6232;1001.6232;1001.6232;08-Aug-2017</t>
  </si>
  <si>
    <t>120537;INF205K01MF9;-;Invesco India Liquid Fund - Direct Plan - Growth;2291.8597;2291.8597;2291.8597;08-Aug-2017</t>
  </si>
  <si>
    <t>120536;INF205K01MG7;INF205K01MH5;Invesco India Liquid Fund - Direct Plan - Monthly Dividend;1023.9834;1023.9834;1023.9834;08-Aug-2017</t>
  </si>
  <si>
    <t>120535;-;INF205K01MI3;Invesco India Liquid Fund - Direct Plan - Weekly Dividend;1000.683;1000.683;1000.683;08-Aug-2017</t>
  </si>
  <si>
    <t>120534;-;INF205K01ME2;Invesco India Liquid Fund - Direct Plan-  Daily Dividend;1000.79;1000.79;1000.79;08-Aug-2017</t>
  </si>
  <si>
    <t>104486;INF205K01HM5;-;Invesco India Liquid Fund - Growth;2284.8579;2284.8579;2284.8579;08-Aug-2017</t>
  </si>
  <si>
    <t>104492;INF205K01HQ6;INF205K01HP8;Invesco India Liquid Fund - Monthly Dividend;1004.9171;1004.9171;1004.9171;08-Aug-2017</t>
  </si>
  <si>
    <t>104488;INF205K01HG7;-;Invesco India Liquid Fund - Regular - Growth;2110.4289;2110.4289;2110.4289;08-Aug-2017</t>
  </si>
  <si>
    <t>104489;-;INF205K01HH5;Invesco India Liquid Fund - Regular - Weekly Dividend;1001.0784;1001.0784;1001.0784;08-Aug-2017</t>
  </si>
  <si>
    <t>139389;-;-;Invesco India Liquid Fund - Unclaimed Dividend Plan - Below 3 Years;1086.0309;1086.0309;1086.0309;08-Aug-2017</t>
  </si>
  <si>
    <t>139387;-;-;Invesco India Liquid Fund - Unclaimed Redemption Plan - Below 3 years;1086.0321;1086.0321;1086.0321;08-Aug-2017</t>
  </si>
  <si>
    <t>104485;-;INF205K01HO1;Invesco India Liquid Fund - Weekly Dividend;1001.3796;1001.3796;1001.3796;08-Aug-2017</t>
  </si>
  <si>
    <t>101549;INF192K01890;-;JM HIGH LIQUIDITY - BONUS OPTION;14.5461;14.5461;14.5461;09-Aug-2017</t>
  </si>
  <si>
    <t>101078;-;INF192K01833;JM HIGH LIQUIDITY DAILY DIVIDEND PLAN;10.4302;10.4302;10.4302;09-Aug-2017</t>
  </si>
  <si>
    <t>120407;INF192K01CI4;INF192K01CJ2;JM High Liquidity Fund (Direct)  - Weekly Dividend Option;11.0081;11.0081;11.0081;09-Aug-2017</t>
  </si>
  <si>
    <t>120410;INF192K01CN4;-;JM High Liquidity Fund (Direct) - Bonus Option - Bonus Option - Principal units;14.6529;14.6529;14.6529;09-Aug-2017</t>
  </si>
  <si>
    <t>120411;-;INF192K01CH6;JM High Liquidity Fund (Direct) - Daily Dividend Option;10.4302;10.4302;10.4302;09-Aug-2017</t>
  </si>
  <si>
    <t>120406;INF192K01CM6;-;JM High Liquidity Fund (Direct) - Growth Option;45.5941;45.5941;45.5941;09-Aug-2017</t>
  </si>
  <si>
    <t>120408;INF192K01CK0;INF192K01CL8;JM High Liquidity Fund (Direct) - Quarterly Dividend Option;25.8856;25.8856;25.8856;09-Aug-2017</t>
  </si>
  <si>
    <t>100233;INF192K01841;INF192K01858;JM High Liquidity Fund - Weekly Dividend Option;11.0055;11.0055;11.0055;09-Aug-2017</t>
  </si>
  <si>
    <t>139258;INF192K01LB0;-;JM High Liquidity Fund Unclaimed Dividend (Direct) Growth Plan;45.5958;45.5958;45.5958;09-Aug-2017</t>
  </si>
  <si>
    <t>139260;INF192K01LD6;-;JM High Liquidity Fund Unclaimed Dividend IEF (Direct) Growth Plan;41.4437;41.4437;41.4437;09-Aug-2017</t>
  </si>
  <si>
    <t>139257;INF192K01LA2;-;JM High Liquidity Fund Unclaimed Redemption (Direct) Growth Plan;45.5958;45.5958;45.5958;09-Aug-2017</t>
  </si>
  <si>
    <t>139259;INF192K01LC8;-;JM High Liquidity Fund Unclaimed Redemption IEF (Direct) Growth Plan;41.4437;41.4437;41.4437;09-Aug-2017</t>
  </si>
  <si>
    <t>100244;INF192K01866;INF192K01874;JM High Liquidity Fund-- Quarterly Dividend;25.7126;25.7126;25.7126;09-Aug-2017</t>
  </si>
  <si>
    <t>100234;INF192K01882;-;JM High Liquidity Fund-Growth;45.4282;45.4282;45.4282;09-Aug-2017</t>
  </si>
  <si>
    <t>100247;INF192K01981;-;JM High Liquidity Fund-Super Institutional Plan- Growth;26.1222;26.1222;26.1222;09-Aug-2017</t>
  </si>
  <si>
    <t>106842;-;INF174K01ND0;Kotak Floater Short Term - (Daily Dividend);1011.62;1011.62;1011.62;08-Aug-2017</t>
  </si>
  <si>
    <t>119745;INF174K01MZ5;-;Kotak Floater Short Term - (Daily Dividend) - Direct;1011.62;1011.62;1011.62;08-Aug-2017</t>
  </si>
  <si>
    <t>101893;INF174K01NA6;-;Kotak Floater Short Term-(Growth);2726.1664;2726.1664;2726.1664;08-Aug-2017</t>
  </si>
  <si>
    <t>119746;INF174K01MW2;-;Kotak Floater Short Term-(Growth) - Direct;2732.357;2732.357;2732.357;08-Aug-2017</t>
  </si>
  <si>
    <t>101894;-;INF174K01NC2;Kotak Floater Short Term-(Weekly Dividend);1012.141;1012.141;1012.141;08-Aug-2017</t>
  </si>
  <si>
    <t>119748;-;INF174K01MY8;Kotak Floater Short Term-(Weekly Dividend) - Direct;1021.802;1021.802;1021.802;08-Aug-2017</t>
  </si>
  <si>
    <t>119747;INF174K019O8;INF174K01MX0;Kotak Floater Short Term-Direct Plan-Monthly Dividend Option;1011.5242;1011.5242;1011.5242;08-Aug-2017</t>
  </si>
  <si>
    <t>101892;INF174K018O0;INF174K01NB4;Kotak Floater Short Term-Regular Plan-Monthly Dividend Option;1006.1587;1006.1587;1006.1587;08-Aug-2017</t>
  </si>
  <si>
    <t>119764;INF174K01NH1;-;Kotak Liquid - Daily Dividend - Direct;1222.81;1222.81;1222.81;08-Aug-2017</t>
  </si>
  <si>
    <t>119766;INF174K01NE8;-;Kotak Liquid - Growth - Direct;3374.829;3374.829;3374.829;08-Aug-2017</t>
  </si>
  <si>
    <t>119765;INF174K01NG3;-;Kotak Liquid - Weekly Dividend - Direct;1005.2999;1005.2999;1005.2999;08-Aug-2017</t>
  </si>
  <si>
    <t>100833;INF174K01NL3;-;Kotak Liquid Regular Plan Daily Dividend;1222.81;1222.81;1222.81;08-Aug-2017</t>
  </si>
  <si>
    <t>100835;INF174K01NI9;-;Kotak Liquid Regular Plan Growth;3367.2293;3367.2293;3367.2293;08-Aug-2017</t>
  </si>
  <si>
    <t>100834;INF174K01NK5;-;Kotak Liquid Regular Plan Weekly Dividend;1000.2032;1000.2032;1000.2032;08-Aug-2017</t>
  </si>
  <si>
    <t>118066;INF917K01EL4;INF917K01EM2;L&amp;T  Cash Fund  - Regular Plan - Monthly Dividend Option;1028.4891;1028.4891;1028.4891;08-Aug-2017</t>
  </si>
  <si>
    <t>119283;INF917K01EN0;-;L&amp;T  Cash Fund - Direct Plan - Growth Option;1338.2941;1338.2941;1338.2941;08-Aug-2017</t>
  </si>
  <si>
    <t>119284;-;INF917K01EO8;L&amp;T Cash Fund - Direct Plan- Daily Dividend Option;1023.3;1023.3;1023.3;08-Aug-2017</t>
  </si>
  <si>
    <t>119282;INF917K01ER1;-;L&amp;T Cash Fund - Direct Plan- Monthly Dividend Option;1055.4493;1055.4493;1055.4493;08-Aug-2017</t>
  </si>
  <si>
    <t>119285;-;INF917K01EP5;L&amp;T Cash Fund - Direct Plan- Weekly Dividend Option;1001.5883;1001.5883;1001.5883;08-Aug-2017</t>
  </si>
  <si>
    <t>118056;-;INF917K01EJ8;L&amp;T Cash Fund - Regular Plan - Daily Dividend Option;1023.3;1023.3;1023.3;08-Aug-2017</t>
  </si>
  <si>
    <t>118058;INF917K01EI0;-;L&amp;T Cash Fund - Regular Plan - Growth Option;1301.9629;1301.9629;1301.9629;08-Aug-2017</t>
  </si>
  <si>
    <t>118065;-;INF917K01EK6;L&amp;T Cash Fund - Regular Plan - Weekly Dividend Option;1000.1726;1000.1726;1000.1726;08-Aug-2017</t>
  </si>
  <si>
    <t>119791;INF917K01HG7;-;L&amp;T Liquid Fund - Direct Plan -Daily Dividend;1012.8887;1012.8887;1012.8887;08-Aug-2017</t>
  </si>
  <si>
    <t>119790;INF917K01HF9;-;L&amp;T Liquid Fund - Direct Plan -Growth;2282.89;2282.89;2282.89;08-Aug-2017</t>
  </si>
  <si>
    <t>112458;INF917K01BK2;INF917K01JG3;L&amp;T Liquid Fund - Regular Plan - Weekly Dividend;1001.8095;1001.8095;1001.8095;08-Aug-2017</t>
  </si>
  <si>
    <t>122235;-;INF917K01HE2;L&amp;T Liquid Fund -Direct Plan-Weekly Dividend;1000.6263;1000.6263;1000.6263;08-Aug-2017</t>
  </si>
  <si>
    <t>129924;INF917K01QH6;-;L&amp;T Liquid Fund -Regular Plan - Bonus;2277.1337;2277.1337;2277.1337;08-Aug-2017</t>
  </si>
  <si>
    <t>112445;INF917K01JB4;-;L&amp;T Liquid Fund -Regular Plan - Daily Div Reinvt;1011.7794;1011.7794;1011.7794;08-Aug-2017</t>
  </si>
  <si>
    <t>112457;INF917K01JH1;-;L&amp;T Liquid Fund -Regular Plan - Growth;2277.0073;2277.0073;2277.0073;08-Aug-2017</t>
  </si>
  <si>
    <t>120248;INF767K01DL5;INF767K01DM3;LIC MF Liquid Fund-Direct Plan Dividend Option;1098.0000;1098.0000;1098.0000;08-Aug-2017</t>
  </si>
  <si>
    <t>120249;INF767K01DN1;-;LIC MF Liquid Fund-Direct Plan-Growth Option;3018.9405;3018.9405;3018.9405;08-Aug-2017</t>
  </si>
  <si>
    <t>101184;INF767K01IQ3;INF767K01IR1;LIC MF Liquid Fund-Dividend;1098.0000;1098.0000;1098.0000;08-Aug-2017</t>
  </si>
  <si>
    <t>101185;INF767K01IS9;-;LIC MF Liquid Fund-Growth;3006.5784;3006.5784;3006.5784;08-Aug-2017</t>
  </si>
  <si>
    <t>139535;-;INF174V01051;Mahindra Liquid Fund - Direct Plan - Daily Dividend Reinvestment;1000.1594;1000.1594;1000.1594;08-Aug-2017</t>
  </si>
  <si>
    <t>139536;-;INF174V01069;Mahindra Liquid Fund - Direct Plan - Weekly Dividend Reinvestment;1003.9100;1003.9100;1003.9100;08-Aug-2017</t>
  </si>
  <si>
    <t>139538;INF174V01044;-;Mahindra liquid Fund - Direct Plan -Growth;1077.8350;1077.8350;1077.8350;08-Aug-2017</t>
  </si>
  <si>
    <t>139534;-;INF174V01028;Mahindra Liquid Fund - Regular Plan - Daily Dividend Reinvestment;1000.1594;1000.1594;1000.1594;08-Aug-2017</t>
  </si>
  <si>
    <t>139537;INF174V01010;-;Mahindra Liquid Fund - Regular Plan - Growth;1076.2011;1076.2011;1076.2011;08-Aug-2017</t>
  </si>
  <si>
    <t>139541;-;INF174V01036;Mahindra Liquid Fund - Regular Plan - Weekly Dividend Reinvestment;1010.3154;1010.3154;1010.3154;08-Aug-2017</t>
  </si>
  <si>
    <t>111647;-;INF769K01804;Mirae Asset Cash Management Fund - Daily Dividend;1065.6052;1065.6052;1065.6052;08-Aug-2017</t>
  </si>
  <si>
    <t>118861;-;INF769K01CO7;Mirae Asset Cash Management Fund - Direct Plan - Daily Dividend;1074.9869;1074.9869;1074.9869;08-Aug-2017</t>
  </si>
  <si>
    <t>118859;INF769K01CM1;-;Mirae Asset Cash Management Fund - Direct Plan - Growth;1756.3904;1756.3904;1756.3904;08-Aug-2017</t>
  </si>
  <si>
    <t>118860;INF769K01CN9;INF769K01CQ2;Mirae Asset Cash Management Fund - Direct Plan - Monthly Dividend;1119.2609;1119.2609;1119.2609;08-Aug-2017</t>
  </si>
  <si>
    <t>118862;-;INF769K01CP4;Mirae Asset Cash Management Fund - Direct Plan - Weekly Dividend;1215.6070;1215.6070;1215.6070;08-Aug-2017</t>
  </si>
  <si>
    <t>111646;INF769K01788;-;Mirae Asset Cash Management Fund - Growth;1739.7307;1739.7307;1739.7307;08-Aug-2017</t>
  </si>
  <si>
    <t>111645;INF769K01838;INF769K01820;Mirae Asset Cash Management Fund - Monthly Dividend;1154.5565;1154.5565;1154.5565;08-Aug-2017</t>
  </si>
  <si>
    <t>111644;-;INF769K01812;Mirae Asset Cash Management Fund - Weekly Dividend;1152.9253;1152.9253;1152.9253;08-Aug-2017</t>
  </si>
  <si>
    <t>119163;-;INF959L01AX7;Peerless Liquid Fund-Direct Plan-Dividend Option-Daily;1001.2900;1001.2900;1001.2900;09-Aug-2017</t>
  </si>
  <si>
    <t>119161;INF959L01AR9;INF959L01AS7;Peerless Liquid Fund-Direct Plan-Dividend Option-Monthly;1003.5181;1003.5181;1003.5181;09-Aug-2017</t>
  </si>
  <si>
    <t>119162;INF959L01AU3;INF959L01AW9;Peerless Liquid Fund-Direct Plan-Dividend Option-Weekly;1000.7977;1000.7977;1000.7977;09-Aug-2017</t>
  </si>
  <si>
    <t>119164;INF959L01AT5;-;Peerless Liquid Fund-Direct Plan-Growth Option;1834.1480;1834.1480;1834.1480;09-Aug-2017</t>
  </si>
  <si>
    <t>112647;INF959L01BD7;INF959L01BE5;Peerless Liquid Fund-Regular Plan- Monthly Dividend Option;1003.4809;1003.4809;1003.4809;09-Aug-2017</t>
  </si>
  <si>
    <t>112645;-;INF959L01BB1;Peerless Liquid Fund-Regular Plan-Daily Dividend Option;1001.2900;1001.2900;1001.2900;09-Aug-2017</t>
  </si>
  <si>
    <t>112636;INF959L01AV1;-;Peerless Liquid Fund-Regular Plan-Growth Option;1827.2695;1827.2695;1827.2695;09-Aug-2017</t>
  </si>
  <si>
    <t>112646;INF959L01AZ2;INF959L01BA3;Peerless Liquid Fund-Regular Plan-Weekly Dividend Option;1000.8313;1000.8313;1000.8313;09-Aug-2017</t>
  </si>
  <si>
    <t>140437;INF959L01CO2;-;Peerless Liquid Fund-Unclaimed Redemption and Dividend Plan greater than 3 years;1000.0000;1000.0000;1000.0000;09-Aug-2017</t>
  </si>
  <si>
    <t>139386;INF959L01CN4;-;Peerless Liquid Fund-Unclaimed Redemption and Dividend Plan less than 3 years;1831.3891;1831.3891;1831.3891;09-Aug-2017</t>
  </si>
  <si>
    <t>100895;-;INF173K01DB7;Principal Cash Management Fund - Daily Dividend;1000.8893;1000.8893;1000.8893;09-Aug-2017</t>
  </si>
  <si>
    <t>119467;-;INF173K01GT2;Principal Cash Management Fund - Direct Plan - Dividend Option - Daily;1000.6367;1000.6367;1000.6367;09-Aug-2017</t>
  </si>
  <si>
    <t>119469;-;INF173K01GY2;Principal Cash Management Fund - Direct Plan - Dividend Option - Weekly;1008.0168;1008.0168;1008.0168;09-Aug-2017</t>
  </si>
  <si>
    <t>119468;INF173K01GU0;-;Principal Cash Management Fund - Direct Plan - Growth Option;1622.1233;1622.1233;1622.1233;09-Aug-2017</t>
  </si>
  <si>
    <t>100897;INF173K01BV9;INF173K01BW7;Principal Cash Management Fund - Monthly Dividend Option;1026.9430;1026.9430;1026.9430;09-Aug-2017</t>
  </si>
  <si>
    <t>100896;-;INF173K01DC5;Principal Cash Management Fund - Weekly Dividend Option;1007.4941;1007.4941;1007.4941;09-Aug-2017</t>
  </si>
  <si>
    <t>119466;INF173K01GV8;INF173K01GW6;Principal Cash Management Fund -Direct Plan - Dividend Option - Monthly;1027.0057;1027.0057;1027.0057;09-Aug-2017</t>
  </si>
  <si>
    <t>100898;INF173K01DA9;-;Principal Cash Management Fund -Growth Option;1616.1637;1616.1637;1616.1637;09-Aug-2017</t>
  </si>
  <si>
    <t>103736;-;INF082J01135;Quantum Liquid Fund - Direct Plan Daily Dividend Re-investment Option;10.0056;10.0056;10.0056;08-Aug-2017</t>
  </si>
  <si>
    <t>103734;INF082J01127;-;Quantum Liquid Fund - Direct Plan Growth Option;22.9928;22.9928;22.9928;08-Aug-2017</t>
  </si>
  <si>
    <t>103735;INF082J01143;INF082J01200;Quantum Liquid Fund - Direct Plan Monthly Dividend Option;10.0289;10.0289;10.0289;08-Aug-2017</t>
  </si>
  <si>
    <t>141065;-;INF082J01317;Quantum Liquid Fund - Regular Plan Daily Dividend Re-Investment Option;10.0042;10.0042;10.0042;08-Aug-2017</t>
  </si>
  <si>
    <t>141066;INF082J01309;-;Quantum Liquid Fund - Regular Plan Growth Option;22.9881;22.9881;22.9881;08-Aug-2017</t>
  </si>
  <si>
    <t>141067;INF082J01325;INF082J01333;Quantum Liquid Fund - Regular Plan Monthly Dividend Option;10.0282;10.0282;10.0282;08-Aug-2017</t>
  </si>
  <si>
    <t>118610;INF204K01YH3;-;Reliance Liquid Fund - Cash Plan - Direct Plan - Growth Plan - Growth Option;2687.5915;2687.5915;2687.5915;08-Aug-2017</t>
  </si>
  <si>
    <t>118618;-;INF204K01YF7;Reliance Liquid Fund - Cash Plan - Direct Plan Daily Dividend Reinvestment Option;1114.1500;1114.1500;1114.1500;08-Aug-2017</t>
  </si>
  <si>
    <t>118609;INF204K01YI1;INF204K01YJ9;Reliance Liquid Fund - Cash Plan - Direct Plan Monthly Dividend Plan;1005.7120;1005.7120;1005.7120;08-Aug-2017</t>
  </si>
  <si>
    <t>118612;INF204K01YK7;INF204K01YL5;Reliance Liquid Fund - Cash Plan - Direct Plan Quarterly Dividend Plan;1018.7620;1018.7620;1018.7620;08-Aug-2017</t>
  </si>
  <si>
    <t>118611;-;INF204K01YG5;Reliance Liquid Fund - Cash Plan - Direct Plan Weekly Dividend Reinvestment Option;1092.5016;1092.5016;1092.5016;08-Aug-2017</t>
  </si>
  <si>
    <t>118695;-;INF204K01ZG2;Reliance Liquid Fund - Treasury Plan - Direct Plan Daily Dividend Reinvestment Option;1528.7400;1528.7400;1528.7400;08-Aug-2017</t>
  </si>
  <si>
    <t>118701;INF204K01ZH0;-;Reliance Liquid Fund - Treasury Plan - Direct Plan Growth Plan - Growth Option;4061.4052;4061.4052;4061.4052;08-Aug-2017</t>
  </si>
  <si>
    <t>118696;INF204K01ZI8;INF204K01ZJ6;Reliance Liquid Fund - Treasury Plan - Direct Plan Monthly Dividend Plan;1593.4183;1593.4183;1593.4183;08-Aug-2017</t>
  </si>
  <si>
    <t>118698;INF204K01ZK4;INF204K01ZL2;Reliance Liquid Fund - Treasury Plan - Direct Plan Quarterly Dividend Plan;1014.9344;1014.9344;1014.9344;08-Aug-2017</t>
  </si>
  <si>
    <t>118700;-;INF204K01ZM0;Reliance Liquid Fund - Treasury Plan - Direct Plan Weekly Dividend Reinvestment Option;1531.4029;1531.4029;1531.4029;08-Aug-2017</t>
  </si>
  <si>
    <t>100849;-;INF204K01UC2;Reliance Liquid Fund-Cash Plan-Daily Dividend Reinvestment Option;1114.1500;1114.1500;1114.1500;08-Aug-2017</t>
  </si>
  <si>
    <t>100845;INF204K01UE8;-;Reliance Liquid Fund-Cash Plan-Growth Plan;2595.6480;2595.6480;2595.6480;08-Aug-2017</t>
  </si>
  <si>
    <t>114251;INF204K01UF5;INF204K01UG3;Reliance Liquid Fund-Cash Plan-Monthly Dividend Plan;1003.5426;1003.5426;1003.5426;08-Aug-2017</t>
  </si>
  <si>
    <t>114252;INF204K01UH1;INF204K01UI9;Reliance Liquid Fund-Cash Plan-Quarterly Dividend Plan;1011.4932;1011.4932;1011.4932;08-Aug-2017</t>
  </si>
  <si>
    <t>100848;-;INF204K01UD0;Reliance Liquid Fund-Cash Plan-Weekly Dividend Reinvestment Option;1092.3832;1092.3832;1092.3832;08-Aug-2017</t>
  </si>
  <si>
    <t>112340;INF204K01UQ2;INF204K01UR0;Reliance Liquid Fund-Treasury Plan - Quarterly Dividend Plan;1012.5417;1012.5417;1012.5417;08-Aug-2017</t>
  </si>
  <si>
    <t>100852;-;INF204K01UM1;Reliance Liquid Fund-Treasury Plan -Daily Dividend Reinvestment Option;1528.7400;1528.7400;1528.7400;08-Aug-2017</t>
  </si>
  <si>
    <t>100851;INF204K01UN9;-;Reliance Liquid Fund-Treasury Plan -Growth Plan;4046.5509;4046.5509;4046.5509;08-Aug-2017</t>
  </si>
  <si>
    <t>100855;INF204K01UO7;INF204K01UP4;Reliance Liquid Fund-Treasury Plan -Monthly Dividend Plan;1590.0569;1590.0569;1590.0569;08-Aug-2017</t>
  </si>
  <si>
    <t>100853;-;INF204K01US8;Reliance Liquid Fund-Treasury Plan -Weekly Dividend Reinvestment Option;1531.3891;1531.3891;1531.3891;08-Aug-2017</t>
  </si>
  <si>
    <t>100842;-;INF204K01UJ7;Reliance Liquid Fund-Treasury Plan-Retail Option - Daily Dividend Reinvestmetn Option;1524.2800;1524.2800;1524.2800;08-Aug-2017</t>
  </si>
  <si>
    <t>100837;INF204K01UL3;-;Reliance Liquid Fund-Treasury Plan-Retail Option - Growth Plan;3778.3390;3778.3390;3778.3390;08-Aug-2017</t>
  </si>
  <si>
    <t>100838;-;INF204K01UK5;Reliance Liquid Fund-Treasury Plan-Retail Plan - Weekly Dividend Reinvestment Option;1034.8059;1034.8059;1034.8059;08-Aug-2017</t>
  </si>
  <si>
    <t>100843;INF204K01UT6;INF204K01UU4;Reliance Liquid Fund-Treasury Plan-Retail Plan Monthly Dividend Plan;1331.2853;1331.2853;1331.2853;08-Aug-2017</t>
  </si>
  <si>
    <t>100844;INF204K01UV2;INF204K01UW0;Reliance Liquid Fund-Treasury Plan-Retail Plan Quarterly Dividend Plan;1225.3858;1225.3858;1225.3858;08-Aug-2017</t>
  </si>
  <si>
    <t>118718;-;INF204K01ZN8;Reliance Liquidity Fund - Direct Plan Daily Dividend Reinvestment Option;1000.5100;1000.5100;1000.5100;08-Aug-2017</t>
  </si>
  <si>
    <t>118715;INF204K01G11;-;Reliance Liquidity Fund - Direct Plan Growth Plan - Bonus Option;1475.1281;1475.1281;1475.1281;08-Aug-2017</t>
  </si>
  <si>
    <t>118719;INF204K01ZP3;-;Reliance Liquidity Fund - Direct Plan Growth Plan - Growth Option;2508.6260;2508.6260;2508.6260;08-Aug-2017</t>
  </si>
  <si>
    <t>118720;INF204K01ZQ1;INF204K01ZR9;Reliance Liquidity Fund - Direct Plan Monthly Dividend Plan;1004.3593;1004.3593;1004.3593;08-Aug-2017</t>
  </si>
  <si>
    <t>118716;INF204K01ZS7;INF204K01ZT5;Reliance Liquidity Fund - Direct Plan Quarterly Dividend Plan;1012.0133;1012.0133;1012.0133;08-Aug-2017</t>
  </si>
  <si>
    <t>118717;-;INF204K01ZO6;Reliance Liquidity Fund - Direct Plan Weekly Dividend Reinvestment Option;1001.3137;1001.3137;1001.3137;08-Aug-2017</t>
  </si>
  <si>
    <t>103050;-;INF204K01UY6;Reliance Liquidity Fund-Dividend Plan-Daily Dividend Reinvestment Option;1000.5100;1000.5100;1000.5100;08-Aug-2017</t>
  </si>
  <si>
    <t>103052;INF204K01VB2;INF204K01VC0;Reliance Liquidity Fund-Dividend Plan-Monthly Dividend Plan;1004.3080;1004.3080;1004.3080;08-Aug-2017</t>
  </si>
  <si>
    <t>112341;INF204K01VD8;INF204K01VE6;Reliance Liquidity Fund-Dividend Plan-Quarterly Dividend Plan;1012.1206;1012.1206;1012.1206;08-Aug-2017</t>
  </si>
  <si>
    <t>103051;-;INF204K01UZ3;Reliance Liquidity Fund-Dividend Plan-Weekly Dividend Reinvesment Option;1001.2927;1001.2927;1001.2927;08-Aug-2017</t>
  </si>
  <si>
    <t>103049;INF204K01UX8;-;Reliance Liquidity Fund-Growth Plan-Bonus Option;1469.2976;1469.2976;1469.2976;08-Aug-2017</t>
  </si>
  <si>
    <t>103048;INF204K01VA4;-;Reliance Liquidity Fund-Growth Plan-Growth Option;2498.5322;2498.5322;2498.5322;08-Aug-2017</t>
  </si>
  <si>
    <t>101397;-;INF515L01064;Sahara Liquid Fund-Fixed Pricing -  Weekly Dividend Option;1027.4373;1027.4373;1027.4373;09-Aug-2017</t>
  </si>
  <si>
    <t>101393;-;INF515L01049;Sahara Liquid Fund-Fixed Pricing - Daily Dividend Option;1168.8824;1168.8824;1168.8824;09-Aug-2017</t>
  </si>
  <si>
    <t>120265;-;INF515L01668;Sahara Liquid Fund-Fixed Pricing - Direct - Weekly Dividend Option;1027.4373;1027.4373;1027.4373;09-Aug-2017</t>
  </si>
  <si>
    <t>120262;INF515L01650;-;Sahara Liquid Fund-Fixed Pricing - Direct -Growth option;2862.8165;2862.8165;2862.8165;09-Aug-2017</t>
  </si>
  <si>
    <t>101394;INF515L01056;-;Sahara Liquid Fund-Fixed Pricing - Growth option;2860.3830;2860.3830;2860.3830;09-Aug-2017</t>
  </si>
  <si>
    <t>101398;-;INF515L01072;Sahara Liquid Fund-Fixed Pricing - Monthly Dividend Option;1043.3721;1043.3721;1043.3721;09-Aug-2017</t>
  </si>
  <si>
    <t>120253;-;INF515L01643;Sahara Liquid Fund-Fixed Pricing -Direct - Daily Dividend Option- Direct;1168.8824;1168.8824;1168.8824;09-Aug-2017</t>
  </si>
  <si>
    <t>120266;-;INF515L01676;Sahara Liquid Fund-Fixed Pricing -Direct - Monthly Dividend Option;1043.3721;1043.3721;1043.3721;09-Aug-2017</t>
  </si>
  <si>
    <t>101399;-;INF515L01080;Sahara Liquid Fund-Variable Pricing - Daily Dividend option;1175.2495;1175.2495;1175.2495;09-Aug-2017</t>
  </si>
  <si>
    <t>101402;INF515L01114;-;Sahara Liquid Fund-Variable Pricing - Growth option;2914.8870;2914.8870;2914.8870;09-Aug-2017</t>
  </si>
  <si>
    <t>101400;-;INF515L01098;Sahara Liquid Fund-Variable Pricing - Weekly Dividend Option;1182.9871;1182.9871;1182.9871;09-Aug-2017</t>
  </si>
  <si>
    <t>120271;-;INF515L01684;Sahara Liquid Fund-Variable Pricing -Direct - Daily Dividend option;1038.8267;1038.8267;1038.8267;09-Aug-2017</t>
  </si>
  <si>
    <t>120280;INF515L01718;-;Sahara Liquid Fund-Variable Pricing -Direct - Growth option;2919.6017;2919.6017;2919.6017;09-Aug-2017</t>
  </si>
  <si>
    <t>120272;-;INF515L01692;Sahara Liquid Fund-Variable Pricing -Direct - Weekly Dividend Option;1182.9871;1182.9871;1182.9871;09-Aug-2017</t>
  </si>
  <si>
    <t>120273;-;INF515L01700;Sahara Liquid Fund-Variable Pricing- Direct - Monthly Dividend Option;1055.8972;1055.8972;1055.8972;09-Aug-2017</t>
  </si>
  <si>
    <t>101401;-;INF515L01106;Sahara Liquid Fund-Variable Pricing- Monthly Dividend Option;1195.2686;1195.2686;1195.2686;09-Aug-2017</t>
  </si>
  <si>
    <t>119829;INF200K01TH1;INF200K01TI9;SBI MAGNUM INSTA CASH FUND -  DIRECT PLAN - WEEKLY DIVIDEND;1078.1794;1078.1794;1078.1794;08-Aug-2017</t>
  </si>
  <si>
    <t>103884;INF200K01LM8;INF200K01LL0;SBI MAGNUM INSTA CASH FUND - REGULAR PLAN - WEEKLY DIVIDEND;1078.1697;1078.1697;1078.1697;08-Aug-2017</t>
  </si>
  <si>
    <t>119784;-;INF200K01TG3;SBI MAGNUM INSTA CASH FUND -  DIRECT PLAN - DAILY  DIVIDEND;1675.0300;1675.0300;1675.0300;08-Aug-2017</t>
  </si>
  <si>
    <t>105080;-;INF200K01LK2;SBI MAGNUM INSTA CASH FUND - REGULAR PLAN - DAILY  DIVIDEND;1675.0300;1675.0300;1675.0300;08-Aug-2017</t>
  </si>
  <si>
    <t>119828;INF200K01TF5;-;SBI MAGNUM INSTA CASH FUND - DIRECT PLAN - GROWTH;3682.4754;3682.4754;3682.4754;08-Aug-2017</t>
  </si>
  <si>
    <t>100641;INF200K01LJ4;-;SBI MAGNUM INSTA CASH FUND - REGULAR PLAN - GROWTH;3669.4666;3669.4666;3669.4666;08-Aug-2017</t>
  </si>
  <si>
    <t>119831;-;INF200K01TJ7;SBI MAGNUM INSTA CASH FUND - LIQUID FLOATER - DIRECT PLAN - DAILY DIVIDEND;1009.9100;1009.9100;1009.9100;08-Aug-2017</t>
  </si>
  <si>
    <t>119832;INF200K01TL3;INF200K01TM1;SBI MAGNUM INSTA CASH FUND - LIQUID FLOATER - DIRECT PLAN - WEEKLY DIVIDEND;1031.6792;1031.6792;1031.6792;08-Aug-2017</t>
  </si>
  <si>
    <t>103140;INF200K01LO4;INF200K01LP1;SBI MAGNUM INSTA CASH FUND - LIQUID FLOATER - REGULAR PLAN - WEEKLY DIVIDEND;1031.6701;1031.6701;1031.6701;08-Aug-2017</t>
  </si>
  <si>
    <t>114297;-;INF200K01LN6;SBI MAGNUM INSTA CASH FUND - LIQUID FLOATER - REGULAR PLAN -DAILY DIVIDEND;1009.9100;1009.9100;1009.9100;08-Aug-2017</t>
  </si>
  <si>
    <t>119833;INF200K01TK5;-;SBI MAGNUM INSTA CASH FUND - LIQUID FLOATER - DIRECT PLAN - GROWTH;2801.7982;2801.7982;2801.7982;08-Aug-2017</t>
  </si>
  <si>
    <t>101206;INF200K01LQ9;-;SBI MAGNUM INSTA CASH FUND - LIQUID FLOATER - REGULAR PLAN - GROWTH;2781.9619;2781.9619;2781.9619;08-Aug-2017</t>
  </si>
  <si>
    <t>119805;-;INF200K01UQ0;SBI Premier Liquid Fund - DIRECT PLAN -Daily Dividend;1003.2500;1003.2500;1003.2500;08-Aug-2017</t>
  </si>
  <si>
    <t>105281;-;INF200K01LX5;SBI Premier Liquid Fund - REGULAR PLAN - Daily Dividend;1003.2500;1003.2500;1003.2500;08-Aug-2017</t>
  </si>
  <si>
    <t>119804;INF200K01UR8;INF200K01US6;SBI Premier Liquid Fund - DIRECT PLAN -Fortnightly Dividend;1013.6668;1013.6668;1013.6668;08-Aug-2017</t>
  </si>
  <si>
    <t>105283;INF200K01LY3;INF200K01LZ0;SBI Premier Liquid Fund - REGULAR PLAN - Fortnightly Dividend;1013.6495;1013.6495;1013.6495;08-Aug-2017</t>
  </si>
  <si>
    <t>119800;INF200K01UT4;-;SBI Premier Liquid Fund - DIRECT PLAN -Growth;2611.4851;2611.4851;2611.4851;08-Aug-2017</t>
  </si>
  <si>
    <t>105280;INF200K01MA1;-;SBI Premier Liquid Fund - REGULAR PLAN -Growth;2604.1476;2604.1476;2604.1476;08-Aug-2017</t>
  </si>
  <si>
    <t>105279;INF200K01LS5;INF200K01LT3;SBI Premier Liquid Fund - Institutional  - Fortnightly Dividend;1024.9752;1024.9752;1024.9752;08-Aug-2017</t>
  </si>
  <si>
    <t>105278;INF200K01LV9;INF200K01LW7;SBI Premier Liquid Fund - Institutional  - Weekly Dividend;1060.9247;1060.9247;1060.9247;08-Aug-2017</t>
  </si>
  <si>
    <t>105275;-;INF200K01LR7;SBI Premier Liquid Fund - Institutional - Daily Dividend;1003.2500;1003.2500;1003.2500;08-Aug-2017</t>
  </si>
  <si>
    <t>105274;INF200K01LU1;-;SBI Premier Liquid Fund - Institutional - Growth;2628.6385;2628.6385;2628.6385;08-Aug-2017</t>
  </si>
  <si>
    <t>119799;INF200K01UU2;INF200K01UV0;SBI Premier Liquid Fund - DIRECT PLAN - Weekly Dividend;1061.6380;1061.6380;1061.6380;08-Aug-2017</t>
  </si>
  <si>
    <t>105282;INF200K01MB9;INF200K01MC7;SBI Premier Liquid Fund - REGULAR PLAN -Weekly Dividend;1061.6344;1061.6344;1061.6344;08-Aug-2017</t>
  </si>
  <si>
    <t>119690;INF903J01RL8;-;Sundaram Money Fund - Direct Plan - Bonus Option;12.5630;12.5630;12.5630;08-Aug-2017</t>
  </si>
  <si>
    <t>119688;-;INF903J01QA3;Sundaram Money Fund - Direct Plan - Daily Dividend Reinvestment Option;10.1025;10.1025;10.1025;08-Aug-2017</t>
  </si>
  <si>
    <t>119692;-;INF903J01QB1;Sundaram Money Fund - Direct Plan - Fortnightly Dividend Reinvestment Option;25.9189;25.9189;25.9189;08-Aug-2017</t>
  </si>
  <si>
    <t>119686;INF903J01QF2;-;Sundaram Money Fund - Direct Plan - Growth Option;35.1049;35.1049;35.1049;08-Aug-2017</t>
  </si>
  <si>
    <t>119687;INF903J01QC9;INF903J01QD7;Sundaram Money Fund - Direct Plan - Monthly Dividend Option;10.6759;10.6759;10.6759;08-Aug-2017</t>
  </si>
  <si>
    <t>119689;-;INF903J01QE5;Sundaram Money Fund - Direct Plan - Quarterly Dividend Reinvestment Option;34.1157;34.1157;34.1157;08-Aug-2017</t>
  </si>
  <si>
    <t>119691;-;INF903J01QG0;Sundaram Money Fund - Direct Plan - Weekly Dividend Reinvestment Option;11.6466;11.6466;11.6466;08-Aug-2017</t>
  </si>
  <si>
    <t>100618;INF903J01GG1;-;Sundaram Money Fund- Retail Appreciation;32.6978;32.6978;32.6978;08-Aug-2017</t>
  </si>
  <si>
    <t>100620;-;INF903J01GI7;Sundaram Money Fund- Retail Daily Dividend Reinvestment;10.0953;10.0953;10.0953;08-Aug-2017</t>
  </si>
  <si>
    <t>100622;-;INF903J01GK3;Sundaram Money Fund- Retail Fortnightly Div Reinvst;10.9334;10.9334;10.9334;08-Aug-2017</t>
  </si>
  <si>
    <t>100623;INF903J01GH9;INF903J01GL1;Sundaram Money Fund- Retail Monthly Div. Reinvst;10.5463;10.5463;10.5463;08-Aug-2017</t>
  </si>
  <si>
    <t>100619;-;INF903J01GM9;Sundaram Money Fund- Retail Quarterly Dividend Reinvestment;12.1118;12.1118;12.1118;08-Aug-2017</t>
  </si>
  <si>
    <t>100621;-;INF903J01GJ5;Sundaram Money Fund- Retail Weekly Div. Reinvst;11.5856;11.5856;11.5856;08-Aug-2017</t>
  </si>
  <si>
    <t>103392;-;INF903J01GW8;Sundaram Money Fund Regular Daily Div. Reinvest (Formerly Super Institutional Plan);10.0953;10.0953;10.0953;08-Aug-2017</t>
  </si>
  <si>
    <t>103395;-;INF903J01GY4;Sundaram Money Fund Regular fortnightly Div.Rein (Formerly Super Institutional Plan);10.9659;10.9659;10.9659;08-Aug-2017</t>
  </si>
  <si>
    <t>118328;INF903J01MB0;-;Sundaram Money Fund - Bonus Option;12.5066;12.5066;12.5066;08-Aug-2017</t>
  </si>
  <si>
    <t>103397;INF903J01GU2;-;Sundaram Money Fund Regular Growth (Formerly Super Institutional Plan);34.9876;34.9876;34.9876;08-Aug-2017</t>
  </si>
  <si>
    <t>103396;INF903J01GV0;INF903J01GZ1;Sundaram Money Fund Regular monthly Div. (Formerly Super Institutional Plan);10.5332;10.5332;10.5332;08-Aug-2017</t>
  </si>
  <si>
    <t>103393;-;INF903J01HA2;Sundaram Money Fund Regular Qrtly Div. Reinvest (Formerly Super Institutional Plan);34.0426;34.0426;34.0426;08-Aug-2017</t>
  </si>
  <si>
    <t>103394;-;INF903J01GX6;Sundaram Money Fund Regular weekly Dividend. Rein (Formerly Super Institutional Plan);11.6280;11.6280;11.6280;08-Aug-2017</t>
  </si>
  <si>
    <t>102701;-;INF903J01GP2;Sundaram Money Fund-Institutional Plan-Daily Div. Reinvestment;10.0953;10.0953;10.0953;08-Aug-2017</t>
  </si>
  <si>
    <t>102703;INF903J01GN7;-;Sundaram Money Fund-Institutional Plan-Growth Option;34.1200;34.1200;34.1200;08-Aug-2017</t>
  </si>
  <si>
    <t>140006;INF903JA1567;-;SUNDARAM MONEY FUND - UNCLAIMED AMOUNT PLAN - UNCLAIMED DIVIDEND LESS THAN THREE YEARS;10.5436;10.5436;10.5436;08-Aug-2017</t>
  </si>
  <si>
    <t>140005;INF903JA1575;-;SUNDARAM MONEY FUND - UNCLAIMED AMOUNT PLAN - UNCLAIMED DIVIDEND MORE THAN THREE YEARS;10.0000;10.0000;10.0000;08-Aug-2017</t>
  </si>
  <si>
    <t>140003;INF903JA1542;-;SUNDARAM MONEY FUND - UNCLAIMED AMOUNT PLAN - UNCLAIMED REDEMPTION LESS THAN THREE YEARS;10.5524;10.5524;10.5524;08-Aug-2017</t>
  </si>
  <si>
    <t>140004;INF903JA1559;-;SUNDARAM MONEY FUND - UNCLAIMED AMOUNT PLAN - UNCLAIMED REDEMPTION MORE THAN THREE YEARS;10.0000;10.0000;10.0000;08-Aug-2017</t>
  </si>
  <si>
    <t>101847;INF277K01LQ7;-;Tata Liquid Fund-Regular Plan  -  Growth;3060.1756;3060.1756;3060.1756;09-Aug-2017</t>
  </si>
  <si>
    <t>119424;INF277K01PR6;-;Tata Liquid Fund- Direct Plan- Growth;3070.6369;3070.6369;3070.6369;09-Aug-2017</t>
  </si>
  <si>
    <t>119423;INF277K01PS4;INF277K01PT2;Tata Liquid Fund- Direct Plan- Monthly Dividend;1002.3216;1002.3216;1002.3216;09-Aug-2017</t>
  </si>
  <si>
    <t>119422;INF277K013C2;-;Tata Liquid Fund- Direct Plan- Weekly Dividend;1000.8594;1000.8594;1000.8594;09-Aug-2017</t>
  </si>
  <si>
    <t>119421;INF277K011C6;-;Tata Liquid Fund- Direct Plan-Daily Dividend;1114.5200;1114.5200;1114.5200;09-Aug-2017</t>
  </si>
  <si>
    <t>101987;INF277K01LR5;INF277K01LS3;Tata Liquid Fund Reglar Plan - Monthly Dividend;1002.3036;1002.3036;1002.3036;09-Aug-2017</t>
  </si>
  <si>
    <t>101986;INF277K014C0;-;Tata Liquid Fund-Regular Plan  -  Daily Dividend;1114.5200;1114.5200;1114.5200;09-Aug-2017</t>
  </si>
  <si>
    <t>101861;INF277K016C5;-;Tata Liquid Fund-Regular Plan  - Weekly Dividend;1000.8582;1000.8582;1000.8582;09-Aug-2017</t>
  </si>
  <si>
    <t>101984;-;-;Tata Liquid High Investment Plan - Daily;1114.3379;1114.3379;1114.3379;09-Aug-2017</t>
  </si>
  <si>
    <t>101860;INF277K01LN4;-;Tata Liquid High Investment Plan - Growth;2675.1821;2675.1821;2675.1821;09-Aug-2017</t>
  </si>
  <si>
    <t>101982;-;-;Tata Liquid Retail Investment PLan - Daily;1116.8143;1116.8143;1116.8143;09-Aug-2017</t>
  </si>
  <si>
    <t>101983;-;-;Tata Liquid Retail Investment Plan - Fortnightly;1147.3101;1147.3101;1147.3101;09-Aug-2017</t>
  </si>
  <si>
    <t>101858;INF277K01LM6;-;Tata Liquid Retail Investment Plan - Growth;3628.1322;3628.1322;3628.1322;09-Aug-2017</t>
  </si>
  <si>
    <t>111760;INF044D01500;-;Taurus Liquid Fund Insti Growth;1725.4556;1725.4556;1725.4556;09-Aug-2017</t>
  </si>
  <si>
    <t>111915;INF044D01534;-;Taurus Liquid Fund S I Growth Plan;1701.1315;1701.1315;1701.1315;09-Aug-2017</t>
  </si>
  <si>
    <t>113248;-;INF044D01526;Taurus Liquid Fund S I Weekly DIV;974.6101;974.6101;974.6101;09-Aug-2017</t>
  </si>
  <si>
    <t>111703;-;INF044D01518;Taurus Liquid Fund Super Insti Daily Div;974.2394;974.2394;974.2394;09-Aug-2017</t>
  </si>
  <si>
    <t>118891;-;INF044D01DI0;Taurus Liquid Fund-Direct Plan-Super Insti Daily Div;974.5939;974.5939;974.5939;09-Aug-2017</t>
  </si>
  <si>
    <t>118893;INF044D01DK6;-;Taurus Liquid Fund-Direct Plan-Super Insti Growth Option;1706.1336;1706.1336;1706.1336;09-Aug-2017</t>
  </si>
  <si>
    <t>118892;-;INF044D01DJ8;Taurus Liquid Fund-Direct Plan-Super Insti Weekly Div;975.4279;975.4279;975.4279;09-Aug-2017</t>
  </si>
  <si>
    <t>104240;INF044D01542;INF044D01559;Taurus Liquid Fund-Dividend;973.9405;973.9405;973.9405;09-Aug-2017</t>
  </si>
  <si>
    <t>104241;INF044D01575;-;Taurus Liquid Fund-Growth;1996.1111;1996.1111;1996.1111;09-Aug-2017</t>
  </si>
  <si>
    <t>115401;-;INF582M01021;Union Liquid Fund - Daily Dividend Option;1000.6489;1000.6489;1000.6489;09-Aug-2017</t>
  </si>
  <si>
    <t>119301;-;INF582M01682;Union Liquid Fund - Direct Plan - Daily Dividend Option;1000.6506;1000.6506;1000.6506;09-Aug-2017</t>
  </si>
  <si>
    <t>119305;INF582M01724;INF582M01708;Union Liquid Fund - Direct Plan - Fortnightly Dividend Option;1002.9469;1002.9469;1002.9469;09-Aug-2017</t>
  </si>
  <si>
    <t>119303;INF582M01674;-;Union Liquid Fund - Direct Plan - Growth Option;1663.2718;1663.2718;1663.2718;09-Aug-2017</t>
  </si>
  <si>
    <t>119302;INF582M01732;INF582M01716;Union Liquid Fund - Direct Plan - Monthly Dividend Option;1002.9472;1002.9472;1002.9472;09-Aug-2017</t>
  </si>
  <si>
    <t>119304;-;INF582M01690;Union Liquid Fund - Direct Plan - Weekly Dividend Option;1000.6808;1000.6808;1000.6808;09-Aug-2017</t>
  </si>
  <si>
    <t>115399;INF582M01062;INF582M01047;Union Liquid Fund - Fortnightly Dividend Option;1002.9285;1002.9285;1002.9285;09-Aug-2017</t>
  </si>
  <si>
    <t>115398;INF582M01013;-;Union Liquid Fund - Growth Option;1655.8003;1655.8003;1655.8003;09-Aug-2017</t>
  </si>
  <si>
    <t>115400;INF582M01070;INF582M01054;Union Liquid Fund - Monthly Dividend Option;1002.9285;1002.9285;1002.9285;09-Aug-2017</t>
  </si>
  <si>
    <t>115402;-;INF582M01039;Union Liquid Fund - Weekly Dividend Option;1000.6790;1000.6790;1000.6790;09-Aug-2017</t>
  </si>
  <si>
    <t>133973;INF789FA1J66;INF789FA1J74;UTI - Liquid Fund - Cash Plan - Instn Annual Div Option;1198.847;1198.847;1198.847;08-Aug-2017</t>
  </si>
  <si>
    <t>139838;INF789FA1J09;INF789FA1J17;UTI - Liquid Fund - Cash Plan - Instn Fortnightly Div Option;1065.0818;1065.0818;0;08-Aug-2017</t>
  </si>
  <si>
    <t>140913;-;-;UTI - Liquid Fund - Cash Plan - Instn Fortnightly Div Option - Direct;1065.1849;1065.1849;0;08-Aug-2017</t>
  </si>
  <si>
    <t>140504;-;-;UTI - Liquid Fund - Cash Plan - Instn Half Yearly Div Option - Direct Plan;1040.092;1040.092;0;08-Aug-2017</t>
  </si>
  <si>
    <t>140024;INF789FA1K22;INF789FA1K30;UTI - Liquid Fund - Cash Plan - Instn Quarterly Div Option - Direct;1132.2573;1132.2573;0;08-Aug-2017</t>
  </si>
  <si>
    <t>135721;INF789FA1J33;-;UTI - Liquid Fund - Instn Quarterly Div Option;1131.9269;1131.9269;0;08-Aug-2017</t>
  </si>
  <si>
    <t>120794;INF789F01XR4;INF789F01XS2;UTI - Liquid Fund-Cash Plan-INST Mthl - Direct;1026.4802;1026.4802;1026.4802;08-Aug-2017</t>
  </si>
  <si>
    <t>102009;INF789F01BB4;-;UTI-  Liquid Fund-Cash Plan-Growth;2567.254;2567.254;0;08-Aug-2017</t>
  </si>
  <si>
    <t>102010;-;INF789F01PG3;UTI-  Liquid Fund-Cash Plan-INST - Daily Dividend Reinvestment Option;1019.4457;1019.4457;1019.4457;08-Aug-2017</t>
  </si>
  <si>
    <t>120558;-;INF789F01XP8;UTI-  Liquid Fund-Cash Plan-Inst Daily Dividend - Direct;1019.4457;1019.4457;1019.4457;08-Aug-2017</t>
  </si>
  <si>
    <t>102012;INF789F01PH1;-;UTI-  Liquid Fund-Cash Plan-INST Growth;2718.7996;2718.7996;2718.7996;08-Aug-2017</t>
  </si>
  <si>
    <t>120304;INF789F01XQ6;-;UTI-  Liquid Fund-Cash Plan-Inst Growth Direct;2725.9942;2725.9942;2725.9942;08-Aug-2017</t>
  </si>
  <si>
    <t>102011;INF789F01PI9;INF789F01PJ7;UTI-  Liquid Fund-Cash Plan-INST Mthl;1026.4704;1026.4704;1026.4704;08-Aug-2017</t>
  </si>
  <si>
    <t>102013;-;INF789F01PK5;UTI-  Liquid Fund-Cash Plan-INST Wkly;1054.063;1054.063;1054.063;08-Aug-2017</t>
  </si>
  <si>
    <t>120777;-;INF789F01XT0;UTI-  Liquid Fund-Cash Plan-INST Wkly-Direct;1054.0731;1054.0731;1054.0731;08-Aug-2017</t>
  </si>
  <si>
    <t>102008;INF789F01BC2;INF789F01BA6;UTI-  Liquid Fund-Cash Plan-MTLY;1174.3162;1174.3162;0;08-Aug-2017</t>
  </si>
  <si>
    <t>102007;-;INF789F01AZ5;UTI-  Liquid Fund-Cash Plan-Regular Plan Periodic Dividend Option;1132.8993;1132.8993;0;08-Aug-2017</t>
  </si>
  <si>
    <t>123288;-;-;DSP BlackRock Treasury Bill Fund - Direct Plan - Daily Dividend;10.0400;10.0400;10.0400;08-Aug-2017</t>
  </si>
  <si>
    <t>119108;INF740K01NV0;INF740K01NX6;DSP BlackRock Treasury Bill Fund - Direct Plan - Dividend;11.9414;11.9414;11.9414;08-Aug-2017</t>
  </si>
  <si>
    <t>119106;INF740K01NU2;-;DSP BlackRock Treasury Bill Fund - Direct Plan - Growth;33.1273;33.1273;33.1273;08-Aug-2017</t>
  </si>
  <si>
    <t>119107;INF740K01NT4;INF740K01NW8;DSP BlackRock Treasury Bill Fund - Direct Plan - Monthly Dividend;10.5983;10.5983;10.5983;08-Aug-2017</t>
  </si>
  <si>
    <t>123287;-;-;DSP BlackRock Treasury Bill Fund - Regular Plan - Daily Dividend;10.0564;10.0564;10.0564;08-Aug-2017</t>
  </si>
  <si>
    <t>100088;INF740K01706;INF740K01AJ2;DSP BlackRock Treasury Bill Fund - Regular Plan - Dividend;11.9111;11.9111;11.9111;08-Aug-2017</t>
  </si>
  <si>
    <t>100087;INF740K01714;-;DSP BlackRock Treasury Bill Fund - Regular Plan - Growth;32.7538;32.7538;32.7538;08-Aug-2017</t>
  </si>
  <si>
    <t>100089;INF740K01722;INF740K01AK0;DSP BlackRock Treasury Bill Fund - Regular Plan - Monthly Dividend;10.5769;10.5769;10.5769;08-Aug-2017</t>
  </si>
  <si>
    <t>139306;-;-;DSP BlackRock Treasury Bill Fund - Unclaimed Dividend - Beyond 3 years;10.0000;10.0000;10.0000;08-Aug-2017</t>
  </si>
  <si>
    <t>139305;-;-;DSP BlackRock Treasury Bill Fund - Unclaimed Dividend - Upto 3 years;10.8432;10.8432;10.8432;08-Aug-2017</t>
  </si>
  <si>
    <t>139304;-;-;DSP BlackRock Treasury Bill Fund - Unclaimed Redemption - Beyond 3 years;10.0000;10.0000;10.0000;08-Aug-2017</t>
  </si>
  <si>
    <t>139303;-;-;DSP BlackRock Treasury Bill Fund - Unclaimed Redemption - Upto 3 years;10.8432;10.8432;10.8432;08-Aug-2017</t>
  </si>
  <si>
    <t>101714;INF277K011D4;-;Tata Money Market Fund Regular Plan  - Daily Dividend;1001.5157;1001.5157;1001.5157;09-Aug-2017</t>
  </si>
  <si>
    <t>102672;INF277K01YD8;-;Tata Money Market Fund -Regular Plan  -  Growth;2614.0244;2614.0244;2614.0244;09-Aug-2017</t>
  </si>
  <si>
    <t>102152;-;-;Tata Money Market Fund Regular (Bonus / Dividend);1015.0520;1015.0520;1015.0520;09-Aug-2017</t>
  </si>
  <si>
    <t>102153;INF277K01LY1;-;Tata Money Market Fund Regular (Growth);2551.1740;2551.1740;2551.1740;09-Aug-2017</t>
  </si>
  <si>
    <t>119862;INF277K012D2;-;Tata Money Market Fund- Direct Plan-Daily Dividend;1001.5187;1001.5187;1001.5187;09-Aug-2017</t>
  </si>
  <si>
    <t>119861;INF277K01YE6;-;Tata Money Market Fund- Direct Plan-Growth;2623.9746;2623.9746;2623.9746;09-Aug-2017</t>
  </si>
  <si>
    <t>139619;-;-;Taurus Investor Education Pool - Unclaimed Dividend - Growth;10.0000;10.0000;N.A.;09-Aug-2017</t>
  </si>
  <si>
    <t>139618;-;-;Taurus Investor Education Pool - Unclaimed Redemption - Growth;10.0000;10.0000;N.A.;09-Aug-2017</t>
  </si>
  <si>
    <t>139616;-;-;Taurus Unclaimed Dividend - Growth;11.7128;11.7128;N.A.;09-Aug-2017</t>
  </si>
  <si>
    <t>139617;-;-;Taurus Unclaimed Redemption - Growth;11.7129;11.7129;N.A.;09-Aug-2017</t>
  </si>
  <si>
    <t>134972;INF789FA1L88;INF789FA1L96;UTI MMF - Annual Dividend Option;1107.4857;1107.4857;0;08-Aug-2017</t>
  </si>
  <si>
    <t>134973;INF789FA1N03;INF789FA1N11;UTI MMF - Annual Dividend Option - Direct;1108.5207;1108.5207;0;08-Aug-2017</t>
  </si>
  <si>
    <t>135371;INF789FA1L05;INF789FA1L13;UTI MMF - Instn Fortnightly Div Option;1067.688;1067.688;0;08-Aug-2017</t>
  </si>
  <si>
    <t>135606;INF789FA1M20;INF789FA1M38;UTI MMF - Instn Fortnightly Div Option - Direct;1150.5888;1150.5888;0;08-Aug-2017</t>
  </si>
  <si>
    <t>112077;INF789F01PX8;-;UTI MMF - Instn Growth Plan;1859.3792;1859.3792;1859.3792;08-Aug-2017</t>
  </si>
  <si>
    <t>120299;INF789F01XV6;-;UTI MMF - Instn Growth Plan -Direct;1867.6379;1867.6379;1867.6379;08-Aug-2017</t>
  </si>
  <si>
    <t>134763;INF789FA1L62;INF789FA1L70;UTI MMF - Instn Half Yearly Div Option;1044.9259;1044.9259;0;08-Aug-2017</t>
  </si>
  <si>
    <t>112076;-;INF789F01PW0;UTI MMF - Instn Plan-Daily Dividend;1003.3854;1003.3854;1003.3854;08-Aug-2017</t>
  </si>
  <si>
    <t>112635;INF789F01PY6;INF789F01PZ3;UTI MMF - Instn Weekly Option;1015.5904;1015.5904;1015.5904;08-Aug-2017</t>
  </si>
  <si>
    <t>120793;INF789F01XW4;INF789F01XX2;UTI MMF - Instn Weekly Option- Direct;1015.6137;1015.6137;1015.6137;08-Aug-2017</t>
  </si>
  <si>
    <t>133484;INF789FA1L21;INF789FA1L39;UTI MMF - Monthly Div Option;1038.2795;1038.2795;1038.2795;08-Aug-2017</t>
  </si>
  <si>
    <t>133387;INF789FA1M46;INF789FA1M53;UTI MMF - Monthly Div Option - Direct;1084.0244;1084.0244;1084.0244;08-Aug-2017</t>
  </si>
  <si>
    <t>100723;INF789F01BF5;-;UTI MMF-Growth;4456.322;4456.322;0;08-Aug-2017</t>
  </si>
  <si>
    <t>120772;-;INF789F01XU8;UTI MMF-Instn Plan-Daily Dividend-Direct;1003.3854;1003.3854;1003.3854;08-Aug-2017</t>
  </si>
  <si>
    <t>100724;-;INF789F01BD0;UTI MMF-Regular Plan - Flexi Dividend Option;2404.6047;2404.6047;0;08-Aug-2017</t>
  </si>
  <si>
    <t>100725;INF789F01BE8;-;UTI MMF-Regular Plan - Periodic Dividend Option;1989.0508;1989.0508;0;08-Aug-2017</t>
  </si>
  <si>
    <t>141545;INF846K01ZL0;-;Axis Nifty ETF;1000.5467;1000.5467;1000.5467;08-Aug-2017</t>
  </si>
  <si>
    <t>115512;INF209K01IR4;-;Birla Sun Life Nifty ETF;106.0013;106.0013;106.0013;08-Aug-2017</t>
  </si>
  <si>
    <t>139581;INF209KB1119;-;Birla Sun Life SENSEX ETF;323.4637;323.4637;323.4637;08-Aug-2017</t>
  </si>
  <si>
    <t>134536;INF754K01EK3;-;Edelweiss ETF - Nifty 50;10367.1627;10367.1627;10367.1627;09-Aug-2017</t>
  </si>
  <si>
    <t>135859;INF754K01EL1;-;Edelweiss ETF - Nifty Bank;2465.0933;2465.0933;2465.0933;09-Aug-2017</t>
  </si>
  <si>
    <t>139367;INF754K01EM9;-;Edelweiss ETF - Nifty Quality 30;235.8342;235.8342;235.8342;09-Aug-2017</t>
  </si>
  <si>
    <t>135853;INF179KB1KP3;-;HDFC Nifty ETF - Growth Option;1010.2500;1010.2500;1010.2500;09-Aug-2017</t>
  </si>
  <si>
    <t>135854;INF179KB1KQ1;-;HDFC Sensex ETF - Growth option;3262.2800;3262.2800;3262.2800;09-Aug-2017</t>
  </si>
  <si>
    <t>139519;INF109KB1XT3;-;ICICI Prudential Midcap Select iWIN ETF;68.42;N.A.;N.A.;08-Aug-2017</t>
  </si>
  <si>
    <t>123004;INF109KA1962;-;ICICI Prudential Nifty 100 iWIN ETF;108.4354;N.A.;N.A.;08-Aug-2017</t>
  </si>
  <si>
    <t>121366;INF109K012R6;-;ICICI Prudential Nifty iWIN ETF;102.2696;N.A.;N.A.;08-Aug-2017</t>
  </si>
  <si>
    <t>141596;INF109KB10T8;-;ICICI Prudential Nifty Low Vol 30 iWIN ETF;76.86;N.A.;N.A.;08-Aug-2017</t>
  </si>
  <si>
    <t>139455;INF109KB1WY5;-;ICICI Prudential NV20 iWIN ETF;44.01;N.A.;N.A.;08-Aug-2017</t>
  </si>
  <si>
    <t>101705;INF346A01034;-;ICICI Prudential Sensex iWIN ETF;333.1173;333.1173;333.1173;08-Aug-2017</t>
  </si>
  <si>
    <t>139839;INF194KA1U07;-;IDFC Nifty ETF;100.4378;100.4378;100.4378;08-Aug-2017</t>
  </si>
  <si>
    <t>139840;INF194KA1T91;-;IDFC Sensex ETF;323.2333;323.2333;323.2333;08-Aug-2017</t>
  </si>
  <si>
    <t>115284;INF205K01DA9;-;Invesco India Nifty Exchange Traded Fund;1040.5004;1040.5004;1040.5004;08-Aug-2017</t>
  </si>
  <si>
    <t>133122;INF174K01F59;-;Kotak Banking ETF;251.1841;251.1841;251.1841;08-Aug-2017</t>
  </si>
  <si>
    <t>112351;INF174K014P6;-;Kotak Nifty ETF;100.727;100.727;100.727;08-Aug-2017</t>
  </si>
  <si>
    <t>135744;INF174K01Z71;-;Kotak NV 20 ETF - Dividend;44.7076;44.7076;44.7076;08-Aug-2017</t>
  </si>
  <si>
    <t>106929;INF373I01023;-;Kotak PSU Bank ETF;358.6623;358.6623;358.6623;08-Aug-2017</t>
  </si>
  <si>
    <t>109010;INF373I01031;-;Kotak Sensex ETF;323.3488;323.3488;323.3488;08-Aug-2017</t>
  </si>
  <si>
    <t>136473;INF767K01PC8;-;LIC MF EXCHANGE TRADED FUND- NIFTY 100;105.0283;105.0283;105.0283;08-Aug-2017</t>
  </si>
  <si>
    <t>135607;INF767K01OS7;-;LIC MF EXCHANGE TRADED FUND-NIFTY 50;101.5525;101.5525;101.5525;08-Aug-2017</t>
  </si>
  <si>
    <t>135672;INF767K01OT5;-;LIC MF EXCHANGE TRADED FUND-SENSEX;327.7374;327.7374;327.7374;08-Aug-2017</t>
  </si>
  <si>
    <t>133307;INF767K01MV5;-;LIC MF G-SEC LONG TERM EXCHANGE TRADED FUND-REGULAR PLAN-GROWTH;17.2363;17.2363;17.2363;08-Aug-2017</t>
  </si>
  <si>
    <t>113069;INF247L01536;-;MOSt Shares M50;95.2758;95.2758;95.2758;09-Aug-2017</t>
  </si>
  <si>
    <t>114456;INF247L01023;-;MOSt Shares M100;18.7239;18.7239;18.7239;09-Aug-2017</t>
  </si>
  <si>
    <t>114984;INF247L01031;-;Motilal Oswal MOSt Shares NASDAQ-100 ETF (MOSt Shares NASDAQ 100);371.9641;371.9641;371.9641;09-Aug-2017</t>
  </si>
  <si>
    <t>108479;INF082J01028;-;Quantum Nifty ETF;1077.5584;1077.5584;1077.5584;08-Aug-2017</t>
  </si>
  <si>
    <t>140107;INF457M01133;-;CPSE ETF;27.2683;27.2683;27.2683;09-Aug-2017</t>
  </si>
  <si>
    <t>140087;INF732E01078;-;Reliance ETF Bank BeES;2475.8654;2475.8654;2475.8654;09-Aug-2017</t>
  </si>
  <si>
    <t>128331;INF204KA1LD7;-;Reliance ETF Consumption;46.9812;46.9812;46.9812;08-Aug-2017</t>
  </si>
  <si>
    <t>128639;INF204KA1MS3;-;Reliance ETF Dividend Opportunities;26.9409;26.9409;26.9409;08-Aug-2017</t>
  </si>
  <si>
    <t>140095;INF732E01227;-;Reliance ETF Hang Seng BeES;2709.2129;2709.2129;2709.2129;09-Aug-2017</t>
  </si>
  <si>
    <t>140102;INF732E01268;-;Reliance ETF Infra BeES;338.3421;338.3421;338.3421;09-Aug-2017</t>
  </si>
  <si>
    <t>140085;INF732E01045;-;Reliance ETF Junior BeES;280.6673;280.6673;280.6673;09-Aug-2017</t>
  </si>
  <si>
    <t>140086;INF732E01037;-;Reliance ETF Liquid BeES;1000.0000;1000.0000;1000.0000;09-Aug-2017</t>
  </si>
  <si>
    <t>139496;INF204KB1882;-;Reliance ETF Long Term Gilt;17.3446;17.3446;17.3446;08-Aug-2017</t>
  </si>
  <si>
    <t>121146;INF204K014N5;-;Reliance ETF Nifty 100;105.8371;105.8371;105.8371;08-Aug-2017</t>
  </si>
  <si>
    <t>140084;INF732E01011;-;Reliance ETF Nifty BeES;1019.3751;1019.3751;1019.3751;09-Aug-2017</t>
  </si>
  <si>
    <t>134782;INF204KA17D8;-;Reliance ETF NV20 ETF;447.5436;447.5436;447.5436;08-Aug-2017</t>
  </si>
  <si>
    <t>140089;INF732E01110;-;Reliance ETF PSU Bank BeES;396.3765;396.3765;396.3765;09-Aug-2017</t>
  </si>
  <si>
    <t>131331;INF204KA1UN7;-;Reliance ETF Sensex;333.1227;333.1227;333.1227;08-Aug-2017</t>
  </si>
  <si>
    <t>140094;INF732E01128;-;Reliance ETF Shariah BeES;238.5553;238.5553;238.5553;09-Aug-2017</t>
  </si>
  <si>
    <t>139430;INF200KA1JT1;-;SBI-ETF 10 YEAR GILT;166.0067;166.0067;166.0067;08-Aug-2017</t>
  </si>
  <si>
    <t>134014;INF200KA1572;-;SBI-ETF BSE 100;107.1818;107.1818;107.1818;08-Aug-2017</t>
  </si>
  <si>
    <t>134008;INF200KA1580;-;SBI-ETF Nifty Bank;251.0280;251.0280;251.0280;08-Aug-2017</t>
  </si>
  <si>
    <t>135106;INF200KA1FS1;-;SBI-ETF Nifty 50;101.0031;101.0031;101.0031;08-Aug-2017</t>
  </si>
  <si>
    <t>134013;INF200KA1598;-;SBI-ETF Nifty Next 50;289.9568;289.9568;289.9568;08-Aug-2017</t>
  </si>
  <si>
    <t>121109;INF200K01VT2;-;SBI-ETF SENSEX;336.9030;336.9030;336.9030;08-Aug-2017</t>
  </si>
  <si>
    <t>135320;INF789FB1X41;-;UTI NIFTY Exhcange  Traded Fund;1026.7137;0;0;08-Aug-2017</t>
  </si>
  <si>
    <t>141665;-;-;UTI Nifty Next 50 Exchange Traded Fund;281.657;281.657;0;08-Aug-2017</t>
  </si>
  <si>
    <t>135321;INF789FB1X58;-;UTI SENSEX Exchange Traded Fund;328.9018;0;0;08-Aug-2017</t>
  </si>
  <si>
    <t>141643</t>
  </si>
  <si>
    <t>141642</t>
  </si>
  <si>
    <t>141645</t>
  </si>
  <si>
    <t>141644</t>
  </si>
  <si>
    <t>http://finance.google.com/finance/info?client=ig&amp;q=</t>
  </si>
  <si>
    <t>Exchange</t>
  </si>
  <si>
    <t>Symbol</t>
  </si>
  <si>
    <t>Price</t>
  </si>
  <si>
    <t>URL</t>
  </si>
  <si>
    <t>Google Finance Jason</t>
  </si>
  <si>
    <t>Offset Exchange</t>
  </si>
  <si>
    <t>Offset 2</t>
  </si>
  <si>
    <t>Price (l)</t>
  </si>
  <si>
    <t xml:space="preserve">Price </t>
  </si>
  <si>
    <t>NSE</t>
  </si>
  <si>
    <t>MGL</t>
  </si>
  <si>
    <t>HDFCBANK</t>
  </si>
  <si>
    <t>BSE</t>
  </si>
  <si>
    <t>BRITANNIA</t>
  </si>
  <si>
    <t>DABUR</t>
  </si>
  <si>
    <t>JUBLFOOD</t>
  </si>
  <si>
    <t>LTI</t>
  </si>
  <si>
    <t>SUNPHARMA</t>
  </si>
  <si>
    <t>TATAELXSI</t>
  </si>
  <si>
    <t>to refresh: Alt + Ctrl + F9</t>
  </si>
  <si>
    <t>Legends</t>
  </si>
  <si>
    <t>To be filled by user</t>
  </si>
  <si>
    <t>Calculation cells, not to be modified</t>
  </si>
  <si>
    <t>"MSN_Money" is no more working, instead quotes are downloaded from google finance</t>
  </si>
  <si>
    <t>You can edit the "google_finance" sheet to get additional parameters. Currently I have configured it to get the last traded price</t>
  </si>
  <si>
    <t>Make sure to add correct Stock Exchange symbol in 'google_finance' sheet in column G 'Offset Exchange'.</t>
  </si>
  <si>
    <t>You can get the stock exchange code from column F 'Google finance jason' it would look something like this; "e" : "NSE", where NSE is stock exchange symbol</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</si>
</sst>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 #,##0.00_ ;_ * \-#,##0.00_ ;_ * &quot;-&quot;??_ ;_ @_ "/>
    <numFmt numFmtId="164" formatCode="_(* #,##0.00_);_(* \(#,##0.00\);_(* &quot;-&quot;??_);_(@_)"/>
    <numFmt numFmtId="165" formatCode="[$-409]dd\-mmm\-yy;@"/>
  </numFmts>
  <fonts count="26">
    <font>
      <sz val="11"/>
      <color theme="1"/>
      <name val="Calibri"/>
      <family val="2"/>
    </font>
    <font>
      <sz val="11"/>
      <color theme="1"/>
      <name val="Calibri"/>
      <family val="2"/>
      <scheme val="minor"/>
    </font>
    <font>
      <sz val="10"/>
      <color theme="1"/>
      <name val="Calibri"/>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font>
    <font>
      <b/>
      <sz val="10"/>
      <color rgb="FFFFFFFF"/>
      <name val="Calibri"/>
      <family val="2"/>
      <scheme val="minor"/>
    </font>
    <font>
      <sz val="10"/>
      <color rgb="FF000000"/>
      <name val="Calibri"/>
      <family val="2"/>
      <scheme val="minor"/>
    </font>
    <font>
      <sz val="10"/>
      <color theme="1"/>
      <name val="Calibri"/>
      <family val="2"/>
    </font>
    <font>
      <b/>
      <sz val="18"/>
      <color rgb="FFFFFFFF"/>
      <name val="Times Roman"/>
    </font>
    <font>
      <u/>
      <sz val="11"/>
      <color theme="10"/>
      <name val="Calibri"/>
      <family val="2"/>
      <scheme val="minor"/>
    </font>
    <font>
      <sz val="10"/>
      <name val="Arial"/>
      <family val="2"/>
    </font>
    <font>
      <sz val="10"/>
      <color rgb="FFFFFFFF"/>
      <name val="Arial"/>
      <family val="2"/>
    </font>
    <font>
      <sz val="10"/>
      <color theme="1"/>
      <name val="Calibri"/>
      <family val="2"/>
      <scheme val="minor"/>
    </font>
    <font>
      <b/>
      <sz val="10"/>
      <color theme="1"/>
      <name val="Calibri"/>
      <family val="2"/>
      <scheme val="minor"/>
    </font>
    <font>
      <b/>
      <sz val="10"/>
      <color theme="1"/>
      <name val="Calibri"/>
      <family val="2"/>
    </font>
    <font>
      <b/>
      <sz val="10"/>
      <color rgb="FFFF0000"/>
      <name val="Calibri"/>
      <family val="2"/>
      <scheme val="minor"/>
    </font>
    <font>
      <sz val="10"/>
      <color theme="1"/>
      <name val="Arial Unicode MS"/>
      <family val="2"/>
    </font>
    <font>
      <sz val="10"/>
      <color rgb="FF9C6500"/>
      <name val="Calibri"/>
      <family val="2"/>
      <scheme val="minor"/>
    </font>
    <font>
      <b/>
      <sz val="11"/>
      <color theme="1"/>
      <name val="Calibri"/>
      <family val="2"/>
      <scheme val="minor"/>
    </font>
    <font>
      <b/>
      <sz val="14"/>
      <name val="Calibri"/>
      <family val="2"/>
      <scheme val="minor"/>
    </font>
    <font>
      <b/>
      <sz val="11"/>
      <color theme="1"/>
      <name val="Calibri"/>
      <family val="2"/>
    </font>
    <font>
      <b/>
      <sz val="10"/>
      <color rgb="FF000000"/>
      <name val="Calibri"/>
      <family val="2"/>
      <scheme val="minor"/>
    </font>
    <font>
      <sz val="10"/>
      <color rgb="FFFF0000"/>
      <name val="Calibri"/>
      <family val="2"/>
      <scheme val="minor"/>
    </font>
    <font>
      <sz val="10"/>
      <color rgb="FFFF0000"/>
      <name val="Calibri"/>
      <family val="2"/>
    </font>
  </fonts>
  <fills count="13">
    <fill>
      <patternFill patternType="none"/>
    </fill>
    <fill>
      <patternFill patternType="gray125"/>
    </fill>
    <fill>
      <patternFill patternType="solid">
        <fgColor rgb="FF003300"/>
        <bgColor indexed="64"/>
      </patternFill>
    </fill>
    <fill>
      <patternFill patternType="solid">
        <fgColor rgb="FFCCFFFF"/>
        <bgColor rgb="FFCCFFFF"/>
      </patternFill>
    </fill>
    <fill>
      <patternFill patternType="solid">
        <fgColor rgb="FFFFFF99"/>
        <bgColor rgb="FFFFFF99"/>
      </patternFill>
    </fill>
    <fill>
      <patternFill patternType="solid">
        <fgColor theme="7" tint="0.59999389629810485"/>
        <bgColor indexed="64"/>
      </patternFill>
    </fill>
    <fill>
      <patternFill patternType="solid">
        <fgColor rgb="FFFFEB9C"/>
      </patternFill>
    </fill>
    <fill>
      <patternFill patternType="solid">
        <fgColor rgb="FF00008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rgb="FF92D05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rgb="FF000000"/>
      </right>
      <top style="medium">
        <color indexed="64"/>
      </top>
      <bottom/>
      <diagonal/>
    </border>
    <border>
      <left/>
      <right/>
      <top/>
      <bottom style="medium">
        <color indexed="64"/>
      </bottom>
      <diagonal/>
    </border>
    <border>
      <left/>
      <right style="medium">
        <color rgb="FF000000"/>
      </right>
      <top/>
      <bottom style="medium">
        <color indexed="64"/>
      </bottom>
      <diagonal/>
    </border>
    <border>
      <left/>
      <right style="medium">
        <color indexed="64"/>
      </right>
      <top/>
      <bottom/>
      <diagonal/>
    </border>
    <border>
      <left style="medium">
        <color indexed="64"/>
      </left>
      <right/>
      <top/>
      <bottom style="medium">
        <color indexed="64"/>
      </bottom>
      <diagonal/>
    </border>
  </borders>
  <cellStyleXfs count="9">
    <xf numFmtId="0" fontId="0" fillId="0" borderId="0"/>
    <xf numFmtId="164" fontId="6" fillId="0" borderId="0" applyFont="0" applyFill="0" applyBorder="0" applyAlignment="0" applyProtection="0"/>
    <xf numFmtId="9" fontId="6" fillId="0" borderId="0" applyFont="0" applyFill="0" applyBorder="0" applyAlignment="0" applyProtection="0"/>
    <xf numFmtId="0" fontId="5" fillId="0" borderId="0"/>
    <xf numFmtId="0" fontId="4" fillId="0" borderId="0"/>
    <xf numFmtId="0" fontId="11" fillId="0" borderId="0" applyNumberFormat="0" applyFill="0" applyBorder="0" applyAlignment="0" applyProtection="0"/>
    <xf numFmtId="0" fontId="3" fillId="0" borderId="0"/>
    <xf numFmtId="0" fontId="1" fillId="0" borderId="0"/>
    <xf numFmtId="43" fontId="1" fillId="0" borderId="0" applyFont="0" applyFill="0" applyBorder="0" applyAlignment="0" applyProtection="0"/>
  </cellStyleXfs>
  <cellXfs count="92">
    <xf numFmtId="0" fontId="0" fillId="0" borderId="0" xfId="0"/>
    <xf numFmtId="0" fontId="0" fillId="0" borderId="0" xfId="0" applyProtection="1">
      <protection locked="0"/>
    </xf>
    <xf numFmtId="165" fontId="8" fillId="4" borderId="0" xfId="0" applyNumberFormat="1" applyFont="1" applyFill="1" applyAlignment="1" applyProtection="1">
      <alignment horizontal="center" vertical="top" wrapText="1"/>
      <protection locked="0"/>
    </xf>
    <xf numFmtId="0" fontId="9" fillId="0" borderId="0" xfId="0" applyFont="1" applyProtection="1">
      <protection locked="0"/>
    </xf>
    <xf numFmtId="0" fontId="8" fillId="4" borderId="0" xfId="0" applyNumberFormat="1" applyFont="1" applyFill="1" applyAlignment="1" applyProtection="1">
      <alignment horizontal="left" vertical="top" wrapText="1"/>
      <protection locked="0"/>
    </xf>
    <xf numFmtId="164" fontId="8" fillId="4" borderId="0" xfId="1" applyFont="1" applyFill="1" applyAlignment="1" applyProtection="1">
      <alignment horizontal="center" vertical="top" wrapText="1"/>
      <protection locked="0"/>
    </xf>
    <xf numFmtId="0" fontId="7" fillId="2" borderId="0" xfId="0" applyFont="1" applyFill="1" applyAlignment="1" applyProtection="1">
      <alignment horizontal="center" vertical="center" wrapText="1"/>
    </xf>
    <xf numFmtId="2" fontId="8" fillId="3" borderId="0" xfId="0" applyNumberFormat="1" applyFont="1" applyFill="1" applyAlignment="1" applyProtection="1">
      <alignment horizontal="right" vertical="top" wrapText="1"/>
    </xf>
    <xf numFmtId="10" fontId="8" fillId="3" borderId="0" xfId="2" applyNumberFormat="1" applyFont="1" applyFill="1" applyAlignment="1" applyProtection="1">
      <alignment horizontal="right" vertical="top" wrapText="1"/>
    </xf>
    <xf numFmtId="0" fontId="0" fillId="0" borderId="0" xfId="0" applyProtection="1"/>
    <xf numFmtId="0" fontId="0" fillId="5" borderId="0" xfId="0" applyFill="1" applyProtection="1"/>
    <xf numFmtId="0" fontId="0" fillId="5" borderId="0" xfId="0" applyFill="1" applyProtection="1">
      <protection locked="0"/>
    </xf>
    <xf numFmtId="0" fontId="0" fillId="0" borderId="0" xfId="0" applyAlignment="1" applyProtection="1">
      <alignment wrapText="1"/>
    </xf>
    <xf numFmtId="0" fontId="8" fillId="4" borderId="1" xfId="0" applyNumberFormat="1" applyFont="1" applyFill="1" applyBorder="1" applyAlignment="1" applyProtection="1">
      <alignment horizontal="left" vertical="top" wrapText="1"/>
      <protection locked="0"/>
    </xf>
    <xf numFmtId="10" fontId="8" fillId="3" borderId="1" xfId="2" applyNumberFormat="1" applyFont="1" applyFill="1" applyBorder="1" applyAlignment="1" applyProtection="1">
      <alignment horizontal="right" vertical="top" wrapText="1"/>
    </xf>
    <xf numFmtId="164" fontId="8" fillId="3" borderId="1" xfId="1" applyFont="1" applyFill="1" applyBorder="1" applyAlignment="1" applyProtection="1">
      <alignment horizontal="right" vertical="top" wrapText="1"/>
    </xf>
    <xf numFmtId="164" fontId="8" fillId="4" borderId="1" xfId="1" applyFont="1" applyFill="1" applyBorder="1" applyAlignment="1" applyProtection="1">
      <alignment horizontal="left" vertical="top" wrapText="1"/>
      <protection locked="0"/>
    </xf>
    <xf numFmtId="0" fontId="0" fillId="0" borderId="0" xfId="0" applyAlignment="1" applyProtection="1">
      <alignment wrapText="1"/>
      <protection locked="0"/>
    </xf>
    <xf numFmtId="40" fontId="7" fillId="2" borderId="0" xfId="0" applyNumberFormat="1" applyFont="1" applyFill="1" applyAlignment="1" applyProtection="1">
      <alignment horizontal="center" vertical="center" wrapText="1"/>
    </xf>
    <xf numFmtId="40" fontId="8" fillId="3" borderId="0" xfId="0" applyNumberFormat="1" applyFont="1" applyFill="1" applyAlignment="1" applyProtection="1">
      <alignment horizontal="right" vertical="top" wrapText="1"/>
    </xf>
    <xf numFmtId="40" fontId="0" fillId="0" borderId="0" xfId="0" applyNumberFormat="1" applyProtection="1"/>
    <xf numFmtId="49" fontId="8" fillId="3" borderId="1" xfId="1" applyNumberFormat="1" applyFont="1" applyFill="1" applyBorder="1" applyAlignment="1" applyProtection="1">
      <alignment horizontal="left" vertical="top" wrapText="1"/>
    </xf>
    <xf numFmtId="164" fontId="0" fillId="0" borderId="0" xfId="0" applyNumberFormat="1"/>
    <xf numFmtId="0" fontId="0" fillId="0" borderId="0" xfId="0" applyAlignment="1">
      <alignment horizontal="center" vertical="center" wrapText="1"/>
    </xf>
    <xf numFmtId="0" fontId="0" fillId="0" borderId="0" xfId="0" applyAlignment="1">
      <alignment wrapText="1"/>
    </xf>
    <xf numFmtId="0" fontId="4" fillId="0" borderId="0" xfId="4"/>
    <xf numFmtId="0" fontId="12" fillId="8" borderId="0" xfId="0" applyFont="1" applyFill="1"/>
    <xf numFmtId="0" fontId="12" fillId="8" borderId="8" xfId="0" applyFont="1" applyFill="1" applyBorder="1" applyAlignment="1">
      <alignment horizontal="center"/>
    </xf>
    <xf numFmtId="0" fontId="0" fillId="0" borderId="0" xfId="0" pivotButton="1"/>
    <xf numFmtId="164" fontId="0" fillId="0" borderId="0" xfId="1" applyFont="1"/>
    <xf numFmtId="0" fontId="14" fillId="0" borderId="0" xfId="6" applyFont="1" applyProtection="1"/>
    <xf numFmtId="0" fontId="14" fillId="9" borderId="0" xfId="6" applyFont="1" applyFill="1" applyProtection="1"/>
    <xf numFmtId="0" fontId="14" fillId="10" borderId="0" xfId="6" applyFont="1" applyFill="1" applyProtection="1"/>
    <xf numFmtId="0" fontId="15" fillId="0" borderId="0" xfId="6" applyFont="1" applyProtection="1"/>
    <xf numFmtId="0" fontId="15" fillId="0" borderId="0" xfId="6" applyFont="1" applyAlignment="1" applyProtection="1">
      <alignment wrapText="1"/>
    </xf>
    <xf numFmtId="0" fontId="14" fillId="0" borderId="0" xfId="6" applyFont="1" applyAlignment="1" applyProtection="1">
      <alignment wrapText="1"/>
    </xf>
    <xf numFmtId="15" fontId="14" fillId="0" borderId="0" xfId="6" applyNumberFormat="1" applyFont="1" applyProtection="1"/>
    <xf numFmtId="2" fontId="14" fillId="0" borderId="0" xfId="6" applyNumberFormat="1" applyFont="1" applyProtection="1"/>
    <xf numFmtId="0" fontId="0" fillId="0" borderId="0" xfId="0" applyNumberFormat="1"/>
    <xf numFmtId="0" fontId="0" fillId="0" borderId="0" xfId="0" applyAlignment="1">
      <alignment horizontal="left"/>
    </xf>
    <xf numFmtId="0" fontId="0" fillId="0" borderId="0" xfId="0" applyAlignment="1">
      <alignment horizontal="center" vertical="center"/>
    </xf>
    <xf numFmtId="0" fontId="9" fillId="0" borderId="0" xfId="0" applyFont="1"/>
    <xf numFmtId="164" fontId="16" fillId="0" borderId="0" xfId="0" applyNumberFormat="1" applyFont="1"/>
    <xf numFmtId="10" fontId="16" fillId="0" borderId="0" xfId="0" applyNumberFormat="1" applyFont="1"/>
    <xf numFmtId="0" fontId="16" fillId="0" borderId="0" xfId="0" applyFont="1" applyAlignment="1">
      <alignment horizontal="center" vertical="center"/>
    </xf>
    <xf numFmtId="164" fontId="2" fillId="0" borderId="0" xfId="0" applyNumberFormat="1" applyFont="1"/>
    <xf numFmtId="10" fontId="2" fillId="0" borderId="0" xfId="0" applyNumberFormat="1" applyFont="1"/>
    <xf numFmtId="0" fontId="2" fillId="0" borderId="0" xfId="0" applyFont="1"/>
    <xf numFmtId="43" fontId="0" fillId="0" borderId="0" xfId="0" applyNumberFormat="1"/>
    <xf numFmtId="0" fontId="17" fillId="4" borderId="0" xfId="0" applyNumberFormat="1" applyFont="1" applyFill="1" applyAlignment="1" applyProtection="1">
      <alignment horizontal="left" vertical="top" wrapText="1"/>
      <protection locked="0"/>
    </xf>
    <xf numFmtId="164" fontId="2" fillId="0" borderId="0" xfId="1" applyFont="1"/>
    <xf numFmtId="0" fontId="12" fillId="8" borderId="0" xfId="0" applyFont="1" applyFill="1" applyAlignment="1">
      <alignment wrapText="1"/>
    </xf>
    <xf numFmtId="0" fontId="8" fillId="4" borderId="0" xfId="0" applyNumberFormat="1" applyFont="1" applyFill="1" applyBorder="1" applyAlignment="1" applyProtection="1">
      <alignment horizontal="left" vertical="top" wrapText="1"/>
      <protection locked="0"/>
    </xf>
    <xf numFmtId="0" fontId="16" fillId="0" borderId="0" xfId="0" applyFont="1"/>
    <xf numFmtId="10" fontId="0" fillId="0" borderId="0" xfId="2" applyNumberFormat="1" applyFont="1"/>
    <xf numFmtId="10" fontId="19" fillId="6" borderId="0" xfId="0" applyNumberFormat="1" applyFont="1" applyFill="1"/>
    <xf numFmtId="1" fontId="8" fillId="3" borderId="0" xfId="0" applyNumberFormat="1" applyFont="1" applyFill="1" applyAlignment="1" applyProtection="1">
      <alignment horizontal="right" vertical="top" wrapText="1"/>
    </xf>
    <xf numFmtId="164" fontId="8" fillId="3" borderId="0" xfId="1" applyFont="1" applyFill="1" applyAlignment="1" applyProtection="1">
      <alignment horizontal="right" vertical="top" wrapText="1"/>
    </xf>
    <xf numFmtId="0" fontId="11" fillId="0" borderId="0" xfId="5"/>
    <xf numFmtId="0" fontId="1" fillId="0" borderId="0" xfId="7"/>
    <xf numFmtId="43" fontId="0" fillId="0" borderId="0" xfId="8" applyFont="1"/>
    <xf numFmtId="0" fontId="20" fillId="11" borderId="0" xfId="7" applyFont="1" applyFill="1"/>
    <xf numFmtId="0" fontId="18" fillId="0" borderId="0" xfId="0" applyFont="1" applyAlignment="1">
      <alignment horizontal="left" vertical="center" wrapText="1"/>
    </xf>
    <xf numFmtId="0" fontId="0" fillId="0" borderId="0" xfId="0" applyAlignment="1">
      <alignment horizontal="left" vertical="center" wrapText="1"/>
    </xf>
    <xf numFmtId="0" fontId="13" fillId="7" borderId="6" xfId="0" applyFont="1" applyFill="1" applyBorder="1" applyAlignment="1">
      <alignment vertical="top" wrapText="1"/>
    </xf>
    <xf numFmtId="0" fontId="13" fillId="7" borderId="7" xfId="0" applyFont="1" applyFill="1" applyBorder="1" applyAlignment="1">
      <alignment vertical="top" wrapText="1"/>
    </xf>
    <xf numFmtId="0" fontId="13" fillId="7" borderId="9" xfId="0" applyFont="1" applyFill="1" applyBorder="1" applyAlignment="1">
      <alignment vertical="top" wrapText="1"/>
    </xf>
    <xf numFmtId="0" fontId="11" fillId="8" borderId="0" xfId="5" applyFill="1" applyAlignment="1">
      <alignment wrapText="1"/>
    </xf>
    <xf numFmtId="0" fontId="10" fillId="7" borderId="2" xfId="0" applyFont="1" applyFill="1" applyBorder="1" applyAlignment="1">
      <alignment wrapText="1"/>
    </xf>
    <xf numFmtId="0" fontId="11" fillId="0" borderId="3" xfId="5" applyBorder="1" applyAlignment="1">
      <alignment wrapText="1"/>
    </xf>
    <xf numFmtId="0" fontId="12" fillId="0" borderId="0" xfId="0" applyFont="1" applyAlignment="1">
      <alignment horizontal="center"/>
    </xf>
    <xf numFmtId="0" fontId="11" fillId="8" borderId="4" xfId="5" applyFill="1" applyBorder="1" applyAlignment="1">
      <alignment horizontal="center" wrapText="1"/>
    </xf>
    <xf numFmtId="0" fontId="11" fillId="8" borderId="3" xfId="5" applyFill="1" applyBorder="1" applyAlignment="1">
      <alignment horizontal="center" wrapText="1"/>
    </xf>
    <xf numFmtId="0" fontId="11" fillId="8" borderId="5" xfId="5" applyFill="1" applyBorder="1" applyAlignment="1">
      <alignment horizontal="center" wrapText="1"/>
    </xf>
    <xf numFmtId="0" fontId="21" fillId="12" borderId="0" xfId="5" applyFont="1" applyFill="1"/>
    <xf numFmtId="0" fontId="22" fillId="0" borderId="0" xfId="0" applyFont="1" applyProtection="1">
      <protection locked="0"/>
    </xf>
    <xf numFmtId="0" fontId="1" fillId="0" borderId="0" xfId="7" applyAlignment="1"/>
    <xf numFmtId="0" fontId="20" fillId="11" borderId="0" xfId="7" applyFont="1" applyFill="1" applyAlignment="1"/>
    <xf numFmtId="0" fontId="14" fillId="0" borderId="0" xfId="7" applyFont="1"/>
    <xf numFmtId="0" fontId="23" fillId="4" borderId="0" xfId="0" applyNumberFormat="1" applyFont="1" applyFill="1" applyBorder="1" applyAlignment="1" applyProtection="1">
      <alignment horizontal="left" vertical="top" wrapText="1"/>
      <protection locked="0"/>
    </xf>
    <xf numFmtId="0" fontId="15" fillId="0" borderId="0" xfId="7" applyFont="1"/>
    <xf numFmtId="165" fontId="24" fillId="4" borderId="0" xfId="0" applyNumberFormat="1" applyFont="1" applyFill="1" applyAlignment="1" applyProtection="1">
      <alignment horizontal="center" vertical="top" wrapText="1"/>
      <protection locked="0"/>
    </xf>
    <xf numFmtId="0" fontId="25" fillId="0" borderId="0" xfId="0" applyFont="1" applyProtection="1">
      <protection locked="0"/>
    </xf>
    <xf numFmtId="0" fontId="24" fillId="4" borderId="0" xfId="0" applyNumberFormat="1" applyFont="1" applyFill="1" applyAlignment="1" applyProtection="1">
      <alignment horizontal="left" vertical="top" wrapText="1"/>
      <protection locked="0"/>
    </xf>
    <xf numFmtId="164" fontId="24" fillId="4" borderId="0" xfId="1" applyFont="1" applyFill="1" applyAlignment="1" applyProtection="1">
      <alignment horizontal="center" vertical="top" wrapText="1"/>
      <protection locked="0"/>
    </xf>
    <xf numFmtId="1" fontId="24" fillId="3" borderId="0" xfId="0" applyNumberFormat="1" applyFont="1" applyFill="1" applyAlignment="1" applyProtection="1">
      <alignment horizontal="right" vertical="top" wrapText="1"/>
    </xf>
    <xf numFmtId="164" fontId="24" fillId="3" borderId="0" xfId="1" applyFont="1" applyFill="1" applyAlignment="1" applyProtection="1">
      <alignment horizontal="right" vertical="top" wrapText="1"/>
    </xf>
    <xf numFmtId="10" fontId="24" fillId="3" borderId="0" xfId="2" applyNumberFormat="1" applyFont="1" applyFill="1" applyAlignment="1" applyProtection="1">
      <alignment horizontal="right" vertical="top" wrapText="1"/>
    </xf>
    <xf numFmtId="40" fontId="24" fillId="3" borderId="0" xfId="0" applyNumberFormat="1" applyFont="1" applyFill="1" applyAlignment="1" applyProtection="1">
      <alignment horizontal="right" vertical="top" wrapText="1"/>
    </xf>
    <xf numFmtId="164" fontId="8" fillId="3" borderId="0" xfId="1" applyFont="1" applyFill="1" applyAlignment="1" applyProtection="1">
      <alignment horizontal="right" vertical="top"/>
    </xf>
    <xf numFmtId="0" fontId="8" fillId="3" borderId="0" xfId="1" applyNumberFormat="1" applyFont="1" applyFill="1" applyBorder="1" applyAlignment="1" applyProtection="1">
      <alignment horizontal="left" vertical="top"/>
    </xf>
    <xf numFmtId="0" fontId="8" fillId="3" borderId="0" xfId="1" applyNumberFormat="1" applyFont="1" applyFill="1" applyBorder="1" applyAlignment="1" applyProtection="1">
      <alignment horizontal="left" vertical="top" wrapText="1"/>
    </xf>
  </cellXfs>
  <cellStyles count="9">
    <cellStyle name="Comma" xfId="1" builtinId="3"/>
    <cellStyle name="Comma 2" xfId="8"/>
    <cellStyle name="Hyperlink" xfId="5" builtinId="8"/>
    <cellStyle name="Normal" xfId="0" builtinId="0"/>
    <cellStyle name="Normal 2" xfId="3"/>
    <cellStyle name="Normal 3" xfId="4"/>
    <cellStyle name="Normal 4" xfId="6"/>
    <cellStyle name="Normal 5" xfId="7"/>
    <cellStyle name="Percent" xfId="2" builtinId="5"/>
  </cellStyles>
  <dxfs count="180">
    <dxf>
      <numFmt numFmtId="164" formatCode="_(* #,##0.00_);_(* \(#,##0.00\);_(* &quot;-&quot;??_);_(@_)"/>
    </dxf>
    <dxf>
      <numFmt numFmtId="14" formatCode="0.00%"/>
    </dxf>
    <dxf>
      <alignment horizontal="center" readingOrder="0"/>
    </dxf>
    <dxf>
      <alignment vertical="center" readingOrder="0"/>
    </dxf>
    <dxf>
      <alignment wrapText="1" readingOrder="0"/>
    </dxf>
    <dxf>
      <font>
        <b val="0"/>
        <i val="0"/>
        <strike val="0"/>
        <condense val="0"/>
        <extend val="0"/>
        <outline val="0"/>
        <shadow val="0"/>
        <u val="none"/>
        <vertAlign val="baseline"/>
        <sz val="11"/>
        <color rgb="FF9C6500"/>
        <name val="Calibri"/>
        <scheme val="minor"/>
      </font>
      <fill>
        <patternFill patternType="solid">
          <fgColor indexed="65"/>
          <bgColor rgb="FFFFEB9C"/>
        </patternFill>
      </fill>
    </dxf>
    <dxf>
      <alignment horizontal="center" readingOrder="0"/>
    </dxf>
    <dxf>
      <alignment vertical="center" readingOrder="0"/>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theme="9" tint="-0.499984740745262"/>
      </font>
      <fill>
        <patternFill>
          <bgColor rgb="FF92D050"/>
        </patternFill>
      </fill>
    </dxf>
    <dxf>
      <font>
        <color rgb="FF9C0006"/>
      </font>
      <fill>
        <patternFill>
          <bgColor rgb="FFFFC7CE"/>
        </patternFill>
      </fill>
    </dxf>
    <dxf>
      <font>
        <b val="0"/>
        <i val="0"/>
        <color theme="9" tint="-0.499984740745262"/>
      </font>
      <fill>
        <patternFill>
          <bgColor rgb="FF92D05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theme="9" tint="-0.499984740745262"/>
      </font>
      <fill>
        <patternFill>
          <bgColor rgb="FF92D050"/>
        </patternFill>
      </fill>
    </dxf>
    <dxf>
      <font>
        <color rgb="FF9C0006"/>
      </font>
      <fill>
        <patternFill>
          <bgColor rgb="FFFFC7CE"/>
        </patternFill>
      </fill>
    </dxf>
    <dxf>
      <font>
        <b val="0"/>
        <i val="0"/>
        <color theme="9" tint="-0.499984740745262"/>
      </font>
      <fill>
        <patternFill>
          <bgColor rgb="FF92D05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theme="9" tint="-0.499984740745262"/>
      </font>
      <fill>
        <patternFill>
          <bgColor rgb="FF92D050"/>
        </patternFill>
      </fill>
    </dxf>
    <dxf>
      <font>
        <color rgb="FF9C0006"/>
      </font>
      <fill>
        <patternFill>
          <bgColor rgb="FFFFC7CE"/>
        </patternFill>
      </fill>
    </dxf>
    <dxf>
      <font>
        <b val="0"/>
        <i val="0"/>
        <color theme="9" tint="-0.499984740745262"/>
      </font>
      <fill>
        <patternFill>
          <bgColor rgb="FF92D05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theme="9" tint="-0.499984740745262"/>
      </font>
      <fill>
        <patternFill>
          <bgColor rgb="FF92D050"/>
        </patternFill>
      </fill>
    </dxf>
    <dxf>
      <font>
        <color rgb="FF9C0006"/>
      </font>
      <fill>
        <patternFill>
          <bgColor rgb="FFFFC7CE"/>
        </patternFill>
      </fill>
    </dxf>
    <dxf>
      <font>
        <b val="0"/>
        <i val="0"/>
        <color theme="9" tint="-0.499984740745262"/>
      </font>
      <fill>
        <patternFill>
          <bgColor rgb="FF92D05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theme="9" tint="-0.499984740745262"/>
      </font>
      <fill>
        <patternFill>
          <bgColor rgb="FF92D050"/>
        </patternFill>
      </fill>
    </dxf>
    <dxf>
      <font>
        <color rgb="FF9C0006"/>
      </font>
      <fill>
        <patternFill>
          <bgColor rgb="FFFFC7CE"/>
        </patternFill>
      </fill>
    </dxf>
    <dxf>
      <font>
        <b val="0"/>
        <i val="0"/>
        <color theme="9" tint="-0.499984740745262"/>
      </font>
      <fill>
        <patternFill>
          <bgColor rgb="FF92D05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theme="9" tint="-0.499984740745262"/>
      </font>
      <fill>
        <patternFill>
          <bgColor rgb="FF92D050"/>
        </patternFill>
      </fill>
    </dxf>
    <dxf>
      <font>
        <color rgb="FF9C0006"/>
      </font>
      <fill>
        <patternFill>
          <bgColor rgb="FFFFC7CE"/>
        </patternFill>
      </fill>
    </dxf>
    <dxf>
      <font>
        <b val="0"/>
        <i val="0"/>
        <color theme="9" tint="-0.499984740745262"/>
      </font>
      <fill>
        <patternFill>
          <bgColor rgb="FF92D050"/>
        </patternFill>
      </fill>
    </dxf>
    <dxf>
      <font>
        <color rgb="FF9C0006"/>
      </font>
      <fill>
        <patternFill>
          <bgColor rgb="FFFFC7CE"/>
        </patternFill>
      </fill>
    </dxf>
    <dxf>
      <font>
        <color theme="9" tint="-0.499984740745262"/>
      </font>
      <fill>
        <patternFill>
          <bgColor rgb="FF92D050"/>
        </patternFill>
      </fill>
    </dxf>
    <dxf>
      <font>
        <color rgb="FF9C0006"/>
      </font>
      <fill>
        <patternFill>
          <bgColor rgb="FFFFC7CE"/>
        </patternFill>
      </fill>
    </dxf>
    <dxf>
      <font>
        <b val="0"/>
        <i val="0"/>
        <color theme="9" tint="-0.499984740745262"/>
      </font>
      <fill>
        <patternFill>
          <bgColor rgb="FF92D05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ont>
        <color rgb="FF9C6500"/>
      </font>
      <fill>
        <patternFill>
          <bgColor rgb="FFFFEB9C"/>
        </patternFill>
      </fill>
    </dxf>
    <dxf>
      <font>
        <b val="0"/>
        <i val="0"/>
        <color theme="9" tint="-0.499984740745262"/>
      </font>
      <fill>
        <patternFill>
          <bgColor rgb="FF92D050"/>
        </patternFill>
      </fill>
    </dxf>
    <dxf>
      <font>
        <color rgb="FF9C0006"/>
      </font>
      <fill>
        <patternFill>
          <bgColor rgb="FFFFC7CE"/>
        </patternFill>
      </fill>
    </dxf>
    <dxf>
      <font>
        <color theme="9" tint="-0.499984740745262"/>
      </font>
      <fill>
        <patternFill>
          <bgColor rgb="FF92D050"/>
        </patternFill>
      </fill>
    </dxf>
    <dxf>
      <font>
        <color rgb="FF9C0006"/>
      </font>
      <fill>
        <patternFill>
          <bgColor rgb="FFFFC7CE"/>
        </patternFill>
      </fill>
    </dxf>
    <dxf>
      <font>
        <b val="0"/>
        <i val="0"/>
        <color theme="9" tint="-0.499984740745262"/>
      </font>
      <fill>
        <patternFill>
          <bgColor rgb="FF92D050"/>
        </patternFill>
      </fill>
    </dxf>
    <dxf>
      <font>
        <color rgb="FF9C0006"/>
      </font>
      <fill>
        <patternFill>
          <bgColor rgb="FFFFC7CE"/>
        </patternFill>
      </fill>
    </dxf>
    <dxf>
      <font>
        <color theme="9" tint="-0.499984740745262"/>
      </font>
      <fill>
        <patternFill>
          <bgColor rgb="FF92D050"/>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z val="10"/>
      </font>
    </dxf>
    <dxf>
      <font>
        <sz val="10"/>
      </font>
    </dxf>
    <dxf>
      <font>
        <sz val="10"/>
      </font>
    </dxf>
    <dxf>
      <font>
        <sz val="10"/>
      </font>
    </dxf>
    <dxf>
      <font>
        <sz val="10"/>
      </font>
    </dxf>
    <dxf>
      <font>
        <sz val="10"/>
      </font>
    </dxf>
    <dxf>
      <font>
        <sz val="10"/>
      </font>
    </dxf>
    <dxf>
      <font>
        <sz val="10"/>
      </font>
    </dxf>
    <dxf>
      <font>
        <sz val="10"/>
      </font>
    </dxf>
    <dxf>
      <font>
        <sz val="10"/>
      </font>
    </dxf>
    <dxf>
      <alignment vertical="center" readingOrder="0"/>
    </dxf>
    <dxf>
      <alignment horizontal="center" readingOrder="0"/>
    </dxf>
    <dxf>
      <font>
        <b val="0"/>
        <i val="0"/>
        <strike val="0"/>
        <condense val="0"/>
        <extend val="0"/>
        <outline val="0"/>
        <shadow val="0"/>
        <u val="none"/>
        <vertAlign val="baseline"/>
        <sz val="11"/>
        <color rgb="FF9C6500"/>
        <name val="Calibri"/>
        <scheme val="minor"/>
      </font>
      <fill>
        <patternFill patternType="solid">
          <fgColor indexed="65"/>
          <bgColor rgb="FFFFEB9C"/>
        </patternFill>
      </fill>
    </dxf>
    <dxf>
      <alignment wrapText="1" readingOrder="0"/>
    </dxf>
    <dxf>
      <alignment vertical="center" readingOrder="0"/>
    </dxf>
    <dxf>
      <alignment horizontal="center" readingOrder="0"/>
    </dxf>
    <dxf>
      <numFmt numFmtId="14" formatCode="0.00%"/>
    </dxf>
    <dxf>
      <numFmt numFmtId="164" formatCode="_(* #,##0.00_);_(* \(#,##0.00\);_(* &quot;-&quot;??_);_(@_)"/>
    </dxf>
  </dxfs>
  <tableStyles count="0" defaultTableStyle="TableStyleMedium2" defaultPivotStyle="PivotStyleLight16"/>
  <colors>
    <mruColors>
      <color rgb="FFFDAAA1"/>
      <color rgb="FF6AD9E8"/>
      <color rgb="FFFFFFFF"/>
      <color rgb="FF53DBFB"/>
      <color rgb="FFFEAEAC"/>
      <color rgb="FF6CFA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pivotCacheDefinition" Target="pivotCache/pivotCacheDefinition2.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97340</xdr:colOff>
      <xdr:row>3</xdr:row>
      <xdr:rowOff>99360</xdr:rowOff>
    </xdr:to>
    <mc:AlternateContent xmlns:mc="http://schemas.openxmlformats.org/markup-compatibility/2006" xmlns:a14="http://schemas.microsoft.com/office/drawing/2010/main">
      <mc:Choice Requires="a14">
        <xdr:graphicFrame macro="">
          <xdr:nvGraphicFramePr>
            <xdr:cNvPr id="2" name="Holding Status"/>
            <xdr:cNvGraphicFramePr/>
          </xdr:nvGraphicFramePr>
          <xdr:xfrm>
            <a:off x="0" y="0"/>
            <a:ext cx="0" cy="0"/>
          </xdr:xfrm>
          <a:graphic>
            <a:graphicData uri="http://schemas.microsoft.com/office/drawing/2010/slicer">
              <sle:slicer xmlns:sle="http://schemas.microsoft.com/office/drawing/2010/slicer" name="Holding Status"/>
            </a:graphicData>
          </a:graphic>
        </xdr:graphicFrame>
      </mc:Choice>
      <mc:Fallback xmlns="">
        <xdr:sp macro="" textlink="">
          <xdr:nvSpPr>
            <xdr:cNvPr id="0" name=""/>
            <xdr:cNvSpPr>
              <a:spLocks noTextEdit="1"/>
            </xdr:cNvSpPr>
          </xdr:nvSpPr>
          <xdr:spPr>
            <a:xfrm>
              <a:off x="0" y="0"/>
              <a:ext cx="3600000" cy="648000"/>
            </a:xfrm>
            <a:prstGeom prst="rect">
              <a:avLst/>
            </a:prstGeom>
            <a:solidFill>
              <a:prstClr val="white"/>
            </a:solidFill>
            <a:ln w="1">
              <a:solidFill>
                <a:prstClr val="green"/>
              </a:solidFill>
            </a:ln>
          </xdr:spPr>
          <xdr:txBody>
            <a:bodyPr vertOverflow="clip" horzOverflow="clip"/>
            <a:lstStyle/>
            <a:p>
              <a:r>
                <a:rPr lang="en-IN"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pivotCache/pivotCacheDefinition1.xml><?xml version="1.0" encoding="utf-8"?>
<pivotCacheDefinition xmlns="http://schemas.openxmlformats.org/spreadsheetml/2006/main" xmlns:r="http://schemas.openxmlformats.org/officeDocument/2006/relationships" saveData="0" refreshOnLoad="1" refreshedBy="HB" refreshedDate="42958.498443865741" createdVersion="5" refreshedVersion="5" minRefreshableVersion="3" recordCount="6651">
  <cacheSource type="worksheet">
    <worksheetSource ref="D1:S1048576" sheet="AMFI"/>
  </cacheSource>
  <cacheFields count="16">
    <cacheField name="Scheme Code" numFmtId="0">
      <sharedItems containsBlank="1" count="6095">
        <m/>
        <s v=""/>
        <s v="135765"/>
        <s v="135762"/>
        <s v="135760"/>
        <s v="135759"/>
        <s v="135763"/>
        <s v="135764"/>
        <s v="135761"/>
        <s v="135766"/>
        <s v="120523"/>
        <s v="120524"/>
        <s v="113065"/>
        <s v="113064"/>
        <s v="125112"/>
        <s v="101913"/>
        <s v="101912"/>
        <s v="119325"/>
        <s v="119326"/>
        <s v="120518"/>
        <s v="120517"/>
        <s v="103154"/>
        <s v="103155"/>
        <s v="131671"/>
        <s v="131670"/>
        <s v="131665"/>
        <s v="131666"/>
        <s v="141005"/>
        <s v="141006"/>
        <s v="141007"/>
        <s v="141004"/>
        <s v="127852"/>
        <s v="127851"/>
        <s v="127850"/>
        <s v="127849"/>
        <s v="118272"/>
        <s v="118271"/>
        <s v="106166"/>
        <s v="106167"/>
        <s v="119020"/>
        <s v="119019"/>
        <s v="131086"/>
        <s v="131087"/>
        <s v="100081"/>
        <s v="100082"/>
        <s v="140361"/>
        <s v="140357"/>
        <s v="140360"/>
        <s v="140362"/>
        <s v="140359"/>
        <s v="101069"/>
        <s v="120818"/>
        <s v="101070"/>
        <s v="120819"/>
        <s v="118547"/>
        <s v="118546"/>
        <s v="100549"/>
        <s v="100550"/>
        <s v="100121"/>
        <s v="100122"/>
        <s v="118932"/>
        <s v="118933"/>
        <s v="100900"/>
        <s v="100899"/>
        <s v="119066"/>
        <s v="119067"/>
        <s v="101978"/>
        <s v="101977"/>
        <s v="118990"/>
        <s v="118991"/>
        <s v="136464"/>
        <s v="136463"/>
        <s v="120251"/>
        <s v="131453"/>
        <s v="120252"/>
        <s v="136114"/>
        <s v="100356"/>
        <s v="131452"/>
        <s v="100355"/>
        <s v="136113"/>
        <s v="139972"/>
        <s v="139970"/>
        <s v="139971"/>
        <s v="139969"/>
        <s v="140383"/>
        <s v="140382"/>
        <s v="140384"/>
        <s v="140381"/>
        <s v="130904"/>
        <s v="131477"/>
        <s v="133401"/>
        <s v="120483"/>
        <s v="120484"/>
        <s v="133409"/>
        <s v="133402"/>
        <s v="133412"/>
        <s v="133411"/>
        <s v="133406"/>
        <s v="133407"/>
        <s v="131476"/>
        <s v="133400"/>
        <s v="133403"/>
        <s v="133408"/>
        <s v="133404"/>
        <s v="133410"/>
        <s v="133405"/>
        <s v="100220"/>
        <s v="100221"/>
        <s v="100286"/>
        <s v="133035"/>
        <s v="119767"/>
        <s v="133036"/>
        <s v="120260"/>
        <s v="120261"/>
        <s v="100323"/>
        <s v="100321"/>
        <s v="119484"/>
        <s v="101266"/>
        <s v="119485"/>
        <s v="101265"/>
        <s v="118794"/>
        <s v="122766"/>
        <s v="118793"/>
        <s v="112937"/>
        <s v="112936"/>
        <s v="122765"/>
        <s v="139679"/>
        <s v="139680"/>
        <s v="119604"/>
        <s v="101551"/>
        <s v="119609"/>
        <s v="102885"/>
        <s v="100617"/>
        <s v="119542"/>
        <s v="119545"/>
        <s v="101472"/>
        <s v="111924"/>
        <s v="119053"/>
        <s v="119057"/>
        <s v="119058"/>
        <s v="101222"/>
        <s v="100414"/>
        <s v="113134"/>
        <s v="101491"/>
        <s v="101490"/>
        <s v="101489"/>
        <s v="119299"/>
        <s v="119296"/>
        <s v="119312"/>
        <s v="119328"/>
        <s v="119327"/>
        <s v="117394"/>
        <s v="117393"/>
        <s v="100684"/>
        <s v="120674"/>
        <s v="100685"/>
        <s v="120673"/>
        <s v="101662"/>
        <s v="101661"/>
        <s v="120502"/>
        <s v="120503"/>
        <s v="112322"/>
        <s v="112323"/>
        <s v="100068"/>
        <s v="119339"/>
        <s v="125111"/>
        <s v="125110"/>
        <s v="134044"/>
        <s v="134045"/>
        <s v="119660"/>
        <s v="119661"/>
        <s v="100067"/>
        <s v="104331"/>
        <s v="107745"/>
        <s v="119543"/>
        <s v="103164"/>
        <s v="119544"/>
        <s v="131741"/>
        <s v="131740"/>
        <s v="131739"/>
        <s v="131738"/>
        <s v="131737"/>
        <s v="131736"/>
        <s v="120146"/>
        <s v="120147"/>
        <s v="113463"/>
        <s v="113464"/>
        <s v="119352"/>
        <s v="111711"/>
        <s v="111709"/>
        <s v="111710"/>
        <s v="111708"/>
        <s v="119351"/>
        <s v="118286"/>
        <s v="118285"/>
        <s v="100593"/>
        <s v="111722"/>
        <s v="135600"/>
        <s v="135601"/>
        <s v="135599"/>
        <s v="135598"/>
        <s v="138393"/>
        <s v="138396"/>
        <s v="138395"/>
        <s v="138394"/>
        <s v="138392"/>
        <s v="138391"/>
        <s v="119241"/>
        <s v="119242"/>
        <s v="104773"/>
        <s v="104772"/>
        <s v="118619"/>
        <s v="118620"/>
        <s v="111639"/>
        <s v="111638"/>
        <s v="140240"/>
        <s v="140241"/>
        <s v="140239"/>
        <s v="140238"/>
        <s v="100174"/>
        <s v="120846"/>
        <s v="100175"/>
        <s v="120847"/>
        <s v="118541"/>
        <s v="118540"/>
        <s v="100525"/>
        <s v="100526"/>
        <s v="100997"/>
        <s v="100998"/>
        <s v="118928"/>
        <s v="118929"/>
        <s v="119059"/>
        <s v="119060"/>
        <s v="101980"/>
        <s v="101979"/>
        <s v="104706"/>
        <s v="120078"/>
        <s v="104707"/>
        <s v="120079"/>
        <s v="120593"/>
        <s v="120592"/>
        <s v="100354"/>
        <s v="100353"/>
        <s v="123635"/>
        <s v="123636"/>
        <s v="123637"/>
        <s v="123638"/>
        <s v="118472"/>
        <s v="118473"/>
        <s v="111570"/>
        <s v="111569"/>
        <s v="120417"/>
        <s v="120416"/>
        <s v="104635"/>
        <s v="104636"/>
        <s v="120493"/>
        <s v="120494"/>
        <s v="107287"/>
        <s v="107288"/>
        <s v="103338"/>
        <s v="119772"/>
        <s v="103339"/>
        <s v="119773"/>
        <s v="119417"/>
        <s v="118047"/>
        <s v="119418"/>
        <s v="118048"/>
        <s v="112538"/>
        <s v="112537"/>
        <s v="120269"/>
        <s v="120270"/>
        <s v="100864"/>
        <s v="100865"/>
        <s v="134878"/>
        <s v="134865"/>
        <s v="134876"/>
        <s v="134847"/>
        <s v="135976"/>
        <s v="135979"/>
        <s v="134877"/>
        <s v="134864"/>
        <s v="134879"/>
        <s v="134867"/>
        <s v="134881"/>
        <s v="134863"/>
        <s v="135977"/>
        <s v="135983"/>
        <s v="134880"/>
        <s v="134868"/>
        <s v="134875"/>
        <s v="134846"/>
        <s v="134882"/>
        <s v="134870"/>
        <s v="134884"/>
        <s v="134869"/>
        <s v="135978"/>
        <s v="135981"/>
        <s v="134883"/>
        <s v="134871"/>
        <s v="134885"/>
        <s v="134873"/>
        <s v="134887"/>
        <s v="134872"/>
        <s v="135980"/>
        <s v="135982"/>
        <s v="134886"/>
        <s v="134874"/>
        <s v="120259"/>
        <s v="100325"/>
        <s v="139782"/>
        <s v="139781"/>
        <s v="139780"/>
        <s v="139783"/>
        <s v="135781"/>
        <s v="135782"/>
        <s v="135783"/>
        <s v="135784"/>
        <s v="133384"/>
        <s v="133386"/>
        <s v="133383"/>
        <s v="133385"/>
        <s v="135653"/>
        <s v="135654"/>
        <s v="135652"/>
        <s v="135655"/>
        <s v="101815"/>
        <s v="119486"/>
        <s v="100156"/>
        <s v="119489"/>
        <s v="111550"/>
        <s v="111549"/>
        <s v="141071"/>
        <s v="141070"/>
        <s v="133865"/>
        <s v="133866"/>
        <s v="103197"/>
        <s v="103196"/>
        <s v="118801"/>
        <s v="118803"/>
        <s v="100337"/>
        <s v="120290"/>
        <s v="100338"/>
        <s v="120291"/>
        <s v="119722"/>
        <s v="103883"/>
        <s v="119723"/>
        <s v="105628"/>
        <s v="100614"/>
        <s v="119548"/>
        <s v="119549"/>
        <s v="101853"/>
        <s v="100474"/>
        <s v="132757"/>
        <s v="119281"/>
        <s v="132756"/>
        <s v="118867"/>
        <s v="118866"/>
        <s v="108402"/>
        <s v="100480"/>
        <s v="119306"/>
        <s v="119307"/>
        <s v="116052"/>
        <s v="116051"/>
        <s v="120715"/>
        <s v="100820"/>
        <s v="100821"/>
        <s v="120714"/>
        <s v="122645"/>
        <s v="122646"/>
        <s v="122648"/>
        <s v="122643"/>
        <s v="122644"/>
        <s v="122647"/>
        <s v="122650"/>
        <s v="122649"/>
        <s v="104559"/>
        <s v="113144"/>
        <s v="118293"/>
        <s v="118294"/>
        <s v="102914"/>
        <s v="102913"/>
        <s v="102915"/>
        <s v="118292"/>
        <s v="118291"/>
        <s v="118295"/>
        <s v="103465"/>
        <s v="120844"/>
        <s v="103464"/>
        <s v="120845"/>
        <s v="122443"/>
        <s v="122444"/>
        <s v="118506"/>
        <s v="129437"/>
        <s v="118505"/>
        <s v="101356"/>
        <s v="101357"/>
        <s v="101359"/>
        <s v="101358"/>
        <s v="129436"/>
        <s v="134209"/>
        <s v="134210"/>
        <s v="119112"/>
        <s v="119111"/>
        <s v="101671"/>
        <s v="101670"/>
        <s v="110575"/>
        <s v="119749"/>
        <s v="102591"/>
        <s v="102592"/>
        <s v="102590"/>
        <s v="119751"/>
        <s v="119752"/>
        <s v="119750"/>
        <s v="119820"/>
        <s v="102504"/>
        <s v="119821"/>
        <s v="102503"/>
        <s v="119823"/>
        <s v="102860"/>
        <s v="119822"/>
        <s v="114348"/>
        <s v="102507"/>
        <s v="102154"/>
        <s v="134484"/>
        <s v="139568"/>
        <s v="131511"/>
        <s v="131512"/>
        <s v="134799"/>
        <s v="112083"/>
        <s v="112082"/>
        <s v="131445"/>
        <s v="131444"/>
        <s v="133873"/>
        <s v="133059"/>
        <s v="121891"/>
        <s v="121892"/>
        <s v="109501"/>
        <s v="120744"/>
        <s v="102531"/>
        <s v="102532"/>
        <s v="120746"/>
        <s v="120745"/>
        <s v="120472"/>
        <s v="120473"/>
        <s v="115898"/>
        <s v="115897"/>
        <s v="131902"/>
        <s v="131901"/>
        <s v="131900"/>
        <s v="131899"/>
        <s v="131897"/>
        <s v="131898"/>
        <s v="131895"/>
        <s v="131896"/>
        <s v="119492"/>
        <s v="119493"/>
        <s v="119491"/>
        <s v="119495"/>
        <s v="102184"/>
        <s v="102185"/>
        <s v="102188"/>
        <s v="102189"/>
        <s v="102186"/>
        <s v="102187"/>
        <s v="119494"/>
        <s v="119490"/>
        <s v="131866"/>
        <s v="131865"/>
        <s v="131863"/>
        <s v="131864"/>
        <s v="132187"/>
        <s v="132186"/>
        <s v="132181"/>
        <s v="132180"/>
        <s v="132184"/>
        <s v="132183"/>
        <s v="132179"/>
        <s v="132178"/>
        <s v="132189"/>
        <s v="132185"/>
        <s v="132175"/>
        <s v="132174"/>
        <s v="120545"/>
        <s v="120546"/>
        <s v="116795"/>
        <s v="116796"/>
        <s v="118300"/>
        <s v="118301"/>
        <s v="117540"/>
        <s v="117541"/>
        <s v="126393"/>
        <s v="126391"/>
        <s v="126394"/>
        <s v="126392"/>
        <s v="118542"/>
        <s v="118543"/>
        <s v="101657"/>
        <s v="101656"/>
        <s v="102108"/>
        <s v="118511"/>
        <s v="102107"/>
        <s v="118512"/>
        <s v="102110"/>
        <s v="118513"/>
        <s v="102109"/>
        <s v="118514"/>
        <s v="102111"/>
        <s v="118515"/>
        <s v="102112"/>
        <s v="118516"/>
        <s v="102113"/>
        <s v="118517"/>
        <s v="102114"/>
        <s v="118518"/>
        <s v="102547"/>
        <s v="118519"/>
        <s v="118520"/>
        <s v="102546"/>
        <s v="132988"/>
        <s v="132990"/>
        <s v="132987"/>
        <s v="132989"/>
        <s v="130547"/>
        <s v="130543"/>
        <s v="130540"/>
        <s v="130533"/>
        <s v="115934"/>
        <s v="119132"/>
        <s v="129196"/>
        <s v="129195"/>
        <s v="129197"/>
        <s v="129199"/>
        <s v="129201"/>
        <s v="129065"/>
        <s v="129200"/>
        <s v="129192"/>
        <s v="129194"/>
        <s v="129191"/>
        <s v="129193"/>
        <s v="120243"/>
        <s v="120242"/>
        <s v="102133"/>
        <s v="102134"/>
        <s v="120314"/>
        <s v="120313"/>
        <s v="102139"/>
        <s v="102140"/>
        <s v="120703"/>
        <s v="120702"/>
        <s v="102141"/>
        <s v="102143"/>
        <s v="120680"/>
        <s v="120679"/>
        <s v="102137"/>
        <s v="102138"/>
        <s v="120686"/>
        <s v="120685"/>
        <s v="115834"/>
        <s v="115833"/>
        <s v="120700"/>
        <s v="102135"/>
        <s v="102136"/>
        <s v="117714"/>
        <s v="118343"/>
        <s v="118409"/>
        <s v="118414"/>
        <s v="118410"/>
        <s v="118413"/>
        <s v="118412"/>
        <s v="108547"/>
        <s v="117868"/>
        <s v="115874"/>
        <s v="108545"/>
        <s v="108546"/>
        <s v="108544"/>
        <s v="117867"/>
        <s v="131398"/>
        <s v="131399"/>
        <s v="118484"/>
        <s v="118485"/>
        <s v="112331"/>
        <s v="112332"/>
        <s v="118487"/>
        <s v="118486"/>
        <s v="112328"/>
        <s v="112327"/>
        <s v="118489"/>
        <s v="118488"/>
        <s v="112330"/>
        <s v="112329"/>
        <s v="120530"/>
        <s v="120531"/>
        <s v="116075"/>
        <s v="116077"/>
        <s v="119776"/>
        <s v="119777"/>
        <s v="102573"/>
        <s v="102574"/>
        <s v="114757"/>
        <s v="119780"/>
        <s v="114758"/>
        <s v="119781"/>
        <s v="135749"/>
        <s v="135750"/>
        <s v="135751"/>
        <s v="135752"/>
        <s v="135753"/>
        <s v="135754"/>
        <s v="112038"/>
        <s v="112039"/>
        <s v="141062"/>
        <s v="141063"/>
        <s v="115132"/>
        <s v="141064"/>
        <s v="117608"/>
        <s v="141072"/>
        <s v="118662"/>
        <s v="118663"/>
        <s v="114617"/>
        <s v="114616"/>
        <s v="119789"/>
        <s v="115677"/>
        <s v="115676"/>
        <s v="119788"/>
        <s v="132141"/>
        <s v="132140"/>
        <s v="132139"/>
        <s v="132138"/>
        <s v="132010"/>
        <s v="132009"/>
        <s v="132003"/>
        <s v="132005"/>
        <s v="132121"/>
        <s v="132120"/>
        <s v="132117"/>
        <s v="132118"/>
        <s v="138524"/>
        <s v="138523"/>
        <s v="138525"/>
        <s v="138527"/>
        <s v="138528"/>
        <s v="138457"/>
        <s v="138456"/>
        <s v="138454"/>
        <s v="138453"/>
        <s v="130491"/>
        <s v="130493"/>
        <s v="130490"/>
        <s v="130492"/>
        <s v="119253"/>
        <s v="119252"/>
        <s v="117692"/>
        <s v="117691"/>
        <s v="119272"/>
        <s v="119271"/>
        <s v="115881"/>
        <s v="115882"/>
        <s v="119276"/>
        <s v="119275"/>
        <s v="112127"/>
        <s v="112126"/>
        <s v="119278"/>
        <s v="119277"/>
        <s v="106596"/>
        <s v="106597"/>
        <s v="119280"/>
        <s v="119279"/>
        <s v="112347"/>
        <s v="112293"/>
        <s v="140256"/>
        <s v="140255"/>
        <s v="140327"/>
        <s v="140328"/>
        <s v="140296"/>
        <s v="140295"/>
        <s v="140243"/>
        <s v="140242"/>
        <s v="140274"/>
        <s v="140273"/>
        <s v="129441"/>
        <s v="129440"/>
        <s v="129439"/>
        <s v="129438"/>
        <s v="116632"/>
        <s v="116633"/>
        <s v="118550"/>
        <s v="118551"/>
        <s v="127070"/>
        <s v="127072"/>
        <s v="127073"/>
        <s v="127071"/>
        <s v="120036"/>
        <s v="120035"/>
        <s v="115117"/>
        <s v="115116"/>
        <s v="120044"/>
        <s v="120043"/>
        <s v="107989"/>
        <s v="107988"/>
        <s v="133713"/>
        <s v="133714"/>
        <s v="123652"/>
        <s v="123654"/>
        <s v="123653"/>
        <s v="123651"/>
        <s v="129190"/>
        <s v="129188"/>
        <s v="129189"/>
        <s v="129187"/>
        <s v="126352"/>
        <s v="126353"/>
        <s v="126350"/>
        <s v="126351"/>
        <s v="133832"/>
        <s v="133831"/>
        <s v="133830"/>
        <s v="133833"/>
        <s v="133814"/>
        <s v="133815"/>
        <s v="133817"/>
        <s v="133816"/>
        <s v="118832"/>
        <s v="118831"/>
        <s v="112147"/>
        <s v="112148"/>
        <s v="119458"/>
        <s v="102336"/>
        <s v="119457"/>
        <s v="102337"/>
        <s v="119601"/>
        <s v="119602"/>
        <s v="106369"/>
        <s v="106370"/>
        <s v="128957"/>
        <s v="120448"/>
        <s v="120449"/>
        <s v="116471"/>
        <s v="116472"/>
        <s v="116470"/>
        <s v="120447"/>
        <s v="101188"/>
        <s v="101187"/>
        <s v="119340"/>
        <s v="119341"/>
        <s v="119614"/>
        <s v="100061"/>
        <s v="119615"/>
        <s v="100060"/>
        <s v="119611"/>
        <s v="100056"/>
        <s v="123860"/>
        <s v="123863"/>
        <s v="119612"/>
        <s v="100055"/>
        <s v="119610"/>
        <s v="100054"/>
        <s v="123862"/>
        <s v="123861"/>
        <s v="119605"/>
        <s v="100058"/>
        <s v="119606"/>
        <s v="100057"/>
        <s v="100059"/>
        <s v="100062"/>
        <s v="133440"/>
        <s v="133439"/>
        <s v="120533"/>
        <s v="103188"/>
        <s v="120532"/>
        <s v="103187"/>
        <s v="123864"/>
        <s v="119530"/>
        <s v="119529"/>
        <s v="103190"/>
        <s v="110515"/>
        <s v="110666"/>
        <s v="110668"/>
        <s v="110665"/>
        <s v="103189"/>
        <s v="110516"/>
        <s v="122393"/>
        <s v="122291"/>
        <s v="122376"/>
        <s v="122374"/>
        <s v="122400"/>
        <s v="122289"/>
        <s v="122293"/>
        <s v="122290"/>
        <s v="118296"/>
        <s v="118297"/>
        <s v="114683"/>
        <s v="114682"/>
        <s v="100596"/>
        <s v="100597"/>
        <s v="118298"/>
        <s v="118299"/>
        <s v="138471"/>
        <s v="138474"/>
        <s v="138472"/>
        <s v="138476"/>
        <s v="138467"/>
        <s v="138470"/>
        <s v="138475"/>
        <s v="131304"/>
        <s v="131301"/>
        <s v="131303"/>
        <s v="131302"/>
        <s v="131298"/>
        <s v="131297"/>
        <s v="131299"/>
        <s v="131300"/>
        <s v="119101"/>
        <s v="119099"/>
        <s v="119100"/>
        <s v="100085"/>
        <s v="100084"/>
        <s v="100086"/>
        <s v="140298"/>
        <s v="140310"/>
        <s v="140301"/>
        <s v="140297"/>
        <s v="140307"/>
        <s v="140303"/>
        <s v="101071"/>
        <s v="120820"/>
        <s v="101072"/>
        <s v="120821"/>
        <s v="118502"/>
        <s v="118501"/>
        <s v="119295"/>
        <s v="118498"/>
        <s v="118497"/>
        <s v="118504"/>
        <s v="100486"/>
        <s v="100485"/>
        <s v="100495"/>
        <s v="100494"/>
        <s v="100493"/>
        <s v="100491"/>
        <s v="100490"/>
        <s v="119115"/>
        <s v="119116"/>
        <s v="101084"/>
        <s v="101083"/>
        <s v="119113"/>
        <s v="119114"/>
        <s v="101081"/>
        <s v="101082"/>
        <s v="131059"/>
        <s v="131056"/>
        <s v="131061"/>
        <s v="131055"/>
        <s v="131053"/>
        <s v="131054"/>
        <s v="131051"/>
        <s v="131058"/>
        <s v="131062"/>
        <s v="131057"/>
        <s v="120589"/>
        <s v="120590"/>
        <s v="100368"/>
        <s v="100369"/>
        <s v="130903"/>
        <s v="130955"/>
        <s v="120607"/>
        <s v="120608"/>
        <s v="120609"/>
        <s v="100370"/>
        <s v="100371"/>
        <s v="100372"/>
        <s v="130902"/>
        <s v="130956"/>
        <s v="120606"/>
        <s v="120605"/>
        <s v="102060"/>
        <s v="118019"/>
        <s v="130901"/>
        <s v="130954"/>
        <s v="120612"/>
        <s v="120610"/>
        <s v="120611"/>
        <s v="102248"/>
        <s v="118023"/>
        <s v="118022"/>
        <s v="130905"/>
        <s v="118034"/>
        <s v="118447"/>
        <s v="118030"/>
        <s v="118341"/>
        <s v="118031"/>
        <s v="118446"/>
        <s v="108557"/>
        <s v="108559"/>
        <s v="108558"/>
        <s v="108752"/>
        <s v="108754"/>
        <s v="108643"/>
        <s v="108753"/>
        <s v="118764"/>
        <s v="118766"/>
        <s v="118765"/>
        <s v="131392"/>
        <s v="131393"/>
        <s v="108659"/>
        <s v="108660"/>
        <s v="108663"/>
        <s v="108661"/>
        <s v="108662"/>
        <s v="108646"/>
        <s v="108645"/>
        <s v="118387"/>
        <s v="118390"/>
        <s v="118388"/>
        <s v="118389"/>
        <s v="108644"/>
        <s v="131390"/>
        <s v="131391"/>
        <s v="111339"/>
        <s v="111341"/>
        <s v="111342"/>
        <s v="111343"/>
        <s v="118467"/>
        <s v="118463"/>
        <s v="118464"/>
        <s v="118465"/>
        <s v="118466"/>
        <s v="111527"/>
        <s v="111525"/>
        <s v="131394"/>
        <s v="131395"/>
        <s v="118427"/>
        <s v="118817"/>
        <s v="118818"/>
        <s v="118816"/>
        <s v="118822"/>
        <s v="118820"/>
        <s v="118823"/>
        <s v="118821"/>
        <s v="107476"/>
        <s v="120520"/>
        <s v="120519"/>
        <s v="120521"/>
        <s v="120522"/>
        <s v="107477"/>
        <s v="107471"/>
        <s v="107472"/>
        <s v="120421"/>
        <s v="120420"/>
        <s v="134662"/>
        <s v="120419"/>
        <s v="134661"/>
        <s v="134664"/>
        <s v="134659"/>
        <s v="100253"/>
        <s v="100250"/>
        <s v="134663"/>
        <s v="134660"/>
        <s v="100249"/>
        <s v="100280"/>
        <s v="100281"/>
        <s v="119757"/>
        <s v="100264"/>
        <s v="119758"/>
        <s v="100265"/>
        <s v="119759"/>
        <s v="119425"/>
        <s v="119426"/>
        <s v="112429"/>
        <s v="112428"/>
        <s v="120282"/>
        <s v="100318"/>
        <s v="100319"/>
        <s v="120283"/>
        <s v="100316"/>
        <s v="100317"/>
        <s v="119454"/>
        <s v="119456"/>
        <s v="119453"/>
        <s v="101117"/>
        <s v="101119"/>
        <s v="101118"/>
        <s v="118674"/>
        <s v="118669"/>
        <s v="118673"/>
        <s v="118672"/>
        <s v="118670"/>
        <s v="109717"/>
        <s v="109720"/>
        <s v="109723"/>
        <s v="109716"/>
        <s v="109721"/>
        <s v="133265"/>
        <s v="133264"/>
        <s v="109718"/>
        <s v="109724"/>
        <s v="119706"/>
        <s v="100999"/>
        <s v="119707"/>
        <s v="101001"/>
        <s v="120136"/>
        <s v="101003"/>
        <s v="120137"/>
        <s v="101002"/>
        <s v="101950"/>
        <s v="101951"/>
        <s v="101952"/>
        <s v="101935"/>
        <s v="102061"/>
        <s v="101933"/>
        <s v="101934"/>
        <s v="101932"/>
        <s v="101092"/>
        <s v="119607"/>
        <s v="119603"/>
        <s v="101059"/>
        <s v="119608"/>
        <s v="101902"/>
        <s v="102016"/>
        <s v="119944"/>
        <s v="119945"/>
        <s v="119946"/>
        <s v="112929"/>
        <s v="112928"/>
        <s v="112930"/>
        <s v="101945"/>
        <s v="102046"/>
        <s v="101042"/>
        <s v="101049"/>
        <s v="102263"/>
        <s v="119954"/>
        <s v="119953"/>
        <s v="100812"/>
        <s v="100811"/>
        <s v="124265"/>
        <s v="100814"/>
        <s v="120785"/>
        <s v="100813"/>
        <s v="120786"/>
        <s v="102513"/>
        <s v="102511"/>
        <s v="102512"/>
        <s v="102514"/>
        <s v="102509"/>
        <s v="120791"/>
        <s v="102510"/>
        <s v="120792"/>
        <s v="113434"/>
        <s v="115127"/>
        <s v="117076"/>
        <s v="113049"/>
        <s v="113076"/>
        <s v="115939"/>
        <s v="112368"/>
        <s v="106193"/>
        <s v="107693"/>
        <s v="140088"/>
        <s v="111954"/>
        <s v="105463"/>
        <s v="141643"/>
        <s v="141642"/>
        <s v="141645"/>
        <s v="141644"/>
        <s v="130774"/>
        <s v="130773"/>
        <s v="130776"/>
        <s v="130771"/>
        <s v="120466"/>
        <s v="120465"/>
        <s v="112278"/>
        <s v="112277"/>
        <s v="135120"/>
        <s v="135121"/>
        <s v="135124"/>
        <s v="139520"/>
        <s v="135122"/>
        <s v="135123"/>
        <s v="135125"/>
        <s v="139521"/>
        <s v="120467"/>
        <s v="120468"/>
        <s v="117559"/>
        <s v="117560"/>
        <s v="120504"/>
        <s v="120505"/>
        <s v="114565"/>
        <s v="114564"/>
        <s v="125114"/>
        <s v="117547"/>
        <s v="117549"/>
        <s v="125115"/>
        <s v="119334"/>
        <s v="119333"/>
        <s v="102021"/>
        <s v="102020"/>
        <s v="119353"/>
        <s v="119354"/>
        <s v="112944"/>
        <s v="112943"/>
        <s v="119366"/>
        <s v="119367"/>
        <s v="113328"/>
        <s v="113327"/>
        <s v="119392"/>
        <s v="119313"/>
        <s v="119433"/>
        <s v="119436"/>
        <s v="100033"/>
        <s v="100034"/>
        <s v="125598"/>
        <s v="125597"/>
        <s v="125596"/>
        <s v="125595"/>
        <s v="120528"/>
        <s v="103169"/>
        <s v="120529"/>
        <s v="103170"/>
        <s v="119575"/>
        <s v="111348"/>
        <s v="119576"/>
        <s v="111349"/>
        <s v="119506"/>
        <s v="101737"/>
        <s v="119507"/>
        <s v="101738"/>
        <s v="119525"/>
        <s v="119526"/>
        <s v="112085"/>
        <s v="112086"/>
        <s v="112087"/>
        <s v="112088"/>
        <s v="120565"/>
        <s v="103165"/>
        <s v="120564"/>
        <s v="103166"/>
        <s v="132996"/>
        <s v="132995"/>
        <s v="132997"/>
        <s v="132998"/>
        <s v="119527"/>
        <s v="119528"/>
        <s v="103173"/>
        <s v="103174"/>
        <s v="112113"/>
        <s v="112114"/>
        <s v="119649"/>
        <s v="101313"/>
        <s v="119648"/>
        <s v="101314"/>
        <s v="119590"/>
        <s v="119591"/>
        <s v="103110"/>
        <s v="103111"/>
        <s v="119617"/>
        <s v="100065"/>
        <s v="119618"/>
        <s v="100066"/>
        <s v="119537"/>
        <s v="119536"/>
        <s v="112922"/>
        <s v="112921"/>
        <s v="119515"/>
        <s v="119514"/>
        <s v="103475"/>
        <s v="103476"/>
        <s v="111956"/>
        <s v="111955"/>
        <s v="119516"/>
        <s v="106872"/>
        <s v="119517"/>
        <s v="106873"/>
        <s v="119519"/>
        <s v="106875"/>
        <s v="119518"/>
        <s v="106876"/>
        <s v="119521"/>
        <s v="119520"/>
        <s v="104339"/>
        <s v="104338"/>
        <s v="133514"/>
        <s v="133516"/>
        <s v="133515"/>
        <s v="133513"/>
        <s v="119619"/>
        <s v="119620"/>
        <s v="101591"/>
        <s v="101592"/>
        <s v="112115"/>
        <s v="112116"/>
        <s v="119647"/>
        <s v="100063"/>
        <s v="119646"/>
        <s v="100064"/>
        <s v="103167"/>
        <s v="103168"/>
        <s v="120538"/>
        <s v="120539"/>
        <s v="119658"/>
        <s v="108166"/>
        <s v="119659"/>
        <s v="108167"/>
        <s v="105805"/>
        <s v="105804"/>
        <s v="119557"/>
        <s v="119556"/>
        <s v="107505"/>
        <s v="119547"/>
        <s v="107504"/>
        <s v="119546"/>
        <s v="119563"/>
        <s v="119564"/>
        <s v="103308"/>
        <s v="103309"/>
        <s v="113545"/>
        <s v="113544"/>
        <s v="119894"/>
        <s v="119893"/>
        <s v="119987"/>
        <s v="119988"/>
        <s v="113461"/>
        <s v="113460"/>
        <s v="140387"/>
        <s v="141208"/>
        <s v="141209"/>
        <s v="141207"/>
        <s v="141210"/>
        <s v="140385"/>
        <s v="140386"/>
        <s v="140388"/>
        <s v="120001"/>
        <s v="120002"/>
        <s v="113567"/>
        <s v="113566"/>
        <s v="119349"/>
        <s v="119300"/>
        <s v="119350"/>
        <s v="119346"/>
        <s v="110599"/>
        <s v="110601"/>
        <s v="110604"/>
        <s v="110608"/>
        <s v="110603"/>
        <s v="110598"/>
        <s v="110607"/>
        <s v="110606"/>
        <s v="119364"/>
        <s v="119365"/>
        <s v="119363"/>
        <s v="112359"/>
        <s v="112360"/>
        <s v="112361"/>
        <s v="139530"/>
        <s v="139527"/>
        <s v="139528"/>
        <s v="139529"/>
        <s v="102920"/>
        <s v="118277"/>
        <s v="118278"/>
        <s v="102921"/>
        <s v="101923"/>
        <s v="101922"/>
        <s v="118275"/>
        <s v="118276"/>
        <s v="118274"/>
        <s v="118273"/>
        <s v="112150"/>
        <s v="112153"/>
        <s v="112152"/>
        <s v="103389"/>
        <s v="103390"/>
        <s v="118268"/>
        <s v="118267"/>
        <s v="118270"/>
        <s v="118269"/>
        <s v="113222"/>
        <s v="113221"/>
        <s v="138880"/>
        <s v="138875"/>
        <s v="138878"/>
        <s v="138879"/>
        <s v="138877"/>
        <s v="138885"/>
        <s v="138876"/>
        <s v="138883"/>
        <s v="138884"/>
        <s v="138887"/>
        <s v="138385"/>
        <s v="138387"/>
        <s v="138386"/>
        <s v="138381"/>
        <s v="138382"/>
        <s v="138384"/>
        <s v="138383"/>
        <s v="139820"/>
        <s v="139823"/>
        <s v="139821"/>
        <s v="139822"/>
        <s v="133837"/>
        <s v="133839"/>
        <s v="133838"/>
        <s v="133836"/>
        <s v="138371"/>
        <s v="138375"/>
        <s v="138376"/>
        <s v="138377"/>
        <s v="138378"/>
        <s v="138372"/>
        <s v="138369"/>
        <s v="138370"/>
        <s v="138311"/>
        <s v="138314"/>
        <s v="138313"/>
        <s v="138312"/>
        <s v="138307"/>
        <s v="138308"/>
        <s v="138310"/>
        <s v="138309"/>
        <s v="125301"/>
        <s v="125307"/>
        <s v="125306"/>
        <s v="125305"/>
        <s v="119077"/>
        <s v="119076"/>
        <s v="100080"/>
        <s v="105875"/>
        <s v="136568"/>
        <s v="136567"/>
        <s v="136569"/>
        <s v="136570"/>
        <s v="136566"/>
        <s v="136564"/>
        <s v="136563"/>
        <s v="136565"/>
        <s v="119095"/>
        <s v="119096"/>
        <s v="113032"/>
        <s v="112901"/>
        <s v="119248"/>
        <s v="119247"/>
        <s v="102434"/>
        <s v="102435"/>
        <s v="119213"/>
        <s v="119212"/>
        <s v="113153"/>
        <s v="105989"/>
        <s v="119029"/>
        <s v="119028"/>
        <s v="108202"/>
        <s v="108203"/>
        <s v="119219"/>
        <s v="119218"/>
        <s v="103820"/>
        <s v="103819"/>
        <s v="119070"/>
        <s v="119071"/>
        <s v="104482"/>
        <s v="104481"/>
        <s v="107354"/>
        <s v="100090"/>
        <s v="119246"/>
        <s v="119245"/>
        <s v="119249"/>
        <s v="119250"/>
        <s v="101636"/>
        <s v="101635"/>
        <s v="141606"/>
        <s v="141605"/>
        <s v="130209"/>
        <s v="130206"/>
        <s v="130208"/>
        <s v="130207"/>
        <s v="130205"/>
        <s v="118614"/>
        <s v="112117"/>
        <s v="112118"/>
        <s v="118615"/>
        <s v="140354"/>
        <s v="140353"/>
        <s v="140356"/>
        <s v="140355"/>
        <s v="140174"/>
        <s v="140175"/>
        <s v="140173"/>
        <s v="140172"/>
        <s v="140350"/>
        <s v="140348"/>
        <s v="140347"/>
        <s v="140352"/>
        <s v="140349"/>
        <s v="140351"/>
        <s v="118616"/>
        <s v="118617"/>
        <s v="111940"/>
        <s v="111936"/>
        <s v="111938"/>
        <s v="111935"/>
        <s v="111939"/>
        <s v="111937"/>
        <s v="140227"/>
        <s v="140228"/>
        <s v="140226"/>
        <s v="140225"/>
        <s v="112108"/>
        <s v="112012"/>
        <s v="112109"/>
        <s v="118625"/>
        <s v="118624"/>
        <s v="112013"/>
        <s v="100630"/>
        <s v="120822"/>
        <s v="100631"/>
        <s v="120823"/>
        <s v="104515"/>
        <s v="120824"/>
        <s v="104514"/>
        <s v="120825"/>
        <s v="104513"/>
        <s v="120826"/>
        <s v="106169"/>
        <s v="120832"/>
        <s v="106170"/>
        <s v="120833"/>
        <s v="109274"/>
        <s v="120835"/>
        <s v="109275"/>
        <s v="120834"/>
        <s v="101066"/>
        <s v="120840"/>
        <s v="101065"/>
        <s v="120841"/>
        <s v="109831"/>
        <s v="120842"/>
        <s v="109830"/>
        <s v="120843"/>
        <s v="118558"/>
        <s v="118559"/>
        <s v="106978"/>
        <s v="106979"/>
        <s v="118556"/>
        <s v="118557"/>
        <s v="112093"/>
        <s v="112092"/>
        <s v="118531"/>
        <s v="118462"/>
        <s v="100470"/>
        <s v="100471"/>
        <s v="118509"/>
        <s v="118510"/>
        <s v="102884"/>
        <s v="102883"/>
        <s v="118563"/>
        <s v="118564"/>
        <s v="105816"/>
        <s v="105817"/>
        <s v="118580"/>
        <s v="118581"/>
        <s v="100484"/>
        <s v="105067"/>
        <s v="118538"/>
        <s v="100524"/>
        <s v="118539"/>
        <s v="103151"/>
        <s v="118532"/>
        <s v="118533"/>
        <s v="100472"/>
        <s v="100473"/>
        <s v="118534"/>
        <s v="118535"/>
        <s v="100519"/>
        <s v="100520"/>
        <s v="118524"/>
        <s v="118525"/>
        <s v="103361"/>
        <s v="103360"/>
        <s v="118536"/>
        <s v="118537"/>
        <s v="100521"/>
        <s v="100522"/>
        <s v="118526"/>
        <s v="118527"/>
        <s v="103679"/>
        <s v="103678"/>
        <s v="118494"/>
        <s v="118493"/>
        <s v="100497"/>
        <s v="100496"/>
        <s v="118931"/>
        <s v="106799"/>
        <s v="106796"/>
        <s v="106797"/>
        <s v="129053"/>
        <s v="106793"/>
        <s v="129052"/>
        <s v="129051"/>
        <s v="129054"/>
        <s v="106795"/>
        <s v="118930"/>
        <s v="101765"/>
        <s v="101764"/>
        <s v="118934"/>
        <s v="118935"/>
        <s v="118949"/>
        <s v="118950"/>
        <s v="102761"/>
        <s v="102760"/>
        <s v="101763"/>
        <s v="101762"/>
        <s v="118954"/>
        <s v="118955"/>
        <s v="101586"/>
        <s v="119129"/>
        <s v="119128"/>
        <s v="101585"/>
        <s v="100120"/>
        <s v="100119"/>
        <s v="118969"/>
        <s v="118968"/>
        <s v="119063"/>
        <s v="101525"/>
        <s v="119064"/>
        <s v="101282"/>
        <s v="119065"/>
        <s v="101281"/>
        <s v="118978"/>
        <s v="118979"/>
        <s v="107525"/>
        <s v="107524"/>
        <s v="130499"/>
        <s v="130498"/>
        <s v="130497"/>
        <s v="130496"/>
        <s v="118988"/>
        <s v="118989"/>
        <s v="105757"/>
        <s v="105758"/>
        <s v="102947"/>
        <s v="102948"/>
        <s v="119061"/>
        <s v="119062"/>
        <s v="136094"/>
        <s v="136090"/>
        <s v="130504"/>
        <s v="130503"/>
        <s v="130501"/>
        <s v="130502"/>
        <s v="102001"/>
        <s v="102000"/>
        <s v="119017"/>
        <s v="119018"/>
        <s v="105227"/>
        <s v="105228"/>
        <s v="120080"/>
        <s v="120081"/>
        <s v="106671"/>
        <s v="106670"/>
        <s v="120041"/>
        <s v="120042"/>
        <s v="101593"/>
        <s v="120029"/>
        <s v="101594"/>
        <s v="120030"/>
        <s v="102251"/>
        <s v="120045"/>
        <s v="102252"/>
        <s v="120046"/>
        <s v="120033"/>
        <s v="103407"/>
        <s v="120034"/>
        <s v="103406"/>
        <s v="103007"/>
        <s v="120068"/>
        <s v="103006"/>
        <s v="120069"/>
        <s v="120376"/>
        <s v="120377"/>
        <s v="122236"/>
        <s v="131451"/>
        <s v="104686"/>
        <s v="104685"/>
        <s v="122168"/>
        <s v="131450"/>
        <s v="109446"/>
        <s v="109445"/>
        <s v="120245"/>
        <s v="120244"/>
        <s v="103028"/>
        <s v="130949"/>
        <s v="103027"/>
        <s v="120311"/>
        <s v="120310"/>
        <s v="101127"/>
        <s v="120579"/>
        <s v="129309"/>
        <s v="129312"/>
        <s v="129311"/>
        <s v="129310"/>
        <s v="120335"/>
        <s v="120334"/>
        <s v="101143"/>
        <s v="101144"/>
        <s v="115269"/>
        <s v="104898"/>
        <s v="104684"/>
        <s v="130898"/>
        <s v="120365"/>
        <s v="120364"/>
        <s v="130951"/>
        <s v="104681"/>
        <s v="104683"/>
        <s v="133051"/>
        <s v="133054"/>
        <s v="133056"/>
        <s v="133049"/>
        <s v="133052"/>
        <s v="133057"/>
        <s v="133050"/>
        <s v="133053"/>
        <s v="120687"/>
        <s v="120688"/>
        <s v="103313"/>
        <s v="103312"/>
        <s v="120588"/>
        <s v="120587"/>
        <s v="100351"/>
        <s v="100352"/>
        <s v="120585"/>
        <s v="120586"/>
        <s v="108465"/>
        <s v="108466"/>
        <s v="108467"/>
        <s v="106822"/>
        <s v="106823"/>
        <s v="120591"/>
        <s v="120870"/>
        <s v="106821"/>
        <s v="120622"/>
        <s v="120621"/>
        <s v="103150"/>
        <s v="103149"/>
        <s v="120380"/>
        <s v="120381"/>
        <s v="102529"/>
        <s v="102528"/>
        <s v="120598"/>
        <s v="120599"/>
        <s v="101706"/>
        <s v="101228"/>
        <s v="101349"/>
        <s v="120620"/>
        <s v="135391"/>
        <s v="135390"/>
        <s v="120683"/>
        <s v="120684"/>
        <s v="112957"/>
        <s v="112958"/>
        <s v="120723"/>
        <s v="120722"/>
        <s v="111958"/>
        <s v="111957"/>
        <s v="120595"/>
        <s v="120594"/>
        <s v="115294"/>
        <s v="100363"/>
        <s v="120597"/>
        <s v="120596"/>
        <s v="100348"/>
        <s v="100349"/>
        <s v="120185"/>
        <s v="120186"/>
        <s v="117619"/>
        <s v="117620"/>
        <s v="120322"/>
        <s v="120323"/>
        <s v="102595"/>
        <s v="102594"/>
        <s v="128233"/>
        <s v="128234"/>
        <s v="128236"/>
        <s v="128235"/>
        <s v="117310"/>
        <s v="118448"/>
        <s v="117311"/>
        <s v="118344"/>
        <s v="140458"/>
        <s v="140459"/>
        <s v="140461"/>
        <s v="140460"/>
        <s v="113062"/>
        <s v="118455"/>
        <s v="113063"/>
        <s v="118347"/>
        <s v="113250"/>
        <s v="118456"/>
        <s v="113249"/>
        <s v="118348"/>
        <s v="141477"/>
        <s v="141475"/>
        <s v="141476"/>
        <s v="141462"/>
        <s v="118474"/>
        <s v="118475"/>
        <s v="108845"/>
        <s v="108847"/>
        <s v="108844"/>
        <s v="108846"/>
        <s v="133679"/>
        <s v="133680"/>
        <s v="108993"/>
        <s v="108994"/>
        <s v="133682"/>
        <s v="133681"/>
        <s v="118477"/>
        <s v="118476"/>
        <s v="108995"/>
        <s v="108992"/>
        <s v="118420"/>
        <s v="118419"/>
        <s v="108597"/>
        <s v="108596"/>
        <s v="111864"/>
        <s v="111863"/>
        <s v="131356"/>
        <s v="131355"/>
        <s v="131354"/>
        <s v="131357"/>
        <s v="118478"/>
        <s v="118479"/>
        <s v="108800"/>
        <s v="108799"/>
        <s v="112068"/>
        <s v="112069"/>
        <s v="118422"/>
        <s v="118421"/>
        <s v="108593"/>
        <s v="108592"/>
        <s v="111866"/>
        <s v="111865"/>
        <s v="118468"/>
        <s v="118469"/>
        <s v="114477"/>
        <s v="114476"/>
        <s v="118483"/>
        <s v="118482"/>
        <s v="112878"/>
        <s v="112877"/>
        <s v="118423"/>
        <s v="118424"/>
        <s v="108595"/>
        <s v="108594"/>
        <s v="111861"/>
        <s v="111862"/>
        <s v="108908"/>
        <s v="108909"/>
        <s v="118480"/>
        <s v="118481"/>
        <s v="131581"/>
        <s v="131579"/>
        <s v="131578"/>
        <s v="131580"/>
        <s v="133181"/>
        <s v="140805"/>
        <s v="140801"/>
        <s v="133184"/>
        <s v="140806"/>
        <s v="140802"/>
        <s v="140804"/>
        <s v="140808"/>
        <s v="119134"/>
        <s v="119133"/>
        <s v="140814"/>
        <s v="140809"/>
        <s v="140811"/>
        <s v="116548"/>
        <s v="116547"/>
        <s v="140813"/>
        <s v="140810"/>
        <s v="140812"/>
        <s v="135342"/>
        <s v="135341"/>
        <s v="140819"/>
        <s v="140815"/>
        <s v="140817"/>
        <s v="135344"/>
        <s v="135343"/>
        <s v="140820"/>
        <s v="140816"/>
        <s v="130788"/>
        <s v="122785"/>
        <s v="130787"/>
        <s v="122784"/>
        <s v="120400"/>
        <s v="120401"/>
        <s v="105604"/>
        <s v="105603"/>
        <s v="120384"/>
        <s v="120385"/>
        <s v="108377"/>
        <s v="108378"/>
        <s v="120393"/>
        <s v="120392"/>
        <s v="112099"/>
        <s v="112098"/>
        <s v="120349"/>
        <s v="120348"/>
        <s v="105459"/>
        <s v="105460"/>
        <s v="120332"/>
        <s v="120333"/>
        <s v="106316"/>
        <s v="106317"/>
        <s v="120356"/>
        <s v="120357"/>
        <s v="106143"/>
        <s v="106144"/>
        <s v="120404"/>
        <s v="120405"/>
        <s v="106653"/>
        <s v="106654"/>
        <s v="120402"/>
        <s v="120403"/>
        <s v="105504"/>
        <s v="105503"/>
        <s v="120412"/>
        <s v="120413"/>
        <s v="107352"/>
        <s v="107353"/>
        <s v="120394"/>
        <s v="120395"/>
        <s v="112173"/>
        <s v="112171"/>
        <s v="133395"/>
        <s v="135173"/>
        <s v="130604"/>
        <s v="120481"/>
        <s v="120482"/>
        <s v="133397"/>
        <s v="135171"/>
        <s v="135172"/>
        <s v="133398"/>
        <s v="135174"/>
        <s v="133394"/>
        <s v="135167"/>
        <s v="130603"/>
        <s v="133399"/>
        <s v="135170"/>
        <s v="135168"/>
        <s v="133396"/>
        <s v="135169"/>
        <s v="103781"/>
        <s v="103780"/>
        <s v="120485"/>
        <s v="120486"/>
        <s v="106168"/>
        <s v="100254"/>
        <s v="120488"/>
        <s v="120487"/>
        <s v="107409"/>
        <s v="107410"/>
        <s v="134958"/>
        <s v="120489"/>
        <s v="120490"/>
        <s v="134957"/>
        <s v="134956"/>
        <s v="134960"/>
        <s v="134961"/>
        <s v="134955"/>
        <s v="134959"/>
        <s v="134954"/>
        <s v="100218"/>
        <s v="100219"/>
        <s v="120491"/>
        <s v="120492"/>
        <s v="109523"/>
        <s v="109522"/>
        <s v="114457"/>
        <s v="120153"/>
        <s v="114458"/>
        <s v="120152"/>
        <s v="103039"/>
        <s v="119768"/>
        <s v="103040"/>
        <s v="119769"/>
        <s v="104907"/>
        <s v="119774"/>
        <s v="104908"/>
        <s v="119775"/>
        <s v="133034"/>
        <s v="133033"/>
        <s v="105967"/>
        <s v="119770"/>
        <s v="140414"/>
        <s v="105968"/>
        <s v="119771"/>
        <s v="140413"/>
        <s v="131373"/>
        <s v="131375"/>
        <s v="131377"/>
        <s v="131372"/>
        <s v="131374"/>
        <s v="131376"/>
        <s v="106442"/>
        <s v="119778"/>
        <s v="106441"/>
        <s v="119779"/>
        <s v="133799"/>
        <s v="133796"/>
        <s v="133800"/>
        <s v="133801"/>
        <s v="102874"/>
        <s v="120163"/>
        <s v="102875"/>
        <s v="120164"/>
        <s v="103233"/>
        <s v="120157"/>
        <s v="103234"/>
        <s v="120158"/>
        <s v="112089"/>
        <s v="120165"/>
        <s v="112090"/>
        <s v="120166"/>
        <s v="130453"/>
        <s v="130450"/>
        <s v="130447"/>
        <s v="130448"/>
        <s v="130451"/>
        <s v="130446"/>
        <s v="130452"/>
        <s v="130449"/>
        <s v="130828"/>
        <s v="130825"/>
        <s v="130826"/>
        <s v="130827"/>
        <s v="119297"/>
        <s v="119298"/>
        <s v="118193"/>
        <s v="118194"/>
        <s v="129222"/>
        <s v="129220"/>
        <s v="129221"/>
        <s v="129223"/>
        <s v="119290"/>
        <s v="119291"/>
        <s v="118044"/>
        <s v="118043"/>
        <s v="119801"/>
        <s v="119802"/>
        <s v="119803"/>
        <s v="115887"/>
        <s v="115883"/>
        <s v="115886"/>
        <s v="119308"/>
        <s v="119314"/>
        <s v="118070"/>
        <s v="118069"/>
        <s v="133871"/>
        <s v="133870"/>
        <s v="119348"/>
        <s v="119347"/>
        <s v="118192"/>
        <s v="118191"/>
        <s v="119398"/>
        <s v="119397"/>
        <s v="118050"/>
        <s v="118049"/>
        <s v="119403"/>
        <s v="119404"/>
        <s v="118103"/>
        <s v="118102"/>
        <s v="112601"/>
        <s v="112600"/>
        <s v="119413"/>
        <s v="119412"/>
        <s v="119806"/>
        <s v="119807"/>
        <s v="112495"/>
        <s v="112496"/>
        <s v="133908"/>
        <s v="134017"/>
        <s v="134015"/>
        <s v="134016"/>
        <s v="120263"/>
        <s v="120264"/>
        <s v="100312"/>
        <s v="100313"/>
        <s v="120268"/>
        <s v="120267"/>
        <s v="100332"/>
        <s v="106871"/>
        <s v="120309"/>
        <s v="120307"/>
        <s v="101200"/>
        <s v="101201"/>
        <s v="120312"/>
        <s v="120308"/>
        <s v="101198"/>
        <s v="101199"/>
        <s v="120350"/>
        <s v="120351"/>
        <s v="107764"/>
        <s v="107763"/>
        <s v="133710"/>
        <s v="133712"/>
        <s v="133711"/>
        <s v="133709"/>
        <s v="141223"/>
        <s v="141226"/>
        <s v="141225"/>
        <s v="141224"/>
        <s v="140442"/>
        <s v="140444"/>
        <s v="140446"/>
        <s v="140447"/>
        <s v="118835"/>
        <s v="118834"/>
        <s v="112931"/>
        <s v="112932"/>
        <s v="118838"/>
        <s v="118837"/>
        <s v="114930"/>
        <s v="114931"/>
        <s v="118826"/>
        <s v="118825"/>
        <s v="107579"/>
        <s v="107578"/>
        <s v="134814"/>
        <s v="134813"/>
        <s v="134816"/>
        <s v="134815"/>
        <s v="122390"/>
        <s v="122389"/>
        <s v="122388"/>
        <s v="122387"/>
        <s v="139866"/>
        <s v="139872"/>
        <s v="139865"/>
        <s v="139863"/>
        <s v="139870"/>
        <s v="139871"/>
        <s v="127044"/>
        <s v="127042"/>
        <s v="127040"/>
        <s v="127039"/>
        <s v="129047"/>
        <s v="129046"/>
        <s v="129049"/>
        <s v="129048"/>
        <s v="115790"/>
        <s v="115788"/>
        <s v="135658"/>
        <s v="135656"/>
        <s v="135659"/>
        <s v="135657"/>
        <s v="135661"/>
        <s v="135660"/>
        <s v="119149"/>
        <s v="119148"/>
        <s v="135677"/>
        <s v="135679"/>
        <s v="135678"/>
        <s v="135680"/>
        <s v="122639"/>
        <s v="122640"/>
        <s v="139221"/>
        <s v="139219"/>
        <s v="139224"/>
        <s v="139222"/>
        <s v="119438"/>
        <s v="119437"/>
        <s v="102808"/>
        <s v="102807"/>
        <s v="119441"/>
        <s v="119440"/>
        <s v="111381"/>
        <s v="111382"/>
        <s v="119470"/>
        <s v="119472"/>
        <s v="101498"/>
        <s v="101499"/>
        <s v="101500"/>
        <s v="119471"/>
        <s v="119451"/>
        <s v="100966"/>
        <s v="119452"/>
        <s v="100967"/>
        <s v="119488"/>
        <s v="119487"/>
        <s v="100152"/>
        <s v="100153"/>
        <s v="119464"/>
        <s v="119465"/>
        <s v="103335"/>
        <s v="103334"/>
        <s v="103453"/>
        <s v="103454"/>
        <s v="119482"/>
        <s v="119483"/>
        <s v="114301"/>
        <s v="114302"/>
        <s v="103491"/>
        <s v="103490"/>
        <s v="141069"/>
        <s v="141068"/>
        <s v="118587"/>
        <s v="118585"/>
        <s v="113346"/>
        <s v="113345"/>
        <s v="128821"/>
        <s v="128820"/>
        <s v="118591"/>
        <s v="118588"/>
        <s v="118589"/>
        <s v="101864"/>
        <s v="101863"/>
        <s v="101862"/>
        <s v="118760"/>
        <s v="118762"/>
        <s v="118763"/>
        <s v="101264"/>
        <s v="101262"/>
        <s v="101263"/>
        <s v="106252"/>
        <s v="106253"/>
        <s v="101163"/>
        <s v="101162"/>
        <s v="101161"/>
        <s v="118652"/>
        <s v="118651"/>
        <s v="118650"/>
        <s v="134595"/>
        <s v="134594"/>
        <s v="134601"/>
        <s v="134597"/>
        <s v="134599"/>
        <s v="134596"/>
        <s v="134602"/>
        <s v="134593"/>
        <s v="134598"/>
        <s v="134600"/>
        <s v="118640"/>
        <s v="118641"/>
        <s v="118643"/>
        <s v="103749"/>
        <s v="103748"/>
        <s v="103747"/>
        <s v="118666"/>
        <s v="118665"/>
        <s v="118668"/>
        <s v="106260"/>
        <s v="100375"/>
        <s v="100376"/>
        <s v="100377"/>
        <s v="118742"/>
        <s v="118741"/>
        <s v="118745"/>
        <s v="118740"/>
        <s v="118743"/>
        <s v="113297"/>
        <s v="113296"/>
        <s v="113298"/>
        <s v="113300"/>
        <s v="113299"/>
        <s v="113295"/>
        <s v="118786"/>
        <s v="118788"/>
        <s v="118790"/>
        <s v="118785"/>
        <s v="118791"/>
        <s v="113270"/>
        <s v="113269"/>
        <s v="113294"/>
        <s v="113271"/>
        <s v="130864"/>
        <s v="130861"/>
        <s v="130860"/>
        <s v="130859"/>
        <s v="130858"/>
        <s v="130863"/>
        <s v="118725"/>
        <s v="118722"/>
        <s v="118724"/>
        <s v="102753"/>
        <s v="102752"/>
        <s v="102751"/>
        <s v="118693"/>
        <s v="118692"/>
        <s v="104638"/>
        <s v="104637"/>
        <s v="118738"/>
        <s v="118737"/>
        <s v="118736"/>
        <s v="102848"/>
        <s v="102847"/>
        <s v="102846"/>
        <s v="118756"/>
        <s v="118758"/>
        <s v="118759"/>
        <s v="102433"/>
        <s v="102432"/>
        <s v="102431"/>
        <s v="118767"/>
        <s v="118770"/>
        <s v="118769"/>
        <s v="108252"/>
        <s v="108249"/>
        <s v="108258"/>
        <s v="118782"/>
        <s v="118784"/>
        <s v="103086"/>
        <s v="103085"/>
        <s v="133568"/>
        <s v="133566"/>
        <s v="133630"/>
        <s v="133567"/>
        <s v="133565"/>
        <s v="133631"/>
        <s v="118775"/>
        <s v="118777"/>
        <s v="118778"/>
        <s v="113179"/>
        <s v="113178"/>
        <s v="113177"/>
        <s v="118634"/>
        <s v="118633"/>
        <s v="118632"/>
        <s v="106236"/>
        <s v="106235"/>
        <s v="106240"/>
        <s v="106238"/>
        <s v="134925"/>
        <s v="134923"/>
        <s v="134924"/>
        <s v="134922"/>
        <s v="118676"/>
        <s v="118675"/>
        <s v="118678"/>
        <s v="106255"/>
        <s v="100378"/>
        <s v="100379"/>
        <s v="100380"/>
        <s v="120373"/>
        <s v="109493"/>
        <s v="120374"/>
        <s v="109494"/>
        <s v="101529"/>
        <s v="120288"/>
        <s v="101528"/>
        <s v="120289"/>
        <s v="120352"/>
        <s v="120353"/>
        <s v="103730"/>
        <s v="103731"/>
        <s v="120354"/>
        <s v="120355"/>
        <s v="103732"/>
        <s v="103733"/>
        <s v="100798"/>
        <s v="120295"/>
        <s v="100799"/>
        <s v="120296"/>
        <s v="120298"/>
        <s v="100797"/>
        <s v="120297"/>
        <s v="100796"/>
        <s v="108320"/>
        <s v="120371"/>
        <s v="108321"/>
        <s v="120370"/>
        <s v="106744"/>
        <s v="120360"/>
        <s v="106745"/>
        <s v="120361"/>
        <s v="120387"/>
        <s v="112104"/>
        <s v="120386"/>
        <s v="112105"/>
        <s v="120383"/>
        <s v="112036"/>
        <s v="120382"/>
        <s v="112037"/>
        <s v="120341"/>
        <s v="120340"/>
        <s v="103119"/>
        <s v="103120"/>
        <s v="120344"/>
        <s v="120345"/>
        <s v="103121"/>
        <s v="103122"/>
        <s v="119567"/>
        <s v="104458"/>
        <s v="119574"/>
        <s v="104457"/>
        <s v="133857"/>
        <s v="133859"/>
        <s v="133860"/>
        <s v="133858"/>
        <s v="119585"/>
        <s v="103616"/>
        <s v="119598"/>
        <s v="103504"/>
        <s v="119724"/>
        <s v="100915"/>
        <s v="119835"/>
        <s v="102414"/>
        <s v="134111"/>
        <s v="134110"/>
        <s v="134108"/>
        <s v="134109"/>
        <s v="119834"/>
        <s v="102765"/>
        <s v="119727"/>
        <s v="102756"/>
        <s v="134643"/>
        <s v="134641"/>
        <s v="134640"/>
        <s v="134644"/>
        <s v="134639"/>
        <s v="134642"/>
        <s v="119730"/>
        <s v="120575"/>
        <s v="120576"/>
        <s v="100645"/>
        <s v="119695"/>
        <s v="106095"/>
        <s v="119700"/>
        <s v="106096"/>
        <s v="119731"/>
        <s v="120578"/>
        <s v="100643"/>
        <s v="120577"/>
        <s v="119613"/>
        <s v="103146"/>
        <s v="119705"/>
        <s v="103145"/>
        <s v="119708"/>
        <s v="119709"/>
        <s v="101295"/>
        <s v="104523"/>
        <s v="119710"/>
        <s v="103114"/>
        <s v="119711"/>
        <s v="103034"/>
        <s v="119715"/>
        <s v="102942"/>
        <s v="119716"/>
        <s v="102941"/>
        <s v="119717"/>
        <s v="103216"/>
        <s v="119718"/>
        <s v="103215"/>
        <s v="101530"/>
        <s v="119720"/>
        <s v="103024"/>
        <s v="119721"/>
        <s v="119827"/>
        <s v="102272"/>
        <s v="119826"/>
        <s v="102273"/>
        <s v="119782"/>
        <s v="100644"/>
        <s v="119783"/>
        <s v="102823"/>
        <s v="119733"/>
        <s v="119732"/>
        <s v="112923"/>
        <s v="113099"/>
        <s v="125494"/>
        <s v="125496"/>
        <s v="125497"/>
        <s v="125495"/>
        <s v="102208"/>
        <s v="102207"/>
        <s v="104763"/>
        <s v="104762"/>
        <s v="125711"/>
        <s v="125712"/>
        <s v="125714"/>
        <s v="125713"/>
        <s v="112295"/>
        <s v="112294"/>
        <s v="119587"/>
        <s v="119586"/>
        <s v="119600"/>
        <s v="109132"/>
        <s v="109130"/>
        <s v="109131"/>
        <s v="109129"/>
        <s v="119599"/>
        <s v="119565"/>
        <s v="119566"/>
        <s v="105000"/>
        <s v="105001"/>
        <s v="119573"/>
        <s v="119572"/>
        <s v="115242"/>
        <s v="115241"/>
        <s v="119596"/>
        <s v="119597"/>
        <s v="109060"/>
        <s v="109061"/>
        <s v="109058"/>
        <s v="109059"/>
        <s v="119593"/>
        <s v="119592"/>
        <s v="112063"/>
        <s v="100612"/>
        <s v="100613"/>
        <s v="129212"/>
        <s v="129213"/>
        <s v="129211"/>
        <s v="129210"/>
        <s v="103743"/>
        <s v="113373"/>
        <s v="119594"/>
        <s v="102142"/>
        <s v="119595"/>
        <s v="119588"/>
        <s v="119589"/>
        <s v="100794"/>
        <s v="100795"/>
        <s v="112207"/>
        <s v="112064"/>
        <s v="119577"/>
        <s v="119578"/>
        <s v="101536"/>
        <s v="101537"/>
        <s v="103953"/>
        <s v="108305"/>
        <s v="119582"/>
        <s v="119581"/>
        <s v="101538"/>
        <s v="101539"/>
        <s v="111942"/>
        <s v="111941"/>
        <s v="140448"/>
        <s v="140449"/>
        <s v="140453"/>
        <s v="140451"/>
        <s v="140450"/>
        <s v="140452"/>
        <s v="135789"/>
        <s v="135792"/>
        <s v="135793"/>
        <s v="135790"/>
        <s v="135791"/>
        <s v="135794"/>
        <s v="135795"/>
        <s v="135798"/>
        <s v="135800"/>
        <s v="135796"/>
        <s v="135799"/>
        <s v="135797"/>
        <s v="102858"/>
        <s v="102859"/>
        <s v="119235"/>
        <s v="119234"/>
        <s v="119201"/>
        <s v="119202"/>
        <s v="101823"/>
        <s v="101824"/>
        <s v="119232"/>
        <s v="119233"/>
        <s v="119231"/>
        <s v="101672"/>
        <s v="112218"/>
        <s v="102428"/>
        <s v="119171"/>
        <s v="119172"/>
        <s v="101833"/>
        <s v="100415"/>
        <s v="119288"/>
        <s v="119287"/>
        <s v="101746"/>
        <s v="101659"/>
        <s v="135806"/>
        <s v="135801"/>
        <s v="135805"/>
        <s v="135802"/>
        <s v="135803"/>
        <s v="135804"/>
        <s v="135807"/>
        <s v="135808"/>
        <s v="135810"/>
        <s v="135809"/>
        <s v="135811"/>
        <s v="135812"/>
        <s v="119244"/>
        <s v="119243"/>
        <s v="101852"/>
        <s v="101766"/>
        <s v="119159"/>
        <s v="119160"/>
        <s v="100475"/>
        <s v="102036"/>
        <s v="119182"/>
        <s v="119177"/>
        <s v="119178"/>
        <s v="102326"/>
        <s v="102328"/>
        <s v="102329"/>
        <s v="101609"/>
        <s v="102118"/>
        <s v="119958"/>
        <s v="119959"/>
        <s v="119960"/>
        <s v="101906"/>
        <s v="135817"/>
        <s v="135816"/>
        <s v="135813"/>
        <s v="135814"/>
        <s v="135818"/>
        <s v="135815"/>
        <s v="115942"/>
        <s v="115943"/>
        <s v="119255"/>
        <s v="119251"/>
        <s v="117313"/>
        <s v="117312"/>
        <s v="118869"/>
        <s v="118868"/>
        <s v="118871"/>
        <s v="118870"/>
        <s v="108403"/>
        <s v="101209"/>
        <s v="111642"/>
        <s v="100477"/>
        <s v="118873"/>
        <s v="118872"/>
        <s v="111903"/>
        <s v="111788"/>
        <s v="111787"/>
        <s v="118878"/>
        <s v="118877"/>
        <s v="118876"/>
        <s v="105418"/>
        <s v="105417"/>
        <s v="118880"/>
        <s v="118879"/>
        <s v="112949"/>
        <s v="112948"/>
        <s v="118882"/>
        <s v="118881"/>
        <s v="111640"/>
        <s v="100476"/>
        <s v="118884"/>
        <s v="118883"/>
        <s v="119293"/>
        <s v="119292"/>
        <s v="115290"/>
        <s v="115270"/>
        <s v="141249"/>
        <s v="141248"/>
        <s v="141250"/>
        <s v="141247"/>
        <s v="129646"/>
        <s v="129649"/>
        <s v="129648"/>
        <s v="129647"/>
        <s v="100669"/>
        <s v="120662"/>
        <s v="100668"/>
        <s v="120663"/>
        <s v="100712"/>
        <s v="100711"/>
        <s v="100651"/>
        <s v="120656"/>
        <s v="100650"/>
        <s v="120657"/>
        <s v="100740"/>
        <s v="120682"/>
        <s v="100739"/>
        <s v="120681"/>
        <s v="100822"/>
        <s v="120716"/>
        <s v="100823"/>
        <s v="120717"/>
        <s v="100664"/>
        <s v="120665"/>
        <s v="100663"/>
        <s v="120664"/>
        <s v="111602"/>
        <s v="120761"/>
        <s v="111599"/>
        <s v="120760"/>
        <s v="102401"/>
        <s v="120733"/>
        <s v="102402"/>
        <s v="120732"/>
        <s v="120756"/>
        <s v="120757"/>
        <s v="103455"/>
        <s v="103457"/>
        <s v="102267"/>
        <s v="120724"/>
        <s v="102266"/>
        <s v="120725"/>
        <s v="100805"/>
        <s v="120770"/>
        <s v="100804"/>
        <s v="120769"/>
        <s v="100807"/>
        <s v="120782"/>
        <s v="100806"/>
        <s v="120783"/>
        <s v="102395"/>
        <s v="120728"/>
        <s v="102396"/>
        <s v="120729"/>
        <s v="102394"/>
        <s v="120726"/>
        <s v="102393"/>
        <s v="120727"/>
        <s v="131161"/>
        <s v="131162"/>
        <s v="131163"/>
        <s v="131164"/>
        <s v="103097"/>
        <s v="120752"/>
        <s v="103098"/>
        <s v="120751"/>
        <s v="104074"/>
        <s v="120796"/>
        <s v="104075"/>
        <s v="120795"/>
        <s v="103026"/>
        <s v="120749"/>
        <s v="103025"/>
        <s v="120750"/>
        <s v="102397"/>
        <s v="120730"/>
        <s v="102398"/>
        <s v="120731"/>
        <s v="128953"/>
        <s v="117447"/>
        <s v="128952"/>
        <s v="120437"/>
        <s v="120438"/>
        <s v="120439"/>
        <s v="120436"/>
        <s v="117446"/>
        <s v="117449"/>
        <s v="117448"/>
        <s v="141586"/>
        <s v="141588"/>
        <s v="141590"/>
        <s v="141591"/>
        <s v="141587"/>
        <s v="141589"/>
        <s v="141593"/>
        <s v="141594"/>
        <s v="141595"/>
        <s v="141592"/>
        <s v="115131"/>
        <s v="120451"/>
        <s v="120450"/>
        <s v="120452"/>
        <s v="115068"/>
        <s v="115069"/>
        <s v="130314"/>
        <s v="130312"/>
        <s v="130311"/>
        <s v="130309"/>
        <s v="130313"/>
        <s v="130310"/>
        <s v="120477"/>
        <s v="120480"/>
        <s v="120478"/>
        <s v="120479"/>
        <s v="112927"/>
        <s v="112926"/>
        <s v="112925"/>
        <s v="112924"/>
        <s v="128958"/>
        <s v="120475"/>
        <s v="120474"/>
        <s v="120476"/>
        <s v="116894"/>
        <s v="116896"/>
        <s v="116895"/>
        <s v="128950"/>
        <s v="120510"/>
        <s v="120511"/>
        <s v="133894"/>
        <s v="120512"/>
        <s v="112354"/>
        <s v="112355"/>
        <s v="133895"/>
        <s v="112721"/>
        <s v="112723"/>
        <s v="112722"/>
        <s v="112369"/>
        <s v="112215"/>
        <s v="128961"/>
        <s v="120515"/>
        <s v="120513"/>
        <s v="120516"/>
        <s v="120514"/>
        <s v="112214"/>
        <s v="112216"/>
        <s v="112217"/>
        <s v="112720"/>
        <s v="112717"/>
        <s v="112718"/>
        <s v="112719"/>
        <s v="133525"/>
        <s v="133486"/>
        <s v="133517"/>
        <s v="133518"/>
        <s v="133678"/>
        <s v="133520"/>
        <s v="133524"/>
        <s v="133488"/>
        <s v="117629"/>
        <s v="117631"/>
        <s v="119336"/>
        <s v="119337"/>
        <s v="101155"/>
        <s v="101154"/>
        <s v="119361"/>
        <s v="119362"/>
        <s v="102661"/>
        <s v="102662"/>
        <s v="102663"/>
        <s v="119389"/>
        <s v="119391"/>
        <s v="119390"/>
        <s v="119399"/>
        <s v="113037"/>
        <s v="113036"/>
        <s v="140465"/>
        <s v="119400"/>
        <s v="140463"/>
        <s v="125136"/>
        <s v="125137"/>
        <s v="119309"/>
        <s v="119410"/>
        <s v="119411"/>
        <s v="119439"/>
        <s v="119409"/>
        <s v="112032"/>
        <s v="112029"/>
        <s v="112035"/>
        <s v="112034"/>
        <s v="112033"/>
        <s v="112025"/>
        <s v="112031"/>
        <s v="112027"/>
        <s v="112028"/>
        <s v="112026"/>
        <s v="119524"/>
        <s v="113307"/>
        <s v="119523"/>
        <s v="103192"/>
        <s v="103191"/>
        <s v="103195"/>
        <s v="103194"/>
        <s v="119522"/>
        <s v="103193"/>
        <s v="134388"/>
        <s v="134385"/>
        <s v="134387"/>
        <s v="134384"/>
        <s v="134386"/>
        <s v="134383"/>
        <s v="101713"/>
        <s v="120706"/>
        <s v="120549"/>
        <s v="101711"/>
        <s v="132918"/>
        <s v="119505"/>
        <s v="102767"/>
        <s v="119503"/>
        <s v="111521"/>
        <s v="119502"/>
        <s v="102766"/>
        <s v="132917"/>
        <s v="111848"/>
        <s v="111777"/>
        <s v="133446"/>
        <s v="133445"/>
        <s v="119657"/>
        <s v="100038"/>
        <s v="119655"/>
        <s v="100037"/>
        <s v="120704"/>
        <s v="119640"/>
        <s v="100970"/>
        <s v="100971"/>
        <s v="120573"/>
        <s v="103184"/>
        <s v="120572"/>
        <s v="103185"/>
        <s v="120574"/>
        <s v="103186"/>
        <s v="119538"/>
        <s v="111812"/>
        <s v="119539"/>
        <s v="111803"/>
        <s v="119540"/>
        <s v="111811"/>
        <s v="111805"/>
        <s v="111813"/>
        <s v="111804"/>
        <s v="111816"/>
        <s v="111815"/>
        <s v="111810"/>
        <s v="119541"/>
        <s v="111809"/>
        <s v="111806"/>
        <s v="111814"/>
        <s v="120705"/>
        <s v="101818"/>
        <s v="120550"/>
        <s v="101816"/>
        <s v="119500"/>
        <s v="105888"/>
        <s v="112016"/>
        <s v="119501"/>
        <s v="101317"/>
        <s v="119499"/>
        <s v="105887"/>
        <s v="101315"/>
        <s v="105889"/>
        <s v="105886"/>
        <s v="105881"/>
        <s v="109108"/>
        <s v="101318"/>
        <s v="101316"/>
        <s v="103177"/>
        <s v="103179"/>
        <s v="103180"/>
        <s v="103181"/>
        <s v="103182"/>
        <s v="111780"/>
        <s v="124832"/>
        <s v="124833"/>
        <s v="119533"/>
        <s v="103178"/>
        <s v="119532"/>
        <s v="103183"/>
        <s v="119496"/>
        <s v="101843"/>
        <s v="119498"/>
        <s v="101844"/>
        <s v="119497"/>
        <s v="112356"/>
        <s v="109216"/>
        <s v="109213"/>
        <s v="112357"/>
        <s v="119551"/>
        <s v="119550"/>
        <s v="119552"/>
        <s v="119553"/>
        <s v="112015"/>
        <s v="108272"/>
        <s v="108273"/>
        <s v="110282"/>
        <s v="108274"/>
        <s v="103176"/>
        <s v="110490"/>
        <s v="106157"/>
        <s v="103175"/>
        <s v="117949"/>
        <s v="117950"/>
        <s v="119983"/>
        <s v="119984"/>
        <s v="119985"/>
        <s v="119986"/>
        <s v="114100"/>
        <s v="114099"/>
        <s v="114105"/>
        <s v="114097"/>
        <s v="117951"/>
        <s v="117948"/>
        <s v="119991"/>
        <s v="119992"/>
        <s v="119993"/>
        <s v="119994"/>
        <s v="119995"/>
        <s v="119996"/>
        <s v="117958"/>
        <s v="117957"/>
        <s v="117962"/>
        <s v="117960"/>
        <s v="117961"/>
        <s v="117959"/>
        <s v="113526"/>
        <s v="113528"/>
        <s v="127320"/>
        <s v="127307"/>
        <s v="127315"/>
        <s v="127311"/>
        <s v="127305"/>
        <s v="127313"/>
        <s v="127310"/>
        <s v="127304"/>
        <s v="127319"/>
        <s v="127308"/>
        <s v="117944"/>
        <s v="117945"/>
        <s v="117947"/>
        <s v="117946"/>
        <s v="120007"/>
        <s v="120008"/>
        <s v="120009"/>
        <s v="120010"/>
        <s v="113483"/>
        <s v="113476"/>
        <s v="113478"/>
        <s v="113477"/>
        <s v="120082"/>
        <s v="120083"/>
        <s v="120111"/>
        <s v="113560"/>
        <s v="113561"/>
        <s v="113562"/>
        <s v="117956"/>
        <s v="117953"/>
        <s v="117955"/>
        <s v="117952"/>
        <s v="117954"/>
        <s v="120135"/>
        <s v="120131"/>
        <s v="120132"/>
        <s v="120133"/>
        <s v="120134"/>
        <s v="113547"/>
        <s v="113548"/>
        <s v="113557"/>
        <s v="113549"/>
        <s v="133868"/>
        <s v="133867"/>
        <s v="119396"/>
        <s v="119393"/>
        <s v="119394"/>
        <s v="119395"/>
        <s v="111719"/>
        <s v="111715"/>
        <s v="111717"/>
        <s v="111718"/>
        <s v="111714"/>
        <s v="111712"/>
        <s v="111716"/>
        <s v="111713"/>
        <s v="119382"/>
        <s v="119383"/>
        <s v="119384"/>
        <s v="111585"/>
        <s v="111589"/>
        <s v="111590"/>
        <s v="119379"/>
        <s v="119381"/>
        <s v="126389"/>
        <s v="126390"/>
        <s v="109269"/>
        <s v="109264"/>
        <s v="119380"/>
        <s v="111970"/>
        <s v="118283"/>
        <s v="118284"/>
        <s v="111963"/>
        <s v="111962"/>
        <s v="101588"/>
        <s v="101587"/>
        <s v="118281"/>
        <s v="118282"/>
        <s v="118302"/>
        <s v="118303"/>
        <s v="113101"/>
        <s v="113100"/>
        <s v="126686"/>
        <s v="126685"/>
        <s v="126688"/>
        <s v="126687"/>
        <s v="118311"/>
        <s v="118310"/>
        <s v="100601"/>
        <s v="100600"/>
        <s v="112378"/>
        <s v="118309"/>
        <s v="118312"/>
        <s v="118313"/>
        <s v="118314"/>
        <s v="111879"/>
        <s v="111880"/>
        <s v="111883"/>
        <s v="111882"/>
        <s v="112081"/>
        <s v="118315"/>
        <s v="118319"/>
        <s v="118317"/>
        <s v="118318"/>
        <s v="118316"/>
        <s v="106326"/>
        <s v="106330"/>
        <s v="109371"/>
        <s v="109372"/>
        <s v="109370"/>
        <s v="109366"/>
        <s v="106325"/>
        <s v="106329"/>
        <s v="106324"/>
        <s v="109361"/>
        <s v="109359"/>
        <s v="140530"/>
        <s v="118320"/>
        <s v="118321"/>
        <s v="118322"/>
        <s v="115077"/>
        <s v="115078"/>
        <s v="115079"/>
        <s v="138573"/>
        <s v="138565"/>
        <s v="138576"/>
        <s v="138571"/>
        <s v="138570"/>
        <s v="138566"/>
        <s v="138575"/>
        <s v="138574"/>
        <s v="138568"/>
        <s v="138563"/>
        <s v="138567"/>
        <s v="138569"/>
        <s v="138564"/>
        <s v="138902"/>
        <s v="138900"/>
        <s v="138903"/>
        <s v="138897"/>
        <s v="138898"/>
        <s v="138899"/>
        <s v="138907"/>
        <s v="138908"/>
        <s v="138905"/>
        <s v="138906"/>
        <s v="120084"/>
        <s v="120085"/>
        <s v="120086"/>
        <s v="116483"/>
        <s v="116484"/>
        <s v="116485"/>
        <s v="122260"/>
        <s v="122259"/>
        <s v="138677"/>
        <s v="138679"/>
        <s v="138464"/>
        <s v="138463"/>
        <s v="138460"/>
        <s v="138459"/>
        <s v="138659"/>
        <s v="138658"/>
        <s v="138665"/>
        <s v="138657"/>
        <s v="138662"/>
        <s v="138663"/>
        <s v="138666"/>
        <s v="138664"/>
        <s v="138661"/>
        <s v="138450"/>
        <s v="138437"/>
        <s v="138430"/>
        <s v="138452"/>
        <s v="138449"/>
        <s v="138444"/>
        <s v="138441"/>
        <s v="138442"/>
        <s v="138443"/>
        <s v="138447"/>
        <s v="138439"/>
        <s v="138445"/>
        <s v="138446"/>
        <s v="138426"/>
        <s v="138423"/>
        <s v="138448"/>
        <s v="138436"/>
        <s v="138438"/>
        <s v="138429"/>
        <s v="138427"/>
        <s v="138431"/>
        <s v="138432"/>
        <s v="138435"/>
        <s v="138424"/>
        <s v="138425"/>
        <s v="138696"/>
        <s v="138697"/>
        <s v="138700"/>
        <s v="138695"/>
        <s v="138692"/>
        <s v="138693"/>
        <s v="138691"/>
        <s v="138694"/>
        <s v="138336"/>
        <s v="138317"/>
        <s v="138324"/>
        <s v="138329"/>
        <s v="138330"/>
        <s v="138333"/>
        <s v="138331"/>
        <s v="138332"/>
        <s v="138318"/>
        <s v="138334"/>
        <s v="138316"/>
        <s v="138323"/>
        <s v="138315"/>
        <s v="138277"/>
        <s v="138266"/>
        <s v="138264"/>
        <s v="138276"/>
        <s v="138270"/>
        <s v="138275"/>
        <s v="138268"/>
        <s v="138271"/>
        <s v="138272"/>
        <s v="138256"/>
        <s v="138274"/>
        <s v="138257"/>
        <s v="138254"/>
        <s v="138262"/>
        <s v="138261"/>
        <s v="138260"/>
        <s v="138265"/>
        <s v="138255"/>
        <s v="138521"/>
        <s v="138500"/>
        <s v="138496"/>
        <s v="138484"/>
        <s v="138518"/>
        <s v="138522"/>
        <s v="138508"/>
        <s v="138510"/>
        <s v="138509"/>
        <s v="138513"/>
        <s v="138514"/>
        <s v="138481"/>
        <s v="138483"/>
        <s v="138492"/>
        <s v="138517"/>
        <s v="138499"/>
        <s v="138491"/>
        <s v="138482"/>
        <s v="138368"/>
        <s v="138354"/>
        <s v="138345"/>
        <s v="138342"/>
        <s v="138367"/>
        <s v="138360"/>
        <s v="138363"/>
        <s v="138361"/>
        <s v="138357"/>
        <s v="138358"/>
        <s v="138366"/>
        <s v="138359"/>
        <s v="138364"/>
        <s v="138362"/>
        <s v="138349"/>
        <s v="138343"/>
        <s v="138365"/>
        <s v="138344"/>
        <s v="138353"/>
        <s v="138346"/>
        <s v="138338"/>
        <s v="138337"/>
        <s v="138340"/>
        <s v="138339"/>
        <s v="138341"/>
        <s v="124182"/>
        <s v="124178"/>
        <s v="124175"/>
        <s v="124176"/>
        <s v="124177"/>
        <s v="124183"/>
        <s v="124173"/>
        <s v="124174"/>
        <s v="124172"/>
        <s v="124180"/>
        <s v="124181"/>
        <s v="124179"/>
        <s v="118922"/>
        <s v="118924"/>
        <s v="118921"/>
        <s v="100077"/>
        <s v="100078"/>
        <s v="100079"/>
        <s v="119087"/>
        <s v="119083"/>
        <s v="119082"/>
        <s v="119084"/>
        <s v="119085"/>
        <s v="119086"/>
        <s v="117061"/>
        <s v="117062"/>
        <s v="101840"/>
        <s v="101839"/>
        <s v="101837"/>
        <s v="101838"/>
        <s v="103275"/>
        <s v="103277"/>
        <s v="118994"/>
        <s v="118992"/>
        <s v="118993"/>
        <s v="102450"/>
        <s v="102451"/>
        <s v="102448"/>
        <s v="119203"/>
        <s v="119206"/>
        <s v="119205"/>
        <s v="119204"/>
        <s v="119207"/>
        <s v="104140"/>
        <s v="104138"/>
        <s v="117063"/>
        <s v="104139"/>
        <s v="117995"/>
        <s v="104143"/>
        <s v="104142"/>
        <s v="119222"/>
        <s v="119226"/>
        <s v="119224"/>
        <s v="119223"/>
        <s v="101303"/>
        <s v="101304"/>
        <s v="101306"/>
        <s v="101305"/>
        <s v="119240"/>
        <s v="119238"/>
        <s v="119239"/>
        <s v="119236"/>
        <s v="119237"/>
        <s v="111786"/>
        <s v="105668"/>
        <s v="105669"/>
        <s v="105667"/>
        <s v="105878"/>
        <s v="111785"/>
        <s v="105665"/>
        <s v="105666"/>
        <s v="105664"/>
        <s v="105877"/>
        <s v="133922"/>
        <s v="133925"/>
        <s v="133928"/>
        <s v="133924"/>
        <s v="133923"/>
        <s v="133919"/>
        <s v="133926"/>
        <s v="133920"/>
        <s v="133921"/>
        <s v="133927"/>
        <s v="140286"/>
        <s v="140293"/>
        <s v="140290"/>
        <s v="140284"/>
        <s v="140283"/>
        <s v="140292"/>
        <s v="140289"/>
        <s v="140235"/>
        <s v="140237"/>
        <s v="140231"/>
        <s v="140230"/>
        <s v="140232"/>
        <s v="140229"/>
        <s v="140334"/>
        <s v="140333"/>
        <s v="140346"/>
        <s v="140337"/>
        <s v="140344"/>
        <s v="140336"/>
        <s v="140345"/>
        <s v="140343"/>
        <s v="140251"/>
        <s v="140252"/>
        <s v="140248"/>
        <s v="140246"/>
        <s v="140244"/>
        <s v="140247"/>
        <s v="140245"/>
        <s v="140222"/>
        <s v="140220"/>
        <s v="140219"/>
        <s v="140208"/>
        <s v="140214"/>
        <s v="140207"/>
        <s v="140206"/>
        <s v="140209"/>
        <s v="140200"/>
        <s v="140201"/>
        <s v="140204"/>
        <s v="140202"/>
        <s v="100176"/>
        <s v="120827"/>
        <s v="100177"/>
        <s v="120828"/>
        <s v="100173"/>
        <s v="120831"/>
        <s v="100171"/>
        <s v="120829"/>
        <s v="100172"/>
        <s v="120830"/>
        <s v="129009"/>
        <s v="129008"/>
        <s v="129007"/>
        <s v="129006"/>
        <s v="118552"/>
        <s v="118553"/>
        <s v="116154"/>
        <s v="116153"/>
        <s v="118496"/>
        <s v="118495"/>
        <s v="100498"/>
        <s v="100499"/>
        <s v="118570"/>
        <s v="119289"/>
        <s v="118569"/>
        <s v="118573"/>
        <s v="118571"/>
        <s v="118572"/>
        <s v="100527"/>
        <s v="100528"/>
        <s v="100531"/>
        <s v="100529"/>
        <s v="100532"/>
        <s v="100530"/>
        <s v="118555"/>
        <s v="118554"/>
        <s v="112305"/>
        <s v="112304"/>
        <s v="118530"/>
        <s v="118528"/>
        <s v="118529"/>
        <s v="113135"/>
        <s v="100503"/>
        <s v="100504"/>
        <s v="119294"/>
        <s v="118574"/>
        <s v="118575"/>
        <s v="118576"/>
        <s v="100948"/>
        <s v="100951"/>
        <s v="100949"/>
        <s v="100950"/>
        <s v="118549"/>
        <s v="118548"/>
        <s v="100535"/>
        <s v="100536"/>
        <s v="118565"/>
        <s v="118566"/>
        <s v="118567"/>
        <s v="118568"/>
        <s v="101232"/>
        <s v="101244"/>
        <s v="101246"/>
        <s v="101236"/>
        <s v="101238"/>
        <s v="101237"/>
        <s v="101242"/>
        <s v="118560"/>
        <s v="118562"/>
        <s v="118561"/>
        <s v="107251"/>
        <s v="107248"/>
        <s v="109574"/>
        <s v="107252"/>
        <s v="107247"/>
        <s v="109575"/>
        <s v="107250"/>
        <s v="107249"/>
        <s v="109576"/>
        <s v="128626"/>
        <s v="128629"/>
        <s v="128627"/>
        <s v="128628"/>
        <s v="105548"/>
        <s v="105543"/>
        <s v="105547"/>
        <s v="105544"/>
        <s v="105546"/>
        <s v="105545"/>
        <s v="102452"/>
        <s v="102453"/>
        <s v="118945"/>
        <s v="118942"/>
        <s v="118943"/>
        <s v="118944"/>
        <s v="128051"/>
        <s v="128050"/>
        <s v="133147"/>
        <s v="128053"/>
        <s v="128052"/>
        <s v="133148"/>
        <s v="101483"/>
        <s v="101484"/>
        <s v="101482"/>
        <s v="101481"/>
        <s v="118959"/>
        <s v="118961"/>
        <s v="118960"/>
        <s v="118962"/>
        <s v="106838"/>
        <s v="106839"/>
        <s v="106840"/>
        <s v="106841"/>
        <s v="133369"/>
        <s v="101874"/>
        <s v="133370"/>
        <s v="119075"/>
        <s v="119072"/>
        <s v="119073"/>
        <s v="119074"/>
        <s v="101873"/>
        <s v="101875"/>
        <s v="101872"/>
        <s v="119080"/>
        <s v="119081"/>
        <s v="132853"/>
        <s v="132852"/>
        <s v="101990"/>
        <s v="101989"/>
        <s v="133365"/>
        <s v="133366"/>
        <s v="119069"/>
        <s v="119068"/>
        <s v="100123"/>
        <s v="100124"/>
        <s v="113070"/>
        <s v="113071"/>
        <s v="132849"/>
        <s v="132848"/>
        <s v="118987"/>
        <s v="118986"/>
        <s v="119118"/>
        <s v="119119"/>
        <s v="119120"/>
        <s v="119121"/>
        <s v="119122"/>
        <s v="119117"/>
        <s v="102147"/>
        <s v="102148"/>
        <s v="102149"/>
        <s v="102144"/>
        <s v="102145"/>
        <s v="102146"/>
        <s v="103130"/>
        <s v="103131"/>
        <s v="119130"/>
        <s v="119131"/>
        <s v="132851"/>
        <s v="132850"/>
        <s v="119079"/>
        <s v="119078"/>
        <s v="101430"/>
        <s v="101431"/>
        <s v="136465"/>
        <s v="136466"/>
        <s v="133368"/>
        <s v="133367"/>
        <s v="113048"/>
        <s v="113047"/>
        <s v="119015"/>
        <s v="119016"/>
        <s v="120047"/>
        <s v="120048"/>
        <s v="110439"/>
        <s v="120049"/>
        <s v="120050"/>
        <s v="110438"/>
        <s v="120051"/>
        <s v="110440"/>
        <s v="106738"/>
        <s v="106737"/>
        <s v="106739"/>
        <s v="106736"/>
        <s v="106741"/>
        <s v="106770"/>
        <s v="108220"/>
        <s v="101686"/>
        <s v="101685"/>
        <s v="101688"/>
        <s v="101687"/>
        <s v="120059"/>
        <s v="101600"/>
        <s v="104429"/>
        <s v="101599"/>
        <s v="101598"/>
        <s v="104430"/>
        <s v="101597"/>
        <s v="108363"/>
        <s v="108253"/>
        <s v="108254"/>
        <s v="120060"/>
        <s v="120062"/>
        <s v="139767"/>
        <s v="139768"/>
        <s v="120061"/>
        <s v="102261"/>
        <s v="102260"/>
        <s v="102262"/>
        <s v="120073"/>
        <s v="120074"/>
        <s v="120075"/>
        <s v="104348"/>
        <s v="104344"/>
        <s v="104349"/>
        <s v="104343"/>
        <s v="104342"/>
        <s v="104350"/>
        <s v="120065"/>
        <s v="104351"/>
        <s v="120066"/>
        <s v="104346"/>
        <s v="104347"/>
        <s v="104345"/>
        <s v="120067"/>
        <s v="120063"/>
        <s v="104352"/>
        <s v="112343"/>
        <s v="112344"/>
        <s v="130897"/>
        <s v="120257"/>
        <s v="120256"/>
        <s v="120258"/>
        <s v="120255"/>
        <s v="130950"/>
        <s v="131148"/>
        <s v="112342"/>
        <s v="116174"/>
        <s v="131147"/>
        <s v="113247"/>
        <s v="113242"/>
        <s v="113243"/>
        <s v="103062"/>
        <s v="103061"/>
        <s v="114376"/>
        <s v="114238"/>
        <s v="120302"/>
        <s v="120300"/>
        <s v="120301"/>
        <s v="131150"/>
        <s v="123542"/>
        <s v="131149"/>
        <s v="132979"/>
        <s v="120303"/>
        <s v="101098"/>
        <s v="120691"/>
        <s v="132981"/>
        <s v="130935"/>
        <s v="120670"/>
        <s v="120672"/>
        <s v="120671"/>
        <s v="130936"/>
        <s v="102741"/>
        <s v="117330"/>
        <s v="113137"/>
        <s v="132982"/>
        <s v="113080"/>
        <s v="117706"/>
        <s v="113138"/>
        <s v="113136"/>
        <s v="102743"/>
        <s v="131621"/>
        <s v="122613"/>
        <s v="113055"/>
        <s v="120584"/>
        <s v="120582"/>
        <s v="120581"/>
        <s v="120580"/>
        <s v="131620"/>
        <s v="131199"/>
        <s v="120583"/>
        <s v="111996"/>
        <s v="112005"/>
        <s v="111997"/>
        <s v="112002"/>
        <s v="111998"/>
        <s v="101618"/>
        <s v="120397"/>
        <s v="120399"/>
        <s v="120398"/>
        <s v="120396"/>
        <s v="122904"/>
        <s v="122651"/>
        <s v="122982"/>
        <s v="122748"/>
        <s v="101619"/>
        <s v="122531"/>
        <s v="122995"/>
        <s v="101617"/>
        <s v="130900"/>
        <s v="130952"/>
        <s v="115511"/>
        <s v="111795"/>
        <s v="111794"/>
        <s v="111793"/>
        <s v="130932"/>
        <s v="120619"/>
        <s v="120617"/>
        <s v="120618"/>
        <s v="131480"/>
        <s v="109741"/>
        <s v="109743"/>
        <s v="109740"/>
        <s v="131481"/>
        <s v="109742"/>
        <s v="109744"/>
        <s v="109745"/>
        <s v="100365"/>
        <s v="100367"/>
        <s v="131623"/>
        <s v="122673"/>
        <s v="120743"/>
        <s v="120748"/>
        <s v="120747"/>
        <s v="100364"/>
        <s v="131622"/>
        <s v="100366"/>
        <s v="101642"/>
        <s v="101643"/>
        <s v="106290"/>
        <s v="106292"/>
        <s v="130958"/>
        <s v="106291"/>
        <s v="120626"/>
        <s v="120625"/>
        <s v="106293"/>
        <s v="106762"/>
        <s v="106763"/>
        <s v="120627"/>
        <s v="106760"/>
        <s v="106761"/>
        <s v="106778"/>
        <s v="106777"/>
        <s v="120629"/>
        <s v="106780"/>
        <s v="106779"/>
        <s v="106832"/>
        <s v="106833"/>
        <s v="106830"/>
        <s v="120631"/>
        <s v="106831"/>
        <s v="105650"/>
        <s v="105651"/>
        <s v="120635"/>
        <s v="120636"/>
        <s v="109680"/>
        <s v="109679"/>
        <s v="105711"/>
        <s v="105710"/>
        <s v="115763"/>
        <s v="120638"/>
        <s v="120637"/>
        <s v="111405"/>
        <s v="111406"/>
        <s v="124214"/>
        <s v="105907"/>
        <s v="105908"/>
        <s v="120639"/>
        <s v="110203"/>
        <s v="110204"/>
        <s v="127399"/>
        <s v="106141"/>
        <s v="106142"/>
        <s v="120654"/>
        <s v="120655"/>
        <s v="110556"/>
        <s v="110555"/>
        <s v="121129"/>
        <s v="121127"/>
        <s v="121126"/>
        <s v="121364"/>
        <s v="121362"/>
        <s v="121441"/>
        <s v="121440"/>
        <s v="121442"/>
        <s v="127238"/>
        <s v="127236"/>
        <s v="127235"/>
        <s v="123597"/>
        <s v="106828"/>
        <s v="106829"/>
        <s v="123645"/>
        <s v="120641"/>
        <s v="120642"/>
        <s v="110664"/>
        <s v="110663"/>
        <s v="117368"/>
        <s v="106885"/>
        <s v="106886"/>
        <s v="120644"/>
        <s v="120643"/>
        <s v="111317"/>
        <s v="111316"/>
        <s v="118037"/>
        <s v="106977"/>
        <s v="106976"/>
        <s v="120647"/>
        <s v="120646"/>
        <s v="120648"/>
        <s v="109855"/>
        <s v="109854"/>
        <s v="118235"/>
        <s v="107138"/>
        <s v="107139"/>
        <s v="120651"/>
        <s v="120650"/>
        <s v="120649"/>
        <s v="110014"/>
        <s v="110013"/>
        <s v="114929"/>
        <s v="107309"/>
        <s v="107310"/>
        <s v="120653"/>
        <s v="120652"/>
        <s v="123055"/>
        <s v="110384"/>
        <s v="110383"/>
        <s v="115927"/>
        <s v="110345"/>
        <s v="110348"/>
        <s v="120624"/>
        <s v="120623"/>
        <s v="120811"/>
        <s v="110346"/>
        <s v="110347"/>
        <s v="115022"/>
        <s v="110048"/>
        <s v="110047"/>
        <s v="120660"/>
        <s v="120661"/>
        <s v="110046"/>
        <s v="110045"/>
        <s v="113218"/>
        <s v="120601"/>
        <s v="120600"/>
        <s v="120603"/>
        <s v="120602"/>
        <s v="112097"/>
        <s v="112096"/>
        <s v="113403"/>
        <s v="130937"/>
        <s v="120604"/>
        <s v="130938"/>
        <s v="112094"/>
        <s v="101351"/>
        <s v="113220"/>
        <s v="101350"/>
        <s v="113417"/>
        <s v="120669"/>
        <s v="120667"/>
        <s v="120666"/>
        <s v="120668"/>
        <s v="130940"/>
        <s v="100955"/>
        <s v="100953"/>
        <s v="100954"/>
        <s v="100952"/>
        <s v="102330"/>
        <s v="113098"/>
        <s v="102331"/>
        <s v="113097"/>
        <s v="128110"/>
        <s v="120616"/>
        <s v="120613"/>
        <s v="120615"/>
        <s v="120614"/>
        <s v="123183"/>
        <s v="120676"/>
        <s v="120678"/>
        <s v="120677"/>
        <s v="120675"/>
        <s v="130942"/>
        <s v="115092"/>
        <s v="115093"/>
        <s v="115094"/>
        <s v="115091"/>
        <s v="130943"/>
        <s v="130944"/>
        <s v="134342"/>
        <s v="120711"/>
        <s v="120710"/>
        <s v="120709"/>
        <s v="134341"/>
        <s v="114239"/>
        <s v="114241"/>
        <s v="114240"/>
        <s v="130899"/>
        <s v="101804"/>
        <s v="120423"/>
        <s v="120426"/>
        <s v="120427"/>
        <s v="120425"/>
        <s v="122607"/>
        <s v="125216"/>
        <s v="120424"/>
        <s v="115510"/>
        <s v="101803"/>
        <s v="101802"/>
        <s v="122606"/>
        <s v="122891"/>
        <s v="111545"/>
        <s v="101800"/>
        <s v="101796"/>
        <s v="101795"/>
        <s v="111544"/>
        <s v="101799"/>
        <s v="101794"/>
        <s v="101793"/>
        <s v="111543"/>
        <s v="101801"/>
        <s v="101798"/>
        <s v="101797"/>
        <s v="111546"/>
        <s v="122674"/>
        <s v="122909"/>
        <s v="120753"/>
        <s v="120754"/>
        <s v="131478"/>
        <s v="120755"/>
        <s v="101758"/>
        <s v="131479"/>
        <s v="101759"/>
        <s v="101165"/>
        <s v="101231"/>
        <s v="101230"/>
        <s v="101229"/>
        <s v="111988"/>
        <s v="120695"/>
        <s v="120696"/>
        <s v="120692"/>
        <s v="120697"/>
        <s v="120693"/>
        <s v="111990"/>
        <s v="111987"/>
        <s v="111991"/>
        <s v="111989"/>
        <s v="130947"/>
        <s v="131152"/>
        <s v="120694"/>
        <s v="131151"/>
        <s v="111982"/>
        <s v="111985"/>
        <s v="111992"/>
        <s v="111976"/>
        <s v="111978"/>
        <s v="111972"/>
        <s v="111979"/>
        <s v="111980"/>
        <s v="111977"/>
        <s v="128337"/>
        <s v="128332"/>
        <s v="127181"/>
        <s v="127183"/>
        <s v="127184"/>
        <s v="127182"/>
        <s v="118428"/>
        <s v="116582"/>
        <s v="116583"/>
        <s v="116811"/>
        <s v="118429"/>
        <s v="116810"/>
        <s v="114982"/>
        <s v="118452"/>
        <s v="114630"/>
        <s v="118453"/>
        <s v="114983"/>
        <s v="118454"/>
        <s v="115005"/>
        <s v="118349"/>
        <s v="114999"/>
        <s v="118457"/>
        <s v="115000"/>
        <s v="118458"/>
        <s v="126166"/>
        <s v="126165"/>
        <s v="113252"/>
        <s v="118459"/>
        <s v="113251"/>
        <s v="118350"/>
        <s v="113254"/>
        <s v="118460"/>
        <s v="113253"/>
        <s v="118461"/>
        <s v="108651"/>
        <s v="108625"/>
        <s v="118399"/>
        <s v="118400"/>
        <s v="118404"/>
        <s v="118401"/>
        <s v="118402"/>
        <s v="118403"/>
        <s v="108731"/>
        <s v="108729"/>
        <s v="108727"/>
        <s v="113169"/>
        <s v="108730"/>
        <s v="108728"/>
        <s v="131384"/>
        <s v="131385"/>
        <s v="108759"/>
        <s v="112366"/>
        <s v="112367"/>
        <s v="108713"/>
        <s v="118405"/>
        <s v="118407"/>
        <s v="118406"/>
        <s v="108716"/>
        <s v="108714"/>
        <s v="108717"/>
        <s v="108718"/>
        <s v="108719"/>
        <s v="108720"/>
        <s v="108715"/>
        <s v="131382"/>
        <s v="131383"/>
        <s v="127471"/>
        <s v="121281"/>
        <s v="121934"/>
        <s v="121279"/>
        <s v="121935"/>
        <s v="121938"/>
        <s v="121933"/>
        <s v="127470"/>
        <s v="121282"/>
        <s v="121931"/>
        <s v="121280"/>
        <s v="121932"/>
        <s v="121937"/>
        <s v="108786"/>
        <s v="139202"/>
        <s v="139201"/>
        <s v="135916"/>
        <s v="139198"/>
        <s v="135917"/>
        <s v="139199"/>
        <s v="139204"/>
        <s v="135914"/>
        <s v="139203"/>
        <s v="135915"/>
        <s v="139205"/>
        <s v="140610"/>
        <s v="140603"/>
        <s v="140605"/>
        <s v="140606"/>
        <s v="140604"/>
        <s v="140608"/>
        <s v="140609"/>
        <s v="140611"/>
        <s v="140612"/>
        <s v="140607"/>
        <s v="118415"/>
        <s v="118417"/>
        <s v="118416"/>
        <s v="122618"/>
        <s v="118418"/>
        <s v="122868"/>
        <s v="131396"/>
        <s v="131397"/>
        <s v="111523"/>
        <s v="111524"/>
        <s v="108784"/>
        <s v="108554"/>
        <s v="108675"/>
        <s v="108561"/>
        <s v="118381"/>
        <s v="118377"/>
        <s v="118380"/>
        <s v="118382"/>
        <s v="118378"/>
        <s v="118379"/>
        <s v="108738"/>
        <s v="108742"/>
        <s v="108736"/>
        <s v="108739"/>
        <s v="108737"/>
        <s v="108740"/>
        <s v="116669"/>
        <s v="109247"/>
        <s v="108734"/>
        <s v="108732"/>
        <s v="108741"/>
        <s v="108735"/>
        <s v="108733"/>
        <s v="112363"/>
        <s v="112362"/>
        <s v="112313"/>
        <s v="111922"/>
        <s v="111923"/>
        <s v="131388"/>
        <s v="118383"/>
        <s v="118384"/>
        <s v="118385"/>
        <s v="118386"/>
        <s v="131389"/>
        <s v="108701"/>
        <s v="108698"/>
        <s v="108697"/>
        <s v="108700"/>
        <s v="108699"/>
        <s v="108756"/>
        <s v="108757"/>
        <s v="108650"/>
        <s v="108676"/>
        <s v="108677"/>
        <s v="108679"/>
        <s v="108678"/>
        <s v="112365"/>
        <s v="112364"/>
        <s v="118490"/>
        <s v="118491"/>
        <s v="118492"/>
        <s v="112352"/>
        <s v="112353"/>
        <s v="113361"/>
        <s v="111681"/>
        <s v="111680"/>
        <s v="113165"/>
        <s v="113166"/>
        <s v="118395"/>
        <s v="131386"/>
        <s v="108764"/>
        <s v="108766"/>
        <s v="108765"/>
        <s v="108763"/>
        <s v="118393"/>
        <s v="118394"/>
        <s v="118396"/>
        <s v="108768"/>
        <s v="108767"/>
        <s v="131387"/>
        <s v="112398"/>
        <s v="112396"/>
        <s v="112397"/>
        <s v="111532"/>
        <s v="111529"/>
        <s v="111761"/>
        <s v="111762"/>
        <s v="118370"/>
        <s v="118368"/>
        <s v="118371"/>
        <s v="118372"/>
        <s v="118369"/>
        <s v="118373"/>
        <s v="108633"/>
        <s v="108632"/>
        <s v="108635"/>
        <s v="116020"/>
        <s v="116413"/>
        <s v="108634"/>
        <s v="122612"/>
        <s v="122715"/>
        <s v="122721"/>
        <s v="122717"/>
        <s v="122711"/>
        <s v="122720"/>
        <s v="122719"/>
        <s v="122712"/>
        <s v="121153"/>
        <s v="121156"/>
        <s v="121154"/>
        <s v="121155"/>
        <s v="121158"/>
        <s v="121157"/>
        <s v="121159"/>
        <s v="121160"/>
        <s v="135690"/>
        <s v="135689"/>
        <s v="135691"/>
        <s v="135692"/>
        <s v="123706"/>
        <s v="123704"/>
        <s v="123707"/>
        <s v="123705"/>
        <s v="123710"/>
        <s v="123708"/>
        <s v="123711"/>
        <s v="123709"/>
        <s v="116610"/>
        <s v="119144"/>
        <s v="119146"/>
        <s v="119143"/>
        <s v="119147"/>
        <s v="119145"/>
        <s v="116426"/>
        <s v="116424"/>
        <s v="116427"/>
        <s v="116425"/>
        <s v="106179"/>
        <s v="120500"/>
        <s v="120499"/>
        <s v="120497"/>
        <s v="120496"/>
        <s v="120501"/>
        <s v="116109"/>
        <s v="106177"/>
        <s v="106171"/>
        <s v="106172"/>
        <s v="118234"/>
        <s v="120443"/>
        <s v="120444"/>
        <s v="120445"/>
        <s v="118232"/>
        <s v="118233"/>
        <s v="130722"/>
        <s v="130724"/>
        <s v="130726"/>
        <s v="130721"/>
        <s v="130723"/>
        <s v="115515"/>
        <s v="120506"/>
        <s v="120508"/>
        <s v="120507"/>
        <s v="120509"/>
        <s v="116653"/>
        <s v="112123"/>
        <s v="112125"/>
        <s v="112120"/>
        <s v="112122"/>
        <s v="116488"/>
        <s v="114361"/>
        <s v="136111"/>
        <s v="120543"/>
        <s v="136112"/>
        <s v="120541"/>
        <s v="120542"/>
        <s v="120544"/>
        <s v="114359"/>
        <s v="114362"/>
        <s v="114360"/>
        <s v="120554"/>
        <s v="120555"/>
        <s v="112887"/>
        <s v="112888"/>
        <s v="117973"/>
        <s v="120559"/>
        <s v="120560"/>
        <s v="120561"/>
        <s v="120563"/>
        <s v="120562"/>
        <s v="105185"/>
        <s v="105191"/>
        <s v="105189"/>
        <s v="105187"/>
        <s v="105192"/>
        <s v="105190"/>
        <s v="116110"/>
        <s v="105186"/>
        <s v="130794"/>
        <s v="104727"/>
        <s v="105025"/>
        <s v="120569"/>
        <s v="120567"/>
        <s v="120570"/>
        <s v="120571"/>
        <s v="120568"/>
        <s v="120566"/>
        <s v="115458"/>
        <s v="104726"/>
        <s v="104729"/>
        <s v="104724"/>
        <s v="104728"/>
        <s v="104723"/>
        <s v="104722"/>
        <s v="105024"/>
        <s v="104725"/>
        <s v="133414"/>
        <s v="120432"/>
        <s v="122315"/>
        <s v="120434"/>
        <s v="120435"/>
        <s v="133388"/>
        <s v="120433"/>
        <s v="122323"/>
        <s v="133389"/>
        <s v="133390"/>
        <s v="105638"/>
        <s v="101807"/>
        <s v="101808"/>
        <s v="105639"/>
        <s v="101805"/>
        <s v="101806"/>
        <s v="105637"/>
        <s v="120428"/>
        <s v="120430"/>
        <s v="120431"/>
        <s v="100223"/>
        <s v="100222"/>
        <s v="101181"/>
        <s v="133415"/>
        <s v="120442"/>
        <s v="120441"/>
        <s v="120446"/>
        <s v="120440"/>
        <s v="133416"/>
        <s v="102026"/>
        <s v="102027"/>
        <s v="102024"/>
        <s v="102025"/>
        <s v="122316"/>
        <s v="120457"/>
        <s v="120458"/>
        <s v="120454"/>
        <s v="120455"/>
        <s v="122317"/>
        <s v="104272"/>
        <s v="106101"/>
        <s v="106104"/>
        <s v="104271"/>
        <s v="122318"/>
        <s v="120459"/>
        <s v="120462"/>
        <s v="120463"/>
        <s v="120460"/>
        <s v="122319"/>
        <s v="104270"/>
        <s v="106100"/>
        <s v="106099"/>
        <s v="104269"/>
        <s v="122320"/>
        <s v="120464"/>
        <s v="120456"/>
        <s v="120461"/>
        <s v="120453"/>
        <s v="122321"/>
        <s v="104268"/>
        <s v="106103"/>
        <s v="106102"/>
        <s v="104267"/>
        <s v="120469"/>
        <s v="120470"/>
        <s v="120471"/>
        <s v="115103"/>
        <s v="101524"/>
        <s v="101521"/>
        <s v="115090"/>
        <s v="101519"/>
        <s v="101520"/>
        <s v="123688"/>
        <s v="123858"/>
        <s v="123859"/>
        <s v="123690"/>
        <s v="123691"/>
        <s v="123689"/>
        <s v="123693"/>
        <s v="123692"/>
        <s v="119734"/>
        <s v="119735"/>
        <s v="119736"/>
        <s v="100300"/>
        <s v="100301"/>
        <s v="119737"/>
        <s v="133301"/>
        <s v="100299"/>
        <s v="100298"/>
        <s v="100291"/>
        <s v="100292"/>
        <s v="101372"/>
        <s v="119738"/>
        <s v="101373"/>
        <s v="119739"/>
        <s v="125253"/>
        <s v="125254"/>
        <s v="133770"/>
        <s v="133791"/>
        <s v="133792"/>
        <s v="133772"/>
        <s v="133782"/>
        <s v="133787"/>
        <s v="133777"/>
        <s v="133779"/>
        <s v="133771"/>
        <s v="133783"/>
        <s v="133776"/>
        <s v="133786"/>
        <s v="102867"/>
        <s v="102868"/>
        <s v="102869"/>
        <s v="108372"/>
        <s v="119754"/>
        <s v="119755"/>
        <s v="119753"/>
        <s v="119756"/>
        <s v="108500"/>
        <s v="108511"/>
        <s v="117998"/>
        <s v="108512"/>
        <s v="141703"/>
        <s v="141702"/>
        <s v="117715"/>
        <s v="119740"/>
        <s v="117716"/>
        <s v="119741"/>
        <s v="117717"/>
        <s v="119742"/>
        <s v="117718"/>
        <s v="119744"/>
        <s v="117719"/>
        <s v="119743"/>
        <s v="133807"/>
        <s v="133812"/>
        <s v="135498"/>
        <s v="133813"/>
        <s v="133810"/>
        <s v="133811"/>
        <s v="133805"/>
        <s v="133809"/>
        <s v="133802"/>
        <s v="133808"/>
        <s v="133804"/>
        <s v="128078"/>
        <s v="128079"/>
        <s v="128008"/>
        <s v="128006"/>
        <s v="128009"/>
        <s v="128007"/>
        <s v="114859"/>
        <s v="120154"/>
        <s v="114858"/>
        <s v="120155"/>
        <s v="114860"/>
        <s v="120156"/>
        <s v="114383"/>
        <s v="120159"/>
        <s v="114382"/>
        <s v="120160"/>
        <s v="114385"/>
        <s v="120161"/>
        <s v="114384"/>
        <s v="120162"/>
        <s v="119794"/>
        <s v="118080"/>
        <s v="119796"/>
        <s v="119795"/>
        <s v="119797"/>
        <s v="118076"/>
        <s v="118078"/>
        <s v="118077"/>
        <s v="134417"/>
        <s v="119427"/>
        <s v="119428"/>
        <s v="134418"/>
        <s v="118054"/>
        <s v="118053"/>
        <s v="119432"/>
        <s v="119430"/>
        <s v="114217"/>
        <s v="114216"/>
        <s v="114219"/>
        <s v="114218"/>
        <s v="119431"/>
        <s v="119429"/>
        <s v="134332"/>
        <s v="134331"/>
        <s v="112630"/>
        <s v="112631"/>
        <s v="112632"/>
        <s v="119785"/>
        <s v="119786"/>
        <s v="112487"/>
        <s v="119852"/>
        <s v="119853"/>
        <s v="112488"/>
        <s v="119854"/>
        <s v="112489"/>
        <s v="134425"/>
        <s v="133606"/>
        <s v="133604"/>
        <s v="134426"/>
        <s v="133605"/>
        <s v="133607"/>
        <s v="134421"/>
        <s v="134422"/>
        <s v="119808"/>
        <s v="119809"/>
        <s v="118134"/>
        <s v="118133"/>
        <s v="134419"/>
        <s v="119858"/>
        <s v="134420"/>
        <s v="116296"/>
        <s v="116299"/>
        <s v="116297"/>
        <s v="116298"/>
        <s v="119857"/>
        <s v="119855"/>
        <s v="119856"/>
        <s v="119844"/>
        <s v="119846"/>
        <s v="134424"/>
        <s v="112414"/>
        <s v="119847"/>
        <s v="112420"/>
        <s v="112416"/>
        <s v="112410"/>
        <s v="129926"/>
        <s v="129925"/>
        <s v="134705"/>
        <s v="112423"/>
        <s v="112422"/>
        <s v="112425"/>
        <s v="119848"/>
        <s v="119850"/>
        <s v="119849"/>
        <s v="112424"/>
        <s v="112461"/>
        <s v="112475"/>
        <s v="119851"/>
        <s v="120278"/>
        <s v="120279"/>
        <s v="100314"/>
        <s v="100315"/>
        <s v="120285"/>
        <s v="101271"/>
        <s v="105822"/>
        <s v="120338"/>
        <s v="120337"/>
        <s v="120339"/>
        <s v="120336"/>
        <s v="105823"/>
        <s v="105856"/>
        <s v="105857"/>
        <s v="120276"/>
        <s v="120277"/>
        <s v="120274"/>
        <s v="120275"/>
        <s v="101869"/>
        <s v="101866"/>
        <s v="101867"/>
        <s v="101868"/>
        <s v="111676"/>
        <s v="120316"/>
        <s v="120315"/>
        <s v="120317"/>
        <s v="120318"/>
        <s v="101830"/>
        <s v="101829"/>
        <s v="111675"/>
        <s v="140613"/>
        <s v="140617"/>
        <s v="140619"/>
        <s v="140618"/>
        <s v="140614"/>
        <s v="140620"/>
        <s v="140616"/>
        <s v="140615"/>
        <s v="140770"/>
        <s v="140769"/>
        <s v="140772"/>
        <s v="140771"/>
        <s v="107701"/>
        <s v="118843"/>
        <s v="118840"/>
        <s v="118841"/>
        <s v="118842"/>
        <s v="118844"/>
        <s v="107698"/>
        <s v="107695"/>
        <s v="107697"/>
        <s v="107699"/>
        <s v="107696"/>
        <s v="107705"/>
        <s v="107704"/>
        <s v="107702"/>
        <s v="107700"/>
        <s v="112020"/>
        <s v="124234"/>
        <s v="124316"/>
        <s v="124311"/>
        <s v="124308"/>
        <s v="124312"/>
        <s v="124306"/>
        <s v="124233"/>
        <s v="124303"/>
        <s v="124313"/>
        <s v="124315"/>
        <s v="124305"/>
        <s v="124310"/>
        <s v="119174"/>
        <s v="119175"/>
        <s v="119176"/>
        <s v="114854"/>
        <s v="115101"/>
        <s v="114855"/>
        <s v="117836"/>
        <s v="117839"/>
        <s v="119151"/>
        <s v="119152"/>
        <s v="119153"/>
        <s v="117810"/>
        <s v="119156"/>
        <s v="119157"/>
        <s v="119158"/>
        <s v="113141"/>
        <s v="113143"/>
        <s v="113142"/>
        <s v="128298"/>
        <s v="128297"/>
        <s v="119169"/>
        <s v="119170"/>
        <s v="119168"/>
        <s v="113173"/>
        <s v="113211"/>
        <s v="113172"/>
        <s v="119185"/>
        <s v="119187"/>
        <s v="119188"/>
        <s v="119186"/>
        <s v="112648"/>
        <s v="112649"/>
        <s v="112658"/>
        <s v="112408"/>
        <s v="119481"/>
        <s v="119480"/>
        <s v="106891"/>
        <s v="106892"/>
        <s v="119450"/>
        <s v="119449"/>
        <s v="102729"/>
        <s v="102732"/>
        <s v="119479"/>
        <s v="102169"/>
        <s v="102170"/>
        <s v="119477"/>
        <s v="119478"/>
        <s v="102171"/>
        <s v="119460"/>
        <s v="119461"/>
        <s v="100960"/>
        <s v="100963"/>
        <s v="100961"/>
        <s v="119459"/>
        <s v="119445"/>
        <s v="119448"/>
        <s v="119447"/>
        <s v="119446"/>
        <s v="102723"/>
        <s v="105461"/>
        <s v="102722"/>
        <s v="102724"/>
        <s v="119475"/>
        <s v="119474"/>
        <s v="107329"/>
        <s v="107328"/>
        <s v="107330"/>
        <s v="107332"/>
        <s v="119463"/>
        <s v="101466"/>
        <s v="119462"/>
        <s v="101465"/>
        <s v="134494"/>
        <s v="134493"/>
        <s v="141061"/>
        <s v="141060"/>
        <s v="134551"/>
        <s v="134555"/>
        <s v="134552"/>
        <s v="134547"/>
        <s v="134550"/>
        <s v="134556"/>
        <s v="134554"/>
        <s v="134548"/>
        <s v="134546"/>
        <s v="134545"/>
        <s v="134549"/>
        <s v="134553"/>
        <s v="130051"/>
        <s v="130052"/>
        <s v="130054"/>
        <s v="130050"/>
        <s v="130055"/>
        <s v="130053"/>
        <s v="130037"/>
        <s v="130056"/>
        <s v="118750"/>
        <s v="118747"/>
        <s v="118749"/>
        <s v="102851"/>
        <s v="102849"/>
        <s v="117974"/>
        <s v="102676"/>
        <s v="118654"/>
        <s v="118656"/>
        <s v="118655"/>
        <s v="118661"/>
        <s v="118660"/>
        <s v="102673"/>
        <s v="102675"/>
        <s v="112942"/>
        <s v="102677"/>
        <s v="124590"/>
        <s v="124589"/>
        <s v="100386"/>
        <s v="118680"/>
        <s v="118687"/>
        <s v="118679"/>
        <s v="118681"/>
        <s v="118683"/>
        <s v="118684"/>
        <s v="100388"/>
        <s v="100387"/>
        <s v="100385"/>
        <s v="100383"/>
        <s v="100384"/>
        <s v="124679"/>
        <s v="124681"/>
        <s v="124678"/>
        <s v="124751"/>
        <s v="124749"/>
        <s v="124750"/>
        <s v="124748"/>
        <s v="124755"/>
        <s v="124753"/>
        <s v="124754"/>
        <s v="124752"/>
        <s v="124876"/>
        <s v="124877"/>
        <s v="124874"/>
        <s v="118804"/>
        <s v="105660"/>
        <s v="105663"/>
        <s v="105661"/>
        <s v="105662"/>
        <s v="105230"/>
        <s v="105229"/>
        <s v="105232"/>
        <s v="118596"/>
        <s v="118598"/>
        <s v="105401"/>
        <s v="105400"/>
        <s v="105402"/>
        <s v="118594"/>
        <s v="118595"/>
        <s v="105691"/>
        <s v="105692"/>
        <s v="105689"/>
        <s v="118689"/>
        <s v="118691"/>
        <s v="118621"/>
        <s v="118623"/>
        <s v="105433"/>
        <s v="105434"/>
        <s v="105436"/>
        <s v="105885"/>
        <s v="105884"/>
        <s v="105883"/>
        <s v="105882"/>
        <s v="118584"/>
        <s v="118583"/>
        <s v="125266"/>
        <s v="118808"/>
        <s v="118807"/>
        <s v="118814"/>
        <s v="118809"/>
        <s v="118811"/>
        <s v="118812"/>
        <s v="125267"/>
        <s v="100859"/>
        <s v="100856"/>
        <s v="100857"/>
        <s v="100858"/>
        <s v="109472"/>
        <s v="109473"/>
        <s v="125264"/>
        <s v="118703"/>
        <s v="118702"/>
        <s v="118709"/>
        <s v="118704"/>
        <s v="118705"/>
        <s v="118706"/>
        <s v="125265"/>
        <s v="111744"/>
        <s v="111748"/>
        <s v="111743"/>
        <s v="111751"/>
        <s v="111752"/>
        <s v="111745"/>
        <s v="111747"/>
        <s v="111746"/>
        <s v="111749"/>
        <s v="111750"/>
        <s v="111754"/>
        <s v="111753"/>
        <s v="118726"/>
        <s v="118727"/>
        <s v="118729"/>
        <s v="102172"/>
        <s v="102173"/>
        <s v="102174"/>
        <s v="118780"/>
        <s v="118781"/>
        <s v="112938"/>
        <s v="112939"/>
        <s v="112941"/>
        <s v="132873"/>
        <s v="132871"/>
        <s v="133569"/>
        <s v="133570"/>
        <s v="133629"/>
        <s v="133571"/>
        <s v="133628"/>
        <s v="133572"/>
        <s v="125269"/>
        <s v="118797"/>
        <s v="118796"/>
        <s v="118800"/>
        <s v="125268"/>
        <s v="101667"/>
        <s v="101665"/>
        <s v="101669"/>
        <s v="120800"/>
        <s v="120799"/>
        <s v="120802"/>
        <s v="120798"/>
        <s v="120954"/>
        <s v="120955"/>
        <s v="120957"/>
        <s v="120956"/>
        <s v="121701"/>
        <s v="121699"/>
        <s v="122654"/>
        <s v="122653"/>
        <s v="122655"/>
        <s v="122652"/>
        <s v="122726"/>
        <s v="122727"/>
        <s v="122729"/>
        <s v="119792"/>
        <s v="119793"/>
        <s v="118211"/>
        <s v="102506"/>
        <s v="119798"/>
        <s v="102505"/>
        <s v="119670"/>
        <s v="102206"/>
        <s v="119671"/>
        <s v="102205"/>
        <s v="119719"/>
        <s v="101169"/>
        <s v="119712"/>
        <s v="119713"/>
        <s v="121940"/>
        <s v="119714"/>
        <s v="121944"/>
        <s v="100638"/>
        <s v="100640"/>
        <s v="100639"/>
        <s v="119837"/>
        <s v="119838"/>
        <s v="119836"/>
        <s v="100929"/>
        <s v="100927"/>
        <s v="100928"/>
        <s v="119841"/>
        <s v="103400"/>
        <s v="119840"/>
        <s v="103409"/>
        <s v="119843"/>
        <s v="103408"/>
        <s v="119842"/>
        <s v="103401"/>
        <s v="119839"/>
        <s v="100968"/>
        <s v="119825"/>
        <s v="102054"/>
        <s v="119824"/>
        <s v="102053"/>
        <s v="106221"/>
        <s v="106223"/>
        <s v="106217"/>
        <s v="106224"/>
        <s v="106222"/>
        <s v="106227"/>
        <s v="106230"/>
        <s v="106229"/>
        <s v="106228"/>
        <s v="119815"/>
        <s v="106234"/>
        <s v="119816"/>
        <s v="106231"/>
        <s v="119813"/>
        <s v="106233"/>
        <s v="119817"/>
        <s v="106232"/>
        <s v="125504"/>
        <s v="125502"/>
        <s v="125503"/>
        <s v="125505"/>
        <s v="125498"/>
        <s v="125499"/>
        <s v="125500"/>
        <s v="125501"/>
        <s v="119810"/>
        <s v="106213"/>
        <s v="119811"/>
        <s v="106215"/>
        <s v="119812"/>
        <s v="106212"/>
        <s v="119818"/>
        <s v="106216"/>
        <s v="119819"/>
        <s v="106214"/>
        <s v="102056"/>
        <s v="102055"/>
        <s v="119634"/>
        <s v="119633"/>
        <s v="134963"/>
        <s v="119632"/>
        <s v="134964"/>
        <s v="134965"/>
        <s v="134967"/>
        <s v="134970"/>
        <s v="134969"/>
        <s v="134968"/>
        <s v="134971"/>
        <s v="101545"/>
        <s v="101544"/>
        <s v="102175"/>
        <s v="102176"/>
        <s v="118331"/>
        <s v="119653"/>
        <s v="119654"/>
        <s v="119652"/>
        <s v="119650"/>
        <s v="119651"/>
        <s v="102178"/>
        <s v="102177"/>
        <s v="118323"/>
        <s v="119639"/>
        <s v="119635"/>
        <s v="119638"/>
        <s v="119636"/>
        <s v="119637"/>
        <s v="112867"/>
        <s v="112868"/>
        <s v="112869"/>
        <s v="112870"/>
        <s v="134363"/>
        <s v="134370"/>
        <s v="134369"/>
        <s v="134355"/>
        <s v="134356"/>
        <s v="134359"/>
        <s v="134361"/>
        <s v="134360"/>
        <s v="134362"/>
        <s v="134358"/>
        <s v="119676"/>
        <s v="119673"/>
        <s v="119675"/>
        <s v="119674"/>
        <s v="119672"/>
        <s v="100610"/>
        <s v="100604"/>
        <s v="100603"/>
        <s v="100609"/>
        <s v="100611"/>
        <s v="100607"/>
        <s v="100608"/>
        <s v="100606"/>
        <s v="100605"/>
        <s v="100602"/>
        <s v="106556"/>
        <s v="106554"/>
        <s v="119696"/>
        <s v="119697"/>
        <s v="106700"/>
        <s v="106702"/>
        <s v="119699"/>
        <s v="119698"/>
        <s v="100780"/>
        <s v="118326"/>
        <s v="119626"/>
        <s v="100783"/>
        <s v="119629"/>
        <s v="119627"/>
        <s v="119628"/>
        <s v="100782"/>
        <s v="100784"/>
        <s v="100793"/>
        <s v="100781"/>
        <s v="119625"/>
        <s v="119631"/>
        <s v="119623"/>
        <s v="119621"/>
        <s v="119624"/>
        <s v="119622"/>
        <s v="119630"/>
        <s v="100788"/>
        <s v="100789"/>
        <s v="100787"/>
        <s v="100786"/>
        <s v="100791"/>
        <s v="100790"/>
        <s v="100785"/>
        <s v="100792"/>
        <s v="118330"/>
        <s v="119643"/>
        <s v="119644"/>
        <s v="112873"/>
        <s v="112874"/>
        <s v="119642"/>
        <s v="112871"/>
        <s v="119641"/>
        <s v="112872"/>
        <s v="119645"/>
        <s v="101562"/>
        <s v="101563"/>
        <s v="101565"/>
        <s v="101561"/>
        <s v="101566"/>
        <s v="101560"/>
        <s v="101564"/>
        <s v="118332"/>
        <s v="119669"/>
        <s v="119667"/>
        <s v="119665"/>
        <s v="119664"/>
        <s v="119668"/>
        <s v="119666"/>
        <s v="119663"/>
        <s v="119662"/>
        <s v="118329"/>
        <s v="119683"/>
        <s v="119679"/>
        <s v="119681"/>
        <s v="119680"/>
        <s v="119682"/>
        <s v="119678"/>
        <s v="119677"/>
        <s v="105554"/>
        <s v="105560"/>
        <s v="105562"/>
        <s v="105561"/>
        <s v="105555"/>
        <s v="105559"/>
        <s v="105565"/>
        <s v="105557"/>
        <s v="105563"/>
        <s v="105566"/>
        <s v="105558"/>
        <s v="105556"/>
        <s v="105553"/>
        <s v="105550"/>
        <s v="105564"/>
        <s v="105551"/>
        <s v="105552"/>
        <s v="105549"/>
        <s v="106130"/>
        <s v="116516"/>
        <s v="106128"/>
        <s v="106123"/>
        <s v="119102"/>
        <s v="119104"/>
        <s v="119105"/>
        <s v="119103"/>
        <s v="106129"/>
        <s v="106131"/>
        <s v="106132"/>
        <s v="102031"/>
        <s v="101910"/>
        <s v="101909"/>
        <s v="101224"/>
        <s v="119098"/>
        <s v="119097"/>
        <s v="119879"/>
        <s v="119876"/>
        <s v="119877"/>
        <s v="119875"/>
        <s v="119873"/>
        <s v="101186"/>
        <s v="101419"/>
        <s v="100418"/>
        <s v="100417"/>
        <s v="100416"/>
        <s v="101605"/>
        <s v="101704"/>
        <s v="101606"/>
        <s v="101703"/>
        <s v="119127"/>
        <s v="119126"/>
        <s v="115944"/>
        <s v="119256"/>
        <s v="119949"/>
        <s v="119950"/>
        <s v="133974"/>
        <s v="101547"/>
        <s v="133975"/>
        <s v="101548"/>
        <s v="106136"/>
        <s v="103160"/>
        <s v="119864"/>
        <s v="119863"/>
        <s v="119957"/>
        <s v="119865"/>
        <s v="103159"/>
        <s v="103158"/>
        <s v="115464"/>
        <s v="114538"/>
        <s v="114537"/>
        <s v="118875"/>
        <s v="118874"/>
        <s v="118890"/>
        <s v="118889"/>
        <s v="101113"/>
        <s v="101114"/>
        <s v="111438"/>
        <s v="111441"/>
        <s v="111437"/>
        <s v="111435"/>
        <s v="111445"/>
        <s v="111443"/>
        <s v="111446"/>
        <s v="118895"/>
        <s v="118894"/>
        <s v="118896"/>
        <s v="119310"/>
        <s v="119311"/>
        <s v="116556"/>
        <s v="116555"/>
        <s v="117282"/>
        <s v="119320"/>
        <s v="119322"/>
        <s v="119318"/>
        <s v="119319"/>
        <s v="119321"/>
        <s v="117280"/>
        <s v="117281"/>
        <s v="117283"/>
        <s v="117284"/>
        <s v="100648"/>
        <s v="120787"/>
        <s v="104588"/>
        <s v="120788"/>
        <s v="101608"/>
        <s v="120776"/>
        <s v="101607"/>
        <s v="120775"/>
        <s v="102534"/>
        <s v="120789"/>
        <s v="102535"/>
        <s v="120779"/>
        <s v="102536"/>
        <s v="120778"/>
        <s v="102533"/>
        <s v="120790"/>
        <s v="100682"/>
        <s v="120766"/>
        <s v="134517"/>
        <s v="135497"/>
        <s v="106383"/>
        <s v="106384"/>
        <s v="131424"/>
        <s v="131425"/>
        <s v="131547"/>
        <s v="131548"/>
        <s v="125045"/>
        <s v="124962"/>
        <s v="106624"/>
        <s v="120718"/>
        <s v="106980"/>
        <s v="120719"/>
        <s v="100646"/>
        <s v="120784"/>
        <s v="134998"/>
        <s v="133869"/>
        <s v="139339"/>
        <s v="133872"/>
        <s v="133280"/>
        <s v="135581"/>
        <s v="120690"/>
        <s v="100741"/>
        <s v="120689"/>
        <s v="100742"/>
        <s v="100678"/>
        <s v="120771"/>
        <s v="135536"/>
        <s v="120763"/>
        <s v="133180"/>
        <s v="120762"/>
        <s v="134788"/>
        <s v="133852"/>
        <s v="135336"/>
        <s v="113077"/>
        <s v="139181"/>
        <s v="113078"/>
        <s v="126652"/>
        <s v="126645"/>
        <s v="126646"/>
        <s v="126654"/>
        <s v="126647"/>
        <s v="117981"/>
        <s v="120764"/>
        <s v="117982"/>
        <s v="120765"/>
        <s v="133344"/>
        <s v="135290"/>
        <s v="136302"/>
        <s v="135418"/>
        <s v="135051"/>
        <s v="135419"/>
        <s v="131418"/>
        <s v="131419"/>
        <s v="134505"/>
        <s v="134506"/>
        <s v="134503"/>
        <s v="134504"/>
        <s v="134501"/>
        <s v="134502"/>
        <s v="134500"/>
        <s v="134498"/>
        <s v="134499"/>
        <s v="134497"/>
        <s v="134495"/>
        <s v="134496"/>
        <s v="112067"/>
        <s v="120774"/>
        <s v="112066"/>
        <s v="120773"/>
        <s v="105658"/>
        <s v="120736"/>
        <s v="105659"/>
        <s v="133733"/>
        <s v="115483"/>
        <s v="120734"/>
        <s v="102541"/>
        <s v="102538"/>
        <s v="102539"/>
        <s v="102540"/>
        <s v="133130"/>
        <s v="133127"/>
        <s v="102545"/>
        <s v="120738"/>
        <s v="105605"/>
        <s v="120737"/>
        <s v="102544"/>
        <s v="120735"/>
        <s v="105627"/>
        <s v="120739"/>
        <s v="135191"/>
        <s v="133469"/>
        <s v="105670"/>
        <s v="105578"/>
        <s v="136345"/>
        <s v="140135"/>
        <s v="141375"/>
        <s v="133971"/>
        <s v="133972"/>
        <s v="134026"/>
        <s v="140116"/>
        <s v="139407"/>
        <s v="136110"/>
        <s v="126939"/>
        <s v="126940"/>
        <s v="126941"/>
        <s v="126942"/>
        <s v="112211"/>
        <s v="128954"/>
        <s v="120388"/>
        <s v="120389"/>
        <s v="120391"/>
        <s v="120390"/>
        <s v="112210"/>
        <s v="112213"/>
        <s v="112712"/>
        <s v="112713"/>
        <s v="112714"/>
        <s v="112715"/>
        <s v="112212"/>
        <s v="125128"/>
        <s v="111707"/>
        <s v="111704"/>
        <s v="111705"/>
        <s v="125129"/>
        <s v="119414"/>
        <s v="119415"/>
        <s v="119416"/>
        <s v="116803"/>
        <s v="111706"/>
        <s v="101408"/>
        <s v="101409"/>
        <s v="101407"/>
        <s v="100046"/>
        <s v="119569"/>
        <s v="103885"/>
        <s v="119571"/>
        <s v="100047"/>
        <s v="119568"/>
        <s v="100041"/>
        <s v="100051"/>
        <s v="119570"/>
        <s v="112014"/>
        <s v="100043"/>
        <s v="100048"/>
        <s v="100049"/>
        <s v="100052"/>
        <s v="100053"/>
        <s v="100044"/>
        <s v="100042"/>
        <s v="101973"/>
        <s v="119513"/>
        <s v="101976"/>
        <s v="119511"/>
        <s v="101972"/>
        <s v="101971"/>
        <s v="101970"/>
        <s v="101974"/>
        <s v="119512"/>
        <s v="101975"/>
        <s v="130473"/>
        <s v="130486"/>
        <s v="130472"/>
        <s v="130476"/>
        <s v="130471"/>
        <s v="130465"/>
        <s v="130474"/>
        <s v="130479"/>
        <s v="130487"/>
        <s v="139562"/>
        <s v="139561"/>
        <s v="139560"/>
        <s v="139563"/>
        <s v="130489"/>
        <s v="130459"/>
        <s v="119368"/>
        <s v="119369"/>
        <s v="119370"/>
        <s v="111971"/>
        <s v="109254"/>
        <s v="109255"/>
        <s v="139235"/>
        <s v="118305"/>
        <s v="118308"/>
        <s v="101363"/>
        <s v="101362"/>
        <s v="118307"/>
        <s v="118304"/>
        <s v="118306"/>
        <s v="109349"/>
        <s v="109353"/>
        <s v="109351"/>
        <s v="109350"/>
        <s v="101364"/>
        <s v="101365"/>
        <s v="109347"/>
        <s v="109356"/>
        <s v="138306"/>
        <s v="138292"/>
        <s v="138286"/>
        <s v="138305"/>
        <s v="138302"/>
        <s v="138296"/>
        <s v="138297"/>
        <s v="138299"/>
        <s v="138298"/>
        <s v="138300"/>
        <s v="138301"/>
        <s v="138303"/>
        <s v="138287"/>
        <s v="138284"/>
        <s v="139603"/>
        <s v="139604"/>
        <s v="139605"/>
        <s v="139602"/>
        <s v="138289"/>
        <s v="138288"/>
        <s v="138285"/>
        <s v="138280"/>
        <s v="138279"/>
        <s v="138278"/>
        <s v="138281"/>
        <s v="138283"/>
        <s v="138282"/>
        <s v="138304"/>
        <s v="138294"/>
        <s v="119124"/>
        <s v="119125"/>
        <s v="119123"/>
        <s v="103349"/>
        <s v="103347"/>
        <s v="103348"/>
        <s v="100943"/>
        <s v="100940"/>
        <s v="100941"/>
        <s v="140197"/>
        <s v="140194"/>
        <s v="140193"/>
        <s v="140196"/>
        <s v="140188"/>
        <s v="140189"/>
        <s v="140181"/>
        <s v="140182"/>
        <s v="140183"/>
        <s v="140185"/>
        <s v="140177"/>
        <s v="140176"/>
        <s v="140180"/>
        <s v="140178"/>
        <s v="141159"/>
        <s v="141161"/>
        <s v="141162"/>
        <s v="141160"/>
        <s v="103226"/>
        <s v="120836"/>
        <s v="103225"/>
        <s v="120837"/>
        <s v="103228"/>
        <s v="120838"/>
        <s v="103227"/>
        <s v="120839"/>
        <s v="118507"/>
        <s v="118508"/>
        <s v="101044"/>
        <s v="101048"/>
        <s v="102443"/>
        <s v="102441"/>
        <s v="102442"/>
        <s v="118577"/>
        <s v="118578"/>
        <s v="118579"/>
        <s v="139890"/>
        <s v="139889"/>
        <s v="100541"/>
        <s v="100538"/>
        <s v="100537"/>
        <s v="100547"/>
        <s v="100546"/>
        <s v="100548"/>
        <s v="101997"/>
        <s v="101996"/>
        <s v="119109"/>
        <s v="119110"/>
        <s v="101994"/>
        <s v="101993"/>
        <s v="101995"/>
        <s v="119093"/>
        <s v="119092"/>
        <s v="119094"/>
        <s v="119089"/>
        <s v="119091"/>
        <s v="119090"/>
        <s v="119088"/>
        <s v="100875"/>
        <s v="100876"/>
        <s v="100874"/>
        <s v="100868"/>
        <s v="100877"/>
        <s v="100878"/>
        <s v="100881"/>
        <s v="100872"/>
        <s v="100873"/>
        <s v="118902"/>
        <s v="120038"/>
        <s v="118901"/>
        <s v="120037"/>
        <s v="101702"/>
        <s v="101699"/>
        <s v="101694"/>
        <s v="101691"/>
        <s v="118910"/>
        <s v="118903"/>
        <s v="120039"/>
        <s v="101696"/>
        <s v="118908"/>
        <s v="118906"/>
        <s v="139238"/>
        <s v="139237"/>
        <s v="139239"/>
        <s v="139240"/>
        <s v="118904"/>
        <s v="120040"/>
        <s v="118909"/>
        <s v="118907"/>
        <s v="100357"/>
        <s v="100359"/>
        <s v="120198"/>
        <s v="120188"/>
        <s v="120191"/>
        <s v="120197"/>
        <s v="120187"/>
        <s v="120196"/>
        <s v="120190"/>
        <s v="115505"/>
        <s v="104308"/>
        <s v="103342"/>
        <s v="112119"/>
        <s v="103343"/>
        <s v="103340"/>
        <s v="130933"/>
        <s v="120189"/>
        <s v="130934"/>
        <s v="103344"/>
        <s v="139434"/>
        <s v="139433"/>
        <s v="103341"/>
        <s v="101751"/>
        <s v="101748"/>
        <s v="101753"/>
        <s v="101754"/>
        <s v="101750"/>
        <s v="101755"/>
        <s v="101752"/>
        <s v="130946"/>
        <s v="130945"/>
        <s v="115328"/>
        <s v="120209"/>
        <s v="120216"/>
        <s v="120210"/>
        <s v="120211"/>
        <s v="120213"/>
        <s v="120212"/>
        <s v="101221"/>
        <s v="103634"/>
        <s v="130013"/>
        <s v="103633"/>
        <s v="103637"/>
        <s v="103635"/>
        <s v="103636"/>
        <s v="126163"/>
        <s v="126164"/>
        <s v="118345"/>
        <s v="113104"/>
        <s v="118449"/>
        <s v="113102"/>
        <s v="118450"/>
        <s v="113096"/>
        <s v="113103"/>
        <s v="118451"/>
        <s v="108694"/>
        <s v="118366"/>
        <s v="118364"/>
        <s v="118365"/>
        <s v="118363"/>
        <s v="118367"/>
        <s v="108692"/>
        <s v="108690"/>
        <s v="108693"/>
        <s v="115489"/>
        <s v="108691"/>
        <s v="139582"/>
        <s v="139583"/>
        <s v="139584"/>
        <s v="139585"/>
        <s v="108778"/>
        <s v="115486"/>
        <s v="115487"/>
        <s v="108779"/>
        <s v="108607"/>
        <s v="108781"/>
        <s v="108629"/>
        <s v="108681"/>
        <s v="125349"/>
        <s v="125345"/>
        <s v="125343"/>
        <s v="125342"/>
        <s v="125259"/>
        <s v="125337"/>
        <s v="115992"/>
        <s v="119136"/>
        <s v="119138"/>
        <s v="119135"/>
        <s v="119139"/>
        <s v="119137"/>
        <s v="115994"/>
        <s v="115991"/>
        <s v="115995"/>
        <s v="115993"/>
        <s v="122786"/>
        <s v="104484"/>
        <s v="120537"/>
        <s v="120536"/>
        <s v="120535"/>
        <s v="120534"/>
        <s v="104486"/>
        <s v="104492"/>
        <s v="104488"/>
        <s v="104489"/>
        <s v="139389"/>
        <s v="139387"/>
        <s v="104485"/>
        <s v="122314"/>
        <s v="120414"/>
        <s v="120415"/>
        <s v="133413"/>
        <s v="133391"/>
        <s v="122322"/>
        <s v="101420"/>
        <s v="101421"/>
        <s v="133393"/>
        <s v="133392"/>
        <s v="101549"/>
        <s v="101078"/>
        <s v="120407"/>
        <s v="120410"/>
        <s v="120411"/>
        <s v="120406"/>
        <s v="120408"/>
        <s v="100233"/>
        <s v="139258"/>
        <s v="139260"/>
        <s v="139257"/>
        <s v="139259"/>
        <s v="100241"/>
        <s v="100237"/>
        <s v="100244"/>
        <s v="100234"/>
        <s v="100238"/>
        <s v="100245"/>
        <s v="100247"/>
        <s v="100246"/>
        <s v="106842"/>
        <s v="119745"/>
        <s v="101893"/>
        <s v="119746"/>
        <s v="101894"/>
        <s v="119748"/>
        <s v="119747"/>
        <s v="101892"/>
        <s v="119764"/>
        <s v="119766"/>
        <s v="119765"/>
        <s v="100833"/>
        <s v="100835"/>
        <s v="100834"/>
        <s v="100830"/>
        <s v="100832"/>
        <s v="100828"/>
        <s v="100829"/>
        <s v="118066"/>
        <s v="119283"/>
        <s v="119284"/>
        <s v="119282"/>
        <s v="119285"/>
        <s v="118059"/>
        <s v="118056"/>
        <s v="118058"/>
        <s v="118065"/>
        <s v="129923"/>
        <s v="119791"/>
        <s v="119790"/>
        <s v="112458"/>
        <s v="122235"/>
        <s v="129924"/>
        <s v="112445"/>
        <s v="112457"/>
        <s v="112456"/>
        <s v="112442"/>
        <s v="120248"/>
        <s v="120249"/>
        <s v="101184"/>
        <s v="101185"/>
        <s v="139535"/>
        <s v="139536"/>
        <s v="139538"/>
        <s v="139534"/>
        <s v="139537"/>
        <s v="139541"/>
        <s v="111647"/>
        <s v="118861"/>
        <s v="118859"/>
        <s v="118860"/>
        <s v="118862"/>
        <s v="111646"/>
        <s v="111645"/>
        <s v="111644"/>
        <s v="119163"/>
        <s v="119161"/>
        <s v="119162"/>
        <s v="119164"/>
        <s v="112647"/>
        <s v="112645"/>
        <s v="112636"/>
        <s v="112646"/>
        <s v="140437"/>
        <s v="139386"/>
        <s v="100895"/>
        <s v="119467"/>
        <s v="119469"/>
        <s v="119468"/>
        <s v="100897"/>
        <s v="100896"/>
        <s v="119466"/>
        <s v="100898"/>
        <s v="103736"/>
        <s v="103734"/>
        <s v="103735"/>
        <s v="141065"/>
        <s v="141066"/>
        <s v="141067"/>
        <s v="118610"/>
        <s v="118618"/>
        <s v="118609"/>
        <s v="118612"/>
        <s v="118611"/>
        <s v="118695"/>
        <s v="118701"/>
        <s v="118696"/>
        <s v="118698"/>
        <s v="118700"/>
        <s v="100849"/>
        <s v="100845"/>
        <s v="114251"/>
        <s v="114252"/>
        <s v="100848"/>
        <s v="112340"/>
        <s v="100852"/>
        <s v="100851"/>
        <s v="100855"/>
        <s v="100853"/>
        <s v="100842"/>
        <s v="100837"/>
        <s v="100838"/>
        <s v="100843"/>
        <s v="100844"/>
        <s v="118718"/>
        <s v="118715"/>
        <s v="118719"/>
        <s v="118720"/>
        <s v="118716"/>
        <s v="118717"/>
        <s v="103050"/>
        <s v="103052"/>
        <s v="112341"/>
        <s v="103051"/>
        <s v="103049"/>
        <s v="103048"/>
        <s v="101397"/>
        <s v="101393"/>
        <s v="120265"/>
        <s v="120262"/>
        <s v="101394"/>
        <s v="101398"/>
        <s v="120253"/>
        <s v="120266"/>
        <s v="101399"/>
        <s v="101402"/>
        <s v="101400"/>
        <s v="120271"/>
        <s v="120280"/>
        <s v="120272"/>
        <s v="120273"/>
        <s v="101401"/>
        <s v="119829"/>
        <s v="103884"/>
        <s v="119784"/>
        <s v="105080"/>
        <s v="119828"/>
        <s v="100641"/>
        <s v="119831"/>
        <s v="119832"/>
        <s v="103140"/>
        <s v="114297"/>
        <s v="119833"/>
        <s v="101206"/>
        <s v="119805"/>
        <s v="105281"/>
        <s v="119804"/>
        <s v="105283"/>
        <s v="119800"/>
        <s v="105280"/>
        <s v="105279"/>
        <s v="105278"/>
        <s v="105275"/>
        <s v="105274"/>
        <s v="119799"/>
        <s v="105282"/>
        <s v="119690"/>
        <s v="119688"/>
        <s v="119692"/>
        <s v="119686"/>
        <s v="119687"/>
        <s v="119689"/>
        <s v="119691"/>
        <s v="100618"/>
        <s v="100620"/>
        <s v="100622"/>
        <s v="100623"/>
        <s v="100619"/>
        <s v="100621"/>
        <s v="103392"/>
        <s v="103395"/>
        <s v="118328"/>
        <s v="103397"/>
        <s v="103396"/>
        <s v="103393"/>
        <s v="103394"/>
        <s v="102701"/>
        <s v="102702"/>
        <s v="102703"/>
        <s v="102704"/>
        <s v="102705"/>
        <s v="102706"/>
        <s v="140006"/>
        <s v="140005"/>
        <s v="140003"/>
        <s v="140004"/>
        <s v="101847"/>
        <s v="119424"/>
        <s v="119423"/>
        <s v="119422"/>
        <s v="119421"/>
        <s v="101987"/>
        <s v="101986"/>
        <s v="101861"/>
        <s v="101984"/>
        <s v="101860"/>
        <s v="101985"/>
        <s v="101859"/>
        <s v="101982"/>
        <s v="101983"/>
        <s v="101858"/>
        <s v="140079"/>
        <s v="111760"/>
        <s v="111915"/>
        <s v="113248"/>
        <s v="111703"/>
        <s v="118891"/>
        <s v="118893"/>
        <s v="118892"/>
        <s v="104240"/>
        <s v="104241"/>
        <s v="115401"/>
        <s v="119301"/>
        <s v="119305"/>
        <s v="119303"/>
        <s v="119302"/>
        <s v="119304"/>
        <s v="115399"/>
        <s v="115398"/>
        <s v="115400"/>
        <s v="115402"/>
        <s v="133973"/>
        <s v="134427"/>
        <s v="139838"/>
        <s v="140913"/>
        <s v="140504"/>
        <s v="140024"/>
        <s v="135721"/>
        <s v="120794"/>
        <s v="102009"/>
        <s v="102010"/>
        <s v="120558"/>
        <s v="102012"/>
        <s v="120304"/>
        <s v="102011"/>
        <s v="102013"/>
        <s v="120777"/>
        <s v="102008"/>
        <s v="102007"/>
        <s v="123288"/>
        <s v="119108"/>
        <s v="119106"/>
        <s v="119107"/>
        <s v="123287"/>
        <s v="100088"/>
        <s v="100087"/>
        <s v="100089"/>
        <s v="139306"/>
        <s v="139305"/>
        <s v="139304"/>
        <s v="139303"/>
        <s v="101714"/>
        <s v="102672"/>
        <s v="102152"/>
        <s v="102153"/>
        <s v="119862"/>
        <s v="119861"/>
        <s v="139619"/>
        <s v="139618"/>
        <s v="139616"/>
        <s v="139617"/>
        <s v="134972"/>
        <s v="134973"/>
        <s v="139236"/>
        <s v="135371"/>
        <s v="135606"/>
        <s v="112077"/>
        <s v="120299"/>
        <s v="134763"/>
        <s v="140023"/>
        <s v="112076"/>
        <s v="139646"/>
        <s v="112635"/>
        <s v="120793"/>
        <s v="133484"/>
        <s v="133387"/>
        <s v="100723"/>
        <s v="120772"/>
        <s v="100724"/>
        <s v="100725"/>
        <s v="139496" u="1"/>
        <s v="134782" u="1"/>
        <s v="119883" u="1"/>
        <s v="105583" u="1"/>
        <s v="109935" u="1"/>
        <s v="131295" u="1"/>
        <s v="123948" u="1"/>
        <s v="109949" u="1"/>
        <s v="101883" u="1"/>
        <s v="118648" u="1"/>
        <s v="109182" u="1"/>
        <s v="139581" u="1"/>
        <s v="140094" u="1"/>
        <s v="115748" u="1"/>
        <s v="120633" u="1"/>
        <s v="103033" u="1"/>
        <s v="119882" u="1"/>
        <s v="105582" u="1"/>
        <s v="109934" u="1"/>
        <s v="103047" u="1"/>
        <s v="121146" u="1"/>
        <s v="131294" u="1"/>
        <s v="118733" u="1"/>
        <s v="109181" u="1"/>
        <s v="103095" u="1"/>
        <s v="115747" u="1"/>
        <s v="131331" u="1"/>
        <s v="141545" u="1"/>
        <s v="103032" u="1"/>
        <s v="119881" u="1"/>
        <s v="103046" u="1"/>
        <s v="115632" u="1"/>
        <s v="128331" u="1"/>
        <s v="131293" u="1"/>
        <s v="118732" u="1"/>
        <s v="109180" u="1"/>
        <s v="103094" u="1"/>
        <s v="139430" u="1"/>
        <s v="135859" u="1"/>
        <s v="103045" u="1"/>
        <s v="115631" u="1"/>
        <s v="115731" u="1"/>
        <s v="115293" u="1"/>
        <s v="109946" u="1"/>
        <s v="120058" u="1"/>
        <s v="118645" u="1"/>
        <s v="127158" u="1"/>
        <s v="103093" u="1"/>
        <s v="135744" u="1"/>
        <s v="133492" u="1"/>
        <s v="102259" u="1"/>
        <s v="103030" u="1"/>
        <s v="110158" u="1"/>
        <s v="121109" u="1"/>
        <s v="103044" u="1"/>
        <s v="117993" u="1"/>
        <s v="131291" u="1"/>
        <s v="115730" u="1"/>
        <s v="120057" u="1"/>
        <s v="118644" u="1"/>
        <s v="134008" u="1"/>
        <s v="127157" u="1"/>
        <s v="103092" u="1"/>
        <s v="115744" u="1"/>
        <s v="133491" u="1"/>
        <s v="102258" u="1"/>
        <s v="117758" u="1"/>
        <s v="110157" u="1"/>
        <s v="120557" u="1"/>
        <s v="140107" u="1"/>
        <s v="103043" u="1"/>
        <s v="119892" u="1"/>
        <s v="117992" u="1"/>
        <s v="112291" u="1"/>
        <s v="109944" u="1"/>
        <s v="120056" u="1"/>
        <s v="110457" u="1"/>
        <s v="103091" u="1"/>
        <s v="133490" u="1"/>
        <s v="109958" u="1"/>
        <s v="102257" u="1"/>
        <s v="133307" u="1"/>
        <s v="110156" u="1"/>
        <s v="134155" u="1"/>
        <s v="120556" u="1"/>
        <s v="103042" u="1"/>
        <s v="119891" u="1"/>
        <s v="135607" u="1"/>
        <s v="112290" u="1"/>
        <s v="130269" u="1"/>
        <s v="114456" u="1"/>
        <s v="139455" u="1"/>
        <s v="127155" u="1"/>
        <s v="103090" u="1"/>
        <s v="109957" u="1"/>
        <s v="135106" u="1"/>
        <s v="119908" u="1"/>
        <s v="129990" u="1"/>
        <s v="117756" u="1"/>
        <s v="118055" u="1"/>
        <s v="110155" u="1"/>
        <s v="134154" u="1"/>
        <s v="119956" u="1"/>
        <s v="113069" u="1"/>
        <s v="103041" u="1"/>
        <s v="119890" u="1"/>
        <s v="123907" u="1"/>
        <s v="120306" u="1"/>
        <s v="109942" u="1"/>
        <s v="130268" u="1"/>
        <s v="109956" u="1"/>
        <s v="139840" u="1"/>
        <s v="115755" u="1"/>
        <s v="117755" u="1"/>
        <s v="135854" u="1"/>
        <s v="131219" u="1"/>
        <s v="110154" u="1"/>
        <s v="134153" u="1"/>
        <s v="122806" u="1"/>
        <s v="119955" u="1"/>
        <s v="119869" u="1"/>
        <s v="118606" u="1"/>
        <s v="120305" u="1"/>
        <s v="139519" u="1"/>
        <s v="139367" u="1"/>
        <s v="109955" u="1"/>
        <s v="119906" u="1"/>
        <s v="115754" u="1"/>
        <s v="135853" u="1"/>
        <s v="117854" u="1"/>
        <s v="123004" u="1"/>
        <s v="110153" u="1"/>
        <s v="134152" u="1"/>
        <s v="126619" u="1"/>
        <s v="123905" u="1"/>
        <s v="119868" u="1"/>
        <s v="118605" u="1"/>
        <s v="109940" u="1"/>
        <s v="127152" u="1"/>
        <s v="123953" u="1"/>
        <s v="109954" u="1"/>
        <s v="119905" u="1"/>
        <s v="118819" u="1"/>
        <s v="115753" u="1"/>
        <s v="101705" u="1"/>
        <s v="118052" u="1"/>
        <s v="110152" u="1"/>
        <s v="121366" u="1"/>
        <s v="126618" u="1"/>
        <s v="140102" u="1"/>
        <s v="119867" u="1"/>
        <s v="131417" u="1"/>
        <s v="118604" u="1"/>
        <s v="135451" u="1"/>
        <s v="106853" u="1"/>
        <s v="127151" u="1"/>
        <s v="123952" u="1"/>
        <s v="109953" u="1"/>
        <s v="102066" u="1"/>
        <s v="119904" u="1"/>
        <s v="115752" u="1"/>
        <s v="117752" u="1"/>
        <s v="118051" u="1"/>
        <s v="110151" u="1"/>
        <s v="134150" u="1"/>
        <s v="123903" u="1"/>
        <s v="119866" u="1"/>
        <s v="101203" u="1"/>
        <s v="131416" u="1"/>
        <s v="112351" u="1"/>
        <s v="118603" u="1"/>
        <s v="128751" u="1"/>
        <s v="135450" u="1"/>
        <s v="106852" u="1"/>
        <s v="123951" u="1"/>
        <s v="109952" u="1"/>
        <s v="102065" u="1"/>
        <s v="119903" u="1"/>
        <s v="127164" u="1"/>
        <s v="115751" u="1"/>
        <s v="117751" u="1"/>
        <s v="112402" u="1"/>
        <s v="110150" u="1"/>
        <s v="122802" u="1"/>
        <s v="109179" u="1"/>
        <s v="123902" u="1"/>
        <s v="101202" u="1"/>
        <s v="131415" u="1"/>
        <s v="118602" u="1"/>
        <s v="107302" u="1"/>
        <s v="108479" u="1"/>
        <s v="109951" u="1"/>
        <s v="106502" u="1"/>
        <s v="119902" u="1"/>
        <s v="134014" u="1"/>
        <s v="115750" u="1"/>
        <s v="109178" u="1"/>
        <s v="111678" u="1"/>
        <s v="107015" u="1"/>
        <s v="131414" u="1"/>
        <s v="118601" u="1"/>
        <s v="106564" u="1"/>
        <s v="107301" u="1"/>
        <s v="103029" u="1"/>
        <s v="119878" u="1"/>
        <s v="109950" u="1"/>
        <s v="106501" u="1"/>
        <s v="134013" u="1"/>
        <s v="112629" u="1"/>
        <s v="115729" u="1"/>
        <s v="109177" u="1"/>
        <s v="140089" u="1"/>
        <s v="118062" u="1"/>
        <s v="111677" u="1"/>
        <s v="119929" u="1"/>
        <s v="131413" u="1"/>
        <s v="118600" u="1"/>
        <s v="106563" u="1"/>
        <s v="129728" u="1"/>
        <s v="106929" u="1"/>
        <s v="112628" u="1"/>
        <s v="127161" u="1"/>
        <s v="115728" u="1"/>
        <s v="109176" u="1"/>
        <s v="133489" u="1"/>
        <s v="119928" u="1"/>
        <s v="123012" u="1"/>
        <s v="131412" u="1"/>
        <s v="106562" u="1"/>
        <s v="118075" u="1"/>
        <s v="129727" u="1"/>
        <s v="101828" u="1"/>
        <s v="118713" u="1"/>
        <s v="112627" u="1"/>
        <s v="109175" u="1"/>
        <s v="140087" u="1"/>
        <s v="103089" u="1"/>
        <s v="125274" u="1"/>
        <s v="119927" u="1"/>
        <s v="123011" u="1"/>
        <s v="106561" u="1"/>
        <s v="129989" u="1"/>
        <s v="115512" u="1"/>
        <s v="118074" u="1"/>
        <s v="129726" u="1"/>
        <s v="117875" u="1"/>
        <s v="112789" u="1"/>
        <s v="118712" u="1"/>
        <s v="136473" u="1"/>
        <s v="140086" u="1"/>
        <s v="119926" u="1"/>
        <s v="139839" u="1"/>
        <s v="129988" u="1"/>
        <s v="129725" u="1"/>
        <s v="117874" u="1"/>
        <s v="128639" u="1"/>
        <s v="119888" u="1"/>
        <s v="120072" u="1"/>
        <s v="112387" u="1"/>
        <s v="118639" u="1"/>
        <s v="140085" u="1"/>
        <s v="119925" u="1"/>
        <s v="135672" u="1"/>
        <s v="131223" u="1"/>
        <s v="109010" u="1"/>
        <s v="129987" u="1"/>
        <s v="112787" u="1"/>
        <s v="133185" u="1"/>
        <s v="108410" u="1"/>
        <s v="109939" u="1"/>
        <s v="118638" u="1"/>
        <s v="133122" u="1"/>
        <s v="140084" u="1"/>
        <s v="119924" u="1"/>
        <s v="131222" u="1"/>
        <s v="118071" u="1"/>
        <s v="119872" u="1"/>
        <s v="120070" u="1"/>
        <s v="134536" u="1"/>
        <s v="109938" u="1"/>
        <s v="105872" u="1"/>
        <s v="118637" u="1"/>
        <s v="119923" u="1"/>
        <s v="131221" u="1"/>
        <s v="122799" u="1"/>
        <s v="135321" u="1"/>
        <s v="119871" u="1"/>
        <s v="112785" u="1"/>
        <s v="112084" u="1"/>
        <s v="139621" u="1"/>
        <s v="115284" u="1"/>
        <s v="109937" u="1"/>
        <s v="105871" u="1"/>
        <s v="118636" u="1"/>
        <s v="119922" u="1"/>
        <s v="131220" u="1"/>
        <s v="109184" u="1"/>
        <s v="135320" u="1"/>
        <s v="119870" u="1"/>
        <s v="112421" u="1"/>
        <s v="112784" u="1"/>
        <s v="110149" u="1"/>
        <s v="133182" u="1"/>
        <s v="139620" u="1"/>
        <s v="114984" u="1"/>
        <s v=" " u="1"/>
        <s v="131296" u="1"/>
        <s v="123949" u="1"/>
        <s v="118649" u="1"/>
        <s v="109183" u="1"/>
        <s v="140095" u="1"/>
        <s v="115749" u="1"/>
      </sharedItems>
    </cacheField>
    <cacheField name="Offset Code 1" numFmtId="0">
      <sharedItems containsBlank="1" containsMixedTypes="1" containsNumber="1" containsInteger="1" minValue="7" maxValue="7"/>
    </cacheField>
    <cacheField name="ISIN Div Payout/ ISIN Growth" numFmtId="0">
      <sharedItems containsBlank="1" containsMixedTypes="1" containsNumber="1" containsInteger="1" minValue="0" maxValue="0"/>
    </cacheField>
    <cacheField name="Offset Code 2" numFmtId="0">
      <sharedItems containsBlank="1" containsMixedTypes="1" containsNumber="1" containsInteger="1" minValue="9" maxValue="20"/>
    </cacheField>
    <cacheField name="ISIN Div Reinvestment" numFmtId="0">
      <sharedItems containsBlank="1"/>
    </cacheField>
    <cacheField name="Offset Code 3" numFmtId="0">
      <sharedItems containsBlank="1" containsMixedTypes="1" containsNumber="1" containsInteger="1" minValue="11" maxValue="33"/>
    </cacheField>
    <cacheField name="Scheme Name" numFmtId="0">
      <sharedItems containsBlank="1"/>
    </cacheField>
    <cacheField name="Offset Code 4" numFmtId="0">
      <sharedItems containsBlank="1" containsMixedTypes="1" containsNumber="1" containsInteger="1" minValue="33" maxValue="137"/>
    </cacheField>
    <cacheField name="Net Asset Value" numFmtId="0">
      <sharedItems containsBlank="1"/>
    </cacheField>
    <cacheField name="Offset Code 5" numFmtId="0">
      <sharedItems containsBlank="1" containsMixedTypes="1" containsNumber="1" containsInteger="1" minValue="41" maxValue="145"/>
    </cacheField>
    <cacheField name="Repurchase Price" numFmtId="0">
      <sharedItems containsBlank="1"/>
    </cacheField>
    <cacheField name="Offset Code 6" numFmtId="0">
      <sharedItems containsBlank="1" containsMixedTypes="1" containsNumber="1" containsInteger="1" minValue="49" maxValue="153"/>
    </cacheField>
    <cacheField name="Sale Price" numFmtId="0">
      <sharedItems containsBlank="1"/>
    </cacheField>
    <cacheField name="Offset Code 7" numFmtId="0">
      <sharedItems containsBlank="1" containsMixedTypes="1" containsNumber="1" containsInteger="1" minValue="57" maxValue="161"/>
    </cacheField>
    <cacheField name="Date" numFmtId="0">
      <sharedItems containsBlank="1"/>
    </cacheField>
    <cacheField name="NAV (Rs)" numFmtId="0">
      <sharedItems containsBlank="1" containsMixedTypes="1" containsNumber="1" minValue="0" maxValue="4456.322000000000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saveData="0" refreshOnLoad="1" refreshedBy="HB" refreshedDate="42958.510172800925" createdVersion="5" refreshedVersion="5" minRefreshableVersion="3" recordCount="27">
  <cacheSource type="worksheet">
    <worksheetSource ref="A1:Q1048576" sheet="Stock Summary"/>
  </cacheSource>
  <cacheFields count="17">
    <cacheField name="Category" numFmtId="0">
      <sharedItems containsBlank="1" count="4">
        <s v="Equity"/>
        <s v="Mutual Fund"/>
        <m/>
        <s v="Bond" u="1"/>
      </sharedItems>
    </cacheField>
    <cacheField name="Stock Name" numFmtId="0">
      <sharedItems containsBlank="1" count="26">
        <s v="ACC"/>
        <s v="Axis Bank"/>
        <s v="Bharat Heavy Electronics"/>
        <s v="Bombay Stock Exchange"/>
        <s v="Britannia Industries"/>
        <s v="Central Depository Services Ltd"/>
        <s v="Dabur India"/>
        <s v="HDFC Bank"/>
        <s v="Jubiliant Foodworks"/>
        <s v="Larsen &amp; Toubro Infotech"/>
        <s v="Mahanagar Gas"/>
        <s v="Mahindra &amp; Mahindra"/>
        <s v="State Bank of India"/>
        <s v="Sun Pharma"/>
        <s v="Tata Elxsi"/>
        <s v="Tata Motors - DVR"/>
        <s v="Axis Long Term Equity"/>
        <s v="Birla Sun Life Front Line Equity"/>
        <s v="DSP Blackrock Micro Cap"/>
        <s v="HDFC Mid-Cap Opportunities Fund - Direct"/>
        <s v="HDFC Mid-Cap Opportunities Fund - Regular"/>
        <s v="SBI Magnum Midcap "/>
        <m/>
        <s v="Soverign Gold Bond 2016-17: Series III" u="1"/>
        <s v="Sovereign Gold Bonds" u="1"/>
        <s v="Avenue Supermarts (Dmart)" u="1"/>
      </sharedItems>
    </cacheField>
    <cacheField name="MSN Symbol" numFmtId="0">
      <sharedItems containsBlank="1" containsMixedTypes="1" containsNumber="1" containsInteger="1" minValue="500520" maxValue="500520"/>
    </cacheField>
    <cacheField name="MSN Price" numFmtId="0">
      <sharedItems containsString="0" containsBlank="1" containsNumber="1" minValue="124.9" maxValue="4092.85"/>
    </cacheField>
    <cacheField name="AMFI Symbol" numFmtId="0">
      <sharedItems containsString="0" containsBlank="1" containsNumber="1" containsInteger="1" minValue="105758" maxValue="120503"/>
    </cacheField>
    <cacheField name="AMFI NAV" numFmtId="0">
      <sharedItems containsBlank="1" containsMixedTypes="1" containsNumber="1" minValue="40.615000000000002" maxValue="220.72"/>
    </cacheField>
    <cacheField name="Manual Price" numFmtId="0">
      <sharedItems containsString="0" containsBlank="1" containsNumber="1" minValue="126.75" maxValue="4119.1000000000004"/>
    </cacheField>
    <cacheField name="Last Price" numFmtId="0">
      <sharedItems containsString="0" containsBlank="1" containsNumber="1" minValue="40.615000000000002" maxValue="4092.85"/>
    </cacheField>
    <cacheField name="Units" numFmtId="0">
      <sharedItems containsString="0" containsBlank="1" containsNumber="1" minValue="0" maxValue="999.97899999999981"/>
    </cacheField>
    <cacheField name="Cost" numFmtId="0">
      <sharedItems containsString="0" containsBlank="1" containsNumber="1" minValue="0" maxValue="39999.584399999992"/>
    </cacheField>
    <cacheField name="Cost  (Per Unit)" numFmtId="0">
      <sharedItems containsString="0" containsBlank="1" containsNumber="1" minValue="0" maxValue="3157.7999999999997"/>
    </cacheField>
    <cacheField name="Selling Price" numFmtId="0">
      <sharedItems containsString="0" containsBlank="1" containsNumber="1" minValue="0" maxValue="45976.417439999997"/>
    </cacheField>
    <cacheField name="Unrealised Gain/Loss" numFmtId="0">
      <sharedItems containsString="0" containsBlank="1" containsNumber="1" minValue="-9371.1875000000018" maxValue="6114.1907359999941"/>
    </cacheField>
    <cacheField name="Unrealised Gain/Loss (%)" numFmtId="0">
      <sharedItems containsString="0" containsBlank="1" containsNumber="1" minValue="-0.37580373259759464" maxValue="0.41107342473606279"/>
    </cacheField>
    <cacheField name="Realised Gain/Loss" numFmtId="0">
      <sharedItems containsString="0" containsBlank="1" containsNumber="1" minValue="-1001.0833333333335" maxValue="744.22499999999991"/>
    </cacheField>
    <cacheField name="Total Gain/Loss" numFmtId="0">
      <sharedItems containsString="0" containsBlank="1" containsNumber="1" minValue="-9364.8500000000022" maxValue="6114.1907359999941"/>
    </cacheField>
    <cacheField name="Holding Status" numFmtId="0">
      <sharedItems containsBlank="1" count="3">
        <s v="Currently holding"/>
        <s v="Not holding"/>
        <m/>
      </sharedItems>
    </cacheField>
  </cacheFields>
  <extLst>
    <ext xmlns:x14="http://schemas.microsoft.com/office/spreadsheetml/2009/9/main" uri="{725AE2AE-9491-48be-B2B4-4EB974FC3084}">
      <x14:pivotCacheDefinition pivotCacheId="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current_holding_summary" cacheId="41" applyNumberFormats="0" applyBorderFormats="0" applyFontFormats="0" applyPatternFormats="0" applyAlignmentFormats="0" applyWidthHeightFormats="1" dataCaption="Values" updatedVersion="5" minRefreshableVersion="3" useAutoFormatting="1" rowGrandTotals="0" itemPrintTitles="1" createdVersion="5" indent="0" showHeaders="0" compact="0" compactData="0" gridDropZones="1" multipleFieldFilters="0">
  <location ref="A5:I24" firstHeaderRow="1" firstDataRow="2" firstDataCol="2"/>
  <pivotFields count="17">
    <pivotField axis="axisRow" compact="0" outline="0" showAll="0" sortType="ascending">
      <items count="5">
        <item m="1" x="3"/>
        <item x="0"/>
        <item x="1"/>
        <item x="2"/>
        <item t="default"/>
      </items>
    </pivotField>
    <pivotField axis="axisRow" compact="0" outline="0" showAll="0" sortType="ascending">
      <items count="27">
        <item x="0"/>
        <item m="1" x="25"/>
        <item x="1"/>
        <item x="16"/>
        <item x="2"/>
        <item x="17"/>
        <item x="3"/>
        <item x="4"/>
        <item x="5"/>
        <item x="6"/>
        <item x="18"/>
        <item x="7"/>
        <item x="19"/>
        <item x="20"/>
        <item x="8"/>
        <item x="9"/>
        <item x="10"/>
        <item x="11"/>
        <item x="21"/>
        <item m="1" x="24"/>
        <item m="1" x="23"/>
        <item x="12"/>
        <item x="13"/>
        <item x="14"/>
        <item x="15"/>
        <item x="22"/>
        <item t="default"/>
      </items>
    </pivotField>
    <pivotField compact="0" outline="0" showAll="0"/>
    <pivotField compact="0" outline="0" showAll="0"/>
    <pivotField compact="0" outline="0" showAll="0" defaultSubtotal="0"/>
    <pivotField compact="0" outline="0" showAll="0" defaultSubtotal="0"/>
    <pivotField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dataField="1" compact="0" outline="0" showAll="0"/>
    <pivotField compact="0" outline="0" showAll="0"/>
    <pivotField compact="0" outline="0" showAll="0"/>
    <pivotField compact="0" outline="0" showAll="0">
      <items count="4">
        <item x="0"/>
        <item h="1" x="1"/>
        <item h="1" x="2"/>
        <item t="default"/>
      </items>
    </pivotField>
  </pivotFields>
  <rowFields count="2">
    <field x="0"/>
    <field x="1"/>
  </rowFields>
  <rowItems count="18">
    <i>
      <x v="1"/>
      <x/>
    </i>
    <i r="1">
      <x v="6"/>
    </i>
    <i r="1">
      <x v="7"/>
    </i>
    <i r="1">
      <x v="8"/>
    </i>
    <i r="1">
      <x v="11"/>
    </i>
    <i r="1">
      <x v="15"/>
    </i>
    <i r="1">
      <x v="16"/>
    </i>
    <i r="1">
      <x v="21"/>
    </i>
    <i r="1">
      <x v="22"/>
    </i>
    <i r="1">
      <x v="24"/>
    </i>
    <i t="default">
      <x v="1"/>
    </i>
    <i>
      <x v="2"/>
      <x v="3"/>
    </i>
    <i r="1">
      <x v="5"/>
    </i>
    <i r="1">
      <x v="10"/>
    </i>
    <i r="1">
      <x v="12"/>
    </i>
    <i r="1">
      <x v="13"/>
    </i>
    <i r="1">
      <x v="18"/>
    </i>
    <i t="default">
      <x v="2"/>
    </i>
  </rowItems>
  <colFields count="1">
    <field x="-2"/>
  </colFields>
  <colItems count="7">
    <i>
      <x/>
    </i>
    <i i="1">
      <x v="1"/>
    </i>
    <i i="2">
      <x v="2"/>
    </i>
    <i i="3">
      <x v="3"/>
    </i>
    <i i="4">
      <x v="4"/>
    </i>
    <i i="5">
      <x v="5"/>
    </i>
    <i i="6">
      <x v="6"/>
    </i>
  </colItems>
  <dataFields count="7">
    <dataField name="Units held" fld="8" baseField="1" baseItem="6"/>
    <dataField name="Cost/unit" fld="10" baseField="0" baseItem="0"/>
    <dataField name="LTP" fld="7" baseField="0" baseItem="0"/>
    <dataField name="Total Cost" fld="9" baseField="0" baseItem="0"/>
    <dataField name="Total Selling Price" fld="11" baseField="0" baseItem="0"/>
    <dataField name="Profit" fld="12" baseField="0" baseItem="0"/>
    <dataField name=" Profit (%)" fld="13" baseField="0" baseItem="0" numFmtId="10"/>
  </dataFields>
  <formats count="18">
    <format dxfId="179">
      <pivotArea outline="0" collapsedLevelsAreSubtotals="1" fieldPosition="0"/>
    </format>
    <format dxfId="178">
      <pivotArea outline="0" collapsedLevelsAreSubtotals="1" fieldPosition="0">
        <references count="1">
          <reference field="4294967294" count="1" selected="0">
            <x v="6"/>
          </reference>
        </references>
      </pivotArea>
    </format>
    <format dxfId="177">
      <pivotArea dataOnly="0" labelOnly="1" outline="0" fieldPosition="0">
        <references count="1">
          <reference field="4294967294" count="6">
            <x v="1"/>
            <x v="2"/>
            <x v="3"/>
            <x v="4"/>
            <x v="5"/>
            <x v="6"/>
          </reference>
        </references>
      </pivotArea>
    </format>
    <format dxfId="176">
      <pivotArea dataOnly="0" labelOnly="1" outline="0" fieldPosition="0">
        <references count="1">
          <reference field="4294967294" count="6">
            <x v="1"/>
            <x v="2"/>
            <x v="3"/>
            <x v="4"/>
            <x v="5"/>
            <x v="6"/>
          </reference>
        </references>
      </pivotArea>
    </format>
    <format dxfId="175">
      <pivotArea dataOnly="0" labelOnly="1" outline="0" fieldPosition="0">
        <references count="1">
          <reference field="4294967294" count="6">
            <x v="1"/>
            <x v="2"/>
            <x v="3"/>
            <x v="4"/>
            <x v="5"/>
            <x v="6"/>
          </reference>
        </references>
      </pivotArea>
    </format>
    <format dxfId="174">
      <pivotArea outline="0" collapsedLevelsAreSubtotals="1" fieldPosition="0">
        <references count="2">
          <reference field="4294967294" count="1" selected="0">
            <x v="6"/>
          </reference>
          <reference field="0" count="1" selected="0" defaultSubtotal="1">
            <x v="1"/>
          </reference>
        </references>
      </pivotArea>
    </format>
    <format dxfId="173">
      <pivotArea dataOnly="0" labelOnly="1" outline="0" fieldPosition="0">
        <references count="1">
          <reference field="4294967294" count="1">
            <x v="0"/>
          </reference>
        </references>
      </pivotArea>
    </format>
    <format dxfId="172">
      <pivotArea dataOnly="0" labelOnly="1" outline="0" fieldPosition="0">
        <references count="1">
          <reference field="4294967294" count="1">
            <x v="0"/>
          </reference>
        </references>
      </pivotArea>
    </format>
    <format dxfId="171">
      <pivotArea dataOnly="0" labelOnly="1" outline="0" fieldPosition="0">
        <references count="2">
          <reference field="0" count="1" selected="0">
            <x v="1"/>
          </reference>
          <reference field="1" count="9">
            <x v="9"/>
            <x v="11"/>
            <x v="14"/>
            <x v="15"/>
            <x v="16"/>
            <x v="17"/>
            <x v="21"/>
            <x v="22"/>
            <x v="24"/>
          </reference>
        </references>
      </pivotArea>
    </format>
    <format dxfId="170">
      <pivotArea outline="0" collapsedLevelsAreSubtotals="1" fieldPosition="0"/>
    </format>
    <format dxfId="169">
      <pivotArea dataOnly="0" labelOnly="1" outline="0" fieldPosition="0">
        <references count="1">
          <reference field="0" count="3">
            <x v="0"/>
            <x v="1"/>
            <x v="2"/>
          </reference>
        </references>
      </pivotArea>
    </format>
    <format dxfId="168">
      <pivotArea dataOnly="0" labelOnly="1" outline="0" fieldPosition="0">
        <references count="1">
          <reference field="0" count="3" defaultSubtotal="1">
            <x v="0"/>
            <x v="1"/>
            <x v="2"/>
          </reference>
        </references>
      </pivotArea>
    </format>
    <format dxfId="167">
      <pivotArea dataOnly="0" labelOnly="1" outline="0" fieldPosition="0">
        <references count="2">
          <reference field="0" count="1" selected="0">
            <x v="0"/>
          </reference>
          <reference field="1" count="1">
            <x v="19"/>
          </reference>
        </references>
      </pivotArea>
    </format>
    <format dxfId="166">
      <pivotArea dataOnly="0" labelOnly="1" outline="0" fieldPosition="0">
        <references count="2">
          <reference field="0" count="1" selected="0">
            <x v="1"/>
          </reference>
          <reference field="1" count="10">
            <x v="0"/>
            <x v="7"/>
            <x v="9"/>
            <x v="11"/>
            <x v="14"/>
            <x v="15"/>
            <x v="16"/>
            <x v="21"/>
            <x v="22"/>
            <x v="24"/>
          </reference>
        </references>
      </pivotArea>
    </format>
    <format dxfId="165">
      <pivotArea dataOnly="0" labelOnly="1" outline="0" fieldPosition="0">
        <references count="2">
          <reference field="0" count="1" selected="0">
            <x v="2"/>
          </reference>
          <reference field="1" count="6">
            <x v="3"/>
            <x v="5"/>
            <x v="10"/>
            <x v="12"/>
            <x v="13"/>
            <x v="18"/>
          </reference>
        </references>
      </pivotArea>
    </format>
    <format dxfId="164">
      <pivotArea dataOnly="0" labelOnly="1" outline="0" fieldPosition="0">
        <references count="2">
          <reference field="0" count="1" selected="0">
            <x v="1"/>
          </reference>
          <reference field="1" count="1">
            <x v="6"/>
          </reference>
        </references>
      </pivotArea>
    </format>
    <format dxfId="163">
      <pivotArea dataOnly="0" labelOnly="1" outline="0" fieldPosition="0">
        <references count="2">
          <reference field="0" count="1" selected="0">
            <x v="1"/>
          </reference>
          <reference field="1" count="1">
            <x v="1"/>
          </reference>
        </references>
      </pivotArea>
    </format>
    <format dxfId="162">
      <pivotArea dataOnly="0" labelOnly="1" outline="0" fieldPosition="0">
        <references count="2">
          <reference field="0" count="1" selected="0">
            <x v="1"/>
          </reference>
          <reference field="1" count="1">
            <x v="8"/>
          </reference>
        </references>
      </pivotArea>
    </format>
  </formats>
  <conditionalFormats count="2">
    <conditionalFormat priority="7">
      <pivotAreas count="1">
        <pivotArea type="data" outline="0" collapsedLevelsAreSubtotals="1" fieldPosition="0">
          <references count="1">
            <reference field="4294967294" count="2" selected="0">
              <x v="5"/>
              <x v="6"/>
            </reference>
          </references>
        </pivotArea>
      </pivotAreas>
    </conditionalFormat>
    <conditionalFormat priority="8">
      <pivotAreas count="1">
        <pivotArea type="data" outline="0" collapsedLevelsAreSubtotals="1" fieldPosition="0">
          <references count="1">
            <reference field="4294967294" count="2" selected="0">
              <x v="5"/>
              <x v="6"/>
            </reference>
          </references>
        </pivotArea>
      </pivotAreas>
    </conditionalFormat>
  </conditionalFormat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amfi_pivot" cacheId="11"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3:B5787" firstHeaderRow="1" firstDataRow="1" firstDataCol="1"/>
  <pivotFields count="16">
    <pivotField axis="axisRow" showAll="0">
      <items count="6096">
        <item x="1"/>
        <item m="1" x="6088"/>
        <item x="1106"/>
        <item x="1107"/>
        <item x="2781"/>
        <item x="2779"/>
        <item x="5181"/>
        <item x="5191"/>
        <item x="5185"/>
        <item x="5190"/>
        <item x="5175"/>
        <item x="5179"/>
        <item x="5186"/>
        <item x="5187"/>
        <item x="5182"/>
        <item x="5188"/>
        <item x="5189"/>
        <item x="755"/>
        <item x="753"/>
        <item x="749"/>
        <item x="761"/>
        <item x="759"/>
        <item x="762"/>
        <item x="747"/>
        <item x="745"/>
        <item x="763"/>
        <item x="1189"/>
        <item x="1191"/>
        <item x="1153"/>
        <item x="1155"/>
        <item x="171"/>
        <item x="163"/>
        <item x="3177"/>
        <item x="3178"/>
        <item x="3179"/>
        <item x="1322"/>
        <item x="43"/>
        <item x="44"/>
        <item x="815"/>
        <item x="814"/>
        <item x="816"/>
        <item x="5748"/>
        <item x="5747"/>
        <item x="5749"/>
        <item x="1357"/>
        <item x="1513"/>
        <item x="1512"/>
        <item x="58"/>
        <item x="59"/>
        <item x="3418"/>
        <item x="3419"/>
        <item x="2085"/>
        <item x="2086"/>
        <item x="327"/>
        <item x="3291"/>
        <item x="3293"/>
        <item x="3289"/>
        <item x="219"/>
        <item x="221"/>
        <item x="3285"/>
        <item x="3287"/>
        <item x="1867"/>
        <item x="1868"/>
        <item x="106"/>
        <item x="107"/>
        <item x="4180"/>
        <item x="4179"/>
        <item x="5490"/>
        <item x="5498"/>
        <item x="5496"/>
        <item x="5499"/>
        <item x="5495"/>
        <item x="5497"/>
        <item x="5500"/>
        <item x="5502"/>
        <item x="5501"/>
        <item x="957"/>
        <item x="954"/>
        <item x="953"/>
        <item x="1852"/>
        <item x="961"/>
        <item x="963"/>
        <item x="958"/>
        <item x="959"/>
        <item x="108"/>
        <item x="4248"/>
        <item x="4249"/>
        <item x="4247"/>
        <item x="4246"/>
        <item x="4242"/>
        <item x="4243"/>
        <item x="1981"/>
        <item x="1982"/>
        <item x="4403"/>
        <item x="4404"/>
        <item x="973"/>
        <item x="974"/>
        <item x="970"/>
        <item x="971"/>
        <item x="115"/>
        <item x="114"/>
        <item x="308"/>
        <item x="1985"/>
        <item x="339"/>
        <item x="341"/>
        <item x="1664"/>
        <item x="1665"/>
        <item x="1622"/>
        <item x="1623"/>
        <item x="242"/>
        <item x="241"/>
        <item x="78"/>
        <item x="76"/>
        <item x="5366"/>
        <item x="5367"/>
        <item x="1661"/>
        <item x="3608"/>
        <item x="3601"/>
        <item x="3610"/>
        <item x="3602"/>
        <item x="860"/>
        <item x="861"/>
        <item x="867"/>
        <item x="868"/>
        <item x="869"/>
        <item x="2147"/>
        <item x="2148"/>
        <item x="2149"/>
        <item x="2235"/>
        <item x="2236"/>
        <item x="2237"/>
        <item x="4595"/>
        <item x="4596"/>
        <item x="4594"/>
        <item x="4585"/>
        <item x="4593"/>
        <item x="4592"/>
        <item x="141"/>
        <item x="2467"/>
        <item x="4967"/>
        <item x="4966"/>
        <item x="4965"/>
        <item x="1443"/>
        <item x="1444"/>
        <item x="1463"/>
        <item x="1464"/>
        <item x="351"/>
        <item x="2490"/>
        <item x="2541"/>
        <item x="2523"/>
        <item x="358"/>
        <item x="1455"/>
        <item x="834"/>
        <item x="833"/>
        <item x="839"/>
        <item x="838"/>
        <item x="837"/>
        <item x="836"/>
        <item x="835"/>
        <item x="1484"/>
        <item x="1483"/>
        <item x="3305"/>
        <item x="3306"/>
        <item x="3327"/>
        <item x="3328"/>
        <item x="1467"/>
        <item x="1468"/>
        <item x="1475"/>
        <item x="1476"/>
        <item x="1458"/>
        <item x="225"/>
        <item x="226"/>
        <item x="3313"/>
        <item x="3314"/>
        <item x="3316"/>
        <item x="3318"/>
        <item x="3315"/>
        <item x="3317"/>
        <item x="3339"/>
        <item x="3340"/>
        <item x="5317"/>
        <item x="5316"/>
        <item x="5315"/>
        <item x="5319"/>
        <item x="5318"/>
        <item x="5320"/>
        <item x="56"/>
        <item x="57"/>
        <item x="195"/>
        <item x="792"/>
        <item x="793"/>
        <item x="2975"/>
        <item x="2974"/>
        <item x="4854"/>
        <item x="4847"/>
        <item x="4846"/>
        <item x="4853"/>
        <item x="4852"/>
        <item x="4850"/>
        <item x="4851"/>
        <item x="4848"/>
        <item x="4845"/>
        <item x="4849"/>
        <item x="2403"/>
        <item x="2404"/>
        <item x="347"/>
        <item x="132"/>
        <item x="5666"/>
        <item x="5670"/>
        <item x="5667"/>
        <item x="5671"/>
        <item x="5668"/>
        <item x="5669"/>
        <item x="1407"/>
        <item x="1409"/>
        <item x="4737"/>
        <item x="4739"/>
        <item x="4738"/>
        <item x="5640"/>
        <item x="2326"/>
        <item x="2357"/>
        <item x="2319"/>
        <item x="5055"/>
        <item x="5023"/>
        <item x="2564"/>
        <item x="2562"/>
        <item x="2576"/>
        <item x="2574"/>
        <item x="2558"/>
        <item x="2556"/>
        <item x="5067"/>
        <item x="5039"/>
        <item x="153"/>
        <item x="155"/>
        <item x="2561"/>
        <item x="2560"/>
        <item x="5779"/>
        <item x="5781"/>
        <item x="5782"/>
        <item x="2568"/>
        <item x="2566"/>
        <item x="5064"/>
        <item x="5066"/>
        <item x="4863"/>
        <item x="4873"/>
        <item x="4870"/>
        <item x="4866"/>
        <item x="4871"/>
        <item x="4887"/>
        <item x="4884"/>
        <item x="4883"/>
        <item x="4881"/>
        <item x="4882"/>
        <item x="4886"/>
        <item x="4885"/>
        <item x="4888"/>
        <item x="4872"/>
        <item x="2416"/>
        <item x="2417"/>
        <item x="2261"/>
        <item x="2259"/>
        <item x="2254"/>
        <item x="2256"/>
        <item x="2596"/>
        <item x="2594"/>
        <item x="2600"/>
        <item x="2598"/>
        <item x="1032"/>
        <item x="1031"/>
        <item x="1036"/>
        <item x="1034"/>
        <item x="364"/>
        <item x="365"/>
        <item x="2570"/>
        <item x="2572"/>
        <item x="5519"/>
        <item x="5520"/>
        <item x="5517"/>
        <item x="5518"/>
        <item x="5514"/>
        <item x="5516"/>
        <item x="5515"/>
        <item x="5603"/>
        <item x="5604"/>
        <item x="5602"/>
        <item x="5605"/>
        <item x="5606"/>
        <item x="5593"/>
        <item x="5596"/>
        <item x="5592"/>
        <item x="5599"/>
        <item x="5598"/>
        <item x="5601"/>
        <item x="5600"/>
        <item x="4651"/>
        <item x="4652"/>
        <item x="4653"/>
        <item x="4650"/>
        <item x="271"/>
        <item x="272"/>
        <item x="5338"/>
        <item x="5342"/>
        <item x="5343"/>
        <item x="5337"/>
        <item x="5335"/>
        <item x="5336"/>
        <item x="5339"/>
        <item x="5340"/>
        <item x="5341"/>
        <item x="5568"/>
        <item x="5573"/>
        <item x="5572"/>
        <item x="5575"/>
        <item x="63"/>
        <item x="62"/>
        <item x="2299"/>
        <item x="4744"/>
        <item x="4745"/>
        <item x="4743"/>
        <item x="5275"/>
        <item x="5276"/>
        <item x="5274"/>
        <item x="3333"/>
        <item x="3335"/>
        <item x="3336"/>
        <item x="3334"/>
        <item x="3750"/>
        <item x="3748"/>
        <item x="3749"/>
        <item x="3747"/>
        <item x="4521"/>
        <item x="4523"/>
        <item x="4522"/>
        <item x="2080"/>
        <item x="2082"/>
        <item x="4755"/>
        <item x="2784"/>
        <item x="2785"/>
        <item x="227"/>
        <item x="228"/>
        <item x="996"/>
        <item x="998"/>
        <item x="1002"/>
        <item x="1000"/>
        <item x="1026"/>
        <item x="5305"/>
        <item x="5306"/>
        <item x="1027"/>
        <item x="1014"/>
        <item x="1427"/>
        <item x="1425"/>
        <item x="50"/>
        <item x="52"/>
        <item x="823"/>
        <item x="825"/>
        <item x="5484"/>
        <item x="846"/>
        <item x="847"/>
        <item x="843"/>
        <item x="842"/>
        <item x="1011"/>
        <item x="3538"/>
        <item x="4997"/>
        <item x="4998"/>
        <item x="978"/>
        <item x="980"/>
        <item x="979"/>
        <item x="1589"/>
        <item x="1597"/>
        <item x="1598"/>
        <item x="2715"/>
        <item x="2714"/>
        <item x="2123"/>
        <item x="2122"/>
        <item x="2121"/>
        <item x="3816"/>
        <item x="4731"/>
        <item x="4181"/>
        <item x="5542"/>
        <item x="5543"/>
        <item x="4963"/>
        <item x="741"/>
        <item x="740"/>
        <item x="1993"/>
        <item x="1994"/>
        <item x="1989"/>
        <item x="1990"/>
        <item m="1" x="5969"/>
        <item m="1" x="5950"/>
        <item x="5646"/>
        <item x="2521"/>
        <item x="5404"/>
        <item x="140"/>
        <item x="4955"/>
        <item x="1645"/>
        <item x="3819"/>
        <item x="3818"/>
        <item x="3817"/>
        <item x="3345"/>
        <item x="3348"/>
        <item x="3350"/>
        <item x="3349"/>
        <item x="3351"/>
        <item x="3346"/>
        <item x="3347"/>
        <item x="2117"/>
        <item x="2118"/>
        <item x="2116"/>
        <item x="119"/>
        <item x="117"/>
        <item x="4406"/>
        <item x="1521"/>
        <item x="1519"/>
        <item x="2334"/>
        <item x="3216"/>
        <item x="3217"/>
        <item x="3219"/>
        <item x="3218"/>
        <item x="1145"/>
        <item x="1147"/>
        <item x="2819"/>
        <item x="2825"/>
        <item x="2816"/>
        <item x="2824"/>
        <item x="1646"/>
        <item x="3740"/>
        <item x="3738"/>
        <item x="394"/>
        <item x="395"/>
        <item x="397"/>
        <item x="396"/>
        <item x="5227"/>
        <item x="5226"/>
        <item x="5235"/>
        <item x="5236"/>
        <item x="4250"/>
        <item x="4252"/>
        <item x="5620"/>
        <item x="5623"/>
        <item x="5619"/>
        <item x="5624"/>
        <item x="5627"/>
        <item x="5629"/>
        <item x="5634"/>
        <item x="5628"/>
        <item x="5174"/>
        <item x="5172"/>
        <item x="5173"/>
        <item x="4964"/>
        <item x="5479"/>
        <item x="5480"/>
        <item x="3446"/>
        <item x="3447"/>
        <item x="4542"/>
        <item x="4540"/>
        <item x="135"/>
        <item x="3389"/>
        <item x="3388"/>
        <item x="3386"/>
        <item x="3387"/>
        <item x="145"/>
        <item x="144"/>
        <item x="143"/>
        <item x="2075"/>
        <item x="2076"/>
        <item x="2077"/>
        <item x="4229"/>
        <item x="4230"/>
        <item x="4227"/>
        <item x="4226"/>
        <item x="1517"/>
        <item x="2244"/>
        <item x="2242"/>
        <item x="2348"/>
        <item x="2422"/>
        <item x="2423"/>
        <item x="2428"/>
        <item x="2429"/>
        <item x="4809"/>
        <item x="4808"/>
        <item x="4979"/>
        <item x="4981"/>
        <item x="5483"/>
        <item x="129"/>
        <item x="4904"/>
        <item x="4902"/>
        <item x="4899"/>
        <item x="4900"/>
        <item x="4905"/>
        <item x="4901"/>
        <item x="4903"/>
        <item x="1511"/>
        <item x="1508"/>
        <item x="2961"/>
        <item x="2960"/>
        <item x="1184"/>
        <item x="1185"/>
        <item x="1556"/>
        <item x="1558"/>
        <item x="3481"/>
        <item x="3479"/>
        <item x="3478"/>
        <item x="3476"/>
        <item x="4968"/>
        <item x="4970"/>
        <item x="5029"/>
        <item x="5027"/>
        <item x="2498"/>
        <item x="3582"/>
        <item x="3570"/>
        <item x="3579"/>
        <item x="1363"/>
        <item x="1362"/>
        <item x="3611"/>
        <item x="3612"/>
        <item x="497"/>
        <item x="496"/>
        <item x="2471"/>
        <item x="158"/>
        <item x="157"/>
        <item x="4701"/>
        <item x="4700"/>
        <item x="4702"/>
        <item x="404"/>
        <item x="403"/>
        <item x="2461"/>
        <item x="3472"/>
        <item x="3471"/>
        <item x="3474"/>
        <item x="3473"/>
        <item x="5351"/>
        <item x="5350"/>
        <item x="5355"/>
        <item x="5349"/>
        <item x="5348"/>
        <item x="4971"/>
        <item x="4969"/>
        <item m="1" x="5927"/>
        <item x="1644"/>
        <item x="2765"/>
        <item x="2762"/>
        <item x="5754"/>
        <item x="1121"/>
        <item x="1123"/>
        <item x="2470"/>
        <item x="5389"/>
        <item x="5392"/>
        <item x="5388"/>
        <item x="5394"/>
        <item x="5390"/>
        <item x="5391"/>
        <item x="5393"/>
        <item x="3813"/>
        <item x="3815"/>
        <item x="1505"/>
        <item x="1504"/>
        <item x="1497"/>
        <item x="1496"/>
        <item x="2487"/>
        <item x="3801"/>
        <item x="3800"/>
        <item x="3797"/>
        <item x="3796"/>
        <item x="3805"/>
        <item x="3804"/>
        <item x="3799"/>
        <item x="3795"/>
        <item x="3803"/>
        <item x="3791"/>
        <item x="3790"/>
        <item x="3781"/>
        <item x="4173"/>
        <item x="4174"/>
        <item x="4170"/>
        <item x="4171"/>
        <item x="325"/>
        <item x="2811"/>
        <item x="2809"/>
        <item x="2456"/>
        <item x="2457"/>
        <item m="1" x="6014"/>
        <item x="4429"/>
        <item x="4428"/>
        <item x="2466"/>
        <item x="3190"/>
        <item x="3191"/>
        <item x="3189"/>
        <item x="3188"/>
        <item x="2839"/>
        <item x="2841"/>
        <item x="5689"/>
        <item x="2486"/>
        <item x="350"/>
        <item x="5703"/>
        <item x="5700"/>
        <item x="5698"/>
        <item x="5696"/>
        <item x="2112"/>
        <item x="2111"/>
        <item x="2110"/>
        <item x="4420"/>
        <item x="4421"/>
        <item x="4422"/>
        <item x="4419"/>
        <item x="3407"/>
        <item x="3405"/>
        <item x="3399"/>
        <item x="3406"/>
        <item m="1" x="5791"/>
        <item x="5510"/>
        <item x="5505"/>
        <item x="5507"/>
        <item x="1016"/>
        <item x="2503"/>
        <item x="4954"/>
        <item x="4953"/>
        <item x="16"/>
        <item x="15"/>
        <item x="1259"/>
        <item x="1258"/>
        <item x="1010"/>
        <item x="1008"/>
        <item x="1009"/>
        <item x="1006"/>
        <item x="1024"/>
        <item x="1003"/>
        <item x="1004"/>
        <item x="1005"/>
        <item x="5198"/>
        <item x="5197"/>
        <item x="5196"/>
        <item x="5192"/>
        <item x="5199"/>
        <item x="5201"/>
        <item x="5194"/>
        <item x="67"/>
        <item x="66"/>
        <item x="234"/>
        <item x="233"/>
        <item x="5701"/>
        <item x="5702"/>
        <item x="5697"/>
        <item x="5699"/>
        <item x="5695"/>
        <item x="5694"/>
        <item x="3413"/>
        <item x="3412"/>
        <item x="5326"/>
        <item x="5325"/>
        <item x="5327"/>
        <item x="5322"/>
        <item x="5321"/>
        <item x="1545"/>
        <item x="1544"/>
        <item x="5741"/>
        <item x="5740"/>
        <item x="5732"/>
        <item x="5733"/>
        <item x="5737"/>
        <item x="5735"/>
        <item x="5738"/>
        <item x="1017"/>
        <item x="1093"/>
        <item x="1092"/>
        <item x="4190"/>
        <item x="4191"/>
        <item x="4188"/>
        <item x="4189"/>
        <item x="4952"/>
        <item x="2491"/>
        <item x="1025"/>
        <item x="4759"/>
        <item x="4757"/>
        <item x="4796"/>
        <item x="4795"/>
        <item x="874"/>
        <item x="1007"/>
        <item m="1" x="5959"/>
        <item m="1" x="5941"/>
        <item x="500"/>
        <item x="498"/>
        <item x="504"/>
        <item x="502"/>
        <item x="506"/>
        <item x="508"/>
        <item x="510"/>
        <item x="512"/>
        <item x="2499"/>
        <item x="541"/>
        <item x="542"/>
        <item x="560"/>
        <item x="561"/>
        <item x="553"/>
        <item x="554"/>
        <item x="545"/>
        <item x="546"/>
        <item x="549"/>
        <item x="2412"/>
        <item x="550"/>
        <item x="3435"/>
        <item x="3436"/>
        <item x="3437"/>
        <item x="3432"/>
        <item x="3433"/>
        <item x="3434"/>
        <item x="5756"/>
        <item x="5757"/>
        <item x="422"/>
        <item x="4514"/>
        <item x="4515"/>
        <item x="4518"/>
        <item x="4679"/>
        <item x="4680"/>
        <item x="4681"/>
        <item x="4810"/>
        <item x="4811"/>
        <item x="4819"/>
        <item x="4818"/>
        <item x="458"/>
        <item x="459"/>
        <item x="462"/>
        <item x="463"/>
        <item x="460"/>
        <item x="461"/>
        <item x="4729"/>
        <item x="4727"/>
        <item x="2369"/>
        <item x="2368"/>
        <item x="881"/>
        <item x="1560"/>
        <item x="1562"/>
        <item m="1" x="5863"/>
        <item m="1" x="5848"/>
        <item m="1" x="5833"/>
        <item x="3491"/>
        <item x="3490"/>
        <item x="3492"/>
        <item x="1028"/>
        <item x="2592"/>
        <item x="2590"/>
        <item x="2353"/>
        <item x="2355"/>
        <item x="2495"/>
        <item x="2496"/>
        <item x="2497"/>
        <item x="3751"/>
        <item x="3753"/>
        <item x="726"/>
        <item x="728"/>
        <item x="2608"/>
        <item x="2606"/>
        <item x="2602"/>
        <item x="2604"/>
        <item x="2626"/>
        <item x="2628"/>
        <item x="2582"/>
        <item x="2584"/>
        <item x="2301"/>
        <item x="2463"/>
        <item x="2197"/>
        <item x="2196"/>
        <item x="2195"/>
        <item x="1338"/>
        <item x="1339"/>
        <item x="5308"/>
        <item x="5309"/>
        <item x="5307"/>
        <item x="3199"/>
        <item x="3197"/>
        <item x="3198"/>
        <item x="3374"/>
        <item x="3375"/>
        <item x="416"/>
        <item x="414"/>
        <item x="4725"/>
        <item x="4723"/>
        <item x="421"/>
        <item x="1042"/>
        <item x="1044"/>
        <item x="1039"/>
        <item x="1040"/>
        <item x="1038"/>
        <item x="1041"/>
        <item x="1641"/>
        <item x="1640"/>
        <item x="438"/>
        <item x="439"/>
        <item x="5037"/>
        <item x="5031"/>
        <item x="5033"/>
        <item x="5035"/>
        <item x="5119"/>
        <item x="5120"/>
        <item x="5121"/>
        <item x="5118"/>
        <item x="5128"/>
        <item x="5124"/>
        <item x="517"/>
        <item x="514"/>
        <item x="596"/>
        <item x="597"/>
        <item x="409"/>
        <item x="407"/>
        <item x="408"/>
        <item x="1673"/>
        <item x="1672"/>
        <item x="2718"/>
        <item x="2719"/>
        <item x="2720"/>
        <item x="5755"/>
        <item x="4579"/>
        <item x="4580"/>
        <item x="4573"/>
        <item x="4582"/>
        <item x="5679"/>
        <item x="5680"/>
        <item x="5681"/>
        <item x="5682"/>
        <item x="5683"/>
        <item x="5684"/>
        <item x="4531"/>
        <item x="4529"/>
        <item x="4532"/>
        <item x="4511"/>
        <item x="4512"/>
        <item x="3546"/>
        <item x="3554"/>
        <item x="2181"/>
        <item x="2180"/>
        <item x="2179"/>
        <item x="2309"/>
        <item x="1503"/>
        <item x="1502"/>
        <item x="2307"/>
        <item x="2772"/>
        <item x="2768"/>
        <item x="2068"/>
        <item x="2067"/>
        <item x="2359"/>
        <item x="2191"/>
        <item x="2190"/>
        <item x="2189"/>
        <item x="4571"/>
        <item x="4570"/>
        <item x="2450"/>
        <item x="2451"/>
        <item x="418"/>
        <item x="4268"/>
        <item x="4269"/>
        <item x="4270"/>
        <item x="1907"/>
        <item x="1909"/>
        <item x="1448"/>
        <item x="1447"/>
        <item x="131"/>
        <item x="380"/>
        <item x="379"/>
        <item x="381"/>
        <item x="1254"/>
        <item x="1257"/>
        <item x="2343"/>
        <item x="2341"/>
        <item x="1534"/>
        <item x="1535"/>
        <item x="1570"/>
        <item x="1568"/>
        <item x="2350"/>
        <item x="2624"/>
        <item x="2622"/>
        <item x="1586"/>
        <item x="1584"/>
        <item m="1" x="5986"/>
        <item m="1" x="5834"/>
        <item m="1" x="5811"/>
        <item m="1" x="5798"/>
        <item x="2339"/>
        <item x="1877"/>
        <item x="1879"/>
        <item m="1" x="5887"/>
        <item m="1" x="5868"/>
        <item m="1" x="5853"/>
        <item m="1" x="5837"/>
        <item m="1" x="5822"/>
        <item m="1" x="5813"/>
        <item m="1" x="5802"/>
        <item x="5618"/>
        <item x="5617"/>
        <item x="5613"/>
        <item x="5616"/>
        <item x="5614"/>
        <item x="3527"/>
        <item x="3526"/>
        <item x="2207"/>
        <item x="2206"/>
        <item m="1" x="6019"/>
        <item m="1" x="5876"/>
        <item m="1" x="5860"/>
        <item m="1" x="5845"/>
        <item m="1" x="5830"/>
        <item m="1" x="5819"/>
        <item m="1" x="5807"/>
        <item x="2614"/>
        <item x="2616"/>
        <item x="1150"/>
        <item x="1151"/>
        <item x="2337"/>
        <item x="2280"/>
        <item x="2281"/>
        <item x="2284"/>
        <item x="2285"/>
        <item x="3438"/>
        <item x="3439"/>
        <item x="5643"/>
        <item x="2331"/>
        <item x="2329"/>
        <item x="1637"/>
        <item x="1636"/>
        <item x="1460"/>
        <item x="21"/>
        <item x="22"/>
        <item x="4989"/>
        <item x="4988"/>
        <item x="4983"/>
        <item x="175"/>
        <item x="1131"/>
        <item x="1133"/>
        <item x="1192"/>
        <item x="1193"/>
        <item x="1113"/>
        <item x="1115"/>
        <item x="1140"/>
        <item x="1141"/>
        <item x="2859"/>
        <item x="2856"/>
        <item x="2826"/>
        <item x="2835"/>
        <item x="2827"/>
        <item x="2828"/>
        <item x="2829"/>
        <item x="2830"/>
        <item x="2837"/>
        <item x="2787"/>
        <item x="2789"/>
        <item x="2791"/>
        <item x="769"/>
        <item x="767"/>
        <item x="778"/>
        <item x="773"/>
        <item x="2751"/>
        <item x="2750"/>
        <item x="2755"/>
        <item x="2753"/>
        <item x="2752"/>
        <item x="336"/>
        <item x="335"/>
        <item x="2347"/>
        <item x="2345"/>
        <item x="5297"/>
        <item x="5295"/>
        <item x="5301"/>
        <item x="5299"/>
        <item x="1911"/>
        <item x="1913"/>
        <item x="3192"/>
        <item x="3193"/>
        <item x="1210"/>
        <item x="1211"/>
        <item x="1619"/>
        <item x="1618"/>
        <item x="2090"/>
        <item x="2089"/>
        <item x="259"/>
        <item x="261"/>
        <item x="5380"/>
        <item x="5387"/>
        <item x="5377"/>
        <item x="5379"/>
        <item x="5384"/>
        <item x="5272"/>
        <item x="5273"/>
        <item x="5271"/>
        <item x="1472"/>
        <item x="1471"/>
        <item x="1267"/>
        <item x="1268"/>
        <item x="5672"/>
        <item x="5677"/>
        <item x="5678"/>
        <item x="5673"/>
        <item x="5676"/>
        <item x="5675"/>
        <item x="4747"/>
        <item x="4753"/>
        <item x="1567"/>
        <item x="1565"/>
        <item x="4751"/>
        <item x="4749"/>
        <item x="2091"/>
        <item x="2092"/>
        <item x="2588"/>
        <item x="2589"/>
        <item x="387"/>
        <item x="385"/>
        <item x="1162"/>
        <item x="1163"/>
        <item x="2098"/>
        <item x="2097"/>
        <item x="2297"/>
        <item x="2295"/>
        <item x="5407"/>
        <item x="5405"/>
        <item x="5409"/>
        <item x="5410"/>
        <item x="5408"/>
        <item x="1480"/>
        <item x="1479"/>
        <item x="2248"/>
        <item x="2249"/>
        <item x="2252"/>
        <item x="2253"/>
        <item x="5577"/>
        <item x="5578"/>
        <item x="5576"/>
        <item x="2409"/>
        <item x="2142"/>
        <item x="2141"/>
        <item x="2140"/>
        <item x="1848"/>
        <item x="1847"/>
        <item x="1351"/>
        <item x="1350"/>
        <item x="344"/>
        <item x="5636"/>
        <item x="5177"/>
        <item x="2424"/>
        <item x="2618"/>
        <item x="2620"/>
        <item x="3206"/>
        <item x="3208"/>
        <item x="3205"/>
        <item x="3211"/>
        <item x="3210"/>
        <item x="5712"/>
        <item x="5713"/>
        <item x="4221"/>
        <item x="4218"/>
        <item x="4211"/>
        <item x="4208"/>
        <item x="4201"/>
        <item x="4198"/>
        <item x="5376"/>
        <item x="172"/>
        <item x="1177"/>
        <item x="1176"/>
        <item x="3500"/>
        <item x="3499"/>
        <item x="3497"/>
        <item x="3507"/>
        <item x="3505"/>
        <item x="3506"/>
        <item x="3496"/>
        <item x="3498"/>
        <item x="3501"/>
        <item x="3503"/>
        <item x="3510"/>
        <item x="3477"/>
        <item x="3480"/>
        <item x="2289"/>
        <item x="2287"/>
        <item x="1355"/>
        <item x="1354"/>
        <item x="5461"/>
        <item x="5472"/>
        <item x="5466"/>
        <item x="5468"/>
        <item x="5469"/>
        <item x="5467"/>
        <item x="1415"/>
        <item x="1413"/>
        <item x="1411"/>
        <item x="2335"/>
        <item x="375"/>
        <item x="5025"/>
        <item x="253"/>
        <item x="254"/>
        <item x="2185"/>
        <item x="2184"/>
        <item x="1606"/>
        <item x="1607"/>
        <item x="1601"/>
        <item x="1577"/>
        <item x="1576"/>
        <item x="235"/>
        <item x="237"/>
        <item x="4156"/>
        <item x="4155"/>
        <item x="4153"/>
        <item x="4158"/>
        <item x="4151"/>
        <item x="4142"/>
        <item x="4154"/>
        <item x="4152"/>
        <item x="2371"/>
        <item x="2370"/>
        <item x="210"/>
        <item x="209"/>
        <item x="1600"/>
        <item x="1881"/>
        <item x="1883"/>
        <item x="2388"/>
        <item x="2389"/>
        <item x="4157"/>
        <item x="4143"/>
        <item x="1456"/>
        <item x="5638"/>
        <item x="4133"/>
        <item x="4140"/>
        <item x="4136"/>
        <item x="4135"/>
        <item x="4138"/>
        <item x="4134"/>
        <item x="4137"/>
        <item x="1548"/>
        <item x="1549"/>
        <item x="4617"/>
        <item x="4616"/>
        <item x="4618"/>
        <item x="5656"/>
        <item x="5655"/>
        <item x="5654"/>
        <item x="5653"/>
        <item x="5652"/>
        <item x="5648"/>
        <item x="5658"/>
        <item x="5650"/>
        <item x="4622"/>
        <item x="4621"/>
        <item x="4623"/>
        <item x="2533"/>
        <item x="2532"/>
        <item x="4633"/>
        <item x="4634"/>
        <item x="4635"/>
        <item x="1803"/>
        <item x="1804"/>
        <item x="4530"/>
        <item x="1057"/>
        <item x="1820"/>
        <item x="1819"/>
        <item x="3369"/>
        <item x="3371"/>
        <item x="3373"/>
        <item x="3372"/>
        <item x="3370"/>
        <item x="3368"/>
        <item x="4940"/>
        <item x="4936"/>
        <item x="4938"/>
        <item x="4939"/>
        <item x="4935"/>
        <item x="4923"/>
        <item x="4927"/>
        <item x="4934"/>
        <item x="4930"/>
        <item x="4933"/>
        <item x="4928"/>
        <item x="4924"/>
        <item x="4926"/>
        <item x="4925"/>
        <item x="4931"/>
        <item x="4937"/>
        <item x="4929"/>
        <item x="4932"/>
        <item x="5135"/>
        <item m="1" x="5800"/>
        <item m="1" x="5786"/>
        <item x="1792"/>
        <item x="1791"/>
        <item x="5126"/>
        <item x="5130"/>
        <item x="346"/>
        <item x="4175"/>
        <item x="4169"/>
        <item x="4172"/>
        <item x="3635"/>
        <item x="3636"/>
        <item x="5112"/>
        <item x="5114"/>
        <item x="4612"/>
        <item x="4614"/>
        <item x="4615"/>
        <item x="4613"/>
        <item x="3233"/>
        <item x="3231"/>
        <item x="3232"/>
        <item x="3228"/>
        <item x="3226"/>
        <item x="3227"/>
        <item x="5134"/>
        <item x="4628"/>
        <item x="4626"/>
        <item x="4627"/>
        <item x="3642"/>
        <item x="3641"/>
        <item x="1532"/>
        <item x="1533"/>
        <item x="1201"/>
        <item x="1200"/>
        <item x="1451"/>
        <item x="1452"/>
        <item x="4407"/>
        <item x="4412"/>
        <item x="4413"/>
        <item x="4414"/>
        <item m="1" x="6075"/>
        <item m="1" x="6063"/>
        <item x="1323"/>
        <item x="3234"/>
        <item x="3229"/>
        <item x="2822"/>
        <item x="4639"/>
        <item x="4638"/>
        <item x="4637"/>
        <item x="4636"/>
        <item x="2821"/>
        <item x="2818"/>
        <item x="2813"/>
        <item x="2820"/>
        <item x="3649"/>
        <item x="3650"/>
        <item x="1887"/>
        <item x="1890"/>
        <item x="1343"/>
        <item x="2321"/>
        <item x="2323"/>
        <item x="4210"/>
        <item x="4209"/>
        <item x="4199"/>
        <item x="4220"/>
        <item x="4219"/>
        <item x="4200"/>
        <item x="4944"/>
        <item x="4943"/>
        <item x="4949"/>
        <item x="4941"/>
        <item x="4950"/>
        <item x="4951"/>
        <item x="4982"/>
        <item x="3655"/>
        <item x="3656"/>
        <item x="1811"/>
        <item x="1812"/>
        <item x="2858"/>
        <item x="37"/>
        <item x="38"/>
        <item x="1851"/>
        <item x="1417"/>
        <item x="1419"/>
        <item x="4089"/>
        <item x="4090"/>
        <item x="4088"/>
        <item x="4081"/>
        <item x="1053"/>
        <item x="4790"/>
        <item x="4786"/>
        <item x="4794"/>
        <item x="4788"/>
        <item x="4792"/>
        <item x="4762"/>
        <item x="4760"/>
        <item x="4764"/>
        <item x="4761"/>
        <item x="4763"/>
        <item x="4765"/>
        <item x="4768"/>
        <item x="4767"/>
        <item x="4766"/>
        <item x="4772"/>
        <item x="4776"/>
        <item x="4774"/>
        <item x="4770"/>
        <item x="2224"/>
        <item x="2223"/>
        <item x="2226"/>
        <item x="2225"/>
        <item x="2119"/>
        <item x="2120"/>
        <item x="2234"/>
        <item x="2146"/>
        <item x="3613"/>
        <item x="3616"/>
        <item x="3614"/>
        <item x="3619"/>
        <item x="1807"/>
        <item x="1808"/>
        <item x="2999"/>
        <item x="2997"/>
        <item x="2991"/>
        <item x="2998"/>
        <item x="2992"/>
        <item x="731"/>
        <item x="732"/>
        <item x="5043"/>
        <item x="5044"/>
        <item x="1901"/>
        <item x="1899"/>
        <item m="1" x="5989"/>
        <item m="1" x="5975"/>
        <item x="4856"/>
        <item x="4855"/>
        <item m="1" x="6023"/>
        <item m="1" x="6011"/>
        <item m="1" x="6000"/>
        <item m="1" x="5984"/>
        <item x="663"/>
        <item x="664"/>
        <item x="5051"/>
        <item x="1815"/>
        <item x="1816"/>
        <item x="1553"/>
        <item x="1552"/>
        <item x="4859"/>
        <item x="4860"/>
        <item x="3467"/>
        <item x="3465"/>
        <item x="3464"/>
        <item x="3466"/>
        <item x="3468"/>
        <item x="2266"/>
        <item x="2268"/>
        <item x="3623"/>
        <item x="3624"/>
        <item x="3620"/>
        <item x="3621"/>
        <item x="3469"/>
        <item x="3626"/>
        <item x="3625"/>
        <item x="3629"/>
        <item x="3628"/>
        <item x="1490"/>
        <item x="1494"/>
        <item x="1487"/>
        <item x="1488"/>
        <item x="1486"/>
        <item x="1633"/>
        <item x="1629"/>
        <item x="1630"/>
        <item x="3673"/>
        <item x="3674"/>
        <item x="3632"/>
        <item x="3634"/>
        <item x="3630"/>
        <item x="3631"/>
        <item x="3394"/>
        <item x="3395"/>
        <item x="3396"/>
        <item x="3397"/>
        <item x="5503"/>
        <item m="1" x="5956"/>
        <item m="1" x="5937"/>
        <item x="1986"/>
        <item x="1167"/>
        <item x="1169"/>
        <item x="1171"/>
        <item x="1173"/>
        <item x="3681"/>
        <item x="3682"/>
        <item x="4507"/>
        <item x="4508"/>
        <item m="1" x="6002"/>
        <item x="3689"/>
        <item x="3688"/>
        <item x="1435"/>
        <item x="1436"/>
        <item x="5053"/>
        <item m="1" x="5981"/>
        <item x="3696"/>
        <item x="3697"/>
        <item x="3359"/>
        <item x="3356"/>
        <item x="3362"/>
        <item x="3361"/>
        <item x="3355"/>
        <item x="3358"/>
        <item x="257"/>
        <item x="258"/>
        <item m="1" x="5985"/>
        <item m="1" x="5972"/>
        <item x="3704"/>
        <item x="3705"/>
        <item x="4536"/>
        <item x="4535"/>
        <item x="4537"/>
        <item x="4538"/>
        <item x="1823"/>
        <item x="1824"/>
        <item x="1356"/>
        <item x="1855"/>
        <item x="1856"/>
        <item x="944"/>
        <item x="945"/>
        <item x="938"/>
        <item x="943"/>
        <item x="1206"/>
        <item x="1204"/>
        <item x="1525"/>
        <item x="1524"/>
        <item x="2022"/>
        <item x="2021"/>
        <item x="1054"/>
        <item x="4450"/>
        <item x="4453"/>
        <item x="4451"/>
        <item x="4449"/>
        <item x="4452"/>
        <item x="4457"/>
        <item x="4443"/>
        <item x="4456"/>
        <item x="4455"/>
        <item x="4454"/>
        <item x="173"/>
        <item x="1998"/>
        <item x="1997"/>
        <item x="698"/>
        <item x="697"/>
        <item x="1197"/>
        <item x="1199"/>
        <item x="1346"/>
        <item x="1347"/>
        <item x="3470"/>
        <item x="2202"/>
        <item x="2201"/>
        <item x="3483"/>
        <item x="3484"/>
        <item x="2203"/>
        <item x="2852"/>
        <item x="2853"/>
        <item x="2855"/>
        <item x="2425"/>
        <item x="2262"/>
        <item x="2264"/>
        <item x="3482"/>
        <item x="4271"/>
        <item x="1795"/>
        <item x="1796"/>
        <item x="357"/>
        <item x="2520"/>
        <item m="1" x="6051"/>
        <item x="1626"/>
        <item x="1627"/>
        <item x="1628"/>
        <item m="1" x="5973"/>
        <item x="4276"/>
        <item x="4277"/>
        <item x="4279"/>
        <item x="574"/>
        <item x="572"/>
        <item x="573"/>
        <item x="569"/>
        <item x="3955"/>
        <item x="891"/>
        <item x="893"/>
        <item x="892"/>
        <item x="3957"/>
        <item x="1733"/>
        <item x="1732"/>
        <item x="1747"/>
        <item x="1746"/>
        <item x="1717"/>
        <item x="1716"/>
        <item x="5440"/>
        <item x="3878"/>
        <item x="5442"/>
        <item x="4038"/>
        <item x="4037"/>
        <item x="4042"/>
        <item x="4039"/>
        <item x="896"/>
        <item x="914"/>
        <item x="909"/>
        <item x="908"/>
        <item x="3995"/>
        <item x="3877"/>
        <item x="903"/>
        <item x="904"/>
        <item x="906"/>
        <item x="907"/>
        <item x="905"/>
        <item x="3956"/>
        <item x="3996"/>
        <item x="3997"/>
        <item x="3999"/>
        <item x="3998"/>
        <item x="5443"/>
        <item x="5428"/>
        <item x="5431"/>
        <item x="5427"/>
        <item x="5429"/>
        <item x="5421"/>
        <item x="3990"/>
        <item x="3989"/>
        <item x="3992"/>
        <item x="3991"/>
        <item x="3988"/>
        <item x="3896"/>
        <item x="3901"/>
        <item x="3906"/>
        <item x="3900"/>
        <item x="3902"/>
        <item x="3903"/>
        <item x="3904"/>
        <item x="3905"/>
        <item x="3887"/>
        <item x="3890"/>
        <item x="3886"/>
        <item x="3889"/>
        <item x="3885"/>
        <item x="3973"/>
        <item x="3976"/>
        <item x="3972"/>
        <item x="3975"/>
        <item x="3966"/>
        <item x="3968"/>
        <item x="3964"/>
        <item x="3967"/>
        <item x="3969"/>
        <item x="3974"/>
        <item x="3965"/>
        <item x="894"/>
        <item x="897"/>
        <item x="895"/>
        <item x="3993"/>
        <item x="3994"/>
        <item x="3893"/>
        <item x="4017"/>
        <item x="4014"/>
        <item x="4016"/>
        <item x="4015"/>
        <item x="4022"/>
        <item x="4021"/>
        <item x="5436"/>
        <item x="5439"/>
        <item x="5441"/>
        <item x="3954"/>
        <item x="3922"/>
        <item x="1727"/>
        <item x="1726"/>
        <item x="1702"/>
        <item x="1700"/>
        <item x="1703"/>
        <item x="1701"/>
        <item x="1750"/>
        <item x="1751"/>
        <item x="1713"/>
        <item x="1706"/>
        <item x="1707"/>
        <item x="1712"/>
        <item m="1" x="6047"/>
        <item x="2398"/>
        <item x="2399"/>
        <item x="2396"/>
        <item x="2397"/>
        <item x="2823"/>
        <item x="2384"/>
        <item x="2382"/>
        <item x="2383"/>
        <item x="2381"/>
        <item m="1" x="6017"/>
        <item m="1" x="6006"/>
        <item m="1" x="5993"/>
        <item m="1" x="5979"/>
        <item m="1" x="5967"/>
        <item m="1" x="5818"/>
        <item m="1" x="5806"/>
        <item m="1" x="5793"/>
        <item m="1" x="6092"/>
        <item m="1" x="6079"/>
        <item x="2845"/>
        <item x="2844"/>
        <item x="3971"/>
        <item x="5221"/>
        <item x="5222"/>
        <item x="2953"/>
        <item x="2952"/>
        <item x="1421"/>
        <item x="1423"/>
        <item x="5237"/>
        <item x="5231"/>
        <item x="5234"/>
        <item x="5233"/>
        <item x="5232"/>
        <item x="5238"/>
        <item x="3001"/>
        <item x="3000"/>
        <item x="2996"/>
        <item x="2995"/>
        <item x="2993"/>
        <item x="2994"/>
        <item x="1581"/>
        <item x="1580"/>
        <item x="4654"/>
        <item x="4655"/>
        <item x="2239"/>
        <item x="2241"/>
        <item x="436"/>
        <item x="1872"/>
        <item x="1871"/>
        <item x="3357"/>
        <item x="3360"/>
        <item x="3363"/>
        <item x="3640"/>
        <item x="3639"/>
        <item x="989"/>
        <item x="986"/>
        <item x="993"/>
        <item x="987"/>
        <item x="990"/>
        <item x="988"/>
        <item x="994"/>
        <item x="3596"/>
        <item x="3594"/>
        <item x="3598"/>
        <item x="3595"/>
        <item x="3599"/>
        <item x="3600"/>
        <item x="1431"/>
        <item x="1429"/>
        <item x="3694"/>
        <item x="3693"/>
        <item m="1" x="5801"/>
        <item m="1" x="5787"/>
        <item m="1" x="6074"/>
        <item m="1" x="6062"/>
        <item m="1" x="6052"/>
        <item m="1" x="5920"/>
        <item m="1" x="5891"/>
        <item m="1" x="5857"/>
        <item m="1" x="5826"/>
        <item m="1" x="5790"/>
        <item m="1" x="5988"/>
        <item m="1" x="5974"/>
        <item m="1" x="5958"/>
        <item m="1" x="5940"/>
        <item m="1" x="5923"/>
        <item m="1" x="5908"/>
        <item m="1" x="5893"/>
        <item m="1" x="5877"/>
        <item m="1" x="5862"/>
        <item x="3702"/>
        <item x="3701"/>
        <item x="3725"/>
        <item x="3724"/>
        <item x="3721"/>
        <item x="3720"/>
        <item m="1" x="6084"/>
        <item m="1" x="5965"/>
        <item m="1" x="5946"/>
        <item m="1" x="5929"/>
        <item m="1" x="5914"/>
        <item m="1" x="5899"/>
        <item m="1" x="5883"/>
        <item m="1" x="5865"/>
        <item m="1" x="5850"/>
        <item m="1" x="5835"/>
        <item x="3652"/>
        <item x="3653"/>
        <item x="2854"/>
        <item x="3712"/>
        <item x="3717"/>
        <item x="3718"/>
        <item x="3713"/>
        <item x="3710"/>
        <item x="3709"/>
        <item x="3461"/>
        <item x="3458"/>
        <item x="3463"/>
        <item m="1" x="5859"/>
        <item x="2857"/>
        <item x="774"/>
        <item x="779"/>
        <item x="3660"/>
        <item x="3659"/>
        <item x="405"/>
        <item x="1241"/>
        <item x="1236"/>
        <item x="1237"/>
        <item x="1240"/>
        <item x="1238"/>
        <item x="1243"/>
        <item x="1242"/>
        <item x="1239"/>
        <item x="3679"/>
        <item x="3678"/>
        <item x="777"/>
        <item x="775"/>
        <item x="776"/>
        <item x="3686"/>
        <item x="3685"/>
        <item x="917"/>
        <item x="918"/>
        <item x="919"/>
        <item x="920"/>
        <item x="1117"/>
        <item x="1119"/>
        <item x="2071"/>
        <item x="2072"/>
        <item x="3646"/>
        <item x="3647"/>
        <item x="5002"/>
        <item x="5001"/>
        <item x="4999"/>
        <item x="5000"/>
        <item x="5004"/>
        <item x="5003"/>
        <item x="5005"/>
        <item x="2770"/>
        <item x="3952"/>
        <item x="3953"/>
        <item x="927"/>
        <item x="926"/>
        <item x="4028"/>
        <item x="4027"/>
        <item x="3802"/>
        <item x="3798"/>
        <item x="3794"/>
        <item x="3806"/>
        <item x="330"/>
        <item x="329"/>
        <item x="250"/>
        <item x="249"/>
        <item x="2945"/>
        <item x="2946"/>
        <item x="2947"/>
        <item x="2580"/>
        <item x="2578"/>
        <item x="214"/>
        <item x="213"/>
        <item x="2540"/>
        <item x="2522"/>
        <item x="5557"/>
        <item x="5556"/>
        <item x="5555"/>
        <item x="5550"/>
        <item x="4430"/>
        <item x="4423"/>
        <item m="1" x="5996"/>
        <item m="1" x="5980"/>
        <item x="4009"/>
        <item x="4008"/>
        <item x="5708"/>
        <item x="5164"/>
        <item x="5165"/>
        <item x="5171"/>
        <item x="5163"/>
        <item x="191"/>
        <item x="189"/>
        <item x="190"/>
        <item x="188"/>
        <item x="2939"/>
        <item x="2941"/>
        <item x="2938"/>
        <item x="2935"/>
        <item x="2940"/>
        <item x="2936"/>
        <item x="2937"/>
        <item x="2934"/>
        <item x="196"/>
        <item x="4666"/>
        <item x="4664"/>
        <item x="4669"/>
        <item x="4671"/>
        <item x="4670"/>
        <item x="4665"/>
        <item x="4672"/>
        <item x="4673"/>
        <item x="4667"/>
        <item x="4668"/>
        <item x="4675"/>
        <item x="4674"/>
        <item x="5705"/>
        <item x="4029"/>
        <item x="4030"/>
        <item x="2775"/>
        <item x="2831"/>
        <item x="3230"/>
        <item x="3225"/>
        <item x="2528"/>
        <item x="2527"/>
        <item x="3588"/>
        <item x="3587"/>
        <item x="3586"/>
        <item x="2795"/>
        <item x="2800"/>
        <item x="2798"/>
        <item x="2806"/>
        <item x="2805"/>
        <item x="2803"/>
        <item x="2797"/>
        <item x="2793"/>
        <item x="2799"/>
        <item x="2807"/>
        <item x="2802"/>
        <item x="2801"/>
        <item x="2774"/>
        <item x="1748"/>
        <item x="1749"/>
        <item x="1719"/>
        <item x="1718"/>
        <item x="1735"/>
        <item x="1734"/>
        <item x="2981"/>
        <item x="2982"/>
        <item x="2984"/>
        <item x="2983"/>
        <item x="2526"/>
        <item x="5706"/>
        <item x="3980"/>
        <item x="3981"/>
        <item x="136"/>
        <item x="1394"/>
        <item x="1392"/>
        <item x="1396"/>
        <item x="1393"/>
        <item x="1395"/>
        <item x="1391"/>
        <item x="2431"/>
        <item x="2430"/>
        <item x="1056"/>
        <item x="1165"/>
        <item x="1164"/>
        <item x="1657"/>
        <item x="1656"/>
        <item x="2959"/>
        <item x="2958"/>
        <item x="2955"/>
        <item x="5220"/>
        <item x="3839"/>
        <item x="3837"/>
        <item x="3842"/>
        <item x="3838"/>
        <item x="3840"/>
        <item x="3841"/>
        <item x="3834"/>
        <item x="3835"/>
        <item x="3827"/>
        <item x="3820"/>
        <item x="3829"/>
        <item x="3826"/>
        <item x="3828"/>
        <item x="3836"/>
        <item x="3565"/>
        <item x="3567"/>
        <item x="3569"/>
        <item x="3568"/>
        <item x="3566"/>
        <item x="1402"/>
        <item x="1406"/>
        <item x="5184"/>
        <item x="2851"/>
        <item x="2814"/>
        <item x="4458"/>
        <item x="2742"/>
        <item x="2746"/>
        <item x="2744"/>
        <item x="2745"/>
        <item x="2738"/>
        <item x="2743"/>
        <item x="2737"/>
        <item x="2741"/>
        <item x="2740"/>
        <item x="2739"/>
        <item x="2275"/>
        <item x="2277"/>
        <item x="608"/>
        <item x="609"/>
        <item x="2402"/>
        <item x="2419"/>
        <item x="5110"/>
        <item x="5108"/>
        <item x="1728"/>
        <item x="1729"/>
        <item x="5773"/>
        <item x="5769"/>
        <item x="2985"/>
        <item x="429"/>
        <item x="428"/>
        <item m="1" x="6071"/>
        <item x="1126"/>
        <item x="1127"/>
        <item x="1128"/>
        <item x="1129"/>
        <item x="1915"/>
        <item x="1917"/>
        <item x="1440"/>
        <item x="1439"/>
        <item x="3737"/>
        <item x="3732"/>
        <item x="3731"/>
        <item x="1800"/>
        <item x="1799"/>
        <item x="2271"/>
        <item x="2273"/>
        <item x="1401"/>
        <item x="1403"/>
        <item x="1142"/>
        <item x="1143"/>
        <item x="1186"/>
        <item x="1187"/>
        <item x="1372"/>
        <item x="1373"/>
        <item x="5378"/>
        <item x="4110"/>
        <item x="4111"/>
        <item x="4108"/>
        <item x="4109"/>
        <item x="660"/>
        <item x="659"/>
        <item x="723"/>
        <item x="724"/>
        <item x="1264"/>
        <item x="1266"/>
        <item x="1265"/>
        <item x="1828"/>
        <item x="1827"/>
        <item x="2418"/>
        <item x="5155"/>
        <item x="5149"/>
        <item x="5161"/>
        <item x="5156"/>
        <item x="2695"/>
        <item x="2689"/>
        <item x="2696"/>
        <item x="2697"/>
        <item x="2462"/>
        <item x="1069"/>
        <item x="1068"/>
        <item m="1" x="5871"/>
        <item m="1" x="5856"/>
        <item x="668"/>
        <item x="2377"/>
        <item x="2376"/>
        <item x="3322"/>
        <item x="3321"/>
        <item x="3979"/>
        <item x="161"/>
        <item x="162"/>
        <item x="585"/>
        <item x="584"/>
        <item x="589"/>
        <item x="588"/>
        <item x="580"/>
        <item x="581"/>
        <item x="5597"/>
        <item x="5615"/>
        <item x="3520"/>
        <item x="3511"/>
        <item x="3512"/>
        <item x="667"/>
        <item m="1" x="5952"/>
        <item x="4005"/>
        <item x="4006"/>
        <item x="2682"/>
        <item x="2683"/>
        <item x="2843"/>
        <item x="2846"/>
        <item x="1247"/>
        <item x="1248"/>
        <item x="1249"/>
        <item x="3978"/>
        <item x="3977"/>
        <item x="4001"/>
        <item x="4000"/>
        <item x="3894"/>
        <item x="3895"/>
        <item x="1052"/>
        <item x="2688"/>
        <item x="2976"/>
        <item m="1" x="6041"/>
        <item x="4025"/>
        <item x="4026"/>
        <item x="4024"/>
        <item m="1" x="5964"/>
        <item x="4504"/>
        <item x="4387"/>
        <item x="4383"/>
        <item x="4386"/>
        <item x="4385"/>
        <item m="1" x="6082"/>
        <item x="4392"/>
        <item x="4391"/>
        <item x="4397"/>
        <item x="4393"/>
        <item x="968"/>
        <item x="967"/>
        <item x="5539"/>
        <item x="5536"/>
        <item x="5538"/>
        <item x="5537"/>
        <item x="5533"/>
        <item x="4398"/>
        <item x="4399"/>
        <item x="4352"/>
        <item x="4355"/>
        <item x="4357"/>
        <item x="1973"/>
        <item x="1974"/>
        <item x="268"/>
        <item x="267"/>
        <item x="1968"/>
        <item x="1967"/>
        <item m="1" x="6016"/>
        <item m="1" x="6003"/>
        <item m="1" x="5991"/>
        <item x="4347"/>
        <item x="4348"/>
        <item x="4349"/>
        <item x="5775"/>
        <item x="5564"/>
        <item x="5563"/>
        <item x="5565"/>
        <item x="5562"/>
        <item x="4501"/>
        <item x="4502"/>
        <item x="4503"/>
        <item x="5157"/>
        <item x="5158"/>
        <item x="5159"/>
        <item x="5160"/>
        <item x="2699"/>
        <item x="2700"/>
        <item x="2701"/>
        <item x="2698"/>
        <item x="2685"/>
        <item x="2687"/>
        <item x="2686"/>
        <item m="1" x="6083"/>
        <item m="1" x="6070"/>
        <item m="1" x="6049"/>
        <item m="1" x="6029"/>
        <item x="4826"/>
        <item x="4827"/>
        <item x="4828"/>
        <item x="4829"/>
        <item x="4895"/>
        <item x="4897"/>
        <item x="4892"/>
        <item x="4893"/>
        <item x="1743"/>
        <item x="1742"/>
        <item x="4125"/>
        <item x="4126"/>
        <item x="1335"/>
        <item x="1159"/>
        <item x="1158"/>
        <item x="2362"/>
        <item x="2669"/>
        <item x="2668"/>
        <item x="2667"/>
        <item x="2666"/>
        <item x="1022"/>
        <item x="1021"/>
        <item x="1023"/>
        <item x="2013"/>
        <item x="2014"/>
        <item x="124"/>
        <item x="123"/>
        <item x="4684"/>
        <item x="4685"/>
        <item x="4686"/>
        <item x="4581"/>
        <item x="1097"/>
        <item x="1096"/>
        <item x="2537"/>
        <item x="2536"/>
        <item x="1652"/>
        <item x="1653"/>
        <item x="1334"/>
        <item x="2726"/>
        <item x="2725"/>
        <item x="3453"/>
        <item x="3452"/>
        <item x="1049"/>
        <item x="3557"/>
        <item x="1686"/>
        <item x="1688"/>
        <item x="13"/>
        <item x="12"/>
        <item m="1" x="5886"/>
        <item x="3420"/>
        <item x="3421"/>
        <item x="1050"/>
        <item x="5076"/>
        <item x="5078"/>
        <item x="3550"/>
        <item x="5418"/>
        <item x="3754"/>
        <item x="3752"/>
        <item x="2363"/>
        <item x="2967"/>
        <item x="2966"/>
        <item x="5416"/>
        <item x="5419"/>
        <item x="5414"/>
        <item x="142"/>
        <item x="3326"/>
        <item x="3553"/>
        <item x="3548"/>
        <item x="3552"/>
        <item x="4486"/>
        <item x="4488"/>
        <item x="4487"/>
        <item x="376"/>
        <item x="1342"/>
        <item x="4010"/>
        <item x="4011"/>
        <item x="3888"/>
        <item x="4496"/>
        <item x="4494"/>
        <item x="2219"/>
        <item x="2218"/>
        <item x="2217"/>
        <item x="4495"/>
        <item x="3726"/>
        <item x="3739"/>
        <item x="1274"/>
        <item x="1273"/>
        <item x="3524"/>
        <item x="3525"/>
        <item x="3523"/>
        <item x="5707"/>
        <item x="1692"/>
        <item x="1690"/>
        <item x="3871"/>
        <item x="3869"/>
        <item x="3875"/>
        <item x="3873"/>
        <item x="2167"/>
        <item x="2166"/>
        <item x="2169"/>
        <item x="2168"/>
        <item x="2160"/>
        <item x="2156"/>
        <item x="2155"/>
        <item x="2157"/>
        <item x="2159"/>
        <item x="2158"/>
        <item x="2748"/>
        <item x="1101"/>
        <item x="1100"/>
        <item x="2104"/>
        <item x="2103"/>
        <item x="4007"/>
        <item x="2410"/>
        <item x="3733"/>
        <item x="3741"/>
        <item x="1046"/>
        <item x="1219"/>
        <item x="1218"/>
        <item x="185"/>
        <item x="186"/>
        <item x="2905"/>
        <item x="2907"/>
        <item x="2906"/>
        <item x="2904"/>
        <item x="2884"/>
        <item x="2885"/>
        <item x="1213"/>
        <item x="1212"/>
        <item x="2924"/>
        <item x="2925"/>
        <item x="2927"/>
        <item x="2926"/>
        <item x="2911"/>
        <item x="2912"/>
        <item x="2913"/>
        <item x="1231"/>
        <item x="1230"/>
        <item x="2869"/>
        <item x="2867"/>
        <item x="2866"/>
        <item x="2868"/>
        <item x="4340"/>
        <item x="4339"/>
        <item x="4342"/>
        <item x="4341"/>
        <item x="3529"/>
        <item x="3777"/>
        <item x="3779"/>
        <item x="3778"/>
        <item x="5594"/>
        <item x="5595"/>
        <item x="5644"/>
        <item x="2095"/>
        <item x="2096"/>
        <item x="420"/>
        <item x="4120"/>
        <item x="4122"/>
        <item x="4113"/>
        <item x="4121"/>
        <item x="3528"/>
        <item x="4317"/>
        <item x="4315"/>
        <item x="4321"/>
        <item x="4319"/>
        <item m="1" x="5873"/>
        <item x="1873"/>
        <item x="1875"/>
        <item x="1739"/>
        <item x="1738"/>
        <item x="4992"/>
        <item x="4991"/>
        <item x="1085"/>
        <item x="1084"/>
        <item x="619"/>
        <item x="618"/>
        <item x="3857"/>
        <item x="791"/>
        <item x="790"/>
        <item x="598"/>
        <item x="600"/>
        <item x="4474"/>
        <item x="4476"/>
        <item x="4311"/>
        <item x="4309"/>
        <item x="4313"/>
        <item x="3703"/>
        <item x="2017"/>
        <item x="2018"/>
        <item x="3855"/>
        <item x="3859"/>
        <item m="1" x="6087"/>
        <item x="3863"/>
        <item x="3865"/>
        <item x="3861"/>
        <item x="3719"/>
        <item x="2654"/>
        <item x="2655"/>
        <item x="3006"/>
        <item x="3007"/>
        <item x="3008"/>
        <item x="4228"/>
        <item x="3769"/>
        <item x="3766"/>
        <item x="3767"/>
        <item x="3768"/>
        <item x="4475"/>
        <item x="4225"/>
        <item x="694"/>
        <item x="693"/>
        <item x="1047"/>
        <item x="2650"/>
        <item x="612"/>
        <item x="2393"/>
        <item x="2392"/>
        <item x="1599"/>
        <item x="2547"/>
        <item m="1" x="6073"/>
        <item x="2546"/>
        <item m="1" x="5825"/>
        <item x="1660"/>
        <item x="5397"/>
        <item x="5721"/>
        <item x="5720"/>
        <item x="5722"/>
        <item x="5714"/>
        <item x="5723"/>
        <item x="4150"/>
        <item x="4990"/>
        <item x="5116"/>
        <item x="5437"/>
        <item x="5438"/>
        <item x="5430"/>
        <item x="5375"/>
        <item x="3789"/>
        <item x="3585"/>
        <item m="1" x="6025"/>
        <item x="4102"/>
        <item m="1" x="5823"/>
        <item m="1" x="5814"/>
        <item x="622"/>
        <item x="621"/>
        <item m="1" x="6005"/>
        <item m="1" x="5992"/>
        <item m="1" x="5840"/>
        <item m="1" x="5824"/>
        <item m="1" x="5846"/>
        <item m="1" x="5808"/>
        <item m="1" x="5796"/>
        <item m="1" x="6094"/>
        <item m="1" x="5978"/>
        <item m="1" x="5962"/>
        <item m="1" x="5943"/>
        <item m="1" x="5926"/>
        <item m="1" x="5910"/>
        <item m="1" x="5895"/>
        <item x="3643"/>
        <item x="2046"/>
        <item x="2045"/>
        <item x="558"/>
        <item x="557"/>
        <item x="571"/>
        <item x="655"/>
        <item x="656"/>
        <item x="1947"/>
        <item x="1948"/>
        <item x="1946"/>
        <item x="445"/>
        <item x="444"/>
        <item x="3711"/>
        <item x="526"/>
        <item x="1051"/>
        <item x="2510"/>
        <item x="2511"/>
        <item x="4974"/>
        <item x="5457"/>
        <item x="5450"/>
        <item x="5459"/>
        <item x="5456"/>
        <item x="5458"/>
        <item x="4040"/>
        <item x="362"/>
        <item x="361"/>
        <item x="592"/>
        <item x="593"/>
        <item x="4087"/>
        <item x="4139"/>
        <item x="3302"/>
        <item x="3301"/>
        <item x="3521"/>
        <item x="4373"/>
        <item x="4375"/>
        <item x="4376"/>
        <item x="4374"/>
        <item x="4041"/>
        <item x="4078"/>
        <item x="4080"/>
        <item x="4077"/>
        <item x="4079"/>
        <item x="738"/>
        <item x="736"/>
        <item x="737"/>
        <item x="3035"/>
        <item x="3036"/>
        <item x="3037"/>
        <item x="4112"/>
        <item x="4942"/>
        <item x="1772"/>
        <item x="1771"/>
        <item x="5012"/>
        <item x="5011"/>
        <item x="3850"/>
        <item x="3851"/>
        <item x="4071"/>
        <item x="683"/>
        <item x="684"/>
        <item x="4107"/>
        <item x="3970"/>
        <item x="484"/>
        <item x="485"/>
        <item x="5170"/>
        <item x="3854"/>
        <item x="3852"/>
        <item x="2674"/>
        <item x="2676"/>
        <item x="2675"/>
        <item x="3186"/>
        <item x="3187"/>
        <item x="3207"/>
        <item x="1048"/>
        <item x="5019"/>
        <item x="5020"/>
        <item x="5013"/>
        <item x="5021"/>
        <item x="5022"/>
        <item x="1678"/>
        <item x="1680"/>
        <item x="2515"/>
        <item x="2514"/>
        <item x="3547"/>
        <item x="3680"/>
        <item x="152"/>
        <item x="151"/>
        <item x="2637"/>
        <item x="2631"/>
        <item x="2639"/>
        <item x="2638"/>
        <item x="488"/>
        <item x="489"/>
        <item x="1087"/>
        <item x="1088"/>
        <item x="1080"/>
        <item x="1081"/>
        <item x="614"/>
        <item x="1668"/>
        <item x="1669"/>
        <item x="2710"/>
        <item x="2711"/>
        <item x="652"/>
        <item x="651"/>
        <item x="3551"/>
        <item x="562"/>
        <item x="4282"/>
        <item x="4284"/>
        <item x="4286"/>
        <item x="4288"/>
        <item x="4290"/>
        <item m="1" x="5963"/>
        <item m="1" x="5944"/>
        <item m="1" x="5896"/>
        <item m="1" x="5881"/>
        <item m="1" x="5849"/>
        <item x="4482"/>
        <item x="4477"/>
        <item x="4478"/>
        <item m="1" x="5912"/>
        <item x="575"/>
        <item x="570"/>
        <item m="1" x="6037"/>
        <item m="1" x="6028"/>
        <item x="2896"/>
        <item x="2897"/>
        <item x="2899"/>
        <item x="2898"/>
        <item x="2871"/>
        <item x="2860"/>
        <item x="2861"/>
        <item x="2870"/>
        <item x="2917"/>
        <item x="2915"/>
        <item x="2918"/>
        <item x="2916"/>
        <item x="2914"/>
        <item x="2879"/>
        <item x="2878"/>
        <item x="2883"/>
        <item x="2881"/>
        <item x="2882"/>
        <item x="2880"/>
        <item x="4127"/>
        <item x="4572"/>
        <item x="5084"/>
        <item x="5086"/>
        <item m="1" x="5855"/>
        <item m="1" x="5838"/>
        <item x="3209"/>
        <item x="4278"/>
        <item x="875"/>
        <item x="883"/>
        <item x="882"/>
        <item x="887"/>
        <item x="889"/>
        <item x="885"/>
        <item x="3687"/>
        <item x="1942"/>
        <item x="1941"/>
        <item x="264"/>
        <item x="266"/>
        <item x="1962"/>
        <item x="1961"/>
        <item m="1" x="5945"/>
        <item m="1" x="5928"/>
        <item x="4336"/>
        <item x="4335"/>
        <item m="1" x="5882"/>
        <item x="5527"/>
        <item x="5528"/>
        <item x="5526"/>
        <item m="1" x="5995"/>
        <item x="5529"/>
        <item x="5521"/>
        <item x="1952"/>
        <item x="1951"/>
        <item m="1" x="6058"/>
        <item m="1" x="6026"/>
        <item m="1" x="6012"/>
        <item x="4328"/>
        <item x="4330"/>
        <item x="4329"/>
        <item x="4324"/>
        <item x="1966"/>
        <item x="1965"/>
        <item x="4369"/>
        <item x="4368"/>
        <item x="1958"/>
        <item x="1957"/>
        <item x="1933"/>
        <item x="1934"/>
        <item x="4722"/>
        <item x="4095"/>
        <item x="4096"/>
        <item x="4091"/>
        <item x="3695"/>
        <item x="1270"/>
        <item x="1269"/>
        <item x="1272"/>
        <item x="1271"/>
        <item x="36"/>
        <item x="35"/>
        <item x="1263"/>
        <item x="1262"/>
        <item x="1260"/>
        <item x="1261"/>
        <item x="1255"/>
        <item x="1256"/>
        <item x="2962"/>
        <item x="2963"/>
        <item x="2956"/>
        <item x="2957"/>
        <item x="194"/>
        <item x="193"/>
        <item x="383"/>
        <item x="382"/>
        <item x="377"/>
        <item x="378"/>
        <item x="384"/>
        <item x="788"/>
        <item x="789"/>
        <item x="794"/>
        <item x="795"/>
        <item x="486"/>
        <item x="487"/>
        <item x="2964"/>
        <item x="2965"/>
        <item x="5229"/>
        <item x="5224"/>
        <item x="5230"/>
        <item x="5228"/>
        <item x="5225"/>
        <item x="2977"/>
        <item x="2973"/>
        <item x="2972"/>
        <item x="2978"/>
        <item x="2979"/>
        <item x="2980"/>
        <item x="2986"/>
        <item x="2990"/>
        <item x="2988"/>
        <item x="2989"/>
        <item x="2987"/>
        <item x="3003"/>
        <item x="3004"/>
        <item x="3005"/>
        <item x="4820"/>
        <item x="4864"/>
        <item x="5674"/>
        <item x="4915"/>
        <item x="4889"/>
        <item x="4812"/>
        <item x="4906"/>
        <item x="888"/>
        <item x="563"/>
        <item x="1681"/>
        <item x="5413"/>
        <item x="1689"/>
        <item x="1693"/>
        <item x="3862"/>
        <item x="3872"/>
        <item x="5425"/>
        <item x="5423"/>
        <item x="5424"/>
        <item x="5422"/>
        <item x="5426"/>
        <item x="4032"/>
        <item x="4035"/>
        <item x="4031"/>
        <item x="4033"/>
        <item x="4034"/>
        <item x="4036"/>
        <item x="3959"/>
        <item x="3962"/>
        <item x="3963"/>
        <item x="3960"/>
        <item x="3958"/>
        <item x="3961"/>
        <item x="3983"/>
        <item x="3984"/>
        <item x="3985"/>
        <item x="3986"/>
        <item x="910"/>
        <item x="912"/>
        <item x="913"/>
        <item x="911"/>
        <item x="4018"/>
        <item x="4019"/>
        <item x="4012"/>
        <item x="4020"/>
        <item x="3879"/>
        <item x="3880"/>
        <item x="3882"/>
        <item x="3883"/>
        <item x="3884"/>
        <item x="3881"/>
        <item x="3897"/>
        <item x="3899"/>
        <item x="3898"/>
        <item x="564"/>
        <item x="566"/>
        <item x="568"/>
        <item x="567"/>
        <item x="565"/>
        <item x="3944"/>
        <item x="3946"/>
        <item x="3945"/>
        <item x="3948"/>
        <item x="1715"/>
        <item x="1714"/>
        <item x="1731"/>
        <item x="1730"/>
        <item x="1744"/>
        <item x="1745"/>
        <item x="930"/>
        <item x="3849"/>
        <item x="3853"/>
        <item x="890"/>
        <item x="886"/>
        <item x="1679"/>
        <item x="5415"/>
        <item x="5417"/>
        <item x="5420"/>
        <item x="3856"/>
        <item x="3858"/>
        <item x="3860"/>
        <item x="1687"/>
        <item x="1691"/>
        <item x="3864"/>
        <item x="3866"/>
        <item x="3870"/>
        <item x="3874"/>
        <item x="3876"/>
        <item x="1442"/>
        <item x="922"/>
        <item x="923"/>
        <item x="924"/>
        <item x="925"/>
        <item x="921"/>
        <item x="1736"/>
        <item x="1737"/>
        <item x="247"/>
        <item x="248"/>
        <item x="1698"/>
        <item x="1699"/>
        <item x="1711"/>
        <item x="1710"/>
        <item x="1724"/>
        <item x="1725"/>
        <item x="1752"/>
        <item x="1753"/>
        <item x="1741"/>
        <item x="1740"/>
        <item x="578"/>
        <item x="579"/>
        <item x="583"/>
        <item x="582"/>
        <item x="586"/>
        <item x="4002"/>
        <item x="4003"/>
        <item x="4004"/>
        <item x="1482"/>
        <item x="1481"/>
        <item x="3304"/>
        <item x="3303"/>
        <item x="831"/>
        <item x="830"/>
        <item x="828"/>
        <item x="827"/>
        <item x="832"/>
        <item x="393"/>
        <item x="391"/>
        <item x="5303"/>
        <item x="5304"/>
        <item x="1445"/>
        <item x="1446"/>
        <item x="499"/>
        <item x="501"/>
        <item x="503"/>
        <item x="505"/>
        <item x="507"/>
        <item x="509"/>
        <item x="511"/>
        <item x="513"/>
        <item x="515"/>
        <item x="516"/>
        <item x="1469"/>
        <item x="1470"/>
        <item x="1477"/>
        <item x="1478"/>
        <item x="3324"/>
        <item x="3325"/>
        <item x="3323"/>
        <item x="1441"/>
        <item x="1461"/>
        <item x="1462"/>
        <item x="1465"/>
        <item x="1466"/>
        <item x="1473"/>
        <item x="1474"/>
        <item x="1457"/>
        <item x="1459"/>
        <item x="224"/>
        <item x="223"/>
        <item x="494"/>
        <item x="495"/>
        <item x="55"/>
        <item x="54"/>
        <item x="3338"/>
        <item x="3337"/>
        <item x="685"/>
        <item x="686"/>
        <item x="3299"/>
        <item x="3300"/>
        <item x="3320"/>
        <item x="3319"/>
        <item x="1437"/>
        <item x="1438"/>
        <item x="1433"/>
        <item x="1434"/>
        <item x="3352"/>
        <item x="3354"/>
        <item x="3353"/>
        <item x="1449"/>
        <item x="1450"/>
        <item x="3341"/>
        <item x="3342"/>
        <item x="3343"/>
        <item x="3344"/>
        <item x="3309"/>
        <item x="3307"/>
        <item x="3311"/>
        <item x="3312"/>
        <item x="3310"/>
        <item x="3330"/>
        <item x="3331"/>
        <item x="3332"/>
        <item x="5310"/>
        <item x="5311"/>
        <item x="5312"/>
        <item x="1453"/>
        <item x="1454"/>
        <item x="4641"/>
        <item x="4640"/>
        <item x="2102"/>
        <item x="2101"/>
        <item x="2108"/>
        <item x="2109"/>
        <item x="2107"/>
        <item x="4624"/>
        <item x="4625"/>
        <item x="4619"/>
        <item x="4620"/>
        <item m="1" x="5999"/>
        <item m="1" x="5983"/>
        <item m="1" x="5971"/>
        <item m="1" x="5953"/>
        <item m="1" x="5935"/>
        <item m="1" x="5919"/>
        <item m="1" x="5904"/>
        <item x="5584"/>
        <item x="5582"/>
        <item x="5586"/>
        <item x="5585"/>
        <item x="1371"/>
        <item x="1374"/>
        <item x="1389"/>
        <item x="1390"/>
        <item x="5583"/>
        <item x="211"/>
        <item x="212"/>
        <item x="4631"/>
        <item x="4632"/>
        <item x="1405"/>
        <item x="1404"/>
        <item x="2222"/>
        <item x="2221"/>
        <item x="2220"/>
        <item m="1" x="6076"/>
        <item m="1" x="6064"/>
        <item m="1" x="6053"/>
        <item m="1" x="6042"/>
        <item x="2137"/>
        <item x="2138"/>
        <item x="2139"/>
        <item m="1" x="5842"/>
        <item m="1" x="5828"/>
        <item m="1" x="5792"/>
        <item m="1" x="6091"/>
        <item x="2126"/>
        <item x="2125"/>
        <item x="2124"/>
        <item x="4574"/>
        <item x="4576"/>
        <item x="4575"/>
        <item x="4578"/>
        <item x="4577"/>
        <item x="616"/>
        <item x="617"/>
        <item x="2144"/>
        <item x="2143"/>
        <item x="2145"/>
        <item x="982"/>
        <item x="985"/>
        <item x="984"/>
        <item x="983"/>
        <item x="981"/>
        <item x="2232"/>
        <item x="2231"/>
        <item x="2233"/>
        <item x="4588"/>
        <item x="4586"/>
        <item x="4589"/>
        <item x="4590"/>
        <item x="4591"/>
        <item x="4587"/>
        <item x="4629"/>
        <item x="4630"/>
        <item x="2183"/>
        <item x="2182"/>
        <item x="5587"/>
        <item x="5589"/>
        <item x="5590"/>
        <item x="5591"/>
        <item x="5588"/>
        <item x="4658"/>
        <item x="4657"/>
        <item x="4660"/>
        <item x="4661"/>
        <item x="4662"/>
        <item x="4659"/>
        <item m="1" x="6030"/>
        <item m="1" x="6015"/>
        <item x="5608"/>
        <item x="5611"/>
        <item x="5612"/>
        <item x="5607"/>
        <item x="5609"/>
        <item x="5610"/>
        <item x="2177"/>
        <item x="2178"/>
        <item x="2176"/>
        <item x="4676"/>
        <item x="4677"/>
        <item x="4678"/>
        <item m="1" x="5817"/>
        <item m="1" x="5805"/>
        <item x="2188"/>
        <item x="2187"/>
        <item x="2186"/>
        <item x="2153"/>
        <item x="2151"/>
        <item x="2150"/>
        <item x="2154"/>
        <item x="2152"/>
        <item x="4568"/>
        <item x="4569"/>
        <item x="4567"/>
        <item x="2192"/>
        <item x="2193"/>
        <item x="2194"/>
        <item x="2113"/>
        <item x="2114"/>
        <item x="2115"/>
        <item x="898"/>
        <item x="900"/>
        <item x="899"/>
        <item x="2198"/>
        <item x="2200"/>
        <item x="2199"/>
        <item x="2214"/>
        <item x="2215"/>
        <item x="2216"/>
        <item x="4682"/>
        <item x="4683"/>
        <item x="2204"/>
        <item x="2205"/>
        <item x="2164"/>
        <item x="2161"/>
        <item x="2162"/>
        <item x="2163"/>
        <item x="2165"/>
        <item x="122"/>
        <item x="120"/>
        <item x="4697"/>
        <item x="4696"/>
        <item x="4698"/>
        <item x="337"/>
        <item x="338"/>
        <item x="4611"/>
        <item x="4644"/>
        <item x="4643"/>
        <item x="4646"/>
        <item x="4647"/>
        <item x="4648"/>
        <item x="4645"/>
        <item x="933"/>
        <item x="931"/>
        <item x="932"/>
        <item m="1" x="5925"/>
        <item x="935"/>
        <item x="937"/>
        <item x="934"/>
        <item x="936"/>
        <item x="2020"/>
        <item x="2019"/>
        <item x="722"/>
        <item x="721"/>
        <item x="2012"/>
        <item x="2011"/>
        <item x="2016"/>
        <item x="2015"/>
        <item x="4445"/>
        <item x="4446"/>
        <item x="4447"/>
        <item x="4444"/>
        <item x="4448"/>
        <item x="5552"/>
        <item x="5553"/>
        <item x="5551"/>
        <item x="5554"/>
        <item x="356"/>
        <item x="355"/>
        <item x="2517"/>
        <item x="2516"/>
        <item x="2519"/>
        <item x="2518"/>
        <item x="2525"/>
        <item x="2524"/>
        <item x="4994"/>
        <item x="4993"/>
        <item x="2531"/>
        <item x="2530"/>
        <item x="2529"/>
        <item x="2535"/>
        <item x="2534"/>
        <item x="2539"/>
        <item x="2538"/>
        <item x="2543"/>
        <item x="2542"/>
        <item x="4996"/>
        <item x="4995"/>
        <item x="5709"/>
        <item x="5711"/>
        <item x="5710"/>
        <item x="5007"/>
        <item x="5006"/>
        <item x="5008"/>
        <item x="5346"/>
        <item x="5344"/>
        <item x="5353"/>
        <item x="5362"/>
        <item x="5357"/>
        <item x="5365"/>
        <item x="5356"/>
        <item x="5364"/>
        <item x="5352"/>
        <item x="3176"/>
        <item x="3174"/>
        <item x="3175"/>
        <item x="229"/>
        <item x="230"/>
        <item x="1495"/>
        <item x="1485"/>
        <item x="60"/>
        <item x="61"/>
        <item x="1498"/>
        <item x="1499"/>
        <item x="3377"/>
        <item x="3378"/>
        <item x="3379"/>
        <item x="3376"/>
        <item x="1500"/>
        <item x="1501"/>
        <item x="1506"/>
        <item x="1507"/>
        <item x="3390"/>
        <item x="3392"/>
        <item x="3391"/>
        <item x="3393"/>
        <item x="1515"/>
        <item x="1514"/>
        <item x="1522"/>
        <item x="1523"/>
        <item x="3425"/>
        <item x="3424"/>
        <item x="1530"/>
        <item x="1531"/>
        <item x="68"/>
        <item x="69"/>
        <item x="3195"/>
        <item x="3196"/>
        <item x="3194"/>
        <item x="3454"/>
        <item x="3455"/>
        <item x="1546"/>
        <item x="1547"/>
        <item x="40"/>
        <item x="39"/>
        <item x="1345"/>
        <item x="1344"/>
        <item x="137"/>
        <item x="138"/>
        <item x="139"/>
        <item x="231"/>
        <item x="232"/>
        <item x="1536"/>
        <item x="1537"/>
        <item x="1516"/>
        <item x="1518"/>
        <item x="1520"/>
        <item x="64"/>
        <item x="65"/>
        <item x="3417"/>
        <item x="3416"/>
        <item x="1352"/>
        <item x="1353"/>
        <item x="3402"/>
        <item x="3403"/>
        <item x="3404"/>
        <item x="3401"/>
        <item x="1321"/>
        <item x="1320"/>
        <item x="3445"/>
        <item x="3444"/>
        <item x="3408"/>
        <item x="3409"/>
        <item x="3182"/>
        <item x="3181"/>
        <item x="3183"/>
        <item x="3184"/>
        <item x="3185"/>
        <item x="3180"/>
        <item x="5334"/>
        <item x="5331"/>
        <item x="5333"/>
        <item x="5332"/>
        <item x="5329"/>
        <item x="5328"/>
        <item x="5330"/>
        <item x="1332"/>
        <item x="1333"/>
        <item x="4957"/>
        <item x="4956"/>
        <item x="812"/>
        <item x="813"/>
        <item x="811"/>
        <item x="4945"/>
        <item x="4948"/>
        <item x="4946"/>
        <item x="4947"/>
        <item x="5744"/>
        <item x="5745"/>
        <item x="5743"/>
        <item x="5323"/>
        <item x="5324"/>
        <item x="402"/>
        <item x="401"/>
        <item x="844"/>
        <item x="845"/>
        <item x="840"/>
        <item x="841"/>
        <item x="3431"/>
        <item x="3426"/>
        <item x="3427"/>
        <item x="3428"/>
        <item x="3429"/>
        <item x="3430"/>
        <item x="5270"/>
        <item x="5268"/>
        <item x="5269"/>
        <item x="4973"/>
        <item x="4972"/>
        <item x="1510"/>
        <item x="1509"/>
        <item x="3440"/>
        <item x="3441"/>
        <item x="527"/>
        <item x="1767"/>
        <item x="1766"/>
        <item x="5453"/>
        <item x="5451"/>
        <item x="5455"/>
        <item x="5454"/>
        <item x="4074"/>
        <item x="4072"/>
        <item x="4076"/>
        <item x="4073"/>
        <item x="4075"/>
        <item x="2054"/>
        <item x="2053"/>
        <item x="4479"/>
        <item x="4480"/>
        <item x="4481"/>
        <item x="4483"/>
        <item x="4484"/>
        <item x="4485"/>
        <item x="2488"/>
        <item x="2489"/>
        <item x="5559"/>
        <item x="5560"/>
        <item x="5558"/>
        <item x="5561"/>
        <item x="4493"/>
        <item x="4491"/>
        <item x="4492"/>
        <item x="2464"/>
        <item x="2465"/>
        <item x="4471"/>
        <item x="4472"/>
        <item x="4473"/>
        <item x="2493"/>
        <item x="2494"/>
        <item x="2492"/>
        <item x="4497"/>
        <item x="4500"/>
        <item x="4498"/>
        <item x="4499"/>
        <item x="2454"/>
        <item x="2455"/>
        <item x="3200"/>
        <item x="3203"/>
        <item x="3202"/>
        <item x="3201"/>
        <item x="3204"/>
        <item x="1341"/>
        <item x="1340"/>
        <item x="1349"/>
        <item x="1348"/>
        <item x="3212"/>
        <item x="3215"/>
        <item x="3214"/>
        <item x="3213"/>
        <item x="2460"/>
        <item x="2458"/>
        <item x="2459"/>
        <item x="2453"/>
        <item x="2452"/>
        <item x="3223"/>
        <item x="3224"/>
        <item x="3221"/>
        <item x="3222"/>
        <item x="3220"/>
        <item x="207"/>
        <item x="208"/>
        <item x="2485"/>
        <item x="2484"/>
        <item x="1359"/>
        <item x="1358"/>
        <item x="1337"/>
        <item x="1336"/>
        <item x="1360"/>
        <item x="1361"/>
        <item x="2513"/>
        <item x="650"/>
        <item x="649"/>
        <item x="2512"/>
        <item x="4975"/>
        <item x="654"/>
        <item x="653"/>
        <item x="658"/>
        <item x="657"/>
        <item x="662"/>
        <item x="661"/>
        <item x="666"/>
        <item x="665"/>
        <item x="353"/>
        <item x="5524"/>
        <item x="5522"/>
        <item x="5523"/>
        <item x="5525"/>
        <item x="2469"/>
        <item x="2468"/>
        <item x="3308"/>
        <item x="1939"/>
        <item x="1940"/>
        <item x="2545"/>
        <item x="2544"/>
        <item x="3329"/>
        <item x="829"/>
        <item x="147"/>
        <item x="1931"/>
        <item x="1932"/>
        <item x="146"/>
        <item x="1233"/>
        <item x="5715"/>
        <item x="5718"/>
        <item x="5717"/>
        <item x="5719"/>
        <item x="5716"/>
        <item x="359"/>
        <item x="360"/>
        <item x="1949"/>
        <item x="2732"/>
        <item x="5009"/>
        <item x="5010"/>
        <item x="148"/>
        <item x="1103"/>
        <item x="1950"/>
        <item x="5016"/>
        <item x="5017"/>
        <item x="5014"/>
        <item x="5018"/>
        <item x="5015"/>
        <item x="17"/>
        <item x="18"/>
        <item x="150"/>
        <item x="149"/>
        <item x="1091"/>
        <item x="1090"/>
        <item x="2712"/>
        <item x="2713"/>
        <item x="164"/>
        <item x="742"/>
        <item x="743"/>
        <item x="1235"/>
        <item x="1956"/>
        <item x="1955"/>
        <item x="1232"/>
        <item x="1234"/>
        <item x="192"/>
        <item x="187"/>
        <item x="1094"/>
        <item x="1095"/>
        <item x="2716"/>
        <item x="2717"/>
        <item x="1246"/>
        <item x="1244"/>
        <item x="1245"/>
        <item x="1098"/>
        <item x="1099"/>
        <item x="5217"/>
        <item x="5218"/>
        <item x="5219"/>
        <item x="2948"/>
        <item x="2954"/>
        <item x="2949"/>
        <item x="2942"/>
        <item x="2943"/>
        <item x="2944"/>
        <item x="2721"/>
        <item x="2723"/>
        <item x="2722"/>
        <item x="1102"/>
        <item x="2931"/>
        <item x="2932"/>
        <item x="2933"/>
        <item x="2930"/>
        <item x="1960"/>
        <item x="1959"/>
        <item x="2724"/>
        <item x="2728"/>
        <item x="1963"/>
        <item x="1964"/>
        <item x="2736"/>
        <item x="2733"/>
        <item x="2734"/>
        <item x="1970"/>
        <item x="1969"/>
        <item x="5167"/>
        <item x="5168"/>
        <item x="5169"/>
        <item x="263"/>
        <item x="265"/>
        <item x="5693"/>
        <item x="5692"/>
        <item x="5691"/>
        <item x="5690"/>
        <item x="965"/>
        <item x="966"/>
        <item x="4332"/>
        <item x="4333"/>
        <item x="4344"/>
        <item x="4338"/>
        <item x="4343"/>
        <item x="4337"/>
        <item x="1104"/>
        <item x="1105"/>
        <item x="2066"/>
        <item x="2065"/>
        <item x="2735"/>
        <item x="2070"/>
        <item x="2069"/>
        <item x="4525"/>
        <item x="4528"/>
        <item x="4527"/>
        <item x="4526"/>
        <item x="4510"/>
        <item x="4509"/>
        <item x="2079"/>
        <item x="2081"/>
        <item x="977"/>
        <item x="975"/>
        <item x="976"/>
        <item x="727"/>
        <item x="725"/>
        <item x="4524"/>
        <item x="4519"/>
        <item x="4520"/>
        <item x="4541"/>
        <item x="4539"/>
        <item x="2087"/>
        <item x="2088"/>
        <item x="5574"/>
        <item x="5569"/>
        <item x="5571"/>
        <item x="5570"/>
        <item x="2073"/>
        <item x="2078"/>
        <item x="2074"/>
        <item x="4534"/>
        <item x="4533"/>
        <item x="4516"/>
        <item x="4517"/>
        <item x="4513"/>
        <item x="4506"/>
        <item x="4505"/>
        <item x="2093"/>
        <item x="2094"/>
        <item x="116"/>
        <item x="118"/>
        <item x="326"/>
        <item x="2084"/>
        <item x="2083"/>
        <item x="328"/>
        <item x="465"/>
        <item x="456"/>
        <item x="454"/>
        <item x="455"/>
        <item x="464"/>
        <item x="457"/>
        <item x="2838"/>
        <item x="2842"/>
        <item x="2840"/>
        <item x="2817"/>
        <item x="2812"/>
        <item x="2815"/>
        <item x="2771"/>
        <item x="2769"/>
        <item x="2767"/>
        <item x="1120"/>
        <item x="1122"/>
        <item x="5195"/>
        <item x="5200"/>
        <item x="5193"/>
        <item x="1161"/>
        <item x="1160"/>
        <item x="1166"/>
        <item x="1168"/>
        <item x="1172"/>
        <item x="1170"/>
        <item x="1175"/>
        <item x="1174"/>
        <item x="2754"/>
        <item x="2749"/>
        <item x="2747"/>
        <item x="1124"/>
        <item x="1125"/>
        <item x="1138"/>
        <item x="1139"/>
        <item x="772"/>
        <item x="771"/>
        <item x="2836"/>
        <item x="2834"/>
        <item x="1157"/>
        <item x="1156"/>
        <item x="2792"/>
        <item x="2794"/>
        <item x="2796"/>
        <item x="2804"/>
        <item x="133"/>
        <item x="174"/>
        <item x="176"/>
        <item x="134"/>
        <item x="1207"/>
        <item x="1205"/>
        <item x="348"/>
        <item x="349"/>
        <item x="2848"/>
        <item x="2847"/>
        <item x="2849"/>
        <item x="2850"/>
        <item x="1203"/>
        <item x="1202"/>
        <item x="1208"/>
        <item x="1209"/>
        <item x="2386"/>
        <item x="2387"/>
        <item x="2286"/>
        <item x="5180"/>
        <item x="5176"/>
        <item x="5183"/>
        <item x="5178"/>
        <item x="2391"/>
        <item x="2390"/>
        <item x="2288"/>
        <item x="1116"/>
        <item x="1118"/>
        <item x="2420"/>
        <item x="2421"/>
        <item x="2427"/>
        <item x="2426"/>
        <item x="2294"/>
        <item x="2379"/>
        <item x="2378"/>
        <item x="2414"/>
        <item x="2415"/>
        <item x="1148"/>
        <item x="1149"/>
        <item x="2401"/>
        <item x="2400"/>
        <item x="2411"/>
        <item x="2413"/>
        <item x="2394"/>
        <item x="2395"/>
        <item x="2296"/>
        <item x="2385"/>
        <item x="2380"/>
        <item x="729"/>
        <item x="730"/>
        <item x="1013"/>
        <item x="128"/>
        <item x="758"/>
        <item x="760"/>
        <item x="1012"/>
        <item x="1015"/>
        <item x="130"/>
        <item x="754"/>
        <item x="748"/>
        <item x="752"/>
        <item x="2328"/>
        <item x="744"/>
        <item x="746"/>
        <item x="1152"/>
        <item x="1154"/>
        <item x="1182"/>
        <item x="1183"/>
        <item x="4877"/>
        <item x="4879"/>
        <item x="4876"/>
        <item x="4878"/>
        <item x="4874"/>
        <item x="4865"/>
        <item x="4868"/>
        <item x="4869"/>
        <item x="4867"/>
        <item x="4880"/>
        <item x="4875"/>
        <item x="4800"/>
        <item x="4798"/>
        <item x="4797"/>
        <item x="4822"/>
        <item x="4824"/>
        <item x="4825"/>
        <item x="4823"/>
        <item x="4821"/>
        <item x="2783"/>
        <item x="4896"/>
        <item x="4894"/>
        <item x="4890"/>
        <item x="4891"/>
        <item x="4898"/>
        <item x="1190"/>
        <item x="1188"/>
        <item x="1146"/>
        <item x="1144"/>
        <item x="4816"/>
        <item x="4817"/>
        <item x="4815"/>
        <item x="4813"/>
        <item x="4814"/>
        <item x="2780"/>
        <item x="2778"/>
        <item x="1196"/>
        <item x="1198"/>
        <item x="169"/>
        <item x="170"/>
        <item x="4914"/>
        <item x="4913"/>
        <item x="4910"/>
        <item x="4909"/>
        <item x="4912"/>
        <item x="4908"/>
        <item x="4911"/>
        <item x="4907"/>
        <item x="4726"/>
        <item x="4728"/>
        <item x="4844"/>
        <item x="4841"/>
        <item x="4843"/>
        <item x="4842"/>
        <item x="4840"/>
        <item x="4922"/>
        <item x="4921"/>
        <item x="4917"/>
        <item x="4919"/>
        <item x="4918"/>
        <item x="4920"/>
        <item x="4916"/>
        <item x="5662"/>
        <item x="5663"/>
        <item x="5660"/>
        <item x="5664"/>
        <item x="5659"/>
        <item x="5665"/>
        <item x="5661"/>
        <item x="2320"/>
        <item x="4857"/>
        <item x="4858"/>
        <item x="4862"/>
        <item x="4861"/>
        <item x="2322"/>
        <item x="2330"/>
        <item x="995"/>
        <item x="997"/>
        <item x="2332"/>
        <item x="2333"/>
        <item x="2336"/>
        <item x="2338"/>
        <item x="4732"/>
        <item x="4733"/>
        <item x="4735"/>
        <item x="2340"/>
        <item x="2342"/>
        <item x="2344"/>
        <item x="2346"/>
        <item x="4730"/>
        <item x="2349"/>
        <item x="2351"/>
        <item x="343"/>
        <item x="345"/>
        <item x="2298"/>
        <item x="2308"/>
        <item x="2316"/>
        <item x="2324"/>
        <item x="2361"/>
        <item x="2360"/>
        <item x="4239"/>
        <item x="4240"/>
        <item x="4241"/>
        <item x="4244"/>
        <item x="4251"/>
        <item x="4253"/>
        <item x="4283"/>
        <item x="4285"/>
        <item x="4287"/>
        <item x="4291"/>
        <item x="5504"/>
        <item x="5506"/>
        <item x="5509"/>
        <item x="5508"/>
        <item x="406"/>
        <item x="412"/>
        <item x="410"/>
        <item x="411"/>
        <item x="4274"/>
        <item x="4272"/>
        <item x="4273"/>
        <item x="4275"/>
        <item x="960"/>
        <item x="962"/>
        <item x="964"/>
        <item x="5511"/>
        <item x="5513"/>
        <item x="5512"/>
        <item x="110"/>
        <item x="1878"/>
        <item x="1880"/>
        <item x="1888"/>
        <item x="1891"/>
        <item x="260"/>
        <item x="262"/>
        <item x="1882"/>
        <item x="1884"/>
        <item x="594"/>
        <item x="595"/>
        <item x="1900"/>
        <item x="1902"/>
        <item x="599"/>
        <item x="601"/>
        <item x="2356"/>
        <item x="2358"/>
        <item x="5637"/>
        <item x="4350"/>
        <item x="4351"/>
        <item x="623"/>
        <item x="620"/>
        <item x="5532"/>
        <item x="5531"/>
        <item x="4720"/>
        <item x="4721"/>
        <item x="4323"/>
        <item x="4326"/>
        <item x="4325"/>
        <item x="4327"/>
        <item x="4724"/>
        <item x="5657"/>
        <item x="5651"/>
        <item x="1943"/>
        <item x="1944"/>
        <item x="1945"/>
        <item x="5649"/>
        <item x="5647"/>
        <item x="1971"/>
        <item x="1972"/>
        <item x="4366"/>
        <item x="4367"/>
        <item x="4785"/>
        <item x="4787"/>
        <item x="4789"/>
        <item x="4773"/>
        <item x="4769"/>
        <item x="4771"/>
        <item x="4775"/>
        <item x="4791"/>
        <item x="4793"/>
        <item x="413"/>
        <item x="415"/>
        <item x="419"/>
        <item x="417"/>
        <item x="4758"/>
        <item x="4756"/>
        <item x="2354"/>
        <item x="2352"/>
        <item x="5639"/>
        <item x="5635"/>
        <item x="5641"/>
        <item x="5642"/>
        <item x="5645"/>
        <item x="2306"/>
        <item x="2300"/>
        <item x="4742"/>
        <item x="4740"/>
        <item x="4741"/>
        <item x="4754"/>
        <item x="4748"/>
        <item x="4746"/>
        <item x="4752"/>
        <item x="4750"/>
        <item x="4380"/>
        <item x="4381"/>
        <item x="4384"/>
        <item x="4394"/>
        <item x="4396"/>
        <item x="4395"/>
        <item x="4400"/>
        <item x="4353"/>
        <item x="4354"/>
        <item x="4356"/>
        <item x="4378"/>
        <item x="4379"/>
        <item x="4377"/>
        <item x="4371"/>
        <item x="5759"/>
        <item x="5758"/>
        <item x="4985"/>
        <item x="4984"/>
        <item x="4987"/>
        <item m="1" x="5949"/>
        <item m="1" x="5933"/>
        <item m="1" x="5918"/>
        <item m="1" x="5903"/>
        <item m="1" x="6081"/>
        <item m="1" x="6069"/>
        <item m="1" x="6059"/>
        <item x="4962"/>
        <item x="4961"/>
        <item x="4959"/>
        <item x="4960"/>
        <item m="1" x="5987"/>
        <item x="4958"/>
        <item m="1" x="5812"/>
        <item m="1" x="5799"/>
        <item m="1" x="5785"/>
        <item m="1" x="6039"/>
        <item m="1" x="5888"/>
        <item m="1" x="5869"/>
        <item m="1" x="5854"/>
        <item x="1215"/>
        <item x="1214"/>
        <item m="1" x="5976"/>
        <item m="1" x="5960"/>
        <item m="1" x="5942"/>
        <item m="1" x="5924"/>
        <item m="1" x="5909"/>
        <item m="1" x="5879"/>
        <item m="1" x="6077"/>
        <item m="1" x="6065"/>
        <item m="1" x="6056"/>
        <item m="1" x="6044"/>
        <item m="1" x="6033"/>
        <item m="1" x="6021"/>
        <item m="1" x="6008"/>
        <item m="1" x="5997"/>
        <item x="1018"/>
        <item x="1019"/>
        <item x="1020"/>
        <item x="4976"/>
        <item x="4977"/>
        <item x="1030"/>
        <item x="1029"/>
        <item m="1" x="5902"/>
        <item m="1" x="5885"/>
        <item x="4986"/>
        <item x="2500"/>
        <item x="2501"/>
        <item x="2502"/>
        <item x="2862"/>
        <item x="2863"/>
        <item x="2864"/>
        <item x="2865"/>
        <item x="1216"/>
        <item x="1217"/>
        <item x="2872"/>
        <item x="2873"/>
        <item x="2874"/>
        <item x="2875"/>
        <item x="2876"/>
        <item x="2877"/>
        <item x="1228"/>
        <item x="1229"/>
        <item x="2900"/>
        <item x="2901"/>
        <item x="2902"/>
        <item x="2903"/>
        <item x="1557"/>
        <item x="1559"/>
        <item x="1564"/>
        <item x="1566"/>
        <item x="692"/>
        <item x="691"/>
        <item x="5347"/>
        <item x="5345"/>
        <item x="5354"/>
        <item x="5363"/>
        <item x="1554"/>
        <item x="1555"/>
        <item x="696"/>
        <item x="695"/>
        <item x="1561"/>
        <item x="1563"/>
        <item x="3456"/>
        <item x="3457"/>
        <item x="3459"/>
        <item x="3460"/>
        <item x="3462"/>
        <item m="1" x="5858"/>
        <item m="1" x="5841"/>
        <item m="1" x="5827"/>
        <item x="3475"/>
        <item x="3485"/>
        <item x="3489"/>
        <item x="3486"/>
        <item x="3509"/>
        <item x="3502"/>
        <item x="3504"/>
        <item x="3508"/>
        <item x="1569"/>
        <item x="1571"/>
        <item m="1" x="6060"/>
        <item m="1" x="6040"/>
        <item x="3493"/>
        <item x="3494"/>
        <item x="3495"/>
        <item x="236"/>
        <item x="238"/>
        <item x="1550"/>
        <item x="1551"/>
        <item x="2908"/>
        <item x="2909"/>
        <item x="3032"/>
        <item x="3033"/>
        <item x="3034"/>
        <item x="2910"/>
        <item x="2920"/>
        <item x="2921"/>
        <item x="2922"/>
        <item x="2923"/>
        <item x="2919"/>
        <item x="999"/>
        <item x="1001"/>
        <item x="183"/>
        <item x="184"/>
        <item x="1876"/>
        <item x="1874"/>
        <item x="4310"/>
        <item x="4312"/>
        <item x="4314"/>
        <item x="1912"/>
        <item x="1914"/>
        <item x="4316"/>
        <item x="4318"/>
        <item x="4320"/>
        <item x="4322"/>
        <item x="1908"/>
        <item x="1910"/>
        <item x="1916"/>
        <item x="1918"/>
        <item x="1666"/>
        <item x="1667"/>
        <item x="5372"/>
        <item x="5369"/>
        <item x="5382"/>
        <item x="5374"/>
        <item x="5370"/>
        <item x="5373"/>
        <item x="5371"/>
        <item x="5368"/>
        <item x="5398"/>
        <item x="5400"/>
        <item x="5401"/>
        <item x="5403"/>
        <item x="5402"/>
        <item x="5399"/>
        <item x="540"/>
        <item x="539"/>
        <item x="1583"/>
        <item x="1582"/>
        <item x="5540"/>
        <item x="5541"/>
        <item x="72"/>
        <item x="74"/>
        <item x="5625"/>
        <item x="3517"/>
        <item x="3515"/>
        <item x="3514"/>
        <item x="3516"/>
        <item x="307"/>
        <item x="112"/>
        <item x="113"/>
        <item x="5622"/>
        <item x="1979"/>
        <item x="1980"/>
        <item x="5621"/>
        <item x="5626"/>
        <item x="1984"/>
        <item x="1983"/>
        <item x="269"/>
        <item x="270"/>
        <item x="5630"/>
        <item x="5632"/>
        <item x="5633"/>
        <item x="4417"/>
        <item x="4418"/>
        <item x="4415"/>
        <item x="4416"/>
        <item x="4401"/>
        <item x="4402"/>
        <item x="5631"/>
        <item x="969"/>
        <item x="972"/>
        <item x="4405"/>
        <item x="2243"/>
        <item x="2245"/>
        <item x="340"/>
        <item x="342"/>
        <item x="2255"/>
        <item x="2257"/>
        <item x="2260"/>
        <item x="2258"/>
        <item x="5770"/>
        <item x="3531"/>
        <item x="3532"/>
        <item x="3530"/>
        <item x="3537"/>
        <item x="5736"/>
        <item m="1" x="5905"/>
        <item m="1" x="5890"/>
        <item x="1988"/>
        <item x="1992"/>
        <item x="1987"/>
        <item x="1588"/>
        <item x="1587"/>
        <item x="1991"/>
        <item x="544"/>
        <item x="543"/>
        <item x="4425"/>
        <item x="4424"/>
        <item x="4426"/>
        <item x="4427"/>
        <item x="1670"/>
        <item x="1671"/>
        <item x="1805"/>
        <item x="1806"/>
        <item x="1596"/>
        <item x="1595"/>
        <item x="4411"/>
        <item x="4409"/>
        <item x="4408"/>
        <item x="4410"/>
        <item x="2279"/>
        <item x="2278"/>
        <item x="2282"/>
        <item x="2283"/>
        <item x="1802"/>
        <item x="1801"/>
        <item x="1995"/>
        <item x="1996"/>
        <item x="2246"/>
        <item x="2247"/>
        <item x="2250"/>
        <item x="2251"/>
        <item x="1809"/>
        <item x="1810"/>
        <item x="2267"/>
        <item x="2269"/>
        <item x="1604"/>
        <item x="1603"/>
        <item x="2265"/>
        <item x="2263"/>
        <item x="2238"/>
        <item x="2240"/>
        <item x="1572"/>
        <item x="1573"/>
        <item x="1638"/>
        <item x="1639"/>
        <item x="2276"/>
        <item x="2274"/>
        <item x="1793"/>
        <item x="1794"/>
        <item x="2272"/>
        <item x="2270"/>
        <item x="5151"/>
        <item x="5152"/>
        <item x="5154"/>
        <item x="5153"/>
        <item x="1798"/>
        <item x="1797"/>
        <item x="1825"/>
        <item x="1826"/>
        <item x="3574"/>
        <item x="3571"/>
        <item x="3573"/>
        <item x="3572"/>
        <item x="1789"/>
        <item x="1790"/>
        <item x="1817"/>
        <item x="1818"/>
        <item x="1813"/>
        <item x="1814"/>
        <item x="5488"/>
        <item x="5485"/>
        <item x="5489"/>
        <item x="5486"/>
        <item x="5487"/>
        <item x="1821"/>
        <item x="1822"/>
        <item x="5474"/>
        <item x="5475"/>
        <item x="252"/>
        <item x="251"/>
        <item x="949"/>
        <item x="947"/>
        <item x="946"/>
        <item x="3782"/>
        <item x="3788"/>
        <item x="3785"/>
        <item x="3783"/>
        <item x="3784"/>
        <item x="4176"/>
        <item x="4177"/>
        <item x="4178"/>
        <item x="4160"/>
        <item x="4165"/>
        <item x="4162"/>
        <item x="4163"/>
        <item x="2636"/>
        <item x="2633"/>
        <item x="2634"/>
        <item x="2635"/>
        <item x="4186"/>
        <item x="4184"/>
        <item x="4183"/>
        <item x="4092"/>
        <item x="4093"/>
        <item x="4094"/>
        <item x="4185"/>
        <item x="739"/>
        <item x="734"/>
        <item x="735"/>
        <item x="2652"/>
        <item x="2651"/>
        <item x="2653"/>
        <item x="4216"/>
        <item x="4195"/>
        <item x="4196"/>
        <item x="4214"/>
        <item x="4193"/>
        <item x="4194"/>
        <item x="4203"/>
        <item x="4206"/>
        <item x="4215"/>
        <item x="4204"/>
        <item x="4205"/>
        <item x="4213"/>
        <item x="1067"/>
        <item x="1066"/>
        <item x="1078"/>
        <item x="1079"/>
        <item x="4222"/>
        <item x="4223"/>
        <item x="4224"/>
        <item x="442"/>
        <item x="443"/>
        <item x="2672"/>
        <item x="2671"/>
        <item x="2673"/>
        <item x="2662"/>
        <item x="2664"/>
        <item x="2665"/>
        <item x="2663"/>
        <item x="1832"/>
        <item x="1833"/>
        <item x="91"/>
        <item x="92"/>
        <item x="1849"/>
        <item x="1850"/>
        <item x="1854"/>
        <item x="1853"/>
        <item x="1858"/>
        <item x="1859"/>
        <item x="1869"/>
        <item x="1870"/>
        <item x="255"/>
        <item x="256"/>
        <item x="4085"/>
        <item x="4084"/>
        <item x="4083"/>
        <item x="4082"/>
        <item x="4086"/>
        <item x="159"/>
        <item x="160"/>
        <item x="1082"/>
        <item x="1083"/>
        <item x="4103"/>
        <item x="4105"/>
        <item x="4104"/>
        <item x="4106"/>
        <item x="2678"/>
        <item x="2679"/>
        <item x="2681"/>
        <item x="2692"/>
        <item x="2694"/>
        <item x="2691"/>
        <item x="2693"/>
        <item x="20"/>
        <item x="19"/>
        <item x="940"/>
        <item x="939"/>
        <item x="941"/>
        <item x="942"/>
        <item x="10"/>
        <item x="11"/>
        <item x="1112"/>
        <item x="1114"/>
        <item x="590"/>
        <item x="591"/>
        <item x="768"/>
        <item x="766"/>
        <item x="5465"/>
        <item x="5464"/>
        <item x="5463"/>
        <item x="5462"/>
        <item x="1194"/>
        <item x="1195"/>
        <item x="4117"/>
        <item x="4118"/>
        <item x="4115"/>
        <item x="4119"/>
        <item x="482"/>
        <item x="483"/>
        <item x="2764"/>
        <item x="2810"/>
        <item x="4123"/>
        <item x="4124"/>
        <item m="1" x="5867"/>
        <item m="1" x="5851"/>
        <item x="5734"/>
        <item x="4128"/>
        <item x="4129"/>
        <item x="4130"/>
        <item x="4132"/>
        <item x="4131"/>
        <item x="1132"/>
        <item x="1130"/>
        <item x="4149"/>
        <item x="4145"/>
        <item x="4148"/>
        <item x="4144"/>
        <item x="4146"/>
        <item x="4147"/>
        <item x="2788"/>
        <item x="2786"/>
        <item x="2790"/>
        <item x="2317"/>
        <item x="2318"/>
        <item x="2327"/>
        <item x="2325"/>
        <item x="1590"/>
        <item x="3561"/>
        <item x="3560"/>
        <item x="3559"/>
        <item x="3564"/>
        <item x="3558"/>
        <item x="1624"/>
        <item x="1625"/>
        <item x="1621"/>
        <item x="1620"/>
        <item x="858"/>
        <item x="859"/>
        <item x="1631"/>
        <item x="240"/>
        <item x="239"/>
        <item x="1659"/>
        <item x="1658"/>
        <item x="1663"/>
        <item x="1662"/>
        <item x="1642"/>
        <item x="1643"/>
        <item x="3728"/>
        <item x="3727"/>
        <item x="3730"/>
        <item x="3729"/>
        <item x="3735"/>
        <item x="873"/>
        <item x="872"/>
        <item x="864"/>
        <item x="865"/>
        <item x="866"/>
        <item x="879"/>
        <item x="880"/>
        <item x="878"/>
        <item x="3757"/>
        <item x="3759"/>
        <item x="3758"/>
        <item x="3756"/>
        <item x="3591"/>
        <item x="3592"/>
        <item x="3590"/>
        <item x="1647"/>
        <item x="1635"/>
        <item x="1634"/>
        <item x="3715"/>
        <item x="3714"/>
        <item x="3618"/>
        <item x="3617"/>
        <item x="3622"/>
        <item x="3627"/>
        <item x="3633"/>
        <item m="1" x="5797"/>
        <item x="3637"/>
        <item x="3638"/>
        <item x="3645"/>
        <item x="3644"/>
        <item x="3651"/>
        <item x="3676"/>
        <item x="3677"/>
        <item x="3684"/>
        <item x="3683"/>
        <item x="3691"/>
        <item x="3690"/>
        <item x="3692"/>
        <item x="3700"/>
        <item x="3699"/>
        <item x="3698"/>
        <item x="3707"/>
        <item x="3706"/>
        <item x="3657"/>
        <item x="3658"/>
        <item x="2563"/>
        <item x="2565"/>
        <item x="3722"/>
        <item x="3723"/>
        <item x="2557"/>
        <item x="2559"/>
        <item x="2577"/>
        <item x="2575"/>
        <item x="3744"/>
        <item x="3743"/>
        <item x="3745"/>
        <item x="3742"/>
        <item x="3542"/>
        <item x="3544"/>
        <item x="3543"/>
        <item x="156"/>
        <item x="154"/>
        <item x="3764"/>
        <item x="3761"/>
        <item x="3763"/>
        <item x="3762"/>
        <item x="552"/>
        <item x="551"/>
        <item x="2569"/>
        <item x="2567"/>
        <item x="1650"/>
        <item x="1651"/>
        <item x="556"/>
        <item x="555"/>
        <item x="1616"/>
        <item x="1617"/>
        <item x="5065"/>
        <item x="5063"/>
        <item x="3539"/>
        <item x="3823"/>
        <item x="3825"/>
        <item x="3832"/>
        <item x="3821"/>
        <item x="3822"/>
        <item x="3824"/>
        <item x="559"/>
        <item x="548"/>
        <item x="547"/>
        <item x="2782"/>
        <item x="2808"/>
        <item x="2763"/>
        <item x="3775"/>
        <item x="3774"/>
        <item x="3773"/>
        <item x="366"/>
        <item x="363"/>
        <item x="2571"/>
        <item x="2573"/>
        <item x="5052"/>
        <item x="5054"/>
        <item x="1655"/>
        <item x="1654"/>
        <item x="2591"/>
        <item x="2593"/>
        <item x="2607"/>
        <item x="2609"/>
        <item x="2603"/>
        <item x="2605"/>
        <item x="2627"/>
        <item x="2629"/>
        <item x="2585"/>
        <item x="2583"/>
        <item x="5117"/>
        <item x="5129"/>
        <item x="5113"/>
        <item x="5127"/>
        <item x="5125"/>
        <item x="5131"/>
        <item x="3605"/>
        <item x="437"/>
        <item x="441"/>
        <item x="440"/>
        <item x="3607"/>
        <item x="3606"/>
        <item x="2623"/>
        <item x="2625"/>
        <item x="2617"/>
        <item x="2615"/>
        <item x="3809"/>
        <item x="3810"/>
        <item x="3812"/>
        <item x="2586"/>
        <item x="2587"/>
        <item x="2581"/>
        <item x="2579"/>
        <item x="5072"/>
        <item x="5070"/>
        <item x="5085"/>
        <item x="5087"/>
        <item x="5040"/>
        <item x="2597"/>
        <item x="2595"/>
        <item x="5068"/>
        <item x="5780"/>
        <item x="5111"/>
        <item x="5109"/>
        <item x="5030"/>
        <item x="5028"/>
        <item x="5739"/>
        <item x="5036"/>
        <item x="5034"/>
        <item x="2599"/>
        <item x="2601"/>
        <item x="5056"/>
        <item x="1035"/>
        <item x="1037"/>
        <item x="5024"/>
        <item x="5026"/>
        <item x="5032"/>
        <item x="5038"/>
        <item x="1043"/>
        <item x="1045"/>
        <item x="5776"/>
        <item x="5731"/>
        <item x="2621"/>
        <item x="2619"/>
        <item x="4706"/>
        <item x="4704"/>
        <item x="4703"/>
        <item x="4705"/>
        <item x="3716"/>
        <item x="51"/>
        <item x="53"/>
        <item x="824"/>
        <item x="826"/>
        <item x="1408"/>
        <item x="1410"/>
        <item x="1412"/>
        <item x="1414"/>
        <item x="1416"/>
        <item x="3286"/>
        <item x="3288"/>
        <item x="3292"/>
        <item x="3294"/>
        <item x="3290"/>
        <item x="1418"/>
        <item x="1420"/>
        <item x="1424"/>
        <item x="1422"/>
        <item x="5296"/>
        <item x="5298"/>
        <item x="5300"/>
        <item x="5302"/>
        <item x="1426"/>
        <item x="1428"/>
        <item x="1430"/>
        <item x="1432"/>
        <item x="386"/>
        <item x="388"/>
        <item x="220"/>
        <item x="222"/>
        <item x="1632"/>
        <item x="4707"/>
        <item x="4708"/>
        <item x="4710"/>
        <item x="4709"/>
        <item m="1" x="5836"/>
        <item x="3663"/>
        <item x="3662"/>
        <item x="3661"/>
        <item m="1" x="5803"/>
        <item x="4051"/>
        <item x="4053"/>
        <item x="4054"/>
        <item x="4052"/>
        <item x="4056"/>
        <item x="4055"/>
        <item x="4057"/>
        <item x="4058"/>
        <item x="3912"/>
        <item x="3919"/>
        <item x="3910"/>
        <item x="3917"/>
        <item x="3665"/>
        <item x="3664"/>
        <item m="1" x="5930"/>
        <item x="3667"/>
        <item x="3666"/>
        <item x="3668"/>
        <item x="4712"/>
        <item x="4711"/>
        <item x="434"/>
        <item x="435"/>
        <item x="3918"/>
        <item x="3920"/>
        <item x="3915"/>
        <item x="3911"/>
        <item x="3913"/>
        <item x="3921"/>
        <item x="3914"/>
        <item x="4734"/>
        <item x="4736"/>
        <item x="1578"/>
        <item x="5534"/>
        <item x="1574"/>
        <item x="3039"/>
        <item x="3038"/>
        <item x="785"/>
        <item x="787"/>
        <item x="781"/>
        <item x="786"/>
        <item x="5473"/>
        <item x="4161"/>
        <item x="4192"/>
        <item x="4197"/>
        <item x="4202"/>
        <item x="4207"/>
        <item x="4212"/>
        <item x="4217"/>
        <item x="5478"/>
        <item x="4166"/>
        <item x="783"/>
        <item x="782"/>
        <item x="2030"/>
        <item x="2029"/>
        <item x="2028"/>
        <item x="2027"/>
        <item x="780"/>
        <item x="784"/>
        <item x="389"/>
        <item x="390"/>
        <item x="3580"/>
        <item x="3792"/>
        <item x="3786"/>
        <item x="4043"/>
        <item x="3556"/>
        <item x="3947"/>
        <item x="2059"/>
        <item x="2060"/>
        <item x="370"/>
        <item x="371"/>
        <item x="367"/>
        <item x="368"/>
        <item x="372"/>
        <item x="369"/>
        <item x="374"/>
        <item x="373"/>
        <item x="3576"/>
        <item x="4716"/>
        <item x="4714"/>
        <item x="4713"/>
        <item x="4715"/>
        <item x="3604"/>
        <item x="3807"/>
        <item x="4047"/>
        <item x="4050"/>
        <item x="4044"/>
        <item x="4046"/>
        <item x="4049"/>
        <item x="4048"/>
        <item x="4045"/>
        <item x="4717"/>
        <item x="4718"/>
        <item x="4719"/>
        <item x="3578"/>
        <item x="125"/>
        <item x="121"/>
        <item x="1788"/>
        <item x="1786"/>
        <item x="5460"/>
        <item m="1" x="6067"/>
        <item m="1" x="5966"/>
        <item m="1" x="5901"/>
        <item x="3949"/>
        <item x="3793"/>
        <item x="3575"/>
        <item x="3808"/>
        <item x="3577"/>
        <item x="3581"/>
        <item m="1" x="5913"/>
        <item m="1" x="6022"/>
        <item m="1" x="6009"/>
        <item x="3708"/>
        <item x="3760"/>
        <item x="5746"/>
        <item x="5742"/>
        <item x="3534"/>
        <item x="3672"/>
        <item x="243"/>
        <item x="244"/>
        <item x="245"/>
        <item x="246"/>
        <item x="3675"/>
        <item x="704"/>
        <item x="701"/>
        <item x="703"/>
        <item x="702"/>
        <item x="4231"/>
        <item x="4236"/>
        <item x="4234"/>
        <item x="4235"/>
        <item x="4238"/>
        <item x="4237"/>
        <item x="4064"/>
        <item x="4066"/>
        <item x="4063"/>
        <item x="4065"/>
        <item x="4068"/>
        <item x="4070"/>
        <item x="4067"/>
        <item x="4069"/>
        <item x="4232"/>
        <item x="4233"/>
        <item x="750"/>
        <item x="757"/>
        <item x="756"/>
        <item x="751"/>
        <item x="770"/>
        <item m="1" x="5968"/>
        <item m="1" x="5948"/>
        <item m="1" x="5917"/>
        <item m="1" x="5889"/>
        <item m="1" x="5789"/>
        <item m="1" x="6090"/>
        <item m="1" x="5957"/>
        <item m="1" x="5939"/>
        <item m="1" x="5922"/>
        <item x="3170"/>
        <item x="3168"/>
        <item x="3169"/>
        <item x="3164"/>
        <item x="3165"/>
        <item x="3166"/>
        <item x="3163"/>
        <item x="3173"/>
        <item x="3171"/>
        <item x="3172"/>
        <item x="3162"/>
        <item x="3167"/>
        <item x="3648"/>
        <item x="4465"/>
        <item x="4459"/>
        <item x="1033"/>
        <item x="4466"/>
        <item x="4469"/>
        <item x="4464"/>
        <item x="4462"/>
        <item x="4470"/>
        <item x="4461"/>
        <item x="4463"/>
        <item x="4467"/>
        <item x="4468"/>
        <item x="4460"/>
        <item x="4584"/>
        <item x="4583"/>
        <item x="4599"/>
        <item x="4597"/>
        <item x="4598"/>
        <item x="4603"/>
        <item x="4601"/>
        <item x="4602"/>
        <item x="4600"/>
        <item x="4607"/>
        <item x="4605"/>
        <item x="4606"/>
        <item x="4604"/>
        <item x="2832"/>
        <item x="2833"/>
        <item x="4610"/>
        <item x="4608"/>
        <item x="4609"/>
        <item x="5050"/>
        <item x="5049"/>
        <item x="166"/>
        <item x="165"/>
        <item x="14"/>
        <item x="1086"/>
        <item x="1089"/>
        <item x="5162"/>
        <item x="5166"/>
        <item x="2730"/>
        <item x="2731"/>
        <item x="3787"/>
        <item x="4254"/>
        <item x="4255"/>
        <item x="5448"/>
        <item x="4656"/>
        <item x="4663"/>
        <item x="4642"/>
        <item x="4649"/>
        <item x="4699"/>
        <item x="4695"/>
        <item m="1" x="6020"/>
        <item x="1316"/>
        <item x="1319"/>
        <item x="1318"/>
        <item x="1317"/>
        <item x="5449"/>
        <item x="5447"/>
        <item x="5445"/>
        <item x="5444"/>
        <item x="2364"/>
        <item x="2367"/>
        <item x="2365"/>
        <item x="2366"/>
        <item x="4781"/>
        <item x="4782"/>
        <item x="4783"/>
        <item x="4784"/>
        <item x="4778"/>
        <item x="4779"/>
        <item x="4777"/>
        <item x="4780"/>
        <item x="1111"/>
        <item x="1110"/>
        <item x="1109"/>
        <item x="1108"/>
        <item x="2372"/>
        <item x="2373"/>
        <item x="2375"/>
        <item x="2374"/>
        <item x="5411"/>
        <item x="5412"/>
        <item x="3868"/>
        <item x="3867"/>
        <item x="711"/>
        <item x="712"/>
        <item x="709"/>
        <item x="710"/>
        <item x="2950"/>
        <item x="2951"/>
        <item x="491"/>
        <item x="493"/>
        <item x="490"/>
        <item x="492"/>
        <item m="1" x="5931"/>
        <item m="1" x="5916"/>
        <item x="5080"/>
        <item x="5081"/>
        <item x="5083"/>
        <item x="5079"/>
        <item x="5082"/>
        <item x="2969"/>
        <item x="2968"/>
        <item x="2971"/>
        <item x="2970"/>
        <item x="5145"/>
        <item x="5146"/>
        <item x="5147"/>
        <item x="5148"/>
        <item x="2040"/>
        <item x="2039"/>
        <item x="2038"/>
        <item x="2037"/>
        <item x="687"/>
        <item x="690"/>
        <item x="688"/>
        <item x="689"/>
        <item m="1" x="5938"/>
        <item m="1" x="5921"/>
        <item m="1" x="5875"/>
        <item m="1" x="5844"/>
        <item m="1" x="5829"/>
        <item m="1" x="6004"/>
        <item m="1" x="5961"/>
        <item x="3845"/>
        <item x="3848"/>
        <item x="3846"/>
        <item x="3847"/>
        <item x="3671"/>
        <item x="3670"/>
        <item x="3669"/>
        <item x="2893"/>
        <item x="2890"/>
        <item x="2887"/>
        <item x="2895"/>
        <item x="2892"/>
        <item x="2889"/>
        <item x="2891"/>
        <item x="2888"/>
        <item x="2894"/>
        <item x="2886"/>
        <item x="3654"/>
        <item x="3916"/>
        <item x="3909"/>
        <item x="34"/>
        <item x="33"/>
        <item x="32"/>
        <item x="31"/>
        <item x="4306"/>
        <item x="4308"/>
        <item x="4305"/>
        <item x="4307"/>
        <item x="3381"/>
        <item x="3380"/>
        <item x="3384"/>
        <item x="3383"/>
        <item x="4303"/>
        <item x="4304"/>
        <item x="3755"/>
        <item x="1674"/>
        <item x="1675"/>
        <item x="1677"/>
        <item x="1676"/>
        <item x="4490"/>
        <item x="4489"/>
        <item m="1" x="5815"/>
        <item x="3844"/>
        <item x="3843"/>
        <item x="3364"/>
        <item x="3366"/>
        <item x="3367"/>
        <item x="3365"/>
        <item m="1" x="6038"/>
        <item m="1" x="5954"/>
        <item x="2106"/>
        <item x="2105"/>
        <item x="2677"/>
        <item x="2632"/>
        <item x="2630"/>
        <item x="5150"/>
        <item x="733"/>
        <item x="2670"/>
        <item x="2690"/>
        <item x="3298"/>
        <item x="3297"/>
        <item x="3296"/>
        <item x="3295"/>
        <item x="2042"/>
        <item x="2041"/>
        <item x="2044"/>
        <item x="2043"/>
        <item x="1492"/>
        <item x="1491"/>
        <item x="1489"/>
        <item x="1493"/>
        <item x="533"/>
        <item x="708"/>
        <item x="706"/>
        <item x="707"/>
        <item x="705"/>
        <item x="537"/>
        <item x="535"/>
        <item x="538"/>
        <item x="536"/>
        <item x="529"/>
        <item x="528"/>
        <item x="530"/>
        <item x="531"/>
        <item x="534"/>
        <item x="532"/>
        <item x="2408"/>
        <item x="2407"/>
        <item x="2405"/>
        <item x="2406"/>
        <item x="1936"/>
        <item x="1937"/>
        <item x="1935"/>
        <item x="1938"/>
        <item x="1591"/>
        <item x="1594"/>
        <item x="1593"/>
        <item x="1592"/>
        <item x="398"/>
        <item x="392"/>
        <item x="682"/>
        <item x="681"/>
        <item x="680"/>
        <item x="679"/>
        <item x="2552"/>
        <item x="2555"/>
        <item x="2554"/>
        <item x="2553"/>
        <item m="1" x="6036"/>
        <item m="1" x="6027"/>
        <item m="1" x="6013"/>
        <item m="1" x="6001"/>
        <item x="5530"/>
        <item x="5535"/>
        <item x="4389"/>
        <item x="4388"/>
        <item m="1" x="6048"/>
        <item m="1" x="6035"/>
        <item m="1" x="6024"/>
        <item m="1" x="5880"/>
        <item x="5406"/>
        <item x="4565"/>
        <item x="4562"/>
        <item x="4559"/>
        <item x="4560"/>
        <item x="4564"/>
        <item x="4561"/>
        <item x="4563"/>
        <item x="4566"/>
        <item x="1370"/>
        <item x="1367"/>
        <item x="1369"/>
        <item x="1368"/>
        <item x="1366"/>
        <item m="1" x="5892"/>
        <item m="1" x="5872"/>
        <item x="2659"/>
        <item x="2661"/>
        <item x="2658"/>
        <item x="2657"/>
        <item x="2660"/>
        <item x="2656"/>
        <item x="1924"/>
        <item x="1921"/>
        <item x="1922"/>
        <item x="1926"/>
        <item x="1920"/>
        <item x="1923"/>
        <item x="1925"/>
        <item x="1919"/>
        <item x="5216"/>
        <item x="5207"/>
        <item x="5206"/>
        <item x="5204"/>
        <item x="5202"/>
        <item x="5208"/>
        <item x="5205"/>
        <item x="5209"/>
        <item x="5203"/>
        <item x="5210"/>
        <item x="5215"/>
        <item x="647"/>
        <item x="645"/>
        <item x="648"/>
        <item x="646"/>
        <item x="1529"/>
        <item x="1528"/>
        <item x="1527"/>
        <item x="1526"/>
        <item x="1542"/>
        <item x="1543"/>
        <item x="1541"/>
        <item x="1540"/>
        <item x="525"/>
        <item x="524"/>
        <item x="523"/>
        <item x="522"/>
        <item x="1841"/>
        <item x="1831"/>
        <item x="4100"/>
        <item x="4097"/>
        <item x="4101"/>
        <item x="4098"/>
        <item x="4099"/>
        <item x="1065"/>
        <item x="1063"/>
        <item x="1062"/>
        <item x="1064"/>
        <item x="1787"/>
        <item x="1785"/>
        <item x="4141"/>
        <item x="1928"/>
        <item x="1929"/>
        <item x="1930"/>
        <item x="1927"/>
        <item x="2174"/>
        <item x="2173"/>
        <item x="2172"/>
        <item x="2171"/>
        <item x="2175"/>
        <item x="2170"/>
        <item x="3513"/>
        <item x="1602"/>
        <item x="3780"/>
        <item x="3583"/>
        <item x="876"/>
        <item x="870"/>
        <item x="862"/>
        <item x="88"/>
        <item x="884"/>
        <item x="3589"/>
        <item x="5381"/>
        <item x="5383"/>
        <item x="3541"/>
        <item x="3545"/>
        <item x="3734"/>
        <item x="3736"/>
        <item x="3746"/>
        <item x="3765"/>
        <item x="3770"/>
        <item x="3771"/>
        <item x="5396"/>
        <item x="5395"/>
        <item x="3830"/>
        <item x="1585"/>
        <item x="3518"/>
        <item x="1605"/>
        <item x="3584"/>
        <item x="877"/>
        <item x="863"/>
        <item x="871"/>
        <item x="3615"/>
        <item x="854"/>
        <item x="852"/>
        <item x="853"/>
        <item x="851"/>
        <item x="849"/>
        <item x="857"/>
        <item x="855"/>
        <item x="848"/>
        <item x="850"/>
        <item x="856"/>
        <item x="41"/>
        <item x="42"/>
        <item x="3522"/>
        <item x="3519"/>
        <item x="3535"/>
        <item x="3533"/>
        <item x="3833"/>
        <item x="3831"/>
        <item x="2610"/>
        <item x="2611"/>
        <item x="2612"/>
        <item x="2613"/>
        <item x="3563"/>
        <item m="1" x="5898"/>
        <item m="1" x="6078"/>
        <item m="1" x="6066"/>
        <item m="1" x="6057"/>
        <item m="1" x="6046"/>
        <item m="1" x="5839"/>
        <item m="1" x="5816"/>
        <item m="1" x="5804"/>
        <item m="1" x="5788"/>
        <item m="1" x="6089"/>
        <item x="808"/>
        <item x="807"/>
        <item x="809"/>
        <item x="810"/>
        <item x="804"/>
        <item x="806"/>
        <item x="805"/>
        <item x="803"/>
        <item m="1" x="5809"/>
        <item x="1722"/>
        <item x="1721"/>
        <item x="1720"/>
        <item x="1723"/>
        <item x="1896"/>
        <item x="1893"/>
        <item x="1897"/>
        <item x="1894"/>
        <item x="1898"/>
        <item x="1895"/>
        <item x="3907"/>
        <item x="3908"/>
        <item x="3891"/>
        <item x="3892"/>
        <item x="4013"/>
        <item x="4023"/>
        <item x="3982"/>
        <item x="3987"/>
        <item x="915"/>
        <item x="916"/>
        <item x="901"/>
        <item x="902"/>
        <item x="928"/>
        <item x="929"/>
        <item x="3950"/>
        <item x="3951"/>
        <item x="576"/>
        <item x="577"/>
        <item m="1" x="6010"/>
        <item m="1" x="5998"/>
        <item m="1" x="5982"/>
        <item m="1" x="5970"/>
        <item m="1" x="5951"/>
        <item m="1" x="5934"/>
        <item x="5094"/>
        <item x="5095"/>
        <item x="5045"/>
        <item x="5046"/>
        <item x="431"/>
        <item x="430"/>
        <item x="1579"/>
        <item x="1575"/>
        <item x="77"/>
        <item x="73"/>
        <item x="99"/>
        <item x="89"/>
        <item x="3811"/>
        <item x="3814"/>
        <item x="3593"/>
        <item x="3597"/>
        <item x="425"/>
        <item x="5047"/>
        <item x="5048"/>
        <item x="1756"/>
        <item x="1755"/>
        <item x="1757"/>
        <item x="1754"/>
        <item x="3562"/>
        <item x="3555"/>
        <item x="3609"/>
        <item x="3603"/>
        <item x="25"/>
        <item x="26"/>
        <item x="24"/>
        <item x="23"/>
        <item x="182"/>
        <item x="181"/>
        <item x="180"/>
        <item x="179"/>
        <item x="178"/>
        <item x="177"/>
        <item x="468"/>
        <item x="469"/>
        <item x="467"/>
        <item x="466"/>
        <item x="452"/>
        <item x="453"/>
        <item x="450"/>
        <item x="451"/>
        <item x="449"/>
        <item x="448"/>
        <item x="447"/>
        <item x="446"/>
        <item x="630"/>
        <item x="631"/>
        <item x="629"/>
        <item x="628"/>
        <item x="634"/>
        <item x="635"/>
        <item x="633"/>
        <item x="632"/>
        <item x="627"/>
        <item x="626"/>
        <item x="625"/>
        <item x="624"/>
        <item x="481"/>
        <item x="480"/>
        <item x="477"/>
        <item x="476"/>
        <item x="473"/>
        <item x="472"/>
        <item x="475"/>
        <item x="474"/>
        <item x="479"/>
        <item x="471"/>
        <item x="470"/>
        <item x="478"/>
        <item x="354"/>
        <item x="352"/>
        <item x="3423"/>
        <item x="3422"/>
        <item x="3443"/>
        <item x="3442"/>
        <item x="3411"/>
        <item x="3410"/>
        <item x="4688"/>
        <item x="4687"/>
        <item x="2773"/>
        <item x="2766"/>
        <item x="3536"/>
        <item x="3540"/>
        <item x="3549"/>
        <item x="520"/>
        <item x="518"/>
        <item x="521"/>
        <item x="519"/>
        <item x="1135"/>
        <item x="1134"/>
        <item x="1136"/>
        <item x="1137"/>
        <item x="1886"/>
        <item x="1885"/>
        <item x="109"/>
        <item x="111"/>
        <item x="1611"/>
        <item x="1614"/>
        <item x="1608"/>
        <item x="1612"/>
        <item x="1615"/>
        <item x="1609"/>
        <item x="1610"/>
        <item x="1613"/>
        <item x="433"/>
        <item m="1" x="6054"/>
        <item x="5123"/>
        <item x="5122"/>
        <item x="3382"/>
        <item x="3385"/>
        <item x="5071"/>
        <item x="1758"/>
        <item m="1" x="6085"/>
        <item x="1761"/>
        <item m="1" x="6050"/>
        <item x="992"/>
        <item x="991"/>
        <item x="5061"/>
        <item x="4245"/>
        <item m="1" x="5864"/>
        <item x="5088"/>
        <item x="3414"/>
        <item x="3415"/>
        <item x="3451"/>
        <item x="3450"/>
        <item x="3398"/>
        <item x="3400"/>
        <item x="319"/>
        <item x="317"/>
        <item x="320"/>
        <item x="318"/>
        <item x="5778"/>
        <item x="4164"/>
        <item x="4167"/>
        <item x="4168"/>
        <item x="5477"/>
        <item x="5482"/>
        <item x="5481"/>
        <item x="1839"/>
        <item x="1829"/>
        <item x="1845"/>
        <item x="1834"/>
        <item x="1837"/>
        <item x="1842"/>
        <item x="100"/>
        <item x="90"/>
        <item x="94"/>
        <item x="101"/>
        <item x="103"/>
        <item x="105"/>
        <item x="97"/>
        <item x="98"/>
        <item x="102"/>
        <item x="93"/>
        <item x="104"/>
        <item x="96"/>
        <item x="95"/>
        <item x="5476"/>
        <item x="4159"/>
        <item x="4182"/>
        <item x="4187"/>
        <item x="765"/>
        <item x="764"/>
        <item x="2777"/>
        <item x="2776"/>
        <item x="5133"/>
        <item x="5777"/>
        <item x="2703"/>
        <item x="2709"/>
        <item m="1" x="6007"/>
        <item m="1" x="5861"/>
        <item m="1" x="5847"/>
        <item m="1" x="5832"/>
        <item x="1181"/>
        <item x="1178"/>
        <item x="1180"/>
        <item x="1179"/>
        <item x="2704"/>
        <item x="2705"/>
        <item x="2707"/>
        <item x="2708"/>
        <item x="2702"/>
        <item x="2212"/>
        <item x="2209"/>
        <item x="2211"/>
        <item x="2208"/>
        <item x="4689"/>
        <item x="4690"/>
        <item x="4692"/>
        <item x="4694"/>
        <item x="4360"/>
        <item x="4362"/>
        <item x="4359"/>
        <item x="4363"/>
        <item x="4693"/>
        <item x="4691"/>
        <item x="2210"/>
        <item x="2213"/>
        <item x="2706"/>
        <item x="1704"/>
        <item x="1705"/>
        <item x="1709"/>
        <item x="1708"/>
        <item x="2002"/>
        <item x="1999"/>
        <item x="2001"/>
        <item x="2000"/>
        <item x="699"/>
        <item x="700"/>
        <item x="5115"/>
        <item x="4256"/>
        <item x="4264"/>
        <item x="4259"/>
        <item x="4266"/>
        <item x="4262"/>
        <item x="4263"/>
        <item x="4260"/>
        <item x="4265"/>
        <item x="4267"/>
        <item x="4261"/>
        <item x="4257"/>
        <item x="4258"/>
        <item x="1904"/>
        <item x="1903"/>
        <item x="1905"/>
        <item x="1906"/>
        <item x="4300"/>
        <item x="4302"/>
        <item x="4298"/>
        <item x="4292"/>
        <item x="4301"/>
        <item x="4299"/>
        <item x="4296"/>
        <item x="4297"/>
        <item x="4293"/>
        <item x="4295"/>
        <item x="717"/>
        <item x="718"/>
        <item x="720"/>
        <item x="719"/>
        <item x="715"/>
        <item x="714"/>
        <item x="713"/>
        <item x="716"/>
        <item x="1299"/>
        <item x="1296"/>
        <item x="1298"/>
        <item x="1297"/>
        <item x="5074"/>
        <item x="2290"/>
        <item x="2293"/>
        <item x="2291"/>
        <item x="2292"/>
        <item x="333"/>
        <item x="334"/>
        <item x="2929"/>
        <item x="2928"/>
        <item x="5058"/>
        <item x="1954"/>
        <item x="1953"/>
        <item x="5060"/>
        <item x="432"/>
        <item x="2680"/>
        <item x="2684"/>
        <item x="1975"/>
        <item x="3240"/>
        <item x="3242"/>
        <item x="3243"/>
        <item x="3235"/>
        <item x="3239"/>
        <item x="3238"/>
        <item x="3236"/>
        <item x="3241"/>
        <item x="3244"/>
        <item x="3237"/>
        <item x="5139"/>
        <item x="5140"/>
        <item x="5724"/>
        <item x="4978"/>
        <item x="4980"/>
        <item m="1" x="5843"/>
        <item m="1" x="5990"/>
        <item m="1" x="5977"/>
        <item x="1977"/>
        <item x="1978"/>
        <item x="1976"/>
        <item x="5141"/>
        <item x="167"/>
        <item x="168"/>
        <item x="2304"/>
        <item x="2305"/>
        <item x="2303"/>
        <item x="2302"/>
        <item m="1" x="5947"/>
        <item m="1" x="5915"/>
        <item m="1" x="5900"/>
        <item m="1" x="5884"/>
        <item m="1" x="5866"/>
        <item x="399"/>
        <item x="400"/>
        <item x="4346"/>
        <item x="4345"/>
        <item x="3776"/>
        <item x="3772"/>
        <item x="4833"/>
        <item x="4834"/>
        <item x="4839"/>
        <item x="4835"/>
        <item x="4837"/>
        <item x="4836"/>
        <item x="4838"/>
        <item x="4830"/>
        <item x="4832"/>
        <item x="4831"/>
        <item x="2761"/>
        <item x="2759"/>
        <item x="2757"/>
        <item x="2760"/>
        <item x="2758"/>
        <item x="2756"/>
        <item x="4334"/>
        <item x="4370"/>
        <item x="4372"/>
        <item x="4365"/>
        <item x="4382"/>
        <item x="4358"/>
        <item x="4361"/>
        <item x="5725"/>
        <item x="423"/>
        <item x="4544"/>
        <item x="4543"/>
        <item x="5106"/>
        <item x="5107"/>
        <item x="5105"/>
        <item x="5104"/>
        <item x="5102"/>
        <item x="5100"/>
        <item x="5101"/>
        <item x="5098"/>
        <item x="5099"/>
        <item x="5096"/>
        <item x="5097"/>
        <item x="5041"/>
        <item m="1" x="6061"/>
        <item x="4556"/>
        <item x="4555"/>
        <item x="4550"/>
        <item x="4554"/>
        <item x="4557"/>
        <item x="4551"/>
        <item x="4547"/>
        <item x="4549"/>
        <item x="4558"/>
        <item x="4553"/>
        <item x="4548"/>
        <item x="4552"/>
        <item x="2134"/>
        <item x="2128"/>
        <item x="2127"/>
        <item x="2132"/>
        <item x="2130"/>
        <item x="2135"/>
        <item x="2131"/>
        <item x="2136"/>
        <item x="2129"/>
        <item x="2133"/>
        <item x="2314"/>
        <item x="2312"/>
        <item x="2311"/>
        <item x="2315"/>
        <item x="2310"/>
        <item x="2313"/>
        <item x="952"/>
        <item x="956"/>
        <item x="950"/>
        <item x="948"/>
        <item x="955"/>
        <item x="951"/>
        <item x="4390"/>
        <item x="5771"/>
        <item m="1" x="5784"/>
        <item x="5073"/>
        <item x="427"/>
        <item x="2024"/>
        <item x="2023"/>
        <item x="2026"/>
        <item x="2025"/>
        <item x="290"/>
        <item x="276"/>
        <item x="284"/>
        <item x="280"/>
        <item x="274"/>
        <item x="282"/>
        <item x="288"/>
        <item x="294"/>
        <item x="292"/>
        <item x="298"/>
        <item x="302"/>
        <item x="300"/>
        <item x="306"/>
        <item x="289"/>
        <item x="275"/>
        <item x="279"/>
        <item x="273"/>
        <item x="281"/>
        <item x="287"/>
        <item x="283"/>
        <item x="291"/>
        <item x="297"/>
        <item x="293"/>
        <item x="299"/>
        <item x="305"/>
        <item x="301"/>
        <item x="2230"/>
        <item x="2228"/>
        <item x="2229"/>
        <item x="2227"/>
        <item x="1866"/>
        <item x="1864"/>
        <item x="1861"/>
        <item x="1860"/>
        <item x="1857"/>
        <item x="1865"/>
        <item x="1862"/>
        <item x="1863"/>
        <item x="4801"/>
        <item x="4803"/>
        <item x="4806"/>
        <item x="4805"/>
        <item x="4807"/>
        <item x="5764"/>
        <item x="5765"/>
        <item x="5057"/>
        <item x="5092"/>
        <item m="1" x="5878"/>
        <item x="1070"/>
        <item x="1071"/>
        <item x="1074"/>
        <item x="1075"/>
        <item x="1072"/>
        <item x="1076"/>
        <item x="1840"/>
        <item x="1844"/>
        <item x="1846"/>
        <item x="1843"/>
        <item x="1835"/>
        <item x="1836"/>
        <item x="1830"/>
        <item x="1838"/>
        <item x="5132"/>
        <item x="5089"/>
        <item m="1" x="6080"/>
        <item m="1" x="6068"/>
        <item x="5075"/>
        <item x="1777"/>
        <item x="1776"/>
        <item x="1782"/>
        <item x="1781"/>
        <item x="5767"/>
        <item x="1649"/>
        <item x="1648"/>
        <item x="5093"/>
        <item m="1" x="5955"/>
        <item m="1" x="5936"/>
        <item x="5042"/>
        <item x="5069"/>
        <item x="5062"/>
        <item x="200"/>
        <item x="199"/>
        <item x="197"/>
        <item x="198"/>
        <item x="5768"/>
        <item m="1" x="5870"/>
        <item x="323"/>
        <item x="321"/>
        <item x="322"/>
        <item x="324"/>
        <item x="2048"/>
        <item x="2050"/>
        <item x="2047"/>
        <item x="2049"/>
        <item x="2052"/>
        <item x="2051"/>
        <item m="1" x="6045"/>
        <item x="2055"/>
        <item x="2057"/>
        <item x="2056"/>
        <item x="2058"/>
        <item x="4060"/>
        <item x="4059"/>
        <item x="4061"/>
        <item x="4062"/>
        <item x="5730"/>
        <item m="1" x="5831"/>
        <item x="602"/>
        <item x="603"/>
        <item x="604"/>
        <item x="605"/>
        <item x="606"/>
        <item x="607"/>
        <item x="5"/>
        <item x="4"/>
        <item x="8"/>
        <item x="3"/>
        <item x="6"/>
        <item x="7"/>
        <item x="2"/>
        <item x="9"/>
        <item x="313"/>
        <item x="314"/>
        <item x="315"/>
        <item x="316"/>
        <item x="2438"/>
        <item x="2441"/>
        <item x="2442"/>
        <item x="2439"/>
        <item x="2440"/>
        <item x="2443"/>
        <item x="2444"/>
        <item x="2447"/>
        <item x="2449"/>
        <item x="2445"/>
        <item x="2448"/>
        <item x="2446"/>
        <item x="2473"/>
        <item x="2475"/>
        <item x="2476"/>
        <item x="2477"/>
        <item x="2474"/>
        <item x="2472"/>
        <item x="2478"/>
        <item x="2479"/>
        <item x="2481"/>
        <item x="2480"/>
        <item x="2482"/>
        <item x="2483"/>
        <item x="2506"/>
        <item x="2507"/>
        <item x="2509"/>
        <item x="2505"/>
        <item x="2504"/>
        <item x="2508"/>
        <item m="1" x="5911"/>
        <item m="1" x="5897"/>
        <item m="1" x="5821"/>
        <item x="3930"/>
        <item x="3932"/>
        <item x="3925"/>
        <item x="3927"/>
        <item x="277"/>
        <item x="285"/>
        <item x="295"/>
        <item x="278"/>
        <item x="303"/>
        <item x="296"/>
        <item x="304"/>
        <item x="286"/>
        <item x="1539"/>
        <item x="1538"/>
        <item x="5144"/>
        <item x="4114"/>
        <item x="4116"/>
        <item x="79"/>
        <item x="75"/>
        <item x="5090"/>
        <item x="5136"/>
        <item x="71"/>
        <item x="70"/>
        <item x="3448"/>
        <item x="3449"/>
        <item m="1" x="6031"/>
        <item x="1330"/>
        <item x="1329"/>
        <item x="1331"/>
        <item x="1328"/>
        <item x="1325"/>
        <item x="1324"/>
        <item x="1326"/>
        <item x="1327"/>
        <item x="3113"/>
        <item x="3118"/>
        <item x="3110"/>
        <item x="3112"/>
        <item x="3116"/>
        <item x="3115"/>
        <item x="3114"/>
        <item x="3103"/>
        <item x="3117"/>
        <item x="3102"/>
        <item x="3107"/>
        <item x="3105"/>
        <item x="3108"/>
        <item x="3109"/>
        <item x="3111"/>
        <item x="3106"/>
        <item x="3104"/>
        <item x="3101"/>
        <item x="5262"/>
        <item x="5261"/>
        <item x="5260"/>
        <item x="5263"/>
        <item x="5265"/>
        <item x="5264"/>
        <item x="5252"/>
        <item x="5259"/>
        <item x="5241"/>
        <item x="5251"/>
        <item x="5258"/>
        <item x="5257"/>
        <item x="5240"/>
        <item x="5267"/>
        <item x="5245"/>
        <item x="5247"/>
        <item x="5246"/>
        <item x="5249"/>
        <item x="5243"/>
        <item x="5250"/>
        <item x="5266"/>
        <item x="5242"/>
        <item x="5239"/>
        <item x="1312"/>
        <item x="1313"/>
        <item x="1315"/>
        <item x="1314"/>
        <item x="1308"/>
        <item x="1311"/>
        <item x="1310"/>
        <item x="1309"/>
        <item x="3100"/>
        <item x="3098"/>
        <item x="3089"/>
        <item x="3096"/>
        <item x="3099"/>
        <item x="3090"/>
        <item x="3091"/>
        <item x="3092"/>
        <item x="3094"/>
        <item x="3095"/>
        <item x="3093"/>
        <item x="3097"/>
        <item x="3088"/>
        <item x="3158"/>
        <item x="3157"/>
        <item x="3160"/>
        <item x="3159"/>
        <item x="3161"/>
        <item x="3140"/>
        <item x="3152"/>
        <item x="3154"/>
        <item x="3139"/>
        <item x="3156"/>
        <item x="3151"/>
        <item x="3155"/>
        <item x="3138"/>
        <item x="3146"/>
        <item x="3148"/>
        <item x="3144"/>
        <item x="3150"/>
        <item x="3143"/>
        <item x="3149"/>
        <item x="3153"/>
        <item x="3147"/>
        <item x="3141"/>
        <item x="3137"/>
        <item x="1306"/>
        <item x="1307"/>
        <item x="1300"/>
        <item x="1305"/>
        <item x="1301"/>
        <item x="1302"/>
        <item x="1303"/>
        <item x="1304"/>
        <item x="1288"/>
        <item x="1289"/>
        <item x="1291"/>
        <item x="1290"/>
        <item x="1285"/>
        <item x="1287"/>
        <item x="1286"/>
        <item x="206"/>
        <item x="205"/>
        <item x="201"/>
        <item x="204"/>
        <item x="203"/>
        <item x="202"/>
        <item x="3069"/>
        <item x="3078"/>
        <item x="3079"/>
        <item x="3068"/>
        <item x="3074"/>
        <item x="3073"/>
        <item x="3057"/>
        <item x="3075"/>
        <item x="3076"/>
        <item x="3077"/>
        <item x="3071"/>
        <item x="3056"/>
        <item x="3072"/>
        <item x="3065"/>
        <item x="3061"/>
        <item x="3062"/>
        <item x="3063"/>
        <item x="3060"/>
        <item x="3066"/>
        <item x="3067"/>
        <item x="3064"/>
        <item x="3070"/>
        <item x="3059"/>
        <item x="3055"/>
        <item x="3058"/>
        <item x="644"/>
        <item x="643"/>
        <item x="642"/>
        <item x="641"/>
        <item x="3045"/>
        <item x="3044"/>
        <item x="3042"/>
        <item x="800"/>
        <item x="801"/>
        <item x="796"/>
        <item x="798"/>
        <item x="797"/>
        <item x="802"/>
        <item x="799"/>
        <item x="3130"/>
        <item x="3136"/>
        <item x="3131"/>
        <item x="3122"/>
        <item x="3135"/>
        <item x="3132"/>
        <item x="3121"/>
        <item x="3134"/>
        <item x="3120"/>
        <item x="3125"/>
        <item x="3127"/>
        <item x="3126"/>
        <item x="3128"/>
        <item x="3129"/>
        <item x="3133"/>
        <item x="3123"/>
        <item x="3119"/>
        <item x="3124"/>
        <item x="637"/>
        <item x="636"/>
        <item x="638"/>
        <item x="639"/>
        <item x="640"/>
        <item x="3018"/>
        <item x="3021"/>
        <item x="3010"/>
        <item x="3014"/>
        <item x="3019"/>
        <item x="3017"/>
        <item x="3020"/>
        <item x="3013"/>
        <item x="3012"/>
        <item x="3009"/>
        <item x="3016"/>
        <item x="3015"/>
        <item x="3011"/>
        <item x="3049"/>
        <item x="3047"/>
        <item x="3046"/>
        <item x="3054"/>
        <item x="3050"/>
        <item x="3051"/>
        <item x="3053"/>
        <item x="3048"/>
        <item x="3052"/>
        <item x="3040"/>
        <item x="3041"/>
        <item x="3086"/>
        <item x="3084"/>
        <item x="3085"/>
        <item x="3087"/>
        <item x="3081"/>
        <item x="3082"/>
        <item x="1276"/>
        <item x="1281"/>
        <item x="1279"/>
        <item x="1277"/>
        <item x="1278"/>
        <item x="1275"/>
        <item x="1282"/>
        <item x="1283"/>
        <item x="1280"/>
        <item x="1284"/>
        <item x="3025"/>
        <item x="3026"/>
        <item x="3027"/>
        <item x="3023"/>
        <item x="3022"/>
        <item x="3024"/>
        <item x="3030"/>
        <item x="3031"/>
        <item x="3028"/>
        <item x="3029"/>
        <item x="5077"/>
        <item x="3926"/>
        <item x="3928"/>
        <item x="3924"/>
        <item x="3923"/>
        <item x="3931"/>
        <item x="3933"/>
        <item x="2062"/>
        <item x="2061"/>
        <item x="2064"/>
        <item x="2063"/>
        <item x="5223"/>
        <item x="5766"/>
        <item x="5359"/>
        <item x="5358"/>
        <item x="5360"/>
        <item x="5361"/>
        <item x="5493"/>
        <item x="5491"/>
        <item x="5494"/>
        <item x="5492"/>
        <item x="5753"/>
        <item x="5752"/>
        <item x="5751"/>
        <item x="5750"/>
        <item x="5059"/>
        <item m="1" x="5907"/>
        <item x="5567"/>
        <item x="5471"/>
        <item x="5470"/>
        <item x="5143"/>
        <item m="1" x="5820"/>
        <item x="5386"/>
        <item x="5385"/>
        <item m="1" x="5874"/>
        <item m="1" x="5783"/>
        <item m="1" x="5906"/>
        <item x="1073"/>
        <item x="1077"/>
        <item x="1251"/>
        <item x="1252"/>
        <item x="1253"/>
        <item x="1250"/>
        <item x="5547"/>
        <item x="5544"/>
        <item x="5545"/>
        <item x="5548"/>
        <item x="5546"/>
        <item x="5549"/>
        <item x="5213"/>
        <item x="5212"/>
        <item x="5211"/>
        <item x="5214"/>
        <item x="424"/>
        <item m="1" x="5794"/>
        <item x="5432"/>
        <item x="5433"/>
        <item x="5434"/>
        <item x="5435"/>
        <item x="5256"/>
        <item x="5253"/>
        <item x="5254"/>
        <item x="5255"/>
        <item x="5762"/>
        <item x="5763"/>
        <item x="5761"/>
        <item x="5760"/>
        <item m="1" x="6086"/>
        <item m="1" x="6072"/>
        <item x="5774"/>
        <item x="126"/>
        <item x="127"/>
        <item x="1292"/>
        <item x="1294"/>
        <item x="1295"/>
        <item x="1293"/>
        <item x="5726"/>
        <item x="2034"/>
        <item x="2033"/>
        <item x="2031"/>
        <item x="2035"/>
        <item x="2036"/>
        <item x="2032"/>
        <item x="5314"/>
        <item x="5313"/>
        <item x="5687"/>
        <item x="5688"/>
        <item x="5686"/>
        <item x="5685"/>
        <item x="5772"/>
        <item x="5729"/>
        <item x="0"/>
        <item x="3142"/>
        <item x="4289"/>
        <item x="4294"/>
        <item m="1" x="6034"/>
        <item m="1" x="5894"/>
        <item x="309"/>
        <item x="310"/>
        <item x="311"/>
        <item x="312"/>
        <item x="5103"/>
        <item x="5704"/>
        <item x="80"/>
        <item x="81"/>
        <item x="82"/>
        <item x="83"/>
        <item x="1055"/>
        <item x="5142"/>
        <item m="1" x="5852"/>
        <item m="1" x="6018"/>
        <item m="1" x="6093"/>
        <item m="1" x="5932"/>
        <item m="1" x="6043"/>
        <item m="1" x="6032"/>
        <item m="1" x="6055"/>
        <item m="1" x="5994"/>
        <item m="1" x="5795"/>
        <item x="5137"/>
        <item x="5277"/>
        <item x="5278"/>
        <item x="5279"/>
        <item x="5280"/>
        <item x="5287"/>
        <item x="5288"/>
        <item x="5289"/>
        <item x="5290"/>
        <item x="5281"/>
        <item x="5282"/>
        <item x="5283"/>
        <item x="5284"/>
        <item x="5285"/>
        <item x="5286"/>
        <item x="45"/>
        <item x="46"/>
        <item x="47"/>
        <item x="48"/>
        <item x="49"/>
        <item x="215"/>
        <item x="216"/>
        <item x="217"/>
        <item x="218"/>
        <item x="669"/>
        <item x="670"/>
        <item x="671"/>
        <item x="672"/>
        <item x="673"/>
        <item x="674"/>
        <item x="675"/>
        <item x="676"/>
        <item x="677"/>
        <item x="678"/>
        <item x="817"/>
        <item x="818"/>
        <item x="819"/>
        <item x="820"/>
        <item x="821"/>
        <item x="822"/>
        <item x="1375"/>
        <item x="1376"/>
        <item x="1377"/>
        <item x="1378"/>
        <item x="1379"/>
        <item x="1380"/>
        <item x="1381"/>
        <item x="1382"/>
        <item x="1383"/>
        <item x="1384"/>
        <item x="1385"/>
        <item x="1386"/>
        <item x="1387"/>
        <item x="1388"/>
        <item x="1397"/>
        <item x="1398"/>
        <item x="1399"/>
        <item x="1400"/>
        <item x="3245"/>
        <item x="3246"/>
        <item x="3247"/>
        <item x="3248"/>
        <item x="3249"/>
        <item x="3250"/>
        <item x="3251"/>
        <item x="3252"/>
        <item x="3253"/>
        <item x="3254"/>
        <item x="3255"/>
        <item x="3256"/>
        <item x="3257"/>
        <item x="3258"/>
        <item x="3259"/>
        <item x="3260"/>
        <item x="3261"/>
        <item x="3262"/>
        <item x="3263"/>
        <item x="3264"/>
        <item x="3265"/>
        <item x="3266"/>
        <item x="3267"/>
        <item x="3268"/>
        <item x="3269"/>
        <item x="3270"/>
        <item x="3271"/>
        <item x="3272"/>
        <item x="3273"/>
        <item x="3274"/>
        <item x="3275"/>
        <item x="3281"/>
        <item x="3282"/>
        <item x="3283"/>
        <item x="3284"/>
        <item x="3276"/>
        <item x="3277"/>
        <item x="3278"/>
        <item x="3279"/>
        <item x="3280"/>
        <item x="3488"/>
        <item x="1889"/>
        <item x="1892"/>
        <item x="5248"/>
        <item x="5566"/>
        <item x="1220"/>
        <item x="1225"/>
        <item x="1226"/>
        <item x="1227"/>
        <item x="4802"/>
        <item x="84"/>
        <item x="85"/>
        <item x="86"/>
        <item x="87"/>
        <item x="5728"/>
        <item x="2432"/>
        <item x="2433"/>
        <item x="2434"/>
        <item x="2435"/>
        <item x="2436"/>
        <item x="2437"/>
        <item x="3002"/>
        <item x="1682"/>
        <item x="1683"/>
        <item x="1684"/>
        <item x="1685"/>
        <item x="5452"/>
        <item x="2007"/>
        <item x="2008"/>
        <item x="2009"/>
        <item x="2010"/>
        <item x="3080"/>
        <item x="3083"/>
        <item x="4431"/>
        <item x="4432"/>
        <item x="4433"/>
        <item x="4434"/>
        <item x="4435"/>
        <item x="4436"/>
        <item x="4437"/>
        <item x="4438"/>
        <item x="1760"/>
        <item x="1763"/>
        <item x="1769"/>
        <item x="1770"/>
        <item x="1773"/>
        <item x="1778"/>
        <item x="1779"/>
        <item x="1780"/>
        <item x="4804"/>
        <item x="1759"/>
        <item x="1762"/>
        <item x="1764"/>
        <item x="1765"/>
        <item x="1768"/>
        <item x="1774"/>
        <item x="3934"/>
        <item x="3935"/>
        <item x="3936"/>
        <item x="3937"/>
        <item x="3938"/>
        <item x="3939"/>
        <item x="3940"/>
        <item x="3941"/>
        <item x="3942"/>
        <item x="3943"/>
        <item x="5727"/>
        <item x="1775"/>
        <item x="1783"/>
        <item x="5446"/>
        <item x="426"/>
        <item x="4439"/>
        <item x="4440"/>
        <item x="4441"/>
        <item x="4442"/>
        <item x="5291"/>
        <item x="5292"/>
        <item x="5293"/>
        <item x="5294"/>
        <item x="331"/>
        <item x="332"/>
        <item x="610"/>
        <item x="611"/>
        <item x="613"/>
        <item x="615"/>
        <item x="2099"/>
        <item x="2100"/>
        <item x="4545"/>
        <item x="4546"/>
        <item x="5579"/>
        <item x="5580"/>
        <item x="5581"/>
        <item x="3043"/>
        <item x="4364"/>
        <item x="27"/>
        <item x="28"/>
        <item x="29"/>
        <item x="30"/>
        <item x="4799"/>
        <item x="2727"/>
        <item x="1784"/>
        <item x="2729"/>
        <item x="1221"/>
        <item x="1222"/>
        <item x="1223"/>
        <item x="1224"/>
        <item x="4331"/>
        <item x="5138"/>
        <item x="3929"/>
        <item x="2003"/>
        <item x="2004"/>
        <item x="2005"/>
        <item x="2006"/>
        <item x="2548"/>
        <item x="2549"/>
        <item x="2550"/>
        <item x="2551"/>
        <item x="5091"/>
        <item x="587"/>
        <item x="3487"/>
        <item x="1365"/>
        <item x="1694"/>
        <item x="1695"/>
        <item x="1696"/>
        <item x="1697"/>
        <item x="1364"/>
        <item x="3145"/>
        <item m="1" x="5810"/>
        <item x="5244"/>
        <item x="2640"/>
        <item x="2641"/>
        <item x="2642"/>
        <item x="2643"/>
        <item x="2644"/>
        <item x="2645"/>
        <item x="2646"/>
        <item x="2647"/>
        <item x="2648"/>
        <item x="2649"/>
        <item x="4281"/>
        <item x="4280"/>
        <item x="1058"/>
        <item x="1059"/>
        <item x="1060"/>
        <item x="1061"/>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s>
  <rowFields count="1">
    <field x="0"/>
  </rowFields>
  <rowItems count="5784">
    <i>
      <x/>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i>
      <x v="183"/>
    </i>
    <i>
      <x v="184"/>
    </i>
    <i>
      <x v="185"/>
    </i>
    <i>
      <x v="186"/>
    </i>
    <i>
      <x v="187"/>
    </i>
    <i>
      <x v="188"/>
    </i>
    <i>
      <x v="189"/>
    </i>
    <i>
      <x v="190"/>
    </i>
    <i>
      <x v="191"/>
    </i>
    <i>
      <x v="192"/>
    </i>
    <i>
      <x v="193"/>
    </i>
    <i>
      <x v="194"/>
    </i>
    <i>
      <x v="195"/>
    </i>
    <i>
      <x v="196"/>
    </i>
    <i>
      <x v="197"/>
    </i>
    <i>
      <x v="198"/>
    </i>
    <i>
      <x v="199"/>
    </i>
    <i>
      <x v="200"/>
    </i>
    <i>
      <x v="201"/>
    </i>
    <i>
      <x v="202"/>
    </i>
    <i>
      <x v="203"/>
    </i>
    <i>
      <x v="204"/>
    </i>
    <i>
      <x v="205"/>
    </i>
    <i>
      <x v="206"/>
    </i>
    <i>
      <x v="207"/>
    </i>
    <i>
      <x v="208"/>
    </i>
    <i>
      <x v="209"/>
    </i>
    <i>
      <x v="210"/>
    </i>
    <i>
      <x v="211"/>
    </i>
    <i>
      <x v="212"/>
    </i>
    <i>
      <x v="213"/>
    </i>
    <i>
      <x v="214"/>
    </i>
    <i>
      <x v="215"/>
    </i>
    <i>
      <x v="216"/>
    </i>
    <i>
      <x v="217"/>
    </i>
    <i>
      <x v="218"/>
    </i>
    <i>
      <x v="219"/>
    </i>
    <i>
      <x v="220"/>
    </i>
    <i>
      <x v="221"/>
    </i>
    <i>
      <x v="222"/>
    </i>
    <i>
      <x v="223"/>
    </i>
    <i>
      <x v="224"/>
    </i>
    <i>
      <x v="225"/>
    </i>
    <i>
      <x v="226"/>
    </i>
    <i>
      <x v="227"/>
    </i>
    <i>
      <x v="228"/>
    </i>
    <i>
      <x v="229"/>
    </i>
    <i>
      <x v="230"/>
    </i>
    <i>
      <x v="231"/>
    </i>
    <i>
      <x v="232"/>
    </i>
    <i>
      <x v="233"/>
    </i>
    <i>
      <x v="234"/>
    </i>
    <i>
      <x v="235"/>
    </i>
    <i>
      <x v="236"/>
    </i>
    <i>
      <x v="237"/>
    </i>
    <i>
      <x v="238"/>
    </i>
    <i>
      <x v="239"/>
    </i>
    <i>
      <x v="240"/>
    </i>
    <i>
      <x v="241"/>
    </i>
    <i>
      <x v="242"/>
    </i>
    <i>
      <x v="243"/>
    </i>
    <i>
      <x v="244"/>
    </i>
    <i>
      <x v="245"/>
    </i>
    <i>
      <x v="246"/>
    </i>
    <i>
      <x v="247"/>
    </i>
    <i>
      <x v="248"/>
    </i>
    <i>
      <x v="249"/>
    </i>
    <i>
      <x v="250"/>
    </i>
    <i>
      <x v="251"/>
    </i>
    <i>
      <x v="252"/>
    </i>
    <i>
      <x v="253"/>
    </i>
    <i>
      <x v="254"/>
    </i>
    <i>
      <x v="255"/>
    </i>
    <i>
      <x v="256"/>
    </i>
    <i>
      <x v="257"/>
    </i>
    <i>
      <x v="258"/>
    </i>
    <i>
      <x v="259"/>
    </i>
    <i>
      <x v="260"/>
    </i>
    <i>
      <x v="261"/>
    </i>
    <i>
      <x v="262"/>
    </i>
    <i>
      <x v="263"/>
    </i>
    <i>
      <x v="264"/>
    </i>
    <i>
      <x v="265"/>
    </i>
    <i>
      <x v="266"/>
    </i>
    <i>
      <x v="267"/>
    </i>
    <i>
      <x v="268"/>
    </i>
    <i>
      <x v="269"/>
    </i>
    <i>
      <x v="270"/>
    </i>
    <i>
      <x v="271"/>
    </i>
    <i>
      <x v="272"/>
    </i>
    <i>
      <x v="273"/>
    </i>
    <i>
      <x v="274"/>
    </i>
    <i>
      <x v="275"/>
    </i>
    <i>
      <x v="276"/>
    </i>
    <i>
      <x v="277"/>
    </i>
    <i>
      <x v="278"/>
    </i>
    <i>
      <x v="279"/>
    </i>
    <i>
      <x v="280"/>
    </i>
    <i>
      <x v="281"/>
    </i>
    <i>
      <x v="282"/>
    </i>
    <i>
      <x v="283"/>
    </i>
    <i>
      <x v="284"/>
    </i>
    <i>
      <x v="285"/>
    </i>
    <i>
      <x v="286"/>
    </i>
    <i>
      <x v="287"/>
    </i>
    <i>
      <x v="288"/>
    </i>
    <i>
      <x v="289"/>
    </i>
    <i>
      <x v="290"/>
    </i>
    <i>
      <x v="291"/>
    </i>
    <i>
      <x v="292"/>
    </i>
    <i>
      <x v="293"/>
    </i>
    <i>
      <x v="294"/>
    </i>
    <i>
      <x v="295"/>
    </i>
    <i>
      <x v="296"/>
    </i>
    <i>
      <x v="297"/>
    </i>
    <i>
      <x v="298"/>
    </i>
    <i>
      <x v="299"/>
    </i>
    <i>
      <x v="300"/>
    </i>
    <i>
      <x v="301"/>
    </i>
    <i>
      <x v="302"/>
    </i>
    <i>
      <x v="303"/>
    </i>
    <i>
      <x v="304"/>
    </i>
    <i>
      <x v="305"/>
    </i>
    <i>
      <x v="306"/>
    </i>
    <i>
      <x v="307"/>
    </i>
    <i>
      <x v="308"/>
    </i>
    <i>
      <x v="309"/>
    </i>
    <i>
      <x v="310"/>
    </i>
    <i>
      <x v="311"/>
    </i>
    <i>
      <x v="312"/>
    </i>
    <i>
      <x v="313"/>
    </i>
    <i>
      <x v="314"/>
    </i>
    <i>
      <x v="315"/>
    </i>
    <i>
      <x v="316"/>
    </i>
    <i>
      <x v="317"/>
    </i>
    <i>
      <x v="318"/>
    </i>
    <i>
      <x v="319"/>
    </i>
    <i>
      <x v="320"/>
    </i>
    <i>
      <x v="321"/>
    </i>
    <i>
      <x v="322"/>
    </i>
    <i>
      <x v="323"/>
    </i>
    <i>
      <x v="324"/>
    </i>
    <i>
      <x v="325"/>
    </i>
    <i>
      <x v="326"/>
    </i>
    <i>
      <x v="327"/>
    </i>
    <i>
      <x v="328"/>
    </i>
    <i>
      <x v="329"/>
    </i>
    <i>
      <x v="330"/>
    </i>
    <i>
      <x v="331"/>
    </i>
    <i>
      <x v="332"/>
    </i>
    <i>
      <x v="333"/>
    </i>
    <i>
      <x v="334"/>
    </i>
    <i>
      <x v="335"/>
    </i>
    <i>
      <x v="336"/>
    </i>
    <i>
      <x v="337"/>
    </i>
    <i>
      <x v="338"/>
    </i>
    <i>
      <x v="339"/>
    </i>
    <i>
      <x v="340"/>
    </i>
    <i>
      <x v="341"/>
    </i>
    <i>
      <x v="342"/>
    </i>
    <i>
      <x v="343"/>
    </i>
    <i>
      <x v="344"/>
    </i>
    <i>
      <x v="345"/>
    </i>
    <i>
      <x v="346"/>
    </i>
    <i>
      <x v="347"/>
    </i>
    <i>
      <x v="348"/>
    </i>
    <i>
      <x v="349"/>
    </i>
    <i>
      <x v="350"/>
    </i>
    <i>
      <x v="351"/>
    </i>
    <i>
      <x v="352"/>
    </i>
    <i>
      <x v="353"/>
    </i>
    <i>
      <x v="354"/>
    </i>
    <i>
      <x v="355"/>
    </i>
    <i>
      <x v="356"/>
    </i>
    <i>
      <x v="357"/>
    </i>
    <i>
      <x v="358"/>
    </i>
    <i>
      <x v="359"/>
    </i>
    <i>
      <x v="360"/>
    </i>
    <i>
      <x v="361"/>
    </i>
    <i>
      <x v="362"/>
    </i>
    <i>
      <x v="363"/>
    </i>
    <i>
      <x v="364"/>
    </i>
    <i>
      <x v="365"/>
    </i>
    <i>
      <x v="366"/>
    </i>
    <i>
      <x v="367"/>
    </i>
    <i>
      <x v="368"/>
    </i>
    <i>
      <x v="369"/>
    </i>
    <i>
      <x v="370"/>
    </i>
    <i>
      <x v="371"/>
    </i>
    <i>
      <x v="372"/>
    </i>
    <i>
      <x v="373"/>
    </i>
    <i>
      <x v="374"/>
    </i>
    <i>
      <x v="375"/>
    </i>
    <i>
      <x v="376"/>
    </i>
    <i>
      <x v="377"/>
    </i>
    <i>
      <x v="378"/>
    </i>
    <i>
      <x v="379"/>
    </i>
    <i>
      <x v="380"/>
    </i>
    <i>
      <x v="381"/>
    </i>
    <i>
      <x v="382"/>
    </i>
    <i>
      <x v="383"/>
    </i>
    <i>
      <x v="384"/>
    </i>
    <i>
      <x v="385"/>
    </i>
    <i>
      <x v="386"/>
    </i>
    <i>
      <x v="389"/>
    </i>
    <i>
      <x v="390"/>
    </i>
    <i>
      <x v="391"/>
    </i>
    <i>
      <x v="392"/>
    </i>
    <i>
      <x v="393"/>
    </i>
    <i>
      <x v="394"/>
    </i>
    <i>
      <x v="395"/>
    </i>
    <i>
      <x v="396"/>
    </i>
    <i>
      <x v="397"/>
    </i>
    <i>
      <x v="398"/>
    </i>
    <i>
      <x v="399"/>
    </i>
    <i>
      <x v="400"/>
    </i>
    <i>
      <x v="401"/>
    </i>
    <i>
      <x v="402"/>
    </i>
    <i>
      <x v="403"/>
    </i>
    <i>
      <x v="404"/>
    </i>
    <i>
      <x v="405"/>
    </i>
    <i>
      <x v="406"/>
    </i>
    <i>
      <x v="407"/>
    </i>
    <i>
      <x v="408"/>
    </i>
    <i>
      <x v="409"/>
    </i>
    <i>
      <x v="410"/>
    </i>
    <i>
      <x v="411"/>
    </i>
    <i>
      <x v="412"/>
    </i>
    <i>
      <x v="413"/>
    </i>
    <i>
      <x v="414"/>
    </i>
    <i>
      <x v="415"/>
    </i>
    <i>
      <x v="416"/>
    </i>
    <i>
      <x v="417"/>
    </i>
    <i>
      <x v="418"/>
    </i>
    <i>
      <x v="419"/>
    </i>
    <i>
      <x v="420"/>
    </i>
    <i>
      <x v="421"/>
    </i>
    <i>
      <x v="422"/>
    </i>
    <i>
      <x v="423"/>
    </i>
    <i>
      <x v="424"/>
    </i>
    <i>
      <x v="425"/>
    </i>
    <i>
      <x v="426"/>
    </i>
    <i>
      <x v="427"/>
    </i>
    <i>
      <x v="428"/>
    </i>
    <i>
      <x v="429"/>
    </i>
    <i>
      <x v="430"/>
    </i>
    <i>
      <x v="431"/>
    </i>
    <i>
      <x v="432"/>
    </i>
    <i>
      <x v="433"/>
    </i>
    <i>
      <x v="434"/>
    </i>
    <i>
      <x v="435"/>
    </i>
    <i>
      <x v="436"/>
    </i>
    <i>
      <x v="437"/>
    </i>
    <i>
      <x v="438"/>
    </i>
    <i>
      <x v="439"/>
    </i>
    <i>
      <x v="440"/>
    </i>
    <i>
      <x v="441"/>
    </i>
    <i>
      <x v="442"/>
    </i>
    <i>
      <x v="443"/>
    </i>
    <i>
      <x v="444"/>
    </i>
    <i>
      <x v="445"/>
    </i>
    <i>
      <x v="446"/>
    </i>
    <i>
      <x v="447"/>
    </i>
    <i>
      <x v="448"/>
    </i>
    <i>
      <x v="449"/>
    </i>
    <i>
      <x v="450"/>
    </i>
    <i>
      <x v="451"/>
    </i>
    <i>
      <x v="452"/>
    </i>
    <i>
      <x v="453"/>
    </i>
    <i>
      <x v="454"/>
    </i>
    <i>
      <x v="455"/>
    </i>
    <i>
      <x v="456"/>
    </i>
    <i>
      <x v="457"/>
    </i>
    <i>
      <x v="458"/>
    </i>
    <i>
      <x v="459"/>
    </i>
    <i>
      <x v="460"/>
    </i>
    <i>
      <x v="461"/>
    </i>
    <i>
      <x v="462"/>
    </i>
    <i>
      <x v="463"/>
    </i>
    <i>
      <x v="464"/>
    </i>
    <i>
      <x v="465"/>
    </i>
    <i>
      <x v="466"/>
    </i>
    <i>
      <x v="467"/>
    </i>
    <i>
      <x v="468"/>
    </i>
    <i>
      <x v="469"/>
    </i>
    <i>
      <x v="470"/>
    </i>
    <i>
      <x v="471"/>
    </i>
    <i>
      <x v="472"/>
    </i>
    <i>
      <x v="473"/>
    </i>
    <i>
      <x v="474"/>
    </i>
    <i>
      <x v="475"/>
    </i>
    <i>
      <x v="476"/>
    </i>
    <i>
      <x v="477"/>
    </i>
    <i>
      <x v="478"/>
    </i>
    <i>
      <x v="479"/>
    </i>
    <i>
      <x v="480"/>
    </i>
    <i>
      <x v="481"/>
    </i>
    <i>
      <x v="482"/>
    </i>
    <i>
      <x v="483"/>
    </i>
    <i>
      <x v="484"/>
    </i>
    <i>
      <x v="485"/>
    </i>
    <i>
      <x v="486"/>
    </i>
    <i>
      <x v="487"/>
    </i>
    <i>
      <x v="488"/>
    </i>
    <i>
      <x v="489"/>
    </i>
    <i>
      <x v="490"/>
    </i>
    <i>
      <x v="491"/>
    </i>
    <i>
      <x v="492"/>
    </i>
    <i>
      <x v="493"/>
    </i>
    <i>
      <x v="494"/>
    </i>
    <i>
      <x v="495"/>
    </i>
    <i>
      <x v="496"/>
    </i>
    <i>
      <x v="497"/>
    </i>
    <i>
      <x v="498"/>
    </i>
    <i>
      <x v="499"/>
    </i>
    <i>
      <x v="500"/>
    </i>
    <i>
      <x v="501"/>
    </i>
    <i>
      <x v="502"/>
    </i>
    <i>
      <x v="503"/>
    </i>
    <i>
      <x v="504"/>
    </i>
    <i>
      <x v="505"/>
    </i>
    <i>
      <x v="506"/>
    </i>
    <i>
      <x v="507"/>
    </i>
    <i>
      <x v="508"/>
    </i>
    <i>
      <x v="509"/>
    </i>
    <i>
      <x v="510"/>
    </i>
    <i>
      <x v="511"/>
    </i>
    <i>
      <x v="512"/>
    </i>
    <i>
      <x v="513"/>
    </i>
    <i>
      <x v="514"/>
    </i>
    <i>
      <x v="515"/>
    </i>
    <i>
      <x v="516"/>
    </i>
    <i>
      <x v="517"/>
    </i>
    <i>
      <x v="518"/>
    </i>
    <i>
      <x v="519"/>
    </i>
    <i>
      <x v="520"/>
    </i>
    <i>
      <x v="521"/>
    </i>
    <i>
      <x v="522"/>
    </i>
    <i>
      <x v="523"/>
    </i>
    <i>
      <x v="524"/>
    </i>
    <i>
      <x v="525"/>
    </i>
    <i>
      <x v="526"/>
    </i>
    <i>
      <x v="527"/>
    </i>
    <i>
      <x v="528"/>
    </i>
    <i>
      <x v="529"/>
    </i>
    <i>
      <x v="530"/>
    </i>
    <i>
      <x v="531"/>
    </i>
    <i>
      <x v="532"/>
    </i>
    <i>
      <x v="533"/>
    </i>
    <i>
      <x v="534"/>
    </i>
    <i>
      <x v="535"/>
    </i>
    <i>
      <x v="536"/>
    </i>
    <i>
      <x v="538"/>
    </i>
    <i>
      <x v="539"/>
    </i>
    <i>
      <x v="540"/>
    </i>
    <i>
      <x v="541"/>
    </i>
    <i>
      <x v="542"/>
    </i>
    <i>
      <x v="543"/>
    </i>
    <i>
      <x v="544"/>
    </i>
    <i>
      <x v="545"/>
    </i>
    <i>
      <x v="546"/>
    </i>
    <i>
      <x v="547"/>
    </i>
    <i>
      <x v="548"/>
    </i>
    <i>
      <x v="549"/>
    </i>
    <i>
      <x v="550"/>
    </i>
    <i>
      <x v="551"/>
    </i>
    <i>
      <x v="552"/>
    </i>
    <i>
      <x v="553"/>
    </i>
    <i>
      <x v="554"/>
    </i>
    <i>
      <x v="555"/>
    </i>
    <i>
      <x v="556"/>
    </i>
    <i>
      <x v="557"/>
    </i>
    <i>
      <x v="558"/>
    </i>
    <i>
      <x v="559"/>
    </i>
    <i>
      <x v="560"/>
    </i>
    <i>
      <x v="561"/>
    </i>
    <i>
      <x v="562"/>
    </i>
    <i>
      <x v="563"/>
    </i>
    <i>
      <x v="564"/>
    </i>
    <i>
      <x v="565"/>
    </i>
    <i>
      <x v="566"/>
    </i>
    <i>
      <x v="567"/>
    </i>
    <i>
      <x v="568"/>
    </i>
    <i>
      <x v="569"/>
    </i>
    <i>
      <x v="570"/>
    </i>
    <i>
      <x v="571"/>
    </i>
    <i>
      <x v="572"/>
    </i>
    <i>
      <x v="573"/>
    </i>
    <i>
      <x v="574"/>
    </i>
    <i>
      <x v="575"/>
    </i>
    <i>
      <x v="576"/>
    </i>
    <i>
      <x v="577"/>
    </i>
    <i>
      <x v="578"/>
    </i>
    <i>
      <x v="579"/>
    </i>
    <i>
      <x v="581"/>
    </i>
    <i>
      <x v="582"/>
    </i>
    <i>
      <x v="583"/>
    </i>
    <i>
      <x v="584"/>
    </i>
    <i>
      <x v="585"/>
    </i>
    <i>
      <x v="586"/>
    </i>
    <i>
      <x v="587"/>
    </i>
    <i>
      <x v="588"/>
    </i>
    <i>
      <x v="589"/>
    </i>
    <i>
      <x v="590"/>
    </i>
    <i>
      <x v="591"/>
    </i>
    <i>
      <x v="592"/>
    </i>
    <i>
      <x v="593"/>
    </i>
    <i>
      <x v="594"/>
    </i>
    <i>
      <x v="595"/>
    </i>
    <i>
      <x v="596"/>
    </i>
    <i>
      <x v="597"/>
    </i>
    <i>
      <x v="598"/>
    </i>
    <i>
      <x v="599"/>
    </i>
    <i>
      <x v="600"/>
    </i>
    <i>
      <x v="601"/>
    </i>
    <i>
      <x v="602"/>
    </i>
    <i>
      <x v="603"/>
    </i>
    <i>
      <x v="604"/>
    </i>
    <i>
      <x v="605"/>
    </i>
    <i>
      <x v="606"/>
    </i>
    <i>
      <x v="607"/>
    </i>
    <i>
      <x v="609"/>
    </i>
    <i>
      <x v="610"/>
    </i>
    <i>
      <x v="611"/>
    </i>
    <i>
      <x v="612"/>
    </i>
    <i>
      <x v="613"/>
    </i>
    <i>
      <x v="614"/>
    </i>
    <i>
      <x v="615"/>
    </i>
    <i>
      <x v="616"/>
    </i>
    <i>
      <x v="617"/>
    </i>
    <i>
      <x v="618"/>
    </i>
    <i>
      <x v="619"/>
    </i>
    <i>
      <x v="620"/>
    </i>
    <i>
      <x v="621"/>
    </i>
    <i>
      <x v="622"/>
    </i>
    <i>
      <x v="623"/>
    </i>
    <i>
      <x v="624"/>
    </i>
    <i>
      <x v="625"/>
    </i>
    <i>
      <x v="626"/>
    </i>
    <i>
      <x v="627"/>
    </i>
    <i>
      <x v="628"/>
    </i>
    <i>
      <x v="629"/>
    </i>
    <i>
      <x v="630"/>
    </i>
    <i>
      <x v="631"/>
    </i>
    <i>
      <x v="632"/>
    </i>
    <i>
      <x v="633"/>
    </i>
    <i>
      <x v="634"/>
    </i>
    <i>
      <x v="635"/>
    </i>
    <i>
      <x v="636"/>
    </i>
    <i>
      <x v="637"/>
    </i>
    <i>
      <x v="638"/>
    </i>
    <i>
      <x v="639"/>
    </i>
    <i>
      <x v="640"/>
    </i>
    <i>
      <x v="641"/>
    </i>
    <i>
      <x v="642"/>
    </i>
    <i>
      <x v="643"/>
    </i>
    <i>
      <x v="644"/>
    </i>
    <i>
      <x v="645"/>
    </i>
    <i>
      <x v="646"/>
    </i>
    <i>
      <x v="647"/>
    </i>
    <i>
      <x v="648"/>
    </i>
    <i>
      <x v="649"/>
    </i>
    <i>
      <x v="650"/>
    </i>
    <i>
      <x v="651"/>
    </i>
    <i>
      <x v="652"/>
    </i>
    <i>
      <x v="653"/>
    </i>
    <i>
      <x v="654"/>
    </i>
    <i>
      <x v="655"/>
    </i>
    <i>
      <x v="656"/>
    </i>
    <i>
      <x v="657"/>
    </i>
    <i>
      <x v="658"/>
    </i>
    <i>
      <x v="659"/>
    </i>
    <i>
      <x v="660"/>
    </i>
    <i>
      <x v="661"/>
    </i>
    <i>
      <x v="662"/>
    </i>
    <i>
      <x v="663"/>
    </i>
    <i>
      <x v="664"/>
    </i>
    <i>
      <x v="665"/>
    </i>
    <i>
      <x v="666"/>
    </i>
    <i>
      <x v="667"/>
    </i>
    <i>
      <x v="668"/>
    </i>
    <i>
      <x v="669"/>
    </i>
    <i>
      <x v="670"/>
    </i>
    <i>
      <x v="671"/>
    </i>
    <i>
      <x v="672"/>
    </i>
    <i>
      <x v="673"/>
    </i>
    <i>
      <x v="674"/>
    </i>
    <i>
      <x v="675"/>
    </i>
    <i>
      <x v="676"/>
    </i>
    <i>
      <x v="679"/>
    </i>
    <i>
      <x v="680"/>
    </i>
    <i>
      <x v="681"/>
    </i>
    <i>
      <x v="682"/>
    </i>
    <i>
      <x v="683"/>
    </i>
    <i>
      <x v="684"/>
    </i>
    <i>
      <x v="685"/>
    </i>
    <i>
      <x v="686"/>
    </i>
    <i>
      <x v="687"/>
    </i>
    <i>
      <x v="688"/>
    </i>
    <i>
      <x v="689"/>
    </i>
    <i>
      <x v="690"/>
    </i>
    <i>
      <x v="691"/>
    </i>
    <i>
      <x v="692"/>
    </i>
    <i>
      <x v="693"/>
    </i>
    <i>
      <x v="694"/>
    </i>
    <i>
      <x v="695"/>
    </i>
    <i>
      <x v="696"/>
    </i>
    <i>
      <x v="697"/>
    </i>
    <i>
      <x v="698"/>
    </i>
    <i>
      <x v="699"/>
    </i>
    <i>
      <x v="700"/>
    </i>
    <i>
      <x v="701"/>
    </i>
    <i>
      <x v="702"/>
    </i>
    <i>
      <x v="703"/>
    </i>
    <i>
      <x v="704"/>
    </i>
    <i>
      <x v="705"/>
    </i>
    <i>
      <x v="706"/>
    </i>
    <i>
      <x v="707"/>
    </i>
    <i>
      <x v="708"/>
    </i>
    <i>
      <x v="709"/>
    </i>
    <i>
      <x v="710"/>
    </i>
    <i>
      <x v="711"/>
    </i>
    <i>
      <x v="712"/>
    </i>
    <i>
      <x v="713"/>
    </i>
    <i>
      <x v="714"/>
    </i>
    <i>
      <x v="715"/>
    </i>
    <i>
      <x v="716"/>
    </i>
    <i>
      <x v="717"/>
    </i>
    <i>
      <x v="718"/>
    </i>
    <i>
      <x v="719"/>
    </i>
    <i>
      <x v="720"/>
    </i>
    <i>
      <x v="721"/>
    </i>
    <i>
      <x v="722"/>
    </i>
    <i>
      <x v="723"/>
    </i>
    <i>
      <x v="724"/>
    </i>
    <i>
      <x v="725"/>
    </i>
    <i>
      <x v="726"/>
    </i>
    <i>
      <x v="727"/>
    </i>
    <i>
      <x v="728"/>
    </i>
    <i>
      <x v="729"/>
    </i>
    <i>
      <x v="730"/>
    </i>
    <i>
      <x v="734"/>
    </i>
    <i>
      <x v="735"/>
    </i>
    <i>
      <x v="736"/>
    </i>
    <i>
      <x v="737"/>
    </i>
    <i>
      <x v="738"/>
    </i>
    <i>
      <x v="739"/>
    </i>
    <i>
      <x v="740"/>
    </i>
    <i>
      <x v="741"/>
    </i>
    <i>
      <x v="742"/>
    </i>
    <i>
      <x v="743"/>
    </i>
    <i>
      <x v="744"/>
    </i>
    <i>
      <x v="745"/>
    </i>
    <i>
      <x v="746"/>
    </i>
    <i>
      <x v="747"/>
    </i>
    <i>
      <x v="748"/>
    </i>
    <i>
      <x v="749"/>
    </i>
    <i>
      <x v="750"/>
    </i>
    <i>
      <x v="751"/>
    </i>
    <i>
      <x v="752"/>
    </i>
    <i>
      <x v="753"/>
    </i>
    <i>
      <x v="754"/>
    </i>
    <i>
      <x v="755"/>
    </i>
    <i>
      <x v="756"/>
    </i>
    <i>
      <x v="757"/>
    </i>
    <i>
      <x v="758"/>
    </i>
    <i>
      <x v="759"/>
    </i>
    <i>
      <x v="760"/>
    </i>
    <i>
      <x v="761"/>
    </i>
    <i>
      <x v="762"/>
    </i>
    <i>
      <x v="763"/>
    </i>
    <i>
      <x v="764"/>
    </i>
    <i>
      <x v="765"/>
    </i>
    <i>
      <x v="766"/>
    </i>
    <i>
      <x v="767"/>
    </i>
    <i>
      <x v="768"/>
    </i>
    <i>
      <x v="769"/>
    </i>
    <i>
      <x v="770"/>
    </i>
    <i>
      <x v="771"/>
    </i>
    <i>
      <x v="772"/>
    </i>
    <i>
      <x v="773"/>
    </i>
    <i>
      <x v="774"/>
    </i>
    <i>
      <x v="775"/>
    </i>
    <i>
      <x v="776"/>
    </i>
    <i>
      <x v="777"/>
    </i>
    <i>
      <x v="778"/>
    </i>
    <i>
      <x v="779"/>
    </i>
    <i>
      <x v="780"/>
    </i>
    <i>
      <x v="781"/>
    </i>
    <i>
      <x v="782"/>
    </i>
    <i>
      <x v="783"/>
    </i>
    <i>
      <x v="784"/>
    </i>
    <i>
      <x v="785"/>
    </i>
    <i>
      <x v="786"/>
    </i>
    <i>
      <x v="787"/>
    </i>
    <i>
      <x v="788"/>
    </i>
    <i>
      <x v="789"/>
    </i>
    <i>
      <x v="790"/>
    </i>
    <i>
      <x v="791"/>
    </i>
    <i>
      <x v="792"/>
    </i>
    <i>
      <x v="793"/>
    </i>
    <i>
      <x v="794"/>
    </i>
    <i>
      <x v="795"/>
    </i>
    <i>
      <x v="796"/>
    </i>
    <i>
      <x v="797"/>
    </i>
    <i>
      <x v="798"/>
    </i>
    <i>
      <x v="799"/>
    </i>
    <i>
      <x v="800"/>
    </i>
    <i>
      <x v="801"/>
    </i>
    <i>
      <x v="802"/>
    </i>
    <i>
      <x v="803"/>
    </i>
    <i>
      <x v="804"/>
    </i>
    <i>
      <x v="805"/>
    </i>
    <i>
      <x v="806"/>
    </i>
    <i>
      <x v="807"/>
    </i>
    <i>
      <x v="808"/>
    </i>
    <i>
      <x v="809"/>
    </i>
    <i>
      <x v="810"/>
    </i>
    <i>
      <x v="811"/>
    </i>
    <i>
      <x v="812"/>
    </i>
    <i>
      <x v="813"/>
    </i>
    <i>
      <x v="814"/>
    </i>
    <i>
      <x v="815"/>
    </i>
    <i>
      <x v="816"/>
    </i>
    <i>
      <x v="817"/>
    </i>
    <i>
      <x v="818"/>
    </i>
    <i>
      <x v="819"/>
    </i>
    <i>
      <x v="820"/>
    </i>
    <i>
      <x v="821"/>
    </i>
    <i>
      <x v="822"/>
    </i>
    <i>
      <x v="823"/>
    </i>
    <i>
      <x v="824"/>
    </i>
    <i>
      <x v="825"/>
    </i>
    <i>
      <x v="826"/>
    </i>
    <i>
      <x v="827"/>
    </i>
    <i>
      <x v="828"/>
    </i>
    <i>
      <x v="829"/>
    </i>
    <i>
      <x v="830"/>
    </i>
    <i>
      <x v="831"/>
    </i>
    <i>
      <x v="832"/>
    </i>
    <i>
      <x v="833"/>
    </i>
    <i>
      <x v="834"/>
    </i>
    <i>
      <x v="835"/>
    </i>
    <i>
      <x v="836"/>
    </i>
    <i>
      <x v="837"/>
    </i>
    <i>
      <x v="838"/>
    </i>
    <i>
      <x v="839"/>
    </i>
    <i>
      <x v="840"/>
    </i>
    <i>
      <x v="841"/>
    </i>
    <i>
      <x v="842"/>
    </i>
    <i>
      <x v="843"/>
    </i>
    <i>
      <x v="844"/>
    </i>
    <i>
      <x v="845"/>
    </i>
    <i>
      <x v="846"/>
    </i>
    <i>
      <x v="847"/>
    </i>
    <i>
      <x v="848"/>
    </i>
    <i>
      <x v="849"/>
    </i>
    <i>
      <x v="850"/>
    </i>
    <i>
      <x v="851"/>
    </i>
    <i>
      <x v="852"/>
    </i>
    <i>
      <x v="853"/>
    </i>
    <i>
      <x v="854"/>
    </i>
    <i>
      <x v="855"/>
    </i>
    <i>
      <x v="856"/>
    </i>
    <i>
      <x v="857"/>
    </i>
    <i>
      <x v="858"/>
    </i>
    <i>
      <x v="859"/>
    </i>
    <i>
      <x v="860"/>
    </i>
    <i>
      <x v="861"/>
    </i>
    <i>
      <x v="862"/>
    </i>
    <i>
      <x v="863"/>
    </i>
    <i>
      <x v="864"/>
    </i>
    <i>
      <x v="865"/>
    </i>
    <i>
      <x v="866"/>
    </i>
    <i>
      <x v="867"/>
    </i>
    <i>
      <x v="868"/>
    </i>
    <i>
      <x v="869"/>
    </i>
    <i>
      <x v="870"/>
    </i>
    <i>
      <x v="875"/>
    </i>
    <i>
      <x v="876"/>
    </i>
    <i>
      <x v="877"/>
    </i>
    <i>
      <x v="885"/>
    </i>
    <i>
      <x v="886"/>
    </i>
    <i>
      <x v="887"/>
    </i>
    <i>
      <x v="888"/>
    </i>
    <i>
      <x v="889"/>
    </i>
    <i>
      <x v="890"/>
    </i>
    <i>
      <x v="891"/>
    </i>
    <i>
      <x v="892"/>
    </i>
    <i>
      <x v="893"/>
    </i>
    <i>
      <x v="901"/>
    </i>
    <i>
      <x v="902"/>
    </i>
    <i>
      <x v="903"/>
    </i>
    <i>
      <x v="904"/>
    </i>
    <i>
      <x v="905"/>
    </i>
    <i>
      <x v="906"/>
    </i>
    <i>
      <x v="907"/>
    </i>
    <i>
      <x v="908"/>
    </i>
    <i>
      <x v="909"/>
    </i>
    <i>
      <x v="910"/>
    </i>
    <i>
      <x v="911"/>
    </i>
    <i>
      <x v="912"/>
    </i>
    <i>
      <x v="913"/>
    </i>
    <i>
      <x v="914"/>
    </i>
    <i>
      <x v="915"/>
    </i>
    <i>
      <x v="916"/>
    </i>
    <i>
      <x v="917"/>
    </i>
    <i>
      <x v="918"/>
    </i>
    <i>
      <x v="919"/>
    </i>
    <i>
      <x v="920"/>
    </i>
    <i>
      <x v="921"/>
    </i>
    <i>
      <x v="922"/>
    </i>
    <i>
      <x v="923"/>
    </i>
    <i>
      <x v="924"/>
    </i>
    <i>
      <x v="925"/>
    </i>
    <i>
      <x v="926"/>
    </i>
    <i>
      <x v="927"/>
    </i>
    <i>
      <x v="928"/>
    </i>
    <i>
      <x v="929"/>
    </i>
    <i>
      <x v="930"/>
    </i>
    <i>
      <x v="931"/>
    </i>
    <i>
      <x v="932"/>
    </i>
    <i>
      <x v="933"/>
    </i>
    <i>
      <x v="934"/>
    </i>
    <i>
      <x v="935"/>
    </i>
    <i>
      <x v="936"/>
    </i>
    <i>
      <x v="937"/>
    </i>
    <i>
      <x v="938"/>
    </i>
    <i>
      <x v="939"/>
    </i>
    <i>
      <x v="940"/>
    </i>
    <i>
      <x v="941"/>
    </i>
    <i>
      <x v="942"/>
    </i>
    <i>
      <x v="943"/>
    </i>
    <i>
      <x v="944"/>
    </i>
    <i>
      <x v="945"/>
    </i>
    <i>
      <x v="946"/>
    </i>
    <i>
      <x v="947"/>
    </i>
    <i>
      <x v="948"/>
    </i>
    <i>
      <x v="949"/>
    </i>
    <i>
      <x v="950"/>
    </i>
    <i>
      <x v="951"/>
    </i>
    <i>
      <x v="952"/>
    </i>
    <i>
      <x v="953"/>
    </i>
    <i>
      <x v="954"/>
    </i>
    <i>
      <x v="955"/>
    </i>
    <i>
      <x v="956"/>
    </i>
    <i>
      <x v="957"/>
    </i>
    <i>
      <x v="958"/>
    </i>
    <i>
      <x v="959"/>
    </i>
    <i>
      <x v="960"/>
    </i>
    <i>
      <x v="961"/>
    </i>
    <i>
      <x v="962"/>
    </i>
    <i>
      <x v="963"/>
    </i>
    <i>
      <x v="964"/>
    </i>
    <i>
      <x v="965"/>
    </i>
    <i>
      <x v="966"/>
    </i>
    <i>
      <x v="967"/>
    </i>
    <i>
      <x v="968"/>
    </i>
    <i>
      <x v="969"/>
    </i>
    <i>
      <x v="970"/>
    </i>
    <i>
      <x v="971"/>
    </i>
    <i>
      <x v="972"/>
    </i>
    <i>
      <x v="973"/>
    </i>
    <i>
      <x v="974"/>
    </i>
    <i>
      <x v="975"/>
    </i>
    <i>
      <x v="976"/>
    </i>
    <i>
      <x v="977"/>
    </i>
    <i>
      <x v="978"/>
    </i>
    <i>
      <x v="979"/>
    </i>
    <i>
      <x v="980"/>
    </i>
    <i>
      <x v="981"/>
    </i>
    <i>
      <x v="982"/>
    </i>
    <i>
      <x v="983"/>
    </i>
    <i>
      <x v="984"/>
    </i>
    <i>
      <x v="985"/>
    </i>
    <i>
      <x v="986"/>
    </i>
    <i>
      <x v="987"/>
    </i>
    <i>
      <x v="988"/>
    </i>
    <i>
      <x v="989"/>
    </i>
    <i>
      <x v="990"/>
    </i>
    <i>
      <x v="991"/>
    </i>
    <i>
      <x v="992"/>
    </i>
    <i>
      <x v="993"/>
    </i>
    <i>
      <x v="994"/>
    </i>
    <i>
      <x v="995"/>
    </i>
    <i>
      <x v="996"/>
    </i>
    <i>
      <x v="997"/>
    </i>
    <i>
      <x v="998"/>
    </i>
    <i>
      <x v="999"/>
    </i>
    <i>
      <x v="1000"/>
    </i>
    <i>
      <x v="1001"/>
    </i>
    <i>
      <x v="1002"/>
    </i>
    <i>
      <x v="1003"/>
    </i>
    <i>
      <x v="1004"/>
    </i>
    <i>
      <x v="1005"/>
    </i>
    <i>
      <x v="1006"/>
    </i>
    <i>
      <x v="1007"/>
    </i>
    <i>
      <x v="1008"/>
    </i>
    <i>
      <x v="1009"/>
    </i>
    <i>
      <x v="1010"/>
    </i>
    <i>
      <x v="1011"/>
    </i>
    <i>
      <x v="1012"/>
    </i>
    <i>
      <x v="1013"/>
    </i>
    <i>
      <x v="1014"/>
    </i>
    <i>
      <x v="1015"/>
    </i>
    <i>
      <x v="1016"/>
    </i>
    <i>
      <x v="1017"/>
    </i>
    <i>
      <x v="1018"/>
    </i>
    <i>
      <x v="1019"/>
    </i>
    <i>
      <x v="1020"/>
    </i>
    <i>
      <x v="1021"/>
    </i>
    <i>
      <x v="1022"/>
    </i>
    <i>
      <x v="1023"/>
    </i>
    <i>
      <x v="1024"/>
    </i>
    <i>
      <x v="1025"/>
    </i>
    <i>
      <x v="1026"/>
    </i>
    <i>
      <x v="1027"/>
    </i>
    <i>
      <x v="1028"/>
    </i>
    <i>
      <x v="1029"/>
    </i>
    <i>
      <x v="1030"/>
    </i>
    <i>
      <x v="1031"/>
    </i>
    <i>
      <x v="1032"/>
    </i>
    <i>
      <x v="1033"/>
    </i>
    <i>
      <x v="1034"/>
    </i>
    <i>
      <x v="1035"/>
    </i>
    <i>
      <x v="1036"/>
    </i>
    <i>
      <x v="1037"/>
    </i>
    <i>
      <x v="1038"/>
    </i>
    <i>
      <x v="1039"/>
    </i>
    <i>
      <x v="1040"/>
    </i>
    <i>
      <x v="1041"/>
    </i>
    <i>
      <x v="1042"/>
    </i>
    <i>
      <x v="1043"/>
    </i>
    <i>
      <x v="1044"/>
    </i>
    <i>
      <x v="1045"/>
    </i>
    <i>
      <x v="1046"/>
    </i>
    <i>
      <x v="1047"/>
    </i>
    <i>
      <x v="1048"/>
    </i>
    <i>
      <x v="1049"/>
    </i>
    <i>
      <x v="1050"/>
    </i>
    <i>
      <x v="1051"/>
    </i>
    <i>
      <x v="1052"/>
    </i>
    <i>
      <x v="1053"/>
    </i>
    <i>
      <x v="1054"/>
    </i>
    <i>
      <x v="1055"/>
    </i>
    <i>
      <x v="1056"/>
    </i>
    <i>
      <x v="1057"/>
    </i>
    <i>
      <x v="1058"/>
    </i>
    <i>
      <x v="1059"/>
    </i>
    <i>
      <x v="1060"/>
    </i>
    <i>
      <x v="1061"/>
    </i>
    <i>
      <x v="1062"/>
    </i>
    <i>
      <x v="1063"/>
    </i>
    <i>
      <x v="1064"/>
    </i>
    <i>
      <x v="1065"/>
    </i>
    <i>
      <x v="1066"/>
    </i>
    <i>
      <x v="1067"/>
    </i>
    <i>
      <x v="1068"/>
    </i>
    <i>
      <x v="1069"/>
    </i>
    <i>
      <x v="1070"/>
    </i>
    <i>
      <x v="1071"/>
    </i>
    <i>
      <x v="1072"/>
    </i>
    <i>
      <x v="1073"/>
    </i>
    <i>
      <x v="1074"/>
    </i>
    <i>
      <x v="1075"/>
    </i>
    <i>
      <x v="1076"/>
    </i>
    <i>
      <x v="1077"/>
    </i>
    <i>
      <x v="1078"/>
    </i>
    <i>
      <x v="1079"/>
    </i>
    <i>
      <x v="1080"/>
    </i>
    <i>
      <x v="1081"/>
    </i>
    <i>
      <x v="1082"/>
    </i>
    <i>
      <x v="1083"/>
    </i>
    <i>
      <x v="1084"/>
    </i>
    <i>
      <x v="1085"/>
    </i>
    <i>
      <x v="1086"/>
    </i>
    <i>
      <x v="1087"/>
    </i>
    <i>
      <x v="1088"/>
    </i>
    <i>
      <x v="1089"/>
    </i>
    <i>
      <x v="1090"/>
    </i>
    <i>
      <x v="1091"/>
    </i>
    <i>
      <x v="1092"/>
    </i>
    <i>
      <x v="1093"/>
    </i>
    <i>
      <x v="1094"/>
    </i>
    <i>
      <x v="1095"/>
    </i>
    <i>
      <x v="1096"/>
    </i>
    <i>
      <x v="1097"/>
    </i>
    <i>
      <x v="1098"/>
    </i>
    <i>
      <x v="1099"/>
    </i>
    <i>
      <x v="1100"/>
    </i>
    <i>
      <x v="1101"/>
    </i>
    <i>
      <x v="1102"/>
    </i>
    <i>
      <x v="1103"/>
    </i>
    <i>
      <x v="1104"/>
    </i>
    <i>
      <x v="1105"/>
    </i>
    <i>
      <x v="1106"/>
    </i>
    <i>
      <x v="1107"/>
    </i>
    <i>
      <x v="1108"/>
    </i>
    <i>
      <x v="1109"/>
    </i>
    <i>
      <x v="1110"/>
    </i>
    <i>
      <x v="1111"/>
    </i>
    <i>
      <x v="1112"/>
    </i>
    <i>
      <x v="1113"/>
    </i>
    <i>
      <x v="1114"/>
    </i>
    <i>
      <x v="1115"/>
    </i>
    <i>
      <x v="1116"/>
    </i>
    <i>
      <x v="1117"/>
    </i>
    <i>
      <x v="1118"/>
    </i>
    <i>
      <x v="1119"/>
    </i>
    <i>
      <x v="1120"/>
    </i>
    <i>
      <x v="1121"/>
    </i>
    <i>
      <x v="1122"/>
    </i>
    <i>
      <x v="1123"/>
    </i>
    <i>
      <x v="1124"/>
    </i>
    <i>
      <x v="1125"/>
    </i>
    <i>
      <x v="1126"/>
    </i>
    <i>
      <x v="1127"/>
    </i>
    <i>
      <x v="1128"/>
    </i>
    <i>
      <x v="1129"/>
    </i>
    <i>
      <x v="1130"/>
    </i>
    <i>
      <x v="1131"/>
    </i>
    <i>
      <x v="1132"/>
    </i>
    <i>
      <x v="1133"/>
    </i>
    <i>
      <x v="1134"/>
    </i>
    <i>
      <x v="1135"/>
    </i>
    <i>
      <x v="1136"/>
    </i>
    <i>
      <x v="1137"/>
    </i>
    <i>
      <x v="1138"/>
    </i>
    <i>
      <x v="1139"/>
    </i>
    <i>
      <x v="1140"/>
    </i>
    <i>
      <x v="1141"/>
    </i>
    <i>
      <x v="1142"/>
    </i>
    <i>
      <x v="1143"/>
    </i>
    <i>
      <x v="1144"/>
    </i>
    <i>
      <x v="1145"/>
    </i>
    <i>
      <x v="1146"/>
    </i>
    <i>
      <x v="1147"/>
    </i>
    <i>
      <x v="1148"/>
    </i>
    <i>
      <x v="1149"/>
    </i>
    <i>
      <x v="1150"/>
    </i>
    <i>
      <x v="1151"/>
    </i>
    <i>
      <x v="1152"/>
    </i>
    <i>
      <x v="1153"/>
    </i>
    <i>
      <x v="1154"/>
    </i>
    <i>
      <x v="1155"/>
    </i>
    <i>
      <x v="1156"/>
    </i>
    <i>
      <x v="1157"/>
    </i>
    <i>
      <x v="1158"/>
    </i>
    <i>
      <x v="1159"/>
    </i>
    <i>
      <x v="1160"/>
    </i>
    <i>
      <x v="1161"/>
    </i>
    <i>
      <x v="1162"/>
    </i>
    <i>
      <x v="1163"/>
    </i>
    <i>
      <x v="1164"/>
    </i>
    <i>
      <x v="1165"/>
    </i>
    <i>
      <x v="1166"/>
    </i>
    <i>
      <x v="1167"/>
    </i>
    <i>
      <x v="1168"/>
    </i>
    <i>
      <x v="1169"/>
    </i>
    <i>
      <x v="1170"/>
    </i>
    <i>
      <x v="1171"/>
    </i>
    <i>
      <x v="1172"/>
    </i>
    <i>
      <x v="1173"/>
    </i>
    <i>
      <x v="1176"/>
    </i>
    <i>
      <x v="1177"/>
    </i>
    <i>
      <x v="1178"/>
    </i>
    <i>
      <x v="1179"/>
    </i>
    <i>
      <x v="1180"/>
    </i>
    <i>
      <x v="1181"/>
    </i>
    <i>
      <x v="1182"/>
    </i>
    <i>
      <x v="1183"/>
    </i>
    <i>
      <x v="1184"/>
    </i>
    <i>
      <x v="1185"/>
    </i>
    <i>
      <x v="1186"/>
    </i>
    <i>
      <x v="1187"/>
    </i>
    <i>
      <x v="1188"/>
    </i>
    <i>
      <x v="1189"/>
    </i>
    <i>
      <x v="1190"/>
    </i>
    <i>
      <x v="1191"/>
    </i>
    <i>
      <x v="1192"/>
    </i>
    <i>
      <x v="1193"/>
    </i>
    <i>
      <x v="1194"/>
    </i>
    <i>
      <x v="1195"/>
    </i>
    <i>
      <x v="1196"/>
    </i>
    <i>
      <x v="1197"/>
    </i>
    <i>
      <x v="1198"/>
    </i>
    <i>
      <x v="1199"/>
    </i>
    <i>
      <x v="1200"/>
    </i>
    <i>
      <x v="1201"/>
    </i>
    <i>
      <x v="1202"/>
    </i>
    <i>
      <x v="1203"/>
    </i>
    <i>
      <x v="1204"/>
    </i>
    <i>
      <x v="1205"/>
    </i>
    <i>
      <x v="1206"/>
    </i>
    <i>
      <x v="1207"/>
    </i>
    <i>
      <x v="1208"/>
    </i>
    <i>
      <x v="1209"/>
    </i>
    <i>
      <x v="1210"/>
    </i>
    <i>
      <x v="1211"/>
    </i>
    <i>
      <x v="1212"/>
    </i>
    <i>
      <x v="1213"/>
    </i>
    <i>
      <x v="1216"/>
    </i>
    <i>
      <x v="1217"/>
    </i>
    <i>
      <x v="1218"/>
    </i>
    <i>
      <x v="1219"/>
    </i>
    <i>
      <x v="1220"/>
    </i>
    <i>
      <x v="1221"/>
    </i>
    <i>
      <x v="1222"/>
    </i>
    <i>
      <x v="1223"/>
    </i>
    <i>
      <x v="1224"/>
    </i>
    <i>
      <x v="1225"/>
    </i>
    <i>
      <x v="1226"/>
    </i>
    <i>
      <x v="1227"/>
    </i>
    <i>
      <x v="1228"/>
    </i>
    <i>
      <x v="1229"/>
    </i>
    <i>
      <x v="1230"/>
    </i>
    <i>
      <x v="1231"/>
    </i>
    <i>
      <x v="1232"/>
    </i>
    <i>
      <x v="1233"/>
    </i>
    <i>
      <x v="1234"/>
    </i>
    <i>
      <x v="1235"/>
    </i>
    <i>
      <x v="1236"/>
    </i>
    <i>
      <x v="1237"/>
    </i>
    <i>
      <x v="1238"/>
    </i>
    <i>
      <x v="1239"/>
    </i>
    <i>
      <x v="1240"/>
    </i>
    <i>
      <x v="1241"/>
    </i>
    <i>
      <x v="1242"/>
    </i>
    <i>
      <x v="1243"/>
    </i>
    <i>
      <x v="1244"/>
    </i>
    <i>
      <x v="1245"/>
    </i>
    <i>
      <x v="1246"/>
    </i>
    <i>
      <x v="1247"/>
    </i>
    <i>
      <x v="1248"/>
    </i>
    <i>
      <x v="1249"/>
    </i>
    <i>
      <x v="1250"/>
    </i>
    <i>
      <x v="1251"/>
    </i>
    <i>
      <x v="1252"/>
    </i>
    <i>
      <x v="1253"/>
    </i>
    <i>
      <x v="1254"/>
    </i>
    <i>
      <x v="1255"/>
    </i>
    <i>
      <x v="1256"/>
    </i>
    <i>
      <x v="1257"/>
    </i>
    <i>
      <x v="1258"/>
    </i>
    <i>
      <x v="1259"/>
    </i>
    <i>
      <x v="1260"/>
    </i>
    <i>
      <x v="1261"/>
    </i>
    <i>
      <x v="1262"/>
    </i>
    <i>
      <x v="1263"/>
    </i>
    <i>
      <x v="1264"/>
    </i>
    <i>
      <x v="1265"/>
    </i>
    <i>
      <x v="1266"/>
    </i>
    <i>
      <x v="1267"/>
    </i>
    <i>
      <x v="1268"/>
    </i>
    <i>
      <x v="1269"/>
    </i>
    <i>
      <x v="1270"/>
    </i>
    <i>
      <x v="1271"/>
    </i>
    <i>
      <x v="1272"/>
    </i>
    <i>
      <x v="1273"/>
    </i>
    <i>
      <x v="1274"/>
    </i>
    <i>
      <x v="1275"/>
    </i>
    <i>
      <x v="1276"/>
    </i>
    <i>
      <x v="1277"/>
    </i>
    <i>
      <x v="1278"/>
    </i>
    <i>
      <x v="1279"/>
    </i>
    <i>
      <x v="1280"/>
    </i>
    <i>
      <x v="1281"/>
    </i>
    <i>
      <x v="1282"/>
    </i>
    <i>
      <x v="1283"/>
    </i>
    <i>
      <x v="1284"/>
    </i>
    <i>
      <x v="1285"/>
    </i>
    <i>
      <x v="1286"/>
    </i>
    <i>
      <x v="1287"/>
    </i>
    <i>
      <x v="1288"/>
    </i>
    <i>
      <x v="1289"/>
    </i>
    <i>
      <x v="1290"/>
    </i>
    <i>
      <x v="1291"/>
    </i>
    <i>
      <x v="1292"/>
    </i>
    <i>
      <x v="1293"/>
    </i>
    <i>
      <x v="1294"/>
    </i>
    <i>
      <x v="1295"/>
    </i>
    <i>
      <x v="1296"/>
    </i>
    <i>
      <x v="1297"/>
    </i>
    <i>
      <x v="1298"/>
    </i>
    <i>
      <x v="1299"/>
    </i>
    <i>
      <x v="1300"/>
    </i>
    <i>
      <x v="1301"/>
    </i>
    <i>
      <x v="1302"/>
    </i>
    <i>
      <x v="1303"/>
    </i>
    <i>
      <x v="1304"/>
    </i>
    <i>
      <x v="1305"/>
    </i>
    <i>
      <x v="1308"/>
    </i>
    <i>
      <x v="1309"/>
    </i>
    <i>
      <x v="1314"/>
    </i>
    <i>
      <x v="1315"/>
    </i>
    <i>
      <x v="1316"/>
    </i>
    <i>
      <x v="1317"/>
    </i>
    <i>
      <x v="1318"/>
    </i>
    <i>
      <x v="1319"/>
    </i>
    <i>
      <x v="1320"/>
    </i>
    <i>
      <x v="1321"/>
    </i>
    <i>
      <x v="1322"/>
    </i>
    <i>
      <x v="1323"/>
    </i>
    <i>
      <x v="1324"/>
    </i>
    <i>
      <x v="1325"/>
    </i>
    <i>
      <x v="1326"/>
    </i>
    <i>
      <x v="1327"/>
    </i>
    <i>
      <x v="1328"/>
    </i>
    <i>
      <x v="1329"/>
    </i>
    <i>
      <x v="1330"/>
    </i>
    <i>
      <x v="1331"/>
    </i>
    <i>
      <x v="1332"/>
    </i>
    <i>
      <x v="1333"/>
    </i>
    <i>
      <x v="1334"/>
    </i>
    <i>
      <x v="1335"/>
    </i>
    <i>
      <x v="1336"/>
    </i>
    <i>
      <x v="1337"/>
    </i>
    <i>
      <x v="1338"/>
    </i>
    <i>
      <x v="1339"/>
    </i>
    <i>
      <x v="1340"/>
    </i>
    <i>
      <x v="1341"/>
    </i>
    <i>
      <x v="1342"/>
    </i>
    <i>
      <x v="1343"/>
    </i>
    <i>
      <x v="1344"/>
    </i>
    <i>
      <x v="1345"/>
    </i>
    <i>
      <x v="1346"/>
    </i>
    <i>
      <x v="1347"/>
    </i>
    <i>
      <x v="1348"/>
    </i>
    <i>
      <x v="1349"/>
    </i>
    <i>
      <x v="1350"/>
    </i>
    <i>
      <x v="1351"/>
    </i>
    <i>
      <x v="1352"/>
    </i>
    <i>
      <x v="1353"/>
    </i>
    <i>
      <x v="1354"/>
    </i>
    <i>
      <x v="1355"/>
    </i>
    <i>
      <x v="1356"/>
    </i>
    <i>
      <x v="1357"/>
    </i>
    <i>
      <x v="1360"/>
    </i>
    <i>
      <x v="1361"/>
    </i>
    <i>
      <x v="1362"/>
    </i>
    <i>
      <x v="1363"/>
    </i>
    <i>
      <x v="1364"/>
    </i>
    <i>
      <x v="1365"/>
    </i>
    <i>
      <x v="1366"/>
    </i>
    <i>
      <x v="1367"/>
    </i>
    <i>
      <x v="1368"/>
    </i>
    <i>
      <x v="1370"/>
    </i>
    <i>
      <x v="1371"/>
    </i>
    <i>
      <x v="1372"/>
    </i>
    <i>
      <x v="1373"/>
    </i>
    <i>
      <x v="1374"/>
    </i>
    <i>
      <x v="1376"/>
    </i>
    <i>
      <x v="1377"/>
    </i>
    <i>
      <x v="1378"/>
    </i>
    <i>
      <x v="1379"/>
    </i>
    <i>
      <x v="1380"/>
    </i>
    <i>
      <x v="1381"/>
    </i>
    <i>
      <x v="1382"/>
    </i>
    <i>
      <x v="1383"/>
    </i>
    <i>
      <x v="1384"/>
    </i>
    <i>
      <x v="1385"/>
    </i>
    <i>
      <x v="1388"/>
    </i>
    <i>
      <x v="1389"/>
    </i>
    <i>
      <x v="1390"/>
    </i>
    <i>
      <x v="1391"/>
    </i>
    <i>
      <x v="1392"/>
    </i>
    <i>
      <x v="1393"/>
    </i>
    <i>
      <x v="1394"/>
    </i>
    <i>
      <x v="1395"/>
    </i>
    <i>
      <x v="1396"/>
    </i>
    <i>
      <x v="1397"/>
    </i>
    <i>
      <x v="1398"/>
    </i>
    <i>
      <x v="1399"/>
    </i>
    <i>
      <x v="1400"/>
    </i>
    <i>
      <x v="1401"/>
    </i>
    <i>
      <x v="1402"/>
    </i>
    <i>
      <x v="1403"/>
    </i>
    <i>
      <x v="1404"/>
    </i>
    <i>
      <x v="1405"/>
    </i>
    <i>
      <x v="1406"/>
    </i>
    <i>
      <x v="1407"/>
    </i>
    <i>
      <x v="1408"/>
    </i>
    <i>
      <x v="1409"/>
    </i>
    <i>
      <x v="1410"/>
    </i>
    <i>
      <x v="1411"/>
    </i>
    <i>
      <x v="1412"/>
    </i>
    <i>
      <x v="1413"/>
    </i>
    <i>
      <x v="1414"/>
    </i>
    <i>
      <x v="1415"/>
    </i>
    <i>
      <x v="1416"/>
    </i>
    <i>
      <x v="1417"/>
    </i>
    <i>
      <x v="1418"/>
    </i>
    <i>
      <x v="1419"/>
    </i>
    <i>
      <x v="1420"/>
    </i>
    <i>
      <x v="1421"/>
    </i>
    <i>
      <x v="1422"/>
    </i>
    <i>
      <x v="1423"/>
    </i>
    <i>
      <x v="1424"/>
    </i>
    <i>
      <x v="1425"/>
    </i>
    <i>
      <x v="1426"/>
    </i>
    <i>
      <x v="1427"/>
    </i>
    <i>
      <x v="1428"/>
    </i>
    <i>
      <x v="1429"/>
    </i>
    <i>
      <x v="1430"/>
    </i>
    <i>
      <x v="1431"/>
    </i>
    <i>
      <x v="1432"/>
    </i>
    <i>
      <x v="1433"/>
    </i>
    <i>
      <x v="1434"/>
    </i>
    <i>
      <x v="1435"/>
    </i>
    <i>
      <x v="1436"/>
    </i>
    <i>
      <x v="1437"/>
    </i>
    <i>
      <x v="1438"/>
    </i>
    <i>
      <x v="1439"/>
    </i>
    <i>
      <x v="1440"/>
    </i>
    <i>
      <x v="1441"/>
    </i>
    <i>
      <x v="1442"/>
    </i>
    <i>
      <x v="1443"/>
    </i>
    <i>
      <x v="1444"/>
    </i>
    <i>
      <x v="1445"/>
    </i>
    <i>
      <x v="1446"/>
    </i>
    <i>
      <x v="1448"/>
    </i>
    <i>
      <x v="1449"/>
    </i>
    <i>
      <x v="1450"/>
    </i>
    <i>
      <x v="1452"/>
    </i>
    <i>
      <x v="1453"/>
    </i>
    <i>
      <x v="1454"/>
    </i>
    <i>
      <x v="1455"/>
    </i>
    <i>
      <x v="1456"/>
    </i>
    <i>
      <x v="1457"/>
    </i>
    <i>
      <x v="1458"/>
    </i>
    <i>
      <x v="1459"/>
    </i>
    <i>
      <x v="1460"/>
    </i>
    <i>
      <x v="1461"/>
    </i>
    <i>
      <x v="1462"/>
    </i>
    <i>
      <x v="1463"/>
    </i>
    <i>
      <x v="1464"/>
    </i>
    <i>
      <x v="1465"/>
    </i>
    <i>
      <x v="1466"/>
    </i>
    <i>
      <x v="1467"/>
    </i>
    <i>
      <x v="1468"/>
    </i>
    <i>
      <x v="1469"/>
    </i>
    <i>
      <x v="1470"/>
    </i>
    <i>
      <x v="1471"/>
    </i>
    <i>
      <x v="1472"/>
    </i>
    <i>
      <x v="1473"/>
    </i>
    <i>
      <x v="1474"/>
    </i>
    <i>
      <x v="1475"/>
    </i>
    <i>
      <x v="1476"/>
    </i>
    <i>
      <x v="1477"/>
    </i>
    <i>
      <x v="1478"/>
    </i>
    <i>
      <x v="1479"/>
    </i>
    <i>
      <x v="1480"/>
    </i>
    <i>
      <x v="1481"/>
    </i>
    <i>
      <x v="1482"/>
    </i>
    <i>
      <x v="1483"/>
    </i>
    <i>
      <x v="1484"/>
    </i>
    <i>
      <x v="1485"/>
    </i>
    <i>
      <x v="1486"/>
    </i>
    <i>
      <x v="1487"/>
    </i>
    <i>
      <x v="1488"/>
    </i>
    <i>
      <x v="1489"/>
    </i>
    <i>
      <x v="1490"/>
    </i>
    <i>
      <x v="1491"/>
    </i>
    <i>
      <x v="1492"/>
    </i>
    <i>
      <x v="1493"/>
    </i>
    <i>
      <x v="1494"/>
    </i>
    <i>
      <x v="1495"/>
    </i>
    <i>
      <x v="1496"/>
    </i>
    <i>
      <x v="1497"/>
    </i>
    <i>
      <x v="1498"/>
    </i>
    <i>
      <x v="1499"/>
    </i>
    <i>
      <x v="1500"/>
    </i>
    <i>
      <x v="1501"/>
    </i>
    <i>
      <x v="1502"/>
    </i>
    <i>
      <x v="1503"/>
    </i>
    <i>
      <x v="1504"/>
    </i>
    <i>
      <x v="1505"/>
    </i>
    <i>
      <x v="1506"/>
    </i>
    <i>
      <x v="1507"/>
    </i>
    <i>
      <x v="1508"/>
    </i>
    <i>
      <x v="1509"/>
    </i>
    <i>
      <x v="1510"/>
    </i>
    <i>
      <x v="1511"/>
    </i>
    <i>
      <x v="1512"/>
    </i>
    <i>
      <x v="1513"/>
    </i>
    <i>
      <x v="1514"/>
    </i>
    <i>
      <x v="1515"/>
    </i>
    <i>
      <x v="1516"/>
    </i>
    <i>
      <x v="1517"/>
    </i>
    <i>
      <x v="1518"/>
    </i>
    <i>
      <x v="1519"/>
    </i>
    <i>
      <x v="1520"/>
    </i>
    <i>
      <x v="1521"/>
    </i>
    <i>
      <x v="1522"/>
    </i>
    <i>
      <x v="1523"/>
    </i>
    <i>
      <x v="1524"/>
    </i>
    <i>
      <x v="1525"/>
    </i>
    <i>
      <x v="1526"/>
    </i>
    <i>
      <x v="1527"/>
    </i>
    <i>
      <x v="1528"/>
    </i>
    <i>
      <x v="1529"/>
    </i>
    <i>
      <x v="1530"/>
    </i>
    <i>
      <x v="1531"/>
    </i>
    <i>
      <x v="1532"/>
    </i>
    <i>
      <x v="1533"/>
    </i>
    <i>
      <x v="1534"/>
    </i>
    <i>
      <x v="1535"/>
    </i>
    <i>
      <x v="1536"/>
    </i>
    <i>
      <x v="1537"/>
    </i>
    <i>
      <x v="1538"/>
    </i>
    <i>
      <x v="1539"/>
    </i>
    <i>
      <x v="1540"/>
    </i>
    <i>
      <x v="1541"/>
    </i>
    <i>
      <x v="1542"/>
    </i>
    <i>
      <x v="1543"/>
    </i>
    <i>
      <x v="1544"/>
    </i>
    <i>
      <x v="1545"/>
    </i>
    <i>
      <x v="1546"/>
    </i>
    <i>
      <x v="1547"/>
    </i>
    <i>
      <x v="1548"/>
    </i>
    <i>
      <x v="1549"/>
    </i>
    <i>
      <x v="1550"/>
    </i>
    <i>
      <x v="1551"/>
    </i>
    <i>
      <x v="1552"/>
    </i>
    <i>
      <x v="1553"/>
    </i>
    <i>
      <x v="1554"/>
    </i>
    <i>
      <x v="1555"/>
    </i>
    <i>
      <x v="1556"/>
    </i>
    <i>
      <x v="1558"/>
    </i>
    <i>
      <x v="1559"/>
    </i>
    <i>
      <x v="1560"/>
    </i>
    <i>
      <x v="1561"/>
    </i>
    <i>
      <x v="1562"/>
    </i>
    <i>
      <x v="1563"/>
    </i>
    <i>
      <x v="1564"/>
    </i>
    <i>
      <x v="1565"/>
    </i>
    <i>
      <x v="1566"/>
    </i>
    <i>
      <x v="1577"/>
    </i>
    <i>
      <x v="1578"/>
    </i>
    <i>
      <x v="1579"/>
    </i>
    <i>
      <x v="1580"/>
    </i>
    <i>
      <x v="1581"/>
    </i>
    <i>
      <x v="1582"/>
    </i>
    <i>
      <x v="1583"/>
    </i>
    <i>
      <x v="1584"/>
    </i>
    <i>
      <x v="1585"/>
    </i>
    <i>
      <x v="1586"/>
    </i>
    <i>
      <x v="1587"/>
    </i>
    <i>
      <x v="1588"/>
    </i>
    <i>
      <x v="1589"/>
    </i>
    <i>
      <x v="1590"/>
    </i>
    <i>
      <x v="1591"/>
    </i>
    <i>
      <x v="1592"/>
    </i>
    <i>
      <x v="1593"/>
    </i>
    <i>
      <x v="1594"/>
    </i>
    <i>
      <x v="1595"/>
    </i>
    <i>
      <x v="1596"/>
    </i>
    <i>
      <x v="1597"/>
    </i>
    <i>
      <x v="1598"/>
    </i>
    <i>
      <x v="1599"/>
    </i>
    <i>
      <x v="1600"/>
    </i>
    <i>
      <x v="1601"/>
    </i>
    <i>
      <x v="1602"/>
    </i>
    <i>
      <x v="1603"/>
    </i>
    <i>
      <x v="1604"/>
    </i>
    <i>
      <x v="1605"/>
    </i>
    <i>
      <x v="1606"/>
    </i>
    <i>
      <x v="1607"/>
    </i>
    <i>
      <x v="1608"/>
    </i>
    <i>
      <x v="1609"/>
    </i>
    <i>
      <x v="1610"/>
    </i>
    <i>
      <x v="1611"/>
    </i>
    <i>
      <x v="1612"/>
    </i>
    <i>
      <x v="1613"/>
    </i>
    <i>
      <x v="1614"/>
    </i>
    <i>
      <x v="1615"/>
    </i>
    <i>
      <x v="1616"/>
    </i>
    <i>
      <x v="1617"/>
    </i>
    <i>
      <x v="1618"/>
    </i>
    <i>
      <x v="1619"/>
    </i>
    <i>
      <x v="1620"/>
    </i>
    <i>
      <x v="1621"/>
    </i>
    <i>
      <x v="1622"/>
    </i>
    <i>
      <x v="1623"/>
    </i>
    <i>
      <x v="1624"/>
    </i>
    <i>
      <x v="1625"/>
    </i>
    <i>
      <x v="1626"/>
    </i>
    <i>
      <x v="1627"/>
    </i>
    <i>
      <x v="1628"/>
    </i>
    <i>
      <x v="1648"/>
    </i>
    <i>
      <x v="1649"/>
    </i>
    <i>
      <x v="1650"/>
    </i>
    <i>
      <x v="1651"/>
    </i>
    <i>
      <x v="1652"/>
    </i>
    <i>
      <x v="1653"/>
    </i>
    <i>
      <x v="1664"/>
    </i>
    <i>
      <x v="1665"/>
    </i>
    <i>
      <x v="1666"/>
    </i>
    <i>
      <x v="1667"/>
    </i>
    <i>
      <x v="1668"/>
    </i>
    <i>
      <x v="1669"/>
    </i>
    <i>
      <x v="1670"/>
    </i>
    <i>
      <x v="1671"/>
    </i>
    <i>
      <x v="1672"/>
    </i>
    <i>
      <x v="1673"/>
    </i>
    <i>
      <x v="1674"/>
    </i>
    <i>
      <x v="1675"/>
    </i>
    <i>
      <x v="1677"/>
    </i>
    <i>
      <x v="1678"/>
    </i>
    <i>
      <x v="1679"/>
    </i>
    <i>
      <x v="1680"/>
    </i>
    <i>
      <x v="1681"/>
    </i>
    <i>
      <x v="1682"/>
    </i>
    <i>
      <x v="1683"/>
    </i>
    <i>
      <x v="1684"/>
    </i>
    <i>
      <x v="1685"/>
    </i>
    <i>
      <x v="1686"/>
    </i>
    <i>
      <x v="1687"/>
    </i>
    <i>
      <x v="1688"/>
    </i>
    <i>
      <x v="1689"/>
    </i>
    <i>
      <x v="1690"/>
    </i>
    <i>
      <x v="1691"/>
    </i>
    <i>
      <x v="1692"/>
    </i>
    <i>
      <x v="1693"/>
    </i>
    <i>
      <x v="1694"/>
    </i>
    <i>
      <x v="1695"/>
    </i>
    <i>
      <x v="1696"/>
    </i>
    <i>
      <x v="1697"/>
    </i>
    <i>
      <x v="1698"/>
    </i>
    <i>
      <x v="1699"/>
    </i>
    <i>
      <x v="1700"/>
    </i>
    <i>
      <x v="1701"/>
    </i>
    <i>
      <x v="1702"/>
    </i>
    <i>
      <x v="1703"/>
    </i>
    <i>
      <x v="1704"/>
    </i>
    <i>
      <x v="1705"/>
    </i>
    <i>
      <x v="1706"/>
    </i>
    <i>
      <x v="1707"/>
    </i>
    <i>
      <x v="1708"/>
    </i>
    <i>
      <x v="1709"/>
    </i>
    <i>
      <x v="1710"/>
    </i>
    <i>
      <x v="1711"/>
    </i>
    <i>
      <x v="1712"/>
    </i>
    <i>
      <x v="1713"/>
    </i>
    <i>
      <x v="1714"/>
    </i>
    <i>
      <x v="1715"/>
    </i>
    <i>
      <x v="1716"/>
    </i>
    <i>
      <x v="1717"/>
    </i>
    <i>
      <x v="1718"/>
    </i>
    <i>
      <x v="1719"/>
    </i>
    <i>
      <x v="1720"/>
    </i>
    <i>
      <x v="1721"/>
    </i>
    <i>
      <x v="1722"/>
    </i>
    <i>
      <x v="1723"/>
    </i>
    <i>
      <x v="1724"/>
    </i>
    <i>
      <x v="1725"/>
    </i>
    <i>
      <x v="1726"/>
    </i>
    <i>
      <x v="1727"/>
    </i>
    <i>
      <x v="1728"/>
    </i>
    <i>
      <x v="1729"/>
    </i>
    <i>
      <x v="1730"/>
    </i>
    <i>
      <x v="1731"/>
    </i>
    <i>
      <x v="1732"/>
    </i>
    <i>
      <x v="1733"/>
    </i>
    <i>
      <x v="1734"/>
    </i>
    <i>
      <x v="1735"/>
    </i>
    <i>
      <x v="1736"/>
    </i>
    <i>
      <x v="1737"/>
    </i>
    <i>
      <x v="1738"/>
    </i>
    <i>
      <x v="1739"/>
    </i>
    <i>
      <x v="1740"/>
    </i>
    <i>
      <x v="1741"/>
    </i>
    <i>
      <x v="1742"/>
    </i>
    <i>
      <x v="1743"/>
    </i>
    <i>
      <x v="1744"/>
    </i>
    <i>
      <x v="1747"/>
    </i>
    <i>
      <x v="1748"/>
    </i>
    <i>
      <x v="1749"/>
    </i>
    <i>
      <x v="1750"/>
    </i>
    <i>
      <x v="1751"/>
    </i>
    <i>
      <x v="1752"/>
    </i>
    <i>
      <x v="1753"/>
    </i>
    <i>
      <x v="1754"/>
    </i>
    <i>
      <x v="1755"/>
    </i>
    <i>
      <x v="1756"/>
    </i>
    <i>
      <x v="1757"/>
    </i>
    <i>
      <x v="1758"/>
    </i>
    <i>
      <x v="1759"/>
    </i>
    <i>
      <x v="1760"/>
    </i>
    <i>
      <x v="1761"/>
    </i>
    <i>
      <x v="1762"/>
    </i>
    <i>
      <x v="1763"/>
    </i>
    <i>
      <x v="1764"/>
    </i>
    <i>
      <x v="1765"/>
    </i>
    <i>
      <x v="1766"/>
    </i>
    <i>
      <x v="1767"/>
    </i>
    <i>
      <x v="1768"/>
    </i>
    <i>
      <x v="1769"/>
    </i>
    <i>
      <x v="1770"/>
    </i>
    <i>
      <x v="1771"/>
    </i>
    <i>
      <x v="1772"/>
    </i>
    <i>
      <x v="1773"/>
    </i>
    <i>
      <x v="1774"/>
    </i>
    <i>
      <x v="1775"/>
    </i>
    <i>
      <x v="1776"/>
    </i>
    <i>
      <x v="1777"/>
    </i>
    <i>
      <x v="1778"/>
    </i>
    <i>
      <x v="1779"/>
    </i>
    <i>
      <x v="1780"/>
    </i>
    <i>
      <x v="1781"/>
    </i>
    <i>
      <x v="1782"/>
    </i>
    <i>
      <x v="1783"/>
    </i>
    <i>
      <x v="1784"/>
    </i>
    <i>
      <x v="1785"/>
    </i>
    <i>
      <x v="1786"/>
    </i>
    <i>
      <x v="1787"/>
    </i>
    <i>
      <x v="1788"/>
    </i>
    <i>
      <x v="1789"/>
    </i>
    <i>
      <x v="1790"/>
    </i>
    <i>
      <x v="1791"/>
    </i>
    <i>
      <x v="1792"/>
    </i>
    <i>
      <x v="1793"/>
    </i>
    <i>
      <x v="1794"/>
    </i>
    <i>
      <x v="1795"/>
    </i>
    <i>
      <x v="1796"/>
    </i>
    <i>
      <x v="1797"/>
    </i>
    <i>
      <x v="1798"/>
    </i>
    <i>
      <x v="1799"/>
    </i>
    <i>
      <x v="1800"/>
    </i>
    <i>
      <x v="1801"/>
    </i>
    <i>
      <x v="1802"/>
    </i>
    <i>
      <x v="1803"/>
    </i>
    <i>
      <x v="1804"/>
    </i>
    <i>
      <x v="1805"/>
    </i>
    <i>
      <x v="1806"/>
    </i>
    <i>
      <x v="1807"/>
    </i>
    <i>
      <x v="1808"/>
    </i>
    <i>
      <x v="1809"/>
    </i>
    <i>
      <x v="1810"/>
    </i>
    <i>
      <x v="1811"/>
    </i>
    <i>
      <x v="1812"/>
    </i>
    <i>
      <x v="1813"/>
    </i>
    <i>
      <x v="1814"/>
    </i>
    <i>
      <x v="1815"/>
    </i>
    <i>
      <x v="1816"/>
    </i>
    <i>
      <x v="1817"/>
    </i>
    <i>
      <x v="1818"/>
    </i>
    <i>
      <x v="1819"/>
    </i>
    <i>
      <x v="1820"/>
    </i>
    <i>
      <x v="1821"/>
    </i>
    <i>
      <x v="1822"/>
    </i>
    <i>
      <x v="1823"/>
    </i>
    <i>
      <x v="1824"/>
    </i>
    <i>
      <x v="1825"/>
    </i>
    <i>
      <x v="1826"/>
    </i>
    <i>
      <x v="1827"/>
    </i>
    <i>
      <x v="1828"/>
    </i>
    <i>
      <x v="1829"/>
    </i>
    <i>
      <x v="1830"/>
    </i>
    <i>
      <x v="1831"/>
    </i>
    <i>
      <x v="1832"/>
    </i>
    <i>
      <x v="1833"/>
    </i>
    <i>
      <x v="1834"/>
    </i>
    <i>
      <x v="1835"/>
    </i>
    <i>
      <x v="1836"/>
    </i>
    <i>
      <x v="1837"/>
    </i>
    <i>
      <x v="1838"/>
    </i>
    <i>
      <x v="1839"/>
    </i>
    <i>
      <x v="1840"/>
    </i>
    <i>
      <x v="1841"/>
    </i>
    <i>
      <x v="1842"/>
    </i>
    <i>
      <x v="1843"/>
    </i>
    <i>
      <x v="1844"/>
    </i>
    <i>
      <x v="1845"/>
    </i>
    <i>
      <x v="1846"/>
    </i>
    <i>
      <x v="1847"/>
    </i>
    <i>
      <x v="1848"/>
    </i>
    <i>
      <x v="1849"/>
    </i>
    <i>
      <x v="1850"/>
    </i>
    <i>
      <x v="1851"/>
    </i>
    <i>
      <x v="1852"/>
    </i>
    <i>
      <x v="1853"/>
    </i>
    <i>
      <x v="1854"/>
    </i>
    <i>
      <x v="1855"/>
    </i>
    <i>
      <x v="1856"/>
    </i>
    <i>
      <x v="1857"/>
    </i>
    <i>
      <x v="1858"/>
    </i>
    <i>
      <x v="1859"/>
    </i>
    <i>
      <x v="1860"/>
    </i>
    <i>
      <x v="1861"/>
    </i>
    <i>
      <x v="1862"/>
    </i>
    <i>
      <x v="1863"/>
    </i>
    <i>
      <x v="1864"/>
    </i>
    <i>
      <x v="1865"/>
    </i>
    <i>
      <x v="1866"/>
    </i>
    <i>
      <x v="1867"/>
    </i>
    <i>
      <x v="1868"/>
    </i>
    <i>
      <x v="1869"/>
    </i>
    <i>
      <x v="1870"/>
    </i>
    <i>
      <x v="1871"/>
    </i>
    <i>
      <x v="1872"/>
    </i>
    <i>
      <x v="1873"/>
    </i>
    <i>
      <x v="1874"/>
    </i>
    <i>
      <x v="1875"/>
    </i>
    <i>
      <x v="1876"/>
    </i>
    <i>
      <x v="1877"/>
    </i>
    <i>
      <x v="1878"/>
    </i>
    <i>
      <x v="1879"/>
    </i>
    <i>
      <x v="1880"/>
    </i>
    <i>
      <x v="1881"/>
    </i>
    <i>
      <x v="1882"/>
    </i>
    <i>
      <x v="1883"/>
    </i>
    <i>
      <x v="1884"/>
    </i>
    <i>
      <x v="1885"/>
    </i>
    <i>
      <x v="1887"/>
    </i>
    <i>
      <x v="1888"/>
    </i>
    <i>
      <x v="1889"/>
    </i>
    <i>
      <x v="1890"/>
    </i>
    <i>
      <x v="1891"/>
    </i>
    <i>
      <x v="1892"/>
    </i>
    <i>
      <x v="1893"/>
    </i>
    <i>
      <x v="1894"/>
    </i>
    <i>
      <x v="1895"/>
    </i>
    <i>
      <x v="1896"/>
    </i>
    <i>
      <x v="1897"/>
    </i>
    <i>
      <x v="1898"/>
    </i>
    <i>
      <x v="1899"/>
    </i>
    <i>
      <x v="1900"/>
    </i>
    <i>
      <x v="1901"/>
    </i>
    <i>
      <x v="1902"/>
    </i>
    <i>
      <x v="1903"/>
    </i>
    <i>
      <x v="1904"/>
    </i>
    <i>
      <x v="1905"/>
    </i>
    <i>
      <x v="1906"/>
    </i>
    <i>
      <x v="1907"/>
    </i>
    <i>
      <x v="1908"/>
    </i>
    <i>
      <x v="1909"/>
    </i>
    <i>
      <x v="1910"/>
    </i>
    <i>
      <x v="1911"/>
    </i>
    <i>
      <x v="1912"/>
    </i>
    <i>
      <x v="1913"/>
    </i>
    <i>
      <x v="1914"/>
    </i>
    <i>
      <x v="1915"/>
    </i>
    <i>
      <x v="1916"/>
    </i>
    <i>
      <x v="1917"/>
    </i>
    <i>
      <x v="1918"/>
    </i>
    <i>
      <x v="1919"/>
    </i>
    <i>
      <x v="1920"/>
    </i>
    <i>
      <x v="1921"/>
    </i>
    <i>
      <x v="1922"/>
    </i>
    <i>
      <x v="1923"/>
    </i>
    <i>
      <x v="1924"/>
    </i>
    <i>
      <x v="1925"/>
    </i>
    <i>
      <x v="1926"/>
    </i>
    <i>
      <x v="1927"/>
    </i>
    <i>
      <x v="1928"/>
    </i>
    <i>
      <x v="1929"/>
    </i>
    <i>
      <x v="1930"/>
    </i>
    <i>
      <x v="1931"/>
    </i>
    <i>
      <x v="1932"/>
    </i>
    <i>
      <x v="1933"/>
    </i>
    <i>
      <x v="1934"/>
    </i>
    <i>
      <x v="1935"/>
    </i>
    <i>
      <x v="1938"/>
    </i>
    <i>
      <x v="1939"/>
    </i>
    <i>
      <x v="1940"/>
    </i>
    <i>
      <x v="1941"/>
    </i>
    <i>
      <x v="1942"/>
    </i>
    <i>
      <x v="1943"/>
    </i>
    <i>
      <x v="1944"/>
    </i>
    <i>
      <x v="1945"/>
    </i>
    <i>
      <x v="1946"/>
    </i>
    <i>
      <x v="1947"/>
    </i>
    <i>
      <x v="1948"/>
    </i>
    <i>
      <x v="1949"/>
    </i>
    <i>
      <x v="1950"/>
    </i>
    <i>
      <x v="1951"/>
    </i>
    <i>
      <x v="1952"/>
    </i>
    <i>
      <x v="1953"/>
    </i>
    <i>
      <x v="1954"/>
    </i>
    <i>
      <x v="1955"/>
    </i>
    <i>
      <x v="1956"/>
    </i>
    <i>
      <x v="1957"/>
    </i>
    <i>
      <x v="1959"/>
    </i>
    <i>
      <x v="1960"/>
    </i>
    <i>
      <x v="1961"/>
    </i>
    <i>
      <x v="1962"/>
    </i>
    <i>
      <x v="1963"/>
    </i>
    <i>
      <x v="1964"/>
    </i>
    <i>
      <x v="1965"/>
    </i>
    <i>
      <x v="1966"/>
    </i>
    <i>
      <x v="1967"/>
    </i>
    <i>
      <x v="1968"/>
    </i>
    <i>
      <x v="1969"/>
    </i>
    <i>
      <x v="1970"/>
    </i>
    <i>
      <x v="1971"/>
    </i>
    <i>
      <x v="1972"/>
    </i>
    <i>
      <x v="1973"/>
    </i>
    <i>
      <x v="1974"/>
    </i>
    <i>
      <x v="1975"/>
    </i>
    <i>
      <x v="1976"/>
    </i>
    <i>
      <x v="1978"/>
    </i>
    <i>
      <x v="1979"/>
    </i>
    <i>
      <x v="1980"/>
    </i>
    <i>
      <x v="1982"/>
    </i>
    <i>
      <x v="1983"/>
    </i>
    <i>
      <x v="1984"/>
    </i>
    <i>
      <x v="1985"/>
    </i>
    <i>
      <x v="1986"/>
    </i>
    <i>
      <x v="1988"/>
    </i>
    <i>
      <x v="1989"/>
    </i>
    <i>
      <x v="1990"/>
    </i>
    <i>
      <x v="1991"/>
    </i>
    <i>
      <x v="1992"/>
    </i>
    <i>
      <x v="1993"/>
    </i>
    <i>
      <x v="1994"/>
    </i>
    <i>
      <x v="1995"/>
    </i>
    <i>
      <x v="1996"/>
    </i>
    <i>
      <x v="1997"/>
    </i>
    <i>
      <x v="1998"/>
    </i>
    <i>
      <x v="1999"/>
    </i>
    <i>
      <x v="2000"/>
    </i>
    <i>
      <x v="2001"/>
    </i>
    <i>
      <x v="2002"/>
    </i>
    <i>
      <x v="2003"/>
    </i>
    <i>
      <x v="2004"/>
    </i>
    <i>
      <x v="2005"/>
    </i>
    <i>
      <x v="2006"/>
    </i>
    <i>
      <x v="2007"/>
    </i>
    <i>
      <x v="2008"/>
    </i>
    <i>
      <x v="2009"/>
    </i>
    <i>
      <x v="2013"/>
    </i>
    <i>
      <x v="2014"/>
    </i>
    <i>
      <x v="2015"/>
    </i>
    <i>
      <x v="2016"/>
    </i>
    <i>
      <x v="2017"/>
    </i>
    <i>
      <x v="2018"/>
    </i>
    <i>
      <x v="2019"/>
    </i>
    <i>
      <x v="2020"/>
    </i>
    <i>
      <x v="2021"/>
    </i>
    <i>
      <x v="2022"/>
    </i>
    <i>
      <x v="2023"/>
    </i>
    <i>
      <x v="2024"/>
    </i>
    <i>
      <x v="2025"/>
    </i>
    <i>
      <x v="2026"/>
    </i>
    <i>
      <x v="2027"/>
    </i>
    <i>
      <x v="2028"/>
    </i>
    <i>
      <x v="2029"/>
    </i>
    <i>
      <x v="2030"/>
    </i>
    <i>
      <x v="2031"/>
    </i>
    <i>
      <x v="2032"/>
    </i>
    <i>
      <x v="2033"/>
    </i>
    <i>
      <x v="2034"/>
    </i>
    <i>
      <x v="2039"/>
    </i>
    <i>
      <x v="2040"/>
    </i>
    <i>
      <x v="2041"/>
    </i>
    <i>
      <x v="2042"/>
    </i>
    <i>
      <x v="2043"/>
    </i>
    <i>
      <x v="2044"/>
    </i>
    <i>
      <x v="2045"/>
    </i>
    <i>
      <x v="2046"/>
    </i>
    <i>
      <x v="2047"/>
    </i>
    <i>
      <x v="2048"/>
    </i>
    <i>
      <x v="2049"/>
    </i>
    <i>
      <x v="2050"/>
    </i>
    <i>
      <x v="2051"/>
    </i>
    <i>
      <x v="2052"/>
    </i>
    <i>
      <x v="2053"/>
    </i>
    <i>
      <x v="2054"/>
    </i>
    <i>
      <x v="2055"/>
    </i>
    <i>
      <x v="2056"/>
    </i>
    <i>
      <x v="2057"/>
    </i>
    <i>
      <x v="2058"/>
    </i>
    <i>
      <x v="2059"/>
    </i>
    <i>
      <x v="2060"/>
    </i>
    <i>
      <x v="2061"/>
    </i>
    <i>
      <x v="2062"/>
    </i>
    <i>
      <x v="2063"/>
    </i>
    <i>
      <x v="2064"/>
    </i>
    <i>
      <x v="2065"/>
    </i>
    <i>
      <x v="2066"/>
    </i>
    <i>
      <x v="2067"/>
    </i>
    <i>
      <x v="2068"/>
    </i>
    <i>
      <x v="2069"/>
    </i>
    <i>
      <x v="2070"/>
    </i>
    <i>
      <x v="2071"/>
    </i>
    <i>
      <x v="2072"/>
    </i>
    <i>
      <x v="2073"/>
    </i>
    <i>
      <x v="2074"/>
    </i>
    <i>
      <x v="2075"/>
    </i>
    <i>
      <x v="2076"/>
    </i>
    <i>
      <x v="2077"/>
    </i>
    <i>
      <x v="2078"/>
    </i>
    <i>
      <x v="2079"/>
    </i>
    <i>
      <x v="2080"/>
    </i>
    <i>
      <x v="2081"/>
    </i>
    <i>
      <x v="2082"/>
    </i>
    <i>
      <x v="2083"/>
    </i>
    <i>
      <x v="2084"/>
    </i>
    <i>
      <x v="2085"/>
    </i>
    <i>
      <x v="2086"/>
    </i>
    <i>
      <x v="2088"/>
    </i>
    <i>
      <x v="2089"/>
    </i>
    <i>
      <x v="2090"/>
    </i>
    <i>
      <x v="2091"/>
    </i>
    <i>
      <x v="2092"/>
    </i>
    <i>
      <x v="2093"/>
    </i>
    <i>
      <x v="2094"/>
    </i>
    <i>
      <x v="2095"/>
    </i>
    <i>
      <x v="2096"/>
    </i>
    <i>
      <x v="2097"/>
    </i>
    <i>
      <x v="2098"/>
    </i>
    <i>
      <x v="2099"/>
    </i>
    <i>
      <x v="2100"/>
    </i>
    <i>
      <x v="2101"/>
    </i>
    <i>
      <x v="2102"/>
    </i>
    <i>
      <x v="2103"/>
    </i>
    <i>
      <x v="2104"/>
    </i>
    <i>
      <x v="2105"/>
    </i>
    <i>
      <x v="2106"/>
    </i>
    <i>
      <x v="2107"/>
    </i>
    <i>
      <x v="2108"/>
    </i>
    <i>
      <x v="2109"/>
    </i>
    <i>
      <x v="2110"/>
    </i>
    <i>
      <x v="2111"/>
    </i>
    <i>
      <x v="2112"/>
    </i>
    <i>
      <x v="2113"/>
    </i>
    <i>
      <x v="2114"/>
    </i>
    <i>
      <x v="2115"/>
    </i>
    <i>
      <x v="2116"/>
    </i>
    <i>
      <x v="2117"/>
    </i>
    <i>
      <x v="2118"/>
    </i>
    <i>
      <x v="2119"/>
    </i>
    <i>
      <x v="2120"/>
    </i>
    <i>
      <x v="2121"/>
    </i>
    <i>
      <x v="2122"/>
    </i>
    <i>
      <x v="2123"/>
    </i>
    <i>
      <x v="2124"/>
    </i>
    <i>
      <x v="2125"/>
    </i>
    <i>
      <x v="2126"/>
    </i>
    <i>
      <x v="2127"/>
    </i>
    <i>
      <x v="2128"/>
    </i>
    <i>
      <x v="2129"/>
    </i>
    <i>
      <x v="2130"/>
    </i>
    <i>
      <x v="2131"/>
    </i>
    <i>
      <x v="2132"/>
    </i>
    <i>
      <x v="2133"/>
    </i>
    <i>
      <x v="2134"/>
    </i>
    <i>
      <x v="2135"/>
    </i>
    <i>
      <x v="2136"/>
    </i>
    <i>
      <x v="2137"/>
    </i>
    <i>
      <x v="2138"/>
    </i>
    <i>
      <x v="2139"/>
    </i>
    <i>
      <x v="2140"/>
    </i>
    <i>
      <x v="2141"/>
    </i>
    <i>
      <x v="2142"/>
    </i>
    <i>
      <x v="2143"/>
    </i>
    <i>
      <x v="2144"/>
    </i>
    <i>
      <x v="2145"/>
    </i>
    <i>
      <x v="2146"/>
    </i>
    <i>
      <x v="2147"/>
    </i>
    <i>
      <x v="2148"/>
    </i>
    <i>
      <x v="2149"/>
    </i>
    <i>
      <x v="2150"/>
    </i>
    <i>
      <x v="2151"/>
    </i>
    <i>
      <x v="2152"/>
    </i>
    <i>
      <x v="2153"/>
    </i>
    <i>
      <x v="2154"/>
    </i>
    <i>
      <x v="2155"/>
    </i>
    <i>
      <x v="2156"/>
    </i>
    <i>
      <x v="2157"/>
    </i>
    <i>
      <x v="2158"/>
    </i>
    <i>
      <x v="2159"/>
    </i>
    <i>
      <x v="2160"/>
    </i>
    <i>
      <x v="2161"/>
    </i>
    <i>
      <x v="2162"/>
    </i>
    <i>
      <x v="2163"/>
    </i>
    <i>
      <x v="2164"/>
    </i>
    <i>
      <x v="2165"/>
    </i>
    <i>
      <x v="2166"/>
    </i>
    <i>
      <x v="2167"/>
    </i>
    <i>
      <x v="2168"/>
    </i>
    <i>
      <x v="2169"/>
    </i>
    <i>
      <x v="2170"/>
    </i>
    <i>
      <x v="2171"/>
    </i>
    <i>
      <x v="2172"/>
    </i>
    <i>
      <x v="2173"/>
    </i>
    <i>
      <x v="2174"/>
    </i>
    <i>
      <x v="2175"/>
    </i>
    <i>
      <x v="2176"/>
    </i>
    <i>
      <x v="2177"/>
    </i>
    <i>
      <x v="2178"/>
    </i>
    <i>
      <x v="2179"/>
    </i>
    <i>
      <x v="2180"/>
    </i>
    <i>
      <x v="2181"/>
    </i>
    <i>
      <x v="2182"/>
    </i>
    <i>
      <x v="2183"/>
    </i>
    <i>
      <x v="2184"/>
    </i>
    <i>
      <x v="2185"/>
    </i>
    <i>
      <x v="2186"/>
    </i>
    <i>
      <x v="2187"/>
    </i>
    <i>
      <x v="2188"/>
    </i>
    <i>
      <x v="2189"/>
    </i>
    <i>
      <x v="2190"/>
    </i>
    <i>
      <x v="2191"/>
    </i>
    <i>
      <x v="2192"/>
    </i>
    <i>
      <x v="2193"/>
    </i>
    <i>
      <x v="2194"/>
    </i>
    <i>
      <x v="2195"/>
    </i>
    <i>
      <x v="2196"/>
    </i>
    <i>
      <x v="2197"/>
    </i>
    <i>
      <x v="2198"/>
    </i>
    <i>
      <x v="2199"/>
    </i>
    <i>
      <x v="2200"/>
    </i>
    <i>
      <x v="2201"/>
    </i>
    <i>
      <x v="2202"/>
    </i>
    <i>
      <x v="2203"/>
    </i>
    <i>
      <x v="2205"/>
    </i>
    <i>
      <x v="2206"/>
    </i>
    <i>
      <x v="2207"/>
    </i>
    <i>
      <x v="2208"/>
    </i>
    <i>
      <x v="2209"/>
    </i>
    <i>
      <x v="2210"/>
    </i>
    <i>
      <x v="2211"/>
    </i>
    <i>
      <x v="2212"/>
    </i>
    <i>
      <x v="2213"/>
    </i>
    <i>
      <x v="2214"/>
    </i>
    <i>
      <x v="2215"/>
    </i>
    <i>
      <x v="2216"/>
    </i>
    <i>
      <x v="2217"/>
    </i>
    <i>
      <x v="2218"/>
    </i>
    <i>
      <x v="2219"/>
    </i>
    <i>
      <x v="2220"/>
    </i>
    <i>
      <x v="2221"/>
    </i>
    <i>
      <x v="2222"/>
    </i>
    <i>
      <x v="2223"/>
    </i>
    <i>
      <x v="2224"/>
    </i>
    <i>
      <x v="2225"/>
    </i>
    <i>
      <x v="2226"/>
    </i>
    <i>
      <x v="2227"/>
    </i>
    <i>
      <x v="2228"/>
    </i>
    <i>
      <x v="2229"/>
    </i>
    <i>
      <x v="2231"/>
    </i>
    <i>
      <x v="2232"/>
    </i>
    <i>
      <x v="2233"/>
    </i>
    <i>
      <x v="2234"/>
    </i>
    <i>
      <x v="2235"/>
    </i>
    <i>
      <x v="2236"/>
    </i>
    <i>
      <x v="2237"/>
    </i>
    <i>
      <x v="2238"/>
    </i>
    <i>
      <x v="2239"/>
    </i>
    <i>
      <x v="2240"/>
    </i>
    <i>
      <x v="2241"/>
    </i>
    <i>
      <x v="2242"/>
    </i>
    <i>
      <x v="2243"/>
    </i>
    <i>
      <x v="2244"/>
    </i>
    <i>
      <x v="2245"/>
    </i>
    <i>
      <x v="2246"/>
    </i>
    <i>
      <x v="2247"/>
    </i>
    <i>
      <x v="2248"/>
    </i>
    <i>
      <x v="2249"/>
    </i>
    <i>
      <x v="2250"/>
    </i>
    <i>
      <x v="2251"/>
    </i>
    <i>
      <x v="2252"/>
    </i>
    <i>
      <x v="2253"/>
    </i>
    <i>
      <x v="2254"/>
    </i>
    <i>
      <x v="2255"/>
    </i>
    <i>
      <x v="2257"/>
    </i>
    <i>
      <x v="2259"/>
    </i>
    <i>
      <x v="2260"/>
    </i>
    <i>
      <x v="2261"/>
    </i>
    <i>
      <x v="2262"/>
    </i>
    <i>
      <x v="2263"/>
    </i>
    <i>
      <x v="2264"/>
    </i>
    <i>
      <x v="2265"/>
    </i>
    <i>
      <x v="2266"/>
    </i>
    <i>
      <x v="2267"/>
    </i>
    <i>
      <x v="2268"/>
    </i>
    <i>
      <x v="2269"/>
    </i>
    <i>
      <x v="2270"/>
    </i>
    <i>
      <x v="2271"/>
    </i>
    <i>
      <x v="2272"/>
    </i>
    <i>
      <x v="2273"/>
    </i>
    <i>
      <x v="2274"/>
    </i>
    <i>
      <x v="2276"/>
    </i>
    <i>
      <x v="2279"/>
    </i>
    <i>
      <x v="2280"/>
    </i>
    <i>
      <x v="2295"/>
    </i>
    <i>
      <x v="2296"/>
    </i>
    <i>
      <x v="2297"/>
    </i>
    <i>
      <x v="2298"/>
    </i>
    <i>
      <x v="2299"/>
    </i>
    <i>
      <x v="2300"/>
    </i>
    <i>
      <x v="2301"/>
    </i>
    <i>
      <x v="2302"/>
    </i>
    <i>
      <x v="2303"/>
    </i>
    <i>
      <x v="2304"/>
    </i>
    <i>
      <x v="2305"/>
    </i>
    <i>
      <x v="2306"/>
    </i>
    <i>
      <x v="2307"/>
    </i>
    <i>
      <x v="2308"/>
    </i>
    <i>
      <x v="2309"/>
    </i>
    <i>
      <x v="2310"/>
    </i>
    <i>
      <x v="2311"/>
    </i>
    <i>
      <x v="2312"/>
    </i>
    <i>
      <x v="2313"/>
    </i>
    <i>
      <x v="2314"/>
    </i>
    <i>
      <x v="2315"/>
    </i>
    <i>
      <x v="2316"/>
    </i>
    <i>
      <x v="2317"/>
    </i>
    <i>
      <x v="2318"/>
    </i>
    <i>
      <x v="2319"/>
    </i>
    <i>
      <x v="2320"/>
    </i>
    <i>
      <x v="2321"/>
    </i>
    <i>
      <x v="2322"/>
    </i>
    <i>
      <x v="2323"/>
    </i>
    <i>
      <x v="2324"/>
    </i>
    <i>
      <x v="2325"/>
    </i>
    <i>
      <x v="2326"/>
    </i>
    <i>
      <x v="2327"/>
    </i>
    <i>
      <x v="2328"/>
    </i>
    <i>
      <x v="2329"/>
    </i>
    <i>
      <x v="2330"/>
    </i>
    <i>
      <x v="2331"/>
    </i>
    <i>
      <x v="2332"/>
    </i>
    <i>
      <x v="2333"/>
    </i>
    <i>
      <x v="2334"/>
    </i>
    <i>
      <x v="2335"/>
    </i>
    <i>
      <x v="2336"/>
    </i>
    <i>
      <x v="2337"/>
    </i>
    <i>
      <x v="2338"/>
    </i>
    <i>
      <x v="2339"/>
    </i>
    <i>
      <x v="2340"/>
    </i>
    <i>
      <x v="2341"/>
    </i>
    <i>
      <x v="2342"/>
    </i>
    <i>
      <x v="2343"/>
    </i>
    <i>
      <x v="2344"/>
    </i>
    <i>
      <x v="2345"/>
    </i>
    <i>
      <x v="2346"/>
    </i>
    <i>
      <x v="2347"/>
    </i>
    <i>
      <x v="2348"/>
    </i>
    <i>
      <x v="2349"/>
    </i>
    <i>
      <x v="2350"/>
    </i>
    <i>
      <x v="2351"/>
    </i>
    <i>
      <x v="2352"/>
    </i>
    <i>
      <x v="2353"/>
    </i>
    <i>
      <x v="2354"/>
    </i>
    <i>
      <x v="2355"/>
    </i>
    <i>
      <x v="2356"/>
    </i>
    <i>
      <x v="2357"/>
    </i>
    <i>
      <x v="2358"/>
    </i>
    <i>
      <x v="2359"/>
    </i>
    <i>
      <x v="2360"/>
    </i>
    <i>
      <x v="2361"/>
    </i>
    <i>
      <x v="2362"/>
    </i>
    <i>
      <x v="2363"/>
    </i>
    <i>
      <x v="2364"/>
    </i>
    <i>
      <x v="2365"/>
    </i>
    <i>
      <x v="2366"/>
    </i>
    <i>
      <x v="2367"/>
    </i>
    <i>
      <x v="2368"/>
    </i>
    <i>
      <x v="2369"/>
    </i>
    <i>
      <x v="2370"/>
    </i>
    <i>
      <x v="2371"/>
    </i>
    <i>
      <x v="2372"/>
    </i>
    <i>
      <x v="2373"/>
    </i>
    <i>
      <x v="2374"/>
    </i>
    <i>
      <x v="2375"/>
    </i>
    <i>
      <x v="2376"/>
    </i>
    <i>
      <x v="2377"/>
    </i>
    <i>
      <x v="2378"/>
    </i>
    <i>
      <x v="2379"/>
    </i>
    <i>
      <x v="2380"/>
    </i>
    <i>
      <x v="2381"/>
    </i>
    <i>
      <x v="2382"/>
    </i>
    <i>
      <x v="2383"/>
    </i>
    <i>
      <x v="2384"/>
    </i>
    <i>
      <x v="2385"/>
    </i>
    <i>
      <x v="2386"/>
    </i>
    <i>
      <x v="2387"/>
    </i>
    <i>
      <x v="2388"/>
    </i>
    <i>
      <x v="2389"/>
    </i>
    <i>
      <x v="2390"/>
    </i>
    <i>
      <x v="2391"/>
    </i>
    <i>
      <x v="2392"/>
    </i>
    <i>
      <x v="2393"/>
    </i>
    <i>
      <x v="2394"/>
    </i>
    <i>
      <x v="2395"/>
    </i>
    <i>
      <x v="2396"/>
    </i>
    <i>
      <x v="2397"/>
    </i>
    <i>
      <x v="2398"/>
    </i>
    <i>
      <x v="2399"/>
    </i>
    <i>
      <x v="2400"/>
    </i>
    <i>
      <x v="2401"/>
    </i>
    <i>
      <x v="2402"/>
    </i>
    <i>
      <x v="2403"/>
    </i>
    <i>
      <x v="2404"/>
    </i>
    <i>
      <x v="2405"/>
    </i>
    <i>
      <x v="2411"/>
    </i>
    <i>
      <x v="2412"/>
    </i>
    <i>
      <x v="2413"/>
    </i>
    <i>
      <x v="2415"/>
    </i>
    <i>
      <x v="2416"/>
    </i>
    <i>
      <x v="2419"/>
    </i>
    <i>
      <x v="2420"/>
    </i>
    <i>
      <x v="2421"/>
    </i>
    <i>
      <x v="2422"/>
    </i>
    <i>
      <x v="2423"/>
    </i>
    <i>
      <x v="2424"/>
    </i>
    <i>
      <x v="2425"/>
    </i>
    <i>
      <x v="2426"/>
    </i>
    <i>
      <x v="2427"/>
    </i>
    <i>
      <x v="2428"/>
    </i>
    <i>
      <x v="2429"/>
    </i>
    <i>
      <x v="2430"/>
    </i>
    <i>
      <x v="2431"/>
    </i>
    <i>
      <x v="2432"/>
    </i>
    <i>
      <x v="2433"/>
    </i>
    <i>
      <x v="2434"/>
    </i>
    <i>
      <x v="2435"/>
    </i>
    <i>
      <x v="2436"/>
    </i>
    <i>
      <x v="2437"/>
    </i>
    <i>
      <x v="2438"/>
    </i>
    <i>
      <x v="2439"/>
    </i>
    <i>
      <x v="2440"/>
    </i>
    <i>
      <x v="2441"/>
    </i>
    <i>
      <x v="2444"/>
    </i>
    <i>
      <x v="2445"/>
    </i>
    <i>
      <x v="2446"/>
    </i>
    <i>
      <x v="2447"/>
    </i>
    <i>
      <x v="2448"/>
    </i>
    <i>
      <x v="2449"/>
    </i>
    <i>
      <x v="2450"/>
    </i>
    <i>
      <x v="2451"/>
    </i>
    <i>
      <x v="2452"/>
    </i>
    <i>
      <x v="2453"/>
    </i>
    <i>
      <x v="2454"/>
    </i>
    <i>
      <x v="2455"/>
    </i>
    <i>
      <x v="2456"/>
    </i>
    <i>
      <x v="2457"/>
    </i>
    <i>
      <x v="2458"/>
    </i>
    <i>
      <x v="2461"/>
    </i>
    <i>
      <x v="2462"/>
    </i>
    <i>
      <x v="2464"/>
    </i>
    <i>
      <x v="2465"/>
    </i>
    <i>
      <x v="2466"/>
    </i>
    <i>
      <x v="2468"/>
    </i>
    <i>
      <x v="2469"/>
    </i>
    <i>
      <x v="2470"/>
    </i>
    <i>
      <x v="2471"/>
    </i>
    <i>
      <x v="2475"/>
    </i>
    <i>
      <x v="2476"/>
    </i>
    <i>
      <x v="2477"/>
    </i>
    <i>
      <x v="2478"/>
    </i>
    <i>
      <x v="2479"/>
    </i>
    <i>
      <x v="2480"/>
    </i>
    <i>
      <x v="2481"/>
    </i>
    <i>
      <x v="2482"/>
    </i>
    <i>
      <x v="2483"/>
    </i>
    <i>
      <x v="2484"/>
    </i>
    <i>
      <x v="2485"/>
    </i>
    <i>
      <x v="2486"/>
    </i>
    <i>
      <x v="2487"/>
    </i>
    <i>
      <x v="2488"/>
    </i>
    <i>
      <x v="2489"/>
    </i>
    <i>
      <x v="2490"/>
    </i>
    <i>
      <x v="2491"/>
    </i>
    <i>
      <x v="2492"/>
    </i>
    <i>
      <x v="2493"/>
    </i>
    <i>
      <x v="2494"/>
    </i>
    <i>
      <x v="2495"/>
    </i>
    <i>
      <x v="2496"/>
    </i>
    <i>
      <x v="2497"/>
    </i>
    <i>
      <x v="2498"/>
    </i>
    <i>
      <x v="2499"/>
    </i>
    <i>
      <x v="2500"/>
    </i>
    <i>
      <x v="2501"/>
    </i>
    <i>
      <x v="2502"/>
    </i>
    <i>
      <x v="2503"/>
    </i>
    <i>
      <x v="2504"/>
    </i>
    <i>
      <x v="2505"/>
    </i>
    <i>
      <x v="2506"/>
    </i>
    <i>
      <x v="2507"/>
    </i>
    <i>
      <x v="2508"/>
    </i>
    <i>
      <x v="2509"/>
    </i>
    <i>
      <x v="2510"/>
    </i>
    <i>
      <x v="2511"/>
    </i>
    <i>
      <x v="2512"/>
    </i>
    <i>
      <x v="2513"/>
    </i>
    <i>
      <x v="2514"/>
    </i>
    <i>
      <x v="2515"/>
    </i>
    <i>
      <x v="2516"/>
    </i>
    <i>
      <x v="2517"/>
    </i>
    <i>
      <x v="2518"/>
    </i>
    <i>
      <x v="2519"/>
    </i>
    <i>
      <x v="2520"/>
    </i>
    <i>
      <x v="2521"/>
    </i>
    <i>
      <x v="2522"/>
    </i>
    <i>
      <x v="2523"/>
    </i>
    <i>
      <x v="2524"/>
    </i>
    <i>
      <x v="2525"/>
    </i>
    <i>
      <x v="2526"/>
    </i>
    <i>
      <x v="2527"/>
    </i>
    <i>
      <x v="2528"/>
    </i>
    <i>
      <x v="2529"/>
    </i>
    <i>
      <x v="2530"/>
    </i>
    <i>
      <x v="2531"/>
    </i>
    <i>
      <x v="2532"/>
    </i>
    <i>
      <x v="2533"/>
    </i>
    <i>
      <x v="2534"/>
    </i>
    <i>
      <x v="2535"/>
    </i>
    <i>
      <x v="2536"/>
    </i>
    <i>
      <x v="2537"/>
    </i>
    <i>
      <x v="2538"/>
    </i>
    <i>
      <x v="2539"/>
    </i>
    <i>
      <x v="2540"/>
    </i>
    <i>
      <x v="2541"/>
    </i>
    <i>
      <x v="2542"/>
    </i>
    <i>
      <x v="2543"/>
    </i>
    <i>
      <x v="2544"/>
    </i>
    <i>
      <x v="2545"/>
    </i>
    <i>
      <x v="2546"/>
    </i>
    <i>
      <x v="2547"/>
    </i>
    <i>
      <x v="2548"/>
    </i>
    <i>
      <x v="2549"/>
    </i>
    <i>
      <x v="2550"/>
    </i>
    <i>
      <x v="2551"/>
    </i>
    <i>
      <x v="2552"/>
    </i>
    <i>
      <x v="2553"/>
    </i>
    <i>
      <x v="2554"/>
    </i>
    <i>
      <x v="2555"/>
    </i>
    <i>
      <x v="2556"/>
    </i>
    <i>
      <x v="2557"/>
    </i>
    <i>
      <x v="2558"/>
    </i>
    <i>
      <x v="2559"/>
    </i>
    <i>
      <x v="2560"/>
    </i>
    <i>
      <x v="2561"/>
    </i>
    <i>
      <x v="2562"/>
    </i>
    <i>
      <x v="2563"/>
    </i>
    <i>
      <x v="2564"/>
    </i>
    <i>
      <x v="2565"/>
    </i>
    <i>
      <x v="2566"/>
    </i>
    <i>
      <x v="2567"/>
    </i>
    <i>
      <x v="2568"/>
    </i>
    <i>
      <x v="2569"/>
    </i>
    <i>
      <x v="2570"/>
    </i>
    <i>
      <x v="2571"/>
    </i>
    <i>
      <x v="2572"/>
    </i>
    <i>
      <x v="2573"/>
    </i>
    <i>
      <x v="2574"/>
    </i>
    <i>
      <x v="2575"/>
    </i>
    <i>
      <x v="2576"/>
    </i>
    <i>
      <x v="2577"/>
    </i>
    <i>
      <x v="2578"/>
    </i>
    <i>
      <x v="2579"/>
    </i>
    <i>
      <x v="2580"/>
    </i>
    <i>
      <x v="2581"/>
    </i>
    <i>
      <x v="2582"/>
    </i>
    <i>
      <x v="2583"/>
    </i>
    <i>
      <x v="2584"/>
    </i>
    <i>
      <x v="2585"/>
    </i>
    <i>
      <x v="2586"/>
    </i>
    <i>
      <x v="2587"/>
    </i>
    <i>
      <x v="2588"/>
    </i>
    <i>
      <x v="2589"/>
    </i>
    <i>
      <x v="2590"/>
    </i>
    <i>
      <x v="2591"/>
    </i>
    <i>
      <x v="2592"/>
    </i>
    <i>
      <x v="2593"/>
    </i>
    <i>
      <x v="2594"/>
    </i>
    <i>
      <x v="2595"/>
    </i>
    <i>
      <x v="2596"/>
    </i>
    <i>
      <x v="2597"/>
    </i>
    <i>
      <x v="2598"/>
    </i>
    <i>
      <x v="2599"/>
    </i>
    <i>
      <x v="2600"/>
    </i>
    <i>
      <x v="2601"/>
    </i>
    <i>
      <x v="2602"/>
    </i>
    <i>
      <x v="2603"/>
    </i>
    <i>
      <x v="2604"/>
    </i>
    <i>
      <x v="2605"/>
    </i>
    <i>
      <x v="2606"/>
    </i>
    <i>
      <x v="2607"/>
    </i>
    <i>
      <x v="2608"/>
    </i>
    <i>
      <x v="2609"/>
    </i>
    <i>
      <x v="2610"/>
    </i>
    <i>
      <x v="2611"/>
    </i>
    <i>
      <x v="2612"/>
    </i>
    <i>
      <x v="2613"/>
    </i>
    <i>
      <x v="2614"/>
    </i>
    <i>
      <x v="2615"/>
    </i>
    <i>
      <x v="2616"/>
    </i>
    <i>
      <x v="2617"/>
    </i>
    <i>
      <x v="2618"/>
    </i>
    <i>
      <x v="2619"/>
    </i>
    <i>
      <x v="2620"/>
    </i>
    <i>
      <x v="2621"/>
    </i>
    <i>
      <x v="2622"/>
    </i>
    <i>
      <x v="2623"/>
    </i>
    <i>
      <x v="2624"/>
    </i>
    <i>
      <x v="2625"/>
    </i>
    <i>
      <x v="2626"/>
    </i>
    <i>
      <x v="2627"/>
    </i>
    <i>
      <x v="2628"/>
    </i>
    <i>
      <x v="2629"/>
    </i>
    <i>
      <x v="2630"/>
    </i>
    <i>
      <x v="2631"/>
    </i>
    <i>
      <x v="2632"/>
    </i>
    <i>
      <x v="2633"/>
    </i>
    <i>
      <x v="2634"/>
    </i>
    <i>
      <x v="2635"/>
    </i>
    <i>
      <x v="2636"/>
    </i>
    <i>
      <x v="2637"/>
    </i>
    <i>
      <x v="2638"/>
    </i>
    <i>
      <x v="2639"/>
    </i>
    <i>
      <x v="2640"/>
    </i>
    <i>
      <x v="2641"/>
    </i>
    <i>
      <x v="2642"/>
    </i>
    <i>
      <x v="2643"/>
    </i>
    <i>
      <x v="2644"/>
    </i>
    <i>
      <x v="2645"/>
    </i>
    <i>
      <x v="2646"/>
    </i>
    <i>
      <x v="2647"/>
    </i>
    <i>
      <x v="2648"/>
    </i>
    <i>
      <x v="2649"/>
    </i>
    <i>
      <x v="2650"/>
    </i>
    <i>
      <x v="2651"/>
    </i>
    <i>
      <x v="2652"/>
    </i>
    <i>
      <x v="2653"/>
    </i>
    <i>
      <x v="2654"/>
    </i>
    <i>
      <x v="2655"/>
    </i>
    <i>
      <x v="2656"/>
    </i>
    <i>
      <x v="2657"/>
    </i>
    <i>
      <x v="2658"/>
    </i>
    <i>
      <x v="2659"/>
    </i>
    <i>
      <x v="2660"/>
    </i>
    <i>
      <x v="2661"/>
    </i>
    <i>
      <x v="2662"/>
    </i>
    <i>
      <x v="2663"/>
    </i>
    <i>
      <x v="2664"/>
    </i>
    <i>
      <x v="2665"/>
    </i>
    <i>
      <x v="2666"/>
    </i>
    <i>
      <x v="2667"/>
    </i>
    <i>
      <x v="2668"/>
    </i>
    <i>
      <x v="2669"/>
    </i>
    <i>
      <x v="2670"/>
    </i>
    <i>
      <x v="2671"/>
    </i>
    <i>
      <x v="2672"/>
    </i>
    <i>
      <x v="2673"/>
    </i>
    <i>
      <x v="2674"/>
    </i>
    <i>
      <x v="2675"/>
    </i>
    <i>
      <x v="2676"/>
    </i>
    <i>
      <x v="2677"/>
    </i>
    <i>
      <x v="2678"/>
    </i>
    <i>
      <x v="2679"/>
    </i>
    <i>
      <x v="2680"/>
    </i>
    <i>
      <x v="2681"/>
    </i>
    <i>
      <x v="2682"/>
    </i>
    <i>
      <x v="2683"/>
    </i>
    <i>
      <x v="2684"/>
    </i>
    <i>
      <x v="2685"/>
    </i>
    <i>
      <x v="2686"/>
    </i>
    <i>
      <x v="2687"/>
    </i>
    <i>
      <x v="2688"/>
    </i>
    <i>
      <x v="2689"/>
    </i>
    <i>
      <x v="2690"/>
    </i>
    <i>
      <x v="2691"/>
    </i>
    <i>
      <x v="2692"/>
    </i>
    <i>
      <x v="2693"/>
    </i>
    <i>
      <x v="2694"/>
    </i>
    <i>
      <x v="2695"/>
    </i>
    <i>
      <x v="2696"/>
    </i>
    <i>
      <x v="2697"/>
    </i>
    <i>
      <x v="2698"/>
    </i>
    <i>
      <x v="2699"/>
    </i>
    <i>
      <x v="2700"/>
    </i>
    <i>
      <x v="2701"/>
    </i>
    <i>
      <x v="2702"/>
    </i>
    <i>
      <x v="2703"/>
    </i>
    <i>
      <x v="2704"/>
    </i>
    <i>
      <x v="2705"/>
    </i>
    <i>
      <x v="2706"/>
    </i>
    <i>
      <x v="2707"/>
    </i>
    <i>
      <x v="2708"/>
    </i>
    <i>
      <x v="2709"/>
    </i>
    <i>
      <x v="2710"/>
    </i>
    <i>
      <x v="2711"/>
    </i>
    <i>
      <x v="2712"/>
    </i>
    <i>
      <x v="2713"/>
    </i>
    <i>
      <x v="2714"/>
    </i>
    <i>
      <x v="2715"/>
    </i>
    <i>
      <x v="2716"/>
    </i>
    <i>
      <x v="2717"/>
    </i>
    <i>
      <x v="2718"/>
    </i>
    <i>
      <x v="2719"/>
    </i>
    <i>
      <x v="2720"/>
    </i>
    <i>
      <x v="2721"/>
    </i>
    <i>
      <x v="2722"/>
    </i>
    <i>
      <x v="2723"/>
    </i>
    <i>
      <x v="2724"/>
    </i>
    <i>
      <x v="2725"/>
    </i>
    <i>
      <x v="2726"/>
    </i>
    <i>
      <x v="2727"/>
    </i>
    <i>
      <x v="2728"/>
    </i>
    <i>
      <x v="2729"/>
    </i>
    <i>
      <x v="2730"/>
    </i>
    <i>
      <x v="2731"/>
    </i>
    <i>
      <x v="2732"/>
    </i>
    <i>
      <x v="2733"/>
    </i>
    <i>
      <x v="2734"/>
    </i>
    <i>
      <x v="2735"/>
    </i>
    <i>
      <x v="2736"/>
    </i>
    <i>
      <x v="2737"/>
    </i>
    <i>
      <x v="2738"/>
    </i>
    <i>
      <x v="2739"/>
    </i>
    <i>
      <x v="2740"/>
    </i>
    <i>
      <x v="2741"/>
    </i>
    <i>
      <x v="2742"/>
    </i>
    <i>
      <x v="2743"/>
    </i>
    <i>
      <x v="2744"/>
    </i>
    <i>
      <x v="2745"/>
    </i>
    <i>
      <x v="2746"/>
    </i>
    <i>
      <x v="2747"/>
    </i>
    <i>
      <x v="2748"/>
    </i>
    <i>
      <x v="2756"/>
    </i>
    <i>
      <x v="2757"/>
    </i>
    <i>
      <x v="2758"/>
    </i>
    <i>
      <x v="2759"/>
    </i>
    <i>
      <x v="2760"/>
    </i>
    <i>
      <x v="2761"/>
    </i>
    <i>
      <x v="2762"/>
    </i>
    <i>
      <x v="2763"/>
    </i>
    <i>
      <x v="2764"/>
    </i>
    <i>
      <x v="2765"/>
    </i>
    <i>
      <x v="2766"/>
    </i>
    <i>
      <x v="2767"/>
    </i>
    <i>
      <x v="2768"/>
    </i>
    <i>
      <x v="2769"/>
    </i>
    <i>
      <x v="2770"/>
    </i>
    <i>
      <x v="2771"/>
    </i>
    <i>
      <x v="2772"/>
    </i>
    <i>
      <x v="2773"/>
    </i>
    <i>
      <x v="2778"/>
    </i>
    <i>
      <x v="2779"/>
    </i>
    <i>
      <x v="2780"/>
    </i>
    <i>
      <x v="2785"/>
    </i>
    <i>
      <x v="2786"/>
    </i>
    <i>
      <x v="2787"/>
    </i>
    <i>
      <x v="2788"/>
    </i>
    <i>
      <x v="2789"/>
    </i>
    <i>
      <x v="2790"/>
    </i>
    <i>
      <x v="2791"/>
    </i>
    <i>
      <x v="2792"/>
    </i>
    <i>
      <x v="2793"/>
    </i>
    <i>
      <x v="2794"/>
    </i>
    <i>
      <x v="2795"/>
    </i>
    <i>
      <x v="2796"/>
    </i>
    <i>
      <x v="2797"/>
    </i>
    <i>
      <x v="2798"/>
    </i>
    <i>
      <x v="2799"/>
    </i>
    <i>
      <x v="2800"/>
    </i>
    <i>
      <x v="2801"/>
    </i>
    <i>
      <x v="2802"/>
    </i>
    <i>
      <x v="2803"/>
    </i>
    <i>
      <x v="2804"/>
    </i>
    <i>
      <x v="2805"/>
    </i>
    <i>
      <x v="2806"/>
    </i>
    <i>
      <x v="2807"/>
    </i>
    <i>
      <x v="2808"/>
    </i>
    <i>
      <x v="2809"/>
    </i>
    <i>
      <x v="2810"/>
    </i>
    <i>
      <x v="2811"/>
    </i>
    <i>
      <x v="2812"/>
    </i>
    <i>
      <x v="2813"/>
    </i>
    <i>
      <x v="2814"/>
    </i>
    <i>
      <x v="2815"/>
    </i>
    <i>
      <x v="2816"/>
    </i>
    <i>
      <x v="2817"/>
    </i>
    <i>
      <x v="2818"/>
    </i>
    <i>
      <x v="2819"/>
    </i>
    <i>
      <x v="2820"/>
    </i>
    <i>
      <x v="2821"/>
    </i>
    <i>
      <x v="2822"/>
    </i>
    <i>
      <x v="2823"/>
    </i>
    <i>
      <x v="2824"/>
    </i>
    <i>
      <x v="2825"/>
    </i>
    <i>
      <x v="2826"/>
    </i>
    <i>
      <x v="2829"/>
    </i>
    <i>
      <x v="2830"/>
    </i>
    <i>
      <x v="2831"/>
    </i>
    <i>
      <x v="2832"/>
    </i>
    <i>
      <x v="2833"/>
    </i>
    <i>
      <x v="2834"/>
    </i>
    <i>
      <x v="2835"/>
    </i>
    <i>
      <x v="2836"/>
    </i>
    <i>
      <x v="2837"/>
    </i>
    <i>
      <x v="2838"/>
    </i>
    <i>
      <x v="2839"/>
    </i>
    <i>
      <x v="2840"/>
    </i>
    <i>
      <x v="2843"/>
    </i>
    <i>
      <x v="2844"/>
    </i>
    <i>
      <x v="2845"/>
    </i>
    <i>
      <x v="2846"/>
    </i>
    <i>
      <x v="2847"/>
    </i>
    <i>
      <x v="2848"/>
    </i>
    <i>
      <x v="2849"/>
    </i>
    <i>
      <x v="2850"/>
    </i>
    <i>
      <x v="2851"/>
    </i>
    <i>
      <x v="2852"/>
    </i>
    <i>
      <x v="2853"/>
    </i>
    <i>
      <x v="2854"/>
    </i>
    <i>
      <x v="2855"/>
    </i>
    <i>
      <x v="2856"/>
    </i>
    <i>
      <x v="2857"/>
    </i>
    <i>
      <x v="2858"/>
    </i>
    <i>
      <x v="2859"/>
    </i>
    <i>
      <x v="2860"/>
    </i>
    <i>
      <x v="2861"/>
    </i>
    <i>
      <x v="2862"/>
    </i>
    <i>
      <x v="2863"/>
    </i>
    <i>
      <x v="2864"/>
    </i>
    <i>
      <x v="2865"/>
    </i>
    <i>
      <x v="2866"/>
    </i>
    <i>
      <x v="2867"/>
    </i>
    <i>
      <x v="2868"/>
    </i>
    <i>
      <x v="2869"/>
    </i>
    <i>
      <x v="2870"/>
    </i>
    <i>
      <x v="2871"/>
    </i>
    <i>
      <x v="2872"/>
    </i>
    <i>
      <x v="2873"/>
    </i>
    <i>
      <x v="2874"/>
    </i>
    <i>
      <x v="2875"/>
    </i>
    <i>
      <x v="2876"/>
    </i>
    <i>
      <x v="2877"/>
    </i>
    <i>
      <x v="2878"/>
    </i>
    <i>
      <x v="2879"/>
    </i>
    <i>
      <x v="2880"/>
    </i>
    <i>
      <x v="2881"/>
    </i>
    <i>
      <x v="2882"/>
    </i>
    <i>
      <x v="2883"/>
    </i>
    <i>
      <x v="2884"/>
    </i>
    <i>
      <x v="2885"/>
    </i>
    <i>
      <x v="2886"/>
    </i>
    <i>
      <x v="2887"/>
    </i>
    <i>
      <x v="2888"/>
    </i>
    <i>
      <x v="2889"/>
    </i>
    <i>
      <x v="2890"/>
    </i>
    <i>
      <x v="2891"/>
    </i>
    <i>
      <x v="2892"/>
    </i>
    <i>
      <x v="2893"/>
    </i>
    <i>
      <x v="2894"/>
    </i>
    <i>
      <x v="2896"/>
    </i>
    <i>
      <x v="2897"/>
    </i>
    <i>
      <x v="2898"/>
    </i>
    <i>
      <x v="2899"/>
    </i>
    <i>
      <x v="2900"/>
    </i>
    <i>
      <x v="2901"/>
    </i>
    <i>
      <x v="2902"/>
    </i>
    <i>
      <x v="2903"/>
    </i>
    <i>
      <x v="2904"/>
    </i>
    <i>
      <x v="2905"/>
    </i>
    <i>
      <x v="2906"/>
    </i>
    <i>
      <x v="2907"/>
    </i>
    <i>
      <x v="2908"/>
    </i>
    <i>
      <x v="2909"/>
    </i>
    <i>
      <x v="2910"/>
    </i>
    <i>
      <x v="2911"/>
    </i>
    <i>
      <x v="2912"/>
    </i>
    <i>
      <x v="2913"/>
    </i>
    <i>
      <x v="2914"/>
    </i>
    <i>
      <x v="2915"/>
    </i>
    <i>
      <x v="2916"/>
    </i>
    <i>
      <x v="2917"/>
    </i>
    <i>
      <x v="2918"/>
    </i>
    <i>
      <x v="2919"/>
    </i>
    <i>
      <x v="2920"/>
    </i>
    <i>
      <x v="2921"/>
    </i>
    <i>
      <x v="2922"/>
    </i>
    <i>
      <x v="2923"/>
    </i>
    <i>
      <x v="2924"/>
    </i>
    <i>
      <x v="2925"/>
    </i>
    <i>
      <x v="2926"/>
    </i>
    <i>
      <x v="2927"/>
    </i>
    <i>
      <x v="2928"/>
    </i>
    <i>
      <x v="2929"/>
    </i>
    <i>
      <x v="2930"/>
    </i>
    <i>
      <x v="2931"/>
    </i>
    <i>
      <x v="2932"/>
    </i>
    <i>
      <x v="2933"/>
    </i>
    <i>
      <x v="2934"/>
    </i>
    <i>
      <x v="2935"/>
    </i>
    <i>
      <x v="2936"/>
    </i>
    <i>
      <x v="2937"/>
    </i>
    <i>
      <x v="2938"/>
    </i>
    <i>
      <x v="2939"/>
    </i>
    <i>
      <x v="2940"/>
    </i>
    <i>
      <x v="2941"/>
    </i>
    <i>
      <x v="2942"/>
    </i>
    <i>
      <x v="2943"/>
    </i>
    <i>
      <x v="2944"/>
    </i>
    <i>
      <x v="2945"/>
    </i>
    <i>
      <x v="2946"/>
    </i>
    <i>
      <x v="2947"/>
    </i>
    <i>
      <x v="2948"/>
    </i>
    <i>
      <x v="2949"/>
    </i>
    <i>
      <x v="2950"/>
    </i>
    <i>
      <x v="2951"/>
    </i>
    <i>
      <x v="2952"/>
    </i>
    <i>
      <x v="2953"/>
    </i>
    <i>
      <x v="2954"/>
    </i>
    <i>
      <x v="2955"/>
    </i>
    <i>
      <x v="2956"/>
    </i>
    <i>
      <x v="2957"/>
    </i>
    <i>
      <x v="2958"/>
    </i>
    <i>
      <x v="2959"/>
    </i>
    <i>
      <x v="2960"/>
    </i>
    <i>
      <x v="2961"/>
    </i>
    <i>
      <x v="2962"/>
    </i>
    <i>
      <x v="2963"/>
    </i>
    <i>
      <x v="2964"/>
    </i>
    <i>
      <x v="2965"/>
    </i>
    <i>
      <x v="2966"/>
    </i>
    <i>
      <x v="2967"/>
    </i>
    <i>
      <x v="2968"/>
    </i>
    <i>
      <x v="2969"/>
    </i>
    <i>
      <x v="2970"/>
    </i>
    <i>
      <x v="2971"/>
    </i>
    <i>
      <x v="2972"/>
    </i>
    <i>
      <x v="2973"/>
    </i>
    <i>
      <x v="2974"/>
    </i>
    <i>
      <x v="2975"/>
    </i>
    <i>
      <x v="2976"/>
    </i>
    <i>
      <x v="2977"/>
    </i>
    <i>
      <x v="2978"/>
    </i>
    <i>
      <x v="2979"/>
    </i>
    <i>
      <x v="2980"/>
    </i>
    <i>
      <x v="2981"/>
    </i>
    <i>
      <x v="2982"/>
    </i>
    <i>
      <x v="2983"/>
    </i>
    <i>
      <x v="2984"/>
    </i>
    <i>
      <x v="2985"/>
    </i>
    <i>
      <x v="2986"/>
    </i>
    <i>
      <x v="2987"/>
    </i>
    <i>
      <x v="2988"/>
    </i>
    <i>
      <x v="2989"/>
    </i>
    <i>
      <x v="2990"/>
    </i>
    <i>
      <x v="2991"/>
    </i>
    <i>
      <x v="2992"/>
    </i>
    <i>
      <x v="2993"/>
    </i>
    <i>
      <x v="2994"/>
    </i>
    <i>
      <x v="2995"/>
    </i>
    <i>
      <x v="2996"/>
    </i>
    <i>
      <x v="2997"/>
    </i>
    <i>
      <x v="2998"/>
    </i>
    <i>
      <x v="2999"/>
    </i>
    <i>
      <x v="3000"/>
    </i>
    <i>
      <x v="3001"/>
    </i>
    <i>
      <x v="3002"/>
    </i>
    <i>
      <x v="3003"/>
    </i>
    <i>
      <x v="3004"/>
    </i>
    <i>
      <x v="3005"/>
    </i>
    <i>
      <x v="3006"/>
    </i>
    <i>
      <x v="3007"/>
    </i>
    <i>
      <x v="3008"/>
    </i>
    <i>
      <x v="3009"/>
    </i>
    <i>
      <x v="3010"/>
    </i>
    <i>
      <x v="3011"/>
    </i>
    <i>
      <x v="3012"/>
    </i>
    <i>
      <x v="3013"/>
    </i>
    <i>
      <x v="3014"/>
    </i>
    <i>
      <x v="3015"/>
    </i>
    <i>
      <x v="3016"/>
    </i>
    <i>
      <x v="3017"/>
    </i>
    <i>
      <x v="3018"/>
    </i>
    <i>
      <x v="3019"/>
    </i>
    <i>
      <x v="3020"/>
    </i>
    <i>
      <x v="3021"/>
    </i>
    <i>
      <x v="3022"/>
    </i>
    <i>
      <x v="3023"/>
    </i>
    <i>
      <x v="3024"/>
    </i>
    <i>
      <x v="3025"/>
    </i>
    <i>
      <x v="3026"/>
    </i>
    <i>
      <x v="3027"/>
    </i>
    <i>
      <x v="3028"/>
    </i>
    <i>
      <x v="3029"/>
    </i>
    <i>
      <x v="3030"/>
    </i>
    <i>
      <x v="3031"/>
    </i>
    <i>
      <x v="3032"/>
    </i>
    <i>
      <x v="3033"/>
    </i>
    <i>
      <x v="3034"/>
    </i>
    <i>
      <x v="3035"/>
    </i>
    <i>
      <x v="3036"/>
    </i>
    <i>
      <x v="3037"/>
    </i>
    <i>
      <x v="3038"/>
    </i>
    <i>
      <x v="3039"/>
    </i>
    <i>
      <x v="3040"/>
    </i>
    <i>
      <x v="3041"/>
    </i>
    <i>
      <x v="3042"/>
    </i>
    <i>
      <x v="3043"/>
    </i>
    <i>
      <x v="3044"/>
    </i>
    <i>
      <x v="3045"/>
    </i>
    <i>
      <x v="3046"/>
    </i>
    <i>
      <x v="3047"/>
    </i>
    <i>
      <x v="3048"/>
    </i>
    <i>
      <x v="3049"/>
    </i>
    <i>
      <x v="3050"/>
    </i>
    <i>
      <x v="3051"/>
    </i>
    <i>
      <x v="3052"/>
    </i>
    <i>
      <x v="3053"/>
    </i>
    <i>
      <x v="3054"/>
    </i>
    <i>
      <x v="3055"/>
    </i>
    <i>
      <x v="3056"/>
    </i>
    <i>
      <x v="3057"/>
    </i>
    <i>
      <x v="3058"/>
    </i>
    <i>
      <x v="3059"/>
    </i>
    <i>
      <x v="3060"/>
    </i>
    <i>
      <x v="3061"/>
    </i>
    <i>
      <x v="3062"/>
    </i>
    <i>
      <x v="3063"/>
    </i>
    <i>
      <x v="3064"/>
    </i>
    <i>
      <x v="3065"/>
    </i>
    <i>
      <x v="3066"/>
    </i>
    <i>
      <x v="3067"/>
    </i>
    <i>
      <x v="3068"/>
    </i>
    <i>
      <x v="3069"/>
    </i>
    <i>
      <x v="3070"/>
    </i>
    <i>
      <x v="3071"/>
    </i>
    <i>
      <x v="3072"/>
    </i>
    <i>
      <x v="3073"/>
    </i>
    <i>
      <x v="3074"/>
    </i>
    <i>
      <x v="3075"/>
    </i>
    <i>
      <x v="3076"/>
    </i>
    <i>
      <x v="3077"/>
    </i>
    <i>
      <x v="3078"/>
    </i>
    <i>
      <x v="3079"/>
    </i>
    <i>
      <x v="3080"/>
    </i>
    <i>
      <x v="3081"/>
    </i>
    <i>
      <x v="3082"/>
    </i>
    <i>
      <x v="3083"/>
    </i>
    <i>
      <x v="3084"/>
    </i>
    <i>
      <x v="3085"/>
    </i>
    <i>
      <x v="3086"/>
    </i>
    <i>
      <x v="3087"/>
    </i>
    <i>
      <x v="3088"/>
    </i>
    <i>
      <x v="3089"/>
    </i>
    <i>
      <x v="3090"/>
    </i>
    <i>
      <x v="3091"/>
    </i>
    <i>
      <x v="3092"/>
    </i>
    <i>
      <x v="3093"/>
    </i>
    <i>
      <x v="3094"/>
    </i>
    <i>
      <x v="3095"/>
    </i>
    <i>
      <x v="3096"/>
    </i>
    <i>
      <x v="3097"/>
    </i>
    <i>
      <x v="3098"/>
    </i>
    <i>
      <x v="3099"/>
    </i>
    <i>
      <x v="3100"/>
    </i>
    <i>
      <x v="3101"/>
    </i>
    <i>
      <x v="3102"/>
    </i>
    <i>
      <x v="3103"/>
    </i>
    <i>
      <x v="3104"/>
    </i>
    <i>
      <x v="3105"/>
    </i>
    <i>
      <x v="3106"/>
    </i>
    <i>
      <x v="3107"/>
    </i>
    <i>
      <x v="3108"/>
    </i>
    <i>
      <x v="3109"/>
    </i>
    <i>
      <x v="3110"/>
    </i>
    <i>
      <x v="3111"/>
    </i>
    <i>
      <x v="3112"/>
    </i>
    <i>
      <x v="3113"/>
    </i>
    <i>
      <x v="3114"/>
    </i>
    <i>
      <x v="3115"/>
    </i>
    <i>
      <x v="3116"/>
    </i>
    <i>
      <x v="3117"/>
    </i>
    <i>
      <x v="3118"/>
    </i>
    <i>
      <x v="3119"/>
    </i>
    <i>
      <x v="3120"/>
    </i>
    <i>
      <x v="3121"/>
    </i>
    <i>
      <x v="3122"/>
    </i>
    <i>
      <x v="3123"/>
    </i>
    <i>
      <x v="3124"/>
    </i>
    <i>
      <x v="3125"/>
    </i>
    <i>
      <x v="3126"/>
    </i>
    <i>
      <x v="3127"/>
    </i>
    <i>
      <x v="3128"/>
    </i>
    <i>
      <x v="3129"/>
    </i>
    <i>
      <x v="3130"/>
    </i>
    <i>
      <x v="3131"/>
    </i>
    <i>
      <x v="3132"/>
    </i>
    <i>
      <x v="3133"/>
    </i>
    <i>
      <x v="3134"/>
    </i>
    <i>
      <x v="3135"/>
    </i>
    <i>
      <x v="3136"/>
    </i>
    <i>
      <x v="3137"/>
    </i>
    <i>
      <x v="3138"/>
    </i>
    <i>
      <x v="3139"/>
    </i>
    <i>
      <x v="3140"/>
    </i>
    <i>
      <x v="3141"/>
    </i>
    <i>
      <x v="3142"/>
    </i>
    <i>
      <x v="3143"/>
    </i>
    <i>
      <x v="3144"/>
    </i>
    <i>
      <x v="3145"/>
    </i>
    <i>
      <x v="3146"/>
    </i>
    <i>
      <x v="3147"/>
    </i>
    <i>
      <x v="3148"/>
    </i>
    <i>
      <x v="3149"/>
    </i>
    <i>
      <x v="3150"/>
    </i>
    <i>
      <x v="3151"/>
    </i>
    <i>
      <x v="3152"/>
    </i>
    <i>
      <x v="3153"/>
    </i>
    <i>
      <x v="3154"/>
    </i>
    <i>
      <x v="3155"/>
    </i>
    <i>
      <x v="3156"/>
    </i>
    <i>
      <x v="3157"/>
    </i>
    <i>
      <x v="3158"/>
    </i>
    <i>
      <x v="3159"/>
    </i>
    <i>
      <x v="3160"/>
    </i>
    <i>
      <x v="3161"/>
    </i>
    <i>
      <x v="3162"/>
    </i>
    <i>
      <x v="3163"/>
    </i>
    <i>
      <x v="3164"/>
    </i>
    <i>
      <x v="3165"/>
    </i>
    <i>
      <x v="3166"/>
    </i>
    <i>
      <x v="3167"/>
    </i>
    <i>
      <x v="3168"/>
    </i>
    <i>
      <x v="3169"/>
    </i>
    <i>
      <x v="3170"/>
    </i>
    <i>
      <x v="3171"/>
    </i>
    <i>
      <x v="3172"/>
    </i>
    <i>
      <x v="3173"/>
    </i>
    <i>
      <x v="3174"/>
    </i>
    <i>
      <x v="3175"/>
    </i>
    <i>
      <x v="3176"/>
    </i>
    <i>
      <x v="3177"/>
    </i>
    <i>
      <x v="3178"/>
    </i>
    <i>
      <x v="3179"/>
    </i>
    <i>
      <x v="3180"/>
    </i>
    <i>
      <x v="3181"/>
    </i>
    <i>
      <x v="3182"/>
    </i>
    <i>
      <x v="3183"/>
    </i>
    <i>
      <x v="3184"/>
    </i>
    <i>
      <x v="3185"/>
    </i>
    <i>
      <x v="3186"/>
    </i>
    <i>
      <x v="3187"/>
    </i>
    <i>
      <x v="3188"/>
    </i>
    <i>
      <x v="3189"/>
    </i>
    <i>
      <x v="3190"/>
    </i>
    <i>
      <x v="3191"/>
    </i>
    <i>
      <x v="3192"/>
    </i>
    <i>
      <x v="3193"/>
    </i>
    <i>
      <x v="3194"/>
    </i>
    <i>
      <x v="3195"/>
    </i>
    <i>
      <x v="3196"/>
    </i>
    <i>
      <x v="3197"/>
    </i>
    <i>
      <x v="3198"/>
    </i>
    <i>
      <x v="3199"/>
    </i>
    <i>
      <x v="3200"/>
    </i>
    <i>
      <x v="3201"/>
    </i>
    <i>
      <x v="3202"/>
    </i>
    <i>
      <x v="3203"/>
    </i>
    <i>
      <x v="3204"/>
    </i>
    <i>
      <x v="3205"/>
    </i>
    <i>
      <x v="3206"/>
    </i>
    <i>
      <x v="3207"/>
    </i>
    <i>
      <x v="3208"/>
    </i>
    <i>
      <x v="3209"/>
    </i>
    <i>
      <x v="3210"/>
    </i>
    <i>
      <x v="3211"/>
    </i>
    <i>
      <x v="3212"/>
    </i>
    <i>
      <x v="3213"/>
    </i>
    <i>
      <x v="3214"/>
    </i>
    <i>
      <x v="3215"/>
    </i>
    <i>
      <x v="3216"/>
    </i>
    <i>
      <x v="3217"/>
    </i>
    <i>
      <x v="3218"/>
    </i>
    <i>
      <x v="3219"/>
    </i>
    <i>
      <x v="3220"/>
    </i>
    <i>
      <x v="3221"/>
    </i>
    <i>
      <x v="3222"/>
    </i>
    <i>
      <x v="3223"/>
    </i>
    <i>
      <x v="3224"/>
    </i>
    <i>
      <x v="3225"/>
    </i>
    <i>
      <x v="3226"/>
    </i>
    <i>
      <x v="3227"/>
    </i>
    <i>
      <x v="3228"/>
    </i>
    <i>
      <x v="3229"/>
    </i>
    <i>
      <x v="3230"/>
    </i>
    <i>
      <x v="3231"/>
    </i>
    <i>
      <x v="3232"/>
    </i>
    <i>
      <x v="3233"/>
    </i>
    <i>
      <x v="3234"/>
    </i>
    <i>
      <x v="3235"/>
    </i>
    <i>
      <x v="3236"/>
    </i>
    <i>
      <x v="3237"/>
    </i>
    <i>
      <x v="3238"/>
    </i>
    <i>
      <x v="3239"/>
    </i>
    <i>
      <x v="3240"/>
    </i>
    <i>
      <x v="3241"/>
    </i>
    <i>
      <x v="3242"/>
    </i>
    <i>
      <x v="3243"/>
    </i>
    <i>
      <x v="3244"/>
    </i>
    <i>
      <x v="3245"/>
    </i>
    <i>
      <x v="3246"/>
    </i>
    <i>
      <x v="3247"/>
    </i>
    <i>
      <x v="3248"/>
    </i>
    <i>
      <x v="3249"/>
    </i>
    <i>
      <x v="3250"/>
    </i>
    <i>
      <x v="3251"/>
    </i>
    <i>
      <x v="3252"/>
    </i>
    <i>
      <x v="3253"/>
    </i>
    <i>
      <x v="3254"/>
    </i>
    <i>
      <x v="3255"/>
    </i>
    <i>
      <x v="3256"/>
    </i>
    <i>
      <x v="3257"/>
    </i>
    <i>
      <x v="3258"/>
    </i>
    <i>
      <x v="3259"/>
    </i>
    <i>
      <x v="3260"/>
    </i>
    <i>
      <x v="3261"/>
    </i>
    <i>
      <x v="3262"/>
    </i>
    <i>
      <x v="3263"/>
    </i>
    <i>
      <x v="3264"/>
    </i>
    <i>
      <x v="3265"/>
    </i>
    <i>
      <x v="3266"/>
    </i>
    <i>
      <x v="3267"/>
    </i>
    <i>
      <x v="3268"/>
    </i>
    <i>
      <x v="3269"/>
    </i>
    <i>
      <x v="3270"/>
    </i>
    <i>
      <x v="3271"/>
    </i>
    <i>
      <x v="3272"/>
    </i>
    <i>
      <x v="3273"/>
    </i>
    <i>
      <x v="3274"/>
    </i>
    <i>
      <x v="3275"/>
    </i>
    <i>
      <x v="3276"/>
    </i>
    <i>
      <x v="3277"/>
    </i>
    <i>
      <x v="3278"/>
    </i>
    <i>
      <x v="3279"/>
    </i>
    <i>
      <x v="3280"/>
    </i>
    <i>
      <x v="3281"/>
    </i>
    <i>
      <x v="3282"/>
    </i>
    <i>
      <x v="3283"/>
    </i>
    <i>
      <x v="3284"/>
    </i>
    <i>
      <x v="3285"/>
    </i>
    <i>
      <x v="3286"/>
    </i>
    <i>
      <x v="3287"/>
    </i>
    <i>
      <x v="3288"/>
    </i>
    <i>
      <x v="3289"/>
    </i>
    <i>
      <x v="3290"/>
    </i>
    <i>
      <x v="3291"/>
    </i>
    <i>
      <x v="3292"/>
    </i>
    <i>
      <x v="3293"/>
    </i>
    <i>
      <x v="3294"/>
    </i>
    <i>
      <x v="3295"/>
    </i>
    <i>
      <x v="3296"/>
    </i>
    <i>
      <x v="3297"/>
    </i>
    <i>
      <x v="3298"/>
    </i>
    <i>
      <x v="3299"/>
    </i>
    <i>
      <x v="3300"/>
    </i>
    <i>
      <x v="3301"/>
    </i>
    <i>
      <x v="3302"/>
    </i>
    <i>
      <x v="3303"/>
    </i>
    <i>
      <x v="3304"/>
    </i>
    <i>
      <x v="3305"/>
    </i>
    <i>
      <x v="3306"/>
    </i>
    <i>
      <x v="3307"/>
    </i>
    <i>
      <x v="3308"/>
    </i>
    <i>
      <x v="3309"/>
    </i>
    <i>
      <x v="3310"/>
    </i>
    <i>
      <x v="3311"/>
    </i>
    <i>
      <x v="3312"/>
    </i>
    <i>
      <x v="3313"/>
    </i>
    <i>
      <x v="3314"/>
    </i>
    <i>
      <x v="3315"/>
    </i>
    <i>
      <x v="3316"/>
    </i>
    <i>
      <x v="3317"/>
    </i>
    <i>
      <x v="3318"/>
    </i>
    <i>
      <x v="3319"/>
    </i>
    <i>
      <x v="3320"/>
    </i>
    <i>
      <x v="3321"/>
    </i>
    <i>
      <x v="3322"/>
    </i>
    <i>
      <x v="3323"/>
    </i>
    <i>
      <x v="3324"/>
    </i>
    <i>
      <x v="3325"/>
    </i>
    <i>
      <x v="3326"/>
    </i>
    <i>
      <x v="3327"/>
    </i>
    <i>
      <x v="3328"/>
    </i>
    <i>
      <x v="3329"/>
    </i>
    <i>
      <x v="3330"/>
    </i>
    <i>
      <x v="3331"/>
    </i>
    <i>
      <x v="3332"/>
    </i>
    <i>
      <x v="3333"/>
    </i>
    <i>
      <x v="3334"/>
    </i>
    <i>
      <x v="3335"/>
    </i>
    <i>
      <x v="3336"/>
    </i>
    <i>
      <x v="3337"/>
    </i>
    <i>
      <x v="3338"/>
    </i>
    <i>
      <x v="3339"/>
    </i>
    <i>
      <x v="3340"/>
    </i>
    <i>
      <x v="3341"/>
    </i>
    <i>
      <x v="3342"/>
    </i>
    <i>
      <x v="3343"/>
    </i>
    <i>
      <x v="3344"/>
    </i>
    <i>
      <x v="3345"/>
    </i>
    <i>
      <x v="3346"/>
    </i>
    <i>
      <x v="3347"/>
    </i>
    <i>
      <x v="3348"/>
    </i>
    <i>
      <x v="3349"/>
    </i>
    <i>
      <x v="3350"/>
    </i>
    <i>
      <x v="3351"/>
    </i>
    <i>
      <x v="3352"/>
    </i>
    <i>
      <x v="3353"/>
    </i>
    <i>
      <x v="3354"/>
    </i>
    <i>
      <x v="3355"/>
    </i>
    <i>
      <x v="3356"/>
    </i>
    <i>
      <x v="3357"/>
    </i>
    <i>
      <x v="3358"/>
    </i>
    <i>
      <x v="3359"/>
    </i>
    <i>
      <x v="3360"/>
    </i>
    <i>
      <x v="3361"/>
    </i>
    <i>
      <x v="3362"/>
    </i>
    <i>
      <x v="3363"/>
    </i>
    <i>
      <x v="3364"/>
    </i>
    <i>
      <x v="3365"/>
    </i>
    <i>
      <x v="3366"/>
    </i>
    <i>
      <x v="3367"/>
    </i>
    <i>
      <x v="3368"/>
    </i>
    <i>
      <x v="3369"/>
    </i>
    <i>
      <x v="3370"/>
    </i>
    <i>
      <x v="3371"/>
    </i>
    <i>
      <x v="3372"/>
    </i>
    <i>
      <x v="3373"/>
    </i>
    <i>
      <x v="3374"/>
    </i>
    <i>
      <x v="3375"/>
    </i>
    <i>
      <x v="3376"/>
    </i>
    <i>
      <x v="3377"/>
    </i>
    <i>
      <x v="3378"/>
    </i>
    <i>
      <x v="3379"/>
    </i>
    <i>
      <x v="3380"/>
    </i>
    <i>
      <x v="3381"/>
    </i>
    <i>
      <x v="3382"/>
    </i>
    <i>
      <x v="3383"/>
    </i>
    <i>
      <x v="3384"/>
    </i>
    <i>
      <x v="3385"/>
    </i>
    <i>
      <x v="3386"/>
    </i>
    <i>
      <x v="3387"/>
    </i>
    <i>
      <x v="3388"/>
    </i>
    <i>
      <x v="3389"/>
    </i>
    <i>
      <x v="3390"/>
    </i>
    <i>
      <x v="3391"/>
    </i>
    <i>
      <x v="3392"/>
    </i>
    <i>
      <x v="3393"/>
    </i>
    <i>
      <x v="3394"/>
    </i>
    <i>
      <x v="3395"/>
    </i>
    <i>
      <x v="3396"/>
    </i>
    <i>
      <x v="3397"/>
    </i>
    <i>
      <x v="3398"/>
    </i>
    <i>
      <x v="3399"/>
    </i>
    <i>
      <x v="3400"/>
    </i>
    <i>
      <x v="3401"/>
    </i>
    <i>
      <x v="3402"/>
    </i>
    <i>
      <x v="3403"/>
    </i>
    <i>
      <x v="3404"/>
    </i>
    <i>
      <x v="3405"/>
    </i>
    <i>
      <x v="3406"/>
    </i>
    <i>
      <x v="3407"/>
    </i>
    <i>
      <x v="3408"/>
    </i>
    <i>
      <x v="3409"/>
    </i>
    <i>
      <x v="3410"/>
    </i>
    <i>
      <x v="3411"/>
    </i>
    <i>
      <x v="3412"/>
    </i>
    <i>
      <x v="3413"/>
    </i>
    <i>
      <x v="3414"/>
    </i>
    <i>
      <x v="3415"/>
    </i>
    <i>
      <x v="3416"/>
    </i>
    <i>
      <x v="3417"/>
    </i>
    <i>
      <x v="3418"/>
    </i>
    <i>
      <x v="3419"/>
    </i>
    <i>
      <x v="3420"/>
    </i>
    <i>
      <x v="3421"/>
    </i>
    <i>
      <x v="3422"/>
    </i>
    <i>
      <x v="3423"/>
    </i>
    <i>
      <x v="3424"/>
    </i>
    <i>
      <x v="3425"/>
    </i>
    <i>
      <x v="3426"/>
    </i>
    <i>
      <x v="3427"/>
    </i>
    <i>
      <x v="3428"/>
    </i>
    <i>
      <x v="3429"/>
    </i>
    <i>
      <x v="3430"/>
    </i>
    <i>
      <x v="3431"/>
    </i>
    <i>
      <x v="3432"/>
    </i>
    <i>
      <x v="3433"/>
    </i>
    <i>
      <x v="3434"/>
    </i>
    <i>
      <x v="3435"/>
    </i>
    <i>
      <x v="3436"/>
    </i>
    <i>
      <x v="3437"/>
    </i>
    <i>
      <x v="3438"/>
    </i>
    <i>
      <x v="3439"/>
    </i>
    <i>
      <x v="3440"/>
    </i>
    <i>
      <x v="3441"/>
    </i>
    <i>
      <x v="3442"/>
    </i>
    <i>
      <x v="3443"/>
    </i>
    <i>
      <x v="3444"/>
    </i>
    <i>
      <x v="3445"/>
    </i>
    <i>
      <x v="3446"/>
    </i>
    <i>
      <x v="3447"/>
    </i>
    <i>
      <x v="3448"/>
    </i>
    <i>
      <x v="3449"/>
    </i>
    <i>
      <x v="3450"/>
    </i>
    <i>
      <x v="3451"/>
    </i>
    <i>
      <x v="3452"/>
    </i>
    <i>
      <x v="3453"/>
    </i>
    <i>
      <x v="3454"/>
    </i>
    <i>
      <x v="3455"/>
    </i>
    <i>
      <x v="3456"/>
    </i>
    <i>
      <x v="3457"/>
    </i>
    <i>
      <x v="3458"/>
    </i>
    <i>
      <x v="3459"/>
    </i>
    <i>
      <x v="3460"/>
    </i>
    <i>
      <x v="3461"/>
    </i>
    <i>
      <x v="3462"/>
    </i>
    <i>
      <x v="3463"/>
    </i>
    <i>
      <x v="3464"/>
    </i>
    <i>
      <x v="3465"/>
    </i>
    <i>
      <x v="3466"/>
    </i>
    <i>
      <x v="3467"/>
    </i>
    <i>
      <x v="3468"/>
    </i>
    <i>
      <x v="3469"/>
    </i>
    <i>
      <x v="3470"/>
    </i>
    <i>
      <x v="3471"/>
    </i>
    <i>
      <x v="3472"/>
    </i>
    <i>
      <x v="3473"/>
    </i>
    <i>
      <x v="3474"/>
    </i>
    <i>
      <x v="3475"/>
    </i>
    <i>
      <x v="3476"/>
    </i>
    <i>
      <x v="3477"/>
    </i>
    <i>
      <x v="3478"/>
    </i>
    <i>
      <x v="3479"/>
    </i>
    <i>
      <x v="3480"/>
    </i>
    <i>
      <x v="3481"/>
    </i>
    <i>
      <x v="3482"/>
    </i>
    <i>
      <x v="3483"/>
    </i>
    <i>
      <x v="3484"/>
    </i>
    <i>
      <x v="3485"/>
    </i>
    <i>
      <x v="3486"/>
    </i>
    <i>
      <x v="3487"/>
    </i>
    <i>
      <x v="3488"/>
    </i>
    <i>
      <x v="3489"/>
    </i>
    <i>
      <x v="3490"/>
    </i>
    <i>
      <x v="3491"/>
    </i>
    <i>
      <x v="3492"/>
    </i>
    <i>
      <x v="3493"/>
    </i>
    <i>
      <x v="3494"/>
    </i>
    <i>
      <x v="3495"/>
    </i>
    <i>
      <x v="3496"/>
    </i>
    <i>
      <x v="3497"/>
    </i>
    <i>
      <x v="3498"/>
    </i>
    <i>
      <x v="3499"/>
    </i>
    <i>
      <x v="3500"/>
    </i>
    <i>
      <x v="3501"/>
    </i>
    <i>
      <x v="3502"/>
    </i>
    <i>
      <x v="3503"/>
    </i>
    <i>
      <x v="3504"/>
    </i>
    <i>
      <x v="3505"/>
    </i>
    <i>
      <x v="3506"/>
    </i>
    <i>
      <x v="3507"/>
    </i>
    <i>
      <x v="3508"/>
    </i>
    <i>
      <x v="3509"/>
    </i>
    <i>
      <x v="3510"/>
    </i>
    <i>
      <x v="3511"/>
    </i>
    <i>
      <x v="3512"/>
    </i>
    <i>
      <x v="3513"/>
    </i>
    <i>
      <x v="3514"/>
    </i>
    <i>
      <x v="3515"/>
    </i>
    <i>
      <x v="3516"/>
    </i>
    <i>
      <x v="3517"/>
    </i>
    <i>
      <x v="3518"/>
    </i>
    <i>
      <x v="3519"/>
    </i>
    <i>
      <x v="3520"/>
    </i>
    <i>
      <x v="3521"/>
    </i>
    <i>
      <x v="3522"/>
    </i>
    <i>
      <x v="3523"/>
    </i>
    <i>
      <x v="3524"/>
    </i>
    <i>
      <x v="3525"/>
    </i>
    <i>
      <x v="3526"/>
    </i>
    <i>
      <x v="3527"/>
    </i>
    <i>
      <x v="3528"/>
    </i>
    <i>
      <x v="3529"/>
    </i>
    <i>
      <x v="3530"/>
    </i>
    <i>
      <x v="3531"/>
    </i>
    <i>
      <x v="3532"/>
    </i>
    <i>
      <x v="3533"/>
    </i>
    <i>
      <x v="3534"/>
    </i>
    <i>
      <x v="3535"/>
    </i>
    <i>
      <x v="3536"/>
    </i>
    <i>
      <x v="3537"/>
    </i>
    <i>
      <x v="3538"/>
    </i>
    <i>
      <x v="3539"/>
    </i>
    <i>
      <x v="3540"/>
    </i>
    <i>
      <x v="3541"/>
    </i>
    <i>
      <x v="3542"/>
    </i>
    <i>
      <x v="3543"/>
    </i>
    <i>
      <x v="3544"/>
    </i>
    <i>
      <x v="3545"/>
    </i>
    <i>
      <x v="3546"/>
    </i>
    <i>
      <x v="3547"/>
    </i>
    <i>
      <x v="3548"/>
    </i>
    <i>
      <x v="3549"/>
    </i>
    <i>
      <x v="3550"/>
    </i>
    <i>
      <x v="3551"/>
    </i>
    <i>
      <x v="3552"/>
    </i>
    <i>
      <x v="3553"/>
    </i>
    <i>
      <x v="3554"/>
    </i>
    <i>
      <x v="3555"/>
    </i>
    <i>
      <x v="3556"/>
    </i>
    <i>
      <x v="3557"/>
    </i>
    <i>
      <x v="3558"/>
    </i>
    <i>
      <x v="3559"/>
    </i>
    <i>
      <x v="3560"/>
    </i>
    <i>
      <x v="3561"/>
    </i>
    <i>
      <x v="3562"/>
    </i>
    <i>
      <x v="3563"/>
    </i>
    <i>
      <x v="3564"/>
    </i>
    <i>
      <x v="3565"/>
    </i>
    <i>
      <x v="3566"/>
    </i>
    <i>
      <x v="3567"/>
    </i>
    <i>
      <x v="3568"/>
    </i>
    <i>
      <x v="3569"/>
    </i>
    <i>
      <x v="3570"/>
    </i>
    <i>
      <x v="3571"/>
    </i>
    <i>
      <x v="3572"/>
    </i>
    <i>
      <x v="3573"/>
    </i>
    <i>
      <x v="3574"/>
    </i>
    <i>
      <x v="3575"/>
    </i>
    <i>
      <x v="3576"/>
    </i>
    <i>
      <x v="3577"/>
    </i>
    <i>
      <x v="3578"/>
    </i>
    <i>
      <x v="3579"/>
    </i>
    <i>
      <x v="3580"/>
    </i>
    <i>
      <x v="3581"/>
    </i>
    <i>
      <x v="3582"/>
    </i>
    <i>
      <x v="3583"/>
    </i>
    <i>
      <x v="3584"/>
    </i>
    <i>
      <x v="3585"/>
    </i>
    <i>
      <x v="3586"/>
    </i>
    <i>
      <x v="3587"/>
    </i>
    <i>
      <x v="3588"/>
    </i>
    <i>
      <x v="3589"/>
    </i>
    <i>
      <x v="3590"/>
    </i>
    <i>
      <x v="3591"/>
    </i>
    <i>
      <x v="3592"/>
    </i>
    <i>
      <x v="3593"/>
    </i>
    <i>
      <x v="3594"/>
    </i>
    <i>
      <x v="3595"/>
    </i>
    <i>
      <x v="3596"/>
    </i>
    <i>
      <x v="3597"/>
    </i>
    <i>
      <x v="3598"/>
    </i>
    <i>
      <x v="3599"/>
    </i>
    <i>
      <x v="3600"/>
    </i>
    <i>
      <x v="3601"/>
    </i>
    <i>
      <x v="3602"/>
    </i>
    <i>
      <x v="3603"/>
    </i>
    <i>
      <x v="3604"/>
    </i>
    <i>
      <x v="3605"/>
    </i>
    <i>
      <x v="3606"/>
    </i>
    <i>
      <x v="3607"/>
    </i>
    <i>
      <x v="3608"/>
    </i>
    <i>
      <x v="3609"/>
    </i>
    <i>
      <x v="3610"/>
    </i>
    <i>
      <x v="3611"/>
    </i>
    <i>
      <x v="3612"/>
    </i>
    <i>
      <x v="3613"/>
    </i>
    <i>
      <x v="3614"/>
    </i>
    <i>
      <x v="3615"/>
    </i>
    <i>
      <x v="3616"/>
    </i>
    <i>
      <x v="3617"/>
    </i>
    <i>
      <x v="3618"/>
    </i>
    <i>
      <x v="3619"/>
    </i>
    <i>
      <x v="3620"/>
    </i>
    <i>
      <x v="3621"/>
    </i>
    <i>
      <x v="3622"/>
    </i>
    <i>
      <x v="3623"/>
    </i>
    <i>
      <x v="3624"/>
    </i>
    <i>
      <x v="3625"/>
    </i>
    <i>
      <x v="3626"/>
    </i>
    <i>
      <x v="3627"/>
    </i>
    <i>
      <x v="3628"/>
    </i>
    <i>
      <x v="3629"/>
    </i>
    <i>
      <x v="3630"/>
    </i>
    <i>
      <x v="3631"/>
    </i>
    <i>
      <x v="3632"/>
    </i>
    <i>
      <x v="3633"/>
    </i>
    <i>
      <x v="3634"/>
    </i>
    <i>
      <x v="3635"/>
    </i>
    <i>
      <x v="3636"/>
    </i>
    <i>
      <x v="3637"/>
    </i>
    <i>
      <x v="3638"/>
    </i>
    <i>
      <x v="3639"/>
    </i>
    <i>
      <x v="3640"/>
    </i>
    <i>
      <x v="3641"/>
    </i>
    <i>
      <x v="3642"/>
    </i>
    <i>
      <x v="3643"/>
    </i>
    <i>
      <x v="3644"/>
    </i>
    <i>
      <x v="3645"/>
    </i>
    <i>
      <x v="3646"/>
    </i>
    <i>
      <x v="3647"/>
    </i>
    <i>
      <x v="3648"/>
    </i>
    <i>
      <x v="3649"/>
    </i>
    <i>
      <x v="3650"/>
    </i>
    <i>
      <x v="3651"/>
    </i>
    <i>
      <x v="3652"/>
    </i>
    <i>
      <x v="3653"/>
    </i>
    <i>
      <x v="3661"/>
    </i>
    <i>
      <x v="3662"/>
    </i>
    <i>
      <x v="3663"/>
    </i>
    <i>
      <x v="3664"/>
    </i>
    <i>
      <x v="3666"/>
    </i>
    <i>
      <x v="3674"/>
    </i>
    <i>
      <x v="3675"/>
    </i>
    <i>
      <x v="3690"/>
    </i>
    <i>
      <x v="3691"/>
    </i>
    <i>
      <x v="3692"/>
    </i>
    <i>
      <x v="3693"/>
    </i>
    <i>
      <x v="3694"/>
    </i>
    <i>
      <x v="3695"/>
    </i>
    <i>
      <x v="3696"/>
    </i>
    <i>
      <x v="3699"/>
    </i>
    <i>
      <x v="3700"/>
    </i>
    <i>
      <x v="3701"/>
    </i>
    <i>
      <x v="3702"/>
    </i>
    <i>
      <x v="3703"/>
    </i>
    <i>
      <x v="3704"/>
    </i>
    <i>
      <x v="3705"/>
    </i>
    <i>
      <x v="3706"/>
    </i>
    <i>
      <x v="3707"/>
    </i>
    <i>
      <x v="3708"/>
    </i>
    <i>
      <x v="3709"/>
    </i>
    <i>
      <x v="3710"/>
    </i>
    <i>
      <x v="3711"/>
    </i>
    <i>
      <x v="3712"/>
    </i>
    <i>
      <x v="3713"/>
    </i>
    <i>
      <x v="3714"/>
    </i>
    <i>
      <x v="3715"/>
    </i>
    <i>
      <x v="3716"/>
    </i>
    <i>
      <x v="3717"/>
    </i>
    <i>
      <x v="3718"/>
    </i>
    <i>
      <x v="3719"/>
    </i>
    <i>
      <x v="3720"/>
    </i>
    <i>
      <x v="3721"/>
    </i>
    <i>
      <x v="3722"/>
    </i>
    <i>
      <x v="3723"/>
    </i>
    <i>
      <x v="3724"/>
    </i>
    <i>
      <x v="3725"/>
    </i>
    <i>
      <x v="3726"/>
    </i>
    <i>
      <x v="3727"/>
    </i>
    <i>
      <x v="3728"/>
    </i>
    <i>
      <x v="3729"/>
    </i>
    <i>
      <x v="3730"/>
    </i>
    <i>
      <x v="3731"/>
    </i>
    <i>
      <x v="3732"/>
    </i>
    <i>
      <x v="3733"/>
    </i>
    <i>
      <x v="3734"/>
    </i>
    <i>
      <x v="3735"/>
    </i>
    <i>
      <x v="3736"/>
    </i>
    <i>
      <x v="3737"/>
    </i>
    <i>
      <x v="3738"/>
    </i>
    <i>
      <x v="3739"/>
    </i>
    <i>
      <x v="3740"/>
    </i>
    <i>
      <x v="3741"/>
    </i>
    <i>
      <x v="3745"/>
    </i>
    <i>
      <x v="3746"/>
    </i>
    <i>
      <x v="3747"/>
    </i>
    <i>
      <x v="3748"/>
    </i>
    <i>
      <x v="3749"/>
    </i>
    <i>
      <x v="3750"/>
    </i>
    <i>
      <x v="3751"/>
    </i>
    <i>
      <x v="3752"/>
    </i>
    <i>
      <x v="3753"/>
    </i>
    <i>
      <x v="3754"/>
    </i>
    <i>
      <x v="3757"/>
    </i>
    <i>
      <x v="3758"/>
    </i>
    <i>
      <x v="3759"/>
    </i>
    <i>
      <x v="3760"/>
    </i>
    <i>
      <x v="3761"/>
    </i>
    <i>
      <x v="3762"/>
    </i>
    <i>
      <x v="3763"/>
    </i>
    <i>
      <x v="3764"/>
    </i>
    <i>
      <x v="3765"/>
    </i>
    <i>
      <x v="3766"/>
    </i>
    <i>
      <x v="3767"/>
    </i>
    <i>
      <x v="3768"/>
    </i>
    <i>
      <x v="3769"/>
    </i>
    <i>
      <x v="3770"/>
    </i>
    <i>
      <x v="3771"/>
    </i>
    <i>
      <x v="3772"/>
    </i>
    <i>
      <x v="3773"/>
    </i>
    <i>
      <x v="3774"/>
    </i>
    <i>
      <x v="3775"/>
    </i>
    <i>
      <x v="3776"/>
    </i>
    <i>
      <x v="3777"/>
    </i>
    <i>
      <x v="3778"/>
    </i>
    <i>
      <x v="3779"/>
    </i>
    <i>
      <x v="3780"/>
    </i>
    <i>
      <x v="3781"/>
    </i>
    <i>
      <x v="3782"/>
    </i>
    <i>
      <x v="3783"/>
    </i>
    <i>
      <x v="3784"/>
    </i>
    <i>
      <x v="3785"/>
    </i>
    <i>
      <x v="3786"/>
    </i>
    <i>
      <x v="3787"/>
    </i>
    <i>
      <x v="3788"/>
    </i>
    <i>
      <x v="3789"/>
    </i>
    <i>
      <x v="3790"/>
    </i>
    <i>
      <x v="3791"/>
    </i>
    <i>
      <x v="3792"/>
    </i>
    <i>
      <x v="3793"/>
    </i>
    <i>
      <x v="3794"/>
    </i>
    <i>
      <x v="3795"/>
    </i>
    <i>
      <x v="3796"/>
    </i>
    <i>
      <x v="3797"/>
    </i>
    <i>
      <x v="3798"/>
    </i>
    <i>
      <x v="3799"/>
    </i>
    <i>
      <x v="3800"/>
    </i>
    <i>
      <x v="3801"/>
    </i>
    <i>
      <x v="3802"/>
    </i>
    <i>
      <x v="3803"/>
    </i>
    <i>
      <x v="3804"/>
    </i>
    <i>
      <x v="3805"/>
    </i>
    <i>
      <x v="3806"/>
    </i>
    <i>
      <x v="3807"/>
    </i>
    <i>
      <x v="3808"/>
    </i>
    <i>
      <x v="3809"/>
    </i>
    <i>
      <x v="3810"/>
    </i>
    <i>
      <x v="3811"/>
    </i>
    <i>
      <x v="3812"/>
    </i>
    <i>
      <x v="3813"/>
    </i>
    <i>
      <x v="3814"/>
    </i>
    <i>
      <x v="3815"/>
    </i>
    <i>
      <x v="3816"/>
    </i>
    <i>
      <x v="3817"/>
    </i>
    <i>
      <x v="3818"/>
    </i>
    <i>
      <x v="3819"/>
    </i>
    <i>
      <x v="3820"/>
    </i>
    <i>
      <x v="3821"/>
    </i>
    <i>
      <x v="3822"/>
    </i>
    <i>
      <x v="3823"/>
    </i>
    <i>
      <x v="3824"/>
    </i>
    <i>
      <x v="3825"/>
    </i>
    <i>
      <x v="3826"/>
    </i>
    <i>
      <x v="3827"/>
    </i>
    <i>
      <x v="3828"/>
    </i>
    <i>
      <x v="3829"/>
    </i>
    <i>
      <x v="3830"/>
    </i>
    <i>
      <x v="3831"/>
    </i>
    <i>
      <x v="3832"/>
    </i>
    <i>
      <x v="3833"/>
    </i>
    <i>
      <x v="3834"/>
    </i>
    <i>
      <x v="3835"/>
    </i>
    <i>
      <x v="3836"/>
    </i>
    <i>
      <x v="3837"/>
    </i>
    <i>
      <x v="3838"/>
    </i>
    <i>
      <x v="3839"/>
    </i>
    <i>
      <x v="3840"/>
    </i>
    <i>
      <x v="3841"/>
    </i>
    <i>
      <x v="3842"/>
    </i>
    <i>
      <x v="3843"/>
    </i>
    <i>
      <x v="3844"/>
    </i>
    <i>
      <x v="3845"/>
    </i>
    <i>
      <x v="3846"/>
    </i>
    <i>
      <x v="3847"/>
    </i>
    <i>
      <x v="3848"/>
    </i>
    <i>
      <x v="3849"/>
    </i>
    <i>
      <x v="3850"/>
    </i>
    <i>
      <x v="3851"/>
    </i>
    <i>
      <x v="3852"/>
    </i>
    <i>
      <x v="3853"/>
    </i>
    <i>
      <x v="3854"/>
    </i>
    <i>
      <x v="3855"/>
    </i>
    <i>
      <x v="3856"/>
    </i>
    <i>
      <x v="3857"/>
    </i>
    <i>
      <x v="3858"/>
    </i>
    <i>
      <x v="3859"/>
    </i>
    <i>
      <x v="3860"/>
    </i>
    <i>
      <x v="3861"/>
    </i>
    <i>
      <x v="3864"/>
    </i>
    <i>
      <x v="3865"/>
    </i>
    <i>
      <x v="3866"/>
    </i>
    <i>
      <x v="3867"/>
    </i>
    <i>
      <x v="3868"/>
    </i>
    <i>
      <x v="3869"/>
    </i>
    <i>
      <x v="3870"/>
    </i>
    <i>
      <x v="3871"/>
    </i>
    <i>
      <x v="3872"/>
    </i>
    <i>
      <x v="3873"/>
    </i>
    <i>
      <x v="3874"/>
    </i>
    <i>
      <x v="3875"/>
    </i>
    <i>
      <x v="3876"/>
    </i>
    <i>
      <x v="3877"/>
    </i>
    <i>
      <x v="3878"/>
    </i>
    <i>
      <x v="3879"/>
    </i>
    <i>
      <x v="3880"/>
    </i>
    <i>
      <x v="3881"/>
    </i>
    <i>
      <x v="3882"/>
    </i>
    <i>
      <x v="3883"/>
    </i>
    <i>
      <x v="3884"/>
    </i>
    <i>
      <x v="3885"/>
    </i>
    <i>
      <x v="3886"/>
    </i>
    <i>
      <x v="3887"/>
    </i>
    <i>
      <x v="3888"/>
    </i>
    <i>
      <x v="3889"/>
    </i>
    <i>
      <x v="3890"/>
    </i>
    <i>
      <x v="3891"/>
    </i>
    <i>
      <x v="3892"/>
    </i>
    <i>
      <x v="3893"/>
    </i>
    <i>
      <x v="3894"/>
    </i>
    <i>
      <x v="3895"/>
    </i>
    <i>
      <x v="3896"/>
    </i>
    <i>
      <x v="3897"/>
    </i>
    <i>
      <x v="3898"/>
    </i>
    <i>
      <x v="3899"/>
    </i>
    <i>
      <x v="3900"/>
    </i>
    <i>
      <x v="3901"/>
    </i>
    <i>
      <x v="3902"/>
    </i>
    <i>
      <x v="3903"/>
    </i>
    <i>
      <x v="3904"/>
    </i>
    <i>
      <x v="3905"/>
    </i>
    <i>
      <x v="3906"/>
    </i>
    <i>
      <x v="3907"/>
    </i>
    <i>
      <x v="3908"/>
    </i>
    <i>
      <x v="3909"/>
    </i>
    <i>
      <x v="3910"/>
    </i>
    <i>
      <x v="3911"/>
    </i>
    <i>
      <x v="3912"/>
    </i>
    <i>
      <x v="3913"/>
    </i>
    <i>
      <x v="3914"/>
    </i>
    <i>
      <x v="3915"/>
    </i>
    <i>
      <x v="3916"/>
    </i>
    <i>
      <x v="3917"/>
    </i>
    <i>
      <x v="3918"/>
    </i>
    <i>
      <x v="3919"/>
    </i>
    <i>
      <x v="3920"/>
    </i>
    <i>
      <x v="3921"/>
    </i>
    <i>
      <x v="3922"/>
    </i>
    <i>
      <x v="3923"/>
    </i>
    <i>
      <x v="3924"/>
    </i>
    <i>
      <x v="3925"/>
    </i>
    <i>
      <x v="3926"/>
    </i>
    <i>
      <x v="3927"/>
    </i>
    <i>
      <x v="3928"/>
    </i>
    <i>
      <x v="3929"/>
    </i>
    <i>
      <x v="3930"/>
    </i>
    <i>
      <x v="3931"/>
    </i>
    <i>
      <x v="3932"/>
    </i>
    <i>
      <x v="3933"/>
    </i>
    <i>
      <x v="3934"/>
    </i>
    <i>
      <x v="3935"/>
    </i>
    <i>
      <x v="3936"/>
    </i>
    <i>
      <x v="3937"/>
    </i>
    <i>
      <x v="3938"/>
    </i>
    <i>
      <x v="3939"/>
    </i>
    <i>
      <x v="3940"/>
    </i>
    <i>
      <x v="3941"/>
    </i>
    <i>
      <x v="3942"/>
    </i>
    <i>
      <x v="3943"/>
    </i>
    <i>
      <x v="3944"/>
    </i>
    <i>
      <x v="3945"/>
    </i>
    <i>
      <x v="3946"/>
    </i>
    <i>
      <x v="3947"/>
    </i>
    <i>
      <x v="3948"/>
    </i>
    <i>
      <x v="3949"/>
    </i>
    <i>
      <x v="3950"/>
    </i>
    <i>
      <x v="3951"/>
    </i>
    <i>
      <x v="3952"/>
    </i>
    <i>
      <x v="3953"/>
    </i>
    <i>
      <x v="3954"/>
    </i>
    <i>
      <x v="3955"/>
    </i>
    <i>
      <x v="3956"/>
    </i>
    <i>
      <x v="3957"/>
    </i>
    <i>
      <x v="3958"/>
    </i>
    <i>
      <x v="3959"/>
    </i>
    <i>
      <x v="3960"/>
    </i>
    <i>
      <x v="3961"/>
    </i>
    <i>
      <x v="3962"/>
    </i>
    <i>
      <x v="3963"/>
    </i>
    <i>
      <x v="3964"/>
    </i>
    <i>
      <x v="3965"/>
    </i>
    <i>
      <x v="3966"/>
    </i>
    <i>
      <x v="3967"/>
    </i>
    <i>
      <x v="3968"/>
    </i>
    <i>
      <x v="3969"/>
    </i>
    <i>
      <x v="3970"/>
    </i>
    <i>
      <x v="3971"/>
    </i>
    <i>
      <x v="3972"/>
    </i>
    <i>
      <x v="3973"/>
    </i>
    <i>
      <x v="3974"/>
    </i>
    <i>
      <x v="3975"/>
    </i>
    <i>
      <x v="3976"/>
    </i>
    <i>
      <x v="3977"/>
    </i>
    <i>
      <x v="3978"/>
    </i>
    <i>
      <x v="3979"/>
    </i>
    <i>
      <x v="3980"/>
    </i>
    <i>
      <x v="3981"/>
    </i>
    <i>
      <x v="3982"/>
    </i>
    <i>
      <x v="3983"/>
    </i>
    <i>
      <x v="3984"/>
    </i>
    <i>
      <x v="3985"/>
    </i>
    <i>
      <x v="3986"/>
    </i>
    <i>
      <x v="3987"/>
    </i>
    <i>
      <x v="3988"/>
    </i>
    <i>
      <x v="3989"/>
    </i>
    <i>
      <x v="3990"/>
    </i>
    <i>
      <x v="3991"/>
    </i>
    <i>
      <x v="3992"/>
    </i>
    <i>
      <x v="3993"/>
    </i>
    <i>
      <x v="3994"/>
    </i>
    <i>
      <x v="3995"/>
    </i>
    <i>
      <x v="3996"/>
    </i>
    <i>
      <x v="3997"/>
    </i>
    <i>
      <x v="3998"/>
    </i>
    <i>
      <x v="3999"/>
    </i>
    <i>
      <x v="4000"/>
    </i>
    <i>
      <x v="4001"/>
    </i>
    <i>
      <x v="4002"/>
    </i>
    <i>
      <x v="4003"/>
    </i>
    <i>
      <x v="4004"/>
    </i>
    <i>
      <x v="4005"/>
    </i>
    <i>
      <x v="4006"/>
    </i>
    <i>
      <x v="4007"/>
    </i>
    <i>
      <x v="4008"/>
    </i>
    <i>
      <x v="4009"/>
    </i>
    <i>
      <x v="4010"/>
    </i>
    <i>
      <x v="4011"/>
    </i>
    <i>
      <x v="4012"/>
    </i>
    <i>
      <x v="4013"/>
    </i>
    <i>
      <x v="4014"/>
    </i>
    <i>
      <x v="4015"/>
    </i>
    <i>
      <x v="4016"/>
    </i>
    <i>
      <x v="4017"/>
    </i>
    <i>
      <x v="4018"/>
    </i>
    <i>
      <x v="4019"/>
    </i>
    <i>
      <x v="4020"/>
    </i>
    <i>
      <x v="4021"/>
    </i>
    <i>
      <x v="4022"/>
    </i>
    <i>
      <x v="4023"/>
    </i>
    <i>
      <x v="4024"/>
    </i>
    <i>
      <x v="4025"/>
    </i>
    <i>
      <x v="4026"/>
    </i>
    <i>
      <x v="4027"/>
    </i>
    <i>
      <x v="4028"/>
    </i>
    <i>
      <x v="4029"/>
    </i>
    <i>
      <x v="4030"/>
    </i>
    <i>
      <x v="4031"/>
    </i>
    <i>
      <x v="4032"/>
    </i>
    <i>
      <x v="4033"/>
    </i>
    <i>
      <x v="4034"/>
    </i>
    <i>
      <x v="4035"/>
    </i>
    <i>
      <x v="4036"/>
    </i>
    <i>
      <x v="4037"/>
    </i>
    <i>
      <x v="4038"/>
    </i>
    <i>
      <x v="4039"/>
    </i>
    <i>
      <x v="4040"/>
    </i>
    <i>
      <x v="4041"/>
    </i>
    <i>
      <x v="4042"/>
    </i>
    <i>
      <x v="4043"/>
    </i>
    <i>
      <x v="4044"/>
    </i>
    <i>
      <x v="4045"/>
    </i>
    <i>
      <x v="4046"/>
    </i>
    <i>
      <x v="4047"/>
    </i>
    <i>
      <x v="4048"/>
    </i>
    <i>
      <x v="4049"/>
    </i>
    <i>
      <x v="4050"/>
    </i>
    <i>
      <x v="4051"/>
    </i>
    <i>
      <x v="4052"/>
    </i>
    <i>
      <x v="4053"/>
    </i>
    <i>
      <x v="4054"/>
    </i>
    <i>
      <x v="4055"/>
    </i>
    <i>
      <x v="4056"/>
    </i>
    <i>
      <x v="4057"/>
    </i>
    <i>
      <x v="4058"/>
    </i>
    <i>
      <x v="4059"/>
    </i>
    <i>
      <x v="4060"/>
    </i>
    <i>
      <x v="4061"/>
    </i>
    <i>
      <x v="4062"/>
    </i>
    <i>
      <x v="4063"/>
    </i>
    <i>
      <x v="4064"/>
    </i>
    <i>
      <x v="4065"/>
    </i>
    <i>
      <x v="4066"/>
    </i>
    <i>
      <x v="4067"/>
    </i>
    <i>
      <x v="4068"/>
    </i>
    <i>
      <x v="4069"/>
    </i>
    <i>
      <x v="4070"/>
    </i>
    <i>
      <x v="4073"/>
    </i>
    <i>
      <x v="4074"/>
    </i>
    <i>
      <x v="4075"/>
    </i>
    <i>
      <x v="4076"/>
    </i>
    <i>
      <x v="4077"/>
    </i>
    <i>
      <x v="4078"/>
    </i>
    <i>
      <x v="4079"/>
    </i>
    <i>
      <x v="4080"/>
    </i>
    <i>
      <x v="4081"/>
    </i>
    <i>
      <x v="4082"/>
    </i>
    <i>
      <x v="4083"/>
    </i>
    <i>
      <x v="4084"/>
    </i>
    <i>
      <x v="4085"/>
    </i>
    <i>
      <x v="4086"/>
    </i>
    <i>
      <x v="4087"/>
    </i>
    <i>
      <x v="4088"/>
    </i>
    <i>
      <x v="4089"/>
    </i>
    <i>
      <x v="4090"/>
    </i>
    <i>
      <x v="4091"/>
    </i>
    <i>
      <x v="4092"/>
    </i>
    <i>
      <x v="4093"/>
    </i>
    <i>
      <x v="4094"/>
    </i>
    <i>
      <x v="4095"/>
    </i>
    <i>
      <x v="4096"/>
    </i>
    <i>
      <x v="4097"/>
    </i>
    <i>
      <x v="4098"/>
    </i>
    <i>
      <x v="4099"/>
    </i>
    <i>
      <x v="4100"/>
    </i>
    <i>
      <x v="4101"/>
    </i>
    <i>
      <x v="4102"/>
    </i>
    <i>
      <x v="4103"/>
    </i>
    <i>
      <x v="4104"/>
    </i>
    <i>
      <x v="4105"/>
    </i>
    <i>
      <x v="4106"/>
    </i>
    <i>
      <x v="4107"/>
    </i>
    <i>
      <x v="4108"/>
    </i>
    <i>
      <x v="4109"/>
    </i>
    <i>
      <x v="4110"/>
    </i>
    <i>
      <x v="4111"/>
    </i>
    <i>
      <x v="4112"/>
    </i>
    <i>
      <x v="4113"/>
    </i>
    <i>
      <x v="4114"/>
    </i>
    <i>
      <x v="4115"/>
    </i>
    <i>
      <x v="4116"/>
    </i>
    <i>
      <x v="4117"/>
    </i>
    <i>
      <x v="4118"/>
    </i>
    <i>
      <x v="4119"/>
    </i>
    <i>
      <x v="4120"/>
    </i>
    <i>
      <x v="4121"/>
    </i>
    <i>
      <x v="4122"/>
    </i>
    <i>
      <x v="4123"/>
    </i>
    <i>
      <x v="4124"/>
    </i>
    <i>
      <x v="4125"/>
    </i>
    <i>
      <x v="4126"/>
    </i>
    <i>
      <x v="4127"/>
    </i>
    <i>
      <x v="4128"/>
    </i>
    <i>
      <x v="4129"/>
    </i>
    <i>
      <x v="4130"/>
    </i>
    <i>
      <x v="4131"/>
    </i>
    <i>
      <x v="4132"/>
    </i>
    <i>
      <x v="4133"/>
    </i>
    <i>
      <x v="4134"/>
    </i>
    <i>
      <x v="4135"/>
    </i>
    <i>
      <x v="4136"/>
    </i>
    <i>
      <x v="4137"/>
    </i>
    <i>
      <x v="4138"/>
    </i>
    <i>
      <x v="4139"/>
    </i>
    <i>
      <x v="4140"/>
    </i>
    <i>
      <x v="4141"/>
    </i>
    <i>
      <x v="4142"/>
    </i>
    <i>
      <x v="4143"/>
    </i>
    <i>
      <x v="4144"/>
    </i>
    <i>
      <x v="4146"/>
    </i>
    <i>
      <x v="4147"/>
    </i>
    <i>
      <x v="4148"/>
    </i>
    <i>
      <x v="4149"/>
    </i>
    <i>
      <x v="4150"/>
    </i>
    <i>
      <x v="4151"/>
    </i>
    <i>
      <x v="4152"/>
    </i>
    <i>
      <x v="4153"/>
    </i>
    <i>
      <x v="4154"/>
    </i>
    <i>
      <x v="4155"/>
    </i>
    <i>
      <x v="4156"/>
    </i>
    <i>
      <x v="4157"/>
    </i>
    <i>
      <x v="4158"/>
    </i>
    <i>
      <x v="4159"/>
    </i>
    <i>
      <x v="4160"/>
    </i>
    <i>
      <x v="4161"/>
    </i>
    <i>
      <x v="4162"/>
    </i>
    <i>
      <x v="4163"/>
    </i>
    <i>
      <x v="4164"/>
    </i>
    <i>
      <x v="4165"/>
    </i>
    <i>
      <x v="4166"/>
    </i>
    <i>
      <x v="4167"/>
    </i>
    <i>
      <x v="4168"/>
    </i>
    <i>
      <x v="4169"/>
    </i>
    <i>
      <x v="4170"/>
    </i>
    <i>
      <x v="4171"/>
    </i>
    <i>
      <x v="4172"/>
    </i>
    <i>
      <x v="4173"/>
    </i>
    <i>
      <x v="4174"/>
    </i>
    <i>
      <x v="4175"/>
    </i>
    <i>
      <x v="4176"/>
    </i>
    <i>
      <x v="4177"/>
    </i>
    <i>
      <x v="4178"/>
    </i>
    <i>
      <x v="4179"/>
    </i>
    <i>
      <x v="4180"/>
    </i>
    <i>
      <x v="4181"/>
    </i>
    <i>
      <x v="4182"/>
    </i>
    <i>
      <x v="4183"/>
    </i>
    <i>
      <x v="4184"/>
    </i>
    <i>
      <x v="4185"/>
    </i>
    <i>
      <x v="4186"/>
    </i>
    <i>
      <x v="4187"/>
    </i>
    <i>
      <x v="4188"/>
    </i>
    <i>
      <x v="4189"/>
    </i>
    <i>
      <x v="4190"/>
    </i>
    <i>
      <x v="4191"/>
    </i>
    <i>
      <x v="4192"/>
    </i>
    <i>
      <x v="4193"/>
    </i>
    <i>
      <x v="4194"/>
    </i>
    <i>
      <x v="4195"/>
    </i>
    <i>
      <x v="4196"/>
    </i>
    <i>
      <x v="4197"/>
    </i>
    <i>
      <x v="4198"/>
    </i>
    <i>
      <x v="4199"/>
    </i>
    <i>
      <x v="4200"/>
    </i>
    <i>
      <x v="4201"/>
    </i>
    <i>
      <x v="4202"/>
    </i>
    <i>
      <x v="4203"/>
    </i>
    <i>
      <x v="4204"/>
    </i>
    <i>
      <x v="4205"/>
    </i>
    <i>
      <x v="4206"/>
    </i>
    <i>
      <x v="4207"/>
    </i>
    <i>
      <x v="4208"/>
    </i>
    <i>
      <x v="4209"/>
    </i>
    <i>
      <x v="4210"/>
    </i>
    <i>
      <x v="4211"/>
    </i>
    <i>
      <x v="4212"/>
    </i>
    <i>
      <x v="4213"/>
    </i>
    <i>
      <x v="4214"/>
    </i>
    <i>
      <x v="4215"/>
    </i>
    <i>
      <x v="4216"/>
    </i>
    <i>
      <x v="4217"/>
    </i>
    <i>
      <x v="4218"/>
    </i>
    <i>
      <x v="4219"/>
    </i>
    <i>
      <x v="4220"/>
    </i>
    <i>
      <x v="4221"/>
    </i>
    <i>
      <x v="4222"/>
    </i>
    <i>
      <x v="4223"/>
    </i>
    <i>
      <x v="4224"/>
    </i>
    <i>
      <x v="4225"/>
    </i>
    <i>
      <x v="4226"/>
    </i>
    <i>
      <x v="4227"/>
    </i>
    <i>
      <x v="4228"/>
    </i>
    <i>
      <x v="4229"/>
    </i>
    <i>
      <x v="4230"/>
    </i>
    <i>
      <x v="4231"/>
    </i>
    <i>
      <x v="4232"/>
    </i>
    <i>
      <x v="4233"/>
    </i>
    <i>
      <x v="4234"/>
    </i>
    <i>
      <x v="4235"/>
    </i>
    <i>
      <x v="4236"/>
    </i>
    <i>
      <x v="4237"/>
    </i>
    <i>
      <x v="4238"/>
    </i>
    <i>
      <x v="4239"/>
    </i>
    <i>
      <x v="4240"/>
    </i>
    <i>
      <x v="4241"/>
    </i>
    <i>
      <x v="4242"/>
    </i>
    <i>
      <x v="4243"/>
    </i>
    <i>
      <x v="4244"/>
    </i>
    <i>
      <x v="4245"/>
    </i>
    <i>
      <x v="4246"/>
    </i>
    <i>
      <x v="4247"/>
    </i>
    <i>
      <x v="4248"/>
    </i>
    <i>
      <x v="4249"/>
    </i>
    <i>
      <x v="4250"/>
    </i>
    <i>
      <x v="4251"/>
    </i>
    <i>
      <x v="4252"/>
    </i>
    <i>
      <x v="4253"/>
    </i>
    <i>
      <x v="4254"/>
    </i>
    <i>
      <x v="4255"/>
    </i>
    <i>
      <x v="4256"/>
    </i>
    <i>
      <x v="4257"/>
    </i>
    <i>
      <x v="4258"/>
    </i>
    <i>
      <x v="4259"/>
    </i>
    <i>
      <x v="4260"/>
    </i>
    <i>
      <x v="4261"/>
    </i>
    <i>
      <x v="4262"/>
    </i>
    <i>
      <x v="4263"/>
    </i>
    <i>
      <x v="4264"/>
    </i>
    <i>
      <x v="4265"/>
    </i>
    <i>
      <x v="4266"/>
    </i>
    <i>
      <x v="4267"/>
    </i>
    <i>
      <x v="4268"/>
    </i>
    <i>
      <x v="4269"/>
    </i>
    <i>
      <x v="4270"/>
    </i>
    <i>
      <x v="4271"/>
    </i>
    <i>
      <x v="4272"/>
    </i>
    <i>
      <x v="4273"/>
    </i>
    <i>
      <x v="4274"/>
    </i>
    <i>
      <x v="4275"/>
    </i>
    <i>
      <x v="4276"/>
    </i>
    <i>
      <x v="4277"/>
    </i>
    <i>
      <x v="4278"/>
    </i>
    <i>
      <x v="4279"/>
    </i>
    <i>
      <x v="4280"/>
    </i>
    <i>
      <x v="4281"/>
    </i>
    <i>
      <x v="4282"/>
    </i>
    <i>
      <x v="4283"/>
    </i>
    <i>
      <x v="4284"/>
    </i>
    <i>
      <x v="4285"/>
    </i>
    <i>
      <x v="4286"/>
    </i>
    <i>
      <x v="4287"/>
    </i>
    <i>
      <x v="4288"/>
    </i>
    <i>
      <x v="4289"/>
    </i>
    <i>
      <x v="4290"/>
    </i>
    <i>
      <x v="4291"/>
    </i>
    <i>
      <x v="4292"/>
    </i>
    <i>
      <x v="4293"/>
    </i>
    <i>
      <x v="4294"/>
    </i>
    <i>
      <x v="4295"/>
    </i>
    <i>
      <x v="4296"/>
    </i>
    <i>
      <x v="4297"/>
    </i>
    <i>
      <x v="4298"/>
    </i>
    <i>
      <x v="4299"/>
    </i>
    <i>
      <x v="4300"/>
    </i>
    <i>
      <x v="4301"/>
    </i>
    <i>
      <x v="4302"/>
    </i>
    <i>
      <x v="4303"/>
    </i>
    <i>
      <x v="4304"/>
    </i>
    <i>
      <x v="4305"/>
    </i>
    <i>
      <x v="4306"/>
    </i>
    <i>
      <x v="4307"/>
    </i>
    <i>
      <x v="4308"/>
    </i>
    <i>
      <x v="4309"/>
    </i>
    <i>
      <x v="4310"/>
    </i>
    <i>
      <x v="4311"/>
    </i>
    <i>
      <x v="4312"/>
    </i>
    <i>
      <x v="4313"/>
    </i>
    <i>
      <x v="4314"/>
    </i>
    <i>
      <x v="4315"/>
    </i>
    <i>
      <x v="4316"/>
    </i>
    <i>
      <x v="4317"/>
    </i>
    <i>
      <x v="4318"/>
    </i>
    <i>
      <x v="4319"/>
    </i>
    <i>
      <x v="4320"/>
    </i>
    <i>
      <x v="4321"/>
    </i>
    <i>
      <x v="4322"/>
    </i>
    <i>
      <x v="4323"/>
    </i>
    <i>
      <x v="4324"/>
    </i>
    <i>
      <x v="4325"/>
    </i>
    <i>
      <x v="4327"/>
    </i>
    <i>
      <x v="4328"/>
    </i>
    <i>
      <x v="4329"/>
    </i>
    <i>
      <x v="4331"/>
    </i>
    <i>
      <x v="4332"/>
    </i>
    <i>
      <x v="4333"/>
    </i>
    <i>
      <x v="4334"/>
    </i>
    <i>
      <x v="4335"/>
    </i>
    <i>
      <x v="4336"/>
    </i>
    <i>
      <x v="4337"/>
    </i>
    <i>
      <x v="4338"/>
    </i>
    <i>
      <x v="4339"/>
    </i>
    <i>
      <x v="4340"/>
    </i>
    <i>
      <x v="4341"/>
    </i>
    <i>
      <x v="4342"/>
    </i>
    <i>
      <x v="4343"/>
    </i>
    <i>
      <x v="4344"/>
    </i>
    <i>
      <x v="4346"/>
    </i>
    <i>
      <x v="4347"/>
    </i>
    <i>
      <x v="4348"/>
    </i>
    <i>
      <x v="4349"/>
    </i>
    <i>
      <x v="4350"/>
    </i>
    <i>
      <x v="4351"/>
    </i>
    <i>
      <x v="4352"/>
    </i>
    <i>
      <x v="4353"/>
    </i>
    <i>
      <x v="4354"/>
    </i>
    <i>
      <x v="4355"/>
    </i>
    <i>
      <x v="4356"/>
    </i>
    <i>
      <x v="4357"/>
    </i>
    <i>
      <x v="4358"/>
    </i>
    <i>
      <x v="4359"/>
    </i>
    <i>
      <x v="4360"/>
    </i>
    <i>
      <x v="4361"/>
    </i>
    <i>
      <x v="4362"/>
    </i>
    <i>
      <x v="4363"/>
    </i>
    <i>
      <x v="4364"/>
    </i>
    <i>
      <x v="4365"/>
    </i>
    <i>
      <x v="4366"/>
    </i>
    <i>
      <x v="4367"/>
    </i>
    <i>
      <x v="4368"/>
    </i>
    <i>
      <x v="4369"/>
    </i>
    <i>
      <x v="4370"/>
    </i>
    <i>
      <x v="4371"/>
    </i>
    <i>
      <x v="4372"/>
    </i>
    <i>
      <x v="4373"/>
    </i>
    <i>
      <x v="4374"/>
    </i>
    <i>
      <x v="4375"/>
    </i>
    <i>
      <x v="4376"/>
    </i>
    <i>
      <x v="4377"/>
    </i>
    <i>
      <x v="4378"/>
    </i>
    <i>
      <x v="4379"/>
    </i>
    <i>
      <x v="4380"/>
    </i>
    <i>
      <x v="4381"/>
    </i>
    <i>
      <x v="4382"/>
    </i>
    <i>
      <x v="4383"/>
    </i>
    <i>
      <x v="4384"/>
    </i>
    <i>
      <x v="4385"/>
    </i>
    <i>
      <x v="4386"/>
    </i>
    <i>
      <x v="4387"/>
    </i>
    <i>
      <x v="4388"/>
    </i>
    <i>
      <x v="4389"/>
    </i>
    <i>
      <x v="4390"/>
    </i>
    <i>
      <x v="4391"/>
    </i>
    <i>
      <x v="4392"/>
    </i>
    <i>
      <x v="4393"/>
    </i>
    <i>
      <x v="4394"/>
    </i>
    <i>
      <x v="4395"/>
    </i>
    <i>
      <x v="4396"/>
    </i>
    <i>
      <x v="4397"/>
    </i>
    <i>
      <x v="4398"/>
    </i>
    <i>
      <x v="4399"/>
    </i>
    <i>
      <x v="4400"/>
    </i>
    <i>
      <x v="4401"/>
    </i>
    <i>
      <x v="4402"/>
    </i>
    <i>
      <x v="4403"/>
    </i>
    <i>
      <x v="4404"/>
    </i>
    <i>
      <x v="4405"/>
    </i>
    <i>
      <x v="4406"/>
    </i>
    <i>
      <x v="4407"/>
    </i>
    <i>
      <x v="4408"/>
    </i>
    <i>
      <x v="4409"/>
    </i>
    <i>
      <x v="4410"/>
    </i>
    <i>
      <x v="4411"/>
    </i>
    <i>
      <x v="4412"/>
    </i>
    <i>
      <x v="4413"/>
    </i>
    <i>
      <x v="4414"/>
    </i>
    <i>
      <x v="4415"/>
    </i>
    <i>
      <x v="4416"/>
    </i>
    <i>
      <x v="4417"/>
    </i>
    <i>
      <x v="4418"/>
    </i>
    <i>
      <x v="4419"/>
    </i>
    <i>
      <x v="4420"/>
    </i>
    <i>
      <x v="4421"/>
    </i>
    <i>
      <x v="4422"/>
    </i>
    <i>
      <x v="4423"/>
    </i>
    <i>
      <x v="4424"/>
    </i>
    <i>
      <x v="4425"/>
    </i>
    <i>
      <x v="4426"/>
    </i>
    <i>
      <x v="4427"/>
    </i>
    <i>
      <x v="4428"/>
    </i>
    <i>
      <x v="4429"/>
    </i>
    <i>
      <x v="4433"/>
    </i>
    <i>
      <x v="4434"/>
    </i>
    <i>
      <x v="4435"/>
    </i>
    <i>
      <x v="4436"/>
    </i>
    <i>
      <x v="4437"/>
    </i>
    <i>
      <x v="4438"/>
    </i>
    <i>
      <x v="4442"/>
    </i>
    <i>
      <x v="4443"/>
    </i>
    <i>
      <x v="4444"/>
    </i>
    <i>
      <x v="4445"/>
    </i>
    <i>
      <x v="4446"/>
    </i>
    <i>
      <x v="4447"/>
    </i>
    <i>
      <x v="4448"/>
    </i>
    <i>
      <x v="4449"/>
    </i>
    <i>
      <x v="4450"/>
    </i>
    <i>
      <x v="4451"/>
    </i>
    <i>
      <x v="4452"/>
    </i>
    <i>
      <x v="4453"/>
    </i>
    <i>
      <x v="4454"/>
    </i>
    <i>
      <x v="4455"/>
    </i>
    <i>
      <x v="4456"/>
    </i>
    <i>
      <x v="4457"/>
    </i>
    <i>
      <x v="4458"/>
    </i>
    <i>
      <x v="4459"/>
    </i>
    <i>
      <x v="4460"/>
    </i>
    <i>
      <x v="4461"/>
    </i>
    <i>
      <x v="4462"/>
    </i>
    <i>
      <x v="4463"/>
    </i>
    <i>
      <x v="4464"/>
    </i>
    <i>
      <x v="4465"/>
    </i>
    <i>
      <x v="4466"/>
    </i>
    <i>
      <x v="4467"/>
    </i>
    <i>
      <x v="4468"/>
    </i>
    <i>
      <x v="4469"/>
    </i>
    <i>
      <x v="4470"/>
    </i>
    <i>
      <x v="4471"/>
    </i>
    <i>
      <x v="4472"/>
    </i>
    <i>
      <x v="4473"/>
    </i>
    <i>
      <x v="4474"/>
    </i>
    <i>
      <x v="4475"/>
    </i>
    <i>
      <x v="4476"/>
    </i>
    <i>
      <x v="4477"/>
    </i>
    <i>
      <x v="4487"/>
    </i>
    <i>
      <x v="4488"/>
    </i>
    <i>
      <x v="4489"/>
    </i>
    <i>
      <x v="4490"/>
    </i>
    <i>
      <x v="4491"/>
    </i>
    <i>
      <x v="4492"/>
    </i>
    <i>
      <x v="4493"/>
    </i>
    <i>
      <x v="4494"/>
    </i>
    <i>
      <x v="4495"/>
    </i>
    <i>
      <x v="4496"/>
    </i>
    <i>
      <x v="4497"/>
    </i>
    <i>
      <x v="4498"/>
    </i>
    <i>
      <x v="4499"/>
    </i>
    <i>
      <x v="4500"/>
    </i>
    <i>
      <x v="4501"/>
    </i>
    <i>
      <x v="4502"/>
    </i>
    <i>
      <x v="4503"/>
    </i>
    <i>
      <x v="4504"/>
    </i>
    <i>
      <x v="4505"/>
    </i>
    <i>
      <x v="4506"/>
    </i>
    <i>
      <x v="4507"/>
    </i>
    <i>
      <x v="4508"/>
    </i>
    <i>
      <x v="4509"/>
    </i>
    <i>
      <x v="4510"/>
    </i>
    <i>
      <x v="4511"/>
    </i>
    <i>
      <x v="4512"/>
    </i>
    <i>
      <x v="4513"/>
    </i>
    <i>
      <x v="4514"/>
    </i>
    <i>
      <x v="4515"/>
    </i>
    <i>
      <x v="4516"/>
    </i>
    <i>
      <x v="4517"/>
    </i>
    <i>
      <x v="4518"/>
    </i>
    <i>
      <x v="4519"/>
    </i>
    <i>
      <x v="4520"/>
    </i>
    <i>
      <x v="4521"/>
    </i>
    <i>
      <x v="4522"/>
    </i>
    <i>
      <x v="4523"/>
    </i>
    <i>
      <x v="4524"/>
    </i>
    <i>
      <x v="4525"/>
    </i>
    <i>
      <x v="4526"/>
    </i>
    <i>
      <x v="4527"/>
    </i>
    <i>
      <x v="4528"/>
    </i>
    <i>
      <x v="4529"/>
    </i>
    <i>
      <x v="4530"/>
    </i>
    <i>
      <x v="4531"/>
    </i>
    <i>
      <x v="4532"/>
    </i>
    <i>
      <x v="4533"/>
    </i>
    <i>
      <x v="4534"/>
    </i>
    <i>
      <x v="4535"/>
    </i>
    <i>
      <x v="4536"/>
    </i>
    <i>
      <x v="4537"/>
    </i>
    <i>
      <x v="4538"/>
    </i>
    <i>
      <x v="4539"/>
    </i>
    <i>
      <x v="4540"/>
    </i>
    <i>
      <x v="4541"/>
    </i>
    <i>
      <x v="4542"/>
    </i>
    <i>
      <x v="4543"/>
    </i>
    <i>
      <x v="4544"/>
    </i>
    <i>
      <x v="4545"/>
    </i>
    <i>
      <x v="4546"/>
    </i>
    <i>
      <x v="4547"/>
    </i>
    <i>
      <x v="4548"/>
    </i>
    <i>
      <x v="4549"/>
    </i>
    <i>
      <x v="4550"/>
    </i>
    <i>
      <x v="4551"/>
    </i>
    <i>
      <x v="4553"/>
    </i>
    <i>
      <x v="4554"/>
    </i>
    <i>
      <x v="4555"/>
    </i>
    <i>
      <x v="4556"/>
    </i>
    <i>
      <x v="4557"/>
    </i>
    <i>
      <x v="4558"/>
    </i>
    <i>
      <x v="4559"/>
    </i>
    <i>
      <x v="4560"/>
    </i>
    <i>
      <x v="4561"/>
    </i>
    <i>
      <x v="4562"/>
    </i>
    <i>
      <x v="4563"/>
    </i>
    <i>
      <x v="4564"/>
    </i>
    <i>
      <x v="4565"/>
    </i>
    <i>
      <x v="4566"/>
    </i>
    <i>
      <x v="4567"/>
    </i>
    <i>
      <x v="4568"/>
    </i>
    <i>
      <x v="4569"/>
    </i>
    <i>
      <x v="4570"/>
    </i>
    <i>
      <x v="4571"/>
    </i>
    <i>
      <x v="4572"/>
    </i>
    <i>
      <x v="4573"/>
    </i>
    <i>
      <x v="4574"/>
    </i>
    <i>
      <x v="4575"/>
    </i>
    <i>
      <x v="4576"/>
    </i>
    <i>
      <x v="4577"/>
    </i>
    <i>
      <x v="4578"/>
    </i>
    <i>
      <x v="4579"/>
    </i>
    <i>
      <x v="4580"/>
    </i>
    <i>
      <x v="4581"/>
    </i>
    <i>
      <x v="4582"/>
    </i>
    <i>
      <x v="4583"/>
    </i>
    <i>
      <x v="4584"/>
    </i>
    <i>
      <x v="4585"/>
    </i>
    <i>
      <x v="4586"/>
    </i>
    <i>
      <x v="4587"/>
    </i>
    <i>
      <x v="4588"/>
    </i>
    <i>
      <x v="4589"/>
    </i>
    <i>
      <x v="4590"/>
    </i>
    <i>
      <x v="4591"/>
    </i>
    <i>
      <x v="4592"/>
    </i>
    <i>
      <x v="4593"/>
    </i>
    <i>
      <x v="4594"/>
    </i>
    <i>
      <x v="4597"/>
    </i>
    <i>
      <x v="4598"/>
    </i>
    <i>
      <x v="4599"/>
    </i>
    <i>
      <x v="4600"/>
    </i>
    <i>
      <x v="4601"/>
    </i>
    <i>
      <x v="4602"/>
    </i>
    <i>
      <x v="4603"/>
    </i>
    <i>
      <x v="4604"/>
    </i>
    <i>
      <x v="4605"/>
    </i>
    <i>
      <x v="4606"/>
    </i>
    <i>
      <x v="4607"/>
    </i>
    <i>
      <x v="4608"/>
    </i>
    <i>
      <x v="4609"/>
    </i>
    <i>
      <x v="4610"/>
    </i>
    <i>
      <x v="4611"/>
    </i>
    <i>
      <x v="4612"/>
    </i>
    <i>
      <x v="4613"/>
    </i>
    <i>
      <x v="4614"/>
    </i>
    <i>
      <x v="4615"/>
    </i>
    <i>
      <x v="4616"/>
    </i>
    <i>
      <x v="4617"/>
    </i>
    <i>
      <x v="4625"/>
    </i>
    <i>
      <x v="4626"/>
    </i>
    <i>
      <x v="4627"/>
    </i>
    <i>
      <x v="4628"/>
    </i>
    <i>
      <x v="4629"/>
    </i>
    <i>
      <x v="4630"/>
    </i>
    <i>
      <x v="4631"/>
    </i>
    <i>
      <x v="4632"/>
    </i>
    <i>
      <x v="4633"/>
    </i>
    <i>
      <x v="4634"/>
    </i>
    <i>
      <x v="4635"/>
    </i>
    <i>
      <x v="4636"/>
    </i>
    <i>
      <x v="4637"/>
    </i>
    <i>
      <x v="4638"/>
    </i>
    <i>
      <x v="4639"/>
    </i>
    <i>
      <x v="4640"/>
    </i>
    <i>
      <x v="4641"/>
    </i>
    <i>
      <x v="4642"/>
    </i>
    <i>
      <x v="4643"/>
    </i>
    <i>
      <x v="4644"/>
    </i>
    <i>
      <x v="4645"/>
    </i>
    <i>
      <x v="4646"/>
    </i>
    <i>
      <x v="4647"/>
    </i>
    <i>
      <x v="4648"/>
    </i>
    <i>
      <x v="4649"/>
    </i>
    <i>
      <x v="4650"/>
    </i>
    <i>
      <x v="4651"/>
    </i>
    <i>
      <x v="4652"/>
    </i>
    <i>
      <x v="4653"/>
    </i>
    <i>
      <x v="4654"/>
    </i>
    <i>
      <x v="4655"/>
    </i>
    <i>
      <x v="4656"/>
    </i>
    <i>
      <x v="4657"/>
    </i>
    <i>
      <x v="4658"/>
    </i>
    <i>
      <x v="4659"/>
    </i>
    <i>
      <x v="4660"/>
    </i>
    <i>
      <x v="4661"/>
    </i>
    <i>
      <x v="4662"/>
    </i>
    <i>
      <x v="4663"/>
    </i>
    <i>
      <x v="4664"/>
    </i>
    <i>
      <x v="4665"/>
    </i>
    <i>
      <x v="4667"/>
    </i>
    <i>
      <x v="4668"/>
    </i>
    <i>
      <x v="4669"/>
    </i>
    <i>
      <x v="4670"/>
    </i>
    <i>
      <x v="4671"/>
    </i>
    <i>
      <x v="4672"/>
    </i>
    <i>
      <x v="4675"/>
    </i>
    <i>
      <x v="4676"/>
    </i>
    <i>
      <x v="4677"/>
    </i>
    <i>
      <x v="4678"/>
    </i>
    <i>
      <x v="4679"/>
    </i>
    <i>
      <x v="4680"/>
    </i>
    <i>
      <x v="4681"/>
    </i>
    <i>
      <x v="4682"/>
    </i>
    <i>
      <x v="4683"/>
    </i>
    <i>
      <x v="4684"/>
    </i>
    <i>
      <x v="4685"/>
    </i>
    <i>
      <x v="4686"/>
    </i>
    <i>
      <x v="4687"/>
    </i>
    <i>
      <x v="4688"/>
    </i>
    <i>
      <x v="4689"/>
    </i>
    <i>
      <x v="4690"/>
    </i>
    <i>
      <x v="4691"/>
    </i>
    <i>
      <x v="4692"/>
    </i>
    <i>
      <x v="4693"/>
    </i>
    <i>
      <x v="4694"/>
    </i>
    <i>
      <x v="4695"/>
    </i>
    <i>
      <x v="4696"/>
    </i>
    <i>
      <x v="4697"/>
    </i>
    <i>
      <x v="4698"/>
    </i>
    <i>
      <x v="4699"/>
    </i>
    <i>
      <x v="4700"/>
    </i>
    <i>
      <x v="4701"/>
    </i>
    <i>
      <x v="4702"/>
    </i>
    <i>
      <x v="4703"/>
    </i>
    <i>
      <x v="4704"/>
    </i>
    <i>
      <x v="4705"/>
    </i>
    <i>
      <x v="4706"/>
    </i>
    <i>
      <x v="4707"/>
    </i>
    <i>
      <x v="4708"/>
    </i>
    <i>
      <x v="4709"/>
    </i>
    <i>
      <x v="4710"/>
    </i>
    <i>
      <x v="4711"/>
    </i>
    <i>
      <x v="4712"/>
    </i>
    <i>
      <x v="4713"/>
    </i>
    <i>
      <x v="4714"/>
    </i>
    <i>
      <x v="4715"/>
    </i>
    <i>
      <x v="4716"/>
    </i>
    <i>
      <x v="4717"/>
    </i>
    <i>
      <x v="4718"/>
    </i>
    <i>
      <x v="4719"/>
    </i>
    <i>
      <x v="4720"/>
    </i>
    <i>
      <x v="4721"/>
    </i>
    <i>
      <x v="4722"/>
    </i>
    <i>
      <x v="4723"/>
    </i>
    <i>
      <x v="4724"/>
    </i>
    <i>
      <x v="4725"/>
    </i>
    <i>
      <x v="4726"/>
    </i>
    <i>
      <x v="4727"/>
    </i>
    <i>
      <x v="4728"/>
    </i>
    <i>
      <x v="4729"/>
    </i>
    <i>
      <x v="4730"/>
    </i>
    <i>
      <x v="4731"/>
    </i>
    <i>
      <x v="4732"/>
    </i>
    <i>
      <x v="4737"/>
    </i>
    <i>
      <x v="4738"/>
    </i>
    <i>
      <x v="4739"/>
    </i>
    <i>
      <x v="4740"/>
    </i>
    <i>
      <x v="4745"/>
    </i>
    <i>
      <x v="4746"/>
    </i>
    <i>
      <x v="4747"/>
    </i>
    <i>
      <x v="4748"/>
    </i>
    <i>
      <x v="4749"/>
    </i>
    <i>
      <x v="4750"/>
    </i>
    <i>
      <x v="4751"/>
    </i>
    <i>
      <x v="4752"/>
    </i>
    <i>
      <x v="4753"/>
    </i>
    <i>
      <x v="4754"/>
    </i>
    <i>
      <x v="4755"/>
    </i>
    <i>
      <x v="4756"/>
    </i>
    <i>
      <x v="4757"/>
    </i>
    <i>
      <x v="4758"/>
    </i>
    <i>
      <x v="4761"/>
    </i>
    <i>
      <x v="4762"/>
    </i>
    <i>
      <x v="4763"/>
    </i>
    <i>
      <x v="4764"/>
    </i>
    <i>
      <x v="4765"/>
    </i>
    <i>
      <x v="4766"/>
    </i>
    <i>
      <x v="4767"/>
    </i>
    <i>
      <x v="4768"/>
    </i>
    <i>
      <x v="4769"/>
    </i>
    <i>
      <x v="4770"/>
    </i>
    <i>
      <x v="4771"/>
    </i>
    <i>
      <x v="4772"/>
    </i>
    <i>
      <x v="4773"/>
    </i>
    <i>
      <x v="4774"/>
    </i>
    <i>
      <x v="4775"/>
    </i>
    <i>
      <x v="4776"/>
    </i>
    <i>
      <x v="4777"/>
    </i>
    <i>
      <x v="4778"/>
    </i>
    <i>
      <x v="4779"/>
    </i>
    <i>
      <x v="4780"/>
    </i>
    <i>
      <x v="4781"/>
    </i>
    <i>
      <x v="4782"/>
    </i>
    <i>
      <x v="4783"/>
    </i>
    <i>
      <x v="4784"/>
    </i>
    <i>
      <x v="4785"/>
    </i>
    <i>
      <x v="4786"/>
    </i>
    <i>
      <x v="4787"/>
    </i>
    <i>
      <x v="4788"/>
    </i>
    <i>
      <x v="4789"/>
    </i>
    <i>
      <x v="4790"/>
    </i>
    <i>
      <x v="4791"/>
    </i>
    <i>
      <x v="4792"/>
    </i>
    <i>
      <x v="4793"/>
    </i>
    <i>
      <x v="4794"/>
    </i>
    <i>
      <x v="4795"/>
    </i>
    <i>
      <x v="4796"/>
    </i>
    <i>
      <x v="4797"/>
    </i>
    <i>
      <x v="4798"/>
    </i>
    <i>
      <x v="4799"/>
    </i>
    <i>
      <x v="4800"/>
    </i>
    <i>
      <x v="4801"/>
    </i>
    <i>
      <x v="4802"/>
    </i>
    <i>
      <x v="4803"/>
    </i>
    <i>
      <x v="4804"/>
    </i>
    <i>
      <x v="4805"/>
    </i>
    <i>
      <x v="4806"/>
    </i>
    <i>
      <x v="4807"/>
    </i>
    <i>
      <x v="4808"/>
    </i>
    <i>
      <x v="4809"/>
    </i>
    <i>
      <x v="4810"/>
    </i>
    <i>
      <x v="4811"/>
    </i>
    <i>
      <x v="4812"/>
    </i>
    <i>
      <x v="4813"/>
    </i>
    <i>
      <x v="4814"/>
    </i>
    <i>
      <x v="4815"/>
    </i>
    <i>
      <x v="4816"/>
    </i>
    <i>
      <x v="4817"/>
    </i>
    <i>
      <x v="4818"/>
    </i>
    <i>
      <x v="4819"/>
    </i>
    <i>
      <x v="4820"/>
    </i>
    <i>
      <x v="4821"/>
    </i>
    <i>
      <x v="4822"/>
    </i>
    <i>
      <x v="4823"/>
    </i>
    <i>
      <x v="4824"/>
    </i>
    <i>
      <x v="4825"/>
    </i>
    <i>
      <x v="4826"/>
    </i>
    <i>
      <x v="4827"/>
    </i>
    <i>
      <x v="4828"/>
    </i>
    <i>
      <x v="4829"/>
    </i>
    <i>
      <x v="4830"/>
    </i>
    <i>
      <x v="4831"/>
    </i>
    <i>
      <x v="4832"/>
    </i>
    <i>
      <x v="4833"/>
    </i>
    <i>
      <x v="4834"/>
    </i>
    <i>
      <x v="4835"/>
    </i>
    <i>
      <x v="4836"/>
    </i>
    <i>
      <x v="4837"/>
    </i>
    <i>
      <x v="4838"/>
    </i>
    <i>
      <x v="4839"/>
    </i>
    <i>
      <x v="4840"/>
    </i>
    <i>
      <x v="4841"/>
    </i>
    <i>
      <x v="4842"/>
    </i>
    <i>
      <x v="4843"/>
    </i>
    <i>
      <x v="4844"/>
    </i>
    <i>
      <x v="4845"/>
    </i>
    <i>
      <x v="4846"/>
    </i>
    <i>
      <x v="4847"/>
    </i>
    <i>
      <x v="4848"/>
    </i>
    <i>
      <x v="4849"/>
    </i>
    <i>
      <x v="4850"/>
    </i>
    <i>
      <x v="4851"/>
    </i>
    <i>
      <x v="4852"/>
    </i>
    <i>
      <x v="4853"/>
    </i>
    <i>
      <x v="4854"/>
    </i>
    <i>
      <x v="4855"/>
    </i>
    <i>
      <x v="4856"/>
    </i>
    <i>
      <x v="4857"/>
    </i>
    <i>
      <x v="4858"/>
    </i>
    <i>
      <x v="4859"/>
    </i>
    <i>
      <x v="4860"/>
    </i>
    <i>
      <x v="4861"/>
    </i>
    <i>
      <x v="4862"/>
    </i>
    <i>
      <x v="4863"/>
    </i>
    <i>
      <x v="4864"/>
    </i>
    <i>
      <x v="4865"/>
    </i>
    <i>
      <x v="4866"/>
    </i>
    <i>
      <x v="4867"/>
    </i>
    <i>
      <x v="4868"/>
    </i>
    <i>
      <x v="4869"/>
    </i>
    <i>
      <x v="4870"/>
    </i>
    <i>
      <x v="4871"/>
    </i>
    <i>
      <x v="4872"/>
    </i>
    <i>
      <x v="4873"/>
    </i>
    <i>
      <x v="4874"/>
    </i>
    <i>
      <x v="4875"/>
    </i>
    <i>
      <x v="4876"/>
    </i>
    <i>
      <x v="4877"/>
    </i>
    <i>
      <x v="4878"/>
    </i>
    <i>
      <x v="4879"/>
    </i>
    <i>
      <x v="4890"/>
    </i>
    <i>
      <x v="4891"/>
    </i>
    <i>
      <x v="4892"/>
    </i>
    <i>
      <x v="4893"/>
    </i>
    <i>
      <x v="4894"/>
    </i>
    <i>
      <x v="4895"/>
    </i>
    <i>
      <x v="4896"/>
    </i>
    <i>
      <x v="4897"/>
    </i>
    <i>
      <x v="4899"/>
    </i>
    <i>
      <x v="4900"/>
    </i>
    <i>
      <x v="4901"/>
    </i>
    <i>
      <x v="4902"/>
    </i>
    <i>
      <x v="4903"/>
    </i>
    <i>
      <x v="4904"/>
    </i>
    <i>
      <x v="4905"/>
    </i>
    <i>
      <x v="4906"/>
    </i>
    <i>
      <x v="4907"/>
    </i>
    <i>
      <x v="4908"/>
    </i>
    <i>
      <x v="4909"/>
    </i>
    <i>
      <x v="4910"/>
    </i>
    <i>
      <x v="4911"/>
    </i>
    <i>
      <x v="4912"/>
    </i>
    <i>
      <x v="4913"/>
    </i>
    <i>
      <x v="4914"/>
    </i>
    <i>
      <x v="4915"/>
    </i>
    <i>
      <x v="4916"/>
    </i>
    <i>
      <x v="4917"/>
    </i>
    <i>
      <x v="4918"/>
    </i>
    <i>
      <x v="4919"/>
    </i>
    <i>
      <x v="4920"/>
    </i>
    <i>
      <x v="4921"/>
    </i>
    <i>
      <x v="4922"/>
    </i>
    <i>
      <x v="4923"/>
    </i>
    <i>
      <x v="4924"/>
    </i>
    <i>
      <x v="4925"/>
    </i>
    <i>
      <x v="4926"/>
    </i>
    <i>
      <x v="4933"/>
    </i>
    <i>
      <x v="4934"/>
    </i>
    <i>
      <x v="4935"/>
    </i>
    <i>
      <x v="4936"/>
    </i>
    <i>
      <x v="4937"/>
    </i>
    <i>
      <x v="4938"/>
    </i>
    <i>
      <x v="4939"/>
    </i>
    <i>
      <x v="4940"/>
    </i>
    <i>
      <x v="4941"/>
    </i>
    <i>
      <x v="4942"/>
    </i>
    <i>
      <x v="4943"/>
    </i>
    <i>
      <x v="4944"/>
    </i>
    <i>
      <x v="4945"/>
    </i>
    <i>
      <x v="4946"/>
    </i>
    <i>
      <x v="4947"/>
    </i>
    <i>
      <x v="4948"/>
    </i>
    <i>
      <x v="4949"/>
    </i>
    <i>
      <x v="4950"/>
    </i>
    <i>
      <x v="4951"/>
    </i>
    <i>
      <x v="4952"/>
    </i>
    <i>
      <x v="4953"/>
    </i>
    <i>
      <x v="4954"/>
    </i>
    <i>
      <x v="4955"/>
    </i>
    <i>
      <x v="4956"/>
    </i>
    <i>
      <x v="4957"/>
    </i>
    <i>
      <x v="4958"/>
    </i>
    <i>
      <x v="4959"/>
    </i>
    <i>
      <x v="4960"/>
    </i>
    <i>
      <x v="4961"/>
    </i>
    <i>
      <x v="4962"/>
    </i>
    <i>
      <x v="4963"/>
    </i>
    <i>
      <x v="4964"/>
    </i>
    <i>
      <x v="4965"/>
    </i>
    <i>
      <x v="4966"/>
    </i>
    <i>
      <x v="4967"/>
    </i>
    <i>
      <x v="4968"/>
    </i>
    <i>
      <x v="4969"/>
    </i>
    <i>
      <x v="4970"/>
    </i>
    <i>
      <x v="4971"/>
    </i>
    <i>
      <x v="4972"/>
    </i>
    <i>
      <x v="4973"/>
    </i>
    <i>
      <x v="4974"/>
    </i>
    <i>
      <x v="4975"/>
    </i>
    <i>
      <x v="4976"/>
    </i>
    <i>
      <x v="4977"/>
    </i>
    <i>
      <x v="4978"/>
    </i>
    <i>
      <x v="4979"/>
    </i>
    <i>
      <x v="4980"/>
    </i>
    <i>
      <x v="4981"/>
    </i>
    <i>
      <x v="4982"/>
    </i>
    <i>
      <x v="4983"/>
    </i>
    <i>
      <x v="4984"/>
    </i>
    <i>
      <x v="4985"/>
    </i>
    <i>
      <x v="4986"/>
    </i>
    <i>
      <x v="4987"/>
    </i>
    <i>
      <x v="4988"/>
    </i>
    <i>
      <x v="4989"/>
    </i>
    <i>
      <x v="4990"/>
    </i>
    <i>
      <x v="4991"/>
    </i>
    <i>
      <x v="4992"/>
    </i>
    <i>
      <x v="4993"/>
    </i>
    <i>
      <x v="4994"/>
    </i>
    <i>
      <x v="4995"/>
    </i>
    <i>
      <x v="4996"/>
    </i>
    <i>
      <x v="4997"/>
    </i>
    <i>
      <x v="4998"/>
    </i>
    <i>
      <x v="4999"/>
    </i>
    <i>
      <x v="5000"/>
    </i>
    <i>
      <x v="5001"/>
    </i>
    <i>
      <x v="5002"/>
    </i>
    <i>
      <x v="5003"/>
    </i>
    <i>
      <x v="5004"/>
    </i>
    <i>
      <x v="5005"/>
    </i>
    <i>
      <x v="5006"/>
    </i>
    <i>
      <x v="5007"/>
    </i>
    <i>
      <x v="5008"/>
    </i>
    <i>
      <x v="5009"/>
    </i>
    <i>
      <x v="5010"/>
    </i>
    <i>
      <x v="5011"/>
    </i>
    <i>
      <x v="5012"/>
    </i>
    <i>
      <x v="5013"/>
    </i>
    <i>
      <x v="5014"/>
    </i>
    <i>
      <x v="5015"/>
    </i>
    <i>
      <x v="5016"/>
    </i>
    <i>
      <x v="5017"/>
    </i>
    <i>
      <x v="5018"/>
    </i>
    <i>
      <x v="5019"/>
    </i>
    <i>
      <x v="5020"/>
    </i>
    <i>
      <x v="5021"/>
    </i>
    <i>
      <x v="5022"/>
    </i>
    <i>
      <x v="5023"/>
    </i>
    <i>
      <x v="5024"/>
    </i>
    <i>
      <x v="5025"/>
    </i>
    <i>
      <x v="5026"/>
    </i>
    <i>
      <x v="5027"/>
    </i>
    <i>
      <x v="5028"/>
    </i>
    <i>
      <x v="5029"/>
    </i>
    <i>
      <x v="5030"/>
    </i>
    <i>
      <x v="5031"/>
    </i>
    <i>
      <x v="5032"/>
    </i>
    <i>
      <x v="5033"/>
    </i>
    <i>
      <x v="5034"/>
    </i>
    <i>
      <x v="5035"/>
    </i>
    <i>
      <x v="5036"/>
    </i>
    <i>
      <x v="5037"/>
    </i>
    <i>
      <x v="5038"/>
    </i>
    <i>
      <x v="5039"/>
    </i>
    <i>
      <x v="5040"/>
    </i>
    <i>
      <x v="5041"/>
    </i>
    <i>
      <x v="5043"/>
    </i>
    <i>
      <x v="5044"/>
    </i>
    <i>
      <x v="5045"/>
    </i>
    <i>
      <x v="5046"/>
    </i>
    <i>
      <x v="5047"/>
    </i>
    <i>
      <x v="5048"/>
    </i>
    <i>
      <x v="5050"/>
    </i>
    <i>
      <x v="5052"/>
    </i>
    <i>
      <x v="5053"/>
    </i>
    <i>
      <x v="5054"/>
    </i>
    <i>
      <x v="5055"/>
    </i>
    <i>
      <x v="5057"/>
    </i>
    <i>
      <x v="5058"/>
    </i>
    <i>
      <x v="5059"/>
    </i>
    <i>
      <x v="5060"/>
    </i>
    <i>
      <x v="5061"/>
    </i>
    <i>
      <x v="5062"/>
    </i>
    <i>
      <x v="5063"/>
    </i>
    <i>
      <x v="5064"/>
    </i>
    <i>
      <x v="5065"/>
    </i>
    <i>
      <x v="5066"/>
    </i>
    <i>
      <x v="5067"/>
    </i>
    <i>
      <x v="5068"/>
    </i>
    <i>
      <x v="5069"/>
    </i>
    <i>
      <x v="5070"/>
    </i>
    <i>
      <x v="5071"/>
    </i>
    <i>
      <x v="5072"/>
    </i>
    <i>
      <x v="5073"/>
    </i>
    <i>
      <x v="5074"/>
    </i>
    <i>
      <x v="5075"/>
    </i>
    <i>
      <x v="5076"/>
    </i>
    <i>
      <x v="5077"/>
    </i>
    <i>
      <x v="5078"/>
    </i>
    <i>
      <x v="5079"/>
    </i>
    <i>
      <x v="5080"/>
    </i>
    <i>
      <x v="5081"/>
    </i>
    <i>
      <x v="5082"/>
    </i>
    <i>
      <x v="5083"/>
    </i>
    <i>
      <x v="5084"/>
    </i>
    <i>
      <x v="5085"/>
    </i>
    <i>
      <x v="5086"/>
    </i>
    <i>
      <x v="5087"/>
    </i>
    <i>
      <x v="5088"/>
    </i>
    <i>
      <x v="5089"/>
    </i>
    <i>
      <x v="5090"/>
    </i>
    <i>
      <x v="5091"/>
    </i>
    <i>
      <x v="5092"/>
    </i>
    <i>
      <x v="5093"/>
    </i>
    <i>
      <x v="5094"/>
    </i>
    <i>
      <x v="5095"/>
    </i>
    <i>
      <x v="5096"/>
    </i>
    <i>
      <x v="5097"/>
    </i>
    <i>
      <x v="5098"/>
    </i>
    <i>
      <x v="5099"/>
    </i>
    <i>
      <x v="5100"/>
    </i>
    <i>
      <x v="5101"/>
    </i>
    <i>
      <x v="5102"/>
    </i>
    <i>
      <x v="5103"/>
    </i>
    <i>
      <x v="5104"/>
    </i>
    <i>
      <x v="5105"/>
    </i>
    <i>
      <x v="5110"/>
    </i>
    <i>
      <x v="5111"/>
    </i>
    <i>
      <x v="5112"/>
    </i>
    <i>
      <x v="5113"/>
    </i>
    <i>
      <x v="5114"/>
    </i>
    <i>
      <x v="5115"/>
    </i>
    <i>
      <x v="5116"/>
    </i>
    <i>
      <x v="5117"/>
    </i>
    <i>
      <x v="5118"/>
    </i>
    <i>
      <x v="5119"/>
    </i>
    <i>
      <x v="5120"/>
    </i>
    <i>
      <x v="5121"/>
    </i>
    <i>
      <x v="5122"/>
    </i>
    <i>
      <x v="5123"/>
    </i>
    <i>
      <x v="5124"/>
    </i>
    <i>
      <x v="5125"/>
    </i>
    <i>
      <x v="5126"/>
    </i>
    <i>
      <x v="5127"/>
    </i>
    <i>
      <x v="5128"/>
    </i>
    <i>
      <x v="5129"/>
    </i>
    <i>
      <x v="5130"/>
    </i>
    <i>
      <x v="5131"/>
    </i>
    <i>
      <x v="5132"/>
    </i>
    <i>
      <x v="5133"/>
    </i>
    <i>
      <x v="5134"/>
    </i>
    <i>
      <x v="5135"/>
    </i>
    <i>
      <x v="5136"/>
    </i>
    <i>
      <x v="5137"/>
    </i>
    <i>
      <x v="5138"/>
    </i>
    <i>
      <x v="5139"/>
    </i>
    <i>
      <x v="5140"/>
    </i>
    <i>
      <x v="5141"/>
    </i>
    <i>
      <x v="5142"/>
    </i>
    <i>
      <x v="5143"/>
    </i>
    <i>
      <x v="5144"/>
    </i>
    <i>
      <x v="5145"/>
    </i>
    <i>
      <x v="5146"/>
    </i>
    <i>
      <x v="5147"/>
    </i>
    <i>
      <x v="5148"/>
    </i>
    <i>
      <x v="5149"/>
    </i>
    <i>
      <x v="5150"/>
    </i>
    <i>
      <x v="5151"/>
    </i>
    <i>
      <x v="5152"/>
    </i>
    <i>
      <x v="5153"/>
    </i>
    <i>
      <x v="5154"/>
    </i>
    <i>
      <x v="5155"/>
    </i>
    <i>
      <x v="5156"/>
    </i>
    <i>
      <x v="5157"/>
    </i>
    <i>
      <x v="5158"/>
    </i>
    <i>
      <x v="5159"/>
    </i>
    <i>
      <x v="5160"/>
    </i>
    <i>
      <x v="5161"/>
    </i>
    <i>
      <x v="5162"/>
    </i>
    <i>
      <x v="5163"/>
    </i>
    <i>
      <x v="5164"/>
    </i>
    <i>
      <x v="5165"/>
    </i>
    <i>
      <x v="5166"/>
    </i>
    <i>
      <x v="5167"/>
    </i>
    <i>
      <x v="5168"/>
    </i>
    <i>
      <x v="5169"/>
    </i>
    <i>
      <x v="5170"/>
    </i>
    <i>
      <x v="5171"/>
    </i>
    <i>
      <x v="5172"/>
    </i>
    <i>
      <x v="5173"/>
    </i>
    <i>
      <x v="5174"/>
    </i>
    <i>
      <x v="5175"/>
    </i>
    <i>
      <x v="5176"/>
    </i>
    <i>
      <x v="5177"/>
    </i>
    <i>
      <x v="5178"/>
    </i>
    <i>
      <x v="5179"/>
    </i>
    <i>
      <x v="5180"/>
    </i>
    <i>
      <x v="5181"/>
    </i>
    <i>
      <x v="5182"/>
    </i>
    <i>
      <x v="5183"/>
    </i>
    <i>
      <x v="5184"/>
    </i>
    <i>
      <x v="5185"/>
    </i>
    <i>
      <x v="5186"/>
    </i>
    <i>
      <x v="5187"/>
    </i>
    <i>
      <x v="5188"/>
    </i>
    <i>
      <x v="5189"/>
    </i>
    <i>
      <x v="5190"/>
    </i>
    <i>
      <x v="5191"/>
    </i>
    <i>
      <x v="5192"/>
    </i>
    <i>
      <x v="5193"/>
    </i>
    <i>
      <x v="5194"/>
    </i>
    <i>
      <x v="5195"/>
    </i>
    <i>
      <x v="5196"/>
    </i>
    <i>
      <x v="5197"/>
    </i>
    <i>
      <x v="5198"/>
    </i>
    <i>
      <x v="5199"/>
    </i>
    <i>
      <x v="5200"/>
    </i>
    <i>
      <x v="5201"/>
    </i>
    <i>
      <x v="5202"/>
    </i>
    <i>
      <x v="5203"/>
    </i>
    <i>
      <x v="5204"/>
    </i>
    <i>
      <x v="5205"/>
    </i>
    <i>
      <x v="5206"/>
    </i>
    <i>
      <x v="5207"/>
    </i>
    <i>
      <x v="5208"/>
    </i>
    <i>
      <x v="5209"/>
    </i>
    <i>
      <x v="5210"/>
    </i>
    <i>
      <x v="5211"/>
    </i>
    <i>
      <x v="5212"/>
    </i>
    <i>
      <x v="5213"/>
    </i>
    <i>
      <x v="5214"/>
    </i>
    <i>
      <x v="5215"/>
    </i>
    <i>
      <x v="5216"/>
    </i>
    <i>
      <x v="5220"/>
    </i>
    <i>
      <x v="5221"/>
    </i>
    <i>
      <x v="5222"/>
    </i>
    <i>
      <x v="5223"/>
    </i>
    <i>
      <x v="5224"/>
    </i>
    <i>
      <x v="5225"/>
    </i>
    <i>
      <x v="5226"/>
    </i>
    <i>
      <x v="5227"/>
    </i>
    <i>
      <x v="5228"/>
    </i>
    <i>
      <x v="5229"/>
    </i>
    <i>
      <x v="5235"/>
    </i>
    <i>
      <x v="5236"/>
    </i>
    <i>
      <x v="5237"/>
    </i>
    <i>
      <x v="5238"/>
    </i>
    <i>
      <x v="5239"/>
    </i>
    <i>
      <x v="5240"/>
    </i>
    <i>
      <x v="5241"/>
    </i>
    <i>
      <x v="5242"/>
    </i>
    <i>
      <x v="5243"/>
    </i>
    <i>
      <x v="5244"/>
    </i>
    <i>
      <x v="5245"/>
    </i>
    <i>
      <x v="5246"/>
    </i>
    <i>
      <x v="5247"/>
    </i>
    <i>
      <x v="5248"/>
    </i>
    <i>
      <x v="5249"/>
    </i>
    <i>
      <x v="5250"/>
    </i>
    <i>
      <x v="5251"/>
    </i>
    <i>
      <x v="5252"/>
    </i>
    <i>
      <x v="5253"/>
    </i>
    <i>
      <x v="5254"/>
    </i>
    <i>
      <x v="5255"/>
    </i>
    <i>
      <x v="5256"/>
    </i>
    <i>
      <x v="5257"/>
    </i>
    <i>
      <x v="5258"/>
    </i>
    <i>
      <x v="5259"/>
    </i>
    <i>
      <x v="5260"/>
    </i>
    <i>
      <x v="5261"/>
    </i>
    <i>
      <x v="5262"/>
    </i>
    <i>
      <x v="5263"/>
    </i>
    <i>
      <x v="5264"/>
    </i>
    <i>
      <x v="5265"/>
    </i>
    <i>
      <x v="5266"/>
    </i>
    <i>
      <x v="5267"/>
    </i>
    <i>
      <x v="5268"/>
    </i>
    <i>
      <x v="5269"/>
    </i>
    <i>
      <x v="5270"/>
    </i>
    <i>
      <x v="5271"/>
    </i>
    <i>
      <x v="5272"/>
    </i>
    <i>
      <x v="5273"/>
    </i>
    <i>
      <x v="5274"/>
    </i>
    <i>
      <x v="5275"/>
    </i>
    <i>
      <x v="5276"/>
    </i>
    <i>
      <x v="5277"/>
    </i>
    <i>
      <x v="5278"/>
    </i>
    <i>
      <x v="5279"/>
    </i>
    <i>
      <x v="5281"/>
    </i>
    <i>
      <x v="5282"/>
    </i>
    <i>
      <x v="5283"/>
    </i>
    <i>
      <x v="5284"/>
    </i>
    <i>
      <x v="5285"/>
    </i>
    <i>
      <x v="5286"/>
    </i>
    <i>
      <x v="5287"/>
    </i>
    <i>
      <x v="5288"/>
    </i>
    <i>
      <x v="5289"/>
    </i>
    <i>
      <x v="5290"/>
    </i>
    <i>
      <x v="5291"/>
    </i>
    <i>
      <x v="5292"/>
    </i>
    <i>
      <x v="5293"/>
    </i>
    <i>
      <x v="5294"/>
    </i>
    <i>
      <x v="5295"/>
    </i>
    <i>
      <x v="5296"/>
    </i>
    <i>
      <x v="5297"/>
    </i>
    <i>
      <x v="5298"/>
    </i>
    <i>
      <x v="5299"/>
    </i>
    <i>
      <x v="5300"/>
    </i>
    <i>
      <x v="5301"/>
    </i>
    <i>
      <x v="5302"/>
    </i>
    <i>
      <x v="5303"/>
    </i>
    <i>
      <x v="5304"/>
    </i>
    <i>
      <x v="5305"/>
    </i>
    <i>
      <x v="5306"/>
    </i>
    <i>
      <x v="5307"/>
    </i>
    <i>
      <x v="5308"/>
    </i>
    <i>
      <x v="5309"/>
    </i>
    <i>
      <x v="5310"/>
    </i>
    <i>
      <x v="5311"/>
    </i>
    <i>
      <x v="5312"/>
    </i>
    <i>
      <x v="5313"/>
    </i>
    <i>
      <x v="5314"/>
    </i>
    <i>
      <x v="5315"/>
    </i>
    <i>
      <x v="5316"/>
    </i>
    <i>
      <x v="5318"/>
    </i>
    <i>
      <x v="5319"/>
    </i>
    <i>
      <x v="5320"/>
    </i>
    <i>
      <x v="5321"/>
    </i>
    <i>
      <x v="5322"/>
    </i>
    <i>
      <x v="5323"/>
    </i>
    <i>
      <x v="5324"/>
    </i>
    <i>
      <x v="5325"/>
    </i>
    <i>
      <x v="5326"/>
    </i>
    <i>
      <x v="5327"/>
    </i>
    <i>
      <x v="5328"/>
    </i>
    <i>
      <x v="5329"/>
    </i>
    <i>
      <x v="5330"/>
    </i>
    <i>
      <x v="5331"/>
    </i>
    <i>
      <x v="5332"/>
    </i>
    <i>
      <x v="5333"/>
    </i>
    <i>
      <x v="5334"/>
    </i>
    <i>
      <x v="5335"/>
    </i>
    <i>
      <x v="5336"/>
    </i>
    <i>
      <x v="5337"/>
    </i>
    <i>
      <x v="5338"/>
    </i>
    <i>
      <x v="5339"/>
    </i>
    <i>
      <x v="5340"/>
    </i>
    <i>
      <x v="5341"/>
    </i>
    <i>
      <x v="5342"/>
    </i>
    <i>
      <x v="5343"/>
    </i>
    <i>
      <x v="5344"/>
    </i>
    <i>
      <x v="5345"/>
    </i>
    <i>
      <x v="5346"/>
    </i>
    <i>
      <x v="5347"/>
    </i>
    <i>
      <x v="5348"/>
    </i>
    <i>
      <x v="5349"/>
    </i>
    <i>
      <x v="5350"/>
    </i>
    <i>
      <x v="5351"/>
    </i>
    <i>
      <x v="5352"/>
    </i>
    <i>
      <x v="5353"/>
    </i>
    <i>
      <x v="5354"/>
    </i>
    <i>
      <x v="5355"/>
    </i>
    <i>
      <x v="5356"/>
    </i>
    <i>
      <x v="5357"/>
    </i>
    <i>
      <x v="5358"/>
    </i>
    <i>
      <x v="5359"/>
    </i>
    <i>
      <x v="5360"/>
    </i>
    <i>
      <x v="5361"/>
    </i>
    <i>
      <x v="5362"/>
    </i>
    <i>
      <x v="5363"/>
    </i>
    <i>
      <x v="5364"/>
    </i>
    <i>
      <x v="5365"/>
    </i>
    <i>
      <x v="5366"/>
    </i>
    <i>
      <x v="5367"/>
    </i>
    <i>
      <x v="5368"/>
    </i>
    <i>
      <x v="5369"/>
    </i>
    <i>
      <x v="5370"/>
    </i>
    <i>
      <x v="5372"/>
    </i>
    <i>
      <x v="5373"/>
    </i>
    <i>
      <x v="5374"/>
    </i>
    <i>
      <x v="5375"/>
    </i>
    <i>
      <x v="5376"/>
    </i>
    <i>
      <x v="5377"/>
    </i>
    <i>
      <x v="5378"/>
    </i>
    <i>
      <x v="5379"/>
    </i>
    <i>
      <x v="5380"/>
    </i>
    <i>
      <x v="5381"/>
    </i>
    <i>
      <x v="5382"/>
    </i>
    <i>
      <x v="5383"/>
    </i>
    <i>
      <x v="5384"/>
    </i>
    <i>
      <x v="5385"/>
    </i>
    <i>
      <x v="5386"/>
    </i>
    <i>
      <x v="5387"/>
    </i>
    <i>
      <x v="5390"/>
    </i>
    <i>
      <x v="5391"/>
    </i>
    <i>
      <x v="5392"/>
    </i>
    <i>
      <x v="5393"/>
    </i>
    <i>
      <x v="5394"/>
    </i>
    <i>
      <x v="5395"/>
    </i>
    <i>
      <x v="5396"/>
    </i>
    <i>
      <x v="5397"/>
    </i>
    <i>
      <x v="5398"/>
    </i>
    <i>
      <x v="5401"/>
    </i>
    <i>
      <x v="5402"/>
    </i>
    <i>
      <x v="5403"/>
    </i>
    <i>
      <x v="5404"/>
    </i>
    <i>
      <x v="5405"/>
    </i>
    <i>
      <x v="5406"/>
    </i>
    <i>
      <x v="5407"/>
    </i>
    <i>
      <x v="5408"/>
    </i>
    <i>
      <x v="5410"/>
    </i>
    <i>
      <x v="5411"/>
    </i>
    <i>
      <x v="5412"/>
    </i>
    <i>
      <x v="5413"/>
    </i>
    <i>
      <x v="5414"/>
    </i>
    <i>
      <x v="5415"/>
    </i>
    <i>
      <x v="5416"/>
    </i>
    <i>
      <x v="5417"/>
    </i>
    <i>
      <x v="5418"/>
    </i>
    <i>
      <x v="5419"/>
    </i>
    <i>
      <x v="5421"/>
    </i>
    <i>
      <x v="5422"/>
    </i>
    <i>
      <x v="5423"/>
    </i>
    <i>
      <x v="5424"/>
    </i>
    <i>
      <x v="5425"/>
    </i>
    <i>
      <x v="5426"/>
    </i>
    <i>
      <x v="5427"/>
    </i>
    <i>
      <x v="5428"/>
    </i>
    <i>
      <x v="5429"/>
    </i>
    <i>
      <x v="5431"/>
    </i>
    <i>
      <x v="5432"/>
    </i>
    <i>
      <x v="5433"/>
    </i>
    <i>
      <x v="5434"/>
    </i>
    <i>
      <x v="5435"/>
    </i>
    <i>
      <x v="5436"/>
    </i>
    <i>
      <x v="5437"/>
    </i>
    <i>
      <x v="5438"/>
    </i>
    <i>
      <x v="5439"/>
    </i>
    <i>
      <x v="5440"/>
    </i>
    <i>
      <x v="5441"/>
    </i>
    <i>
      <x v="5442"/>
    </i>
    <i>
      <x v="5443"/>
    </i>
    <i>
      <x v="5444"/>
    </i>
    <i>
      <x v="5445"/>
    </i>
    <i>
      <x v="5446"/>
    </i>
    <i>
      <x v="5447"/>
    </i>
    <i>
      <x v="5448"/>
    </i>
    <i>
      <x v="5449"/>
    </i>
    <i>
      <x v="5450"/>
    </i>
    <i>
      <x v="5451"/>
    </i>
    <i>
      <x v="5452"/>
    </i>
    <i>
      <x v="5453"/>
    </i>
    <i>
      <x v="5454"/>
    </i>
    <i>
      <x v="5455"/>
    </i>
    <i>
      <x v="5456"/>
    </i>
    <i>
      <x v="5457"/>
    </i>
    <i>
      <x v="5458"/>
    </i>
    <i>
      <x v="5459"/>
    </i>
    <i>
      <x v="5460"/>
    </i>
    <i>
      <x v="5461"/>
    </i>
    <i>
      <x v="5462"/>
    </i>
    <i>
      <x v="5463"/>
    </i>
    <i>
      <x v="5464"/>
    </i>
    <i>
      <x v="5465"/>
    </i>
    <i>
      <x v="5466"/>
    </i>
    <i>
      <x v="5467"/>
    </i>
    <i>
      <x v="5468"/>
    </i>
    <i>
      <x v="5469"/>
    </i>
    <i>
      <x v="5470"/>
    </i>
    <i>
      <x v="5471"/>
    </i>
    <i>
      <x v="5472"/>
    </i>
    <i>
      <x v="5473"/>
    </i>
    <i>
      <x v="5474"/>
    </i>
    <i>
      <x v="5475"/>
    </i>
    <i>
      <x v="5476"/>
    </i>
    <i>
      <x v="5477"/>
    </i>
    <i>
      <x v="5478"/>
    </i>
    <i>
      <x v="5482"/>
    </i>
    <i>
      <x v="5483"/>
    </i>
    <i>
      <x v="5484"/>
    </i>
    <i>
      <x v="5485"/>
    </i>
    <i>
      <x v="5486"/>
    </i>
    <i>
      <x v="5487"/>
    </i>
    <i>
      <x v="5488"/>
    </i>
    <i>
      <x v="5489"/>
    </i>
    <i>
      <x v="5490"/>
    </i>
    <i>
      <x v="5491"/>
    </i>
    <i>
      <x v="5492"/>
    </i>
    <i>
      <x v="5493"/>
    </i>
    <i>
      <x v="5494"/>
    </i>
    <i>
      <x v="5495"/>
    </i>
    <i>
      <x v="5496"/>
    </i>
    <i>
      <x v="5497"/>
    </i>
    <i>
      <x v="5498"/>
    </i>
    <i>
      <x v="5499"/>
    </i>
    <i>
      <x v="5500"/>
    </i>
    <i>
      <x v="5501"/>
    </i>
    <i>
      <x v="5502"/>
    </i>
    <i>
      <x v="5503"/>
    </i>
    <i>
      <x v="5504"/>
    </i>
    <i>
      <x v="5505"/>
    </i>
    <i>
      <x v="5506"/>
    </i>
    <i>
      <x v="5508"/>
    </i>
    <i>
      <x v="5509"/>
    </i>
    <i>
      <x v="5510"/>
    </i>
    <i>
      <x v="5511"/>
    </i>
    <i>
      <x v="5512"/>
    </i>
    <i>
      <x v="5513"/>
    </i>
    <i>
      <x v="5514"/>
    </i>
    <i>
      <x v="5515"/>
    </i>
    <i>
      <x v="5516"/>
    </i>
    <i>
      <x v="5517"/>
    </i>
    <i>
      <x v="5518"/>
    </i>
    <i>
      <x v="5519"/>
    </i>
    <i>
      <x v="5520"/>
    </i>
    <i>
      <x v="5521"/>
    </i>
    <i>
      <x v="5522"/>
    </i>
    <i>
      <x v="5523"/>
    </i>
    <i>
      <x v="5524"/>
    </i>
    <i>
      <x v="5525"/>
    </i>
    <i>
      <x v="5526"/>
    </i>
    <i>
      <x v="5527"/>
    </i>
    <i>
      <x v="5528"/>
    </i>
    <i>
      <x v="5529"/>
    </i>
    <i>
      <x v="5530"/>
    </i>
    <i>
      <x v="5531"/>
    </i>
    <i>
      <x v="5532"/>
    </i>
    <i>
      <x v="5533"/>
    </i>
    <i>
      <x v="5534"/>
    </i>
    <i>
      <x v="5535"/>
    </i>
    <i>
      <x v="5536"/>
    </i>
    <i>
      <x v="5537"/>
    </i>
    <i>
      <x v="5538"/>
    </i>
    <i>
      <x v="5539"/>
    </i>
    <i>
      <x v="5540"/>
    </i>
    <i>
      <x v="5541"/>
    </i>
    <i>
      <x v="5542"/>
    </i>
    <i>
      <x v="5543"/>
    </i>
    <i>
      <x v="5544"/>
    </i>
    <i>
      <x v="5545"/>
    </i>
    <i>
      <x v="5546"/>
    </i>
    <i>
      <x v="5547"/>
    </i>
    <i>
      <x v="5548"/>
    </i>
    <i>
      <x v="5549"/>
    </i>
    <i>
      <x v="5550"/>
    </i>
    <i>
      <x v="5551"/>
    </i>
    <i>
      <x v="5552"/>
    </i>
    <i>
      <x v="5553"/>
    </i>
    <i>
      <x v="5554"/>
    </i>
    <i>
      <x v="5555"/>
    </i>
    <i>
      <x v="5556"/>
    </i>
    <i>
      <x v="5557"/>
    </i>
    <i>
      <x v="5558"/>
    </i>
    <i>
      <x v="5559"/>
    </i>
    <i>
      <x v="5560"/>
    </i>
    <i>
      <x v="5561"/>
    </i>
    <i>
      <x v="5562"/>
    </i>
    <i>
      <x v="5563"/>
    </i>
    <i>
      <x v="5564"/>
    </i>
    <i>
      <x v="5565"/>
    </i>
    <i>
      <x v="5566"/>
    </i>
    <i>
      <x v="5567"/>
    </i>
    <i>
      <x v="5568"/>
    </i>
    <i>
      <x v="5569"/>
    </i>
    <i>
      <x v="5570"/>
    </i>
    <i>
      <x v="5571"/>
    </i>
    <i>
      <x v="5572"/>
    </i>
    <i>
      <x v="5573"/>
    </i>
    <i>
      <x v="5574"/>
    </i>
    <i>
      <x v="5575"/>
    </i>
    <i>
      <x v="5576"/>
    </i>
    <i>
      <x v="5577"/>
    </i>
    <i>
      <x v="5578"/>
    </i>
    <i>
      <x v="5579"/>
    </i>
    <i>
      <x v="5580"/>
    </i>
    <i>
      <x v="5581"/>
    </i>
    <i>
      <x v="5582"/>
    </i>
    <i>
      <x v="5583"/>
    </i>
    <i>
      <x v="5584"/>
    </i>
    <i>
      <x v="5585"/>
    </i>
    <i>
      <x v="5586"/>
    </i>
    <i>
      <x v="5587"/>
    </i>
    <i>
      <x v="5588"/>
    </i>
    <i>
      <x v="5589"/>
    </i>
    <i>
      <x v="5590"/>
    </i>
    <i>
      <x v="5591"/>
    </i>
    <i>
      <x v="5592"/>
    </i>
    <i>
      <x v="5593"/>
    </i>
    <i>
      <x v="5594"/>
    </i>
    <i>
      <x v="5595"/>
    </i>
    <i>
      <x v="5596"/>
    </i>
    <i>
      <x v="5597"/>
    </i>
    <i>
      <x v="5598"/>
    </i>
    <i>
      <x v="5599"/>
    </i>
    <i>
      <x v="5600"/>
    </i>
    <i>
      <x v="5601"/>
    </i>
    <i>
      <x v="5602"/>
    </i>
    <i>
      <x v="5603"/>
    </i>
    <i>
      <x v="5604"/>
    </i>
    <i>
      <x v="5605"/>
    </i>
    <i>
      <x v="5606"/>
    </i>
    <i>
      <x v="5607"/>
    </i>
    <i>
      <x v="5608"/>
    </i>
    <i>
      <x v="5609"/>
    </i>
    <i>
      <x v="5610"/>
    </i>
    <i>
      <x v="5611"/>
    </i>
    <i>
      <x v="5612"/>
    </i>
    <i>
      <x v="5613"/>
    </i>
    <i>
      <x v="5614"/>
    </i>
    <i>
      <x v="5615"/>
    </i>
    <i>
      <x v="5616"/>
    </i>
    <i>
      <x v="5617"/>
    </i>
    <i>
      <x v="5618"/>
    </i>
    <i>
      <x v="5619"/>
    </i>
    <i>
      <x v="5620"/>
    </i>
    <i>
      <x v="5621"/>
    </i>
    <i>
      <x v="5622"/>
    </i>
    <i>
      <x v="5623"/>
    </i>
    <i>
      <x v="5624"/>
    </i>
    <i>
      <x v="5625"/>
    </i>
    <i>
      <x v="5626"/>
    </i>
    <i>
      <x v="5627"/>
    </i>
    <i>
      <x v="5628"/>
    </i>
    <i>
      <x v="5629"/>
    </i>
    <i>
      <x v="5630"/>
    </i>
    <i>
      <x v="5631"/>
    </i>
    <i>
      <x v="5632"/>
    </i>
    <i>
      <x v="5633"/>
    </i>
    <i>
      <x v="5634"/>
    </i>
    <i>
      <x v="5635"/>
    </i>
    <i>
      <x v="5636"/>
    </i>
    <i>
      <x v="5637"/>
    </i>
    <i>
      <x v="5638"/>
    </i>
    <i>
      <x v="5639"/>
    </i>
    <i>
      <x v="5640"/>
    </i>
    <i>
      <x v="5641"/>
    </i>
    <i>
      <x v="5642"/>
    </i>
    <i>
      <x v="5643"/>
    </i>
    <i>
      <x v="5644"/>
    </i>
    <i>
      <x v="5645"/>
    </i>
    <i>
      <x v="5646"/>
    </i>
    <i>
      <x v="5647"/>
    </i>
    <i>
      <x v="5648"/>
    </i>
    <i>
      <x v="5649"/>
    </i>
    <i>
      <x v="5650"/>
    </i>
    <i>
      <x v="5651"/>
    </i>
    <i>
      <x v="5652"/>
    </i>
    <i>
      <x v="5653"/>
    </i>
    <i>
      <x v="5654"/>
    </i>
    <i>
      <x v="5655"/>
    </i>
    <i>
      <x v="5656"/>
    </i>
    <i>
      <x v="5657"/>
    </i>
    <i>
      <x v="5658"/>
    </i>
    <i>
      <x v="5659"/>
    </i>
    <i>
      <x v="5660"/>
    </i>
    <i>
      <x v="5661"/>
    </i>
    <i>
      <x v="5662"/>
    </i>
    <i>
      <x v="5663"/>
    </i>
    <i>
      <x v="5664"/>
    </i>
    <i>
      <x v="5665"/>
    </i>
    <i>
      <x v="5666"/>
    </i>
    <i>
      <x v="5667"/>
    </i>
    <i>
      <x v="5668"/>
    </i>
    <i>
      <x v="5669"/>
    </i>
    <i>
      <x v="5670"/>
    </i>
    <i>
      <x v="5671"/>
    </i>
    <i>
      <x v="5672"/>
    </i>
    <i>
      <x v="5673"/>
    </i>
    <i>
      <x v="5674"/>
    </i>
    <i>
      <x v="5675"/>
    </i>
    <i>
      <x v="5676"/>
    </i>
    <i>
      <x v="5677"/>
    </i>
    <i>
      <x v="5678"/>
    </i>
    <i>
      <x v="5679"/>
    </i>
    <i>
      <x v="5680"/>
    </i>
    <i>
      <x v="5681"/>
    </i>
    <i>
      <x v="5682"/>
    </i>
    <i>
      <x v="5683"/>
    </i>
    <i>
      <x v="5684"/>
    </i>
    <i>
      <x v="5685"/>
    </i>
    <i>
      <x v="5686"/>
    </i>
    <i>
      <x v="5687"/>
    </i>
    <i>
      <x v="5688"/>
    </i>
    <i>
      <x v="5689"/>
    </i>
    <i>
      <x v="5690"/>
    </i>
    <i>
      <x v="5691"/>
    </i>
    <i>
      <x v="5692"/>
    </i>
    <i>
      <x v="5693"/>
    </i>
    <i>
      <x v="5694"/>
    </i>
    <i>
      <x v="5695"/>
    </i>
    <i>
      <x v="5696"/>
    </i>
    <i>
      <x v="5697"/>
    </i>
    <i>
      <x v="5698"/>
    </i>
    <i>
      <x v="5699"/>
    </i>
    <i>
      <x v="5700"/>
    </i>
    <i>
      <x v="5701"/>
    </i>
    <i>
      <x v="5702"/>
    </i>
    <i>
      <x v="5703"/>
    </i>
    <i>
      <x v="5704"/>
    </i>
    <i>
      <x v="5705"/>
    </i>
    <i>
      <x v="5706"/>
    </i>
    <i>
      <x v="5707"/>
    </i>
    <i>
      <x v="5708"/>
    </i>
    <i>
      <x v="5709"/>
    </i>
    <i>
      <x v="5710"/>
    </i>
    <i>
      <x v="5711"/>
    </i>
    <i>
      <x v="5712"/>
    </i>
    <i>
      <x v="5713"/>
    </i>
    <i>
      <x v="5714"/>
    </i>
    <i>
      <x v="5715"/>
    </i>
    <i>
      <x v="5716"/>
    </i>
    <i>
      <x v="5717"/>
    </i>
    <i>
      <x v="5718"/>
    </i>
    <i>
      <x v="5719"/>
    </i>
    <i>
      <x v="5720"/>
    </i>
    <i>
      <x v="5721"/>
    </i>
    <i>
      <x v="5722"/>
    </i>
    <i>
      <x v="5723"/>
    </i>
    <i>
      <x v="5724"/>
    </i>
    <i>
      <x v="5725"/>
    </i>
    <i>
      <x v="5726"/>
    </i>
    <i>
      <x v="5727"/>
    </i>
    <i>
      <x v="5728"/>
    </i>
    <i>
      <x v="5729"/>
    </i>
    <i>
      <x v="5730"/>
    </i>
    <i>
      <x v="5731"/>
    </i>
    <i>
      <x v="5732"/>
    </i>
    <i>
      <x v="5733"/>
    </i>
    <i>
      <x v="5734"/>
    </i>
    <i>
      <x v="5735"/>
    </i>
    <i>
      <x v="5736"/>
    </i>
    <i>
      <x v="5737"/>
    </i>
    <i>
      <x v="5738"/>
    </i>
    <i>
      <x v="5739"/>
    </i>
    <i>
      <x v="5740"/>
    </i>
    <i>
      <x v="5741"/>
    </i>
    <i>
      <x v="5742"/>
    </i>
    <i>
      <x v="5743"/>
    </i>
    <i>
      <x v="5744"/>
    </i>
    <i>
      <x v="5745"/>
    </i>
    <i>
      <x v="5746"/>
    </i>
    <i>
      <x v="5747"/>
    </i>
    <i>
      <x v="5748"/>
    </i>
    <i>
      <x v="5749"/>
    </i>
    <i>
      <x v="5750"/>
    </i>
    <i>
      <x v="5751"/>
    </i>
    <i>
      <x v="5752"/>
    </i>
    <i>
      <x v="5753"/>
    </i>
    <i>
      <x v="5754"/>
    </i>
    <i>
      <x v="5755"/>
    </i>
    <i>
      <x v="5756"/>
    </i>
    <i>
      <x v="5757"/>
    </i>
    <i>
      <x v="5758"/>
    </i>
    <i>
      <x v="5759"/>
    </i>
    <i>
      <x v="5761"/>
    </i>
    <i>
      <x v="5762"/>
    </i>
    <i>
      <x v="5763"/>
    </i>
    <i>
      <x v="5764"/>
    </i>
    <i>
      <x v="5766"/>
    </i>
    <i>
      <x v="5767"/>
    </i>
    <i>
      <x v="5771"/>
    </i>
    <i>
      <x v="5772"/>
    </i>
    <i>
      <x v="5773"/>
    </i>
    <i>
      <x v="5774"/>
    </i>
    <i>
      <x v="5775"/>
    </i>
    <i>
      <x v="5776"/>
    </i>
    <i>
      <x v="5777"/>
    </i>
    <i>
      <x v="5778"/>
    </i>
    <i>
      <x v="5779"/>
    </i>
    <i>
      <x v="5780"/>
    </i>
    <i>
      <x v="5781"/>
    </i>
    <i>
      <x v="5782"/>
    </i>
    <i>
      <x v="5783"/>
    </i>
    <i>
      <x v="5784"/>
    </i>
    <i>
      <x v="5785"/>
    </i>
    <i>
      <x v="5786"/>
    </i>
    <i>
      <x v="5787"/>
    </i>
    <i>
      <x v="5789"/>
    </i>
    <i>
      <x v="5790"/>
    </i>
    <i>
      <x v="5791"/>
    </i>
    <i>
      <x v="5792"/>
    </i>
    <i>
      <x v="5793"/>
    </i>
    <i>
      <x v="5794"/>
    </i>
    <i>
      <x v="5795"/>
    </i>
    <i>
      <x v="5796"/>
    </i>
    <i>
      <x v="5797"/>
    </i>
    <i>
      <x v="5798"/>
    </i>
    <i>
      <x v="5799"/>
    </i>
    <i>
      <x v="5800"/>
    </i>
    <i>
      <x v="5803"/>
    </i>
    <i>
      <x v="5804"/>
    </i>
    <i>
      <x v="5805"/>
    </i>
    <i>
      <x v="5806"/>
    </i>
    <i>
      <x v="5807"/>
    </i>
    <i>
      <x v="5808"/>
    </i>
    <i>
      <x v="5809"/>
    </i>
    <i>
      <x v="5810"/>
    </i>
    <i>
      <x v="5811"/>
    </i>
    <i>
      <x v="5812"/>
    </i>
    <i>
      <x v="5813"/>
    </i>
    <i>
      <x v="5814"/>
    </i>
    <i>
      <x v="5815"/>
    </i>
    <i>
      <x v="5816"/>
    </i>
    <i>
      <x v="5817"/>
    </i>
    <i>
      <x v="5818"/>
    </i>
    <i>
      <x v="5819"/>
    </i>
    <i>
      <x v="5820"/>
    </i>
    <i>
      <x v="5821"/>
    </i>
    <i>
      <x v="5822"/>
    </i>
    <i>
      <x v="5823"/>
    </i>
    <i>
      <x v="5824"/>
    </i>
    <i>
      <x v="5825"/>
    </i>
    <i>
      <x v="5826"/>
    </i>
    <i>
      <x v="5827"/>
    </i>
    <i>
      <x v="5828"/>
    </i>
    <i>
      <x v="5831"/>
    </i>
    <i>
      <x v="5832"/>
    </i>
    <i>
      <x v="5833"/>
    </i>
    <i>
      <x v="5834"/>
    </i>
    <i>
      <x v="5835"/>
    </i>
    <i>
      <x v="5836"/>
    </i>
    <i>
      <x v="5837"/>
    </i>
    <i>
      <x v="5838"/>
    </i>
    <i>
      <x v="5839"/>
    </i>
    <i>
      <x v="5840"/>
    </i>
    <i>
      <x v="5841"/>
    </i>
    <i>
      <x v="5842"/>
    </i>
    <i>
      <x v="5852"/>
    </i>
    <i>
      <x v="5853"/>
    </i>
    <i>
      <x v="5854"/>
    </i>
    <i>
      <x v="5855"/>
    </i>
    <i>
      <x v="5856"/>
    </i>
    <i>
      <x v="5857"/>
    </i>
    <i>
      <x v="5858"/>
    </i>
    <i>
      <x v="5859"/>
    </i>
    <i>
      <x v="5860"/>
    </i>
    <i>
      <x v="5861"/>
    </i>
    <i>
      <x v="5862"/>
    </i>
    <i>
      <x v="5863"/>
    </i>
    <i>
      <x v="5864"/>
    </i>
    <i>
      <x v="5865"/>
    </i>
    <i>
      <x v="5866"/>
    </i>
    <i>
      <x v="5867"/>
    </i>
    <i>
      <x v="5868"/>
    </i>
    <i>
      <x v="5869"/>
    </i>
    <i>
      <x v="5870"/>
    </i>
    <i>
      <x v="5871"/>
    </i>
    <i>
      <x v="5872"/>
    </i>
    <i>
      <x v="5873"/>
    </i>
    <i>
      <x v="5874"/>
    </i>
    <i>
      <x v="5875"/>
    </i>
    <i>
      <x v="5876"/>
    </i>
    <i>
      <x v="5877"/>
    </i>
    <i>
      <x v="5878"/>
    </i>
    <i>
      <x v="5879"/>
    </i>
    <i>
      <x v="5880"/>
    </i>
    <i>
      <x v="5881"/>
    </i>
    <i>
      <x v="5882"/>
    </i>
    <i>
      <x v="5883"/>
    </i>
    <i>
      <x v="5884"/>
    </i>
    <i>
      <x v="5885"/>
    </i>
    <i>
      <x v="5886"/>
    </i>
    <i>
      <x v="5887"/>
    </i>
    <i>
      <x v="5888"/>
    </i>
    <i>
      <x v="5889"/>
    </i>
    <i>
      <x v="5890"/>
    </i>
    <i>
      <x v="5891"/>
    </i>
    <i>
      <x v="5892"/>
    </i>
    <i>
      <x v="5893"/>
    </i>
    <i>
      <x v="5894"/>
    </i>
    <i>
      <x v="5895"/>
    </i>
    <i>
      <x v="5896"/>
    </i>
    <i>
      <x v="5897"/>
    </i>
    <i>
      <x v="5898"/>
    </i>
    <i>
      <x v="5899"/>
    </i>
    <i>
      <x v="5900"/>
    </i>
    <i>
      <x v="5901"/>
    </i>
    <i>
      <x v="5902"/>
    </i>
    <i>
      <x v="5903"/>
    </i>
    <i>
      <x v="5904"/>
    </i>
    <i>
      <x v="5905"/>
    </i>
    <i>
      <x v="5906"/>
    </i>
    <i>
      <x v="5907"/>
    </i>
    <i>
      <x v="5908"/>
    </i>
    <i>
      <x v="5909"/>
    </i>
    <i>
      <x v="5910"/>
    </i>
    <i>
      <x v="5911"/>
    </i>
    <i>
      <x v="5912"/>
    </i>
    <i>
      <x v="5913"/>
    </i>
    <i>
      <x v="5914"/>
    </i>
    <i>
      <x v="5915"/>
    </i>
    <i>
      <x v="5916"/>
    </i>
    <i>
      <x v="5917"/>
    </i>
    <i>
      <x v="5918"/>
    </i>
    <i>
      <x v="5919"/>
    </i>
    <i>
      <x v="5920"/>
    </i>
    <i>
      <x v="5921"/>
    </i>
    <i>
      <x v="5922"/>
    </i>
    <i>
      <x v="5923"/>
    </i>
    <i>
      <x v="5924"/>
    </i>
    <i>
      <x v="5925"/>
    </i>
    <i>
      <x v="5926"/>
    </i>
    <i>
      <x v="5927"/>
    </i>
    <i>
      <x v="5928"/>
    </i>
    <i>
      <x v="5929"/>
    </i>
    <i>
      <x v="5930"/>
    </i>
    <i>
      <x v="5931"/>
    </i>
    <i>
      <x v="5932"/>
    </i>
    <i>
      <x v="5933"/>
    </i>
    <i>
      <x v="5934"/>
    </i>
    <i>
      <x v="5935"/>
    </i>
    <i>
      <x v="5936"/>
    </i>
    <i>
      <x v="5937"/>
    </i>
    <i>
      <x v="5938"/>
    </i>
    <i>
      <x v="5939"/>
    </i>
    <i>
      <x v="5940"/>
    </i>
    <i>
      <x v="5941"/>
    </i>
    <i>
      <x v="5942"/>
    </i>
    <i>
      <x v="5943"/>
    </i>
    <i>
      <x v="5944"/>
    </i>
    <i>
      <x v="5945"/>
    </i>
    <i>
      <x v="5946"/>
    </i>
    <i>
      <x v="5947"/>
    </i>
    <i>
      <x v="5948"/>
    </i>
    <i>
      <x v="5949"/>
    </i>
    <i>
      <x v="5950"/>
    </i>
    <i>
      <x v="5951"/>
    </i>
    <i>
      <x v="5952"/>
    </i>
    <i>
      <x v="5953"/>
    </i>
    <i>
      <x v="5954"/>
    </i>
    <i>
      <x v="5955"/>
    </i>
    <i>
      <x v="5956"/>
    </i>
    <i>
      <x v="5957"/>
    </i>
    <i>
      <x v="5958"/>
    </i>
    <i>
      <x v="5959"/>
    </i>
    <i>
      <x v="5960"/>
    </i>
    <i>
      <x v="5961"/>
    </i>
    <i>
      <x v="5962"/>
    </i>
    <i>
      <x v="5963"/>
    </i>
    <i>
      <x v="5964"/>
    </i>
    <i>
      <x v="5965"/>
    </i>
    <i>
      <x v="5966"/>
    </i>
    <i>
      <x v="5967"/>
    </i>
    <i>
      <x v="5968"/>
    </i>
    <i>
      <x v="5969"/>
    </i>
    <i>
      <x v="5970"/>
    </i>
    <i>
      <x v="5971"/>
    </i>
    <i>
      <x v="5972"/>
    </i>
    <i>
      <x v="5973"/>
    </i>
    <i>
      <x v="5974"/>
    </i>
    <i>
      <x v="5975"/>
    </i>
    <i>
      <x v="5976"/>
    </i>
    <i>
      <x v="5977"/>
    </i>
    <i>
      <x v="5978"/>
    </i>
    <i>
      <x v="5979"/>
    </i>
    <i>
      <x v="5980"/>
    </i>
    <i>
      <x v="5981"/>
    </i>
    <i>
      <x v="5982"/>
    </i>
    <i>
      <x v="5983"/>
    </i>
    <i>
      <x v="5984"/>
    </i>
    <i>
      <x v="5985"/>
    </i>
    <i>
      <x v="5986"/>
    </i>
    <i>
      <x v="5987"/>
    </i>
    <i>
      <x v="5988"/>
    </i>
    <i>
      <x v="5989"/>
    </i>
    <i>
      <x v="5990"/>
    </i>
    <i>
      <x v="5991"/>
    </i>
    <i>
      <x v="5992"/>
    </i>
    <i>
      <x v="5993"/>
    </i>
    <i>
      <x v="5994"/>
    </i>
    <i>
      <x v="5995"/>
    </i>
    <i>
      <x v="5996"/>
    </i>
    <i>
      <x v="5997"/>
    </i>
    <i>
      <x v="5998"/>
    </i>
    <i>
      <x v="5999"/>
    </i>
    <i>
      <x v="6000"/>
    </i>
    <i>
      <x v="6001"/>
    </i>
    <i>
      <x v="6002"/>
    </i>
    <i>
      <x v="6003"/>
    </i>
    <i>
      <x v="6004"/>
    </i>
    <i>
      <x v="6005"/>
    </i>
    <i>
      <x v="6006"/>
    </i>
    <i>
      <x v="6007"/>
    </i>
    <i>
      <x v="6008"/>
    </i>
    <i>
      <x v="6009"/>
    </i>
    <i>
      <x v="6010"/>
    </i>
    <i>
      <x v="6011"/>
    </i>
    <i>
      <x v="6012"/>
    </i>
    <i>
      <x v="6013"/>
    </i>
    <i>
      <x v="6014"/>
    </i>
    <i>
      <x v="6015"/>
    </i>
    <i>
      <x v="6016"/>
    </i>
    <i>
      <x v="6017"/>
    </i>
    <i>
      <x v="6018"/>
    </i>
    <i>
      <x v="6019"/>
    </i>
    <i>
      <x v="6020"/>
    </i>
    <i>
      <x v="6021"/>
    </i>
    <i>
      <x v="6022"/>
    </i>
    <i>
      <x v="6023"/>
    </i>
    <i>
      <x v="6024"/>
    </i>
    <i>
      <x v="6025"/>
    </i>
    <i>
      <x v="6026"/>
    </i>
    <i>
      <x v="6027"/>
    </i>
    <i>
      <x v="6028"/>
    </i>
    <i>
      <x v="6029"/>
    </i>
    <i>
      <x v="6030"/>
    </i>
    <i>
      <x v="6031"/>
    </i>
    <i>
      <x v="6032"/>
    </i>
    <i>
      <x v="6033"/>
    </i>
    <i>
      <x v="6034"/>
    </i>
    <i>
      <x v="6035"/>
    </i>
    <i>
      <x v="6036"/>
    </i>
    <i>
      <x v="6037"/>
    </i>
    <i>
      <x v="6038"/>
    </i>
    <i>
      <x v="6039"/>
    </i>
    <i>
      <x v="6040"/>
    </i>
    <i>
      <x v="6041"/>
    </i>
    <i>
      <x v="6042"/>
    </i>
    <i>
      <x v="6043"/>
    </i>
    <i>
      <x v="6044"/>
    </i>
    <i>
      <x v="6045"/>
    </i>
    <i>
      <x v="6046"/>
    </i>
    <i>
      <x v="6047"/>
    </i>
    <i>
      <x v="6048"/>
    </i>
    <i>
      <x v="6049"/>
    </i>
    <i>
      <x v="6050"/>
    </i>
    <i>
      <x v="6051"/>
    </i>
    <i>
      <x v="6052"/>
    </i>
    <i>
      <x v="6053"/>
    </i>
    <i>
      <x v="6054"/>
    </i>
    <i>
      <x v="6055"/>
    </i>
    <i>
      <x v="6056"/>
    </i>
    <i>
      <x v="6057"/>
    </i>
    <i>
      <x v="6058"/>
    </i>
    <i>
      <x v="6059"/>
    </i>
    <i>
      <x v="6060"/>
    </i>
    <i>
      <x v="6061"/>
    </i>
    <i>
      <x v="6062"/>
    </i>
    <i>
      <x v="6063"/>
    </i>
    <i>
      <x v="6064"/>
    </i>
    <i>
      <x v="6065"/>
    </i>
    <i>
      <x v="6066"/>
    </i>
    <i>
      <x v="6067"/>
    </i>
    <i>
      <x v="6068"/>
    </i>
    <i>
      <x v="6069"/>
    </i>
    <i>
      <x v="6070"/>
    </i>
    <i>
      <x v="6071"/>
    </i>
    <i>
      <x v="6072"/>
    </i>
    <i>
      <x v="6073"/>
    </i>
    <i>
      <x v="6074"/>
    </i>
    <i>
      <x v="6075"/>
    </i>
    <i>
      <x v="6076"/>
    </i>
    <i>
      <x v="6078"/>
    </i>
    <i>
      <x v="6079"/>
    </i>
    <i>
      <x v="6080"/>
    </i>
    <i>
      <x v="6081"/>
    </i>
    <i>
      <x v="6082"/>
    </i>
    <i>
      <x v="6083"/>
    </i>
    <i>
      <x v="6084"/>
    </i>
    <i>
      <x v="6085"/>
    </i>
    <i>
      <x v="6086"/>
    </i>
    <i>
      <x v="6087"/>
    </i>
    <i>
      <x v="6088"/>
    </i>
    <i>
      <x v="6089"/>
    </i>
    <i>
      <x v="6090"/>
    </i>
    <i>
      <x v="6091"/>
    </i>
    <i>
      <x v="6092"/>
    </i>
    <i>
      <x v="6093"/>
    </i>
    <i>
      <x v="6094"/>
    </i>
    <i t="grand">
      <x/>
    </i>
  </rowItems>
  <colItems count="1">
    <i/>
  </colItems>
  <dataFields count="1">
    <dataField name="Sum of NAV (Rs)" fld="15" baseField="0" baseItem="0"/>
  </dataFields>
  <pivotTableStyleInfo name="PivotStyleLight1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queryTables/queryTable1.xml><?xml version="1.0" encoding="utf-8"?>
<queryTable xmlns="http://schemas.openxmlformats.org/spreadsheetml/2006/main" name="MSNMONEYCENTRAL" refreshOnLoad="1" preserveFormatting="0" connectionId="2" autoFormatId="16" applyNumberFormats="0" applyBorderFormats="0" applyFontFormats="1" applyPatternFormats="1" applyAlignmentFormats="0" applyWidthHeightFormats="0"/>
</file>

<file path=xl/queryTables/queryTable2.xml><?xml version="1.0" encoding="utf-8"?>
<queryTable xmlns="http://schemas.openxmlformats.org/spreadsheetml/2006/main" name="NAV1" connectionId="1" autoFormatId="16" applyNumberFormats="0" applyBorderFormats="0" applyFontFormats="1" applyPatternFormats="1" applyAlignmentFormats="0" applyWidthHeightFormats="0"/>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Holding_Status" sourceName="Holding Status">
  <pivotTables>
    <pivotTable tabId="4" name="current_holding_summary"/>
  </pivotTables>
  <data>
    <tabular pivotCacheId="1">
      <items count="3">
        <i x="0" s="1"/>
        <i x="1"/>
        <i x="2"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Holding Status" cache="Slicer_Holding_Status" caption="Holding Status" columnCount="3" style="SlicerStyleDark6" rowHeight="23495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 Id="rId4" Type="http://schemas.microsoft.com/office/2007/relationships/slicer" Target="../slicers/slicer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office.microsoft.com/" TargetMode="External"/><Relationship Id="rId2" Type="http://schemas.openxmlformats.org/officeDocument/2006/relationships/hyperlink" Target="http://money.msn.com/" TargetMode="External"/><Relationship Id="rId1" Type="http://schemas.openxmlformats.org/officeDocument/2006/relationships/hyperlink" Target="http://money.msn.com/" TargetMode="External"/><Relationship Id="rId6" Type="http://schemas.openxmlformats.org/officeDocument/2006/relationships/queryTable" Target="../queryTables/queryTable1.xml"/><Relationship Id="rId5" Type="http://schemas.openxmlformats.org/officeDocument/2006/relationships/printerSettings" Target="../printerSettings/printerSettings4.bin"/><Relationship Id="rId4" Type="http://schemas.openxmlformats.org/officeDocument/2006/relationships/hyperlink" Target="http://go.microsoft.com/fwlink/?LinkID=249332"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finance.google.com/finance/info?client=ig&amp;q=" TargetMode="External"/></Relationships>
</file>

<file path=xl/worksheets/_rels/sheet7.xml.rels><?xml version="1.0" encoding="UTF-8" standalone="yes"?>
<Relationships xmlns="http://schemas.openxmlformats.org/package/2006/relationships"><Relationship Id="rId2" Type="http://schemas.openxmlformats.org/officeDocument/2006/relationships/queryTable" Target="../queryTables/queryTable2.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sheetPr>
  <dimension ref="A3:E13"/>
  <sheetViews>
    <sheetView tabSelected="1" workbookViewId="0">
      <selection activeCell="B1" sqref="B1"/>
    </sheetView>
  </sheetViews>
  <sheetFormatPr defaultColWidth="9.1796875" defaultRowHeight="14.5"/>
  <cols>
    <col min="1" max="1" width="9.1796875" style="1"/>
    <col min="2" max="2" width="51.453125" style="17" customWidth="1"/>
    <col min="3" max="16384" width="9.1796875" style="1"/>
  </cols>
  <sheetData>
    <row r="3" spans="1:5">
      <c r="A3" s="9">
        <v>1</v>
      </c>
      <c r="B3" s="12" t="s">
        <v>36</v>
      </c>
      <c r="D3" s="75" t="s">
        <v>11810</v>
      </c>
    </row>
    <row r="4" spans="1:5">
      <c r="A4" s="9">
        <v>2</v>
      </c>
      <c r="B4" s="12" t="s">
        <v>37</v>
      </c>
      <c r="D4" s="13"/>
      <c r="E4" s="75" t="s">
        <v>11811</v>
      </c>
    </row>
    <row r="5" spans="1:5">
      <c r="A5" s="1">
        <v>3</v>
      </c>
      <c r="B5" s="17" t="s">
        <v>55</v>
      </c>
      <c r="D5" s="15"/>
      <c r="E5" s="75" t="s">
        <v>11812</v>
      </c>
    </row>
    <row r="6" spans="1:5">
      <c r="A6" s="9">
        <v>4</v>
      </c>
      <c r="B6" s="17" t="s">
        <v>56</v>
      </c>
    </row>
    <row r="7" spans="1:5" ht="29">
      <c r="A7" s="9">
        <v>5</v>
      </c>
      <c r="B7" s="17" t="s">
        <v>57</v>
      </c>
    </row>
    <row r="8" spans="1:5" ht="29">
      <c r="A8" s="1">
        <v>6</v>
      </c>
      <c r="B8" s="17" t="s">
        <v>58</v>
      </c>
    </row>
    <row r="9" spans="1:5" ht="43.5">
      <c r="A9" s="9">
        <v>7</v>
      </c>
      <c r="B9" s="17" t="s">
        <v>59</v>
      </c>
    </row>
    <row r="10" spans="1:5" ht="29">
      <c r="A10" s="1">
        <v>8</v>
      </c>
      <c r="B10" s="17" t="s">
        <v>11813</v>
      </c>
    </row>
    <row r="11" spans="1:5" ht="43.5">
      <c r="A11" s="1">
        <v>9</v>
      </c>
      <c r="B11" s="17" t="s">
        <v>11814</v>
      </c>
    </row>
    <row r="12" spans="1:5" ht="29">
      <c r="A12" s="1">
        <v>10</v>
      </c>
      <c r="B12" s="17" t="s">
        <v>11815</v>
      </c>
    </row>
    <row r="13" spans="1:5" ht="43.5">
      <c r="A13" s="1">
        <v>11</v>
      </c>
      <c r="B13" s="17" t="s">
        <v>11816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7" tint="0.39997558519241921"/>
  </sheetPr>
  <dimension ref="A1:N56"/>
  <sheetViews>
    <sheetView workbookViewId="0">
      <pane ySplit="6" topLeftCell="A12" activePane="bottomLeft" state="frozen"/>
      <selection pane="bottomLeft" activeCell="D27" sqref="D27"/>
    </sheetView>
  </sheetViews>
  <sheetFormatPr defaultRowHeight="14.5"/>
  <cols>
    <col min="1" max="1" width="15.7265625" customWidth="1"/>
    <col min="2" max="2" width="34.81640625" customWidth="1"/>
    <col min="3" max="3" width="9.26953125" customWidth="1"/>
    <col min="4" max="4" width="8.7265625" customWidth="1"/>
    <col min="5" max="5" width="9.1796875" customWidth="1"/>
    <col min="6" max="6" width="10.54296875" customWidth="1"/>
    <col min="7" max="7" width="10.81640625" customWidth="1"/>
    <col min="8" max="9" width="9.1796875" customWidth="1"/>
    <col min="10" max="10" width="7.26953125" customWidth="1"/>
    <col min="11" max="11" width="12.1796875" customWidth="1"/>
    <col min="12" max="12" width="11.81640625" customWidth="1"/>
    <col min="13" max="13" width="9.81640625" customWidth="1"/>
    <col min="14" max="14" width="7.90625" customWidth="1"/>
  </cols>
  <sheetData>
    <row r="1" spans="1:14">
      <c r="J1" s="47"/>
      <c r="K1" s="44" t="s">
        <v>28</v>
      </c>
      <c r="L1" s="44" t="s">
        <v>6163</v>
      </c>
      <c r="M1" s="44" t="s">
        <v>6022</v>
      </c>
      <c r="N1" s="44" t="s">
        <v>6023</v>
      </c>
    </row>
    <row r="2" spans="1:14">
      <c r="J2" s="53" t="s">
        <v>35</v>
      </c>
      <c r="K2" s="50">
        <f>GETPIVOTDATA("total cost",$A$5,"category","equity")</f>
        <v>91850.757738095228</v>
      </c>
      <c r="L2" s="50">
        <f>GETPIVOTDATA("total selling price",$A$5,"category","equity")</f>
        <v>97576.749999999985</v>
      </c>
      <c r="M2" s="45">
        <f>L2-K2</f>
        <v>5725.9922619047575</v>
      </c>
      <c r="N2" s="46">
        <f>M2/K2</f>
        <v>6.2340174462489975E-2</v>
      </c>
    </row>
    <row r="3" spans="1:14">
      <c r="J3" s="53" t="s">
        <v>6021</v>
      </c>
      <c r="K3" s="50">
        <f>GETPIVOTDATA("total cost",$A$5,"category","mutual fund")</f>
        <v>114999.4166559</v>
      </c>
      <c r="L3" s="50">
        <f>GETPIVOTDATA("total selling price",$A$5,"category","mutual fund")</f>
        <v>132938.2226291</v>
      </c>
      <c r="M3" s="45">
        <f>L3-K3</f>
        <v>17938.805973199997</v>
      </c>
      <c r="N3" s="46">
        <f>M3/K3</f>
        <v>0.15599040842856007</v>
      </c>
    </row>
    <row r="4" spans="1:14">
      <c r="J4" s="47"/>
      <c r="K4" s="42">
        <f>K2+K3</f>
        <v>206850.17439399523</v>
      </c>
      <c r="L4" s="42">
        <f>L2+L3</f>
        <v>230514.97262909997</v>
      </c>
      <c r="M4" s="42">
        <f>M2+M3</f>
        <v>23664.798235104754</v>
      </c>
      <c r="N4" s="43">
        <f>M4/K4</f>
        <v>0.11440550294160996</v>
      </c>
    </row>
    <row r="5" spans="1:14">
      <c r="K5" s="22"/>
    </row>
    <row r="6" spans="1:14" s="24" customFormat="1" ht="29">
      <c r="A6"/>
      <c r="B6"/>
      <c r="C6" s="40" t="s">
        <v>5985</v>
      </c>
      <c r="D6" s="23" t="s">
        <v>65</v>
      </c>
      <c r="E6" s="23" t="s">
        <v>66</v>
      </c>
      <c r="F6" s="23" t="s">
        <v>67</v>
      </c>
      <c r="G6" s="23" t="s">
        <v>68</v>
      </c>
      <c r="H6" s="23" t="s">
        <v>6022</v>
      </c>
      <c r="I6" s="23" t="s">
        <v>6164</v>
      </c>
    </row>
    <row r="7" spans="1:14">
      <c r="A7" s="47" t="s">
        <v>35</v>
      </c>
      <c r="B7" s="47" t="s">
        <v>6028</v>
      </c>
      <c r="C7" s="45">
        <v>7</v>
      </c>
      <c r="D7" s="45">
        <v>1384.5357142857142</v>
      </c>
      <c r="E7" s="45">
        <v>1784.3</v>
      </c>
      <c r="F7" s="45">
        <v>9691.75</v>
      </c>
      <c r="G7" s="45">
        <v>12490.1</v>
      </c>
      <c r="H7" s="45">
        <v>2798.3500000000004</v>
      </c>
      <c r="I7" s="46">
        <v>0.28873526452910986</v>
      </c>
    </row>
    <row r="8" spans="1:14">
      <c r="A8" s="47"/>
      <c r="B8" s="47" t="s">
        <v>6211</v>
      </c>
      <c r="C8" s="45">
        <v>19</v>
      </c>
      <c r="D8" s="45">
        <v>875</v>
      </c>
      <c r="E8" s="45">
        <v>999.7</v>
      </c>
      <c r="F8" s="45">
        <v>16625</v>
      </c>
      <c r="G8" s="45">
        <v>18994.3</v>
      </c>
      <c r="H8" s="45">
        <v>2369.3000000000011</v>
      </c>
      <c r="I8" s="46">
        <v>0.14251428571428579</v>
      </c>
    </row>
    <row r="9" spans="1:14">
      <c r="A9" s="47"/>
      <c r="B9" s="47" t="s">
        <v>6041</v>
      </c>
      <c r="C9" s="45">
        <v>3</v>
      </c>
      <c r="D9" s="45">
        <v>3157.7999999999997</v>
      </c>
      <c r="E9" s="45">
        <v>4092.85</v>
      </c>
      <c r="F9" s="45">
        <v>9473.4</v>
      </c>
      <c r="G9" s="45">
        <v>12278.55</v>
      </c>
      <c r="H9" s="45">
        <v>2805.1500000000005</v>
      </c>
      <c r="I9" s="46">
        <v>0.29610804990816397</v>
      </c>
    </row>
    <row r="10" spans="1:14">
      <c r="A10" s="47"/>
      <c r="B10" s="47" t="s">
        <v>6436</v>
      </c>
      <c r="C10" s="45">
        <v>5</v>
      </c>
      <c r="D10" s="45">
        <v>261.14999999999998</v>
      </c>
      <c r="E10" s="45">
        <v>304.85000000000002</v>
      </c>
      <c r="F10" s="45">
        <v>1305.75</v>
      </c>
      <c r="G10" s="45">
        <v>1524.25</v>
      </c>
      <c r="H10" s="45">
        <v>218.50000000000023</v>
      </c>
      <c r="I10" s="46">
        <v>0.16733677962856613</v>
      </c>
    </row>
    <row r="11" spans="1:14">
      <c r="A11" s="47"/>
      <c r="B11" s="47" t="s">
        <v>81</v>
      </c>
      <c r="C11" s="45">
        <v>7</v>
      </c>
      <c r="D11" s="45">
        <v>1251.3</v>
      </c>
      <c r="E11" s="45">
        <v>1740.1</v>
      </c>
      <c r="F11" s="45">
        <v>8759.1</v>
      </c>
      <c r="G11" s="45">
        <v>12180.699999999999</v>
      </c>
      <c r="H11" s="45">
        <v>3421.5999999999995</v>
      </c>
      <c r="I11" s="46">
        <v>0.39063374090945407</v>
      </c>
    </row>
    <row r="12" spans="1:14">
      <c r="A12" s="47"/>
      <c r="B12" s="47" t="s">
        <v>43</v>
      </c>
      <c r="C12" s="45">
        <v>8</v>
      </c>
      <c r="D12" s="45">
        <v>680.83333333333337</v>
      </c>
      <c r="E12" s="45">
        <v>750.7</v>
      </c>
      <c r="F12" s="45">
        <v>5446.666666666667</v>
      </c>
      <c r="G12" s="45">
        <v>6005.6</v>
      </c>
      <c r="H12" s="45">
        <v>558.93333333333339</v>
      </c>
      <c r="I12" s="46">
        <v>0.10261933904528764</v>
      </c>
      <c r="K12" s="45"/>
    </row>
    <row r="13" spans="1:14">
      <c r="A13" s="47"/>
      <c r="B13" s="47" t="s">
        <v>50</v>
      </c>
      <c r="C13" s="45">
        <v>9</v>
      </c>
      <c r="D13" s="45">
        <v>697.76666666666665</v>
      </c>
      <c r="E13" s="45">
        <v>984.6</v>
      </c>
      <c r="F13" s="45">
        <v>6279.9</v>
      </c>
      <c r="G13" s="45">
        <v>8861.4</v>
      </c>
      <c r="H13" s="45">
        <v>2581.5000000000005</v>
      </c>
      <c r="I13" s="46">
        <v>0.41107342473606279</v>
      </c>
    </row>
    <row r="14" spans="1:14">
      <c r="A14" s="47"/>
      <c r="B14" s="47" t="s">
        <v>39</v>
      </c>
      <c r="C14" s="45">
        <v>21</v>
      </c>
      <c r="D14" s="45">
        <v>220.08928571428572</v>
      </c>
      <c r="E14" s="45">
        <v>302.14999999999998</v>
      </c>
      <c r="F14" s="45">
        <v>4621.875</v>
      </c>
      <c r="G14" s="45">
        <v>6345.15</v>
      </c>
      <c r="H14" s="45">
        <v>1723.2749999999994</v>
      </c>
      <c r="I14" s="46">
        <v>0.37285192697768749</v>
      </c>
    </row>
    <row r="15" spans="1:14">
      <c r="A15" s="47"/>
      <c r="B15" s="47" t="s">
        <v>41</v>
      </c>
      <c r="C15" s="45">
        <v>34</v>
      </c>
      <c r="D15" s="45">
        <v>733.42316176470592</v>
      </c>
      <c r="E15" s="45">
        <v>457.8</v>
      </c>
      <c r="F15" s="45">
        <v>24936.387500000001</v>
      </c>
      <c r="G15" s="45">
        <v>15565.2</v>
      </c>
      <c r="H15" s="45">
        <v>-9371.1875000000018</v>
      </c>
      <c r="I15" s="46">
        <v>-0.37580373259759464</v>
      </c>
    </row>
    <row r="16" spans="1:14">
      <c r="A16" s="47"/>
      <c r="B16" s="47" t="s">
        <v>40</v>
      </c>
      <c r="C16" s="45">
        <v>15</v>
      </c>
      <c r="D16" s="45">
        <v>314.06190476190477</v>
      </c>
      <c r="E16" s="45">
        <v>222.1</v>
      </c>
      <c r="F16" s="45">
        <v>4710.9285714285716</v>
      </c>
      <c r="G16" s="45">
        <v>3331.5</v>
      </c>
      <c r="H16" s="45">
        <v>-1379.4285714285716</v>
      </c>
      <c r="I16" s="46">
        <v>-0.29281458007975381</v>
      </c>
    </row>
    <row r="17" spans="1:14">
      <c r="A17" s="47" t="s">
        <v>63</v>
      </c>
      <c r="B17" s="47"/>
      <c r="C17" s="45">
        <v>128</v>
      </c>
      <c r="D17" s="45">
        <v>9575.9600665266116</v>
      </c>
      <c r="E17" s="45">
        <v>11639.150000000001</v>
      </c>
      <c r="F17" s="45">
        <v>91850.757738095228</v>
      </c>
      <c r="G17" s="45">
        <v>97576.749999999985</v>
      </c>
      <c r="H17" s="45">
        <v>5725.9922619047602</v>
      </c>
      <c r="I17" s="55">
        <v>1.5032544987712693</v>
      </c>
      <c r="K17" s="22"/>
    </row>
    <row r="18" spans="1:14">
      <c r="A18" s="47" t="s">
        <v>52</v>
      </c>
      <c r="B18" s="47" t="s">
        <v>44</v>
      </c>
      <c r="C18" s="45">
        <v>999.97899999999981</v>
      </c>
      <c r="D18" s="45">
        <v>34.500680863298136</v>
      </c>
      <c r="E18" s="45">
        <v>40.615000000000002</v>
      </c>
      <c r="F18" s="45">
        <v>34499.956349</v>
      </c>
      <c r="G18" s="45">
        <v>40614.147084999997</v>
      </c>
      <c r="H18" s="45">
        <v>6114.1907359999941</v>
      </c>
      <c r="I18" s="46">
        <v>0.17722314411499879</v>
      </c>
      <c r="K18" s="22"/>
    </row>
    <row r="19" spans="1:14">
      <c r="A19" s="47"/>
      <c r="B19" s="47" t="s">
        <v>49</v>
      </c>
      <c r="C19" s="45">
        <v>208.30199999999999</v>
      </c>
      <c r="D19" s="45">
        <v>192.02688596364891</v>
      </c>
      <c r="E19" s="45">
        <v>220.72</v>
      </c>
      <c r="F19" s="45">
        <v>39999.584399999992</v>
      </c>
      <c r="G19" s="45">
        <v>45976.417439999997</v>
      </c>
      <c r="H19" s="45">
        <v>5976.833040000005</v>
      </c>
      <c r="I19" s="46">
        <v>0.14942237849851275</v>
      </c>
      <c r="K19" s="22"/>
      <c r="M19" s="48"/>
      <c r="N19" s="48"/>
    </row>
    <row r="20" spans="1:14">
      <c r="A20" s="47"/>
      <c r="B20" s="47" t="s">
        <v>5982</v>
      </c>
      <c r="C20" s="45">
        <v>132.994</v>
      </c>
      <c r="D20" s="45">
        <v>56.39295086244492</v>
      </c>
      <c r="E20" s="45">
        <v>61.963999999999999</v>
      </c>
      <c r="F20" s="45">
        <v>7499.9241069999998</v>
      </c>
      <c r="G20" s="45">
        <v>8240.8402160000005</v>
      </c>
      <c r="H20" s="45">
        <v>740.91610900000012</v>
      </c>
      <c r="I20" s="46">
        <v>9.8789814194049169E-2</v>
      </c>
      <c r="K20" s="29"/>
      <c r="L20" s="29"/>
      <c r="M20" s="48"/>
      <c r="N20" s="54"/>
    </row>
    <row r="21" spans="1:14">
      <c r="A21" s="47"/>
      <c r="B21" s="47" t="s">
        <v>46</v>
      </c>
      <c r="C21" s="45">
        <v>334.06600000000003</v>
      </c>
      <c r="D21" s="45">
        <v>47.894697514862322</v>
      </c>
      <c r="E21" s="45">
        <v>54.615000000000002</v>
      </c>
      <c r="F21" s="45">
        <v>15999.990019999997</v>
      </c>
      <c r="G21" s="45">
        <v>18245.014590000002</v>
      </c>
      <c r="H21" s="45">
        <v>2245.0245700000041</v>
      </c>
      <c r="I21" s="46">
        <v>0.14031412314593458</v>
      </c>
      <c r="K21" s="29"/>
      <c r="L21" s="29"/>
      <c r="M21" s="48"/>
      <c r="N21" s="54"/>
    </row>
    <row r="22" spans="1:14">
      <c r="A22" s="47"/>
      <c r="B22" s="47" t="s">
        <v>38</v>
      </c>
      <c r="C22" s="45">
        <v>128.251</v>
      </c>
      <c r="D22" s="45">
        <v>38.985999999999997</v>
      </c>
      <c r="E22" s="45">
        <v>52.66</v>
      </c>
      <c r="F22" s="45">
        <v>4999.9934859999994</v>
      </c>
      <c r="G22" s="45">
        <v>6753.6976599999998</v>
      </c>
      <c r="H22" s="45">
        <v>1753.704174</v>
      </c>
      <c r="I22" s="46">
        <v>0.35074129174575491</v>
      </c>
      <c r="K22" s="29"/>
      <c r="L22" s="29"/>
      <c r="M22" s="48"/>
      <c r="N22" s="54"/>
    </row>
    <row r="23" spans="1:14">
      <c r="A23" s="47"/>
      <c r="B23" s="47" t="s">
        <v>45</v>
      </c>
      <c r="C23" s="45">
        <v>163.31299999999999</v>
      </c>
      <c r="D23" s="45">
        <v>73.478340939790471</v>
      </c>
      <c r="E23" s="45">
        <v>80.2637</v>
      </c>
      <c r="F23" s="45">
        <v>11999.968293900001</v>
      </c>
      <c r="G23" s="45">
        <v>13108.1056381</v>
      </c>
      <c r="H23" s="45">
        <v>1108.1373441999988</v>
      </c>
      <c r="I23" s="46">
        <v>9.2345022675043506E-2</v>
      </c>
      <c r="K23" s="29"/>
      <c r="L23" s="29"/>
      <c r="M23" s="48"/>
      <c r="N23" s="54"/>
    </row>
    <row r="24" spans="1:14">
      <c r="A24" s="47" t="s">
        <v>64</v>
      </c>
      <c r="B24" s="47"/>
      <c r="C24" s="45">
        <v>1966.9049999999997</v>
      </c>
      <c r="D24" s="45">
        <v>443.27955614404476</v>
      </c>
      <c r="E24" s="45">
        <v>510.83769999999993</v>
      </c>
      <c r="F24" s="45">
        <v>114999.4166559</v>
      </c>
      <c r="G24" s="45">
        <v>132938.2226291</v>
      </c>
      <c r="H24" s="45">
        <v>17938.8059732</v>
      </c>
      <c r="I24" s="46">
        <v>1.0088357743742937</v>
      </c>
      <c r="K24" s="29"/>
      <c r="L24" s="29"/>
      <c r="M24" s="48"/>
      <c r="N24" s="54"/>
    </row>
    <row r="25" spans="1:14">
      <c r="K25" s="29"/>
      <c r="L25" s="29"/>
      <c r="M25" s="48"/>
      <c r="N25" s="54"/>
    </row>
    <row r="26" spans="1:14">
      <c r="K26" s="29"/>
      <c r="L26" s="29"/>
      <c r="M26" s="48"/>
      <c r="N26" s="54"/>
    </row>
    <row r="28" spans="1:14">
      <c r="A28" s="47"/>
      <c r="B28" s="47"/>
      <c r="C28" s="47"/>
      <c r="D28" s="47"/>
      <c r="E28" s="47"/>
      <c r="F28" s="47"/>
      <c r="G28" s="47"/>
      <c r="H28" s="47"/>
      <c r="I28" s="47"/>
    </row>
    <row r="29" spans="1:14">
      <c r="A29" s="47"/>
      <c r="B29" s="47"/>
      <c r="C29" s="47"/>
      <c r="D29" s="47"/>
      <c r="E29" s="47"/>
      <c r="F29" s="47"/>
      <c r="G29" s="47"/>
      <c r="H29" s="47"/>
      <c r="I29" s="47"/>
    </row>
    <row r="30" spans="1:14">
      <c r="A30" s="47"/>
      <c r="B30" s="47"/>
      <c r="C30" s="47"/>
      <c r="D30" s="47"/>
      <c r="E30" s="47"/>
      <c r="F30" s="47"/>
      <c r="G30" s="47"/>
      <c r="H30" s="47"/>
      <c r="I30" s="47"/>
    </row>
    <row r="31" spans="1:14">
      <c r="A31" s="47"/>
      <c r="B31" s="47"/>
      <c r="C31" s="47"/>
      <c r="D31" s="47"/>
      <c r="E31" s="47"/>
      <c r="F31" s="47"/>
      <c r="G31" s="47"/>
      <c r="H31" s="47"/>
      <c r="I31" s="47"/>
    </row>
    <row r="32" spans="1:14">
      <c r="A32" s="47"/>
      <c r="B32" s="47"/>
      <c r="C32" s="47"/>
      <c r="D32" s="47"/>
      <c r="E32" s="47"/>
      <c r="F32" s="47"/>
      <c r="G32" s="47"/>
      <c r="H32" s="47"/>
      <c r="I32" s="47"/>
    </row>
    <row r="33" spans="1:9">
      <c r="A33" s="41"/>
      <c r="B33" s="41"/>
      <c r="C33" s="41"/>
      <c r="D33" s="41"/>
      <c r="E33" s="41"/>
      <c r="F33" s="41"/>
      <c r="G33" s="41"/>
      <c r="H33" s="41"/>
      <c r="I33" s="41"/>
    </row>
    <row r="34" spans="1:9">
      <c r="A34" s="41"/>
      <c r="B34" s="41"/>
      <c r="C34" s="41"/>
      <c r="D34" s="41"/>
      <c r="E34" s="41"/>
      <c r="F34" s="41"/>
      <c r="G34" s="41"/>
      <c r="H34" s="41"/>
      <c r="I34" s="41"/>
    </row>
    <row r="35" spans="1:9">
      <c r="A35" s="41"/>
      <c r="B35" s="41"/>
      <c r="C35" s="41"/>
      <c r="D35" s="41"/>
      <c r="E35" s="41"/>
      <c r="F35" s="41"/>
      <c r="G35" s="41"/>
      <c r="H35" s="41"/>
      <c r="I35" s="41"/>
    </row>
    <row r="36" spans="1:9">
      <c r="A36" s="41"/>
      <c r="B36" s="41"/>
      <c r="C36" s="41"/>
      <c r="D36" s="41"/>
      <c r="E36" s="41"/>
      <c r="F36" s="41"/>
      <c r="G36" s="41"/>
      <c r="H36" s="41"/>
      <c r="I36" s="41"/>
    </row>
    <row r="37" spans="1:9">
      <c r="A37" s="41"/>
      <c r="B37" s="41"/>
      <c r="C37" s="41"/>
      <c r="D37" s="41"/>
      <c r="E37" s="41"/>
      <c r="F37" s="41"/>
      <c r="G37" s="41"/>
      <c r="H37" s="41"/>
      <c r="I37" s="41"/>
    </row>
    <row r="38" spans="1:9">
      <c r="A38" s="41"/>
      <c r="B38" s="41"/>
      <c r="C38" s="41"/>
      <c r="D38" s="41"/>
      <c r="E38" s="41"/>
      <c r="F38" s="41"/>
      <c r="G38" s="41"/>
      <c r="H38" s="41"/>
      <c r="I38" s="41"/>
    </row>
    <row r="39" spans="1:9">
      <c r="A39" s="41"/>
      <c r="B39" s="41"/>
      <c r="C39" s="41"/>
      <c r="D39" s="41"/>
      <c r="E39" s="41"/>
      <c r="F39" s="41"/>
      <c r="G39" s="41"/>
      <c r="H39" s="41"/>
      <c r="I39" s="41"/>
    </row>
    <row r="40" spans="1:9">
      <c r="A40" s="41"/>
      <c r="B40" s="41"/>
      <c r="C40" s="41"/>
      <c r="D40" s="41"/>
      <c r="E40" s="41"/>
      <c r="F40" s="41"/>
      <c r="G40" s="41"/>
      <c r="H40" s="41"/>
      <c r="I40" s="41"/>
    </row>
    <row r="41" spans="1:9">
      <c r="A41" s="41"/>
      <c r="B41" s="41"/>
      <c r="C41" s="41"/>
      <c r="D41" s="41"/>
      <c r="E41" s="41"/>
      <c r="F41" s="41"/>
      <c r="G41" s="41"/>
      <c r="H41" s="41"/>
      <c r="I41" s="41"/>
    </row>
    <row r="42" spans="1:9">
      <c r="A42" s="41"/>
      <c r="B42" s="41"/>
      <c r="C42" s="41"/>
      <c r="D42" s="41"/>
      <c r="E42" s="41"/>
      <c r="F42" s="41"/>
      <c r="G42" s="41"/>
      <c r="H42" s="41"/>
      <c r="I42" s="41"/>
    </row>
    <row r="43" spans="1:9">
      <c r="A43" s="41"/>
      <c r="B43" s="41"/>
      <c r="C43" s="41"/>
      <c r="D43" s="41"/>
      <c r="E43" s="41"/>
      <c r="F43" s="41"/>
      <c r="G43" s="41"/>
      <c r="H43" s="41"/>
      <c r="I43" s="41"/>
    </row>
    <row r="44" spans="1:9">
      <c r="A44" s="41"/>
      <c r="B44" s="41"/>
      <c r="C44" s="41"/>
      <c r="D44" s="41"/>
      <c r="E44" s="41"/>
      <c r="F44" s="41"/>
      <c r="G44" s="41"/>
      <c r="H44" s="41"/>
      <c r="I44" s="41"/>
    </row>
    <row r="45" spans="1:9">
      <c r="A45" s="41"/>
      <c r="B45" s="41"/>
      <c r="C45" s="41"/>
      <c r="D45" s="41"/>
      <c r="E45" s="41"/>
      <c r="F45" s="41"/>
      <c r="G45" s="41"/>
      <c r="H45" s="41"/>
      <c r="I45" s="41"/>
    </row>
    <row r="46" spans="1:9">
      <c r="A46" s="41"/>
      <c r="B46" s="41"/>
      <c r="C46" s="41"/>
      <c r="D46" s="41"/>
      <c r="E46" s="41"/>
      <c r="F46" s="41"/>
      <c r="G46" s="41"/>
      <c r="H46" s="41"/>
      <c r="I46" s="41"/>
    </row>
    <row r="47" spans="1:9">
      <c r="A47" s="41"/>
      <c r="B47" s="41"/>
      <c r="C47" s="41"/>
      <c r="D47" s="41"/>
      <c r="E47" s="41"/>
      <c r="F47" s="41"/>
      <c r="G47" s="41"/>
      <c r="H47" s="41"/>
      <c r="I47" s="41"/>
    </row>
    <row r="48" spans="1:9">
      <c r="A48" s="41"/>
      <c r="B48" s="41"/>
      <c r="C48" s="41"/>
      <c r="D48" s="41"/>
      <c r="E48" s="41"/>
      <c r="F48" s="41"/>
      <c r="G48" s="41"/>
      <c r="H48" s="41"/>
      <c r="I48" s="41"/>
    </row>
    <row r="49" spans="1:9">
      <c r="A49" s="41"/>
      <c r="B49" s="41"/>
      <c r="C49" s="41"/>
      <c r="D49" s="41"/>
      <c r="E49" s="41"/>
      <c r="F49" s="41"/>
      <c r="G49" s="41"/>
      <c r="H49" s="41"/>
      <c r="I49" s="41"/>
    </row>
    <row r="50" spans="1:9">
      <c r="A50" s="41"/>
      <c r="B50" s="41"/>
      <c r="C50" s="41"/>
      <c r="D50" s="41"/>
      <c r="E50" s="41"/>
      <c r="F50" s="41"/>
      <c r="G50" s="41"/>
      <c r="H50" s="41"/>
      <c r="I50" s="41"/>
    </row>
    <row r="51" spans="1:9">
      <c r="A51" s="41"/>
      <c r="B51" s="41"/>
      <c r="C51" s="41"/>
      <c r="D51" s="41"/>
      <c r="E51" s="41"/>
      <c r="F51" s="41"/>
      <c r="G51" s="41"/>
      <c r="H51" s="41"/>
      <c r="I51" s="41"/>
    </row>
    <row r="52" spans="1:9">
      <c r="A52" s="41"/>
      <c r="B52" s="41"/>
      <c r="C52" s="41"/>
      <c r="D52" s="41"/>
      <c r="E52" s="41"/>
      <c r="F52" s="41"/>
      <c r="G52" s="41"/>
      <c r="H52" s="41"/>
      <c r="I52" s="41"/>
    </row>
    <row r="53" spans="1:9">
      <c r="A53" s="41"/>
      <c r="B53" s="41"/>
      <c r="C53" s="41"/>
      <c r="D53" s="41"/>
      <c r="E53" s="41"/>
      <c r="F53" s="41"/>
      <c r="G53" s="41"/>
      <c r="H53" s="41"/>
      <c r="I53" s="41"/>
    </row>
    <row r="54" spans="1:9">
      <c r="A54" s="41"/>
      <c r="B54" s="41"/>
      <c r="C54" s="41"/>
      <c r="D54" s="41"/>
      <c r="E54" s="41"/>
      <c r="F54" s="41"/>
      <c r="G54" s="41"/>
      <c r="H54" s="41"/>
      <c r="I54" s="41"/>
    </row>
    <row r="55" spans="1:9">
      <c r="A55" s="41"/>
      <c r="B55" s="41"/>
      <c r="C55" s="41"/>
      <c r="D55" s="41"/>
      <c r="E55" s="41"/>
      <c r="F55" s="41"/>
      <c r="G55" s="41"/>
      <c r="H55" s="41"/>
      <c r="I55" s="41"/>
    </row>
    <row r="56" spans="1:9">
      <c r="A56" s="41"/>
      <c r="B56" s="41"/>
      <c r="C56" s="41"/>
      <c r="D56" s="41"/>
      <c r="E56" s="41"/>
      <c r="F56" s="41"/>
      <c r="G56" s="41"/>
      <c r="H56" s="41"/>
      <c r="I56" s="41"/>
    </row>
  </sheetData>
  <conditionalFormatting pivot="1" sqref="H7:I24">
    <cfRule type="cellIs" dxfId="161" priority="8" operator="greaterThan">
      <formula>0</formula>
    </cfRule>
  </conditionalFormatting>
  <conditionalFormatting pivot="1" sqref="H7:I24">
    <cfRule type="cellIs" dxfId="160" priority="7" operator="lessThan">
      <formula>0</formula>
    </cfRule>
  </conditionalFormatting>
  <conditionalFormatting sqref="M2:N3">
    <cfRule type="cellIs" dxfId="159" priority="4" operator="greaterThan">
      <formula>0</formula>
    </cfRule>
  </conditionalFormatting>
  <conditionalFormatting sqref="M2:N3">
    <cfRule type="cellIs" dxfId="158" priority="3" operator="lessThan">
      <formula>0</formula>
    </cfRule>
  </conditionalFormatting>
  <conditionalFormatting sqref="M4:N4">
    <cfRule type="cellIs" dxfId="157" priority="2" operator="greaterThan">
      <formula>0</formula>
    </cfRule>
  </conditionalFormatting>
  <conditionalFormatting sqref="M4:N4">
    <cfRule type="cellIs" dxfId="156" priority="1" operator="lessThan">
      <formula>0</formula>
    </cfRule>
  </conditionalFormatting>
  <pageMargins left="0.7" right="0.7" top="0.75" bottom="0.75" header="0.3" footer="0.3"/>
  <pageSetup paperSize="9" orientation="portrait" horizontalDpi="4294967292" verticalDpi="0" r:id="rId2"/>
  <drawing r:id="rId3"/>
  <extLst>
    <ext xmlns:x14="http://schemas.microsoft.com/office/spreadsheetml/2009/9/main" uri="{A8765BA9-456A-4dab-B4F3-ACF838C121DE}">
      <x14:slicerList>
        <x14:slicer r:id="rId4"/>
      </x14:slicerList>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8" tint="0.39997558519241921"/>
  </sheetPr>
  <dimension ref="A1:Q25"/>
  <sheetViews>
    <sheetView workbookViewId="0">
      <pane ySplit="1" topLeftCell="A2" activePane="bottomLeft" state="frozen"/>
      <selection pane="bottomLeft" activeCell="D2" sqref="D2"/>
    </sheetView>
  </sheetViews>
  <sheetFormatPr defaultColWidth="9.1796875" defaultRowHeight="14.5"/>
  <cols>
    <col min="1" max="1" width="14.7265625" style="1" customWidth="1"/>
    <col min="2" max="2" width="30.81640625" style="1" customWidth="1"/>
    <col min="3" max="3" width="12.453125" style="1" customWidth="1"/>
    <col min="4" max="6" width="12.54296875" style="9" customWidth="1"/>
    <col min="7" max="7" width="10" style="1" customWidth="1"/>
    <col min="8" max="8" width="12" style="9" customWidth="1"/>
    <col min="9" max="9" width="10.453125" style="9" customWidth="1"/>
    <col min="10" max="10" width="10.54296875" style="9" bestFit="1" customWidth="1"/>
    <col min="11" max="11" width="12.7265625" style="9" customWidth="1"/>
    <col min="12" max="13" width="14.1796875" style="9" customWidth="1"/>
    <col min="14" max="14" width="14.81640625" style="9" customWidth="1"/>
    <col min="15" max="15" width="15.81640625" style="9" customWidth="1"/>
    <col min="16" max="16" width="15.1796875" style="9" customWidth="1"/>
    <col min="17" max="17" width="14.81640625" style="9" bestFit="1" customWidth="1"/>
    <col min="18" max="16384" width="9.1796875" style="1"/>
  </cols>
  <sheetData>
    <row r="1" spans="1:17" s="9" customFormat="1" ht="26">
      <c r="A1" s="6" t="s">
        <v>23</v>
      </c>
      <c r="B1" s="6" t="s">
        <v>24</v>
      </c>
      <c r="C1" s="6" t="s">
        <v>33</v>
      </c>
      <c r="D1" s="6" t="s">
        <v>34</v>
      </c>
      <c r="E1" s="6" t="s">
        <v>5978</v>
      </c>
      <c r="F1" s="6" t="s">
        <v>5979</v>
      </c>
      <c r="G1" s="6" t="s">
        <v>25</v>
      </c>
      <c r="H1" s="6" t="s">
        <v>26</v>
      </c>
      <c r="I1" s="6" t="s">
        <v>27</v>
      </c>
      <c r="J1" s="6" t="s">
        <v>28</v>
      </c>
      <c r="K1" s="6" t="s">
        <v>54</v>
      </c>
      <c r="L1" s="6" t="s">
        <v>53</v>
      </c>
      <c r="M1" s="6" t="s">
        <v>29</v>
      </c>
      <c r="N1" s="6" t="s">
        <v>30</v>
      </c>
      <c r="O1" s="6" t="s">
        <v>31</v>
      </c>
      <c r="P1" s="6" t="s">
        <v>32</v>
      </c>
      <c r="Q1" s="6" t="s">
        <v>61</v>
      </c>
    </row>
    <row r="2" spans="1:17">
      <c r="A2" s="13" t="s">
        <v>35</v>
      </c>
      <c r="B2" s="13" t="s">
        <v>6028</v>
      </c>
      <c r="C2" s="13" t="s">
        <v>6028</v>
      </c>
      <c r="D2" s="15">
        <f>INDEX(google_finance!$B$5:$C$21,MATCH(C2,google_finance!$B$5:$B$21,0),2)</f>
        <v>1784.3</v>
      </c>
      <c r="E2" s="13"/>
      <c r="F2" s="15" t="str">
        <f>IF(E2="","NA",GETPIVOTDATA("NAV (Rs)",AMFI_Pivot!$A$3,"Scheme Code",'Stock Summary'!E2&amp;""))</f>
        <v>NA</v>
      </c>
      <c r="G2" s="16">
        <v>1776.35</v>
      </c>
      <c r="H2" s="15">
        <f t="shared" ref="H2:H23" si="0">IF(NOT(ISNUMBER(D2)),IF(NOT(ISNUMBER(F2)),G2,F2),D2)</f>
        <v>1784.3</v>
      </c>
      <c r="I2" s="15">
        <f t="array" aca="1" ref="I2" ca="1">INDEX(Transactions!A:T,MAX(IF(Transactions!C:C=B2,ROW(Transactions!C:C),0)),10)</f>
        <v>7</v>
      </c>
      <c r="J2" s="15">
        <f t="array" aca="1" ref="J2" ca="1">INDEX(Transactions!A:T,MAX(IF(Transactions!C:C=B2,ROW(Transactions!C:C),0)),15)</f>
        <v>9691.75</v>
      </c>
      <c r="K2" s="15">
        <f t="shared" ref="K2:K23" ca="1" si="1">IF(I2=0,0,J2/I2)</f>
        <v>1384.5357142857142</v>
      </c>
      <c r="L2" s="15">
        <f t="shared" ref="L2:L23" ca="1" si="2">H2*I2</f>
        <v>12490.1</v>
      </c>
      <c r="M2" s="15">
        <f t="shared" ref="M2:M23" ca="1" si="3">(H2-K2)*I2</f>
        <v>2798.3500000000004</v>
      </c>
      <c r="N2" s="14">
        <f t="shared" ref="N2:N23" ca="1" si="4">IF(J2=0,0,M2/J2)</f>
        <v>0.28873526452910986</v>
      </c>
      <c r="O2" s="15">
        <f t="array" ref="O2">SUMIFS(Transactions!Q:Q,Transactions!B:B,"Sell",Transactions!C:C,B2)</f>
        <v>0</v>
      </c>
      <c r="P2" s="15">
        <f t="shared" ref="P2:P23" ca="1" si="5">M2+O2</f>
        <v>2798.3500000000004</v>
      </c>
      <c r="Q2" s="21" t="str">
        <f t="shared" ref="Q2:Q23" ca="1" si="6">IF(I2=0,"Not holding","Currently holding")</f>
        <v>Currently holding</v>
      </c>
    </row>
    <row r="3" spans="1:17">
      <c r="A3" s="13" t="s">
        <v>35</v>
      </c>
      <c r="B3" s="13" t="s">
        <v>19</v>
      </c>
      <c r="C3" s="13" t="s">
        <v>77</v>
      </c>
      <c r="D3" s="15">
        <f>INDEX(google_finance!$B$5:$C$21,MATCH(C3,google_finance!$B$5:$B$21,0),2)</f>
        <v>491.1</v>
      </c>
      <c r="E3" s="13"/>
      <c r="F3" s="15" t="str">
        <f>IF(E3="","NA",GETPIVOTDATA("NAV (Rs)",AMFI_Pivot!$A$3,"Scheme Code",'Stock Summary'!E3&amp;""))</f>
        <v>NA</v>
      </c>
      <c r="G3" s="16">
        <v>485.5</v>
      </c>
      <c r="H3" s="15">
        <f t="shared" si="0"/>
        <v>491.1</v>
      </c>
      <c r="I3" s="15">
        <f t="array" aca="1" ref="I3" ca="1">INDEX(Transactions!A:T,MAX(IF(Transactions!C:C=B3,ROW(Transactions!C:C),0)),10)</f>
        <v>0</v>
      </c>
      <c r="J3" s="15">
        <f t="array" aca="1" ref="J3" ca="1">INDEX(Transactions!A:T,MAX(IF(Transactions!C:C=B3,ROW(Transactions!C:C),0)),15)</f>
        <v>0</v>
      </c>
      <c r="K3" s="15">
        <f t="shared" ca="1" si="1"/>
        <v>0</v>
      </c>
      <c r="L3" s="15">
        <f t="shared" ca="1" si="2"/>
        <v>0</v>
      </c>
      <c r="M3" s="15">
        <f t="shared" ca="1" si="3"/>
        <v>0</v>
      </c>
      <c r="N3" s="14">
        <f t="shared" ca="1" si="4"/>
        <v>0</v>
      </c>
      <c r="O3" s="15">
        <f t="array" aca="1" ref="O3" ca="1">SUMIFS(Transactions!Q:Q,Transactions!B:B,"Sell",Transactions!C:C,B3)</f>
        <v>407.5</v>
      </c>
      <c r="P3" s="15">
        <f t="shared" ca="1" si="5"/>
        <v>407.5</v>
      </c>
      <c r="Q3" s="21" t="str">
        <f t="shared" ca="1" si="6"/>
        <v>Not holding</v>
      </c>
    </row>
    <row r="4" spans="1:17">
      <c r="A4" s="13" t="s">
        <v>35</v>
      </c>
      <c r="B4" s="13" t="s">
        <v>42</v>
      </c>
      <c r="C4" s="13" t="s">
        <v>78</v>
      </c>
      <c r="D4" s="15">
        <f>INDEX(google_finance!$B$5:$C$21,MATCH(C4,google_finance!$B$5:$B$21,0),2)</f>
        <v>124.9</v>
      </c>
      <c r="E4" s="13"/>
      <c r="F4" s="15" t="str">
        <f>IF(E4="","NA",GETPIVOTDATA("NAV (Rs)",AMFI_Pivot!$A$3,"Scheme Code",'Stock Summary'!E4&amp;""))</f>
        <v>NA</v>
      </c>
      <c r="G4" s="16">
        <v>126.75</v>
      </c>
      <c r="H4" s="15">
        <f t="shared" si="0"/>
        <v>124.9</v>
      </c>
      <c r="I4" s="15">
        <f t="array" aca="1" ref="I4" ca="1">INDEX(Transactions!A:T,MAX(IF(Transactions!C:C=B4,ROW(Transactions!C:C),0)),10)</f>
        <v>0</v>
      </c>
      <c r="J4" s="15">
        <f t="array" aca="1" ref="J4" ca="1">INDEX(Transactions!A:T,MAX(IF(Transactions!C:C=B4,ROW(Transactions!C:C),0)),15)</f>
        <v>0</v>
      </c>
      <c r="K4" s="15">
        <f t="shared" ca="1" si="1"/>
        <v>0</v>
      </c>
      <c r="L4" s="15">
        <f t="shared" ca="1" si="2"/>
        <v>0</v>
      </c>
      <c r="M4" s="15">
        <f t="shared" ca="1" si="3"/>
        <v>0</v>
      </c>
      <c r="N4" s="14">
        <f t="shared" ca="1" si="4"/>
        <v>0</v>
      </c>
      <c r="O4" s="15">
        <f t="array" aca="1" ref="O4" ca="1">SUMIFS(Transactions!Q:Q,Transactions!B:B,"Sell",Transactions!C:C,B4)</f>
        <v>322.25000000000091</v>
      </c>
      <c r="P4" s="15">
        <f t="shared" ca="1" si="5"/>
        <v>322.25000000000091</v>
      </c>
      <c r="Q4" s="21" t="str">
        <f t="shared" ca="1" si="6"/>
        <v>Not holding</v>
      </c>
    </row>
    <row r="5" spans="1:17">
      <c r="A5" s="13" t="s">
        <v>35</v>
      </c>
      <c r="B5" s="13" t="s">
        <v>6211</v>
      </c>
      <c r="C5" s="13" t="s">
        <v>11802</v>
      </c>
      <c r="D5" s="15">
        <f>INDEX(google_finance!$B$5:$C$21,MATCH(C5,google_finance!$B$5:$B$21,0),2)</f>
        <v>999.7</v>
      </c>
      <c r="E5" s="13"/>
      <c r="F5" s="15" t="str">
        <f>IF(E5="","NA",GETPIVOTDATA("NAV (Rs)",AMFI_Pivot!$A$3,"Scheme Code",'Stock Summary'!E5&amp;""))</f>
        <v>NA</v>
      </c>
      <c r="G5" s="16">
        <v>1049.2</v>
      </c>
      <c r="H5" s="15">
        <f t="shared" si="0"/>
        <v>999.7</v>
      </c>
      <c r="I5" s="15">
        <f t="array" aca="1" ref="I5" ca="1">INDEX(Transactions!A:T,MAX(IF(Transactions!C:C=B5,ROW(Transactions!C:C),0)),10)</f>
        <v>19</v>
      </c>
      <c r="J5" s="15">
        <f t="array" aca="1" ref="J5" ca="1">INDEX(Transactions!A:T,MAX(IF(Transactions!C:C=B5,ROW(Transactions!C:C),0)),15)</f>
        <v>16625</v>
      </c>
      <c r="K5" s="15">
        <f t="shared" ca="1" si="1"/>
        <v>875</v>
      </c>
      <c r="L5" s="15">
        <f t="shared" ca="1" si="2"/>
        <v>18994.3</v>
      </c>
      <c r="M5" s="15">
        <f t="shared" ca="1" si="3"/>
        <v>2369.3000000000011</v>
      </c>
      <c r="N5" s="14">
        <f t="shared" ca="1" si="4"/>
        <v>0.14251428571428579</v>
      </c>
      <c r="O5" s="15">
        <f t="array" ref="O5">SUMIFS(Transactions!Q:Q,Transactions!B:B,"Sell",Transactions!C:C,B5)</f>
        <v>0</v>
      </c>
      <c r="P5" s="15">
        <f t="shared" ca="1" si="5"/>
        <v>2369.3000000000011</v>
      </c>
      <c r="Q5" s="21" t="str">
        <f t="shared" ca="1" si="6"/>
        <v>Currently holding</v>
      </c>
    </row>
    <row r="6" spans="1:17">
      <c r="A6" s="13" t="s">
        <v>35</v>
      </c>
      <c r="B6" s="13" t="s">
        <v>6041</v>
      </c>
      <c r="C6" s="13" t="s">
        <v>11803</v>
      </c>
      <c r="D6" s="15">
        <f>INDEX(google_finance!$B$5:$C$21,MATCH(C6,google_finance!$B$5:$B$21,0),2)</f>
        <v>4092.85</v>
      </c>
      <c r="E6" s="13"/>
      <c r="F6" s="15" t="str">
        <f>IF(E6="","NA",GETPIVOTDATA("NAV (Rs)",AMFI_Pivot!$A$3,"Scheme Code",'Stock Summary'!E6&amp;""))</f>
        <v>NA</v>
      </c>
      <c r="G6" s="16">
        <v>4119.1000000000004</v>
      </c>
      <c r="H6" s="15">
        <f t="shared" si="0"/>
        <v>4092.85</v>
      </c>
      <c r="I6" s="15">
        <f t="array" aca="1" ref="I6" ca="1">INDEX(Transactions!A:T,MAX(IF(Transactions!C:C=B6,ROW(Transactions!C:C),0)),10)</f>
        <v>3</v>
      </c>
      <c r="J6" s="15">
        <f t="array" aca="1" ref="J6" ca="1">INDEX(Transactions!A:T,MAX(IF(Transactions!C:C=B6,ROW(Transactions!C:C),0)),15)</f>
        <v>9473.4</v>
      </c>
      <c r="K6" s="15">
        <f t="shared" ca="1" si="1"/>
        <v>3157.7999999999997</v>
      </c>
      <c r="L6" s="15">
        <f t="shared" ca="1" si="2"/>
        <v>12278.55</v>
      </c>
      <c r="M6" s="15">
        <f t="shared" ca="1" si="3"/>
        <v>2805.1500000000005</v>
      </c>
      <c r="N6" s="14">
        <f t="shared" ca="1" si="4"/>
        <v>0.29610804990816397</v>
      </c>
      <c r="O6" s="15">
        <f t="array" ref="O6">SUMIFS(Transactions!Q:Q,Transactions!B:B,"Sell",Transactions!C:C,B6)</f>
        <v>0</v>
      </c>
      <c r="P6" s="15">
        <f t="shared" ca="1" si="5"/>
        <v>2805.1500000000005</v>
      </c>
      <c r="Q6" s="21" t="str">
        <f t="shared" ca="1" si="6"/>
        <v>Currently holding</v>
      </c>
    </row>
    <row r="7" spans="1:17">
      <c r="A7" s="13" t="s">
        <v>35</v>
      </c>
      <c r="B7" s="13" t="s">
        <v>6436</v>
      </c>
      <c r="C7" s="13" t="s">
        <v>6437</v>
      </c>
      <c r="D7" s="15">
        <f>INDEX(google_finance!$B$5:$C$21,MATCH(C7,google_finance!$B$5:$B$21,0),2)</f>
        <v>304.85000000000002</v>
      </c>
      <c r="E7" s="13"/>
      <c r="F7" s="15" t="str">
        <f>IF(E7="","NA",GETPIVOTDATA("NAV (Rs)",AMFI_Pivot!$A$3,"Scheme Code",'Stock Summary'!E7&amp;""))</f>
        <v>NA</v>
      </c>
      <c r="G7" s="16">
        <v>301.25</v>
      </c>
      <c r="H7" s="15">
        <f t="shared" si="0"/>
        <v>304.85000000000002</v>
      </c>
      <c r="I7" s="15">
        <f t="array" aca="1" ref="I7" ca="1">INDEX(Transactions!A:T,MAX(IF(Transactions!C:C=B7,ROW(Transactions!C:C),0)),10)</f>
        <v>5</v>
      </c>
      <c r="J7" s="15">
        <f t="array" aca="1" ref="J7" ca="1">INDEX(Transactions!A:T,MAX(IF(Transactions!C:C=B7,ROW(Transactions!C:C),0)),15)</f>
        <v>1305.75</v>
      </c>
      <c r="K7" s="15">
        <f t="shared" ca="1" si="1"/>
        <v>261.14999999999998</v>
      </c>
      <c r="L7" s="15">
        <f t="shared" ca="1" si="2"/>
        <v>1524.25</v>
      </c>
      <c r="M7" s="15">
        <f t="shared" ca="1" si="3"/>
        <v>218.50000000000023</v>
      </c>
      <c r="N7" s="14">
        <f t="shared" ca="1" si="4"/>
        <v>0.16733677962856613</v>
      </c>
      <c r="O7" s="15">
        <f t="array" ref="O7">SUMIFS(Transactions!Q:Q,Transactions!B:B,"Sell",Transactions!C:C,B7)</f>
        <v>0</v>
      </c>
      <c r="P7" s="15">
        <f t="shared" ca="1" si="5"/>
        <v>218.50000000000023</v>
      </c>
      <c r="Q7" s="21" t="str">
        <f t="shared" ca="1" si="6"/>
        <v>Currently holding</v>
      </c>
    </row>
    <row r="8" spans="1:17">
      <c r="A8" s="13" t="s">
        <v>35</v>
      </c>
      <c r="B8" s="13" t="s">
        <v>62</v>
      </c>
      <c r="C8" s="13" t="s">
        <v>11804</v>
      </c>
      <c r="D8" s="15">
        <f>INDEX(google_finance!$B$5:$C$21,MATCH(C8,google_finance!$B$5:$B$21,0),2)</f>
        <v>305.85000000000002</v>
      </c>
      <c r="E8" s="13"/>
      <c r="F8" s="15" t="str">
        <f>IF(E8="","NA",GETPIVOTDATA("NAV (Rs)",AMFI_Pivot!$A$3,"Scheme Code",'Stock Summary'!E8&amp;""))</f>
        <v>NA</v>
      </c>
      <c r="G8" s="16">
        <v>306.55</v>
      </c>
      <c r="H8" s="15">
        <f t="shared" si="0"/>
        <v>305.85000000000002</v>
      </c>
      <c r="I8" s="15">
        <f t="array" aca="1" ref="I8" ca="1">INDEX(Transactions!A:T,MAX(IF(Transactions!C:C=B8,ROW(Transactions!C:C),0)),10)</f>
        <v>0</v>
      </c>
      <c r="J8" s="15">
        <f t="array" aca="1" ref="J8" ca="1">INDEX(Transactions!A:T,MAX(IF(Transactions!C:C=B8,ROW(Transactions!C:C),0)),15)</f>
        <v>0</v>
      </c>
      <c r="K8" s="15">
        <f t="shared" ca="1" si="1"/>
        <v>0</v>
      </c>
      <c r="L8" s="15">
        <f t="shared" ca="1" si="2"/>
        <v>0</v>
      </c>
      <c r="M8" s="15">
        <f t="shared" ca="1" si="3"/>
        <v>0</v>
      </c>
      <c r="N8" s="14">
        <f t="shared" ca="1" si="4"/>
        <v>0</v>
      </c>
      <c r="O8" s="15">
        <f t="array" aca="1" ref="O8" ca="1">SUMIFS(Transactions!Q:Q,Transactions!B:B,"Sell",Transactions!C:C,B8)</f>
        <v>232.75</v>
      </c>
      <c r="P8" s="15">
        <f t="shared" ca="1" si="5"/>
        <v>232.75</v>
      </c>
      <c r="Q8" s="21" t="str">
        <f t="shared" ca="1" si="6"/>
        <v>Not holding</v>
      </c>
    </row>
    <row r="9" spans="1:17">
      <c r="A9" s="13" t="s">
        <v>35</v>
      </c>
      <c r="B9" s="13" t="s">
        <v>81</v>
      </c>
      <c r="C9" s="13" t="s">
        <v>11801</v>
      </c>
      <c r="D9" s="15">
        <f>INDEX(google_finance!$B$5:$C$21,MATCH(C9,google_finance!$B$5:$B$21,0),2)</f>
        <v>1740.1</v>
      </c>
      <c r="E9" s="13"/>
      <c r="F9" s="15" t="str">
        <f>IF(E9="","NA",GETPIVOTDATA("NAV (Rs)",AMFI_Pivot!$A$3,"Scheme Code",'Stock Summary'!E9&amp;""))</f>
        <v>NA</v>
      </c>
      <c r="G9" s="16">
        <v>1759.7</v>
      </c>
      <c r="H9" s="15">
        <f t="shared" si="0"/>
        <v>1740.1</v>
      </c>
      <c r="I9" s="15">
        <f t="array" aca="1" ref="I9" ca="1">INDEX(Transactions!A:T,MAX(IF(Transactions!C:C=B9,ROW(Transactions!C:C),0)),10)</f>
        <v>7</v>
      </c>
      <c r="J9" s="15">
        <f t="array" aca="1" ref="J9" ca="1">INDEX(Transactions!A:T,MAX(IF(Transactions!C:C=B9,ROW(Transactions!C:C),0)),15)</f>
        <v>8759.1</v>
      </c>
      <c r="K9" s="15">
        <f t="shared" ca="1" si="1"/>
        <v>1251.3</v>
      </c>
      <c r="L9" s="15">
        <f t="shared" ca="1" si="2"/>
        <v>12180.699999999999</v>
      </c>
      <c r="M9" s="15">
        <f t="shared" ca="1" si="3"/>
        <v>3421.5999999999995</v>
      </c>
      <c r="N9" s="14">
        <f t="shared" ca="1" si="4"/>
        <v>0.39063374090945407</v>
      </c>
      <c r="O9" s="15">
        <f t="array" ref="O9">SUMIFS(Transactions!Q:Q,Transactions!B:B,"Sell",Transactions!C:C,B9)</f>
        <v>0</v>
      </c>
      <c r="P9" s="15">
        <f t="shared" ca="1" si="5"/>
        <v>3421.5999999999995</v>
      </c>
      <c r="Q9" s="21" t="str">
        <f t="shared" ca="1" si="6"/>
        <v>Currently holding</v>
      </c>
    </row>
    <row r="10" spans="1:17">
      <c r="A10" s="13" t="s">
        <v>35</v>
      </c>
      <c r="B10" s="13" t="s">
        <v>47</v>
      </c>
      <c r="C10" s="13" t="s">
        <v>11805</v>
      </c>
      <c r="D10" s="15">
        <f>INDEX(google_finance!$B$5:$C$21,MATCH(C10,google_finance!$B$5:$B$21,0),2)</f>
        <v>1307.4000000000001</v>
      </c>
      <c r="E10" s="13"/>
      <c r="F10" s="15" t="str">
        <f>IF(E10="","NA",GETPIVOTDATA("NAV (Rs)",AMFI_Pivot!$A$3,"Scheme Code",'Stock Summary'!E10&amp;""))</f>
        <v>NA</v>
      </c>
      <c r="G10" s="16">
        <v>1317.95</v>
      </c>
      <c r="H10" s="15">
        <f t="shared" si="0"/>
        <v>1307.4000000000001</v>
      </c>
      <c r="I10" s="15">
        <f t="array" aca="1" ref="I10" ca="1">INDEX(Transactions!A:T,MAX(IF(Transactions!C:C=B10,ROW(Transactions!C:C),0)),10)</f>
        <v>0</v>
      </c>
      <c r="J10" s="15">
        <f t="array" aca="1" ref="J10" ca="1">INDEX(Transactions!A:T,MAX(IF(Transactions!C:C=B10,ROW(Transactions!C:C),0)),15)</f>
        <v>0</v>
      </c>
      <c r="K10" s="15">
        <f t="shared" ca="1" si="1"/>
        <v>0</v>
      </c>
      <c r="L10" s="15">
        <f t="shared" ca="1" si="2"/>
        <v>0</v>
      </c>
      <c r="M10" s="15">
        <f t="shared" ca="1" si="3"/>
        <v>0</v>
      </c>
      <c r="N10" s="14">
        <f t="shared" ca="1" si="4"/>
        <v>0</v>
      </c>
      <c r="O10" s="15">
        <f t="array" aca="1" ref="O10" ca="1">SUMIFS(Transactions!Q:Q,Transactions!B:B,"Sell",Transactions!C:C,B10)</f>
        <v>-12.349999999999909</v>
      </c>
      <c r="P10" s="15">
        <f t="shared" ca="1" si="5"/>
        <v>-12.349999999999909</v>
      </c>
      <c r="Q10" s="21" t="str">
        <f t="shared" ca="1" si="6"/>
        <v>Not holding</v>
      </c>
    </row>
    <row r="11" spans="1:17">
      <c r="A11" s="13" t="s">
        <v>35</v>
      </c>
      <c r="B11" s="13" t="s">
        <v>43</v>
      </c>
      <c r="C11" s="13" t="s">
        <v>11806</v>
      </c>
      <c r="D11" s="15">
        <f>INDEX(google_finance!$B$5:$C$21,MATCH(C11,google_finance!$B$5:$B$21,0),2)</f>
        <v>750.7</v>
      </c>
      <c r="E11" s="13"/>
      <c r="F11" s="15" t="str">
        <f>IF(E11="","NA",GETPIVOTDATA("NAV (Rs)",AMFI_Pivot!$A$3,"Scheme Code",'Stock Summary'!E11&amp;""))</f>
        <v>NA</v>
      </c>
      <c r="G11" s="16">
        <v>744.35</v>
      </c>
      <c r="H11" s="15">
        <f t="shared" si="0"/>
        <v>750.7</v>
      </c>
      <c r="I11" s="15">
        <f t="array" aca="1" ref="I11" ca="1">INDEX(Transactions!A:T,MAX(IF(Transactions!C:C=B11,ROW(Transactions!C:C),0)),10)</f>
        <v>8</v>
      </c>
      <c r="J11" s="15">
        <f t="array" aca="1" ref="J11" ca="1">INDEX(Transactions!A:T,MAX(IF(Transactions!C:C=B11,ROW(Transactions!C:C),0)),15)</f>
        <v>5446.666666666667</v>
      </c>
      <c r="K11" s="15">
        <f t="shared" ca="1" si="1"/>
        <v>680.83333333333337</v>
      </c>
      <c r="L11" s="15">
        <f t="shared" ca="1" si="2"/>
        <v>6005.6</v>
      </c>
      <c r="M11" s="15">
        <f t="shared" ca="1" si="3"/>
        <v>558.93333333333339</v>
      </c>
      <c r="N11" s="14">
        <f t="shared" ca="1" si="4"/>
        <v>0.10261933904528764</v>
      </c>
      <c r="O11" s="15">
        <f t="array" aca="1" ref="O11" ca="1">SUMIFS(Transactions!Q:Q,Transactions!B:B,"Sell",Transactions!C:C,B11)</f>
        <v>-1001.0833333333335</v>
      </c>
      <c r="P11" s="15">
        <f t="shared" ca="1" si="5"/>
        <v>-442.15000000000009</v>
      </c>
      <c r="Q11" s="21" t="str">
        <f t="shared" ca="1" si="6"/>
        <v>Currently holding</v>
      </c>
    </row>
    <row r="12" spans="1:17">
      <c r="A12" s="13" t="s">
        <v>35</v>
      </c>
      <c r="B12" s="13" t="s">
        <v>50</v>
      </c>
      <c r="C12" s="13" t="s">
        <v>11800</v>
      </c>
      <c r="D12" s="15">
        <f>INDEX(google_finance!$B$5:$C$21,MATCH(C12,google_finance!$B$5:$B$21,0),2)</f>
        <v>984.6</v>
      </c>
      <c r="E12" s="13"/>
      <c r="F12" s="15" t="str">
        <f>IF(E12="","NA",GETPIVOTDATA("NAV (Rs)",AMFI_Pivot!$A$3,"Scheme Code",'Stock Summary'!E12&amp;""))</f>
        <v>NA</v>
      </c>
      <c r="G12" s="16">
        <v>966.4</v>
      </c>
      <c r="H12" s="15">
        <f t="shared" si="0"/>
        <v>984.6</v>
      </c>
      <c r="I12" s="15">
        <f t="array" aca="1" ref="I12" ca="1">INDEX(Transactions!A:T,MAX(IF(Transactions!C:C=B12,ROW(Transactions!C:C),0)),10)</f>
        <v>9</v>
      </c>
      <c r="J12" s="15">
        <f t="array" aca="1" ref="J12" ca="1">INDEX(Transactions!A:T,MAX(IF(Transactions!C:C=B12,ROW(Transactions!C:C),0)),15)</f>
        <v>6279.9</v>
      </c>
      <c r="K12" s="15">
        <f t="shared" ca="1" si="1"/>
        <v>697.76666666666665</v>
      </c>
      <c r="L12" s="15">
        <f t="shared" ca="1" si="2"/>
        <v>8861.4</v>
      </c>
      <c r="M12" s="15">
        <f t="shared" ca="1" si="3"/>
        <v>2581.5000000000005</v>
      </c>
      <c r="N12" s="14">
        <f t="shared" ca="1" si="4"/>
        <v>0.41107342473606279</v>
      </c>
      <c r="O12" s="15">
        <f t="array" ref="O12">SUMIFS(Transactions!Q:Q,Transactions!B:B,"Sell",Transactions!C:C,B12)</f>
        <v>0</v>
      </c>
      <c r="P12" s="15">
        <f t="shared" ca="1" si="5"/>
        <v>2581.5000000000005</v>
      </c>
      <c r="Q12" s="21" t="str">
        <f t="shared" ca="1" si="6"/>
        <v>Currently holding</v>
      </c>
    </row>
    <row r="13" spans="1:17">
      <c r="A13" s="13" t="s">
        <v>35</v>
      </c>
      <c r="B13" s="13" t="s">
        <v>48</v>
      </c>
      <c r="C13" s="13">
        <v>500520</v>
      </c>
      <c r="D13" s="15">
        <f>INDEX(google_finance!$B$5:$C$21,MATCH(C13,google_finance!$B$5:$B$21,0),2)</f>
        <v>1375.8</v>
      </c>
      <c r="E13" s="13"/>
      <c r="F13" s="15" t="str">
        <f>IF(E13="","NA",GETPIVOTDATA("NAV (Rs)",AMFI_Pivot!$A$3,"Scheme Code",'Stock Summary'!E13&amp;""))</f>
        <v>NA</v>
      </c>
      <c r="G13" s="16">
        <v>1389.4</v>
      </c>
      <c r="H13" s="15">
        <f t="shared" si="0"/>
        <v>1375.8</v>
      </c>
      <c r="I13" s="15">
        <f t="array" aca="1" ref="I13" ca="1">INDEX(Transactions!A:T,MAX(IF(Transactions!C:C=B13,ROW(Transactions!C:C),0)),10)</f>
        <v>0</v>
      </c>
      <c r="J13" s="15">
        <f t="array" aca="1" ref="J13" ca="1">INDEX(Transactions!A:T,MAX(IF(Transactions!C:C=B13,ROW(Transactions!C:C),0)),15)</f>
        <v>0</v>
      </c>
      <c r="K13" s="15">
        <f t="shared" ca="1" si="1"/>
        <v>0</v>
      </c>
      <c r="L13" s="15">
        <f t="shared" ca="1" si="2"/>
        <v>0</v>
      </c>
      <c r="M13" s="15">
        <f t="shared" ca="1" si="3"/>
        <v>0</v>
      </c>
      <c r="N13" s="14">
        <f t="shared" ca="1" si="4"/>
        <v>0</v>
      </c>
      <c r="O13" s="15">
        <f t="array" aca="1" ref="O13" ca="1">SUMIFS(Transactions!Q:Q,Transactions!B:B,"Sell",Transactions!C:C,B13)</f>
        <v>71.050000000000182</v>
      </c>
      <c r="P13" s="15">
        <f t="shared" ca="1" si="5"/>
        <v>71.050000000000182</v>
      </c>
      <c r="Q13" s="21" t="str">
        <f t="shared" ca="1" si="6"/>
        <v>Not holding</v>
      </c>
    </row>
    <row r="14" spans="1:17">
      <c r="A14" s="13" t="s">
        <v>35</v>
      </c>
      <c r="B14" s="13" t="s">
        <v>39</v>
      </c>
      <c r="C14" s="13" t="s">
        <v>79</v>
      </c>
      <c r="D14" s="15">
        <f>INDEX(google_finance!$B$5:$C$21,MATCH(C14,google_finance!$B$5:$B$21,0),2)</f>
        <v>302.14999999999998</v>
      </c>
      <c r="E14" s="13"/>
      <c r="F14" s="15" t="str">
        <f>IF(E14="","NA",GETPIVOTDATA("NAV (Rs)",AMFI_Pivot!$A$3,"Scheme Code",'Stock Summary'!E14&amp;""))</f>
        <v>NA</v>
      </c>
      <c r="G14" s="16">
        <v>302.3</v>
      </c>
      <c r="H14" s="15">
        <f t="shared" si="0"/>
        <v>302.14999999999998</v>
      </c>
      <c r="I14" s="15">
        <f t="array" aca="1" ref="I14" ca="1">INDEX(Transactions!A:T,MAX(IF(Transactions!C:C=B14,ROW(Transactions!C:C),0)),10)</f>
        <v>21</v>
      </c>
      <c r="J14" s="15">
        <f t="array" aca="1" ref="J14" ca="1">INDEX(Transactions!A:T,MAX(IF(Transactions!C:C=B14,ROW(Transactions!C:C),0)),15)</f>
        <v>4621.875</v>
      </c>
      <c r="K14" s="15">
        <f t="shared" ca="1" si="1"/>
        <v>220.08928571428572</v>
      </c>
      <c r="L14" s="15">
        <f t="shared" ca="1" si="2"/>
        <v>6345.15</v>
      </c>
      <c r="M14" s="15">
        <f t="shared" ca="1" si="3"/>
        <v>1723.2749999999994</v>
      </c>
      <c r="N14" s="14">
        <f t="shared" ca="1" si="4"/>
        <v>0.37285192697768749</v>
      </c>
      <c r="O14" s="15">
        <f t="array" aca="1" ref="O14" ca="1">SUMIFS(Transactions!Q:Q,Transactions!B:B,"Sell",Transactions!C:C,B14)</f>
        <v>744.22499999999991</v>
      </c>
      <c r="P14" s="15">
        <f t="shared" ca="1" si="5"/>
        <v>2467.4999999999991</v>
      </c>
      <c r="Q14" s="21" t="str">
        <f t="shared" ca="1" si="6"/>
        <v>Currently holding</v>
      </c>
    </row>
    <row r="15" spans="1:17">
      <c r="A15" s="13" t="s">
        <v>35</v>
      </c>
      <c r="B15" s="13" t="s">
        <v>41</v>
      </c>
      <c r="C15" s="13" t="s">
        <v>11807</v>
      </c>
      <c r="D15" s="15">
        <f>INDEX(google_finance!$B$5:$C$21,MATCH(C15,google_finance!$B$5:$B$21,0),2)</f>
        <v>457.8</v>
      </c>
      <c r="E15" s="13"/>
      <c r="F15" s="15" t="str">
        <f>IF(E15="","NA",GETPIVOTDATA("NAV (Rs)",AMFI_Pivot!$A$3,"Scheme Code",'Stock Summary'!E15&amp;""))</f>
        <v>NA</v>
      </c>
      <c r="G15" s="16">
        <v>459.75</v>
      </c>
      <c r="H15" s="15">
        <f t="shared" si="0"/>
        <v>457.8</v>
      </c>
      <c r="I15" s="15">
        <f t="array" aca="1" ref="I15" ca="1">INDEX(Transactions!A:T,MAX(IF(Transactions!C:C=B15,ROW(Transactions!C:C),0)),10)</f>
        <v>34</v>
      </c>
      <c r="J15" s="15">
        <f t="array" aca="1" ref="J15" ca="1">INDEX(Transactions!A:T,MAX(IF(Transactions!C:C=B15,ROW(Transactions!C:C),0)),15)</f>
        <v>24936.387500000001</v>
      </c>
      <c r="K15" s="15">
        <f t="shared" ca="1" si="1"/>
        <v>733.42316176470592</v>
      </c>
      <c r="L15" s="15">
        <f t="shared" ca="1" si="2"/>
        <v>15565.2</v>
      </c>
      <c r="M15" s="15">
        <f t="shared" ca="1" si="3"/>
        <v>-9371.1875000000018</v>
      </c>
      <c r="N15" s="14">
        <f t="shared" ca="1" si="4"/>
        <v>-0.37580373259759464</v>
      </c>
      <c r="O15" s="15">
        <f t="array" aca="1" ref="O15" ca="1">SUMIFS(Transactions!Q:Q,Transactions!B:B,"Sell",Transactions!C:C,B15)</f>
        <v>6.3375000000005457</v>
      </c>
      <c r="P15" s="15">
        <f t="shared" ca="1" si="5"/>
        <v>-9364.8500000000022</v>
      </c>
      <c r="Q15" s="21" t="str">
        <f t="shared" ca="1" si="6"/>
        <v>Currently holding</v>
      </c>
    </row>
    <row r="16" spans="1:17">
      <c r="A16" s="13" t="s">
        <v>35</v>
      </c>
      <c r="B16" s="13" t="s">
        <v>51</v>
      </c>
      <c r="C16" s="13" t="s">
        <v>11808</v>
      </c>
      <c r="D16" s="15">
        <f>INDEX(google_finance!$B$5:$C$21,MATCH(C16,google_finance!$B$5:$B$21,0),2)</f>
        <v>1627.3</v>
      </c>
      <c r="E16" s="13"/>
      <c r="F16" s="15" t="str">
        <f>IF(E16="","NA",GETPIVOTDATA("NAV (Rs)",AMFI_Pivot!$A$3,"Scheme Code",'Stock Summary'!E16&amp;""))</f>
        <v>NA</v>
      </c>
      <c r="G16" s="16">
        <v>1627.05</v>
      </c>
      <c r="H16" s="15">
        <f t="shared" si="0"/>
        <v>1627.3</v>
      </c>
      <c r="I16" s="15">
        <f t="array" aca="1" ref="I16" ca="1">INDEX(Transactions!A:T,MAX(IF(Transactions!C:C=B16,ROW(Transactions!C:C),0)),10)</f>
        <v>0</v>
      </c>
      <c r="J16" s="15">
        <f t="array" aca="1" ref="J16" ca="1">INDEX(Transactions!A:T,MAX(IF(Transactions!C:C=B16,ROW(Transactions!C:C),0)),15)</f>
        <v>0</v>
      </c>
      <c r="K16" s="15">
        <f t="shared" ca="1" si="1"/>
        <v>0</v>
      </c>
      <c r="L16" s="15">
        <f t="shared" ca="1" si="2"/>
        <v>0</v>
      </c>
      <c r="M16" s="15">
        <f t="shared" ca="1" si="3"/>
        <v>0</v>
      </c>
      <c r="N16" s="14">
        <f t="shared" ca="1" si="4"/>
        <v>0</v>
      </c>
      <c r="O16" s="15">
        <f t="array" aca="1" ref="O16" ca="1">SUMIFS(Transactions!Q:Q,Transactions!B:B,"Sell",Transactions!C:C,B16)</f>
        <v>1</v>
      </c>
      <c r="P16" s="15">
        <f t="shared" ca="1" si="5"/>
        <v>1</v>
      </c>
      <c r="Q16" s="21" t="str">
        <f t="shared" ca="1" si="6"/>
        <v>Not holding</v>
      </c>
    </row>
    <row r="17" spans="1:17">
      <c r="A17" s="13" t="s">
        <v>35</v>
      </c>
      <c r="B17" s="13" t="s">
        <v>40</v>
      </c>
      <c r="C17" s="13" t="s">
        <v>80</v>
      </c>
      <c r="D17" s="15">
        <f>INDEX(google_finance!$B$5:$C$21,MATCH(C17,google_finance!$B$5:$B$21,0),2)</f>
        <v>222.1</v>
      </c>
      <c r="E17" s="13"/>
      <c r="F17" s="15" t="str">
        <f>IF(E17="","NA",GETPIVOTDATA("NAV (Rs)",AMFI_Pivot!$A$3,"Scheme Code",'Stock Summary'!E17&amp;""))</f>
        <v>NA</v>
      </c>
      <c r="G17" s="16">
        <v>221.45</v>
      </c>
      <c r="H17" s="15">
        <f t="shared" si="0"/>
        <v>222.1</v>
      </c>
      <c r="I17" s="15">
        <f t="array" aca="1" ref="I17" ca="1">INDEX(Transactions!A:T,MAX(IF(Transactions!C:C=B17,ROW(Transactions!C:C),0)),10)</f>
        <v>15</v>
      </c>
      <c r="J17" s="15">
        <f t="array" aca="1" ref="J17" ca="1">INDEX(Transactions!A:T,MAX(IF(Transactions!C:C=B17,ROW(Transactions!C:C),0)),15)</f>
        <v>4710.9285714285716</v>
      </c>
      <c r="K17" s="15">
        <f t="shared" ca="1" si="1"/>
        <v>314.06190476190477</v>
      </c>
      <c r="L17" s="15">
        <f t="shared" ca="1" si="2"/>
        <v>3331.5</v>
      </c>
      <c r="M17" s="15">
        <f t="shared" ca="1" si="3"/>
        <v>-1379.4285714285716</v>
      </c>
      <c r="N17" s="14">
        <f t="shared" ca="1" si="4"/>
        <v>-0.29281458007975381</v>
      </c>
      <c r="O17" s="15">
        <f t="array" aca="1" ref="O17" ca="1">SUMIFS(Transactions!Q:Q,Transactions!B:B,"Sell",Transactions!C:C,B17)</f>
        <v>475.17857142857156</v>
      </c>
      <c r="P17" s="15">
        <f t="shared" ca="1" si="5"/>
        <v>-904.25</v>
      </c>
      <c r="Q17" s="21" t="str">
        <f t="shared" ca="1" si="6"/>
        <v>Currently holding</v>
      </c>
    </row>
    <row r="18" spans="1:17">
      <c r="A18" s="13" t="s">
        <v>52</v>
      </c>
      <c r="B18" s="13" t="s">
        <v>44</v>
      </c>
      <c r="C18" s="13"/>
      <c r="D18" s="15"/>
      <c r="E18" s="13">
        <v>120503</v>
      </c>
      <c r="F18" s="15">
        <f>IF(E18="","NA",GETPIVOTDATA("NAV (Rs)",AMFI_Pivot!$A$3,"Scheme Code",'Stock Summary'!E18&amp;""))</f>
        <v>40.615000000000002</v>
      </c>
      <c r="G18" s="16"/>
      <c r="H18" s="15">
        <f t="shared" si="0"/>
        <v>40.615000000000002</v>
      </c>
      <c r="I18" s="15">
        <f t="array" aca="1" ref="I18" ca="1">INDEX(Transactions!A:T,MAX(IF(Transactions!C:C=B18,ROW(Transactions!C:C),0)),10)</f>
        <v>999.97899999999981</v>
      </c>
      <c r="J18" s="15">
        <f t="array" aca="1" ref="J18" ca="1">INDEX(Transactions!A:T,MAX(IF(Transactions!C:C=B18,ROW(Transactions!C:C),0)),15)</f>
        <v>34499.956349</v>
      </c>
      <c r="K18" s="15">
        <f t="shared" ca="1" si="1"/>
        <v>34.500680863298136</v>
      </c>
      <c r="L18" s="15">
        <f t="shared" ca="1" si="2"/>
        <v>40614.147084999997</v>
      </c>
      <c r="M18" s="15">
        <f t="shared" ca="1" si="3"/>
        <v>6114.1907359999941</v>
      </c>
      <c r="N18" s="14">
        <f t="shared" ca="1" si="4"/>
        <v>0.17722314411499879</v>
      </c>
      <c r="O18" s="15">
        <f t="array" ref="O18">SUMIFS(Transactions!Q:Q,Transactions!B:B,"Sell",Transactions!C:C,B18)</f>
        <v>0</v>
      </c>
      <c r="P18" s="15">
        <f t="shared" ca="1" si="5"/>
        <v>6114.1907359999941</v>
      </c>
      <c r="Q18" s="21" t="str">
        <f t="shared" ca="1" si="6"/>
        <v>Currently holding</v>
      </c>
    </row>
    <row r="19" spans="1:17">
      <c r="A19" s="13" t="s">
        <v>52</v>
      </c>
      <c r="B19" s="13" t="s">
        <v>49</v>
      </c>
      <c r="C19" s="13"/>
      <c r="D19" s="15"/>
      <c r="E19" s="13">
        <v>119528</v>
      </c>
      <c r="F19" s="15">
        <f>IF(E19="","NA",GETPIVOTDATA("NAV (Rs)",AMFI_Pivot!$A$3,"Scheme Code",'Stock Summary'!E19&amp;""))</f>
        <v>220.72</v>
      </c>
      <c r="G19" s="16"/>
      <c r="H19" s="15">
        <f t="shared" si="0"/>
        <v>220.72</v>
      </c>
      <c r="I19" s="15">
        <f t="array" aca="1" ref="I19" ca="1">INDEX(Transactions!A:T,MAX(IF(Transactions!C:C=B19,ROW(Transactions!C:C),0)),10)</f>
        <v>208.30199999999999</v>
      </c>
      <c r="J19" s="15">
        <f t="array" aca="1" ref="J19" ca="1">INDEX(Transactions!A:T,MAX(IF(Transactions!C:C=B19,ROW(Transactions!C:C),0)),15)</f>
        <v>39999.584399999992</v>
      </c>
      <c r="K19" s="15">
        <f t="shared" ca="1" si="1"/>
        <v>192.02688596364891</v>
      </c>
      <c r="L19" s="15">
        <f t="shared" ca="1" si="2"/>
        <v>45976.417439999997</v>
      </c>
      <c r="M19" s="15">
        <f t="shared" ca="1" si="3"/>
        <v>5976.833040000005</v>
      </c>
      <c r="N19" s="14">
        <f t="shared" ca="1" si="4"/>
        <v>0.14942237849851275</v>
      </c>
      <c r="O19" s="15">
        <f t="array" ref="O19">SUMIFS(Transactions!Q:Q,Transactions!B:B,"Sell",Transactions!C:C,B19)</f>
        <v>0</v>
      </c>
      <c r="P19" s="15">
        <f t="shared" ca="1" si="5"/>
        <v>5976.833040000005</v>
      </c>
      <c r="Q19" s="21" t="str">
        <f t="shared" ca="1" si="6"/>
        <v>Currently holding</v>
      </c>
    </row>
    <row r="20" spans="1:17">
      <c r="A20" s="13" t="s">
        <v>52</v>
      </c>
      <c r="B20" s="13" t="s">
        <v>5982</v>
      </c>
      <c r="C20" s="13"/>
      <c r="D20" s="15"/>
      <c r="E20" s="13">
        <v>119212</v>
      </c>
      <c r="F20" s="15">
        <f>IF(E20="","NA",GETPIVOTDATA("NAV (Rs)",AMFI_Pivot!$A$3,"Scheme Code",'Stock Summary'!E20&amp;""))</f>
        <v>61.963999999999999</v>
      </c>
      <c r="G20" s="16"/>
      <c r="H20" s="15">
        <f t="shared" si="0"/>
        <v>61.963999999999999</v>
      </c>
      <c r="I20" s="15">
        <f t="array" aca="1" ref="I20" ca="1">INDEX(Transactions!A:T,MAX(IF(Transactions!C:C=B20,ROW(Transactions!C:C),0)),10)</f>
        <v>132.994</v>
      </c>
      <c r="J20" s="15">
        <f t="array" aca="1" ref="J20" ca="1">INDEX(Transactions!A:T,MAX(IF(Transactions!C:C=B20,ROW(Transactions!C:C),0)),15)</f>
        <v>7499.9241069999998</v>
      </c>
      <c r="K20" s="15">
        <f t="shared" ca="1" si="1"/>
        <v>56.39295086244492</v>
      </c>
      <c r="L20" s="15">
        <f t="shared" ca="1" si="2"/>
        <v>8240.8402160000005</v>
      </c>
      <c r="M20" s="15">
        <f t="shared" ca="1" si="3"/>
        <v>740.91610900000012</v>
      </c>
      <c r="N20" s="14">
        <f t="shared" ca="1" si="4"/>
        <v>9.8789814194049169E-2</v>
      </c>
      <c r="O20" s="15">
        <f t="array" ref="O20">SUMIFS(Transactions!Q:Q,Transactions!B:B,"Sell",Transactions!C:C,B20)</f>
        <v>0</v>
      </c>
      <c r="P20" s="15">
        <f t="shared" ca="1" si="5"/>
        <v>740.91610900000012</v>
      </c>
      <c r="Q20" s="21" t="str">
        <f t="shared" ca="1" si="6"/>
        <v>Currently holding</v>
      </c>
    </row>
    <row r="21" spans="1:17" ht="26">
      <c r="A21" s="13" t="s">
        <v>52</v>
      </c>
      <c r="B21" s="13" t="s">
        <v>46</v>
      </c>
      <c r="C21" s="13"/>
      <c r="D21" s="15"/>
      <c r="E21" s="13">
        <v>118989</v>
      </c>
      <c r="F21" s="15">
        <f>IF(E21="","NA",GETPIVOTDATA("NAV (Rs)",AMFI_Pivot!$A$3,"Scheme Code",'Stock Summary'!E21&amp;""))</f>
        <v>54.615000000000002</v>
      </c>
      <c r="G21" s="16"/>
      <c r="H21" s="15">
        <f t="shared" si="0"/>
        <v>54.615000000000002</v>
      </c>
      <c r="I21" s="15">
        <f t="array" aca="1" ref="I21" ca="1">INDEX(Transactions!A:T,MAX(IF(Transactions!C:C=B21,ROW(Transactions!C:C),0)),10)</f>
        <v>334.06600000000003</v>
      </c>
      <c r="J21" s="15">
        <f t="array" aca="1" ref="J21" ca="1">INDEX(Transactions!A:T,MAX(IF(Transactions!C:C=B21,ROW(Transactions!C:C),0)),15)</f>
        <v>15999.990019999997</v>
      </c>
      <c r="K21" s="15">
        <f t="shared" ca="1" si="1"/>
        <v>47.894697514862322</v>
      </c>
      <c r="L21" s="15">
        <f t="shared" ca="1" si="2"/>
        <v>18245.014590000002</v>
      </c>
      <c r="M21" s="15">
        <f t="shared" ca="1" si="3"/>
        <v>2245.0245700000041</v>
      </c>
      <c r="N21" s="14">
        <f t="shared" ca="1" si="4"/>
        <v>0.14031412314593458</v>
      </c>
      <c r="O21" s="15">
        <f t="array" ref="O21">SUMIFS(Transactions!Q:Q,Transactions!B:B,"Sell",Transactions!C:C,B21)</f>
        <v>0</v>
      </c>
      <c r="P21" s="15">
        <f t="shared" ca="1" si="5"/>
        <v>2245.0245700000041</v>
      </c>
      <c r="Q21" s="21" t="str">
        <f t="shared" ca="1" si="6"/>
        <v>Currently holding</v>
      </c>
    </row>
    <row r="22" spans="1:17" ht="26">
      <c r="A22" s="13" t="s">
        <v>52</v>
      </c>
      <c r="B22" s="13" t="s">
        <v>38</v>
      </c>
      <c r="C22" s="13"/>
      <c r="D22" s="15"/>
      <c r="E22" s="13">
        <v>105758</v>
      </c>
      <c r="F22" s="15">
        <f>IF(E22="","NA",GETPIVOTDATA("NAV (Rs)",AMFI_Pivot!$A$3,"Scheme Code",'Stock Summary'!E22&amp;""))</f>
        <v>52.66</v>
      </c>
      <c r="G22" s="16"/>
      <c r="H22" s="15">
        <f t="shared" si="0"/>
        <v>52.66</v>
      </c>
      <c r="I22" s="15">
        <f t="array" aca="1" ref="I22" ca="1">INDEX(Transactions!A:T,MAX(IF(Transactions!C:C=B22,ROW(Transactions!C:C),0)),10)</f>
        <v>128.251</v>
      </c>
      <c r="J22" s="15">
        <f t="array" aca="1" ref="J22" ca="1">INDEX(Transactions!A:T,MAX(IF(Transactions!C:C=B22,ROW(Transactions!C:C),0)),15)</f>
        <v>4999.9934859999994</v>
      </c>
      <c r="K22" s="15">
        <f t="shared" ca="1" si="1"/>
        <v>38.985999999999997</v>
      </c>
      <c r="L22" s="15">
        <f t="shared" ca="1" si="2"/>
        <v>6753.6976599999998</v>
      </c>
      <c r="M22" s="15">
        <f t="shared" ca="1" si="3"/>
        <v>1753.704174</v>
      </c>
      <c r="N22" s="14">
        <f t="shared" ca="1" si="4"/>
        <v>0.35074129174575491</v>
      </c>
      <c r="O22" s="15">
        <f t="array" ref="O22">SUMIFS(Transactions!Q:Q,Transactions!B:B,"Sell",Transactions!C:C,B22)</f>
        <v>0</v>
      </c>
      <c r="P22" s="15">
        <f t="shared" ca="1" si="5"/>
        <v>1753.704174</v>
      </c>
      <c r="Q22" s="21" t="str">
        <f t="shared" ca="1" si="6"/>
        <v>Currently holding</v>
      </c>
    </row>
    <row r="23" spans="1:17">
      <c r="A23" s="13" t="s">
        <v>52</v>
      </c>
      <c r="B23" s="52" t="s">
        <v>45</v>
      </c>
      <c r="C23" s="13"/>
      <c r="D23" s="15"/>
      <c r="E23" s="13">
        <v>119716</v>
      </c>
      <c r="F23" s="15">
        <f>IF(E23="","NA",GETPIVOTDATA("NAV (Rs)",AMFI_Pivot!$A$3,"Scheme Code",'Stock Summary'!E23&amp;""))</f>
        <v>80.2637</v>
      </c>
      <c r="G23" s="16"/>
      <c r="H23" s="15">
        <f t="shared" si="0"/>
        <v>80.2637</v>
      </c>
      <c r="I23" s="15">
        <f t="array" aca="1" ref="I23" ca="1">INDEX(Transactions!A:T,MAX(IF(Transactions!C:C=B23,ROW(Transactions!C:C),0)),10)</f>
        <v>163.31299999999999</v>
      </c>
      <c r="J23" s="15">
        <f t="array" aca="1" ref="J23" ca="1">INDEX(Transactions!A:T,MAX(IF(Transactions!C:C=B23,ROW(Transactions!C:C),0)),15)</f>
        <v>11999.968293900001</v>
      </c>
      <c r="K23" s="15">
        <f t="shared" ca="1" si="1"/>
        <v>73.478340939790471</v>
      </c>
      <c r="L23" s="15">
        <f t="shared" ca="1" si="2"/>
        <v>13108.1056381</v>
      </c>
      <c r="M23" s="15">
        <f t="shared" ca="1" si="3"/>
        <v>1108.1373441999988</v>
      </c>
      <c r="N23" s="14">
        <f t="shared" ca="1" si="4"/>
        <v>9.2345022675043506E-2</v>
      </c>
      <c r="O23" s="15">
        <f t="array" ref="O23">SUMIFS(Transactions!Q:Q,Transactions!B:B,"Sell",Transactions!C:C,B23)</f>
        <v>0</v>
      </c>
      <c r="P23" s="15">
        <f t="shared" ca="1" si="5"/>
        <v>1108.1373441999988</v>
      </c>
      <c r="Q23" s="21" t="str">
        <f t="shared" ca="1" si="6"/>
        <v>Currently holding</v>
      </c>
    </row>
    <row r="24" spans="1:17">
      <c r="A24" s="13"/>
      <c r="B24" s="13"/>
      <c r="C24" s="13"/>
      <c r="D24" s="15"/>
      <c r="E24" s="13"/>
      <c r="F24" s="15"/>
      <c r="G24" s="16"/>
      <c r="H24" s="15"/>
      <c r="I24" s="15"/>
      <c r="J24" s="15"/>
      <c r="K24" s="15"/>
      <c r="L24" s="15"/>
      <c r="M24" s="15"/>
      <c r="N24" s="14"/>
      <c r="O24" s="15"/>
      <c r="P24" s="15"/>
      <c r="Q24" s="21"/>
    </row>
    <row r="25" spans="1:17">
      <c r="A25" s="13"/>
      <c r="B25" s="13"/>
      <c r="C25" s="13"/>
      <c r="D25" s="15"/>
      <c r="E25" s="13"/>
      <c r="F25" s="15"/>
      <c r="G25" s="16"/>
      <c r="H25" s="15"/>
      <c r="I25" s="15"/>
      <c r="J25" s="15"/>
      <c r="K25" s="15"/>
      <c r="L25" s="15"/>
      <c r="M25" s="15"/>
      <c r="N25" s="14"/>
      <c r="O25" s="15"/>
      <c r="P25" s="15"/>
      <c r="Q25" s="15"/>
    </row>
  </sheetData>
  <autoFilter ref="A1:Q25"/>
  <sortState ref="A2:Q25">
    <sortCondition ref="A2:A25"/>
    <sortCondition ref="B2:B25"/>
  </sortState>
  <conditionalFormatting sqref="N2:N23">
    <cfRule type="cellIs" dxfId="155" priority="31" operator="lessThan">
      <formula>0</formula>
    </cfRule>
    <cfRule type="cellIs" dxfId="154" priority="32" operator="greaterThan">
      <formula>0</formula>
    </cfRule>
  </conditionalFormatting>
  <conditionalFormatting sqref="O2:P23 M2:M23">
    <cfRule type="cellIs" dxfId="153" priority="29" operator="lessThan">
      <formula>0</formula>
    </cfRule>
    <cfRule type="cellIs" dxfId="152" priority="30" operator="greaterThan">
      <formula>0</formula>
    </cfRule>
  </conditionalFormatting>
  <conditionalFormatting sqref="N24:N25">
    <cfRule type="cellIs" dxfId="151" priority="27" operator="lessThan">
      <formula>0</formula>
    </cfRule>
    <cfRule type="cellIs" dxfId="150" priority="28" operator="greaterThan">
      <formula>0</formula>
    </cfRule>
  </conditionalFormatting>
  <conditionalFormatting sqref="O24:P25">
    <cfRule type="cellIs" dxfId="149" priority="25" operator="lessThan">
      <formula>0</formula>
    </cfRule>
    <cfRule type="cellIs" dxfId="148" priority="26" operator="greaterThan">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39997558519241921"/>
  </sheetPr>
  <dimension ref="A1:AC161"/>
  <sheetViews>
    <sheetView workbookViewId="0">
      <pane xSplit="3" ySplit="1" topLeftCell="D90" activePane="bottomRight" state="frozen"/>
      <selection pane="topRight" activeCell="D1" sqref="D1"/>
      <selection pane="bottomLeft" activeCell="A2" sqref="A2"/>
      <selection pane="bottomRight" activeCell="C101" sqref="C101"/>
    </sheetView>
  </sheetViews>
  <sheetFormatPr defaultColWidth="9.1796875" defaultRowHeight="14.5"/>
  <cols>
    <col min="1" max="1" width="10.7265625" style="1" customWidth="1"/>
    <col min="2" max="2" width="10.26953125" style="1" customWidth="1"/>
    <col min="3" max="3" width="26.54296875" style="1" customWidth="1"/>
    <col min="4" max="4" width="11.54296875" style="1" customWidth="1"/>
    <col min="5" max="5" width="12.453125" style="1" customWidth="1"/>
    <col min="6" max="6" width="9.26953125" style="1" bestFit="1" customWidth="1"/>
    <col min="7" max="7" width="9.7265625" style="1" customWidth="1"/>
    <col min="8" max="8" width="9.7265625" style="9" customWidth="1"/>
    <col min="9" max="9" width="11.453125" style="9" customWidth="1"/>
    <col min="10" max="10" width="13" style="9" customWidth="1"/>
    <col min="11" max="11" width="13.7265625" style="9" customWidth="1"/>
    <col min="12" max="12" width="12.26953125" style="9" customWidth="1"/>
    <col min="13" max="13" width="13" style="9" customWidth="1"/>
    <col min="14" max="14" width="12.7265625" style="9" customWidth="1"/>
    <col min="15" max="16" width="14.7265625" style="9" customWidth="1"/>
    <col min="17" max="17" width="15.26953125" style="9" customWidth="1"/>
    <col min="18" max="18" width="12.453125" style="9" customWidth="1"/>
    <col min="19" max="19" width="15.453125" style="20" customWidth="1"/>
    <col min="20" max="20" width="24.453125" style="1" customWidth="1"/>
    <col min="21" max="27" width="9.1796875" style="1"/>
    <col min="28" max="28" width="0" style="1" hidden="1" customWidth="1"/>
    <col min="29" max="29" width="0.7265625" style="11" customWidth="1"/>
    <col min="30" max="16384" width="9.1796875" style="1"/>
  </cols>
  <sheetData>
    <row r="1" spans="1:29" s="9" customFormat="1" ht="39">
      <c r="A1" s="6" t="s">
        <v>0</v>
      </c>
      <c r="B1" s="6" t="s">
        <v>21</v>
      </c>
      <c r="C1" s="6" t="s">
        <v>1</v>
      </c>
      <c r="D1" s="6" t="s">
        <v>2</v>
      </c>
      <c r="E1" s="6" t="s">
        <v>3</v>
      </c>
      <c r="F1" s="6" t="s">
        <v>4</v>
      </c>
      <c r="G1" s="6" t="s">
        <v>5</v>
      </c>
      <c r="H1" s="6" t="s">
        <v>6</v>
      </c>
      <c r="I1" s="6" t="s">
        <v>7</v>
      </c>
      <c r="J1" s="6" t="s">
        <v>8</v>
      </c>
      <c r="K1" s="6" t="s">
        <v>9</v>
      </c>
      <c r="L1" s="6" t="s">
        <v>10</v>
      </c>
      <c r="M1" s="6" t="s">
        <v>11</v>
      </c>
      <c r="N1" s="6" t="s">
        <v>12</v>
      </c>
      <c r="O1" s="6" t="s">
        <v>13</v>
      </c>
      <c r="P1" s="6" t="s">
        <v>60</v>
      </c>
      <c r="Q1" s="6" t="s">
        <v>14</v>
      </c>
      <c r="R1" s="6" t="s">
        <v>15</v>
      </c>
      <c r="S1" s="18" t="s">
        <v>16</v>
      </c>
      <c r="T1" s="6" t="s">
        <v>17</v>
      </c>
      <c r="AC1" s="10"/>
    </row>
    <row r="2" spans="1:29" ht="26">
      <c r="A2" s="2">
        <v>42529</v>
      </c>
      <c r="B2" s="3" t="s">
        <v>18</v>
      </c>
      <c r="C2" s="4" t="s">
        <v>38</v>
      </c>
      <c r="D2" s="5">
        <v>128.251</v>
      </c>
      <c r="E2" s="5">
        <v>38.985999999999997</v>
      </c>
      <c r="F2" s="5">
        <v>0</v>
      </c>
      <c r="G2" s="5">
        <v>1</v>
      </c>
      <c r="H2" s="56" t="str">
        <f t="array" ref="H2">IFERROR(MAX(IF($C$1:C1=C2,ROW($C$1:C1),"")),"NA")</f>
        <v>NA</v>
      </c>
      <c r="I2" s="57">
        <f ca="1">IFERROR(IF(H2=0,0,INDIRECT("J"&amp;H2)),0)</f>
        <v>0</v>
      </c>
      <c r="J2" s="57">
        <f t="shared" ref="J2:J5" ca="1" si="0">IF(B2="Buy",D2+I2,IF(B2="Sell",I2-D2,IF(B2="Split",I2*G2,D2)))</f>
        <v>128.251</v>
      </c>
      <c r="K2" s="57">
        <f t="shared" ref="K2:K5" si="1">IF(B2="Buy",(D2*E2)+F2,IF(B2="Sell",(D2*E2)-F2,D2*E2))</f>
        <v>4999.9934859999994</v>
      </c>
      <c r="L2" s="57">
        <f ca="1">IFERROR(IF(H2=0,0,INDIRECT("O"&amp;H2)),0)</f>
        <v>0</v>
      </c>
      <c r="M2" s="57" t="str">
        <f t="shared" ref="M2:M5" si="2">IF(B2="Sell",IF(I2=0,0,D2/I2*L2),"-")</f>
        <v>-</v>
      </c>
      <c r="N2" s="57" t="str">
        <f t="shared" ref="N2:N5" si="3">IF(B2="Sell",IF(I2=0,0,L2/I2),"-")</f>
        <v>-</v>
      </c>
      <c r="O2" s="57">
        <f t="shared" ref="O2:O5" ca="1" si="4">IF(B2="Buy",L2+K2,IF(B2="Sell",IF(L2&lt;=0,0,L2-M2),IF(B2="Split",L2,"Error")))</f>
        <v>4999.9934859999994</v>
      </c>
      <c r="P2" s="57">
        <f t="shared" ref="P2:P52" ca="1" si="5">IFERROR(IF(O2=0,0,O2/J2),0)</f>
        <v>38.985999999999997</v>
      </c>
      <c r="Q2" s="57">
        <f t="shared" ref="Q2:Q5" si="6">IF(B2="Sell",K2-M2,0)</f>
        <v>0</v>
      </c>
      <c r="R2" s="8">
        <f t="shared" ref="R2:R5" si="7">IFERROR(IF(B2="Sell",Q2/M2,0),0)</f>
        <v>0</v>
      </c>
      <c r="S2" s="19">
        <f t="shared" ref="S2:S5" si="8">IF(B2="Buy",-K2,IF(B2="Sell",K2,0))</f>
        <v>-4999.9934859999994</v>
      </c>
      <c r="T2" s="4"/>
      <c r="AB2" s="9" t="s">
        <v>18</v>
      </c>
    </row>
    <row r="3" spans="1:29">
      <c r="A3" s="2">
        <v>42531</v>
      </c>
      <c r="B3" s="3" t="s">
        <v>18</v>
      </c>
      <c r="C3" s="4" t="s">
        <v>39</v>
      </c>
      <c r="D3" s="5">
        <v>5</v>
      </c>
      <c r="E3" s="5">
        <v>210</v>
      </c>
      <c r="F3" s="5">
        <v>0</v>
      </c>
      <c r="G3" s="5">
        <v>1</v>
      </c>
      <c r="H3" s="56">
        <f t="array" ref="H3">IFERROR(MAX(IF($C$1:C2=C3,ROW($C$1:C2),"")),"NA")</f>
        <v>0</v>
      </c>
      <c r="I3" s="57">
        <f t="shared" ref="I3:I5" ca="1" si="9">IFERROR(IF(H3=0,0,INDIRECT("J"&amp;H3)),0)</f>
        <v>0</v>
      </c>
      <c r="J3" s="57">
        <f t="shared" ca="1" si="0"/>
        <v>5</v>
      </c>
      <c r="K3" s="57">
        <f t="shared" si="1"/>
        <v>1050</v>
      </c>
      <c r="L3" s="57">
        <f t="shared" ref="L3:L5" ca="1" si="10">IFERROR(IF(H3=0,0,INDIRECT("O"&amp;H3)),0)</f>
        <v>0</v>
      </c>
      <c r="M3" s="57" t="str">
        <f t="shared" si="2"/>
        <v>-</v>
      </c>
      <c r="N3" s="57" t="str">
        <f t="shared" si="3"/>
        <v>-</v>
      </c>
      <c r="O3" s="57">
        <f t="shared" ca="1" si="4"/>
        <v>1050</v>
      </c>
      <c r="P3" s="57">
        <f t="shared" ca="1" si="5"/>
        <v>210</v>
      </c>
      <c r="Q3" s="57">
        <f t="shared" si="6"/>
        <v>0</v>
      </c>
      <c r="R3" s="8">
        <f t="shared" si="7"/>
        <v>0</v>
      </c>
      <c r="S3" s="19">
        <f t="shared" si="8"/>
        <v>-1050</v>
      </c>
      <c r="T3" s="4"/>
      <c r="AB3" s="9" t="s">
        <v>20</v>
      </c>
    </row>
    <row r="4" spans="1:29">
      <c r="A4" s="2">
        <v>42531</v>
      </c>
      <c r="B4" s="3" t="s">
        <v>18</v>
      </c>
      <c r="C4" s="4" t="s">
        <v>39</v>
      </c>
      <c r="D4" s="5">
        <v>2</v>
      </c>
      <c r="E4" s="5">
        <v>206</v>
      </c>
      <c r="F4" s="5">
        <v>0</v>
      </c>
      <c r="G4" s="5">
        <v>1</v>
      </c>
      <c r="H4" s="56">
        <f t="array" ref="H4">IFERROR(MAX(IF($C$1:C3=C4,ROW($C$1:C3),"")),"NA")</f>
        <v>3</v>
      </c>
      <c r="I4" s="57">
        <f t="shared" ca="1" si="9"/>
        <v>5</v>
      </c>
      <c r="J4" s="57">
        <f t="shared" ca="1" si="0"/>
        <v>7</v>
      </c>
      <c r="K4" s="57">
        <f t="shared" si="1"/>
        <v>412</v>
      </c>
      <c r="L4" s="57">
        <f t="shared" ca="1" si="10"/>
        <v>1050</v>
      </c>
      <c r="M4" s="57" t="str">
        <f t="shared" si="2"/>
        <v>-</v>
      </c>
      <c r="N4" s="57" t="str">
        <f t="shared" si="3"/>
        <v>-</v>
      </c>
      <c r="O4" s="57">
        <f t="shared" ca="1" si="4"/>
        <v>1462</v>
      </c>
      <c r="P4" s="57">
        <f t="shared" ca="1" si="5"/>
        <v>208.85714285714286</v>
      </c>
      <c r="Q4" s="57">
        <f t="shared" si="6"/>
        <v>0</v>
      </c>
      <c r="R4" s="8">
        <f t="shared" si="7"/>
        <v>0</v>
      </c>
      <c r="S4" s="19">
        <f t="shared" si="8"/>
        <v>-412</v>
      </c>
      <c r="T4" s="4"/>
      <c r="AB4" s="9" t="s">
        <v>22</v>
      </c>
    </row>
    <row r="5" spans="1:29">
      <c r="A5" s="2">
        <v>42531</v>
      </c>
      <c r="B5" s="3" t="s">
        <v>18</v>
      </c>
      <c r="C5" s="4" t="s">
        <v>40</v>
      </c>
      <c r="D5" s="5">
        <v>3</v>
      </c>
      <c r="E5" s="5">
        <v>319.75</v>
      </c>
      <c r="F5" s="5">
        <v>0</v>
      </c>
      <c r="G5" s="5">
        <v>1</v>
      </c>
      <c r="H5" s="56">
        <f t="array" ref="H5">IFERROR(MAX(IF($C$1:C4=C5,ROW($C$1:C4),"")),"NA")</f>
        <v>0</v>
      </c>
      <c r="I5" s="57">
        <f t="shared" ca="1" si="9"/>
        <v>0</v>
      </c>
      <c r="J5" s="57">
        <f t="shared" ca="1" si="0"/>
        <v>3</v>
      </c>
      <c r="K5" s="57">
        <f t="shared" si="1"/>
        <v>959.25</v>
      </c>
      <c r="L5" s="57">
        <f t="shared" ca="1" si="10"/>
        <v>0</v>
      </c>
      <c r="M5" s="57" t="str">
        <f t="shared" si="2"/>
        <v>-</v>
      </c>
      <c r="N5" s="57" t="str">
        <f t="shared" si="3"/>
        <v>-</v>
      </c>
      <c r="O5" s="57">
        <f t="shared" ca="1" si="4"/>
        <v>959.25</v>
      </c>
      <c r="P5" s="57">
        <f t="shared" ca="1" si="5"/>
        <v>319.75</v>
      </c>
      <c r="Q5" s="57">
        <f t="shared" si="6"/>
        <v>0</v>
      </c>
      <c r="R5" s="8">
        <f t="shared" si="7"/>
        <v>0</v>
      </c>
      <c r="S5" s="19">
        <f t="shared" si="8"/>
        <v>-959.25</v>
      </c>
      <c r="T5" s="4"/>
    </row>
    <row r="6" spans="1:29">
      <c r="A6" s="2">
        <v>42535</v>
      </c>
      <c r="B6" s="3" t="s">
        <v>18</v>
      </c>
      <c r="C6" s="4" t="s">
        <v>41</v>
      </c>
      <c r="D6" s="5">
        <v>5</v>
      </c>
      <c r="E6" s="5">
        <v>749.9</v>
      </c>
      <c r="F6" s="5">
        <v>0</v>
      </c>
      <c r="G6" s="5">
        <v>1</v>
      </c>
      <c r="H6" s="56">
        <f t="array" ref="H6">IFERROR(MAX(IF($C$1:C5=C6,ROW($C$1:C5),"")),"NA")</f>
        <v>0</v>
      </c>
      <c r="I6" s="57">
        <f t="shared" ref="I6:I58" ca="1" si="11">IFERROR(IF(H6=0,0,INDIRECT("J"&amp;H6)),0)</f>
        <v>0</v>
      </c>
      <c r="J6" s="57">
        <f t="shared" ref="J6:J58" ca="1" si="12">IF(B6="Buy",D6+I6,IF(B6="Sell",I6-D6,IF(B6="Split",I6*G6,D6)))</f>
        <v>5</v>
      </c>
      <c r="K6" s="57">
        <f t="shared" ref="K6:K58" si="13">IF(B6="Buy",(D6*E6)+F6,IF(B6="Sell",(D6*E6)-F6,D6*E6))</f>
        <v>3749.5</v>
      </c>
      <c r="L6" s="57">
        <f t="shared" ref="L6:L58" ca="1" si="14">IFERROR(IF(H6=0,0,INDIRECT("O"&amp;H6)),0)</f>
        <v>0</v>
      </c>
      <c r="M6" s="57" t="str">
        <f t="shared" ref="M6:M58" si="15">IF(B6="Sell",IF(I6=0,0,D6/I6*L6),"-")</f>
        <v>-</v>
      </c>
      <c r="N6" s="57" t="str">
        <f t="shared" ref="N6:N58" si="16">IF(B6="Sell",IF(I6=0,0,L6/I6),"-")</f>
        <v>-</v>
      </c>
      <c r="O6" s="57">
        <f t="shared" ref="O6:O58" ca="1" si="17">IF(B6="Buy",L6+K6,IF(B6="Sell",IF(L6&lt;=0,0,L6-M6),IF(B6="Split",L6,"Error")))</f>
        <v>3749.5</v>
      </c>
      <c r="P6" s="57">
        <f t="shared" ca="1" si="5"/>
        <v>749.9</v>
      </c>
      <c r="Q6" s="57">
        <f t="shared" ref="Q6:Q58" si="18">IF(B6="Sell",K6-M6,0)</f>
        <v>0</v>
      </c>
      <c r="R6" s="8">
        <f t="shared" ref="R6:R58" si="19">IFERROR(IF(B6="Sell",Q6/M6,0),0)</f>
        <v>0</v>
      </c>
      <c r="S6" s="19">
        <f t="shared" ref="S6:S58" si="20">IF(B6="Buy",-K6,IF(B6="Sell",K6,0))</f>
        <v>-3749.5</v>
      </c>
      <c r="T6" s="4"/>
    </row>
    <row r="7" spans="1:29">
      <c r="A7" s="2">
        <v>42535</v>
      </c>
      <c r="B7" s="3" t="s">
        <v>18</v>
      </c>
      <c r="C7" s="4" t="s">
        <v>41</v>
      </c>
      <c r="D7" s="5">
        <v>3</v>
      </c>
      <c r="E7" s="5">
        <v>752.4</v>
      </c>
      <c r="F7" s="5">
        <v>0</v>
      </c>
      <c r="G7" s="5">
        <v>1</v>
      </c>
      <c r="H7" s="56">
        <f t="array" ref="H7">IFERROR(MAX(IF($C$1:C6=C7,ROW($C$1:C6),"")),"NA")</f>
        <v>6</v>
      </c>
      <c r="I7" s="57">
        <f t="shared" ca="1" si="11"/>
        <v>5</v>
      </c>
      <c r="J7" s="57">
        <f t="shared" ca="1" si="12"/>
        <v>8</v>
      </c>
      <c r="K7" s="57">
        <f t="shared" si="13"/>
        <v>2257.1999999999998</v>
      </c>
      <c r="L7" s="57">
        <f t="shared" ca="1" si="14"/>
        <v>3749.5</v>
      </c>
      <c r="M7" s="57" t="str">
        <f t="shared" si="15"/>
        <v>-</v>
      </c>
      <c r="N7" s="57" t="str">
        <f t="shared" si="16"/>
        <v>-</v>
      </c>
      <c r="O7" s="57">
        <f t="shared" ca="1" si="17"/>
        <v>6006.7</v>
      </c>
      <c r="P7" s="57">
        <f t="shared" ca="1" si="5"/>
        <v>750.83749999999998</v>
      </c>
      <c r="Q7" s="57">
        <f t="shared" si="18"/>
        <v>0</v>
      </c>
      <c r="R7" s="8">
        <f t="shared" si="19"/>
        <v>0</v>
      </c>
      <c r="S7" s="19">
        <f t="shared" si="20"/>
        <v>-2257.1999999999998</v>
      </c>
      <c r="T7" s="4"/>
    </row>
    <row r="8" spans="1:29">
      <c r="A8" s="2">
        <v>42535</v>
      </c>
      <c r="B8" s="3" t="s">
        <v>20</v>
      </c>
      <c r="C8" s="4" t="s">
        <v>41</v>
      </c>
      <c r="D8" s="5">
        <v>3</v>
      </c>
      <c r="E8" s="5">
        <v>752.95</v>
      </c>
      <c r="F8" s="5">
        <v>0</v>
      </c>
      <c r="G8" s="5">
        <v>1</v>
      </c>
      <c r="H8" s="56">
        <f t="array" ref="H8">IFERROR(MAX(IF($C$1:C7=C8,ROW($C$1:C7),"")),"NA")</f>
        <v>7</v>
      </c>
      <c r="I8" s="57">
        <f t="shared" ca="1" si="11"/>
        <v>8</v>
      </c>
      <c r="J8" s="57">
        <f t="shared" ca="1" si="12"/>
        <v>5</v>
      </c>
      <c r="K8" s="57">
        <f t="shared" si="13"/>
        <v>2258.8500000000004</v>
      </c>
      <c r="L8" s="57">
        <f t="shared" ca="1" si="14"/>
        <v>6006.7</v>
      </c>
      <c r="M8" s="57">
        <f t="shared" ca="1" si="15"/>
        <v>2252.5124999999998</v>
      </c>
      <c r="N8" s="57">
        <f t="shared" ca="1" si="16"/>
        <v>750.83749999999998</v>
      </c>
      <c r="O8" s="57">
        <f t="shared" ca="1" si="17"/>
        <v>3754.1875</v>
      </c>
      <c r="P8" s="57">
        <f t="shared" ca="1" si="5"/>
        <v>750.83749999999998</v>
      </c>
      <c r="Q8" s="57">
        <f t="shared" ca="1" si="18"/>
        <v>6.3375000000005457</v>
      </c>
      <c r="R8" s="8">
        <f t="shared" ca="1" si="19"/>
        <v>2.8135248971983711E-3</v>
      </c>
      <c r="S8" s="19">
        <f t="shared" si="20"/>
        <v>2258.8500000000004</v>
      </c>
      <c r="T8" s="4" t="s">
        <v>6337</v>
      </c>
    </row>
    <row r="9" spans="1:29">
      <c r="A9" s="2">
        <v>42535</v>
      </c>
      <c r="B9" s="3" t="s">
        <v>18</v>
      </c>
      <c r="C9" s="4" t="s">
        <v>40</v>
      </c>
      <c r="D9" s="5">
        <v>3</v>
      </c>
      <c r="E9" s="5">
        <v>303</v>
      </c>
      <c r="F9" s="5">
        <v>0</v>
      </c>
      <c r="G9" s="5">
        <v>1</v>
      </c>
      <c r="H9" s="56">
        <f t="array" ref="H9">IFERROR(MAX(IF($C$1:C8=C9,ROW($C$1:C8),"")),"NA")</f>
        <v>5</v>
      </c>
      <c r="I9" s="57">
        <f t="shared" ca="1" si="11"/>
        <v>3</v>
      </c>
      <c r="J9" s="57">
        <f t="shared" ca="1" si="12"/>
        <v>6</v>
      </c>
      <c r="K9" s="57">
        <f t="shared" si="13"/>
        <v>909</v>
      </c>
      <c r="L9" s="57">
        <f t="shared" ca="1" si="14"/>
        <v>959.25</v>
      </c>
      <c r="M9" s="57" t="str">
        <f t="shared" si="15"/>
        <v>-</v>
      </c>
      <c r="N9" s="57" t="str">
        <f t="shared" si="16"/>
        <v>-</v>
      </c>
      <c r="O9" s="57">
        <f t="shared" ca="1" si="17"/>
        <v>1868.25</v>
      </c>
      <c r="P9" s="57">
        <f t="shared" ca="1" si="5"/>
        <v>311.375</v>
      </c>
      <c r="Q9" s="57">
        <f t="shared" si="18"/>
        <v>0</v>
      </c>
      <c r="R9" s="8">
        <f t="shared" si="19"/>
        <v>0</v>
      </c>
      <c r="S9" s="19">
        <f t="shared" si="20"/>
        <v>-909</v>
      </c>
      <c r="T9" s="4"/>
    </row>
    <row r="10" spans="1:29">
      <c r="A10" s="2">
        <v>42536</v>
      </c>
      <c r="B10" s="3" t="s">
        <v>18</v>
      </c>
      <c r="C10" s="4" t="s">
        <v>41</v>
      </c>
      <c r="D10" s="5">
        <v>3</v>
      </c>
      <c r="E10" s="5">
        <v>755</v>
      </c>
      <c r="F10" s="5">
        <v>0</v>
      </c>
      <c r="G10" s="5">
        <v>1</v>
      </c>
      <c r="H10" s="56">
        <f t="array" ref="H10">IFERROR(MAX(IF($C$1:C9=C10,ROW($C$1:C9),"")),"NA")</f>
        <v>8</v>
      </c>
      <c r="I10" s="57">
        <f t="shared" ca="1" si="11"/>
        <v>5</v>
      </c>
      <c r="J10" s="57">
        <f t="shared" ca="1" si="12"/>
        <v>8</v>
      </c>
      <c r="K10" s="57">
        <f t="shared" si="13"/>
        <v>2265</v>
      </c>
      <c r="L10" s="57">
        <f t="shared" ca="1" si="14"/>
        <v>3754.1875</v>
      </c>
      <c r="M10" s="57" t="str">
        <f t="shared" si="15"/>
        <v>-</v>
      </c>
      <c r="N10" s="57" t="str">
        <f t="shared" si="16"/>
        <v>-</v>
      </c>
      <c r="O10" s="57">
        <f t="shared" ca="1" si="17"/>
        <v>6019.1875</v>
      </c>
      <c r="P10" s="57">
        <f t="shared" ca="1" si="5"/>
        <v>752.3984375</v>
      </c>
      <c r="Q10" s="57">
        <f t="shared" si="18"/>
        <v>0</v>
      </c>
      <c r="R10" s="8">
        <f t="shared" si="19"/>
        <v>0</v>
      </c>
      <c r="S10" s="19">
        <f t="shared" si="20"/>
        <v>-2265</v>
      </c>
      <c r="T10" s="4"/>
    </row>
    <row r="11" spans="1:29">
      <c r="A11" s="2">
        <v>42536</v>
      </c>
      <c r="B11" s="3" t="s">
        <v>18</v>
      </c>
      <c r="C11" s="4" t="s">
        <v>41</v>
      </c>
      <c r="D11" s="5">
        <v>3</v>
      </c>
      <c r="E11" s="5">
        <v>753</v>
      </c>
      <c r="F11" s="5">
        <v>0</v>
      </c>
      <c r="G11" s="5">
        <v>1</v>
      </c>
      <c r="H11" s="56">
        <f t="array" ref="H11">IFERROR(MAX(IF($C$1:C10=C11,ROW($C$1:C10),"")),"NA")</f>
        <v>10</v>
      </c>
      <c r="I11" s="57">
        <f t="shared" ca="1" si="11"/>
        <v>8</v>
      </c>
      <c r="J11" s="57">
        <f t="shared" ca="1" si="12"/>
        <v>11</v>
      </c>
      <c r="K11" s="57">
        <f t="shared" si="13"/>
        <v>2259</v>
      </c>
      <c r="L11" s="57">
        <f t="shared" ca="1" si="14"/>
        <v>6019.1875</v>
      </c>
      <c r="M11" s="57" t="str">
        <f t="shared" si="15"/>
        <v>-</v>
      </c>
      <c r="N11" s="57" t="str">
        <f t="shared" si="16"/>
        <v>-</v>
      </c>
      <c r="O11" s="57">
        <f t="shared" ca="1" si="17"/>
        <v>8278.1875</v>
      </c>
      <c r="P11" s="57">
        <f t="shared" ca="1" si="5"/>
        <v>752.5625</v>
      </c>
      <c r="Q11" s="57">
        <f t="shared" si="18"/>
        <v>0</v>
      </c>
      <c r="R11" s="8">
        <f t="shared" si="19"/>
        <v>0</v>
      </c>
      <c r="S11" s="19">
        <f t="shared" si="20"/>
        <v>-2259</v>
      </c>
      <c r="T11" s="4"/>
    </row>
    <row r="12" spans="1:29">
      <c r="A12" s="2">
        <v>42536</v>
      </c>
      <c r="B12" s="3" t="s">
        <v>18</v>
      </c>
      <c r="C12" s="4" t="s">
        <v>41</v>
      </c>
      <c r="D12" s="5">
        <v>3</v>
      </c>
      <c r="E12" s="5">
        <v>754.75</v>
      </c>
      <c r="F12" s="5">
        <v>0</v>
      </c>
      <c r="G12" s="5">
        <v>1</v>
      </c>
      <c r="H12" s="56">
        <f t="array" ref="H12">IFERROR(MAX(IF($C$1:C11=C12,ROW($C$1:C11),"")),"NA")</f>
        <v>11</v>
      </c>
      <c r="I12" s="57">
        <f t="shared" ca="1" si="11"/>
        <v>11</v>
      </c>
      <c r="J12" s="57">
        <f t="shared" ca="1" si="12"/>
        <v>14</v>
      </c>
      <c r="K12" s="57">
        <f t="shared" si="13"/>
        <v>2264.25</v>
      </c>
      <c r="L12" s="57">
        <f t="shared" ca="1" si="14"/>
        <v>8278.1875</v>
      </c>
      <c r="M12" s="57" t="str">
        <f t="shared" si="15"/>
        <v>-</v>
      </c>
      <c r="N12" s="57" t="str">
        <f t="shared" si="16"/>
        <v>-</v>
      </c>
      <c r="O12" s="57">
        <f t="shared" ca="1" si="17"/>
        <v>10542.4375</v>
      </c>
      <c r="P12" s="57">
        <f t="shared" ca="1" si="5"/>
        <v>753.03125</v>
      </c>
      <c r="Q12" s="57">
        <f t="shared" si="18"/>
        <v>0</v>
      </c>
      <c r="R12" s="8">
        <f t="shared" si="19"/>
        <v>0</v>
      </c>
      <c r="S12" s="19">
        <f t="shared" si="20"/>
        <v>-2264.25</v>
      </c>
      <c r="T12" s="4"/>
    </row>
    <row r="13" spans="1:29">
      <c r="A13" s="2">
        <v>42536</v>
      </c>
      <c r="B13" s="3" t="s">
        <v>18</v>
      </c>
      <c r="C13" s="4" t="s">
        <v>41</v>
      </c>
      <c r="D13" s="5">
        <v>3</v>
      </c>
      <c r="E13" s="5">
        <v>754.15</v>
      </c>
      <c r="F13" s="5">
        <v>0</v>
      </c>
      <c r="G13" s="5">
        <v>1</v>
      </c>
      <c r="H13" s="56">
        <f t="array" ref="H13">IFERROR(MAX(IF($C$1:C12=C13,ROW($C$1:C12),"")),"NA")</f>
        <v>12</v>
      </c>
      <c r="I13" s="57">
        <f t="shared" ca="1" si="11"/>
        <v>14</v>
      </c>
      <c r="J13" s="57">
        <f t="shared" ca="1" si="12"/>
        <v>17</v>
      </c>
      <c r="K13" s="57">
        <f t="shared" si="13"/>
        <v>2262.4499999999998</v>
      </c>
      <c r="L13" s="57">
        <f t="shared" ca="1" si="14"/>
        <v>10542.4375</v>
      </c>
      <c r="M13" s="57" t="str">
        <f t="shared" si="15"/>
        <v>-</v>
      </c>
      <c r="N13" s="57" t="str">
        <f t="shared" si="16"/>
        <v>-</v>
      </c>
      <c r="O13" s="57">
        <f t="shared" ca="1" si="17"/>
        <v>12804.887500000001</v>
      </c>
      <c r="P13" s="57">
        <f t="shared" ca="1" si="5"/>
        <v>753.22867647058831</v>
      </c>
      <c r="Q13" s="57">
        <f t="shared" si="18"/>
        <v>0</v>
      </c>
      <c r="R13" s="8">
        <f t="shared" si="19"/>
        <v>0</v>
      </c>
      <c r="S13" s="19">
        <f t="shared" si="20"/>
        <v>-2262.4499999999998</v>
      </c>
      <c r="T13" s="4"/>
    </row>
    <row r="14" spans="1:29">
      <c r="A14" s="2">
        <v>42536</v>
      </c>
      <c r="B14" s="3" t="s">
        <v>18</v>
      </c>
      <c r="C14" s="4" t="s">
        <v>41</v>
      </c>
      <c r="D14" s="5">
        <v>3</v>
      </c>
      <c r="E14" s="5">
        <v>753.5</v>
      </c>
      <c r="F14" s="5">
        <v>0</v>
      </c>
      <c r="G14" s="5">
        <v>1</v>
      </c>
      <c r="H14" s="56">
        <f t="array" ref="H14">IFERROR(MAX(IF($C$1:C13=C14,ROW($C$1:C13),"")),"NA")</f>
        <v>13</v>
      </c>
      <c r="I14" s="57">
        <f t="shared" ca="1" si="11"/>
        <v>17</v>
      </c>
      <c r="J14" s="57">
        <f t="shared" ca="1" si="12"/>
        <v>20</v>
      </c>
      <c r="K14" s="57">
        <f t="shared" si="13"/>
        <v>2260.5</v>
      </c>
      <c r="L14" s="57">
        <f t="shared" ca="1" si="14"/>
        <v>12804.887500000001</v>
      </c>
      <c r="M14" s="57" t="str">
        <f t="shared" si="15"/>
        <v>-</v>
      </c>
      <c r="N14" s="57" t="str">
        <f t="shared" si="16"/>
        <v>-</v>
      </c>
      <c r="O14" s="57">
        <f t="shared" ca="1" si="17"/>
        <v>15065.387500000001</v>
      </c>
      <c r="P14" s="57">
        <f t="shared" ca="1" si="5"/>
        <v>753.26937500000008</v>
      </c>
      <c r="Q14" s="57">
        <f t="shared" si="18"/>
        <v>0</v>
      </c>
      <c r="R14" s="8">
        <f t="shared" si="19"/>
        <v>0</v>
      </c>
      <c r="S14" s="19">
        <f t="shared" si="20"/>
        <v>-2260.5</v>
      </c>
      <c r="T14" s="4"/>
    </row>
    <row r="15" spans="1:29">
      <c r="A15" s="2">
        <v>42536</v>
      </c>
      <c r="B15" s="3" t="s">
        <v>18</v>
      </c>
      <c r="C15" s="4" t="s">
        <v>40</v>
      </c>
      <c r="D15" s="5">
        <v>3</v>
      </c>
      <c r="E15" s="5">
        <v>306.5</v>
      </c>
      <c r="F15" s="5">
        <v>0</v>
      </c>
      <c r="G15" s="5">
        <v>1</v>
      </c>
      <c r="H15" s="56">
        <f t="array" ref="H15">IFERROR(MAX(IF($C$1:C14=C15,ROW($C$1:C14),"")),"NA")</f>
        <v>9</v>
      </c>
      <c r="I15" s="57">
        <f t="shared" ca="1" si="11"/>
        <v>6</v>
      </c>
      <c r="J15" s="57">
        <f t="shared" ca="1" si="12"/>
        <v>9</v>
      </c>
      <c r="K15" s="57">
        <f t="shared" si="13"/>
        <v>919.5</v>
      </c>
      <c r="L15" s="57">
        <f t="shared" ca="1" si="14"/>
        <v>1868.25</v>
      </c>
      <c r="M15" s="57" t="str">
        <f t="shared" si="15"/>
        <v>-</v>
      </c>
      <c r="N15" s="57" t="str">
        <f t="shared" si="16"/>
        <v>-</v>
      </c>
      <c r="O15" s="57">
        <f t="shared" ca="1" si="17"/>
        <v>2787.75</v>
      </c>
      <c r="P15" s="57">
        <f t="shared" ca="1" si="5"/>
        <v>309.75</v>
      </c>
      <c r="Q15" s="57">
        <f t="shared" si="18"/>
        <v>0</v>
      </c>
      <c r="R15" s="8">
        <f t="shared" si="19"/>
        <v>0</v>
      </c>
      <c r="S15" s="19">
        <f t="shared" si="20"/>
        <v>-919.5</v>
      </c>
      <c r="T15" s="4"/>
    </row>
    <row r="16" spans="1:29">
      <c r="A16" s="2">
        <v>42545</v>
      </c>
      <c r="B16" s="3" t="s">
        <v>18</v>
      </c>
      <c r="C16" s="4" t="s">
        <v>19</v>
      </c>
      <c r="D16" s="5">
        <v>5</v>
      </c>
      <c r="E16" s="5">
        <v>497.75</v>
      </c>
      <c r="F16" s="5">
        <v>0</v>
      </c>
      <c r="G16" s="5">
        <v>1</v>
      </c>
      <c r="H16" s="56">
        <f t="array" ref="H16">IFERROR(MAX(IF($C$1:C15=C16,ROW($C$1:C15),"")),"NA")</f>
        <v>0</v>
      </c>
      <c r="I16" s="57">
        <f t="shared" ca="1" si="11"/>
        <v>0</v>
      </c>
      <c r="J16" s="57">
        <f t="shared" ca="1" si="12"/>
        <v>5</v>
      </c>
      <c r="K16" s="57">
        <f t="shared" si="13"/>
        <v>2488.75</v>
      </c>
      <c r="L16" s="57">
        <f t="shared" ca="1" si="14"/>
        <v>0</v>
      </c>
      <c r="M16" s="57" t="str">
        <f t="shared" si="15"/>
        <v>-</v>
      </c>
      <c r="N16" s="57" t="str">
        <f t="shared" si="16"/>
        <v>-</v>
      </c>
      <c r="O16" s="57">
        <f t="shared" ca="1" si="17"/>
        <v>2488.75</v>
      </c>
      <c r="P16" s="57">
        <f t="shared" ca="1" si="5"/>
        <v>497.75</v>
      </c>
      <c r="Q16" s="57">
        <f t="shared" si="18"/>
        <v>0</v>
      </c>
      <c r="R16" s="8">
        <f t="shared" si="19"/>
        <v>0</v>
      </c>
      <c r="S16" s="19">
        <f t="shared" si="20"/>
        <v>-2488.75</v>
      </c>
      <c r="T16" s="4"/>
    </row>
    <row r="17" spans="1:20">
      <c r="A17" s="2">
        <v>42545</v>
      </c>
      <c r="B17" s="3" t="s">
        <v>18</v>
      </c>
      <c r="C17" s="4" t="s">
        <v>19</v>
      </c>
      <c r="D17" s="5">
        <v>5</v>
      </c>
      <c r="E17" s="5">
        <v>495</v>
      </c>
      <c r="F17" s="5">
        <v>0</v>
      </c>
      <c r="G17" s="5">
        <v>1</v>
      </c>
      <c r="H17" s="56">
        <f t="array" ref="H17">IFERROR(MAX(IF($C$1:C16=C17,ROW($C$1:C16),"")),"NA")</f>
        <v>16</v>
      </c>
      <c r="I17" s="57">
        <f t="shared" ca="1" si="11"/>
        <v>5</v>
      </c>
      <c r="J17" s="57">
        <f t="shared" ca="1" si="12"/>
        <v>10</v>
      </c>
      <c r="K17" s="57">
        <f t="shared" si="13"/>
        <v>2475</v>
      </c>
      <c r="L17" s="57">
        <f t="shared" ca="1" si="14"/>
        <v>2488.75</v>
      </c>
      <c r="M17" s="57" t="str">
        <f t="shared" si="15"/>
        <v>-</v>
      </c>
      <c r="N17" s="57" t="str">
        <f t="shared" si="16"/>
        <v>-</v>
      </c>
      <c r="O17" s="57">
        <f t="shared" ca="1" si="17"/>
        <v>4963.75</v>
      </c>
      <c r="P17" s="57">
        <f t="shared" ca="1" si="5"/>
        <v>496.375</v>
      </c>
      <c r="Q17" s="57">
        <f t="shared" si="18"/>
        <v>0</v>
      </c>
      <c r="R17" s="8">
        <f t="shared" si="19"/>
        <v>0</v>
      </c>
      <c r="S17" s="19">
        <f t="shared" si="20"/>
        <v>-2475</v>
      </c>
      <c r="T17" s="4"/>
    </row>
    <row r="18" spans="1:20">
      <c r="A18" s="2">
        <v>42545</v>
      </c>
      <c r="B18" s="3" t="s">
        <v>18</v>
      </c>
      <c r="C18" s="4" t="s">
        <v>39</v>
      </c>
      <c r="D18" s="5">
        <v>5</v>
      </c>
      <c r="E18" s="5">
        <v>206</v>
      </c>
      <c r="F18" s="5">
        <v>0</v>
      </c>
      <c r="G18" s="5">
        <v>1</v>
      </c>
      <c r="H18" s="56">
        <f t="array" ref="H18">IFERROR(MAX(IF($C$1:C17=C18,ROW($C$1:C17),"")),"NA")</f>
        <v>4</v>
      </c>
      <c r="I18" s="57">
        <f t="shared" ca="1" si="11"/>
        <v>7</v>
      </c>
      <c r="J18" s="57">
        <f t="shared" ca="1" si="12"/>
        <v>12</v>
      </c>
      <c r="K18" s="57">
        <f t="shared" si="13"/>
        <v>1030</v>
      </c>
      <c r="L18" s="57">
        <f t="shared" ca="1" si="14"/>
        <v>1462</v>
      </c>
      <c r="M18" s="57" t="str">
        <f t="shared" si="15"/>
        <v>-</v>
      </c>
      <c r="N18" s="57" t="str">
        <f t="shared" si="16"/>
        <v>-</v>
      </c>
      <c r="O18" s="57">
        <f t="shared" ca="1" si="17"/>
        <v>2492</v>
      </c>
      <c r="P18" s="57">
        <f t="shared" ca="1" si="5"/>
        <v>207.66666666666666</v>
      </c>
      <c r="Q18" s="57">
        <f t="shared" si="18"/>
        <v>0</v>
      </c>
      <c r="R18" s="8">
        <f t="shared" si="19"/>
        <v>0</v>
      </c>
      <c r="S18" s="19">
        <f t="shared" si="20"/>
        <v>-1030</v>
      </c>
      <c r="T18" s="4"/>
    </row>
    <row r="19" spans="1:20">
      <c r="A19" s="2">
        <v>42545</v>
      </c>
      <c r="B19" s="3" t="s">
        <v>18</v>
      </c>
      <c r="C19" s="4" t="s">
        <v>39</v>
      </c>
      <c r="D19" s="5">
        <v>10</v>
      </c>
      <c r="E19" s="5">
        <v>205</v>
      </c>
      <c r="F19" s="5">
        <v>0</v>
      </c>
      <c r="G19" s="5">
        <v>1</v>
      </c>
      <c r="H19" s="56">
        <f t="array" ref="H19">IFERROR(MAX(IF($C$1:C18=C19,ROW($C$1:C18),"")),"NA")</f>
        <v>18</v>
      </c>
      <c r="I19" s="57">
        <f t="shared" ca="1" si="11"/>
        <v>12</v>
      </c>
      <c r="J19" s="57">
        <f t="shared" ca="1" si="12"/>
        <v>22</v>
      </c>
      <c r="K19" s="57">
        <f t="shared" si="13"/>
        <v>2050</v>
      </c>
      <c r="L19" s="57">
        <f t="shared" ca="1" si="14"/>
        <v>2492</v>
      </c>
      <c r="M19" s="57" t="str">
        <f t="shared" si="15"/>
        <v>-</v>
      </c>
      <c r="N19" s="57" t="str">
        <f t="shared" si="16"/>
        <v>-</v>
      </c>
      <c r="O19" s="57">
        <f t="shared" ca="1" si="17"/>
        <v>4542</v>
      </c>
      <c r="P19" s="57">
        <f t="shared" ca="1" si="5"/>
        <v>206.45454545454547</v>
      </c>
      <c r="Q19" s="57">
        <f t="shared" si="18"/>
        <v>0</v>
      </c>
      <c r="R19" s="8">
        <f t="shared" si="19"/>
        <v>0</v>
      </c>
      <c r="S19" s="19">
        <f t="shared" si="20"/>
        <v>-2050</v>
      </c>
      <c r="T19" s="4"/>
    </row>
    <row r="20" spans="1:20">
      <c r="A20" s="2">
        <v>42545</v>
      </c>
      <c r="B20" s="3" t="s">
        <v>18</v>
      </c>
      <c r="C20" s="4" t="s">
        <v>39</v>
      </c>
      <c r="D20" s="5">
        <v>10</v>
      </c>
      <c r="E20" s="5">
        <v>204</v>
      </c>
      <c r="F20" s="5">
        <v>0</v>
      </c>
      <c r="G20" s="5">
        <v>1</v>
      </c>
      <c r="H20" s="56">
        <f t="array" ref="H20">IFERROR(MAX(IF($C$1:C19=C20,ROW($C$1:C19),"")),"NA")</f>
        <v>19</v>
      </c>
      <c r="I20" s="57">
        <f t="shared" ca="1" si="11"/>
        <v>22</v>
      </c>
      <c r="J20" s="57">
        <f t="shared" ca="1" si="12"/>
        <v>32</v>
      </c>
      <c r="K20" s="57">
        <f t="shared" si="13"/>
        <v>2040</v>
      </c>
      <c r="L20" s="57">
        <f t="shared" ca="1" si="14"/>
        <v>4542</v>
      </c>
      <c r="M20" s="57" t="str">
        <f t="shared" si="15"/>
        <v>-</v>
      </c>
      <c r="N20" s="57" t="str">
        <f t="shared" si="16"/>
        <v>-</v>
      </c>
      <c r="O20" s="57">
        <f t="shared" ca="1" si="17"/>
        <v>6582</v>
      </c>
      <c r="P20" s="57">
        <f t="shared" ca="1" si="5"/>
        <v>205.6875</v>
      </c>
      <c r="Q20" s="57">
        <f t="shared" si="18"/>
        <v>0</v>
      </c>
      <c r="R20" s="8">
        <f t="shared" si="19"/>
        <v>0</v>
      </c>
      <c r="S20" s="19">
        <f t="shared" si="20"/>
        <v>-2040</v>
      </c>
      <c r="T20" s="4"/>
    </row>
    <row r="21" spans="1:20">
      <c r="A21" s="2">
        <v>42545</v>
      </c>
      <c r="B21" s="3" t="s">
        <v>18</v>
      </c>
      <c r="C21" s="4" t="s">
        <v>41</v>
      </c>
      <c r="D21" s="5">
        <v>5</v>
      </c>
      <c r="E21" s="5">
        <v>753</v>
      </c>
      <c r="F21" s="5">
        <v>0</v>
      </c>
      <c r="G21" s="5">
        <v>1</v>
      </c>
      <c r="H21" s="56">
        <f t="array" ref="H21">IFERROR(MAX(IF($C$1:C20=C21,ROW($C$1:C20),"")),"NA")</f>
        <v>14</v>
      </c>
      <c r="I21" s="57">
        <f t="shared" ca="1" si="11"/>
        <v>20</v>
      </c>
      <c r="J21" s="57">
        <f t="shared" ca="1" si="12"/>
        <v>25</v>
      </c>
      <c r="K21" s="57">
        <f t="shared" si="13"/>
        <v>3765</v>
      </c>
      <c r="L21" s="57">
        <f t="shared" ca="1" si="14"/>
        <v>15065.387500000001</v>
      </c>
      <c r="M21" s="57" t="str">
        <f t="shared" si="15"/>
        <v>-</v>
      </c>
      <c r="N21" s="57" t="str">
        <f t="shared" si="16"/>
        <v>-</v>
      </c>
      <c r="O21" s="57">
        <f t="shared" ca="1" si="17"/>
        <v>18830.387500000001</v>
      </c>
      <c r="P21" s="57">
        <f t="shared" ca="1" si="5"/>
        <v>753.21550000000002</v>
      </c>
      <c r="Q21" s="57">
        <f t="shared" si="18"/>
        <v>0</v>
      </c>
      <c r="R21" s="8">
        <f t="shared" si="19"/>
        <v>0</v>
      </c>
      <c r="S21" s="19">
        <f t="shared" si="20"/>
        <v>-3765</v>
      </c>
      <c r="T21" s="4"/>
    </row>
    <row r="22" spans="1:20">
      <c r="A22" s="2">
        <v>42545</v>
      </c>
      <c r="B22" s="3" t="s">
        <v>18</v>
      </c>
      <c r="C22" s="4" t="s">
        <v>41</v>
      </c>
      <c r="D22" s="5">
        <v>5</v>
      </c>
      <c r="E22" s="5">
        <v>749.5</v>
      </c>
      <c r="F22" s="5">
        <v>0</v>
      </c>
      <c r="G22" s="5">
        <v>1</v>
      </c>
      <c r="H22" s="56">
        <f t="array" ref="H22">IFERROR(MAX(IF($C$1:C21=C22,ROW($C$1:C21),"")),"NA")</f>
        <v>21</v>
      </c>
      <c r="I22" s="57">
        <f t="shared" ca="1" si="11"/>
        <v>25</v>
      </c>
      <c r="J22" s="57">
        <f t="shared" ca="1" si="12"/>
        <v>30</v>
      </c>
      <c r="K22" s="57">
        <f t="shared" si="13"/>
        <v>3747.5</v>
      </c>
      <c r="L22" s="57">
        <f t="shared" ca="1" si="14"/>
        <v>18830.387500000001</v>
      </c>
      <c r="M22" s="57" t="str">
        <f t="shared" si="15"/>
        <v>-</v>
      </c>
      <c r="N22" s="57" t="str">
        <f t="shared" si="16"/>
        <v>-</v>
      </c>
      <c r="O22" s="57">
        <f t="shared" ca="1" si="17"/>
        <v>22577.887500000001</v>
      </c>
      <c r="P22" s="57">
        <f t="shared" ca="1" si="5"/>
        <v>752.59625000000005</v>
      </c>
      <c r="Q22" s="57">
        <f t="shared" si="18"/>
        <v>0</v>
      </c>
      <c r="R22" s="8">
        <f t="shared" si="19"/>
        <v>0</v>
      </c>
      <c r="S22" s="19">
        <f t="shared" si="20"/>
        <v>-3747.5</v>
      </c>
      <c r="T22" s="4"/>
    </row>
    <row r="23" spans="1:20">
      <c r="A23" s="2">
        <v>42545</v>
      </c>
      <c r="B23" s="3" t="s">
        <v>18</v>
      </c>
      <c r="C23" s="4" t="s">
        <v>40</v>
      </c>
      <c r="D23" s="5">
        <v>1</v>
      </c>
      <c r="E23" s="5">
        <v>292.25</v>
      </c>
      <c r="F23" s="5">
        <v>0</v>
      </c>
      <c r="G23" s="5">
        <v>1</v>
      </c>
      <c r="H23" s="56">
        <f t="array" ref="H23">IFERROR(MAX(IF($C$1:C22=C23,ROW($C$1:C22),"")),"NA")</f>
        <v>15</v>
      </c>
      <c r="I23" s="57">
        <f t="shared" ca="1" si="11"/>
        <v>9</v>
      </c>
      <c r="J23" s="57">
        <f t="shared" ca="1" si="12"/>
        <v>10</v>
      </c>
      <c r="K23" s="57">
        <f t="shared" si="13"/>
        <v>292.25</v>
      </c>
      <c r="L23" s="57">
        <f t="shared" ca="1" si="14"/>
        <v>2787.75</v>
      </c>
      <c r="M23" s="57" t="str">
        <f t="shared" si="15"/>
        <v>-</v>
      </c>
      <c r="N23" s="57" t="str">
        <f t="shared" si="16"/>
        <v>-</v>
      </c>
      <c r="O23" s="57">
        <f t="shared" ca="1" si="17"/>
        <v>3080</v>
      </c>
      <c r="P23" s="57">
        <f t="shared" ca="1" si="5"/>
        <v>308</v>
      </c>
      <c r="Q23" s="57">
        <f t="shared" si="18"/>
        <v>0</v>
      </c>
      <c r="R23" s="8">
        <f t="shared" si="19"/>
        <v>0</v>
      </c>
      <c r="S23" s="19">
        <f t="shared" si="20"/>
        <v>-292.25</v>
      </c>
      <c r="T23" s="4"/>
    </row>
    <row r="24" spans="1:20">
      <c r="A24" s="2">
        <v>42545</v>
      </c>
      <c r="B24" s="3" t="s">
        <v>18</v>
      </c>
      <c r="C24" s="4" t="s">
        <v>40</v>
      </c>
      <c r="D24" s="5">
        <v>1</v>
      </c>
      <c r="E24" s="5">
        <v>292</v>
      </c>
      <c r="F24" s="5">
        <v>0</v>
      </c>
      <c r="G24" s="5">
        <v>1</v>
      </c>
      <c r="H24" s="56">
        <f t="array" ref="H24">IFERROR(MAX(IF($C$1:C23=C24,ROW($C$1:C23),"")),"NA")</f>
        <v>23</v>
      </c>
      <c r="I24" s="57">
        <f t="shared" ca="1" si="11"/>
        <v>10</v>
      </c>
      <c r="J24" s="57">
        <f t="shared" ca="1" si="12"/>
        <v>11</v>
      </c>
      <c r="K24" s="57">
        <f t="shared" si="13"/>
        <v>292</v>
      </c>
      <c r="L24" s="57">
        <f t="shared" ca="1" si="14"/>
        <v>3080</v>
      </c>
      <c r="M24" s="57" t="str">
        <f t="shared" si="15"/>
        <v>-</v>
      </c>
      <c r="N24" s="57" t="str">
        <f t="shared" si="16"/>
        <v>-</v>
      </c>
      <c r="O24" s="57">
        <f t="shared" ca="1" si="17"/>
        <v>3372</v>
      </c>
      <c r="P24" s="57">
        <f t="shared" ca="1" si="5"/>
        <v>306.54545454545456</v>
      </c>
      <c r="Q24" s="57">
        <f t="shared" si="18"/>
        <v>0</v>
      </c>
      <c r="R24" s="8">
        <f t="shared" si="19"/>
        <v>0</v>
      </c>
      <c r="S24" s="19">
        <f t="shared" si="20"/>
        <v>-292</v>
      </c>
      <c r="T24" s="4"/>
    </row>
    <row r="25" spans="1:20">
      <c r="A25" s="2">
        <v>42545</v>
      </c>
      <c r="B25" s="3" t="s">
        <v>18</v>
      </c>
      <c r="C25" s="4" t="s">
        <v>40</v>
      </c>
      <c r="D25" s="5">
        <v>1</v>
      </c>
      <c r="E25" s="5">
        <v>291.75</v>
      </c>
      <c r="F25" s="5">
        <v>0</v>
      </c>
      <c r="G25" s="5">
        <v>1</v>
      </c>
      <c r="H25" s="56">
        <f t="array" ref="H25">IFERROR(MAX(IF($C$1:C24=C25,ROW($C$1:C24),"")),"NA")</f>
        <v>24</v>
      </c>
      <c r="I25" s="57">
        <f t="shared" ca="1" si="11"/>
        <v>11</v>
      </c>
      <c r="J25" s="57">
        <f t="shared" ca="1" si="12"/>
        <v>12</v>
      </c>
      <c r="K25" s="57">
        <f t="shared" si="13"/>
        <v>291.75</v>
      </c>
      <c r="L25" s="57">
        <f t="shared" ca="1" si="14"/>
        <v>3372</v>
      </c>
      <c r="M25" s="57" t="str">
        <f t="shared" si="15"/>
        <v>-</v>
      </c>
      <c r="N25" s="57" t="str">
        <f t="shared" si="16"/>
        <v>-</v>
      </c>
      <c r="O25" s="57">
        <f t="shared" ca="1" si="17"/>
        <v>3663.75</v>
      </c>
      <c r="P25" s="57">
        <f t="shared" ca="1" si="5"/>
        <v>305.3125</v>
      </c>
      <c r="Q25" s="57">
        <f t="shared" si="18"/>
        <v>0</v>
      </c>
      <c r="R25" s="8">
        <f t="shared" si="19"/>
        <v>0</v>
      </c>
      <c r="S25" s="19">
        <f t="shared" si="20"/>
        <v>-291.75</v>
      </c>
      <c r="T25" s="4"/>
    </row>
    <row r="26" spans="1:20">
      <c r="A26" s="2">
        <v>42545</v>
      </c>
      <c r="B26" s="3" t="s">
        <v>18</v>
      </c>
      <c r="C26" s="4" t="s">
        <v>40</v>
      </c>
      <c r="D26" s="5">
        <v>1</v>
      </c>
      <c r="E26" s="5">
        <v>291.5</v>
      </c>
      <c r="F26" s="5">
        <v>0</v>
      </c>
      <c r="G26" s="5">
        <v>1</v>
      </c>
      <c r="H26" s="56">
        <f t="array" ref="H26">IFERROR(MAX(IF($C$1:C25=C26,ROW($C$1:C25),"")),"NA")</f>
        <v>25</v>
      </c>
      <c r="I26" s="57">
        <f t="shared" ca="1" si="11"/>
        <v>12</v>
      </c>
      <c r="J26" s="57">
        <f t="shared" ca="1" si="12"/>
        <v>13</v>
      </c>
      <c r="K26" s="57">
        <f t="shared" si="13"/>
        <v>291.5</v>
      </c>
      <c r="L26" s="57">
        <f t="shared" ca="1" si="14"/>
        <v>3663.75</v>
      </c>
      <c r="M26" s="57" t="str">
        <f t="shared" si="15"/>
        <v>-</v>
      </c>
      <c r="N26" s="57" t="str">
        <f t="shared" si="16"/>
        <v>-</v>
      </c>
      <c r="O26" s="57">
        <f t="shared" ca="1" si="17"/>
        <v>3955.25</v>
      </c>
      <c r="P26" s="57">
        <f t="shared" ca="1" si="5"/>
        <v>304.25</v>
      </c>
      <c r="Q26" s="57">
        <f t="shared" si="18"/>
        <v>0</v>
      </c>
      <c r="R26" s="8">
        <f t="shared" si="19"/>
        <v>0</v>
      </c>
      <c r="S26" s="19">
        <f t="shared" si="20"/>
        <v>-291.5</v>
      </c>
      <c r="T26" s="4"/>
    </row>
    <row r="27" spans="1:20">
      <c r="A27" s="2">
        <v>42545</v>
      </c>
      <c r="B27" s="3" t="s">
        <v>18</v>
      </c>
      <c r="C27" s="4" t="s">
        <v>40</v>
      </c>
      <c r="D27" s="5">
        <v>1</v>
      </c>
      <c r="E27" s="5">
        <v>291.25</v>
      </c>
      <c r="F27" s="5">
        <v>0</v>
      </c>
      <c r="G27" s="5">
        <v>1</v>
      </c>
      <c r="H27" s="56">
        <f t="array" ref="H27">IFERROR(MAX(IF($C$1:C26=C27,ROW($C$1:C26),"")),"NA")</f>
        <v>26</v>
      </c>
      <c r="I27" s="57">
        <f t="shared" ca="1" si="11"/>
        <v>13</v>
      </c>
      <c r="J27" s="57">
        <f t="shared" ca="1" si="12"/>
        <v>14</v>
      </c>
      <c r="K27" s="57">
        <f t="shared" si="13"/>
        <v>291.25</v>
      </c>
      <c r="L27" s="57">
        <f t="shared" ca="1" si="14"/>
        <v>3955.25</v>
      </c>
      <c r="M27" s="57" t="str">
        <f t="shared" si="15"/>
        <v>-</v>
      </c>
      <c r="N27" s="57" t="str">
        <f t="shared" si="16"/>
        <v>-</v>
      </c>
      <c r="O27" s="57">
        <f t="shared" ca="1" si="17"/>
        <v>4246.5</v>
      </c>
      <c r="P27" s="57">
        <f t="shared" ca="1" si="5"/>
        <v>303.32142857142856</v>
      </c>
      <c r="Q27" s="57">
        <f t="shared" si="18"/>
        <v>0</v>
      </c>
      <c r="R27" s="8">
        <f t="shared" si="19"/>
        <v>0</v>
      </c>
      <c r="S27" s="19">
        <f t="shared" si="20"/>
        <v>-291.25</v>
      </c>
      <c r="T27" s="4"/>
    </row>
    <row r="28" spans="1:20">
      <c r="A28" s="2">
        <v>42551</v>
      </c>
      <c r="B28" s="3" t="s">
        <v>18</v>
      </c>
      <c r="C28" s="4" t="s">
        <v>42</v>
      </c>
      <c r="D28" s="5">
        <v>10</v>
      </c>
      <c r="E28" s="5">
        <v>125.4</v>
      </c>
      <c r="F28" s="5">
        <v>0</v>
      </c>
      <c r="G28" s="5">
        <v>1</v>
      </c>
      <c r="H28" s="56">
        <f t="array" ref="H28">IFERROR(MAX(IF($C$1:C27=C28,ROW($C$1:C27),"")),"NA")</f>
        <v>0</v>
      </c>
      <c r="I28" s="57">
        <f t="shared" ca="1" si="11"/>
        <v>0</v>
      </c>
      <c r="J28" s="57">
        <f t="shared" ca="1" si="12"/>
        <v>10</v>
      </c>
      <c r="K28" s="57">
        <f t="shared" si="13"/>
        <v>1254</v>
      </c>
      <c r="L28" s="57">
        <f t="shared" ca="1" si="14"/>
        <v>0</v>
      </c>
      <c r="M28" s="57" t="str">
        <f t="shared" si="15"/>
        <v>-</v>
      </c>
      <c r="N28" s="57" t="str">
        <f t="shared" si="16"/>
        <v>-</v>
      </c>
      <c r="O28" s="57">
        <f t="shared" ca="1" si="17"/>
        <v>1254</v>
      </c>
      <c r="P28" s="57">
        <f t="shared" ca="1" si="5"/>
        <v>125.4</v>
      </c>
      <c r="Q28" s="57">
        <f t="shared" si="18"/>
        <v>0</v>
      </c>
      <c r="R28" s="8">
        <f t="shared" si="19"/>
        <v>0</v>
      </c>
      <c r="S28" s="19">
        <f t="shared" si="20"/>
        <v>-1254</v>
      </c>
      <c r="T28" s="4"/>
    </row>
    <row r="29" spans="1:20">
      <c r="A29" s="2">
        <v>42551</v>
      </c>
      <c r="B29" s="3" t="s">
        <v>18</v>
      </c>
      <c r="C29" s="4" t="s">
        <v>42</v>
      </c>
      <c r="D29" s="5">
        <v>10</v>
      </c>
      <c r="E29" s="5">
        <v>126.4</v>
      </c>
      <c r="F29" s="5">
        <v>0</v>
      </c>
      <c r="G29" s="5">
        <v>1</v>
      </c>
      <c r="H29" s="56">
        <f t="array" ref="H29">IFERROR(MAX(IF($C$1:C28=C29,ROW($C$1:C28),"")),"NA")</f>
        <v>28</v>
      </c>
      <c r="I29" s="57">
        <f t="shared" ca="1" si="11"/>
        <v>10</v>
      </c>
      <c r="J29" s="57">
        <f t="shared" ca="1" si="12"/>
        <v>20</v>
      </c>
      <c r="K29" s="57">
        <f t="shared" si="13"/>
        <v>1264</v>
      </c>
      <c r="L29" s="57">
        <f t="shared" ca="1" si="14"/>
        <v>1254</v>
      </c>
      <c r="M29" s="57" t="str">
        <f t="shared" si="15"/>
        <v>-</v>
      </c>
      <c r="N29" s="57" t="str">
        <f t="shared" si="16"/>
        <v>-</v>
      </c>
      <c r="O29" s="57">
        <f t="shared" ca="1" si="17"/>
        <v>2518</v>
      </c>
      <c r="P29" s="57">
        <f t="shared" ca="1" si="5"/>
        <v>125.9</v>
      </c>
      <c r="Q29" s="57">
        <f t="shared" si="18"/>
        <v>0</v>
      </c>
      <c r="R29" s="8">
        <f t="shared" si="19"/>
        <v>0</v>
      </c>
      <c r="S29" s="19">
        <f t="shared" si="20"/>
        <v>-1264</v>
      </c>
      <c r="T29" s="4"/>
    </row>
    <row r="30" spans="1:20">
      <c r="A30" s="2">
        <v>42551</v>
      </c>
      <c r="B30" s="3" t="s">
        <v>18</v>
      </c>
      <c r="C30" s="4" t="s">
        <v>42</v>
      </c>
      <c r="D30" s="5">
        <v>5</v>
      </c>
      <c r="E30" s="5">
        <v>125.35</v>
      </c>
      <c r="F30" s="5">
        <v>0</v>
      </c>
      <c r="G30" s="5">
        <v>1</v>
      </c>
      <c r="H30" s="56">
        <f t="array" ref="H30">IFERROR(MAX(IF($C$1:C29=C30,ROW($C$1:C29),"")),"NA")</f>
        <v>29</v>
      </c>
      <c r="I30" s="57">
        <f t="shared" ca="1" si="11"/>
        <v>20</v>
      </c>
      <c r="J30" s="57">
        <f t="shared" ca="1" si="12"/>
        <v>25</v>
      </c>
      <c r="K30" s="57">
        <f t="shared" si="13"/>
        <v>626.75</v>
      </c>
      <c r="L30" s="57">
        <f t="shared" ca="1" si="14"/>
        <v>2518</v>
      </c>
      <c r="M30" s="57" t="str">
        <f t="shared" si="15"/>
        <v>-</v>
      </c>
      <c r="N30" s="57" t="str">
        <f t="shared" si="16"/>
        <v>-</v>
      </c>
      <c r="O30" s="57">
        <f t="shared" ca="1" si="17"/>
        <v>3144.75</v>
      </c>
      <c r="P30" s="57">
        <f t="shared" ca="1" si="5"/>
        <v>125.79</v>
      </c>
      <c r="Q30" s="57">
        <f t="shared" si="18"/>
        <v>0</v>
      </c>
      <c r="R30" s="8">
        <f t="shared" si="19"/>
        <v>0</v>
      </c>
      <c r="S30" s="19">
        <f t="shared" si="20"/>
        <v>-626.75</v>
      </c>
      <c r="T30" s="4"/>
    </row>
    <row r="31" spans="1:20">
      <c r="A31" s="2">
        <v>42551</v>
      </c>
      <c r="B31" s="3" t="s">
        <v>18</v>
      </c>
      <c r="C31" s="4" t="s">
        <v>42</v>
      </c>
      <c r="D31" s="5">
        <v>10</v>
      </c>
      <c r="E31" s="5">
        <v>126.5</v>
      </c>
      <c r="F31" s="5">
        <v>0</v>
      </c>
      <c r="G31" s="5">
        <v>1</v>
      </c>
      <c r="H31" s="56">
        <f t="array" ref="H31">IFERROR(MAX(IF($C$1:C30=C31,ROW($C$1:C30),"")),"NA")</f>
        <v>30</v>
      </c>
      <c r="I31" s="57">
        <f t="shared" ca="1" si="11"/>
        <v>25</v>
      </c>
      <c r="J31" s="57">
        <f t="shared" ca="1" si="12"/>
        <v>35</v>
      </c>
      <c r="K31" s="57">
        <f t="shared" si="13"/>
        <v>1265</v>
      </c>
      <c r="L31" s="57">
        <f t="shared" ca="1" si="14"/>
        <v>3144.75</v>
      </c>
      <c r="M31" s="57" t="str">
        <f t="shared" si="15"/>
        <v>-</v>
      </c>
      <c r="N31" s="57" t="str">
        <f t="shared" si="16"/>
        <v>-</v>
      </c>
      <c r="O31" s="57">
        <f t="shared" ca="1" si="17"/>
        <v>4409.75</v>
      </c>
      <c r="P31" s="57">
        <f t="shared" ca="1" si="5"/>
        <v>125.99285714285715</v>
      </c>
      <c r="Q31" s="57">
        <f t="shared" si="18"/>
        <v>0</v>
      </c>
      <c r="R31" s="8">
        <f t="shared" si="19"/>
        <v>0</v>
      </c>
      <c r="S31" s="19">
        <f t="shared" si="20"/>
        <v>-1265</v>
      </c>
      <c r="T31" s="4"/>
    </row>
    <row r="32" spans="1:20">
      <c r="A32" s="2">
        <v>42551</v>
      </c>
      <c r="B32" s="3" t="s">
        <v>18</v>
      </c>
      <c r="C32" s="4" t="s">
        <v>42</v>
      </c>
      <c r="D32" s="5">
        <v>5</v>
      </c>
      <c r="E32" s="5">
        <v>128</v>
      </c>
      <c r="F32" s="5">
        <v>0</v>
      </c>
      <c r="G32" s="5">
        <v>1</v>
      </c>
      <c r="H32" s="56">
        <f t="array" ref="H32">IFERROR(MAX(IF($C$1:C31=C32,ROW($C$1:C31),"")),"NA")</f>
        <v>31</v>
      </c>
      <c r="I32" s="57">
        <f t="shared" ca="1" si="11"/>
        <v>35</v>
      </c>
      <c r="J32" s="57">
        <f t="shared" ca="1" si="12"/>
        <v>40</v>
      </c>
      <c r="K32" s="57">
        <f t="shared" si="13"/>
        <v>640</v>
      </c>
      <c r="L32" s="57">
        <f t="shared" ca="1" si="14"/>
        <v>4409.75</v>
      </c>
      <c r="M32" s="57" t="str">
        <f t="shared" si="15"/>
        <v>-</v>
      </c>
      <c r="N32" s="57" t="str">
        <f t="shared" si="16"/>
        <v>-</v>
      </c>
      <c r="O32" s="57">
        <f t="shared" ca="1" si="17"/>
        <v>5049.75</v>
      </c>
      <c r="P32" s="57">
        <f t="shared" ca="1" si="5"/>
        <v>126.24375000000001</v>
      </c>
      <c r="Q32" s="57">
        <f t="shared" si="18"/>
        <v>0</v>
      </c>
      <c r="R32" s="8">
        <f t="shared" si="19"/>
        <v>0</v>
      </c>
      <c r="S32" s="19">
        <f t="shared" si="20"/>
        <v>-640</v>
      </c>
      <c r="T32" s="4"/>
    </row>
    <row r="33" spans="1:20">
      <c r="A33" s="2">
        <v>42551</v>
      </c>
      <c r="B33" s="3" t="s">
        <v>18</v>
      </c>
      <c r="C33" s="4" t="s">
        <v>42</v>
      </c>
      <c r="D33" s="5">
        <v>5</v>
      </c>
      <c r="E33" s="5">
        <v>125.3</v>
      </c>
      <c r="F33" s="5">
        <v>0</v>
      </c>
      <c r="G33" s="5">
        <v>1</v>
      </c>
      <c r="H33" s="56">
        <f t="array" ref="H33">IFERROR(MAX(IF($C$1:C32=C33,ROW($C$1:C32),"")),"NA")</f>
        <v>32</v>
      </c>
      <c r="I33" s="57">
        <f t="shared" ca="1" si="11"/>
        <v>40</v>
      </c>
      <c r="J33" s="57">
        <f t="shared" ca="1" si="12"/>
        <v>45</v>
      </c>
      <c r="K33" s="57">
        <f t="shared" si="13"/>
        <v>626.5</v>
      </c>
      <c r="L33" s="57">
        <f t="shared" ca="1" si="14"/>
        <v>5049.75</v>
      </c>
      <c r="M33" s="57" t="str">
        <f t="shared" si="15"/>
        <v>-</v>
      </c>
      <c r="N33" s="57" t="str">
        <f t="shared" si="16"/>
        <v>-</v>
      </c>
      <c r="O33" s="57">
        <f t="shared" ca="1" si="17"/>
        <v>5676.25</v>
      </c>
      <c r="P33" s="57">
        <f t="shared" ca="1" si="5"/>
        <v>126.13888888888889</v>
      </c>
      <c r="Q33" s="57">
        <f t="shared" si="18"/>
        <v>0</v>
      </c>
      <c r="R33" s="8">
        <f t="shared" si="19"/>
        <v>0</v>
      </c>
      <c r="S33" s="19">
        <f t="shared" si="20"/>
        <v>-626.5</v>
      </c>
      <c r="T33" s="4"/>
    </row>
    <row r="34" spans="1:20">
      <c r="A34" s="2">
        <v>42570</v>
      </c>
      <c r="B34" s="3" t="s">
        <v>18</v>
      </c>
      <c r="C34" s="4" t="s">
        <v>43</v>
      </c>
      <c r="D34" s="5">
        <v>20</v>
      </c>
      <c r="E34" s="5">
        <v>700</v>
      </c>
      <c r="F34" s="5">
        <v>0</v>
      </c>
      <c r="G34" s="5">
        <v>1</v>
      </c>
      <c r="H34" s="56">
        <f t="array" ref="H34">IFERROR(MAX(IF($C$1:C33=C34,ROW($C$1:C33),"")),"NA")</f>
        <v>0</v>
      </c>
      <c r="I34" s="57">
        <f t="shared" ca="1" si="11"/>
        <v>0</v>
      </c>
      <c r="J34" s="57">
        <f t="shared" ca="1" si="12"/>
        <v>20</v>
      </c>
      <c r="K34" s="57">
        <f t="shared" si="13"/>
        <v>14000</v>
      </c>
      <c r="L34" s="57">
        <f t="shared" ca="1" si="14"/>
        <v>0</v>
      </c>
      <c r="M34" s="57" t="str">
        <f t="shared" si="15"/>
        <v>-</v>
      </c>
      <c r="N34" s="57" t="str">
        <f t="shared" si="16"/>
        <v>-</v>
      </c>
      <c r="O34" s="57">
        <f t="shared" ca="1" si="17"/>
        <v>14000</v>
      </c>
      <c r="P34" s="57">
        <f t="shared" ca="1" si="5"/>
        <v>700</v>
      </c>
      <c r="Q34" s="57">
        <f t="shared" si="18"/>
        <v>0</v>
      </c>
      <c r="R34" s="8">
        <f t="shared" si="19"/>
        <v>0</v>
      </c>
      <c r="S34" s="19">
        <f t="shared" si="20"/>
        <v>-14000</v>
      </c>
      <c r="T34" s="4"/>
    </row>
    <row r="35" spans="1:20">
      <c r="A35" s="2">
        <v>42580</v>
      </c>
      <c r="B35" s="3" t="s">
        <v>18</v>
      </c>
      <c r="C35" s="4" t="s">
        <v>44</v>
      </c>
      <c r="D35" s="5">
        <v>28.76</v>
      </c>
      <c r="E35" s="5">
        <v>34.770299999999999</v>
      </c>
      <c r="F35" s="5">
        <v>0</v>
      </c>
      <c r="G35" s="5">
        <v>1</v>
      </c>
      <c r="H35" s="56">
        <f t="array" ref="H35">IFERROR(MAX(IF($C$1:C34=C35,ROW($C$1:C34),"")),"NA")</f>
        <v>0</v>
      </c>
      <c r="I35" s="57">
        <f t="shared" ca="1" si="11"/>
        <v>0</v>
      </c>
      <c r="J35" s="57">
        <f t="shared" ca="1" si="12"/>
        <v>28.76</v>
      </c>
      <c r="K35" s="57">
        <f t="shared" si="13"/>
        <v>999.99382800000001</v>
      </c>
      <c r="L35" s="57">
        <f t="shared" ca="1" si="14"/>
        <v>0</v>
      </c>
      <c r="M35" s="57" t="str">
        <f t="shared" si="15"/>
        <v>-</v>
      </c>
      <c r="N35" s="57" t="str">
        <f t="shared" si="16"/>
        <v>-</v>
      </c>
      <c r="O35" s="57">
        <f t="shared" ca="1" si="17"/>
        <v>999.99382800000001</v>
      </c>
      <c r="P35" s="57">
        <f t="shared" ca="1" si="5"/>
        <v>34.770299999999999</v>
      </c>
      <c r="Q35" s="57">
        <f t="shared" si="18"/>
        <v>0</v>
      </c>
      <c r="R35" s="8">
        <f t="shared" si="19"/>
        <v>0</v>
      </c>
      <c r="S35" s="19">
        <f t="shared" si="20"/>
        <v>-999.99382800000001</v>
      </c>
      <c r="T35" s="4"/>
    </row>
    <row r="36" spans="1:20">
      <c r="A36" s="2">
        <v>42584</v>
      </c>
      <c r="B36" s="3" t="s">
        <v>18</v>
      </c>
      <c r="C36" s="4" t="s">
        <v>45</v>
      </c>
      <c r="D36" s="5">
        <v>21.146000000000001</v>
      </c>
      <c r="E36" s="5">
        <v>70.934399999999997</v>
      </c>
      <c r="F36" s="5">
        <v>0</v>
      </c>
      <c r="G36" s="5">
        <v>1</v>
      </c>
      <c r="H36" s="56">
        <f t="array" ref="H36">IFERROR(MAX(IF($C$1:C35=C36,ROW($C$1:C35),"")),"NA")</f>
        <v>0</v>
      </c>
      <c r="I36" s="57">
        <f t="shared" ca="1" si="11"/>
        <v>0</v>
      </c>
      <c r="J36" s="57">
        <f t="shared" ca="1" si="12"/>
        <v>21.146000000000001</v>
      </c>
      <c r="K36" s="57">
        <f t="shared" si="13"/>
        <v>1499.9788223999999</v>
      </c>
      <c r="L36" s="57">
        <f t="shared" ca="1" si="14"/>
        <v>0</v>
      </c>
      <c r="M36" s="57" t="str">
        <f t="shared" si="15"/>
        <v>-</v>
      </c>
      <c r="N36" s="57" t="str">
        <f t="shared" si="16"/>
        <v>-</v>
      </c>
      <c r="O36" s="57">
        <f t="shared" ca="1" si="17"/>
        <v>1499.9788223999999</v>
      </c>
      <c r="P36" s="57">
        <f t="shared" ca="1" si="5"/>
        <v>70.934399999999997</v>
      </c>
      <c r="Q36" s="57">
        <f t="shared" si="18"/>
        <v>0</v>
      </c>
      <c r="R36" s="8">
        <f t="shared" si="19"/>
        <v>0</v>
      </c>
      <c r="S36" s="19">
        <f t="shared" si="20"/>
        <v>-1499.9788223999999</v>
      </c>
      <c r="T36" s="4"/>
    </row>
    <row r="37" spans="1:20" ht="26">
      <c r="A37" s="2">
        <v>42584</v>
      </c>
      <c r="B37" s="3" t="s">
        <v>18</v>
      </c>
      <c r="C37" s="4" t="s">
        <v>46</v>
      </c>
      <c r="D37" s="5">
        <v>45.369</v>
      </c>
      <c r="E37" s="5">
        <v>44.082999999999998</v>
      </c>
      <c r="F37" s="5">
        <v>0</v>
      </c>
      <c r="G37" s="5">
        <v>1</v>
      </c>
      <c r="H37" s="56">
        <f t="array" ref="H37">IFERROR(MAX(IF($C$1:C36=C37,ROW($C$1:C36),"")),"NA")</f>
        <v>0</v>
      </c>
      <c r="I37" s="57">
        <f t="shared" ca="1" si="11"/>
        <v>0</v>
      </c>
      <c r="J37" s="57">
        <f t="shared" ca="1" si="12"/>
        <v>45.369</v>
      </c>
      <c r="K37" s="57">
        <f t="shared" si="13"/>
        <v>2000.0016269999999</v>
      </c>
      <c r="L37" s="57">
        <f t="shared" ca="1" si="14"/>
        <v>0</v>
      </c>
      <c r="M37" s="57" t="str">
        <f t="shared" si="15"/>
        <v>-</v>
      </c>
      <c r="N37" s="57" t="str">
        <f t="shared" si="16"/>
        <v>-</v>
      </c>
      <c r="O37" s="57">
        <f t="shared" ca="1" si="17"/>
        <v>2000.0016269999999</v>
      </c>
      <c r="P37" s="57">
        <f t="shared" ca="1" si="5"/>
        <v>44.082999999999998</v>
      </c>
      <c r="Q37" s="57">
        <f t="shared" si="18"/>
        <v>0</v>
      </c>
      <c r="R37" s="8">
        <f t="shared" si="19"/>
        <v>0</v>
      </c>
      <c r="S37" s="19">
        <f t="shared" si="20"/>
        <v>-2000.0016269999999</v>
      </c>
      <c r="T37" s="4"/>
    </row>
    <row r="38" spans="1:20">
      <c r="A38" s="2">
        <v>42590</v>
      </c>
      <c r="B38" s="3" t="s">
        <v>18</v>
      </c>
      <c r="C38" s="4" t="s">
        <v>47</v>
      </c>
      <c r="D38" s="5">
        <v>1</v>
      </c>
      <c r="E38" s="5">
        <v>1207.8499999999999</v>
      </c>
      <c r="F38" s="5">
        <v>0</v>
      </c>
      <c r="G38" s="5">
        <v>1</v>
      </c>
      <c r="H38" s="56">
        <f t="array" ref="H38">IFERROR(MAX(IF($C$1:C37=C38,ROW($C$1:C37),"")),"NA")</f>
        <v>0</v>
      </c>
      <c r="I38" s="57">
        <f t="shared" ca="1" si="11"/>
        <v>0</v>
      </c>
      <c r="J38" s="57">
        <f t="shared" ca="1" si="12"/>
        <v>1</v>
      </c>
      <c r="K38" s="57">
        <f t="shared" si="13"/>
        <v>1207.8499999999999</v>
      </c>
      <c r="L38" s="57">
        <f t="shared" ca="1" si="14"/>
        <v>0</v>
      </c>
      <c r="M38" s="57" t="str">
        <f t="shared" si="15"/>
        <v>-</v>
      </c>
      <c r="N38" s="57" t="str">
        <f t="shared" si="16"/>
        <v>-</v>
      </c>
      <c r="O38" s="57">
        <f t="shared" ca="1" si="17"/>
        <v>1207.8499999999999</v>
      </c>
      <c r="P38" s="57">
        <f t="shared" ca="1" si="5"/>
        <v>1207.8499999999999</v>
      </c>
      <c r="Q38" s="57">
        <f t="shared" si="18"/>
        <v>0</v>
      </c>
      <c r="R38" s="8">
        <f t="shared" si="19"/>
        <v>0</v>
      </c>
      <c r="S38" s="19">
        <f t="shared" si="20"/>
        <v>-1207.8499999999999</v>
      </c>
      <c r="T38" s="4"/>
    </row>
    <row r="39" spans="1:20">
      <c r="A39" s="2">
        <v>42600</v>
      </c>
      <c r="B39" s="3" t="s">
        <v>20</v>
      </c>
      <c r="C39" s="4" t="s">
        <v>47</v>
      </c>
      <c r="D39" s="5">
        <v>1</v>
      </c>
      <c r="E39" s="5">
        <v>1211.75</v>
      </c>
      <c r="F39" s="5">
        <v>0</v>
      </c>
      <c r="G39" s="5">
        <v>1</v>
      </c>
      <c r="H39" s="56">
        <f t="array" ref="H39">IFERROR(MAX(IF($C$1:C38=C39,ROW($C$1:C38),"")),"NA")</f>
        <v>38</v>
      </c>
      <c r="I39" s="57">
        <f t="shared" ca="1" si="11"/>
        <v>1</v>
      </c>
      <c r="J39" s="57">
        <f t="shared" ca="1" si="12"/>
        <v>0</v>
      </c>
      <c r="K39" s="57">
        <f t="shared" si="13"/>
        <v>1211.75</v>
      </c>
      <c r="L39" s="57">
        <f t="shared" ca="1" si="14"/>
        <v>1207.8499999999999</v>
      </c>
      <c r="M39" s="57">
        <f t="shared" ca="1" si="15"/>
        <v>1207.8499999999999</v>
      </c>
      <c r="N39" s="57">
        <f t="shared" ca="1" si="16"/>
        <v>1207.8499999999999</v>
      </c>
      <c r="O39" s="57">
        <f t="shared" ca="1" si="17"/>
        <v>0</v>
      </c>
      <c r="P39" s="57">
        <f t="shared" ca="1" si="5"/>
        <v>0</v>
      </c>
      <c r="Q39" s="57">
        <f t="shared" ca="1" si="18"/>
        <v>3.9000000000000909</v>
      </c>
      <c r="R39" s="8">
        <f t="shared" ca="1" si="19"/>
        <v>3.2288777579998272E-3</v>
      </c>
      <c r="S39" s="19">
        <f t="shared" si="20"/>
        <v>1211.75</v>
      </c>
      <c r="T39" s="4" t="s">
        <v>6337</v>
      </c>
    </row>
    <row r="40" spans="1:20">
      <c r="A40" s="2">
        <v>42600</v>
      </c>
      <c r="B40" s="3" t="s">
        <v>18</v>
      </c>
      <c r="C40" s="4" t="s">
        <v>48</v>
      </c>
      <c r="D40" s="5">
        <v>1</v>
      </c>
      <c r="E40" s="5">
        <v>1464.45</v>
      </c>
      <c r="F40" s="5">
        <v>0</v>
      </c>
      <c r="G40" s="5">
        <v>1</v>
      </c>
      <c r="H40" s="56">
        <f t="array" ref="H40">IFERROR(MAX(IF($C$1:C39=C40,ROW($C$1:C39),"")),"NA")</f>
        <v>0</v>
      </c>
      <c r="I40" s="57">
        <f t="shared" ca="1" si="11"/>
        <v>0</v>
      </c>
      <c r="J40" s="57">
        <f t="shared" ca="1" si="12"/>
        <v>1</v>
      </c>
      <c r="K40" s="57">
        <f t="shared" si="13"/>
        <v>1464.45</v>
      </c>
      <c r="L40" s="57">
        <f t="shared" ca="1" si="14"/>
        <v>0</v>
      </c>
      <c r="M40" s="57" t="str">
        <f t="shared" si="15"/>
        <v>-</v>
      </c>
      <c r="N40" s="57" t="str">
        <f t="shared" si="16"/>
        <v>-</v>
      </c>
      <c r="O40" s="57">
        <f t="shared" ca="1" si="17"/>
        <v>1464.45</v>
      </c>
      <c r="P40" s="57">
        <f t="shared" ca="1" si="5"/>
        <v>1464.45</v>
      </c>
      <c r="Q40" s="57">
        <f t="shared" si="18"/>
        <v>0</v>
      </c>
      <c r="R40" s="8">
        <f t="shared" si="19"/>
        <v>0</v>
      </c>
      <c r="S40" s="19">
        <f t="shared" si="20"/>
        <v>-1464.45</v>
      </c>
      <c r="T40" s="4"/>
    </row>
    <row r="41" spans="1:20">
      <c r="A41" s="2">
        <v>42614</v>
      </c>
      <c r="B41" s="3" t="s">
        <v>18</v>
      </c>
      <c r="C41" s="4" t="s">
        <v>49</v>
      </c>
      <c r="D41" s="5">
        <v>26.433</v>
      </c>
      <c r="E41" s="5">
        <v>189.16</v>
      </c>
      <c r="F41" s="5">
        <v>0</v>
      </c>
      <c r="G41" s="5">
        <v>1</v>
      </c>
      <c r="H41" s="56">
        <f t="array" ref="H41">IFERROR(MAX(IF($C$1:C40=C41,ROW($C$1:C40),"")),"NA")</f>
        <v>0</v>
      </c>
      <c r="I41" s="57">
        <f t="shared" ca="1" si="11"/>
        <v>0</v>
      </c>
      <c r="J41" s="57">
        <f t="shared" ca="1" si="12"/>
        <v>26.433</v>
      </c>
      <c r="K41" s="57">
        <f t="shared" si="13"/>
        <v>5000.06628</v>
      </c>
      <c r="L41" s="57">
        <f t="shared" ca="1" si="14"/>
        <v>0</v>
      </c>
      <c r="M41" s="57" t="str">
        <f t="shared" si="15"/>
        <v>-</v>
      </c>
      <c r="N41" s="57" t="str">
        <f t="shared" si="16"/>
        <v>-</v>
      </c>
      <c r="O41" s="57">
        <f t="shared" ca="1" si="17"/>
        <v>5000.06628</v>
      </c>
      <c r="P41" s="57">
        <f t="shared" ca="1" si="5"/>
        <v>189.16</v>
      </c>
      <c r="Q41" s="57">
        <f t="shared" si="18"/>
        <v>0</v>
      </c>
      <c r="R41" s="8">
        <f t="shared" si="19"/>
        <v>0</v>
      </c>
      <c r="S41" s="19">
        <f t="shared" si="20"/>
        <v>-5000.06628</v>
      </c>
      <c r="T41" s="4"/>
    </row>
    <row r="42" spans="1:20" ht="26">
      <c r="A42" s="2">
        <v>42614</v>
      </c>
      <c r="B42" s="3" t="s">
        <v>18</v>
      </c>
      <c r="C42" s="4" t="s">
        <v>46</v>
      </c>
      <c r="D42" s="5">
        <v>43.209000000000003</v>
      </c>
      <c r="E42" s="5">
        <v>46.286999999999999</v>
      </c>
      <c r="F42" s="5">
        <v>0</v>
      </c>
      <c r="G42" s="5">
        <v>1</v>
      </c>
      <c r="H42" s="56">
        <f t="array" ref="H42">IFERROR(MAX(IF($C$1:C41=C42,ROW($C$1:C41),"")),"NA")</f>
        <v>37</v>
      </c>
      <c r="I42" s="57">
        <f t="shared" ca="1" si="11"/>
        <v>45.369</v>
      </c>
      <c r="J42" s="57">
        <f t="shared" ca="1" si="12"/>
        <v>88.578000000000003</v>
      </c>
      <c r="K42" s="57">
        <f t="shared" si="13"/>
        <v>2000.014983</v>
      </c>
      <c r="L42" s="57">
        <f t="shared" ca="1" si="14"/>
        <v>2000.0016269999999</v>
      </c>
      <c r="M42" s="57" t="str">
        <f t="shared" si="15"/>
        <v>-</v>
      </c>
      <c r="N42" s="57" t="str">
        <f t="shared" si="16"/>
        <v>-</v>
      </c>
      <c r="O42" s="57">
        <f t="shared" ca="1" si="17"/>
        <v>4000.0166099999997</v>
      </c>
      <c r="P42" s="57">
        <f t="shared" ca="1" si="5"/>
        <v>45.15812741312741</v>
      </c>
      <c r="Q42" s="57">
        <f t="shared" si="18"/>
        <v>0</v>
      </c>
      <c r="R42" s="8">
        <f t="shared" si="19"/>
        <v>0</v>
      </c>
      <c r="S42" s="19">
        <f t="shared" si="20"/>
        <v>-2000.014983</v>
      </c>
      <c r="T42" s="4"/>
    </row>
    <row r="43" spans="1:20">
      <c r="A43" s="2">
        <v>42614</v>
      </c>
      <c r="B43" s="3" t="s">
        <v>18</v>
      </c>
      <c r="C43" s="4" t="s">
        <v>45</v>
      </c>
      <c r="D43" s="5">
        <v>20.834</v>
      </c>
      <c r="E43" s="5">
        <v>71.997</v>
      </c>
      <c r="F43" s="5">
        <v>0</v>
      </c>
      <c r="G43" s="5">
        <v>1</v>
      </c>
      <c r="H43" s="56">
        <f t="array" ref="H43">IFERROR(MAX(IF($C$1:C42=C43,ROW($C$1:C42),"")),"NA")</f>
        <v>36</v>
      </c>
      <c r="I43" s="57">
        <f t="shared" ca="1" si="11"/>
        <v>21.146000000000001</v>
      </c>
      <c r="J43" s="57">
        <f t="shared" ca="1" si="12"/>
        <v>41.980000000000004</v>
      </c>
      <c r="K43" s="57">
        <f t="shared" si="13"/>
        <v>1499.985498</v>
      </c>
      <c r="L43" s="57">
        <f t="shared" ca="1" si="14"/>
        <v>1499.9788223999999</v>
      </c>
      <c r="M43" s="57" t="str">
        <f t="shared" si="15"/>
        <v>-</v>
      </c>
      <c r="N43" s="57" t="str">
        <f t="shared" si="16"/>
        <v>-</v>
      </c>
      <c r="O43" s="57">
        <f t="shared" ca="1" si="17"/>
        <v>2999.9643203999999</v>
      </c>
      <c r="P43" s="57">
        <f t="shared" ca="1" si="5"/>
        <v>71.461751319676026</v>
      </c>
      <c r="Q43" s="57">
        <f t="shared" si="18"/>
        <v>0</v>
      </c>
      <c r="R43" s="8">
        <f t="shared" si="19"/>
        <v>0</v>
      </c>
      <c r="S43" s="19">
        <f t="shared" si="20"/>
        <v>-1499.985498</v>
      </c>
      <c r="T43" s="4"/>
    </row>
    <row r="44" spans="1:20">
      <c r="A44" s="2">
        <v>42614</v>
      </c>
      <c r="B44" s="3" t="s">
        <v>18</v>
      </c>
      <c r="C44" s="4" t="s">
        <v>44</v>
      </c>
      <c r="D44" s="5">
        <v>129.01400000000001</v>
      </c>
      <c r="E44" s="5">
        <v>34.878999999999998</v>
      </c>
      <c r="F44" s="5">
        <v>0</v>
      </c>
      <c r="G44" s="5">
        <v>1</v>
      </c>
      <c r="H44" s="56">
        <f t="array" ref="H44">IFERROR(MAX(IF($C$1:C43=C44,ROW($C$1:C43),"")),"NA")</f>
        <v>35</v>
      </c>
      <c r="I44" s="57">
        <f t="shared" ca="1" si="11"/>
        <v>28.76</v>
      </c>
      <c r="J44" s="57">
        <f t="shared" ca="1" si="12"/>
        <v>157.774</v>
      </c>
      <c r="K44" s="57">
        <f t="shared" si="13"/>
        <v>4499.8793059999998</v>
      </c>
      <c r="L44" s="57">
        <f t="shared" ca="1" si="14"/>
        <v>999.99382800000001</v>
      </c>
      <c r="M44" s="57" t="str">
        <f t="shared" si="15"/>
        <v>-</v>
      </c>
      <c r="N44" s="57" t="str">
        <f t="shared" si="16"/>
        <v>-</v>
      </c>
      <c r="O44" s="57">
        <f t="shared" ca="1" si="17"/>
        <v>5499.8731339999995</v>
      </c>
      <c r="P44" s="57">
        <f t="shared" ca="1" si="5"/>
        <v>34.859185505850135</v>
      </c>
      <c r="Q44" s="57">
        <f t="shared" si="18"/>
        <v>0</v>
      </c>
      <c r="R44" s="8">
        <f t="shared" si="19"/>
        <v>0</v>
      </c>
      <c r="S44" s="19">
        <f t="shared" si="20"/>
        <v>-4499.8793059999998</v>
      </c>
      <c r="T44" s="4"/>
    </row>
    <row r="45" spans="1:20">
      <c r="A45" s="2">
        <v>42619</v>
      </c>
      <c r="B45" s="3" t="s">
        <v>20</v>
      </c>
      <c r="C45" s="4" t="s">
        <v>43</v>
      </c>
      <c r="D45" s="5">
        <v>5</v>
      </c>
      <c r="E45" s="5">
        <v>650</v>
      </c>
      <c r="F45" s="5">
        <v>0</v>
      </c>
      <c r="G45" s="5">
        <v>1</v>
      </c>
      <c r="H45" s="56">
        <f t="array" ref="H45">IFERROR(MAX(IF($C$1:C44=C45,ROW($C$1:C44),"")),"NA")</f>
        <v>34</v>
      </c>
      <c r="I45" s="57">
        <f t="shared" ca="1" si="11"/>
        <v>20</v>
      </c>
      <c r="J45" s="57">
        <f t="shared" ca="1" si="12"/>
        <v>15</v>
      </c>
      <c r="K45" s="57">
        <f t="shared" si="13"/>
        <v>3250</v>
      </c>
      <c r="L45" s="57">
        <f t="shared" ca="1" si="14"/>
        <v>14000</v>
      </c>
      <c r="M45" s="57">
        <f t="shared" ca="1" si="15"/>
        <v>3500</v>
      </c>
      <c r="N45" s="57">
        <f t="shared" ca="1" si="16"/>
        <v>700</v>
      </c>
      <c r="O45" s="57">
        <f t="shared" ca="1" si="17"/>
        <v>10500</v>
      </c>
      <c r="P45" s="57">
        <f t="shared" ca="1" si="5"/>
        <v>700</v>
      </c>
      <c r="Q45" s="57">
        <f t="shared" ca="1" si="18"/>
        <v>-250</v>
      </c>
      <c r="R45" s="8">
        <f t="shared" ca="1" si="19"/>
        <v>-7.1428571428571425E-2</v>
      </c>
      <c r="S45" s="19">
        <f t="shared" si="20"/>
        <v>3250</v>
      </c>
      <c r="T45" s="4" t="s">
        <v>6338</v>
      </c>
    </row>
    <row r="46" spans="1:20">
      <c r="A46" s="2">
        <v>42619</v>
      </c>
      <c r="B46" s="3" t="s">
        <v>18</v>
      </c>
      <c r="C46" s="4" t="s">
        <v>47</v>
      </c>
      <c r="D46" s="5">
        <v>1</v>
      </c>
      <c r="E46" s="5">
        <v>1073.45</v>
      </c>
      <c r="F46" s="5">
        <v>0</v>
      </c>
      <c r="G46" s="5">
        <v>1</v>
      </c>
      <c r="H46" s="56">
        <f t="array" ref="H46">IFERROR(MAX(IF($C$1:C45=C46,ROW($C$1:C45),"")),"NA")</f>
        <v>39</v>
      </c>
      <c r="I46" s="57">
        <f t="shared" ca="1" si="11"/>
        <v>0</v>
      </c>
      <c r="J46" s="57">
        <f t="shared" ca="1" si="12"/>
        <v>1</v>
      </c>
      <c r="K46" s="57">
        <f t="shared" si="13"/>
        <v>1073.45</v>
      </c>
      <c r="L46" s="57">
        <f t="shared" ca="1" si="14"/>
        <v>0</v>
      </c>
      <c r="M46" s="57" t="str">
        <f t="shared" si="15"/>
        <v>-</v>
      </c>
      <c r="N46" s="57" t="str">
        <f t="shared" si="16"/>
        <v>-</v>
      </c>
      <c r="O46" s="57">
        <f t="shared" ca="1" si="17"/>
        <v>1073.45</v>
      </c>
      <c r="P46" s="57">
        <f t="shared" ca="1" si="5"/>
        <v>1073.45</v>
      </c>
      <c r="Q46" s="57">
        <f t="shared" si="18"/>
        <v>0</v>
      </c>
      <c r="R46" s="8">
        <f t="shared" si="19"/>
        <v>0</v>
      </c>
      <c r="S46" s="19">
        <f t="shared" si="20"/>
        <v>-1073.45</v>
      </c>
      <c r="T46" s="4"/>
    </row>
    <row r="47" spans="1:20">
      <c r="A47" s="2">
        <v>42619</v>
      </c>
      <c r="B47" s="3" t="s">
        <v>18</v>
      </c>
      <c r="C47" s="4" t="s">
        <v>50</v>
      </c>
      <c r="D47" s="5">
        <v>1</v>
      </c>
      <c r="E47" s="5">
        <v>640</v>
      </c>
      <c r="F47" s="5">
        <v>0</v>
      </c>
      <c r="G47" s="5">
        <v>1</v>
      </c>
      <c r="H47" s="56">
        <f t="array" ref="H47">IFERROR(MAX(IF($C$1:C46=C47,ROW($C$1:C46),"")),"NA")</f>
        <v>0</v>
      </c>
      <c r="I47" s="57">
        <f t="shared" ca="1" si="11"/>
        <v>0</v>
      </c>
      <c r="J47" s="57">
        <f t="shared" ca="1" si="12"/>
        <v>1</v>
      </c>
      <c r="K47" s="57">
        <f t="shared" si="13"/>
        <v>640</v>
      </c>
      <c r="L47" s="57">
        <f t="shared" ca="1" si="14"/>
        <v>0</v>
      </c>
      <c r="M47" s="57" t="str">
        <f t="shared" si="15"/>
        <v>-</v>
      </c>
      <c r="N47" s="57" t="str">
        <f t="shared" si="16"/>
        <v>-</v>
      </c>
      <c r="O47" s="57">
        <f t="shared" ca="1" si="17"/>
        <v>640</v>
      </c>
      <c r="P47" s="57">
        <f t="shared" ca="1" si="5"/>
        <v>640</v>
      </c>
      <c r="Q47" s="57">
        <f t="shared" si="18"/>
        <v>0</v>
      </c>
      <c r="R47" s="8">
        <f t="shared" si="19"/>
        <v>0</v>
      </c>
      <c r="S47" s="19">
        <f t="shared" si="20"/>
        <v>-640</v>
      </c>
      <c r="T47" s="4"/>
    </row>
    <row r="48" spans="1:20">
      <c r="A48" s="2">
        <v>42619</v>
      </c>
      <c r="B48" s="3" t="s">
        <v>18</v>
      </c>
      <c r="C48" s="4" t="s">
        <v>50</v>
      </c>
      <c r="D48" s="5">
        <v>1</v>
      </c>
      <c r="E48" s="5">
        <v>638</v>
      </c>
      <c r="F48" s="5">
        <v>0</v>
      </c>
      <c r="G48" s="5">
        <v>1</v>
      </c>
      <c r="H48" s="56">
        <f t="array" ref="H48">IFERROR(MAX(IF($C$1:C47=C48,ROW($C$1:C47),"")),"NA")</f>
        <v>47</v>
      </c>
      <c r="I48" s="57">
        <f t="shared" ca="1" si="11"/>
        <v>1</v>
      </c>
      <c r="J48" s="57">
        <f t="shared" ca="1" si="12"/>
        <v>2</v>
      </c>
      <c r="K48" s="57">
        <f t="shared" si="13"/>
        <v>638</v>
      </c>
      <c r="L48" s="57">
        <f t="shared" ca="1" si="14"/>
        <v>640</v>
      </c>
      <c r="M48" s="57" t="str">
        <f t="shared" si="15"/>
        <v>-</v>
      </c>
      <c r="N48" s="57" t="str">
        <f t="shared" si="16"/>
        <v>-</v>
      </c>
      <c r="O48" s="57">
        <f t="shared" ca="1" si="17"/>
        <v>1278</v>
      </c>
      <c r="P48" s="57">
        <f t="shared" ca="1" si="5"/>
        <v>639</v>
      </c>
      <c r="Q48" s="57">
        <f t="shared" si="18"/>
        <v>0</v>
      </c>
      <c r="R48" s="8">
        <f t="shared" si="19"/>
        <v>0</v>
      </c>
      <c r="S48" s="19">
        <f t="shared" si="20"/>
        <v>-638</v>
      </c>
      <c r="T48" s="4"/>
    </row>
    <row r="49" spans="1:20">
      <c r="A49" s="2">
        <v>42625</v>
      </c>
      <c r="B49" s="3" t="s">
        <v>20</v>
      </c>
      <c r="C49" s="4" t="s">
        <v>43</v>
      </c>
      <c r="D49" s="5">
        <v>5</v>
      </c>
      <c r="E49" s="5">
        <v>643.15</v>
      </c>
      <c r="F49" s="5">
        <v>0</v>
      </c>
      <c r="G49" s="5">
        <v>1</v>
      </c>
      <c r="H49" s="56">
        <f t="array" ref="H49">IFERROR(MAX(IF($C$1:C48=C49,ROW($C$1:C48),"")),"NA")</f>
        <v>45</v>
      </c>
      <c r="I49" s="57">
        <f t="shared" ca="1" si="11"/>
        <v>15</v>
      </c>
      <c r="J49" s="57">
        <f t="shared" ca="1" si="12"/>
        <v>10</v>
      </c>
      <c r="K49" s="57">
        <f t="shared" si="13"/>
        <v>3215.75</v>
      </c>
      <c r="L49" s="57">
        <f t="shared" ca="1" si="14"/>
        <v>10500</v>
      </c>
      <c r="M49" s="57">
        <f t="shared" ca="1" si="15"/>
        <v>3500</v>
      </c>
      <c r="N49" s="57">
        <f t="shared" ca="1" si="16"/>
        <v>700</v>
      </c>
      <c r="O49" s="57">
        <f t="shared" ca="1" si="17"/>
        <v>7000</v>
      </c>
      <c r="P49" s="57">
        <f t="shared" ca="1" si="5"/>
        <v>700</v>
      </c>
      <c r="Q49" s="57">
        <f t="shared" ca="1" si="18"/>
        <v>-284.25</v>
      </c>
      <c r="R49" s="8">
        <f t="shared" ca="1" si="19"/>
        <v>-8.1214285714285711E-2</v>
      </c>
      <c r="S49" s="19">
        <f t="shared" si="20"/>
        <v>3215.75</v>
      </c>
      <c r="T49" s="4" t="s">
        <v>6338</v>
      </c>
    </row>
    <row r="50" spans="1:20">
      <c r="A50" s="2">
        <v>42625</v>
      </c>
      <c r="B50" s="3" t="s">
        <v>18</v>
      </c>
      <c r="C50" s="4" t="s">
        <v>51</v>
      </c>
      <c r="D50" s="5">
        <v>1</v>
      </c>
      <c r="E50" s="5">
        <v>1518</v>
      </c>
      <c r="F50" s="5">
        <v>0</v>
      </c>
      <c r="G50" s="5">
        <v>1</v>
      </c>
      <c r="H50" s="56">
        <f t="array" ref="H50">IFERROR(MAX(IF($C$1:C49=C50,ROW($C$1:C49),"")),"NA")</f>
        <v>0</v>
      </c>
      <c r="I50" s="57">
        <f t="shared" ca="1" si="11"/>
        <v>0</v>
      </c>
      <c r="J50" s="57">
        <f t="shared" ca="1" si="12"/>
        <v>1</v>
      </c>
      <c r="K50" s="57">
        <f t="shared" si="13"/>
        <v>1518</v>
      </c>
      <c r="L50" s="57">
        <f t="shared" ca="1" si="14"/>
        <v>0</v>
      </c>
      <c r="M50" s="57" t="str">
        <f t="shared" si="15"/>
        <v>-</v>
      </c>
      <c r="N50" s="57" t="str">
        <f t="shared" si="16"/>
        <v>-</v>
      </c>
      <c r="O50" s="57">
        <f t="shared" ca="1" si="17"/>
        <v>1518</v>
      </c>
      <c r="P50" s="57">
        <f t="shared" ca="1" si="5"/>
        <v>1518</v>
      </c>
      <c r="Q50" s="57">
        <f t="shared" si="18"/>
        <v>0</v>
      </c>
      <c r="R50" s="8">
        <f t="shared" si="19"/>
        <v>0</v>
      </c>
      <c r="S50" s="19">
        <f t="shared" si="20"/>
        <v>-1518</v>
      </c>
      <c r="T50" s="4"/>
    </row>
    <row r="51" spans="1:20">
      <c r="A51" s="2">
        <v>42625</v>
      </c>
      <c r="B51" s="3" t="s">
        <v>20</v>
      </c>
      <c r="C51" s="4" t="s">
        <v>51</v>
      </c>
      <c r="D51" s="5">
        <v>1</v>
      </c>
      <c r="E51" s="5">
        <v>1519</v>
      </c>
      <c r="F51" s="5">
        <v>0</v>
      </c>
      <c r="G51" s="5">
        <v>1</v>
      </c>
      <c r="H51" s="56">
        <f t="array" ref="H51">IFERROR(MAX(IF($C$1:C50=C51,ROW($C$1:C50),"")),"NA")</f>
        <v>50</v>
      </c>
      <c r="I51" s="57">
        <f t="shared" ca="1" si="11"/>
        <v>1</v>
      </c>
      <c r="J51" s="57">
        <f t="shared" ca="1" si="12"/>
        <v>0</v>
      </c>
      <c r="K51" s="57">
        <f t="shared" si="13"/>
        <v>1519</v>
      </c>
      <c r="L51" s="57">
        <f t="shared" ca="1" si="14"/>
        <v>1518</v>
      </c>
      <c r="M51" s="57">
        <f t="shared" ca="1" si="15"/>
        <v>1518</v>
      </c>
      <c r="N51" s="57">
        <f t="shared" ca="1" si="16"/>
        <v>1518</v>
      </c>
      <c r="O51" s="57">
        <f t="shared" ca="1" si="17"/>
        <v>0</v>
      </c>
      <c r="P51" s="57">
        <f t="shared" ca="1" si="5"/>
        <v>0</v>
      </c>
      <c r="Q51" s="57">
        <f t="shared" ca="1" si="18"/>
        <v>1</v>
      </c>
      <c r="R51" s="8">
        <f t="shared" ca="1" si="19"/>
        <v>6.5876152832674575E-4</v>
      </c>
      <c r="S51" s="19">
        <f t="shared" si="20"/>
        <v>1519</v>
      </c>
      <c r="T51" s="4" t="s">
        <v>6337</v>
      </c>
    </row>
    <row r="52" spans="1:20">
      <c r="A52" s="2">
        <v>42625</v>
      </c>
      <c r="B52" s="3" t="s">
        <v>18</v>
      </c>
      <c r="C52" s="4" t="s">
        <v>43</v>
      </c>
      <c r="D52" s="5">
        <v>5</v>
      </c>
      <c r="E52" s="5">
        <v>642.5</v>
      </c>
      <c r="F52" s="5">
        <v>0</v>
      </c>
      <c r="G52" s="5">
        <v>1</v>
      </c>
      <c r="H52" s="56">
        <f t="array" ref="H52">IFERROR(MAX(IF($C$1:C51=C52,ROW($C$1:C51),"")),"NA")</f>
        <v>49</v>
      </c>
      <c r="I52" s="57">
        <f t="shared" ca="1" si="11"/>
        <v>10</v>
      </c>
      <c r="J52" s="57">
        <f t="shared" ca="1" si="12"/>
        <v>15</v>
      </c>
      <c r="K52" s="57">
        <f t="shared" si="13"/>
        <v>3212.5</v>
      </c>
      <c r="L52" s="57">
        <f t="shared" ca="1" si="14"/>
        <v>7000</v>
      </c>
      <c r="M52" s="57" t="str">
        <f t="shared" si="15"/>
        <v>-</v>
      </c>
      <c r="N52" s="57" t="str">
        <f t="shared" si="16"/>
        <v>-</v>
      </c>
      <c r="O52" s="57">
        <f t="shared" ca="1" si="17"/>
        <v>10212.5</v>
      </c>
      <c r="P52" s="57">
        <f t="shared" ca="1" si="5"/>
        <v>680.83333333333337</v>
      </c>
      <c r="Q52" s="57">
        <f t="shared" si="18"/>
        <v>0</v>
      </c>
      <c r="R52" s="8">
        <f t="shared" si="19"/>
        <v>0</v>
      </c>
      <c r="S52" s="19">
        <f t="shared" si="20"/>
        <v>-3212.5</v>
      </c>
      <c r="T52" s="4"/>
    </row>
    <row r="53" spans="1:20">
      <c r="A53" s="2">
        <v>42625</v>
      </c>
      <c r="B53" s="3" t="s">
        <v>18</v>
      </c>
      <c r="C53" s="4" t="s">
        <v>50</v>
      </c>
      <c r="D53" s="5">
        <v>1</v>
      </c>
      <c r="E53" s="5">
        <v>621.04999999999995</v>
      </c>
      <c r="F53" s="5">
        <v>0</v>
      </c>
      <c r="G53" s="5">
        <v>1</v>
      </c>
      <c r="H53" s="56">
        <f t="array" ref="H53">IFERROR(MAX(IF($C$1:C52=C53,ROW($C$1:C52),"")),"NA")</f>
        <v>48</v>
      </c>
      <c r="I53" s="57">
        <f t="shared" ca="1" si="11"/>
        <v>2</v>
      </c>
      <c r="J53" s="57">
        <f t="shared" ca="1" si="12"/>
        <v>3</v>
      </c>
      <c r="K53" s="57">
        <f t="shared" si="13"/>
        <v>621.04999999999995</v>
      </c>
      <c r="L53" s="57">
        <f t="shared" ca="1" si="14"/>
        <v>1278</v>
      </c>
      <c r="M53" s="57" t="str">
        <f t="shared" si="15"/>
        <v>-</v>
      </c>
      <c r="N53" s="57" t="str">
        <f t="shared" si="16"/>
        <v>-</v>
      </c>
      <c r="O53" s="57">
        <f t="shared" ca="1" si="17"/>
        <v>1899.05</v>
      </c>
      <c r="P53" s="57">
        <f t="shared" ref="P53:P68" ca="1" si="21">IFERROR(IF(O53=0,0,O53/J53),0)</f>
        <v>633.01666666666665</v>
      </c>
      <c r="Q53" s="57">
        <f t="shared" si="18"/>
        <v>0</v>
      </c>
      <c r="R53" s="8">
        <f t="shared" si="19"/>
        <v>0</v>
      </c>
      <c r="S53" s="19">
        <f t="shared" si="20"/>
        <v>-621.04999999999995</v>
      </c>
      <c r="T53" s="4"/>
    </row>
    <row r="54" spans="1:20">
      <c r="A54" s="2">
        <v>42628</v>
      </c>
      <c r="B54" s="3" t="s">
        <v>18</v>
      </c>
      <c r="C54" s="4" t="s">
        <v>50</v>
      </c>
      <c r="D54" s="5">
        <v>1</v>
      </c>
      <c r="E54" s="5">
        <v>608.85</v>
      </c>
      <c r="F54" s="5">
        <v>0</v>
      </c>
      <c r="G54" s="5">
        <v>1</v>
      </c>
      <c r="H54" s="56">
        <f t="array" ref="H54">IFERROR(MAX(IF($C$1:C53=C54,ROW($C$1:C53),"")),"NA")</f>
        <v>53</v>
      </c>
      <c r="I54" s="57">
        <f t="shared" ca="1" si="11"/>
        <v>3</v>
      </c>
      <c r="J54" s="57">
        <f t="shared" ca="1" si="12"/>
        <v>4</v>
      </c>
      <c r="K54" s="57">
        <f t="shared" si="13"/>
        <v>608.85</v>
      </c>
      <c r="L54" s="57">
        <f t="shared" ca="1" si="14"/>
        <v>1899.05</v>
      </c>
      <c r="M54" s="57" t="str">
        <f t="shared" si="15"/>
        <v>-</v>
      </c>
      <c r="N54" s="57" t="str">
        <f t="shared" si="16"/>
        <v>-</v>
      </c>
      <c r="O54" s="57">
        <f t="shared" ca="1" si="17"/>
        <v>2507.9</v>
      </c>
      <c r="P54" s="57">
        <f t="shared" ca="1" si="21"/>
        <v>626.97500000000002</v>
      </c>
      <c r="Q54" s="57">
        <f t="shared" si="18"/>
        <v>0</v>
      </c>
      <c r="R54" s="8">
        <f t="shared" si="19"/>
        <v>0</v>
      </c>
      <c r="S54" s="19">
        <f t="shared" si="20"/>
        <v>-608.85</v>
      </c>
      <c r="T54" s="4"/>
    </row>
    <row r="55" spans="1:20">
      <c r="A55" s="2">
        <v>42633</v>
      </c>
      <c r="B55" s="3" t="s">
        <v>18</v>
      </c>
      <c r="C55" s="4" t="s">
        <v>47</v>
      </c>
      <c r="D55" s="5">
        <v>1</v>
      </c>
      <c r="E55" s="5">
        <v>933</v>
      </c>
      <c r="F55" s="5">
        <v>0</v>
      </c>
      <c r="G55" s="5">
        <v>1</v>
      </c>
      <c r="H55" s="56">
        <f t="array" ref="H55">IFERROR(MAX(IF($C$1:C54=C55,ROW($C$1:C54),"")),"NA")</f>
        <v>46</v>
      </c>
      <c r="I55" s="57">
        <f t="shared" ca="1" si="11"/>
        <v>1</v>
      </c>
      <c r="J55" s="57">
        <f t="shared" ca="1" si="12"/>
        <v>2</v>
      </c>
      <c r="K55" s="57">
        <f t="shared" si="13"/>
        <v>933</v>
      </c>
      <c r="L55" s="57">
        <f t="shared" ca="1" si="14"/>
        <v>1073.45</v>
      </c>
      <c r="M55" s="57" t="str">
        <f t="shared" si="15"/>
        <v>-</v>
      </c>
      <c r="N55" s="57" t="str">
        <f t="shared" si="16"/>
        <v>-</v>
      </c>
      <c r="O55" s="57">
        <f t="shared" ca="1" si="17"/>
        <v>2006.45</v>
      </c>
      <c r="P55" s="57">
        <f t="shared" ca="1" si="21"/>
        <v>1003.225</v>
      </c>
      <c r="Q55" s="57">
        <f t="shared" si="18"/>
        <v>0</v>
      </c>
      <c r="R55" s="8">
        <f t="shared" si="19"/>
        <v>0</v>
      </c>
      <c r="S55" s="19">
        <f t="shared" si="20"/>
        <v>-933</v>
      </c>
      <c r="T55" s="4"/>
    </row>
    <row r="56" spans="1:20">
      <c r="A56" s="2">
        <v>42642</v>
      </c>
      <c r="B56" s="3" t="s">
        <v>20</v>
      </c>
      <c r="C56" s="4" t="s">
        <v>19</v>
      </c>
      <c r="D56" s="5">
        <v>5</v>
      </c>
      <c r="E56" s="5">
        <v>536.54999999999995</v>
      </c>
      <c r="F56" s="5">
        <v>0</v>
      </c>
      <c r="G56" s="5">
        <v>1</v>
      </c>
      <c r="H56" s="56">
        <f t="array" ref="H56">IFERROR(MAX(IF($C$1:C55=C56,ROW($C$1:C55),"")),"NA")</f>
        <v>17</v>
      </c>
      <c r="I56" s="57">
        <f t="shared" ca="1" si="11"/>
        <v>10</v>
      </c>
      <c r="J56" s="57">
        <f t="shared" ca="1" si="12"/>
        <v>5</v>
      </c>
      <c r="K56" s="57">
        <f t="shared" si="13"/>
        <v>2682.75</v>
      </c>
      <c r="L56" s="57">
        <f t="shared" ca="1" si="14"/>
        <v>4963.75</v>
      </c>
      <c r="M56" s="57">
        <f t="shared" ca="1" si="15"/>
        <v>2481.875</v>
      </c>
      <c r="N56" s="57">
        <f t="shared" ca="1" si="16"/>
        <v>496.375</v>
      </c>
      <c r="O56" s="57">
        <f t="shared" ca="1" si="17"/>
        <v>2481.875</v>
      </c>
      <c r="P56" s="57">
        <f t="shared" ca="1" si="21"/>
        <v>496.375</v>
      </c>
      <c r="Q56" s="57">
        <f t="shared" ca="1" si="18"/>
        <v>200.875</v>
      </c>
      <c r="R56" s="8">
        <f t="shared" ca="1" si="19"/>
        <v>8.0936791740115838E-2</v>
      </c>
      <c r="S56" s="19">
        <f t="shared" si="20"/>
        <v>2682.75</v>
      </c>
      <c r="T56" s="4" t="s">
        <v>6337</v>
      </c>
    </row>
    <row r="57" spans="1:20">
      <c r="A57" s="2">
        <v>42642</v>
      </c>
      <c r="B57" s="3" t="s">
        <v>20</v>
      </c>
      <c r="C57" s="4" t="s">
        <v>39</v>
      </c>
      <c r="D57" s="5">
        <v>15</v>
      </c>
      <c r="E57" s="5">
        <v>247</v>
      </c>
      <c r="F57" s="5">
        <v>0</v>
      </c>
      <c r="G57" s="5">
        <v>1</v>
      </c>
      <c r="H57" s="56">
        <f t="array" ref="H57">IFERROR(MAX(IF($C$1:C56=C57,ROW($C$1:C56),"")),"NA")</f>
        <v>20</v>
      </c>
      <c r="I57" s="57">
        <f t="shared" ca="1" si="11"/>
        <v>32</v>
      </c>
      <c r="J57" s="57">
        <f t="shared" ca="1" si="12"/>
        <v>17</v>
      </c>
      <c r="K57" s="57">
        <f t="shared" si="13"/>
        <v>3705</v>
      </c>
      <c r="L57" s="57">
        <f t="shared" ca="1" si="14"/>
        <v>6582</v>
      </c>
      <c r="M57" s="57">
        <f t="shared" ca="1" si="15"/>
        <v>3085.3125</v>
      </c>
      <c r="N57" s="57">
        <f t="shared" ca="1" si="16"/>
        <v>205.6875</v>
      </c>
      <c r="O57" s="57">
        <f t="shared" ca="1" si="17"/>
        <v>3496.6875</v>
      </c>
      <c r="P57" s="57">
        <f t="shared" ca="1" si="21"/>
        <v>205.6875</v>
      </c>
      <c r="Q57" s="57">
        <f t="shared" ca="1" si="18"/>
        <v>619.6875</v>
      </c>
      <c r="R57" s="8">
        <f t="shared" ca="1" si="19"/>
        <v>0.20085080522637497</v>
      </c>
      <c r="S57" s="19">
        <f t="shared" si="20"/>
        <v>3705</v>
      </c>
      <c r="T57" s="4" t="s">
        <v>6337</v>
      </c>
    </row>
    <row r="58" spans="1:20">
      <c r="A58" s="2">
        <v>42642</v>
      </c>
      <c r="B58" s="3" t="s">
        <v>20</v>
      </c>
      <c r="C58" s="4" t="s">
        <v>39</v>
      </c>
      <c r="D58" s="5">
        <v>3</v>
      </c>
      <c r="E58" s="5">
        <v>247.2</v>
      </c>
      <c r="F58" s="5">
        <v>0</v>
      </c>
      <c r="G58" s="5">
        <v>1</v>
      </c>
      <c r="H58" s="56">
        <f t="array" ref="H58">IFERROR(MAX(IF($C$1:C57=C58,ROW($C$1:C57),"")),"NA")</f>
        <v>57</v>
      </c>
      <c r="I58" s="57">
        <f t="shared" ca="1" si="11"/>
        <v>17</v>
      </c>
      <c r="J58" s="57">
        <f t="shared" ca="1" si="12"/>
        <v>14</v>
      </c>
      <c r="K58" s="57">
        <f t="shared" si="13"/>
        <v>741.59999999999991</v>
      </c>
      <c r="L58" s="57">
        <f t="shared" ca="1" si="14"/>
        <v>3496.6875</v>
      </c>
      <c r="M58" s="57">
        <f t="shared" ca="1" si="15"/>
        <v>617.0625</v>
      </c>
      <c r="N58" s="57">
        <f t="shared" ca="1" si="16"/>
        <v>205.6875</v>
      </c>
      <c r="O58" s="57">
        <f t="shared" ca="1" si="17"/>
        <v>2879.625</v>
      </c>
      <c r="P58" s="57">
        <f t="shared" ca="1" si="21"/>
        <v>205.6875</v>
      </c>
      <c r="Q58" s="57">
        <f t="shared" ca="1" si="18"/>
        <v>124.53749999999991</v>
      </c>
      <c r="R58" s="8">
        <f t="shared" ca="1" si="19"/>
        <v>0.20182315405651763</v>
      </c>
      <c r="S58" s="19">
        <f t="shared" si="20"/>
        <v>741.59999999999991</v>
      </c>
      <c r="T58" s="4" t="s">
        <v>6337</v>
      </c>
    </row>
    <row r="59" spans="1:20">
      <c r="A59" s="2">
        <v>42643</v>
      </c>
      <c r="B59" s="3" t="s">
        <v>20</v>
      </c>
      <c r="C59" s="4" t="s">
        <v>42</v>
      </c>
      <c r="D59" s="5">
        <v>45</v>
      </c>
      <c r="E59" s="5">
        <v>133.30000000000001</v>
      </c>
      <c r="F59" s="5">
        <v>0</v>
      </c>
      <c r="G59" s="5">
        <v>1</v>
      </c>
      <c r="H59" s="56">
        <f t="array" ref="H59">IFERROR(MAX(IF($C$1:C58=C59,ROW($C$1:C58),"")),"NA")</f>
        <v>33</v>
      </c>
      <c r="I59" s="57">
        <f t="shared" ref="I59:I68" ca="1" si="22">IFERROR(IF(H59=0,0,INDIRECT("J"&amp;H59)),0)</f>
        <v>45</v>
      </c>
      <c r="J59" s="57">
        <f t="shared" ref="J59:J68" ca="1" si="23">IF(B59="Buy",D59+I59,IF(B59="Sell",I59-D59,IF(B59="Split",I59*G59,D59)))</f>
        <v>0</v>
      </c>
      <c r="K59" s="57">
        <f t="shared" ref="K59:K68" si="24">IF(B59="Buy",(D59*E59)+F59,IF(B59="Sell",(D59*E59)-F59,D59*E59))</f>
        <v>5998.5000000000009</v>
      </c>
      <c r="L59" s="57">
        <f t="shared" ref="L59:L68" ca="1" si="25">IFERROR(IF(H59=0,0,INDIRECT("O"&amp;H59)),0)</f>
        <v>5676.25</v>
      </c>
      <c r="M59" s="57">
        <f t="shared" ref="M59:M68" ca="1" si="26">IF(B59="Sell",IF(I59=0,0,D59/I59*L59),"-")</f>
        <v>5676.25</v>
      </c>
      <c r="N59" s="57">
        <f t="shared" ref="N59:N68" ca="1" si="27">IF(B59="Sell",IF(I59=0,0,L59/I59),"-")</f>
        <v>126.13888888888889</v>
      </c>
      <c r="O59" s="57">
        <f t="shared" ref="O59:O68" ca="1" si="28">IF(B59="Buy",L59+K59,IF(B59="Sell",IF(L59&lt;=0,0,L59-M59),IF(B59="Split",L59,"Error")))</f>
        <v>0</v>
      </c>
      <c r="P59" s="57">
        <f t="shared" ca="1" si="21"/>
        <v>0</v>
      </c>
      <c r="Q59" s="57">
        <f t="shared" ref="Q59:Q68" ca="1" si="29">IF(B59="Sell",K59-M59,0)</f>
        <v>322.25000000000091</v>
      </c>
      <c r="R59" s="8">
        <f t="shared" ref="R59:R68" ca="1" si="30">IFERROR(IF(B59="Sell",Q59/M59,0),0)</f>
        <v>5.6771636203479567E-2</v>
      </c>
      <c r="S59" s="19">
        <f t="shared" ref="S59:S68" si="31">IF(B59="Buy",-K59,IF(B59="Sell",K59,0))</f>
        <v>5998.5000000000009</v>
      </c>
      <c r="T59" s="4" t="s">
        <v>6337</v>
      </c>
    </row>
    <row r="60" spans="1:20">
      <c r="A60" s="2">
        <v>42643</v>
      </c>
      <c r="B60" s="3" t="s">
        <v>20</v>
      </c>
      <c r="C60" s="4" t="s">
        <v>40</v>
      </c>
      <c r="D60" s="5">
        <v>15</v>
      </c>
      <c r="E60" s="5">
        <v>335</v>
      </c>
      <c r="F60" s="5">
        <v>0</v>
      </c>
      <c r="G60" s="5">
        <v>1</v>
      </c>
      <c r="H60" s="56">
        <f t="array" ref="H60">IFERROR(MAX(IF($C$1:C59=C60,ROW($C$1:C59),"")),"NA")</f>
        <v>27</v>
      </c>
      <c r="I60" s="57">
        <f t="shared" ca="1" si="22"/>
        <v>14</v>
      </c>
      <c r="J60" s="57">
        <f t="shared" ca="1" si="23"/>
        <v>-1</v>
      </c>
      <c r="K60" s="57">
        <f t="shared" si="24"/>
        <v>5025</v>
      </c>
      <c r="L60" s="57">
        <f t="shared" ca="1" si="25"/>
        <v>4246.5</v>
      </c>
      <c r="M60" s="57">
        <f t="shared" ca="1" si="26"/>
        <v>4549.8214285714284</v>
      </c>
      <c r="N60" s="57">
        <f t="shared" ca="1" si="27"/>
        <v>303.32142857142856</v>
      </c>
      <c r="O60" s="57">
        <f t="shared" ca="1" si="28"/>
        <v>-303.32142857142844</v>
      </c>
      <c r="P60" s="57">
        <f t="shared" ca="1" si="21"/>
        <v>303.32142857142844</v>
      </c>
      <c r="Q60" s="57">
        <f t="shared" ca="1" si="29"/>
        <v>475.17857142857156</v>
      </c>
      <c r="R60" s="8">
        <f t="shared" ca="1" si="30"/>
        <v>0.10443894972330157</v>
      </c>
      <c r="S60" s="19">
        <f t="shared" si="31"/>
        <v>5025</v>
      </c>
      <c r="T60" s="4" t="s">
        <v>6337</v>
      </c>
    </row>
    <row r="61" spans="1:20">
      <c r="A61" s="2">
        <v>42643</v>
      </c>
      <c r="B61" s="3" t="s">
        <v>20</v>
      </c>
      <c r="C61" s="4" t="s">
        <v>19</v>
      </c>
      <c r="D61" s="5">
        <v>5</v>
      </c>
      <c r="E61" s="5">
        <v>537.70000000000005</v>
      </c>
      <c r="F61" s="5">
        <v>0</v>
      </c>
      <c r="G61" s="5">
        <v>1</v>
      </c>
      <c r="H61" s="56">
        <f t="array" ref="H61">IFERROR(MAX(IF($C$1:C60=C61,ROW($C$1:C60),"")),"NA")</f>
        <v>56</v>
      </c>
      <c r="I61" s="57">
        <f t="shared" ca="1" si="22"/>
        <v>5</v>
      </c>
      <c r="J61" s="57">
        <f t="shared" ca="1" si="23"/>
        <v>0</v>
      </c>
      <c r="K61" s="57">
        <f t="shared" si="24"/>
        <v>2688.5</v>
      </c>
      <c r="L61" s="57">
        <f t="shared" ca="1" si="25"/>
        <v>2481.875</v>
      </c>
      <c r="M61" s="57">
        <f t="shared" ca="1" si="26"/>
        <v>2481.875</v>
      </c>
      <c r="N61" s="57">
        <f t="shared" ca="1" si="27"/>
        <v>496.375</v>
      </c>
      <c r="O61" s="57">
        <f t="shared" ca="1" si="28"/>
        <v>0</v>
      </c>
      <c r="P61" s="57">
        <f t="shared" ca="1" si="21"/>
        <v>0</v>
      </c>
      <c r="Q61" s="57">
        <f t="shared" ca="1" si="29"/>
        <v>206.625</v>
      </c>
      <c r="R61" s="8">
        <f t="shared" ca="1" si="30"/>
        <v>8.3253588516746413E-2</v>
      </c>
      <c r="S61" s="19">
        <f t="shared" si="31"/>
        <v>2688.5</v>
      </c>
      <c r="T61" s="4" t="s">
        <v>6337</v>
      </c>
    </row>
    <row r="62" spans="1:20">
      <c r="A62" s="2">
        <v>42646</v>
      </c>
      <c r="B62" s="3" t="s">
        <v>18</v>
      </c>
      <c r="C62" s="4" t="s">
        <v>47</v>
      </c>
      <c r="D62" s="5">
        <v>1</v>
      </c>
      <c r="E62" s="5">
        <v>970.8</v>
      </c>
      <c r="F62" s="5">
        <v>0</v>
      </c>
      <c r="G62" s="5">
        <v>1</v>
      </c>
      <c r="H62" s="56">
        <f t="array" ref="H62">IFERROR(MAX(IF($C$1:C61=C62,ROW($C$1:C61),"")),"NA")</f>
        <v>55</v>
      </c>
      <c r="I62" s="57">
        <f t="shared" ca="1" si="22"/>
        <v>2</v>
      </c>
      <c r="J62" s="57">
        <f t="shared" ca="1" si="23"/>
        <v>3</v>
      </c>
      <c r="K62" s="57">
        <f t="shared" si="24"/>
        <v>970.8</v>
      </c>
      <c r="L62" s="57">
        <f t="shared" ca="1" si="25"/>
        <v>2006.45</v>
      </c>
      <c r="M62" s="57" t="str">
        <f t="shared" si="26"/>
        <v>-</v>
      </c>
      <c r="N62" s="57" t="str">
        <f t="shared" si="27"/>
        <v>-</v>
      </c>
      <c r="O62" s="57">
        <f t="shared" ca="1" si="28"/>
        <v>2977.25</v>
      </c>
      <c r="P62" s="57">
        <f t="shared" ca="1" si="21"/>
        <v>992.41666666666663</v>
      </c>
      <c r="Q62" s="57">
        <f t="shared" si="29"/>
        <v>0</v>
      </c>
      <c r="R62" s="8">
        <f t="shared" si="30"/>
        <v>0</v>
      </c>
      <c r="S62" s="19">
        <f t="shared" si="31"/>
        <v>-970.8</v>
      </c>
      <c r="T62" s="4"/>
    </row>
    <row r="63" spans="1:20">
      <c r="A63" s="2">
        <v>42646</v>
      </c>
      <c r="B63" s="3" t="s">
        <v>18</v>
      </c>
      <c r="C63" s="4" t="s">
        <v>49</v>
      </c>
      <c r="D63" s="5">
        <v>26.271999999999998</v>
      </c>
      <c r="E63" s="5">
        <v>190.31</v>
      </c>
      <c r="F63" s="5">
        <v>0</v>
      </c>
      <c r="G63" s="5">
        <v>1</v>
      </c>
      <c r="H63" s="56">
        <f t="array" ref="H63">IFERROR(MAX(IF($C$1:C62=C63,ROW($C$1:C62),"")),"NA")</f>
        <v>41</v>
      </c>
      <c r="I63" s="57">
        <f t="shared" ca="1" si="22"/>
        <v>26.433</v>
      </c>
      <c r="J63" s="57">
        <f t="shared" ca="1" si="23"/>
        <v>52.704999999999998</v>
      </c>
      <c r="K63" s="57">
        <f t="shared" si="24"/>
        <v>4999.8243199999997</v>
      </c>
      <c r="L63" s="57">
        <f t="shared" ca="1" si="25"/>
        <v>5000.06628</v>
      </c>
      <c r="M63" s="57" t="str">
        <f t="shared" si="26"/>
        <v>-</v>
      </c>
      <c r="N63" s="57" t="str">
        <f t="shared" si="27"/>
        <v>-</v>
      </c>
      <c r="O63" s="57">
        <f t="shared" ca="1" si="28"/>
        <v>9999.8905999999988</v>
      </c>
      <c r="P63" s="57">
        <f t="shared" ca="1" si="21"/>
        <v>189.73324352528221</v>
      </c>
      <c r="Q63" s="57">
        <f t="shared" si="29"/>
        <v>0</v>
      </c>
      <c r="R63" s="8">
        <f t="shared" si="30"/>
        <v>0</v>
      </c>
      <c r="S63" s="19">
        <f t="shared" si="31"/>
        <v>-4999.8243199999997</v>
      </c>
      <c r="T63" s="4"/>
    </row>
    <row r="64" spans="1:20">
      <c r="A64" s="2">
        <v>42647</v>
      </c>
      <c r="B64" s="3" t="s">
        <v>18</v>
      </c>
      <c r="C64" s="4" t="s">
        <v>62</v>
      </c>
      <c r="D64" s="5">
        <v>5</v>
      </c>
      <c r="E64" s="5">
        <v>279.14999999999998</v>
      </c>
      <c r="F64" s="5">
        <v>0</v>
      </c>
      <c r="G64" s="5">
        <v>1</v>
      </c>
      <c r="H64" s="56">
        <f t="array" ref="H64">IFERROR(MAX(IF($C$1:C63=C64,ROW($C$1:C63),"")),"NA")</f>
        <v>0</v>
      </c>
      <c r="I64" s="57">
        <f t="shared" ca="1" si="22"/>
        <v>0</v>
      </c>
      <c r="J64" s="57">
        <f t="shared" ca="1" si="23"/>
        <v>5</v>
      </c>
      <c r="K64" s="57">
        <f t="shared" si="24"/>
        <v>1395.75</v>
      </c>
      <c r="L64" s="57">
        <f t="shared" ca="1" si="25"/>
        <v>0</v>
      </c>
      <c r="M64" s="57" t="str">
        <f t="shared" si="26"/>
        <v>-</v>
      </c>
      <c r="N64" s="57" t="str">
        <f t="shared" si="27"/>
        <v>-</v>
      </c>
      <c r="O64" s="57">
        <f t="shared" ca="1" si="28"/>
        <v>1395.75</v>
      </c>
      <c r="P64" s="57">
        <f t="shared" ca="1" si="21"/>
        <v>279.14999999999998</v>
      </c>
      <c r="Q64" s="57">
        <f t="shared" si="29"/>
        <v>0</v>
      </c>
      <c r="R64" s="8">
        <f t="shared" si="30"/>
        <v>0</v>
      </c>
      <c r="S64" s="19">
        <f t="shared" si="31"/>
        <v>-1395.75</v>
      </c>
      <c r="T64" s="4"/>
    </row>
    <row r="65" spans="1:20">
      <c r="A65" s="2">
        <v>42647</v>
      </c>
      <c r="B65" s="3" t="s">
        <v>18</v>
      </c>
      <c r="C65" s="4" t="s">
        <v>62</v>
      </c>
      <c r="D65" s="5">
        <v>5</v>
      </c>
      <c r="E65" s="5">
        <v>278</v>
      </c>
      <c r="F65" s="5">
        <v>0</v>
      </c>
      <c r="G65" s="5">
        <v>1</v>
      </c>
      <c r="H65" s="56">
        <f t="array" ref="H65">IFERROR(MAX(IF($C$1:C64=C65,ROW($C$1:C64),"")),"NA")</f>
        <v>64</v>
      </c>
      <c r="I65" s="57">
        <f t="shared" ca="1" si="22"/>
        <v>5</v>
      </c>
      <c r="J65" s="57">
        <f t="shared" ca="1" si="23"/>
        <v>10</v>
      </c>
      <c r="K65" s="57">
        <f t="shared" si="24"/>
        <v>1390</v>
      </c>
      <c r="L65" s="57">
        <f t="shared" ca="1" si="25"/>
        <v>1395.75</v>
      </c>
      <c r="M65" s="57" t="str">
        <f t="shared" si="26"/>
        <v>-</v>
      </c>
      <c r="N65" s="57" t="str">
        <f t="shared" si="27"/>
        <v>-</v>
      </c>
      <c r="O65" s="57">
        <f t="shared" ca="1" si="28"/>
        <v>2785.75</v>
      </c>
      <c r="P65" s="57">
        <f t="shared" ca="1" si="21"/>
        <v>278.57499999999999</v>
      </c>
      <c r="Q65" s="57">
        <f t="shared" si="29"/>
        <v>0</v>
      </c>
      <c r="R65" s="8">
        <f t="shared" si="30"/>
        <v>0</v>
      </c>
      <c r="S65" s="19">
        <f t="shared" si="31"/>
        <v>-1390</v>
      </c>
      <c r="T65" s="4"/>
    </row>
    <row r="66" spans="1:20">
      <c r="A66" s="2">
        <v>42649</v>
      </c>
      <c r="B66" s="3" t="s">
        <v>18</v>
      </c>
      <c r="C66" s="4" t="s">
        <v>62</v>
      </c>
      <c r="D66" s="5">
        <v>5</v>
      </c>
      <c r="E66" s="5">
        <v>285</v>
      </c>
      <c r="F66" s="5">
        <v>0</v>
      </c>
      <c r="G66" s="5">
        <v>1</v>
      </c>
      <c r="H66" s="56">
        <f t="array" ref="H66">IFERROR(MAX(IF($C$1:C65=C66,ROW($C$1:C65),"")),"NA")</f>
        <v>65</v>
      </c>
      <c r="I66" s="57">
        <f t="shared" ca="1" si="22"/>
        <v>10</v>
      </c>
      <c r="J66" s="57">
        <f t="shared" ca="1" si="23"/>
        <v>15</v>
      </c>
      <c r="K66" s="57">
        <f t="shared" si="24"/>
        <v>1425</v>
      </c>
      <c r="L66" s="57">
        <f t="shared" ca="1" si="25"/>
        <v>2785.75</v>
      </c>
      <c r="M66" s="57" t="str">
        <f t="shared" si="26"/>
        <v>-</v>
      </c>
      <c r="N66" s="57" t="str">
        <f t="shared" si="27"/>
        <v>-</v>
      </c>
      <c r="O66" s="57">
        <f t="shared" ca="1" si="28"/>
        <v>4210.75</v>
      </c>
      <c r="P66" s="57">
        <f t="shared" ca="1" si="21"/>
        <v>280.71666666666664</v>
      </c>
      <c r="Q66" s="57">
        <f t="shared" si="29"/>
        <v>0</v>
      </c>
      <c r="R66" s="8">
        <f t="shared" si="30"/>
        <v>0</v>
      </c>
      <c r="S66" s="19">
        <f t="shared" si="31"/>
        <v>-1425</v>
      </c>
      <c r="T66" s="4"/>
    </row>
    <row r="67" spans="1:20">
      <c r="A67" s="2">
        <v>42649</v>
      </c>
      <c r="B67" s="3" t="s">
        <v>18</v>
      </c>
      <c r="C67" s="4" t="s">
        <v>62</v>
      </c>
      <c r="D67" s="5">
        <v>5</v>
      </c>
      <c r="E67" s="5">
        <v>287.3</v>
      </c>
      <c r="F67" s="5">
        <v>0</v>
      </c>
      <c r="G67" s="5">
        <v>1</v>
      </c>
      <c r="H67" s="56">
        <f t="array" ref="H67">IFERROR(MAX(IF($C$1:C66=C67,ROW($C$1:C66),"")),"NA")</f>
        <v>66</v>
      </c>
      <c r="I67" s="57">
        <f t="shared" ca="1" si="22"/>
        <v>15</v>
      </c>
      <c r="J67" s="57">
        <f t="shared" ca="1" si="23"/>
        <v>20</v>
      </c>
      <c r="K67" s="57">
        <f t="shared" si="24"/>
        <v>1436.5</v>
      </c>
      <c r="L67" s="57">
        <f t="shared" ca="1" si="25"/>
        <v>4210.75</v>
      </c>
      <c r="M67" s="57" t="str">
        <f t="shared" si="26"/>
        <v>-</v>
      </c>
      <c r="N67" s="57" t="str">
        <f t="shared" si="27"/>
        <v>-</v>
      </c>
      <c r="O67" s="57">
        <f t="shared" ca="1" si="28"/>
        <v>5647.25</v>
      </c>
      <c r="P67" s="57">
        <f t="shared" ca="1" si="21"/>
        <v>282.36250000000001</v>
      </c>
      <c r="Q67" s="57">
        <f t="shared" si="29"/>
        <v>0</v>
      </c>
      <c r="R67" s="8">
        <f t="shared" si="30"/>
        <v>0</v>
      </c>
      <c r="S67" s="19">
        <f t="shared" si="31"/>
        <v>-1436.5</v>
      </c>
      <c r="T67" s="4"/>
    </row>
    <row r="68" spans="1:20">
      <c r="A68" s="2">
        <v>42649</v>
      </c>
      <c r="B68" s="3" t="s">
        <v>18</v>
      </c>
      <c r="C68" s="4" t="s">
        <v>81</v>
      </c>
      <c r="D68" s="5">
        <v>1</v>
      </c>
      <c r="E68" s="5">
        <v>1290</v>
      </c>
      <c r="F68" s="5">
        <v>0</v>
      </c>
      <c r="G68" s="5">
        <v>1</v>
      </c>
      <c r="H68" s="56">
        <f t="array" ref="H68">IFERROR(MAX(IF($C$1:C67=C68,ROW($C$1:C67),"")),"NA")</f>
        <v>0</v>
      </c>
      <c r="I68" s="57">
        <f t="shared" ca="1" si="22"/>
        <v>0</v>
      </c>
      <c r="J68" s="57">
        <f t="shared" ca="1" si="23"/>
        <v>1</v>
      </c>
      <c r="K68" s="57">
        <f t="shared" si="24"/>
        <v>1290</v>
      </c>
      <c r="L68" s="57">
        <f t="shared" ca="1" si="25"/>
        <v>0</v>
      </c>
      <c r="M68" s="57" t="str">
        <f t="shared" si="26"/>
        <v>-</v>
      </c>
      <c r="N68" s="57" t="str">
        <f t="shared" si="27"/>
        <v>-</v>
      </c>
      <c r="O68" s="57">
        <f t="shared" ca="1" si="28"/>
        <v>1290</v>
      </c>
      <c r="P68" s="57">
        <f t="shared" ca="1" si="21"/>
        <v>1290</v>
      </c>
      <c r="Q68" s="57">
        <f t="shared" si="29"/>
        <v>0</v>
      </c>
      <c r="R68" s="8">
        <f t="shared" si="30"/>
        <v>0</v>
      </c>
      <c r="S68" s="19">
        <f t="shared" si="31"/>
        <v>-1290</v>
      </c>
      <c r="T68" s="4"/>
    </row>
    <row r="69" spans="1:20">
      <c r="A69" s="2">
        <v>42649</v>
      </c>
      <c r="B69" s="3" t="s">
        <v>18</v>
      </c>
      <c r="C69" s="4" t="s">
        <v>81</v>
      </c>
      <c r="D69" s="5">
        <v>1</v>
      </c>
      <c r="E69" s="5">
        <v>1285</v>
      </c>
      <c r="F69" s="5">
        <v>0</v>
      </c>
      <c r="G69" s="5">
        <v>1</v>
      </c>
      <c r="H69" s="56">
        <f t="array" ref="H69">IFERROR(MAX(IF($C$1:C68=C69,ROW($C$1:C68),"")),"NA")</f>
        <v>68</v>
      </c>
      <c r="I69" s="57">
        <f t="shared" ref="I69:I81" ca="1" si="32">IFERROR(IF(H69=0,0,INDIRECT("J"&amp;H69)),0)</f>
        <v>1</v>
      </c>
      <c r="J69" s="57">
        <f t="shared" ref="J69:J81" ca="1" si="33">IF(B69="Buy",D69+I69,IF(B69="Sell",I69-D69,IF(B69="Split",I69*G69,D69)))</f>
        <v>2</v>
      </c>
      <c r="K69" s="57">
        <f t="shared" ref="K69:K81" si="34">IF(B69="Buy",(D69*E69)+F69,IF(B69="Sell",(D69*E69)-F69,D69*E69))</f>
        <v>1285</v>
      </c>
      <c r="L69" s="57">
        <f t="shared" ref="L69:L81" ca="1" si="35">IFERROR(IF(H69=0,0,INDIRECT("O"&amp;H69)),0)</f>
        <v>1290</v>
      </c>
      <c r="M69" s="57" t="str">
        <f t="shared" ref="M69:M81" si="36">IF(B69="Sell",IF(I69=0,0,D69/I69*L69),"-")</f>
        <v>-</v>
      </c>
      <c r="N69" s="57" t="str">
        <f t="shared" ref="N69:N81" si="37">IF(B69="Sell",IF(I69=0,0,L69/I69),"-")</f>
        <v>-</v>
      </c>
      <c r="O69" s="57">
        <f t="shared" ref="O69:O81" ca="1" si="38">IF(B69="Buy",L69+K69,IF(B69="Sell",IF(L69&lt;=0,0,L69-M69),IF(B69="Split",L69,"Error")))</f>
        <v>2575</v>
      </c>
      <c r="P69" s="57">
        <f t="shared" ref="P69:P81" ca="1" si="39">IFERROR(IF(O69=0,0,O69/J69),0)</f>
        <v>1287.5</v>
      </c>
      <c r="Q69" s="57">
        <f t="shared" ref="Q69:Q81" si="40">IF(B69="Sell",K69-M69,0)</f>
        <v>0</v>
      </c>
      <c r="R69" s="8">
        <f t="shared" ref="R69:R81" si="41">IFERROR(IF(B69="Sell",Q69/M69,0),0)</f>
        <v>0</v>
      </c>
      <c r="S69" s="19">
        <f t="shared" ref="S69:S81" si="42">IF(B69="Buy",-K69,IF(B69="Sell",K69,0))</f>
        <v>-1285</v>
      </c>
      <c r="T69" s="4"/>
    </row>
    <row r="70" spans="1:20">
      <c r="A70" s="2">
        <v>42656</v>
      </c>
      <c r="B70" s="3" t="s">
        <v>18</v>
      </c>
      <c r="C70" s="4" t="s">
        <v>81</v>
      </c>
      <c r="D70" s="5">
        <v>1</v>
      </c>
      <c r="E70" s="5">
        <v>1265.0999999999999</v>
      </c>
      <c r="F70" s="5">
        <v>0</v>
      </c>
      <c r="G70" s="5">
        <v>1</v>
      </c>
      <c r="H70" s="56">
        <f t="array" ref="H70">IFERROR(MAX(IF($C$1:C69=C70,ROW($C$1:C69),"")),"NA")</f>
        <v>69</v>
      </c>
      <c r="I70" s="57">
        <f t="shared" ca="1" si="32"/>
        <v>2</v>
      </c>
      <c r="J70" s="57">
        <f t="shared" ca="1" si="33"/>
        <v>3</v>
      </c>
      <c r="K70" s="57">
        <f t="shared" si="34"/>
        <v>1265.0999999999999</v>
      </c>
      <c r="L70" s="57">
        <f t="shared" ca="1" si="35"/>
        <v>2575</v>
      </c>
      <c r="M70" s="57" t="str">
        <f t="shared" si="36"/>
        <v>-</v>
      </c>
      <c r="N70" s="57" t="str">
        <f t="shared" si="37"/>
        <v>-</v>
      </c>
      <c r="O70" s="57">
        <f t="shared" ca="1" si="38"/>
        <v>3840.1</v>
      </c>
      <c r="P70" s="57">
        <f t="shared" ca="1" si="39"/>
        <v>1280.0333333333333</v>
      </c>
      <c r="Q70" s="57">
        <f t="shared" si="40"/>
        <v>0</v>
      </c>
      <c r="R70" s="8">
        <f t="shared" si="41"/>
        <v>0</v>
      </c>
      <c r="S70" s="19">
        <f t="shared" si="42"/>
        <v>-1265.0999999999999</v>
      </c>
      <c r="T70" s="4"/>
    </row>
    <row r="71" spans="1:20">
      <c r="A71" s="2">
        <v>42656</v>
      </c>
      <c r="B71" s="3" t="s">
        <v>18</v>
      </c>
      <c r="C71" s="4" t="s">
        <v>40</v>
      </c>
      <c r="D71" s="5">
        <v>5</v>
      </c>
      <c r="E71" s="5">
        <v>353.65</v>
      </c>
      <c r="F71" s="5">
        <v>0</v>
      </c>
      <c r="G71" s="5">
        <v>1</v>
      </c>
      <c r="H71" s="56">
        <f t="array" ref="H71">IFERROR(MAX(IF($C$1:C70=C71,ROW($C$1:C70),"")),"NA")</f>
        <v>60</v>
      </c>
      <c r="I71" s="57">
        <f t="shared" ca="1" si="32"/>
        <v>-1</v>
      </c>
      <c r="J71" s="57">
        <f t="shared" ca="1" si="33"/>
        <v>4</v>
      </c>
      <c r="K71" s="57">
        <f t="shared" si="34"/>
        <v>1768.25</v>
      </c>
      <c r="L71" s="57">
        <f t="shared" ca="1" si="35"/>
        <v>-303.32142857142844</v>
      </c>
      <c r="M71" s="57" t="str">
        <f t="shared" si="36"/>
        <v>-</v>
      </c>
      <c r="N71" s="57" t="str">
        <f t="shared" si="37"/>
        <v>-</v>
      </c>
      <c r="O71" s="57">
        <f t="shared" ca="1" si="38"/>
        <v>1464.9285714285716</v>
      </c>
      <c r="P71" s="57">
        <f t="shared" ca="1" si="39"/>
        <v>366.23214285714289</v>
      </c>
      <c r="Q71" s="57">
        <f t="shared" si="40"/>
        <v>0</v>
      </c>
      <c r="R71" s="8">
        <f t="shared" si="41"/>
        <v>0</v>
      </c>
      <c r="S71" s="19">
        <f t="shared" si="42"/>
        <v>-1768.25</v>
      </c>
      <c r="T71" s="4"/>
    </row>
    <row r="72" spans="1:20">
      <c r="A72" s="2">
        <v>42656</v>
      </c>
      <c r="B72" s="3" t="s">
        <v>18</v>
      </c>
      <c r="C72" s="4" t="s">
        <v>44</v>
      </c>
      <c r="D72" s="5">
        <v>43.225999999999999</v>
      </c>
      <c r="E72" s="5">
        <v>34.7014</v>
      </c>
      <c r="F72" s="5">
        <v>0</v>
      </c>
      <c r="G72" s="5">
        <v>1</v>
      </c>
      <c r="H72" s="56">
        <f t="array" ref="H72">IFERROR(MAX(IF($C$1:C71=C72,ROW($C$1:C71),"")),"NA")</f>
        <v>44</v>
      </c>
      <c r="I72" s="57">
        <f t="shared" ca="1" si="32"/>
        <v>157.774</v>
      </c>
      <c r="J72" s="57">
        <f t="shared" ca="1" si="33"/>
        <v>201</v>
      </c>
      <c r="K72" s="57">
        <f t="shared" si="34"/>
        <v>1500.0027164000001</v>
      </c>
      <c r="L72" s="57">
        <f t="shared" ca="1" si="35"/>
        <v>5499.8731339999995</v>
      </c>
      <c r="M72" s="57" t="str">
        <f t="shared" si="36"/>
        <v>-</v>
      </c>
      <c r="N72" s="57" t="str">
        <f t="shared" si="37"/>
        <v>-</v>
      </c>
      <c r="O72" s="57">
        <f t="shared" ca="1" si="38"/>
        <v>6999.8758503999998</v>
      </c>
      <c r="P72" s="57">
        <f t="shared" ca="1" si="39"/>
        <v>34.825252987064673</v>
      </c>
      <c r="Q72" s="57">
        <f t="shared" si="40"/>
        <v>0</v>
      </c>
      <c r="R72" s="8">
        <f t="shared" si="41"/>
        <v>0</v>
      </c>
      <c r="S72" s="19">
        <f t="shared" si="42"/>
        <v>-1500.0027164000001</v>
      </c>
      <c r="T72" s="4"/>
    </row>
    <row r="73" spans="1:20">
      <c r="A73" s="2">
        <v>42656</v>
      </c>
      <c r="B73" s="3" t="s">
        <v>18</v>
      </c>
      <c r="C73" s="4" t="s">
        <v>5982</v>
      </c>
      <c r="D73" s="5">
        <v>27.838000000000001</v>
      </c>
      <c r="E73" s="5">
        <v>53.883000000000003</v>
      </c>
      <c r="F73" s="5">
        <v>0</v>
      </c>
      <c r="G73" s="5">
        <v>1</v>
      </c>
      <c r="H73" s="56">
        <f t="array" ref="H73">IFERROR(MAX(IF($C$1:C72=C73,ROW($C$1:C72),"")),"NA")</f>
        <v>0</v>
      </c>
      <c r="I73" s="57">
        <f t="shared" ca="1" si="32"/>
        <v>0</v>
      </c>
      <c r="J73" s="57">
        <f t="shared" ca="1" si="33"/>
        <v>27.838000000000001</v>
      </c>
      <c r="K73" s="57">
        <f t="shared" si="34"/>
        <v>1499.9949540000002</v>
      </c>
      <c r="L73" s="57">
        <f t="shared" ca="1" si="35"/>
        <v>0</v>
      </c>
      <c r="M73" s="57" t="str">
        <f t="shared" si="36"/>
        <v>-</v>
      </c>
      <c r="N73" s="57" t="str">
        <f t="shared" si="37"/>
        <v>-</v>
      </c>
      <c r="O73" s="57">
        <f t="shared" ca="1" si="38"/>
        <v>1499.9949540000002</v>
      </c>
      <c r="P73" s="57">
        <f t="shared" ca="1" si="39"/>
        <v>53.88300000000001</v>
      </c>
      <c r="Q73" s="57">
        <f t="shared" si="40"/>
        <v>0</v>
      </c>
      <c r="R73" s="8">
        <f t="shared" si="41"/>
        <v>0</v>
      </c>
      <c r="S73" s="19">
        <f t="shared" si="42"/>
        <v>-1499.9949540000002</v>
      </c>
      <c r="T73" s="4"/>
    </row>
    <row r="74" spans="1:20">
      <c r="A74" s="2">
        <v>42657</v>
      </c>
      <c r="B74" s="3" t="s">
        <v>18</v>
      </c>
      <c r="C74" s="4" t="s">
        <v>48</v>
      </c>
      <c r="D74" s="5">
        <v>1</v>
      </c>
      <c r="E74" s="5">
        <v>1355</v>
      </c>
      <c r="F74" s="5">
        <v>0</v>
      </c>
      <c r="G74" s="5">
        <v>1</v>
      </c>
      <c r="H74" s="56">
        <f t="array" ref="H74">IFERROR(MAX(IF($C$1:C73=C74,ROW($C$1:C73),"")),"NA")</f>
        <v>40</v>
      </c>
      <c r="I74" s="57">
        <f t="shared" ca="1" si="32"/>
        <v>1</v>
      </c>
      <c r="J74" s="57">
        <f t="shared" ca="1" si="33"/>
        <v>2</v>
      </c>
      <c r="K74" s="57">
        <f t="shared" si="34"/>
        <v>1355</v>
      </c>
      <c r="L74" s="57">
        <f t="shared" ca="1" si="35"/>
        <v>1464.45</v>
      </c>
      <c r="M74" s="57" t="str">
        <f t="shared" si="36"/>
        <v>-</v>
      </c>
      <c r="N74" s="57" t="str">
        <f t="shared" si="37"/>
        <v>-</v>
      </c>
      <c r="O74" s="57">
        <f t="shared" ca="1" si="38"/>
        <v>2819.45</v>
      </c>
      <c r="P74" s="57">
        <f t="shared" ca="1" si="39"/>
        <v>1409.7249999999999</v>
      </c>
      <c r="Q74" s="57">
        <f t="shared" si="40"/>
        <v>0</v>
      </c>
      <c r="R74" s="8">
        <f t="shared" si="41"/>
        <v>0</v>
      </c>
      <c r="S74" s="19">
        <f t="shared" si="42"/>
        <v>-1355</v>
      </c>
      <c r="T74" s="4"/>
    </row>
    <row r="75" spans="1:20">
      <c r="A75" s="2">
        <v>42657</v>
      </c>
      <c r="B75" s="3" t="s">
        <v>18</v>
      </c>
      <c r="C75" s="4" t="s">
        <v>81</v>
      </c>
      <c r="D75" s="5">
        <v>1</v>
      </c>
      <c r="E75" s="5">
        <v>1261</v>
      </c>
      <c r="F75" s="5">
        <v>0</v>
      </c>
      <c r="G75" s="5">
        <v>1</v>
      </c>
      <c r="H75" s="56">
        <f t="array" ref="H75">IFERROR(MAX(IF($C$1:C74=C75,ROW($C$1:C74),"")),"NA")</f>
        <v>70</v>
      </c>
      <c r="I75" s="57">
        <f t="shared" ca="1" si="32"/>
        <v>3</v>
      </c>
      <c r="J75" s="57">
        <f t="shared" ca="1" si="33"/>
        <v>4</v>
      </c>
      <c r="K75" s="57">
        <f t="shared" si="34"/>
        <v>1261</v>
      </c>
      <c r="L75" s="57">
        <f t="shared" ca="1" si="35"/>
        <v>3840.1</v>
      </c>
      <c r="M75" s="57" t="str">
        <f t="shared" si="36"/>
        <v>-</v>
      </c>
      <c r="N75" s="57" t="str">
        <f t="shared" si="37"/>
        <v>-</v>
      </c>
      <c r="O75" s="57">
        <f t="shared" ca="1" si="38"/>
        <v>5101.1000000000004</v>
      </c>
      <c r="P75" s="57">
        <f t="shared" ca="1" si="39"/>
        <v>1275.2750000000001</v>
      </c>
      <c r="Q75" s="57">
        <f t="shared" si="40"/>
        <v>0</v>
      </c>
      <c r="R75" s="8">
        <f t="shared" si="41"/>
        <v>0</v>
      </c>
      <c r="S75" s="19">
        <f t="shared" si="42"/>
        <v>-1261</v>
      </c>
      <c r="T75" s="4"/>
    </row>
    <row r="76" spans="1:20">
      <c r="A76" s="2">
        <v>42660</v>
      </c>
      <c r="B76" s="3" t="s">
        <v>20</v>
      </c>
      <c r="C76" s="4" t="s">
        <v>43</v>
      </c>
      <c r="D76" s="5">
        <v>5</v>
      </c>
      <c r="E76" s="5">
        <v>611</v>
      </c>
      <c r="F76" s="5">
        <v>0</v>
      </c>
      <c r="G76" s="5">
        <v>1</v>
      </c>
      <c r="H76" s="56">
        <f t="array" ref="H76">IFERROR(MAX(IF($C$1:C75=C76,ROW($C$1:C75),"")),"NA")</f>
        <v>52</v>
      </c>
      <c r="I76" s="57">
        <f t="shared" ca="1" si="32"/>
        <v>15</v>
      </c>
      <c r="J76" s="57">
        <f t="shared" ca="1" si="33"/>
        <v>10</v>
      </c>
      <c r="K76" s="57">
        <f t="shared" si="34"/>
        <v>3055</v>
      </c>
      <c r="L76" s="57">
        <f t="shared" ca="1" si="35"/>
        <v>10212.5</v>
      </c>
      <c r="M76" s="57">
        <f t="shared" ca="1" si="36"/>
        <v>3404.1666666666665</v>
      </c>
      <c r="N76" s="57">
        <f t="shared" ca="1" si="37"/>
        <v>680.83333333333337</v>
      </c>
      <c r="O76" s="57">
        <f t="shared" ca="1" si="38"/>
        <v>6808.3333333333339</v>
      </c>
      <c r="P76" s="57">
        <f t="shared" ca="1" si="39"/>
        <v>680.83333333333337</v>
      </c>
      <c r="Q76" s="57">
        <f t="shared" ca="1" si="40"/>
        <v>-349.16666666666652</v>
      </c>
      <c r="R76" s="8">
        <f t="shared" ca="1" si="41"/>
        <v>-0.10257037943696447</v>
      </c>
      <c r="S76" s="19">
        <f t="shared" si="42"/>
        <v>3055</v>
      </c>
      <c r="T76" s="4" t="s">
        <v>6338</v>
      </c>
    </row>
    <row r="77" spans="1:20">
      <c r="A77" s="2">
        <v>42660</v>
      </c>
      <c r="B77" s="3" t="s">
        <v>20</v>
      </c>
      <c r="C77" s="4" t="s">
        <v>43</v>
      </c>
      <c r="D77" s="5">
        <v>2</v>
      </c>
      <c r="E77" s="5">
        <v>622</v>
      </c>
      <c r="F77" s="5">
        <v>0</v>
      </c>
      <c r="G77" s="5">
        <v>1</v>
      </c>
      <c r="H77" s="56">
        <f t="array" ref="H77">IFERROR(MAX(IF($C$1:C76=C77,ROW($C$1:C76),"")),"NA")</f>
        <v>76</v>
      </c>
      <c r="I77" s="57">
        <f t="shared" ca="1" si="32"/>
        <v>10</v>
      </c>
      <c r="J77" s="57">
        <f t="shared" ca="1" si="33"/>
        <v>8</v>
      </c>
      <c r="K77" s="57">
        <f t="shared" si="34"/>
        <v>1244</v>
      </c>
      <c r="L77" s="57">
        <f t="shared" ca="1" si="35"/>
        <v>6808.3333333333339</v>
      </c>
      <c r="M77" s="57">
        <f t="shared" ca="1" si="36"/>
        <v>1361.666666666667</v>
      </c>
      <c r="N77" s="57">
        <f t="shared" ca="1" si="37"/>
        <v>680.83333333333337</v>
      </c>
      <c r="O77" s="57">
        <f t="shared" ca="1" si="38"/>
        <v>5446.666666666667</v>
      </c>
      <c r="P77" s="57">
        <f t="shared" ca="1" si="39"/>
        <v>680.83333333333337</v>
      </c>
      <c r="Q77" s="57">
        <f t="shared" ca="1" si="40"/>
        <v>-117.66666666666697</v>
      </c>
      <c r="R77" s="8">
        <f t="shared" ca="1" si="41"/>
        <v>-8.6413708690330687E-2</v>
      </c>
      <c r="S77" s="19">
        <f t="shared" si="42"/>
        <v>1244</v>
      </c>
      <c r="T77" s="4" t="s">
        <v>6338</v>
      </c>
    </row>
    <row r="78" spans="1:20">
      <c r="A78" s="2">
        <v>42660</v>
      </c>
      <c r="B78" s="3" t="s">
        <v>18</v>
      </c>
      <c r="C78" s="4" t="s">
        <v>48</v>
      </c>
      <c r="D78" s="5">
        <v>1</v>
      </c>
      <c r="E78" s="5">
        <v>1340</v>
      </c>
      <c r="F78" s="5">
        <v>0</v>
      </c>
      <c r="G78" s="5">
        <v>1</v>
      </c>
      <c r="H78" s="56">
        <f t="array" ref="H78">IFERROR(MAX(IF($C$1:C77=C78,ROW($C$1:C77),"")),"NA")</f>
        <v>74</v>
      </c>
      <c r="I78" s="57">
        <f t="shared" ca="1" si="32"/>
        <v>2</v>
      </c>
      <c r="J78" s="57">
        <f t="shared" ca="1" si="33"/>
        <v>3</v>
      </c>
      <c r="K78" s="57">
        <f t="shared" si="34"/>
        <v>1340</v>
      </c>
      <c r="L78" s="57">
        <f t="shared" ca="1" si="35"/>
        <v>2819.45</v>
      </c>
      <c r="M78" s="57" t="str">
        <f t="shared" si="36"/>
        <v>-</v>
      </c>
      <c r="N78" s="57" t="str">
        <f t="shared" si="37"/>
        <v>-</v>
      </c>
      <c r="O78" s="57">
        <f t="shared" ca="1" si="38"/>
        <v>4159.45</v>
      </c>
      <c r="P78" s="57">
        <f t="shared" ca="1" si="39"/>
        <v>1386.4833333333333</v>
      </c>
      <c r="Q78" s="57">
        <f t="shared" si="40"/>
        <v>0</v>
      </c>
      <c r="R78" s="8">
        <f t="shared" si="41"/>
        <v>0</v>
      </c>
      <c r="S78" s="19">
        <f t="shared" si="42"/>
        <v>-1340</v>
      </c>
      <c r="T78" s="4"/>
    </row>
    <row r="79" spans="1:20">
      <c r="A79" s="2">
        <v>42660</v>
      </c>
      <c r="B79" s="3" t="s">
        <v>18</v>
      </c>
      <c r="C79" s="4" t="s">
        <v>81</v>
      </c>
      <c r="D79" s="5">
        <v>1</v>
      </c>
      <c r="E79" s="5">
        <v>1250</v>
      </c>
      <c r="F79" s="5">
        <v>0</v>
      </c>
      <c r="G79" s="5">
        <v>1</v>
      </c>
      <c r="H79" s="56">
        <f t="array" ref="H79">IFERROR(MAX(IF($C$1:C78=C79,ROW($C$1:C78),"")),"NA")</f>
        <v>75</v>
      </c>
      <c r="I79" s="57">
        <f t="shared" ca="1" si="32"/>
        <v>4</v>
      </c>
      <c r="J79" s="57">
        <f t="shared" ca="1" si="33"/>
        <v>5</v>
      </c>
      <c r="K79" s="57">
        <f t="shared" si="34"/>
        <v>1250</v>
      </c>
      <c r="L79" s="57">
        <f t="shared" ca="1" si="35"/>
        <v>5101.1000000000004</v>
      </c>
      <c r="M79" s="57" t="str">
        <f t="shared" si="36"/>
        <v>-</v>
      </c>
      <c r="N79" s="57" t="str">
        <f t="shared" si="37"/>
        <v>-</v>
      </c>
      <c r="O79" s="57">
        <f t="shared" ca="1" si="38"/>
        <v>6351.1</v>
      </c>
      <c r="P79" s="57">
        <f t="shared" ca="1" si="39"/>
        <v>1270.22</v>
      </c>
      <c r="Q79" s="57">
        <f t="shared" si="40"/>
        <v>0</v>
      </c>
      <c r="R79" s="8">
        <f t="shared" si="41"/>
        <v>0</v>
      </c>
      <c r="S79" s="19">
        <f t="shared" si="42"/>
        <v>-1250</v>
      </c>
      <c r="T79" s="4"/>
    </row>
    <row r="80" spans="1:20">
      <c r="A80" s="2">
        <v>42660</v>
      </c>
      <c r="B80" s="3" t="s">
        <v>18</v>
      </c>
      <c r="C80" s="4" t="s">
        <v>81</v>
      </c>
      <c r="D80" s="5">
        <v>1</v>
      </c>
      <c r="E80" s="5">
        <v>1240</v>
      </c>
      <c r="F80" s="5">
        <v>0</v>
      </c>
      <c r="G80" s="5">
        <v>1</v>
      </c>
      <c r="H80" s="56">
        <f t="array" ref="H80">IFERROR(MAX(IF($C$1:C79=C80,ROW($C$1:C79),"")),"NA")</f>
        <v>79</v>
      </c>
      <c r="I80" s="57">
        <f t="shared" ca="1" si="32"/>
        <v>5</v>
      </c>
      <c r="J80" s="57">
        <f t="shared" ca="1" si="33"/>
        <v>6</v>
      </c>
      <c r="K80" s="57">
        <f t="shared" si="34"/>
        <v>1240</v>
      </c>
      <c r="L80" s="57">
        <f t="shared" ca="1" si="35"/>
        <v>6351.1</v>
      </c>
      <c r="M80" s="57" t="str">
        <f t="shared" si="36"/>
        <v>-</v>
      </c>
      <c r="N80" s="57" t="str">
        <f t="shared" si="37"/>
        <v>-</v>
      </c>
      <c r="O80" s="57">
        <f t="shared" ca="1" si="38"/>
        <v>7591.1</v>
      </c>
      <c r="P80" s="57">
        <f t="shared" ca="1" si="39"/>
        <v>1265.1833333333334</v>
      </c>
      <c r="Q80" s="57">
        <f t="shared" si="40"/>
        <v>0</v>
      </c>
      <c r="R80" s="8">
        <f t="shared" si="41"/>
        <v>0</v>
      </c>
      <c r="S80" s="19">
        <f t="shared" si="42"/>
        <v>-1240</v>
      </c>
      <c r="T80" s="4"/>
    </row>
    <row r="81" spans="1:20">
      <c r="A81" s="2">
        <v>42660</v>
      </c>
      <c r="B81" s="3" t="s">
        <v>18</v>
      </c>
      <c r="C81" s="4" t="s">
        <v>48</v>
      </c>
      <c r="D81" s="5">
        <v>1</v>
      </c>
      <c r="E81" s="5">
        <v>1320</v>
      </c>
      <c r="F81" s="5">
        <v>0</v>
      </c>
      <c r="G81" s="5">
        <v>1</v>
      </c>
      <c r="H81" s="56">
        <f t="array" ref="H81">IFERROR(MAX(IF($C$1:C80=C81,ROW($C$1:C80),"")),"NA")</f>
        <v>78</v>
      </c>
      <c r="I81" s="57">
        <f t="shared" ca="1" si="32"/>
        <v>3</v>
      </c>
      <c r="J81" s="57">
        <f t="shared" ca="1" si="33"/>
        <v>4</v>
      </c>
      <c r="K81" s="57">
        <f t="shared" si="34"/>
        <v>1320</v>
      </c>
      <c r="L81" s="57">
        <f t="shared" ca="1" si="35"/>
        <v>4159.45</v>
      </c>
      <c r="M81" s="57" t="str">
        <f t="shared" si="36"/>
        <v>-</v>
      </c>
      <c r="N81" s="57" t="str">
        <f t="shared" si="37"/>
        <v>-</v>
      </c>
      <c r="O81" s="57">
        <f t="shared" ca="1" si="38"/>
        <v>5479.45</v>
      </c>
      <c r="P81" s="57">
        <f t="shared" ca="1" si="39"/>
        <v>1369.8625</v>
      </c>
      <c r="Q81" s="57">
        <f t="shared" si="40"/>
        <v>0</v>
      </c>
      <c r="R81" s="8">
        <f t="shared" si="41"/>
        <v>0</v>
      </c>
      <c r="S81" s="19">
        <f t="shared" si="42"/>
        <v>-1320</v>
      </c>
      <c r="T81" s="4"/>
    </row>
    <row r="82" spans="1:20">
      <c r="A82" s="2">
        <v>42668</v>
      </c>
      <c r="B82" s="3" t="s">
        <v>18</v>
      </c>
      <c r="C82" s="4" t="s">
        <v>50</v>
      </c>
      <c r="D82" s="5">
        <v>1</v>
      </c>
      <c r="E82" s="5">
        <v>770</v>
      </c>
      <c r="F82" s="5">
        <v>0</v>
      </c>
      <c r="G82" s="5">
        <v>1</v>
      </c>
      <c r="H82" s="56">
        <f t="array" ref="H82">IFERROR(MAX(IF($C$1:C81=C82,ROW($C$1:C81),"")),"NA")</f>
        <v>54</v>
      </c>
      <c r="I82" s="57">
        <f t="shared" ref="I82:I85" ca="1" si="43">IFERROR(IF(H82=0,0,INDIRECT("J"&amp;H82)),0)</f>
        <v>4</v>
      </c>
      <c r="J82" s="57">
        <f t="shared" ref="J82:J85" ca="1" si="44">IF(B82="Buy",D82+I82,IF(B82="Sell",I82-D82,IF(B82="Split",I82*G82,D82)))</f>
        <v>5</v>
      </c>
      <c r="K82" s="57">
        <f t="shared" ref="K82:K85" si="45">IF(B82="Buy",(D82*E82)+F82,IF(B82="Sell",(D82*E82)-F82,D82*E82))</f>
        <v>770</v>
      </c>
      <c r="L82" s="57">
        <f t="shared" ref="L82:L85" ca="1" si="46">IFERROR(IF(H82=0,0,INDIRECT("O"&amp;H82)),0)</f>
        <v>2507.9</v>
      </c>
      <c r="M82" s="57" t="str">
        <f t="shared" ref="M82:M85" si="47">IF(B82="Sell",IF(I82=0,0,D82/I82*L82),"-")</f>
        <v>-</v>
      </c>
      <c r="N82" s="57" t="str">
        <f t="shared" ref="N82:N85" si="48">IF(B82="Sell",IF(I82=0,0,L82/I82),"-")</f>
        <v>-</v>
      </c>
      <c r="O82" s="57">
        <f t="shared" ref="O82:O85" ca="1" si="49">IF(B82="Buy",L82+K82,IF(B82="Sell",IF(L82&lt;=0,0,L82-M82),IF(B82="Split",L82,"Error")))</f>
        <v>3277.9</v>
      </c>
      <c r="P82" s="57">
        <f t="shared" ref="P82:P85" ca="1" si="50">IFERROR(IF(O82=0,0,O82/J82),0)</f>
        <v>655.58</v>
      </c>
      <c r="Q82" s="57">
        <f t="shared" ref="Q82:Q85" si="51">IF(B82="Sell",K82-M82,0)</f>
        <v>0</v>
      </c>
      <c r="R82" s="8">
        <f t="shared" ref="R82:R85" si="52">IFERROR(IF(B82="Sell",Q82/M82,0),0)</f>
        <v>0</v>
      </c>
      <c r="S82" s="19">
        <f t="shared" ref="S82:S85" si="53">IF(B82="Buy",-K82,IF(B82="Sell",K82,0))</f>
        <v>-770</v>
      </c>
      <c r="T82" s="4"/>
    </row>
    <row r="83" spans="1:20">
      <c r="A83" s="2">
        <v>42668</v>
      </c>
      <c r="B83" s="3" t="s">
        <v>18</v>
      </c>
      <c r="C83" s="4" t="s">
        <v>48</v>
      </c>
      <c r="D83" s="5">
        <v>1</v>
      </c>
      <c r="E83" s="5">
        <v>1310.5</v>
      </c>
      <c r="F83" s="5">
        <v>0</v>
      </c>
      <c r="G83" s="5">
        <v>1</v>
      </c>
      <c r="H83" s="56">
        <f t="array" ref="H83">IFERROR(MAX(IF($C$1:C82=C83,ROW($C$1:C82),"")),"NA")</f>
        <v>81</v>
      </c>
      <c r="I83" s="57">
        <f t="shared" ca="1" si="43"/>
        <v>4</v>
      </c>
      <c r="J83" s="57">
        <f t="shared" ca="1" si="44"/>
        <v>5</v>
      </c>
      <c r="K83" s="57">
        <f t="shared" si="45"/>
        <v>1310.5</v>
      </c>
      <c r="L83" s="57">
        <f t="shared" ca="1" si="46"/>
        <v>5479.45</v>
      </c>
      <c r="M83" s="57" t="str">
        <f t="shared" si="47"/>
        <v>-</v>
      </c>
      <c r="N83" s="57" t="str">
        <f t="shared" si="48"/>
        <v>-</v>
      </c>
      <c r="O83" s="57">
        <f t="shared" ca="1" si="49"/>
        <v>6789.95</v>
      </c>
      <c r="P83" s="57">
        <f t="shared" ca="1" si="50"/>
        <v>1357.99</v>
      </c>
      <c r="Q83" s="57">
        <f t="shared" si="51"/>
        <v>0</v>
      </c>
      <c r="R83" s="8">
        <f t="shared" si="52"/>
        <v>0</v>
      </c>
      <c r="S83" s="19">
        <f t="shared" si="53"/>
        <v>-1310.5</v>
      </c>
      <c r="T83" s="4"/>
    </row>
    <row r="84" spans="1:20">
      <c r="A84" s="2">
        <v>42669</v>
      </c>
      <c r="B84" s="3" t="s">
        <v>18</v>
      </c>
      <c r="C84" s="4" t="s">
        <v>40</v>
      </c>
      <c r="D84" s="5">
        <v>3</v>
      </c>
      <c r="E84" s="5">
        <v>345.5</v>
      </c>
      <c r="F84" s="5">
        <v>0</v>
      </c>
      <c r="G84" s="5">
        <v>1</v>
      </c>
      <c r="H84" s="56">
        <f t="array" ref="H84">IFERROR(MAX(IF($C$1:C83=C84,ROW($C$1:C83),"")),"NA")</f>
        <v>71</v>
      </c>
      <c r="I84" s="57">
        <f t="shared" ca="1" si="43"/>
        <v>4</v>
      </c>
      <c r="J84" s="57">
        <f t="shared" ca="1" si="44"/>
        <v>7</v>
      </c>
      <c r="K84" s="57">
        <f t="shared" si="45"/>
        <v>1036.5</v>
      </c>
      <c r="L84" s="57">
        <f t="shared" ca="1" si="46"/>
        <v>1464.9285714285716</v>
      </c>
      <c r="M84" s="57" t="str">
        <f t="shared" si="47"/>
        <v>-</v>
      </c>
      <c r="N84" s="57" t="str">
        <f t="shared" si="48"/>
        <v>-</v>
      </c>
      <c r="O84" s="57">
        <f t="shared" ca="1" si="49"/>
        <v>2501.4285714285716</v>
      </c>
      <c r="P84" s="57">
        <f t="shared" ca="1" si="50"/>
        <v>357.34693877551024</v>
      </c>
      <c r="Q84" s="57">
        <f t="shared" si="51"/>
        <v>0</v>
      </c>
      <c r="R84" s="8">
        <f t="shared" si="52"/>
        <v>0</v>
      </c>
      <c r="S84" s="19">
        <f t="shared" si="53"/>
        <v>-1036.5</v>
      </c>
      <c r="T84" s="4"/>
    </row>
    <row r="85" spans="1:20">
      <c r="A85" s="2">
        <v>42673</v>
      </c>
      <c r="B85" s="3" t="s">
        <v>18</v>
      </c>
      <c r="C85" s="4" t="s">
        <v>6028</v>
      </c>
      <c r="D85" s="5">
        <v>1</v>
      </c>
      <c r="E85" s="5">
        <v>1517.75</v>
      </c>
      <c r="F85" s="5">
        <v>0</v>
      </c>
      <c r="G85" s="5">
        <v>1</v>
      </c>
      <c r="H85" s="56">
        <f t="array" ref="H85">IFERROR(MAX(IF($C$1:C84=C85,ROW($C$1:C84),"")),"NA")</f>
        <v>0</v>
      </c>
      <c r="I85" s="57">
        <f t="shared" ca="1" si="43"/>
        <v>0</v>
      </c>
      <c r="J85" s="57">
        <f t="shared" ca="1" si="44"/>
        <v>1</v>
      </c>
      <c r="K85" s="57">
        <f t="shared" si="45"/>
        <v>1517.75</v>
      </c>
      <c r="L85" s="57">
        <f t="shared" ca="1" si="46"/>
        <v>0</v>
      </c>
      <c r="M85" s="57" t="str">
        <f t="shared" si="47"/>
        <v>-</v>
      </c>
      <c r="N85" s="57" t="str">
        <f t="shared" si="48"/>
        <v>-</v>
      </c>
      <c r="O85" s="57">
        <f t="shared" ca="1" si="49"/>
        <v>1517.75</v>
      </c>
      <c r="P85" s="57">
        <f t="shared" ca="1" si="50"/>
        <v>1517.75</v>
      </c>
      <c r="Q85" s="57">
        <f t="shared" si="51"/>
        <v>0</v>
      </c>
      <c r="R85" s="8">
        <f t="shared" si="52"/>
        <v>0</v>
      </c>
      <c r="S85" s="19">
        <f t="shared" si="53"/>
        <v>-1517.75</v>
      </c>
      <c r="T85" s="4"/>
    </row>
    <row r="86" spans="1:20">
      <c r="A86" s="2">
        <v>42673</v>
      </c>
      <c r="B86" s="3" t="s">
        <v>18</v>
      </c>
      <c r="C86" s="4" t="s">
        <v>5982</v>
      </c>
      <c r="D86" s="5">
        <v>17.827000000000002</v>
      </c>
      <c r="E86" s="5">
        <v>56.094999999999999</v>
      </c>
      <c r="F86" s="5">
        <v>0</v>
      </c>
      <c r="G86" s="5">
        <v>1</v>
      </c>
      <c r="H86" s="56">
        <f t="array" ref="H86">IFERROR(MAX(IF($C$1:C85=C86,ROW($C$1:C85),"")),"NA")</f>
        <v>73</v>
      </c>
      <c r="I86" s="57">
        <f t="shared" ref="I86:I101" ca="1" si="54">IFERROR(IF(H86=0,0,INDIRECT("J"&amp;H86)),0)</f>
        <v>27.838000000000001</v>
      </c>
      <c r="J86" s="57">
        <f t="shared" ref="J86:J101" ca="1" si="55">IF(B86="Buy",D86+I86,IF(B86="Sell",I86-D86,IF(B86="Split",I86*G86,D86)))</f>
        <v>45.665000000000006</v>
      </c>
      <c r="K86" s="57">
        <f t="shared" ref="K86:K101" si="56">IF(B86="Buy",(D86*E86)+F86,IF(B86="Sell",(D86*E86)-F86,D86*E86))</f>
        <v>1000.005565</v>
      </c>
      <c r="L86" s="57">
        <f t="shared" ref="L86:L101" ca="1" si="57">IFERROR(IF(H86=0,0,INDIRECT("O"&amp;H86)),0)</f>
        <v>1499.9949540000002</v>
      </c>
      <c r="M86" s="57" t="str">
        <f t="shared" ref="M86:M101" si="58">IF(B86="Sell",IF(I86=0,0,D86/I86*L86),"-")</f>
        <v>-</v>
      </c>
      <c r="N86" s="57" t="str">
        <f t="shared" ref="N86:N101" si="59">IF(B86="Sell",IF(I86=0,0,L86/I86),"-")</f>
        <v>-</v>
      </c>
      <c r="O86" s="57">
        <f t="shared" ref="O86:O101" ca="1" si="60">IF(B86="Buy",L86+K86,IF(B86="Sell",IF(L86&lt;=0,0,L86-M86),IF(B86="Split",L86,"Error")))</f>
        <v>2500.0005190000002</v>
      </c>
      <c r="P86" s="57">
        <f t="shared" ref="P86:P101" ca="1" si="61">IFERROR(IF(O86=0,0,O86/J86),0)</f>
        <v>54.746534961129967</v>
      </c>
      <c r="Q86" s="57">
        <f t="shared" ref="Q86:Q101" si="62">IF(B86="Sell",K86-M86,0)</f>
        <v>0</v>
      </c>
      <c r="R86" s="8">
        <f t="shared" ref="R86:R101" si="63">IFERROR(IF(B86="Sell",Q86/M86,0),0)</f>
        <v>0</v>
      </c>
      <c r="S86" s="19">
        <f t="shared" ref="S86:S101" si="64">IF(B86="Buy",-K86,IF(B86="Sell",K86,0))</f>
        <v>-1000.005565</v>
      </c>
      <c r="T86" s="4"/>
    </row>
    <row r="87" spans="1:20">
      <c r="A87" s="2">
        <v>42675</v>
      </c>
      <c r="B87" s="3" t="s">
        <v>18</v>
      </c>
      <c r="C87" s="4" t="s">
        <v>44</v>
      </c>
      <c r="D87" s="5">
        <v>127.229</v>
      </c>
      <c r="E87" s="5">
        <v>35.369199999999999</v>
      </c>
      <c r="F87" s="5">
        <v>0</v>
      </c>
      <c r="G87" s="5">
        <v>1</v>
      </c>
      <c r="H87" s="56">
        <f t="array" ref="H87">IFERROR(MAX(IF($C$1:C86=C87,ROW($C$1:C86),"")),"NA")</f>
        <v>72</v>
      </c>
      <c r="I87" s="57">
        <f t="shared" ca="1" si="54"/>
        <v>201</v>
      </c>
      <c r="J87" s="57">
        <f t="shared" ca="1" si="55"/>
        <v>328.22899999999998</v>
      </c>
      <c r="K87" s="57">
        <f t="shared" si="56"/>
        <v>4499.9879467999999</v>
      </c>
      <c r="L87" s="57">
        <f t="shared" ca="1" si="57"/>
        <v>6999.8758503999998</v>
      </c>
      <c r="M87" s="57" t="str">
        <f t="shared" si="58"/>
        <v>-</v>
      </c>
      <c r="N87" s="57" t="str">
        <f t="shared" si="59"/>
        <v>-</v>
      </c>
      <c r="O87" s="57">
        <f t="shared" ca="1" si="60"/>
        <v>11499.8637972</v>
      </c>
      <c r="P87" s="57">
        <f t="shared" ca="1" si="61"/>
        <v>35.036099178317578</v>
      </c>
      <c r="Q87" s="57">
        <f t="shared" si="62"/>
        <v>0</v>
      </c>
      <c r="R87" s="8">
        <f t="shared" si="63"/>
        <v>0</v>
      </c>
      <c r="S87" s="19">
        <f t="shared" si="64"/>
        <v>-4499.9879467999999</v>
      </c>
      <c r="T87" s="4"/>
    </row>
    <row r="88" spans="1:20" ht="26">
      <c r="A88" s="2">
        <v>42675</v>
      </c>
      <c r="B88" s="3" t="s">
        <v>18</v>
      </c>
      <c r="C88" s="4" t="s">
        <v>46</v>
      </c>
      <c r="D88" s="5">
        <v>41.784999999999997</v>
      </c>
      <c r="E88" s="5">
        <v>47.863999999999997</v>
      </c>
      <c r="F88" s="5">
        <v>0</v>
      </c>
      <c r="G88" s="5">
        <v>1</v>
      </c>
      <c r="H88" s="56">
        <f t="array" ref="H88">IFERROR(MAX(IF($C$1:C87=C88,ROW($C$1:C87),"")),"NA")</f>
        <v>42</v>
      </c>
      <c r="I88" s="57">
        <f t="shared" ca="1" si="54"/>
        <v>88.578000000000003</v>
      </c>
      <c r="J88" s="57">
        <f t="shared" ca="1" si="55"/>
        <v>130.363</v>
      </c>
      <c r="K88" s="57">
        <f t="shared" si="56"/>
        <v>1999.9972399999997</v>
      </c>
      <c r="L88" s="57">
        <f t="shared" ca="1" si="57"/>
        <v>4000.0166099999997</v>
      </c>
      <c r="M88" s="57" t="str">
        <f t="shared" si="58"/>
        <v>-</v>
      </c>
      <c r="N88" s="57" t="str">
        <f t="shared" si="59"/>
        <v>-</v>
      </c>
      <c r="O88" s="57">
        <f t="shared" ca="1" si="60"/>
        <v>6000.0138499999994</v>
      </c>
      <c r="P88" s="57">
        <f t="shared" ca="1" si="61"/>
        <v>46.025435514678243</v>
      </c>
      <c r="Q88" s="57">
        <f t="shared" si="62"/>
        <v>0</v>
      </c>
      <c r="R88" s="8">
        <f t="shared" si="63"/>
        <v>0</v>
      </c>
      <c r="S88" s="19">
        <f t="shared" si="64"/>
        <v>-1999.9972399999997</v>
      </c>
      <c r="T88" s="4"/>
    </row>
    <row r="89" spans="1:20">
      <c r="A89" s="2">
        <v>42675</v>
      </c>
      <c r="B89" s="3" t="s">
        <v>18</v>
      </c>
      <c r="C89" s="4" t="s">
        <v>45</v>
      </c>
      <c r="D89" s="5">
        <v>19.952000000000002</v>
      </c>
      <c r="E89" s="5">
        <v>75.180300000000003</v>
      </c>
      <c r="F89" s="5">
        <v>0</v>
      </c>
      <c r="G89" s="5">
        <v>1</v>
      </c>
      <c r="H89" s="56">
        <f t="array" ref="H89">IFERROR(MAX(IF($C$1:C88=C89,ROW($C$1:C88),"")),"NA")</f>
        <v>43</v>
      </c>
      <c r="I89" s="57">
        <f t="shared" ca="1" si="54"/>
        <v>41.980000000000004</v>
      </c>
      <c r="J89" s="57">
        <f t="shared" ca="1" si="55"/>
        <v>61.932000000000002</v>
      </c>
      <c r="K89" s="57">
        <f t="shared" si="56"/>
        <v>1499.9973456000002</v>
      </c>
      <c r="L89" s="57">
        <f t="shared" ca="1" si="57"/>
        <v>2999.9643203999999</v>
      </c>
      <c r="M89" s="57" t="str">
        <f t="shared" si="58"/>
        <v>-</v>
      </c>
      <c r="N89" s="57" t="str">
        <f t="shared" si="59"/>
        <v>-</v>
      </c>
      <c r="O89" s="57">
        <f t="shared" ca="1" si="60"/>
        <v>4499.9616660000002</v>
      </c>
      <c r="P89" s="57">
        <f t="shared" ca="1" si="61"/>
        <v>72.659718174772337</v>
      </c>
      <c r="Q89" s="57">
        <f t="shared" si="62"/>
        <v>0</v>
      </c>
      <c r="R89" s="8">
        <f t="shared" si="63"/>
        <v>0</v>
      </c>
      <c r="S89" s="19">
        <f t="shared" si="64"/>
        <v>-1499.9973456000002</v>
      </c>
      <c r="T89" s="4"/>
    </row>
    <row r="90" spans="1:20">
      <c r="A90" s="2">
        <v>42675</v>
      </c>
      <c r="B90" s="3" t="s">
        <v>18</v>
      </c>
      <c r="C90" s="4" t="s">
        <v>49</v>
      </c>
      <c r="D90" s="5">
        <v>26.442</v>
      </c>
      <c r="E90" s="5">
        <v>189.09</v>
      </c>
      <c r="F90" s="5">
        <v>0</v>
      </c>
      <c r="G90" s="5">
        <v>1</v>
      </c>
      <c r="H90" s="56">
        <f t="array" ref="H90">IFERROR(MAX(IF($C$1:C89=C90,ROW($C$1:C89),"")),"NA")</f>
        <v>63</v>
      </c>
      <c r="I90" s="57">
        <f t="shared" ca="1" si="54"/>
        <v>52.704999999999998</v>
      </c>
      <c r="J90" s="57">
        <f t="shared" ca="1" si="55"/>
        <v>79.146999999999991</v>
      </c>
      <c r="K90" s="57">
        <f t="shared" si="56"/>
        <v>4999.9177799999998</v>
      </c>
      <c r="L90" s="57">
        <f t="shared" ca="1" si="57"/>
        <v>9999.8905999999988</v>
      </c>
      <c r="M90" s="57" t="str">
        <f t="shared" si="58"/>
        <v>-</v>
      </c>
      <c r="N90" s="57" t="str">
        <f t="shared" si="59"/>
        <v>-</v>
      </c>
      <c r="O90" s="57">
        <f t="shared" ca="1" si="60"/>
        <v>14999.808379999999</v>
      </c>
      <c r="P90" s="57">
        <f t="shared" ca="1" si="61"/>
        <v>189.51834409390122</v>
      </c>
      <c r="Q90" s="57">
        <f t="shared" si="62"/>
        <v>0</v>
      </c>
      <c r="R90" s="8">
        <f t="shared" si="63"/>
        <v>0</v>
      </c>
      <c r="S90" s="19">
        <f t="shared" si="64"/>
        <v>-4999.9177799999998</v>
      </c>
      <c r="T90" s="4"/>
    </row>
    <row r="91" spans="1:20">
      <c r="A91" s="2">
        <v>42676</v>
      </c>
      <c r="B91" s="3" t="s">
        <v>18</v>
      </c>
      <c r="C91" s="4" t="s">
        <v>44</v>
      </c>
      <c r="D91" s="5">
        <v>28.672999999999998</v>
      </c>
      <c r="E91" s="5">
        <v>34.876300000000001</v>
      </c>
      <c r="F91" s="5">
        <v>0</v>
      </c>
      <c r="G91" s="5">
        <v>1</v>
      </c>
      <c r="H91" s="56">
        <f t="array" ref="H91">IFERROR(MAX(IF($C$1:C90=C91,ROW($C$1:C90),"")),"NA")</f>
        <v>87</v>
      </c>
      <c r="I91" s="57">
        <f t="shared" ca="1" si="54"/>
        <v>328.22899999999998</v>
      </c>
      <c r="J91" s="57">
        <f t="shared" ca="1" si="55"/>
        <v>356.90199999999999</v>
      </c>
      <c r="K91" s="57">
        <f t="shared" si="56"/>
        <v>1000.0081498999999</v>
      </c>
      <c r="L91" s="57">
        <f t="shared" ca="1" si="57"/>
        <v>11499.8637972</v>
      </c>
      <c r="M91" s="57" t="str">
        <f t="shared" si="58"/>
        <v>-</v>
      </c>
      <c r="N91" s="57" t="str">
        <f t="shared" si="59"/>
        <v>-</v>
      </c>
      <c r="O91" s="57">
        <f t="shared" ca="1" si="60"/>
        <v>12499.8719471</v>
      </c>
      <c r="P91" s="57">
        <f t="shared" ca="1" si="61"/>
        <v>35.023261139192272</v>
      </c>
      <c r="Q91" s="57">
        <f t="shared" si="62"/>
        <v>0</v>
      </c>
      <c r="R91" s="8">
        <f t="shared" si="63"/>
        <v>0</v>
      </c>
      <c r="S91" s="19">
        <f t="shared" si="64"/>
        <v>-1000.0081498999999</v>
      </c>
      <c r="T91" s="4"/>
    </row>
    <row r="92" spans="1:20">
      <c r="A92" s="2">
        <v>42678</v>
      </c>
      <c r="B92" s="3" t="s">
        <v>20</v>
      </c>
      <c r="C92" s="4" t="s">
        <v>48</v>
      </c>
      <c r="D92" s="5">
        <v>5</v>
      </c>
      <c r="E92" s="5">
        <v>1372.2</v>
      </c>
      <c r="F92" s="5">
        <v>0</v>
      </c>
      <c r="G92" s="5">
        <v>1</v>
      </c>
      <c r="H92" s="56">
        <f t="array" ref="H92">IFERROR(MAX(IF($C$1:C91=C92,ROW($C$1:C91),"")),"NA")</f>
        <v>83</v>
      </c>
      <c r="I92" s="57">
        <f t="shared" ca="1" si="54"/>
        <v>5</v>
      </c>
      <c r="J92" s="57">
        <f t="shared" ca="1" si="55"/>
        <v>0</v>
      </c>
      <c r="K92" s="57">
        <f t="shared" si="56"/>
        <v>6861</v>
      </c>
      <c r="L92" s="57">
        <f t="shared" ca="1" si="57"/>
        <v>6789.95</v>
      </c>
      <c r="M92" s="57">
        <f t="shared" ca="1" si="58"/>
        <v>6789.95</v>
      </c>
      <c r="N92" s="57">
        <f t="shared" ca="1" si="59"/>
        <v>1357.99</v>
      </c>
      <c r="O92" s="57">
        <f t="shared" ca="1" si="60"/>
        <v>0</v>
      </c>
      <c r="P92" s="57">
        <f t="shared" ca="1" si="61"/>
        <v>0</v>
      </c>
      <c r="Q92" s="57">
        <f t="shared" ca="1" si="62"/>
        <v>71.050000000000182</v>
      </c>
      <c r="R92" s="8">
        <f t="shared" ca="1" si="63"/>
        <v>1.0463994580225212E-2</v>
      </c>
      <c r="S92" s="19">
        <f t="shared" si="64"/>
        <v>6861</v>
      </c>
      <c r="T92" s="4" t="s">
        <v>6337</v>
      </c>
    </row>
    <row r="93" spans="1:20">
      <c r="A93" s="2">
        <v>42678</v>
      </c>
      <c r="B93" s="3" t="s">
        <v>18</v>
      </c>
      <c r="C93" s="4" t="s">
        <v>50</v>
      </c>
      <c r="D93" s="5">
        <v>1</v>
      </c>
      <c r="E93" s="5">
        <v>722</v>
      </c>
      <c r="F93" s="5">
        <v>0</v>
      </c>
      <c r="G93" s="5">
        <v>1</v>
      </c>
      <c r="H93" s="56">
        <f t="array" ref="H93">IFERROR(MAX(IF($C$1:C92=C93,ROW($C$1:C92),"")),"NA")</f>
        <v>82</v>
      </c>
      <c r="I93" s="57">
        <f t="shared" ca="1" si="54"/>
        <v>5</v>
      </c>
      <c r="J93" s="57">
        <f t="shared" ca="1" si="55"/>
        <v>6</v>
      </c>
      <c r="K93" s="57">
        <f t="shared" si="56"/>
        <v>722</v>
      </c>
      <c r="L93" s="57">
        <f t="shared" ca="1" si="57"/>
        <v>3277.9</v>
      </c>
      <c r="M93" s="57" t="str">
        <f t="shared" si="58"/>
        <v>-</v>
      </c>
      <c r="N93" s="57" t="str">
        <f t="shared" si="59"/>
        <v>-</v>
      </c>
      <c r="O93" s="57">
        <f t="shared" ca="1" si="60"/>
        <v>3999.9</v>
      </c>
      <c r="P93" s="57">
        <f t="shared" ca="1" si="61"/>
        <v>666.65</v>
      </c>
      <c r="Q93" s="57">
        <f t="shared" si="62"/>
        <v>0</v>
      </c>
      <c r="R93" s="8">
        <f t="shared" si="63"/>
        <v>0</v>
      </c>
      <c r="S93" s="19">
        <f t="shared" si="64"/>
        <v>-722</v>
      </c>
      <c r="T93" s="4"/>
    </row>
    <row r="94" spans="1:20">
      <c r="A94" s="2">
        <v>42678</v>
      </c>
      <c r="B94" s="3" t="s">
        <v>18</v>
      </c>
      <c r="C94" s="4" t="s">
        <v>41</v>
      </c>
      <c r="D94" s="5">
        <v>1</v>
      </c>
      <c r="E94" s="5">
        <v>651.5</v>
      </c>
      <c r="F94" s="5">
        <v>0</v>
      </c>
      <c r="G94" s="5">
        <v>1</v>
      </c>
      <c r="H94" s="56">
        <f t="array" ref="H94">IFERROR(MAX(IF($C$1:C93=C94,ROW($C$1:C93),"")),"NA")</f>
        <v>22</v>
      </c>
      <c r="I94" s="57">
        <f t="shared" ca="1" si="54"/>
        <v>30</v>
      </c>
      <c r="J94" s="57">
        <f t="shared" ca="1" si="55"/>
        <v>31</v>
      </c>
      <c r="K94" s="57">
        <f t="shared" si="56"/>
        <v>651.5</v>
      </c>
      <c r="L94" s="57">
        <f t="shared" ca="1" si="57"/>
        <v>22577.887500000001</v>
      </c>
      <c r="M94" s="57" t="str">
        <f t="shared" si="58"/>
        <v>-</v>
      </c>
      <c r="N94" s="57" t="str">
        <f t="shared" si="59"/>
        <v>-</v>
      </c>
      <c r="O94" s="57">
        <f t="shared" ca="1" si="60"/>
        <v>23229.387500000001</v>
      </c>
      <c r="P94" s="57">
        <f t="shared" ca="1" si="61"/>
        <v>749.33508064516127</v>
      </c>
      <c r="Q94" s="57">
        <f t="shared" si="62"/>
        <v>0</v>
      </c>
      <c r="R94" s="8">
        <f t="shared" si="63"/>
        <v>0</v>
      </c>
      <c r="S94" s="19">
        <f t="shared" si="64"/>
        <v>-651.5</v>
      </c>
      <c r="T94" s="4"/>
    </row>
    <row r="95" spans="1:20">
      <c r="A95" s="2">
        <v>42681</v>
      </c>
      <c r="B95" s="3" t="s">
        <v>18</v>
      </c>
      <c r="C95" s="4" t="s">
        <v>50</v>
      </c>
      <c r="D95" s="5">
        <v>1</v>
      </c>
      <c r="E95" s="5">
        <v>715</v>
      </c>
      <c r="F95" s="5">
        <v>0</v>
      </c>
      <c r="G95" s="5">
        <v>1</v>
      </c>
      <c r="H95" s="56">
        <f t="array" ref="H95">IFERROR(MAX(IF($C$1:C94=C95,ROW($C$1:C94),"")),"NA")</f>
        <v>93</v>
      </c>
      <c r="I95" s="57">
        <f t="shared" ca="1" si="54"/>
        <v>6</v>
      </c>
      <c r="J95" s="57">
        <f t="shared" ca="1" si="55"/>
        <v>7</v>
      </c>
      <c r="K95" s="57">
        <f t="shared" si="56"/>
        <v>715</v>
      </c>
      <c r="L95" s="57">
        <f t="shared" ca="1" si="57"/>
        <v>3999.9</v>
      </c>
      <c r="M95" s="57" t="str">
        <f t="shared" si="58"/>
        <v>-</v>
      </c>
      <c r="N95" s="57" t="str">
        <f t="shared" si="59"/>
        <v>-</v>
      </c>
      <c r="O95" s="57">
        <f t="shared" ca="1" si="60"/>
        <v>4714.8999999999996</v>
      </c>
      <c r="P95" s="57">
        <f t="shared" ca="1" si="61"/>
        <v>673.55714285714282</v>
      </c>
      <c r="Q95" s="57">
        <f t="shared" si="62"/>
        <v>0</v>
      </c>
      <c r="R95" s="8">
        <f t="shared" si="63"/>
        <v>0</v>
      </c>
      <c r="S95" s="19">
        <f t="shared" si="64"/>
        <v>-715</v>
      </c>
      <c r="T95" s="4"/>
    </row>
    <row r="96" spans="1:20">
      <c r="A96" s="2">
        <v>42681</v>
      </c>
      <c r="B96" s="3" t="s">
        <v>18</v>
      </c>
      <c r="C96" s="4" t="s">
        <v>6028</v>
      </c>
      <c r="D96" s="5">
        <v>1</v>
      </c>
      <c r="E96" s="5">
        <v>1487</v>
      </c>
      <c r="F96" s="5">
        <v>0</v>
      </c>
      <c r="G96" s="5">
        <v>1</v>
      </c>
      <c r="H96" s="56">
        <f t="array" ref="H96">IFERROR(MAX(IF($C$1:C95=C96,ROW($C$1:C95),"")),"NA")</f>
        <v>85</v>
      </c>
      <c r="I96" s="57">
        <f t="shared" ca="1" si="54"/>
        <v>1</v>
      </c>
      <c r="J96" s="57">
        <f t="shared" ca="1" si="55"/>
        <v>2</v>
      </c>
      <c r="K96" s="57">
        <f t="shared" si="56"/>
        <v>1487</v>
      </c>
      <c r="L96" s="57">
        <f t="shared" ca="1" si="57"/>
        <v>1517.75</v>
      </c>
      <c r="M96" s="57" t="str">
        <f t="shared" si="58"/>
        <v>-</v>
      </c>
      <c r="N96" s="57" t="str">
        <f t="shared" si="59"/>
        <v>-</v>
      </c>
      <c r="O96" s="57">
        <f t="shared" ca="1" si="60"/>
        <v>3004.75</v>
      </c>
      <c r="P96" s="57">
        <f t="shared" ca="1" si="61"/>
        <v>1502.375</v>
      </c>
      <c r="Q96" s="57">
        <f t="shared" si="62"/>
        <v>0</v>
      </c>
      <c r="R96" s="8">
        <f t="shared" si="63"/>
        <v>0</v>
      </c>
      <c r="S96" s="19">
        <f t="shared" si="64"/>
        <v>-1487</v>
      </c>
      <c r="T96" s="4"/>
    </row>
    <row r="97" spans="1:20">
      <c r="A97" s="2">
        <v>42681</v>
      </c>
      <c r="B97" s="3" t="s">
        <v>18</v>
      </c>
      <c r="C97" s="4" t="s">
        <v>50</v>
      </c>
      <c r="D97" s="5">
        <v>1</v>
      </c>
      <c r="E97" s="5">
        <v>705</v>
      </c>
      <c r="F97" s="5">
        <v>0</v>
      </c>
      <c r="G97" s="5">
        <v>1</v>
      </c>
      <c r="H97" s="56">
        <f t="array" ref="H97">IFERROR(MAX(IF($C$1:C96=C97,ROW($C$1:C96),"")),"NA")</f>
        <v>95</v>
      </c>
      <c r="I97" s="57">
        <f t="shared" ca="1" si="54"/>
        <v>7</v>
      </c>
      <c r="J97" s="57">
        <f t="shared" ca="1" si="55"/>
        <v>8</v>
      </c>
      <c r="K97" s="57">
        <f t="shared" si="56"/>
        <v>705</v>
      </c>
      <c r="L97" s="57">
        <f t="shared" ca="1" si="57"/>
        <v>4714.8999999999996</v>
      </c>
      <c r="M97" s="57" t="str">
        <f t="shared" si="58"/>
        <v>-</v>
      </c>
      <c r="N97" s="57" t="str">
        <f t="shared" si="59"/>
        <v>-</v>
      </c>
      <c r="O97" s="57">
        <f t="shared" ca="1" si="60"/>
        <v>5419.9</v>
      </c>
      <c r="P97" s="57">
        <f t="shared" ca="1" si="61"/>
        <v>677.48749999999995</v>
      </c>
      <c r="Q97" s="57">
        <f t="shared" si="62"/>
        <v>0</v>
      </c>
      <c r="R97" s="8">
        <f t="shared" si="63"/>
        <v>0</v>
      </c>
      <c r="S97" s="19">
        <f t="shared" si="64"/>
        <v>-705</v>
      </c>
      <c r="T97" s="4"/>
    </row>
    <row r="98" spans="1:20">
      <c r="A98" s="2">
        <v>42683</v>
      </c>
      <c r="B98" s="3" t="s">
        <v>18</v>
      </c>
      <c r="C98" s="4" t="s">
        <v>6028</v>
      </c>
      <c r="D98" s="5">
        <v>1</v>
      </c>
      <c r="E98" s="5">
        <v>1399.55</v>
      </c>
      <c r="F98" s="5">
        <v>0</v>
      </c>
      <c r="G98" s="5">
        <v>1</v>
      </c>
      <c r="H98" s="56">
        <f t="array" ref="H98">IFERROR(MAX(IF($C$1:C97=C98,ROW($C$1:C97),"")),"NA")</f>
        <v>96</v>
      </c>
      <c r="I98" s="57">
        <f t="shared" ca="1" si="54"/>
        <v>2</v>
      </c>
      <c r="J98" s="57">
        <f t="shared" ca="1" si="55"/>
        <v>3</v>
      </c>
      <c r="K98" s="57">
        <f t="shared" si="56"/>
        <v>1399.55</v>
      </c>
      <c r="L98" s="57">
        <f t="shared" ca="1" si="57"/>
        <v>3004.75</v>
      </c>
      <c r="M98" s="57" t="str">
        <f t="shared" si="58"/>
        <v>-</v>
      </c>
      <c r="N98" s="57" t="str">
        <f t="shared" si="59"/>
        <v>-</v>
      </c>
      <c r="O98" s="57">
        <f t="shared" ca="1" si="60"/>
        <v>4404.3</v>
      </c>
      <c r="P98" s="57">
        <f t="shared" ca="1" si="61"/>
        <v>1468.1000000000001</v>
      </c>
      <c r="Q98" s="57">
        <f t="shared" si="62"/>
        <v>0</v>
      </c>
      <c r="R98" s="8">
        <f t="shared" si="63"/>
        <v>0</v>
      </c>
      <c r="S98" s="19">
        <f t="shared" si="64"/>
        <v>-1399.55</v>
      </c>
      <c r="T98" s="4"/>
    </row>
    <row r="99" spans="1:20">
      <c r="A99" s="2">
        <v>42683</v>
      </c>
      <c r="B99" s="3" t="s">
        <v>18</v>
      </c>
      <c r="C99" s="4" t="s">
        <v>6028</v>
      </c>
      <c r="D99" s="5">
        <v>1</v>
      </c>
      <c r="E99" s="5">
        <v>1400</v>
      </c>
      <c r="F99" s="5">
        <v>0</v>
      </c>
      <c r="G99" s="5">
        <v>1</v>
      </c>
      <c r="H99" s="56">
        <f t="array" ref="H99">IFERROR(MAX(IF($C$1:C98=C99,ROW($C$1:C98),"")),"NA")</f>
        <v>98</v>
      </c>
      <c r="I99" s="57">
        <f t="shared" ca="1" si="54"/>
        <v>3</v>
      </c>
      <c r="J99" s="57">
        <f t="shared" ca="1" si="55"/>
        <v>4</v>
      </c>
      <c r="K99" s="57">
        <f t="shared" si="56"/>
        <v>1400</v>
      </c>
      <c r="L99" s="57">
        <f t="shared" ca="1" si="57"/>
        <v>4404.3</v>
      </c>
      <c r="M99" s="57" t="str">
        <f t="shared" si="58"/>
        <v>-</v>
      </c>
      <c r="N99" s="57" t="str">
        <f t="shared" si="59"/>
        <v>-</v>
      </c>
      <c r="O99" s="57">
        <f t="shared" ca="1" si="60"/>
        <v>5804.3</v>
      </c>
      <c r="P99" s="57">
        <f t="shared" ca="1" si="61"/>
        <v>1451.075</v>
      </c>
      <c r="Q99" s="57">
        <f t="shared" si="62"/>
        <v>0</v>
      </c>
      <c r="R99" s="8">
        <f t="shared" si="63"/>
        <v>0</v>
      </c>
      <c r="S99" s="19">
        <f t="shared" si="64"/>
        <v>-1400</v>
      </c>
      <c r="T99" s="4"/>
    </row>
    <row r="100" spans="1:20">
      <c r="A100" s="2">
        <v>42698</v>
      </c>
      <c r="B100" s="3" t="s">
        <v>18</v>
      </c>
      <c r="C100" s="4" t="s">
        <v>81</v>
      </c>
      <c r="D100" s="5">
        <v>1</v>
      </c>
      <c r="E100" s="5">
        <v>1168</v>
      </c>
      <c r="F100" s="5">
        <v>0</v>
      </c>
      <c r="G100" s="5">
        <v>1</v>
      </c>
      <c r="H100" s="56">
        <f t="array" ref="H100">IFERROR(MAX(IF($C$1:C99=C100,ROW($C$1:C99),"")),"NA")</f>
        <v>80</v>
      </c>
      <c r="I100" s="57">
        <f t="shared" ca="1" si="54"/>
        <v>6</v>
      </c>
      <c r="J100" s="57">
        <f t="shared" ca="1" si="55"/>
        <v>7</v>
      </c>
      <c r="K100" s="57">
        <f t="shared" si="56"/>
        <v>1168</v>
      </c>
      <c r="L100" s="57">
        <f t="shared" ca="1" si="57"/>
        <v>7591.1</v>
      </c>
      <c r="M100" s="57" t="str">
        <f t="shared" si="58"/>
        <v>-</v>
      </c>
      <c r="N100" s="57" t="str">
        <f t="shared" si="59"/>
        <v>-</v>
      </c>
      <c r="O100" s="57">
        <f t="shared" ca="1" si="60"/>
        <v>8759.1</v>
      </c>
      <c r="P100" s="57">
        <f t="shared" ca="1" si="61"/>
        <v>1251.3</v>
      </c>
      <c r="Q100" s="57">
        <f t="shared" si="62"/>
        <v>0</v>
      </c>
      <c r="R100" s="8">
        <f t="shared" si="63"/>
        <v>0</v>
      </c>
      <c r="S100" s="19">
        <f t="shared" si="64"/>
        <v>-1168</v>
      </c>
      <c r="T100" s="4"/>
    </row>
    <row r="101" spans="1:20">
      <c r="A101" s="2">
        <v>42705</v>
      </c>
      <c r="B101" s="3" t="s">
        <v>18</v>
      </c>
      <c r="C101" s="4" t="s">
        <v>5982</v>
      </c>
      <c r="D101" s="5">
        <v>19.399000000000001</v>
      </c>
      <c r="E101" s="5">
        <v>51.546999999999997</v>
      </c>
      <c r="F101" s="5">
        <v>0</v>
      </c>
      <c r="G101" s="5">
        <v>1</v>
      </c>
      <c r="H101" s="56">
        <f t="array" ref="H101">IFERROR(MAX(IF($C$1:C100=C101,ROW($C$1:C100),"")),"NA")</f>
        <v>86</v>
      </c>
      <c r="I101" s="57">
        <f t="shared" ca="1" si="54"/>
        <v>45.665000000000006</v>
      </c>
      <c r="J101" s="57">
        <f t="shared" ca="1" si="55"/>
        <v>65.064000000000007</v>
      </c>
      <c r="K101" s="57">
        <f t="shared" si="56"/>
        <v>999.96025299999997</v>
      </c>
      <c r="L101" s="57">
        <f t="shared" ca="1" si="57"/>
        <v>2500.0005190000002</v>
      </c>
      <c r="M101" s="57" t="str">
        <f t="shared" si="58"/>
        <v>-</v>
      </c>
      <c r="N101" s="57" t="str">
        <f t="shared" si="59"/>
        <v>-</v>
      </c>
      <c r="O101" s="57">
        <f t="shared" ca="1" si="60"/>
        <v>3499.9607720000004</v>
      </c>
      <c r="P101" s="57">
        <f t="shared" ca="1" si="61"/>
        <v>53.792585331366041</v>
      </c>
      <c r="Q101" s="57">
        <f t="shared" si="62"/>
        <v>0</v>
      </c>
      <c r="R101" s="8">
        <f t="shared" si="63"/>
        <v>0</v>
      </c>
      <c r="S101" s="19">
        <f t="shared" si="64"/>
        <v>-999.96025299999997</v>
      </c>
      <c r="T101" s="4"/>
    </row>
    <row r="102" spans="1:20">
      <c r="A102" s="2">
        <v>42705</v>
      </c>
      <c r="B102" s="3" t="s">
        <v>18</v>
      </c>
      <c r="C102" s="4" t="s">
        <v>44</v>
      </c>
      <c r="D102" s="5">
        <v>137.84</v>
      </c>
      <c r="E102" s="5">
        <v>32.647100000000002</v>
      </c>
      <c r="F102" s="5">
        <v>0</v>
      </c>
      <c r="G102" s="5">
        <v>1</v>
      </c>
      <c r="H102" s="56">
        <f t="array" ref="H102">IFERROR(MAX(IF($C$1:C101=C102,ROW($C$1:C101),"")),"NA")</f>
        <v>91</v>
      </c>
      <c r="I102" s="57">
        <f t="shared" ref="I102:I109" ca="1" si="65">IFERROR(IF(H102=0,0,INDIRECT("J"&amp;H102)),0)</f>
        <v>356.90199999999999</v>
      </c>
      <c r="J102" s="57">
        <f t="shared" ref="J102:J109" ca="1" si="66">IF(B102="Buy",D102+I102,IF(B102="Sell",I102-D102,IF(B102="Split",I102*G102,D102)))</f>
        <v>494.74199999999996</v>
      </c>
      <c r="K102" s="57">
        <f t="shared" ref="K102:K109" si="67">IF(B102="Buy",(D102*E102)+F102,IF(B102="Sell",(D102*E102)-F102,D102*E102))</f>
        <v>4500.0762640000003</v>
      </c>
      <c r="L102" s="57">
        <f t="shared" ref="L102:L109" ca="1" si="68">IFERROR(IF(H102=0,0,INDIRECT("O"&amp;H102)),0)</f>
        <v>12499.8719471</v>
      </c>
      <c r="M102" s="57" t="str">
        <f t="shared" ref="M102:M109" si="69">IF(B102="Sell",IF(I102=0,0,D102/I102*L102),"-")</f>
        <v>-</v>
      </c>
      <c r="N102" s="57" t="str">
        <f t="shared" ref="N102:N109" si="70">IF(B102="Sell",IF(I102=0,0,L102/I102),"-")</f>
        <v>-</v>
      </c>
      <c r="O102" s="57">
        <f t="shared" ref="O102:O109" ca="1" si="71">IF(B102="Buy",L102+K102,IF(B102="Sell",IF(L102&lt;=0,0,L102-M102),IF(B102="Split",L102,"Error")))</f>
        <v>16999.9482111</v>
      </c>
      <c r="P102" s="57">
        <f t="shared" ref="P102:P109" ca="1" si="72">IFERROR(IF(O102=0,0,O102/J102),0)</f>
        <v>34.361239213772031</v>
      </c>
      <c r="Q102" s="57">
        <f t="shared" ref="Q102:Q109" si="73">IF(B102="Sell",K102-M102,0)</f>
        <v>0</v>
      </c>
      <c r="R102" s="8">
        <f t="shared" ref="R102:R109" si="74">IFERROR(IF(B102="Sell",Q102/M102,0),0)</f>
        <v>0</v>
      </c>
      <c r="S102" s="19">
        <f t="shared" ref="S102:S109" si="75">IF(B102="Buy",-K102,IF(B102="Sell",K102,0))</f>
        <v>-4500.0762640000003</v>
      </c>
      <c r="T102" s="4"/>
    </row>
    <row r="103" spans="1:20" ht="26">
      <c r="A103" s="2">
        <v>42705</v>
      </c>
      <c r="B103" s="3" t="s">
        <v>18</v>
      </c>
      <c r="C103" s="4" t="s">
        <v>46</v>
      </c>
      <c r="D103" s="5">
        <v>44.558999999999997</v>
      </c>
      <c r="E103" s="5">
        <v>44.884</v>
      </c>
      <c r="F103" s="5">
        <v>0</v>
      </c>
      <c r="G103" s="5">
        <v>1</v>
      </c>
      <c r="H103" s="56">
        <f t="array" ref="H103">IFERROR(MAX(IF($C$1:C102=C103,ROW($C$1:C102),"")),"NA")</f>
        <v>88</v>
      </c>
      <c r="I103" s="57">
        <f t="shared" ca="1" si="65"/>
        <v>130.363</v>
      </c>
      <c r="J103" s="57">
        <f t="shared" ca="1" si="66"/>
        <v>174.922</v>
      </c>
      <c r="K103" s="57">
        <f t="shared" si="67"/>
        <v>1999.9861559999999</v>
      </c>
      <c r="L103" s="57">
        <f t="shared" ca="1" si="68"/>
        <v>6000.0138499999994</v>
      </c>
      <c r="M103" s="57" t="str">
        <f t="shared" si="69"/>
        <v>-</v>
      </c>
      <c r="N103" s="57" t="str">
        <f t="shared" si="70"/>
        <v>-</v>
      </c>
      <c r="O103" s="57">
        <f t="shared" ca="1" si="71"/>
        <v>8000.0000059999993</v>
      </c>
      <c r="P103" s="57">
        <f t="shared" ca="1" si="72"/>
        <v>45.734670344496401</v>
      </c>
      <c r="Q103" s="57">
        <f t="shared" si="73"/>
        <v>0</v>
      </c>
      <c r="R103" s="8">
        <f t="shared" si="74"/>
        <v>0</v>
      </c>
      <c r="S103" s="19">
        <f t="shared" si="75"/>
        <v>-1999.9861559999999</v>
      </c>
      <c r="T103" s="4"/>
    </row>
    <row r="104" spans="1:20">
      <c r="A104" s="2">
        <v>42705</v>
      </c>
      <c r="B104" s="3" t="s">
        <v>18</v>
      </c>
      <c r="C104" s="4" t="s">
        <v>45</v>
      </c>
      <c r="D104" s="5">
        <v>21.745999999999999</v>
      </c>
      <c r="E104" s="5">
        <v>68.979399999999998</v>
      </c>
      <c r="F104" s="5">
        <v>0</v>
      </c>
      <c r="G104" s="5">
        <v>1</v>
      </c>
      <c r="H104" s="56">
        <f t="array" ref="H104">IFERROR(MAX(IF($C$1:C103=C104,ROW($C$1:C103),"")),"NA")</f>
        <v>89</v>
      </c>
      <c r="I104" s="57">
        <f t="shared" ca="1" si="65"/>
        <v>61.932000000000002</v>
      </c>
      <c r="J104" s="57">
        <f t="shared" ca="1" si="66"/>
        <v>83.677999999999997</v>
      </c>
      <c r="K104" s="57">
        <f t="shared" si="67"/>
        <v>1500.0260323999998</v>
      </c>
      <c r="L104" s="57">
        <f t="shared" ca="1" si="68"/>
        <v>4499.9616660000002</v>
      </c>
      <c r="M104" s="57" t="str">
        <f t="shared" si="69"/>
        <v>-</v>
      </c>
      <c r="N104" s="57" t="str">
        <f t="shared" si="70"/>
        <v>-</v>
      </c>
      <c r="O104" s="57">
        <f t="shared" ca="1" si="71"/>
        <v>5999.9876984000002</v>
      </c>
      <c r="P104" s="57">
        <f t="shared" ca="1" si="72"/>
        <v>71.703287583355248</v>
      </c>
      <c r="Q104" s="57">
        <f t="shared" si="73"/>
        <v>0</v>
      </c>
      <c r="R104" s="8">
        <f t="shared" si="74"/>
        <v>0</v>
      </c>
      <c r="S104" s="19">
        <f t="shared" si="75"/>
        <v>-1500.0260323999998</v>
      </c>
      <c r="T104" s="4"/>
    </row>
    <row r="105" spans="1:20">
      <c r="A105" s="2">
        <v>42705</v>
      </c>
      <c r="B105" s="3" t="s">
        <v>18</v>
      </c>
      <c r="C105" s="4" t="s">
        <v>49</v>
      </c>
      <c r="D105" s="5">
        <v>28.216000000000001</v>
      </c>
      <c r="E105" s="5">
        <v>177.2</v>
      </c>
      <c r="F105" s="5">
        <v>0</v>
      </c>
      <c r="G105" s="5">
        <v>1</v>
      </c>
      <c r="H105" s="56">
        <f t="array" ref="H105">IFERROR(MAX(IF($C$1:C104=C105,ROW($C$1:C104),"")),"NA")</f>
        <v>90</v>
      </c>
      <c r="I105" s="57">
        <f t="shared" ca="1" si="65"/>
        <v>79.146999999999991</v>
      </c>
      <c r="J105" s="57">
        <f t="shared" ca="1" si="66"/>
        <v>107.363</v>
      </c>
      <c r="K105" s="57">
        <f t="shared" si="67"/>
        <v>4999.8751999999995</v>
      </c>
      <c r="L105" s="57">
        <f t="shared" ca="1" si="68"/>
        <v>14999.808379999999</v>
      </c>
      <c r="M105" s="57" t="str">
        <f t="shared" si="69"/>
        <v>-</v>
      </c>
      <c r="N105" s="57" t="str">
        <f t="shared" si="70"/>
        <v>-</v>
      </c>
      <c r="O105" s="57">
        <f t="shared" ca="1" si="71"/>
        <v>19999.683579999997</v>
      </c>
      <c r="P105" s="57">
        <f t="shared" ca="1" si="72"/>
        <v>186.28096811750788</v>
      </c>
      <c r="Q105" s="57">
        <f t="shared" si="73"/>
        <v>0</v>
      </c>
      <c r="R105" s="8">
        <f t="shared" si="74"/>
        <v>0</v>
      </c>
      <c r="S105" s="19">
        <f t="shared" si="75"/>
        <v>-4999.8751999999995</v>
      </c>
      <c r="T105" s="4"/>
    </row>
    <row r="106" spans="1:20">
      <c r="A106" s="2">
        <v>42720</v>
      </c>
      <c r="B106" s="3" t="s">
        <v>18</v>
      </c>
      <c r="C106" s="4" t="s">
        <v>6028</v>
      </c>
      <c r="D106" s="5">
        <v>1</v>
      </c>
      <c r="E106" s="5">
        <v>1294.45</v>
      </c>
      <c r="F106" s="5">
        <v>0</v>
      </c>
      <c r="G106" s="5">
        <v>1</v>
      </c>
      <c r="H106" s="56">
        <f t="array" ref="H106">IFERROR(MAX(IF($C$1:C105=C106,ROW($C$1:C105),"")),"NA")</f>
        <v>99</v>
      </c>
      <c r="I106" s="57">
        <f t="shared" ca="1" si="65"/>
        <v>4</v>
      </c>
      <c r="J106" s="57">
        <f t="shared" ca="1" si="66"/>
        <v>5</v>
      </c>
      <c r="K106" s="57">
        <f t="shared" si="67"/>
        <v>1294.45</v>
      </c>
      <c r="L106" s="57">
        <f t="shared" ca="1" si="68"/>
        <v>5804.3</v>
      </c>
      <c r="M106" s="57" t="str">
        <f t="shared" si="69"/>
        <v>-</v>
      </c>
      <c r="N106" s="57" t="str">
        <f t="shared" si="70"/>
        <v>-</v>
      </c>
      <c r="O106" s="57">
        <f t="shared" ca="1" si="71"/>
        <v>7098.75</v>
      </c>
      <c r="P106" s="57">
        <f t="shared" ca="1" si="72"/>
        <v>1419.75</v>
      </c>
      <c r="Q106" s="57">
        <f t="shared" si="73"/>
        <v>0</v>
      </c>
      <c r="R106" s="8">
        <f t="shared" si="74"/>
        <v>0</v>
      </c>
      <c r="S106" s="19">
        <f t="shared" si="75"/>
        <v>-1294.45</v>
      </c>
      <c r="T106" s="4"/>
    </row>
    <row r="107" spans="1:20">
      <c r="A107" s="2">
        <v>42723</v>
      </c>
      <c r="B107" s="3" t="s">
        <v>18</v>
      </c>
      <c r="C107" s="4" t="s">
        <v>6028</v>
      </c>
      <c r="D107" s="5">
        <v>1</v>
      </c>
      <c r="E107" s="5">
        <v>1275</v>
      </c>
      <c r="F107" s="5">
        <v>0</v>
      </c>
      <c r="G107" s="5">
        <v>1</v>
      </c>
      <c r="H107" s="56">
        <f t="array" ref="H107">IFERROR(MAX(IF($C$1:C106=C107,ROW($C$1:C106),"")),"NA")</f>
        <v>106</v>
      </c>
      <c r="I107" s="57">
        <f t="shared" ca="1" si="65"/>
        <v>5</v>
      </c>
      <c r="J107" s="57">
        <f t="shared" ca="1" si="66"/>
        <v>6</v>
      </c>
      <c r="K107" s="57">
        <f t="shared" si="67"/>
        <v>1275</v>
      </c>
      <c r="L107" s="57">
        <f t="shared" ca="1" si="68"/>
        <v>7098.75</v>
      </c>
      <c r="M107" s="57" t="str">
        <f t="shared" si="69"/>
        <v>-</v>
      </c>
      <c r="N107" s="57" t="str">
        <f t="shared" si="70"/>
        <v>-</v>
      </c>
      <c r="O107" s="57">
        <f t="shared" ca="1" si="71"/>
        <v>8373.75</v>
      </c>
      <c r="P107" s="57">
        <f t="shared" ca="1" si="72"/>
        <v>1395.625</v>
      </c>
      <c r="Q107" s="57">
        <f t="shared" si="73"/>
        <v>0</v>
      </c>
      <c r="R107" s="8">
        <f t="shared" si="74"/>
        <v>0</v>
      </c>
      <c r="S107" s="19">
        <f t="shared" si="75"/>
        <v>-1275</v>
      </c>
      <c r="T107" s="4"/>
    </row>
    <row r="108" spans="1:20">
      <c r="A108" s="2">
        <v>42724</v>
      </c>
      <c r="B108" s="3" t="s">
        <v>18</v>
      </c>
      <c r="C108" s="4" t="s">
        <v>39</v>
      </c>
      <c r="D108" s="5">
        <v>2</v>
      </c>
      <c r="E108" s="5">
        <v>255</v>
      </c>
      <c r="F108" s="5">
        <v>0</v>
      </c>
      <c r="G108" s="5">
        <v>1</v>
      </c>
      <c r="H108" s="56">
        <f t="array" ref="H108">IFERROR(MAX(IF($C$1:C107=C108,ROW($C$1:C107),"")),"NA")</f>
        <v>58</v>
      </c>
      <c r="I108" s="57">
        <f t="shared" ca="1" si="65"/>
        <v>14</v>
      </c>
      <c r="J108" s="57">
        <f t="shared" ca="1" si="66"/>
        <v>16</v>
      </c>
      <c r="K108" s="57">
        <f t="shared" si="67"/>
        <v>510</v>
      </c>
      <c r="L108" s="57">
        <f t="shared" ca="1" si="68"/>
        <v>2879.625</v>
      </c>
      <c r="M108" s="57" t="str">
        <f t="shared" si="69"/>
        <v>-</v>
      </c>
      <c r="N108" s="57" t="str">
        <f t="shared" si="70"/>
        <v>-</v>
      </c>
      <c r="O108" s="57">
        <f t="shared" ca="1" si="71"/>
        <v>3389.625</v>
      </c>
      <c r="P108" s="57">
        <f t="shared" ca="1" si="72"/>
        <v>211.8515625</v>
      </c>
      <c r="Q108" s="57">
        <f t="shared" si="73"/>
        <v>0</v>
      </c>
      <c r="R108" s="8">
        <f t="shared" si="74"/>
        <v>0</v>
      </c>
      <c r="S108" s="19">
        <f t="shared" si="75"/>
        <v>-510</v>
      </c>
      <c r="T108" s="4"/>
    </row>
    <row r="109" spans="1:20">
      <c r="A109" s="2">
        <v>42726</v>
      </c>
      <c r="B109" s="3" t="s">
        <v>18</v>
      </c>
      <c r="C109" s="4" t="s">
        <v>44</v>
      </c>
      <c r="D109" s="5">
        <v>48.095999999999997</v>
      </c>
      <c r="E109" s="5">
        <v>31.187799999999999</v>
      </c>
      <c r="F109" s="5">
        <v>0</v>
      </c>
      <c r="G109" s="5">
        <v>1</v>
      </c>
      <c r="H109" s="56">
        <f t="array" ref="H109">IFERROR(MAX(IF($C$1:C108=C109,ROW($C$1:C108),"")),"NA")</f>
        <v>102</v>
      </c>
      <c r="I109" s="57">
        <f t="shared" ca="1" si="65"/>
        <v>494.74199999999996</v>
      </c>
      <c r="J109" s="57">
        <f t="shared" ca="1" si="66"/>
        <v>542.83799999999997</v>
      </c>
      <c r="K109" s="57">
        <f t="shared" si="67"/>
        <v>1500.0084287999998</v>
      </c>
      <c r="L109" s="57">
        <f t="shared" ca="1" si="68"/>
        <v>16999.9482111</v>
      </c>
      <c r="M109" s="57" t="str">
        <f t="shared" si="69"/>
        <v>-</v>
      </c>
      <c r="N109" s="57" t="str">
        <f t="shared" si="70"/>
        <v>-</v>
      </c>
      <c r="O109" s="57">
        <f t="shared" ca="1" si="71"/>
        <v>18499.9566399</v>
      </c>
      <c r="P109" s="57">
        <f t="shared" ca="1" si="72"/>
        <v>34.080069265416206</v>
      </c>
      <c r="Q109" s="57">
        <f t="shared" si="73"/>
        <v>0</v>
      </c>
      <c r="R109" s="8">
        <f t="shared" si="74"/>
        <v>0</v>
      </c>
      <c r="S109" s="19">
        <f t="shared" si="75"/>
        <v>-1500.0084287999998</v>
      </c>
      <c r="T109" s="4"/>
    </row>
    <row r="110" spans="1:20">
      <c r="A110" s="2">
        <v>42739</v>
      </c>
      <c r="B110" s="3" t="s">
        <v>18</v>
      </c>
      <c r="C110" s="4" t="s">
        <v>6028</v>
      </c>
      <c r="D110" s="5">
        <v>1</v>
      </c>
      <c r="E110" s="5">
        <v>1318</v>
      </c>
      <c r="F110" s="5">
        <v>0</v>
      </c>
      <c r="G110" s="5">
        <v>1</v>
      </c>
      <c r="H110" s="56">
        <f t="array" ref="H110">IFERROR(MAX(IF($C$1:C109=C110,ROW($C$1:C109),"")),"NA")</f>
        <v>107</v>
      </c>
      <c r="I110" s="57">
        <f t="shared" ref="I110:I120" ca="1" si="76">IFERROR(IF(H110=0,0,INDIRECT("J"&amp;H110)),0)</f>
        <v>6</v>
      </c>
      <c r="J110" s="57">
        <f t="shared" ref="J110:J120" ca="1" si="77">IF(B110="Buy",D110+I110,IF(B110="Sell",I110-D110,IF(B110="Split",I110*G110,D110)))</f>
        <v>7</v>
      </c>
      <c r="K110" s="57">
        <f t="shared" ref="K110:K120" si="78">IF(B110="Buy",(D110*E110)+F110,IF(B110="Sell",(D110*E110)-F110,D110*E110))</f>
        <v>1318</v>
      </c>
      <c r="L110" s="57">
        <f t="shared" ref="L110:L120" ca="1" si="79">IFERROR(IF(H110=0,0,INDIRECT("O"&amp;H110)),0)</f>
        <v>8373.75</v>
      </c>
      <c r="M110" s="57" t="str">
        <f t="shared" ref="M110:M120" si="80">IF(B110="Sell",IF(I110=0,0,D110/I110*L110),"-")</f>
        <v>-</v>
      </c>
      <c r="N110" s="57" t="str">
        <f t="shared" ref="N110:N120" si="81">IF(B110="Sell",IF(I110=0,0,L110/I110),"-")</f>
        <v>-</v>
      </c>
      <c r="O110" s="57">
        <f t="shared" ref="O110:O120" ca="1" si="82">IF(B110="Buy",L110+K110,IF(B110="Sell",IF(L110&lt;=0,0,L110-M110),IF(B110="Split",L110,"Error")))</f>
        <v>9691.75</v>
      </c>
      <c r="P110" s="57">
        <f t="shared" ref="P110:P120" ca="1" si="83">IFERROR(IF(O110=0,0,O110/J110),0)</f>
        <v>1384.5357142857142</v>
      </c>
      <c r="Q110" s="57">
        <f t="shared" ref="Q110:Q120" si="84">IF(B110="Sell",K110-M110,0)</f>
        <v>0</v>
      </c>
      <c r="R110" s="8">
        <f t="shared" ref="R110:R120" si="85">IFERROR(IF(B110="Sell",Q110/M110,0),0)</f>
        <v>0</v>
      </c>
      <c r="S110" s="19">
        <f t="shared" ref="S110:S120" si="86">IF(B110="Buy",-K110,IF(B110="Sell",K110,0))</f>
        <v>-1318</v>
      </c>
      <c r="T110" s="4"/>
    </row>
    <row r="111" spans="1:20">
      <c r="A111" s="2">
        <v>42740</v>
      </c>
      <c r="B111" s="3" t="s">
        <v>18</v>
      </c>
      <c r="C111" s="4" t="s">
        <v>6041</v>
      </c>
      <c r="D111" s="5">
        <v>1</v>
      </c>
      <c r="E111" s="5">
        <v>2866.25</v>
      </c>
      <c r="F111" s="5">
        <v>0</v>
      </c>
      <c r="G111" s="5">
        <v>1</v>
      </c>
      <c r="H111" s="56">
        <f t="array" ref="H111">IFERROR(MAX(IF($C$1:C110=C111,ROW($C$1:C110),"")),"NA")</f>
        <v>0</v>
      </c>
      <c r="I111" s="57">
        <f t="shared" ca="1" si="76"/>
        <v>0</v>
      </c>
      <c r="J111" s="57">
        <f t="shared" ca="1" si="77"/>
        <v>1</v>
      </c>
      <c r="K111" s="57">
        <f t="shared" si="78"/>
        <v>2866.25</v>
      </c>
      <c r="L111" s="57">
        <f t="shared" ca="1" si="79"/>
        <v>0</v>
      </c>
      <c r="M111" s="57" t="str">
        <f t="shared" si="80"/>
        <v>-</v>
      </c>
      <c r="N111" s="57" t="str">
        <f t="shared" si="81"/>
        <v>-</v>
      </c>
      <c r="O111" s="57">
        <f t="shared" ca="1" si="82"/>
        <v>2866.25</v>
      </c>
      <c r="P111" s="57">
        <f t="shared" ca="1" si="83"/>
        <v>2866.25</v>
      </c>
      <c r="Q111" s="57">
        <f t="shared" si="84"/>
        <v>0</v>
      </c>
      <c r="R111" s="8">
        <f t="shared" si="85"/>
        <v>0</v>
      </c>
      <c r="S111" s="19">
        <f t="shared" si="86"/>
        <v>-2866.25</v>
      </c>
      <c r="T111" s="4"/>
    </row>
    <row r="112" spans="1:20">
      <c r="A112" s="2">
        <v>42741</v>
      </c>
      <c r="B112" s="3" t="s">
        <v>18</v>
      </c>
      <c r="C112" s="4" t="s">
        <v>39</v>
      </c>
      <c r="D112" s="5">
        <v>5</v>
      </c>
      <c r="E112" s="5">
        <v>246.45</v>
      </c>
      <c r="F112" s="5">
        <v>0</v>
      </c>
      <c r="G112" s="5">
        <v>1</v>
      </c>
      <c r="H112" s="56">
        <f t="array" ref="H112">IFERROR(MAX(IF($C$1:C111=C112,ROW($C$1:C111),"")),"NA")</f>
        <v>108</v>
      </c>
      <c r="I112" s="57">
        <f t="shared" ca="1" si="76"/>
        <v>16</v>
      </c>
      <c r="J112" s="57">
        <f t="shared" ca="1" si="77"/>
        <v>21</v>
      </c>
      <c r="K112" s="57">
        <f t="shared" si="78"/>
        <v>1232.25</v>
      </c>
      <c r="L112" s="57">
        <f t="shared" ca="1" si="79"/>
        <v>3389.625</v>
      </c>
      <c r="M112" s="57" t="str">
        <f t="shared" si="80"/>
        <v>-</v>
      </c>
      <c r="N112" s="57" t="str">
        <f t="shared" si="81"/>
        <v>-</v>
      </c>
      <c r="O112" s="57">
        <f t="shared" ca="1" si="82"/>
        <v>4621.875</v>
      </c>
      <c r="P112" s="57">
        <f t="shared" ca="1" si="83"/>
        <v>220.08928571428572</v>
      </c>
      <c r="Q112" s="57">
        <f t="shared" si="84"/>
        <v>0</v>
      </c>
      <c r="R112" s="8">
        <f t="shared" si="85"/>
        <v>0</v>
      </c>
      <c r="S112" s="19">
        <f t="shared" si="86"/>
        <v>-1232.25</v>
      </c>
      <c r="T112" s="4"/>
    </row>
    <row r="113" spans="1:20">
      <c r="A113" s="2">
        <v>42752</v>
      </c>
      <c r="B113" s="3" t="s">
        <v>18</v>
      </c>
      <c r="C113" s="4" t="s">
        <v>44</v>
      </c>
      <c r="D113" s="5">
        <v>77.078999999999994</v>
      </c>
      <c r="E113" s="5">
        <v>32.434199999999997</v>
      </c>
      <c r="F113" s="5">
        <v>0</v>
      </c>
      <c r="G113" s="5">
        <v>1</v>
      </c>
      <c r="H113" s="56">
        <f t="array" ref="H113">IFERROR(MAX(IF($C$1:C112=C113,ROW($C$1:C112),"")),"NA")</f>
        <v>109</v>
      </c>
      <c r="I113" s="57">
        <f t="shared" ca="1" si="76"/>
        <v>542.83799999999997</v>
      </c>
      <c r="J113" s="57">
        <f t="shared" ca="1" si="77"/>
        <v>619.91699999999992</v>
      </c>
      <c r="K113" s="57">
        <f t="shared" si="78"/>
        <v>2499.9957017999996</v>
      </c>
      <c r="L113" s="57">
        <f t="shared" ca="1" si="79"/>
        <v>18499.9566399</v>
      </c>
      <c r="M113" s="57" t="str">
        <f t="shared" si="80"/>
        <v>-</v>
      </c>
      <c r="N113" s="57" t="str">
        <f t="shared" si="81"/>
        <v>-</v>
      </c>
      <c r="O113" s="57">
        <f t="shared" ca="1" si="82"/>
        <v>20999.952341699998</v>
      </c>
      <c r="P113" s="57">
        <f t="shared" ca="1" si="83"/>
        <v>33.875425809745501</v>
      </c>
      <c r="Q113" s="57">
        <f t="shared" si="84"/>
        <v>0</v>
      </c>
      <c r="R113" s="8">
        <f t="shared" si="85"/>
        <v>0</v>
      </c>
      <c r="S113" s="19">
        <f t="shared" si="86"/>
        <v>-2499.9957017999996</v>
      </c>
      <c r="T113" s="4"/>
    </row>
    <row r="114" spans="1:20">
      <c r="A114" s="2">
        <v>42767</v>
      </c>
      <c r="B114" s="3" t="s">
        <v>18</v>
      </c>
      <c r="C114" s="4" t="s">
        <v>5982</v>
      </c>
      <c r="D114" s="5">
        <v>18.234000000000002</v>
      </c>
      <c r="E114" s="5">
        <v>54.843000000000004</v>
      </c>
      <c r="F114" s="5">
        <v>0</v>
      </c>
      <c r="G114" s="5">
        <v>1</v>
      </c>
      <c r="H114" s="56">
        <f t="array" ref="H114">IFERROR(MAX(IF($C$1:C113=C114,ROW($C$1:C113),"")),"NA")</f>
        <v>101</v>
      </c>
      <c r="I114" s="57">
        <f t="shared" ca="1" si="76"/>
        <v>65.064000000000007</v>
      </c>
      <c r="J114" s="57">
        <f t="shared" ca="1" si="77"/>
        <v>83.298000000000002</v>
      </c>
      <c r="K114" s="57">
        <f t="shared" si="78"/>
        <v>1000.0072620000002</v>
      </c>
      <c r="L114" s="57">
        <f t="shared" ca="1" si="79"/>
        <v>3499.9607720000004</v>
      </c>
      <c r="M114" s="57" t="str">
        <f t="shared" si="80"/>
        <v>-</v>
      </c>
      <c r="N114" s="57" t="str">
        <f t="shared" si="81"/>
        <v>-</v>
      </c>
      <c r="O114" s="57">
        <f t="shared" ca="1" si="82"/>
        <v>4499.9680340000004</v>
      </c>
      <c r="P114" s="57">
        <f t="shared" ca="1" si="83"/>
        <v>54.022521957309905</v>
      </c>
      <c r="Q114" s="57">
        <f t="shared" si="84"/>
        <v>0</v>
      </c>
      <c r="R114" s="8">
        <f t="shared" si="85"/>
        <v>0</v>
      </c>
      <c r="S114" s="19">
        <f t="shared" si="86"/>
        <v>-1000.0072620000002</v>
      </c>
      <c r="T114" s="4"/>
    </row>
    <row r="115" spans="1:20">
      <c r="A115" s="2">
        <v>42767</v>
      </c>
      <c r="B115" s="3" t="s">
        <v>18</v>
      </c>
      <c r="C115" s="4" t="s">
        <v>44</v>
      </c>
      <c r="D115" s="5">
        <v>132.429</v>
      </c>
      <c r="E115" s="5">
        <v>33.980499999999999</v>
      </c>
      <c r="F115" s="5">
        <v>0</v>
      </c>
      <c r="G115" s="5">
        <v>1</v>
      </c>
      <c r="H115" s="56">
        <f t="array" ref="H115">IFERROR(MAX(IF($C$1:C114=C115,ROW($C$1:C114),"")),"NA")</f>
        <v>113</v>
      </c>
      <c r="I115" s="57">
        <f t="shared" ca="1" si="76"/>
        <v>619.91699999999992</v>
      </c>
      <c r="J115" s="57">
        <f t="shared" ca="1" si="77"/>
        <v>752.34599999999989</v>
      </c>
      <c r="K115" s="57">
        <f t="shared" si="78"/>
        <v>4500.0036344999999</v>
      </c>
      <c r="L115" s="57">
        <f t="shared" ca="1" si="79"/>
        <v>20999.952341699998</v>
      </c>
      <c r="M115" s="57" t="str">
        <f t="shared" si="80"/>
        <v>-</v>
      </c>
      <c r="N115" s="57" t="str">
        <f t="shared" si="81"/>
        <v>-</v>
      </c>
      <c r="O115" s="57">
        <f t="shared" ca="1" si="82"/>
        <v>25499.955976199999</v>
      </c>
      <c r="P115" s="57">
        <f t="shared" ca="1" si="83"/>
        <v>33.893921116348068</v>
      </c>
      <c r="Q115" s="57">
        <f t="shared" si="84"/>
        <v>0</v>
      </c>
      <c r="R115" s="8">
        <f t="shared" si="85"/>
        <v>0</v>
      </c>
      <c r="S115" s="19">
        <f t="shared" si="86"/>
        <v>-4500.0036344999999</v>
      </c>
      <c r="T115" s="4"/>
    </row>
    <row r="116" spans="1:20" ht="26">
      <c r="A116" s="2">
        <v>42767</v>
      </c>
      <c r="B116" s="3" t="s">
        <v>18</v>
      </c>
      <c r="C116" s="4" t="s">
        <v>46</v>
      </c>
      <c r="D116" s="5">
        <v>42.255000000000003</v>
      </c>
      <c r="E116" s="5">
        <v>47.332000000000001</v>
      </c>
      <c r="F116" s="5">
        <v>0</v>
      </c>
      <c r="G116" s="5">
        <v>1</v>
      </c>
      <c r="H116" s="56">
        <f t="array" ref="H116">IFERROR(MAX(IF($C$1:C115=C116,ROW($C$1:C115),"")),"NA")</f>
        <v>103</v>
      </c>
      <c r="I116" s="57">
        <f t="shared" ca="1" si="76"/>
        <v>174.922</v>
      </c>
      <c r="J116" s="57">
        <f t="shared" ca="1" si="77"/>
        <v>217.17699999999999</v>
      </c>
      <c r="K116" s="57">
        <f t="shared" si="78"/>
        <v>2000.0136600000001</v>
      </c>
      <c r="L116" s="57">
        <f t="shared" ca="1" si="79"/>
        <v>8000.0000059999993</v>
      </c>
      <c r="M116" s="57" t="str">
        <f t="shared" si="80"/>
        <v>-</v>
      </c>
      <c r="N116" s="57" t="str">
        <f t="shared" si="81"/>
        <v>-</v>
      </c>
      <c r="O116" s="57">
        <f t="shared" ca="1" si="82"/>
        <v>10000.013665999999</v>
      </c>
      <c r="P116" s="57">
        <f t="shared" ca="1" si="83"/>
        <v>46.045454472619106</v>
      </c>
      <c r="Q116" s="57">
        <f t="shared" si="84"/>
        <v>0</v>
      </c>
      <c r="R116" s="8">
        <f t="shared" si="85"/>
        <v>0</v>
      </c>
      <c r="S116" s="19">
        <f t="shared" si="86"/>
        <v>-2000.0136600000001</v>
      </c>
      <c r="T116" s="4"/>
    </row>
    <row r="117" spans="1:20">
      <c r="A117" s="2">
        <v>42767</v>
      </c>
      <c r="B117" s="3" t="s">
        <v>18</v>
      </c>
      <c r="C117" s="4" t="s">
        <v>45</v>
      </c>
      <c r="D117" s="5">
        <v>20.927</v>
      </c>
      <c r="E117" s="5">
        <v>71.678399999999996</v>
      </c>
      <c r="F117" s="5">
        <v>0</v>
      </c>
      <c r="G117" s="5">
        <v>1</v>
      </c>
      <c r="H117" s="56">
        <f t="array" ref="H117">IFERROR(MAX(IF($C$1:C116=C117,ROW($C$1:C116),"")),"NA")</f>
        <v>104</v>
      </c>
      <c r="I117" s="57">
        <f t="shared" ca="1" si="76"/>
        <v>83.677999999999997</v>
      </c>
      <c r="J117" s="57">
        <f t="shared" ca="1" si="77"/>
        <v>104.60499999999999</v>
      </c>
      <c r="K117" s="57">
        <f t="shared" si="78"/>
        <v>1500.0138767999999</v>
      </c>
      <c r="L117" s="57">
        <f t="shared" ca="1" si="79"/>
        <v>5999.9876984000002</v>
      </c>
      <c r="M117" s="57" t="str">
        <f t="shared" si="80"/>
        <v>-</v>
      </c>
      <c r="N117" s="57" t="str">
        <f t="shared" si="81"/>
        <v>-</v>
      </c>
      <c r="O117" s="57">
        <f t="shared" ca="1" si="82"/>
        <v>7500.0015751999999</v>
      </c>
      <c r="P117" s="57">
        <f t="shared" ca="1" si="83"/>
        <v>71.698308639166399</v>
      </c>
      <c r="Q117" s="57">
        <f t="shared" si="84"/>
        <v>0</v>
      </c>
      <c r="R117" s="8">
        <f t="shared" si="85"/>
        <v>0</v>
      </c>
      <c r="S117" s="19">
        <f t="shared" si="86"/>
        <v>-1500.0138767999999</v>
      </c>
      <c r="T117" s="4"/>
    </row>
    <row r="118" spans="1:20">
      <c r="A118" s="2">
        <v>42767</v>
      </c>
      <c r="B118" s="3" t="s">
        <v>18</v>
      </c>
      <c r="C118" s="4" t="s">
        <v>49</v>
      </c>
      <c r="D118" s="5">
        <v>26.431999999999999</v>
      </c>
      <c r="E118" s="5">
        <v>189.16</v>
      </c>
      <c r="F118" s="5">
        <v>0</v>
      </c>
      <c r="G118" s="5">
        <v>1</v>
      </c>
      <c r="H118" s="56">
        <f t="array" ref="H118">IFERROR(MAX(IF($C$1:C117=C118,ROW($C$1:C117),"")),"NA")</f>
        <v>105</v>
      </c>
      <c r="I118" s="57">
        <f t="shared" ca="1" si="76"/>
        <v>107.363</v>
      </c>
      <c r="J118" s="57">
        <f t="shared" ca="1" si="77"/>
        <v>133.79499999999999</v>
      </c>
      <c r="K118" s="57">
        <f t="shared" si="78"/>
        <v>4999.8771199999992</v>
      </c>
      <c r="L118" s="57">
        <f t="shared" ca="1" si="79"/>
        <v>19999.683579999997</v>
      </c>
      <c r="M118" s="57" t="str">
        <f t="shared" si="80"/>
        <v>-</v>
      </c>
      <c r="N118" s="57" t="str">
        <f t="shared" si="81"/>
        <v>-</v>
      </c>
      <c r="O118" s="57">
        <f t="shared" ca="1" si="82"/>
        <v>24999.560699999995</v>
      </c>
      <c r="P118" s="57">
        <f t="shared" ca="1" si="83"/>
        <v>186.84973803206395</v>
      </c>
      <c r="Q118" s="57">
        <f t="shared" si="84"/>
        <v>0</v>
      </c>
      <c r="R118" s="8">
        <f t="shared" si="85"/>
        <v>0</v>
      </c>
      <c r="S118" s="19">
        <f t="shared" si="86"/>
        <v>-4999.8771199999992</v>
      </c>
      <c r="T118" s="4"/>
    </row>
    <row r="119" spans="1:20">
      <c r="A119" s="81">
        <v>42769</v>
      </c>
      <c r="B119" s="82" t="s">
        <v>18</v>
      </c>
      <c r="C119" s="83" t="s">
        <v>6211</v>
      </c>
      <c r="D119" s="84">
        <v>19</v>
      </c>
      <c r="E119" s="84">
        <v>875</v>
      </c>
      <c r="F119" s="84">
        <v>0</v>
      </c>
      <c r="G119" s="84">
        <v>1</v>
      </c>
      <c r="H119" s="85">
        <f t="array" ref="H119">IFERROR(MAX(IF($C$1:C118=C119,ROW($C$1:C118),"")),"NA")</f>
        <v>0</v>
      </c>
      <c r="I119" s="86">
        <f t="shared" ca="1" si="76"/>
        <v>0</v>
      </c>
      <c r="J119" s="86">
        <f t="shared" ca="1" si="77"/>
        <v>19</v>
      </c>
      <c r="K119" s="86">
        <f t="shared" si="78"/>
        <v>16625</v>
      </c>
      <c r="L119" s="86">
        <f t="shared" ca="1" si="79"/>
        <v>0</v>
      </c>
      <c r="M119" s="86" t="str">
        <f t="shared" si="80"/>
        <v>-</v>
      </c>
      <c r="N119" s="86" t="str">
        <f t="shared" si="81"/>
        <v>-</v>
      </c>
      <c r="O119" s="86">
        <f t="shared" ca="1" si="82"/>
        <v>16625</v>
      </c>
      <c r="P119" s="86">
        <f t="shared" ca="1" si="83"/>
        <v>875</v>
      </c>
      <c r="Q119" s="86">
        <f t="shared" si="84"/>
        <v>0</v>
      </c>
      <c r="R119" s="87">
        <f t="shared" si="85"/>
        <v>0</v>
      </c>
      <c r="S119" s="88">
        <f t="shared" si="86"/>
        <v>-16625</v>
      </c>
      <c r="T119" s="49"/>
    </row>
    <row r="120" spans="1:20">
      <c r="A120" s="2">
        <v>42781</v>
      </c>
      <c r="B120" s="3" t="s">
        <v>20</v>
      </c>
      <c r="C120" s="4" t="s">
        <v>47</v>
      </c>
      <c r="D120" s="5">
        <v>3</v>
      </c>
      <c r="E120" s="5">
        <v>987</v>
      </c>
      <c r="F120" s="5">
        <v>0</v>
      </c>
      <c r="G120" s="5">
        <v>1</v>
      </c>
      <c r="H120" s="56">
        <f t="array" ref="H120">IFERROR(MAX(IF($C$1:C119=C120,ROW($C$1:C119),"")),"NA")</f>
        <v>62</v>
      </c>
      <c r="I120" s="57">
        <f t="shared" ca="1" si="76"/>
        <v>3</v>
      </c>
      <c r="J120" s="57">
        <f t="shared" ca="1" si="77"/>
        <v>0</v>
      </c>
      <c r="K120" s="57">
        <f t="shared" si="78"/>
        <v>2961</v>
      </c>
      <c r="L120" s="57">
        <f t="shared" ca="1" si="79"/>
        <v>2977.25</v>
      </c>
      <c r="M120" s="57">
        <f t="shared" ca="1" si="80"/>
        <v>2977.25</v>
      </c>
      <c r="N120" s="57">
        <f t="shared" ca="1" si="81"/>
        <v>992.41666666666663</v>
      </c>
      <c r="O120" s="57">
        <f t="shared" ca="1" si="82"/>
        <v>0</v>
      </c>
      <c r="P120" s="57">
        <f t="shared" ca="1" si="83"/>
        <v>0</v>
      </c>
      <c r="Q120" s="57">
        <f t="shared" ca="1" si="84"/>
        <v>-16.25</v>
      </c>
      <c r="R120" s="8">
        <f t="shared" ca="1" si="85"/>
        <v>-5.4580569317323035E-3</v>
      </c>
      <c r="S120" s="19">
        <f t="shared" si="86"/>
        <v>2961</v>
      </c>
      <c r="T120" s="49"/>
    </row>
    <row r="121" spans="1:20">
      <c r="A121" s="2">
        <v>42781</v>
      </c>
      <c r="B121" s="3" t="s">
        <v>18</v>
      </c>
      <c r="C121" s="4" t="s">
        <v>40</v>
      </c>
      <c r="D121" s="5">
        <v>5</v>
      </c>
      <c r="E121" s="5">
        <v>279</v>
      </c>
      <c r="F121" s="5">
        <v>0</v>
      </c>
      <c r="G121" s="5">
        <v>1</v>
      </c>
      <c r="H121" s="56">
        <f t="array" ref="H121">IFERROR(MAX(IF($C$1:C120=C121,ROW($C$1:C120),"")),"NA")</f>
        <v>84</v>
      </c>
      <c r="I121" s="57">
        <f t="shared" ref="I121:I122" ca="1" si="87">IFERROR(IF(H121=0,0,INDIRECT("J"&amp;H121)),0)</f>
        <v>7</v>
      </c>
      <c r="J121" s="57">
        <f t="shared" ref="J121:J122" ca="1" si="88">IF(B121="Buy",D121+I121,IF(B121="Sell",I121-D121,IF(B121="Split",I121*G121,D121)))</f>
        <v>12</v>
      </c>
      <c r="K121" s="57">
        <f t="shared" ref="K121:K122" si="89">IF(B121="Buy",(D121*E121)+F121,IF(B121="Sell",(D121*E121)-F121,D121*E121))</f>
        <v>1395</v>
      </c>
      <c r="L121" s="57">
        <f t="shared" ref="L121:L122" ca="1" si="90">IFERROR(IF(H121=0,0,INDIRECT("O"&amp;H121)),0)</f>
        <v>2501.4285714285716</v>
      </c>
      <c r="M121" s="57" t="str">
        <f t="shared" ref="M121:M122" si="91">IF(B121="Sell",IF(I121=0,0,D121/I121*L121),"-")</f>
        <v>-</v>
      </c>
      <c r="N121" s="57" t="str">
        <f t="shared" ref="N121:N122" si="92">IF(B121="Sell",IF(I121=0,0,L121/I121),"-")</f>
        <v>-</v>
      </c>
      <c r="O121" s="57">
        <f t="shared" ref="O121:O122" ca="1" si="93">IF(B121="Buy",L121+K121,IF(B121="Sell",IF(L121&lt;=0,0,L121-M121),IF(B121="Split",L121,"Error")))</f>
        <v>3896.4285714285716</v>
      </c>
      <c r="P121" s="57">
        <f t="shared" ref="P121:P122" ca="1" si="94">IFERROR(IF(O121=0,0,O121/J121),0)</f>
        <v>324.70238095238096</v>
      </c>
      <c r="Q121" s="57">
        <f t="shared" ref="Q121:Q122" si="95">IF(B121="Sell",K121-M121,0)</f>
        <v>0</v>
      </c>
      <c r="R121" s="8">
        <f t="shared" ref="R121:R122" si="96">IFERROR(IF(B121="Sell",Q121/M121,0),0)</f>
        <v>0</v>
      </c>
      <c r="S121" s="19">
        <f t="shared" ref="S121:S122" si="97">IF(B121="Buy",-K121,IF(B121="Sell",K121,0))</f>
        <v>-1395</v>
      </c>
      <c r="T121" s="4"/>
    </row>
    <row r="122" spans="1:20">
      <c r="A122" s="2">
        <v>42781</v>
      </c>
      <c r="B122" s="3" t="s">
        <v>18</v>
      </c>
      <c r="C122" s="4" t="s">
        <v>6041</v>
      </c>
      <c r="D122" s="5">
        <v>1</v>
      </c>
      <c r="E122" s="5">
        <v>3194</v>
      </c>
      <c r="F122" s="5">
        <v>0</v>
      </c>
      <c r="G122" s="5">
        <v>1</v>
      </c>
      <c r="H122" s="56">
        <f t="array" ref="H122">IFERROR(MAX(IF($C$1:C121=C122,ROW($C$1:C121),"")),"NA")</f>
        <v>111</v>
      </c>
      <c r="I122" s="57">
        <f t="shared" ca="1" si="87"/>
        <v>1</v>
      </c>
      <c r="J122" s="57">
        <f t="shared" ca="1" si="88"/>
        <v>2</v>
      </c>
      <c r="K122" s="57">
        <f t="shared" si="89"/>
        <v>3194</v>
      </c>
      <c r="L122" s="57">
        <f t="shared" ca="1" si="90"/>
        <v>2866.25</v>
      </c>
      <c r="M122" s="57" t="str">
        <f t="shared" si="91"/>
        <v>-</v>
      </c>
      <c r="N122" s="57" t="str">
        <f t="shared" si="92"/>
        <v>-</v>
      </c>
      <c r="O122" s="57">
        <f t="shared" ca="1" si="93"/>
        <v>6060.25</v>
      </c>
      <c r="P122" s="57">
        <f t="shared" ca="1" si="94"/>
        <v>3030.125</v>
      </c>
      <c r="Q122" s="57">
        <f t="shared" si="95"/>
        <v>0</v>
      </c>
      <c r="R122" s="8">
        <f t="shared" si="96"/>
        <v>0</v>
      </c>
      <c r="S122" s="19">
        <f t="shared" si="97"/>
        <v>-3194</v>
      </c>
      <c r="T122" s="4"/>
    </row>
    <row r="123" spans="1:20">
      <c r="A123" s="2">
        <v>42783</v>
      </c>
      <c r="B123" s="3" t="s">
        <v>18</v>
      </c>
      <c r="C123" s="4" t="s">
        <v>50</v>
      </c>
      <c r="D123" s="5">
        <v>1</v>
      </c>
      <c r="E123" s="5">
        <v>860</v>
      </c>
      <c r="F123" s="5">
        <v>0</v>
      </c>
      <c r="G123" s="5">
        <v>1</v>
      </c>
      <c r="H123" s="56">
        <f t="array" ref="H123">IFERROR(MAX(IF($C$1:C122=C123,ROW($C$1:C122),"")),"NA")</f>
        <v>97</v>
      </c>
      <c r="I123" s="57">
        <f t="shared" ref="I123:I128" ca="1" si="98">IFERROR(IF(H123=0,0,INDIRECT("J"&amp;H123)),0)</f>
        <v>8</v>
      </c>
      <c r="J123" s="57">
        <f t="shared" ref="J123:J128" ca="1" si="99">IF(B123="Buy",D123+I123,IF(B123="Sell",I123-D123,IF(B123="Split",I123*G123,D123)))</f>
        <v>9</v>
      </c>
      <c r="K123" s="57">
        <f t="shared" ref="K123:K128" si="100">IF(B123="Buy",(D123*E123)+F123,IF(B123="Sell",(D123*E123)-F123,D123*E123))</f>
        <v>860</v>
      </c>
      <c r="L123" s="57">
        <f t="shared" ref="L123:L128" ca="1" si="101">IFERROR(IF(H123=0,0,INDIRECT("O"&amp;H123)),0)</f>
        <v>5419.9</v>
      </c>
      <c r="M123" s="57" t="str">
        <f t="shared" ref="M123:M128" si="102">IF(B123="Sell",IF(I123=0,0,D123/I123*L123),"-")</f>
        <v>-</v>
      </c>
      <c r="N123" s="57" t="str">
        <f t="shared" ref="N123:N128" si="103">IF(B123="Sell",IF(I123=0,0,L123/I123),"-")</f>
        <v>-</v>
      </c>
      <c r="O123" s="57">
        <f t="shared" ref="O123:O128" ca="1" si="104">IF(B123="Buy",L123+K123,IF(B123="Sell",IF(L123&lt;=0,0,L123-M123),IF(B123="Split",L123,"Error")))</f>
        <v>6279.9</v>
      </c>
      <c r="P123" s="57">
        <f t="shared" ref="P123:P128" ca="1" si="105">IFERROR(IF(O123=0,0,O123/J123),0)</f>
        <v>697.76666666666665</v>
      </c>
      <c r="Q123" s="57">
        <f t="shared" ref="Q123:Q128" si="106">IF(B123="Sell",K123-M123,0)</f>
        <v>0</v>
      </c>
      <c r="R123" s="8">
        <f t="shared" ref="R123:R128" si="107">IFERROR(IF(B123="Sell",Q123/M123,0),0)</f>
        <v>0</v>
      </c>
      <c r="S123" s="19">
        <f t="shared" ref="S123:S128" si="108">IF(B123="Buy",-K123,IF(B123="Sell",K123,0))</f>
        <v>-860</v>
      </c>
      <c r="T123" s="4"/>
    </row>
    <row r="124" spans="1:20">
      <c r="A124" s="2">
        <v>42795</v>
      </c>
      <c r="B124" s="3" t="s">
        <v>18</v>
      </c>
      <c r="C124" s="4" t="s">
        <v>5982</v>
      </c>
      <c r="D124" s="5">
        <v>17.765000000000001</v>
      </c>
      <c r="E124" s="5">
        <v>56.289000000000001</v>
      </c>
      <c r="F124" s="5">
        <v>0</v>
      </c>
      <c r="G124" s="5">
        <v>1</v>
      </c>
      <c r="H124" s="56">
        <f t="array" ref="H124">IFERROR(MAX(IF($C$1:C123=C124,ROW($C$1:C123),"")),"NA")</f>
        <v>114</v>
      </c>
      <c r="I124" s="57">
        <f t="shared" ca="1" si="98"/>
        <v>83.298000000000002</v>
      </c>
      <c r="J124" s="57">
        <f t="shared" ca="1" si="99"/>
        <v>101.063</v>
      </c>
      <c r="K124" s="57">
        <f t="shared" si="100"/>
        <v>999.97408500000006</v>
      </c>
      <c r="L124" s="57">
        <f t="shared" ca="1" si="101"/>
        <v>4499.9680340000004</v>
      </c>
      <c r="M124" s="57" t="str">
        <f t="shared" si="102"/>
        <v>-</v>
      </c>
      <c r="N124" s="57" t="str">
        <f t="shared" si="103"/>
        <v>-</v>
      </c>
      <c r="O124" s="57">
        <f t="shared" ca="1" si="104"/>
        <v>5499.9421190000003</v>
      </c>
      <c r="P124" s="57">
        <f t="shared" ca="1" si="105"/>
        <v>54.420926738766909</v>
      </c>
      <c r="Q124" s="57">
        <f t="shared" si="106"/>
        <v>0</v>
      </c>
      <c r="R124" s="8">
        <f t="shared" si="107"/>
        <v>0</v>
      </c>
      <c r="S124" s="19">
        <f t="shared" si="108"/>
        <v>-999.97408500000006</v>
      </c>
      <c r="T124" s="4"/>
    </row>
    <row r="125" spans="1:20">
      <c r="A125" s="2">
        <v>42795</v>
      </c>
      <c r="B125" s="3" t="s">
        <v>18</v>
      </c>
      <c r="C125" s="4" t="s">
        <v>44</v>
      </c>
      <c r="D125" s="5">
        <v>129.66399999999999</v>
      </c>
      <c r="E125" s="5">
        <v>34.705100000000002</v>
      </c>
      <c r="F125" s="5">
        <v>0</v>
      </c>
      <c r="G125" s="5">
        <v>1</v>
      </c>
      <c r="H125" s="56">
        <f t="array" ref="H125">IFERROR(MAX(IF($C$1:C124=C125,ROW($C$1:C124),"")),"NA")</f>
        <v>115</v>
      </c>
      <c r="I125" s="57">
        <f t="shared" ca="1" si="98"/>
        <v>752.34599999999989</v>
      </c>
      <c r="J125" s="57">
        <f t="shared" ca="1" si="99"/>
        <v>882.00999999999988</v>
      </c>
      <c r="K125" s="57">
        <f t="shared" si="100"/>
        <v>4500.0020863999998</v>
      </c>
      <c r="L125" s="57">
        <f t="shared" ca="1" si="101"/>
        <v>25499.955976199999</v>
      </c>
      <c r="M125" s="57" t="str">
        <f t="shared" si="102"/>
        <v>-</v>
      </c>
      <c r="N125" s="57" t="str">
        <f t="shared" si="103"/>
        <v>-</v>
      </c>
      <c r="O125" s="57">
        <f t="shared" ca="1" si="104"/>
        <v>29999.958062599999</v>
      </c>
      <c r="P125" s="57">
        <f t="shared" ca="1" si="105"/>
        <v>34.01317225723065</v>
      </c>
      <c r="Q125" s="57">
        <f t="shared" si="106"/>
        <v>0</v>
      </c>
      <c r="R125" s="8">
        <f t="shared" si="107"/>
        <v>0</v>
      </c>
      <c r="S125" s="19">
        <f t="shared" si="108"/>
        <v>-4500.0020863999998</v>
      </c>
      <c r="T125" s="4"/>
    </row>
    <row r="126" spans="1:20" ht="26">
      <c r="A126" s="2">
        <v>42795</v>
      </c>
      <c r="B126" s="3" t="s">
        <v>18</v>
      </c>
      <c r="C126" s="4" t="s">
        <v>46</v>
      </c>
      <c r="D126" s="5">
        <v>40.802999999999997</v>
      </c>
      <c r="E126" s="5">
        <v>49.015999999999998</v>
      </c>
      <c r="F126" s="5">
        <v>0</v>
      </c>
      <c r="G126" s="5">
        <v>1</v>
      </c>
      <c r="H126" s="56">
        <f t="array" ref="H126">IFERROR(MAX(IF($C$1:C125=C126,ROW($C$1:C125),"")),"NA")</f>
        <v>116</v>
      </c>
      <c r="I126" s="57">
        <f t="shared" ca="1" si="98"/>
        <v>217.17699999999999</v>
      </c>
      <c r="J126" s="57">
        <f t="shared" ca="1" si="99"/>
        <v>257.98</v>
      </c>
      <c r="K126" s="57">
        <f t="shared" si="100"/>
        <v>1999.9998479999997</v>
      </c>
      <c r="L126" s="57">
        <f t="shared" ca="1" si="101"/>
        <v>10000.013665999999</v>
      </c>
      <c r="M126" s="57" t="str">
        <f t="shared" si="102"/>
        <v>-</v>
      </c>
      <c r="N126" s="57" t="str">
        <f t="shared" si="103"/>
        <v>-</v>
      </c>
      <c r="O126" s="57">
        <f t="shared" ca="1" si="104"/>
        <v>12000.013513999998</v>
      </c>
      <c r="P126" s="57">
        <f t="shared" ca="1" si="105"/>
        <v>46.51528612295526</v>
      </c>
      <c r="Q126" s="57">
        <f t="shared" si="106"/>
        <v>0</v>
      </c>
      <c r="R126" s="8">
        <f t="shared" si="107"/>
        <v>0</v>
      </c>
      <c r="S126" s="19">
        <f t="shared" si="108"/>
        <v>-1999.9998479999997</v>
      </c>
      <c r="T126" s="4"/>
    </row>
    <row r="127" spans="1:20">
      <c r="A127" s="2">
        <v>42795</v>
      </c>
      <c r="B127" s="3" t="s">
        <v>18</v>
      </c>
      <c r="C127" s="4" t="s">
        <v>45</v>
      </c>
      <c r="D127" s="5">
        <v>20.295000000000002</v>
      </c>
      <c r="E127" s="5">
        <v>73.908199999999994</v>
      </c>
      <c r="F127" s="5">
        <v>0</v>
      </c>
      <c r="G127" s="5">
        <v>1</v>
      </c>
      <c r="H127" s="56">
        <f t="array" ref="H127">IFERROR(MAX(IF($C$1:C126=C127,ROW($C$1:C126),"")),"NA")</f>
        <v>117</v>
      </c>
      <c r="I127" s="57">
        <f t="shared" ca="1" si="98"/>
        <v>104.60499999999999</v>
      </c>
      <c r="J127" s="57">
        <f t="shared" ca="1" si="99"/>
        <v>124.89999999999999</v>
      </c>
      <c r="K127" s="57">
        <f t="shared" si="100"/>
        <v>1499.966919</v>
      </c>
      <c r="L127" s="57">
        <f t="shared" ca="1" si="101"/>
        <v>7500.0015751999999</v>
      </c>
      <c r="M127" s="57" t="str">
        <f t="shared" si="102"/>
        <v>-</v>
      </c>
      <c r="N127" s="57" t="str">
        <f t="shared" si="103"/>
        <v>-</v>
      </c>
      <c r="O127" s="57">
        <f t="shared" ca="1" si="104"/>
        <v>8999.9684942000004</v>
      </c>
      <c r="P127" s="57">
        <f t="shared" ca="1" si="105"/>
        <v>72.057393868694959</v>
      </c>
      <c r="Q127" s="57">
        <f t="shared" si="106"/>
        <v>0</v>
      </c>
      <c r="R127" s="8">
        <f t="shared" si="107"/>
        <v>0</v>
      </c>
      <c r="S127" s="19">
        <f t="shared" si="108"/>
        <v>-1499.966919</v>
      </c>
      <c r="T127" s="4"/>
    </row>
    <row r="128" spans="1:20">
      <c r="A128" s="2">
        <v>42795</v>
      </c>
      <c r="B128" s="3" t="s">
        <v>18</v>
      </c>
      <c r="C128" s="4" t="s">
        <v>49</v>
      </c>
      <c r="D128" s="5">
        <v>25.728000000000002</v>
      </c>
      <c r="E128" s="5">
        <v>194.34</v>
      </c>
      <c r="F128" s="5">
        <v>0</v>
      </c>
      <c r="G128" s="5">
        <v>1</v>
      </c>
      <c r="H128" s="56">
        <f t="array" ref="H128">IFERROR(MAX(IF($C$1:C127=C128,ROW($C$1:C127),"")),"NA")</f>
        <v>118</v>
      </c>
      <c r="I128" s="57">
        <f t="shared" ca="1" si="98"/>
        <v>133.79499999999999</v>
      </c>
      <c r="J128" s="57">
        <f t="shared" ca="1" si="99"/>
        <v>159.523</v>
      </c>
      <c r="K128" s="57">
        <f t="shared" si="100"/>
        <v>4999.9795200000008</v>
      </c>
      <c r="L128" s="57">
        <f t="shared" ca="1" si="101"/>
        <v>24999.560699999995</v>
      </c>
      <c r="M128" s="57" t="str">
        <f t="shared" si="102"/>
        <v>-</v>
      </c>
      <c r="N128" s="57" t="str">
        <f t="shared" si="103"/>
        <v>-</v>
      </c>
      <c r="O128" s="57">
        <f t="shared" ca="1" si="104"/>
        <v>29999.540219999995</v>
      </c>
      <c r="P128" s="57">
        <f t="shared" ca="1" si="105"/>
        <v>188.05777361258248</v>
      </c>
      <c r="Q128" s="57">
        <f t="shared" si="106"/>
        <v>0</v>
      </c>
      <c r="R128" s="8">
        <f t="shared" si="107"/>
        <v>0</v>
      </c>
      <c r="S128" s="19">
        <f t="shared" si="108"/>
        <v>-4999.9795200000008</v>
      </c>
      <c r="T128" s="4"/>
    </row>
    <row r="129" spans="1:20" ht="26">
      <c r="A129" s="2">
        <v>42828</v>
      </c>
      <c r="B129" s="3" t="s">
        <v>18</v>
      </c>
      <c r="C129" s="4" t="s">
        <v>46</v>
      </c>
      <c r="D129" s="5">
        <v>38.646000000000001</v>
      </c>
      <c r="E129" s="5">
        <v>51.750999999999998</v>
      </c>
      <c r="F129" s="5">
        <v>0</v>
      </c>
      <c r="G129" s="5">
        <v>1</v>
      </c>
      <c r="H129" s="56">
        <f t="array" ref="H129">IFERROR(MAX(IF($C$1:C128=C129,ROW($C$1:C128),"")),"NA")</f>
        <v>126</v>
      </c>
      <c r="I129" s="57">
        <f t="shared" ref="I129:I132" ca="1" si="109">IFERROR(IF(H129=0,0,INDIRECT("J"&amp;H129)),0)</f>
        <v>257.98</v>
      </c>
      <c r="J129" s="57">
        <f t="shared" ref="J129:J132" ca="1" si="110">IF(B129="Buy",D129+I129,IF(B129="Sell",I129-D129,IF(B129="Split",I129*G129,D129)))</f>
        <v>296.62600000000003</v>
      </c>
      <c r="K129" s="57">
        <f t="shared" ref="K129:K132" si="111">IF(B129="Buy",(D129*E129)+F129,IF(B129="Sell",(D129*E129)-F129,D129*E129))</f>
        <v>1999.9691459999999</v>
      </c>
      <c r="L129" s="57">
        <f t="shared" ref="L129:L132" ca="1" si="112">IFERROR(IF(H129=0,0,INDIRECT("O"&amp;H129)),0)</f>
        <v>12000.013513999998</v>
      </c>
      <c r="M129" s="57" t="str">
        <f t="shared" ref="M129:M132" si="113">IF(B129="Sell",IF(I129=0,0,D129/I129*L129),"-")</f>
        <v>-</v>
      </c>
      <c r="N129" s="57" t="str">
        <f t="shared" ref="N129:N132" si="114">IF(B129="Sell",IF(I129=0,0,L129/I129),"-")</f>
        <v>-</v>
      </c>
      <c r="O129" s="57">
        <f t="shared" ref="O129:O132" ca="1" si="115">IF(B129="Buy",L129+K129,IF(B129="Sell",IF(L129&lt;=0,0,L129-M129),IF(B129="Split",L129,"Error")))</f>
        <v>13999.982659999998</v>
      </c>
      <c r="P129" s="57">
        <f t="shared" ref="P129:P132" ca="1" si="116">IFERROR(IF(O129=0,0,O129/J129),0)</f>
        <v>47.197422545562411</v>
      </c>
      <c r="Q129" s="57">
        <f t="shared" ref="Q129:Q132" si="117">IF(B129="Sell",K129-M129,0)</f>
        <v>0</v>
      </c>
      <c r="R129" s="8">
        <f t="shared" ref="R129:R132" si="118">IFERROR(IF(B129="Sell",Q129/M129,0),0)</f>
        <v>0</v>
      </c>
      <c r="S129" s="19">
        <f t="shared" ref="S129:S132" si="119">IF(B129="Buy",-K129,IF(B129="Sell",K129,0))</f>
        <v>-1999.9691459999999</v>
      </c>
      <c r="T129" s="4"/>
    </row>
    <row r="130" spans="1:20">
      <c r="A130" s="2">
        <v>42828</v>
      </c>
      <c r="B130" s="3" t="s">
        <v>18</v>
      </c>
      <c r="C130" s="4" t="s">
        <v>45</v>
      </c>
      <c r="D130" s="5">
        <v>19.457000000000001</v>
      </c>
      <c r="E130" s="5">
        <v>77.092500000000001</v>
      </c>
      <c r="F130" s="5">
        <v>0</v>
      </c>
      <c r="G130" s="5">
        <v>1</v>
      </c>
      <c r="H130" s="56">
        <f t="array" ref="H130">IFERROR(MAX(IF($C$1:C129=C130,ROW($C$1:C129),"")),"NA")</f>
        <v>127</v>
      </c>
      <c r="I130" s="57">
        <f t="shared" ca="1" si="109"/>
        <v>124.89999999999999</v>
      </c>
      <c r="J130" s="57">
        <f t="shared" ca="1" si="110"/>
        <v>144.357</v>
      </c>
      <c r="K130" s="57">
        <f t="shared" si="111"/>
        <v>1499.9887725000001</v>
      </c>
      <c r="L130" s="57">
        <f t="shared" ca="1" si="112"/>
        <v>8999.9684942000004</v>
      </c>
      <c r="M130" s="57" t="str">
        <f t="shared" si="113"/>
        <v>-</v>
      </c>
      <c r="N130" s="57" t="str">
        <f t="shared" si="114"/>
        <v>-</v>
      </c>
      <c r="O130" s="57">
        <f t="shared" ca="1" si="115"/>
        <v>10499.957266700001</v>
      </c>
      <c r="P130" s="57">
        <f t="shared" ca="1" si="116"/>
        <v>72.736045129089689</v>
      </c>
      <c r="Q130" s="57">
        <f t="shared" si="117"/>
        <v>0</v>
      </c>
      <c r="R130" s="8">
        <f t="shared" si="118"/>
        <v>0</v>
      </c>
      <c r="S130" s="19">
        <f t="shared" si="119"/>
        <v>-1499.9887725000001</v>
      </c>
      <c r="T130" s="4"/>
    </row>
    <row r="131" spans="1:20">
      <c r="A131" s="2">
        <v>42828</v>
      </c>
      <c r="B131" s="3" t="s">
        <v>18</v>
      </c>
      <c r="C131" s="4" t="s">
        <v>49</v>
      </c>
      <c r="D131" s="5">
        <v>24.798999999999999</v>
      </c>
      <c r="E131" s="5">
        <v>201.62</v>
      </c>
      <c r="F131" s="5">
        <v>0</v>
      </c>
      <c r="G131" s="5">
        <v>1</v>
      </c>
      <c r="H131" s="56">
        <f t="array" ref="H131">IFERROR(MAX(IF($C$1:C130=C131,ROW($C$1:C130),"")),"NA")</f>
        <v>128</v>
      </c>
      <c r="I131" s="57">
        <f t="shared" ca="1" si="109"/>
        <v>159.523</v>
      </c>
      <c r="J131" s="57">
        <f t="shared" ca="1" si="110"/>
        <v>184.322</v>
      </c>
      <c r="K131" s="57">
        <f t="shared" si="111"/>
        <v>4999.9743799999997</v>
      </c>
      <c r="L131" s="57">
        <f t="shared" ca="1" si="112"/>
        <v>29999.540219999995</v>
      </c>
      <c r="M131" s="57" t="str">
        <f t="shared" si="113"/>
        <v>-</v>
      </c>
      <c r="N131" s="57" t="str">
        <f t="shared" si="114"/>
        <v>-</v>
      </c>
      <c r="O131" s="57">
        <f t="shared" ca="1" si="115"/>
        <v>34999.514599999995</v>
      </c>
      <c r="P131" s="57">
        <f t="shared" ca="1" si="116"/>
        <v>189.88245895769356</v>
      </c>
      <c r="Q131" s="57">
        <f t="shared" si="117"/>
        <v>0</v>
      </c>
      <c r="R131" s="8">
        <f t="shared" si="118"/>
        <v>0</v>
      </c>
      <c r="S131" s="19">
        <f t="shared" si="119"/>
        <v>-4999.9743799999997</v>
      </c>
      <c r="T131" s="4"/>
    </row>
    <row r="132" spans="1:20">
      <c r="A132" s="2">
        <v>42843</v>
      </c>
      <c r="B132" s="3" t="s">
        <v>18</v>
      </c>
      <c r="C132" s="4" t="s">
        <v>40</v>
      </c>
      <c r="D132" s="5">
        <v>3</v>
      </c>
      <c r="E132" s="5">
        <v>271.5</v>
      </c>
      <c r="F132" s="5">
        <v>0</v>
      </c>
      <c r="G132" s="5">
        <v>1</v>
      </c>
      <c r="H132" s="56">
        <f t="array" ref="H132">IFERROR(MAX(IF($C$1:C131=C132,ROW($C$1:C131),"")),"NA")</f>
        <v>121</v>
      </c>
      <c r="I132" s="57">
        <f t="shared" ca="1" si="109"/>
        <v>12</v>
      </c>
      <c r="J132" s="57">
        <f t="shared" ca="1" si="110"/>
        <v>15</v>
      </c>
      <c r="K132" s="57">
        <f t="shared" si="111"/>
        <v>814.5</v>
      </c>
      <c r="L132" s="57">
        <f t="shared" ca="1" si="112"/>
        <v>3896.4285714285716</v>
      </c>
      <c r="M132" s="57" t="str">
        <f t="shared" si="113"/>
        <v>-</v>
      </c>
      <c r="N132" s="57" t="str">
        <f t="shared" si="114"/>
        <v>-</v>
      </c>
      <c r="O132" s="57">
        <f t="shared" ca="1" si="115"/>
        <v>4710.9285714285716</v>
      </c>
      <c r="P132" s="57">
        <f t="shared" ca="1" si="116"/>
        <v>314.06190476190477</v>
      </c>
      <c r="Q132" s="57">
        <f t="shared" si="117"/>
        <v>0</v>
      </c>
      <c r="R132" s="8">
        <f t="shared" si="118"/>
        <v>0</v>
      </c>
      <c r="S132" s="19">
        <f t="shared" si="119"/>
        <v>-814.5</v>
      </c>
      <c r="T132" s="4"/>
    </row>
    <row r="133" spans="1:20">
      <c r="A133" s="2">
        <v>42881</v>
      </c>
      <c r="B133" s="3" t="s">
        <v>18</v>
      </c>
      <c r="C133" s="4" t="s">
        <v>6041</v>
      </c>
      <c r="D133" s="5">
        <v>1</v>
      </c>
      <c r="E133" s="5">
        <v>3413.15</v>
      </c>
      <c r="F133" s="5">
        <v>0</v>
      </c>
      <c r="G133" s="5">
        <v>1</v>
      </c>
      <c r="H133" s="56">
        <f t="array" ref="H133">IFERROR(MAX(IF($C$1:C132=C133,ROW($C$1:C132),"")),"NA")</f>
        <v>122</v>
      </c>
      <c r="I133" s="57">
        <f t="shared" ref="I133" ca="1" si="120">IFERROR(IF(H133=0,0,INDIRECT("J"&amp;H133)),0)</f>
        <v>2</v>
      </c>
      <c r="J133" s="57">
        <f t="shared" ref="J133" ca="1" si="121">IF(B133="Buy",D133+I133,IF(B133="Sell",I133-D133,IF(B133="Split",I133*G133,D133)))</f>
        <v>3</v>
      </c>
      <c r="K133" s="57">
        <f t="shared" ref="K133" si="122">IF(B133="Buy",(D133*E133)+F133,IF(B133="Sell",(D133*E133)-F133,D133*E133))</f>
        <v>3413.15</v>
      </c>
      <c r="L133" s="57">
        <f t="shared" ref="L133" ca="1" si="123">IFERROR(IF(H133=0,0,INDIRECT("O"&amp;H133)),0)</f>
        <v>6060.25</v>
      </c>
      <c r="M133" s="57" t="str">
        <f t="shared" ref="M133" si="124">IF(B133="Sell",IF(I133=0,0,D133/I133*L133),"-")</f>
        <v>-</v>
      </c>
      <c r="N133" s="57" t="str">
        <f t="shared" ref="N133" si="125">IF(B133="Sell",IF(I133=0,0,L133/I133),"-")</f>
        <v>-</v>
      </c>
      <c r="O133" s="57">
        <f t="shared" ref="O133" ca="1" si="126">IF(B133="Buy",L133+K133,IF(B133="Sell",IF(L133&lt;=0,0,L133-M133),IF(B133="Split",L133,"Error")))</f>
        <v>9473.4</v>
      </c>
      <c r="P133" s="57">
        <f t="shared" ref="P133" ca="1" si="127">IFERROR(IF(O133=0,0,O133/J133),0)</f>
        <v>3157.7999999999997</v>
      </c>
      <c r="Q133" s="57">
        <f t="shared" ref="Q133" si="128">IF(B133="Sell",K133-M133,0)</f>
        <v>0</v>
      </c>
      <c r="R133" s="8">
        <f t="shared" ref="R133" si="129">IFERROR(IF(B133="Sell",Q133/M133,0),0)</f>
        <v>0</v>
      </c>
      <c r="S133" s="19">
        <f t="shared" ref="S133" si="130">IF(B133="Buy",-K133,IF(B133="Sell",K133,0))</f>
        <v>-3413.15</v>
      </c>
      <c r="T133" s="4"/>
    </row>
    <row r="134" spans="1:20">
      <c r="A134" s="2">
        <v>42881</v>
      </c>
      <c r="B134" s="3" t="s">
        <v>18</v>
      </c>
      <c r="C134" s="4" t="s">
        <v>41</v>
      </c>
      <c r="D134" s="5">
        <v>3</v>
      </c>
      <c r="E134" s="5">
        <v>569</v>
      </c>
      <c r="F134" s="5">
        <v>0</v>
      </c>
      <c r="G134" s="5">
        <v>1</v>
      </c>
      <c r="H134" s="56">
        <f t="array" ref="H134">IFERROR(MAX(IF($C$1:C133=C134,ROW($C$1:C133),"")),"NA")</f>
        <v>94</v>
      </c>
      <c r="I134" s="57">
        <f t="shared" ref="I134" ca="1" si="131">IFERROR(IF(H134=0,0,INDIRECT("J"&amp;H134)),0)</f>
        <v>31</v>
      </c>
      <c r="J134" s="57">
        <f t="shared" ref="J134" ca="1" si="132">IF(B134="Buy",D134+I134,IF(B134="Sell",I134-D134,IF(B134="Split",I134*G134,D134)))</f>
        <v>34</v>
      </c>
      <c r="K134" s="57">
        <f t="shared" ref="K134" si="133">IF(B134="Buy",(D134*E134)+F134,IF(B134="Sell",(D134*E134)-F134,D134*E134))</f>
        <v>1707</v>
      </c>
      <c r="L134" s="57">
        <f t="shared" ref="L134" ca="1" si="134">IFERROR(IF(H134=0,0,INDIRECT("O"&amp;H134)),0)</f>
        <v>23229.387500000001</v>
      </c>
      <c r="M134" s="57" t="str">
        <f t="shared" ref="M134" si="135">IF(B134="Sell",IF(I134=0,0,D134/I134*L134),"-")</f>
        <v>-</v>
      </c>
      <c r="N134" s="57" t="str">
        <f t="shared" ref="N134" si="136">IF(B134="Sell",IF(I134=0,0,L134/I134),"-")</f>
        <v>-</v>
      </c>
      <c r="O134" s="57">
        <f t="shared" ref="O134" ca="1" si="137">IF(B134="Buy",L134+K134,IF(B134="Sell",IF(L134&lt;=0,0,L134-M134),IF(B134="Split",L134,"Error")))</f>
        <v>24936.387500000001</v>
      </c>
      <c r="P134" s="57">
        <f t="shared" ref="P134" ca="1" si="138">IFERROR(IF(O134=0,0,O134/J134),0)</f>
        <v>733.42316176470592</v>
      </c>
      <c r="Q134" s="57">
        <f t="shared" ref="Q134" si="139">IF(B134="Sell",K134-M134,0)</f>
        <v>0</v>
      </c>
      <c r="R134" s="8">
        <f t="shared" ref="R134" si="140">IFERROR(IF(B134="Sell",Q134/M134,0),0)</f>
        <v>0</v>
      </c>
      <c r="S134" s="19">
        <f t="shared" ref="S134" si="141">IF(B134="Buy",-K134,IF(B134="Sell",K134,0))</f>
        <v>-1707</v>
      </c>
      <c r="T134" s="4"/>
    </row>
    <row r="135" spans="1:20">
      <c r="A135" s="2">
        <v>42887</v>
      </c>
      <c r="B135" s="3" t="s">
        <v>18</v>
      </c>
      <c r="C135" s="4" t="s">
        <v>44</v>
      </c>
      <c r="D135" s="5">
        <v>117.96899999999999</v>
      </c>
      <c r="E135" s="5">
        <v>38.145600000000002</v>
      </c>
      <c r="F135" s="5">
        <v>0</v>
      </c>
      <c r="G135" s="5">
        <v>1</v>
      </c>
      <c r="H135" s="56">
        <f t="array" ref="H135">IFERROR(MAX(IF($C$1:C134=C135,ROW($C$1:C134),"")),"NA")</f>
        <v>125</v>
      </c>
      <c r="I135" s="57">
        <f t="shared" ref="I135:I139" ca="1" si="142">IFERROR(IF(H135=0,0,INDIRECT("J"&amp;H135)),0)</f>
        <v>882.00999999999988</v>
      </c>
      <c r="J135" s="57">
        <f t="shared" ref="J135:J139" ca="1" si="143">IF(B135="Buy",D135+I135,IF(B135="Sell",I135-D135,IF(B135="Split",I135*G135,D135)))</f>
        <v>999.97899999999981</v>
      </c>
      <c r="K135" s="57">
        <f t="shared" ref="K135:K139" si="144">IF(B135="Buy",(D135*E135)+F135,IF(B135="Sell",(D135*E135)-F135,D135*E135))</f>
        <v>4499.9982864000003</v>
      </c>
      <c r="L135" s="57">
        <f t="shared" ref="L135:L139" ca="1" si="145">IFERROR(IF(H135=0,0,INDIRECT("O"&amp;H135)),0)</f>
        <v>29999.958062599999</v>
      </c>
      <c r="M135" s="57" t="str">
        <f t="shared" ref="M135:M139" si="146">IF(B135="Sell",IF(I135=0,0,D135/I135*L135),"-")</f>
        <v>-</v>
      </c>
      <c r="N135" s="57" t="str">
        <f t="shared" ref="N135:N139" si="147">IF(B135="Sell",IF(I135=0,0,L135/I135),"-")</f>
        <v>-</v>
      </c>
      <c r="O135" s="57">
        <f t="shared" ref="O135:O139" ca="1" si="148">IF(B135="Buy",L135+K135,IF(B135="Sell",IF(L135&lt;=0,0,L135-M135),IF(B135="Split",L135,"Error")))</f>
        <v>34499.956349</v>
      </c>
      <c r="P135" s="57">
        <f t="shared" ref="P135:P139" ca="1" si="149">IFERROR(IF(O135=0,0,O135/J135),0)</f>
        <v>34.500680863298136</v>
      </c>
      <c r="Q135" s="57">
        <f t="shared" ref="Q135:Q139" si="150">IF(B135="Sell",K135-M135,0)</f>
        <v>0</v>
      </c>
      <c r="R135" s="8">
        <f t="shared" ref="R135:R139" si="151">IFERROR(IF(B135="Sell",Q135/M135,0),0)</f>
        <v>0</v>
      </c>
      <c r="S135" s="19">
        <f t="shared" ref="S135:S139" si="152">IF(B135="Buy",-K135,IF(B135="Sell",K135,0))</f>
        <v>-4499.9982864000003</v>
      </c>
      <c r="T135" s="4"/>
    </row>
    <row r="136" spans="1:20">
      <c r="A136" s="2">
        <v>42887</v>
      </c>
      <c r="B136" s="3" t="s">
        <v>18</v>
      </c>
      <c r="C136" s="4" t="s">
        <v>49</v>
      </c>
      <c r="D136" s="5">
        <v>23.98</v>
      </c>
      <c r="E136" s="5">
        <v>208.51</v>
      </c>
      <c r="F136" s="5">
        <v>0</v>
      </c>
      <c r="G136" s="5">
        <v>1</v>
      </c>
      <c r="H136" s="56">
        <f t="array" ref="H136">IFERROR(MAX(IF($C$1:C135=C136,ROW($C$1:C135),"")),"NA")</f>
        <v>131</v>
      </c>
      <c r="I136" s="57">
        <f t="shared" ca="1" si="142"/>
        <v>184.322</v>
      </c>
      <c r="J136" s="57">
        <f t="shared" ca="1" si="143"/>
        <v>208.30199999999999</v>
      </c>
      <c r="K136" s="57">
        <f t="shared" si="144"/>
        <v>5000.0698000000002</v>
      </c>
      <c r="L136" s="57">
        <f t="shared" ca="1" si="145"/>
        <v>34999.514599999995</v>
      </c>
      <c r="M136" s="57" t="str">
        <f t="shared" si="146"/>
        <v>-</v>
      </c>
      <c r="N136" s="57" t="str">
        <f t="shared" si="147"/>
        <v>-</v>
      </c>
      <c r="O136" s="57">
        <f t="shared" ca="1" si="148"/>
        <v>39999.584399999992</v>
      </c>
      <c r="P136" s="57">
        <f t="shared" ca="1" si="149"/>
        <v>192.02688596364891</v>
      </c>
      <c r="Q136" s="57">
        <f t="shared" si="150"/>
        <v>0</v>
      </c>
      <c r="R136" s="8">
        <f t="shared" si="151"/>
        <v>0</v>
      </c>
      <c r="S136" s="19">
        <f t="shared" si="152"/>
        <v>-5000.0698000000002</v>
      </c>
      <c r="T136" s="4"/>
    </row>
    <row r="137" spans="1:20">
      <c r="A137" s="2">
        <v>42887</v>
      </c>
      <c r="B137" s="3" t="s">
        <v>18</v>
      </c>
      <c r="C137" s="4" t="s">
        <v>5982</v>
      </c>
      <c r="D137" s="5">
        <v>16.076000000000001</v>
      </c>
      <c r="E137" s="5">
        <v>62.203000000000003</v>
      </c>
      <c r="F137" s="5">
        <v>0</v>
      </c>
      <c r="G137" s="5">
        <v>1</v>
      </c>
      <c r="H137" s="56">
        <f t="array" ref="H137">IFERROR(MAX(IF($C$1:C136=C137,ROW($C$1:C136),"")),"NA")</f>
        <v>124</v>
      </c>
      <c r="I137" s="57">
        <f t="shared" ca="1" si="142"/>
        <v>101.063</v>
      </c>
      <c r="J137" s="57">
        <f t="shared" ca="1" si="143"/>
        <v>117.13900000000001</v>
      </c>
      <c r="K137" s="57">
        <f t="shared" si="144"/>
        <v>999.97542800000008</v>
      </c>
      <c r="L137" s="57">
        <f t="shared" ca="1" si="145"/>
        <v>5499.9421190000003</v>
      </c>
      <c r="M137" s="57" t="str">
        <f t="shared" si="146"/>
        <v>-</v>
      </c>
      <c r="N137" s="57" t="str">
        <f t="shared" si="147"/>
        <v>-</v>
      </c>
      <c r="O137" s="57">
        <f t="shared" ca="1" si="148"/>
        <v>6499.917547</v>
      </c>
      <c r="P137" s="57">
        <f t="shared" ca="1" si="149"/>
        <v>55.488928085436953</v>
      </c>
      <c r="Q137" s="57">
        <f t="shared" si="150"/>
        <v>0</v>
      </c>
      <c r="R137" s="8">
        <f t="shared" si="151"/>
        <v>0</v>
      </c>
      <c r="S137" s="19">
        <f t="shared" si="152"/>
        <v>-999.97542800000008</v>
      </c>
      <c r="T137" s="4"/>
    </row>
    <row r="138" spans="1:20" ht="26">
      <c r="A138" s="2">
        <v>42887</v>
      </c>
      <c r="B138" s="3" t="s">
        <v>18</v>
      </c>
      <c r="C138" s="4" t="s">
        <v>46</v>
      </c>
      <c r="D138" s="5">
        <v>37.44</v>
      </c>
      <c r="E138" s="5">
        <v>53.418999999999997</v>
      </c>
      <c r="F138" s="5">
        <v>0</v>
      </c>
      <c r="G138" s="5">
        <v>1</v>
      </c>
      <c r="H138" s="56">
        <f t="array" ref="H138">IFERROR(MAX(IF($C$1:C137=C138,ROW($C$1:C137),"")),"NA")</f>
        <v>129</v>
      </c>
      <c r="I138" s="57">
        <f t="shared" ca="1" si="142"/>
        <v>296.62600000000003</v>
      </c>
      <c r="J138" s="57">
        <f t="shared" ca="1" si="143"/>
        <v>334.06600000000003</v>
      </c>
      <c r="K138" s="57">
        <f t="shared" si="144"/>
        <v>2000.0073599999998</v>
      </c>
      <c r="L138" s="57">
        <f t="shared" ca="1" si="145"/>
        <v>13999.982659999998</v>
      </c>
      <c r="M138" s="57" t="str">
        <f t="shared" si="146"/>
        <v>-</v>
      </c>
      <c r="N138" s="57" t="str">
        <f t="shared" si="147"/>
        <v>-</v>
      </c>
      <c r="O138" s="57">
        <f t="shared" ca="1" si="148"/>
        <v>15999.990019999997</v>
      </c>
      <c r="P138" s="57">
        <f t="shared" ca="1" si="149"/>
        <v>47.894697514862322</v>
      </c>
      <c r="Q138" s="57">
        <f t="shared" si="150"/>
        <v>0</v>
      </c>
      <c r="R138" s="8">
        <f t="shared" si="151"/>
        <v>0</v>
      </c>
      <c r="S138" s="19">
        <f t="shared" si="152"/>
        <v>-2000.0073599999998</v>
      </c>
      <c r="T138" s="4"/>
    </row>
    <row r="139" spans="1:20">
      <c r="A139" s="2">
        <v>42887</v>
      </c>
      <c r="B139" s="3" t="s">
        <v>18</v>
      </c>
      <c r="C139" s="4" t="s">
        <v>45</v>
      </c>
      <c r="D139" s="5">
        <v>18.956</v>
      </c>
      <c r="E139" s="5">
        <v>79.131200000000007</v>
      </c>
      <c r="F139" s="5">
        <v>0</v>
      </c>
      <c r="G139" s="5">
        <v>1</v>
      </c>
      <c r="H139" s="56">
        <f t="array" ref="H139">IFERROR(MAX(IF($C$1:C138=C139,ROW($C$1:C138),"")),"NA")</f>
        <v>130</v>
      </c>
      <c r="I139" s="57">
        <f t="shared" ca="1" si="142"/>
        <v>144.357</v>
      </c>
      <c r="J139" s="57">
        <f t="shared" ca="1" si="143"/>
        <v>163.31299999999999</v>
      </c>
      <c r="K139" s="57">
        <f t="shared" si="144"/>
        <v>1500.0110272000002</v>
      </c>
      <c r="L139" s="57">
        <f t="shared" ca="1" si="145"/>
        <v>10499.957266700001</v>
      </c>
      <c r="M139" s="57" t="str">
        <f t="shared" si="146"/>
        <v>-</v>
      </c>
      <c r="N139" s="57" t="str">
        <f t="shared" si="147"/>
        <v>-</v>
      </c>
      <c r="O139" s="57">
        <f t="shared" ca="1" si="148"/>
        <v>11999.968293900001</v>
      </c>
      <c r="P139" s="57">
        <f t="shared" ca="1" si="149"/>
        <v>73.478340939790471</v>
      </c>
      <c r="Q139" s="57">
        <f t="shared" si="150"/>
        <v>0</v>
      </c>
      <c r="R139" s="8">
        <f t="shared" si="151"/>
        <v>0</v>
      </c>
      <c r="S139" s="19">
        <f t="shared" si="152"/>
        <v>-1500.0110272000002</v>
      </c>
      <c r="T139" s="4"/>
    </row>
    <row r="140" spans="1:20">
      <c r="A140" s="2">
        <v>42919</v>
      </c>
      <c r="B140" s="3" t="s">
        <v>20</v>
      </c>
      <c r="C140" s="4" t="s">
        <v>62</v>
      </c>
      <c r="D140" s="5">
        <v>20</v>
      </c>
      <c r="E140" s="5">
        <v>294</v>
      </c>
      <c r="F140" s="5">
        <v>0</v>
      </c>
      <c r="G140" s="5">
        <v>1</v>
      </c>
      <c r="H140" s="56">
        <f t="array" ref="H140">IFERROR(MAX(IF($C$1:C139=C140,ROW($C$1:C139),"")),"NA")</f>
        <v>67</v>
      </c>
      <c r="I140" s="57">
        <f t="shared" ref="I140:I161" ca="1" si="153">IFERROR(IF(H140=0,0,INDIRECT("J"&amp;H140)),0)</f>
        <v>20</v>
      </c>
      <c r="J140" s="57">
        <f t="shared" ref="J140:J161" ca="1" si="154">IF(B140="Buy",D140+I140,IF(B140="Sell",I140-D140,IF(B140="Split",I140*G140,D140)))</f>
        <v>0</v>
      </c>
      <c r="K140" s="57">
        <f t="shared" ref="K140:K161" si="155">IF(B140="Buy",(D140*E140)+F140,IF(B140="Sell",(D140*E140)-F140,D140*E140))</f>
        <v>5880</v>
      </c>
      <c r="L140" s="57">
        <f t="shared" ref="L140:L161" ca="1" si="156">IFERROR(IF(H140=0,0,INDIRECT("O"&amp;H140)),0)</f>
        <v>5647.25</v>
      </c>
      <c r="M140" s="57">
        <f t="shared" ref="M140:M161" ca="1" si="157">IF(B140="Sell",IF(I140=0,0,D140/I140*L140),"-")</f>
        <v>5647.25</v>
      </c>
      <c r="N140" s="57">
        <f t="shared" ref="N140:N161" ca="1" si="158">IF(B140="Sell",IF(I140=0,0,L140/I140),"-")</f>
        <v>282.36250000000001</v>
      </c>
      <c r="O140" s="57">
        <f t="shared" ref="O140:O161" ca="1" si="159">IF(B140="Buy",L140+K140,IF(B140="Sell",IF(L140&lt;=0,0,L140-M140),IF(B140="Split",L140,"Error")))</f>
        <v>0</v>
      </c>
      <c r="P140" s="57">
        <f t="shared" ref="P140:P161" ca="1" si="160">IFERROR(IF(O140=0,0,O140/J140),0)</f>
        <v>0</v>
      </c>
      <c r="Q140" s="57">
        <f t="shared" ref="Q140:Q161" ca="1" si="161">IF(B140="Sell",K140-M140,0)</f>
        <v>232.75</v>
      </c>
      <c r="R140" s="8">
        <f t="shared" ref="R140:R161" ca="1" si="162">IFERROR(IF(B140="Sell",Q140/M140,0),0)</f>
        <v>4.1214750542299353E-2</v>
      </c>
      <c r="S140" s="19">
        <f t="shared" ref="S140:S161" si="163">IF(B140="Buy",-K140,IF(B140="Sell",K140,0))</f>
        <v>5880</v>
      </c>
      <c r="T140" s="4" t="s">
        <v>6337</v>
      </c>
    </row>
    <row r="141" spans="1:20">
      <c r="A141" s="2">
        <v>42919</v>
      </c>
      <c r="B141" s="3" t="s">
        <v>18</v>
      </c>
      <c r="C141" s="4" t="s">
        <v>6436</v>
      </c>
      <c r="D141" s="5">
        <v>5</v>
      </c>
      <c r="E141" s="5">
        <v>261.14999999999998</v>
      </c>
      <c r="F141" s="5">
        <v>0</v>
      </c>
      <c r="G141" s="5">
        <v>1</v>
      </c>
      <c r="H141" s="56">
        <f t="array" ref="H141">IFERROR(MAX(IF($C$1:C140=C141,ROW($C$1:C140),"")),"NA")</f>
        <v>0</v>
      </c>
      <c r="I141" s="57">
        <f t="shared" ca="1" si="153"/>
        <v>0</v>
      </c>
      <c r="J141" s="57">
        <f t="shared" ca="1" si="154"/>
        <v>5</v>
      </c>
      <c r="K141" s="57">
        <f t="shared" si="155"/>
        <v>1305.75</v>
      </c>
      <c r="L141" s="57">
        <f t="shared" ca="1" si="156"/>
        <v>0</v>
      </c>
      <c r="M141" s="57" t="str">
        <f t="shared" si="157"/>
        <v>-</v>
      </c>
      <c r="N141" s="57" t="str">
        <f t="shared" si="158"/>
        <v>-</v>
      </c>
      <c r="O141" s="57">
        <f t="shared" ca="1" si="159"/>
        <v>1305.75</v>
      </c>
      <c r="P141" s="57">
        <f t="shared" ca="1" si="160"/>
        <v>261.14999999999998</v>
      </c>
      <c r="Q141" s="57">
        <f t="shared" si="161"/>
        <v>0</v>
      </c>
      <c r="R141" s="8">
        <f t="shared" si="162"/>
        <v>0</v>
      </c>
      <c r="S141" s="19">
        <f t="shared" si="163"/>
        <v>-1305.75</v>
      </c>
      <c r="T141" s="4"/>
    </row>
    <row r="142" spans="1:20">
      <c r="A142" s="2">
        <v>42919</v>
      </c>
      <c r="B142" s="3" t="s">
        <v>18</v>
      </c>
      <c r="C142" s="4" t="s">
        <v>5982</v>
      </c>
      <c r="D142" s="5">
        <v>15.855</v>
      </c>
      <c r="E142" s="5">
        <v>63.072000000000003</v>
      </c>
      <c r="F142" s="5">
        <v>0</v>
      </c>
      <c r="G142" s="5">
        <v>1</v>
      </c>
      <c r="H142" s="56">
        <f t="array" ref="H142">IFERROR(MAX(IF($C$1:C141=C142,ROW($C$1:C141),"")),"NA")</f>
        <v>137</v>
      </c>
      <c r="I142" s="57">
        <f t="shared" ca="1" si="153"/>
        <v>117.13900000000001</v>
      </c>
      <c r="J142" s="57">
        <f t="shared" ca="1" si="154"/>
        <v>132.994</v>
      </c>
      <c r="K142" s="57">
        <f t="shared" si="155"/>
        <v>1000.00656</v>
      </c>
      <c r="L142" s="57">
        <f t="shared" ca="1" si="156"/>
        <v>6499.917547</v>
      </c>
      <c r="M142" s="57" t="str">
        <f t="shared" si="157"/>
        <v>-</v>
      </c>
      <c r="N142" s="57" t="str">
        <f t="shared" si="158"/>
        <v>-</v>
      </c>
      <c r="O142" s="57">
        <f t="shared" ca="1" si="159"/>
        <v>7499.9241069999998</v>
      </c>
      <c r="P142" s="57">
        <f t="shared" ca="1" si="160"/>
        <v>56.39295086244492</v>
      </c>
      <c r="Q142" s="57">
        <f t="shared" si="161"/>
        <v>0</v>
      </c>
      <c r="R142" s="8">
        <f t="shared" si="162"/>
        <v>0</v>
      </c>
      <c r="S142" s="19">
        <f t="shared" si="163"/>
        <v>-1000.00656</v>
      </c>
      <c r="T142" s="4"/>
    </row>
    <row r="143" spans="1:20">
      <c r="A143" s="2"/>
      <c r="B143" s="3"/>
      <c r="C143" s="4"/>
      <c r="D143" s="5"/>
      <c r="E143" s="5"/>
      <c r="F143" s="5"/>
      <c r="G143" s="5"/>
      <c r="H143" s="7"/>
      <c r="I143" s="7"/>
      <c r="J143" s="7"/>
      <c r="K143" s="7"/>
      <c r="L143" s="7"/>
      <c r="M143" s="7"/>
      <c r="N143" s="7"/>
      <c r="O143" s="7"/>
      <c r="P143" s="7"/>
      <c r="Q143" s="7"/>
      <c r="R143" s="8"/>
      <c r="S143" s="19"/>
      <c r="T143" s="4"/>
    </row>
    <row r="144" spans="1:20">
      <c r="A144" s="2"/>
      <c r="B144" s="3"/>
      <c r="C144" s="4"/>
      <c r="D144" s="5"/>
      <c r="E144" s="5"/>
      <c r="F144" s="5"/>
      <c r="G144" s="5"/>
      <c r="H144" s="7"/>
      <c r="I144" s="7"/>
      <c r="J144" s="7"/>
      <c r="K144" s="7"/>
      <c r="L144" s="7"/>
      <c r="M144" s="7"/>
      <c r="N144" s="7"/>
      <c r="O144" s="7"/>
      <c r="P144" s="7"/>
      <c r="Q144" s="7"/>
      <c r="R144" s="8"/>
      <c r="S144" s="19"/>
      <c r="T144" s="4"/>
    </row>
    <row r="145" spans="1:20">
      <c r="A145" s="2"/>
      <c r="B145" s="3"/>
      <c r="C145" s="4"/>
      <c r="D145" s="5"/>
      <c r="E145" s="5"/>
      <c r="F145" s="5"/>
      <c r="G145" s="5"/>
      <c r="H145" s="7"/>
      <c r="I145" s="7"/>
      <c r="J145" s="7"/>
      <c r="K145" s="7"/>
      <c r="L145" s="7"/>
      <c r="M145" s="7"/>
      <c r="N145" s="7"/>
      <c r="O145" s="7"/>
      <c r="P145" s="7"/>
      <c r="Q145" s="7"/>
      <c r="R145" s="8"/>
      <c r="S145" s="19"/>
      <c r="T145" s="4"/>
    </row>
    <row r="146" spans="1:20">
      <c r="A146" s="2"/>
      <c r="B146" s="3"/>
      <c r="C146" s="4"/>
      <c r="D146" s="5"/>
      <c r="E146" s="5"/>
      <c r="F146" s="5"/>
      <c r="G146" s="5"/>
      <c r="H146" s="7"/>
      <c r="I146" s="7"/>
      <c r="J146" s="7"/>
      <c r="K146" s="7"/>
      <c r="L146" s="7"/>
      <c r="M146" s="7"/>
      <c r="N146" s="7"/>
      <c r="O146" s="7"/>
      <c r="P146" s="7"/>
      <c r="Q146" s="7"/>
      <c r="R146" s="8"/>
      <c r="S146" s="19"/>
      <c r="T146" s="4"/>
    </row>
    <row r="147" spans="1:20">
      <c r="A147" s="2"/>
      <c r="B147" s="3"/>
      <c r="C147" s="4"/>
      <c r="D147" s="5"/>
      <c r="E147" s="5"/>
      <c r="F147" s="5"/>
      <c r="G147" s="5"/>
      <c r="H147" s="7"/>
      <c r="I147" s="7"/>
      <c r="J147" s="7"/>
      <c r="K147" s="7"/>
      <c r="L147" s="7"/>
      <c r="M147" s="7"/>
      <c r="N147" s="7"/>
      <c r="O147" s="7"/>
      <c r="P147" s="7"/>
      <c r="Q147" s="7"/>
      <c r="R147" s="8"/>
      <c r="S147" s="19"/>
      <c r="T147" s="4"/>
    </row>
    <row r="148" spans="1:20">
      <c r="A148" s="2"/>
      <c r="B148" s="3"/>
      <c r="C148" s="4"/>
      <c r="D148" s="5"/>
      <c r="E148" s="5"/>
      <c r="F148" s="5"/>
      <c r="G148" s="5"/>
      <c r="H148" s="7"/>
      <c r="I148" s="7"/>
      <c r="J148" s="7"/>
      <c r="K148" s="7"/>
      <c r="L148" s="7"/>
      <c r="M148" s="7"/>
      <c r="N148" s="7"/>
      <c r="O148" s="7"/>
      <c r="P148" s="7"/>
      <c r="Q148" s="7"/>
      <c r="R148" s="8"/>
      <c r="S148" s="19"/>
      <c r="T148" s="4"/>
    </row>
    <row r="149" spans="1:20">
      <c r="A149" s="2"/>
      <c r="B149" s="3"/>
      <c r="C149" s="4"/>
      <c r="D149" s="5"/>
      <c r="E149" s="5"/>
      <c r="F149" s="5"/>
      <c r="G149" s="5"/>
      <c r="H149" s="7"/>
      <c r="I149" s="7"/>
      <c r="J149" s="7"/>
      <c r="K149" s="7"/>
      <c r="L149" s="7"/>
      <c r="M149" s="7"/>
      <c r="N149" s="7"/>
      <c r="O149" s="7"/>
      <c r="P149" s="7"/>
      <c r="Q149" s="7"/>
      <c r="R149" s="8"/>
      <c r="S149" s="19"/>
      <c r="T149" s="4"/>
    </row>
    <row r="150" spans="1:20">
      <c r="A150" s="2"/>
      <c r="B150" s="3"/>
      <c r="C150" s="4"/>
      <c r="D150" s="5"/>
      <c r="E150" s="5"/>
      <c r="F150" s="5"/>
      <c r="G150" s="5"/>
      <c r="H150" s="7"/>
      <c r="I150" s="7"/>
      <c r="J150" s="7"/>
      <c r="K150" s="7"/>
      <c r="L150" s="7"/>
      <c r="M150" s="7"/>
      <c r="N150" s="7"/>
      <c r="O150" s="7"/>
      <c r="P150" s="7"/>
      <c r="Q150" s="7"/>
      <c r="R150" s="8"/>
      <c r="S150" s="19"/>
      <c r="T150" s="4"/>
    </row>
    <row r="151" spans="1:20">
      <c r="A151" s="2"/>
      <c r="B151" s="3"/>
      <c r="C151" s="4"/>
      <c r="D151" s="5"/>
      <c r="E151" s="5"/>
      <c r="F151" s="5"/>
      <c r="G151" s="5"/>
      <c r="H151" s="7"/>
      <c r="I151" s="7"/>
      <c r="J151" s="7"/>
      <c r="K151" s="7"/>
      <c r="L151" s="7"/>
      <c r="M151" s="7"/>
      <c r="N151" s="7"/>
      <c r="O151" s="7"/>
      <c r="P151" s="7"/>
      <c r="Q151" s="7"/>
      <c r="R151" s="8"/>
      <c r="S151" s="19"/>
      <c r="T151" s="4"/>
    </row>
    <row r="152" spans="1:20">
      <c r="A152" s="2"/>
      <c r="B152" s="3"/>
      <c r="C152" s="4"/>
      <c r="D152" s="5"/>
      <c r="E152" s="5"/>
      <c r="F152" s="5"/>
      <c r="G152" s="5"/>
      <c r="H152" s="7"/>
      <c r="I152" s="7"/>
      <c r="J152" s="7"/>
      <c r="K152" s="7"/>
      <c r="L152" s="7"/>
      <c r="M152" s="7"/>
      <c r="N152" s="7"/>
      <c r="O152" s="7"/>
      <c r="P152" s="7"/>
      <c r="Q152" s="7"/>
      <c r="R152" s="8"/>
      <c r="S152" s="19"/>
      <c r="T152" s="4"/>
    </row>
    <row r="153" spans="1:20">
      <c r="A153" s="2"/>
      <c r="B153" s="3"/>
      <c r="C153" s="4"/>
      <c r="D153" s="5"/>
      <c r="E153" s="5"/>
      <c r="F153" s="5"/>
      <c r="G153" s="5"/>
      <c r="H153" s="7"/>
      <c r="I153" s="7"/>
      <c r="J153" s="7"/>
      <c r="K153" s="7"/>
      <c r="L153" s="7"/>
      <c r="M153" s="7"/>
      <c r="N153" s="7"/>
      <c r="O153" s="7"/>
      <c r="P153" s="7"/>
      <c r="Q153" s="7"/>
      <c r="R153" s="8"/>
      <c r="S153" s="19"/>
      <c r="T153" s="4"/>
    </row>
    <row r="154" spans="1:20">
      <c r="A154" s="2"/>
      <c r="B154" s="3"/>
      <c r="C154" s="4"/>
      <c r="D154" s="5"/>
      <c r="E154" s="5"/>
      <c r="F154" s="5"/>
      <c r="G154" s="5"/>
      <c r="H154" s="7"/>
      <c r="I154" s="7"/>
      <c r="J154" s="7"/>
      <c r="K154" s="7"/>
      <c r="L154" s="7"/>
      <c r="M154" s="7"/>
      <c r="N154" s="7"/>
      <c r="O154" s="7"/>
      <c r="P154" s="7"/>
      <c r="Q154" s="7"/>
      <c r="R154" s="8"/>
      <c r="S154" s="19"/>
      <c r="T154" s="4"/>
    </row>
    <row r="155" spans="1:20">
      <c r="A155" s="2"/>
      <c r="B155" s="3"/>
      <c r="C155" s="4"/>
      <c r="D155" s="5"/>
      <c r="E155" s="5"/>
      <c r="F155" s="5"/>
      <c r="G155" s="5"/>
      <c r="H155" s="7"/>
      <c r="I155" s="7"/>
      <c r="J155" s="7"/>
      <c r="K155" s="7"/>
      <c r="L155" s="7"/>
      <c r="M155" s="7"/>
      <c r="N155" s="7"/>
      <c r="O155" s="7"/>
      <c r="P155" s="7"/>
      <c r="Q155" s="7"/>
      <c r="R155" s="8"/>
      <c r="S155" s="19"/>
      <c r="T155" s="4"/>
    </row>
    <row r="156" spans="1:20">
      <c r="A156" s="2"/>
      <c r="B156" s="3"/>
      <c r="C156" s="4"/>
      <c r="D156" s="5"/>
      <c r="E156" s="5"/>
      <c r="F156" s="5"/>
      <c r="G156" s="5"/>
      <c r="H156" s="7"/>
      <c r="I156" s="7"/>
      <c r="J156" s="7"/>
      <c r="K156" s="7"/>
      <c r="L156" s="7"/>
      <c r="M156" s="7"/>
      <c r="N156" s="7"/>
      <c r="O156" s="7"/>
      <c r="P156" s="7"/>
      <c r="Q156" s="7"/>
      <c r="R156" s="8"/>
      <c r="S156" s="19"/>
      <c r="T156" s="4"/>
    </row>
    <row r="157" spans="1:20">
      <c r="A157" s="2"/>
      <c r="B157" s="3"/>
      <c r="C157" s="4"/>
      <c r="D157" s="5"/>
      <c r="E157" s="5"/>
      <c r="F157" s="5"/>
      <c r="G157" s="5"/>
      <c r="H157" s="7"/>
      <c r="I157" s="7"/>
      <c r="J157" s="7"/>
      <c r="K157" s="7"/>
      <c r="L157" s="7"/>
      <c r="M157" s="7"/>
      <c r="N157" s="7"/>
      <c r="O157" s="7"/>
      <c r="P157" s="7"/>
      <c r="Q157" s="7"/>
      <c r="R157" s="8"/>
      <c r="S157" s="19"/>
      <c r="T157" s="4"/>
    </row>
    <row r="158" spans="1:20">
      <c r="A158" s="2"/>
      <c r="B158" s="3"/>
      <c r="C158" s="4"/>
      <c r="D158" s="5"/>
      <c r="E158" s="5"/>
      <c r="F158" s="5"/>
      <c r="G158" s="5"/>
      <c r="H158" s="7"/>
      <c r="I158" s="7"/>
      <c r="J158" s="7"/>
      <c r="K158" s="7"/>
      <c r="L158" s="7"/>
      <c r="M158" s="7"/>
      <c r="N158" s="7"/>
      <c r="O158" s="7"/>
      <c r="P158" s="7"/>
      <c r="Q158" s="7"/>
      <c r="R158" s="8"/>
      <c r="S158" s="19"/>
      <c r="T158" s="4"/>
    </row>
    <row r="159" spans="1:20">
      <c r="A159" s="2"/>
      <c r="B159" s="3"/>
      <c r="C159" s="4"/>
      <c r="D159" s="5"/>
      <c r="E159" s="5"/>
      <c r="F159" s="5"/>
      <c r="G159" s="5"/>
      <c r="H159" s="7"/>
      <c r="I159" s="7"/>
      <c r="J159" s="7"/>
      <c r="K159" s="7"/>
      <c r="L159" s="7"/>
      <c r="M159" s="7"/>
      <c r="N159" s="7"/>
      <c r="O159" s="7"/>
      <c r="P159" s="7"/>
      <c r="Q159" s="7"/>
      <c r="R159" s="8"/>
      <c r="S159" s="19"/>
      <c r="T159" s="4"/>
    </row>
    <row r="160" spans="1:20">
      <c r="A160" s="2"/>
      <c r="B160" s="3"/>
      <c r="C160" s="4"/>
      <c r="D160" s="5"/>
      <c r="E160" s="5"/>
      <c r="F160" s="5">
        <v>0</v>
      </c>
      <c r="G160" s="5">
        <v>1</v>
      </c>
      <c r="H160" s="7">
        <f t="array" ref="H160">IFERROR(MAX(IF($C$1:C142=C160,ROW($C$1:C142),"")),"NA")</f>
        <v>0</v>
      </c>
      <c r="I160" s="7">
        <f t="shared" ca="1" si="153"/>
        <v>0</v>
      </c>
      <c r="J160" s="7">
        <f t="shared" si="154"/>
        <v>0</v>
      </c>
      <c r="K160" s="7">
        <f t="shared" si="155"/>
        <v>0</v>
      </c>
      <c r="L160" s="7">
        <f t="shared" ca="1" si="156"/>
        <v>0</v>
      </c>
      <c r="M160" s="7" t="str">
        <f t="shared" si="157"/>
        <v>-</v>
      </c>
      <c r="N160" s="7" t="str">
        <f t="shared" si="158"/>
        <v>-</v>
      </c>
      <c r="O160" s="7" t="str">
        <f t="shared" si="159"/>
        <v>Error</v>
      </c>
      <c r="P160" s="7">
        <f t="shared" si="160"/>
        <v>0</v>
      </c>
      <c r="Q160" s="7">
        <f t="shared" si="161"/>
        <v>0</v>
      </c>
      <c r="R160" s="8">
        <f t="shared" si="162"/>
        <v>0</v>
      </c>
      <c r="S160" s="19">
        <f t="shared" si="163"/>
        <v>0</v>
      </c>
      <c r="T160" s="4"/>
    </row>
    <row r="161" spans="1:20">
      <c r="A161" s="2"/>
      <c r="B161" s="3"/>
      <c r="C161" s="4"/>
      <c r="D161" s="5"/>
      <c r="E161" s="5"/>
      <c r="F161" s="5">
        <v>0</v>
      </c>
      <c r="G161" s="5">
        <v>1</v>
      </c>
      <c r="H161" s="7">
        <f t="array" ref="H161">IFERROR(MAX(IF($C$1:C160=C161,ROW($C$1:C160),"")),"NA")</f>
        <v>160</v>
      </c>
      <c r="I161" s="7">
        <f t="shared" ca="1" si="153"/>
        <v>0</v>
      </c>
      <c r="J161" s="7">
        <f t="shared" si="154"/>
        <v>0</v>
      </c>
      <c r="K161" s="7">
        <f t="shared" si="155"/>
        <v>0</v>
      </c>
      <c r="L161" s="7" t="str">
        <f t="shared" ca="1" si="156"/>
        <v>Error</v>
      </c>
      <c r="M161" s="7" t="str">
        <f t="shared" si="157"/>
        <v>-</v>
      </c>
      <c r="N161" s="7" t="str">
        <f t="shared" si="158"/>
        <v>-</v>
      </c>
      <c r="O161" s="7" t="str">
        <f t="shared" si="159"/>
        <v>Error</v>
      </c>
      <c r="P161" s="7">
        <f t="shared" si="160"/>
        <v>0</v>
      </c>
      <c r="Q161" s="7">
        <f t="shared" si="161"/>
        <v>0</v>
      </c>
      <c r="R161" s="8">
        <f t="shared" si="162"/>
        <v>0</v>
      </c>
      <c r="S161" s="19">
        <f t="shared" si="163"/>
        <v>0</v>
      </c>
      <c r="T161" s="4"/>
    </row>
  </sheetData>
  <autoFilter ref="A1:T142"/>
  <conditionalFormatting sqref="B2:B71 B121:B122 B129:B131 B142:B160">
    <cfRule type="containsText" dxfId="147" priority="249" operator="containsText" text="Split">
      <formula>NOT(ISERROR(SEARCH("Split",B2)))</formula>
    </cfRule>
    <cfRule type="containsText" dxfId="146" priority="250" operator="containsText" text="Sell">
      <formula>NOT(ISERROR(SEARCH("Sell",B2)))</formula>
    </cfRule>
    <cfRule type="containsText" dxfId="145" priority="251" operator="containsText" text="Buy">
      <formula>NOT(ISERROR(SEARCH("Buy",B2)))</formula>
    </cfRule>
  </conditionalFormatting>
  <conditionalFormatting sqref="B76:B77">
    <cfRule type="containsText" dxfId="144" priority="246" operator="containsText" text="Split">
      <formula>NOT(ISERROR(SEARCH("Split",B76)))</formula>
    </cfRule>
    <cfRule type="containsText" dxfId="143" priority="247" operator="containsText" text="Sell">
      <formula>NOT(ISERROR(SEARCH("Sell",B76)))</formula>
    </cfRule>
    <cfRule type="containsText" dxfId="142" priority="248" operator="containsText" text="Buy">
      <formula>NOT(ISERROR(SEARCH("Buy",B76)))</formula>
    </cfRule>
  </conditionalFormatting>
  <conditionalFormatting sqref="Q2:Q68 Q110:Q122 Q129:Q132 Q140:Q161 Q82:Q101">
    <cfRule type="cellIs" dxfId="141" priority="244" operator="lessThan">
      <formula>0</formula>
    </cfRule>
    <cfRule type="cellIs" dxfId="140" priority="245" operator="greaterThan">
      <formula>0</formula>
    </cfRule>
  </conditionalFormatting>
  <conditionalFormatting sqref="R2:R68 R110:R122 R129:R132 R140:R161 R82:R101">
    <cfRule type="cellIs" dxfId="139" priority="242" operator="lessThan">
      <formula>0</formula>
    </cfRule>
    <cfRule type="cellIs" dxfId="138" priority="243" operator="greaterThan">
      <formula>0</formula>
    </cfRule>
  </conditionalFormatting>
  <conditionalFormatting sqref="Q69:Q81">
    <cfRule type="cellIs" dxfId="137" priority="240" operator="lessThan">
      <formula>0</formula>
    </cfRule>
    <cfRule type="cellIs" dxfId="136" priority="241" operator="greaterThan">
      <formula>0</formula>
    </cfRule>
  </conditionalFormatting>
  <conditionalFormatting sqref="R69:R81">
    <cfRule type="cellIs" dxfId="135" priority="238" operator="lessThan">
      <formula>0</formula>
    </cfRule>
    <cfRule type="cellIs" dxfId="134" priority="239" operator="greaterThan">
      <formula>0</formula>
    </cfRule>
  </conditionalFormatting>
  <conditionalFormatting sqref="B72:B73">
    <cfRule type="containsText" dxfId="133" priority="235" operator="containsText" text="Split">
      <formula>NOT(ISERROR(SEARCH("Split",B72)))</formula>
    </cfRule>
    <cfRule type="containsText" dxfId="132" priority="236" operator="containsText" text="Sell">
      <formula>NOT(ISERROR(SEARCH("Sell",B72)))</formula>
    </cfRule>
    <cfRule type="containsText" dxfId="131" priority="237" operator="containsText" text="Buy">
      <formula>NOT(ISERROR(SEARCH("Buy",B72)))</formula>
    </cfRule>
  </conditionalFormatting>
  <conditionalFormatting sqref="B74:B75">
    <cfRule type="containsText" dxfId="130" priority="232" operator="containsText" text="Split">
      <formula>NOT(ISERROR(SEARCH("Split",B74)))</formula>
    </cfRule>
    <cfRule type="containsText" dxfId="129" priority="233" operator="containsText" text="Sell">
      <formula>NOT(ISERROR(SEARCH("Sell",B74)))</formula>
    </cfRule>
    <cfRule type="containsText" dxfId="128" priority="234" operator="containsText" text="Buy">
      <formula>NOT(ISERROR(SEARCH("Buy",B74)))</formula>
    </cfRule>
  </conditionalFormatting>
  <conditionalFormatting sqref="B78:B83">
    <cfRule type="containsText" dxfId="127" priority="229" operator="containsText" text="Split">
      <formula>NOT(ISERROR(SEARCH("Split",B78)))</formula>
    </cfRule>
    <cfRule type="containsText" dxfId="126" priority="230" operator="containsText" text="Sell">
      <formula>NOT(ISERROR(SEARCH("Sell",B78)))</formula>
    </cfRule>
    <cfRule type="containsText" dxfId="125" priority="231" operator="containsText" text="Buy">
      <formula>NOT(ISERROR(SEARCH("Buy",B78)))</formula>
    </cfRule>
  </conditionalFormatting>
  <conditionalFormatting sqref="B84">
    <cfRule type="containsText" dxfId="124" priority="222" operator="containsText" text="Split">
      <formula>NOT(ISERROR(SEARCH("Split",B84)))</formula>
    </cfRule>
    <cfRule type="containsText" dxfId="123" priority="223" operator="containsText" text="Sell">
      <formula>NOT(ISERROR(SEARCH("Sell",B84)))</formula>
    </cfRule>
    <cfRule type="containsText" dxfId="122" priority="224" operator="containsText" text="Buy">
      <formula>NOT(ISERROR(SEARCH("Buy",B84)))</formula>
    </cfRule>
  </conditionalFormatting>
  <conditionalFormatting sqref="B85">
    <cfRule type="containsText" dxfId="121" priority="216" operator="containsText" text="Split">
      <formula>NOT(ISERROR(SEARCH("Split",B85)))</formula>
    </cfRule>
    <cfRule type="containsText" dxfId="120" priority="217" operator="containsText" text="Sell">
      <formula>NOT(ISERROR(SEARCH("Sell",B85)))</formula>
    </cfRule>
    <cfRule type="containsText" dxfId="119" priority="218" operator="containsText" text="Buy">
      <formula>NOT(ISERROR(SEARCH("Buy",B85)))</formula>
    </cfRule>
  </conditionalFormatting>
  <conditionalFormatting sqref="B86">
    <cfRule type="containsText" dxfId="118" priority="213" operator="containsText" text="Split">
      <formula>NOT(ISERROR(SEARCH("Split",B86)))</formula>
    </cfRule>
    <cfRule type="containsText" dxfId="117" priority="214" operator="containsText" text="Sell">
      <formula>NOT(ISERROR(SEARCH("Sell",B86)))</formula>
    </cfRule>
    <cfRule type="containsText" dxfId="116" priority="215" operator="containsText" text="Buy">
      <formula>NOT(ISERROR(SEARCH("Buy",B86)))</formula>
    </cfRule>
  </conditionalFormatting>
  <conditionalFormatting sqref="B87:B91">
    <cfRule type="containsText" dxfId="115" priority="210" operator="containsText" text="Split">
      <formula>NOT(ISERROR(SEARCH("Split",B87)))</formula>
    </cfRule>
    <cfRule type="containsText" dxfId="114" priority="211" operator="containsText" text="Sell">
      <formula>NOT(ISERROR(SEARCH("Sell",B87)))</formula>
    </cfRule>
    <cfRule type="containsText" dxfId="113" priority="212" operator="containsText" text="Buy">
      <formula>NOT(ISERROR(SEARCH("Buy",B87)))</formula>
    </cfRule>
  </conditionalFormatting>
  <conditionalFormatting sqref="B92:B94">
    <cfRule type="containsText" dxfId="112" priority="203" operator="containsText" text="Split">
      <formula>NOT(ISERROR(SEARCH("Split",B92)))</formula>
    </cfRule>
    <cfRule type="containsText" dxfId="111" priority="204" operator="containsText" text="Sell">
      <formula>NOT(ISERROR(SEARCH("Sell",B92)))</formula>
    </cfRule>
    <cfRule type="containsText" dxfId="110" priority="205" operator="containsText" text="Buy">
      <formula>NOT(ISERROR(SEARCH("Buy",B92)))</formula>
    </cfRule>
  </conditionalFormatting>
  <conditionalFormatting sqref="B95:B97">
    <cfRule type="containsText" dxfId="109" priority="200" operator="containsText" text="Split">
      <formula>NOT(ISERROR(SEARCH("Split",B95)))</formula>
    </cfRule>
    <cfRule type="containsText" dxfId="108" priority="201" operator="containsText" text="Sell">
      <formula>NOT(ISERROR(SEARCH("Sell",B95)))</formula>
    </cfRule>
    <cfRule type="containsText" dxfId="107" priority="202" operator="containsText" text="Buy">
      <formula>NOT(ISERROR(SEARCH("Buy",B95)))</formula>
    </cfRule>
  </conditionalFormatting>
  <conditionalFormatting sqref="B98:B99">
    <cfRule type="containsText" dxfId="106" priority="197" operator="containsText" text="Split">
      <formula>NOT(ISERROR(SEARCH("Split",B98)))</formula>
    </cfRule>
    <cfRule type="containsText" dxfId="105" priority="198" operator="containsText" text="Sell">
      <formula>NOT(ISERROR(SEARCH("Sell",B98)))</formula>
    </cfRule>
    <cfRule type="containsText" dxfId="104" priority="199" operator="containsText" text="Buy">
      <formula>NOT(ISERROR(SEARCH("Buy",B98)))</formula>
    </cfRule>
  </conditionalFormatting>
  <conditionalFormatting sqref="B100">
    <cfRule type="containsText" dxfId="103" priority="188" operator="containsText" text="Split">
      <formula>NOT(ISERROR(SEARCH("Split",B100)))</formula>
    </cfRule>
    <cfRule type="containsText" dxfId="102" priority="189" operator="containsText" text="Sell">
      <formula>NOT(ISERROR(SEARCH("Sell",B100)))</formula>
    </cfRule>
    <cfRule type="containsText" dxfId="101" priority="190" operator="containsText" text="Buy">
      <formula>NOT(ISERROR(SEARCH("Buy",B100)))</formula>
    </cfRule>
  </conditionalFormatting>
  <conditionalFormatting sqref="B101:B105">
    <cfRule type="containsText" dxfId="100" priority="185" operator="containsText" text="Split">
      <formula>NOT(ISERROR(SEARCH("Split",B101)))</formula>
    </cfRule>
    <cfRule type="containsText" dxfId="99" priority="186" operator="containsText" text="Sell">
      <formula>NOT(ISERROR(SEARCH("Sell",B101)))</formula>
    </cfRule>
    <cfRule type="containsText" dxfId="98" priority="187" operator="containsText" text="Buy">
      <formula>NOT(ISERROR(SEARCH("Buy",B101)))</formula>
    </cfRule>
  </conditionalFormatting>
  <conditionalFormatting sqref="Q102:Q109">
    <cfRule type="cellIs" dxfId="97" priority="183" operator="lessThan">
      <formula>0</formula>
    </cfRule>
    <cfRule type="cellIs" dxfId="96" priority="184" operator="greaterThan">
      <formula>0</formula>
    </cfRule>
  </conditionalFormatting>
  <conditionalFormatting sqref="R102:R109">
    <cfRule type="cellIs" dxfId="95" priority="181" operator="lessThan">
      <formula>0</formula>
    </cfRule>
    <cfRule type="cellIs" dxfId="94" priority="182" operator="greaterThan">
      <formula>0</formula>
    </cfRule>
  </conditionalFormatting>
  <conditionalFormatting sqref="B106">
    <cfRule type="containsText" dxfId="93" priority="178" operator="containsText" text="Split">
      <formula>NOT(ISERROR(SEARCH("Split",B106)))</formula>
    </cfRule>
    <cfRule type="containsText" dxfId="92" priority="179" operator="containsText" text="Sell">
      <formula>NOT(ISERROR(SEARCH("Sell",B106)))</formula>
    </cfRule>
    <cfRule type="containsText" dxfId="91" priority="180" operator="containsText" text="Buy">
      <formula>NOT(ISERROR(SEARCH("Buy",B106)))</formula>
    </cfRule>
  </conditionalFormatting>
  <conditionalFormatting sqref="B107">
    <cfRule type="containsText" dxfId="90" priority="175" operator="containsText" text="Split">
      <formula>NOT(ISERROR(SEARCH("Split",B107)))</formula>
    </cfRule>
    <cfRule type="containsText" dxfId="89" priority="176" operator="containsText" text="Sell">
      <formula>NOT(ISERROR(SEARCH("Sell",B107)))</formula>
    </cfRule>
    <cfRule type="containsText" dxfId="88" priority="177" operator="containsText" text="Buy">
      <formula>NOT(ISERROR(SEARCH("Buy",B107)))</formula>
    </cfRule>
  </conditionalFormatting>
  <conditionalFormatting sqref="B108">
    <cfRule type="containsText" dxfId="87" priority="168" operator="containsText" text="Split">
      <formula>NOT(ISERROR(SEARCH("Split",B108)))</formula>
    </cfRule>
    <cfRule type="containsText" dxfId="86" priority="169" operator="containsText" text="Sell">
      <formula>NOT(ISERROR(SEARCH("Sell",B108)))</formula>
    </cfRule>
    <cfRule type="containsText" dxfId="85" priority="170" operator="containsText" text="Buy">
      <formula>NOT(ISERROR(SEARCH("Buy",B108)))</formula>
    </cfRule>
  </conditionalFormatting>
  <conditionalFormatting sqref="B109">
    <cfRule type="containsText" dxfId="84" priority="165" operator="containsText" text="Split">
      <formula>NOT(ISERROR(SEARCH("Split",B109)))</formula>
    </cfRule>
    <cfRule type="containsText" dxfId="83" priority="166" operator="containsText" text="Sell">
      <formula>NOT(ISERROR(SEARCH("Sell",B109)))</formula>
    </cfRule>
    <cfRule type="containsText" dxfId="82" priority="167" operator="containsText" text="Buy">
      <formula>NOT(ISERROR(SEARCH("Buy",B109)))</formula>
    </cfRule>
  </conditionalFormatting>
  <conditionalFormatting sqref="B110">
    <cfRule type="containsText" dxfId="81" priority="147" operator="containsText" text="Split">
      <formula>NOT(ISERROR(SEARCH("Split",B110)))</formula>
    </cfRule>
    <cfRule type="containsText" dxfId="80" priority="148" operator="containsText" text="Sell">
      <formula>NOT(ISERROR(SEARCH("Sell",B110)))</formula>
    </cfRule>
    <cfRule type="containsText" dxfId="79" priority="149" operator="containsText" text="Buy">
      <formula>NOT(ISERROR(SEARCH("Buy",B110)))</formula>
    </cfRule>
  </conditionalFormatting>
  <conditionalFormatting sqref="B111">
    <cfRule type="containsText" dxfId="78" priority="144" operator="containsText" text="Split">
      <formula>NOT(ISERROR(SEARCH("Split",B111)))</formula>
    </cfRule>
    <cfRule type="containsText" dxfId="77" priority="145" operator="containsText" text="Sell">
      <formula>NOT(ISERROR(SEARCH("Sell",B111)))</formula>
    </cfRule>
    <cfRule type="containsText" dxfId="76" priority="146" operator="containsText" text="Buy">
      <formula>NOT(ISERROR(SEARCH("Buy",B111)))</formula>
    </cfRule>
  </conditionalFormatting>
  <conditionalFormatting sqref="B112">
    <cfRule type="containsText" dxfId="75" priority="141" operator="containsText" text="Split">
      <formula>NOT(ISERROR(SEARCH("Split",B112)))</formula>
    </cfRule>
    <cfRule type="containsText" dxfId="74" priority="142" operator="containsText" text="Sell">
      <formula>NOT(ISERROR(SEARCH("Sell",B112)))</formula>
    </cfRule>
    <cfRule type="containsText" dxfId="73" priority="143" operator="containsText" text="Buy">
      <formula>NOT(ISERROR(SEARCH("Buy",B112)))</formula>
    </cfRule>
  </conditionalFormatting>
  <conditionalFormatting sqref="B113">
    <cfRule type="containsText" dxfId="72" priority="138" operator="containsText" text="Split">
      <formula>NOT(ISERROR(SEARCH("Split",B113)))</formula>
    </cfRule>
    <cfRule type="containsText" dxfId="71" priority="139" operator="containsText" text="Sell">
      <formula>NOT(ISERROR(SEARCH("Sell",B113)))</formula>
    </cfRule>
    <cfRule type="containsText" dxfId="70" priority="140" operator="containsText" text="Buy">
      <formula>NOT(ISERROR(SEARCH("Buy",B113)))</formula>
    </cfRule>
  </conditionalFormatting>
  <conditionalFormatting sqref="B114:B118">
    <cfRule type="containsText" dxfId="69" priority="135" operator="containsText" text="Split">
      <formula>NOT(ISERROR(SEARCH("Split",B114)))</formula>
    </cfRule>
    <cfRule type="containsText" dxfId="68" priority="136" operator="containsText" text="Sell">
      <formula>NOT(ISERROR(SEARCH("Sell",B114)))</formula>
    </cfRule>
    <cfRule type="containsText" dxfId="67" priority="137" operator="containsText" text="Buy">
      <formula>NOT(ISERROR(SEARCH("Buy",B114)))</formula>
    </cfRule>
  </conditionalFormatting>
  <conditionalFormatting sqref="B119">
    <cfRule type="containsText" dxfId="66" priority="132" operator="containsText" text="Split">
      <formula>NOT(ISERROR(SEARCH("Split",B119)))</formula>
    </cfRule>
    <cfRule type="containsText" dxfId="65" priority="133" operator="containsText" text="Sell">
      <formula>NOT(ISERROR(SEARCH("Sell",B119)))</formula>
    </cfRule>
    <cfRule type="containsText" dxfId="64" priority="134" operator="containsText" text="Buy">
      <formula>NOT(ISERROR(SEARCH("Buy",B119)))</formula>
    </cfRule>
  </conditionalFormatting>
  <conditionalFormatting sqref="B120">
    <cfRule type="containsText" dxfId="63" priority="129" operator="containsText" text="Split">
      <formula>NOT(ISERROR(SEARCH("Split",B120)))</formula>
    </cfRule>
    <cfRule type="containsText" dxfId="62" priority="130" operator="containsText" text="Sell">
      <formula>NOT(ISERROR(SEARCH("Sell",B120)))</formula>
    </cfRule>
    <cfRule type="containsText" dxfId="61" priority="131" operator="containsText" text="Buy">
      <formula>NOT(ISERROR(SEARCH("Buy",B120)))</formula>
    </cfRule>
  </conditionalFormatting>
  <conditionalFormatting sqref="B123">
    <cfRule type="containsText" dxfId="60" priority="119" operator="containsText" text="Split">
      <formula>NOT(ISERROR(SEARCH("Split",B123)))</formula>
    </cfRule>
    <cfRule type="containsText" dxfId="59" priority="120" operator="containsText" text="Sell">
      <formula>NOT(ISERROR(SEARCH("Sell",B123)))</formula>
    </cfRule>
    <cfRule type="containsText" dxfId="58" priority="121" operator="containsText" text="Buy">
      <formula>NOT(ISERROR(SEARCH("Buy",B123)))</formula>
    </cfRule>
  </conditionalFormatting>
  <conditionalFormatting sqref="Q123:Q128">
    <cfRule type="cellIs" dxfId="57" priority="117" operator="lessThan">
      <formula>0</formula>
    </cfRule>
    <cfRule type="cellIs" dxfId="56" priority="118" operator="greaterThan">
      <formula>0</formula>
    </cfRule>
  </conditionalFormatting>
  <conditionalFormatting sqref="R123:R128">
    <cfRule type="cellIs" dxfId="55" priority="115" operator="lessThan">
      <formula>0</formula>
    </cfRule>
    <cfRule type="cellIs" dxfId="54" priority="116" operator="greaterThan">
      <formula>0</formula>
    </cfRule>
  </conditionalFormatting>
  <conditionalFormatting sqref="B124:B128">
    <cfRule type="containsText" dxfId="53" priority="112" operator="containsText" text="Split">
      <formula>NOT(ISERROR(SEARCH("Split",B124)))</formula>
    </cfRule>
    <cfRule type="containsText" dxfId="52" priority="113" operator="containsText" text="Sell">
      <formula>NOT(ISERROR(SEARCH("Sell",B124)))</formula>
    </cfRule>
    <cfRule type="containsText" dxfId="51" priority="114" operator="containsText" text="Buy">
      <formula>NOT(ISERROR(SEARCH("Buy",B124)))</formula>
    </cfRule>
  </conditionalFormatting>
  <conditionalFormatting sqref="B140">
    <cfRule type="containsText" dxfId="50" priority="109" operator="containsText" text="Split">
      <formula>NOT(ISERROR(SEARCH("Split",B140)))</formula>
    </cfRule>
    <cfRule type="containsText" dxfId="49" priority="110" operator="containsText" text="Sell">
      <formula>NOT(ISERROR(SEARCH("Sell",B140)))</formula>
    </cfRule>
    <cfRule type="containsText" dxfId="48" priority="111" operator="containsText" text="Buy">
      <formula>NOT(ISERROR(SEARCH("Buy",B140)))</formula>
    </cfRule>
  </conditionalFormatting>
  <conditionalFormatting sqref="B132">
    <cfRule type="containsText" dxfId="47" priority="92" operator="containsText" text="Split">
      <formula>NOT(ISERROR(SEARCH("Split",B132)))</formula>
    </cfRule>
    <cfRule type="containsText" dxfId="46" priority="93" operator="containsText" text="Sell">
      <formula>NOT(ISERROR(SEARCH("Sell",B132)))</formula>
    </cfRule>
    <cfRule type="containsText" dxfId="45" priority="94" operator="containsText" text="Buy">
      <formula>NOT(ISERROR(SEARCH("Buy",B132)))</formula>
    </cfRule>
  </conditionalFormatting>
  <conditionalFormatting sqref="B133">
    <cfRule type="containsText" dxfId="44" priority="75" operator="containsText" text="Split">
      <formula>NOT(ISERROR(SEARCH("Split",B133)))</formula>
    </cfRule>
    <cfRule type="containsText" dxfId="43" priority="76" operator="containsText" text="Sell">
      <formula>NOT(ISERROR(SEARCH("Sell",B133)))</formula>
    </cfRule>
    <cfRule type="containsText" dxfId="42" priority="77" operator="containsText" text="Buy">
      <formula>NOT(ISERROR(SEARCH("Buy",B133)))</formula>
    </cfRule>
  </conditionalFormatting>
  <conditionalFormatting sqref="Q133">
    <cfRule type="cellIs" dxfId="41" priority="73" operator="lessThan">
      <formula>0</formula>
    </cfRule>
    <cfRule type="cellIs" dxfId="40" priority="74" operator="greaterThan">
      <formula>0</formula>
    </cfRule>
  </conditionalFormatting>
  <conditionalFormatting sqref="R133">
    <cfRule type="cellIs" dxfId="39" priority="71" operator="lessThan">
      <formula>0</formula>
    </cfRule>
    <cfRule type="cellIs" dxfId="38" priority="72" operator="greaterThan">
      <formula>0</formula>
    </cfRule>
  </conditionalFormatting>
  <conditionalFormatting sqref="B134">
    <cfRule type="containsText" dxfId="37" priority="68" operator="containsText" text="Split">
      <formula>NOT(ISERROR(SEARCH("Split",B134)))</formula>
    </cfRule>
    <cfRule type="containsText" dxfId="36" priority="69" operator="containsText" text="Sell">
      <formula>NOT(ISERROR(SEARCH("Sell",B134)))</formula>
    </cfRule>
    <cfRule type="containsText" dxfId="35" priority="70" operator="containsText" text="Buy">
      <formula>NOT(ISERROR(SEARCH("Buy",B134)))</formula>
    </cfRule>
  </conditionalFormatting>
  <conditionalFormatting sqref="Q134">
    <cfRule type="cellIs" dxfId="34" priority="66" operator="lessThan">
      <formula>0</formula>
    </cfRule>
    <cfRule type="cellIs" dxfId="33" priority="67" operator="greaterThan">
      <formula>0</formula>
    </cfRule>
  </conditionalFormatting>
  <conditionalFormatting sqref="R134">
    <cfRule type="cellIs" dxfId="32" priority="64" operator="lessThan">
      <formula>0</formula>
    </cfRule>
    <cfRule type="cellIs" dxfId="31" priority="65" operator="greaterThan">
      <formula>0</formula>
    </cfRule>
  </conditionalFormatting>
  <conditionalFormatting sqref="B135:B139">
    <cfRule type="containsText" dxfId="30" priority="61" operator="containsText" text="Split">
      <formula>NOT(ISERROR(SEARCH("Split",B135)))</formula>
    </cfRule>
    <cfRule type="containsText" dxfId="29" priority="62" operator="containsText" text="Sell">
      <formula>NOT(ISERROR(SEARCH("Sell",B135)))</formula>
    </cfRule>
    <cfRule type="containsText" dxfId="28" priority="63" operator="containsText" text="Buy">
      <formula>NOT(ISERROR(SEARCH("Buy",B135)))</formula>
    </cfRule>
  </conditionalFormatting>
  <conditionalFormatting sqref="Q135:Q139">
    <cfRule type="cellIs" dxfId="27" priority="59" operator="lessThan">
      <formula>0</formula>
    </cfRule>
    <cfRule type="cellIs" dxfId="26" priority="60" operator="greaterThan">
      <formula>0</formula>
    </cfRule>
  </conditionalFormatting>
  <conditionalFormatting sqref="R135:R139">
    <cfRule type="cellIs" dxfId="25" priority="57" operator="lessThan">
      <formula>0</formula>
    </cfRule>
    <cfRule type="cellIs" dxfId="24" priority="58" operator="greaterThan">
      <formula>0</formula>
    </cfRule>
  </conditionalFormatting>
  <conditionalFormatting sqref="B141">
    <cfRule type="containsText" dxfId="23" priority="26" operator="containsText" text="Split">
      <formula>NOT(ISERROR(SEARCH("Split",B141)))</formula>
    </cfRule>
    <cfRule type="containsText" dxfId="22" priority="27" operator="containsText" text="Sell">
      <formula>NOT(ISERROR(SEARCH("Sell",B141)))</formula>
    </cfRule>
    <cfRule type="containsText" dxfId="21" priority="28" operator="containsText" text="Buy">
      <formula>NOT(ISERROR(SEARCH("Buy",B141)))</formula>
    </cfRule>
  </conditionalFormatting>
  <conditionalFormatting sqref="B161">
    <cfRule type="containsText" dxfId="20" priority="17" operator="containsText" text="Split">
      <formula>NOT(ISERROR(SEARCH("Split",B161)))</formula>
    </cfRule>
    <cfRule type="containsText" dxfId="19" priority="18" operator="containsText" text="Sell">
      <formula>NOT(ISERROR(SEARCH("Sell",B161)))</formula>
    </cfRule>
    <cfRule type="containsText" dxfId="18" priority="19" operator="containsText" text="Buy">
      <formula>NOT(ISERROR(SEARCH("Buy",B161)))</formula>
    </cfRule>
  </conditionalFormatting>
  <dataValidations count="1">
    <dataValidation type="list" allowBlank="1" showInputMessage="1" showErrorMessage="1" sqref="B141:B161 B2:B139">
      <formula1>$AB$2:$AB$4</formula1>
    </dataValidation>
  </dataValidation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5" tint="0.39997558519241921"/>
  </sheetPr>
  <dimension ref="A1:AJ35"/>
  <sheetViews>
    <sheetView workbookViewId="0">
      <selection activeCell="A5" sqref="A5:C5"/>
    </sheetView>
  </sheetViews>
  <sheetFormatPr defaultColWidth="8.81640625" defaultRowHeight="14.5"/>
  <cols>
    <col min="1" max="1" width="31.453125" style="25" customWidth="1"/>
    <col min="2" max="3" width="6.453125" style="25" customWidth="1"/>
    <col min="4" max="7" width="10" style="25" customWidth="1"/>
    <col min="8" max="8" width="14.26953125" style="25" customWidth="1"/>
    <col min="9" max="10" width="8.54296875" style="25" customWidth="1"/>
    <col min="11" max="12" width="10" style="25" customWidth="1"/>
    <col min="13" max="13" width="15.7265625" style="25" customWidth="1"/>
    <col min="14" max="14" width="6.26953125" style="25" customWidth="1"/>
    <col min="15" max="15" width="8.54296875" style="25" customWidth="1"/>
    <col min="16" max="16" width="14.26953125" style="25" customWidth="1"/>
    <col min="17" max="17" width="15.08984375" style="25" customWidth="1"/>
    <col min="18" max="18" width="6" style="25" customWidth="1"/>
    <col min="19" max="19" width="8.1796875" style="25" customWidth="1"/>
    <col min="20" max="20" width="13.6328125" style="25" customWidth="1"/>
    <col min="21" max="21" width="15.08984375" style="25" customWidth="1"/>
    <col min="22" max="22" width="6" style="25" customWidth="1"/>
    <col min="23" max="23" width="8.1796875" style="25" customWidth="1"/>
    <col min="24" max="24" width="13.6328125" style="25" customWidth="1"/>
    <col min="25" max="25" width="15.81640625" style="25" customWidth="1"/>
    <col min="26" max="26" width="6.26953125" style="25" customWidth="1"/>
    <col min="27" max="27" width="8.54296875" style="25" customWidth="1"/>
    <col min="28" max="28" width="14.26953125" style="25" customWidth="1"/>
    <col min="29" max="29" width="15.26953125" style="25" customWidth="1"/>
    <col min="30" max="30" width="6.1796875" style="25" customWidth="1"/>
    <col min="31" max="31" width="8.26953125" style="25" customWidth="1"/>
    <col min="32" max="32" width="13.81640625" style="25" customWidth="1"/>
    <col min="33" max="33" width="15.26953125" style="25" customWidth="1"/>
    <col min="34" max="34" width="6.1796875" style="25" customWidth="1"/>
    <col min="35" max="35" width="8.26953125" style="25" customWidth="1"/>
    <col min="36" max="36" width="13.81640625" style="25" customWidth="1"/>
    <col min="37" max="37" width="15.26953125" style="25" customWidth="1"/>
    <col min="38" max="38" width="6.1796875" style="25" customWidth="1"/>
    <col min="39" max="39" width="8.26953125" style="25" customWidth="1"/>
    <col min="40" max="40" width="13.81640625" style="25" customWidth="1"/>
    <col min="41" max="41" width="15.26953125" style="25" customWidth="1"/>
    <col min="42" max="42" width="6.1796875" style="25" customWidth="1"/>
    <col min="43" max="43" width="8.26953125" style="25" customWidth="1"/>
    <col min="44" max="44" width="13.81640625" style="25" customWidth="1"/>
    <col min="45" max="45" width="15.26953125" style="25" customWidth="1"/>
    <col min="46" max="46" width="6.1796875" style="25" customWidth="1"/>
    <col min="47" max="47" width="8.26953125" style="25" customWidth="1"/>
    <col min="48" max="48" width="13.81640625" style="25" customWidth="1"/>
    <col min="49" max="16384" width="8.81640625" style="25"/>
  </cols>
  <sheetData>
    <row r="1" spans="1:36" ht="23.5" customHeight="1" thickBot="1">
      <c r="A1" s="68" t="s">
        <v>69</v>
      </c>
      <c r="B1" s="68"/>
      <c r="C1" s="68"/>
      <c r="D1" s="68"/>
      <c r="E1" s="68"/>
      <c r="F1" s="68"/>
      <c r="G1" s="68"/>
      <c r="H1" s="68"/>
      <c r="I1" s="68"/>
      <c r="J1" s="68"/>
      <c r="K1" s="68"/>
      <c r="L1" s="68"/>
      <c r="M1" s="68"/>
      <c r="N1" s="68"/>
      <c r="O1" s="68"/>
      <c r="P1" s="68"/>
      <c r="Q1"/>
      <c r="R1"/>
      <c r="S1"/>
      <c r="T1"/>
      <c r="U1"/>
      <c r="V1"/>
      <c r="W1"/>
      <c r="X1"/>
      <c r="Y1"/>
      <c r="Z1"/>
      <c r="AA1"/>
      <c r="AB1"/>
      <c r="AC1"/>
      <c r="AD1"/>
      <c r="AE1"/>
      <c r="AF1"/>
      <c r="AG1"/>
      <c r="AH1"/>
      <c r="AI1"/>
      <c r="AJ1"/>
    </row>
    <row r="2" spans="1:36" ht="15" customHeight="1">
      <c r="A2" s="69" t="s">
        <v>70</v>
      </c>
      <c r="B2" s="69"/>
      <c r="C2" s="69"/>
      <c r="D2" s="69"/>
      <c r="E2" s="69"/>
      <c r="F2" s="69"/>
      <c r="G2" s="69"/>
      <c r="H2" s="69"/>
      <c r="I2" s="69"/>
      <c r="J2" s="69"/>
      <c r="K2" s="69"/>
      <c r="L2" s="69"/>
      <c r="M2" s="69"/>
      <c r="N2" s="69"/>
      <c r="O2" s="69"/>
      <c r="P2" s="69"/>
      <c r="Q2"/>
      <c r="R2"/>
      <c r="S2"/>
      <c r="T2"/>
      <c r="U2"/>
      <c r="V2"/>
      <c r="W2"/>
      <c r="X2"/>
      <c r="Y2"/>
      <c r="Z2"/>
      <c r="AA2"/>
      <c r="AB2"/>
      <c r="AC2"/>
      <c r="AD2"/>
      <c r="AE2"/>
      <c r="AF2"/>
      <c r="AG2"/>
      <c r="AH2"/>
      <c r="AI2"/>
      <c r="AJ2"/>
    </row>
    <row r="3" spans="1:36" ht="15" thickBot="1">
      <c r="A3" s="70" t="s">
        <v>6450</v>
      </c>
      <c r="B3" s="70"/>
      <c r="C3" s="70"/>
      <c r="D3" s="70"/>
      <c r="E3" s="70"/>
      <c r="F3" s="70"/>
      <c r="G3" s="70"/>
      <c r="H3" s="70"/>
      <c r="I3" s="70"/>
      <c r="J3" s="70"/>
      <c r="K3" s="70"/>
      <c r="L3" s="70"/>
      <c r="M3" s="70"/>
      <c r="N3" s="70"/>
      <c r="O3" s="70"/>
      <c r="P3" s="70"/>
      <c r="Q3"/>
      <c r="R3"/>
      <c r="S3"/>
      <c r="T3"/>
      <c r="U3"/>
      <c r="V3"/>
      <c r="W3"/>
      <c r="X3"/>
      <c r="Y3"/>
      <c r="Z3"/>
      <c r="AA3"/>
      <c r="AB3"/>
      <c r="AC3"/>
      <c r="AD3"/>
      <c r="AE3"/>
      <c r="AF3"/>
      <c r="AG3"/>
      <c r="AH3"/>
      <c r="AI3"/>
      <c r="AJ3"/>
    </row>
    <row r="4" spans="1:36" ht="14.5" customHeight="1">
      <c r="A4" s="71" t="s">
        <v>71</v>
      </c>
      <c r="B4" s="72"/>
      <c r="C4" s="73"/>
      <c r="D4" s="26"/>
      <c r="E4" s="71" t="s">
        <v>72</v>
      </c>
      <c r="F4" s="72"/>
      <c r="G4" s="73"/>
      <c r="H4" s="26"/>
      <c r="I4" s="26"/>
      <c r="J4" s="26"/>
      <c r="K4" s="26"/>
      <c r="L4" s="26"/>
      <c r="M4" s="26"/>
      <c r="N4" s="26"/>
      <c r="O4" s="26"/>
      <c r="P4" s="26"/>
      <c r="Q4"/>
      <c r="R4"/>
      <c r="S4"/>
      <c r="T4"/>
      <c r="U4"/>
      <c r="V4"/>
      <c r="W4"/>
      <c r="X4"/>
      <c r="Y4"/>
      <c r="Z4"/>
      <c r="AA4"/>
      <c r="AB4"/>
      <c r="AC4"/>
      <c r="AD4"/>
      <c r="AE4"/>
      <c r="AF4"/>
      <c r="AG4"/>
      <c r="AH4"/>
      <c r="AI4"/>
      <c r="AJ4"/>
    </row>
    <row r="5" spans="1:36" ht="30" customHeight="1" thickBot="1">
      <c r="A5" s="64" t="s">
        <v>73</v>
      </c>
      <c r="B5" s="64"/>
      <c r="C5" s="65"/>
      <c r="D5" s="27"/>
      <c r="E5" s="66" t="s">
        <v>74</v>
      </c>
      <c r="F5" s="64"/>
      <c r="G5" s="65"/>
      <c r="H5" s="26"/>
      <c r="I5" s="26"/>
      <c r="J5" s="26"/>
      <c r="K5" s="26"/>
      <c r="L5" s="26"/>
      <c r="M5" s="26"/>
      <c r="N5" s="26"/>
      <c r="O5" s="26"/>
      <c r="P5" s="26"/>
      <c r="Q5"/>
      <c r="R5"/>
      <c r="S5"/>
      <c r="T5"/>
      <c r="U5"/>
      <c r="V5"/>
      <c r="W5"/>
      <c r="X5"/>
      <c r="Y5"/>
      <c r="Z5"/>
      <c r="AA5"/>
      <c r="AB5"/>
      <c r="AC5"/>
      <c r="AD5"/>
      <c r="AE5"/>
      <c r="AF5"/>
      <c r="AG5"/>
      <c r="AH5"/>
      <c r="AI5"/>
      <c r="AJ5"/>
    </row>
    <row r="6" spans="1:36" ht="14.5" customHeight="1">
      <c r="A6" s="51"/>
      <c r="B6" s="51"/>
      <c r="C6" s="51"/>
      <c r="D6" s="51"/>
      <c r="E6" s="51"/>
      <c r="F6" s="51"/>
      <c r="G6" s="51"/>
      <c r="H6" s="51"/>
      <c r="I6" s="51"/>
      <c r="J6" s="51"/>
      <c r="K6" s="51"/>
      <c r="L6" s="51"/>
      <c r="M6" s="51"/>
      <c r="N6" s="51"/>
      <c r="O6" s="51"/>
      <c r="P6" s="51"/>
      <c r="Q6"/>
      <c r="R6"/>
      <c r="S6"/>
      <c r="T6"/>
      <c r="U6"/>
      <c r="V6"/>
      <c r="W6"/>
      <c r="X6"/>
      <c r="Y6"/>
      <c r="Z6"/>
      <c r="AA6"/>
      <c r="AB6"/>
      <c r="AC6"/>
      <c r="AD6"/>
      <c r="AE6"/>
      <c r="AF6"/>
      <c r="AG6"/>
      <c r="AH6"/>
      <c r="AI6"/>
      <c r="AJ6"/>
    </row>
    <row r="7" spans="1:36" ht="15" customHeight="1">
      <c r="A7" s="67" t="s">
        <v>6451</v>
      </c>
      <c r="B7" s="67"/>
      <c r="C7" s="67"/>
      <c r="D7" s="67"/>
      <c r="E7" s="67"/>
      <c r="F7" s="67"/>
      <c r="G7" s="67"/>
      <c r="H7" s="67"/>
      <c r="I7" s="67"/>
      <c r="J7" s="67"/>
      <c r="K7" s="67"/>
      <c r="L7" s="67"/>
      <c r="M7" s="67"/>
      <c r="N7" s="67"/>
      <c r="O7" s="67"/>
      <c r="P7" s="67"/>
      <c r="Q7"/>
      <c r="R7"/>
      <c r="S7"/>
      <c r="T7"/>
      <c r="U7"/>
      <c r="V7"/>
      <c r="W7"/>
      <c r="X7"/>
      <c r="Y7"/>
      <c r="Z7"/>
      <c r="AA7"/>
      <c r="AB7"/>
      <c r="AC7"/>
      <c r="AD7"/>
      <c r="AE7"/>
      <c r="AF7"/>
      <c r="AG7"/>
      <c r="AH7"/>
      <c r="AI7"/>
      <c r="AJ7"/>
    </row>
    <row r="8" spans="1:36" ht="15" customHeight="1">
      <c r="A8" s="62" t="s">
        <v>75</v>
      </c>
      <c r="B8" s="62"/>
      <c r="C8" s="62"/>
      <c r="D8" s="62"/>
      <c r="E8" s="62"/>
      <c r="F8" s="62"/>
      <c r="G8" s="62"/>
      <c r="H8" s="62"/>
      <c r="I8" s="62"/>
      <c r="J8" s="62"/>
      <c r="K8" s="62"/>
      <c r="L8" s="62"/>
      <c r="M8" s="62"/>
      <c r="N8" s="62"/>
      <c r="O8" s="62"/>
      <c r="P8" s="62"/>
      <c r="Q8"/>
      <c r="R8"/>
      <c r="S8"/>
      <c r="T8"/>
      <c r="U8"/>
      <c r="V8"/>
      <c r="W8"/>
      <c r="X8"/>
      <c r="Y8"/>
      <c r="Z8"/>
      <c r="AA8"/>
      <c r="AB8"/>
      <c r="AC8"/>
      <c r="AD8"/>
      <c r="AE8"/>
      <c r="AF8"/>
      <c r="AG8"/>
      <c r="AH8"/>
      <c r="AI8"/>
      <c r="AJ8"/>
    </row>
    <row r="9" spans="1:36" ht="15" customHeight="1">
      <c r="A9" s="63"/>
      <c r="B9" s="63"/>
      <c r="C9" s="63"/>
      <c r="D9" s="63"/>
      <c r="E9" s="63"/>
      <c r="F9" s="63"/>
      <c r="G9" s="63"/>
      <c r="H9" s="63"/>
      <c r="I9" s="63"/>
      <c r="J9" s="63"/>
      <c r="K9" s="63"/>
      <c r="L9" s="63"/>
      <c r="M9" s="63"/>
      <c r="N9" s="63"/>
      <c r="O9" s="63"/>
      <c r="P9" s="63"/>
      <c r="Q9"/>
      <c r="R9"/>
      <c r="S9"/>
      <c r="T9"/>
      <c r="U9"/>
      <c r="V9"/>
      <c r="W9"/>
      <c r="X9"/>
      <c r="Y9"/>
      <c r="Z9"/>
      <c r="AA9"/>
      <c r="AB9"/>
      <c r="AC9"/>
      <c r="AD9"/>
      <c r="AE9"/>
      <c r="AF9"/>
      <c r="AG9"/>
      <c r="AH9"/>
      <c r="AI9"/>
      <c r="AJ9"/>
    </row>
    <row r="10" spans="1:36" ht="14.5" customHeight="1">
      <c r="A10" s="62" t="s">
        <v>6452</v>
      </c>
      <c r="B10" s="62"/>
      <c r="C10" s="62"/>
      <c r="D10" s="62"/>
      <c r="E10" s="62"/>
      <c r="F10" s="62"/>
      <c r="G10" s="62"/>
      <c r="H10" s="62"/>
      <c r="I10" s="62"/>
      <c r="J10" s="62"/>
      <c r="K10" s="62"/>
      <c r="L10" s="62"/>
      <c r="M10" s="62"/>
      <c r="N10" s="62"/>
      <c r="O10" s="62"/>
      <c r="P10" s="62"/>
      <c r="Q10"/>
      <c r="R10"/>
      <c r="S10"/>
      <c r="T10"/>
      <c r="U10"/>
      <c r="V10"/>
      <c r="W10"/>
      <c r="X10"/>
      <c r="Y10"/>
      <c r="Z10"/>
      <c r="AA10"/>
      <c r="AB10"/>
      <c r="AC10"/>
      <c r="AD10"/>
      <c r="AE10"/>
      <c r="AF10"/>
      <c r="AG10"/>
      <c r="AH10"/>
      <c r="AI10"/>
      <c r="AJ10"/>
    </row>
    <row r="11" spans="1:36" ht="15" customHeight="1">
      <c r="A11" s="63"/>
      <c r="B11" s="63"/>
      <c r="C11" s="63"/>
      <c r="D11" s="63"/>
      <c r="E11" s="63"/>
      <c r="F11" s="63"/>
      <c r="G11" s="63"/>
      <c r="H11" s="63"/>
      <c r="I11" s="63"/>
      <c r="J11" s="63"/>
      <c r="K11" s="63"/>
      <c r="L11" s="63"/>
      <c r="M11" s="63"/>
      <c r="N11" s="63"/>
      <c r="O11" s="63"/>
      <c r="P11" s="63"/>
      <c r="Q11"/>
      <c r="R11"/>
      <c r="S11"/>
      <c r="T11"/>
      <c r="U11"/>
      <c r="V11"/>
      <c r="W11"/>
      <c r="X11"/>
      <c r="Y11"/>
      <c r="Z11"/>
      <c r="AA11"/>
      <c r="AB11"/>
      <c r="AC11"/>
      <c r="AD11"/>
      <c r="AE11"/>
      <c r="AF11"/>
      <c r="AG11"/>
      <c r="AH11"/>
      <c r="AI11"/>
      <c r="AJ11"/>
    </row>
    <row r="12" spans="1:36" ht="42" customHeight="1">
      <c r="A12" s="62" t="s">
        <v>76</v>
      </c>
      <c r="B12" s="62"/>
      <c r="C12" s="62"/>
      <c r="D12" s="62"/>
      <c r="E12" s="62"/>
      <c r="F12" s="62"/>
      <c r="G12" s="62"/>
      <c r="H12" s="62"/>
      <c r="I12" s="62"/>
      <c r="J12" s="62"/>
      <c r="K12" s="62"/>
      <c r="L12" s="62"/>
      <c r="M12" s="62"/>
      <c r="N12" s="62"/>
      <c r="O12" s="62"/>
      <c r="P12" s="62"/>
      <c r="Q12"/>
      <c r="R12"/>
      <c r="S12"/>
      <c r="T12"/>
      <c r="U12"/>
      <c r="V12"/>
      <c r="W12"/>
      <c r="X12"/>
      <c r="Y12"/>
      <c r="Z12"/>
      <c r="AA12"/>
      <c r="AB12"/>
      <c r="AC12"/>
      <c r="AD12"/>
      <c r="AE12"/>
      <c r="AF12"/>
      <c r="AG12"/>
      <c r="AH12"/>
      <c r="AI12"/>
      <c r="AJ12"/>
    </row>
    <row r="13" spans="1:36" ht="45" customHeight="1">
      <c r="A13" s="63"/>
      <c r="B13" s="63"/>
      <c r="C13" s="63"/>
      <c r="D13" s="63"/>
      <c r="E13" s="63"/>
      <c r="F13" s="63"/>
      <c r="G13" s="63"/>
      <c r="H13" s="63"/>
      <c r="I13" s="63"/>
      <c r="J13" s="63"/>
      <c r="K13" s="63"/>
      <c r="L13" s="63"/>
      <c r="M13" s="63"/>
      <c r="N13" s="63"/>
      <c r="O13" s="63"/>
      <c r="P13" s="63"/>
      <c r="Q13"/>
      <c r="R13"/>
      <c r="S13"/>
      <c r="T13"/>
      <c r="U13"/>
      <c r="V13"/>
      <c r="W13"/>
      <c r="X13"/>
      <c r="Y13"/>
      <c r="Z13"/>
      <c r="AA13"/>
      <c r="AB13"/>
      <c r="AC13"/>
      <c r="AD13"/>
      <c r="AE13"/>
      <c r="AF13"/>
      <c r="AG13"/>
      <c r="AH13"/>
      <c r="AI13"/>
      <c r="AJ13"/>
    </row>
    <row r="14" spans="1:36" ht="41.5" customHeight="1">
      <c r="Q14"/>
      <c r="R14"/>
      <c r="S14"/>
      <c r="T14"/>
      <c r="U14"/>
      <c r="V14"/>
      <c r="W14"/>
      <c r="X14"/>
      <c r="Y14"/>
      <c r="Z14"/>
      <c r="AA14"/>
      <c r="AB14"/>
      <c r="AC14"/>
      <c r="AD14"/>
      <c r="AE14"/>
      <c r="AF14"/>
      <c r="AG14"/>
      <c r="AH14"/>
      <c r="AI14"/>
      <c r="AJ14"/>
    </row>
    <row r="15" spans="1:36" ht="41.5" customHeight="1">
      <c r="Q15"/>
      <c r="R15"/>
      <c r="S15"/>
      <c r="T15"/>
      <c r="U15"/>
      <c r="V15"/>
      <c r="W15"/>
      <c r="X15"/>
      <c r="Y15"/>
      <c r="Z15"/>
      <c r="AA15"/>
      <c r="AB15"/>
      <c r="AC15"/>
      <c r="AD15"/>
      <c r="AE15"/>
      <c r="AF15"/>
      <c r="AG15"/>
      <c r="AH15"/>
      <c r="AI15"/>
      <c r="AJ15"/>
    </row>
    <row r="16" spans="1:36" ht="41.5" customHeight="1">
      <c r="Q16"/>
      <c r="R16"/>
      <c r="S16"/>
      <c r="T16"/>
      <c r="U16"/>
      <c r="V16"/>
      <c r="W16"/>
      <c r="X16"/>
      <c r="Y16"/>
      <c r="Z16"/>
      <c r="AA16"/>
      <c r="AB16"/>
      <c r="AC16"/>
      <c r="AD16"/>
      <c r="AE16"/>
      <c r="AF16"/>
      <c r="AG16"/>
      <c r="AH16"/>
      <c r="AI16"/>
      <c r="AJ16"/>
    </row>
    <row r="17" spans="17:36" ht="16.899999999999999" customHeight="1">
      <c r="Q17"/>
      <c r="R17"/>
      <c r="S17"/>
      <c r="T17"/>
      <c r="U17"/>
      <c r="V17"/>
      <c r="W17"/>
      <c r="X17"/>
      <c r="Y17"/>
      <c r="Z17"/>
      <c r="AA17"/>
      <c r="AB17"/>
      <c r="AC17"/>
      <c r="AD17"/>
      <c r="AE17"/>
      <c r="AF17"/>
      <c r="AG17"/>
      <c r="AH17"/>
      <c r="AI17"/>
      <c r="AJ17"/>
    </row>
    <row r="18" spans="17:36" ht="30" customHeight="1">
      <c r="Q18"/>
      <c r="R18"/>
      <c r="S18"/>
      <c r="T18"/>
      <c r="U18"/>
      <c r="V18"/>
      <c r="W18"/>
      <c r="X18"/>
      <c r="Y18"/>
      <c r="Z18"/>
      <c r="AA18"/>
      <c r="AB18"/>
      <c r="AC18"/>
      <c r="AD18"/>
      <c r="AE18"/>
      <c r="AF18"/>
      <c r="AG18"/>
      <c r="AH18"/>
      <c r="AI18"/>
      <c r="AJ18"/>
    </row>
    <row r="19" spans="17:36" ht="41.5" customHeight="1">
      <c r="Q19"/>
      <c r="R19"/>
      <c r="S19"/>
      <c r="T19"/>
      <c r="U19"/>
      <c r="V19"/>
      <c r="W19"/>
      <c r="X19"/>
      <c r="Y19"/>
      <c r="Z19"/>
      <c r="AA19"/>
      <c r="AB19"/>
      <c r="AC19"/>
      <c r="AD19"/>
      <c r="AE19"/>
      <c r="AF19"/>
      <c r="AG19"/>
      <c r="AH19"/>
      <c r="AI19"/>
      <c r="AJ19"/>
    </row>
    <row r="20" spans="17:36" ht="41.5" customHeight="1">
      <c r="Q20"/>
      <c r="R20"/>
      <c r="S20"/>
      <c r="T20"/>
      <c r="U20"/>
      <c r="V20"/>
      <c r="W20"/>
      <c r="X20"/>
      <c r="Y20"/>
      <c r="Z20"/>
      <c r="AA20"/>
      <c r="AB20"/>
      <c r="AC20"/>
      <c r="AD20"/>
      <c r="AE20"/>
      <c r="AF20"/>
      <c r="AG20"/>
      <c r="AH20"/>
      <c r="AI20"/>
      <c r="AJ20"/>
    </row>
    <row r="21" spans="17:36" ht="50.5" customHeight="1">
      <c r="Q21"/>
      <c r="R21"/>
      <c r="S21"/>
      <c r="T21"/>
      <c r="U21"/>
      <c r="V21"/>
      <c r="W21"/>
      <c r="X21"/>
      <c r="Y21"/>
      <c r="Z21"/>
      <c r="AA21"/>
      <c r="AB21"/>
      <c r="AC21"/>
      <c r="AD21"/>
      <c r="AE21"/>
      <c r="AF21"/>
      <c r="AG21"/>
      <c r="AH21"/>
      <c r="AI21"/>
      <c r="AJ21"/>
    </row>
    <row r="22" spans="17:36" ht="41.5" customHeight="1">
      <c r="Q22"/>
      <c r="R22"/>
      <c r="S22"/>
      <c r="T22"/>
      <c r="U22"/>
      <c r="V22"/>
      <c r="W22"/>
      <c r="X22"/>
      <c r="Y22"/>
      <c r="Z22"/>
      <c r="AA22"/>
      <c r="AB22"/>
      <c r="AC22"/>
      <c r="AD22"/>
      <c r="AE22"/>
      <c r="AF22"/>
      <c r="AG22"/>
      <c r="AH22"/>
      <c r="AI22"/>
      <c r="AJ22"/>
    </row>
    <row r="23" spans="17:36" ht="16.899999999999999" customHeight="1">
      <c r="Q23"/>
      <c r="R23"/>
      <c r="S23"/>
      <c r="T23"/>
      <c r="U23"/>
      <c r="V23"/>
      <c r="W23"/>
      <c r="X23"/>
      <c r="Y23"/>
      <c r="Z23"/>
      <c r="AA23"/>
      <c r="AB23"/>
      <c r="AC23"/>
      <c r="AD23"/>
      <c r="AE23"/>
      <c r="AF23"/>
      <c r="AG23"/>
      <c r="AH23"/>
      <c r="AI23"/>
      <c r="AJ23"/>
    </row>
    <row r="24" spans="17:36" ht="45" customHeight="1">
      <c r="Q24"/>
      <c r="R24"/>
      <c r="S24"/>
      <c r="T24"/>
      <c r="U24"/>
      <c r="V24"/>
      <c r="W24"/>
      <c r="X24"/>
      <c r="Y24"/>
      <c r="Z24"/>
      <c r="AA24"/>
      <c r="AB24"/>
      <c r="AC24"/>
      <c r="AD24"/>
      <c r="AE24"/>
      <c r="AF24"/>
      <c r="AG24"/>
      <c r="AH24"/>
      <c r="AI24"/>
      <c r="AJ24"/>
    </row>
    <row r="25" spans="17:36" ht="50.5" customHeight="1">
      <c r="Q25"/>
      <c r="R25"/>
      <c r="S25"/>
      <c r="T25"/>
      <c r="U25"/>
      <c r="V25"/>
      <c r="W25"/>
      <c r="X25"/>
      <c r="Y25"/>
      <c r="Z25"/>
      <c r="AA25"/>
      <c r="AB25"/>
      <c r="AC25"/>
      <c r="AD25"/>
      <c r="AE25"/>
      <c r="AF25"/>
      <c r="AG25"/>
      <c r="AH25"/>
      <c r="AI25"/>
      <c r="AJ25"/>
    </row>
    <row r="26" spans="17:36" ht="45" customHeight="1">
      <c r="Q26"/>
      <c r="R26"/>
      <c r="S26"/>
      <c r="T26"/>
      <c r="U26"/>
      <c r="V26"/>
      <c r="W26"/>
      <c r="X26"/>
      <c r="Y26"/>
      <c r="Z26"/>
      <c r="AA26"/>
      <c r="AB26"/>
      <c r="AC26"/>
      <c r="AD26"/>
      <c r="AE26"/>
      <c r="AF26"/>
      <c r="AG26"/>
      <c r="AH26"/>
      <c r="AI26"/>
      <c r="AJ26"/>
    </row>
    <row r="27" spans="17:36" ht="45" customHeight="1">
      <c r="Q27"/>
      <c r="R27"/>
      <c r="S27"/>
      <c r="T27"/>
      <c r="U27"/>
      <c r="V27"/>
      <c r="W27"/>
      <c r="X27"/>
      <c r="Y27"/>
      <c r="Z27"/>
      <c r="AA27"/>
      <c r="AB27"/>
      <c r="AC27"/>
      <c r="AD27"/>
      <c r="AE27"/>
      <c r="AF27"/>
      <c r="AG27"/>
      <c r="AH27"/>
      <c r="AI27"/>
      <c r="AJ27"/>
    </row>
    <row r="28" spans="17:36" ht="49.5" customHeight="1">
      <c r="Q28"/>
      <c r="R28"/>
      <c r="S28"/>
      <c r="T28"/>
      <c r="U28"/>
      <c r="V28"/>
      <c r="W28"/>
      <c r="X28"/>
      <c r="Y28"/>
      <c r="Z28"/>
      <c r="AA28"/>
      <c r="AB28"/>
      <c r="AC28"/>
      <c r="AD28"/>
      <c r="AE28"/>
      <c r="AF28"/>
      <c r="AG28"/>
      <c r="AH28"/>
      <c r="AI28"/>
      <c r="AJ28"/>
    </row>
    <row r="29" spans="17:36" ht="49.5" customHeight="1">
      <c r="Q29"/>
      <c r="R29"/>
      <c r="S29"/>
      <c r="T29"/>
      <c r="U29"/>
      <c r="V29"/>
      <c r="W29"/>
      <c r="X29"/>
      <c r="Y29"/>
      <c r="Z29"/>
      <c r="AA29"/>
      <c r="AB29"/>
      <c r="AC29"/>
      <c r="AD29"/>
      <c r="AE29"/>
      <c r="AF29"/>
      <c r="AG29"/>
      <c r="AH29"/>
      <c r="AI29"/>
      <c r="AJ29"/>
    </row>
    <row r="30" spans="17:36" ht="49.5" customHeight="1">
      <c r="Q30"/>
      <c r="R30"/>
      <c r="S30"/>
      <c r="T30"/>
      <c r="U30"/>
      <c r="V30"/>
      <c r="W30"/>
      <c r="X30"/>
      <c r="Y30"/>
      <c r="Z30"/>
      <c r="AA30"/>
      <c r="AB30"/>
      <c r="AC30"/>
      <c r="AD30"/>
      <c r="AE30"/>
      <c r="AF30"/>
      <c r="AG30"/>
      <c r="AH30"/>
      <c r="AI30"/>
      <c r="AJ30"/>
    </row>
    <row r="31" spans="17:36" ht="14.5" customHeight="1">
      <c r="Q31"/>
      <c r="R31"/>
      <c r="S31"/>
      <c r="T31"/>
      <c r="U31"/>
      <c r="V31"/>
      <c r="W31"/>
      <c r="X31"/>
      <c r="Y31"/>
      <c r="Z31"/>
      <c r="AA31"/>
      <c r="AB31"/>
      <c r="AC31"/>
      <c r="AD31"/>
      <c r="AE31"/>
      <c r="AF31"/>
      <c r="AG31"/>
      <c r="AH31"/>
      <c r="AI31"/>
      <c r="AJ31"/>
    </row>
    <row r="32" spans="17:36" ht="45" customHeight="1">
      <c r="Q32"/>
      <c r="R32"/>
      <c r="S32"/>
      <c r="T32"/>
      <c r="U32"/>
      <c r="V32"/>
      <c r="W32"/>
      <c r="X32"/>
      <c r="Y32"/>
      <c r="Z32"/>
      <c r="AA32"/>
      <c r="AB32"/>
    </row>
    <row r="33" spans="17:28" ht="42" customHeight="1">
      <c r="Q33"/>
      <c r="R33"/>
      <c r="S33"/>
      <c r="T33"/>
      <c r="U33"/>
      <c r="V33"/>
      <c r="W33"/>
      <c r="X33"/>
      <c r="Y33"/>
      <c r="Z33"/>
      <c r="AA33"/>
      <c r="AB33"/>
    </row>
    <row r="34" spans="17:28" ht="42" customHeight="1">
      <c r="Q34"/>
      <c r="R34"/>
      <c r="S34"/>
      <c r="T34"/>
      <c r="U34"/>
      <c r="V34"/>
      <c r="W34"/>
      <c r="X34"/>
    </row>
    <row r="35" spans="17:28">
      <c r="Q35"/>
      <c r="R35"/>
      <c r="S35"/>
      <c r="T35"/>
      <c r="U35"/>
      <c r="V35"/>
      <c r="W35"/>
      <c r="X35"/>
    </row>
  </sheetData>
  <mergeCells count="14">
    <mergeCell ref="A1:P1"/>
    <mergeCell ref="A2:P2"/>
    <mergeCell ref="A3:P3"/>
    <mergeCell ref="A4:C4"/>
    <mergeCell ref="E4:G4"/>
    <mergeCell ref="A10:P10"/>
    <mergeCell ref="A11:P11"/>
    <mergeCell ref="A12:P12"/>
    <mergeCell ref="A13:P13"/>
    <mergeCell ref="A5:C5"/>
    <mergeCell ref="E5:G5"/>
    <mergeCell ref="A7:P7"/>
    <mergeCell ref="A8:P8"/>
    <mergeCell ref="A9:P9"/>
  </mergeCells>
  <hyperlinks>
    <hyperlink ref="A2" r:id="rId1" display="http://money.msn.com/"/>
    <hyperlink ref="A4" r:id="rId2" display="http://money.msn.com/"/>
    <hyperlink ref="E4" r:id="rId3" display="http://office.microsoft.com/"/>
    <hyperlink ref="A7" r:id="rId4" display="http://go.microsoft.com/fwlink/?LinkID=249332"/>
  </hyperlinks>
  <pageMargins left="0.7" right="0.7" top="0.75" bottom="0.75" header="0.3" footer="0.3"/>
  <pageSetup paperSize="9" orientation="portrait" horizontalDpi="4294967292"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39997558519241921"/>
  </sheetPr>
  <dimension ref="A1:J22"/>
  <sheetViews>
    <sheetView workbookViewId="0">
      <pane ySplit="5" topLeftCell="A6" activePane="bottomLeft" state="frozen"/>
      <selection pane="bottomLeft" activeCell="F4" sqref="F4"/>
    </sheetView>
  </sheetViews>
  <sheetFormatPr defaultRowHeight="14.5"/>
  <cols>
    <col min="1" max="1" width="8.7265625" style="59"/>
    <col min="2" max="2" width="13.6328125" style="59" bestFit="1" customWidth="1"/>
    <col min="3" max="3" width="12.453125" style="59" customWidth="1"/>
    <col min="4" max="4" width="3" style="59" customWidth="1"/>
    <col min="5" max="5" width="21.54296875" style="76" customWidth="1"/>
    <col min="6" max="6" width="18.7265625" style="76" customWidth="1"/>
    <col min="7" max="7" width="14.26953125" style="59" bestFit="1" customWidth="1"/>
    <col min="8" max="8" width="8.7265625" style="59"/>
    <col min="9" max="9" width="14.36328125" style="76" customWidth="1"/>
    <col min="10" max="10" width="13.1796875" style="59" customWidth="1"/>
    <col min="11" max="16384" width="8.7265625" style="59"/>
  </cols>
  <sheetData>
    <row r="1" spans="1:10">
      <c r="A1" s="58" t="s">
        <v>11789</v>
      </c>
    </row>
    <row r="2" spans="1:10">
      <c r="A2" s="58"/>
    </row>
    <row r="3" spans="1:10" ht="18.5">
      <c r="A3" s="74" t="s">
        <v>11809</v>
      </c>
      <c r="B3" s="74"/>
      <c r="C3" s="74"/>
    </row>
    <row r="4" spans="1:10">
      <c r="A4" s="58"/>
    </row>
    <row r="5" spans="1:10">
      <c r="A5" s="61" t="s">
        <v>11790</v>
      </c>
      <c r="B5" s="61" t="s">
        <v>11791</v>
      </c>
      <c r="C5" s="61" t="s">
        <v>11792</v>
      </c>
      <c r="D5" s="61"/>
      <c r="E5" s="77" t="s">
        <v>11793</v>
      </c>
      <c r="F5" s="77" t="s">
        <v>11794</v>
      </c>
      <c r="G5" s="61" t="s">
        <v>11795</v>
      </c>
      <c r="H5" s="61" t="s">
        <v>11796</v>
      </c>
      <c r="I5" s="77" t="s">
        <v>11797</v>
      </c>
      <c r="J5" s="61" t="s">
        <v>11798</v>
      </c>
    </row>
    <row r="6" spans="1:10">
      <c r="A6" s="52" t="s">
        <v>11799</v>
      </c>
      <c r="B6" s="90" t="str">
        <f>'Stock Summary'!C2</f>
        <v>ACC</v>
      </c>
      <c r="C6" s="89">
        <f>IFERROR(VALUE(J6),0)</f>
        <v>1784.3</v>
      </c>
      <c r="D6" s="78"/>
      <c r="E6" s="90" t="str">
        <f>$A$1&amp;A6&amp;":"&amp;B6</f>
        <v>http://finance.google.com/finance/info?client=ig&amp;q=NSE:ACC</v>
      </c>
      <c r="F6" s="90" t="str">
        <f>_xlfn.WEBSERVICE(E6)</f>
        <v xml:space="preserve">
// [
{
"id": "11787956"
,"t" : "ACC"
,"e" : "NSE"
,"l" : "1,784.30"
,"l_fix" : "1784.30"
,"l_cur" : "&amp;#8377;1,784.30"
,"s": "0"
,"ltt":"12:14PM GMT+5:30"
,"lt" : "Aug 11, 12:14PM GMT+5:30"
,"lt_dts" : "2017-08-11T12:14:24Z"
,"c" : "+7.60"
,"c_fix" : "7.60"
,"cp" : "0.43"
,"cp_fix" : "0.43"
,"ccol" : "chg"
,"pcls_fix" : "1776.7"
}
]
</v>
      </c>
      <c r="G6" s="91">
        <f>SEARCH("NSE",F6)</f>
        <v>47</v>
      </c>
      <c r="H6" s="91">
        <f>SEARCH("l_fix",F6,G6)</f>
        <v>72</v>
      </c>
      <c r="I6" s="90" t="str">
        <f>MID(F6,H6+10,SEARCH(",",F6,H6+1)-H6-1)</f>
        <v xml:space="preserve">1784.30"
,"l_cur" </v>
      </c>
      <c r="J6" s="91" t="str">
        <f>LEFT(I6,SEARCH(",",I6)-3)</f>
        <v>1784.30</v>
      </c>
    </row>
    <row r="7" spans="1:10">
      <c r="A7" s="52" t="s">
        <v>11799</v>
      </c>
      <c r="B7" s="90" t="str">
        <f>'Stock Summary'!C3</f>
        <v>AXISBANK</v>
      </c>
      <c r="C7" s="89">
        <f t="shared" ref="C7:C21" si="0">IFERROR(VALUE(J7),0)</f>
        <v>491.1</v>
      </c>
      <c r="D7" s="78"/>
      <c r="E7" s="90" t="str">
        <f t="shared" ref="E7:E21" si="1">$A$1&amp;A7&amp;":"&amp;B7</f>
        <v>http://finance.google.com/finance/info?client=ig&amp;q=NSE:AXISBANK</v>
      </c>
      <c r="F7" s="90" t="str">
        <f t="shared" ref="F7:F21" si="2">_xlfn.WEBSERVICE(E7)</f>
        <v xml:space="preserve">
// [
{
"id": "3261730"
,"t" : "AXISBANK"
,"e" : "NSE"
,"l" : "491.10"
,"l_fix" : "491.10"
,"l_cur" : "&amp;#8377;491.10"
,"s": "0"
,"ltt":"12:14PM GMT+5:30"
,"lt" : "Aug 11, 12:14PM GMT+5:30"
,"lt_dts" : "2017-08-11T12:14:23Z"
,"c" : "+5.60"
,"c_fix" : "5.60"
,"cp" : "1.15"
,"cp_fix" : "1.15"
,"ccol" : "chg"
,"pcls_fix" : "485.5"
}
]
</v>
      </c>
      <c r="G7" s="91">
        <f t="shared" ref="G7:G21" si="3">SEARCH("NSE",F7)</f>
        <v>51</v>
      </c>
      <c r="H7" s="91">
        <f t="shared" ref="H7:H21" si="4">SEARCH("l_fix",F7,G7)</f>
        <v>74</v>
      </c>
      <c r="I7" s="90" t="str">
        <f t="shared" ref="I7:I21" si="5">MID(F7,H7+10,SEARCH(",",F7,H7+1)-H7-1)</f>
        <v xml:space="preserve">491.10"
,"l_cur" </v>
      </c>
      <c r="J7" s="91" t="str">
        <f t="shared" ref="J7:J21" si="6">LEFT(I7,SEARCH(",",I7)-3)</f>
        <v>491.10</v>
      </c>
    </row>
    <row r="8" spans="1:10">
      <c r="A8" s="52" t="s">
        <v>11799</v>
      </c>
      <c r="B8" s="90" t="str">
        <f>'Stock Summary'!C4</f>
        <v>BHEL</v>
      </c>
      <c r="C8" s="89">
        <f t="shared" si="0"/>
        <v>124.9</v>
      </c>
      <c r="D8" s="78"/>
      <c r="E8" s="90" t="str">
        <f t="shared" si="1"/>
        <v>http://finance.google.com/finance/info?client=ig&amp;q=NSE:BHEL</v>
      </c>
      <c r="F8" s="90" t="str">
        <f t="shared" si="2"/>
        <v xml:space="preserve">
// [
{
"id": "15274130"
,"t" : "BHEL"
,"e" : "NSE"
,"l" : "124.90"
,"l_fix" : "124.90"
,"l_cur" : "&amp;#8377;124.90"
,"s": "0"
,"ltt":"12:14PM GMT+5:30"
,"lt" : "Aug 11, 12:14PM GMT+5:30"
,"lt_dts" : "2017-08-11T12:14:25Z"
,"c" : "-1.85"
,"c_fix" : "-1.85"
,"cp" : "-1.46"
,"cp_fix" : "-1.46"
,"ccol" : "chr"
,"pcls_fix" : "126.75"
}
]
</v>
      </c>
      <c r="G8" s="91">
        <f t="shared" si="3"/>
        <v>48</v>
      </c>
      <c r="H8" s="91">
        <f t="shared" si="4"/>
        <v>71</v>
      </c>
      <c r="I8" s="90" t="str">
        <f t="shared" si="5"/>
        <v xml:space="preserve">124.90"
,"l_cur" </v>
      </c>
      <c r="J8" s="91" t="str">
        <f t="shared" si="6"/>
        <v>124.90</v>
      </c>
    </row>
    <row r="9" spans="1:10">
      <c r="A9" s="52" t="s">
        <v>11799</v>
      </c>
      <c r="B9" s="90" t="str">
        <f>'Stock Summary'!C5</f>
        <v>BSE</v>
      </c>
      <c r="C9" s="89">
        <f t="shared" si="0"/>
        <v>999.7</v>
      </c>
      <c r="D9" s="78"/>
      <c r="E9" s="90" t="str">
        <f t="shared" si="1"/>
        <v>http://finance.google.com/finance/info?client=ig&amp;q=NSE:BSE</v>
      </c>
      <c r="F9" s="90" t="str">
        <f t="shared" si="2"/>
        <v xml:space="preserve">
// [
{
"id": "866934787507947"
,"t" : "BSE"
,"e" : "NSE"
,"l" : "999.70"
,"l_fix" : "999.70"
,"l_cur" : "&amp;#8377;999.70"
,"s": "0"
,"ltt":"12:14PM GMT+5:30"
,"lt" : "Aug 11, 12:14PM GMT+5:30"
,"lt_dts" : "2017-08-11T12:14:13Z"
,"c" : "-13.00"
,"c_fix" : "-13.00"
,"cp" : "-1.28"
,"cp_fix" : "-1.28"
,"ccol" : "chr"
,"pcls_fix" : "1012.7"
}
]
</v>
      </c>
      <c r="G9" s="91">
        <f t="shared" si="3"/>
        <v>54</v>
      </c>
      <c r="H9" s="91">
        <f t="shared" si="4"/>
        <v>77</v>
      </c>
      <c r="I9" s="90" t="str">
        <f t="shared" si="5"/>
        <v xml:space="preserve">999.70"
,"l_cur" </v>
      </c>
      <c r="J9" s="91" t="str">
        <f t="shared" si="6"/>
        <v>999.70</v>
      </c>
    </row>
    <row r="10" spans="1:10">
      <c r="A10" s="52" t="s">
        <v>11799</v>
      </c>
      <c r="B10" s="90" t="str">
        <f>'Stock Summary'!C6</f>
        <v>BRITANNIA</v>
      </c>
      <c r="C10" s="89">
        <f t="shared" si="0"/>
        <v>4092.85</v>
      </c>
      <c r="D10" s="78"/>
      <c r="E10" s="90" t="str">
        <f t="shared" si="1"/>
        <v>http://finance.google.com/finance/info?client=ig&amp;q=NSE:BRITANNIA</v>
      </c>
      <c r="F10" s="90" t="str">
        <f t="shared" si="2"/>
        <v xml:space="preserve">
// [
{
"id": "15279585"
,"t" : "BRITANNIA"
,"e" : "NSE"
,"l" : "4,092.85"
,"l_fix" : "4092.85"
,"l_cur" : "&amp;#8377;4,092.85"
,"s": "0"
,"ltt":"12:14PM GMT+5:30"
,"lt" : "Aug 11, 12:14PM GMT+5:30"
,"lt_dts" : "2017-08-11T12:14:20Z"
,"c" : "-26.35"
,"c_fix" : "-26.35"
,"cp" : "-0.64"
,"cp_fix" : "-0.64"
,"ccol" : "chr"
,"pcls_fix" : "4119.2"
}
]
</v>
      </c>
      <c r="G10" s="91">
        <f t="shared" si="3"/>
        <v>53</v>
      </c>
      <c r="H10" s="91">
        <f t="shared" si="4"/>
        <v>78</v>
      </c>
      <c r="I10" s="90" t="str">
        <f t="shared" si="5"/>
        <v xml:space="preserve">4092.85"
,"l_cur" </v>
      </c>
      <c r="J10" s="91" t="str">
        <f t="shared" si="6"/>
        <v>4092.85</v>
      </c>
    </row>
    <row r="11" spans="1:10">
      <c r="A11" s="52" t="s">
        <v>11799</v>
      </c>
      <c r="B11" s="90" t="str">
        <f>'Stock Summary'!C7</f>
        <v>CDSL</v>
      </c>
      <c r="C11" s="89">
        <f t="shared" si="0"/>
        <v>304.85000000000002</v>
      </c>
      <c r="D11" s="78"/>
      <c r="E11" s="90" t="str">
        <f t="shared" si="1"/>
        <v>http://finance.google.com/finance/info?client=ig&amp;q=NSE:CDSL</v>
      </c>
      <c r="F11" s="90" t="str">
        <f t="shared" si="2"/>
        <v xml:space="preserve">
// [
{
"id": "485802867974745"
,"t" : "CDSL"
,"e" : "NSE"
,"l" : "304.85"
,"l_fix" : "304.85"
,"l_cur" : "&amp;#8377;304.85"
,"s": "0"
,"ltt":"12:14PM GMT+5:30"
,"lt" : "Aug 11, 12:14PM GMT+5:30"
,"lt_dts" : "2017-08-11T12:14:26Z"
,"c" : "+3.60"
,"c_fix" : "3.60"
,"cp" : "1.20"
,"cp_fix" : "1.20"
,"ccol" : "chg"
,"pcls_fix" : "301.25"
}
]
</v>
      </c>
      <c r="G11" s="91">
        <f t="shared" si="3"/>
        <v>55</v>
      </c>
      <c r="H11" s="91">
        <f t="shared" si="4"/>
        <v>78</v>
      </c>
      <c r="I11" s="90" t="str">
        <f t="shared" si="5"/>
        <v xml:space="preserve">304.85"
,"l_cur" </v>
      </c>
      <c r="J11" s="91" t="str">
        <f t="shared" si="6"/>
        <v>304.85</v>
      </c>
    </row>
    <row r="12" spans="1:10">
      <c r="A12" s="52" t="s">
        <v>11799</v>
      </c>
      <c r="B12" s="90" t="str">
        <f>'Stock Summary'!C8</f>
        <v>DABUR</v>
      </c>
      <c r="C12" s="89">
        <f t="shared" si="0"/>
        <v>305.85000000000002</v>
      </c>
      <c r="D12" s="78"/>
      <c r="E12" s="90" t="str">
        <f t="shared" si="1"/>
        <v>http://finance.google.com/finance/info?client=ig&amp;q=NSE:DABUR</v>
      </c>
      <c r="F12" s="90" t="str">
        <f t="shared" si="2"/>
        <v xml:space="preserve">
// [
{
"id": "829919"
,"t" : "DABUR"
,"e" : "NSE"
,"l" : "305.85"
,"l_fix" : "305.85"
,"l_cur" : "&amp;#8377;305.85"
,"s": "0"
,"ltt":"12:14PM GMT+5:30"
,"lt" : "Aug 11, 12:14PM GMT+5:30"
,"lt_dts" : "2017-08-11T12:14:22Z"
,"c" : "-0.70"
,"c_fix" : "-0.70"
,"cp" : "-0.23"
,"cp_fix" : "-0.23"
,"ccol" : "chr"
,"pcls_fix" : "306.55"
}
]
</v>
      </c>
      <c r="G12" s="91">
        <f t="shared" si="3"/>
        <v>47</v>
      </c>
      <c r="H12" s="91">
        <f t="shared" si="4"/>
        <v>70</v>
      </c>
      <c r="I12" s="90" t="str">
        <f t="shared" si="5"/>
        <v xml:space="preserve">305.85"
,"l_cur" </v>
      </c>
      <c r="J12" s="91" t="str">
        <f t="shared" si="6"/>
        <v>305.85</v>
      </c>
    </row>
    <row r="13" spans="1:10">
      <c r="A13" s="52" t="s">
        <v>11799</v>
      </c>
      <c r="B13" s="90" t="str">
        <f>'Stock Summary'!C9</f>
        <v>HDFCBANK</v>
      </c>
      <c r="C13" s="89">
        <f t="shared" si="0"/>
        <v>1740.1</v>
      </c>
      <c r="D13" s="78"/>
      <c r="E13" s="90" t="str">
        <f t="shared" si="1"/>
        <v>http://finance.google.com/finance/info?client=ig&amp;q=NSE:HDFCBANK</v>
      </c>
      <c r="F13" s="90" t="str">
        <f t="shared" si="2"/>
        <v xml:space="preserve">
// [
{
"id": "13082940"
,"t" : "HDFCBANK"
,"e" : "NSE"
,"l" : "1,740.10"
,"l_fix" : "1740.10"
,"l_cur" : "&amp;#8377;1,740.10"
,"s": "0"
,"ltt":"12:14PM GMT+5:30"
,"lt" : "Aug 11, 12:14PM GMT+5:30"
,"lt_dts" : "2017-08-11T12:14:24Z"
,"c" : "-20.35"
,"c_fix" : "-20.35"
,"cp" : "-1.16"
,"cp_fix" : "-1.16"
,"ccol" : "chr"
,"pcls_fix" : "1760.45"
}
]
</v>
      </c>
      <c r="G13" s="91">
        <f t="shared" si="3"/>
        <v>52</v>
      </c>
      <c r="H13" s="91">
        <f t="shared" si="4"/>
        <v>77</v>
      </c>
      <c r="I13" s="90" t="str">
        <f t="shared" si="5"/>
        <v xml:space="preserve">1740.10"
,"l_cur" </v>
      </c>
      <c r="J13" s="91" t="str">
        <f t="shared" si="6"/>
        <v>1740.10</v>
      </c>
    </row>
    <row r="14" spans="1:10">
      <c r="A14" s="52" t="s">
        <v>11799</v>
      </c>
      <c r="B14" s="90" t="str">
        <f>'Stock Summary'!C10</f>
        <v>JUBLFOOD</v>
      </c>
      <c r="C14" s="89">
        <f t="shared" si="0"/>
        <v>1307.4000000000001</v>
      </c>
      <c r="D14" s="78"/>
      <c r="E14" s="90" t="str">
        <f t="shared" si="1"/>
        <v>http://finance.google.com/finance/info?client=ig&amp;q=NSE:JUBLFOOD</v>
      </c>
      <c r="F14" s="90" t="str">
        <f t="shared" si="2"/>
        <v xml:space="preserve">
// [
{
"id": "7053990"
,"t" : "JUBLFOOD"
,"e" : "NSE"
,"l" : "1,307.40"
,"l_fix" : "1307.40"
,"l_cur" : "&amp;#8377;1,307.40"
,"s": "0"
,"ltt":"12:14PM GMT+5:30"
,"lt" : "Aug 11, 12:14PM GMT+5:30"
,"lt_dts" : "2017-08-11T12:14:16Z"
,"c" : "-10.55"
,"c_fix" : "-10.55"
,"cp" : "-0.80"
,"cp_fix" : "-0.80"
,"ccol" : "chr"
,"pcls_fix" : "1317.95"
}
]
</v>
      </c>
      <c r="G14" s="91">
        <f t="shared" si="3"/>
        <v>51</v>
      </c>
      <c r="H14" s="91">
        <f t="shared" si="4"/>
        <v>76</v>
      </c>
      <c r="I14" s="90" t="str">
        <f t="shared" si="5"/>
        <v xml:space="preserve">1307.40"
,"l_cur" </v>
      </c>
      <c r="J14" s="91" t="str">
        <f t="shared" si="6"/>
        <v>1307.40</v>
      </c>
    </row>
    <row r="15" spans="1:10">
      <c r="A15" s="52" t="s">
        <v>11799</v>
      </c>
      <c r="B15" s="90" t="str">
        <f>'Stock Summary'!C11</f>
        <v>LTI</v>
      </c>
      <c r="C15" s="89">
        <f t="shared" si="0"/>
        <v>750.7</v>
      </c>
      <c r="D15" s="78"/>
      <c r="E15" s="90" t="str">
        <f t="shared" si="1"/>
        <v>http://finance.google.com/finance/info?client=ig&amp;q=NSE:LTI</v>
      </c>
      <c r="F15" s="90" t="str">
        <f t="shared" si="2"/>
        <v xml:space="preserve">
// [
{
"id": "511971787202515"
,"t" : "LTI"
,"e" : "NSE"
,"l" : "750.70"
,"l_fix" : "750.70"
,"l_cur" : "&amp;#8377;750.70"
,"s": "0"
,"ltt":"12:13PM GMT+5:30"
,"lt" : "Aug 11, 12:13PM GMT+5:30"
,"lt_dts" : "2017-08-11T12:13:57Z"
,"c" : "+4.35"
,"c_fix" : "4.35"
,"cp" : "0.58"
,"cp_fix" : "0.58"
,"ccol" : "chg"
,"pcls_fix" : "746.35"
}
]
</v>
      </c>
      <c r="G15" s="91">
        <f t="shared" si="3"/>
        <v>54</v>
      </c>
      <c r="H15" s="91">
        <f t="shared" si="4"/>
        <v>77</v>
      </c>
      <c r="I15" s="90" t="str">
        <f t="shared" si="5"/>
        <v xml:space="preserve">750.70"
,"l_cur" </v>
      </c>
      <c r="J15" s="91" t="str">
        <f t="shared" si="6"/>
        <v>750.70</v>
      </c>
    </row>
    <row r="16" spans="1:10">
      <c r="A16" s="52" t="s">
        <v>11799</v>
      </c>
      <c r="B16" s="90" t="str">
        <f>'Stock Summary'!C12</f>
        <v>MGL</v>
      </c>
      <c r="C16" s="89">
        <f t="shared" si="0"/>
        <v>984.6</v>
      </c>
      <c r="D16" s="78"/>
      <c r="E16" s="90" t="str">
        <f t="shared" si="1"/>
        <v>http://finance.google.com/finance/info?client=ig&amp;q=NSE:MGL</v>
      </c>
      <c r="F16" s="90" t="str">
        <f t="shared" si="2"/>
        <v xml:space="preserve">
// [
{
"id": "683450394046865"
,"t" : "MGL"
,"e" : "NSE"
,"l" : "984.60"
,"l_fix" : "984.60"
,"l_cur" : "&amp;#8377;984.60"
,"s": "0"
,"ltt":"12:14PM GMT+5:30"
,"lt" : "Aug 11, 12:14PM GMT+5:30"
,"lt_dts" : "2017-08-11T12:14:20Z"
,"c" : "+18.80"
,"c_fix" : "18.80"
,"cp" : "1.95"
,"cp_fix" : "1.95"
,"ccol" : "chg"
,"pcls_fix" : "965.8"
}
]
</v>
      </c>
      <c r="G16" s="91">
        <f t="shared" si="3"/>
        <v>54</v>
      </c>
      <c r="H16" s="91">
        <f t="shared" si="4"/>
        <v>77</v>
      </c>
      <c r="I16" s="90" t="str">
        <f t="shared" si="5"/>
        <v xml:space="preserve">984.60"
,"l_cur" </v>
      </c>
      <c r="J16" s="91" t="str">
        <f t="shared" si="6"/>
        <v>984.60</v>
      </c>
    </row>
    <row r="17" spans="1:10">
      <c r="A17" s="79" t="s">
        <v>11802</v>
      </c>
      <c r="B17" s="90">
        <f>'Stock Summary'!C13</f>
        <v>500520</v>
      </c>
      <c r="C17" s="89">
        <f t="shared" si="0"/>
        <v>1375.8</v>
      </c>
      <c r="D17" s="78"/>
      <c r="E17" s="90" t="str">
        <f t="shared" si="1"/>
        <v>http://finance.google.com/finance/info?client=ig&amp;q=BSE:500520</v>
      </c>
      <c r="F17" s="90" t="str">
        <f t="shared" si="2"/>
        <v xml:space="preserve">
// [
{
"id": "672828"
,"t" : "500520"
,"e" : "BOM"
,"l" : "1,375.80"
,"l_fix" : "1375.80"
,"l_cur" : "&amp;#8377;1,375.80"
,"s": "0"
,"ltt":"12:12PM GMT+5:30"
,"lt" : "Aug 11, 12:12PM GMT+5:30"
,"lt_dts" : "2017-08-11T12:12:34Z"
,"c" : "-13.60"
,"c_fix" : "-13.60"
,"cp" : "-0.98"
,"cp_fix" : "-0.98"
,"ccol" : "chr"
,"pcls_fix" : "1389.4"
}
]
</v>
      </c>
      <c r="G17" s="91">
        <f>SEARCH("BOM",F17)</f>
        <v>48</v>
      </c>
      <c r="H17" s="91">
        <f t="shared" si="4"/>
        <v>73</v>
      </c>
      <c r="I17" s="90" t="str">
        <f t="shared" si="5"/>
        <v xml:space="preserve">1375.80"
,"l_cur" </v>
      </c>
      <c r="J17" s="91" t="str">
        <f t="shared" si="6"/>
        <v>1375.80</v>
      </c>
    </row>
    <row r="18" spans="1:10">
      <c r="A18" s="79" t="s">
        <v>11799</v>
      </c>
      <c r="B18" s="90" t="str">
        <f>'Stock Summary'!C14</f>
        <v>SBIN</v>
      </c>
      <c r="C18" s="89">
        <f t="shared" si="0"/>
        <v>302.14999999999998</v>
      </c>
      <c r="D18" s="80"/>
      <c r="E18" s="90" t="str">
        <f t="shared" si="1"/>
        <v>http://finance.google.com/finance/info?client=ig&amp;q=NSE:SBIN</v>
      </c>
      <c r="F18" s="90" t="str">
        <f t="shared" si="2"/>
        <v xml:space="preserve">
// [
{
"id": "13564339"
,"t" : "SBIN"
,"e" : "NSE"
,"l" : "302.15"
,"l_fix" : "302.15"
,"l_cur" : "&amp;#8377;302.15"
,"s": "0"
,"ltt":"12:14PM GMT+5:30"
,"lt" : "Aug 11, 12:14PM GMT+5:30"
,"lt_dts" : "2017-08-11T12:14:26Z"
,"c" : "+5.45"
,"c_fix" : "5.45"
,"cp" : "1.84"
,"cp_fix" : "1.84"
,"ccol" : "chg"
,"pcls_fix" : "296.7"
}
]
</v>
      </c>
      <c r="G18" s="91">
        <f t="shared" si="3"/>
        <v>48</v>
      </c>
      <c r="H18" s="91">
        <f t="shared" si="4"/>
        <v>71</v>
      </c>
      <c r="I18" s="90" t="str">
        <f t="shared" si="5"/>
        <v xml:space="preserve">302.15"
,"l_cur" </v>
      </c>
      <c r="J18" s="91" t="str">
        <f t="shared" si="6"/>
        <v>302.15</v>
      </c>
    </row>
    <row r="19" spans="1:10">
      <c r="A19" s="52" t="s">
        <v>11799</v>
      </c>
      <c r="B19" s="90" t="str">
        <f>'Stock Summary'!C15</f>
        <v>SUNPHARMA</v>
      </c>
      <c r="C19" s="89">
        <f t="shared" si="0"/>
        <v>457.8</v>
      </c>
      <c r="D19" s="78"/>
      <c r="E19" s="90" t="str">
        <f t="shared" si="1"/>
        <v>http://finance.google.com/finance/info?client=ig&amp;q=NSE:SUNPHARMA</v>
      </c>
      <c r="F19" s="90" t="str">
        <f t="shared" si="2"/>
        <v xml:space="preserve">
// [
{
"id": "677258"
,"t" : "SUNPHARMA"
,"e" : "NSE"
,"l" : "457.80"
,"l_fix" : "457.80"
,"l_cur" : "&amp;#8377;457.80"
,"s": "0"
,"ltt":"12:14PM GMT+5:30"
,"lt" : "Aug 11, 12:14PM GMT+5:30"
,"lt_dts" : "2017-08-11T12:14:23Z"
,"c" : "-3.00"
,"c_fix" : "-3.00"
,"cp" : "-0.65"
,"cp_fix" : "-0.65"
,"ccol" : "chr"
,"pcls_fix" : "460.8"
}
]
</v>
      </c>
      <c r="G19" s="91">
        <f t="shared" si="3"/>
        <v>51</v>
      </c>
      <c r="H19" s="91">
        <f t="shared" si="4"/>
        <v>74</v>
      </c>
      <c r="I19" s="90" t="str">
        <f t="shared" si="5"/>
        <v xml:space="preserve">457.80"
,"l_cur" </v>
      </c>
      <c r="J19" s="91" t="str">
        <f t="shared" si="6"/>
        <v>457.80</v>
      </c>
    </row>
    <row r="20" spans="1:10">
      <c r="A20" s="52" t="s">
        <v>11799</v>
      </c>
      <c r="B20" s="90" t="str">
        <f>'Stock Summary'!C16</f>
        <v>TATAELXSI</v>
      </c>
      <c r="C20" s="89">
        <f t="shared" si="0"/>
        <v>1627.3</v>
      </c>
      <c r="D20" s="78"/>
      <c r="E20" s="90" t="str">
        <f t="shared" si="1"/>
        <v>http://finance.google.com/finance/info?client=ig&amp;q=NSE:TATAELXSI</v>
      </c>
      <c r="F20" s="90" t="str">
        <f t="shared" si="2"/>
        <v xml:space="preserve">
// [
{
"id": "9005593"
,"t" : "TATAELXSI"
,"e" : "NSE"
,"l" : "1,627.30"
,"l_fix" : "1627.30"
,"l_cur" : "&amp;#8377;1,627.30"
,"s": "0"
,"ltt":"12:14PM GMT+5:30"
,"lt" : "Aug 11, 12:14PM GMT+5:30"
,"lt_dts" : "2017-08-11T12:14:26Z"
,"c" : "+0.25"
,"c_fix" : "0.25"
,"cp" : "0.02"
,"cp_fix" : "0.02"
,"ccol" : "chg"
,"pcls_fix" : "1627.05"
}
]
</v>
      </c>
      <c r="G20" s="91">
        <f t="shared" si="3"/>
        <v>52</v>
      </c>
      <c r="H20" s="91">
        <f t="shared" si="4"/>
        <v>77</v>
      </c>
      <c r="I20" s="90" t="str">
        <f t="shared" si="5"/>
        <v xml:space="preserve">1627.30"
,"l_cur" </v>
      </c>
      <c r="J20" s="91" t="str">
        <f t="shared" si="6"/>
        <v>1627.30</v>
      </c>
    </row>
    <row r="21" spans="1:10">
      <c r="A21" s="52" t="s">
        <v>11799</v>
      </c>
      <c r="B21" s="90" t="str">
        <f>'Stock Summary'!C17</f>
        <v>TATAMTRDVR</v>
      </c>
      <c r="C21" s="89">
        <f t="shared" si="0"/>
        <v>222.1</v>
      </c>
      <c r="D21" s="78"/>
      <c r="E21" s="90" t="str">
        <f t="shared" si="1"/>
        <v>http://finance.google.com/finance/info?client=ig&amp;q=NSE:TATAMTRDVR</v>
      </c>
      <c r="F21" s="90" t="str">
        <f t="shared" si="2"/>
        <v xml:space="preserve">
// [
{
"id": "5417778"
,"t" : "TATAMTRDVR"
,"e" : "NSE"
,"l" : "222.10"
,"l_fix" : "222.10"
,"l_cur" : "&amp;#8377;222.10"
,"s": "0"
,"ltt":"12:14PM GMT+5:30"
,"lt" : "Aug 11, 12:14PM GMT+5:30"
,"lt_dts" : "2017-08-11T12:14:26Z"
,"c" : "+0.65"
,"c_fix" : "0.65"
,"cp" : "0.29"
,"cp_fix" : "0.29"
,"ccol" : "chg"
,"pcls_fix" : "221.45"
}
]
</v>
      </c>
      <c r="G21" s="91">
        <f t="shared" si="3"/>
        <v>53</v>
      </c>
      <c r="H21" s="91">
        <f t="shared" si="4"/>
        <v>76</v>
      </c>
      <c r="I21" s="90" t="str">
        <f t="shared" si="5"/>
        <v xml:space="preserve">222.10"
,"l_cur" </v>
      </c>
      <c r="J21" s="91" t="str">
        <f t="shared" si="6"/>
        <v>222.10</v>
      </c>
    </row>
    <row r="22" spans="1:10">
      <c r="C22" s="60"/>
    </row>
  </sheetData>
  <mergeCells count="1">
    <mergeCell ref="A3:C3"/>
  </mergeCells>
  <hyperlinks>
    <hyperlink ref="A1" r:id="rId1"/>
  </hyperlinks>
  <pageMargins left="0.7" right="0.7" top="0.75" bottom="0.75" header="0.3" footer="0.3"/>
  <pageSetup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39997558519241921"/>
  </sheetPr>
  <dimension ref="A1:S6651"/>
  <sheetViews>
    <sheetView zoomScaleNormal="100" workbookViewId="0">
      <pane xSplit="3" ySplit="1" topLeftCell="D2" activePane="bottomRight" state="frozen"/>
      <selection pane="topRight" activeCell="D1" sqref="D1"/>
      <selection pane="bottomLeft" activeCell="A2" sqref="A2"/>
      <selection pane="bottomRight" activeCell="A18" sqref="A18"/>
    </sheetView>
  </sheetViews>
  <sheetFormatPr defaultColWidth="8.81640625" defaultRowHeight="13"/>
  <cols>
    <col min="1" max="1" width="56" style="30" customWidth="1"/>
    <col min="2" max="2" width="1.7265625" style="31" customWidth="1"/>
    <col min="3" max="3" width="1.7265625" style="32" customWidth="1"/>
    <col min="4" max="5" width="12.7265625" style="30" customWidth="1"/>
    <col min="6" max="6" width="28.1796875" style="30" customWidth="1"/>
    <col min="7" max="7" width="14.7265625" style="30" customWidth="1"/>
    <col min="8" max="8" width="21.26953125" style="30" customWidth="1"/>
    <col min="9" max="9" width="13" style="30" customWidth="1"/>
    <col min="10" max="10" width="49.26953125" style="35" customWidth="1"/>
    <col min="11" max="11" width="14.453125" style="35" customWidth="1"/>
    <col min="12" max="12" width="13.81640625" style="30" bestFit="1" customWidth="1"/>
    <col min="13" max="13" width="13.81640625" style="30" customWidth="1"/>
    <col min="14" max="14" width="15" style="30" bestFit="1" customWidth="1"/>
    <col min="15" max="15" width="15" style="30" customWidth="1"/>
    <col min="16" max="16" width="10" style="30" bestFit="1" customWidth="1"/>
    <col min="17" max="17" width="12.26953125" style="30" customWidth="1"/>
    <col min="18" max="18" width="11.81640625" style="30" bestFit="1" customWidth="1"/>
    <col min="19" max="16384" width="8.81640625" style="30"/>
  </cols>
  <sheetData>
    <row r="1" spans="1:19">
      <c r="A1" s="30" t="s">
        <v>82</v>
      </c>
      <c r="D1" s="33" t="s">
        <v>83</v>
      </c>
      <c r="E1" s="33" t="s">
        <v>84</v>
      </c>
      <c r="F1" s="33" t="s">
        <v>85</v>
      </c>
      <c r="G1" s="33" t="s">
        <v>86</v>
      </c>
      <c r="H1" s="33" t="s">
        <v>87</v>
      </c>
      <c r="I1" s="33" t="s">
        <v>88</v>
      </c>
      <c r="J1" s="34" t="s">
        <v>89</v>
      </c>
      <c r="K1" s="33" t="s">
        <v>90</v>
      </c>
      <c r="L1" s="33" t="s">
        <v>91</v>
      </c>
      <c r="M1" s="33" t="s">
        <v>92</v>
      </c>
      <c r="N1" s="33" t="s">
        <v>93</v>
      </c>
      <c r="O1" s="33" t="s">
        <v>94</v>
      </c>
      <c r="P1" s="33" t="s">
        <v>95</v>
      </c>
      <c r="Q1" s="33" t="s">
        <v>96</v>
      </c>
      <c r="R1" s="33" t="s">
        <v>0</v>
      </c>
      <c r="S1" s="33" t="s">
        <v>5976</v>
      </c>
    </row>
    <row r="2" spans="1:19">
      <c r="A2" s="30" t="s">
        <v>97</v>
      </c>
    </row>
    <row r="3" spans="1:19">
      <c r="A3" s="30" t="s">
        <v>98</v>
      </c>
      <c r="D3" s="30" t="str">
        <f t="shared" ref="D3:D6" si="0">IF(ISERROR(LEFT(A3,SEARCH(";",A3)-1)),"",LEFT(A3,SEARCH(";",A3)-1))</f>
        <v/>
      </c>
      <c r="E3" s="30" t="str">
        <f t="shared" ref="E3:E6" si="1">IF($D3="","",LEN(D3)+1)</f>
        <v/>
      </c>
      <c r="F3" s="30" t="str">
        <f t="shared" ref="F3:F6" si="2">IF($D3="",A3,MID($A3,E3+1,SEARCH(";",$A3,E3+1)-E3-1))</f>
        <v>Open Ended Schemes(Balanced)</v>
      </c>
    </row>
    <row r="4" spans="1:19">
      <c r="A4" s="30" t="s">
        <v>97</v>
      </c>
      <c r="D4" s="30" t="str">
        <f t="shared" si="0"/>
        <v/>
      </c>
      <c r="E4" s="30" t="str">
        <f t="shared" si="1"/>
        <v/>
      </c>
      <c r="F4" s="30" t="str">
        <f t="shared" si="2"/>
        <v xml:space="preserve"> </v>
      </c>
    </row>
    <row r="5" spans="1:19">
      <c r="A5" s="30" t="s">
        <v>99</v>
      </c>
      <c r="D5" s="30" t="str">
        <f t="shared" si="0"/>
        <v/>
      </c>
      <c r="E5" s="30" t="str">
        <f t="shared" si="1"/>
        <v/>
      </c>
      <c r="F5" s="30" t="str">
        <f t="shared" si="2"/>
        <v>Axis Mutual Fund</v>
      </c>
    </row>
    <row r="6" spans="1:19">
      <c r="A6" s="30" t="s">
        <v>97</v>
      </c>
      <c r="D6" s="30" t="str">
        <f t="shared" si="0"/>
        <v/>
      </c>
      <c r="E6" s="30" t="str">
        <f t="shared" si="1"/>
        <v/>
      </c>
      <c r="F6" s="30" t="str">
        <f t="shared" si="2"/>
        <v xml:space="preserve"> </v>
      </c>
    </row>
    <row r="7" spans="1:19">
      <c r="A7" s="30" t="s">
        <v>6477</v>
      </c>
      <c r="D7" s="30" t="str">
        <f t="shared" ref="D7:D70" si="3">IF(ISERROR(LEFT(A7,SEARCH(";",A7)-1)),"",LEFT(A7,SEARCH(";",A7)-1))</f>
        <v>135765</v>
      </c>
      <c r="E7" s="30">
        <f>IF($D7="","",LEN(D7)+1)</f>
        <v>7</v>
      </c>
      <c r="F7" s="30" t="str">
        <f t="shared" ref="F7:F70" si="4">IF($D7="",A7,MID($A7,E7+1,SEARCH(";",$A7,E7+1)-E7-1))</f>
        <v>INF846K01WP8</v>
      </c>
      <c r="G7" s="30">
        <f>IF($D7="","",E7+(LEN(F7)+1))</f>
        <v>20</v>
      </c>
      <c r="H7" s="30" t="str">
        <f t="shared" ref="H7:H70" si="5">IF($D7="","",MID($A7,G7+1,SEARCH(";",$A7,G7+1)-G7-1))</f>
        <v>-</v>
      </c>
      <c r="I7" s="30">
        <f t="shared" ref="I7:I11" si="6">IF($D7="","",G7+LEN(H7)+1)</f>
        <v>22</v>
      </c>
      <c r="J7" s="35" t="str">
        <f t="shared" ref="J7:J70" si="7">IF($D7="","",MID($A7,I7+1,SEARCH(";",$A7,I7+1)-I7-1))</f>
        <v>Axis Children's Gift Fund - Lock in - Direct Dividend</v>
      </c>
      <c r="K7" s="35">
        <f t="shared" ref="K7:K11" si="8">IF($D7="","",I7+LEN(J7)+1)</f>
        <v>76</v>
      </c>
      <c r="L7" s="30" t="str">
        <f t="shared" ref="L7:L11" si="9">IF($D7="","",MID($A7,K7+1,SEARCH(";",$A7,K7+1)-K7-1))</f>
        <v>12.2249</v>
      </c>
      <c r="M7" s="30">
        <f t="shared" ref="M7:M11" si="10">IF($D7="","",K7+LEN(L7)+1)</f>
        <v>84</v>
      </c>
      <c r="N7" s="30" t="str">
        <f t="shared" ref="N7:N11" si="11">IF($D7="","",MID($A7,M7+1,SEARCH(";",$A7,M7+1)-M7-1))</f>
        <v>12.2249</v>
      </c>
      <c r="O7" s="30">
        <f t="shared" ref="O7:O11" si="12">IF($D7="","",M7+LEN(N7)+1)</f>
        <v>92</v>
      </c>
      <c r="P7" s="30" t="str">
        <f t="shared" ref="P7:P11" si="13">IF($D7="","",MID($A7,O7+1,SEARCH(";",$A7,O7+1)-O7-1))</f>
        <v>12.2249</v>
      </c>
      <c r="Q7" s="30">
        <f t="shared" ref="Q7:Q11" si="14">IF($D7="","",O7+LEN(P7)+1)</f>
        <v>100</v>
      </c>
      <c r="R7" s="36" t="str">
        <f t="shared" ref="R7:R11" si="15">IF($D7="","",MID($A7,Q7+1,15))</f>
        <v>08-Aug-2017</v>
      </c>
      <c r="S7" s="37">
        <f>IF(L7="","",L7+0)</f>
        <v>12.2249</v>
      </c>
    </row>
    <row r="8" spans="1:19">
      <c r="A8" s="30" t="s">
        <v>6478</v>
      </c>
      <c r="D8" s="30" t="str">
        <f t="shared" si="3"/>
        <v>135762</v>
      </c>
      <c r="E8" s="30">
        <f t="shared" ref="E8:E71" si="16">IF($D8="","",LEN(D8)+1)</f>
        <v>7</v>
      </c>
      <c r="F8" s="30" t="str">
        <f t="shared" si="4"/>
        <v>INF846K01WO1</v>
      </c>
      <c r="G8" s="30">
        <f t="shared" ref="G8:G71" si="17">IF($D8="","",E8+(LEN(F8)+1))</f>
        <v>20</v>
      </c>
      <c r="H8" s="30" t="str">
        <f t="shared" si="5"/>
        <v>-</v>
      </c>
      <c r="I8" s="30">
        <f t="shared" si="6"/>
        <v>22</v>
      </c>
      <c r="J8" s="35" t="str">
        <f t="shared" si="7"/>
        <v>Axis Children's Gift Fund - Lock in - Direct Growth</v>
      </c>
      <c r="K8" s="35">
        <f t="shared" si="8"/>
        <v>74</v>
      </c>
      <c r="L8" s="30" t="str">
        <f t="shared" si="9"/>
        <v>12.2256</v>
      </c>
      <c r="M8" s="30">
        <f t="shared" si="10"/>
        <v>82</v>
      </c>
      <c r="N8" s="30" t="str">
        <f t="shared" si="11"/>
        <v>12.2256</v>
      </c>
      <c r="O8" s="30">
        <f t="shared" si="12"/>
        <v>90</v>
      </c>
      <c r="P8" s="30" t="str">
        <f t="shared" si="13"/>
        <v>12.2256</v>
      </c>
      <c r="Q8" s="30">
        <f t="shared" si="14"/>
        <v>98</v>
      </c>
      <c r="R8" s="36" t="str">
        <f t="shared" si="15"/>
        <v>08-Aug-2017</v>
      </c>
      <c r="S8" s="37">
        <f t="shared" ref="S8:S71" si="18">IF(L8="","",L8+0)</f>
        <v>12.2256</v>
      </c>
    </row>
    <row r="9" spans="1:19">
      <c r="A9" s="30" t="s">
        <v>6479</v>
      </c>
      <c r="D9" s="30" t="str">
        <f t="shared" si="3"/>
        <v>135760</v>
      </c>
      <c r="E9" s="30">
        <f t="shared" si="16"/>
        <v>7</v>
      </c>
      <c r="F9" s="30" t="str">
        <f t="shared" si="4"/>
        <v>INF846K01WK9</v>
      </c>
      <c r="G9" s="30">
        <f t="shared" si="17"/>
        <v>20</v>
      </c>
      <c r="H9" s="30" t="str">
        <f t="shared" si="5"/>
        <v>-</v>
      </c>
      <c r="I9" s="30">
        <f t="shared" si="6"/>
        <v>22</v>
      </c>
      <c r="J9" s="35" t="str">
        <f t="shared" si="7"/>
        <v>Axis Children's Gift Fund - Lock in - Dividend</v>
      </c>
      <c r="K9" s="35">
        <f t="shared" si="8"/>
        <v>69</v>
      </c>
      <c r="L9" s="30" t="str">
        <f t="shared" si="9"/>
        <v>11.9091</v>
      </c>
      <c r="M9" s="30">
        <f t="shared" si="10"/>
        <v>77</v>
      </c>
      <c r="N9" s="30" t="str">
        <f t="shared" si="11"/>
        <v>11.9091</v>
      </c>
      <c r="O9" s="30">
        <f t="shared" si="12"/>
        <v>85</v>
      </c>
      <c r="P9" s="30" t="str">
        <f t="shared" si="13"/>
        <v>11.9091</v>
      </c>
      <c r="Q9" s="30">
        <f t="shared" si="14"/>
        <v>93</v>
      </c>
      <c r="R9" s="36" t="str">
        <f t="shared" si="15"/>
        <v>08-Aug-2017</v>
      </c>
      <c r="S9" s="37">
        <f t="shared" si="18"/>
        <v>11.9091</v>
      </c>
    </row>
    <row r="10" spans="1:19">
      <c r="A10" s="30" t="s">
        <v>6480</v>
      </c>
      <c r="D10" s="30" t="str">
        <f t="shared" si="3"/>
        <v>135759</v>
      </c>
      <c r="E10" s="30">
        <f t="shared" si="16"/>
        <v>7</v>
      </c>
      <c r="F10" s="30" t="str">
        <f t="shared" si="4"/>
        <v>INF846K01WJ1</v>
      </c>
      <c r="G10" s="30">
        <f t="shared" si="17"/>
        <v>20</v>
      </c>
      <c r="H10" s="30" t="str">
        <f t="shared" si="5"/>
        <v>-</v>
      </c>
      <c r="I10" s="30">
        <f t="shared" si="6"/>
        <v>22</v>
      </c>
      <c r="J10" s="35" t="str">
        <f t="shared" si="7"/>
        <v>Axis Children's Gift Fund - Lock in - Growth</v>
      </c>
      <c r="K10" s="35">
        <f t="shared" si="8"/>
        <v>67</v>
      </c>
      <c r="L10" s="30" t="str">
        <f t="shared" si="9"/>
        <v>11.9042</v>
      </c>
      <c r="M10" s="30">
        <f t="shared" si="10"/>
        <v>75</v>
      </c>
      <c r="N10" s="30" t="str">
        <f t="shared" si="11"/>
        <v>11.9042</v>
      </c>
      <c r="O10" s="30">
        <f t="shared" si="12"/>
        <v>83</v>
      </c>
      <c r="P10" s="30" t="str">
        <f t="shared" si="13"/>
        <v>11.9042</v>
      </c>
      <c r="Q10" s="30">
        <f t="shared" si="14"/>
        <v>91</v>
      </c>
      <c r="R10" s="36" t="str">
        <f t="shared" si="15"/>
        <v>08-Aug-2017</v>
      </c>
      <c r="S10" s="37">
        <f t="shared" si="18"/>
        <v>11.904199999999999</v>
      </c>
    </row>
    <row r="11" spans="1:19">
      <c r="A11" s="30" t="s">
        <v>6481</v>
      </c>
      <c r="D11" s="30" t="str">
        <f t="shared" si="3"/>
        <v>135763</v>
      </c>
      <c r="E11" s="30">
        <f t="shared" si="16"/>
        <v>7</v>
      </c>
      <c r="F11" s="30" t="str">
        <f t="shared" si="4"/>
        <v>INF846K01WS2</v>
      </c>
      <c r="G11" s="30">
        <f t="shared" si="17"/>
        <v>20</v>
      </c>
      <c r="H11" s="30" t="str">
        <f t="shared" si="5"/>
        <v>INF846K01WQ6</v>
      </c>
      <c r="I11" s="30">
        <f t="shared" si="6"/>
        <v>33</v>
      </c>
      <c r="J11" s="35" t="str">
        <f t="shared" si="7"/>
        <v>Axis Children's Gift Fund - without Lock in - Direct Dividend</v>
      </c>
      <c r="K11" s="35">
        <f t="shared" si="8"/>
        <v>95</v>
      </c>
      <c r="L11" s="30" t="str">
        <f t="shared" si="9"/>
        <v>12.2250</v>
      </c>
      <c r="M11" s="30">
        <f t="shared" si="10"/>
        <v>103</v>
      </c>
      <c r="N11" s="30" t="str">
        <f t="shared" si="11"/>
        <v>11.8583</v>
      </c>
      <c r="O11" s="30">
        <f t="shared" si="12"/>
        <v>111</v>
      </c>
      <c r="P11" s="30" t="str">
        <f t="shared" si="13"/>
        <v>12.2250</v>
      </c>
      <c r="Q11" s="30">
        <f t="shared" si="14"/>
        <v>119</v>
      </c>
      <c r="R11" s="36" t="str">
        <f t="shared" si="15"/>
        <v>08-Aug-2017</v>
      </c>
      <c r="S11" s="37">
        <f t="shared" si="18"/>
        <v>12.225</v>
      </c>
    </row>
    <row r="12" spans="1:19">
      <c r="A12" s="30" t="s">
        <v>6482</v>
      </c>
      <c r="D12" s="30" t="str">
        <f t="shared" si="3"/>
        <v>135764</v>
      </c>
      <c r="E12" s="30">
        <f t="shared" si="16"/>
        <v>7</v>
      </c>
      <c r="F12" s="30" t="str">
        <f t="shared" si="4"/>
        <v>INF846K01WR4</v>
      </c>
      <c r="G12" s="30">
        <f t="shared" si="17"/>
        <v>20</v>
      </c>
      <c r="H12" s="30" t="str">
        <f t="shared" si="5"/>
        <v>-</v>
      </c>
      <c r="I12" s="30">
        <f>IF($D12="","",G12+LEN(H12)+1)</f>
        <v>22</v>
      </c>
      <c r="J12" s="35" t="str">
        <f t="shared" si="7"/>
        <v>Axis Children's Gift Fund - without Lock in - Direct Growth</v>
      </c>
      <c r="K12" s="35">
        <f>IF($D12="","",I12+LEN(J12)+1)</f>
        <v>82</v>
      </c>
      <c r="L12" s="30" t="str">
        <f>IF($D12="","",MID($A12,K12+1,SEARCH(";",$A12,K12+1)-K12-1))</f>
        <v>12.3011</v>
      </c>
      <c r="M12" s="30">
        <f>IF($D12="","",K12+LEN(L12)+1)</f>
        <v>90</v>
      </c>
      <c r="N12" s="30" t="str">
        <f>IF($D12="","",MID($A12,M12+1,SEARCH(";",$A12,M12+1)-M12-1))</f>
        <v>11.9321</v>
      </c>
      <c r="O12" s="30">
        <f>IF($D12="","",M12+LEN(N12)+1)</f>
        <v>98</v>
      </c>
      <c r="P12" s="30" t="str">
        <f>IF($D12="","",MID($A12,O12+1,SEARCH(";",$A12,O12+1)-O12-1))</f>
        <v>12.3011</v>
      </c>
      <c r="Q12" s="30">
        <f>IF($D12="","",O12+LEN(P12)+1)</f>
        <v>106</v>
      </c>
      <c r="R12" s="36" t="str">
        <f>IF($D12="","",MID($A12,Q12+1,15))</f>
        <v>08-Aug-2017</v>
      </c>
      <c r="S12" s="37">
        <f t="shared" si="18"/>
        <v>12.3011</v>
      </c>
    </row>
    <row r="13" spans="1:19">
      <c r="A13" s="30" t="s">
        <v>6483</v>
      </c>
      <c r="D13" s="30" t="str">
        <f t="shared" si="3"/>
        <v>135761</v>
      </c>
      <c r="E13" s="30">
        <f t="shared" si="16"/>
        <v>7</v>
      </c>
      <c r="F13" s="30" t="str">
        <f t="shared" si="4"/>
        <v>INF846K01WN3</v>
      </c>
      <c r="G13" s="30">
        <f t="shared" si="17"/>
        <v>20</v>
      </c>
      <c r="H13" s="30" t="str">
        <f t="shared" si="5"/>
        <v>INF846K01WL7</v>
      </c>
      <c r="I13" s="30">
        <f t="shared" ref="I13:I76" si="19">IF($D13="","",G13+LEN(H13)+1)</f>
        <v>33</v>
      </c>
      <c r="J13" s="35" t="str">
        <f t="shared" si="7"/>
        <v>Axis Children's Gift Fund - without Lock in - Dividend</v>
      </c>
      <c r="K13" s="35">
        <f t="shared" ref="K13:K76" si="20">IF($D13="","",I13+LEN(J13)+1)</f>
        <v>88</v>
      </c>
      <c r="L13" s="30" t="str">
        <f t="shared" ref="L13:L76" si="21">IF($D13="","",MID($A13,K13+1,SEARCH(";",$A13,K13+1)-K13-1))</f>
        <v>11.9081</v>
      </c>
      <c r="M13" s="30">
        <f t="shared" ref="M13:M76" si="22">IF($D13="","",K13+LEN(L13)+1)</f>
        <v>96</v>
      </c>
      <c r="N13" s="30" t="str">
        <f t="shared" ref="N13:N76" si="23">IF($D13="","",MID($A13,M13+1,SEARCH(";",$A13,M13+1)-M13-1))</f>
        <v>11.5509</v>
      </c>
      <c r="O13" s="30">
        <f t="shared" ref="O13:O76" si="24">IF($D13="","",M13+LEN(N13)+1)</f>
        <v>104</v>
      </c>
      <c r="P13" s="30" t="str">
        <f t="shared" ref="P13:P76" si="25">IF($D13="","",MID($A13,O13+1,SEARCH(";",$A13,O13+1)-O13-1))</f>
        <v>11.9081</v>
      </c>
      <c r="Q13" s="30">
        <f t="shared" ref="Q13:Q76" si="26">IF($D13="","",O13+LEN(P13)+1)</f>
        <v>112</v>
      </c>
      <c r="R13" s="36" t="str">
        <f t="shared" ref="R13:R76" si="27">IF($D13="","",MID($A13,Q13+1,15))</f>
        <v>08-Aug-2017</v>
      </c>
      <c r="S13" s="37">
        <f t="shared" si="18"/>
        <v>11.908099999999999</v>
      </c>
    </row>
    <row r="14" spans="1:19">
      <c r="A14" s="30" t="s">
        <v>6484</v>
      </c>
      <c r="D14" s="30" t="str">
        <f t="shared" si="3"/>
        <v>135766</v>
      </c>
      <c r="E14" s="30">
        <f t="shared" si="16"/>
        <v>7</v>
      </c>
      <c r="F14" s="30" t="str">
        <f t="shared" si="4"/>
        <v>INF846K01WM5</v>
      </c>
      <c r="G14" s="30">
        <f t="shared" si="17"/>
        <v>20</v>
      </c>
      <c r="H14" s="30" t="str">
        <f t="shared" si="5"/>
        <v>-</v>
      </c>
      <c r="I14" s="30">
        <f t="shared" si="19"/>
        <v>22</v>
      </c>
      <c r="J14" s="35" t="str">
        <f t="shared" si="7"/>
        <v>Axis Children's Gift Fund - without Lock in - Growth</v>
      </c>
      <c r="K14" s="35">
        <f t="shared" si="20"/>
        <v>75</v>
      </c>
      <c r="L14" s="30" t="str">
        <f t="shared" si="21"/>
        <v>11.9028</v>
      </c>
      <c r="M14" s="30">
        <f t="shared" si="22"/>
        <v>83</v>
      </c>
      <c r="N14" s="30" t="str">
        <f t="shared" si="23"/>
        <v>11.5457</v>
      </c>
      <c r="O14" s="30">
        <f t="shared" si="24"/>
        <v>91</v>
      </c>
      <c r="P14" s="30" t="str">
        <f t="shared" si="25"/>
        <v>11.9028</v>
      </c>
      <c r="Q14" s="30">
        <f t="shared" si="26"/>
        <v>99</v>
      </c>
      <c r="R14" s="36" t="str">
        <f t="shared" si="27"/>
        <v>08-Aug-2017</v>
      </c>
      <c r="S14" s="37">
        <f t="shared" si="18"/>
        <v>11.902799999999999</v>
      </c>
    </row>
    <row r="15" spans="1:19">
      <c r="A15" s="30" t="s">
        <v>6485</v>
      </c>
      <c r="D15" s="30" t="str">
        <f t="shared" si="3"/>
        <v>120523</v>
      </c>
      <c r="E15" s="30">
        <f t="shared" si="16"/>
        <v>7</v>
      </c>
      <c r="F15" s="30" t="str">
        <f t="shared" si="4"/>
        <v>INF846K01ET8</v>
      </c>
      <c r="G15" s="30">
        <f t="shared" si="17"/>
        <v>20</v>
      </c>
      <c r="H15" s="30" t="str">
        <f t="shared" si="5"/>
        <v>INF846K01EU6</v>
      </c>
      <c r="I15" s="30">
        <f t="shared" si="19"/>
        <v>33</v>
      </c>
      <c r="J15" s="35" t="str">
        <f t="shared" si="7"/>
        <v>Axis Triple Advantage Fund - Direct Plan - Dividend Option</v>
      </c>
      <c r="K15" s="35">
        <f t="shared" si="20"/>
        <v>92</v>
      </c>
      <c r="L15" s="30" t="str">
        <f t="shared" si="21"/>
        <v>15.9096</v>
      </c>
      <c r="M15" s="30">
        <f t="shared" si="22"/>
        <v>100</v>
      </c>
      <c r="N15" s="30" t="str">
        <f t="shared" si="23"/>
        <v>15.7505</v>
      </c>
      <c r="O15" s="30">
        <f t="shared" si="24"/>
        <v>108</v>
      </c>
      <c r="P15" s="30" t="str">
        <f t="shared" si="25"/>
        <v>15.9096</v>
      </c>
      <c r="Q15" s="30">
        <f t="shared" si="26"/>
        <v>116</v>
      </c>
      <c r="R15" s="36" t="str">
        <f t="shared" si="27"/>
        <v>08-Aug-2017</v>
      </c>
      <c r="S15" s="37">
        <f t="shared" si="18"/>
        <v>15.909599999999999</v>
      </c>
    </row>
    <row r="16" spans="1:19">
      <c r="A16" s="30" t="s">
        <v>6486</v>
      </c>
      <c r="D16" s="30" t="str">
        <f t="shared" si="3"/>
        <v>120524</v>
      </c>
      <c r="E16" s="30">
        <f t="shared" si="16"/>
        <v>7</v>
      </c>
      <c r="F16" s="30" t="str">
        <f t="shared" si="4"/>
        <v>INF846K01EV4</v>
      </c>
      <c r="G16" s="30">
        <f t="shared" si="17"/>
        <v>20</v>
      </c>
      <c r="H16" s="30" t="str">
        <f t="shared" si="5"/>
        <v>-</v>
      </c>
      <c r="I16" s="30">
        <f t="shared" si="19"/>
        <v>22</v>
      </c>
      <c r="J16" s="35" t="str">
        <f t="shared" si="7"/>
        <v>Axis Triple Advantage Fund - Direct Plan - Growth Option</v>
      </c>
      <c r="K16" s="35">
        <f t="shared" si="20"/>
        <v>79</v>
      </c>
      <c r="L16" s="30" t="str">
        <f t="shared" si="21"/>
        <v>18.4766</v>
      </c>
      <c r="M16" s="30">
        <f t="shared" si="22"/>
        <v>87</v>
      </c>
      <c r="N16" s="30" t="str">
        <f t="shared" si="23"/>
        <v>18.2918</v>
      </c>
      <c r="O16" s="30">
        <f t="shared" si="24"/>
        <v>95</v>
      </c>
      <c r="P16" s="30" t="str">
        <f t="shared" si="25"/>
        <v>18.4766</v>
      </c>
      <c r="Q16" s="30">
        <f t="shared" si="26"/>
        <v>103</v>
      </c>
      <c r="R16" s="36" t="str">
        <f t="shared" si="27"/>
        <v>08-Aug-2017</v>
      </c>
      <c r="S16" s="37">
        <f t="shared" si="18"/>
        <v>18.476600000000001</v>
      </c>
    </row>
    <row r="17" spans="1:19">
      <c r="A17" s="30" t="s">
        <v>6487</v>
      </c>
      <c r="D17" s="30" t="str">
        <f t="shared" si="3"/>
        <v>113065</v>
      </c>
      <c r="E17" s="30">
        <f t="shared" si="16"/>
        <v>7</v>
      </c>
      <c r="F17" s="30" t="str">
        <f t="shared" si="4"/>
        <v>INF846K01776</v>
      </c>
      <c r="G17" s="30">
        <f t="shared" si="17"/>
        <v>20</v>
      </c>
      <c r="H17" s="30" t="str">
        <f t="shared" si="5"/>
        <v>INF846K01784</v>
      </c>
      <c r="I17" s="30">
        <f t="shared" si="19"/>
        <v>33</v>
      </c>
      <c r="J17" s="35" t="str">
        <f t="shared" si="7"/>
        <v>Axis Triple Advantage Fund - Dividend Option</v>
      </c>
      <c r="K17" s="35">
        <f t="shared" si="20"/>
        <v>78</v>
      </c>
      <c r="L17" s="30" t="str">
        <f t="shared" si="21"/>
        <v>14.3406</v>
      </c>
      <c r="M17" s="30">
        <f t="shared" si="22"/>
        <v>86</v>
      </c>
      <c r="N17" s="30" t="str">
        <f t="shared" si="23"/>
        <v>14.1972</v>
      </c>
      <c r="O17" s="30">
        <f t="shared" si="24"/>
        <v>94</v>
      </c>
      <c r="P17" s="30" t="str">
        <f t="shared" si="25"/>
        <v>14.3406</v>
      </c>
      <c r="Q17" s="30">
        <f t="shared" si="26"/>
        <v>102</v>
      </c>
      <c r="R17" s="36" t="str">
        <f t="shared" si="27"/>
        <v>08-Aug-2017</v>
      </c>
      <c r="S17" s="37">
        <f t="shared" si="18"/>
        <v>14.3406</v>
      </c>
    </row>
    <row r="18" spans="1:19">
      <c r="A18" s="30" t="s">
        <v>6488</v>
      </c>
      <c r="D18" s="30" t="str">
        <f t="shared" si="3"/>
        <v>113064</v>
      </c>
      <c r="E18" s="30">
        <f t="shared" si="16"/>
        <v>7</v>
      </c>
      <c r="F18" s="30" t="str">
        <f t="shared" si="4"/>
        <v>INF846K01768</v>
      </c>
      <c r="G18" s="30">
        <f t="shared" si="17"/>
        <v>20</v>
      </c>
      <c r="H18" s="30" t="str">
        <f t="shared" si="5"/>
        <v>-</v>
      </c>
      <c r="I18" s="30">
        <f t="shared" si="19"/>
        <v>22</v>
      </c>
      <c r="J18" s="35" t="str">
        <f t="shared" si="7"/>
        <v>Axis Triple Advantage Fund - Growth Option</v>
      </c>
      <c r="K18" s="35">
        <f t="shared" si="20"/>
        <v>65</v>
      </c>
      <c r="L18" s="30" t="str">
        <f t="shared" si="21"/>
        <v>17.5827</v>
      </c>
      <c r="M18" s="30">
        <f t="shared" si="22"/>
        <v>73</v>
      </c>
      <c r="N18" s="30" t="str">
        <f t="shared" si="23"/>
        <v>17.4069</v>
      </c>
      <c r="O18" s="30">
        <f t="shared" si="24"/>
        <v>81</v>
      </c>
      <c r="P18" s="30" t="str">
        <f t="shared" si="25"/>
        <v>17.5827</v>
      </c>
      <c r="Q18" s="30">
        <f t="shared" si="26"/>
        <v>89</v>
      </c>
      <c r="R18" s="36" t="str">
        <f t="shared" si="27"/>
        <v>08-Aug-2017</v>
      </c>
      <c r="S18" s="37">
        <f t="shared" si="18"/>
        <v>17.582699999999999</v>
      </c>
    </row>
    <row r="19" spans="1:19">
      <c r="A19" s="30" t="s">
        <v>97</v>
      </c>
      <c r="D19" s="30" t="str">
        <f t="shared" si="3"/>
        <v/>
      </c>
      <c r="E19" s="30" t="str">
        <f t="shared" si="16"/>
        <v/>
      </c>
      <c r="F19" s="30" t="str">
        <f t="shared" si="4"/>
        <v xml:space="preserve"> </v>
      </c>
      <c r="G19" s="30" t="str">
        <f t="shared" si="17"/>
        <v/>
      </c>
      <c r="H19" s="30" t="str">
        <f t="shared" si="5"/>
        <v/>
      </c>
      <c r="I19" s="30" t="str">
        <f t="shared" si="19"/>
        <v/>
      </c>
      <c r="J19" s="35" t="str">
        <f t="shared" si="7"/>
        <v/>
      </c>
      <c r="K19" s="35" t="str">
        <f t="shared" si="20"/>
        <v/>
      </c>
      <c r="L19" s="30" t="str">
        <f t="shared" si="21"/>
        <v/>
      </c>
      <c r="M19" s="30" t="str">
        <f t="shared" si="22"/>
        <v/>
      </c>
      <c r="N19" s="30" t="str">
        <f t="shared" si="23"/>
        <v/>
      </c>
      <c r="O19" s="30" t="str">
        <f t="shared" si="24"/>
        <v/>
      </c>
      <c r="P19" s="30" t="str">
        <f t="shared" si="25"/>
        <v/>
      </c>
      <c r="Q19" s="30" t="str">
        <f t="shared" si="26"/>
        <v/>
      </c>
      <c r="R19" s="36" t="str">
        <f t="shared" si="27"/>
        <v/>
      </c>
      <c r="S19" s="37" t="str">
        <f t="shared" si="18"/>
        <v/>
      </c>
    </row>
    <row r="20" spans="1:19">
      <c r="A20" s="30" t="s">
        <v>100</v>
      </c>
      <c r="D20" s="30" t="str">
        <f t="shared" si="3"/>
        <v/>
      </c>
      <c r="E20" s="30" t="str">
        <f t="shared" si="16"/>
        <v/>
      </c>
      <c r="F20" s="30" t="str">
        <f t="shared" si="4"/>
        <v>Baroda Pioneer Mutual Fund</v>
      </c>
      <c r="G20" s="30" t="str">
        <f t="shared" si="17"/>
        <v/>
      </c>
      <c r="H20" s="30" t="str">
        <f t="shared" si="5"/>
        <v/>
      </c>
      <c r="I20" s="30" t="str">
        <f t="shared" si="19"/>
        <v/>
      </c>
      <c r="J20" s="35" t="str">
        <f t="shared" si="7"/>
        <v/>
      </c>
      <c r="K20" s="35" t="str">
        <f t="shared" si="20"/>
        <v/>
      </c>
      <c r="L20" s="30" t="str">
        <f t="shared" si="21"/>
        <v/>
      </c>
      <c r="M20" s="30" t="str">
        <f t="shared" si="22"/>
        <v/>
      </c>
      <c r="N20" s="30" t="str">
        <f t="shared" si="23"/>
        <v/>
      </c>
      <c r="O20" s="30" t="str">
        <f t="shared" si="24"/>
        <v/>
      </c>
      <c r="P20" s="30" t="str">
        <f t="shared" si="25"/>
        <v/>
      </c>
      <c r="Q20" s="30" t="str">
        <f t="shared" si="26"/>
        <v/>
      </c>
      <c r="R20" s="36" t="str">
        <f t="shared" si="27"/>
        <v/>
      </c>
      <c r="S20" s="37" t="str">
        <f t="shared" si="18"/>
        <v/>
      </c>
    </row>
    <row r="21" spans="1:19">
      <c r="A21" s="30" t="s">
        <v>97</v>
      </c>
      <c r="D21" s="30" t="str">
        <f t="shared" si="3"/>
        <v/>
      </c>
      <c r="E21" s="30" t="str">
        <f t="shared" si="16"/>
        <v/>
      </c>
      <c r="F21" s="30" t="str">
        <f t="shared" si="4"/>
        <v xml:space="preserve"> </v>
      </c>
      <c r="G21" s="30" t="str">
        <f t="shared" si="17"/>
        <v/>
      </c>
      <c r="H21" s="30" t="str">
        <f t="shared" si="5"/>
        <v/>
      </c>
      <c r="I21" s="30" t="str">
        <f t="shared" si="19"/>
        <v/>
      </c>
      <c r="J21" s="35" t="str">
        <f t="shared" si="7"/>
        <v/>
      </c>
      <c r="K21" s="35" t="str">
        <f t="shared" si="20"/>
        <v/>
      </c>
      <c r="L21" s="30" t="str">
        <f t="shared" si="21"/>
        <v/>
      </c>
      <c r="M21" s="30" t="str">
        <f t="shared" si="22"/>
        <v/>
      </c>
      <c r="N21" s="30" t="str">
        <f t="shared" si="23"/>
        <v/>
      </c>
      <c r="O21" s="30" t="str">
        <f t="shared" si="24"/>
        <v/>
      </c>
      <c r="P21" s="30" t="str">
        <f t="shared" si="25"/>
        <v/>
      </c>
      <c r="Q21" s="30" t="str">
        <f t="shared" si="26"/>
        <v/>
      </c>
      <c r="R21" s="36" t="str">
        <f t="shared" si="27"/>
        <v/>
      </c>
      <c r="S21" s="37" t="str">
        <f t="shared" si="18"/>
        <v/>
      </c>
    </row>
    <row r="22" spans="1:19">
      <c r="A22" s="30" t="s">
        <v>6171</v>
      </c>
      <c r="D22" s="30" t="str">
        <f t="shared" si="3"/>
        <v>125112</v>
      </c>
      <c r="E22" s="30">
        <f t="shared" si="16"/>
        <v>7</v>
      </c>
      <c r="F22" s="30" t="str">
        <f t="shared" si="4"/>
        <v>INF955L01DB5</v>
      </c>
      <c r="G22" s="30">
        <f t="shared" si="17"/>
        <v>20</v>
      </c>
      <c r="H22" s="30" t="str">
        <f t="shared" si="5"/>
        <v>-</v>
      </c>
      <c r="I22" s="30">
        <f t="shared" si="19"/>
        <v>22</v>
      </c>
      <c r="J22" s="35" t="str">
        <f t="shared" si="7"/>
        <v>Baroda Pioneer Balance Fund - Plan A - Bonus Option</v>
      </c>
      <c r="K22" s="35">
        <f t="shared" si="20"/>
        <v>74</v>
      </c>
      <c r="L22" s="30" t="str">
        <f t="shared" si="21"/>
        <v>43.50</v>
      </c>
      <c r="M22" s="30">
        <f t="shared" si="22"/>
        <v>80</v>
      </c>
      <c r="N22" s="30" t="str">
        <f t="shared" si="23"/>
        <v>43.07</v>
      </c>
      <c r="O22" s="30">
        <f t="shared" si="24"/>
        <v>86</v>
      </c>
      <c r="P22" s="30" t="str">
        <f t="shared" si="25"/>
        <v>43.50</v>
      </c>
      <c r="Q22" s="30">
        <f t="shared" si="26"/>
        <v>92</v>
      </c>
      <c r="R22" s="36" t="str">
        <f t="shared" si="27"/>
        <v>27-Dec-2016</v>
      </c>
      <c r="S22" s="37">
        <f t="shared" si="18"/>
        <v>43.5</v>
      </c>
    </row>
    <row r="23" spans="1:19">
      <c r="A23" s="30" t="s">
        <v>6489</v>
      </c>
      <c r="D23" s="30" t="str">
        <f t="shared" si="3"/>
        <v>101913</v>
      </c>
      <c r="E23" s="30">
        <f t="shared" si="16"/>
        <v>7</v>
      </c>
      <c r="F23" s="30" t="str">
        <f t="shared" si="4"/>
        <v>INF955L01682</v>
      </c>
      <c r="G23" s="30">
        <f t="shared" si="17"/>
        <v>20</v>
      </c>
      <c r="H23" s="30" t="str">
        <f t="shared" si="5"/>
        <v>INF955L01690</v>
      </c>
      <c r="I23" s="30">
        <f t="shared" si="19"/>
        <v>33</v>
      </c>
      <c r="J23" s="35" t="str">
        <f t="shared" si="7"/>
        <v>BARODA PIONEER BALANCE FUND - Plan A - Dividend Option</v>
      </c>
      <c r="K23" s="35">
        <f t="shared" si="20"/>
        <v>88</v>
      </c>
      <c r="L23" s="30" t="str">
        <f t="shared" si="21"/>
        <v>18.62</v>
      </c>
      <c r="M23" s="30">
        <f t="shared" si="22"/>
        <v>94</v>
      </c>
      <c r="N23" s="30" t="str">
        <f t="shared" si="23"/>
        <v>18.43</v>
      </c>
      <c r="O23" s="30">
        <f t="shared" si="24"/>
        <v>100</v>
      </c>
      <c r="P23" s="30" t="str">
        <f t="shared" si="25"/>
        <v>18.62</v>
      </c>
      <c r="Q23" s="30">
        <f t="shared" si="26"/>
        <v>106</v>
      </c>
      <c r="R23" s="36" t="str">
        <f t="shared" si="27"/>
        <v>09-Aug-2017</v>
      </c>
      <c r="S23" s="37">
        <f t="shared" si="18"/>
        <v>18.62</v>
      </c>
    </row>
    <row r="24" spans="1:19">
      <c r="A24" s="30" t="s">
        <v>6490</v>
      </c>
      <c r="D24" s="30" t="str">
        <f t="shared" si="3"/>
        <v>101912</v>
      </c>
      <c r="E24" s="30">
        <f t="shared" si="16"/>
        <v>7</v>
      </c>
      <c r="F24" s="30" t="str">
        <f t="shared" si="4"/>
        <v>INF955L01708</v>
      </c>
      <c r="G24" s="30">
        <f t="shared" si="17"/>
        <v>20</v>
      </c>
      <c r="H24" s="30" t="str">
        <f t="shared" si="5"/>
        <v>-</v>
      </c>
      <c r="I24" s="30">
        <f t="shared" si="19"/>
        <v>22</v>
      </c>
      <c r="J24" s="35" t="str">
        <f t="shared" si="7"/>
        <v>BARODA PIONEER BALANCE FUND - Plan A - Growth Option</v>
      </c>
      <c r="K24" s="35">
        <f t="shared" si="20"/>
        <v>75</v>
      </c>
      <c r="L24" s="30" t="str">
        <f t="shared" si="21"/>
        <v>53.68</v>
      </c>
      <c r="M24" s="30">
        <f t="shared" si="22"/>
        <v>81</v>
      </c>
      <c r="N24" s="30" t="str">
        <f t="shared" si="23"/>
        <v>53.14</v>
      </c>
      <c r="O24" s="30">
        <f t="shared" si="24"/>
        <v>87</v>
      </c>
      <c r="P24" s="30" t="str">
        <f t="shared" si="25"/>
        <v>53.68</v>
      </c>
      <c r="Q24" s="30">
        <f t="shared" si="26"/>
        <v>93</v>
      </c>
      <c r="R24" s="36" t="str">
        <f t="shared" si="27"/>
        <v>09-Aug-2017</v>
      </c>
      <c r="S24" s="37">
        <f t="shared" si="18"/>
        <v>53.68</v>
      </c>
    </row>
    <row r="25" spans="1:19" ht="26">
      <c r="A25" s="30" t="s">
        <v>6491</v>
      </c>
      <c r="D25" s="30" t="str">
        <f t="shared" si="3"/>
        <v>119325</v>
      </c>
      <c r="E25" s="30">
        <f t="shared" si="16"/>
        <v>7</v>
      </c>
      <c r="F25" s="30" t="str">
        <f t="shared" si="4"/>
        <v>INF955L01922</v>
      </c>
      <c r="G25" s="30">
        <f t="shared" si="17"/>
        <v>20</v>
      </c>
      <c r="H25" s="30" t="str">
        <f t="shared" si="5"/>
        <v>-</v>
      </c>
      <c r="I25" s="30">
        <f t="shared" si="19"/>
        <v>22</v>
      </c>
      <c r="J25" s="35" t="str">
        <f t="shared" si="7"/>
        <v>BARODA PIONEER BALANCE FUND - Plan B (Direct) - Dividend Option</v>
      </c>
      <c r="K25" s="35">
        <f t="shared" si="20"/>
        <v>86</v>
      </c>
      <c r="L25" s="30" t="str">
        <f t="shared" si="21"/>
        <v>20.16</v>
      </c>
      <c r="M25" s="30">
        <f t="shared" si="22"/>
        <v>92</v>
      </c>
      <c r="N25" s="30" t="str">
        <f t="shared" si="23"/>
        <v>19.96</v>
      </c>
      <c r="O25" s="30">
        <f t="shared" si="24"/>
        <v>98</v>
      </c>
      <c r="P25" s="30" t="str">
        <f t="shared" si="25"/>
        <v>20.16</v>
      </c>
      <c r="Q25" s="30">
        <f t="shared" si="26"/>
        <v>104</v>
      </c>
      <c r="R25" s="36" t="str">
        <f t="shared" si="27"/>
        <v>09-Aug-2017</v>
      </c>
      <c r="S25" s="37">
        <f t="shared" si="18"/>
        <v>20.16</v>
      </c>
    </row>
    <row r="26" spans="1:19" ht="26">
      <c r="A26" s="30" t="s">
        <v>6492</v>
      </c>
      <c r="D26" s="30" t="str">
        <f t="shared" si="3"/>
        <v>119326</v>
      </c>
      <c r="E26" s="30">
        <f t="shared" si="16"/>
        <v>7</v>
      </c>
      <c r="F26" s="30" t="str">
        <f t="shared" si="4"/>
        <v>INF955L01948</v>
      </c>
      <c r="G26" s="30">
        <f t="shared" si="17"/>
        <v>20</v>
      </c>
      <c r="H26" s="30" t="str">
        <f t="shared" si="5"/>
        <v>-</v>
      </c>
      <c r="I26" s="30">
        <f t="shared" si="19"/>
        <v>22</v>
      </c>
      <c r="J26" s="35" t="str">
        <f t="shared" si="7"/>
        <v>BARODA PIONEER BALANCE FUND - Plan B (Direct) - Growth Option</v>
      </c>
      <c r="K26" s="35">
        <f t="shared" si="20"/>
        <v>84</v>
      </c>
      <c r="L26" s="30" t="str">
        <f t="shared" si="21"/>
        <v>56.45</v>
      </c>
      <c r="M26" s="30">
        <f t="shared" si="22"/>
        <v>90</v>
      </c>
      <c r="N26" s="30" t="str">
        <f t="shared" si="23"/>
        <v>55.89</v>
      </c>
      <c r="O26" s="30">
        <f t="shared" si="24"/>
        <v>96</v>
      </c>
      <c r="P26" s="30" t="str">
        <f t="shared" si="25"/>
        <v>56.45</v>
      </c>
      <c r="Q26" s="30">
        <f t="shared" si="26"/>
        <v>102</v>
      </c>
      <c r="R26" s="36" t="str">
        <f t="shared" si="27"/>
        <v>09-Aug-2017</v>
      </c>
      <c r="S26" s="37">
        <f t="shared" si="18"/>
        <v>56.45</v>
      </c>
    </row>
    <row r="27" spans="1:19">
      <c r="A27" s="30" t="s">
        <v>97</v>
      </c>
      <c r="D27" s="30" t="str">
        <f t="shared" si="3"/>
        <v/>
      </c>
      <c r="E27" s="30" t="str">
        <f t="shared" si="16"/>
        <v/>
      </c>
      <c r="F27" s="30" t="str">
        <f t="shared" si="4"/>
        <v xml:space="preserve"> </v>
      </c>
      <c r="G27" s="30" t="str">
        <f t="shared" si="17"/>
        <v/>
      </c>
      <c r="H27" s="30" t="str">
        <f t="shared" si="5"/>
        <v/>
      </c>
      <c r="I27" s="30" t="str">
        <f t="shared" si="19"/>
        <v/>
      </c>
      <c r="J27" s="35" t="str">
        <f t="shared" si="7"/>
        <v/>
      </c>
      <c r="K27" s="35" t="str">
        <f t="shared" si="20"/>
        <v/>
      </c>
      <c r="L27" s="30" t="str">
        <f t="shared" si="21"/>
        <v/>
      </c>
      <c r="M27" s="30" t="str">
        <f t="shared" si="22"/>
        <v/>
      </c>
      <c r="N27" s="30" t="str">
        <f t="shared" si="23"/>
        <v/>
      </c>
      <c r="O27" s="30" t="str">
        <f t="shared" si="24"/>
        <v/>
      </c>
      <c r="P27" s="30" t="str">
        <f t="shared" si="25"/>
        <v/>
      </c>
      <c r="Q27" s="30" t="str">
        <f t="shared" si="26"/>
        <v/>
      </c>
      <c r="R27" s="36" t="str">
        <f t="shared" si="27"/>
        <v/>
      </c>
      <c r="S27" s="37" t="str">
        <f t="shared" si="18"/>
        <v/>
      </c>
    </row>
    <row r="28" spans="1:19">
      <c r="A28" s="30" t="s">
        <v>101</v>
      </c>
      <c r="D28" s="30" t="str">
        <f t="shared" si="3"/>
        <v/>
      </c>
      <c r="E28" s="30" t="str">
        <f t="shared" si="16"/>
        <v/>
      </c>
      <c r="F28" s="30" t="str">
        <f t="shared" si="4"/>
        <v>Birla Sun Life Mutual Fund</v>
      </c>
      <c r="G28" s="30" t="str">
        <f t="shared" si="17"/>
        <v/>
      </c>
      <c r="H28" s="30" t="str">
        <f t="shared" si="5"/>
        <v/>
      </c>
      <c r="I28" s="30" t="str">
        <f t="shared" si="19"/>
        <v/>
      </c>
      <c r="J28" s="35" t="str">
        <f t="shared" si="7"/>
        <v/>
      </c>
      <c r="K28" s="35" t="str">
        <f t="shared" si="20"/>
        <v/>
      </c>
      <c r="L28" s="30" t="str">
        <f t="shared" si="21"/>
        <v/>
      </c>
      <c r="M28" s="30" t="str">
        <f t="shared" si="22"/>
        <v/>
      </c>
      <c r="N28" s="30" t="str">
        <f t="shared" si="23"/>
        <v/>
      </c>
      <c r="O28" s="30" t="str">
        <f t="shared" si="24"/>
        <v/>
      </c>
      <c r="P28" s="30" t="str">
        <f t="shared" si="25"/>
        <v/>
      </c>
      <c r="Q28" s="30" t="str">
        <f t="shared" si="26"/>
        <v/>
      </c>
      <c r="R28" s="36" t="str">
        <f t="shared" si="27"/>
        <v/>
      </c>
      <c r="S28" s="37" t="str">
        <f t="shared" si="18"/>
        <v/>
      </c>
    </row>
    <row r="29" spans="1:19">
      <c r="A29" s="30" t="s">
        <v>97</v>
      </c>
      <c r="D29" s="30" t="str">
        <f t="shared" si="3"/>
        <v/>
      </c>
      <c r="E29" s="30" t="str">
        <f t="shared" si="16"/>
        <v/>
      </c>
      <c r="F29" s="30" t="str">
        <f t="shared" si="4"/>
        <v xml:space="preserve"> </v>
      </c>
      <c r="G29" s="30" t="str">
        <f t="shared" si="17"/>
        <v/>
      </c>
      <c r="H29" s="30" t="str">
        <f t="shared" si="5"/>
        <v/>
      </c>
      <c r="I29" s="30" t="str">
        <f t="shared" si="19"/>
        <v/>
      </c>
      <c r="J29" s="35" t="str">
        <f t="shared" si="7"/>
        <v/>
      </c>
      <c r="K29" s="35" t="str">
        <f t="shared" si="20"/>
        <v/>
      </c>
      <c r="L29" s="30" t="str">
        <f t="shared" si="21"/>
        <v/>
      </c>
      <c r="M29" s="30" t="str">
        <f t="shared" si="22"/>
        <v/>
      </c>
      <c r="N29" s="30" t="str">
        <f t="shared" si="23"/>
        <v/>
      </c>
      <c r="O29" s="30" t="str">
        <f t="shared" si="24"/>
        <v/>
      </c>
      <c r="P29" s="30" t="str">
        <f t="shared" si="25"/>
        <v/>
      </c>
      <c r="Q29" s="30" t="str">
        <f t="shared" si="26"/>
        <v/>
      </c>
      <c r="R29" s="36" t="str">
        <f t="shared" si="27"/>
        <v/>
      </c>
      <c r="S29" s="37" t="str">
        <f t="shared" si="18"/>
        <v/>
      </c>
    </row>
    <row r="30" spans="1:19">
      <c r="A30" s="30" t="s">
        <v>6493</v>
      </c>
      <c r="D30" s="30" t="str">
        <f t="shared" si="3"/>
        <v>120518</v>
      </c>
      <c r="E30" s="30">
        <f t="shared" si="16"/>
        <v>7</v>
      </c>
      <c r="F30" s="30" t="str">
        <f t="shared" si="4"/>
        <v>INF209KA1LH3</v>
      </c>
      <c r="G30" s="30">
        <f t="shared" si="17"/>
        <v>20</v>
      </c>
      <c r="H30" s="30" t="str">
        <f t="shared" si="5"/>
        <v>INF209K01ZB2</v>
      </c>
      <c r="I30" s="30">
        <f t="shared" si="19"/>
        <v>33</v>
      </c>
      <c r="J30" s="35" t="str">
        <f t="shared" si="7"/>
        <v>Birla Sun Life Balanced '95 Fund - Direct Plan-Dividend</v>
      </c>
      <c r="K30" s="35">
        <f t="shared" si="20"/>
        <v>89</v>
      </c>
      <c r="L30" s="30" t="str">
        <f t="shared" si="21"/>
        <v>216.82</v>
      </c>
      <c r="M30" s="30">
        <f t="shared" si="22"/>
        <v>96</v>
      </c>
      <c r="N30" s="30" t="str">
        <f t="shared" si="23"/>
        <v>214.65</v>
      </c>
      <c r="O30" s="30">
        <f t="shared" si="24"/>
        <v>103</v>
      </c>
      <c r="P30" s="30" t="str">
        <f t="shared" si="25"/>
        <v>216.82</v>
      </c>
      <c r="Q30" s="30">
        <f t="shared" si="26"/>
        <v>110</v>
      </c>
      <c r="R30" s="36" t="str">
        <f t="shared" si="27"/>
        <v>08-Aug-2017</v>
      </c>
      <c r="S30" s="37">
        <f t="shared" si="18"/>
        <v>216.82</v>
      </c>
    </row>
    <row r="31" spans="1:19">
      <c r="A31" s="30" t="s">
        <v>6494</v>
      </c>
      <c r="D31" s="30" t="str">
        <f t="shared" si="3"/>
        <v>120517</v>
      </c>
      <c r="E31" s="30">
        <f t="shared" si="16"/>
        <v>7</v>
      </c>
      <c r="F31" s="30" t="str">
        <f t="shared" si="4"/>
        <v>INF209K01ZC0</v>
      </c>
      <c r="G31" s="30">
        <f t="shared" si="17"/>
        <v>20</v>
      </c>
      <c r="H31" s="30" t="str">
        <f t="shared" si="5"/>
        <v>-</v>
      </c>
      <c r="I31" s="30">
        <f t="shared" si="19"/>
        <v>22</v>
      </c>
      <c r="J31" s="35" t="str">
        <f t="shared" si="7"/>
        <v>Birla Sun Life Balanced '95 Fund - Direct Plan-Growth</v>
      </c>
      <c r="K31" s="35">
        <f t="shared" si="20"/>
        <v>76</v>
      </c>
      <c r="L31" s="30" t="str">
        <f t="shared" si="21"/>
        <v>766.67</v>
      </c>
      <c r="M31" s="30">
        <f t="shared" si="22"/>
        <v>83</v>
      </c>
      <c r="N31" s="30" t="str">
        <f t="shared" si="23"/>
        <v>759.00</v>
      </c>
      <c r="O31" s="30">
        <f t="shared" si="24"/>
        <v>90</v>
      </c>
      <c r="P31" s="30" t="str">
        <f t="shared" si="25"/>
        <v>766.67</v>
      </c>
      <c r="Q31" s="30">
        <f t="shared" si="26"/>
        <v>97</v>
      </c>
      <c r="R31" s="36" t="str">
        <f t="shared" si="27"/>
        <v>08-Aug-2017</v>
      </c>
      <c r="S31" s="37">
        <f t="shared" si="18"/>
        <v>766.67</v>
      </c>
    </row>
    <row r="32" spans="1:19">
      <c r="A32" s="30" t="s">
        <v>6495</v>
      </c>
      <c r="D32" s="30" t="str">
        <f t="shared" si="3"/>
        <v>103154</v>
      </c>
      <c r="E32" s="30">
        <f t="shared" si="16"/>
        <v>7</v>
      </c>
      <c r="F32" s="30" t="str">
        <f t="shared" si="4"/>
        <v>INF209K01BS7</v>
      </c>
      <c r="G32" s="30">
        <f t="shared" si="17"/>
        <v>20</v>
      </c>
      <c r="H32" s="30" t="str">
        <f t="shared" si="5"/>
        <v>INF209K01EE1</v>
      </c>
      <c r="I32" s="30">
        <f t="shared" si="19"/>
        <v>33</v>
      </c>
      <c r="J32" s="35" t="str">
        <f t="shared" si="7"/>
        <v>Birla Sun Life Balanced '95 Fund - Regular Plan-Dividend</v>
      </c>
      <c r="K32" s="35">
        <f t="shared" si="20"/>
        <v>90</v>
      </c>
      <c r="L32" s="30" t="str">
        <f t="shared" si="21"/>
        <v>151.95</v>
      </c>
      <c r="M32" s="30">
        <f t="shared" si="22"/>
        <v>97</v>
      </c>
      <c r="N32" s="30" t="str">
        <f t="shared" si="23"/>
        <v>150.43</v>
      </c>
      <c r="O32" s="30">
        <f t="shared" si="24"/>
        <v>104</v>
      </c>
      <c r="P32" s="30" t="str">
        <f t="shared" si="25"/>
        <v>151.95</v>
      </c>
      <c r="Q32" s="30">
        <f t="shared" si="26"/>
        <v>111</v>
      </c>
      <c r="R32" s="36" t="str">
        <f t="shared" si="27"/>
        <v>08-Aug-2017</v>
      </c>
      <c r="S32" s="37">
        <f t="shared" si="18"/>
        <v>151.94999999999999</v>
      </c>
    </row>
    <row r="33" spans="1:19">
      <c r="A33" s="30" t="s">
        <v>6496</v>
      </c>
      <c r="D33" s="30" t="str">
        <f t="shared" si="3"/>
        <v>103155</v>
      </c>
      <c r="E33" s="30">
        <f t="shared" si="16"/>
        <v>7</v>
      </c>
      <c r="F33" s="30" t="str">
        <f t="shared" si="4"/>
        <v>INF209K01BT5</v>
      </c>
      <c r="G33" s="30">
        <f t="shared" si="17"/>
        <v>20</v>
      </c>
      <c r="H33" s="30" t="str">
        <f t="shared" si="5"/>
        <v>-</v>
      </c>
      <c r="I33" s="30">
        <f t="shared" si="19"/>
        <v>22</v>
      </c>
      <c r="J33" s="35" t="str">
        <f t="shared" si="7"/>
        <v>Birla Sun Life Balanced '95 Fund - Regular Plan-Growth</v>
      </c>
      <c r="K33" s="35">
        <f t="shared" si="20"/>
        <v>77</v>
      </c>
      <c r="L33" s="30" t="str">
        <f t="shared" si="21"/>
        <v>732.32</v>
      </c>
      <c r="M33" s="30">
        <f t="shared" si="22"/>
        <v>84</v>
      </c>
      <c r="N33" s="30" t="str">
        <f t="shared" si="23"/>
        <v>725.00</v>
      </c>
      <c r="O33" s="30">
        <f t="shared" si="24"/>
        <v>91</v>
      </c>
      <c r="P33" s="30" t="str">
        <f t="shared" si="25"/>
        <v>732.32</v>
      </c>
      <c r="Q33" s="30">
        <f t="shared" si="26"/>
        <v>98</v>
      </c>
      <c r="R33" s="36" t="str">
        <f t="shared" si="27"/>
        <v>08-Aug-2017</v>
      </c>
      <c r="S33" s="37">
        <f t="shared" si="18"/>
        <v>732.32</v>
      </c>
    </row>
    <row r="34" spans="1:19" ht="26">
      <c r="A34" s="30" t="s">
        <v>6497</v>
      </c>
      <c r="D34" s="30" t="str">
        <f t="shared" si="3"/>
        <v>131671</v>
      </c>
      <c r="E34" s="30">
        <f t="shared" si="16"/>
        <v>7</v>
      </c>
      <c r="F34" s="30" t="str">
        <f t="shared" si="4"/>
        <v>INF084M01DK3</v>
      </c>
      <c r="G34" s="30">
        <f t="shared" si="17"/>
        <v>20</v>
      </c>
      <c r="H34" s="30" t="str">
        <f t="shared" si="5"/>
        <v>INF084M01DL1</v>
      </c>
      <c r="I34" s="30">
        <f t="shared" si="19"/>
        <v>33</v>
      </c>
      <c r="J34" s="35" t="str">
        <f t="shared" si="7"/>
        <v>Birla Sun Life Balanced Advantage Fund - Direct Plan - Dividend Option</v>
      </c>
      <c r="K34" s="35">
        <f t="shared" si="20"/>
        <v>104</v>
      </c>
      <c r="L34" s="30" t="str">
        <f t="shared" si="21"/>
        <v>23.11</v>
      </c>
      <c r="M34" s="30">
        <f t="shared" si="22"/>
        <v>110</v>
      </c>
      <c r="N34" s="30" t="str">
        <f t="shared" si="23"/>
        <v>22.88</v>
      </c>
      <c r="O34" s="30">
        <f t="shared" si="24"/>
        <v>116</v>
      </c>
      <c r="P34" s="30" t="str">
        <f t="shared" si="25"/>
        <v>23.11</v>
      </c>
      <c r="Q34" s="30">
        <f t="shared" si="26"/>
        <v>122</v>
      </c>
      <c r="R34" s="36" t="str">
        <f t="shared" si="27"/>
        <v>08-Aug-2017</v>
      </c>
      <c r="S34" s="37">
        <f t="shared" si="18"/>
        <v>23.11</v>
      </c>
    </row>
    <row r="35" spans="1:19" ht="26">
      <c r="A35" s="30" t="s">
        <v>6498</v>
      </c>
      <c r="D35" s="30" t="str">
        <f t="shared" si="3"/>
        <v>131670</v>
      </c>
      <c r="E35" s="30">
        <f t="shared" si="16"/>
        <v>7</v>
      </c>
      <c r="F35" s="30" t="str">
        <f t="shared" si="4"/>
        <v>INF084M01DJ5</v>
      </c>
      <c r="G35" s="30">
        <f t="shared" si="17"/>
        <v>20</v>
      </c>
      <c r="H35" s="30" t="str">
        <f t="shared" si="5"/>
        <v>-</v>
      </c>
      <c r="I35" s="30">
        <f t="shared" si="19"/>
        <v>22</v>
      </c>
      <c r="J35" s="35" t="str">
        <f t="shared" si="7"/>
        <v>Birla Sun Life Balanced Advantage Fund - Direct Plan - Growth Option</v>
      </c>
      <c r="K35" s="35">
        <f t="shared" si="20"/>
        <v>91</v>
      </c>
      <c r="L35" s="30" t="str">
        <f t="shared" si="21"/>
        <v>51.50</v>
      </c>
      <c r="M35" s="30">
        <f t="shared" si="22"/>
        <v>97</v>
      </c>
      <c r="N35" s="30" t="str">
        <f t="shared" si="23"/>
        <v>50.99</v>
      </c>
      <c r="O35" s="30">
        <f t="shared" si="24"/>
        <v>103</v>
      </c>
      <c r="P35" s="30" t="str">
        <f t="shared" si="25"/>
        <v>51.50</v>
      </c>
      <c r="Q35" s="30">
        <f t="shared" si="26"/>
        <v>109</v>
      </c>
      <c r="R35" s="36" t="str">
        <f t="shared" si="27"/>
        <v>08-Aug-2017</v>
      </c>
      <c r="S35" s="37">
        <f t="shared" si="18"/>
        <v>51.5</v>
      </c>
    </row>
    <row r="36" spans="1:19" ht="26">
      <c r="A36" s="30" t="s">
        <v>6499</v>
      </c>
      <c r="D36" s="30" t="str">
        <f t="shared" si="3"/>
        <v>131665</v>
      </c>
      <c r="E36" s="30">
        <f t="shared" si="16"/>
        <v>7</v>
      </c>
      <c r="F36" s="30" t="str">
        <f t="shared" si="4"/>
        <v>INF084M01AC6</v>
      </c>
      <c r="G36" s="30">
        <f t="shared" si="17"/>
        <v>20</v>
      </c>
      <c r="H36" s="30" t="str">
        <f t="shared" si="5"/>
        <v>INF084M01AD4</v>
      </c>
      <c r="I36" s="30">
        <f t="shared" si="19"/>
        <v>33</v>
      </c>
      <c r="J36" s="35" t="str">
        <f t="shared" si="7"/>
        <v>Birla Sun Life Balanced Advantage Fund - Regular Plan - Dividend Option</v>
      </c>
      <c r="K36" s="35">
        <f t="shared" si="20"/>
        <v>105</v>
      </c>
      <c r="L36" s="30" t="str">
        <f t="shared" si="21"/>
        <v>22.27</v>
      </c>
      <c r="M36" s="30">
        <f t="shared" si="22"/>
        <v>111</v>
      </c>
      <c r="N36" s="30" t="str">
        <f t="shared" si="23"/>
        <v>22.05</v>
      </c>
      <c r="O36" s="30">
        <f t="shared" si="24"/>
        <v>117</v>
      </c>
      <c r="P36" s="30" t="str">
        <f t="shared" si="25"/>
        <v>22.27</v>
      </c>
      <c r="Q36" s="30">
        <f t="shared" si="26"/>
        <v>123</v>
      </c>
      <c r="R36" s="36" t="str">
        <f t="shared" si="27"/>
        <v>08-Aug-2017</v>
      </c>
      <c r="S36" s="37">
        <f t="shared" si="18"/>
        <v>22.27</v>
      </c>
    </row>
    <row r="37" spans="1:19" ht="26">
      <c r="A37" s="30" t="s">
        <v>6500</v>
      </c>
      <c r="D37" s="30" t="str">
        <f t="shared" si="3"/>
        <v>131666</v>
      </c>
      <c r="E37" s="30">
        <f t="shared" si="16"/>
        <v>7</v>
      </c>
      <c r="F37" s="30" t="str">
        <f t="shared" si="4"/>
        <v>INF084M01AB8</v>
      </c>
      <c r="G37" s="30">
        <f t="shared" si="17"/>
        <v>20</v>
      </c>
      <c r="H37" s="30" t="str">
        <f t="shared" si="5"/>
        <v>-</v>
      </c>
      <c r="I37" s="30">
        <f t="shared" si="19"/>
        <v>22</v>
      </c>
      <c r="J37" s="35" t="str">
        <f t="shared" si="7"/>
        <v>Birla Sun Life Balanced Advantage Fund - Regular Plan - Growth Option</v>
      </c>
      <c r="K37" s="35">
        <f t="shared" si="20"/>
        <v>92</v>
      </c>
      <c r="L37" s="30" t="str">
        <f t="shared" si="21"/>
        <v>49.76</v>
      </c>
      <c r="M37" s="30">
        <f t="shared" si="22"/>
        <v>98</v>
      </c>
      <c r="N37" s="30" t="str">
        <f t="shared" si="23"/>
        <v>49.26</v>
      </c>
      <c r="O37" s="30">
        <f t="shared" si="24"/>
        <v>104</v>
      </c>
      <c r="P37" s="30" t="str">
        <f t="shared" si="25"/>
        <v>49.76</v>
      </c>
      <c r="Q37" s="30">
        <f t="shared" si="26"/>
        <v>110</v>
      </c>
      <c r="R37" s="36" t="str">
        <f t="shared" si="27"/>
        <v>08-Aug-2017</v>
      </c>
      <c r="S37" s="37">
        <f t="shared" si="18"/>
        <v>49.76</v>
      </c>
    </row>
    <row r="38" spans="1:19">
      <c r="A38" s="30" t="s">
        <v>97</v>
      </c>
      <c r="D38" s="30" t="str">
        <f t="shared" si="3"/>
        <v/>
      </c>
      <c r="E38" s="30" t="str">
        <f t="shared" si="16"/>
        <v/>
      </c>
      <c r="F38" s="30" t="str">
        <f t="shared" si="4"/>
        <v xml:space="preserve"> </v>
      </c>
      <c r="G38" s="30" t="str">
        <f t="shared" si="17"/>
        <v/>
      </c>
      <c r="H38" s="30" t="str">
        <f t="shared" si="5"/>
        <v/>
      </c>
      <c r="I38" s="30" t="str">
        <f t="shared" si="19"/>
        <v/>
      </c>
      <c r="J38" s="35" t="str">
        <f t="shared" si="7"/>
        <v/>
      </c>
      <c r="K38" s="35" t="str">
        <f t="shared" si="20"/>
        <v/>
      </c>
      <c r="L38" s="30" t="str">
        <f t="shared" si="21"/>
        <v/>
      </c>
      <c r="M38" s="30" t="str">
        <f t="shared" si="22"/>
        <v/>
      </c>
      <c r="N38" s="30" t="str">
        <f t="shared" si="23"/>
        <v/>
      </c>
      <c r="O38" s="30" t="str">
        <f t="shared" si="24"/>
        <v/>
      </c>
      <c r="P38" s="30" t="str">
        <f t="shared" si="25"/>
        <v/>
      </c>
      <c r="Q38" s="30" t="str">
        <f t="shared" si="26"/>
        <v/>
      </c>
      <c r="R38" s="36" t="str">
        <f t="shared" si="27"/>
        <v/>
      </c>
      <c r="S38" s="37" t="str">
        <f t="shared" si="18"/>
        <v/>
      </c>
    </row>
    <row r="39" spans="1:19">
      <c r="A39" s="30" t="s">
        <v>122</v>
      </c>
      <c r="D39" s="30" t="str">
        <f t="shared" si="3"/>
        <v/>
      </c>
      <c r="E39" s="30" t="str">
        <f t="shared" si="16"/>
        <v/>
      </c>
      <c r="F39" s="30" t="str">
        <f t="shared" si="4"/>
        <v>BNP Paribas Mutual Fund</v>
      </c>
      <c r="G39" s="30" t="str">
        <f t="shared" si="17"/>
        <v/>
      </c>
      <c r="H39" s="30" t="str">
        <f t="shared" si="5"/>
        <v/>
      </c>
      <c r="I39" s="30" t="str">
        <f t="shared" si="19"/>
        <v/>
      </c>
      <c r="J39" s="35" t="str">
        <f t="shared" si="7"/>
        <v/>
      </c>
      <c r="K39" s="35" t="str">
        <f t="shared" si="20"/>
        <v/>
      </c>
      <c r="L39" s="30" t="str">
        <f t="shared" si="21"/>
        <v/>
      </c>
      <c r="M39" s="30" t="str">
        <f t="shared" si="22"/>
        <v/>
      </c>
      <c r="N39" s="30" t="str">
        <f t="shared" si="23"/>
        <v/>
      </c>
      <c r="O39" s="30" t="str">
        <f t="shared" si="24"/>
        <v/>
      </c>
      <c r="P39" s="30" t="str">
        <f t="shared" si="25"/>
        <v/>
      </c>
      <c r="Q39" s="30" t="str">
        <f t="shared" si="26"/>
        <v/>
      </c>
      <c r="R39" s="36" t="str">
        <f t="shared" si="27"/>
        <v/>
      </c>
      <c r="S39" s="37" t="str">
        <f t="shared" si="18"/>
        <v/>
      </c>
    </row>
    <row r="40" spans="1:19">
      <c r="A40" s="30" t="s">
        <v>97</v>
      </c>
      <c r="D40" s="30" t="str">
        <f t="shared" si="3"/>
        <v/>
      </c>
      <c r="E40" s="30" t="str">
        <f t="shared" si="16"/>
        <v/>
      </c>
      <c r="F40" s="30" t="str">
        <f t="shared" si="4"/>
        <v xml:space="preserve"> </v>
      </c>
      <c r="G40" s="30" t="str">
        <f t="shared" si="17"/>
        <v/>
      </c>
      <c r="H40" s="30" t="str">
        <f t="shared" si="5"/>
        <v/>
      </c>
      <c r="I40" s="30" t="str">
        <f t="shared" si="19"/>
        <v/>
      </c>
      <c r="J40" s="35" t="str">
        <f t="shared" si="7"/>
        <v/>
      </c>
      <c r="K40" s="35" t="str">
        <f t="shared" si="20"/>
        <v/>
      </c>
      <c r="L40" s="30" t="str">
        <f t="shared" si="21"/>
        <v/>
      </c>
      <c r="M40" s="30" t="str">
        <f t="shared" si="22"/>
        <v/>
      </c>
      <c r="N40" s="30" t="str">
        <f t="shared" si="23"/>
        <v/>
      </c>
      <c r="O40" s="30" t="str">
        <f t="shared" si="24"/>
        <v/>
      </c>
      <c r="P40" s="30" t="str">
        <f t="shared" si="25"/>
        <v/>
      </c>
      <c r="Q40" s="30" t="str">
        <f t="shared" si="26"/>
        <v/>
      </c>
      <c r="R40" s="36" t="str">
        <f t="shared" si="27"/>
        <v/>
      </c>
      <c r="S40" s="37" t="str">
        <f t="shared" si="18"/>
        <v/>
      </c>
    </row>
    <row r="41" spans="1:19" ht="26">
      <c r="A41" s="30" t="s">
        <v>6501</v>
      </c>
      <c r="D41" s="30" t="str">
        <f t="shared" si="3"/>
        <v>141005</v>
      </c>
      <c r="E41" s="30">
        <f t="shared" si="16"/>
        <v>7</v>
      </c>
      <c r="F41" s="30" t="str">
        <f t="shared" si="4"/>
        <v>INF251K01PB5</v>
      </c>
      <c r="G41" s="30">
        <f t="shared" si="17"/>
        <v>20</v>
      </c>
      <c r="H41" s="30" t="str">
        <f t="shared" si="5"/>
        <v>INF251K01PA7</v>
      </c>
      <c r="I41" s="30">
        <f t="shared" si="19"/>
        <v>33</v>
      </c>
      <c r="J41" s="35" t="str">
        <f t="shared" si="7"/>
        <v>BNP PARIBAS BALANCED FUND -DIRECT PLAN- DIVIDEND OPTION</v>
      </c>
      <c r="K41" s="35">
        <f t="shared" si="20"/>
        <v>89</v>
      </c>
      <c r="L41" s="30" t="str">
        <f t="shared" si="21"/>
        <v>10.4132</v>
      </c>
      <c r="M41" s="30">
        <f t="shared" si="22"/>
        <v>97</v>
      </c>
      <c r="N41" s="30" t="str">
        <f t="shared" si="23"/>
        <v>10.4132</v>
      </c>
      <c r="O41" s="30">
        <f t="shared" si="24"/>
        <v>105</v>
      </c>
      <c r="P41" s="30" t="str">
        <f t="shared" si="25"/>
        <v>10.4132</v>
      </c>
      <c r="Q41" s="30">
        <f t="shared" si="26"/>
        <v>113</v>
      </c>
      <c r="R41" s="36" t="str">
        <f t="shared" si="27"/>
        <v>08-Aug-2017</v>
      </c>
      <c r="S41" s="37">
        <f t="shared" si="18"/>
        <v>10.4132</v>
      </c>
    </row>
    <row r="42" spans="1:19" ht="26">
      <c r="A42" s="30" t="s">
        <v>6502</v>
      </c>
      <c r="D42" s="30" t="str">
        <f t="shared" si="3"/>
        <v>141006</v>
      </c>
      <c r="E42" s="30">
        <f t="shared" si="16"/>
        <v>7</v>
      </c>
      <c r="F42" s="30" t="str">
        <f t="shared" si="4"/>
        <v>INF251K01OZ7</v>
      </c>
      <c r="G42" s="30">
        <f t="shared" si="17"/>
        <v>20</v>
      </c>
      <c r="H42" s="30" t="str">
        <f t="shared" si="5"/>
        <v>-</v>
      </c>
      <c r="I42" s="30">
        <f t="shared" si="19"/>
        <v>22</v>
      </c>
      <c r="J42" s="35" t="str">
        <f t="shared" si="7"/>
        <v>BNP PARIBAS BALANCED FUND- DIRECT PLAN - GROWTH OPTION</v>
      </c>
      <c r="K42" s="35">
        <f t="shared" si="20"/>
        <v>77</v>
      </c>
      <c r="L42" s="30" t="str">
        <f t="shared" si="21"/>
        <v>10.5701</v>
      </c>
      <c r="M42" s="30">
        <f t="shared" si="22"/>
        <v>85</v>
      </c>
      <c r="N42" s="30" t="str">
        <f t="shared" si="23"/>
        <v>10.5701</v>
      </c>
      <c r="O42" s="30">
        <f t="shared" si="24"/>
        <v>93</v>
      </c>
      <c r="P42" s="30" t="str">
        <f t="shared" si="25"/>
        <v>10.5701</v>
      </c>
      <c r="Q42" s="30">
        <f t="shared" si="26"/>
        <v>101</v>
      </c>
      <c r="R42" s="36" t="str">
        <f t="shared" si="27"/>
        <v>08-Aug-2017</v>
      </c>
      <c r="S42" s="37">
        <f t="shared" si="18"/>
        <v>10.5701</v>
      </c>
    </row>
    <row r="43" spans="1:19" ht="26">
      <c r="A43" s="30" t="s">
        <v>6503</v>
      </c>
      <c r="D43" s="30" t="str">
        <f t="shared" si="3"/>
        <v>141007</v>
      </c>
      <c r="E43" s="30">
        <f t="shared" si="16"/>
        <v>7</v>
      </c>
      <c r="F43" s="30" t="str">
        <f t="shared" si="4"/>
        <v>INF251K01OY0</v>
      </c>
      <c r="G43" s="30">
        <f t="shared" si="17"/>
        <v>20</v>
      </c>
      <c r="H43" s="30" t="str">
        <f t="shared" si="5"/>
        <v>INF251K01OX2</v>
      </c>
      <c r="I43" s="30">
        <f t="shared" si="19"/>
        <v>33</v>
      </c>
      <c r="J43" s="35" t="str">
        <f t="shared" si="7"/>
        <v>BNP PARIBAS BALANCED FUND- REGULAR PLAN- DIVIDEND OPTION</v>
      </c>
      <c r="K43" s="35">
        <f t="shared" si="20"/>
        <v>90</v>
      </c>
      <c r="L43" s="30" t="str">
        <f t="shared" si="21"/>
        <v>10.3605</v>
      </c>
      <c r="M43" s="30">
        <f t="shared" si="22"/>
        <v>98</v>
      </c>
      <c r="N43" s="30" t="str">
        <f t="shared" si="23"/>
        <v>10.3605</v>
      </c>
      <c r="O43" s="30">
        <f t="shared" si="24"/>
        <v>106</v>
      </c>
      <c r="P43" s="30" t="str">
        <f t="shared" si="25"/>
        <v>10.3605</v>
      </c>
      <c r="Q43" s="30">
        <f t="shared" si="26"/>
        <v>114</v>
      </c>
      <c r="R43" s="36" t="str">
        <f t="shared" si="27"/>
        <v>08-Aug-2017</v>
      </c>
      <c r="S43" s="37">
        <f t="shared" si="18"/>
        <v>10.3605</v>
      </c>
    </row>
    <row r="44" spans="1:19" ht="26">
      <c r="A44" s="30" t="s">
        <v>6504</v>
      </c>
      <c r="D44" s="30" t="str">
        <f t="shared" si="3"/>
        <v>141004</v>
      </c>
      <c r="E44" s="30">
        <f t="shared" si="16"/>
        <v>7</v>
      </c>
      <c r="F44" s="30" t="str">
        <f t="shared" si="4"/>
        <v>INF251K01OW4</v>
      </c>
      <c r="G44" s="30">
        <f t="shared" si="17"/>
        <v>20</v>
      </c>
      <c r="H44" s="30" t="str">
        <f t="shared" si="5"/>
        <v>-</v>
      </c>
      <c r="I44" s="30">
        <f t="shared" si="19"/>
        <v>22</v>
      </c>
      <c r="J44" s="35" t="str">
        <f t="shared" si="7"/>
        <v>BNP PARIBAS BALANCED FUND- REGULAT PLAN -GROWTH OPTION</v>
      </c>
      <c r="K44" s="35">
        <f t="shared" si="20"/>
        <v>77</v>
      </c>
      <c r="L44" s="30" t="str">
        <f t="shared" si="21"/>
        <v>10.5141</v>
      </c>
      <c r="M44" s="30">
        <f t="shared" si="22"/>
        <v>85</v>
      </c>
      <c r="N44" s="30" t="str">
        <f t="shared" si="23"/>
        <v>10.5141</v>
      </c>
      <c r="O44" s="30">
        <f t="shared" si="24"/>
        <v>93</v>
      </c>
      <c r="P44" s="30" t="str">
        <f t="shared" si="25"/>
        <v>10.5141</v>
      </c>
      <c r="Q44" s="30">
        <f t="shared" si="26"/>
        <v>101</v>
      </c>
      <c r="R44" s="36" t="str">
        <f t="shared" si="27"/>
        <v>08-Aug-2017</v>
      </c>
      <c r="S44" s="37">
        <f t="shared" si="18"/>
        <v>10.514099999999999</v>
      </c>
    </row>
    <row r="45" spans="1:19">
      <c r="A45" s="30" t="s">
        <v>97</v>
      </c>
      <c r="D45" s="30" t="str">
        <f t="shared" si="3"/>
        <v/>
      </c>
      <c r="E45" s="30" t="str">
        <f t="shared" si="16"/>
        <v/>
      </c>
      <c r="F45" s="30" t="str">
        <f t="shared" si="4"/>
        <v xml:space="preserve"> </v>
      </c>
      <c r="G45" s="30" t="str">
        <f t="shared" si="17"/>
        <v/>
      </c>
      <c r="H45" s="30" t="str">
        <f t="shared" si="5"/>
        <v/>
      </c>
      <c r="I45" s="30" t="str">
        <f t="shared" si="19"/>
        <v/>
      </c>
      <c r="J45" s="35" t="str">
        <f t="shared" si="7"/>
        <v/>
      </c>
      <c r="K45" s="35" t="str">
        <f t="shared" si="20"/>
        <v/>
      </c>
      <c r="L45" s="30" t="str">
        <f t="shared" si="21"/>
        <v/>
      </c>
      <c r="M45" s="30" t="str">
        <f t="shared" si="22"/>
        <v/>
      </c>
      <c r="N45" s="30" t="str">
        <f t="shared" si="23"/>
        <v/>
      </c>
      <c r="O45" s="30" t="str">
        <f t="shared" si="24"/>
        <v/>
      </c>
      <c r="P45" s="30" t="str">
        <f t="shared" si="25"/>
        <v/>
      </c>
      <c r="Q45" s="30" t="str">
        <f t="shared" si="26"/>
        <v/>
      </c>
      <c r="R45" s="36" t="str">
        <f t="shared" si="27"/>
        <v/>
      </c>
      <c r="S45" s="37" t="str">
        <f t="shared" si="18"/>
        <v/>
      </c>
    </row>
    <row r="46" spans="1:19">
      <c r="A46" s="30" t="s">
        <v>102</v>
      </c>
      <c r="D46" s="30" t="str">
        <f t="shared" si="3"/>
        <v/>
      </c>
      <c r="E46" s="30" t="str">
        <f t="shared" si="16"/>
        <v/>
      </c>
      <c r="F46" s="30" t="str">
        <f t="shared" si="4"/>
        <v>BOI AXA Mutual Fund</v>
      </c>
      <c r="G46" s="30" t="str">
        <f t="shared" si="17"/>
        <v/>
      </c>
      <c r="H46" s="30" t="str">
        <f t="shared" si="5"/>
        <v/>
      </c>
      <c r="I46" s="30" t="str">
        <f t="shared" si="19"/>
        <v/>
      </c>
      <c r="J46" s="35" t="str">
        <f t="shared" si="7"/>
        <v/>
      </c>
      <c r="K46" s="35" t="str">
        <f t="shared" si="20"/>
        <v/>
      </c>
      <c r="L46" s="30" t="str">
        <f t="shared" si="21"/>
        <v/>
      </c>
      <c r="M46" s="30" t="str">
        <f t="shared" si="22"/>
        <v/>
      </c>
      <c r="N46" s="30" t="str">
        <f t="shared" si="23"/>
        <v/>
      </c>
      <c r="O46" s="30" t="str">
        <f t="shared" si="24"/>
        <v/>
      </c>
      <c r="P46" s="30" t="str">
        <f t="shared" si="25"/>
        <v/>
      </c>
      <c r="Q46" s="30" t="str">
        <f t="shared" si="26"/>
        <v/>
      </c>
      <c r="R46" s="36" t="str">
        <f t="shared" si="27"/>
        <v/>
      </c>
      <c r="S46" s="37" t="str">
        <f t="shared" si="18"/>
        <v/>
      </c>
    </row>
    <row r="47" spans="1:19">
      <c r="A47" s="30" t="s">
        <v>97</v>
      </c>
      <c r="D47" s="30" t="str">
        <f t="shared" si="3"/>
        <v/>
      </c>
      <c r="E47" s="30" t="str">
        <f t="shared" si="16"/>
        <v/>
      </c>
      <c r="F47" s="30" t="str">
        <f t="shared" si="4"/>
        <v xml:space="preserve"> </v>
      </c>
      <c r="G47" s="30" t="str">
        <f t="shared" si="17"/>
        <v/>
      </c>
      <c r="H47" s="30" t="str">
        <f t="shared" si="5"/>
        <v/>
      </c>
      <c r="I47" s="30" t="str">
        <f t="shared" si="19"/>
        <v/>
      </c>
      <c r="J47" s="35" t="str">
        <f t="shared" si="7"/>
        <v/>
      </c>
      <c r="K47" s="35" t="str">
        <f t="shared" si="20"/>
        <v/>
      </c>
      <c r="L47" s="30" t="str">
        <f t="shared" si="21"/>
        <v/>
      </c>
      <c r="M47" s="30" t="str">
        <f t="shared" si="22"/>
        <v/>
      </c>
      <c r="N47" s="30" t="str">
        <f t="shared" si="23"/>
        <v/>
      </c>
      <c r="O47" s="30" t="str">
        <f t="shared" si="24"/>
        <v/>
      </c>
      <c r="P47" s="30" t="str">
        <f t="shared" si="25"/>
        <v/>
      </c>
      <c r="Q47" s="30" t="str">
        <f t="shared" si="26"/>
        <v/>
      </c>
      <c r="R47" s="36" t="str">
        <f t="shared" si="27"/>
        <v/>
      </c>
      <c r="S47" s="37" t="str">
        <f t="shared" si="18"/>
        <v/>
      </c>
    </row>
    <row r="48" spans="1:19" ht="26">
      <c r="A48" s="30" t="s">
        <v>6505</v>
      </c>
      <c r="D48" s="30" t="str">
        <f t="shared" si="3"/>
        <v>127852</v>
      </c>
      <c r="E48" s="30">
        <f t="shared" si="16"/>
        <v>7</v>
      </c>
      <c r="F48" s="30" t="str">
        <f t="shared" si="4"/>
        <v>INF761K01BM0</v>
      </c>
      <c r="G48" s="30">
        <f t="shared" si="17"/>
        <v>20</v>
      </c>
      <c r="H48" s="30" t="str">
        <f t="shared" si="5"/>
        <v>INF761K01BN8</v>
      </c>
      <c r="I48" s="30">
        <f t="shared" si="19"/>
        <v>33</v>
      </c>
      <c r="J48" s="35" t="str">
        <f t="shared" si="7"/>
        <v>BOI AXA EQUITY DEBT REBALANCER FUND  DIRECT PLAN DIVIDEND</v>
      </c>
      <c r="K48" s="35">
        <f t="shared" si="20"/>
        <v>91</v>
      </c>
      <c r="L48" s="30" t="str">
        <f t="shared" si="21"/>
        <v>12.5082</v>
      </c>
      <c r="M48" s="30">
        <f t="shared" si="22"/>
        <v>99</v>
      </c>
      <c r="N48" s="30" t="str">
        <f t="shared" si="23"/>
        <v>12.5082</v>
      </c>
      <c r="O48" s="30">
        <f t="shared" si="24"/>
        <v>107</v>
      </c>
      <c r="P48" s="30" t="str">
        <f t="shared" si="25"/>
        <v>12.5082</v>
      </c>
      <c r="Q48" s="30">
        <f t="shared" si="26"/>
        <v>115</v>
      </c>
      <c r="R48" s="36" t="str">
        <f t="shared" si="27"/>
        <v>08-Aug-2017</v>
      </c>
      <c r="S48" s="37">
        <f t="shared" si="18"/>
        <v>12.5082</v>
      </c>
    </row>
    <row r="49" spans="1:19" ht="26">
      <c r="A49" s="30" t="s">
        <v>6506</v>
      </c>
      <c r="D49" s="30" t="str">
        <f t="shared" si="3"/>
        <v>127851</v>
      </c>
      <c r="E49" s="30">
        <f t="shared" si="16"/>
        <v>7</v>
      </c>
      <c r="F49" s="30" t="str">
        <f t="shared" si="4"/>
        <v>INF761K01BP3</v>
      </c>
      <c r="G49" s="30">
        <f t="shared" si="17"/>
        <v>20</v>
      </c>
      <c r="H49" s="30" t="str">
        <f t="shared" si="5"/>
        <v>INF761K01BQ1</v>
      </c>
      <c r="I49" s="30">
        <f t="shared" si="19"/>
        <v>33</v>
      </c>
      <c r="J49" s="35" t="str">
        <f t="shared" si="7"/>
        <v>BOI AXA EQUITY DEBT REBALANCER FUND  REGULAR PLAN DIVIDEND</v>
      </c>
      <c r="K49" s="35">
        <f t="shared" si="20"/>
        <v>92</v>
      </c>
      <c r="L49" s="30" t="str">
        <f t="shared" si="21"/>
        <v>11.0796</v>
      </c>
      <c r="M49" s="30">
        <f t="shared" si="22"/>
        <v>100</v>
      </c>
      <c r="N49" s="30" t="str">
        <f t="shared" si="23"/>
        <v>11.0796</v>
      </c>
      <c r="O49" s="30">
        <f t="shared" si="24"/>
        <v>108</v>
      </c>
      <c r="P49" s="30" t="str">
        <f t="shared" si="25"/>
        <v>11.0796</v>
      </c>
      <c r="Q49" s="30">
        <f t="shared" si="26"/>
        <v>116</v>
      </c>
      <c r="R49" s="36" t="str">
        <f t="shared" si="27"/>
        <v>08-Aug-2017</v>
      </c>
      <c r="S49" s="37">
        <f t="shared" si="18"/>
        <v>11.079599999999999</v>
      </c>
    </row>
    <row r="50" spans="1:19" ht="26">
      <c r="A50" s="30" t="s">
        <v>6507</v>
      </c>
      <c r="D50" s="30" t="str">
        <f t="shared" si="3"/>
        <v>127850</v>
      </c>
      <c r="E50" s="30">
        <f t="shared" si="16"/>
        <v>7</v>
      </c>
      <c r="F50" s="30" t="str">
        <f t="shared" si="4"/>
        <v>INF761K01BO6</v>
      </c>
      <c r="G50" s="30">
        <f t="shared" si="17"/>
        <v>20</v>
      </c>
      <c r="H50" s="30" t="str">
        <f t="shared" si="5"/>
        <v>-</v>
      </c>
      <c r="I50" s="30">
        <f t="shared" si="19"/>
        <v>22</v>
      </c>
      <c r="J50" s="35" t="str">
        <f t="shared" si="7"/>
        <v>BOIAXAEQUITY DEBT REBALANCER FUND DIRECT PLAN  GROWTH</v>
      </c>
      <c r="K50" s="35">
        <f t="shared" si="20"/>
        <v>76</v>
      </c>
      <c r="L50" s="30" t="str">
        <f t="shared" si="21"/>
        <v>14.9710</v>
      </c>
      <c r="M50" s="30">
        <f t="shared" si="22"/>
        <v>84</v>
      </c>
      <c r="N50" s="30" t="str">
        <f t="shared" si="23"/>
        <v>14.9710</v>
      </c>
      <c r="O50" s="30">
        <f t="shared" si="24"/>
        <v>92</v>
      </c>
      <c r="P50" s="30" t="str">
        <f t="shared" si="25"/>
        <v>14.9710</v>
      </c>
      <c r="Q50" s="30">
        <f t="shared" si="26"/>
        <v>100</v>
      </c>
      <c r="R50" s="36" t="str">
        <f t="shared" si="27"/>
        <v>08-Aug-2017</v>
      </c>
      <c r="S50" s="37">
        <f t="shared" si="18"/>
        <v>14.971</v>
      </c>
    </row>
    <row r="51" spans="1:19" ht="26">
      <c r="A51" s="30" t="s">
        <v>6508</v>
      </c>
      <c r="D51" s="30" t="str">
        <f t="shared" si="3"/>
        <v>127849</v>
      </c>
      <c r="E51" s="30">
        <f t="shared" si="16"/>
        <v>7</v>
      </c>
      <c r="F51" s="30" t="str">
        <f t="shared" si="4"/>
        <v>INF761K01BR9</v>
      </c>
      <c r="G51" s="30">
        <f t="shared" si="17"/>
        <v>20</v>
      </c>
      <c r="H51" s="30" t="str">
        <f t="shared" si="5"/>
        <v>-</v>
      </c>
      <c r="I51" s="30">
        <f t="shared" si="19"/>
        <v>22</v>
      </c>
      <c r="J51" s="35" t="str">
        <f t="shared" si="7"/>
        <v>BOIAXAEQUITY DEBT REBALANCER FUND REGULAR PLAN  GROWTH</v>
      </c>
      <c r="K51" s="35">
        <f t="shared" si="20"/>
        <v>77</v>
      </c>
      <c r="L51" s="30" t="str">
        <f t="shared" si="21"/>
        <v>14.7416</v>
      </c>
      <c r="M51" s="30">
        <f t="shared" si="22"/>
        <v>85</v>
      </c>
      <c r="N51" s="30" t="str">
        <f t="shared" si="23"/>
        <v>14.7416</v>
      </c>
      <c r="O51" s="30">
        <f t="shared" si="24"/>
        <v>93</v>
      </c>
      <c r="P51" s="30" t="str">
        <f t="shared" si="25"/>
        <v>14.7416</v>
      </c>
      <c r="Q51" s="30">
        <f t="shared" si="26"/>
        <v>101</v>
      </c>
      <c r="R51" s="36" t="str">
        <f t="shared" si="27"/>
        <v>08-Aug-2017</v>
      </c>
      <c r="S51" s="37">
        <f t="shared" si="18"/>
        <v>14.7416</v>
      </c>
    </row>
    <row r="52" spans="1:19">
      <c r="A52" s="30" t="s">
        <v>97</v>
      </c>
      <c r="D52" s="30" t="str">
        <f t="shared" si="3"/>
        <v/>
      </c>
      <c r="E52" s="30" t="str">
        <f t="shared" si="16"/>
        <v/>
      </c>
      <c r="F52" s="30" t="str">
        <f t="shared" si="4"/>
        <v xml:space="preserve"> </v>
      </c>
      <c r="G52" s="30" t="str">
        <f t="shared" si="17"/>
        <v/>
      </c>
      <c r="H52" s="30" t="str">
        <f t="shared" si="5"/>
        <v/>
      </c>
      <c r="I52" s="30" t="str">
        <f t="shared" si="19"/>
        <v/>
      </c>
      <c r="J52" s="35" t="str">
        <f t="shared" si="7"/>
        <v/>
      </c>
      <c r="K52" s="35" t="str">
        <f t="shared" si="20"/>
        <v/>
      </c>
      <c r="L52" s="30" t="str">
        <f t="shared" si="21"/>
        <v/>
      </c>
      <c r="M52" s="30" t="str">
        <f t="shared" si="22"/>
        <v/>
      </c>
      <c r="N52" s="30" t="str">
        <f t="shared" si="23"/>
        <v/>
      </c>
      <c r="O52" s="30" t="str">
        <f t="shared" si="24"/>
        <v/>
      </c>
      <c r="P52" s="30" t="str">
        <f t="shared" si="25"/>
        <v/>
      </c>
      <c r="Q52" s="30" t="str">
        <f t="shared" si="26"/>
        <v/>
      </c>
      <c r="R52" s="36" t="str">
        <f t="shared" si="27"/>
        <v/>
      </c>
      <c r="S52" s="37" t="str">
        <f t="shared" si="18"/>
        <v/>
      </c>
    </row>
    <row r="53" spans="1:19">
      <c r="A53" s="30" t="s">
        <v>103</v>
      </c>
      <c r="D53" s="30" t="str">
        <f t="shared" si="3"/>
        <v/>
      </c>
      <c r="E53" s="30" t="str">
        <f t="shared" si="16"/>
        <v/>
      </c>
      <c r="F53" s="30" t="str">
        <f t="shared" si="4"/>
        <v>Canara Robeco Mutual Fund</v>
      </c>
      <c r="G53" s="30" t="str">
        <f t="shared" si="17"/>
        <v/>
      </c>
      <c r="H53" s="30" t="str">
        <f t="shared" si="5"/>
        <v/>
      </c>
      <c r="I53" s="30" t="str">
        <f t="shared" si="19"/>
        <v/>
      </c>
      <c r="J53" s="35" t="str">
        <f t="shared" si="7"/>
        <v/>
      </c>
      <c r="K53" s="35" t="str">
        <f t="shared" si="20"/>
        <v/>
      </c>
      <c r="L53" s="30" t="str">
        <f t="shared" si="21"/>
        <v/>
      </c>
      <c r="M53" s="30" t="str">
        <f t="shared" si="22"/>
        <v/>
      </c>
      <c r="N53" s="30" t="str">
        <f t="shared" si="23"/>
        <v/>
      </c>
      <c r="O53" s="30" t="str">
        <f t="shared" si="24"/>
        <v/>
      </c>
      <c r="P53" s="30" t="str">
        <f t="shared" si="25"/>
        <v/>
      </c>
      <c r="Q53" s="30" t="str">
        <f t="shared" si="26"/>
        <v/>
      </c>
      <c r="R53" s="36" t="str">
        <f t="shared" si="27"/>
        <v/>
      </c>
      <c r="S53" s="37" t="str">
        <f t="shared" si="18"/>
        <v/>
      </c>
    </row>
    <row r="54" spans="1:19">
      <c r="A54" s="30" t="s">
        <v>97</v>
      </c>
      <c r="D54" s="30" t="str">
        <f t="shared" si="3"/>
        <v/>
      </c>
      <c r="E54" s="30" t="str">
        <f t="shared" si="16"/>
        <v/>
      </c>
      <c r="F54" s="30" t="str">
        <f t="shared" si="4"/>
        <v xml:space="preserve"> </v>
      </c>
      <c r="G54" s="30" t="str">
        <f t="shared" si="17"/>
        <v/>
      </c>
      <c r="H54" s="30" t="str">
        <f t="shared" si="5"/>
        <v/>
      </c>
      <c r="I54" s="30" t="str">
        <f t="shared" si="19"/>
        <v/>
      </c>
      <c r="J54" s="35" t="str">
        <f t="shared" si="7"/>
        <v/>
      </c>
      <c r="K54" s="35" t="str">
        <f t="shared" si="20"/>
        <v/>
      </c>
      <c r="L54" s="30" t="str">
        <f t="shared" si="21"/>
        <v/>
      </c>
      <c r="M54" s="30" t="str">
        <f t="shared" si="22"/>
        <v/>
      </c>
      <c r="N54" s="30" t="str">
        <f t="shared" si="23"/>
        <v/>
      </c>
      <c r="O54" s="30" t="str">
        <f t="shared" si="24"/>
        <v/>
      </c>
      <c r="P54" s="30" t="str">
        <f t="shared" si="25"/>
        <v/>
      </c>
      <c r="Q54" s="30" t="str">
        <f t="shared" si="26"/>
        <v/>
      </c>
      <c r="R54" s="36" t="str">
        <f t="shared" si="27"/>
        <v/>
      </c>
      <c r="S54" s="37" t="str">
        <f t="shared" si="18"/>
        <v/>
      </c>
    </row>
    <row r="55" spans="1:19">
      <c r="A55" s="30" t="s">
        <v>6509</v>
      </c>
      <c r="D55" s="30" t="str">
        <f t="shared" si="3"/>
        <v>118272</v>
      </c>
      <c r="E55" s="30">
        <f t="shared" si="16"/>
        <v>7</v>
      </c>
      <c r="F55" s="30" t="str">
        <f t="shared" si="4"/>
        <v>INF760K01EZ8</v>
      </c>
      <c r="G55" s="30">
        <f t="shared" si="17"/>
        <v>20</v>
      </c>
      <c r="H55" s="30" t="str">
        <f t="shared" si="5"/>
        <v>-</v>
      </c>
      <c r="I55" s="30">
        <f t="shared" si="19"/>
        <v>22</v>
      </c>
      <c r="J55" s="35" t="str">
        <f t="shared" si="7"/>
        <v>Canara Robeco Balance - Direct Plan - Growth</v>
      </c>
      <c r="K55" s="35">
        <f t="shared" si="20"/>
        <v>67</v>
      </c>
      <c r="L55" s="30" t="str">
        <f t="shared" si="21"/>
        <v>144.5500</v>
      </c>
      <c r="M55" s="30">
        <f t="shared" si="22"/>
        <v>76</v>
      </c>
      <c r="N55" s="30" t="str">
        <f t="shared" si="23"/>
        <v>144.5500</v>
      </c>
      <c r="O55" s="30">
        <f t="shared" si="24"/>
        <v>85</v>
      </c>
      <c r="P55" s="30" t="str">
        <f t="shared" si="25"/>
        <v>144.5500</v>
      </c>
      <c r="Q55" s="30">
        <f t="shared" si="26"/>
        <v>94</v>
      </c>
      <c r="R55" s="36" t="str">
        <f t="shared" si="27"/>
        <v>09-Aug-2017</v>
      </c>
      <c r="S55" s="37">
        <f t="shared" si="18"/>
        <v>144.55000000000001</v>
      </c>
    </row>
    <row r="56" spans="1:19">
      <c r="A56" s="30" t="s">
        <v>6510</v>
      </c>
      <c r="D56" s="30" t="str">
        <f t="shared" si="3"/>
        <v>118271</v>
      </c>
      <c r="E56" s="30">
        <f t="shared" si="16"/>
        <v>7</v>
      </c>
      <c r="F56" s="30" t="str">
        <f t="shared" si="4"/>
        <v>INF760K01EX3</v>
      </c>
      <c r="G56" s="30">
        <f t="shared" si="17"/>
        <v>20</v>
      </c>
      <c r="H56" s="30" t="str">
        <f t="shared" si="5"/>
        <v>INF760K01EY1</v>
      </c>
      <c r="I56" s="30">
        <f t="shared" si="19"/>
        <v>33</v>
      </c>
      <c r="J56" s="35" t="str">
        <f t="shared" si="7"/>
        <v>Canara Robeco Balance - Direct Plan - Monthly Dividend</v>
      </c>
      <c r="K56" s="35">
        <f t="shared" si="20"/>
        <v>88</v>
      </c>
      <c r="L56" s="30" t="str">
        <f t="shared" si="21"/>
        <v>85.3400</v>
      </c>
      <c r="M56" s="30">
        <f t="shared" si="22"/>
        <v>96</v>
      </c>
      <c r="N56" s="30" t="str">
        <f t="shared" si="23"/>
        <v>85.3400</v>
      </c>
      <c r="O56" s="30">
        <f t="shared" si="24"/>
        <v>104</v>
      </c>
      <c r="P56" s="30" t="str">
        <f t="shared" si="25"/>
        <v>85.3400</v>
      </c>
      <c r="Q56" s="30">
        <f t="shared" si="26"/>
        <v>112</v>
      </c>
      <c r="R56" s="36" t="str">
        <f t="shared" si="27"/>
        <v>09-Aug-2017</v>
      </c>
      <c r="S56" s="37">
        <f t="shared" si="18"/>
        <v>85.34</v>
      </c>
    </row>
    <row r="57" spans="1:19">
      <c r="A57" s="30" t="s">
        <v>6511</v>
      </c>
      <c r="D57" s="30" t="str">
        <f t="shared" si="3"/>
        <v>106166</v>
      </c>
      <c r="E57" s="30">
        <f t="shared" si="16"/>
        <v>7</v>
      </c>
      <c r="F57" s="30" t="str">
        <f t="shared" si="4"/>
        <v>INF760K01050</v>
      </c>
      <c r="G57" s="30">
        <f t="shared" si="17"/>
        <v>20</v>
      </c>
      <c r="H57" s="30" t="str">
        <f t="shared" si="5"/>
        <v>-</v>
      </c>
      <c r="I57" s="30">
        <f t="shared" si="19"/>
        <v>22</v>
      </c>
      <c r="J57" s="35" t="str">
        <f t="shared" si="7"/>
        <v>Canara Robeco Balance - Regular Plan - Growth</v>
      </c>
      <c r="K57" s="35">
        <f t="shared" si="20"/>
        <v>68</v>
      </c>
      <c r="L57" s="30" t="str">
        <f t="shared" si="21"/>
        <v>140.4800</v>
      </c>
      <c r="M57" s="30">
        <f t="shared" si="22"/>
        <v>77</v>
      </c>
      <c r="N57" s="30" t="str">
        <f t="shared" si="23"/>
        <v>140.4800</v>
      </c>
      <c r="O57" s="30">
        <f t="shared" si="24"/>
        <v>86</v>
      </c>
      <c r="P57" s="30" t="str">
        <f t="shared" si="25"/>
        <v>140.4800</v>
      </c>
      <c r="Q57" s="30">
        <f t="shared" si="26"/>
        <v>95</v>
      </c>
      <c r="R57" s="36" t="str">
        <f t="shared" si="27"/>
        <v>09-Aug-2017</v>
      </c>
      <c r="S57" s="37">
        <f t="shared" si="18"/>
        <v>140.47999999999999</v>
      </c>
    </row>
    <row r="58" spans="1:19">
      <c r="A58" s="30" t="s">
        <v>6512</v>
      </c>
      <c r="D58" s="30" t="str">
        <f t="shared" si="3"/>
        <v>106167</v>
      </c>
      <c r="E58" s="30">
        <f t="shared" si="16"/>
        <v>7</v>
      </c>
      <c r="F58" s="30" t="str">
        <f t="shared" si="4"/>
        <v>INF760K01068</v>
      </c>
      <c r="G58" s="30">
        <f t="shared" si="17"/>
        <v>20</v>
      </c>
      <c r="H58" s="30" t="str">
        <f t="shared" si="5"/>
        <v>INF760K01076</v>
      </c>
      <c r="I58" s="30">
        <f t="shared" si="19"/>
        <v>33</v>
      </c>
      <c r="J58" s="35" t="str">
        <f t="shared" si="7"/>
        <v>Canara Robeco Balance - Regular Plan - Monthly Dividend</v>
      </c>
      <c r="K58" s="35">
        <f t="shared" si="20"/>
        <v>89</v>
      </c>
      <c r="L58" s="30" t="str">
        <f t="shared" si="21"/>
        <v>82.6500</v>
      </c>
      <c r="M58" s="30">
        <f t="shared" si="22"/>
        <v>97</v>
      </c>
      <c r="N58" s="30" t="str">
        <f t="shared" si="23"/>
        <v>82.6500</v>
      </c>
      <c r="O58" s="30">
        <f t="shared" si="24"/>
        <v>105</v>
      </c>
      <c r="P58" s="30" t="str">
        <f t="shared" si="25"/>
        <v>82.6500</v>
      </c>
      <c r="Q58" s="30">
        <f t="shared" si="26"/>
        <v>113</v>
      </c>
      <c r="R58" s="36" t="str">
        <f t="shared" si="27"/>
        <v>09-Aug-2017</v>
      </c>
      <c r="S58" s="37">
        <f t="shared" si="18"/>
        <v>82.65</v>
      </c>
    </row>
    <row r="59" spans="1:19">
      <c r="A59" s="30" t="s">
        <v>97</v>
      </c>
      <c r="D59" s="30" t="str">
        <f t="shared" si="3"/>
        <v/>
      </c>
      <c r="E59" s="30" t="str">
        <f t="shared" si="16"/>
        <v/>
      </c>
      <c r="F59" s="30" t="str">
        <f t="shared" si="4"/>
        <v xml:space="preserve"> </v>
      </c>
      <c r="G59" s="30" t="str">
        <f t="shared" si="17"/>
        <v/>
      </c>
      <c r="H59" s="30" t="str">
        <f t="shared" si="5"/>
        <v/>
      </c>
      <c r="I59" s="30" t="str">
        <f t="shared" si="19"/>
        <v/>
      </c>
      <c r="J59" s="35" t="str">
        <f t="shared" si="7"/>
        <v/>
      </c>
      <c r="K59" s="35" t="str">
        <f t="shared" si="20"/>
        <v/>
      </c>
      <c r="L59" s="30" t="str">
        <f t="shared" si="21"/>
        <v/>
      </c>
      <c r="M59" s="30" t="str">
        <f t="shared" si="22"/>
        <v/>
      </c>
      <c r="N59" s="30" t="str">
        <f t="shared" si="23"/>
        <v/>
      </c>
      <c r="O59" s="30" t="str">
        <f t="shared" si="24"/>
        <v/>
      </c>
      <c r="P59" s="30" t="str">
        <f t="shared" si="25"/>
        <v/>
      </c>
      <c r="Q59" s="30" t="str">
        <f t="shared" si="26"/>
        <v/>
      </c>
      <c r="R59" s="36" t="str">
        <f t="shared" si="27"/>
        <v/>
      </c>
      <c r="S59" s="37" t="str">
        <f t="shared" si="18"/>
        <v/>
      </c>
    </row>
    <row r="60" spans="1:19">
      <c r="A60" s="30" t="s">
        <v>104</v>
      </c>
      <c r="D60" s="30" t="str">
        <f t="shared" si="3"/>
        <v/>
      </c>
      <c r="E60" s="30" t="str">
        <f t="shared" si="16"/>
        <v/>
      </c>
      <c r="F60" s="30" t="str">
        <f t="shared" si="4"/>
        <v>DSP BlackRock Mutual Fund</v>
      </c>
      <c r="G60" s="30" t="str">
        <f t="shared" si="17"/>
        <v/>
      </c>
      <c r="H60" s="30" t="str">
        <f t="shared" si="5"/>
        <v/>
      </c>
      <c r="I60" s="30" t="str">
        <f t="shared" si="19"/>
        <v/>
      </c>
      <c r="J60" s="35" t="str">
        <f t="shared" si="7"/>
        <v/>
      </c>
      <c r="K60" s="35" t="str">
        <f t="shared" si="20"/>
        <v/>
      </c>
      <c r="L60" s="30" t="str">
        <f t="shared" si="21"/>
        <v/>
      </c>
      <c r="M60" s="30" t="str">
        <f t="shared" si="22"/>
        <v/>
      </c>
      <c r="N60" s="30" t="str">
        <f t="shared" si="23"/>
        <v/>
      </c>
      <c r="O60" s="30" t="str">
        <f t="shared" si="24"/>
        <v/>
      </c>
      <c r="P60" s="30" t="str">
        <f t="shared" si="25"/>
        <v/>
      </c>
      <c r="Q60" s="30" t="str">
        <f t="shared" si="26"/>
        <v/>
      </c>
      <c r="R60" s="36" t="str">
        <f t="shared" si="27"/>
        <v/>
      </c>
      <c r="S60" s="37" t="str">
        <f t="shared" si="18"/>
        <v/>
      </c>
    </row>
    <row r="61" spans="1:19">
      <c r="A61" s="30" t="s">
        <v>97</v>
      </c>
      <c r="D61" s="30" t="str">
        <f t="shared" si="3"/>
        <v/>
      </c>
      <c r="E61" s="30" t="str">
        <f t="shared" si="16"/>
        <v/>
      </c>
      <c r="F61" s="30" t="str">
        <f t="shared" si="4"/>
        <v xml:space="preserve"> </v>
      </c>
      <c r="G61" s="30" t="str">
        <f t="shared" si="17"/>
        <v/>
      </c>
      <c r="H61" s="30" t="str">
        <f t="shared" si="5"/>
        <v/>
      </c>
      <c r="I61" s="30" t="str">
        <f t="shared" si="19"/>
        <v/>
      </c>
      <c r="J61" s="35" t="str">
        <f t="shared" si="7"/>
        <v/>
      </c>
      <c r="K61" s="35" t="str">
        <f t="shared" si="20"/>
        <v/>
      </c>
      <c r="L61" s="30" t="str">
        <f t="shared" si="21"/>
        <v/>
      </c>
      <c r="M61" s="30" t="str">
        <f t="shared" si="22"/>
        <v/>
      </c>
      <c r="N61" s="30" t="str">
        <f t="shared" si="23"/>
        <v/>
      </c>
      <c r="O61" s="30" t="str">
        <f t="shared" si="24"/>
        <v/>
      </c>
      <c r="P61" s="30" t="str">
        <f t="shared" si="25"/>
        <v/>
      </c>
      <c r="Q61" s="30" t="str">
        <f t="shared" si="26"/>
        <v/>
      </c>
      <c r="R61" s="36" t="str">
        <f t="shared" si="27"/>
        <v/>
      </c>
      <c r="S61" s="37" t="str">
        <f t="shared" si="18"/>
        <v/>
      </c>
    </row>
    <row r="62" spans="1:19">
      <c r="A62" s="30" t="s">
        <v>6513</v>
      </c>
      <c r="D62" s="30" t="str">
        <f t="shared" si="3"/>
        <v>119020</v>
      </c>
      <c r="E62" s="30">
        <f t="shared" si="16"/>
        <v>7</v>
      </c>
      <c r="F62" s="30" t="str">
        <f t="shared" si="4"/>
        <v>INF740K01NZ1</v>
      </c>
      <c r="G62" s="30">
        <f t="shared" si="17"/>
        <v>20</v>
      </c>
      <c r="H62" s="30" t="str">
        <f t="shared" si="5"/>
        <v>INF740K01OA2</v>
      </c>
      <c r="I62" s="30">
        <f t="shared" si="19"/>
        <v>33</v>
      </c>
      <c r="J62" s="35" t="str">
        <f t="shared" si="7"/>
        <v>DSP BlackRock Balanced Fund - Direct Plan - Dividend</v>
      </c>
      <c r="K62" s="35">
        <f t="shared" si="20"/>
        <v>86</v>
      </c>
      <c r="L62" s="30" t="str">
        <f t="shared" si="21"/>
        <v>38.767</v>
      </c>
      <c r="M62" s="30">
        <f t="shared" si="22"/>
        <v>93</v>
      </c>
      <c r="N62" s="30" t="str">
        <f t="shared" si="23"/>
        <v>38.379</v>
      </c>
      <c r="O62" s="30">
        <f t="shared" si="24"/>
        <v>100</v>
      </c>
      <c r="P62" s="30" t="str">
        <f t="shared" si="25"/>
        <v>38.767</v>
      </c>
      <c r="Q62" s="30">
        <f t="shared" si="26"/>
        <v>107</v>
      </c>
      <c r="R62" s="36" t="str">
        <f t="shared" si="27"/>
        <v>08-Aug-2017</v>
      </c>
      <c r="S62" s="37">
        <f t="shared" si="18"/>
        <v>38.767000000000003</v>
      </c>
    </row>
    <row r="63" spans="1:19">
      <c r="A63" s="30" t="s">
        <v>6514</v>
      </c>
      <c r="D63" s="30" t="str">
        <f t="shared" si="3"/>
        <v>119019</v>
      </c>
      <c r="E63" s="30">
        <f t="shared" si="16"/>
        <v>7</v>
      </c>
      <c r="F63" s="30" t="str">
        <f t="shared" si="4"/>
        <v>INF740K01NY4</v>
      </c>
      <c r="G63" s="30">
        <f t="shared" si="17"/>
        <v>20</v>
      </c>
      <c r="H63" s="30" t="str">
        <f t="shared" si="5"/>
        <v>-</v>
      </c>
      <c r="I63" s="30">
        <f t="shared" si="19"/>
        <v>22</v>
      </c>
      <c r="J63" s="35" t="str">
        <f t="shared" si="7"/>
        <v>DSP BlackRock Balanced Fund - Direct Plan - Growth</v>
      </c>
      <c r="K63" s="35">
        <f t="shared" si="20"/>
        <v>73</v>
      </c>
      <c r="L63" s="30" t="str">
        <f t="shared" si="21"/>
        <v>145.618</v>
      </c>
      <c r="M63" s="30">
        <f t="shared" si="22"/>
        <v>81</v>
      </c>
      <c r="N63" s="30" t="str">
        <f t="shared" si="23"/>
        <v>144.162</v>
      </c>
      <c r="O63" s="30">
        <f t="shared" si="24"/>
        <v>89</v>
      </c>
      <c r="P63" s="30" t="str">
        <f t="shared" si="25"/>
        <v>145.618</v>
      </c>
      <c r="Q63" s="30">
        <f t="shared" si="26"/>
        <v>97</v>
      </c>
      <c r="R63" s="36" t="str">
        <f t="shared" si="27"/>
        <v>08-Aug-2017</v>
      </c>
      <c r="S63" s="37">
        <f t="shared" si="18"/>
        <v>145.61799999999999</v>
      </c>
    </row>
    <row r="64" spans="1:19" ht="26">
      <c r="A64" s="30" t="s">
        <v>6515</v>
      </c>
      <c r="D64" s="30" t="str">
        <f t="shared" si="3"/>
        <v>131086</v>
      </c>
      <c r="E64" s="30">
        <f t="shared" si="16"/>
        <v>7</v>
      </c>
      <c r="F64" s="30" t="str">
        <f t="shared" si="4"/>
        <v>INF740K010D5</v>
      </c>
      <c r="G64" s="30">
        <f t="shared" si="17"/>
        <v>20</v>
      </c>
      <c r="H64" s="30" t="str">
        <f t="shared" si="5"/>
        <v>INF740K011D3</v>
      </c>
      <c r="I64" s="30">
        <f t="shared" si="19"/>
        <v>33</v>
      </c>
      <c r="J64" s="35" t="str">
        <f t="shared" si="7"/>
        <v>DSP BlackRock Balanced Fund - Direct Plan - Quarterly Dividend</v>
      </c>
      <c r="K64" s="35">
        <f t="shared" si="20"/>
        <v>96</v>
      </c>
      <c r="L64" s="30" t="str">
        <f t="shared" si="21"/>
        <v>15.345</v>
      </c>
      <c r="M64" s="30">
        <f t="shared" si="22"/>
        <v>103</v>
      </c>
      <c r="N64" s="30" t="str">
        <f t="shared" si="23"/>
        <v>15.192</v>
      </c>
      <c r="O64" s="30">
        <f t="shared" si="24"/>
        <v>110</v>
      </c>
      <c r="P64" s="30" t="str">
        <f t="shared" si="25"/>
        <v>15.345</v>
      </c>
      <c r="Q64" s="30">
        <f t="shared" si="26"/>
        <v>117</v>
      </c>
      <c r="R64" s="36" t="str">
        <f t="shared" si="27"/>
        <v>08-Aug-2017</v>
      </c>
      <c r="S64" s="37">
        <f t="shared" si="18"/>
        <v>15.345000000000001</v>
      </c>
    </row>
    <row r="65" spans="1:19" ht="26">
      <c r="A65" s="30" t="s">
        <v>6516</v>
      </c>
      <c r="D65" s="30" t="str">
        <f t="shared" si="3"/>
        <v>131087</v>
      </c>
      <c r="E65" s="30">
        <f t="shared" si="16"/>
        <v>7</v>
      </c>
      <c r="F65" s="30" t="str">
        <f t="shared" si="4"/>
        <v>INF740K018C0</v>
      </c>
      <c r="G65" s="30">
        <f t="shared" si="17"/>
        <v>20</v>
      </c>
      <c r="H65" s="30" t="str">
        <f t="shared" si="5"/>
        <v>INF740K019C8</v>
      </c>
      <c r="I65" s="30">
        <f t="shared" si="19"/>
        <v>33</v>
      </c>
      <c r="J65" s="35" t="str">
        <f t="shared" si="7"/>
        <v>DSP BlackRock Balanced Fund - Regular Plan - Quarterly Dividend</v>
      </c>
      <c r="K65" s="35">
        <f t="shared" si="20"/>
        <v>97</v>
      </c>
      <c r="L65" s="30" t="str">
        <f t="shared" si="21"/>
        <v>14.869</v>
      </c>
      <c r="M65" s="30">
        <f t="shared" si="22"/>
        <v>104</v>
      </c>
      <c r="N65" s="30" t="str">
        <f t="shared" si="23"/>
        <v>14.720</v>
      </c>
      <c r="O65" s="30">
        <f t="shared" si="24"/>
        <v>111</v>
      </c>
      <c r="P65" s="30" t="str">
        <f t="shared" si="25"/>
        <v>14.869</v>
      </c>
      <c r="Q65" s="30">
        <f t="shared" si="26"/>
        <v>118</v>
      </c>
      <c r="R65" s="36" t="str">
        <f t="shared" si="27"/>
        <v>08-Aug-2017</v>
      </c>
      <c r="S65" s="37">
        <f t="shared" si="18"/>
        <v>14.869</v>
      </c>
    </row>
    <row r="66" spans="1:19">
      <c r="A66" s="30" t="s">
        <v>6517</v>
      </c>
      <c r="D66" s="30" t="str">
        <f t="shared" si="3"/>
        <v>100081</v>
      </c>
      <c r="E66" s="30">
        <f t="shared" si="16"/>
        <v>7</v>
      </c>
      <c r="F66" s="30" t="str">
        <f t="shared" si="4"/>
        <v>INF740K01318</v>
      </c>
      <c r="G66" s="30">
        <f t="shared" si="17"/>
        <v>20</v>
      </c>
      <c r="H66" s="30" t="str">
        <f t="shared" si="5"/>
        <v>-</v>
      </c>
      <c r="I66" s="30">
        <f t="shared" si="19"/>
        <v>22</v>
      </c>
      <c r="J66" s="35" t="str">
        <f t="shared" si="7"/>
        <v>DSP BlackRock Balanced Fund- Regular Plan - Growth</v>
      </c>
      <c r="K66" s="35">
        <f t="shared" si="20"/>
        <v>73</v>
      </c>
      <c r="L66" s="30" t="str">
        <f t="shared" si="21"/>
        <v>140.605</v>
      </c>
      <c r="M66" s="30">
        <f t="shared" si="22"/>
        <v>81</v>
      </c>
      <c r="N66" s="30" t="str">
        <f t="shared" si="23"/>
        <v>139.199</v>
      </c>
      <c r="O66" s="30">
        <f t="shared" si="24"/>
        <v>89</v>
      </c>
      <c r="P66" s="30" t="str">
        <f t="shared" si="25"/>
        <v>140.605</v>
      </c>
      <c r="Q66" s="30">
        <f t="shared" si="26"/>
        <v>97</v>
      </c>
      <c r="R66" s="36" t="str">
        <f t="shared" si="27"/>
        <v>08-Aug-2017</v>
      </c>
      <c r="S66" s="37">
        <f t="shared" si="18"/>
        <v>140.60499999999999</v>
      </c>
    </row>
    <row r="67" spans="1:19">
      <c r="A67" s="30" t="s">
        <v>6518</v>
      </c>
      <c r="D67" s="30" t="str">
        <f t="shared" si="3"/>
        <v>100082</v>
      </c>
      <c r="E67" s="30">
        <f t="shared" si="16"/>
        <v>7</v>
      </c>
      <c r="F67" s="30" t="str">
        <f t="shared" si="4"/>
        <v>INF740K01326</v>
      </c>
      <c r="G67" s="30">
        <f t="shared" si="17"/>
        <v>20</v>
      </c>
      <c r="H67" s="30" t="str">
        <f t="shared" si="5"/>
        <v>INF740K01334</v>
      </c>
      <c r="I67" s="30">
        <f t="shared" si="19"/>
        <v>33</v>
      </c>
      <c r="J67" s="35" t="str">
        <f t="shared" si="7"/>
        <v>DSP BlackRock Balanced Fund- Regular Plan -Dividend</v>
      </c>
      <c r="K67" s="35">
        <f t="shared" si="20"/>
        <v>85</v>
      </c>
      <c r="L67" s="30" t="str">
        <f t="shared" si="21"/>
        <v>25.592</v>
      </c>
      <c r="M67" s="30">
        <f t="shared" si="22"/>
        <v>92</v>
      </c>
      <c r="N67" s="30" t="str">
        <f t="shared" si="23"/>
        <v>25.336</v>
      </c>
      <c r="O67" s="30">
        <f t="shared" si="24"/>
        <v>99</v>
      </c>
      <c r="P67" s="30" t="str">
        <f t="shared" si="25"/>
        <v>25.592</v>
      </c>
      <c r="Q67" s="30">
        <f t="shared" si="26"/>
        <v>106</v>
      </c>
      <c r="R67" s="36" t="str">
        <f t="shared" si="27"/>
        <v>08-Aug-2017</v>
      </c>
      <c r="S67" s="37">
        <f t="shared" si="18"/>
        <v>25.591999999999999</v>
      </c>
    </row>
    <row r="68" spans="1:19">
      <c r="A68" s="30" t="s">
        <v>97</v>
      </c>
      <c r="D68" s="30" t="str">
        <f t="shared" si="3"/>
        <v/>
      </c>
      <c r="E68" s="30" t="str">
        <f t="shared" si="16"/>
        <v/>
      </c>
      <c r="F68" s="30" t="str">
        <f t="shared" si="4"/>
        <v xml:space="preserve"> </v>
      </c>
      <c r="G68" s="30" t="str">
        <f t="shared" si="17"/>
        <v/>
      </c>
      <c r="H68" s="30" t="str">
        <f t="shared" si="5"/>
        <v/>
      </c>
      <c r="I68" s="30" t="str">
        <f t="shared" si="19"/>
        <v/>
      </c>
      <c r="J68" s="35" t="str">
        <f t="shared" si="7"/>
        <v/>
      </c>
      <c r="K68" s="35" t="str">
        <f t="shared" si="20"/>
        <v/>
      </c>
      <c r="L68" s="30" t="str">
        <f t="shared" si="21"/>
        <v/>
      </c>
      <c r="M68" s="30" t="str">
        <f t="shared" si="22"/>
        <v/>
      </c>
      <c r="N68" s="30" t="str">
        <f t="shared" si="23"/>
        <v/>
      </c>
      <c r="O68" s="30" t="str">
        <f t="shared" si="24"/>
        <v/>
      </c>
      <c r="P68" s="30" t="str">
        <f t="shared" si="25"/>
        <v/>
      </c>
      <c r="Q68" s="30" t="str">
        <f t="shared" si="26"/>
        <v/>
      </c>
      <c r="R68" s="36" t="str">
        <f t="shared" si="27"/>
        <v/>
      </c>
      <c r="S68" s="37" t="str">
        <f t="shared" si="18"/>
        <v/>
      </c>
    </row>
    <row r="69" spans="1:19">
      <c r="A69" s="30" t="s">
        <v>124</v>
      </c>
      <c r="D69" s="30" t="str">
        <f t="shared" si="3"/>
        <v/>
      </c>
      <c r="E69" s="30" t="str">
        <f t="shared" si="16"/>
        <v/>
      </c>
      <c r="F69" s="30" t="str">
        <f t="shared" si="4"/>
        <v>Edelweiss Mutual Fund</v>
      </c>
      <c r="G69" s="30" t="str">
        <f t="shared" si="17"/>
        <v/>
      </c>
      <c r="H69" s="30" t="str">
        <f t="shared" si="5"/>
        <v/>
      </c>
      <c r="I69" s="30" t="str">
        <f t="shared" si="19"/>
        <v/>
      </c>
      <c r="J69" s="35" t="str">
        <f t="shared" si="7"/>
        <v/>
      </c>
      <c r="K69" s="35" t="str">
        <f t="shared" si="20"/>
        <v/>
      </c>
      <c r="L69" s="30" t="str">
        <f t="shared" si="21"/>
        <v/>
      </c>
      <c r="M69" s="30" t="str">
        <f t="shared" si="22"/>
        <v/>
      </c>
      <c r="N69" s="30" t="str">
        <f t="shared" si="23"/>
        <v/>
      </c>
      <c r="O69" s="30" t="str">
        <f t="shared" si="24"/>
        <v/>
      </c>
      <c r="P69" s="30" t="str">
        <f t="shared" si="25"/>
        <v/>
      </c>
      <c r="Q69" s="30" t="str">
        <f t="shared" si="26"/>
        <v/>
      </c>
      <c r="R69" s="36" t="str">
        <f t="shared" si="27"/>
        <v/>
      </c>
      <c r="S69" s="37" t="str">
        <f t="shared" si="18"/>
        <v/>
      </c>
    </row>
    <row r="70" spans="1:19">
      <c r="A70" s="30" t="s">
        <v>97</v>
      </c>
      <c r="D70" s="30" t="str">
        <f t="shared" si="3"/>
        <v/>
      </c>
      <c r="E70" s="30" t="str">
        <f t="shared" si="16"/>
        <v/>
      </c>
      <c r="F70" s="30" t="str">
        <f t="shared" si="4"/>
        <v xml:space="preserve"> </v>
      </c>
      <c r="G70" s="30" t="str">
        <f t="shared" si="17"/>
        <v/>
      </c>
      <c r="H70" s="30" t="str">
        <f t="shared" si="5"/>
        <v/>
      </c>
      <c r="I70" s="30" t="str">
        <f t="shared" si="19"/>
        <v/>
      </c>
      <c r="J70" s="35" t="str">
        <f t="shared" si="7"/>
        <v/>
      </c>
      <c r="K70" s="35" t="str">
        <f t="shared" si="20"/>
        <v/>
      </c>
      <c r="L70" s="30" t="str">
        <f t="shared" si="21"/>
        <v/>
      </c>
      <c r="M70" s="30" t="str">
        <f t="shared" si="22"/>
        <v/>
      </c>
      <c r="N70" s="30" t="str">
        <f t="shared" si="23"/>
        <v/>
      </c>
      <c r="O70" s="30" t="str">
        <f t="shared" si="24"/>
        <v/>
      </c>
      <c r="P70" s="30" t="str">
        <f t="shared" si="25"/>
        <v/>
      </c>
      <c r="Q70" s="30" t="str">
        <f t="shared" si="26"/>
        <v/>
      </c>
      <c r="R70" s="36" t="str">
        <f t="shared" si="27"/>
        <v/>
      </c>
      <c r="S70" s="37" t="str">
        <f t="shared" si="18"/>
        <v/>
      </c>
    </row>
    <row r="71" spans="1:19" ht="26">
      <c r="A71" s="30" t="s">
        <v>6519</v>
      </c>
      <c r="D71" s="30" t="str">
        <f t="shared" ref="D71:D134" si="28">IF(ISERROR(LEFT(A71,SEARCH(";",A71)-1)),"",LEFT(A71,SEARCH(";",A71)-1))</f>
        <v>140361</v>
      </c>
      <c r="E71" s="30">
        <f t="shared" si="16"/>
        <v>7</v>
      </c>
      <c r="F71" s="30" t="str">
        <f t="shared" ref="F71:F134" si="29">IF($D71="",A71,MID($A71,E71+1,SEARCH(";",$A71,E71+1)-E71-1))</f>
        <v>INF843K01KS4</v>
      </c>
      <c r="G71" s="30">
        <f t="shared" si="17"/>
        <v>20</v>
      </c>
      <c r="H71" s="30" t="str">
        <f t="shared" ref="H71:H134" si="30">IF($D71="","",MID($A71,G71+1,SEARCH(";",$A71,G71+1)-G71-1))</f>
        <v>INF843K01KT2</v>
      </c>
      <c r="I71" s="30">
        <f t="shared" si="19"/>
        <v>33</v>
      </c>
      <c r="J71" s="35" t="str">
        <f t="shared" ref="J71:J134" si="31">IF($D71="","",MID($A71,I71+1,SEARCH(";",$A71,I71+1)-I71-1))</f>
        <v>Edelweiss Balanced Advantage Fund - Direct Plan - Dividend Option</v>
      </c>
      <c r="K71" s="35">
        <f t="shared" si="20"/>
        <v>99</v>
      </c>
      <c r="L71" s="30" t="str">
        <f t="shared" si="21"/>
        <v>11.8059</v>
      </c>
      <c r="M71" s="30">
        <f t="shared" si="22"/>
        <v>107</v>
      </c>
      <c r="N71" s="30" t="str">
        <f t="shared" si="23"/>
        <v>11.6878</v>
      </c>
      <c r="O71" s="30">
        <f t="shared" si="24"/>
        <v>115</v>
      </c>
      <c r="P71" s="30" t="str">
        <f t="shared" si="25"/>
        <v>11.8059</v>
      </c>
      <c r="Q71" s="30">
        <f t="shared" si="26"/>
        <v>123</v>
      </c>
      <c r="R71" s="36" t="str">
        <f t="shared" si="27"/>
        <v>09-Aug-2017</v>
      </c>
      <c r="S71" s="37">
        <f t="shared" si="18"/>
        <v>11.805899999999999</v>
      </c>
    </row>
    <row r="72" spans="1:19" ht="26">
      <c r="A72" s="30" t="s">
        <v>6520</v>
      </c>
      <c r="D72" s="30" t="str">
        <f t="shared" si="28"/>
        <v>140357</v>
      </c>
      <c r="E72" s="30">
        <f t="shared" ref="E72:E135" si="32">IF($D72="","",LEN(D72)+1)</f>
        <v>7</v>
      </c>
      <c r="F72" s="30" t="str">
        <f t="shared" si="29"/>
        <v>INF843K01KQ8</v>
      </c>
      <c r="G72" s="30">
        <f t="shared" ref="G72:G135" si="33">IF($D72="","",E72+(LEN(F72)+1))</f>
        <v>20</v>
      </c>
      <c r="H72" s="30" t="str">
        <f t="shared" si="30"/>
        <v>-</v>
      </c>
      <c r="I72" s="30">
        <f t="shared" si="19"/>
        <v>22</v>
      </c>
      <c r="J72" s="35" t="str">
        <f t="shared" si="31"/>
        <v>Edelweiss Balanced Advantage Fund - Direct Plan - Growth Option</v>
      </c>
      <c r="K72" s="35">
        <f t="shared" si="20"/>
        <v>86</v>
      </c>
      <c r="L72" s="30" t="str">
        <f t="shared" si="21"/>
        <v>12.048</v>
      </c>
      <c r="M72" s="30">
        <f t="shared" si="22"/>
        <v>93</v>
      </c>
      <c r="N72" s="30" t="str">
        <f t="shared" si="23"/>
        <v>11.9275</v>
      </c>
      <c r="O72" s="30">
        <f t="shared" si="24"/>
        <v>101</v>
      </c>
      <c r="P72" s="30" t="str">
        <f t="shared" si="25"/>
        <v>12.048</v>
      </c>
      <c r="Q72" s="30">
        <f t="shared" si="26"/>
        <v>108</v>
      </c>
      <c r="R72" s="36" t="str">
        <f t="shared" si="27"/>
        <v>09-Aug-2017</v>
      </c>
      <c r="S72" s="37">
        <f t="shared" ref="S72:S135" si="34">IF(L72="","",L72+0)</f>
        <v>12.048</v>
      </c>
    </row>
    <row r="73" spans="1:19" ht="26">
      <c r="A73" s="30" t="s">
        <v>6521</v>
      </c>
      <c r="D73" s="30" t="str">
        <f t="shared" si="28"/>
        <v>140360</v>
      </c>
      <c r="E73" s="30">
        <f t="shared" si="32"/>
        <v>7</v>
      </c>
      <c r="F73" s="30" t="str">
        <f t="shared" si="29"/>
        <v>INF843K01KV8</v>
      </c>
      <c r="G73" s="30">
        <f t="shared" si="33"/>
        <v>20</v>
      </c>
      <c r="H73" s="30" t="str">
        <f t="shared" si="30"/>
        <v>-</v>
      </c>
      <c r="I73" s="30">
        <f t="shared" si="19"/>
        <v>22</v>
      </c>
      <c r="J73" s="35" t="str">
        <f t="shared" si="31"/>
        <v>Edelweiss Balanced Advantage Fund - Regular Plan - Bonus Option</v>
      </c>
      <c r="K73" s="35">
        <f t="shared" si="20"/>
        <v>86</v>
      </c>
      <c r="L73" s="30" t="str">
        <f t="shared" si="21"/>
        <v>11.6949</v>
      </c>
      <c r="M73" s="30">
        <f t="shared" si="22"/>
        <v>94</v>
      </c>
      <c r="N73" s="30" t="str">
        <f t="shared" si="23"/>
        <v>11.578</v>
      </c>
      <c r="O73" s="30">
        <f t="shared" si="24"/>
        <v>101</v>
      </c>
      <c r="P73" s="30" t="str">
        <f t="shared" si="25"/>
        <v>11.6949</v>
      </c>
      <c r="Q73" s="30">
        <f t="shared" si="26"/>
        <v>109</v>
      </c>
      <c r="R73" s="36" t="str">
        <f t="shared" si="27"/>
        <v>09-Aug-2017</v>
      </c>
      <c r="S73" s="37">
        <f t="shared" si="34"/>
        <v>11.694900000000001</v>
      </c>
    </row>
    <row r="74" spans="1:19" ht="26">
      <c r="A74" s="30" t="s">
        <v>6522</v>
      </c>
      <c r="D74" s="30" t="str">
        <f t="shared" si="28"/>
        <v>140362</v>
      </c>
      <c r="E74" s="30">
        <f t="shared" si="32"/>
        <v>7</v>
      </c>
      <c r="F74" s="30" t="str">
        <f t="shared" si="29"/>
        <v>INF843K01KW6</v>
      </c>
      <c r="G74" s="30">
        <f t="shared" si="33"/>
        <v>20</v>
      </c>
      <c r="H74" s="30" t="str">
        <f t="shared" si="30"/>
        <v>INF843K01KX4</v>
      </c>
      <c r="I74" s="30">
        <f t="shared" si="19"/>
        <v>33</v>
      </c>
      <c r="J74" s="35" t="str">
        <f t="shared" si="31"/>
        <v>Edelweiss Balanced Advantage Fund - Regular Plan - Dividend Option</v>
      </c>
      <c r="K74" s="35">
        <f t="shared" si="20"/>
        <v>100</v>
      </c>
      <c r="L74" s="30" t="str">
        <f t="shared" si="21"/>
        <v>11.694</v>
      </c>
      <c r="M74" s="30">
        <f t="shared" si="22"/>
        <v>107</v>
      </c>
      <c r="N74" s="30" t="str">
        <f t="shared" si="23"/>
        <v>11.5771</v>
      </c>
      <c r="O74" s="30">
        <f t="shared" si="24"/>
        <v>115</v>
      </c>
      <c r="P74" s="30" t="str">
        <f t="shared" si="25"/>
        <v>11.694</v>
      </c>
      <c r="Q74" s="30">
        <f t="shared" si="26"/>
        <v>122</v>
      </c>
      <c r="R74" s="36" t="str">
        <f t="shared" si="27"/>
        <v>09-Aug-2017</v>
      </c>
      <c r="S74" s="37">
        <f t="shared" si="34"/>
        <v>11.694000000000001</v>
      </c>
    </row>
    <row r="75" spans="1:19" ht="26">
      <c r="A75" s="30" t="s">
        <v>6523</v>
      </c>
      <c r="D75" s="30" t="str">
        <f t="shared" si="28"/>
        <v>140359</v>
      </c>
      <c r="E75" s="30">
        <f t="shared" si="32"/>
        <v>7</v>
      </c>
      <c r="F75" s="30" t="str">
        <f t="shared" si="29"/>
        <v>INF843K01KU0</v>
      </c>
      <c r="G75" s="30">
        <f t="shared" si="33"/>
        <v>20</v>
      </c>
      <c r="H75" s="30" t="str">
        <f t="shared" si="30"/>
        <v>-</v>
      </c>
      <c r="I75" s="30">
        <f t="shared" si="19"/>
        <v>22</v>
      </c>
      <c r="J75" s="35" t="str">
        <f t="shared" si="31"/>
        <v>Edelweiss Balanced Advantage Fund - Regular Plan - Growth Option</v>
      </c>
      <c r="K75" s="35">
        <f t="shared" si="20"/>
        <v>87</v>
      </c>
      <c r="L75" s="30" t="str">
        <f t="shared" si="21"/>
        <v>11.6959</v>
      </c>
      <c r="M75" s="30">
        <f t="shared" si="22"/>
        <v>95</v>
      </c>
      <c r="N75" s="30" t="str">
        <f t="shared" si="23"/>
        <v>11.5789</v>
      </c>
      <c r="O75" s="30">
        <f t="shared" si="24"/>
        <v>103</v>
      </c>
      <c r="P75" s="30" t="str">
        <f t="shared" si="25"/>
        <v>11.6959</v>
      </c>
      <c r="Q75" s="30">
        <f t="shared" si="26"/>
        <v>111</v>
      </c>
      <c r="R75" s="36" t="str">
        <f t="shared" si="27"/>
        <v>09-Aug-2017</v>
      </c>
      <c r="S75" s="37">
        <f t="shared" si="34"/>
        <v>11.6959</v>
      </c>
    </row>
    <row r="76" spans="1:19">
      <c r="A76" s="30" t="s">
        <v>97</v>
      </c>
      <c r="D76" s="30" t="str">
        <f t="shared" si="28"/>
        <v/>
      </c>
      <c r="E76" s="30" t="str">
        <f t="shared" si="32"/>
        <v/>
      </c>
      <c r="F76" s="30" t="str">
        <f t="shared" si="29"/>
        <v xml:space="preserve"> </v>
      </c>
      <c r="G76" s="30" t="str">
        <f t="shared" si="33"/>
        <v/>
      </c>
      <c r="H76" s="30" t="str">
        <f t="shared" si="30"/>
        <v/>
      </c>
      <c r="I76" s="30" t="str">
        <f t="shared" si="19"/>
        <v/>
      </c>
      <c r="J76" s="35" t="str">
        <f t="shared" si="31"/>
        <v/>
      </c>
      <c r="K76" s="35" t="str">
        <f t="shared" si="20"/>
        <v/>
      </c>
      <c r="L76" s="30" t="str">
        <f t="shared" si="21"/>
        <v/>
      </c>
      <c r="M76" s="30" t="str">
        <f t="shared" si="22"/>
        <v/>
      </c>
      <c r="N76" s="30" t="str">
        <f t="shared" si="23"/>
        <v/>
      </c>
      <c r="O76" s="30" t="str">
        <f t="shared" si="24"/>
        <v/>
      </c>
      <c r="P76" s="30" t="str">
        <f t="shared" si="25"/>
        <v/>
      </c>
      <c r="Q76" s="30" t="str">
        <f t="shared" si="26"/>
        <v/>
      </c>
      <c r="R76" s="36" t="str">
        <f t="shared" si="27"/>
        <v/>
      </c>
      <c r="S76" s="37" t="str">
        <f t="shared" si="34"/>
        <v/>
      </c>
    </row>
    <row r="77" spans="1:19">
      <c r="A77" s="30" t="s">
        <v>105</v>
      </c>
      <c r="D77" s="30" t="str">
        <f t="shared" si="28"/>
        <v/>
      </c>
      <c r="E77" s="30" t="str">
        <f t="shared" si="32"/>
        <v/>
      </c>
      <c r="F77" s="30" t="str">
        <f t="shared" si="29"/>
        <v>Escorts Mutual Fund</v>
      </c>
      <c r="G77" s="30" t="str">
        <f t="shared" si="33"/>
        <v/>
      </c>
      <c r="H77" s="30" t="str">
        <f t="shared" si="30"/>
        <v/>
      </c>
      <c r="I77" s="30" t="str">
        <f t="shared" ref="I77:I140" si="35">IF($D77="","",G77+LEN(H77)+1)</f>
        <v/>
      </c>
      <c r="J77" s="35" t="str">
        <f t="shared" si="31"/>
        <v/>
      </c>
      <c r="K77" s="35" t="str">
        <f t="shared" ref="K77:K140" si="36">IF($D77="","",I77+LEN(J77)+1)</f>
        <v/>
      </c>
      <c r="L77" s="30" t="str">
        <f t="shared" ref="L77:L140" si="37">IF($D77="","",MID($A77,K77+1,SEARCH(";",$A77,K77+1)-K77-1))</f>
        <v/>
      </c>
      <c r="M77" s="30" t="str">
        <f t="shared" ref="M77:M140" si="38">IF($D77="","",K77+LEN(L77)+1)</f>
        <v/>
      </c>
      <c r="N77" s="30" t="str">
        <f t="shared" ref="N77:N140" si="39">IF($D77="","",MID($A77,M77+1,SEARCH(";",$A77,M77+1)-M77-1))</f>
        <v/>
      </c>
      <c r="O77" s="30" t="str">
        <f t="shared" ref="O77:O140" si="40">IF($D77="","",M77+LEN(N77)+1)</f>
        <v/>
      </c>
      <c r="P77" s="30" t="str">
        <f t="shared" ref="P77:P140" si="41">IF($D77="","",MID($A77,O77+1,SEARCH(";",$A77,O77+1)-O77-1))</f>
        <v/>
      </c>
      <c r="Q77" s="30" t="str">
        <f t="shared" ref="Q77:Q140" si="42">IF($D77="","",O77+LEN(P77)+1)</f>
        <v/>
      </c>
      <c r="R77" s="36" t="str">
        <f t="shared" ref="R77:R140" si="43">IF($D77="","",MID($A77,Q77+1,15))</f>
        <v/>
      </c>
      <c r="S77" s="37" t="str">
        <f t="shared" si="34"/>
        <v/>
      </c>
    </row>
    <row r="78" spans="1:19">
      <c r="A78" s="30" t="s">
        <v>97</v>
      </c>
      <c r="D78" s="30" t="str">
        <f t="shared" si="28"/>
        <v/>
      </c>
      <c r="E78" s="30" t="str">
        <f t="shared" si="32"/>
        <v/>
      </c>
      <c r="F78" s="30" t="str">
        <f t="shared" si="29"/>
        <v xml:space="preserve"> </v>
      </c>
      <c r="G78" s="30" t="str">
        <f t="shared" si="33"/>
        <v/>
      </c>
      <c r="H78" s="30" t="str">
        <f t="shared" si="30"/>
        <v/>
      </c>
      <c r="I78" s="30" t="str">
        <f t="shared" si="35"/>
        <v/>
      </c>
      <c r="J78" s="35" t="str">
        <f t="shared" si="31"/>
        <v/>
      </c>
      <c r="K78" s="35" t="str">
        <f t="shared" si="36"/>
        <v/>
      </c>
      <c r="L78" s="30" t="str">
        <f t="shared" si="37"/>
        <v/>
      </c>
      <c r="M78" s="30" t="str">
        <f t="shared" si="38"/>
        <v/>
      </c>
      <c r="N78" s="30" t="str">
        <f t="shared" si="39"/>
        <v/>
      </c>
      <c r="O78" s="30" t="str">
        <f t="shared" si="40"/>
        <v/>
      </c>
      <c r="P78" s="30" t="str">
        <f t="shared" si="41"/>
        <v/>
      </c>
      <c r="Q78" s="30" t="str">
        <f t="shared" si="42"/>
        <v/>
      </c>
      <c r="R78" s="36" t="str">
        <f t="shared" si="43"/>
        <v/>
      </c>
      <c r="S78" s="37" t="str">
        <f t="shared" si="34"/>
        <v/>
      </c>
    </row>
    <row r="79" spans="1:19">
      <c r="A79" s="30" t="s">
        <v>6524</v>
      </c>
      <c r="D79" s="30" t="str">
        <f t="shared" si="28"/>
        <v>101069</v>
      </c>
      <c r="E79" s="30">
        <f t="shared" si="32"/>
        <v>7</v>
      </c>
      <c r="F79" s="30" t="str">
        <f t="shared" si="29"/>
        <v>INF966L01242</v>
      </c>
      <c r="G79" s="30">
        <f t="shared" si="33"/>
        <v>20</v>
      </c>
      <c r="H79" s="30" t="str">
        <f t="shared" si="30"/>
        <v>INF966L01259</v>
      </c>
      <c r="I79" s="30">
        <f t="shared" si="35"/>
        <v>33</v>
      </c>
      <c r="J79" s="35" t="str">
        <f t="shared" si="31"/>
        <v>Escorts Balanced Fund-Dividend Option</v>
      </c>
      <c r="K79" s="35">
        <f t="shared" si="36"/>
        <v>71</v>
      </c>
      <c r="L79" s="30" t="str">
        <f t="shared" si="37"/>
        <v>18.3943</v>
      </c>
      <c r="M79" s="30">
        <f t="shared" si="38"/>
        <v>79</v>
      </c>
      <c r="N79" s="30" t="str">
        <f t="shared" si="39"/>
        <v>18.2104</v>
      </c>
      <c r="O79" s="30">
        <f t="shared" si="40"/>
        <v>87</v>
      </c>
      <c r="P79" s="30" t="str">
        <f t="shared" si="41"/>
        <v>18.3943</v>
      </c>
      <c r="Q79" s="30">
        <f t="shared" si="42"/>
        <v>95</v>
      </c>
      <c r="R79" s="36" t="str">
        <f t="shared" si="43"/>
        <v>09-Aug-2017</v>
      </c>
      <c r="S79" s="37">
        <f t="shared" si="34"/>
        <v>18.394300000000001</v>
      </c>
    </row>
    <row r="80" spans="1:19">
      <c r="A80" s="30" t="s">
        <v>6525</v>
      </c>
      <c r="D80" s="30" t="str">
        <f t="shared" si="28"/>
        <v>120818</v>
      </c>
      <c r="E80" s="30">
        <f t="shared" si="32"/>
        <v>7</v>
      </c>
      <c r="F80" s="30" t="str">
        <f t="shared" si="29"/>
        <v>INF966L01531</v>
      </c>
      <c r="G80" s="30">
        <f t="shared" si="33"/>
        <v>20</v>
      </c>
      <c r="H80" s="30" t="str">
        <f t="shared" si="30"/>
        <v>INF966L01549</v>
      </c>
      <c r="I80" s="30">
        <f t="shared" si="35"/>
        <v>33</v>
      </c>
      <c r="J80" s="35" t="str">
        <f t="shared" si="31"/>
        <v>Escorts Balanced Fund-Dividend Option-Direct Plan</v>
      </c>
      <c r="K80" s="35">
        <f t="shared" si="36"/>
        <v>83</v>
      </c>
      <c r="L80" s="30" t="str">
        <f t="shared" si="37"/>
        <v>18.5660</v>
      </c>
      <c r="M80" s="30">
        <f t="shared" si="38"/>
        <v>91</v>
      </c>
      <c r="N80" s="30" t="str">
        <f t="shared" si="39"/>
        <v>18.3803</v>
      </c>
      <c r="O80" s="30">
        <f t="shared" si="40"/>
        <v>99</v>
      </c>
      <c r="P80" s="30" t="str">
        <f t="shared" si="41"/>
        <v>18.5660</v>
      </c>
      <c r="Q80" s="30">
        <f t="shared" si="42"/>
        <v>107</v>
      </c>
      <c r="R80" s="36" t="str">
        <f t="shared" si="43"/>
        <v>09-Aug-2017</v>
      </c>
      <c r="S80" s="37">
        <f t="shared" si="34"/>
        <v>18.565999999999999</v>
      </c>
    </row>
    <row r="81" spans="1:19">
      <c r="A81" s="30" t="s">
        <v>6526</v>
      </c>
      <c r="D81" s="30" t="str">
        <f t="shared" si="28"/>
        <v>101070</v>
      </c>
      <c r="E81" s="30">
        <f t="shared" si="32"/>
        <v>7</v>
      </c>
      <c r="F81" s="30" t="str">
        <f t="shared" si="29"/>
        <v>INF966L01267</v>
      </c>
      <c r="G81" s="30">
        <f t="shared" si="33"/>
        <v>20</v>
      </c>
      <c r="H81" s="30" t="str">
        <f t="shared" si="30"/>
        <v>-</v>
      </c>
      <c r="I81" s="30">
        <f t="shared" si="35"/>
        <v>22</v>
      </c>
      <c r="J81" s="35" t="str">
        <f t="shared" si="31"/>
        <v>Escorts Balanced Fund-Growth Option</v>
      </c>
      <c r="K81" s="35">
        <f t="shared" si="36"/>
        <v>58</v>
      </c>
      <c r="L81" s="30" t="str">
        <f t="shared" si="37"/>
        <v>123.3015</v>
      </c>
      <c r="M81" s="30">
        <f t="shared" si="38"/>
        <v>67</v>
      </c>
      <c r="N81" s="30" t="str">
        <f t="shared" si="39"/>
        <v>122.0685</v>
      </c>
      <c r="O81" s="30">
        <f t="shared" si="40"/>
        <v>76</v>
      </c>
      <c r="P81" s="30" t="str">
        <f t="shared" si="41"/>
        <v>123.3015</v>
      </c>
      <c r="Q81" s="30">
        <f t="shared" si="42"/>
        <v>85</v>
      </c>
      <c r="R81" s="36" t="str">
        <f t="shared" si="43"/>
        <v>09-Aug-2017</v>
      </c>
      <c r="S81" s="37">
        <f t="shared" si="34"/>
        <v>123.3015</v>
      </c>
    </row>
    <row r="82" spans="1:19">
      <c r="A82" s="30" t="s">
        <v>6527</v>
      </c>
      <c r="D82" s="30" t="str">
        <f t="shared" si="28"/>
        <v>120819</v>
      </c>
      <c r="E82" s="30">
        <f t="shared" si="32"/>
        <v>7</v>
      </c>
      <c r="F82" s="30" t="str">
        <f t="shared" si="29"/>
        <v>INF966L01556</v>
      </c>
      <c r="G82" s="30">
        <f t="shared" si="33"/>
        <v>20</v>
      </c>
      <c r="H82" s="30" t="str">
        <f t="shared" si="30"/>
        <v>-</v>
      </c>
      <c r="I82" s="30">
        <f t="shared" si="35"/>
        <v>22</v>
      </c>
      <c r="J82" s="35" t="str">
        <f t="shared" si="31"/>
        <v>Escorts Balanced Fund-Growth Option-Direct Plan</v>
      </c>
      <c r="K82" s="35">
        <f t="shared" si="36"/>
        <v>70</v>
      </c>
      <c r="L82" s="30" t="str">
        <f t="shared" si="37"/>
        <v>123.7925</v>
      </c>
      <c r="M82" s="30">
        <f t="shared" si="38"/>
        <v>79</v>
      </c>
      <c r="N82" s="30" t="str">
        <f t="shared" si="39"/>
        <v>122.5546</v>
      </c>
      <c r="O82" s="30">
        <f t="shared" si="40"/>
        <v>88</v>
      </c>
      <c r="P82" s="30" t="str">
        <f t="shared" si="41"/>
        <v>123.7925</v>
      </c>
      <c r="Q82" s="30">
        <f t="shared" si="42"/>
        <v>97</v>
      </c>
      <c r="R82" s="36" t="str">
        <f t="shared" si="43"/>
        <v>09-Aug-2017</v>
      </c>
      <c r="S82" s="37">
        <f t="shared" si="34"/>
        <v>123.7925</v>
      </c>
    </row>
    <row r="83" spans="1:19">
      <c r="A83" s="30" t="s">
        <v>97</v>
      </c>
      <c r="D83" s="30" t="str">
        <f t="shared" si="28"/>
        <v/>
      </c>
      <c r="E83" s="30" t="str">
        <f t="shared" si="32"/>
        <v/>
      </c>
      <c r="F83" s="30" t="str">
        <f t="shared" si="29"/>
        <v xml:space="preserve"> </v>
      </c>
      <c r="G83" s="30" t="str">
        <f t="shared" si="33"/>
        <v/>
      </c>
      <c r="H83" s="30" t="str">
        <f t="shared" si="30"/>
        <v/>
      </c>
      <c r="I83" s="30" t="str">
        <f t="shared" si="35"/>
        <v/>
      </c>
      <c r="J83" s="35" t="str">
        <f t="shared" si="31"/>
        <v/>
      </c>
      <c r="K83" s="35" t="str">
        <f t="shared" si="36"/>
        <v/>
      </c>
      <c r="L83" s="30" t="str">
        <f t="shared" si="37"/>
        <v/>
      </c>
      <c r="M83" s="30" t="str">
        <f t="shared" si="38"/>
        <v/>
      </c>
      <c r="N83" s="30" t="str">
        <f t="shared" si="39"/>
        <v/>
      </c>
      <c r="O83" s="30" t="str">
        <f t="shared" si="40"/>
        <v/>
      </c>
      <c r="P83" s="30" t="str">
        <f t="shared" si="41"/>
        <v/>
      </c>
      <c r="Q83" s="30" t="str">
        <f t="shared" si="42"/>
        <v/>
      </c>
      <c r="R83" s="36" t="str">
        <f t="shared" si="43"/>
        <v/>
      </c>
      <c r="S83" s="37" t="str">
        <f t="shared" si="34"/>
        <v/>
      </c>
    </row>
    <row r="84" spans="1:19">
      <c r="A84" s="30" t="s">
        <v>106</v>
      </c>
      <c r="D84" s="30" t="str">
        <f t="shared" si="28"/>
        <v/>
      </c>
      <c r="E84" s="30" t="str">
        <f t="shared" si="32"/>
        <v/>
      </c>
      <c r="F84" s="30" t="str">
        <f t="shared" si="29"/>
        <v>Franklin Templeton Mutual Fund</v>
      </c>
      <c r="G84" s="30" t="str">
        <f t="shared" si="33"/>
        <v/>
      </c>
      <c r="H84" s="30" t="str">
        <f t="shared" si="30"/>
        <v/>
      </c>
      <c r="I84" s="30" t="str">
        <f t="shared" si="35"/>
        <v/>
      </c>
      <c r="J84" s="35" t="str">
        <f t="shared" si="31"/>
        <v/>
      </c>
      <c r="K84" s="35" t="str">
        <f t="shared" si="36"/>
        <v/>
      </c>
      <c r="L84" s="30" t="str">
        <f t="shared" si="37"/>
        <v/>
      </c>
      <c r="M84" s="30" t="str">
        <f t="shared" si="38"/>
        <v/>
      </c>
      <c r="N84" s="30" t="str">
        <f t="shared" si="39"/>
        <v/>
      </c>
      <c r="O84" s="30" t="str">
        <f t="shared" si="40"/>
        <v/>
      </c>
      <c r="P84" s="30" t="str">
        <f t="shared" si="41"/>
        <v/>
      </c>
      <c r="Q84" s="30" t="str">
        <f t="shared" si="42"/>
        <v/>
      </c>
      <c r="R84" s="36" t="str">
        <f t="shared" si="43"/>
        <v/>
      </c>
      <c r="S84" s="37" t="str">
        <f t="shared" si="34"/>
        <v/>
      </c>
    </row>
    <row r="85" spans="1:19">
      <c r="A85" s="30" t="s">
        <v>97</v>
      </c>
      <c r="D85" s="30" t="str">
        <f t="shared" si="28"/>
        <v/>
      </c>
      <c r="E85" s="30" t="str">
        <f t="shared" si="32"/>
        <v/>
      </c>
      <c r="F85" s="30" t="str">
        <f t="shared" si="29"/>
        <v xml:space="preserve"> </v>
      </c>
      <c r="G85" s="30" t="str">
        <f t="shared" si="33"/>
        <v/>
      </c>
      <c r="H85" s="30" t="str">
        <f t="shared" si="30"/>
        <v/>
      </c>
      <c r="I85" s="30" t="str">
        <f t="shared" si="35"/>
        <v/>
      </c>
      <c r="J85" s="35" t="str">
        <f t="shared" si="31"/>
        <v/>
      </c>
      <c r="K85" s="35" t="str">
        <f t="shared" si="36"/>
        <v/>
      </c>
      <c r="L85" s="30" t="str">
        <f t="shared" si="37"/>
        <v/>
      </c>
      <c r="M85" s="30" t="str">
        <f t="shared" si="38"/>
        <v/>
      </c>
      <c r="N85" s="30" t="str">
        <f t="shared" si="39"/>
        <v/>
      </c>
      <c r="O85" s="30" t="str">
        <f t="shared" si="40"/>
        <v/>
      </c>
      <c r="P85" s="30" t="str">
        <f t="shared" si="41"/>
        <v/>
      </c>
      <c r="Q85" s="30" t="str">
        <f t="shared" si="42"/>
        <v/>
      </c>
      <c r="R85" s="36" t="str">
        <f t="shared" si="43"/>
        <v/>
      </c>
      <c r="S85" s="37" t="str">
        <f t="shared" si="34"/>
        <v/>
      </c>
    </row>
    <row r="86" spans="1:19">
      <c r="A86" s="30" t="s">
        <v>6528</v>
      </c>
      <c r="D86" s="30" t="str">
        <f t="shared" si="28"/>
        <v>118547</v>
      </c>
      <c r="E86" s="30">
        <f t="shared" si="32"/>
        <v>7</v>
      </c>
      <c r="F86" s="30" t="str">
        <f t="shared" si="29"/>
        <v>INF090I01GA2</v>
      </c>
      <c r="G86" s="30">
        <f t="shared" si="33"/>
        <v>20</v>
      </c>
      <c r="H86" s="30" t="str">
        <f t="shared" si="30"/>
        <v>INF090I01GB0</v>
      </c>
      <c r="I86" s="30">
        <f t="shared" si="35"/>
        <v>33</v>
      </c>
      <c r="J86" s="35" t="str">
        <f t="shared" si="31"/>
        <v>Franklin India BALANCED FUND - Direct - Dividend</v>
      </c>
      <c r="K86" s="35">
        <f t="shared" si="36"/>
        <v>82</v>
      </c>
      <c r="L86" s="30" t="str">
        <f t="shared" si="37"/>
        <v>23.8555</v>
      </c>
      <c r="M86" s="30">
        <f t="shared" si="38"/>
        <v>90</v>
      </c>
      <c r="N86" s="30" t="str">
        <f t="shared" si="39"/>
        <v>23.6169</v>
      </c>
      <c r="O86" s="30">
        <f t="shared" si="40"/>
        <v>98</v>
      </c>
      <c r="P86" s="30" t="str">
        <f t="shared" si="41"/>
        <v>23.8555</v>
      </c>
      <c r="Q86" s="30">
        <f t="shared" si="42"/>
        <v>106</v>
      </c>
      <c r="R86" s="36" t="str">
        <f t="shared" si="43"/>
        <v>09-Aug-2017</v>
      </c>
      <c r="S86" s="37">
        <f t="shared" si="34"/>
        <v>23.855499999999999</v>
      </c>
    </row>
    <row r="87" spans="1:19">
      <c r="A87" s="30" t="s">
        <v>6529</v>
      </c>
      <c r="D87" s="30" t="str">
        <f t="shared" si="28"/>
        <v>118546</v>
      </c>
      <c r="E87" s="30">
        <f t="shared" si="32"/>
        <v>7</v>
      </c>
      <c r="F87" s="30" t="str">
        <f t="shared" si="29"/>
        <v>INF090I01FZ1</v>
      </c>
      <c r="G87" s="30">
        <f t="shared" si="33"/>
        <v>20</v>
      </c>
      <c r="H87" s="30" t="str">
        <f t="shared" si="30"/>
        <v>-</v>
      </c>
      <c r="I87" s="30">
        <f t="shared" si="35"/>
        <v>22</v>
      </c>
      <c r="J87" s="35" t="str">
        <f t="shared" si="31"/>
        <v>Franklin India BALANCED FUND - Direct - Growth</v>
      </c>
      <c r="K87" s="35">
        <f t="shared" si="36"/>
        <v>69</v>
      </c>
      <c r="L87" s="30" t="str">
        <f t="shared" si="37"/>
        <v>116.2711</v>
      </c>
      <c r="M87" s="30">
        <f t="shared" si="38"/>
        <v>78</v>
      </c>
      <c r="N87" s="30" t="str">
        <f t="shared" si="39"/>
        <v>115.1084</v>
      </c>
      <c r="O87" s="30">
        <f t="shared" si="40"/>
        <v>87</v>
      </c>
      <c r="P87" s="30" t="str">
        <f t="shared" si="41"/>
        <v>116.2711</v>
      </c>
      <c r="Q87" s="30">
        <f t="shared" si="42"/>
        <v>96</v>
      </c>
      <c r="R87" s="36" t="str">
        <f t="shared" si="43"/>
        <v>09-Aug-2017</v>
      </c>
      <c r="S87" s="37">
        <f t="shared" si="34"/>
        <v>116.2711</v>
      </c>
    </row>
    <row r="88" spans="1:19">
      <c r="A88" s="30" t="s">
        <v>6530</v>
      </c>
      <c r="D88" s="30" t="str">
        <f t="shared" si="28"/>
        <v>100549</v>
      </c>
      <c r="E88" s="30">
        <f t="shared" si="32"/>
        <v>7</v>
      </c>
      <c r="F88" s="30" t="str">
        <f t="shared" si="29"/>
        <v>INF090I01825</v>
      </c>
      <c r="G88" s="30">
        <f t="shared" si="33"/>
        <v>20</v>
      </c>
      <c r="H88" s="30" t="str">
        <f t="shared" si="30"/>
        <v>INF090I01833</v>
      </c>
      <c r="I88" s="30">
        <f t="shared" si="35"/>
        <v>33</v>
      </c>
      <c r="J88" s="35" t="str">
        <f t="shared" si="31"/>
        <v>Franklin India Balanced Fund-Dividend Plan</v>
      </c>
      <c r="K88" s="35">
        <f t="shared" si="36"/>
        <v>76</v>
      </c>
      <c r="L88" s="30" t="str">
        <f t="shared" si="37"/>
        <v>22.5424</v>
      </c>
      <c r="M88" s="30">
        <f t="shared" si="38"/>
        <v>84</v>
      </c>
      <c r="N88" s="30" t="str">
        <f t="shared" si="39"/>
        <v>22.3170</v>
      </c>
      <c r="O88" s="30">
        <f t="shared" si="40"/>
        <v>92</v>
      </c>
      <c r="P88" s="30" t="str">
        <f t="shared" si="41"/>
        <v>22.5424</v>
      </c>
      <c r="Q88" s="30">
        <f t="shared" si="42"/>
        <v>100</v>
      </c>
      <c r="R88" s="36" t="str">
        <f t="shared" si="43"/>
        <v>09-Aug-2017</v>
      </c>
      <c r="S88" s="37">
        <f t="shared" si="34"/>
        <v>22.542400000000001</v>
      </c>
    </row>
    <row r="89" spans="1:19">
      <c r="A89" s="30" t="s">
        <v>6531</v>
      </c>
      <c r="D89" s="30" t="str">
        <f t="shared" si="28"/>
        <v>100550</v>
      </c>
      <c r="E89" s="30">
        <f t="shared" si="32"/>
        <v>7</v>
      </c>
      <c r="F89" s="30" t="str">
        <f t="shared" si="29"/>
        <v>INF090I01817</v>
      </c>
      <c r="G89" s="30">
        <f t="shared" si="33"/>
        <v>20</v>
      </c>
      <c r="H89" s="30" t="str">
        <f t="shared" si="30"/>
        <v>-</v>
      </c>
      <c r="I89" s="30">
        <f t="shared" si="35"/>
        <v>22</v>
      </c>
      <c r="J89" s="35" t="str">
        <f t="shared" si="31"/>
        <v>Franklin India Balanced Fund-Growth Plan</v>
      </c>
      <c r="K89" s="35">
        <f t="shared" si="36"/>
        <v>63</v>
      </c>
      <c r="L89" s="30" t="str">
        <f t="shared" si="37"/>
        <v>110.8404</v>
      </c>
      <c r="M89" s="30">
        <f t="shared" si="38"/>
        <v>72</v>
      </c>
      <c r="N89" s="30" t="str">
        <f t="shared" si="39"/>
        <v>109.7320</v>
      </c>
      <c r="O89" s="30">
        <f t="shared" si="40"/>
        <v>81</v>
      </c>
      <c r="P89" s="30" t="str">
        <f t="shared" si="41"/>
        <v>110.8404</v>
      </c>
      <c r="Q89" s="30">
        <f t="shared" si="42"/>
        <v>90</v>
      </c>
      <c r="R89" s="36" t="str">
        <f t="shared" si="43"/>
        <v>09-Aug-2017</v>
      </c>
      <c r="S89" s="37">
        <f t="shared" si="34"/>
        <v>110.8404</v>
      </c>
    </row>
    <row r="90" spans="1:19">
      <c r="A90" s="30" t="s">
        <v>97</v>
      </c>
      <c r="D90" s="30" t="str">
        <f t="shared" si="28"/>
        <v/>
      </c>
      <c r="E90" s="30" t="str">
        <f t="shared" si="32"/>
        <v/>
      </c>
      <c r="F90" s="30" t="str">
        <f t="shared" si="29"/>
        <v xml:space="preserve"> </v>
      </c>
      <c r="G90" s="30" t="str">
        <f t="shared" si="33"/>
        <v/>
      </c>
      <c r="H90" s="30" t="str">
        <f t="shared" si="30"/>
        <v/>
      </c>
      <c r="I90" s="30" t="str">
        <f t="shared" si="35"/>
        <v/>
      </c>
      <c r="J90" s="35" t="str">
        <f t="shared" si="31"/>
        <v/>
      </c>
      <c r="K90" s="35" t="str">
        <f t="shared" si="36"/>
        <v/>
      </c>
      <c r="L90" s="30" t="str">
        <f t="shared" si="37"/>
        <v/>
      </c>
      <c r="M90" s="30" t="str">
        <f t="shared" si="38"/>
        <v/>
      </c>
      <c r="N90" s="30" t="str">
        <f t="shared" si="39"/>
        <v/>
      </c>
      <c r="O90" s="30" t="str">
        <f t="shared" si="40"/>
        <v/>
      </c>
      <c r="P90" s="30" t="str">
        <f t="shared" si="41"/>
        <v/>
      </c>
      <c r="Q90" s="30" t="str">
        <f t="shared" si="42"/>
        <v/>
      </c>
      <c r="R90" s="36" t="str">
        <f t="shared" si="43"/>
        <v/>
      </c>
      <c r="S90" s="37" t="str">
        <f t="shared" si="34"/>
        <v/>
      </c>
    </row>
    <row r="91" spans="1:19">
      <c r="A91" s="30" t="s">
        <v>107</v>
      </c>
      <c r="D91" s="30" t="str">
        <f t="shared" si="28"/>
        <v/>
      </c>
      <c r="E91" s="30" t="str">
        <f t="shared" si="32"/>
        <v/>
      </c>
      <c r="F91" s="30" t="str">
        <f t="shared" si="29"/>
        <v>HDFC Mutual Fund</v>
      </c>
      <c r="G91" s="30" t="str">
        <f t="shared" si="33"/>
        <v/>
      </c>
      <c r="H91" s="30" t="str">
        <f t="shared" si="30"/>
        <v/>
      </c>
      <c r="I91" s="30" t="str">
        <f t="shared" si="35"/>
        <v/>
      </c>
      <c r="J91" s="35" t="str">
        <f t="shared" si="31"/>
        <v/>
      </c>
      <c r="K91" s="35" t="str">
        <f t="shared" si="36"/>
        <v/>
      </c>
      <c r="L91" s="30" t="str">
        <f t="shared" si="37"/>
        <v/>
      </c>
      <c r="M91" s="30" t="str">
        <f t="shared" si="38"/>
        <v/>
      </c>
      <c r="N91" s="30" t="str">
        <f t="shared" si="39"/>
        <v/>
      </c>
      <c r="O91" s="30" t="str">
        <f t="shared" si="40"/>
        <v/>
      </c>
      <c r="P91" s="30" t="str">
        <f t="shared" si="41"/>
        <v/>
      </c>
      <c r="Q91" s="30" t="str">
        <f t="shared" si="42"/>
        <v/>
      </c>
      <c r="R91" s="36" t="str">
        <f t="shared" si="43"/>
        <v/>
      </c>
      <c r="S91" s="37" t="str">
        <f t="shared" si="34"/>
        <v/>
      </c>
    </row>
    <row r="92" spans="1:19">
      <c r="A92" s="30" t="s">
        <v>97</v>
      </c>
      <c r="D92" s="30" t="str">
        <f t="shared" si="28"/>
        <v/>
      </c>
      <c r="E92" s="30" t="str">
        <f t="shared" si="32"/>
        <v/>
      </c>
      <c r="F92" s="30" t="str">
        <f t="shared" si="29"/>
        <v xml:space="preserve"> </v>
      </c>
      <c r="G92" s="30" t="str">
        <f t="shared" si="33"/>
        <v/>
      </c>
      <c r="H92" s="30" t="str">
        <f t="shared" si="30"/>
        <v/>
      </c>
      <c r="I92" s="30" t="str">
        <f t="shared" si="35"/>
        <v/>
      </c>
      <c r="J92" s="35" t="str">
        <f t="shared" si="31"/>
        <v/>
      </c>
      <c r="K92" s="35" t="str">
        <f t="shared" si="36"/>
        <v/>
      </c>
      <c r="L92" s="30" t="str">
        <f t="shared" si="37"/>
        <v/>
      </c>
      <c r="M92" s="30" t="str">
        <f t="shared" si="38"/>
        <v/>
      </c>
      <c r="N92" s="30" t="str">
        <f t="shared" si="39"/>
        <v/>
      </c>
      <c r="O92" s="30" t="str">
        <f t="shared" si="40"/>
        <v/>
      </c>
      <c r="P92" s="30" t="str">
        <f t="shared" si="41"/>
        <v/>
      </c>
      <c r="Q92" s="30" t="str">
        <f t="shared" si="42"/>
        <v/>
      </c>
      <c r="R92" s="36" t="str">
        <f t="shared" si="43"/>
        <v/>
      </c>
      <c r="S92" s="37" t="str">
        <f t="shared" si="34"/>
        <v/>
      </c>
    </row>
    <row r="93" spans="1:19">
      <c r="A93" s="30" t="s">
        <v>6532</v>
      </c>
      <c r="D93" s="30" t="str">
        <f t="shared" si="28"/>
        <v>100121</v>
      </c>
      <c r="E93" s="30">
        <f t="shared" si="32"/>
        <v>7</v>
      </c>
      <c r="F93" s="30" t="str">
        <f t="shared" si="29"/>
        <v>INF179K01376</v>
      </c>
      <c r="G93" s="30">
        <f t="shared" si="33"/>
        <v>20</v>
      </c>
      <c r="H93" s="30" t="str">
        <f t="shared" si="30"/>
        <v>INF179K01384</v>
      </c>
      <c r="I93" s="30">
        <f t="shared" si="35"/>
        <v>33</v>
      </c>
      <c r="J93" s="35" t="str">
        <f t="shared" si="31"/>
        <v>HDFC Balanced Fund - Dividend Option</v>
      </c>
      <c r="K93" s="35">
        <f t="shared" si="36"/>
        <v>70</v>
      </c>
      <c r="L93" s="30" t="str">
        <f t="shared" si="37"/>
        <v>31.2880</v>
      </c>
      <c r="M93" s="30">
        <f t="shared" si="38"/>
        <v>78</v>
      </c>
      <c r="N93" s="30" t="str">
        <f t="shared" si="39"/>
        <v>30.9750</v>
      </c>
      <c r="O93" s="30">
        <f t="shared" si="40"/>
        <v>86</v>
      </c>
      <c r="P93" s="30" t="str">
        <f t="shared" si="41"/>
        <v>31.2880</v>
      </c>
      <c r="Q93" s="30">
        <f t="shared" si="42"/>
        <v>94</v>
      </c>
      <c r="R93" s="36" t="str">
        <f t="shared" si="43"/>
        <v>09-Aug-2017</v>
      </c>
      <c r="S93" s="37">
        <f t="shared" si="34"/>
        <v>31.288</v>
      </c>
    </row>
    <row r="94" spans="1:19">
      <c r="A94" s="30" t="s">
        <v>6533</v>
      </c>
      <c r="D94" s="30" t="str">
        <f t="shared" si="28"/>
        <v>100122</v>
      </c>
      <c r="E94" s="30">
        <f t="shared" si="32"/>
        <v>7</v>
      </c>
      <c r="F94" s="30" t="str">
        <f t="shared" si="29"/>
        <v>INF179K01392</v>
      </c>
      <c r="G94" s="30">
        <f t="shared" si="33"/>
        <v>20</v>
      </c>
      <c r="H94" s="30" t="str">
        <f t="shared" si="30"/>
        <v>-</v>
      </c>
      <c r="I94" s="30">
        <f t="shared" si="35"/>
        <v>22</v>
      </c>
      <c r="J94" s="35" t="str">
        <f t="shared" si="31"/>
        <v>HDFC Balanced Fund - Growth Option</v>
      </c>
      <c r="K94" s="35">
        <f t="shared" si="36"/>
        <v>57</v>
      </c>
      <c r="L94" s="30" t="str">
        <f t="shared" si="37"/>
        <v>142.2010</v>
      </c>
      <c r="M94" s="30">
        <f t="shared" si="38"/>
        <v>66</v>
      </c>
      <c r="N94" s="30" t="str">
        <f t="shared" si="39"/>
        <v>140.7790</v>
      </c>
      <c r="O94" s="30">
        <f t="shared" si="40"/>
        <v>75</v>
      </c>
      <c r="P94" s="30" t="str">
        <f t="shared" si="41"/>
        <v>142.2010</v>
      </c>
      <c r="Q94" s="30">
        <f t="shared" si="42"/>
        <v>84</v>
      </c>
      <c r="R94" s="36" t="str">
        <f t="shared" si="43"/>
        <v>09-Aug-2017</v>
      </c>
      <c r="S94" s="37">
        <f t="shared" si="34"/>
        <v>142.20099999999999</v>
      </c>
    </row>
    <row r="95" spans="1:19">
      <c r="A95" s="30" t="s">
        <v>6534</v>
      </c>
      <c r="D95" s="30" t="str">
        <f t="shared" si="28"/>
        <v>118932</v>
      </c>
      <c r="E95" s="30">
        <f t="shared" si="32"/>
        <v>7</v>
      </c>
      <c r="F95" s="30" t="str">
        <f t="shared" si="29"/>
        <v>INF179K01UX2</v>
      </c>
      <c r="G95" s="30">
        <f t="shared" si="33"/>
        <v>20</v>
      </c>
      <c r="H95" s="30" t="str">
        <f t="shared" si="30"/>
        <v>INF179K01UY0</v>
      </c>
      <c r="I95" s="30">
        <f t="shared" si="35"/>
        <v>33</v>
      </c>
      <c r="J95" s="35" t="str">
        <f t="shared" si="31"/>
        <v>HDFC Balanced Fund -Direct Plan - Dividend Option</v>
      </c>
      <c r="K95" s="35">
        <f t="shared" si="36"/>
        <v>83</v>
      </c>
      <c r="L95" s="30" t="str">
        <f t="shared" si="37"/>
        <v>34.0920</v>
      </c>
      <c r="M95" s="30">
        <f t="shared" si="38"/>
        <v>91</v>
      </c>
      <c r="N95" s="30" t="str">
        <f t="shared" si="39"/>
        <v>33.7510</v>
      </c>
      <c r="O95" s="30">
        <f t="shared" si="40"/>
        <v>99</v>
      </c>
      <c r="P95" s="30" t="str">
        <f t="shared" si="41"/>
        <v>34.0920</v>
      </c>
      <c r="Q95" s="30">
        <f t="shared" si="42"/>
        <v>107</v>
      </c>
      <c r="R95" s="36" t="str">
        <f t="shared" si="43"/>
        <v>09-Aug-2017</v>
      </c>
      <c r="S95" s="37">
        <f t="shared" si="34"/>
        <v>34.091999999999999</v>
      </c>
    </row>
    <row r="96" spans="1:19">
      <c r="A96" s="30" t="s">
        <v>6535</v>
      </c>
      <c r="D96" s="30" t="str">
        <f t="shared" si="28"/>
        <v>118933</v>
      </c>
      <c r="E96" s="30">
        <f t="shared" si="32"/>
        <v>7</v>
      </c>
      <c r="F96" s="30" t="str">
        <f t="shared" si="29"/>
        <v>INF179K01UZ7</v>
      </c>
      <c r="G96" s="30">
        <f t="shared" si="33"/>
        <v>20</v>
      </c>
      <c r="H96" s="30" t="str">
        <f t="shared" si="30"/>
        <v>-</v>
      </c>
      <c r="I96" s="30">
        <f t="shared" si="35"/>
        <v>22</v>
      </c>
      <c r="J96" s="35" t="str">
        <f t="shared" si="31"/>
        <v>HDFC Balanced Fund -Direct Plan - Growth Option</v>
      </c>
      <c r="K96" s="35">
        <f t="shared" si="36"/>
        <v>70</v>
      </c>
      <c r="L96" s="30" t="str">
        <f t="shared" si="37"/>
        <v>147.8540</v>
      </c>
      <c r="M96" s="30">
        <f t="shared" si="38"/>
        <v>79</v>
      </c>
      <c r="N96" s="30" t="str">
        <f t="shared" si="39"/>
        <v>146.3750</v>
      </c>
      <c r="O96" s="30">
        <f t="shared" si="40"/>
        <v>88</v>
      </c>
      <c r="P96" s="30" t="str">
        <f t="shared" si="41"/>
        <v>147.8540</v>
      </c>
      <c r="Q96" s="30">
        <f t="shared" si="42"/>
        <v>97</v>
      </c>
      <c r="R96" s="36" t="str">
        <f t="shared" si="43"/>
        <v>09-Aug-2017</v>
      </c>
      <c r="S96" s="37">
        <f t="shared" si="34"/>
        <v>147.85400000000001</v>
      </c>
    </row>
    <row r="97" spans="1:19">
      <c r="A97" s="30" t="s">
        <v>6536</v>
      </c>
      <c r="D97" s="30" t="str">
        <f t="shared" si="28"/>
        <v>100900</v>
      </c>
      <c r="E97" s="30">
        <f t="shared" si="32"/>
        <v>7</v>
      </c>
      <c r="F97" s="30" t="str">
        <f t="shared" si="29"/>
        <v>-</v>
      </c>
      <c r="G97" s="30">
        <f t="shared" si="33"/>
        <v>9</v>
      </c>
      <c r="H97" s="30" t="str">
        <f t="shared" si="30"/>
        <v>-</v>
      </c>
      <c r="I97" s="30">
        <f t="shared" si="35"/>
        <v>11</v>
      </c>
      <c r="J97" s="35" t="str">
        <f t="shared" si="31"/>
        <v>HDFC Children Gift Fund-Investment</v>
      </c>
      <c r="K97" s="35">
        <f t="shared" si="36"/>
        <v>46</v>
      </c>
      <c r="L97" s="30" t="str">
        <f t="shared" si="37"/>
        <v>108.1960</v>
      </c>
      <c r="M97" s="30">
        <f t="shared" si="38"/>
        <v>55</v>
      </c>
      <c r="N97" s="30" t="str">
        <f t="shared" si="39"/>
        <v>104.9500</v>
      </c>
      <c r="O97" s="30">
        <f t="shared" si="40"/>
        <v>64</v>
      </c>
      <c r="P97" s="30" t="str">
        <f t="shared" si="41"/>
        <v>108.1960</v>
      </c>
      <c r="Q97" s="30">
        <f t="shared" si="42"/>
        <v>73</v>
      </c>
      <c r="R97" s="36" t="str">
        <f t="shared" si="43"/>
        <v>09-Aug-2017</v>
      </c>
      <c r="S97" s="37">
        <f t="shared" si="34"/>
        <v>108.196</v>
      </c>
    </row>
    <row r="98" spans="1:19">
      <c r="A98" s="30" t="s">
        <v>6537</v>
      </c>
      <c r="D98" s="30" t="str">
        <f t="shared" si="28"/>
        <v>100899</v>
      </c>
      <c r="E98" s="30">
        <f t="shared" si="32"/>
        <v>7</v>
      </c>
      <c r="F98" s="30" t="str">
        <f t="shared" si="29"/>
        <v>-</v>
      </c>
      <c r="G98" s="30">
        <f t="shared" si="33"/>
        <v>9</v>
      </c>
      <c r="H98" s="30" t="str">
        <f t="shared" si="30"/>
        <v>-</v>
      </c>
      <c r="I98" s="30">
        <f t="shared" si="35"/>
        <v>11</v>
      </c>
      <c r="J98" s="35" t="str">
        <f t="shared" si="31"/>
        <v>HDFC Children Gift Fund-Savings</v>
      </c>
      <c r="K98" s="35">
        <f t="shared" si="36"/>
        <v>43</v>
      </c>
      <c r="L98" s="30" t="str">
        <f t="shared" si="37"/>
        <v>43.7681</v>
      </c>
      <c r="M98" s="30">
        <f t="shared" si="38"/>
        <v>51</v>
      </c>
      <c r="N98" s="30" t="str">
        <f t="shared" si="39"/>
        <v>42.4551</v>
      </c>
      <c r="O98" s="30">
        <f t="shared" si="40"/>
        <v>59</v>
      </c>
      <c r="P98" s="30" t="str">
        <f t="shared" si="41"/>
        <v>43.7681</v>
      </c>
      <c r="Q98" s="30">
        <f t="shared" si="42"/>
        <v>67</v>
      </c>
      <c r="R98" s="36" t="str">
        <f t="shared" si="43"/>
        <v>09-Aug-2017</v>
      </c>
      <c r="S98" s="37">
        <f t="shared" si="34"/>
        <v>43.768099999999997</v>
      </c>
    </row>
    <row r="99" spans="1:19">
      <c r="A99" s="30" t="s">
        <v>6538</v>
      </c>
      <c r="D99" s="30" t="str">
        <f t="shared" si="28"/>
        <v>119066</v>
      </c>
      <c r="E99" s="30">
        <f t="shared" si="32"/>
        <v>7</v>
      </c>
      <c r="F99" s="30" t="str">
        <f t="shared" si="29"/>
        <v>-</v>
      </c>
      <c r="G99" s="30">
        <f t="shared" si="33"/>
        <v>9</v>
      </c>
      <c r="H99" s="30" t="str">
        <f t="shared" si="30"/>
        <v>-</v>
      </c>
      <c r="I99" s="30">
        <f t="shared" si="35"/>
        <v>11</v>
      </c>
      <c r="J99" s="35" t="str">
        <f t="shared" si="31"/>
        <v>HDFC Childrens Gift Fund Investment Plan-Direct Plan</v>
      </c>
      <c r="K99" s="35">
        <f t="shared" si="36"/>
        <v>64</v>
      </c>
      <c r="L99" s="30" t="str">
        <f t="shared" si="37"/>
        <v>111.9540</v>
      </c>
      <c r="M99" s="30">
        <f t="shared" si="38"/>
        <v>73</v>
      </c>
      <c r="N99" s="30" t="str">
        <f t="shared" si="39"/>
        <v>108.5950</v>
      </c>
      <c r="O99" s="30">
        <f t="shared" si="40"/>
        <v>82</v>
      </c>
      <c r="P99" s="30" t="str">
        <f t="shared" si="41"/>
        <v>111.9540</v>
      </c>
      <c r="Q99" s="30">
        <f t="shared" si="42"/>
        <v>91</v>
      </c>
      <c r="R99" s="36" t="str">
        <f t="shared" si="43"/>
        <v>09-Aug-2017</v>
      </c>
      <c r="S99" s="37">
        <f t="shared" si="34"/>
        <v>111.95399999999999</v>
      </c>
    </row>
    <row r="100" spans="1:19">
      <c r="A100" s="30" t="s">
        <v>6539</v>
      </c>
      <c r="D100" s="30" t="str">
        <f t="shared" si="28"/>
        <v>119067</v>
      </c>
      <c r="E100" s="30">
        <f t="shared" si="32"/>
        <v>7</v>
      </c>
      <c r="F100" s="30" t="str">
        <f t="shared" si="29"/>
        <v>-</v>
      </c>
      <c r="G100" s="30">
        <f t="shared" si="33"/>
        <v>9</v>
      </c>
      <c r="H100" s="30" t="str">
        <f t="shared" si="30"/>
        <v>-</v>
      </c>
      <c r="I100" s="30">
        <f t="shared" si="35"/>
        <v>11</v>
      </c>
      <c r="J100" s="35" t="str">
        <f t="shared" si="31"/>
        <v>HDFC Childrens Gift Fund Savings Plan-Direct Plan</v>
      </c>
      <c r="K100" s="35">
        <f t="shared" si="36"/>
        <v>61</v>
      </c>
      <c r="L100" s="30" t="str">
        <f t="shared" si="37"/>
        <v>45.4855</v>
      </c>
      <c r="M100" s="30">
        <f t="shared" si="38"/>
        <v>69</v>
      </c>
      <c r="N100" s="30" t="str">
        <f t="shared" si="39"/>
        <v>44.1209</v>
      </c>
      <c r="O100" s="30">
        <f t="shared" si="40"/>
        <v>77</v>
      </c>
      <c r="P100" s="30" t="str">
        <f t="shared" si="41"/>
        <v>45.4855</v>
      </c>
      <c r="Q100" s="30">
        <f t="shared" si="42"/>
        <v>85</v>
      </c>
      <c r="R100" s="36" t="str">
        <f t="shared" si="43"/>
        <v>09-Aug-2017</v>
      </c>
      <c r="S100" s="37">
        <f t="shared" si="34"/>
        <v>45.485500000000002</v>
      </c>
    </row>
    <row r="101" spans="1:19">
      <c r="A101" s="30" t="s">
        <v>6540</v>
      </c>
      <c r="D101" s="30" t="str">
        <f t="shared" si="28"/>
        <v>101978</v>
      </c>
      <c r="E101" s="30">
        <f t="shared" si="32"/>
        <v>7</v>
      </c>
      <c r="F101" s="30" t="str">
        <f t="shared" si="29"/>
        <v>INF179K01AT2</v>
      </c>
      <c r="G101" s="30">
        <f t="shared" si="33"/>
        <v>20</v>
      </c>
      <c r="H101" s="30" t="str">
        <f t="shared" si="30"/>
        <v>INF179K01AU0</v>
      </c>
      <c r="I101" s="30">
        <f t="shared" si="35"/>
        <v>33</v>
      </c>
      <c r="J101" s="35" t="str">
        <f t="shared" si="31"/>
        <v>HDFC Prudence Fund - Dividend Option</v>
      </c>
      <c r="K101" s="35">
        <f t="shared" si="36"/>
        <v>70</v>
      </c>
      <c r="L101" s="30" t="str">
        <f t="shared" si="37"/>
        <v>32.0090</v>
      </c>
      <c r="M101" s="30">
        <f t="shared" si="38"/>
        <v>78</v>
      </c>
      <c r="N101" s="30" t="str">
        <f t="shared" si="39"/>
        <v>31.6890</v>
      </c>
      <c r="O101" s="30">
        <f t="shared" si="40"/>
        <v>86</v>
      </c>
      <c r="P101" s="30" t="str">
        <f t="shared" si="41"/>
        <v>32.0090</v>
      </c>
      <c r="Q101" s="30">
        <f t="shared" si="42"/>
        <v>94</v>
      </c>
      <c r="R101" s="36" t="str">
        <f t="shared" si="43"/>
        <v>09-Aug-2017</v>
      </c>
      <c r="S101" s="37">
        <f t="shared" si="34"/>
        <v>32.009</v>
      </c>
    </row>
    <row r="102" spans="1:19">
      <c r="A102" s="30" t="s">
        <v>6541</v>
      </c>
      <c r="D102" s="30" t="str">
        <f t="shared" si="28"/>
        <v>101977</v>
      </c>
      <c r="E102" s="30">
        <f t="shared" si="32"/>
        <v>7</v>
      </c>
      <c r="F102" s="30" t="str">
        <f t="shared" si="29"/>
        <v>INF179K01AV8</v>
      </c>
      <c r="G102" s="30">
        <f t="shared" si="33"/>
        <v>20</v>
      </c>
      <c r="H102" s="30" t="str">
        <f t="shared" si="30"/>
        <v>-</v>
      </c>
      <c r="I102" s="30">
        <f t="shared" si="35"/>
        <v>22</v>
      </c>
      <c r="J102" s="35" t="str">
        <f t="shared" si="31"/>
        <v>HDFC Prudence Fund - Growth Option</v>
      </c>
      <c r="K102" s="35">
        <f t="shared" si="36"/>
        <v>57</v>
      </c>
      <c r="L102" s="30" t="str">
        <f t="shared" si="37"/>
        <v>489.1340</v>
      </c>
      <c r="M102" s="30">
        <f t="shared" si="38"/>
        <v>66</v>
      </c>
      <c r="N102" s="30" t="str">
        <f t="shared" si="39"/>
        <v>484.2430</v>
      </c>
      <c r="O102" s="30">
        <f t="shared" si="40"/>
        <v>75</v>
      </c>
      <c r="P102" s="30" t="str">
        <f t="shared" si="41"/>
        <v>489.1340</v>
      </c>
      <c r="Q102" s="30">
        <f t="shared" si="42"/>
        <v>84</v>
      </c>
      <c r="R102" s="36" t="str">
        <f t="shared" si="43"/>
        <v>09-Aug-2017</v>
      </c>
      <c r="S102" s="37">
        <f t="shared" si="34"/>
        <v>489.13400000000001</v>
      </c>
    </row>
    <row r="103" spans="1:19">
      <c r="A103" s="30" t="s">
        <v>6542</v>
      </c>
      <c r="D103" s="30" t="str">
        <f t="shared" si="28"/>
        <v>118990</v>
      </c>
      <c r="E103" s="30">
        <f t="shared" si="32"/>
        <v>7</v>
      </c>
      <c r="F103" s="30" t="str">
        <f t="shared" si="29"/>
        <v>INF179K01YA2</v>
      </c>
      <c r="G103" s="30">
        <f t="shared" si="33"/>
        <v>20</v>
      </c>
      <c r="H103" s="30" t="str">
        <f t="shared" si="30"/>
        <v>INF179K01YB0</v>
      </c>
      <c r="I103" s="30">
        <f t="shared" si="35"/>
        <v>33</v>
      </c>
      <c r="J103" s="35" t="str">
        <f t="shared" si="31"/>
        <v>HDFC Prudence Fund -Direct Plan - Dividend Option</v>
      </c>
      <c r="K103" s="35">
        <f t="shared" si="36"/>
        <v>83</v>
      </c>
      <c r="L103" s="30" t="str">
        <f t="shared" si="37"/>
        <v>37.2450</v>
      </c>
      <c r="M103" s="30">
        <f t="shared" si="38"/>
        <v>91</v>
      </c>
      <c r="N103" s="30" t="str">
        <f t="shared" si="39"/>
        <v>36.8730</v>
      </c>
      <c r="O103" s="30">
        <f t="shared" si="40"/>
        <v>99</v>
      </c>
      <c r="P103" s="30" t="str">
        <f t="shared" si="41"/>
        <v>37.2450</v>
      </c>
      <c r="Q103" s="30">
        <f t="shared" si="42"/>
        <v>107</v>
      </c>
      <c r="R103" s="36" t="str">
        <f t="shared" si="43"/>
        <v>09-Aug-2017</v>
      </c>
      <c r="S103" s="37">
        <f t="shared" si="34"/>
        <v>37.244999999999997</v>
      </c>
    </row>
    <row r="104" spans="1:19">
      <c r="A104" s="30" t="s">
        <v>6543</v>
      </c>
      <c r="D104" s="30" t="str">
        <f t="shared" si="28"/>
        <v>118991</v>
      </c>
      <c r="E104" s="30">
        <f t="shared" si="32"/>
        <v>7</v>
      </c>
      <c r="F104" s="30" t="str">
        <f t="shared" si="29"/>
        <v>INF179K01YC8</v>
      </c>
      <c r="G104" s="30">
        <f t="shared" si="33"/>
        <v>20</v>
      </c>
      <c r="H104" s="30" t="str">
        <f t="shared" si="30"/>
        <v>-</v>
      </c>
      <c r="I104" s="30">
        <f t="shared" si="35"/>
        <v>22</v>
      </c>
      <c r="J104" s="35" t="str">
        <f t="shared" si="31"/>
        <v>HDFC Prudence Fund -Direct Plan - Growth Option</v>
      </c>
      <c r="K104" s="35">
        <f t="shared" si="36"/>
        <v>70</v>
      </c>
      <c r="L104" s="30" t="str">
        <f t="shared" si="37"/>
        <v>506.6120</v>
      </c>
      <c r="M104" s="30">
        <f t="shared" si="38"/>
        <v>79</v>
      </c>
      <c r="N104" s="30" t="str">
        <f t="shared" si="39"/>
        <v>501.5460</v>
      </c>
      <c r="O104" s="30">
        <f t="shared" si="40"/>
        <v>88</v>
      </c>
      <c r="P104" s="30" t="str">
        <f t="shared" si="41"/>
        <v>506.6120</v>
      </c>
      <c r="Q104" s="30">
        <f t="shared" si="42"/>
        <v>97</v>
      </c>
      <c r="R104" s="36" t="str">
        <f t="shared" si="43"/>
        <v>09-Aug-2017</v>
      </c>
      <c r="S104" s="37">
        <f t="shared" si="34"/>
        <v>506.61200000000002</v>
      </c>
    </row>
    <row r="105" spans="1:19" ht="26">
      <c r="A105" s="30" t="s">
        <v>6544</v>
      </c>
      <c r="D105" s="30" t="str">
        <f t="shared" si="28"/>
        <v>136464</v>
      </c>
      <c r="E105" s="30">
        <f t="shared" si="32"/>
        <v>7</v>
      </c>
      <c r="F105" s="30" t="str">
        <f t="shared" si="29"/>
        <v>INF179KB1MH6</v>
      </c>
      <c r="G105" s="30">
        <f t="shared" si="33"/>
        <v>20</v>
      </c>
      <c r="H105" s="30" t="str">
        <f t="shared" si="30"/>
        <v>-</v>
      </c>
      <c r="I105" s="30">
        <f t="shared" si="35"/>
        <v>22</v>
      </c>
      <c r="J105" s="35" t="str">
        <f t="shared" si="31"/>
        <v>HDFC Retirement Savings Fund - Hybrid - Equity Plan - Direct Plan</v>
      </c>
      <c r="K105" s="35">
        <f t="shared" si="36"/>
        <v>88</v>
      </c>
      <c r="L105" s="30" t="str">
        <f t="shared" si="37"/>
        <v>15.3660</v>
      </c>
      <c r="M105" s="30">
        <f t="shared" si="38"/>
        <v>96</v>
      </c>
      <c r="N105" s="30" t="str">
        <f t="shared" si="39"/>
        <v>15.2120</v>
      </c>
      <c r="O105" s="30">
        <f t="shared" si="40"/>
        <v>104</v>
      </c>
      <c r="P105" s="30" t="str">
        <f t="shared" si="41"/>
        <v>15.3660</v>
      </c>
      <c r="Q105" s="30">
        <f t="shared" si="42"/>
        <v>112</v>
      </c>
      <c r="R105" s="36" t="str">
        <f t="shared" si="43"/>
        <v>09-Aug-2017</v>
      </c>
      <c r="S105" s="37">
        <f t="shared" si="34"/>
        <v>15.366</v>
      </c>
    </row>
    <row r="106" spans="1:19" ht="26">
      <c r="A106" s="30" t="s">
        <v>6545</v>
      </c>
      <c r="D106" s="30" t="str">
        <f t="shared" si="28"/>
        <v>136463</v>
      </c>
      <c r="E106" s="30">
        <f t="shared" si="32"/>
        <v>7</v>
      </c>
      <c r="F106" s="30" t="str">
        <f t="shared" si="29"/>
        <v>INF179KB1MI4</v>
      </c>
      <c r="G106" s="30">
        <f t="shared" si="33"/>
        <v>20</v>
      </c>
      <c r="H106" s="30" t="str">
        <f t="shared" si="30"/>
        <v>-</v>
      </c>
      <c r="I106" s="30">
        <f t="shared" si="35"/>
        <v>22</v>
      </c>
      <c r="J106" s="35" t="str">
        <f t="shared" si="31"/>
        <v>HDFC Retirement Savings Fund - Hybrid - Equity Plan - Regular Plan</v>
      </c>
      <c r="K106" s="35">
        <f t="shared" si="36"/>
        <v>89</v>
      </c>
      <c r="L106" s="30" t="str">
        <f t="shared" si="37"/>
        <v>14.9880</v>
      </c>
      <c r="M106" s="30">
        <f t="shared" si="38"/>
        <v>97</v>
      </c>
      <c r="N106" s="30" t="str">
        <f t="shared" si="39"/>
        <v>14.8380</v>
      </c>
      <c r="O106" s="30">
        <f t="shared" si="40"/>
        <v>105</v>
      </c>
      <c r="P106" s="30" t="str">
        <f t="shared" si="41"/>
        <v>14.9880</v>
      </c>
      <c r="Q106" s="30">
        <f t="shared" si="42"/>
        <v>113</v>
      </c>
      <c r="R106" s="36" t="str">
        <f t="shared" si="43"/>
        <v>09-Aug-2017</v>
      </c>
      <c r="S106" s="37">
        <f t="shared" si="34"/>
        <v>14.988</v>
      </c>
    </row>
    <row r="107" spans="1:19">
      <c r="A107" s="30" t="s">
        <v>97</v>
      </c>
      <c r="D107" s="30" t="str">
        <f t="shared" si="28"/>
        <v/>
      </c>
      <c r="E107" s="30" t="str">
        <f t="shared" si="32"/>
        <v/>
      </c>
      <c r="F107" s="30" t="str">
        <f t="shared" si="29"/>
        <v xml:space="preserve"> </v>
      </c>
      <c r="G107" s="30" t="str">
        <f t="shared" si="33"/>
        <v/>
      </c>
      <c r="H107" s="30" t="str">
        <f t="shared" si="30"/>
        <v/>
      </c>
      <c r="I107" s="30" t="str">
        <f t="shared" si="35"/>
        <v/>
      </c>
      <c r="J107" s="35" t="str">
        <f t="shared" si="31"/>
        <v/>
      </c>
      <c r="K107" s="35" t="str">
        <f t="shared" si="36"/>
        <v/>
      </c>
      <c r="L107" s="30" t="str">
        <f t="shared" si="37"/>
        <v/>
      </c>
      <c r="M107" s="30" t="str">
        <f t="shared" si="38"/>
        <v/>
      </c>
      <c r="N107" s="30" t="str">
        <f t="shared" si="39"/>
        <v/>
      </c>
      <c r="O107" s="30" t="str">
        <f t="shared" si="40"/>
        <v/>
      </c>
      <c r="P107" s="30" t="str">
        <f t="shared" si="41"/>
        <v/>
      </c>
      <c r="Q107" s="30" t="str">
        <f t="shared" si="42"/>
        <v/>
      </c>
      <c r="R107" s="36" t="str">
        <f t="shared" si="43"/>
        <v/>
      </c>
      <c r="S107" s="37" t="str">
        <f t="shared" si="34"/>
        <v/>
      </c>
    </row>
    <row r="108" spans="1:19">
      <c r="A108" s="30" t="s">
        <v>108</v>
      </c>
      <c r="D108" s="30" t="str">
        <f t="shared" si="28"/>
        <v/>
      </c>
      <c r="E108" s="30" t="str">
        <f t="shared" si="32"/>
        <v/>
      </c>
      <c r="F108" s="30" t="str">
        <f t="shared" si="29"/>
        <v>ICICI Prudential Mutual Fund</v>
      </c>
      <c r="G108" s="30" t="str">
        <f t="shared" si="33"/>
        <v/>
      </c>
      <c r="H108" s="30" t="str">
        <f t="shared" si="30"/>
        <v/>
      </c>
      <c r="I108" s="30" t="str">
        <f t="shared" si="35"/>
        <v/>
      </c>
      <c r="J108" s="35" t="str">
        <f t="shared" si="31"/>
        <v/>
      </c>
      <c r="K108" s="35" t="str">
        <f t="shared" si="36"/>
        <v/>
      </c>
      <c r="L108" s="30" t="str">
        <f t="shared" si="37"/>
        <v/>
      </c>
      <c r="M108" s="30" t="str">
        <f t="shared" si="38"/>
        <v/>
      </c>
      <c r="N108" s="30" t="str">
        <f t="shared" si="39"/>
        <v/>
      </c>
      <c r="O108" s="30" t="str">
        <f t="shared" si="40"/>
        <v/>
      </c>
      <c r="P108" s="30" t="str">
        <f t="shared" si="41"/>
        <v/>
      </c>
      <c r="Q108" s="30" t="str">
        <f t="shared" si="42"/>
        <v/>
      </c>
      <c r="R108" s="36" t="str">
        <f t="shared" si="43"/>
        <v/>
      </c>
      <c r="S108" s="37" t="str">
        <f t="shared" si="34"/>
        <v/>
      </c>
    </row>
    <row r="109" spans="1:19">
      <c r="A109" s="30" t="s">
        <v>97</v>
      </c>
      <c r="D109" s="30" t="str">
        <f t="shared" si="28"/>
        <v/>
      </c>
      <c r="E109" s="30" t="str">
        <f t="shared" si="32"/>
        <v/>
      </c>
      <c r="F109" s="30" t="str">
        <f t="shared" si="29"/>
        <v xml:space="preserve"> </v>
      </c>
      <c r="G109" s="30" t="str">
        <f t="shared" si="33"/>
        <v/>
      </c>
      <c r="H109" s="30" t="str">
        <f t="shared" si="30"/>
        <v/>
      </c>
      <c r="I109" s="30" t="str">
        <f t="shared" si="35"/>
        <v/>
      </c>
      <c r="J109" s="35" t="str">
        <f t="shared" si="31"/>
        <v/>
      </c>
      <c r="K109" s="35" t="str">
        <f t="shared" si="36"/>
        <v/>
      </c>
      <c r="L109" s="30" t="str">
        <f t="shared" si="37"/>
        <v/>
      </c>
      <c r="M109" s="30" t="str">
        <f t="shared" si="38"/>
        <v/>
      </c>
      <c r="N109" s="30" t="str">
        <f t="shared" si="39"/>
        <v/>
      </c>
      <c r="O109" s="30" t="str">
        <f t="shared" si="40"/>
        <v/>
      </c>
      <c r="P109" s="30" t="str">
        <f t="shared" si="41"/>
        <v/>
      </c>
      <c r="Q109" s="30" t="str">
        <f t="shared" si="42"/>
        <v/>
      </c>
      <c r="R109" s="36" t="str">
        <f t="shared" si="43"/>
        <v/>
      </c>
      <c r="S109" s="37" t="str">
        <f t="shared" si="34"/>
        <v/>
      </c>
    </row>
    <row r="110" spans="1:19">
      <c r="A110" s="30" t="s">
        <v>6546</v>
      </c>
      <c r="D110" s="30" t="str">
        <f t="shared" si="28"/>
        <v>120251</v>
      </c>
      <c r="E110" s="30">
        <f t="shared" si="32"/>
        <v>7</v>
      </c>
      <c r="F110" s="30" t="str">
        <f t="shared" si="29"/>
        <v>INF109K01Y07</v>
      </c>
      <c r="G110" s="30">
        <f t="shared" si="33"/>
        <v>20</v>
      </c>
      <c r="H110" s="30" t="str">
        <f t="shared" si="30"/>
        <v>-</v>
      </c>
      <c r="I110" s="30">
        <f t="shared" si="35"/>
        <v>22</v>
      </c>
      <c r="J110" s="35" t="str">
        <f t="shared" si="31"/>
        <v>ICICI Prudential Balanced Fund - Direct Plan -  Growth</v>
      </c>
      <c r="K110" s="35">
        <f t="shared" si="36"/>
        <v>77</v>
      </c>
      <c r="L110" s="30" t="str">
        <f t="shared" si="37"/>
        <v>127.78</v>
      </c>
      <c r="M110" s="30">
        <f t="shared" si="38"/>
        <v>84</v>
      </c>
      <c r="N110" s="30" t="str">
        <f t="shared" si="39"/>
        <v>126.50</v>
      </c>
      <c r="O110" s="30">
        <f t="shared" si="40"/>
        <v>91</v>
      </c>
      <c r="P110" s="30" t="str">
        <f t="shared" si="41"/>
        <v>127.78</v>
      </c>
      <c r="Q110" s="30">
        <f t="shared" si="42"/>
        <v>98</v>
      </c>
      <c r="R110" s="36" t="str">
        <f t="shared" si="43"/>
        <v>08-Aug-2017</v>
      </c>
      <c r="S110" s="37">
        <f t="shared" si="34"/>
        <v>127.78</v>
      </c>
    </row>
    <row r="111" spans="1:19" ht="26">
      <c r="A111" s="30" t="s">
        <v>6547</v>
      </c>
      <c r="D111" s="30" t="str">
        <f t="shared" si="28"/>
        <v>131453</v>
      </c>
      <c r="E111" s="30">
        <f t="shared" si="32"/>
        <v>7</v>
      </c>
      <c r="F111" s="30" t="str">
        <f t="shared" si="29"/>
        <v>INF109KA1Y19</v>
      </c>
      <c r="G111" s="30">
        <f t="shared" si="33"/>
        <v>20</v>
      </c>
      <c r="H111" s="30" t="str">
        <f t="shared" si="30"/>
        <v>INF109KA1Y01</v>
      </c>
      <c r="I111" s="30">
        <f t="shared" si="35"/>
        <v>33</v>
      </c>
      <c r="J111" s="35" t="str">
        <f t="shared" si="31"/>
        <v>ICICI Prudential Balanced Fund - Direct Plan - Half Yearly Dividend</v>
      </c>
      <c r="K111" s="35">
        <f t="shared" si="36"/>
        <v>101</v>
      </c>
      <c r="L111" s="30" t="str">
        <f t="shared" si="37"/>
        <v>13.50</v>
      </c>
      <c r="M111" s="30">
        <f t="shared" si="38"/>
        <v>107</v>
      </c>
      <c r="N111" s="30" t="str">
        <f t="shared" si="39"/>
        <v>13.37</v>
      </c>
      <c r="O111" s="30">
        <f t="shared" si="40"/>
        <v>113</v>
      </c>
      <c r="P111" s="30" t="str">
        <f t="shared" si="41"/>
        <v>13.50</v>
      </c>
      <c r="Q111" s="30">
        <f t="shared" si="42"/>
        <v>119</v>
      </c>
      <c r="R111" s="36" t="str">
        <f t="shared" si="43"/>
        <v>08-Aug-2017</v>
      </c>
      <c r="S111" s="37">
        <f t="shared" si="34"/>
        <v>13.5</v>
      </c>
    </row>
    <row r="112" spans="1:19" ht="26">
      <c r="A112" s="30" t="s">
        <v>6548</v>
      </c>
      <c r="D112" s="30" t="str">
        <f t="shared" si="28"/>
        <v>120252</v>
      </c>
      <c r="E112" s="30">
        <f t="shared" si="32"/>
        <v>7</v>
      </c>
      <c r="F112" s="30" t="str">
        <f t="shared" si="29"/>
        <v>INF109K01X81</v>
      </c>
      <c r="G112" s="30">
        <f t="shared" si="33"/>
        <v>20</v>
      </c>
      <c r="H112" s="30" t="str">
        <f t="shared" si="30"/>
        <v>INF109K01X99</v>
      </c>
      <c r="I112" s="30">
        <f t="shared" si="35"/>
        <v>33</v>
      </c>
      <c r="J112" s="35" t="str">
        <f t="shared" si="31"/>
        <v>ICICI Prudential Balanced Fund - Direct Plan - Monthly Dividend</v>
      </c>
      <c r="K112" s="35">
        <f t="shared" si="36"/>
        <v>97</v>
      </c>
      <c r="L112" s="30" t="str">
        <f t="shared" si="37"/>
        <v>30.78</v>
      </c>
      <c r="M112" s="30">
        <f t="shared" si="38"/>
        <v>103</v>
      </c>
      <c r="N112" s="30" t="str">
        <f t="shared" si="39"/>
        <v>30.47</v>
      </c>
      <c r="O112" s="30">
        <f t="shared" si="40"/>
        <v>109</v>
      </c>
      <c r="P112" s="30" t="str">
        <f t="shared" si="41"/>
        <v>30.78</v>
      </c>
      <c r="Q112" s="30">
        <f t="shared" si="42"/>
        <v>115</v>
      </c>
      <c r="R112" s="36" t="str">
        <f t="shared" si="43"/>
        <v>08-Aug-2017</v>
      </c>
      <c r="S112" s="37">
        <f t="shared" si="34"/>
        <v>30.78</v>
      </c>
    </row>
    <row r="113" spans="1:19">
      <c r="A113" s="30" t="s">
        <v>6549</v>
      </c>
      <c r="D113" s="30" t="str">
        <f t="shared" si="28"/>
        <v>136114</v>
      </c>
      <c r="E113" s="30">
        <f t="shared" si="32"/>
        <v>7</v>
      </c>
      <c r="F113" s="30" t="str">
        <f t="shared" si="29"/>
        <v>INF109KB1QM2</v>
      </c>
      <c r="G113" s="30">
        <f t="shared" si="33"/>
        <v>20</v>
      </c>
      <c r="H113" s="30" t="str">
        <f t="shared" si="30"/>
        <v>INF109KB1QL4</v>
      </c>
      <c r="I113" s="30">
        <f t="shared" si="35"/>
        <v>33</v>
      </c>
      <c r="J113" s="35" t="str">
        <f t="shared" si="31"/>
        <v>ICICI Prudential Balanced Fund - Direct Plan -Annual Dividend</v>
      </c>
      <c r="K113" s="35">
        <f t="shared" si="36"/>
        <v>95</v>
      </c>
      <c r="L113" s="30" t="str">
        <f t="shared" si="37"/>
        <v>14.15</v>
      </c>
      <c r="M113" s="30">
        <f t="shared" si="38"/>
        <v>101</v>
      </c>
      <c r="N113" s="30" t="str">
        <f t="shared" si="39"/>
        <v>14.01</v>
      </c>
      <c r="O113" s="30">
        <f t="shared" si="40"/>
        <v>107</v>
      </c>
      <c r="P113" s="30" t="str">
        <f t="shared" si="41"/>
        <v>14.15</v>
      </c>
      <c r="Q113" s="30">
        <f t="shared" si="42"/>
        <v>113</v>
      </c>
      <c r="R113" s="36" t="str">
        <f t="shared" si="43"/>
        <v>08-Aug-2017</v>
      </c>
      <c r="S113" s="37">
        <f t="shared" si="34"/>
        <v>14.15</v>
      </c>
    </row>
    <row r="114" spans="1:19">
      <c r="A114" s="30" t="s">
        <v>6550</v>
      </c>
      <c r="D114" s="30" t="str">
        <f t="shared" si="28"/>
        <v>100356</v>
      </c>
      <c r="E114" s="30">
        <f t="shared" si="32"/>
        <v>7</v>
      </c>
      <c r="F114" s="30" t="str">
        <f t="shared" si="29"/>
        <v>INF109K01480</v>
      </c>
      <c r="G114" s="30">
        <f t="shared" si="33"/>
        <v>20</v>
      </c>
      <c r="H114" s="30" t="str">
        <f t="shared" si="30"/>
        <v>-</v>
      </c>
      <c r="I114" s="30">
        <f t="shared" si="35"/>
        <v>22</v>
      </c>
      <c r="J114" s="35" t="str">
        <f t="shared" si="31"/>
        <v>ICICI Prudential Balanced Fund - Growth</v>
      </c>
      <c r="K114" s="35">
        <f t="shared" si="36"/>
        <v>62</v>
      </c>
      <c r="L114" s="30" t="str">
        <f t="shared" si="37"/>
        <v>121.65</v>
      </c>
      <c r="M114" s="30">
        <f t="shared" si="38"/>
        <v>69</v>
      </c>
      <c r="N114" s="30" t="str">
        <f t="shared" si="39"/>
        <v>120.43</v>
      </c>
      <c r="O114" s="30">
        <f t="shared" si="40"/>
        <v>76</v>
      </c>
      <c r="P114" s="30" t="str">
        <f t="shared" si="41"/>
        <v>121.65</v>
      </c>
      <c r="Q114" s="30">
        <f t="shared" si="42"/>
        <v>83</v>
      </c>
      <c r="R114" s="36" t="str">
        <f t="shared" si="43"/>
        <v>08-Aug-2017</v>
      </c>
      <c r="S114" s="37">
        <f t="shared" si="34"/>
        <v>121.65</v>
      </c>
    </row>
    <row r="115" spans="1:19">
      <c r="A115" s="30" t="s">
        <v>6551</v>
      </c>
      <c r="D115" s="30" t="str">
        <f t="shared" si="28"/>
        <v>131452</v>
      </c>
      <c r="E115" s="30">
        <f t="shared" si="32"/>
        <v>7</v>
      </c>
      <c r="F115" s="30" t="str">
        <f t="shared" si="29"/>
        <v>INF109KA1X93</v>
      </c>
      <c r="G115" s="30">
        <f t="shared" si="33"/>
        <v>20</v>
      </c>
      <c r="H115" s="30" t="str">
        <f t="shared" si="30"/>
        <v>INF109KA1X85</v>
      </c>
      <c r="I115" s="30">
        <f t="shared" si="35"/>
        <v>33</v>
      </c>
      <c r="J115" s="35" t="str">
        <f t="shared" si="31"/>
        <v>ICICI Prudential Balanced Fund - Half Yearly Dividend</v>
      </c>
      <c r="K115" s="35">
        <f t="shared" si="36"/>
        <v>87</v>
      </c>
      <c r="L115" s="30" t="str">
        <f t="shared" si="37"/>
        <v>13.12</v>
      </c>
      <c r="M115" s="30">
        <f t="shared" si="38"/>
        <v>93</v>
      </c>
      <c r="N115" s="30" t="str">
        <f t="shared" si="39"/>
        <v>12.99</v>
      </c>
      <c r="O115" s="30">
        <f t="shared" si="40"/>
        <v>99</v>
      </c>
      <c r="P115" s="30" t="str">
        <f t="shared" si="41"/>
        <v>13.12</v>
      </c>
      <c r="Q115" s="30">
        <f t="shared" si="42"/>
        <v>105</v>
      </c>
      <c r="R115" s="36" t="str">
        <f t="shared" si="43"/>
        <v>08-Aug-2017</v>
      </c>
      <c r="S115" s="37">
        <f t="shared" si="34"/>
        <v>13.12</v>
      </c>
    </row>
    <row r="116" spans="1:19">
      <c r="A116" s="30" t="s">
        <v>6552</v>
      </c>
      <c r="D116" s="30" t="str">
        <f t="shared" si="28"/>
        <v>100355</v>
      </c>
      <c r="E116" s="30">
        <f t="shared" si="32"/>
        <v>7</v>
      </c>
      <c r="F116" s="30" t="str">
        <f t="shared" si="29"/>
        <v>INF109K01DX5</v>
      </c>
      <c r="G116" s="30">
        <f t="shared" si="33"/>
        <v>20</v>
      </c>
      <c r="H116" s="30" t="str">
        <f t="shared" si="30"/>
        <v>INF109K01498</v>
      </c>
      <c r="I116" s="30">
        <f t="shared" si="35"/>
        <v>33</v>
      </c>
      <c r="J116" s="35" t="str">
        <f t="shared" si="31"/>
        <v>ICICI Prudential Balanced Fund - Monthly Dividend</v>
      </c>
      <c r="K116" s="35">
        <f t="shared" si="36"/>
        <v>83</v>
      </c>
      <c r="L116" s="30" t="str">
        <f t="shared" si="37"/>
        <v>25.05</v>
      </c>
      <c r="M116" s="30">
        <f t="shared" si="38"/>
        <v>89</v>
      </c>
      <c r="N116" s="30" t="str">
        <f t="shared" si="39"/>
        <v>24.80</v>
      </c>
      <c r="O116" s="30">
        <f t="shared" si="40"/>
        <v>95</v>
      </c>
      <c r="P116" s="30" t="str">
        <f t="shared" si="41"/>
        <v>25.05</v>
      </c>
      <c r="Q116" s="30">
        <f t="shared" si="42"/>
        <v>101</v>
      </c>
      <c r="R116" s="36" t="str">
        <f t="shared" si="43"/>
        <v>08-Aug-2017</v>
      </c>
      <c r="S116" s="37">
        <f t="shared" si="34"/>
        <v>25.05</v>
      </c>
    </row>
    <row r="117" spans="1:19">
      <c r="A117" s="30" t="s">
        <v>6553</v>
      </c>
      <c r="D117" s="30" t="str">
        <f t="shared" si="28"/>
        <v>136113</v>
      </c>
      <c r="E117" s="30">
        <f t="shared" si="32"/>
        <v>7</v>
      </c>
      <c r="F117" s="30" t="str">
        <f t="shared" si="29"/>
        <v>INF109KB1QK6</v>
      </c>
      <c r="G117" s="30">
        <f t="shared" si="33"/>
        <v>20</v>
      </c>
      <c r="H117" s="30" t="str">
        <f t="shared" si="30"/>
        <v>INF109KB1QJ8</v>
      </c>
      <c r="I117" s="30">
        <f t="shared" si="35"/>
        <v>33</v>
      </c>
      <c r="J117" s="35" t="str">
        <f t="shared" si="31"/>
        <v>ICICI Prudential Balanced Fund -Annual Dividend</v>
      </c>
      <c r="K117" s="35">
        <f t="shared" si="36"/>
        <v>81</v>
      </c>
      <c r="L117" s="30" t="str">
        <f t="shared" si="37"/>
        <v>13.84</v>
      </c>
      <c r="M117" s="30">
        <f t="shared" si="38"/>
        <v>87</v>
      </c>
      <c r="N117" s="30" t="str">
        <f t="shared" si="39"/>
        <v>13.70</v>
      </c>
      <c r="O117" s="30">
        <f t="shared" si="40"/>
        <v>93</v>
      </c>
      <c r="P117" s="30" t="str">
        <f t="shared" si="41"/>
        <v>13.84</v>
      </c>
      <c r="Q117" s="30">
        <f t="shared" si="42"/>
        <v>99</v>
      </c>
      <c r="R117" s="36" t="str">
        <f t="shared" si="43"/>
        <v>08-Aug-2017</v>
      </c>
      <c r="S117" s="37">
        <f t="shared" si="34"/>
        <v>13.84</v>
      </c>
    </row>
    <row r="118" spans="1:19">
      <c r="A118" s="30" t="s">
        <v>97</v>
      </c>
      <c r="D118" s="30" t="str">
        <f t="shared" si="28"/>
        <v/>
      </c>
      <c r="E118" s="30" t="str">
        <f t="shared" si="32"/>
        <v/>
      </c>
      <c r="F118" s="30" t="str">
        <f t="shared" si="29"/>
        <v xml:space="preserve"> </v>
      </c>
      <c r="G118" s="30" t="str">
        <f t="shared" si="33"/>
        <v/>
      </c>
      <c r="H118" s="30" t="str">
        <f t="shared" si="30"/>
        <v/>
      </c>
      <c r="I118" s="30" t="str">
        <f t="shared" si="35"/>
        <v/>
      </c>
      <c r="J118" s="35" t="str">
        <f t="shared" si="31"/>
        <v/>
      </c>
      <c r="K118" s="35" t="str">
        <f t="shared" si="36"/>
        <v/>
      </c>
      <c r="L118" s="30" t="str">
        <f t="shared" si="37"/>
        <v/>
      </c>
      <c r="M118" s="30" t="str">
        <f t="shared" si="38"/>
        <v/>
      </c>
      <c r="N118" s="30" t="str">
        <f t="shared" si="39"/>
        <v/>
      </c>
      <c r="O118" s="30" t="str">
        <f t="shared" si="40"/>
        <v/>
      </c>
      <c r="P118" s="30" t="str">
        <f t="shared" si="41"/>
        <v/>
      </c>
      <c r="Q118" s="30" t="str">
        <f t="shared" si="42"/>
        <v/>
      </c>
      <c r="R118" s="36" t="str">
        <f t="shared" si="43"/>
        <v/>
      </c>
      <c r="S118" s="37" t="str">
        <f t="shared" si="34"/>
        <v/>
      </c>
    </row>
    <row r="119" spans="1:19">
      <c r="A119" s="30" t="s">
        <v>126</v>
      </c>
      <c r="D119" s="30" t="str">
        <f t="shared" si="28"/>
        <v/>
      </c>
      <c r="E119" s="30" t="str">
        <f t="shared" si="32"/>
        <v/>
      </c>
      <c r="F119" s="30" t="str">
        <f t="shared" si="29"/>
        <v>IDBI Mutual Fund</v>
      </c>
      <c r="G119" s="30" t="str">
        <f t="shared" si="33"/>
        <v/>
      </c>
      <c r="H119" s="30" t="str">
        <f t="shared" si="30"/>
        <v/>
      </c>
      <c r="I119" s="30" t="str">
        <f t="shared" si="35"/>
        <v/>
      </c>
      <c r="J119" s="35" t="str">
        <f t="shared" si="31"/>
        <v/>
      </c>
      <c r="K119" s="35" t="str">
        <f t="shared" si="36"/>
        <v/>
      </c>
      <c r="L119" s="30" t="str">
        <f t="shared" si="37"/>
        <v/>
      </c>
      <c r="M119" s="30" t="str">
        <f t="shared" si="38"/>
        <v/>
      </c>
      <c r="N119" s="30" t="str">
        <f t="shared" si="39"/>
        <v/>
      </c>
      <c r="O119" s="30" t="str">
        <f t="shared" si="40"/>
        <v/>
      </c>
      <c r="P119" s="30" t="str">
        <f t="shared" si="41"/>
        <v/>
      </c>
      <c r="Q119" s="30" t="str">
        <f t="shared" si="42"/>
        <v/>
      </c>
      <c r="R119" s="36" t="str">
        <f t="shared" si="43"/>
        <v/>
      </c>
      <c r="S119" s="37" t="str">
        <f t="shared" si="34"/>
        <v/>
      </c>
    </row>
    <row r="120" spans="1:19">
      <c r="A120" s="30" t="s">
        <v>97</v>
      </c>
      <c r="D120" s="30" t="str">
        <f t="shared" si="28"/>
        <v/>
      </c>
      <c r="E120" s="30" t="str">
        <f t="shared" si="32"/>
        <v/>
      </c>
      <c r="F120" s="30" t="str">
        <f t="shared" si="29"/>
        <v xml:space="preserve"> </v>
      </c>
      <c r="G120" s="30" t="str">
        <f t="shared" si="33"/>
        <v/>
      </c>
      <c r="H120" s="30" t="str">
        <f t="shared" si="30"/>
        <v/>
      </c>
      <c r="I120" s="30" t="str">
        <f t="shared" si="35"/>
        <v/>
      </c>
      <c r="J120" s="35" t="str">
        <f t="shared" si="31"/>
        <v/>
      </c>
      <c r="K120" s="35" t="str">
        <f t="shared" si="36"/>
        <v/>
      </c>
      <c r="L120" s="30" t="str">
        <f t="shared" si="37"/>
        <v/>
      </c>
      <c r="M120" s="30" t="str">
        <f t="shared" si="38"/>
        <v/>
      </c>
      <c r="N120" s="30" t="str">
        <f t="shared" si="39"/>
        <v/>
      </c>
      <c r="O120" s="30" t="str">
        <f t="shared" si="40"/>
        <v/>
      </c>
      <c r="P120" s="30" t="str">
        <f t="shared" si="41"/>
        <v/>
      </c>
      <c r="Q120" s="30" t="str">
        <f t="shared" si="42"/>
        <v/>
      </c>
      <c r="R120" s="36" t="str">
        <f t="shared" si="43"/>
        <v/>
      </c>
      <c r="S120" s="37" t="str">
        <f t="shared" si="34"/>
        <v/>
      </c>
    </row>
    <row r="121" spans="1:19">
      <c r="A121" s="30" t="s">
        <v>6554</v>
      </c>
      <c r="D121" s="30" t="str">
        <f t="shared" si="28"/>
        <v>139972</v>
      </c>
      <c r="E121" s="30">
        <f t="shared" si="32"/>
        <v>7</v>
      </c>
      <c r="F121" s="30" t="str">
        <f t="shared" si="29"/>
        <v>INF397L01IZ8</v>
      </c>
      <c r="G121" s="30">
        <f t="shared" si="33"/>
        <v>20</v>
      </c>
      <c r="H121" s="30" t="str">
        <f t="shared" si="30"/>
        <v>INF397L01JA9</v>
      </c>
      <c r="I121" s="30">
        <f t="shared" si="35"/>
        <v>33</v>
      </c>
      <c r="J121" s="35" t="str">
        <f t="shared" si="31"/>
        <v>IDBI Prudence Fund Dividend Direct</v>
      </c>
      <c r="K121" s="35">
        <f t="shared" si="36"/>
        <v>68</v>
      </c>
      <c r="L121" s="30" t="str">
        <f t="shared" si="37"/>
        <v>11.5575</v>
      </c>
      <c r="M121" s="30">
        <f t="shared" si="38"/>
        <v>76</v>
      </c>
      <c r="N121" s="30" t="str">
        <f t="shared" si="39"/>
        <v>11.4419</v>
      </c>
      <c r="O121" s="30">
        <f t="shared" si="40"/>
        <v>84</v>
      </c>
      <c r="P121" s="30" t="str">
        <f t="shared" si="41"/>
        <v>11.5575</v>
      </c>
      <c r="Q121" s="30">
        <f t="shared" si="42"/>
        <v>92</v>
      </c>
      <c r="R121" s="36" t="str">
        <f t="shared" si="43"/>
        <v>09-Aug-2017</v>
      </c>
      <c r="S121" s="37">
        <f t="shared" si="34"/>
        <v>11.557499999999999</v>
      </c>
    </row>
    <row r="122" spans="1:19">
      <c r="A122" s="30" t="s">
        <v>6555</v>
      </c>
      <c r="D122" s="30" t="str">
        <f t="shared" si="28"/>
        <v>139970</v>
      </c>
      <c r="E122" s="30">
        <f t="shared" si="32"/>
        <v>7</v>
      </c>
      <c r="F122" s="30" t="str">
        <f t="shared" si="29"/>
        <v>INF397L01JD3</v>
      </c>
      <c r="G122" s="30">
        <f t="shared" si="33"/>
        <v>20</v>
      </c>
      <c r="H122" s="30" t="str">
        <f t="shared" si="30"/>
        <v>INF397L01JE1</v>
      </c>
      <c r="I122" s="30">
        <f t="shared" si="35"/>
        <v>33</v>
      </c>
      <c r="J122" s="35" t="str">
        <f t="shared" si="31"/>
        <v>IDBI Prudence Fund Dividend Regular</v>
      </c>
      <c r="K122" s="35">
        <f t="shared" si="36"/>
        <v>69</v>
      </c>
      <c r="L122" s="30" t="str">
        <f t="shared" si="37"/>
        <v>11.3974</v>
      </c>
      <c r="M122" s="30">
        <f t="shared" si="38"/>
        <v>77</v>
      </c>
      <c r="N122" s="30" t="str">
        <f t="shared" si="39"/>
        <v>11.2834</v>
      </c>
      <c r="O122" s="30">
        <f t="shared" si="40"/>
        <v>85</v>
      </c>
      <c r="P122" s="30" t="str">
        <f t="shared" si="41"/>
        <v>11.3974</v>
      </c>
      <c r="Q122" s="30">
        <f t="shared" si="42"/>
        <v>93</v>
      </c>
      <c r="R122" s="36" t="str">
        <f t="shared" si="43"/>
        <v>09-Aug-2017</v>
      </c>
      <c r="S122" s="37">
        <f t="shared" si="34"/>
        <v>11.397399999999999</v>
      </c>
    </row>
    <row r="123" spans="1:19">
      <c r="A123" s="30" t="s">
        <v>6556</v>
      </c>
      <c r="D123" s="30" t="str">
        <f t="shared" si="28"/>
        <v>139971</v>
      </c>
      <c r="E123" s="30">
        <f t="shared" si="32"/>
        <v>7</v>
      </c>
      <c r="F123" s="30" t="str">
        <f t="shared" si="29"/>
        <v>INF397L01JC5</v>
      </c>
      <c r="G123" s="30">
        <f t="shared" si="33"/>
        <v>20</v>
      </c>
      <c r="H123" s="30" t="str">
        <f t="shared" si="30"/>
        <v>-</v>
      </c>
      <c r="I123" s="30">
        <f t="shared" si="35"/>
        <v>22</v>
      </c>
      <c r="J123" s="35" t="str">
        <f t="shared" si="31"/>
        <v>IDBI Prudence Fund Growth Direct</v>
      </c>
      <c r="K123" s="35">
        <f t="shared" si="36"/>
        <v>55</v>
      </c>
      <c r="L123" s="30" t="str">
        <f t="shared" si="37"/>
        <v>11.5575</v>
      </c>
      <c r="M123" s="30">
        <f t="shared" si="38"/>
        <v>63</v>
      </c>
      <c r="N123" s="30" t="str">
        <f t="shared" si="39"/>
        <v>11.4419</v>
      </c>
      <c r="O123" s="30">
        <f t="shared" si="40"/>
        <v>71</v>
      </c>
      <c r="P123" s="30" t="str">
        <f t="shared" si="41"/>
        <v>11.5575</v>
      </c>
      <c r="Q123" s="30">
        <f t="shared" si="42"/>
        <v>79</v>
      </c>
      <c r="R123" s="36" t="str">
        <f t="shared" si="43"/>
        <v>09-Aug-2017</v>
      </c>
      <c r="S123" s="37">
        <f t="shared" si="34"/>
        <v>11.557499999999999</v>
      </c>
    </row>
    <row r="124" spans="1:19">
      <c r="A124" s="30" t="s">
        <v>6557</v>
      </c>
      <c r="D124" s="30" t="str">
        <f t="shared" si="28"/>
        <v>139969</v>
      </c>
      <c r="E124" s="30">
        <f t="shared" si="32"/>
        <v>7</v>
      </c>
      <c r="F124" s="30" t="str">
        <f t="shared" si="29"/>
        <v>INF397L01JG6</v>
      </c>
      <c r="G124" s="30">
        <f t="shared" si="33"/>
        <v>20</v>
      </c>
      <c r="H124" s="30" t="str">
        <f t="shared" si="30"/>
        <v>-</v>
      </c>
      <c r="I124" s="30">
        <f t="shared" si="35"/>
        <v>22</v>
      </c>
      <c r="J124" s="35" t="str">
        <f t="shared" si="31"/>
        <v>IDBI Prudence Fund Growth Regular</v>
      </c>
      <c r="K124" s="35">
        <f t="shared" si="36"/>
        <v>56</v>
      </c>
      <c r="L124" s="30" t="str">
        <f t="shared" si="37"/>
        <v>11.3974</v>
      </c>
      <c r="M124" s="30">
        <f t="shared" si="38"/>
        <v>64</v>
      </c>
      <c r="N124" s="30" t="str">
        <f t="shared" si="39"/>
        <v>11.2834</v>
      </c>
      <c r="O124" s="30">
        <f t="shared" si="40"/>
        <v>72</v>
      </c>
      <c r="P124" s="30" t="str">
        <f t="shared" si="41"/>
        <v>11.3974</v>
      </c>
      <c r="Q124" s="30">
        <f t="shared" si="42"/>
        <v>80</v>
      </c>
      <c r="R124" s="36" t="str">
        <f t="shared" si="43"/>
        <v>09-Aug-2017</v>
      </c>
      <c r="S124" s="37">
        <f t="shared" si="34"/>
        <v>11.397399999999999</v>
      </c>
    </row>
    <row r="125" spans="1:19">
      <c r="A125" s="30" t="s">
        <v>97</v>
      </c>
      <c r="D125" s="30" t="str">
        <f t="shared" si="28"/>
        <v/>
      </c>
      <c r="E125" s="30" t="str">
        <f t="shared" si="32"/>
        <v/>
      </c>
      <c r="F125" s="30" t="str">
        <f t="shared" si="29"/>
        <v xml:space="preserve"> </v>
      </c>
      <c r="G125" s="30" t="str">
        <f t="shared" si="33"/>
        <v/>
      </c>
      <c r="H125" s="30" t="str">
        <f t="shared" si="30"/>
        <v/>
      </c>
      <c r="I125" s="30" t="str">
        <f t="shared" si="35"/>
        <v/>
      </c>
      <c r="J125" s="35" t="str">
        <f t="shared" si="31"/>
        <v/>
      </c>
      <c r="K125" s="35" t="str">
        <f t="shared" si="36"/>
        <v/>
      </c>
      <c r="L125" s="30" t="str">
        <f t="shared" si="37"/>
        <v/>
      </c>
      <c r="M125" s="30" t="str">
        <f t="shared" si="38"/>
        <v/>
      </c>
      <c r="N125" s="30" t="str">
        <f t="shared" si="39"/>
        <v/>
      </c>
      <c r="O125" s="30" t="str">
        <f t="shared" si="40"/>
        <v/>
      </c>
      <c r="P125" s="30" t="str">
        <f t="shared" si="41"/>
        <v/>
      </c>
      <c r="Q125" s="30" t="str">
        <f t="shared" si="42"/>
        <v/>
      </c>
      <c r="R125" s="36" t="str">
        <f t="shared" si="43"/>
        <v/>
      </c>
      <c r="S125" s="37" t="str">
        <f t="shared" si="34"/>
        <v/>
      </c>
    </row>
    <row r="126" spans="1:19">
      <c r="A126" s="30" t="s">
        <v>127</v>
      </c>
      <c r="D126" s="30" t="str">
        <f t="shared" si="28"/>
        <v/>
      </c>
      <c r="E126" s="30" t="str">
        <f t="shared" si="32"/>
        <v/>
      </c>
      <c r="F126" s="30" t="str">
        <f t="shared" si="29"/>
        <v>IDFC Mutual Fund</v>
      </c>
      <c r="G126" s="30" t="str">
        <f t="shared" si="33"/>
        <v/>
      </c>
      <c r="H126" s="30" t="str">
        <f t="shared" si="30"/>
        <v/>
      </c>
      <c r="I126" s="30" t="str">
        <f t="shared" si="35"/>
        <v/>
      </c>
      <c r="J126" s="35" t="str">
        <f t="shared" si="31"/>
        <v/>
      </c>
      <c r="K126" s="35" t="str">
        <f t="shared" si="36"/>
        <v/>
      </c>
      <c r="L126" s="30" t="str">
        <f t="shared" si="37"/>
        <v/>
      </c>
      <c r="M126" s="30" t="str">
        <f t="shared" si="38"/>
        <v/>
      </c>
      <c r="N126" s="30" t="str">
        <f t="shared" si="39"/>
        <v/>
      </c>
      <c r="O126" s="30" t="str">
        <f t="shared" si="40"/>
        <v/>
      </c>
      <c r="P126" s="30" t="str">
        <f t="shared" si="41"/>
        <v/>
      </c>
      <c r="Q126" s="30" t="str">
        <f t="shared" si="42"/>
        <v/>
      </c>
      <c r="R126" s="36" t="str">
        <f t="shared" si="43"/>
        <v/>
      </c>
      <c r="S126" s="37" t="str">
        <f t="shared" si="34"/>
        <v/>
      </c>
    </row>
    <row r="127" spans="1:19">
      <c r="A127" s="30" t="s">
        <v>97</v>
      </c>
      <c r="D127" s="30" t="str">
        <f t="shared" si="28"/>
        <v/>
      </c>
      <c r="E127" s="30" t="str">
        <f t="shared" si="32"/>
        <v/>
      </c>
      <c r="F127" s="30" t="str">
        <f t="shared" si="29"/>
        <v xml:space="preserve"> </v>
      </c>
      <c r="G127" s="30" t="str">
        <f t="shared" si="33"/>
        <v/>
      </c>
      <c r="H127" s="30" t="str">
        <f t="shared" si="30"/>
        <v/>
      </c>
      <c r="I127" s="30" t="str">
        <f t="shared" si="35"/>
        <v/>
      </c>
      <c r="J127" s="35" t="str">
        <f t="shared" si="31"/>
        <v/>
      </c>
      <c r="K127" s="35" t="str">
        <f t="shared" si="36"/>
        <v/>
      </c>
      <c r="L127" s="30" t="str">
        <f t="shared" si="37"/>
        <v/>
      </c>
      <c r="M127" s="30" t="str">
        <f t="shared" si="38"/>
        <v/>
      </c>
      <c r="N127" s="30" t="str">
        <f t="shared" si="39"/>
        <v/>
      </c>
      <c r="O127" s="30" t="str">
        <f t="shared" si="40"/>
        <v/>
      </c>
      <c r="P127" s="30" t="str">
        <f t="shared" si="41"/>
        <v/>
      </c>
      <c r="Q127" s="30" t="str">
        <f t="shared" si="42"/>
        <v/>
      </c>
      <c r="R127" s="36" t="str">
        <f t="shared" si="43"/>
        <v/>
      </c>
      <c r="S127" s="37" t="str">
        <f t="shared" si="34"/>
        <v/>
      </c>
    </row>
    <row r="128" spans="1:19">
      <c r="A128" s="30" t="s">
        <v>6558</v>
      </c>
      <c r="D128" s="30" t="str">
        <f t="shared" si="28"/>
        <v>140383</v>
      </c>
      <c r="E128" s="30">
        <f t="shared" si="32"/>
        <v>7</v>
      </c>
      <c r="F128" s="30" t="str">
        <f t="shared" si="29"/>
        <v>INF194KA1U64</v>
      </c>
      <c r="G128" s="30">
        <f t="shared" si="33"/>
        <v>20</v>
      </c>
      <c r="H128" s="30" t="str">
        <f t="shared" si="30"/>
        <v>INF194KA1U72</v>
      </c>
      <c r="I128" s="30">
        <f t="shared" si="35"/>
        <v>33</v>
      </c>
      <c r="J128" s="35" t="str">
        <f t="shared" si="31"/>
        <v>IDFC Balanced Fund-Direct Plan-Dividend</v>
      </c>
      <c r="K128" s="35">
        <f t="shared" si="36"/>
        <v>73</v>
      </c>
      <c r="L128" s="30" t="str">
        <f t="shared" si="37"/>
        <v>11.0336</v>
      </c>
      <c r="M128" s="30">
        <f t="shared" si="38"/>
        <v>81</v>
      </c>
      <c r="N128" s="30" t="str">
        <f t="shared" si="39"/>
        <v>11.0336</v>
      </c>
      <c r="O128" s="30">
        <f t="shared" si="40"/>
        <v>89</v>
      </c>
      <c r="P128" s="30" t="str">
        <f t="shared" si="41"/>
        <v>11.0336</v>
      </c>
      <c r="Q128" s="30">
        <f t="shared" si="42"/>
        <v>97</v>
      </c>
      <c r="R128" s="36" t="str">
        <f t="shared" si="43"/>
        <v>08-Aug-2017</v>
      </c>
      <c r="S128" s="37">
        <f t="shared" si="34"/>
        <v>11.0336</v>
      </c>
    </row>
    <row r="129" spans="1:19">
      <c r="A129" s="30" t="s">
        <v>6559</v>
      </c>
      <c r="D129" s="30" t="str">
        <f t="shared" si="28"/>
        <v>140382</v>
      </c>
      <c r="E129" s="30">
        <f t="shared" si="32"/>
        <v>7</v>
      </c>
      <c r="F129" s="30" t="str">
        <f t="shared" si="29"/>
        <v>INF194KA1U56</v>
      </c>
      <c r="G129" s="30">
        <f t="shared" si="33"/>
        <v>20</v>
      </c>
      <c r="H129" s="30" t="str">
        <f t="shared" si="30"/>
        <v>-</v>
      </c>
      <c r="I129" s="30">
        <f t="shared" si="35"/>
        <v>22</v>
      </c>
      <c r="J129" s="35" t="str">
        <f t="shared" si="31"/>
        <v>IDFC Balanced Fund-Direct Plan-Growth</v>
      </c>
      <c r="K129" s="35">
        <f t="shared" si="36"/>
        <v>60</v>
      </c>
      <c r="L129" s="30" t="str">
        <f t="shared" si="37"/>
        <v>11.4024</v>
      </c>
      <c r="M129" s="30">
        <f t="shared" si="38"/>
        <v>68</v>
      </c>
      <c r="N129" s="30" t="str">
        <f t="shared" si="39"/>
        <v>11.4024</v>
      </c>
      <c r="O129" s="30">
        <f t="shared" si="40"/>
        <v>76</v>
      </c>
      <c r="P129" s="30" t="str">
        <f t="shared" si="41"/>
        <v>11.4024</v>
      </c>
      <c r="Q129" s="30">
        <f t="shared" si="42"/>
        <v>84</v>
      </c>
      <c r="R129" s="36" t="str">
        <f t="shared" si="43"/>
        <v>08-Aug-2017</v>
      </c>
      <c r="S129" s="37">
        <f t="shared" si="34"/>
        <v>11.4024</v>
      </c>
    </row>
    <row r="130" spans="1:19">
      <c r="A130" s="30" t="s">
        <v>6560</v>
      </c>
      <c r="D130" s="30" t="str">
        <f t="shared" si="28"/>
        <v>140384</v>
      </c>
      <c r="E130" s="30">
        <f t="shared" si="32"/>
        <v>7</v>
      </c>
      <c r="F130" s="30" t="str">
        <f t="shared" si="29"/>
        <v>INF194KA1U23</v>
      </c>
      <c r="G130" s="30">
        <f t="shared" si="33"/>
        <v>20</v>
      </c>
      <c r="H130" s="30" t="str">
        <f t="shared" si="30"/>
        <v>INF194KA1U31</v>
      </c>
      <c r="I130" s="30">
        <f t="shared" si="35"/>
        <v>33</v>
      </c>
      <c r="J130" s="35" t="str">
        <f t="shared" si="31"/>
        <v>IDFC Balanced Fund-Regular Plan-Dividend</v>
      </c>
      <c r="K130" s="35">
        <f t="shared" si="36"/>
        <v>74</v>
      </c>
      <c r="L130" s="30" t="str">
        <f t="shared" si="37"/>
        <v>10.9089</v>
      </c>
      <c r="M130" s="30">
        <f t="shared" si="38"/>
        <v>82</v>
      </c>
      <c r="N130" s="30" t="str">
        <f t="shared" si="39"/>
        <v>10.9089</v>
      </c>
      <c r="O130" s="30">
        <f t="shared" si="40"/>
        <v>90</v>
      </c>
      <c r="P130" s="30" t="str">
        <f t="shared" si="41"/>
        <v>10.9089</v>
      </c>
      <c r="Q130" s="30">
        <f t="shared" si="42"/>
        <v>98</v>
      </c>
      <c r="R130" s="36" t="str">
        <f t="shared" si="43"/>
        <v>08-Aug-2017</v>
      </c>
      <c r="S130" s="37">
        <f t="shared" si="34"/>
        <v>10.908899999999999</v>
      </c>
    </row>
    <row r="131" spans="1:19">
      <c r="A131" s="30" t="s">
        <v>6561</v>
      </c>
      <c r="D131" s="30" t="str">
        <f t="shared" si="28"/>
        <v>140381</v>
      </c>
      <c r="E131" s="30">
        <f t="shared" si="32"/>
        <v>7</v>
      </c>
      <c r="F131" s="30" t="str">
        <f t="shared" si="29"/>
        <v>INF194KA1U15</v>
      </c>
      <c r="G131" s="30">
        <f t="shared" si="33"/>
        <v>20</v>
      </c>
      <c r="H131" s="30" t="str">
        <f t="shared" si="30"/>
        <v>-</v>
      </c>
      <c r="I131" s="30">
        <f t="shared" si="35"/>
        <v>22</v>
      </c>
      <c r="J131" s="35" t="str">
        <f t="shared" si="31"/>
        <v>IDFC Balanced Fund-Regular Plan-Growth</v>
      </c>
      <c r="K131" s="35">
        <f t="shared" si="36"/>
        <v>61</v>
      </c>
      <c r="L131" s="30" t="str">
        <f t="shared" si="37"/>
        <v>11.2748</v>
      </c>
      <c r="M131" s="30">
        <f t="shared" si="38"/>
        <v>69</v>
      </c>
      <c r="N131" s="30" t="str">
        <f t="shared" si="39"/>
        <v>11.2748</v>
      </c>
      <c r="O131" s="30">
        <f t="shared" si="40"/>
        <v>77</v>
      </c>
      <c r="P131" s="30" t="str">
        <f t="shared" si="41"/>
        <v>11.2748</v>
      </c>
      <c r="Q131" s="30">
        <f t="shared" si="42"/>
        <v>85</v>
      </c>
      <c r="R131" s="36" t="str">
        <f t="shared" si="43"/>
        <v>08-Aug-2017</v>
      </c>
      <c r="S131" s="37">
        <f t="shared" si="34"/>
        <v>11.274800000000001</v>
      </c>
    </row>
    <row r="132" spans="1:19">
      <c r="A132" s="30" t="s">
        <v>97</v>
      </c>
      <c r="D132" s="30" t="str">
        <f t="shared" si="28"/>
        <v/>
      </c>
      <c r="E132" s="30" t="str">
        <f t="shared" si="32"/>
        <v/>
      </c>
      <c r="F132" s="30" t="str">
        <f t="shared" si="29"/>
        <v xml:space="preserve"> </v>
      </c>
      <c r="G132" s="30" t="str">
        <f t="shared" si="33"/>
        <v/>
      </c>
      <c r="H132" s="30" t="str">
        <f t="shared" si="30"/>
        <v/>
      </c>
      <c r="I132" s="30" t="str">
        <f t="shared" si="35"/>
        <v/>
      </c>
      <c r="J132" s="35" t="str">
        <f t="shared" si="31"/>
        <v/>
      </c>
      <c r="K132" s="35" t="str">
        <f t="shared" si="36"/>
        <v/>
      </c>
      <c r="L132" s="30" t="str">
        <f t="shared" si="37"/>
        <v/>
      </c>
      <c r="M132" s="30" t="str">
        <f t="shared" si="38"/>
        <v/>
      </c>
      <c r="N132" s="30" t="str">
        <f t="shared" si="39"/>
        <v/>
      </c>
      <c r="O132" s="30" t="str">
        <f t="shared" si="40"/>
        <v/>
      </c>
      <c r="P132" s="30" t="str">
        <f t="shared" si="41"/>
        <v/>
      </c>
      <c r="Q132" s="30" t="str">
        <f t="shared" si="42"/>
        <v/>
      </c>
      <c r="R132" s="36" t="str">
        <f t="shared" si="43"/>
        <v/>
      </c>
      <c r="S132" s="37" t="str">
        <f t="shared" si="34"/>
        <v/>
      </c>
    </row>
    <row r="133" spans="1:19">
      <c r="A133" s="30" t="s">
        <v>109</v>
      </c>
      <c r="D133" s="30" t="str">
        <f t="shared" si="28"/>
        <v/>
      </c>
      <c r="E133" s="30" t="str">
        <f t="shared" si="32"/>
        <v/>
      </c>
      <c r="F133" s="30" t="str">
        <f t="shared" si="29"/>
        <v>JM Financial Mutual Fund</v>
      </c>
      <c r="G133" s="30" t="str">
        <f t="shared" si="33"/>
        <v/>
      </c>
      <c r="H133" s="30" t="str">
        <f t="shared" si="30"/>
        <v/>
      </c>
      <c r="I133" s="30" t="str">
        <f t="shared" si="35"/>
        <v/>
      </c>
      <c r="J133" s="35" t="str">
        <f t="shared" si="31"/>
        <v/>
      </c>
      <c r="K133" s="35" t="str">
        <f t="shared" si="36"/>
        <v/>
      </c>
      <c r="L133" s="30" t="str">
        <f t="shared" si="37"/>
        <v/>
      </c>
      <c r="M133" s="30" t="str">
        <f t="shared" si="38"/>
        <v/>
      </c>
      <c r="N133" s="30" t="str">
        <f t="shared" si="39"/>
        <v/>
      </c>
      <c r="O133" s="30" t="str">
        <f t="shared" si="40"/>
        <v/>
      </c>
      <c r="P133" s="30" t="str">
        <f t="shared" si="41"/>
        <v/>
      </c>
      <c r="Q133" s="30" t="str">
        <f t="shared" si="42"/>
        <v/>
      </c>
      <c r="R133" s="36" t="str">
        <f t="shared" si="43"/>
        <v/>
      </c>
      <c r="S133" s="37" t="str">
        <f t="shared" si="34"/>
        <v/>
      </c>
    </row>
    <row r="134" spans="1:19">
      <c r="A134" s="30" t="s">
        <v>97</v>
      </c>
      <c r="D134" s="30" t="str">
        <f t="shared" si="28"/>
        <v/>
      </c>
      <c r="E134" s="30" t="str">
        <f t="shared" si="32"/>
        <v/>
      </c>
      <c r="F134" s="30" t="str">
        <f t="shared" si="29"/>
        <v xml:space="preserve"> </v>
      </c>
      <c r="G134" s="30" t="str">
        <f t="shared" si="33"/>
        <v/>
      </c>
      <c r="H134" s="30" t="str">
        <f t="shared" si="30"/>
        <v/>
      </c>
      <c r="I134" s="30" t="str">
        <f t="shared" si="35"/>
        <v/>
      </c>
      <c r="J134" s="35" t="str">
        <f t="shared" si="31"/>
        <v/>
      </c>
      <c r="K134" s="35" t="str">
        <f t="shared" si="36"/>
        <v/>
      </c>
      <c r="L134" s="30" t="str">
        <f t="shared" si="37"/>
        <v/>
      </c>
      <c r="M134" s="30" t="str">
        <f t="shared" si="38"/>
        <v/>
      </c>
      <c r="N134" s="30" t="str">
        <f t="shared" si="39"/>
        <v/>
      </c>
      <c r="O134" s="30" t="str">
        <f t="shared" si="40"/>
        <v/>
      </c>
      <c r="P134" s="30" t="str">
        <f t="shared" si="41"/>
        <v/>
      </c>
      <c r="Q134" s="30" t="str">
        <f t="shared" si="42"/>
        <v/>
      </c>
      <c r="R134" s="36" t="str">
        <f t="shared" si="43"/>
        <v/>
      </c>
      <c r="S134" s="37" t="str">
        <f t="shared" si="34"/>
        <v/>
      </c>
    </row>
    <row r="135" spans="1:19">
      <c r="A135" s="30" t="s">
        <v>6562</v>
      </c>
      <c r="D135" s="30" t="str">
        <f t="shared" ref="D135:D198" si="44">IF(ISERROR(LEFT(A135,SEARCH(";",A135)-1)),"",LEFT(A135,SEARCH(";",A135)-1))</f>
        <v>130904</v>
      </c>
      <c r="E135" s="30">
        <f t="shared" si="32"/>
        <v>7</v>
      </c>
      <c r="F135" s="30" t="str">
        <f t="shared" ref="F135:F198" si="45">IF($D135="",A135,MID($A135,E135+1,SEARCH(";",$A135,E135+1)-E135-1))</f>
        <v>INF192K01HB8</v>
      </c>
      <c r="G135" s="30">
        <f t="shared" si="33"/>
        <v>20</v>
      </c>
      <c r="H135" s="30" t="str">
        <f t="shared" ref="H135:H198" si="46">IF($D135="","",MID($A135,G135+1,SEARCH(";",$A135,G135+1)-G135-1))</f>
        <v>-</v>
      </c>
      <c r="I135" s="30">
        <f t="shared" si="35"/>
        <v>22</v>
      </c>
      <c r="J135" s="35" t="str">
        <f t="shared" ref="J135:J198" si="47">IF($D135="","",MID($A135,I135+1,SEARCH(";",$A135,I135+1)-I135-1))</f>
        <v>JM Balanced Fund (Direct) - Annual Bonus Option</v>
      </c>
      <c r="K135" s="35">
        <f t="shared" si="36"/>
        <v>70</v>
      </c>
      <c r="L135" s="30" t="str">
        <f t="shared" si="37"/>
        <v>45.8739</v>
      </c>
      <c r="M135" s="30">
        <f t="shared" si="38"/>
        <v>78</v>
      </c>
      <c r="N135" s="30" t="str">
        <f t="shared" si="39"/>
        <v>45.8739</v>
      </c>
      <c r="O135" s="30">
        <f t="shared" si="40"/>
        <v>86</v>
      </c>
      <c r="P135" s="30" t="str">
        <f t="shared" si="41"/>
        <v>45.8739</v>
      </c>
      <c r="Q135" s="30">
        <f t="shared" si="42"/>
        <v>94</v>
      </c>
      <c r="R135" s="36" t="str">
        <f t="shared" si="43"/>
        <v>09-Aug-2017</v>
      </c>
      <c r="S135" s="37">
        <f t="shared" si="34"/>
        <v>45.873899999999999</v>
      </c>
    </row>
    <row r="136" spans="1:19">
      <c r="A136" s="30" t="s">
        <v>6563</v>
      </c>
      <c r="D136" s="30" t="str">
        <f t="shared" si="44"/>
        <v>131477</v>
      </c>
      <c r="E136" s="30">
        <f t="shared" ref="E136:E199" si="48">IF($D136="","",LEN(D136)+1)</f>
        <v>7</v>
      </c>
      <c r="F136" s="30" t="str">
        <f t="shared" si="45"/>
        <v>INF192K01HJ1</v>
      </c>
      <c r="G136" s="30">
        <f t="shared" ref="G136:G199" si="49">IF($D136="","",E136+(LEN(F136)+1))</f>
        <v>20</v>
      </c>
      <c r="H136" s="30" t="str">
        <f t="shared" si="46"/>
        <v>INF192K01HK9</v>
      </c>
      <c r="I136" s="30">
        <f t="shared" si="35"/>
        <v>33</v>
      </c>
      <c r="J136" s="35" t="str">
        <f t="shared" si="47"/>
        <v>JM Balanced Fund (Direct) - Annual Dividend Option</v>
      </c>
      <c r="K136" s="35">
        <f t="shared" si="36"/>
        <v>84</v>
      </c>
      <c r="L136" s="30" t="str">
        <f t="shared" si="37"/>
        <v>32.7062</v>
      </c>
      <c r="M136" s="30">
        <f t="shared" si="38"/>
        <v>92</v>
      </c>
      <c r="N136" s="30" t="str">
        <f t="shared" si="39"/>
        <v>32.7062</v>
      </c>
      <c r="O136" s="30">
        <f t="shared" si="40"/>
        <v>100</v>
      </c>
      <c r="P136" s="30" t="str">
        <f t="shared" si="41"/>
        <v>32.7062</v>
      </c>
      <c r="Q136" s="30">
        <f t="shared" si="42"/>
        <v>108</v>
      </c>
      <c r="R136" s="36" t="str">
        <f t="shared" si="43"/>
        <v>09-Aug-2017</v>
      </c>
      <c r="S136" s="37">
        <f t="shared" ref="S136:S199" si="50">IF(L136="","",L136+0)</f>
        <v>32.706200000000003</v>
      </c>
    </row>
    <row r="137" spans="1:19">
      <c r="A137" s="30" t="s">
        <v>6564</v>
      </c>
      <c r="D137" s="30" t="str">
        <f t="shared" si="44"/>
        <v>133401</v>
      </c>
      <c r="E137" s="30">
        <f t="shared" si="48"/>
        <v>7</v>
      </c>
      <c r="F137" s="30" t="str">
        <f t="shared" si="45"/>
        <v>INF192K01GP0</v>
      </c>
      <c r="G137" s="30">
        <f t="shared" si="49"/>
        <v>20</v>
      </c>
      <c r="H137" s="30" t="str">
        <f t="shared" si="46"/>
        <v>-</v>
      </c>
      <c r="I137" s="30">
        <f t="shared" si="35"/>
        <v>22</v>
      </c>
      <c r="J137" s="35" t="str">
        <f t="shared" si="47"/>
        <v>JM Balanced Fund (Direct) - Bonus Option - Principal Units</v>
      </c>
      <c r="K137" s="35">
        <f t="shared" si="36"/>
        <v>81</v>
      </c>
      <c r="L137" s="30" t="str">
        <f t="shared" si="37"/>
        <v>46.8636</v>
      </c>
      <c r="M137" s="30">
        <f t="shared" si="38"/>
        <v>89</v>
      </c>
      <c r="N137" s="30" t="str">
        <f t="shared" si="39"/>
        <v>46.8636</v>
      </c>
      <c r="O137" s="30">
        <f t="shared" si="40"/>
        <v>97</v>
      </c>
      <c r="P137" s="30" t="str">
        <f t="shared" si="41"/>
        <v>46.8636</v>
      </c>
      <c r="Q137" s="30">
        <f t="shared" si="42"/>
        <v>105</v>
      </c>
      <c r="R137" s="36" t="str">
        <f t="shared" si="43"/>
        <v>09-Aug-2017</v>
      </c>
      <c r="S137" s="37">
        <f t="shared" si="50"/>
        <v>46.863599999999998</v>
      </c>
    </row>
    <row r="138" spans="1:19">
      <c r="A138" s="30" t="s">
        <v>6565</v>
      </c>
      <c r="D138" s="30" t="str">
        <f t="shared" si="44"/>
        <v>120483</v>
      </c>
      <c r="E138" s="30">
        <f t="shared" si="48"/>
        <v>7</v>
      </c>
      <c r="F138" s="30" t="str">
        <f t="shared" si="45"/>
        <v>INF192K01BO4</v>
      </c>
      <c r="G138" s="30">
        <f t="shared" si="49"/>
        <v>20</v>
      </c>
      <c r="H138" s="30" t="str">
        <f t="shared" si="46"/>
        <v>INF192K01BP1</v>
      </c>
      <c r="I138" s="30">
        <f t="shared" si="35"/>
        <v>33</v>
      </c>
      <c r="J138" s="35" t="str">
        <f t="shared" si="47"/>
        <v>JM Balanced Fund (Direct) - Dividend Option</v>
      </c>
      <c r="K138" s="35">
        <f t="shared" si="36"/>
        <v>77</v>
      </c>
      <c r="L138" s="30" t="str">
        <f t="shared" si="37"/>
        <v>32.1888</v>
      </c>
      <c r="M138" s="30">
        <f t="shared" si="38"/>
        <v>85</v>
      </c>
      <c r="N138" s="30" t="str">
        <f t="shared" si="39"/>
        <v>32.1888</v>
      </c>
      <c r="O138" s="30">
        <f t="shared" si="40"/>
        <v>93</v>
      </c>
      <c r="P138" s="30" t="str">
        <f t="shared" si="41"/>
        <v>32.1888</v>
      </c>
      <c r="Q138" s="30">
        <f t="shared" si="42"/>
        <v>101</v>
      </c>
      <c r="R138" s="36" t="str">
        <f t="shared" si="43"/>
        <v>09-Aug-2017</v>
      </c>
      <c r="S138" s="37">
        <f t="shared" si="50"/>
        <v>32.188800000000001</v>
      </c>
    </row>
    <row r="139" spans="1:19">
      <c r="A139" s="30" t="s">
        <v>6566</v>
      </c>
      <c r="D139" s="30" t="str">
        <f t="shared" si="44"/>
        <v>120484</v>
      </c>
      <c r="E139" s="30">
        <f t="shared" si="48"/>
        <v>7</v>
      </c>
      <c r="F139" s="30" t="str">
        <f t="shared" si="45"/>
        <v>INF192K01BQ9</v>
      </c>
      <c r="G139" s="30">
        <f t="shared" si="49"/>
        <v>20</v>
      </c>
      <c r="H139" s="30" t="str">
        <f t="shared" si="46"/>
        <v>-</v>
      </c>
      <c r="I139" s="30">
        <f t="shared" si="35"/>
        <v>22</v>
      </c>
      <c r="J139" s="35" t="str">
        <f t="shared" si="47"/>
        <v>JM Balanced Fund (Direct) - Growth Option</v>
      </c>
      <c r="K139" s="35">
        <f t="shared" si="36"/>
        <v>64</v>
      </c>
      <c r="L139" s="30" t="str">
        <f t="shared" si="37"/>
        <v>45.8425</v>
      </c>
      <c r="M139" s="30">
        <f t="shared" si="38"/>
        <v>72</v>
      </c>
      <c r="N139" s="30" t="str">
        <f t="shared" si="39"/>
        <v>45.8425</v>
      </c>
      <c r="O139" s="30">
        <f t="shared" si="40"/>
        <v>80</v>
      </c>
      <c r="P139" s="30" t="str">
        <f t="shared" si="41"/>
        <v>45.8425</v>
      </c>
      <c r="Q139" s="30">
        <f t="shared" si="42"/>
        <v>88</v>
      </c>
      <c r="R139" s="36" t="str">
        <f t="shared" si="43"/>
        <v>09-Aug-2017</v>
      </c>
      <c r="S139" s="37">
        <f t="shared" si="50"/>
        <v>45.842500000000001</v>
      </c>
    </row>
    <row r="140" spans="1:19" ht="26">
      <c r="A140" s="30" t="s">
        <v>6567</v>
      </c>
      <c r="D140" s="30" t="str">
        <f t="shared" si="44"/>
        <v>133409</v>
      </c>
      <c r="E140" s="30">
        <f t="shared" si="48"/>
        <v>7</v>
      </c>
      <c r="F140" s="30" t="str">
        <f t="shared" si="45"/>
        <v>INF192K01HV6</v>
      </c>
      <c r="G140" s="30">
        <f t="shared" si="49"/>
        <v>20</v>
      </c>
      <c r="H140" s="30" t="str">
        <f t="shared" si="46"/>
        <v>-</v>
      </c>
      <c r="I140" s="30">
        <f t="shared" si="35"/>
        <v>22</v>
      </c>
      <c r="J140" s="35" t="str">
        <f t="shared" si="47"/>
        <v>JM Balanced Fund (Direct) - Half Yearly Bonus Option - Principal Units</v>
      </c>
      <c r="K140" s="35">
        <f t="shared" si="36"/>
        <v>93</v>
      </c>
      <c r="L140" s="30" t="str">
        <f t="shared" si="37"/>
        <v>46.8636</v>
      </c>
      <c r="M140" s="30">
        <f t="shared" si="38"/>
        <v>101</v>
      </c>
      <c r="N140" s="30" t="str">
        <f t="shared" si="39"/>
        <v>46.8636</v>
      </c>
      <c r="O140" s="30">
        <f t="shared" si="40"/>
        <v>109</v>
      </c>
      <c r="P140" s="30" t="str">
        <f t="shared" si="41"/>
        <v>46.8636</v>
      </c>
      <c r="Q140" s="30">
        <f t="shared" si="42"/>
        <v>117</v>
      </c>
      <c r="R140" s="36" t="str">
        <f t="shared" si="43"/>
        <v>09-Aug-2017</v>
      </c>
      <c r="S140" s="37">
        <f t="shared" si="50"/>
        <v>46.863599999999998</v>
      </c>
    </row>
    <row r="141" spans="1:19">
      <c r="A141" s="30" t="s">
        <v>6568</v>
      </c>
      <c r="D141" s="30" t="str">
        <f t="shared" si="44"/>
        <v>133402</v>
      </c>
      <c r="E141" s="30">
        <f t="shared" si="48"/>
        <v>7</v>
      </c>
      <c r="F141" s="30" t="str">
        <f t="shared" si="45"/>
        <v>INF192K01HH5</v>
      </c>
      <c r="G141" s="30">
        <f t="shared" si="49"/>
        <v>20</v>
      </c>
      <c r="H141" s="30" t="str">
        <f t="shared" si="46"/>
        <v>INF192K01HI3</v>
      </c>
      <c r="I141" s="30">
        <f t="shared" ref="I141:I204" si="51">IF($D141="","",G141+LEN(H141)+1)</f>
        <v>33</v>
      </c>
      <c r="J141" s="35" t="str">
        <f t="shared" si="47"/>
        <v>JM Balanced Fund (Direct) - Half Yearly Dividend Option</v>
      </c>
      <c r="K141" s="35">
        <f t="shared" ref="K141:K204" si="52">IF($D141="","",I141+LEN(J141)+1)</f>
        <v>89</v>
      </c>
      <c r="L141" s="30" t="str">
        <f t="shared" ref="L141:L204" si="53">IF($D141="","",MID($A141,K141+1,SEARCH(";",$A141,K141+1)-K141-1))</f>
        <v>33.0451</v>
      </c>
      <c r="M141" s="30">
        <f t="shared" ref="M141:M204" si="54">IF($D141="","",K141+LEN(L141)+1)</f>
        <v>97</v>
      </c>
      <c r="N141" s="30" t="str">
        <f t="shared" ref="N141:N204" si="55">IF($D141="","",MID($A141,M141+1,SEARCH(";",$A141,M141+1)-M141-1))</f>
        <v>33.0451</v>
      </c>
      <c r="O141" s="30">
        <f t="shared" ref="O141:O204" si="56">IF($D141="","",M141+LEN(N141)+1)</f>
        <v>105</v>
      </c>
      <c r="P141" s="30" t="str">
        <f t="shared" ref="P141:P204" si="57">IF($D141="","",MID($A141,O141+1,SEARCH(";",$A141,O141+1)-O141-1))</f>
        <v>33.0451</v>
      </c>
      <c r="Q141" s="30">
        <f t="shared" ref="Q141:Q204" si="58">IF($D141="","",O141+LEN(P141)+1)</f>
        <v>113</v>
      </c>
      <c r="R141" s="36" t="str">
        <f t="shared" ref="R141:R204" si="59">IF($D141="","",MID($A141,Q141+1,15))</f>
        <v>09-Aug-2017</v>
      </c>
      <c r="S141" s="37">
        <f t="shared" si="50"/>
        <v>33.045099999999998</v>
      </c>
    </row>
    <row r="142" spans="1:19">
      <c r="A142" s="30" t="s">
        <v>6569</v>
      </c>
      <c r="D142" s="30" t="str">
        <f t="shared" si="44"/>
        <v>133412</v>
      </c>
      <c r="E142" s="30">
        <f t="shared" si="48"/>
        <v>7</v>
      </c>
      <c r="F142" s="30" t="str">
        <f t="shared" si="45"/>
        <v>INF192K01HN3</v>
      </c>
      <c r="G142" s="30">
        <f t="shared" si="49"/>
        <v>20</v>
      </c>
      <c r="H142" s="30" t="str">
        <f t="shared" si="46"/>
        <v>INF192K01HO1</v>
      </c>
      <c r="I142" s="30">
        <f t="shared" si="51"/>
        <v>33</v>
      </c>
      <c r="J142" s="35" t="str">
        <f t="shared" si="47"/>
        <v>JM Balanced Fund (Direct) - Monthly Dividend Option</v>
      </c>
      <c r="K142" s="35">
        <f t="shared" si="52"/>
        <v>85</v>
      </c>
      <c r="L142" s="30" t="str">
        <f t="shared" si="53"/>
        <v>33.0451</v>
      </c>
      <c r="M142" s="30">
        <f t="shared" si="54"/>
        <v>93</v>
      </c>
      <c r="N142" s="30" t="str">
        <f t="shared" si="55"/>
        <v>33.0451</v>
      </c>
      <c r="O142" s="30">
        <f t="shared" si="56"/>
        <v>101</v>
      </c>
      <c r="P142" s="30" t="str">
        <f t="shared" si="57"/>
        <v>33.0451</v>
      </c>
      <c r="Q142" s="30">
        <f t="shared" si="58"/>
        <v>109</v>
      </c>
      <c r="R142" s="36" t="str">
        <f t="shared" si="59"/>
        <v>09-Aug-2017</v>
      </c>
      <c r="S142" s="37">
        <f t="shared" si="50"/>
        <v>33.045099999999998</v>
      </c>
    </row>
    <row r="143" spans="1:19" ht="26">
      <c r="A143" s="30" t="s">
        <v>6570</v>
      </c>
      <c r="D143" s="30" t="str">
        <f t="shared" si="44"/>
        <v>133411</v>
      </c>
      <c r="E143" s="30">
        <f t="shared" si="48"/>
        <v>7</v>
      </c>
      <c r="F143" s="30" t="str">
        <f t="shared" si="45"/>
        <v>INF192K01HZ7</v>
      </c>
      <c r="G143" s="30">
        <f t="shared" si="49"/>
        <v>20</v>
      </c>
      <c r="H143" s="30" t="str">
        <f t="shared" si="46"/>
        <v>-</v>
      </c>
      <c r="I143" s="30">
        <f t="shared" si="51"/>
        <v>22</v>
      </c>
      <c r="J143" s="35" t="str">
        <f t="shared" si="47"/>
        <v>JM Balanced Fund (Direct) - Quarterly Bonus Option - Principal Units</v>
      </c>
      <c r="K143" s="35">
        <f t="shared" si="52"/>
        <v>91</v>
      </c>
      <c r="L143" s="30" t="str">
        <f t="shared" si="53"/>
        <v>46.8636</v>
      </c>
      <c r="M143" s="30">
        <f t="shared" si="54"/>
        <v>99</v>
      </c>
      <c r="N143" s="30" t="str">
        <f t="shared" si="55"/>
        <v>46.8636</v>
      </c>
      <c r="O143" s="30">
        <f t="shared" si="56"/>
        <v>107</v>
      </c>
      <c r="P143" s="30" t="str">
        <f t="shared" si="57"/>
        <v>46.8636</v>
      </c>
      <c r="Q143" s="30">
        <f t="shared" si="58"/>
        <v>115</v>
      </c>
      <c r="R143" s="36" t="str">
        <f t="shared" si="59"/>
        <v>09-Aug-2017</v>
      </c>
      <c r="S143" s="37">
        <f t="shared" si="50"/>
        <v>46.863599999999998</v>
      </c>
    </row>
    <row r="144" spans="1:19">
      <c r="A144" s="30" t="s">
        <v>6571</v>
      </c>
      <c r="D144" s="30" t="str">
        <f t="shared" si="44"/>
        <v>133406</v>
      </c>
      <c r="E144" s="30">
        <f t="shared" si="48"/>
        <v>7</v>
      </c>
      <c r="F144" s="30" t="str">
        <f t="shared" si="45"/>
        <v>INF192K01HR4</v>
      </c>
      <c r="G144" s="30">
        <f t="shared" si="49"/>
        <v>20</v>
      </c>
      <c r="H144" s="30" t="str">
        <f t="shared" si="46"/>
        <v>INF192K01HS2</v>
      </c>
      <c r="I144" s="30">
        <f t="shared" si="51"/>
        <v>33</v>
      </c>
      <c r="J144" s="35" t="str">
        <f t="shared" si="47"/>
        <v>JM Balanced Fund (Direct) - Quarterly Dividend Option</v>
      </c>
      <c r="K144" s="35">
        <f t="shared" si="52"/>
        <v>87</v>
      </c>
      <c r="L144" s="30" t="str">
        <f t="shared" si="53"/>
        <v>17.5866</v>
      </c>
      <c r="M144" s="30">
        <f t="shared" si="54"/>
        <v>95</v>
      </c>
      <c r="N144" s="30" t="str">
        <f t="shared" si="55"/>
        <v>17.5866</v>
      </c>
      <c r="O144" s="30">
        <f t="shared" si="56"/>
        <v>103</v>
      </c>
      <c r="P144" s="30" t="str">
        <f t="shared" si="57"/>
        <v>17.5866</v>
      </c>
      <c r="Q144" s="30">
        <f t="shared" si="58"/>
        <v>111</v>
      </c>
      <c r="R144" s="36" t="str">
        <f t="shared" si="59"/>
        <v>09-Aug-2017</v>
      </c>
      <c r="S144" s="37">
        <f t="shared" si="50"/>
        <v>17.586600000000001</v>
      </c>
    </row>
    <row r="145" spans="1:19">
      <c r="A145" s="30" t="s">
        <v>6572</v>
      </c>
      <c r="D145" s="30" t="str">
        <f t="shared" si="44"/>
        <v>133407</v>
      </c>
      <c r="E145" s="30">
        <f t="shared" si="48"/>
        <v>7</v>
      </c>
      <c r="F145" s="30" t="str">
        <f t="shared" si="45"/>
        <v>INF192K01GZ9</v>
      </c>
      <c r="G145" s="30">
        <f t="shared" si="49"/>
        <v>20</v>
      </c>
      <c r="H145" s="30" t="str">
        <f t="shared" si="46"/>
        <v>-</v>
      </c>
      <c r="I145" s="30">
        <f t="shared" si="51"/>
        <v>22</v>
      </c>
      <c r="J145" s="35" t="str">
        <f t="shared" si="47"/>
        <v>JM Balanced Fund - Annual Bonus Option</v>
      </c>
      <c r="K145" s="35">
        <f t="shared" si="52"/>
        <v>61</v>
      </c>
      <c r="L145" s="30" t="str">
        <f t="shared" si="53"/>
        <v>44.7818</v>
      </c>
      <c r="M145" s="30">
        <f t="shared" si="54"/>
        <v>69</v>
      </c>
      <c r="N145" s="30" t="str">
        <f t="shared" si="55"/>
        <v>44.7818</v>
      </c>
      <c r="O145" s="30">
        <f t="shared" si="56"/>
        <v>77</v>
      </c>
      <c r="P145" s="30" t="str">
        <f t="shared" si="57"/>
        <v>44.7818</v>
      </c>
      <c r="Q145" s="30">
        <f t="shared" si="58"/>
        <v>85</v>
      </c>
      <c r="R145" s="36" t="str">
        <f t="shared" si="59"/>
        <v>09-Aug-2017</v>
      </c>
      <c r="S145" s="37">
        <f t="shared" si="50"/>
        <v>44.781799999999997</v>
      </c>
    </row>
    <row r="146" spans="1:19">
      <c r="A146" s="30" t="s">
        <v>6573</v>
      </c>
      <c r="D146" s="30" t="str">
        <f t="shared" si="44"/>
        <v>131476</v>
      </c>
      <c r="E146" s="30">
        <f t="shared" si="48"/>
        <v>7</v>
      </c>
      <c r="F146" s="30" t="str">
        <f t="shared" si="45"/>
        <v>INF192K01HF9</v>
      </c>
      <c r="G146" s="30">
        <f t="shared" si="49"/>
        <v>20</v>
      </c>
      <c r="H146" s="30" t="str">
        <f t="shared" si="46"/>
        <v>INF192K01HG7</v>
      </c>
      <c r="I146" s="30">
        <f t="shared" si="51"/>
        <v>33</v>
      </c>
      <c r="J146" s="35" t="str">
        <f t="shared" si="47"/>
        <v>JM Balanced Fund - Annual Dividend Option</v>
      </c>
      <c r="K146" s="35">
        <f t="shared" si="52"/>
        <v>75</v>
      </c>
      <c r="L146" s="30" t="str">
        <f t="shared" si="53"/>
        <v>31.9263</v>
      </c>
      <c r="M146" s="30">
        <f t="shared" si="54"/>
        <v>83</v>
      </c>
      <c r="N146" s="30" t="str">
        <f t="shared" si="55"/>
        <v>31.9263</v>
      </c>
      <c r="O146" s="30">
        <f t="shared" si="56"/>
        <v>91</v>
      </c>
      <c r="P146" s="30" t="str">
        <f t="shared" si="57"/>
        <v>31.9263</v>
      </c>
      <c r="Q146" s="30">
        <f t="shared" si="58"/>
        <v>99</v>
      </c>
      <c r="R146" s="36" t="str">
        <f t="shared" si="59"/>
        <v>09-Aug-2017</v>
      </c>
      <c r="S146" s="37">
        <f t="shared" si="50"/>
        <v>31.926300000000001</v>
      </c>
    </row>
    <row r="147" spans="1:19">
      <c r="A147" s="30" t="s">
        <v>6574</v>
      </c>
      <c r="D147" s="30" t="str">
        <f t="shared" si="44"/>
        <v>133400</v>
      </c>
      <c r="E147" s="30">
        <f t="shared" si="48"/>
        <v>7</v>
      </c>
      <c r="F147" s="30" t="str">
        <f t="shared" si="45"/>
        <v>INF192K01GN5</v>
      </c>
      <c r="G147" s="30">
        <f t="shared" si="49"/>
        <v>20</v>
      </c>
      <c r="H147" s="30" t="str">
        <f t="shared" si="46"/>
        <v>-</v>
      </c>
      <c r="I147" s="30">
        <f t="shared" si="51"/>
        <v>22</v>
      </c>
      <c r="J147" s="35" t="str">
        <f t="shared" si="47"/>
        <v>JM Balanced Fund - Bonus Option - Principal Units</v>
      </c>
      <c r="K147" s="35">
        <f t="shared" si="52"/>
        <v>72</v>
      </c>
      <c r="L147" s="30" t="str">
        <f t="shared" si="53"/>
        <v>44.7818</v>
      </c>
      <c r="M147" s="30">
        <f t="shared" si="54"/>
        <v>80</v>
      </c>
      <c r="N147" s="30" t="str">
        <f t="shared" si="55"/>
        <v>44.7818</v>
      </c>
      <c r="O147" s="30">
        <f t="shared" si="56"/>
        <v>88</v>
      </c>
      <c r="P147" s="30" t="str">
        <f t="shared" si="57"/>
        <v>44.7818</v>
      </c>
      <c r="Q147" s="30">
        <f t="shared" si="58"/>
        <v>96</v>
      </c>
      <c r="R147" s="36" t="str">
        <f t="shared" si="59"/>
        <v>09-Aug-2017</v>
      </c>
      <c r="S147" s="37">
        <f t="shared" si="50"/>
        <v>44.781799999999997</v>
      </c>
    </row>
    <row r="148" spans="1:19">
      <c r="A148" s="30" t="s">
        <v>6575</v>
      </c>
      <c r="D148" s="30" t="str">
        <f t="shared" si="44"/>
        <v>133403</v>
      </c>
      <c r="E148" s="30">
        <f t="shared" si="48"/>
        <v>7</v>
      </c>
      <c r="F148" s="30" t="str">
        <f t="shared" si="45"/>
        <v>INF192K01HT0</v>
      </c>
      <c r="G148" s="30">
        <f t="shared" si="49"/>
        <v>20</v>
      </c>
      <c r="H148" s="30" t="str">
        <f t="shared" si="46"/>
        <v>-</v>
      </c>
      <c r="I148" s="30">
        <f t="shared" si="51"/>
        <v>22</v>
      </c>
      <c r="J148" s="35" t="str">
        <f t="shared" si="47"/>
        <v>JM Balanced Fund - Half Yearly Bonus Option - Principal Units</v>
      </c>
      <c r="K148" s="35">
        <f t="shared" si="52"/>
        <v>84</v>
      </c>
      <c r="L148" s="30" t="str">
        <f t="shared" si="53"/>
        <v>44.7818</v>
      </c>
      <c r="M148" s="30">
        <f t="shared" si="54"/>
        <v>92</v>
      </c>
      <c r="N148" s="30" t="str">
        <f t="shared" si="55"/>
        <v>44.7818</v>
      </c>
      <c r="O148" s="30">
        <f t="shared" si="56"/>
        <v>100</v>
      </c>
      <c r="P148" s="30" t="str">
        <f t="shared" si="57"/>
        <v>44.7818</v>
      </c>
      <c r="Q148" s="30">
        <f t="shared" si="58"/>
        <v>108</v>
      </c>
      <c r="R148" s="36" t="str">
        <f t="shared" si="59"/>
        <v>09-Aug-2017</v>
      </c>
      <c r="S148" s="37">
        <f t="shared" si="50"/>
        <v>44.781799999999997</v>
      </c>
    </row>
    <row r="149" spans="1:19">
      <c r="A149" s="30" t="s">
        <v>6576</v>
      </c>
      <c r="D149" s="30" t="str">
        <f t="shared" si="44"/>
        <v>133408</v>
      </c>
      <c r="E149" s="30">
        <f t="shared" si="48"/>
        <v>7</v>
      </c>
      <c r="F149" s="30" t="str">
        <f t="shared" si="45"/>
        <v>INF192K01HD4</v>
      </c>
      <c r="G149" s="30">
        <f t="shared" si="49"/>
        <v>20</v>
      </c>
      <c r="H149" s="30" t="str">
        <f t="shared" si="46"/>
        <v>INF192K01HE2</v>
      </c>
      <c r="I149" s="30">
        <f t="shared" si="51"/>
        <v>33</v>
      </c>
      <c r="J149" s="35" t="str">
        <f t="shared" si="47"/>
        <v>JM Balanced Fund - Half Yearly Dividend Option</v>
      </c>
      <c r="K149" s="35">
        <f t="shared" si="52"/>
        <v>80</v>
      </c>
      <c r="L149" s="30" t="str">
        <f t="shared" si="53"/>
        <v>31.9241</v>
      </c>
      <c r="M149" s="30">
        <f t="shared" si="54"/>
        <v>88</v>
      </c>
      <c r="N149" s="30" t="str">
        <f t="shared" si="55"/>
        <v>31.9241</v>
      </c>
      <c r="O149" s="30">
        <f t="shared" si="56"/>
        <v>96</v>
      </c>
      <c r="P149" s="30" t="str">
        <f t="shared" si="57"/>
        <v>31.9241</v>
      </c>
      <c r="Q149" s="30">
        <f t="shared" si="58"/>
        <v>104</v>
      </c>
      <c r="R149" s="36" t="str">
        <f t="shared" si="59"/>
        <v>09-Aug-2017</v>
      </c>
      <c r="S149" s="37">
        <f t="shared" si="50"/>
        <v>31.924099999999999</v>
      </c>
    </row>
    <row r="150" spans="1:19">
      <c r="A150" s="30" t="s">
        <v>6577</v>
      </c>
      <c r="D150" s="30" t="str">
        <f t="shared" si="44"/>
        <v>133404</v>
      </c>
      <c r="E150" s="30">
        <f t="shared" si="48"/>
        <v>7</v>
      </c>
      <c r="F150" s="30" t="str">
        <f t="shared" si="45"/>
        <v>INF192K01HL7</v>
      </c>
      <c r="G150" s="30">
        <f t="shared" si="49"/>
        <v>20</v>
      </c>
      <c r="H150" s="30" t="str">
        <f t="shared" si="46"/>
        <v>INF192K01HM5</v>
      </c>
      <c r="I150" s="30">
        <f t="shared" si="51"/>
        <v>33</v>
      </c>
      <c r="J150" s="35" t="str">
        <f t="shared" si="47"/>
        <v>JM Balanced Fund - Monthly Dividend Option</v>
      </c>
      <c r="K150" s="35">
        <f t="shared" si="52"/>
        <v>76</v>
      </c>
      <c r="L150" s="30" t="str">
        <f t="shared" si="53"/>
        <v>31.6719</v>
      </c>
      <c r="M150" s="30">
        <f t="shared" si="54"/>
        <v>84</v>
      </c>
      <c r="N150" s="30" t="str">
        <f t="shared" si="55"/>
        <v>31.6719</v>
      </c>
      <c r="O150" s="30">
        <f t="shared" si="56"/>
        <v>92</v>
      </c>
      <c r="P150" s="30" t="str">
        <f t="shared" si="57"/>
        <v>31.6719</v>
      </c>
      <c r="Q150" s="30">
        <f t="shared" si="58"/>
        <v>100</v>
      </c>
      <c r="R150" s="36" t="str">
        <f t="shared" si="59"/>
        <v>09-Aug-2017</v>
      </c>
      <c r="S150" s="37">
        <f t="shared" si="50"/>
        <v>31.671900000000001</v>
      </c>
    </row>
    <row r="151" spans="1:19">
      <c r="A151" s="30" t="s">
        <v>6578</v>
      </c>
      <c r="D151" s="30" t="str">
        <f t="shared" si="44"/>
        <v>133410</v>
      </c>
      <c r="E151" s="30">
        <f t="shared" si="48"/>
        <v>7</v>
      </c>
      <c r="F151" s="30" t="str">
        <f t="shared" si="45"/>
        <v>INF192K01HX2</v>
      </c>
      <c r="G151" s="30">
        <f t="shared" si="49"/>
        <v>20</v>
      </c>
      <c r="H151" s="30" t="str">
        <f t="shared" si="46"/>
        <v>-</v>
      </c>
      <c r="I151" s="30">
        <f t="shared" si="51"/>
        <v>22</v>
      </c>
      <c r="J151" s="35" t="str">
        <f t="shared" si="47"/>
        <v>JM Balanced Fund - Quarterly Bonus Option - Principal Units</v>
      </c>
      <c r="K151" s="35">
        <f t="shared" si="52"/>
        <v>82</v>
      </c>
      <c r="L151" s="30" t="str">
        <f t="shared" si="53"/>
        <v>44.7818</v>
      </c>
      <c r="M151" s="30">
        <f t="shared" si="54"/>
        <v>90</v>
      </c>
      <c r="N151" s="30" t="str">
        <f t="shared" si="55"/>
        <v>44.7818</v>
      </c>
      <c r="O151" s="30">
        <f t="shared" si="56"/>
        <v>98</v>
      </c>
      <c r="P151" s="30" t="str">
        <f t="shared" si="57"/>
        <v>44.7818</v>
      </c>
      <c r="Q151" s="30">
        <f t="shared" si="58"/>
        <v>106</v>
      </c>
      <c r="R151" s="36" t="str">
        <f t="shared" si="59"/>
        <v>09-Aug-2017</v>
      </c>
      <c r="S151" s="37">
        <f t="shared" si="50"/>
        <v>44.781799999999997</v>
      </c>
    </row>
    <row r="152" spans="1:19">
      <c r="A152" s="30" t="s">
        <v>6579</v>
      </c>
      <c r="D152" s="30" t="str">
        <f t="shared" si="44"/>
        <v>133405</v>
      </c>
      <c r="E152" s="30">
        <f t="shared" si="48"/>
        <v>7</v>
      </c>
      <c r="F152" s="30" t="str">
        <f t="shared" si="45"/>
        <v>INF192K01HP8</v>
      </c>
      <c r="G152" s="30">
        <f t="shared" si="49"/>
        <v>20</v>
      </c>
      <c r="H152" s="30" t="str">
        <f t="shared" si="46"/>
        <v>INF192K01HQ6</v>
      </c>
      <c r="I152" s="30">
        <f t="shared" si="51"/>
        <v>33</v>
      </c>
      <c r="J152" s="35" t="str">
        <f t="shared" si="47"/>
        <v>JM Balanced Fund - Quarterly Dividend Option</v>
      </c>
      <c r="K152" s="35">
        <f t="shared" si="52"/>
        <v>78</v>
      </c>
      <c r="L152" s="30" t="str">
        <f t="shared" si="53"/>
        <v>11.3661</v>
      </c>
      <c r="M152" s="30">
        <f t="shared" si="54"/>
        <v>86</v>
      </c>
      <c r="N152" s="30" t="str">
        <f t="shared" si="55"/>
        <v>11.3661</v>
      </c>
      <c r="O152" s="30">
        <f t="shared" si="56"/>
        <v>94</v>
      </c>
      <c r="P152" s="30" t="str">
        <f t="shared" si="57"/>
        <v>11.3661</v>
      </c>
      <c r="Q152" s="30">
        <f t="shared" si="58"/>
        <v>102</v>
      </c>
      <c r="R152" s="36" t="str">
        <f t="shared" si="59"/>
        <v>09-Aug-2017</v>
      </c>
      <c r="S152" s="37">
        <f t="shared" si="50"/>
        <v>11.366099999999999</v>
      </c>
    </row>
    <row r="153" spans="1:19">
      <c r="A153" s="30" t="s">
        <v>6580</v>
      </c>
      <c r="D153" s="30" t="str">
        <f t="shared" si="44"/>
        <v>100220</v>
      </c>
      <c r="E153" s="30">
        <f t="shared" si="48"/>
        <v>7</v>
      </c>
      <c r="F153" s="30" t="str">
        <f t="shared" si="45"/>
        <v>INF192K01528</v>
      </c>
      <c r="G153" s="30">
        <f t="shared" si="49"/>
        <v>20</v>
      </c>
      <c r="H153" s="30" t="str">
        <f t="shared" si="46"/>
        <v>INF192K01536</v>
      </c>
      <c r="I153" s="30">
        <f t="shared" si="51"/>
        <v>33</v>
      </c>
      <c r="J153" s="35" t="str">
        <f t="shared" si="47"/>
        <v>JM Balanced Fund-Dividend</v>
      </c>
      <c r="K153" s="35">
        <f t="shared" si="52"/>
        <v>59</v>
      </c>
      <c r="L153" s="30" t="str">
        <f t="shared" si="53"/>
        <v>12.1970</v>
      </c>
      <c r="M153" s="30">
        <f t="shared" si="54"/>
        <v>67</v>
      </c>
      <c r="N153" s="30" t="str">
        <f t="shared" si="55"/>
        <v>12.1970</v>
      </c>
      <c r="O153" s="30">
        <f t="shared" si="56"/>
        <v>75</v>
      </c>
      <c r="P153" s="30" t="str">
        <f t="shared" si="57"/>
        <v>12.1970</v>
      </c>
      <c r="Q153" s="30">
        <f t="shared" si="58"/>
        <v>83</v>
      </c>
      <c r="R153" s="36" t="str">
        <f t="shared" si="59"/>
        <v>09-Aug-2017</v>
      </c>
      <c r="S153" s="37">
        <f t="shared" si="50"/>
        <v>12.196999999999999</v>
      </c>
    </row>
    <row r="154" spans="1:19">
      <c r="A154" s="30" t="s">
        <v>6581</v>
      </c>
      <c r="D154" s="30" t="str">
        <f t="shared" si="44"/>
        <v>100221</v>
      </c>
      <c r="E154" s="30">
        <f t="shared" si="48"/>
        <v>7</v>
      </c>
      <c r="F154" s="30" t="str">
        <f t="shared" si="45"/>
        <v>INF192K01544</v>
      </c>
      <c r="G154" s="30">
        <f t="shared" si="49"/>
        <v>20</v>
      </c>
      <c r="H154" s="30" t="str">
        <f t="shared" si="46"/>
        <v>-</v>
      </c>
      <c r="I154" s="30">
        <f t="shared" si="51"/>
        <v>22</v>
      </c>
      <c r="J154" s="35" t="str">
        <f t="shared" si="47"/>
        <v>JM Balanced Fund-Growth</v>
      </c>
      <c r="K154" s="35">
        <f t="shared" si="52"/>
        <v>46</v>
      </c>
      <c r="L154" s="30" t="str">
        <f t="shared" si="53"/>
        <v>43.6074</v>
      </c>
      <c r="M154" s="30">
        <f t="shared" si="54"/>
        <v>54</v>
      </c>
      <c r="N154" s="30" t="str">
        <f t="shared" si="55"/>
        <v>43.6074</v>
      </c>
      <c r="O154" s="30">
        <f t="shared" si="56"/>
        <v>62</v>
      </c>
      <c r="P154" s="30" t="str">
        <f t="shared" si="57"/>
        <v>43.6074</v>
      </c>
      <c r="Q154" s="30">
        <f t="shared" si="58"/>
        <v>70</v>
      </c>
      <c r="R154" s="36" t="str">
        <f t="shared" si="59"/>
        <v>09-Aug-2017</v>
      </c>
      <c r="S154" s="37">
        <f t="shared" si="50"/>
        <v>43.607399999999998</v>
      </c>
    </row>
    <row r="155" spans="1:19">
      <c r="A155" s="30" t="s">
        <v>97</v>
      </c>
      <c r="D155" s="30" t="str">
        <f t="shared" si="44"/>
        <v/>
      </c>
      <c r="E155" s="30" t="str">
        <f t="shared" si="48"/>
        <v/>
      </c>
      <c r="F155" s="30" t="str">
        <f t="shared" si="45"/>
        <v xml:space="preserve"> </v>
      </c>
      <c r="G155" s="30" t="str">
        <f t="shared" si="49"/>
        <v/>
      </c>
      <c r="H155" s="30" t="str">
        <f t="shared" si="46"/>
        <v/>
      </c>
      <c r="I155" s="30" t="str">
        <f t="shared" si="51"/>
        <v/>
      </c>
      <c r="J155" s="35" t="str">
        <f t="shared" si="47"/>
        <v/>
      </c>
      <c r="K155" s="35" t="str">
        <f t="shared" si="52"/>
        <v/>
      </c>
      <c r="L155" s="30" t="str">
        <f t="shared" si="53"/>
        <v/>
      </c>
      <c r="M155" s="30" t="str">
        <f t="shared" si="54"/>
        <v/>
      </c>
      <c r="N155" s="30" t="str">
        <f t="shared" si="55"/>
        <v/>
      </c>
      <c r="O155" s="30" t="str">
        <f t="shared" si="56"/>
        <v/>
      </c>
      <c r="P155" s="30" t="str">
        <f t="shared" si="57"/>
        <v/>
      </c>
      <c r="Q155" s="30" t="str">
        <f t="shared" si="58"/>
        <v/>
      </c>
      <c r="R155" s="36" t="str">
        <f t="shared" si="59"/>
        <v/>
      </c>
      <c r="S155" s="37" t="str">
        <f t="shared" si="50"/>
        <v/>
      </c>
    </row>
    <row r="156" spans="1:19">
      <c r="A156" s="30" t="s">
        <v>110</v>
      </c>
      <c r="D156" s="30" t="str">
        <f t="shared" si="44"/>
        <v/>
      </c>
      <c r="E156" s="30" t="str">
        <f t="shared" si="48"/>
        <v/>
      </c>
      <c r="F156" s="30" t="str">
        <f t="shared" si="45"/>
        <v>Kotak Mahindra Mutual Fund</v>
      </c>
      <c r="G156" s="30" t="str">
        <f t="shared" si="49"/>
        <v/>
      </c>
      <c r="H156" s="30" t="str">
        <f t="shared" si="46"/>
        <v/>
      </c>
      <c r="I156" s="30" t="str">
        <f t="shared" si="51"/>
        <v/>
      </c>
      <c r="J156" s="35" t="str">
        <f t="shared" si="47"/>
        <v/>
      </c>
      <c r="K156" s="35" t="str">
        <f t="shared" si="52"/>
        <v/>
      </c>
      <c r="L156" s="30" t="str">
        <f t="shared" si="53"/>
        <v/>
      </c>
      <c r="M156" s="30" t="str">
        <f t="shared" si="54"/>
        <v/>
      </c>
      <c r="N156" s="30" t="str">
        <f t="shared" si="55"/>
        <v/>
      </c>
      <c r="O156" s="30" t="str">
        <f t="shared" si="56"/>
        <v/>
      </c>
      <c r="P156" s="30" t="str">
        <f t="shared" si="57"/>
        <v/>
      </c>
      <c r="Q156" s="30" t="str">
        <f t="shared" si="58"/>
        <v/>
      </c>
      <c r="R156" s="36" t="str">
        <f t="shared" si="59"/>
        <v/>
      </c>
      <c r="S156" s="37" t="str">
        <f t="shared" si="50"/>
        <v/>
      </c>
    </row>
    <row r="157" spans="1:19">
      <c r="A157" s="30" t="s">
        <v>97</v>
      </c>
      <c r="D157" s="30" t="str">
        <f t="shared" si="44"/>
        <v/>
      </c>
      <c r="E157" s="30" t="str">
        <f t="shared" si="48"/>
        <v/>
      </c>
      <c r="F157" s="30" t="str">
        <f t="shared" si="45"/>
        <v xml:space="preserve"> </v>
      </c>
      <c r="G157" s="30" t="str">
        <f t="shared" si="49"/>
        <v/>
      </c>
      <c r="H157" s="30" t="str">
        <f t="shared" si="46"/>
        <v/>
      </c>
      <c r="I157" s="30" t="str">
        <f t="shared" si="51"/>
        <v/>
      </c>
      <c r="J157" s="35" t="str">
        <f t="shared" si="47"/>
        <v/>
      </c>
      <c r="K157" s="35" t="str">
        <f t="shared" si="52"/>
        <v/>
      </c>
      <c r="L157" s="30" t="str">
        <f t="shared" si="53"/>
        <v/>
      </c>
      <c r="M157" s="30" t="str">
        <f t="shared" si="54"/>
        <v/>
      </c>
      <c r="N157" s="30" t="str">
        <f t="shared" si="55"/>
        <v/>
      </c>
      <c r="O157" s="30" t="str">
        <f t="shared" si="56"/>
        <v/>
      </c>
      <c r="P157" s="30" t="str">
        <f t="shared" si="57"/>
        <v/>
      </c>
      <c r="Q157" s="30" t="str">
        <f t="shared" si="58"/>
        <v/>
      </c>
      <c r="R157" s="36" t="str">
        <f t="shared" si="59"/>
        <v/>
      </c>
      <c r="S157" s="37" t="str">
        <f t="shared" si="50"/>
        <v/>
      </c>
    </row>
    <row r="158" spans="1:19">
      <c r="A158" s="30" t="s">
        <v>6582</v>
      </c>
      <c r="D158" s="30" t="str">
        <f t="shared" si="44"/>
        <v>100286</v>
      </c>
      <c r="E158" s="30">
        <f t="shared" si="48"/>
        <v>7</v>
      </c>
      <c r="F158" s="30" t="str">
        <f t="shared" si="45"/>
        <v>INF174K01443</v>
      </c>
      <c r="G158" s="30">
        <f t="shared" si="49"/>
        <v>20</v>
      </c>
      <c r="H158" s="30" t="str">
        <f t="shared" si="46"/>
        <v>INF174K01450</v>
      </c>
      <c r="I158" s="30">
        <f t="shared" si="51"/>
        <v>33</v>
      </c>
      <c r="J158" s="35" t="str">
        <f t="shared" si="47"/>
        <v>Kotak Balance</v>
      </c>
      <c r="K158" s="35">
        <f t="shared" si="52"/>
        <v>47</v>
      </c>
      <c r="L158" s="30" t="str">
        <f t="shared" si="53"/>
        <v>16.896</v>
      </c>
      <c r="M158" s="30">
        <f t="shared" si="54"/>
        <v>54</v>
      </c>
      <c r="N158" s="30" t="str">
        <f t="shared" si="55"/>
        <v>16.727</v>
      </c>
      <c r="O158" s="30">
        <f t="shared" si="56"/>
        <v>61</v>
      </c>
      <c r="P158" s="30" t="str">
        <f t="shared" si="57"/>
        <v>16.896</v>
      </c>
      <c r="Q158" s="30">
        <f t="shared" si="58"/>
        <v>68</v>
      </c>
      <c r="R158" s="36" t="str">
        <f t="shared" si="59"/>
        <v>08-Aug-2017</v>
      </c>
      <c r="S158" s="37">
        <f t="shared" si="50"/>
        <v>16.896000000000001</v>
      </c>
    </row>
    <row r="159" spans="1:19">
      <c r="A159" s="30" t="s">
        <v>6583</v>
      </c>
      <c r="D159" s="30" t="str">
        <f t="shared" si="44"/>
        <v>133035</v>
      </c>
      <c r="E159" s="30">
        <f t="shared" si="48"/>
        <v>7</v>
      </c>
      <c r="F159" s="30" t="str">
        <f t="shared" si="45"/>
        <v>INF174K01F00</v>
      </c>
      <c r="G159" s="30">
        <f t="shared" si="49"/>
        <v>20</v>
      </c>
      <c r="H159" s="30" t="str">
        <f t="shared" si="46"/>
        <v>-</v>
      </c>
      <c r="I159" s="30">
        <f t="shared" si="51"/>
        <v>22</v>
      </c>
      <c r="J159" s="35" t="str">
        <f t="shared" si="47"/>
        <v>Kotak Balance - Direct Growth</v>
      </c>
      <c r="K159" s="35">
        <f t="shared" si="52"/>
        <v>52</v>
      </c>
      <c r="L159" s="30" t="str">
        <f t="shared" si="53"/>
        <v>24.746</v>
      </c>
      <c r="M159" s="30">
        <f t="shared" si="54"/>
        <v>59</v>
      </c>
      <c r="N159" s="30" t="str">
        <f t="shared" si="55"/>
        <v>24.499</v>
      </c>
      <c r="O159" s="30">
        <f t="shared" si="56"/>
        <v>66</v>
      </c>
      <c r="P159" s="30" t="str">
        <f t="shared" si="57"/>
        <v>24.746</v>
      </c>
      <c r="Q159" s="30">
        <f t="shared" si="58"/>
        <v>73</v>
      </c>
      <c r="R159" s="36" t="str">
        <f t="shared" si="59"/>
        <v>08-Aug-2017</v>
      </c>
      <c r="S159" s="37">
        <f t="shared" si="50"/>
        <v>24.745999999999999</v>
      </c>
    </row>
    <row r="160" spans="1:19">
      <c r="A160" s="30" t="s">
        <v>6584</v>
      </c>
      <c r="D160" s="30" t="str">
        <f t="shared" si="44"/>
        <v>119767</v>
      </c>
      <c r="E160" s="30">
        <f t="shared" si="48"/>
        <v>7</v>
      </c>
      <c r="F160" s="30" t="str">
        <f t="shared" si="45"/>
        <v>INF174K01LL7</v>
      </c>
      <c r="G160" s="30">
        <f t="shared" si="49"/>
        <v>20</v>
      </c>
      <c r="H160" s="30" t="str">
        <f t="shared" si="46"/>
        <v>-</v>
      </c>
      <c r="I160" s="30">
        <f t="shared" si="51"/>
        <v>22</v>
      </c>
      <c r="J160" s="35" t="str">
        <f t="shared" si="47"/>
        <v>Kotak Balance - Dividend - Direct</v>
      </c>
      <c r="K160" s="35">
        <f t="shared" si="52"/>
        <v>56</v>
      </c>
      <c r="L160" s="30" t="str">
        <f t="shared" si="53"/>
        <v>18.122</v>
      </c>
      <c r="M160" s="30">
        <f t="shared" si="54"/>
        <v>63</v>
      </c>
      <c r="N160" s="30" t="str">
        <f t="shared" si="55"/>
        <v>17.941</v>
      </c>
      <c r="O160" s="30">
        <f t="shared" si="56"/>
        <v>70</v>
      </c>
      <c r="P160" s="30" t="str">
        <f t="shared" si="57"/>
        <v>18.122</v>
      </c>
      <c r="Q160" s="30">
        <f t="shared" si="58"/>
        <v>77</v>
      </c>
      <c r="R160" s="36" t="str">
        <f t="shared" si="59"/>
        <v>08-Aug-2017</v>
      </c>
      <c r="S160" s="37">
        <f t="shared" si="50"/>
        <v>18.122</v>
      </c>
    </row>
    <row r="161" spans="1:19">
      <c r="A161" s="30" t="s">
        <v>6585</v>
      </c>
      <c r="D161" s="30" t="str">
        <f t="shared" si="44"/>
        <v>133036</v>
      </c>
      <c r="E161" s="30">
        <f t="shared" si="48"/>
        <v>7</v>
      </c>
      <c r="F161" s="30" t="str">
        <f t="shared" si="45"/>
        <v>INF174K01E92</v>
      </c>
      <c r="G161" s="30">
        <f t="shared" si="49"/>
        <v>20</v>
      </c>
      <c r="H161" s="30" t="str">
        <f t="shared" si="46"/>
        <v>-</v>
      </c>
      <c r="I161" s="30">
        <f t="shared" si="51"/>
        <v>22</v>
      </c>
      <c r="J161" s="35" t="str">
        <f t="shared" si="47"/>
        <v>Kotak Balance - Growth</v>
      </c>
      <c r="K161" s="35">
        <f t="shared" si="52"/>
        <v>45</v>
      </c>
      <c r="L161" s="30" t="str">
        <f t="shared" si="53"/>
        <v>23.428</v>
      </c>
      <c r="M161" s="30">
        <f t="shared" si="54"/>
        <v>52</v>
      </c>
      <c r="N161" s="30" t="str">
        <f t="shared" si="55"/>
        <v>23.194</v>
      </c>
      <c r="O161" s="30">
        <f t="shared" si="56"/>
        <v>59</v>
      </c>
      <c r="P161" s="30" t="str">
        <f t="shared" si="57"/>
        <v>23.428</v>
      </c>
      <c r="Q161" s="30">
        <f t="shared" si="58"/>
        <v>66</v>
      </c>
      <c r="R161" s="36" t="str">
        <f t="shared" si="59"/>
        <v>08-Aug-2017</v>
      </c>
      <c r="S161" s="37">
        <f t="shared" si="50"/>
        <v>23.428000000000001</v>
      </c>
    </row>
    <row r="162" spans="1:19">
      <c r="A162" s="30" t="s">
        <v>97</v>
      </c>
      <c r="D162" s="30" t="str">
        <f t="shared" si="44"/>
        <v/>
      </c>
      <c r="E162" s="30" t="str">
        <f t="shared" si="48"/>
        <v/>
      </c>
      <c r="F162" s="30" t="str">
        <f t="shared" si="45"/>
        <v xml:space="preserve"> </v>
      </c>
      <c r="G162" s="30" t="str">
        <f t="shared" si="49"/>
        <v/>
      </c>
      <c r="H162" s="30" t="str">
        <f t="shared" si="46"/>
        <v/>
      </c>
      <c r="I162" s="30" t="str">
        <f t="shared" si="51"/>
        <v/>
      </c>
      <c r="J162" s="35" t="str">
        <f t="shared" si="47"/>
        <v/>
      </c>
      <c r="K162" s="35" t="str">
        <f t="shared" si="52"/>
        <v/>
      </c>
      <c r="L162" s="30" t="str">
        <f t="shared" si="53"/>
        <v/>
      </c>
      <c r="M162" s="30" t="str">
        <f t="shared" si="54"/>
        <v/>
      </c>
      <c r="N162" s="30" t="str">
        <f t="shared" si="55"/>
        <v/>
      </c>
      <c r="O162" s="30" t="str">
        <f t="shared" si="56"/>
        <v/>
      </c>
      <c r="P162" s="30" t="str">
        <f t="shared" si="57"/>
        <v/>
      </c>
      <c r="Q162" s="30" t="str">
        <f t="shared" si="58"/>
        <v/>
      </c>
      <c r="R162" s="36" t="str">
        <f t="shared" si="59"/>
        <v/>
      </c>
      <c r="S162" s="37" t="str">
        <f t="shared" si="50"/>
        <v/>
      </c>
    </row>
    <row r="163" spans="1:19">
      <c r="A163" s="30" t="s">
        <v>111</v>
      </c>
      <c r="D163" s="30" t="str">
        <f t="shared" si="44"/>
        <v/>
      </c>
      <c r="E163" s="30" t="str">
        <f t="shared" si="48"/>
        <v/>
      </c>
      <c r="F163" s="30" t="str">
        <f t="shared" si="45"/>
        <v>LIC Mutual Fund</v>
      </c>
      <c r="G163" s="30" t="str">
        <f t="shared" si="49"/>
        <v/>
      </c>
      <c r="H163" s="30" t="str">
        <f t="shared" si="46"/>
        <v/>
      </c>
      <c r="I163" s="30" t="str">
        <f t="shared" si="51"/>
        <v/>
      </c>
      <c r="J163" s="35" t="str">
        <f t="shared" si="47"/>
        <v/>
      </c>
      <c r="K163" s="35" t="str">
        <f t="shared" si="52"/>
        <v/>
      </c>
      <c r="L163" s="30" t="str">
        <f t="shared" si="53"/>
        <v/>
      </c>
      <c r="M163" s="30" t="str">
        <f t="shared" si="54"/>
        <v/>
      </c>
      <c r="N163" s="30" t="str">
        <f t="shared" si="55"/>
        <v/>
      </c>
      <c r="O163" s="30" t="str">
        <f t="shared" si="56"/>
        <v/>
      </c>
      <c r="P163" s="30" t="str">
        <f t="shared" si="57"/>
        <v/>
      </c>
      <c r="Q163" s="30" t="str">
        <f t="shared" si="58"/>
        <v/>
      </c>
      <c r="R163" s="36" t="str">
        <f t="shared" si="59"/>
        <v/>
      </c>
      <c r="S163" s="37" t="str">
        <f t="shared" si="50"/>
        <v/>
      </c>
    </row>
    <row r="164" spans="1:19">
      <c r="A164" s="30" t="s">
        <v>97</v>
      </c>
      <c r="D164" s="30" t="str">
        <f t="shared" si="44"/>
        <v/>
      </c>
      <c r="E164" s="30" t="str">
        <f t="shared" si="48"/>
        <v/>
      </c>
      <c r="F164" s="30" t="str">
        <f t="shared" si="45"/>
        <v xml:space="preserve"> </v>
      </c>
      <c r="G164" s="30" t="str">
        <f t="shared" si="49"/>
        <v/>
      </c>
      <c r="H164" s="30" t="str">
        <f t="shared" si="46"/>
        <v/>
      </c>
      <c r="I164" s="30" t="str">
        <f t="shared" si="51"/>
        <v/>
      </c>
      <c r="J164" s="35" t="str">
        <f t="shared" si="47"/>
        <v/>
      </c>
      <c r="K164" s="35" t="str">
        <f t="shared" si="52"/>
        <v/>
      </c>
      <c r="L164" s="30" t="str">
        <f t="shared" si="53"/>
        <v/>
      </c>
      <c r="M164" s="30" t="str">
        <f t="shared" si="54"/>
        <v/>
      </c>
      <c r="N164" s="30" t="str">
        <f t="shared" si="55"/>
        <v/>
      </c>
      <c r="O164" s="30" t="str">
        <f t="shared" si="56"/>
        <v/>
      </c>
      <c r="P164" s="30" t="str">
        <f t="shared" si="57"/>
        <v/>
      </c>
      <c r="Q164" s="30" t="str">
        <f t="shared" si="58"/>
        <v/>
      </c>
      <c r="R164" s="36" t="str">
        <f t="shared" si="59"/>
        <v/>
      </c>
      <c r="S164" s="37" t="str">
        <f t="shared" si="50"/>
        <v/>
      </c>
    </row>
    <row r="165" spans="1:19">
      <c r="A165" s="30" t="s">
        <v>6586</v>
      </c>
      <c r="D165" s="30" t="str">
        <f t="shared" si="44"/>
        <v>120260</v>
      </c>
      <c r="E165" s="30">
        <f t="shared" si="48"/>
        <v>7</v>
      </c>
      <c r="F165" s="30" t="str">
        <f t="shared" si="45"/>
        <v>INF767K01EC2</v>
      </c>
      <c r="G165" s="30">
        <f t="shared" si="49"/>
        <v>20</v>
      </c>
      <c r="H165" s="30" t="str">
        <f t="shared" si="46"/>
        <v>INF767K01EE8</v>
      </c>
      <c r="I165" s="30">
        <f t="shared" si="51"/>
        <v>33</v>
      </c>
      <c r="J165" s="35" t="str">
        <f t="shared" si="47"/>
        <v>LIC MF Balanced Fund-Direct Plan-Dividend</v>
      </c>
      <c r="K165" s="35">
        <f t="shared" si="52"/>
        <v>75</v>
      </c>
      <c r="L165" s="30" t="str">
        <f t="shared" si="53"/>
        <v>15.3505</v>
      </c>
      <c r="M165" s="30">
        <f t="shared" si="54"/>
        <v>83</v>
      </c>
      <c r="N165" s="30" t="str">
        <f t="shared" si="55"/>
        <v>15.1970</v>
      </c>
      <c r="O165" s="30">
        <f t="shared" si="56"/>
        <v>91</v>
      </c>
      <c r="P165" s="30" t="str">
        <f t="shared" si="57"/>
        <v>15.3505</v>
      </c>
      <c r="Q165" s="30">
        <f t="shared" si="58"/>
        <v>99</v>
      </c>
      <c r="R165" s="36" t="str">
        <f t="shared" si="59"/>
        <v>08-Aug-2017</v>
      </c>
      <c r="S165" s="37">
        <f t="shared" si="50"/>
        <v>15.3505</v>
      </c>
    </row>
    <row r="166" spans="1:19">
      <c r="A166" s="30" t="s">
        <v>6587</v>
      </c>
      <c r="D166" s="30" t="str">
        <f t="shared" si="44"/>
        <v>120261</v>
      </c>
      <c r="E166" s="30">
        <f t="shared" si="48"/>
        <v>7</v>
      </c>
      <c r="F166" s="30" t="str">
        <f t="shared" si="45"/>
        <v>INF767K01ED0</v>
      </c>
      <c r="G166" s="30">
        <f t="shared" si="49"/>
        <v>20</v>
      </c>
      <c r="H166" s="30" t="str">
        <f t="shared" si="46"/>
        <v>-</v>
      </c>
      <c r="I166" s="30">
        <f t="shared" si="51"/>
        <v>22</v>
      </c>
      <c r="J166" s="35" t="str">
        <f t="shared" si="47"/>
        <v>LIC MF Balanced Fund-Direct Plan-Growth</v>
      </c>
      <c r="K166" s="35">
        <f t="shared" si="52"/>
        <v>62</v>
      </c>
      <c r="L166" s="30" t="str">
        <f t="shared" si="53"/>
        <v>96.4702</v>
      </c>
      <c r="M166" s="30">
        <f t="shared" si="54"/>
        <v>70</v>
      </c>
      <c r="N166" s="30" t="str">
        <f t="shared" si="55"/>
        <v>95.5055</v>
      </c>
      <c r="O166" s="30">
        <f t="shared" si="56"/>
        <v>78</v>
      </c>
      <c r="P166" s="30" t="str">
        <f t="shared" si="57"/>
        <v>96.4702</v>
      </c>
      <c r="Q166" s="30">
        <f t="shared" si="58"/>
        <v>86</v>
      </c>
      <c r="R166" s="36" t="str">
        <f t="shared" si="59"/>
        <v>08-Aug-2017</v>
      </c>
      <c r="S166" s="37">
        <f t="shared" si="50"/>
        <v>96.470200000000006</v>
      </c>
    </row>
    <row r="167" spans="1:19">
      <c r="A167" s="30" t="s">
        <v>6588</v>
      </c>
      <c r="D167" s="30" t="str">
        <f t="shared" si="44"/>
        <v>100323</v>
      </c>
      <c r="E167" s="30">
        <f t="shared" si="48"/>
        <v>7</v>
      </c>
      <c r="F167" s="30" t="str">
        <f t="shared" si="45"/>
        <v>INF767K01030</v>
      </c>
      <c r="G167" s="30">
        <f t="shared" si="49"/>
        <v>20</v>
      </c>
      <c r="H167" s="30" t="str">
        <f t="shared" si="46"/>
        <v>-</v>
      </c>
      <c r="I167" s="30">
        <f t="shared" si="51"/>
        <v>22</v>
      </c>
      <c r="J167" s="35" t="str">
        <f t="shared" si="47"/>
        <v>LIC MF Balanced Fund-Regular Plan-Growth</v>
      </c>
      <c r="K167" s="35">
        <f t="shared" si="52"/>
        <v>63</v>
      </c>
      <c r="L167" s="30" t="str">
        <f t="shared" si="53"/>
        <v>93.2533</v>
      </c>
      <c r="M167" s="30">
        <f t="shared" si="54"/>
        <v>71</v>
      </c>
      <c r="N167" s="30" t="str">
        <f t="shared" si="55"/>
        <v>92.3208</v>
      </c>
      <c r="O167" s="30">
        <f t="shared" si="56"/>
        <v>79</v>
      </c>
      <c r="P167" s="30" t="str">
        <f t="shared" si="57"/>
        <v>93.2533</v>
      </c>
      <c r="Q167" s="30">
        <f t="shared" si="58"/>
        <v>87</v>
      </c>
      <c r="R167" s="36" t="str">
        <f t="shared" si="59"/>
        <v>08-Aug-2017</v>
      </c>
      <c r="S167" s="37">
        <f t="shared" si="50"/>
        <v>93.253299999999996</v>
      </c>
    </row>
    <row r="168" spans="1:19">
      <c r="A168" s="30" t="s">
        <v>6589</v>
      </c>
      <c r="D168" s="30" t="str">
        <f t="shared" si="44"/>
        <v>100321</v>
      </c>
      <c r="E168" s="30">
        <f t="shared" si="48"/>
        <v>7</v>
      </c>
      <c r="F168" s="30" t="str">
        <f t="shared" si="45"/>
        <v>INF767K01022</v>
      </c>
      <c r="G168" s="30">
        <f t="shared" si="49"/>
        <v>20</v>
      </c>
      <c r="H168" s="30" t="str">
        <f t="shared" si="46"/>
        <v>INF767K01014</v>
      </c>
      <c r="I168" s="30">
        <f t="shared" si="51"/>
        <v>33</v>
      </c>
      <c r="J168" s="35" t="str">
        <f t="shared" si="47"/>
        <v>LICMF Balanced Fund-Regular Plan-Dividend</v>
      </c>
      <c r="K168" s="35">
        <f t="shared" si="52"/>
        <v>75</v>
      </c>
      <c r="L168" s="30" t="str">
        <f t="shared" si="53"/>
        <v>14.8392</v>
      </c>
      <c r="M168" s="30">
        <f t="shared" si="54"/>
        <v>83</v>
      </c>
      <c r="N168" s="30" t="str">
        <f t="shared" si="55"/>
        <v>14.6908</v>
      </c>
      <c r="O168" s="30">
        <f t="shared" si="56"/>
        <v>91</v>
      </c>
      <c r="P168" s="30" t="str">
        <f t="shared" si="57"/>
        <v>14.8392</v>
      </c>
      <c r="Q168" s="30">
        <f t="shared" si="58"/>
        <v>99</v>
      </c>
      <c r="R168" s="36" t="str">
        <f t="shared" si="59"/>
        <v>08-Aug-2017</v>
      </c>
      <c r="S168" s="37">
        <f t="shared" si="50"/>
        <v>14.8392</v>
      </c>
    </row>
    <row r="169" spans="1:19">
      <c r="A169" s="30" t="s">
        <v>97</v>
      </c>
      <c r="D169" s="30" t="str">
        <f t="shared" si="44"/>
        <v/>
      </c>
      <c r="E169" s="30" t="str">
        <f t="shared" si="48"/>
        <v/>
      </c>
      <c r="F169" s="30" t="str">
        <f t="shared" si="45"/>
        <v xml:space="preserve"> </v>
      </c>
      <c r="G169" s="30" t="str">
        <f t="shared" si="49"/>
        <v/>
      </c>
      <c r="H169" s="30" t="str">
        <f t="shared" si="46"/>
        <v/>
      </c>
      <c r="I169" s="30" t="str">
        <f t="shared" si="51"/>
        <v/>
      </c>
      <c r="J169" s="35" t="str">
        <f t="shared" si="47"/>
        <v/>
      </c>
      <c r="K169" s="35" t="str">
        <f t="shared" si="52"/>
        <v/>
      </c>
      <c r="L169" s="30" t="str">
        <f t="shared" si="53"/>
        <v/>
      </c>
      <c r="M169" s="30" t="str">
        <f t="shared" si="54"/>
        <v/>
      </c>
      <c r="N169" s="30" t="str">
        <f t="shared" si="55"/>
        <v/>
      </c>
      <c r="O169" s="30" t="str">
        <f t="shared" si="56"/>
        <v/>
      </c>
      <c r="P169" s="30" t="str">
        <f t="shared" si="57"/>
        <v/>
      </c>
      <c r="Q169" s="30" t="str">
        <f t="shared" si="58"/>
        <v/>
      </c>
      <c r="R169" s="36" t="str">
        <f t="shared" si="59"/>
        <v/>
      </c>
      <c r="S169" s="37" t="str">
        <f t="shared" si="50"/>
        <v/>
      </c>
    </row>
    <row r="170" spans="1:19">
      <c r="A170" s="30" t="s">
        <v>112</v>
      </c>
      <c r="D170" s="30" t="str">
        <f t="shared" si="44"/>
        <v/>
      </c>
      <c r="E170" s="30" t="str">
        <f t="shared" si="48"/>
        <v/>
      </c>
      <c r="F170" s="30" t="str">
        <f t="shared" si="45"/>
        <v>PRINCIPAL Mutual Fund</v>
      </c>
      <c r="G170" s="30" t="str">
        <f t="shared" si="49"/>
        <v/>
      </c>
      <c r="H170" s="30" t="str">
        <f t="shared" si="46"/>
        <v/>
      </c>
      <c r="I170" s="30" t="str">
        <f t="shared" si="51"/>
        <v/>
      </c>
      <c r="J170" s="35" t="str">
        <f t="shared" si="47"/>
        <v/>
      </c>
      <c r="K170" s="35" t="str">
        <f t="shared" si="52"/>
        <v/>
      </c>
      <c r="L170" s="30" t="str">
        <f t="shared" si="53"/>
        <v/>
      </c>
      <c r="M170" s="30" t="str">
        <f t="shared" si="54"/>
        <v/>
      </c>
      <c r="N170" s="30" t="str">
        <f t="shared" si="55"/>
        <v/>
      </c>
      <c r="O170" s="30" t="str">
        <f t="shared" si="56"/>
        <v/>
      </c>
      <c r="P170" s="30" t="str">
        <f t="shared" si="57"/>
        <v/>
      </c>
      <c r="Q170" s="30" t="str">
        <f t="shared" si="58"/>
        <v/>
      </c>
      <c r="R170" s="36" t="str">
        <f t="shared" si="59"/>
        <v/>
      </c>
      <c r="S170" s="37" t="str">
        <f t="shared" si="50"/>
        <v/>
      </c>
    </row>
    <row r="171" spans="1:19">
      <c r="A171" s="30" t="s">
        <v>97</v>
      </c>
      <c r="D171" s="30" t="str">
        <f t="shared" si="44"/>
        <v/>
      </c>
      <c r="E171" s="30" t="str">
        <f t="shared" si="48"/>
        <v/>
      </c>
      <c r="F171" s="30" t="str">
        <f t="shared" si="45"/>
        <v xml:space="preserve"> </v>
      </c>
      <c r="G171" s="30" t="str">
        <f t="shared" si="49"/>
        <v/>
      </c>
      <c r="H171" s="30" t="str">
        <f t="shared" si="46"/>
        <v/>
      </c>
      <c r="I171" s="30" t="str">
        <f t="shared" si="51"/>
        <v/>
      </c>
      <c r="J171" s="35" t="str">
        <f t="shared" si="47"/>
        <v/>
      </c>
      <c r="K171" s="35" t="str">
        <f t="shared" si="52"/>
        <v/>
      </c>
      <c r="L171" s="30" t="str">
        <f t="shared" si="53"/>
        <v/>
      </c>
      <c r="M171" s="30" t="str">
        <f t="shared" si="54"/>
        <v/>
      </c>
      <c r="N171" s="30" t="str">
        <f t="shared" si="55"/>
        <v/>
      </c>
      <c r="O171" s="30" t="str">
        <f t="shared" si="56"/>
        <v/>
      </c>
      <c r="P171" s="30" t="str">
        <f t="shared" si="57"/>
        <v/>
      </c>
      <c r="Q171" s="30" t="str">
        <f t="shared" si="58"/>
        <v/>
      </c>
      <c r="R171" s="36" t="str">
        <f t="shared" si="59"/>
        <v/>
      </c>
      <c r="S171" s="37" t="str">
        <f t="shared" si="50"/>
        <v/>
      </c>
    </row>
    <row r="172" spans="1:19">
      <c r="A172" s="30" t="s">
        <v>6590</v>
      </c>
      <c r="D172" s="30" t="str">
        <f t="shared" si="44"/>
        <v>119484</v>
      </c>
      <c r="E172" s="30">
        <f t="shared" si="48"/>
        <v>7</v>
      </c>
      <c r="F172" s="30" t="str">
        <f t="shared" si="45"/>
        <v>INF173K01FE6</v>
      </c>
      <c r="G172" s="30">
        <f t="shared" si="49"/>
        <v>20</v>
      </c>
      <c r="H172" s="30" t="str">
        <f t="shared" si="46"/>
        <v>-</v>
      </c>
      <c r="I172" s="30">
        <f t="shared" si="51"/>
        <v>22</v>
      </c>
      <c r="J172" s="35" t="str">
        <f t="shared" si="47"/>
        <v>Principal Balanced Fund- Direct Plan - Growth Option</v>
      </c>
      <c r="K172" s="35">
        <f t="shared" si="52"/>
        <v>75</v>
      </c>
      <c r="L172" s="30" t="str">
        <f t="shared" si="53"/>
        <v>71.44</v>
      </c>
      <c r="M172" s="30">
        <f t="shared" si="54"/>
        <v>81</v>
      </c>
      <c r="N172" s="30" t="str">
        <f t="shared" si="55"/>
        <v>70.73</v>
      </c>
      <c r="O172" s="30">
        <f t="shared" si="56"/>
        <v>87</v>
      </c>
      <c r="P172" s="30" t="str">
        <f t="shared" si="57"/>
        <v>71.44</v>
      </c>
      <c r="Q172" s="30">
        <f t="shared" si="58"/>
        <v>93</v>
      </c>
      <c r="R172" s="36" t="str">
        <f t="shared" si="59"/>
        <v>09-Aug-2017</v>
      </c>
      <c r="S172" s="37">
        <f t="shared" si="50"/>
        <v>71.44</v>
      </c>
    </row>
    <row r="173" spans="1:19">
      <c r="A173" s="30" t="s">
        <v>6591</v>
      </c>
      <c r="D173" s="30" t="str">
        <f t="shared" si="44"/>
        <v>101266</v>
      </c>
      <c r="E173" s="30">
        <f t="shared" si="48"/>
        <v>7</v>
      </c>
      <c r="F173" s="30" t="str">
        <f t="shared" si="45"/>
        <v>INF173K01CI4</v>
      </c>
      <c r="G173" s="30">
        <f t="shared" si="49"/>
        <v>20</v>
      </c>
      <c r="H173" s="30" t="str">
        <f t="shared" si="46"/>
        <v>INF173K01CJ2</v>
      </c>
      <c r="I173" s="30">
        <f t="shared" si="51"/>
        <v>33</v>
      </c>
      <c r="J173" s="35" t="str">
        <f t="shared" si="47"/>
        <v>Principal Balanced Fund- Monthly Dividend</v>
      </c>
      <c r="K173" s="35">
        <f t="shared" si="52"/>
        <v>75</v>
      </c>
      <c r="L173" s="30" t="str">
        <f t="shared" si="53"/>
        <v>27.80</v>
      </c>
      <c r="M173" s="30">
        <f t="shared" si="54"/>
        <v>81</v>
      </c>
      <c r="N173" s="30" t="str">
        <f t="shared" si="55"/>
        <v>27.52</v>
      </c>
      <c r="O173" s="30">
        <f t="shared" si="56"/>
        <v>87</v>
      </c>
      <c r="P173" s="30" t="str">
        <f t="shared" si="57"/>
        <v>27.80</v>
      </c>
      <c r="Q173" s="30">
        <f t="shared" si="58"/>
        <v>93</v>
      </c>
      <c r="R173" s="36" t="str">
        <f t="shared" si="59"/>
        <v>09-Aug-2017</v>
      </c>
      <c r="S173" s="37">
        <f t="shared" si="50"/>
        <v>27.8</v>
      </c>
    </row>
    <row r="174" spans="1:19" ht="26">
      <c r="A174" s="30" t="s">
        <v>6592</v>
      </c>
      <c r="D174" s="30" t="str">
        <f t="shared" si="44"/>
        <v>119485</v>
      </c>
      <c r="E174" s="30">
        <f t="shared" si="48"/>
        <v>7</v>
      </c>
      <c r="F174" s="30" t="str">
        <f t="shared" si="45"/>
        <v>INF173K01FB2</v>
      </c>
      <c r="G174" s="30">
        <f t="shared" si="49"/>
        <v>20</v>
      </c>
      <c r="H174" s="30" t="str">
        <f t="shared" si="46"/>
        <v>INF173K01FC0</v>
      </c>
      <c r="I174" s="30">
        <f t="shared" si="51"/>
        <v>33</v>
      </c>
      <c r="J174" s="35" t="str">
        <f t="shared" si="47"/>
        <v>Principal Balanced Fund-Direct Plan - Monthly Dividend Option</v>
      </c>
      <c r="K174" s="35">
        <f t="shared" si="52"/>
        <v>95</v>
      </c>
      <c r="L174" s="30" t="str">
        <f t="shared" si="53"/>
        <v>31.25</v>
      </c>
      <c r="M174" s="30">
        <f t="shared" si="54"/>
        <v>101</v>
      </c>
      <c r="N174" s="30" t="str">
        <f t="shared" si="55"/>
        <v>30.94</v>
      </c>
      <c r="O174" s="30">
        <f t="shared" si="56"/>
        <v>107</v>
      </c>
      <c r="P174" s="30" t="str">
        <f t="shared" si="57"/>
        <v>31.25</v>
      </c>
      <c r="Q174" s="30">
        <f t="shared" si="58"/>
        <v>113</v>
      </c>
      <c r="R174" s="36" t="str">
        <f t="shared" si="59"/>
        <v>09-Aug-2017</v>
      </c>
      <c r="S174" s="37">
        <f t="shared" si="50"/>
        <v>31.25</v>
      </c>
    </row>
    <row r="175" spans="1:19">
      <c r="A175" s="30" t="s">
        <v>6593</v>
      </c>
      <c r="D175" s="30" t="str">
        <f t="shared" si="44"/>
        <v>101265</v>
      </c>
      <c r="E175" s="30">
        <f t="shared" si="48"/>
        <v>7</v>
      </c>
      <c r="F175" s="30" t="str">
        <f t="shared" si="45"/>
        <v>INF173K01CL8</v>
      </c>
      <c r="G175" s="30">
        <f t="shared" si="49"/>
        <v>20</v>
      </c>
      <c r="H175" s="30" t="str">
        <f t="shared" si="46"/>
        <v>-</v>
      </c>
      <c r="I175" s="30">
        <f t="shared" si="51"/>
        <v>22</v>
      </c>
      <c r="J175" s="35" t="str">
        <f t="shared" si="47"/>
        <v>Principal Balanced Fund-Growth</v>
      </c>
      <c r="K175" s="35">
        <f t="shared" si="52"/>
        <v>53</v>
      </c>
      <c r="L175" s="30" t="str">
        <f t="shared" si="53"/>
        <v>68.62</v>
      </c>
      <c r="M175" s="30">
        <f t="shared" si="54"/>
        <v>59</v>
      </c>
      <c r="N175" s="30" t="str">
        <f t="shared" si="55"/>
        <v>67.93</v>
      </c>
      <c r="O175" s="30">
        <f t="shared" si="56"/>
        <v>65</v>
      </c>
      <c r="P175" s="30" t="str">
        <f t="shared" si="57"/>
        <v>68.62</v>
      </c>
      <c r="Q175" s="30">
        <f t="shared" si="58"/>
        <v>71</v>
      </c>
      <c r="R175" s="36" t="str">
        <f t="shared" si="59"/>
        <v>09-Aug-2017</v>
      </c>
      <c r="S175" s="37">
        <f t="shared" si="50"/>
        <v>68.62</v>
      </c>
    </row>
    <row r="176" spans="1:19">
      <c r="A176" s="30" t="s">
        <v>97</v>
      </c>
      <c r="D176" s="30" t="str">
        <f t="shared" si="44"/>
        <v/>
      </c>
      <c r="E176" s="30" t="str">
        <f t="shared" si="48"/>
        <v/>
      </c>
      <c r="F176" s="30" t="str">
        <f t="shared" si="45"/>
        <v xml:space="preserve"> </v>
      </c>
      <c r="G176" s="30" t="str">
        <f t="shared" si="49"/>
        <v/>
      </c>
      <c r="H176" s="30" t="str">
        <f t="shared" si="46"/>
        <v/>
      </c>
      <c r="I176" s="30" t="str">
        <f t="shared" si="51"/>
        <v/>
      </c>
      <c r="J176" s="35" t="str">
        <f t="shared" si="47"/>
        <v/>
      </c>
      <c r="K176" s="35" t="str">
        <f t="shared" si="52"/>
        <v/>
      </c>
      <c r="L176" s="30" t="str">
        <f t="shared" si="53"/>
        <v/>
      </c>
      <c r="M176" s="30" t="str">
        <f t="shared" si="54"/>
        <v/>
      </c>
      <c r="N176" s="30" t="str">
        <f t="shared" si="55"/>
        <v/>
      </c>
      <c r="O176" s="30" t="str">
        <f t="shared" si="56"/>
        <v/>
      </c>
      <c r="P176" s="30" t="str">
        <f t="shared" si="57"/>
        <v/>
      </c>
      <c r="Q176" s="30" t="str">
        <f t="shared" si="58"/>
        <v/>
      </c>
      <c r="R176" s="36" t="str">
        <f t="shared" si="59"/>
        <v/>
      </c>
      <c r="S176" s="37" t="str">
        <f t="shared" si="50"/>
        <v/>
      </c>
    </row>
    <row r="177" spans="1:19">
      <c r="A177" s="30" t="s">
        <v>113</v>
      </c>
      <c r="D177" s="30" t="str">
        <f t="shared" si="44"/>
        <v/>
      </c>
      <c r="E177" s="30" t="str">
        <f t="shared" si="48"/>
        <v/>
      </c>
      <c r="F177" s="30" t="str">
        <f t="shared" si="45"/>
        <v>Reliance Mutual Fund</v>
      </c>
      <c r="G177" s="30" t="str">
        <f t="shared" si="49"/>
        <v/>
      </c>
      <c r="H177" s="30" t="str">
        <f t="shared" si="46"/>
        <v/>
      </c>
      <c r="I177" s="30" t="str">
        <f t="shared" si="51"/>
        <v/>
      </c>
      <c r="J177" s="35" t="str">
        <f t="shared" si="47"/>
        <v/>
      </c>
      <c r="K177" s="35" t="str">
        <f t="shared" si="52"/>
        <v/>
      </c>
      <c r="L177" s="30" t="str">
        <f t="shared" si="53"/>
        <v/>
      </c>
      <c r="M177" s="30" t="str">
        <f t="shared" si="54"/>
        <v/>
      </c>
      <c r="N177" s="30" t="str">
        <f t="shared" si="55"/>
        <v/>
      </c>
      <c r="O177" s="30" t="str">
        <f t="shared" si="56"/>
        <v/>
      </c>
      <c r="P177" s="30" t="str">
        <f t="shared" si="57"/>
        <v/>
      </c>
      <c r="Q177" s="30" t="str">
        <f t="shared" si="58"/>
        <v/>
      </c>
      <c r="R177" s="36" t="str">
        <f t="shared" si="59"/>
        <v/>
      </c>
      <c r="S177" s="37" t="str">
        <f t="shared" si="50"/>
        <v/>
      </c>
    </row>
    <row r="178" spans="1:19">
      <c r="A178" s="30" t="s">
        <v>97</v>
      </c>
      <c r="D178" s="30" t="str">
        <f t="shared" si="44"/>
        <v/>
      </c>
      <c r="E178" s="30" t="str">
        <f t="shared" si="48"/>
        <v/>
      </c>
      <c r="F178" s="30" t="str">
        <f t="shared" si="45"/>
        <v xml:space="preserve"> </v>
      </c>
      <c r="G178" s="30" t="str">
        <f t="shared" si="49"/>
        <v/>
      </c>
      <c r="H178" s="30" t="str">
        <f t="shared" si="46"/>
        <v/>
      </c>
      <c r="I178" s="30" t="str">
        <f t="shared" si="51"/>
        <v/>
      </c>
      <c r="J178" s="35" t="str">
        <f t="shared" si="47"/>
        <v/>
      </c>
      <c r="K178" s="35" t="str">
        <f t="shared" si="52"/>
        <v/>
      </c>
      <c r="L178" s="30" t="str">
        <f t="shared" si="53"/>
        <v/>
      </c>
      <c r="M178" s="30" t="str">
        <f t="shared" si="54"/>
        <v/>
      </c>
      <c r="N178" s="30" t="str">
        <f t="shared" si="55"/>
        <v/>
      </c>
      <c r="O178" s="30" t="str">
        <f t="shared" si="56"/>
        <v/>
      </c>
      <c r="P178" s="30" t="str">
        <f t="shared" si="57"/>
        <v/>
      </c>
      <c r="Q178" s="30" t="str">
        <f t="shared" si="58"/>
        <v/>
      </c>
      <c r="R178" s="36" t="str">
        <f t="shared" si="59"/>
        <v/>
      </c>
      <c r="S178" s="37" t="str">
        <f t="shared" si="50"/>
        <v/>
      </c>
    </row>
    <row r="179" spans="1:19" ht="26">
      <c r="A179" s="30" t="s">
        <v>6594</v>
      </c>
      <c r="D179" s="30" t="str">
        <f t="shared" si="44"/>
        <v>118794</v>
      </c>
      <c r="E179" s="30">
        <f t="shared" si="48"/>
        <v>7</v>
      </c>
      <c r="F179" s="30" t="str">
        <f t="shared" si="45"/>
        <v>INF204K01B08</v>
      </c>
      <c r="G179" s="30">
        <f t="shared" si="49"/>
        <v>20</v>
      </c>
      <c r="H179" s="30" t="str">
        <f t="shared" si="46"/>
        <v>-</v>
      </c>
      <c r="I179" s="30">
        <f t="shared" si="51"/>
        <v>22</v>
      </c>
      <c r="J179" s="35" t="str">
        <f t="shared" si="47"/>
        <v>Reliance Regular Savings Fund - Balanced Option  - Direct Plan Growth Plan</v>
      </c>
      <c r="K179" s="35">
        <f t="shared" si="52"/>
        <v>97</v>
      </c>
      <c r="L179" s="30" t="str">
        <f t="shared" si="53"/>
        <v>55.2945</v>
      </c>
      <c r="M179" s="30">
        <f t="shared" si="54"/>
        <v>105</v>
      </c>
      <c r="N179" s="30" t="str">
        <f t="shared" si="55"/>
        <v>54.7416</v>
      </c>
      <c r="O179" s="30">
        <f t="shared" si="56"/>
        <v>113</v>
      </c>
      <c r="P179" s="30" t="str">
        <f t="shared" si="57"/>
        <v>55.2945</v>
      </c>
      <c r="Q179" s="30">
        <f t="shared" si="58"/>
        <v>121</v>
      </c>
      <c r="R179" s="36" t="str">
        <f t="shared" si="59"/>
        <v>08-Aug-2017</v>
      </c>
      <c r="S179" s="37">
        <f t="shared" si="50"/>
        <v>55.294499999999999</v>
      </c>
    </row>
    <row r="180" spans="1:19" ht="26">
      <c r="A180" s="30" t="s">
        <v>6595</v>
      </c>
      <c r="D180" s="30" t="str">
        <f t="shared" si="44"/>
        <v>122766</v>
      </c>
      <c r="E180" s="30">
        <f t="shared" si="48"/>
        <v>7</v>
      </c>
      <c r="F180" s="30" t="str">
        <f t="shared" si="45"/>
        <v>INF204K011R2</v>
      </c>
      <c r="G180" s="30">
        <f t="shared" si="49"/>
        <v>20</v>
      </c>
      <c r="H180" s="30" t="str">
        <f t="shared" si="46"/>
        <v>INF204K012R0</v>
      </c>
      <c r="I180" s="30">
        <f t="shared" si="51"/>
        <v>33</v>
      </c>
      <c r="J180" s="35" t="str">
        <f t="shared" si="47"/>
        <v>Reliance Regular Savings Fund - Balanced Option - Direct Plan - Quarterly Dividend Plan</v>
      </c>
      <c r="K180" s="35">
        <f t="shared" si="52"/>
        <v>121</v>
      </c>
      <c r="L180" s="30" t="str">
        <f t="shared" si="53"/>
        <v>16.1243</v>
      </c>
      <c r="M180" s="30">
        <f t="shared" si="54"/>
        <v>129</v>
      </c>
      <c r="N180" s="30" t="str">
        <f t="shared" si="55"/>
        <v>15.9631</v>
      </c>
      <c r="O180" s="30">
        <f t="shared" si="56"/>
        <v>137</v>
      </c>
      <c r="P180" s="30" t="str">
        <f t="shared" si="57"/>
        <v>16.1243</v>
      </c>
      <c r="Q180" s="30">
        <f t="shared" si="58"/>
        <v>145</v>
      </c>
      <c r="R180" s="36" t="str">
        <f t="shared" si="59"/>
        <v>08-Aug-2017</v>
      </c>
      <c r="S180" s="37">
        <f t="shared" si="50"/>
        <v>16.124300000000002</v>
      </c>
    </row>
    <row r="181" spans="1:19" ht="26">
      <c r="A181" s="30" t="s">
        <v>6596</v>
      </c>
      <c r="D181" s="30" t="str">
        <f t="shared" si="44"/>
        <v>118793</v>
      </c>
      <c r="E181" s="30">
        <f t="shared" si="48"/>
        <v>7</v>
      </c>
      <c r="F181" s="30" t="str">
        <f t="shared" si="45"/>
        <v>INF204K01B16</v>
      </c>
      <c r="G181" s="30">
        <f t="shared" si="49"/>
        <v>20</v>
      </c>
      <c r="H181" s="30" t="str">
        <f t="shared" si="46"/>
        <v>INF204K01B24</v>
      </c>
      <c r="I181" s="30">
        <f t="shared" si="51"/>
        <v>33</v>
      </c>
      <c r="J181" s="35" t="str">
        <f t="shared" si="47"/>
        <v>Reliance Regular Savings Fund - Balanced Option - Direct Plan Dividend Plan</v>
      </c>
      <c r="K181" s="35">
        <f t="shared" si="52"/>
        <v>109</v>
      </c>
      <c r="L181" s="30" t="str">
        <f t="shared" si="53"/>
        <v>22.6008</v>
      </c>
      <c r="M181" s="30">
        <f t="shared" si="54"/>
        <v>117</v>
      </c>
      <c r="N181" s="30" t="str">
        <f t="shared" si="55"/>
        <v>22.3748</v>
      </c>
      <c r="O181" s="30">
        <f t="shared" si="56"/>
        <v>125</v>
      </c>
      <c r="P181" s="30" t="str">
        <f t="shared" si="57"/>
        <v>22.6008</v>
      </c>
      <c r="Q181" s="30">
        <f t="shared" si="58"/>
        <v>133</v>
      </c>
      <c r="R181" s="36" t="str">
        <f t="shared" si="59"/>
        <v>08-Aug-2017</v>
      </c>
      <c r="S181" s="37">
        <f t="shared" si="50"/>
        <v>22.6008</v>
      </c>
    </row>
    <row r="182" spans="1:19" ht="26">
      <c r="A182" s="30" t="s">
        <v>6597</v>
      </c>
      <c r="D182" s="30" t="str">
        <f t="shared" si="44"/>
        <v>112937</v>
      </c>
      <c r="E182" s="30">
        <f t="shared" si="48"/>
        <v>7</v>
      </c>
      <c r="F182" s="30" t="str">
        <f t="shared" si="45"/>
        <v>INF204K01FX9</v>
      </c>
      <c r="G182" s="30">
        <f t="shared" si="49"/>
        <v>20</v>
      </c>
      <c r="H182" s="30" t="str">
        <f t="shared" si="46"/>
        <v>INF204K01FY7</v>
      </c>
      <c r="I182" s="30">
        <f t="shared" si="51"/>
        <v>33</v>
      </c>
      <c r="J182" s="35" t="str">
        <f t="shared" si="47"/>
        <v>Reliance Regular Savings Fund - Balanced Option - Dividend Plan</v>
      </c>
      <c r="K182" s="35">
        <f t="shared" si="52"/>
        <v>97</v>
      </c>
      <c r="L182" s="30" t="str">
        <f t="shared" si="53"/>
        <v>18.3473</v>
      </c>
      <c r="M182" s="30">
        <f t="shared" si="54"/>
        <v>105</v>
      </c>
      <c r="N182" s="30" t="str">
        <f t="shared" si="55"/>
        <v>18.1638</v>
      </c>
      <c r="O182" s="30">
        <f t="shared" si="56"/>
        <v>113</v>
      </c>
      <c r="P182" s="30" t="str">
        <f t="shared" si="57"/>
        <v>18.3473</v>
      </c>
      <c r="Q182" s="30">
        <f t="shared" si="58"/>
        <v>121</v>
      </c>
      <c r="R182" s="36" t="str">
        <f t="shared" si="59"/>
        <v>08-Aug-2017</v>
      </c>
      <c r="S182" s="37">
        <f t="shared" si="50"/>
        <v>18.347300000000001</v>
      </c>
    </row>
    <row r="183" spans="1:19" ht="26">
      <c r="A183" s="30" t="s">
        <v>6598</v>
      </c>
      <c r="D183" s="30" t="str">
        <f t="shared" si="44"/>
        <v>112936</v>
      </c>
      <c r="E183" s="30">
        <f t="shared" si="48"/>
        <v>7</v>
      </c>
      <c r="F183" s="30" t="str">
        <f t="shared" si="45"/>
        <v>INF204K01FW1</v>
      </c>
      <c r="G183" s="30">
        <f t="shared" si="49"/>
        <v>20</v>
      </c>
      <c r="H183" s="30" t="str">
        <f t="shared" si="46"/>
        <v>-</v>
      </c>
      <c r="I183" s="30">
        <f t="shared" si="51"/>
        <v>22</v>
      </c>
      <c r="J183" s="35" t="str">
        <f t="shared" si="47"/>
        <v>Reliance Regular Savings Fund - Balanced Option - Growth Plan</v>
      </c>
      <c r="K183" s="35">
        <f t="shared" si="52"/>
        <v>84</v>
      </c>
      <c r="L183" s="30" t="str">
        <f t="shared" si="53"/>
        <v>52.6625</v>
      </c>
      <c r="M183" s="30">
        <f t="shared" si="54"/>
        <v>92</v>
      </c>
      <c r="N183" s="30" t="str">
        <f t="shared" si="55"/>
        <v>52.1359</v>
      </c>
      <c r="O183" s="30">
        <f t="shared" si="56"/>
        <v>100</v>
      </c>
      <c r="P183" s="30" t="str">
        <f t="shared" si="57"/>
        <v>52.6625</v>
      </c>
      <c r="Q183" s="30">
        <f t="shared" si="58"/>
        <v>108</v>
      </c>
      <c r="R183" s="36" t="str">
        <f t="shared" si="59"/>
        <v>08-Aug-2017</v>
      </c>
      <c r="S183" s="37">
        <f t="shared" si="50"/>
        <v>52.662500000000001</v>
      </c>
    </row>
    <row r="184" spans="1:19" ht="26">
      <c r="A184" s="30" t="s">
        <v>6599</v>
      </c>
      <c r="D184" s="30" t="str">
        <f t="shared" si="44"/>
        <v>122765</v>
      </c>
      <c r="E184" s="30">
        <f t="shared" si="48"/>
        <v>7</v>
      </c>
      <c r="F184" s="30" t="str">
        <f t="shared" si="45"/>
        <v>INF204K013R8</v>
      </c>
      <c r="G184" s="30">
        <f t="shared" si="49"/>
        <v>20</v>
      </c>
      <c r="H184" s="30" t="str">
        <f t="shared" si="46"/>
        <v>INF204K014R6</v>
      </c>
      <c r="I184" s="30">
        <f t="shared" si="51"/>
        <v>33</v>
      </c>
      <c r="J184" s="35" t="str">
        <f t="shared" si="47"/>
        <v>Reliance Regular Savings Fund - Balanced Option - Quarterly Dividend Plan</v>
      </c>
      <c r="K184" s="35">
        <f t="shared" si="52"/>
        <v>107</v>
      </c>
      <c r="L184" s="30" t="str">
        <f t="shared" si="53"/>
        <v>15.9141</v>
      </c>
      <c r="M184" s="30">
        <f t="shared" si="54"/>
        <v>115</v>
      </c>
      <c r="N184" s="30" t="str">
        <f t="shared" si="55"/>
        <v>15.7550</v>
      </c>
      <c r="O184" s="30">
        <f t="shared" si="56"/>
        <v>123</v>
      </c>
      <c r="P184" s="30" t="str">
        <f t="shared" si="57"/>
        <v>15.9141</v>
      </c>
      <c r="Q184" s="30">
        <f t="shared" si="58"/>
        <v>131</v>
      </c>
      <c r="R184" s="36" t="str">
        <f t="shared" si="59"/>
        <v>08-Aug-2017</v>
      </c>
      <c r="S184" s="37">
        <f t="shared" si="50"/>
        <v>15.914099999999999</v>
      </c>
    </row>
    <row r="185" spans="1:19" ht="26">
      <c r="A185" s="30" t="s">
        <v>6600</v>
      </c>
      <c r="D185" s="30" t="str">
        <f t="shared" si="44"/>
        <v>139679</v>
      </c>
      <c r="E185" s="30">
        <f t="shared" si="48"/>
        <v>7</v>
      </c>
      <c r="F185" s="30" t="str">
        <f t="shared" si="45"/>
        <v>INF204KB1BE5</v>
      </c>
      <c r="G185" s="30">
        <f t="shared" si="49"/>
        <v>20</v>
      </c>
      <c r="H185" s="30" t="str">
        <f t="shared" si="46"/>
        <v>INF204KB1BD7</v>
      </c>
      <c r="I185" s="30">
        <f t="shared" si="51"/>
        <v>33</v>
      </c>
      <c r="J185" s="35" t="str">
        <f t="shared" si="47"/>
        <v>Reliance Regular Savings Fund- Balanced Option- Direct Plan-Monthly Dividend Plan</v>
      </c>
      <c r="K185" s="35">
        <f t="shared" si="52"/>
        <v>115</v>
      </c>
      <c r="L185" s="30" t="str">
        <f t="shared" si="53"/>
        <v>11.7473</v>
      </c>
      <c r="M185" s="30">
        <f t="shared" si="54"/>
        <v>123</v>
      </c>
      <c r="N185" s="30" t="str">
        <f t="shared" si="55"/>
        <v>11.6298</v>
      </c>
      <c r="O185" s="30">
        <f t="shared" si="56"/>
        <v>131</v>
      </c>
      <c r="P185" s="30" t="str">
        <f t="shared" si="57"/>
        <v>11.7473</v>
      </c>
      <c r="Q185" s="30">
        <f t="shared" si="58"/>
        <v>139</v>
      </c>
      <c r="R185" s="36" t="str">
        <f t="shared" si="59"/>
        <v>08-Aug-2017</v>
      </c>
      <c r="S185" s="37">
        <f t="shared" si="50"/>
        <v>11.747299999999999</v>
      </c>
    </row>
    <row r="186" spans="1:19" ht="26">
      <c r="A186" s="30" t="s">
        <v>6601</v>
      </c>
      <c r="D186" s="30" t="str">
        <f t="shared" si="44"/>
        <v>139680</v>
      </c>
      <c r="E186" s="30">
        <f t="shared" si="48"/>
        <v>7</v>
      </c>
      <c r="F186" s="30" t="str">
        <f t="shared" si="45"/>
        <v>INF204KB1BG0</v>
      </c>
      <c r="G186" s="30">
        <f t="shared" si="49"/>
        <v>20</v>
      </c>
      <c r="H186" s="30" t="str">
        <f t="shared" si="46"/>
        <v>INF204KB1BF2</v>
      </c>
      <c r="I186" s="30">
        <f t="shared" si="51"/>
        <v>33</v>
      </c>
      <c r="J186" s="35" t="str">
        <f t="shared" si="47"/>
        <v>Reliance Regular Savings Fund- Balanced Option- Monthly Dividend Plan</v>
      </c>
      <c r="K186" s="35">
        <f t="shared" si="52"/>
        <v>103</v>
      </c>
      <c r="L186" s="30" t="str">
        <f t="shared" si="53"/>
        <v>11.5634</v>
      </c>
      <c r="M186" s="30">
        <f t="shared" si="54"/>
        <v>111</v>
      </c>
      <c r="N186" s="30" t="str">
        <f t="shared" si="55"/>
        <v>11.4478</v>
      </c>
      <c r="O186" s="30">
        <f t="shared" si="56"/>
        <v>119</v>
      </c>
      <c r="P186" s="30" t="str">
        <f t="shared" si="57"/>
        <v>11.5634</v>
      </c>
      <c r="Q186" s="30">
        <f t="shared" si="58"/>
        <v>127</v>
      </c>
      <c r="R186" s="36" t="str">
        <f t="shared" si="59"/>
        <v>08-Aug-2017</v>
      </c>
      <c r="S186" s="37">
        <f t="shared" si="50"/>
        <v>11.5634</v>
      </c>
    </row>
    <row r="187" spans="1:19">
      <c r="A187" s="30" t="s">
        <v>97</v>
      </c>
      <c r="D187" s="30" t="str">
        <f t="shared" si="44"/>
        <v/>
      </c>
      <c r="E187" s="30" t="str">
        <f t="shared" si="48"/>
        <v/>
      </c>
      <c r="F187" s="30" t="str">
        <f t="shared" si="45"/>
        <v xml:space="preserve"> </v>
      </c>
      <c r="G187" s="30" t="str">
        <f t="shared" si="49"/>
        <v/>
      </c>
      <c r="H187" s="30" t="str">
        <f t="shared" si="46"/>
        <v/>
      </c>
      <c r="I187" s="30" t="str">
        <f t="shared" si="51"/>
        <v/>
      </c>
      <c r="J187" s="35" t="str">
        <f t="shared" si="47"/>
        <v/>
      </c>
      <c r="K187" s="35" t="str">
        <f t="shared" si="52"/>
        <v/>
      </c>
      <c r="L187" s="30" t="str">
        <f t="shared" si="53"/>
        <v/>
      </c>
      <c r="M187" s="30" t="str">
        <f t="shared" si="54"/>
        <v/>
      </c>
      <c r="N187" s="30" t="str">
        <f t="shared" si="55"/>
        <v/>
      </c>
      <c r="O187" s="30" t="str">
        <f t="shared" si="56"/>
        <v/>
      </c>
      <c r="P187" s="30" t="str">
        <f t="shared" si="57"/>
        <v/>
      </c>
      <c r="Q187" s="30" t="str">
        <f t="shared" si="58"/>
        <v/>
      </c>
      <c r="R187" s="36" t="str">
        <f t="shared" si="59"/>
        <v/>
      </c>
      <c r="S187" s="37" t="str">
        <f t="shared" si="50"/>
        <v/>
      </c>
    </row>
    <row r="188" spans="1:19">
      <c r="A188" s="30" t="s">
        <v>114</v>
      </c>
      <c r="D188" s="30" t="str">
        <f t="shared" si="44"/>
        <v/>
      </c>
      <c r="E188" s="30" t="str">
        <f t="shared" si="48"/>
        <v/>
      </c>
      <c r="F188" s="30" t="str">
        <f t="shared" si="45"/>
        <v>SBI Mutual Fund</v>
      </c>
      <c r="G188" s="30" t="str">
        <f t="shared" si="49"/>
        <v/>
      </c>
      <c r="H188" s="30" t="str">
        <f t="shared" si="46"/>
        <v/>
      </c>
      <c r="I188" s="30" t="str">
        <f t="shared" si="51"/>
        <v/>
      </c>
      <c r="J188" s="35" t="str">
        <f t="shared" si="47"/>
        <v/>
      </c>
      <c r="K188" s="35" t="str">
        <f t="shared" si="52"/>
        <v/>
      </c>
      <c r="L188" s="30" t="str">
        <f t="shared" si="53"/>
        <v/>
      </c>
      <c r="M188" s="30" t="str">
        <f t="shared" si="54"/>
        <v/>
      </c>
      <c r="N188" s="30" t="str">
        <f t="shared" si="55"/>
        <v/>
      </c>
      <c r="O188" s="30" t="str">
        <f t="shared" si="56"/>
        <v/>
      </c>
      <c r="P188" s="30" t="str">
        <f t="shared" si="57"/>
        <v/>
      </c>
      <c r="Q188" s="30" t="str">
        <f t="shared" si="58"/>
        <v/>
      </c>
      <c r="R188" s="36" t="str">
        <f t="shared" si="59"/>
        <v/>
      </c>
      <c r="S188" s="37" t="str">
        <f t="shared" si="50"/>
        <v/>
      </c>
    </row>
    <row r="189" spans="1:19">
      <c r="A189" s="30" t="s">
        <v>97</v>
      </c>
      <c r="D189" s="30" t="str">
        <f t="shared" si="44"/>
        <v/>
      </c>
      <c r="E189" s="30" t="str">
        <f t="shared" si="48"/>
        <v/>
      </c>
      <c r="F189" s="30" t="str">
        <f t="shared" si="45"/>
        <v xml:space="preserve"> </v>
      </c>
      <c r="G189" s="30" t="str">
        <f t="shared" si="49"/>
        <v/>
      </c>
      <c r="H189" s="30" t="str">
        <f t="shared" si="46"/>
        <v/>
      </c>
      <c r="I189" s="30" t="str">
        <f t="shared" si="51"/>
        <v/>
      </c>
      <c r="J189" s="35" t="str">
        <f t="shared" si="47"/>
        <v/>
      </c>
      <c r="K189" s="35" t="str">
        <f t="shared" si="52"/>
        <v/>
      </c>
      <c r="L189" s="30" t="str">
        <f t="shared" si="53"/>
        <v/>
      </c>
      <c r="M189" s="30" t="str">
        <f t="shared" si="54"/>
        <v/>
      </c>
      <c r="N189" s="30" t="str">
        <f t="shared" si="55"/>
        <v/>
      </c>
      <c r="O189" s="30" t="str">
        <f t="shared" si="56"/>
        <v/>
      </c>
      <c r="P189" s="30" t="str">
        <f t="shared" si="57"/>
        <v/>
      </c>
      <c r="Q189" s="30" t="str">
        <f t="shared" si="58"/>
        <v/>
      </c>
      <c r="R189" s="36" t="str">
        <f t="shared" si="59"/>
        <v/>
      </c>
      <c r="S189" s="37" t="str">
        <f t="shared" si="50"/>
        <v/>
      </c>
    </row>
    <row r="190" spans="1:19">
      <c r="A190" s="30" t="s">
        <v>6602</v>
      </c>
      <c r="D190" s="30" t="str">
        <f t="shared" si="44"/>
        <v>119604</v>
      </c>
      <c r="E190" s="30">
        <f t="shared" si="48"/>
        <v>7</v>
      </c>
      <c r="F190" s="30" t="str">
        <f t="shared" si="45"/>
        <v>INF200K01RW4</v>
      </c>
      <c r="G190" s="30">
        <f t="shared" si="49"/>
        <v>20</v>
      </c>
      <c r="H190" s="30" t="str">
        <f t="shared" si="46"/>
        <v>INF200K01RX2</v>
      </c>
      <c r="I190" s="30">
        <f t="shared" si="51"/>
        <v>33</v>
      </c>
      <c r="J190" s="35" t="str">
        <f t="shared" si="47"/>
        <v>SBI Magnum Balanced Fund - DIRECT PLAN - Dividend</v>
      </c>
      <c r="K190" s="35">
        <f t="shared" si="52"/>
        <v>83</v>
      </c>
      <c r="L190" s="30" t="str">
        <f t="shared" si="53"/>
        <v>41.5859</v>
      </c>
      <c r="M190" s="30">
        <f t="shared" si="54"/>
        <v>91</v>
      </c>
      <c r="N190" s="30" t="str">
        <f t="shared" si="55"/>
        <v>41.1700</v>
      </c>
      <c r="O190" s="30">
        <f t="shared" si="56"/>
        <v>99</v>
      </c>
      <c r="P190" s="30" t="str">
        <f t="shared" si="57"/>
        <v>41.5859</v>
      </c>
      <c r="Q190" s="30">
        <f t="shared" si="58"/>
        <v>107</v>
      </c>
      <c r="R190" s="36" t="str">
        <f t="shared" si="59"/>
        <v>08-Aug-2017</v>
      </c>
      <c r="S190" s="37">
        <f t="shared" si="50"/>
        <v>41.585900000000002</v>
      </c>
    </row>
    <row r="191" spans="1:19">
      <c r="A191" s="30" t="s">
        <v>6603</v>
      </c>
      <c r="D191" s="30" t="str">
        <f t="shared" si="44"/>
        <v>101551</v>
      </c>
      <c r="E191" s="30">
        <f t="shared" si="48"/>
        <v>7</v>
      </c>
      <c r="F191" s="30" t="str">
        <f t="shared" si="45"/>
        <v>INF200K01115</v>
      </c>
      <c r="G191" s="30">
        <f t="shared" si="49"/>
        <v>20</v>
      </c>
      <c r="H191" s="30" t="str">
        <f t="shared" si="46"/>
        <v>INF200K01123</v>
      </c>
      <c r="I191" s="30">
        <f t="shared" si="51"/>
        <v>33</v>
      </c>
      <c r="J191" s="35" t="str">
        <f t="shared" si="47"/>
        <v>SBI Magnum Balanced Fund - REGULAR PLAN - Dividend</v>
      </c>
      <c r="K191" s="35">
        <f t="shared" si="52"/>
        <v>84</v>
      </c>
      <c r="L191" s="30" t="str">
        <f t="shared" si="53"/>
        <v>28.9181</v>
      </c>
      <c r="M191" s="30">
        <f t="shared" si="54"/>
        <v>92</v>
      </c>
      <c r="N191" s="30" t="str">
        <f t="shared" si="55"/>
        <v>28.6289</v>
      </c>
      <c r="O191" s="30">
        <f t="shared" si="56"/>
        <v>100</v>
      </c>
      <c r="P191" s="30" t="str">
        <f t="shared" si="57"/>
        <v>28.9181</v>
      </c>
      <c r="Q191" s="30">
        <f t="shared" si="58"/>
        <v>108</v>
      </c>
      <c r="R191" s="36" t="str">
        <f t="shared" si="59"/>
        <v>08-Aug-2017</v>
      </c>
      <c r="S191" s="37">
        <f t="shared" si="50"/>
        <v>28.918099999999999</v>
      </c>
    </row>
    <row r="192" spans="1:19">
      <c r="A192" s="30" t="s">
        <v>6604</v>
      </c>
      <c r="D192" s="30" t="str">
        <f t="shared" si="44"/>
        <v>119609</v>
      </c>
      <c r="E192" s="30">
        <f t="shared" si="48"/>
        <v>7</v>
      </c>
      <c r="F192" s="30" t="str">
        <f t="shared" si="45"/>
        <v>INF200K01RY0</v>
      </c>
      <c r="G192" s="30">
        <f t="shared" si="49"/>
        <v>20</v>
      </c>
      <c r="H192" s="30" t="str">
        <f t="shared" si="46"/>
        <v>-</v>
      </c>
      <c r="I192" s="30">
        <f t="shared" si="51"/>
        <v>22</v>
      </c>
      <c r="J192" s="35" t="str">
        <f t="shared" si="47"/>
        <v>SBI Magnum Balanced Fund - DIRECT PLAN - Growth</v>
      </c>
      <c r="K192" s="35">
        <f t="shared" si="52"/>
        <v>70</v>
      </c>
      <c r="L192" s="30" t="str">
        <f t="shared" si="53"/>
        <v>123.5768</v>
      </c>
      <c r="M192" s="30">
        <f t="shared" si="54"/>
        <v>79</v>
      </c>
      <c r="N192" s="30" t="str">
        <f t="shared" si="55"/>
        <v>122.3410</v>
      </c>
      <c r="O192" s="30">
        <f t="shared" si="56"/>
        <v>88</v>
      </c>
      <c r="P192" s="30" t="str">
        <f t="shared" si="57"/>
        <v>123.5768</v>
      </c>
      <c r="Q192" s="30">
        <f t="shared" si="58"/>
        <v>97</v>
      </c>
      <c r="R192" s="36" t="str">
        <f t="shared" si="59"/>
        <v>08-Aug-2017</v>
      </c>
      <c r="S192" s="37">
        <f t="shared" si="50"/>
        <v>123.57680000000001</v>
      </c>
    </row>
    <row r="193" spans="1:19">
      <c r="A193" s="30" t="s">
        <v>6605</v>
      </c>
      <c r="D193" s="30" t="str">
        <f t="shared" si="44"/>
        <v>102885</v>
      </c>
      <c r="E193" s="30">
        <f t="shared" si="48"/>
        <v>7</v>
      </c>
      <c r="F193" s="30" t="str">
        <f t="shared" si="45"/>
        <v>INF200K01107</v>
      </c>
      <c r="G193" s="30">
        <f t="shared" si="49"/>
        <v>20</v>
      </c>
      <c r="H193" s="30" t="str">
        <f t="shared" si="46"/>
        <v>-</v>
      </c>
      <c r="I193" s="30">
        <f t="shared" si="51"/>
        <v>22</v>
      </c>
      <c r="J193" s="35" t="str">
        <f t="shared" si="47"/>
        <v>SBI Magnum Balanced Fund - REGULAR PLAN -Growth</v>
      </c>
      <c r="K193" s="35">
        <f t="shared" si="52"/>
        <v>70</v>
      </c>
      <c r="L193" s="30" t="str">
        <f t="shared" si="53"/>
        <v>118.5519</v>
      </c>
      <c r="M193" s="30">
        <f t="shared" si="54"/>
        <v>79</v>
      </c>
      <c r="N193" s="30" t="str">
        <f t="shared" si="55"/>
        <v>117.3664</v>
      </c>
      <c r="O193" s="30">
        <f t="shared" si="56"/>
        <v>88</v>
      </c>
      <c r="P193" s="30" t="str">
        <f t="shared" si="57"/>
        <v>118.5519</v>
      </c>
      <c r="Q193" s="30">
        <f t="shared" si="58"/>
        <v>97</v>
      </c>
      <c r="R193" s="36" t="str">
        <f t="shared" si="59"/>
        <v>08-Aug-2017</v>
      </c>
      <c r="S193" s="37">
        <f t="shared" si="50"/>
        <v>118.5519</v>
      </c>
    </row>
    <row r="194" spans="1:19">
      <c r="A194" s="30" t="s">
        <v>97</v>
      </c>
      <c r="D194" s="30" t="str">
        <f t="shared" si="44"/>
        <v/>
      </c>
      <c r="E194" s="30" t="str">
        <f t="shared" si="48"/>
        <v/>
      </c>
      <c r="F194" s="30" t="str">
        <f t="shared" si="45"/>
        <v xml:space="preserve"> </v>
      </c>
      <c r="G194" s="30" t="str">
        <f t="shared" si="49"/>
        <v/>
      </c>
      <c r="H194" s="30" t="str">
        <f t="shared" si="46"/>
        <v/>
      </c>
      <c r="I194" s="30" t="str">
        <f t="shared" si="51"/>
        <v/>
      </c>
      <c r="J194" s="35" t="str">
        <f t="shared" si="47"/>
        <v/>
      </c>
      <c r="K194" s="35" t="str">
        <f t="shared" si="52"/>
        <v/>
      </c>
      <c r="L194" s="30" t="str">
        <f t="shared" si="53"/>
        <v/>
      </c>
      <c r="M194" s="30" t="str">
        <f t="shared" si="54"/>
        <v/>
      </c>
      <c r="N194" s="30" t="str">
        <f t="shared" si="55"/>
        <v/>
      </c>
      <c r="O194" s="30" t="str">
        <f t="shared" si="56"/>
        <v/>
      </c>
      <c r="P194" s="30" t="str">
        <f t="shared" si="57"/>
        <v/>
      </c>
      <c r="Q194" s="30" t="str">
        <f t="shared" si="58"/>
        <v/>
      </c>
      <c r="R194" s="36" t="str">
        <f t="shared" si="59"/>
        <v/>
      </c>
      <c r="S194" s="37" t="str">
        <f t="shared" si="50"/>
        <v/>
      </c>
    </row>
    <row r="195" spans="1:19">
      <c r="A195" s="30" t="s">
        <v>115</v>
      </c>
      <c r="D195" s="30" t="str">
        <f t="shared" si="44"/>
        <v/>
      </c>
      <c r="E195" s="30" t="str">
        <f t="shared" si="48"/>
        <v/>
      </c>
      <c r="F195" s="30" t="str">
        <f t="shared" si="45"/>
        <v>Sundaram Mutual Fund</v>
      </c>
      <c r="G195" s="30" t="str">
        <f t="shared" si="49"/>
        <v/>
      </c>
      <c r="H195" s="30" t="str">
        <f t="shared" si="46"/>
        <v/>
      </c>
      <c r="I195" s="30" t="str">
        <f t="shared" si="51"/>
        <v/>
      </c>
      <c r="J195" s="35" t="str">
        <f t="shared" si="47"/>
        <v/>
      </c>
      <c r="K195" s="35" t="str">
        <f t="shared" si="52"/>
        <v/>
      </c>
      <c r="L195" s="30" t="str">
        <f t="shared" si="53"/>
        <v/>
      </c>
      <c r="M195" s="30" t="str">
        <f t="shared" si="54"/>
        <v/>
      </c>
      <c r="N195" s="30" t="str">
        <f t="shared" si="55"/>
        <v/>
      </c>
      <c r="O195" s="30" t="str">
        <f t="shared" si="56"/>
        <v/>
      </c>
      <c r="P195" s="30" t="str">
        <f t="shared" si="57"/>
        <v/>
      </c>
      <c r="Q195" s="30" t="str">
        <f t="shared" si="58"/>
        <v/>
      </c>
      <c r="R195" s="36" t="str">
        <f t="shared" si="59"/>
        <v/>
      </c>
      <c r="S195" s="37" t="str">
        <f t="shared" si="50"/>
        <v/>
      </c>
    </row>
    <row r="196" spans="1:19">
      <c r="A196" s="30" t="s">
        <v>97</v>
      </c>
      <c r="D196" s="30" t="str">
        <f t="shared" si="44"/>
        <v/>
      </c>
      <c r="E196" s="30" t="str">
        <f t="shared" si="48"/>
        <v/>
      </c>
      <c r="F196" s="30" t="str">
        <f t="shared" si="45"/>
        <v xml:space="preserve"> </v>
      </c>
      <c r="G196" s="30" t="str">
        <f t="shared" si="49"/>
        <v/>
      </c>
      <c r="H196" s="30" t="str">
        <f t="shared" si="46"/>
        <v/>
      </c>
      <c r="I196" s="30" t="str">
        <f t="shared" si="51"/>
        <v/>
      </c>
      <c r="J196" s="35" t="str">
        <f t="shared" si="47"/>
        <v/>
      </c>
      <c r="K196" s="35" t="str">
        <f t="shared" si="52"/>
        <v/>
      </c>
      <c r="L196" s="30" t="str">
        <f t="shared" si="53"/>
        <v/>
      </c>
      <c r="M196" s="30" t="str">
        <f t="shared" si="54"/>
        <v/>
      </c>
      <c r="N196" s="30" t="str">
        <f t="shared" si="55"/>
        <v/>
      </c>
      <c r="O196" s="30" t="str">
        <f t="shared" si="56"/>
        <v/>
      </c>
      <c r="P196" s="30" t="str">
        <f t="shared" si="57"/>
        <v/>
      </c>
      <c r="Q196" s="30" t="str">
        <f t="shared" si="58"/>
        <v/>
      </c>
      <c r="R196" s="36" t="str">
        <f t="shared" si="59"/>
        <v/>
      </c>
      <c r="S196" s="37" t="str">
        <f t="shared" si="50"/>
        <v/>
      </c>
    </row>
    <row r="197" spans="1:19">
      <c r="A197" s="30" t="s">
        <v>6606</v>
      </c>
      <c r="D197" s="30" t="str">
        <f t="shared" si="44"/>
        <v>100617</v>
      </c>
      <c r="E197" s="30">
        <f t="shared" si="48"/>
        <v>7</v>
      </c>
      <c r="F197" s="30" t="str">
        <f t="shared" si="45"/>
        <v>INF903J01744</v>
      </c>
      <c r="G197" s="30">
        <f t="shared" si="49"/>
        <v>20</v>
      </c>
      <c r="H197" s="30" t="str">
        <f t="shared" si="46"/>
        <v>-</v>
      </c>
      <c r="I197" s="30">
        <f t="shared" si="51"/>
        <v>22</v>
      </c>
      <c r="J197" s="35" t="str">
        <f t="shared" si="47"/>
        <v>Sundaram Balanced Fund - Appreciation Option</v>
      </c>
      <c r="K197" s="35">
        <f t="shared" si="52"/>
        <v>67</v>
      </c>
      <c r="L197" s="30" t="str">
        <f t="shared" si="53"/>
        <v>79.7419</v>
      </c>
      <c r="M197" s="30">
        <f t="shared" si="54"/>
        <v>75</v>
      </c>
      <c r="N197" s="30" t="str">
        <f t="shared" si="55"/>
        <v>78.9445</v>
      </c>
      <c r="O197" s="30">
        <f t="shared" si="56"/>
        <v>83</v>
      </c>
      <c r="P197" s="30" t="str">
        <f t="shared" si="57"/>
        <v>79.7419</v>
      </c>
      <c r="Q197" s="30">
        <f t="shared" si="58"/>
        <v>91</v>
      </c>
      <c r="R197" s="36" t="str">
        <f t="shared" si="59"/>
        <v>08-Aug-2017</v>
      </c>
      <c r="S197" s="37">
        <f t="shared" si="50"/>
        <v>79.741900000000001</v>
      </c>
    </row>
    <row r="198" spans="1:19">
      <c r="A198" s="30" t="s">
        <v>6607</v>
      </c>
      <c r="D198" s="30" t="str">
        <f t="shared" si="44"/>
        <v>119542</v>
      </c>
      <c r="E198" s="30">
        <f t="shared" si="48"/>
        <v>7</v>
      </c>
      <c r="F198" s="30" t="str">
        <f t="shared" si="45"/>
        <v>INF903J01MP0</v>
      </c>
      <c r="G198" s="30">
        <f t="shared" si="49"/>
        <v>20</v>
      </c>
      <c r="H198" s="30" t="str">
        <f t="shared" si="46"/>
        <v>-</v>
      </c>
      <c r="I198" s="30">
        <f t="shared" si="51"/>
        <v>22</v>
      </c>
      <c r="J198" s="35" t="str">
        <f t="shared" si="47"/>
        <v>Sundaram Balanced Fund - Direct Plan - Growth Option</v>
      </c>
      <c r="K198" s="35">
        <f t="shared" si="52"/>
        <v>75</v>
      </c>
      <c r="L198" s="30" t="str">
        <f t="shared" si="53"/>
        <v>81.6475</v>
      </c>
      <c r="M198" s="30">
        <f t="shared" si="54"/>
        <v>83</v>
      </c>
      <c r="N198" s="30" t="str">
        <f t="shared" si="55"/>
        <v>80.8310</v>
      </c>
      <c r="O198" s="30">
        <f t="shared" si="56"/>
        <v>91</v>
      </c>
      <c r="P198" s="30" t="str">
        <f t="shared" si="57"/>
        <v>81.6475</v>
      </c>
      <c r="Q198" s="30">
        <f t="shared" si="58"/>
        <v>99</v>
      </c>
      <c r="R198" s="36" t="str">
        <f t="shared" si="59"/>
        <v>08-Aug-2017</v>
      </c>
      <c r="S198" s="37">
        <f t="shared" si="50"/>
        <v>81.647499999999994</v>
      </c>
    </row>
    <row r="199" spans="1:19">
      <c r="A199" s="30" t="s">
        <v>6608</v>
      </c>
      <c r="D199" s="30" t="str">
        <f t="shared" ref="D199:D262" si="60">IF(ISERROR(LEFT(A199,SEARCH(";",A199)-1)),"",LEFT(A199,SEARCH(";",A199)-1))</f>
        <v>119545</v>
      </c>
      <c r="E199" s="30">
        <f t="shared" si="48"/>
        <v>7</v>
      </c>
      <c r="F199" s="30" t="str">
        <f t="shared" ref="F199:F262" si="61">IF($D199="",A199,MID($A199,E199+1,SEARCH(";",$A199,E199+1)-E199-1))</f>
        <v>INF903J01MN5</v>
      </c>
      <c r="G199" s="30">
        <f t="shared" si="49"/>
        <v>20</v>
      </c>
      <c r="H199" s="30" t="str">
        <f t="shared" ref="H199:H262" si="62">IF($D199="","",MID($A199,G199+1,SEARCH(";",$A199,G199+1)-G199-1))</f>
        <v>INF903J01MO3</v>
      </c>
      <c r="I199" s="30">
        <f t="shared" si="51"/>
        <v>33</v>
      </c>
      <c r="J199" s="35" t="str">
        <f t="shared" ref="J199:J262" si="63">IF($D199="","",MID($A199,I199+1,SEARCH(";",$A199,I199+1)-I199-1))</f>
        <v>Sundaram Balanced Fund - Direct Plan - Dividend Option</v>
      </c>
      <c r="K199" s="35">
        <f t="shared" si="52"/>
        <v>88</v>
      </c>
      <c r="L199" s="30" t="str">
        <f t="shared" si="53"/>
        <v>15.9882</v>
      </c>
      <c r="M199" s="30">
        <f t="shared" si="54"/>
        <v>96</v>
      </c>
      <c r="N199" s="30" t="str">
        <f t="shared" si="55"/>
        <v>15.8283</v>
      </c>
      <c r="O199" s="30">
        <f t="shared" si="56"/>
        <v>104</v>
      </c>
      <c r="P199" s="30" t="str">
        <f t="shared" si="57"/>
        <v>15.9882</v>
      </c>
      <c r="Q199" s="30">
        <f t="shared" si="58"/>
        <v>112</v>
      </c>
      <c r="R199" s="36" t="str">
        <f t="shared" si="59"/>
        <v>08-Aug-2017</v>
      </c>
      <c r="S199" s="37">
        <f t="shared" si="50"/>
        <v>15.988200000000001</v>
      </c>
    </row>
    <row r="200" spans="1:19">
      <c r="A200" s="30" t="s">
        <v>6609</v>
      </c>
      <c r="D200" s="30" t="str">
        <f t="shared" si="60"/>
        <v>101472</v>
      </c>
      <c r="E200" s="30">
        <f t="shared" ref="E200:E263" si="64">IF($D200="","",LEN(D200)+1)</f>
        <v>7</v>
      </c>
      <c r="F200" s="30" t="str">
        <f t="shared" si="61"/>
        <v>INF903J01728</v>
      </c>
      <c r="G200" s="30">
        <f t="shared" ref="G200:G263" si="65">IF($D200="","",E200+(LEN(F200)+1))</f>
        <v>20</v>
      </c>
      <c r="H200" s="30" t="str">
        <f t="shared" si="62"/>
        <v>INF903J01736</v>
      </c>
      <c r="I200" s="30">
        <f t="shared" si="51"/>
        <v>33</v>
      </c>
      <c r="J200" s="35" t="str">
        <f t="shared" si="63"/>
        <v>Sundaram Balanced Fund - Dividend Option</v>
      </c>
      <c r="K200" s="35">
        <f t="shared" si="52"/>
        <v>74</v>
      </c>
      <c r="L200" s="30" t="str">
        <f t="shared" si="53"/>
        <v>15.5305</v>
      </c>
      <c r="M200" s="30">
        <f t="shared" si="54"/>
        <v>82</v>
      </c>
      <c r="N200" s="30" t="str">
        <f t="shared" si="55"/>
        <v>15.3752</v>
      </c>
      <c r="O200" s="30">
        <f t="shared" si="56"/>
        <v>90</v>
      </c>
      <c r="P200" s="30" t="str">
        <f t="shared" si="57"/>
        <v>15.5305</v>
      </c>
      <c r="Q200" s="30">
        <f t="shared" si="58"/>
        <v>98</v>
      </c>
      <c r="R200" s="36" t="str">
        <f t="shared" si="59"/>
        <v>08-Aug-2017</v>
      </c>
      <c r="S200" s="37">
        <f t="shared" ref="S200:S263" si="66">IF(L200="","",L200+0)</f>
        <v>15.5305</v>
      </c>
    </row>
    <row r="201" spans="1:19">
      <c r="A201" s="30" t="s">
        <v>116</v>
      </c>
      <c r="D201" s="30" t="str">
        <f t="shared" si="60"/>
        <v>111924</v>
      </c>
      <c r="E201" s="30">
        <f t="shared" si="64"/>
        <v>7</v>
      </c>
      <c r="F201" s="30" t="str">
        <f t="shared" si="61"/>
        <v>INF903J01751</v>
      </c>
      <c r="G201" s="30">
        <f t="shared" si="65"/>
        <v>20</v>
      </c>
      <c r="H201" s="30" t="str">
        <f t="shared" si="62"/>
        <v>INF903J01769</v>
      </c>
      <c r="I201" s="30">
        <f t="shared" si="51"/>
        <v>33</v>
      </c>
      <c r="J201" s="35" t="str">
        <f t="shared" si="63"/>
        <v>Sundaram Balanced Fund - Institutional Dividend Option</v>
      </c>
      <c r="K201" s="35">
        <f t="shared" si="52"/>
        <v>88</v>
      </c>
      <c r="L201" s="30" t="str">
        <f t="shared" si="53"/>
        <v>14.2258</v>
      </c>
      <c r="M201" s="30">
        <f t="shared" si="54"/>
        <v>96</v>
      </c>
      <c r="N201" s="30" t="str">
        <f t="shared" si="55"/>
        <v>14.0835</v>
      </c>
      <c r="O201" s="30">
        <f t="shared" si="56"/>
        <v>104</v>
      </c>
      <c r="P201" s="30" t="str">
        <f t="shared" si="57"/>
        <v>14.2258</v>
      </c>
      <c r="Q201" s="30">
        <f t="shared" si="58"/>
        <v>112</v>
      </c>
      <c r="R201" s="36" t="str">
        <f t="shared" si="59"/>
        <v>05-May-2016</v>
      </c>
      <c r="S201" s="37">
        <f t="shared" si="66"/>
        <v>14.2258</v>
      </c>
    </row>
    <row r="202" spans="1:19">
      <c r="A202" s="30" t="s">
        <v>97</v>
      </c>
      <c r="D202" s="30" t="str">
        <f t="shared" si="60"/>
        <v/>
      </c>
      <c r="E202" s="30" t="str">
        <f t="shared" si="64"/>
        <v/>
      </c>
      <c r="F202" s="30" t="str">
        <f t="shared" si="61"/>
        <v xml:space="preserve"> </v>
      </c>
      <c r="G202" s="30" t="str">
        <f t="shared" si="65"/>
        <v/>
      </c>
      <c r="H202" s="30" t="str">
        <f t="shared" si="62"/>
        <v/>
      </c>
      <c r="I202" s="30" t="str">
        <f t="shared" si="51"/>
        <v/>
      </c>
      <c r="J202" s="35" t="str">
        <f t="shared" si="63"/>
        <v/>
      </c>
      <c r="K202" s="35" t="str">
        <f t="shared" si="52"/>
        <v/>
      </c>
      <c r="L202" s="30" t="str">
        <f t="shared" si="53"/>
        <v/>
      </c>
      <c r="M202" s="30" t="str">
        <f t="shared" si="54"/>
        <v/>
      </c>
      <c r="N202" s="30" t="str">
        <f t="shared" si="55"/>
        <v/>
      </c>
      <c r="O202" s="30" t="str">
        <f t="shared" si="56"/>
        <v/>
      </c>
      <c r="P202" s="30" t="str">
        <f t="shared" si="57"/>
        <v/>
      </c>
      <c r="Q202" s="30" t="str">
        <f t="shared" si="58"/>
        <v/>
      </c>
      <c r="R202" s="36" t="str">
        <f t="shared" si="59"/>
        <v/>
      </c>
      <c r="S202" s="37" t="str">
        <f t="shared" si="66"/>
        <v/>
      </c>
    </row>
    <row r="203" spans="1:19">
      <c r="A203" s="30" t="s">
        <v>117</v>
      </c>
      <c r="D203" s="30" t="str">
        <f t="shared" si="60"/>
        <v/>
      </c>
      <c r="E203" s="30" t="str">
        <f t="shared" si="64"/>
        <v/>
      </c>
      <c r="F203" s="30" t="str">
        <f t="shared" si="61"/>
        <v>Tata Mutual Fund</v>
      </c>
      <c r="G203" s="30" t="str">
        <f t="shared" si="65"/>
        <v/>
      </c>
      <c r="H203" s="30" t="str">
        <f t="shared" si="62"/>
        <v/>
      </c>
      <c r="I203" s="30" t="str">
        <f t="shared" si="51"/>
        <v/>
      </c>
      <c r="J203" s="35" t="str">
        <f t="shared" si="63"/>
        <v/>
      </c>
      <c r="K203" s="35" t="str">
        <f t="shared" si="52"/>
        <v/>
      </c>
      <c r="L203" s="30" t="str">
        <f t="shared" si="53"/>
        <v/>
      </c>
      <c r="M203" s="30" t="str">
        <f t="shared" si="54"/>
        <v/>
      </c>
      <c r="N203" s="30" t="str">
        <f t="shared" si="55"/>
        <v/>
      </c>
      <c r="O203" s="30" t="str">
        <f t="shared" si="56"/>
        <v/>
      </c>
      <c r="P203" s="30" t="str">
        <f t="shared" si="57"/>
        <v/>
      </c>
      <c r="Q203" s="30" t="str">
        <f t="shared" si="58"/>
        <v/>
      </c>
      <c r="R203" s="36" t="str">
        <f t="shared" si="59"/>
        <v/>
      </c>
      <c r="S203" s="37" t="str">
        <f t="shared" si="66"/>
        <v/>
      </c>
    </row>
    <row r="204" spans="1:19">
      <c r="A204" s="30" t="s">
        <v>97</v>
      </c>
      <c r="D204" s="30" t="str">
        <f t="shared" si="60"/>
        <v/>
      </c>
      <c r="E204" s="30" t="str">
        <f t="shared" si="64"/>
        <v/>
      </c>
      <c r="F204" s="30" t="str">
        <f t="shared" si="61"/>
        <v xml:space="preserve"> </v>
      </c>
      <c r="G204" s="30" t="str">
        <f t="shared" si="65"/>
        <v/>
      </c>
      <c r="H204" s="30" t="str">
        <f t="shared" si="62"/>
        <v/>
      </c>
      <c r="I204" s="30" t="str">
        <f t="shared" si="51"/>
        <v/>
      </c>
      <c r="J204" s="35" t="str">
        <f t="shared" si="63"/>
        <v/>
      </c>
      <c r="K204" s="35" t="str">
        <f t="shared" si="52"/>
        <v/>
      </c>
      <c r="L204" s="30" t="str">
        <f t="shared" si="53"/>
        <v/>
      </c>
      <c r="M204" s="30" t="str">
        <f t="shared" si="54"/>
        <v/>
      </c>
      <c r="N204" s="30" t="str">
        <f t="shared" si="55"/>
        <v/>
      </c>
      <c r="O204" s="30" t="str">
        <f t="shared" si="56"/>
        <v/>
      </c>
      <c r="P204" s="30" t="str">
        <f t="shared" si="57"/>
        <v/>
      </c>
      <c r="Q204" s="30" t="str">
        <f t="shared" si="58"/>
        <v/>
      </c>
      <c r="R204" s="36" t="str">
        <f t="shared" si="59"/>
        <v/>
      </c>
      <c r="S204" s="37" t="str">
        <f t="shared" si="66"/>
        <v/>
      </c>
    </row>
    <row r="205" spans="1:19">
      <c r="A205" s="30" t="s">
        <v>6610</v>
      </c>
      <c r="D205" s="30" t="str">
        <f t="shared" si="60"/>
        <v>119053</v>
      </c>
      <c r="E205" s="30">
        <f t="shared" si="64"/>
        <v>7</v>
      </c>
      <c r="F205" s="30" t="str">
        <f t="shared" si="61"/>
        <v>INF277K01MN2</v>
      </c>
      <c r="G205" s="30">
        <f t="shared" si="65"/>
        <v>20</v>
      </c>
      <c r="H205" s="30" t="str">
        <f t="shared" si="62"/>
        <v>-</v>
      </c>
      <c r="I205" s="30">
        <f t="shared" ref="I205:I268" si="67">IF($D205="","",G205+LEN(H205)+1)</f>
        <v>22</v>
      </c>
      <c r="J205" s="35" t="str">
        <f t="shared" si="63"/>
        <v>Tata Balanced Fund -Direct Plan- Growth</v>
      </c>
      <c r="K205" s="35">
        <f t="shared" ref="K205:K268" si="68">IF($D205="","",I205+LEN(J205)+1)</f>
        <v>62</v>
      </c>
      <c r="L205" s="30" t="str">
        <f t="shared" ref="L205:L268" si="69">IF($D205="","",MID($A205,K205+1,SEARCH(";",$A205,K205+1)-K205-1))</f>
        <v>207.1696</v>
      </c>
      <c r="M205" s="30">
        <f t="shared" ref="M205:M268" si="70">IF($D205="","",K205+LEN(L205)+1)</f>
        <v>71</v>
      </c>
      <c r="N205" s="30" t="str">
        <f t="shared" ref="N205:N268" si="71">IF($D205="","",MID($A205,M205+1,SEARCH(";",$A205,M205+1)-M205-1))</f>
        <v>205.0979</v>
      </c>
      <c r="O205" s="30">
        <f t="shared" ref="O205:O268" si="72">IF($D205="","",M205+LEN(N205)+1)</f>
        <v>80</v>
      </c>
      <c r="P205" s="30" t="str">
        <f t="shared" ref="P205:P268" si="73">IF($D205="","",MID($A205,O205+1,SEARCH(";",$A205,O205+1)-O205-1))</f>
        <v>207.1696</v>
      </c>
      <c r="Q205" s="30">
        <f t="shared" ref="Q205:Q268" si="74">IF($D205="","",O205+LEN(P205)+1)</f>
        <v>89</v>
      </c>
      <c r="R205" s="36" t="str">
        <f t="shared" ref="R205:R268" si="75">IF($D205="","",MID($A205,Q205+1,15))</f>
        <v>09-Aug-2017</v>
      </c>
      <c r="S205" s="37">
        <f t="shared" si="66"/>
        <v>207.1696</v>
      </c>
    </row>
    <row r="206" spans="1:19">
      <c r="A206" s="30" t="s">
        <v>6611</v>
      </c>
      <c r="D206" s="30" t="str">
        <f t="shared" si="60"/>
        <v>119057</v>
      </c>
      <c r="E206" s="30">
        <f t="shared" si="64"/>
        <v>7</v>
      </c>
      <c r="F206" s="30" t="str">
        <f t="shared" si="61"/>
        <v>INF277K01MO0</v>
      </c>
      <c r="G206" s="30">
        <f t="shared" si="65"/>
        <v>20</v>
      </c>
      <c r="H206" s="30" t="str">
        <f t="shared" si="62"/>
        <v>INF277K01MP7</v>
      </c>
      <c r="I206" s="30">
        <f t="shared" si="67"/>
        <v>33</v>
      </c>
      <c r="J206" s="35" t="str">
        <f t="shared" si="63"/>
        <v>Tata Balanced Fund -Direct Plan- Monthly Dividend option</v>
      </c>
      <c r="K206" s="35">
        <f t="shared" si="68"/>
        <v>90</v>
      </c>
      <c r="L206" s="30" t="str">
        <f t="shared" si="69"/>
        <v>71.0395</v>
      </c>
      <c r="M206" s="30">
        <f t="shared" si="70"/>
        <v>98</v>
      </c>
      <c r="N206" s="30" t="str">
        <f t="shared" si="71"/>
        <v>70.3291</v>
      </c>
      <c r="O206" s="30">
        <f t="shared" si="72"/>
        <v>106</v>
      </c>
      <c r="P206" s="30" t="str">
        <f t="shared" si="73"/>
        <v>71.0395</v>
      </c>
      <c r="Q206" s="30">
        <f t="shared" si="74"/>
        <v>114</v>
      </c>
      <c r="R206" s="36" t="str">
        <f t="shared" si="75"/>
        <v>09-Aug-2017</v>
      </c>
      <c r="S206" s="37">
        <f t="shared" si="66"/>
        <v>71.039500000000004</v>
      </c>
    </row>
    <row r="207" spans="1:19">
      <c r="A207" s="30" t="s">
        <v>6612</v>
      </c>
      <c r="D207" s="30" t="str">
        <f t="shared" si="60"/>
        <v>119058</v>
      </c>
      <c r="E207" s="30">
        <f t="shared" si="64"/>
        <v>7</v>
      </c>
      <c r="F207" s="30" t="str">
        <f t="shared" si="61"/>
        <v>INF277K01ML6</v>
      </c>
      <c r="G207" s="30">
        <f t="shared" si="65"/>
        <v>20</v>
      </c>
      <c r="H207" s="30" t="str">
        <f t="shared" si="62"/>
        <v>INF277K01MM4</v>
      </c>
      <c r="I207" s="30">
        <f t="shared" si="67"/>
        <v>33</v>
      </c>
      <c r="J207" s="35" t="str">
        <f t="shared" si="63"/>
        <v>Tata Balanced Fund -Direct Plan-Dividend Option</v>
      </c>
      <c r="K207" s="35">
        <f t="shared" si="68"/>
        <v>81</v>
      </c>
      <c r="L207" s="30" t="str">
        <f t="shared" si="69"/>
        <v>81.4067</v>
      </c>
      <c r="M207" s="30">
        <f t="shared" si="70"/>
        <v>89</v>
      </c>
      <c r="N207" s="30" t="str">
        <f t="shared" si="71"/>
        <v>80.5926</v>
      </c>
      <c r="O207" s="30">
        <f t="shared" si="72"/>
        <v>97</v>
      </c>
      <c r="P207" s="30" t="str">
        <f t="shared" si="73"/>
        <v>81.4067</v>
      </c>
      <c r="Q207" s="30">
        <f t="shared" si="74"/>
        <v>105</v>
      </c>
      <c r="R207" s="36" t="str">
        <f t="shared" si="75"/>
        <v>09-Aug-2017</v>
      </c>
      <c r="S207" s="37">
        <f t="shared" si="66"/>
        <v>81.406700000000001</v>
      </c>
    </row>
    <row r="208" spans="1:19">
      <c r="A208" s="30" t="s">
        <v>6613</v>
      </c>
      <c r="D208" s="30" t="str">
        <f t="shared" si="60"/>
        <v>101222</v>
      </c>
      <c r="E208" s="30">
        <f t="shared" si="64"/>
        <v>7</v>
      </c>
      <c r="F208" s="30" t="str">
        <f t="shared" si="61"/>
        <v>INF277K01DB6</v>
      </c>
      <c r="G208" s="30">
        <f t="shared" si="65"/>
        <v>20</v>
      </c>
      <c r="H208" s="30" t="str">
        <f t="shared" si="62"/>
        <v>INF277K01295</v>
      </c>
      <c r="I208" s="30">
        <f t="shared" si="67"/>
        <v>33</v>
      </c>
      <c r="J208" s="35" t="str">
        <f t="shared" si="63"/>
        <v>Tata Balanced Fund Regular Plan - Dividend Option</v>
      </c>
      <c r="K208" s="35">
        <f t="shared" si="68"/>
        <v>83</v>
      </c>
      <c r="L208" s="30" t="str">
        <f t="shared" si="69"/>
        <v>78.5700</v>
      </c>
      <c r="M208" s="30">
        <f t="shared" si="70"/>
        <v>91</v>
      </c>
      <c r="N208" s="30" t="str">
        <f t="shared" si="71"/>
        <v>77.7843</v>
      </c>
      <c r="O208" s="30">
        <f t="shared" si="72"/>
        <v>99</v>
      </c>
      <c r="P208" s="30" t="str">
        <f t="shared" si="73"/>
        <v>78.5700</v>
      </c>
      <c r="Q208" s="30">
        <f t="shared" si="74"/>
        <v>107</v>
      </c>
      <c r="R208" s="36" t="str">
        <f t="shared" si="75"/>
        <v>09-Aug-2017</v>
      </c>
      <c r="S208" s="37">
        <f t="shared" si="66"/>
        <v>78.569999999999993</v>
      </c>
    </row>
    <row r="209" spans="1:19">
      <c r="A209" s="30" t="s">
        <v>6614</v>
      </c>
      <c r="D209" s="30" t="str">
        <f t="shared" si="60"/>
        <v>100414</v>
      </c>
      <c r="E209" s="30">
        <f t="shared" si="64"/>
        <v>7</v>
      </c>
      <c r="F209" s="30" t="str">
        <f t="shared" si="61"/>
        <v>INF277K01303</v>
      </c>
      <c r="G209" s="30">
        <f t="shared" si="65"/>
        <v>20</v>
      </c>
      <c r="H209" s="30" t="str">
        <f t="shared" si="62"/>
        <v>-</v>
      </c>
      <c r="I209" s="30">
        <f t="shared" si="67"/>
        <v>22</v>
      </c>
      <c r="J209" s="35" t="str">
        <f t="shared" si="63"/>
        <v>Tata Balanced Fund Regular Plan - Growth</v>
      </c>
      <c r="K209" s="35">
        <f t="shared" si="68"/>
        <v>63</v>
      </c>
      <c r="L209" s="30" t="str">
        <f t="shared" si="69"/>
        <v>201.2719</v>
      </c>
      <c r="M209" s="30">
        <f t="shared" si="70"/>
        <v>72</v>
      </c>
      <c r="N209" s="30" t="str">
        <f t="shared" si="71"/>
        <v>199.2592</v>
      </c>
      <c r="O209" s="30">
        <f t="shared" si="72"/>
        <v>81</v>
      </c>
      <c r="P209" s="30" t="str">
        <f t="shared" si="73"/>
        <v>201.2719</v>
      </c>
      <c r="Q209" s="30">
        <f t="shared" si="74"/>
        <v>90</v>
      </c>
      <c r="R209" s="36" t="str">
        <f t="shared" si="75"/>
        <v>09-Aug-2017</v>
      </c>
      <c r="S209" s="37">
        <f t="shared" si="66"/>
        <v>201.27189999999999</v>
      </c>
    </row>
    <row r="210" spans="1:19">
      <c r="A210" s="30" t="s">
        <v>6615</v>
      </c>
      <c r="D210" s="30" t="str">
        <f t="shared" si="60"/>
        <v>113134</v>
      </c>
      <c r="E210" s="30">
        <f t="shared" si="64"/>
        <v>7</v>
      </c>
      <c r="F210" s="30" t="str">
        <f t="shared" si="61"/>
        <v>INF277K01CS2</v>
      </c>
      <c r="G210" s="30">
        <f t="shared" si="65"/>
        <v>20</v>
      </c>
      <c r="H210" s="30" t="str">
        <f t="shared" si="62"/>
        <v>INF277K01CW4</v>
      </c>
      <c r="I210" s="30">
        <f t="shared" si="67"/>
        <v>33</v>
      </c>
      <c r="J210" s="35" t="str">
        <f t="shared" si="63"/>
        <v>Tata Balanced Fund Regular Plan- Monthly Dividend Option</v>
      </c>
      <c r="K210" s="35">
        <f t="shared" si="68"/>
        <v>90</v>
      </c>
      <c r="L210" s="30" t="str">
        <f t="shared" si="69"/>
        <v>68.5939</v>
      </c>
      <c r="M210" s="30">
        <f t="shared" si="70"/>
        <v>98</v>
      </c>
      <c r="N210" s="30" t="str">
        <f t="shared" si="71"/>
        <v>67.9080</v>
      </c>
      <c r="O210" s="30">
        <f t="shared" si="72"/>
        <v>106</v>
      </c>
      <c r="P210" s="30" t="str">
        <f t="shared" si="73"/>
        <v>68.5939</v>
      </c>
      <c r="Q210" s="30">
        <f t="shared" si="74"/>
        <v>114</v>
      </c>
      <c r="R210" s="36" t="str">
        <f t="shared" si="75"/>
        <v>09-Aug-2017</v>
      </c>
      <c r="S210" s="37">
        <f t="shared" si="66"/>
        <v>68.593900000000005</v>
      </c>
    </row>
    <row r="211" spans="1:19">
      <c r="A211" s="30" t="s">
        <v>6616</v>
      </c>
      <c r="D211" s="30" t="str">
        <f t="shared" si="60"/>
        <v>101491</v>
      </c>
      <c r="E211" s="30">
        <f t="shared" si="64"/>
        <v>7</v>
      </c>
      <c r="F211" s="30" t="str">
        <f t="shared" si="61"/>
        <v>INF277K01AJ5</v>
      </c>
      <c r="G211" s="30">
        <f t="shared" si="65"/>
        <v>20</v>
      </c>
      <c r="H211" s="30" t="str">
        <f t="shared" si="62"/>
        <v>-</v>
      </c>
      <c r="I211" s="30">
        <f t="shared" si="67"/>
        <v>22</v>
      </c>
      <c r="J211" s="35" t="str">
        <f t="shared" si="63"/>
        <v>Tata Young Citizen [After 7 years] Regular Plan</v>
      </c>
      <c r="K211" s="35">
        <f t="shared" si="68"/>
        <v>70</v>
      </c>
      <c r="L211" s="30" t="str">
        <f t="shared" si="69"/>
        <v>25.2900</v>
      </c>
      <c r="M211" s="30">
        <f t="shared" si="70"/>
        <v>78</v>
      </c>
      <c r="N211" s="30" t="str">
        <f t="shared" si="71"/>
        <v>25.0371</v>
      </c>
      <c r="O211" s="30">
        <f t="shared" si="72"/>
        <v>86</v>
      </c>
      <c r="P211" s="30" t="str">
        <f t="shared" si="73"/>
        <v>25.2900</v>
      </c>
      <c r="Q211" s="30">
        <f t="shared" si="74"/>
        <v>94</v>
      </c>
      <c r="R211" s="36" t="str">
        <f t="shared" si="75"/>
        <v>09-Aug-2017</v>
      </c>
      <c r="S211" s="37">
        <f t="shared" si="66"/>
        <v>25.29</v>
      </c>
    </row>
    <row r="212" spans="1:19">
      <c r="A212" s="30" t="s">
        <v>6617</v>
      </c>
      <c r="D212" s="30" t="str">
        <f t="shared" si="60"/>
        <v>101490</v>
      </c>
      <c r="E212" s="30">
        <f t="shared" si="64"/>
        <v>7</v>
      </c>
      <c r="F212" s="30" t="str">
        <f t="shared" si="61"/>
        <v>-</v>
      </c>
      <c r="G212" s="30">
        <f t="shared" si="65"/>
        <v>9</v>
      </c>
      <c r="H212" s="30" t="str">
        <f t="shared" si="62"/>
        <v>-</v>
      </c>
      <c r="I212" s="30">
        <f t="shared" si="67"/>
        <v>11</v>
      </c>
      <c r="J212" s="35" t="str">
        <f t="shared" si="63"/>
        <v>Tata Young Citizen Fund [&gt;3 years upto 7 years] Regular Plan</v>
      </c>
      <c r="K212" s="35">
        <f t="shared" si="68"/>
        <v>72</v>
      </c>
      <c r="L212" s="30" t="str">
        <f t="shared" si="69"/>
        <v>25.2900</v>
      </c>
      <c r="M212" s="30">
        <f t="shared" si="70"/>
        <v>80</v>
      </c>
      <c r="N212" s="30" t="str">
        <f t="shared" si="71"/>
        <v>24.7842</v>
      </c>
      <c r="O212" s="30">
        <f t="shared" si="72"/>
        <v>88</v>
      </c>
      <c r="P212" s="30" t="str">
        <f t="shared" si="73"/>
        <v>25.2900</v>
      </c>
      <c r="Q212" s="30">
        <f t="shared" si="74"/>
        <v>96</v>
      </c>
      <c r="R212" s="36" t="str">
        <f t="shared" si="75"/>
        <v>09-Aug-2017</v>
      </c>
      <c r="S212" s="37">
        <f t="shared" si="66"/>
        <v>25.29</v>
      </c>
    </row>
    <row r="213" spans="1:19">
      <c r="A213" s="30" t="s">
        <v>6618</v>
      </c>
      <c r="D213" s="30" t="str">
        <f t="shared" si="60"/>
        <v>101489</v>
      </c>
      <c r="E213" s="30">
        <f t="shared" si="64"/>
        <v>7</v>
      </c>
      <c r="F213" s="30" t="str">
        <f t="shared" si="61"/>
        <v>-</v>
      </c>
      <c r="G213" s="30">
        <f t="shared" si="65"/>
        <v>9</v>
      </c>
      <c r="H213" s="30" t="str">
        <f t="shared" si="62"/>
        <v>-</v>
      </c>
      <c r="I213" s="30">
        <f t="shared" si="67"/>
        <v>11</v>
      </c>
      <c r="J213" s="35" t="str">
        <f t="shared" si="63"/>
        <v>Tata Young Citizen Fund [Upto 3 years] Regular Plan</v>
      </c>
      <c r="K213" s="35">
        <f t="shared" si="68"/>
        <v>63</v>
      </c>
      <c r="L213" s="30" t="str">
        <f t="shared" si="69"/>
        <v>25.2900</v>
      </c>
      <c r="M213" s="30">
        <f t="shared" si="70"/>
        <v>71</v>
      </c>
      <c r="N213" s="30" t="str">
        <f t="shared" si="71"/>
        <v>24.5313</v>
      </c>
      <c r="O213" s="30">
        <f t="shared" si="72"/>
        <v>79</v>
      </c>
      <c r="P213" s="30" t="str">
        <f t="shared" si="73"/>
        <v>25.2900</v>
      </c>
      <c r="Q213" s="30">
        <f t="shared" si="74"/>
        <v>87</v>
      </c>
      <c r="R213" s="36" t="str">
        <f t="shared" si="75"/>
        <v>09-Aug-2017</v>
      </c>
      <c r="S213" s="37">
        <f t="shared" si="66"/>
        <v>25.29</v>
      </c>
    </row>
    <row r="214" spans="1:19" ht="26">
      <c r="A214" s="30" t="s">
        <v>6619</v>
      </c>
      <c r="D214" s="30" t="str">
        <f t="shared" si="60"/>
        <v>119299</v>
      </c>
      <c r="E214" s="30">
        <f t="shared" si="64"/>
        <v>7</v>
      </c>
      <c r="F214" s="30" t="str">
        <f t="shared" si="61"/>
        <v>-</v>
      </c>
      <c r="G214" s="30">
        <f t="shared" si="65"/>
        <v>9</v>
      </c>
      <c r="H214" s="30" t="str">
        <f t="shared" si="62"/>
        <v>-</v>
      </c>
      <c r="I214" s="30">
        <f t="shared" si="67"/>
        <v>11</v>
      </c>
      <c r="J214" s="35" t="str">
        <f t="shared" si="63"/>
        <v>Tata Young Citizens' Fund [&gt; 3 years upto 7 years]-Direct Plan Growth</v>
      </c>
      <c r="K214" s="35">
        <f t="shared" si="68"/>
        <v>81</v>
      </c>
      <c r="L214" s="30" t="str">
        <f t="shared" si="69"/>
        <v>26.5266</v>
      </c>
      <c r="M214" s="30">
        <f t="shared" si="70"/>
        <v>89</v>
      </c>
      <c r="N214" s="30" t="str">
        <f t="shared" si="71"/>
        <v>25.9961</v>
      </c>
      <c r="O214" s="30">
        <f t="shared" si="72"/>
        <v>97</v>
      </c>
      <c r="P214" s="30" t="str">
        <f t="shared" si="73"/>
        <v>26.5266</v>
      </c>
      <c r="Q214" s="30">
        <f t="shared" si="74"/>
        <v>105</v>
      </c>
      <c r="R214" s="36" t="str">
        <f t="shared" si="75"/>
        <v>09-Aug-2017</v>
      </c>
      <c r="S214" s="37">
        <f t="shared" si="66"/>
        <v>26.526599999999998</v>
      </c>
    </row>
    <row r="215" spans="1:19">
      <c r="A215" s="30" t="s">
        <v>6620</v>
      </c>
      <c r="D215" s="30" t="str">
        <f t="shared" si="60"/>
        <v>119296</v>
      </c>
      <c r="E215" s="30">
        <f t="shared" si="64"/>
        <v>7</v>
      </c>
      <c r="F215" s="30" t="str">
        <f t="shared" si="61"/>
        <v>-</v>
      </c>
      <c r="G215" s="30">
        <f t="shared" si="65"/>
        <v>9</v>
      </c>
      <c r="H215" s="30" t="str">
        <f t="shared" si="62"/>
        <v>-</v>
      </c>
      <c r="I215" s="30">
        <f t="shared" si="67"/>
        <v>11</v>
      </c>
      <c r="J215" s="35" t="str">
        <f t="shared" si="63"/>
        <v>Tata Young Citizens' Fund [Upto 3 years]-Direct Plan Growth</v>
      </c>
      <c r="K215" s="35">
        <f t="shared" si="68"/>
        <v>71</v>
      </c>
      <c r="L215" s="30" t="str">
        <f t="shared" si="69"/>
        <v>26.5266</v>
      </c>
      <c r="M215" s="30">
        <f t="shared" si="70"/>
        <v>79</v>
      </c>
      <c r="N215" s="30" t="str">
        <f t="shared" si="71"/>
        <v>25.7308</v>
      </c>
      <c r="O215" s="30">
        <f t="shared" si="72"/>
        <v>87</v>
      </c>
      <c r="P215" s="30" t="str">
        <f t="shared" si="73"/>
        <v>26.5266</v>
      </c>
      <c r="Q215" s="30">
        <f t="shared" si="74"/>
        <v>95</v>
      </c>
      <c r="R215" s="36" t="str">
        <f t="shared" si="75"/>
        <v>09-Aug-2017</v>
      </c>
      <c r="S215" s="37">
        <f t="shared" si="66"/>
        <v>26.526599999999998</v>
      </c>
    </row>
    <row r="216" spans="1:19">
      <c r="A216" s="30" t="s">
        <v>6621</v>
      </c>
      <c r="D216" s="30" t="str">
        <f t="shared" si="60"/>
        <v>119312</v>
      </c>
      <c r="E216" s="30">
        <f t="shared" si="64"/>
        <v>7</v>
      </c>
      <c r="F216" s="30" t="str">
        <f t="shared" si="61"/>
        <v>INF277K01QW4</v>
      </c>
      <c r="G216" s="30">
        <f t="shared" si="65"/>
        <v>20</v>
      </c>
      <c r="H216" s="30" t="str">
        <f t="shared" si="62"/>
        <v>-</v>
      </c>
      <c r="I216" s="30">
        <f t="shared" si="67"/>
        <v>22</v>
      </c>
      <c r="J216" s="35" t="str">
        <f t="shared" si="63"/>
        <v>Tata Young Citizens' Fund-(After 7 years)-Direct Plan  Growth</v>
      </c>
      <c r="K216" s="35">
        <f t="shared" si="68"/>
        <v>84</v>
      </c>
      <c r="L216" s="30" t="str">
        <f t="shared" si="69"/>
        <v>26.5266</v>
      </c>
      <c r="M216" s="30">
        <f t="shared" si="70"/>
        <v>92</v>
      </c>
      <c r="N216" s="30" t="str">
        <f t="shared" si="71"/>
        <v>26.2613</v>
      </c>
      <c r="O216" s="30">
        <f t="shared" si="72"/>
        <v>100</v>
      </c>
      <c r="P216" s="30" t="str">
        <f t="shared" si="73"/>
        <v>26.5266</v>
      </c>
      <c r="Q216" s="30">
        <f t="shared" si="74"/>
        <v>108</v>
      </c>
      <c r="R216" s="36" t="str">
        <f t="shared" si="75"/>
        <v>09-Aug-2017</v>
      </c>
      <c r="S216" s="37">
        <f t="shared" si="66"/>
        <v>26.526599999999998</v>
      </c>
    </row>
    <row r="217" spans="1:19">
      <c r="A217" s="30" t="s">
        <v>97</v>
      </c>
      <c r="D217" s="30" t="str">
        <f t="shared" si="60"/>
        <v/>
      </c>
      <c r="E217" s="30" t="str">
        <f t="shared" si="64"/>
        <v/>
      </c>
      <c r="F217" s="30" t="str">
        <f t="shared" si="61"/>
        <v xml:space="preserve"> </v>
      </c>
      <c r="G217" s="30" t="str">
        <f t="shared" si="65"/>
        <v/>
      </c>
      <c r="H217" s="30" t="str">
        <f t="shared" si="62"/>
        <v/>
      </c>
      <c r="I217" s="30" t="str">
        <f t="shared" si="67"/>
        <v/>
      </c>
      <c r="J217" s="35" t="str">
        <f t="shared" si="63"/>
        <v/>
      </c>
      <c r="K217" s="35" t="str">
        <f t="shared" si="68"/>
        <v/>
      </c>
      <c r="L217" s="30" t="str">
        <f t="shared" si="69"/>
        <v/>
      </c>
      <c r="M217" s="30" t="str">
        <f t="shared" si="70"/>
        <v/>
      </c>
      <c r="N217" s="30" t="str">
        <f t="shared" si="71"/>
        <v/>
      </c>
      <c r="O217" s="30" t="str">
        <f t="shared" si="72"/>
        <v/>
      </c>
      <c r="P217" s="30" t="str">
        <f t="shared" si="73"/>
        <v/>
      </c>
      <c r="Q217" s="30" t="str">
        <f t="shared" si="74"/>
        <v/>
      </c>
      <c r="R217" s="36" t="str">
        <f t="shared" si="75"/>
        <v/>
      </c>
      <c r="S217" s="37" t="str">
        <f t="shared" si="66"/>
        <v/>
      </c>
    </row>
    <row r="218" spans="1:19">
      <c r="A218" s="30" t="s">
        <v>6042</v>
      </c>
      <c r="D218" s="30" t="str">
        <f t="shared" si="60"/>
        <v/>
      </c>
      <c r="E218" s="30" t="str">
        <f t="shared" si="64"/>
        <v/>
      </c>
      <c r="F218" s="30" t="str">
        <f t="shared" si="61"/>
        <v>Union Mutual Fund</v>
      </c>
      <c r="G218" s="30" t="str">
        <f t="shared" si="65"/>
        <v/>
      </c>
      <c r="H218" s="30" t="str">
        <f t="shared" si="62"/>
        <v/>
      </c>
      <c r="I218" s="30" t="str">
        <f t="shared" si="67"/>
        <v/>
      </c>
      <c r="J218" s="35" t="str">
        <f t="shared" si="63"/>
        <v/>
      </c>
      <c r="K218" s="35" t="str">
        <f t="shared" si="68"/>
        <v/>
      </c>
      <c r="L218" s="30" t="str">
        <f t="shared" si="69"/>
        <v/>
      </c>
      <c r="M218" s="30" t="str">
        <f t="shared" si="70"/>
        <v/>
      </c>
      <c r="N218" s="30" t="str">
        <f t="shared" si="71"/>
        <v/>
      </c>
      <c r="O218" s="30" t="str">
        <f t="shared" si="72"/>
        <v/>
      </c>
      <c r="P218" s="30" t="str">
        <f t="shared" si="73"/>
        <v/>
      </c>
      <c r="Q218" s="30" t="str">
        <f t="shared" si="74"/>
        <v/>
      </c>
      <c r="R218" s="36" t="str">
        <f t="shared" si="75"/>
        <v/>
      </c>
      <c r="S218" s="37" t="str">
        <f t="shared" si="66"/>
        <v/>
      </c>
    </row>
    <row r="219" spans="1:19">
      <c r="A219" s="30" t="s">
        <v>97</v>
      </c>
      <c r="D219" s="30" t="str">
        <f t="shared" si="60"/>
        <v/>
      </c>
      <c r="E219" s="30" t="str">
        <f t="shared" si="64"/>
        <v/>
      </c>
      <c r="F219" s="30" t="str">
        <f t="shared" si="61"/>
        <v xml:space="preserve"> </v>
      </c>
      <c r="G219" s="30" t="str">
        <f t="shared" si="65"/>
        <v/>
      </c>
      <c r="H219" s="30" t="str">
        <f t="shared" si="62"/>
        <v/>
      </c>
      <c r="I219" s="30" t="str">
        <f t="shared" si="67"/>
        <v/>
      </c>
      <c r="J219" s="35" t="str">
        <f t="shared" si="63"/>
        <v/>
      </c>
      <c r="K219" s="35" t="str">
        <f t="shared" si="68"/>
        <v/>
      </c>
      <c r="L219" s="30" t="str">
        <f t="shared" si="69"/>
        <v/>
      </c>
      <c r="M219" s="30" t="str">
        <f t="shared" si="70"/>
        <v/>
      </c>
      <c r="N219" s="30" t="str">
        <f t="shared" si="71"/>
        <v/>
      </c>
      <c r="O219" s="30" t="str">
        <f t="shared" si="72"/>
        <v/>
      </c>
      <c r="P219" s="30" t="str">
        <f t="shared" si="73"/>
        <v/>
      </c>
      <c r="Q219" s="30" t="str">
        <f t="shared" si="74"/>
        <v/>
      </c>
      <c r="R219" s="36" t="str">
        <f t="shared" si="75"/>
        <v/>
      </c>
      <c r="S219" s="37" t="str">
        <f t="shared" si="66"/>
        <v/>
      </c>
    </row>
    <row r="220" spans="1:19" ht="26">
      <c r="A220" s="30" t="s">
        <v>6622</v>
      </c>
      <c r="D220" s="30" t="str">
        <f t="shared" si="60"/>
        <v>119328</v>
      </c>
      <c r="E220" s="30">
        <f t="shared" si="64"/>
        <v>7</v>
      </c>
      <c r="F220" s="30" t="str">
        <f t="shared" si="61"/>
        <v>INF582M01948</v>
      </c>
      <c r="G220" s="30">
        <f t="shared" si="65"/>
        <v>20</v>
      </c>
      <c r="H220" s="30" t="str">
        <f t="shared" si="62"/>
        <v>INF582M01930</v>
      </c>
      <c r="I220" s="30">
        <f t="shared" si="67"/>
        <v>33</v>
      </c>
      <c r="J220" s="35" t="str">
        <f t="shared" si="63"/>
        <v>Union Asset Allocation Fund - Moderate Plan - Direct Plan - Dividend Option</v>
      </c>
      <c r="K220" s="35">
        <f t="shared" si="68"/>
        <v>109</v>
      </c>
      <c r="L220" s="30" t="str">
        <f t="shared" si="69"/>
        <v>12.9013</v>
      </c>
      <c r="M220" s="30">
        <f t="shared" si="70"/>
        <v>117</v>
      </c>
      <c r="N220" s="30" t="str">
        <f t="shared" si="71"/>
        <v>12.8368</v>
      </c>
      <c r="O220" s="30">
        <f t="shared" si="72"/>
        <v>125</v>
      </c>
      <c r="P220" s="30" t="str">
        <f t="shared" si="73"/>
        <v>12.9013</v>
      </c>
      <c r="Q220" s="30">
        <f t="shared" si="74"/>
        <v>133</v>
      </c>
      <c r="R220" s="36" t="str">
        <f t="shared" si="75"/>
        <v>09-Aug-2017</v>
      </c>
      <c r="S220" s="37">
        <f t="shared" si="66"/>
        <v>12.901300000000001</v>
      </c>
    </row>
    <row r="221" spans="1:19" ht="26">
      <c r="A221" s="30" t="s">
        <v>6623</v>
      </c>
      <c r="D221" s="30" t="str">
        <f t="shared" si="60"/>
        <v>119327</v>
      </c>
      <c r="E221" s="30">
        <f t="shared" si="64"/>
        <v>7</v>
      </c>
      <c r="F221" s="30" t="str">
        <f t="shared" si="61"/>
        <v>INF582M01922</v>
      </c>
      <c r="G221" s="30">
        <f t="shared" si="65"/>
        <v>20</v>
      </c>
      <c r="H221" s="30" t="str">
        <f t="shared" si="62"/>
        <v>-</v>
      </c>
      <c r="I221" s="30">
        <f t="shared" si="67"/>
        <v>22</v>
      </c>
      <c r="J221" s="35" t="str">
        <f t="shared" si="63"/>
        <v>Union Asset Allocation Fund - Moderate Plan - Direct Plan - Growth Option</v>
      </c>
      <c r="K221" s="35">
        <f t="shared" si="68"/>
        <v>96</v>
      </c>
      <c r="L221" s="30" t="str">
        <f t="shared" si="69"/>
        <v>14.9369</v>
      </c>
      <c r="M221" s="30">
        <f t="shared" si="70"/>
        <v>104</v>
      </c>
      <c r="N221" s="30" t="str">
        <f t="shared" si="71"/>
        <v>14.8622</v>
      </c>
      <c r="O221" s="30">
        <f t="shared" si="72"/>
        <v>112</v>
      </c>
      <c r="P221" s="30" t="str">
        <f t="shared" si="73"/>
        <v>14.9369</v>
      </c>
      <c r="Q221" s="30">
        <f t="shared" si="74"/>
        <v>120</v>
      </c>
      <c r="R221" s="36" t="str">
        <f t="shared" si="75"/>
        <v>09-Aug-2017</v>
      </c>
      <c r="S221" s="37">
        <f t="shared" si="66"/>
        <v>14.9369</v>
      </c>
    </row>
    <row r="222" spans="1:19" ht="26">
      <c r="A222" s="30" t="s">
        <v>6624</v>
      </c>
      <c r="D222" s="30" t="str">
        <f t="shared" si="60"/>
        <v>117394</v>
      </c>
      <c r="E222" s="30">
        <f t="shared" si="64"/>
        <v>7</v>
      </c>
      <c r="F222" s="30" t="str">
        <f t="shared" si="61"/>
        <v>INF582M01484</v>
      </c>
      <c r="G222" s="30">
        <f t="shared" si="65"/>
        <v>20</v>
      </c>
      <c r="H222" s="30" t="str">
        <f t="shared" si="62"/>
        <v>INF582M01476</v>
      </c>
      <c r="I222" s="30">
        <f t="shared" si="67"/>
        <v>33</v>
      </c>
      <c r="J222" s="35" t="str">
        <f t="shared" si="63"/>
        <v>Union Asset Allocation Fund - Moderate Plan - Dividend Option</v>
      </c>
      <c r="K222" s="35">
        <f t="shared" si="68"/>
        <v>95</v>
      </c>
      <c r="L222" s="30" t="str">
        <f t="shared" si="69"/>
        <v>12.4603</v>
      </c>
      <c r="M222" s="30">
        <f t="shared" si="70"/>
        <v>103</v>
      </c>
      <c r="N222" s="30" t="str">
        <f t="shared" si="71"/>
        <v>12.3980</v>
      </c>
      <c r="O222" s="30">
        <f t="shared" si="72"/>
        <v>111</v>
      </c>
      <c r="P222" s="30" t="str">
        <f t="shared" si="73"/>
        <v>12.4603</v>
      </c>
      <c r="Q222" s="30">
        <f t="shared" si="74"/>
        <v>119</v>
      </c>
      <c r="R222" s="36" t="str">
        <f t="shared" si="75"/>
        <v>09-Aug-2017</v>
      </c>
      <c r="S222" s="37">
        <f t="shared" si="66"/>
        <v>12.4603</v>
      </c>
    </row>
    <row r="223" spans="1:19">
      <c r="A223" s="30" t="s">
        <v>6625</v>
      </c>
      <c r="D223" s="30" t="str">
        <f t="shared" si="60"/>
        <v>117393</v>
      </c>
      <c r="E223" s="30">
        <f t="shared" si="64"/>
        <v>7</v>
      </c>
      <c r="F223" s="30" t="str">
        <f t="shared" si="61"/>
        <v>INF582M01468</v>
      </c>
      <c r="G223" s="30">
        <f t="shared" si="65"/>
        <v>20</v>
      </c>
      <c r="H223" s="30" t="str">
        <f t="shared" si="62"/>
        <v>-</v>
      </c>
      <c r="I223" s="30">
        <f t="shared" si="67"/>
        <v>22</v>
      </c>
      <c r="J223" s="35" t="str">
        <f t="shared" si="63"/>
        <v>Union Asset Allocation Fund - Moderate Plan - Growth Option</v>
      </c>
      <c r="K223" s="35">
        <f t="shared" si="68"/>
        <v>82</v>
      </c>
      <c r="L223" s="30" t="str">
        <f t="shared" si="69"/>
        <v>14.4913</v>
      </c>
      <c r="M223" s="30">
        <f t="shared" si="70"/>
        <v>90</v>
      </c>
      <c r="N223" s="30" t="str">
        <f t="shared" si="71"/>
        <v>14.4188</v>
      </c>
      <c r="O223" s="30">
        <f t="shared" si="72"/>
        <v>98</v>
      </c>
      <c r="P223" s="30" t="str">
        <f t="shared" si="73"/>
        <v>14.4913</v>
      </c>
      <c r="Q223" s="30">
        <f t="shared" si="74"/>
        <v>106</v>
      </c>
      <c r="R223" s="36" t="str">
        <f t="shared" si="75"/>
        <v>09-Aug-2017</v>
      </c>
      <c r="S223" s="37">
        <f t="shared" si="66"/>
        <v>14.491300000000001</v>
      </c>
    </row>
    <row r="224" spans="1:19">
      <c r="A224" s="30" t="s">
        <v>97</v>
      </c>
      <c r="D224" s="30" t="str">
        <f t="shared" si="60"/>
        <v/>
      </c>
      <c r="E224" s="30" t="str">
        <f t="shared" si="64"/>
        <v/>
      </c>
      <c r="F224" s="30" t="str">
        <f t="shared" si="61"/>
        <v xml:space="preserve"> </v>
      </c>
      <c r="G224" s="30" t="str">
        <f t="shared" si="65"/>
        <v/>
      </c>
      <c r="H224" s="30" t="str">
        <f t="shared" si="62"/>
        <v/>
      </c>
      <c r="I224" s="30" t="str">
        <f t="shared" si="67"/>
        <v/>
      </c>
      <c r="J224" s="35" t="str">
        <f t="shared" si="63"/>
        <v/>
      </c>
      <c r="K224" s="35" t="str">
        <f t="shared" si="68"/>
        <v/>
      </c>
      <c r="L224" s="30" t="str">
        <f t="shared" si="69"/>
        <v/>
      </c>
      <c r="M224" s="30" t="str">
        <f t="shared" si="70"/>
        <v/>
      </c>
      <c r="N224" s="30" t="str">
        <f t="shared" si="71"/>
        <v/>
      </c>
      <c r="O224" s="30" t="str">
        <f t="shared" si="72"/>
        <v/>
      </c>
      <c r="P224" s="30" t="str">
        <f t="shared" si="73"/>
        <v/>
      </c>
      <c r="Q224" s="30" t="str">
        <f t="shared" si="74"/>
        <v/>
      </c>
      <c r="R224" s="36" t="str">
        <f t="shared" si="75"/>
        <v/>
      </c>
      <c r="S224" s="37" t="str">
        <f t="shared" si="66"/>
        <v/>
      </c>
    </row>
    <row r="225" spans="1:19">
      <c r="A225" s="30" t="s">
        <v>118</v>
      </c>
      <c r="D225" s="30" t="str">
        <f t="shared" si="60"/>
        <v/>
      </c>
      <c r="E225" s="30" t="str">
        <f t="shared" si="64"/>
        <v/>
      </c>
      <c r="F225" s="30" t="str">
        <f t="shared" si="61"/>
        <v>UTI Mutual Fund</v>
      </c>
      <c r="G225" s="30" t="str">
        <f t="shared" si="65"/>
        <v/>
      </c>
      <c r="H225" s="30" t="str">
        <f t="shared" si="62"/>
        <v/>
      </c>
      <c r="I225" s="30" t="str">
        <f t="shared" si="67"/>
        <v/>
      </c>
      <c r="J225" s="35" t="str">
        <f t="shared" si="63"/>
        <v/>
      </c>
      <c r="K225" s="35" t="str">
        <f t="shared" si="68"/>
        <v/>
      </c>
      <c r="L225" s="30" t="str">
        <f t="shared" si="69"/>
        <v/>
      </c>
      <c r="M225" s="30" t="str">
        <f t="shared" si="70"/>
        <v/>
      </c>
      <c r="N225" s="30" t="str">
        <f t="shared" si="71"/>
        <v/>
      </c>
      <c r="O225" s="30" t="str">
        <f t="shared" si="72"/>
        <v/>
      </c>
      <c r="P225" s="30" t="str">
        <f t="shared" si="73"/>
        <v/>
      </c>
      <c r="Q225" s="30" t="str">
        <f t="shared" si="74"/>
        <v/>
      </c>
      <c r="R225" s="36" t="str">
        <f t="shared" si="75"/>
        <v/>
      </c>
      <c r="S225" s="37" t="str">
        <f t="shared" si="66"/>
        <v/>
      </c>
    </row>
    <row r="226" spans="1:19">
      <c r="A226" s="30" t="s">
        <v>97</v>
      </c>
      <c r="D226" s="30" t="str">
        <f t="shared" si="60"/>
        <v/>
      </c>
      <c r="E226" s="30" t="str">
        <f t="shared" si="64"/>
        <v/>
      </c>
      <c r="F226" s="30" t="str">
        <f t="shared" si="61"/>
        <v xml:space="preserve"> </v>
      </c>
      <c r="G226" s="30" t="str">
        <f t="shared" si="65"/>
        <v/>
      </c>
      <c r="H226" s="30" t="str">
        <f t="shared" si="62"/>
        <v/>
      </c>
      <c r="I226" s="30" t="str">
        <f t="shared" si="67"/>
        <v/>
      </c>
      <c r="J226" s="35" t="str">
        <f t="shared" si="63"/>
        <v/>
      </c>
      <c r="K226" s="35" t="str">
        <f t="shared" si="68"/>
        <v/>
      </c>
      <c r="L226" s="30" t="str">
        <f t="shared" si="69"/>
        <v/>
      </c>
      <c r="M226" s="30" t="str">
        <f t="shared" si="70"/>
        <v/>
      </c>
      <c r="N226" s="30" t="str">
        <f t="shared" si="71"/>
        <v/>
      </c>
      <c r="O226" s="30" t="str">
        <f t="shared" si="72"/>
        <v/>
      </c>
      <c r="P226" s="30" t="str">
        <f t="shared" si="73"/>
        <v/>
      </c>
      <c r="Q226" s="30" t="str">
        <f t="shared" si="74"/>
        <v/>
      </c>
      <c r="R226" s="36" t="str">
        <f t="shared" si="75"/>
        <v/>
      </c>
      <c r="S226" s="37" t="str">
        <f t="shared" si="66"/>
        <v/>
      </c>
    </row>
    <row r="227" spans="1:19">
      <c r="A227" s="30" t="s">
        <v>6626</v>
      </c>
      <c r="D227" s="30" t="str">
        <f t="shared" si="60"/>
        <v>100684</v>
      </c>
      <c r="E227" s="30">
        <f t="shared" si="64"/>
        <v>7</v>
      </c>
      <c r="F227" s="30" t="str">
        <f t="shared" si="61"/>
        <v>INF789F01323</v>
      </c>
      <c r="G227" s="30">
        <f t="shared" si="65"/>
        <v>20</v>
      </c>
      <c r="H227" s="30" t="str">
        <f t="shared" si="62"/>
        <v>-</v>
      </c>
      <c r="I227" s="30">
        <f t="shared" si="67"/>
        <v>22</v>
      </c>
      <c r="J227" s="35" t="str">
        <f t="shared" si="63"/>
        <v>UTI - Balanced Fund-Growth</v>
      </c>
      <c r="K227" s="35">
        <f t="shared" si="68"/>
        <v>49</v>
      </c>
      <c r="L227" s="30" t="str">
        <f t="shared" si="69"/>
        <v>161.3973</v>
      </c>
      <c r="M227" s="30">
        <f t="shared" si="70"/>
        <v>58</v>
      </c>
      <c r="N227" s="30" t="str">
        <f t="shared" si="71"/>
        <v>161.3973</v>
      </c>
      <c r="O227" s="30">
        <f t="shared" si="72"/>
        <v>67</v>
      </c>
      <c r="P227" s="30" t="str">
        <f t="shared" si="73"/>
        <v>161.3973</v>
      </c>
      <c r="Q227" s="30">
        <f t="shared" si="74"/>
        <v>76</v>
      </c>
      <c r="R227" s="36" t="str">
        <f t="shared" si="75"/>
        <v>08-Aug-2017</v>
      </c>
      <c r="S227" s="37">
        <f t="shared" si="66"/>
        <v>161.3973</v>
      </c>
    </row>
    <row r="228" spans="1:19">
      <c r="A228" s="30" t="s">
        <v>6627</v>
      </c>
      <c r="D228" s="30" t="str">
        <f t="shared" si="60"/>
        <v>120674</v>
      </c>
      <c r="E228" s="30">
        <f t="shared" si="64"/>
        <v>7</v>
      </c>
      <c r="F228" s="30" t="str">
        <f t="shared" si="61"/>
        <v>INF789F01SK9</v>
      </c>
      <c r="G228" s="30">
        <f t="shared" si="65"/>
        <v>20</v>
      </c>
      <c r="H228" s="30" t="str">
        <f t="shared" si="62"/>
        <v>-</v>
      </c>
      <c r="I228" s="30">
        <f t="shared" si="67"/>
        <v>22</v>
      </c>
      <c r="J228" s="35" t="str">
        <f t="shared" si="63"/>
        <v>UTI - Balanced Fund-Growth - Direct</v>
      </c>
      <c r="K228" s="35">
        <f t="shared" si="68"/>
        <v>58</v>
      </c>
      <c r="L228" s="30" t="str">
        <f t="shared" si="69"/>
        <v>164.4724</v>
      </c>
      <c r="M228" s="30">
        <f t="shared" si="70"/>
        <v>67</v>
      </c>
      <c r="N228" s="30" t="str">
        <f t="shared" si="71"/>
        <v>164.4724</v>
      </c>
      <c r="O228" s="30">
        <f t="shared" si="72"/>
        <v>76</v>
      </c>
      <c r="P228" s="30" t="str">
        <f t="shared" si="73"/>
        <v>164.4724</v>
      </c>
      <c r="Q228" s="30">
        <f t="shared" si="74"/>
        <v>85</v>
      </c>
      <c r="R228" s="36" t="str">
        <f t="shared" si="75"/>
        <v>08-Aug-2017</v>
      </c>
      <c r="S228" s="37">
        <f t="shared" si="66"/>
        <v>164.47239999999999</v>
      </c>
    </row>
    <row r="229" spans="1:19">
      <c r="A229" s="30" t="s">
        <v>6628</v>
      </c>
      <c r="D229" s="30" t="str">
        <f t="shared" si="60"/>
        <v>100685</v>
      </c>
      <c r="E229" s="30">
        <f t="shared" si="64"/>
        <v>7</v>
      </c>
      <c r="F229" s="30" t="str">
        <f t="shared" si="61"/>
        <v>INF789F01307</v>
      </c>
      <c r="G229" s="30">
        <f t="shared" si="65"/>
        <v>20</v>
      </c>
      <c r="H229" s="30" t="str">
        <f t="shared" si="62"/>
        <v>INF789F01315</v>
      </c>
      <c r="I229" s="30">
        <f t="shared" si="67"/>
        <v>33</v>
      </c>
      <c r="J229" s="35" t="str">
        <f t="shared" si="63"/>
        <v>UTI - Balanced Fund-Income</v>
      </c>
      <c r="K229" s="35">
        <f t="shared" si="68"/>
        <v>60</v>
      </c>
      <c r="L229" s="30" t="str">
        <f t="shared" si="69"/>
        <v>30.9569</v>
      </c>
      <c r="M229" s="30">
        <f t="shared" si="70"/>
        <v>68</v>
      </c>
      <c r="N229" s="30" t="str">
        <f t="shared" si="71"/>
        <v>30.9569</v>
      </c>
      <c r="O229" s="30">
        <f t="shared" si="72"/>
        <v>76</v>
      </c>
      <c r="P229" s="30" t="str">
        <f t="shared" si="73"/>
        <v>30.9569</v>
      </c>
      <c r="Q229" s="30">
        <f t="shared" si="74"/>
        <v>84</v>
      </c>
      <c r="R229" s="36" t="str">
        <f t="shared" si="75"/>
        <v>08-Aug-2017</v>
      </c>
      <c r="S229" s="37">
        <f t="shared" si="66"/>
        <v>30.956900000000001</v>
      </c>
    </row>
    <row r="230" spans="1:19">
      <c r="A230" s="30" t="s">
        <v>6629</v>
      </c>
      <c r="D230" s="30" t="str">
        <f t="shared" si="60"/>
        <v>120673</v>
      </c>
      <c r="E230" s="30">
        <f t="shared" si="64"/>
        <v>7</v>
      </c>
      <c r="F230" s="30" t="str">
        <f t="shared" si="61"/>
        <v>INF789F01SI3</v>
      </c>
      <c r="G230" s="30">
        <f t="shared" si="65"/>
        <v>20</v>
      </c>
      <c r="H230" s="30" t="str">
        <f t="shared" si="62"/>
        <v>INF789F01SJ1</v>
      </c>
      <c r="I230" s="30">
        <f t="shared" si="67"/>
        <v>33</v>
      </c>
      <c r="J230" s="35" t="str">
        <f t="shared" si="63"/>
        <v>UTI - Balanced Fund-Income - Direct</v>
      </c>
      <c r="K230" s="35">
        <f t="shared" si="68"/>
        <v>69</v>
      </c>
      <c r="L230" s="30" t="str">
        <f t="shared" si="69"/>
        <v>31.6606</v>
      </c>
      <c r="M230" s="30">
        <f t="shared" si="70"/>
        <v>77</v>
      </c>
      <c r="N230" s="30" t="str">
        <f t="shared" si="71"/>
        <v>31.6606</v>
      </c>
      <c r="O230" s="30">
        <f t="shared" si="72"/>
        <v>85</v>
      </c>
      <c r="P230" s="30" t="str">
        <f t="shared" si="73"/>
        <v>31.6606</v>
      </c>
      <c r="Q230" s="30">
        <f t="shared" si="74"/>
        <v>93</v>
      </c>
      <c r="R230" s="36" t="str">
        <f t="shared" si="75"/>
        <v>08-Aug-2017</v>
      </c>
      <c r="S230" s="37">
        <f t="shared" si="66"/>
        <v>31.660599999999999</v>
      </c>
    </row>
    <row r="231" spans="1:19">
      <c r="A231" s="30" t="s">
        <v>119</v>
      </c>
      <c r="D231" s="30" t="str">
        <f t="shared" si="60"/>
        <v>101662</v>
      </c>
      <c r="E231" s="30">
        <f t="shared" si="64"/>
        <v>7</v>
      </c>
      <c r="F231" s="30" t="str">
        <f t="shared" si="61"/>
        <v>-</v>
      </c>
      <c r="G231" s="30">
        <f t="shared" si="65"/>
        <v>9</v>
      </c>
      <c r="H231" s="30" t="str">
        <f t="shared" si="62"/>
        <v>-</v>
      </c>
      <c r="I231" s="30">
        <f t="shared" si="67"/>
        <v>11</v>
      </c>
      <c r="J231" s="35" t="str">
        <f t="shared" si="63"/>
        <v>UTI - Variable Investment Scheme-Growth Option</v>
      </c>
      <c r="K231" s="35">
        <f t="shared" si="68"/>
        <v>58</v>
      </c>
      <c r="L231" s="30" t="str">
        <f t="shared" si="69"/>
        <v>17.3822</v>
      </c>
      <c r="M231" s="30">
        <f t="shared" si="70"/>
        <v>66</v>
      </c>
      <c r="N231" s="30" t="str">
        <f t="shared" si="71"/>
        <v>17.3822</v>
      </c>
      <c r="O231" s="30">
        <f t="shared" si="72"/>
        <v>74</v>
      </c>
      <c r="P231" s="30" t="str">
        <f t="shared" si="73"/>
        <v>17.3822</v>
      </c>
      <c r="Q231" s="30">
        <f t="shared" si="74"/>
        <v>82</v>
      </c>
      <c r="R231" s="36" t="str">
        <f t="shared" si="75"/>
        <v>30-Mar-2011</v>
      </c>
      <c r="S231" s="37">
        <f t="shared" si="66"/>
        <v>17.382200000000001</v>
      </c>
    </row>
    <row r="232" spans="1:19">
      <c r="A232" s="30" t="s">
        <v>120</v>
      </c>
      <c r="D232" s="30" t="str">
        <f t="shared" si="60"/>
        <v>101661</v>
      </c>
      <c r="E232" s="30">
        <f t="shared" si="64"/>
        <v>7</v>
      </c>
      <c r="F232" s="30" t="str">
        <f t="shared" si="61"/>
        <v>-</v>
      </c>
      <c r="G232" s="30">
        <f t="shared" si="65"/>
        <v>9</v>
      </c>
      <c r="H232" s="30" t="str">
        <f t="shared" si="62"/>
        <v>-</v>
      </c>
      <c r="I232" s="30">
        <f t="shared" si="67"/>
        <v>11</v>
      </c>
      <c r="J232" s="35" t="str">
        <f t="shared" si="63"/>
        <v>UTI - Variable Investment Scheme-Income Option</v>
      </c>
      <c r="K232" s="35">
        <f t="shared" si="68"/>
        <v>58</v>
      </c>
      <c r="L232" s="30" t="str">
        <f t="shared" si="69"/>
        <v>13.0672</v>
      </c>
      <c r="M232" s="30">
        <f t="shared" si="70"/>
        <v>66</v>
      </c>
      <c r="N232" s="30" t="str">
        <f t="shared" si="71"/>
        <v>13.0672</v>
      </c>
      <c r="O232" s="30">
        <f t="shared" si="72"/>
        <v>74</v>
      </c>
      <c r="P232" s="30" t="str">
        <f t="shared" si="73"/>
        <v>13.0672</v>
      </c>
      <c r="Q232" s="30">
        <f t="shared" si="74"/>
        <v>82</v>
      </c>
      <c r="R232" s="36" t="str">
        <f t="shared" si="75"/>
        <v>30-Mar-2011</v>
      </c>
      <c r="S232" s="37">
        <f t="shared" si="66"/>
        <v>13.0672</v>
      </c>
    </row>
    <row r="233" spans="1:19">
      <c r="A233" s="30" t="s">
        <v>97</v>
      </c>
      <c r="D233" s="30" t="str">
        <f t="shared" si="60"/>
        <v/>
      </c>
      <c r="E233" s="30" t="str">
        <f t="shared" si="64"/>
        <v/>
      </c>
      <c r="F233" s="30" t="str">
        <f t="shared" si="61"/>
        <v xml:space="preserve"> </v>
      </c>
      <c r="G233" s="30" t="str">
        <f t="shared" si="65"/>
        <v/>
      </c>
      <c r="H233" s="30" t="str">
        <f t="shared" si="62"/>
        <v/>
      </c>
      <c r="I233" s="30" t="str">
        <f t="shared" si="67"/>
        <v/>
      </c>
      <c r="J233" s="35" t="str">
        <f t="shared" si="63"/>
        <v/>
      </c>
      <c r="K233" s="35" t="str">
        <f t="shared" si="68"/>
        <v/>
      </c>
      <c r="L233" s="30" t="str">
        <f t="shared" si="69"/>
        <v/>
      </c>
      <c r="M233" s="30" t="str">
        <f t="shared" si="70"/>
        <v/>
      </c>
      <c r="N233" s="30" t="str">
        <f t="shared" si="71"/>
        <v/>
      </c>
      <c r="O233" s="30" t="str">
        <f t="shared" si="72"/>
        <v/>
      </c>
      <c r="P233" s="30" t="str">
        <f t="shared" si="73"/>
        <v/>
      </c>
      <c r="Q233" s="30" t="str">
        <f t="shared" si="74"/>
        <v/>
      </c>
      <c r="R233" s="36" t="str">
        <f t="shared" si="75"/>
        <v/>
      </c>
      <c r="S233" s="37" t="str">
        <f t="shared" si="66"/>
        <v/>
      </c>
    </row>
    <row r="234" spans="1:19">
      <c r="A234" s="30" t="s">
        <v>121</v>
      </c>
      <c r="D234" s="30" t="str">
        <f t="shared" si="60"/>
        <v/>
      </c>
      <c r="E234" s="30" t="str">
        <f t="shared" si="64"/>
        <v/>
      </c>
      <c r="F234" s="30" t="str">
        <f t="shared" si="61"/>
        <v>Open Ended Schemes(ELSS)</v>
      </c>
      <c r="G234" s="30" t="str">
        <f t="shared" si="65"/>
        <v/>
      </c>
      <c r="H234" s="30" t="str">
        <f t="shared" si="62"/>
        <v/>
      </c>
      <c r="I234" s="30" t="str">
        <f t="shared" si="67"/>
        <v/>
      </c>
      <c r="J234" s="35" t="str">
        <f t="shared" si="63"/>
        <v/>
      </c>
      <c r="K234" s="35" t="str">
        <f t="shared" si="68"/>
        <v/>
      </c>
      <c r="L234" s="30" t="str">
        <f t="shared" si="69"/>
        <v/>
      </c>
      <c r="M234" s="30" t="str">
        <f t="shared" si="70"/>
        <v/>
      </c>
      <c r="N234" s="30" t="str">
        <f t="shared" si="71"/>
        <v/>
      </c>
      <c r="O234" s="30" t="str">
        <f t="shared" si="72"/>
        <v/>
      </c>
      <c r="P234" s="30" t="str">
        <f t="shared" si="73"/>
        <v/>
      </c>
      <c r="Q234" s="30" t="str">
        <f t="shared" si="74"/>
        <v/>
      </c>
      <c r="R234" s="36" t="str">
        <f t="shared" si="75"/>
        <v/>
      </c>
      <c r="S234" s="37" t="str">
        <f t="shared" si="66"/>
        <v/>
      </c>
    </row>
    <row r="235" spans="1:19">
      <c r="A235" s="30" t="s">
        <v>97</v>
      </c>
      <c r="D235" s="30" t="str">
        <f t="shared" si="60"/>
        <v/>
      </c>
      <c r="E235" s="30" t="str">
        <f t="shared" si="64"/>
        <v/>
      </c>
      <c r="F235" s="30" t="str">
        <f t="shared" si="61"/>
        <v xml:space="preserve"> </v>
      </c>
      <c r="G235" s="30" t="str">
        <f t="shared" si="65"/>
        <v/>
      </c>
      <c r="H235" s="30" t="str">
        <f t="shared" si="62"/>
        <v/>
      </c>
      <c r="I235" s="30" t="str">
        <f t="shared" si="67"/>
        <v/>
      </c>
      <c r="J235" s="35" t="str">
        <f t="shared" si="63"/>
        <v/>
      </c>
      <c r="K235" s="35" t="str">
        <f t="shared" si="68"/>
        <v/>
      </c>
      <c r="L235" s="30" t="str">
        <f t="shared" si="69"/>
        <v/>
      </c>
      <c r="M235" s="30" t="str">
        <f t="shared" si="70"/>
        <v/>
      </c>
      <c r="N235" s="30" t="str">
        <f t="shared" si="71"/>
        <v/>
      </c>
      <c r="O235" s="30" t="str">
        <f t="shared" si="72"/>
        <v/>
      </c>
      <c r="P235" s="30" t="str">
        <f t="shared" si="73"/>
        <v/>
      </c>
      <c r="Q235" s="30" t="str">
        <f t="shared" si="74"/>
        <v/>
      </c>
      <c r="R235" s="36" t="str">
        <f t="shared" si="75"/>
        <v/>
      </c>
      <c r="S235" s="37" t="str">
        <f t="shared" si="66"/>
        <v/>
      </c>
    </row>
    <row r="236" spans="1:19">
      <c r="A236" s="30" t="s">
        <v>99</v>
      </c>
      <c r="D236" s="30" t="str">
        <f t="shared" si="60"/>
        <v/>
      </c>
      <c r="E236" s="30" t="str">
        <f t="shared" si="64"/>
        <v/>
      </c>
      <c r="F236" s="30" t="str">
        <f t="shared" si="61"/>
        <v>Axis Mutual Fund</v>
      </c>
      <c r="G236" s="30" t="str">
        <f t="shared" si="65"/>
        <v/>
      </c>
      <c r="H236" s="30" t="str">
        <f t="shared" si="62"/>
        <v/>
      </c>
      <c r="I236" s="30" t="str">
        <f t="shared" si="67"/>
        <v/>
      </c>
      <c r="J236" s="35" t="str">
        <f t="shared" si="63"/>
        <v/>
      </c>
      <c r="K236" s="35" t="str">
        <f t="shared" si="68"/>
        <v/>
      </c>
      <c r="L236" s="30" t="str">
        <f t="shared" si="69"/>
        <v/>
      </c>
      <c r="M236" s="30" t="str">
        <f t="shared" si="70"/>
        <v/>
      </c>
      <c r="N236" s="30" t="str">
        <f t="shared" si="71"/>
        <v/>
      </c>
      <c r="O236" s="30" t="str">
        <f t="shared" si="72"/>
        <v/>
      </c>
      <c r="P236" s="30" t="str">
        <f t="shared" si="73"/>
        <v/>
      </c>
      <c r="Q236" s="30" t="str">
        <f t="shared" si="74"/>
        <v/>
      </c>
      <c r="R236" s="36" t="str">
        <f t="shared" si="75"/>
        <v/>
      </c>
      <c r="S236" s="37" t="str">
        <f t="shared" si="66"/>
        <v/>
      </c>
    </row>
    <row r="237" spans="1:19">
      <c r="A237" s="30" t="s">
        <v>97</v>
      </c>
      <c r="D237" s="30" t="str">
        <f t="shared" si="60"/>
        <v/>
      </c>
      <c r="E237" s="30" t="str">
        <f t="shared" si="64"/>
        <v/>
      </c>
      <c r="F237" s="30" t="str">
        <f t="shared" si="61"/>
        <v xml:space="preserve"> </v>
      </c>
      <c r="G237" s="30" t="str">
        <f t="shared" si="65"/>
        <v/>
      </c>
      <c r="H237" s="30" t="str">
        <f t="shared" si="62"/>
        <v/>
      </c>
      <c r="I237" s="30" t="str">
        <f t="shared" si="67"/>
        <v/>
      </c>
      <c r="J237" s="35" t="str">
        <f t="shared" si="63"/>
        <v/>
      </c>
      <c r="K237" s="35" t="str">
        <f t="shared" si="68"/>
        <v/>
      </c>
      <c r="L237" s="30" t="str">
        <f t="shared" si="69"/>
        <v/>
      </c>
      <c r="M237" s="30" t="str">
        <f t="shared" si="70"/>
        <v/>
      </c>
      <c r="N237" s="30" t="str">
        <f t="shared" si="71"/>
        <v/>
      </c>
      <c r="O237" s="30" t="str">
        <f t="shared" si="72"/>
        <v/>
      </c>
      <c r="P237" s="30" t="str">
        <f t="shared" si="73"/>
        <v/>
      </c>
      <c r="Q237" s="30" t="str">
        <f t="shared" si="74"/>
        <v/>
      </c>
      <c r="R237" s="36" t="str">
        <f t="shared" si="75"/>
        <v/>
      </c>
      <c r="S237" s="37" t="str">
        <f t="shared" si="66"/>
        <v/>
      </c>
    </row>
    <row r="238" spans="1:19">
      <c r="A238" s="30" t="s">
        <v>6630</v>
      </c>
      <c r="D238" s="30" t="str">
        <f t="shared" si="60"/>
        <v>120502</v>
      </c>
      <c r="E238" s="30">
        <f t="shared" si="64"/>
        <v>7</v>
      </c>
      <c r="F238" s="30" t="str">
        <f t="shared" si="61"/>
        <v>INF846K01EX0</v>
      </c>
      <c r="G238" s="30">
        <f t="shared" si="65"/>
        <v>20</v>
      </c>
      <c r="H238" s="30" t="str">
        <f t="shared" si="62"/>
        <v>INF846K01EY8</v>
      </c>
      <c r="I238" s="30">
        <f t="shared" si="67"/>
        <v>33</v>
      </c>
      <c r="J238" s="35" t="str">
        <f t="shared" si="63"/>
        <v>Axis Long Term Equity Fund - Direct Plan - Dividend option</v>
      </c>
      <c r="K238" s="35">
        <f t="shared" si="68"/>
        <v>92</v>
      </c>
      <c r="L238" s="30" t="str">
        <f t="shared" si="69"/>
        <v>34.6008</v>
      </c>
      <c r="M238" s="30">
        <f t="shared" si="70"/>
        <v>100</v>
      </c>
      <c r="N238" s="30" t="str">
        <f t="shared" si="71"/>
        <v>34.6008</v>
      </c>
      <c r="O238" s="30">
        <f t="shared" si="72"/>
        <v>108</v>
      </c>
      <c r="P238" s="30" t="str">
        <f t="shared" si="73"/>
        <v>34.6008</v>
      </c>
      <c r="Q238" s="30">
        <f t="shared" si="74"/>
        <v>116</v>
      </c>
      <c r="R238" s="36" t="str">
        <f t="shared" si="75"/>
        <v>08-Aug-2017</v>
      </c>
      <c r="S238" s="37">
        <f t="shared" si="66"/>
        <v>34.6008</v>
      </c>
    </row>
    <row r="239" spans="1:19">
      <c r="A239" s="30" t="s">
        <v>6631</v>
      </c>
      <c r="D239" s="30" t="str">
        <f t="shared" si="60"/>
        <v>120503</v>
      </c>
      <c r="E239" s="30">
        <f t="shared" si="64"/>
        <v>7</v>
      </c>
      <c r="F239" s="30" t="str">
        <f t="shared" si="61"/>
        <v>INF846K01EW2</v>
      </c>
      <c r="G239" s="30">
        <f t="shared" si="65"/>
        <v>20</v>
      </c>
      <c r="H239" s="30" t="str">
        <f t="shared" si="62"/>
        <v>-</v>
      </c>
      <c r="I239" s="30">
        <f t="shared" si="67"/>
        <v>22</v>
      </c>
      <c r="J239" s="35" t="str">
        <f t="shared" si="63"/>
        <v>Axis Long Term Equity Fund - Direct Plan - Growth Option</v>
      </c>
      <c r="K239" s="35">
        <f t="shared" si="68"/>
        <v>79</v>
      </c>
      <c r="L239" s="30" t="str">
        <f t="shared" si="69"/>
        <v>40.6150</v>
      </c>
      <c r="M239" s="30">
        <f t="shared" si="70"/>
        <v>87</v>
      </c>
      <c r="N239" s="30" t="str">
        <f t="shared" si="71"/>
        <v>40.6150</v>
      </c>
      <c r="O239" s="30">
        <f t="shared" si="72"/>
        <v>95</v>
      </c>
      <c r="P239" s="30" t="str">
        <f t="shared" si="73"/>
        <v>40.6150</v>
      </c>
      <c r="Q239" s="30">
        <f t="shared" si="74"/>
        <v>103</v>
      </c>
      <c r="R239" s="36" t="str">
        <f t="shared" si="75"/>
        <v>08-Aug-2017</v>
      </c>
      <c r="S239" s="37">
        <f t="shared" si="66"/>
        <v>40.615000000000002</v>
      </c>
    </row>
    <row r="240" spans="1:19">
      <c r="A240" s="30" t="s">
        <v>6632</v>
      </c>
      <c r="D240" s="30" t="str">
        <f t="shared" si="60"/>
        <v>112322</v>
      </c>
      <c r="E240" s="30">
        <f t="shared" si="64"/>
        <v>7</v>
      </c>
      <c r="F240" s="30" t="str">
        <f t="shared" si="61"/>
        <v>INF846K01149</v>
      </c>
      <c r="G240" s="30">
        <f t="shared" si="65"/>
        <v>20</v>
      </c>
      <c r="H240" s="30" t="str">
        <f t="shared" si="62"/>
        <v>INF846K01156</v>
      </c>
      <c r="I240" s="30">
        <f t="shared" si="67"/>
        <v>33</v>
      </c>
      <c r="J240" s="35" t="str">
        <f t="shared" si="63"/>
        <v>Axis Long Term Equity Fund - Dividend</v>
      </c>
      <c r="K240" s="35">
        <f t="shared" si="68"/>
        <v>71</v>
      </c>
      <c r="L240" s="30" t="str">
        <f t="shared" si="69"/>
        <v>22.5111</v>
      </c>
      <c r="M240" s="30">
        <f t="shared" si="70"/>
        <v>79</v>
      </c>
      <c r="N240" s="30" t="str">
        <f t="shared" si="71"/>
        <v>22.5111</v>
      </c>
      <c r="O240" s="30">
        <f t="shared" si="72"/>
        <v>87</v>
      </c>
      <c r="P240" s="30" t="str">
        <f t="shared" si="73"/>
        <v>22.5111</v>
      </c>
      <c r="Q240" s="30">
        <f t="shared" si="74"/>
        <v>95</v>
      </c>
      <c r="R240" s="36" t="str">
        <f t="shared" si="75"/>
        <v>08-Aug-2017</v>
      </c>
      <c r="S240" s="37">
        <f t="shared" si="66"/>
        <v>22.511099999999999</v>
      </c>
    </row>
    <row r="241" spans="1:19">
      <c r="A241" s="30" t="s">
        <v>6633</v>
      </c>
      <c r="D241" s="30" t="str">
        <f t="shared" si="60"/>
        <v>112323</v>
      </c>
      <c r="E241" s="30">
        <f t="shared" si="64"/>
        <v>7</v>
      </c>
      <c r="F241" s="30" t="str">
        <f t="shared" si="61"/>
        <v>INF846K01131</v>
      </c>
      <c r="G241" s="30">
        <f t="shared" si="65"/>
        <v>20</v>
      </c>
      <c r="H241" s="30" t="str">
        <f t="shared" si="62"/>
        <v>-</v>
      </c>
      <c r="I241" s="30">
        <f t="shared" si="67"/>
        <v>22</v>
      </c>
      <c r="J241" s="35" t="str">
        <f t="shared" si="63"/>
        <v>Axis Long Term Equity Fund - Growth</v>
      </c>
      <c r="K241" s="35">
        <f t="shared" si="68"/>
        <v>58</v>
      </c>
      <c r="L241" s="30" t="str">
        <f t="shared" si="69"/>
        <v>38.4787</v>
      </c>
      <c r="M241" s="30">
        <f t="shared" si="70"/>
        <v>66</v>
      </c>
      <c r="N241" s="30" t="str">
        <f t="shared" si="71"/>
        <v>38.4787</v>
      </c>
      <c r="O241" s="30">
        <f t="shared" si="72"/>
        <v>74</v>
      </c>
      <c r="P241" s="30" t="str">
        <f t="shared" si="73"/>
        <v>38.4787</v>
      </c>
      <c r="Q241" s="30">
        <f t="shared" si="74"/>
        <v>82</v>
      </c>
      <c r="R241" s="36" t="str">
        <f t="shared" si="75"/>
        <v>08-Aug-2017</v>
      </c>
      <c r="S241" s="37">
        <f t="shared" si="66"/>
        <v>38.478700000000003</v>
      </c>
    </row>
    <row r="242" spans="1:19">
      <c r="A242" s="30" t="s">
        <v>97</v>
      </c>
      <c r="D242" s="30" t="str">
        <f t="shared" si="60"/>
        <v/>
      </c>
      <c r="E242" s="30" t="str">
        <f t="shared" si="64"/>
        <v/>
      </c>
      <c r="F242" s="30" t="str">
        <f t="shared" si="61"/>
        <v xml:space="preserve"> </v>
      </c>
      <c r="G242" s="30" t="str">
        <f t="shared" si="65"/>
        <v/>
      </c>
      <c r="H242" s="30" t="str">
        <f t="shared" si="62"/>
        <v/>
      </c>
      <c r="I242" s="30" t="str">
        <f t="shared" si="67"/>
        <v/>
      </c>
      <c r="J242" s="35" t="str">
        <f t="shared" si="63"/>
        <v/>
      </c>
      <c r="K242" s="35" t="str">
        <f t="shared" si="68"/>
        <v/>
      </c>
      <c r="L242" s="30" t="str">
        <f t="shared" si="69"/>
        <v/>
      </c>
      <c r="M242" s="30" t="str">
        <f t="shared" si="70"/>
        <v/>
      </c>
      <c r="N242" s="30" t="str">
        <f t="shared" si="71"/>
        <v/>
      </c>
      <c r="O242" s="30" t="str">
        <f t="shared" si="72"/>
        <v/>
      </c>
      <c r="P242" s="30" t="str">
        <f t="shared" si="73"/>
        <v/>
      </c>
      <c r="Q242" s="30" t="str">
        <f t="shared" si="74"/>
        <v/>
      </c>
      <c r="R242" s="36" t="str">
        <f t="shared" si="75"/>
        <v/>
      </c>
      <c r="S242" s="37" t="str">
        <f t="shared" si="66"/>
        <v/>
      </c>
    </row>
    <row r="243" spans="1:19">
      <c r="A243" s="30" t="s">
        <v>100</v>
      </c>
      <c r="D243" s="30" t="str">
        <f t="shared" si="60"/>
        <v/>
      </c>
      <c r="E243" s="30" t="str">
        <f t="shared" si="64"/>
        <v/>
      </c>
      <c r="F243" s="30" t="str">
        <f t="shared" si="61"/>
        <v>Baroda Pioneer Mutual Fund</v>
      </c>
      <c r="G243" s="30" t="str">
        <f t="shared" si="65"/>
        <v/>
      </c>
      <c r="H243" s="30" t="str">
        <f t="shared" si="62"/>
        <v/>
      </c>
      <c r="I243" s="30" t="str">
        <f t="shared" si="67"/>
        <v/>
      </c>
      <c r="J243" s="35" t="str">
        <f t="shared" si="63"/>
        <v/>
      </c>
      <c r="K243" s="35" t="str">
        <f t="shared" si="68"/>
        <v/>
      </c>
      <c r="L243" s="30" t="str">
        <f t="shared" si="69"/>
        <v/>
      </c>
      <c r="M243" s="30" t="str">
        <f t="shared" si="70"/>
        <v/>
      </c>
      <c r="N243" s="30" t="str">
        <f t="shared" si="71"/>
        <v/>
      </c>
      <c r="O243" s="30" t="str">
        <f t="shared" si="72"/>
        <v/>
      </c>
      <c r="P243" s="30" t="str">
        <f t="shared" si="73"/>
        <v/>
      </c>
      <c r="Q243" s="30" t="str">
        <f t="shared" si="74"/>
        <v/>
      </c>
      <c r="R243" s="36" t="str">
        <f t="shared" si="75"/>
        <v/>
      </c>
      <c r="S243" s="37" t="str">
        <f t="shared" si="66"/>
        <v/>
      </c>
    </row>
    <row r="244" spans="1:19">
      <c r="A244" s="30" t="s">
        <v>97</v>
      </c>
      <c r="D244" s="30" t="str">
        <f t="shared" si="60"/>
        <v/>
      </c>
      <c r="E244" s="30" t="str">
        <f t="shared" si="64"/>
        <v/>
      </c>
      <c r="F244" s="30" t="str">
        <f t="shared" si="61"/>
        <v xml:space="preserve"> </v>
      </c>
      <c r="G244" s="30" t="str">
        <f t="shared" si="65"/>
        <v/>
      </c>
      <c r="H244" s="30" t="str">
        <f t="shared" si="62"/>
        <v/>
      </c>
      <c r="I244" s="30" t="str">
        <f t="shared" si="67"/>
        <v/>
      </c>
      <c r="J244" s="35" t="str">
        <f t="shared" si="63"/>
        <v/>
      </c>
      <c r="K244" s="35" t="str">
        <f t="shared" si="68"/>
        <v/>
      </c>
      <c r="L244" s="30" t="str">
        <f t="shared" si="69"/>
        <v/>
      </c>
      <c r="M244" s="30" t="str">
        <f t="shared" si="70"/>
        <v/>
      </c>
      <c r="N244" s="30" t="str">
        <f t="shared" si="71"/>
        <v/>
      </c>
      <c r="O244" s="30" t="str">
        <f t="shared" si="72"/>
        <v/>
      </c>
      <c r="P244" s="30" t="str">
        <f t="shared" si="73"/>
        <v/>
      </c>
      <c r="Q244" s="30" t="str">
        <f t="shared" si="74"/>
        <v/>
      </c>
      <c r="R244" s="36" t="str">
        <f t="shared" si="75"/>
        <v/>
      </c>
      <c r="S244" s="37" t="str">
        <f t="shared" si="66"/>
        <v/>
      </c>
    </row>
    <row r="245" spans="1:19">
      <c r="A245" s="30" t="s">
        <v>6634</v>
      </c>
      <c r="D245" s="30" t="str">
        <f t="shared" si="60"/>
        <v>100068</v>
      </c>
      <c r="E245" s="30">
        <f t="shared" si="64"/>
        <v>7</v>
      </c>
      <c r="F245" s="30" t="str">
        <f t="shared" si="61"/>
        <v>INF955L01641</v>
      </c>
      <c r="G245" s="30">
        <f t="shared" si="65"/>
        <v>20</v>
      </c>
      <c r="H245" s="30" t="str">
        <f t="shared" si="62"/>
        <v>-</v>
      </c>
      <c r="I245" s="30">
        <f t="shared" si="67"/>
        <v>22</v>
      </c>
      <c r="J245" s="35" t="str">
        <f t="shared" si="63"/>
        <v>BARODA PIONEER ELSS 96 - Plan A - Dividend Payout Option</v>
      </c>
      <c r="K245" s="35">
        <f t="shared" si="68"/>
        <v>79</v>
      </c>
      <c r="L245" s="30" t="str">
        <f t="shared" si="69"/>
        <v>32.31</v>
      </c>
      <c r="M245" s="30">
        <f t="shared" si="70"/>
        <v>85</v>
      </c>
      <c r="N245" s="30" t="str">
        <f t="shared" si="71"/>
        <v>32.31</v>
      </c>
      <c r="O245" s="30">
        <f t="shared" si="72"/>
        <v>91</v>
      </c>
      <c r="P245" s="30" t="str">
        <f t="shared" si="73"/>
        <v>32.31</v>
      </c>
      <c r="Q245" s="30">
        <f t="shared" si="74"/>
        <v>97</v>
      </c>
      <c r="R245" s="36" t="str">
        <f t="shared" si="75"/>
        <v>09-Aug-2017</v>
      </c>
      <c r="S245" s="37">
        <f t="shared" si="66"/>
        <v>32.31</v>
      </c>
    </row>
    <row r="246" spans="1:19" ht="26">
      <c r="A246" s="30" t="s">
        <v>6635</v>
      </c>
      <c r="D246" s="30" t="str">
        <f t="shared" si="60"/>
        <v>119339</v>
      </c>
      <c r="E246" s="30">
        <f t="shared" si="64"/>
        <v>7</v>
      </c>
      <c r="F246" s="30" t="str">
        <f t="shared" si="61"/>
        <v>INF955L01914</v>
      </c>
      <c r="G246" s="30">
        <f t="shared" si="65"/>
        <v>20</v>
      </c>
      <c r="H246" s="30" t="str">
        <f t="shared" si="62"/>
        <v>-</v>
      </c>
      <c r="I246" s="30">
        <f t="shared" si="67"/>
        <v>22</v>
      </c>
      <c r="J246" s="35" t="str">
        <f t="shared" si="63"/>
        <v>BARODA PIONEER ELSS 96 - Plan B (Direct) - Dividend Payout Option</v>
      </c>
      <c r="K246" s="35">
        <f t="shared" si="68"/>
        <v>88</v>
      </c>
      <c r="L246" s="30" t="str">
        <f t="shared" si="69"/>
        <v>37.70</v>
      </c>
      <c r="M246" s="30">
        <f t="shared" si="70"/>
        <v>94</v>
      </c>
      <c r="N246" s="30" t="str">
        <f t="shared" si="71"/>
        <v>37.70</v>
      </c>
      <c r="O246" s="30">
        <f t="shared" si="72"/>
        <v>100</v>
      </c>
      <c r="P246" s="30" t="str">
        <f t="shared" si="73"/>
        <v>37.70</v>
      </c>
      <c r="Q246" s="30">
        <f t="shared" si="74"/>
        <v>106</v>
      </c>
      <c r="R246" s="36" t="str">
        <f t="shared" si="75"/>
        <v>09-Aug-2017</v>
      </c>
      <c r="S246" s="37">
        <f t="shared" si="66"/>
        <v>37.700000000000003</v>
      </c>
    </row>
    <row r="247" spans="1:19">
      <c r="A247" s="30" t="s">
        <v>6636</v>
      </c>
      <c r="D247" s="30" t="str">
        <f t="shared" si="60"/>
        <v>125111</v>
      </c>
      <c r="E247" s="30">
        <f t="shared" si="64"/>
        <v>7</v>
      </c>
      <c r="F247" s="30" t="str">
        <f t="shared" si="61"/>
        <v>INF955L01DA7</v>
      </c>
      <c r="G247" s="30">
        <f t="shared" si="65"/>
        <v>20</v>
      </c>
      <c r="H247" s="30" t="str">
        <f t="shared" si="62"/>
        <v>-</v>
      </c>
      <c r="I247" s="30">
        <f t="shared" si="67"/>
        <v>22</v>
      </c>
      <c r="J247" s="35" t="str">
        <f t="shared" si="63"/>
        <v>Baroda Pioneer ELSS 96 - Plan B (Direct)- Bonus Option</v>
      </c>
      <c r="K247" s="35">
        <f t="shared" si="68"/>
        <v>77</v>
      </c>
      <c r="L247" s="30" t="str">
        <f t="shared" si="69"/>
        <v>47.32</v>
      </c>
      <c r="M247" s="30">
        <f t="shared" si="70"/>
        <v>83</v>
      </c>
      <c r="N247" s="30" t="str">
        <f t="shared" si="71"/>
        <v>47.32</v>
      </c>
      <c r="O247" s="30">
        <f t="shared" si="72"/>
        <v>89</v>
      </c>
      <c r="P247" s="30" t="str">
        <f t="shared" si="73"/>
        <v>47.32</v>
      </c>
      <c r="Q247" s="30">
        <f t="shared" si="74"/>
        <v>95</v>
      </c>
      <c r="R247" s="36" t="str">
        <f t="shared" si="75"/>
        <v>09-Aug-2017</v>
      </c>
      <c r="S247" s="37">
        <f t="shared" si="66"/>
        <v>47.32</v>
      </c>
    </row>
    <row r="248" spans="1:19">
      <c r="A248" s="30" t="s">
        <v>6637</v>
      </c>
      <c r="D248" s="30" t="str">
        <f t="shared" si="60"/>
        <v>125110</v>
      </c>
      <c r="E248" s="30">
        <f t="shared" si="64"/>
        <v>7</v>
      </c>
      <c r="F248" s="30" t="str">
        <f t="shared" si="61"/>
        <v>INF955L01CZ6</v>
      </c>
      <c r="G248" s="30">
        <f t="shared" si="65"/>
        <v>20</v>
      </c>
      <c r="H248" s="30" t="str">
        <f t="shared" si="62"/>
        <v>-</v>
      </c>
      <c r="I248" s="30">
        <f t="shared" si="67"/>
        <v>22</v>
      </c>
      <c r="J248" s="35" t="str">
        <f t="shared" si="63"/>
        <v>Baroda Pioneer ELSS 96 Fund - Plan A- Bonus Option</v>
      </c>
      <c r="K248" s="35">
        <f t="shared" si="68"/>
        <v>73</v>
      </c>
      <c r="L248" s="30" t="str">
        <f t="shared" si="69"/>
        <v>44.77</v>
      </c>
      <c r="M248" s="30">
        <f t="shared" si="70"/>
        <v>79</v>
      </c>
      <c r="N248" s="30" t="str">
        <f t="shared" si="71"/>
        <v>44.77</v>
      </c>
      <c r="O248" s="30">
        <f t="shared" si="72"/>
        <v>85</v>
      </c>
      <c r="P248" s="30" t="str">
        <f t="shared" si="73"/>
        <v>44.77</v>
      </c>
      <c r="Q248" s="30">
        <f t="shared" si="74"/>
        <v>91</v>
      </c>
      <c r="R248" s="36" t="str">
        <f t="shared" si="75"/>
        <v>09-Aug-2017</v>
      </c>
      <c r="S248" s="37">
        <f t="shared" si="66"/>
        <v>44.77</v>
      </c>
    </row>
    <row r="249" spans="1:19">
      <c r="A249" s="30" t="s">
        <v>6638</v>
      </c>
      <c r="D249" s="30" t="str">
        <f t="shared" si="60"/>
        <v>134044</v>
      </c>
      <c r="E249" s="30">
        <f t="shared" si="64"/>
        <v>7</v>
      </c>
      <c r="F249" s="30" t="str">
        <f t="shared" si="61"/>
        <v>INF955L01GD4</v>
      </c>
      <c r="G249" s="30">
        <f t="shared" si="65"/>
        <v>20</v>
      </c>
      <c r="H249" s="30" t="str">
        <f t="shared" si="62"/>
        <v>-</v>
      </c>
      <c r="I249" s="30">
        <f t="shared" si="67"/>
        <v>22</v>
      </c>
      <c r="J249" s="35" t="str">
        <f t="shared" si="63"/>
        <v>Baroda Pioneer ELSS 96 Plan A -Growth Option</v>
      </c>
      <c r="K249" s="35">
        <f t="shared" si="68"/>
        <v>67</v>
      </c>
      <c r="L249" s="30" t="str">
        <f t="shared" si="69"/>
        <v>44.77</v>
      </c>
      <c r="M249" s="30">
        <f t="shared" si="70"/>
        <v>73</v>
      </c>
      <c r="N249" s="30" t="str">
        <f t="shared" si="71"/>
        <v>44.77</v>
      </c>
      <c r="O249" s="30">
        <f t="shared" si="72"/>
        <v>79</v>
      </c>
      <c r="P249" s="30" t="str">
        <f t="shared" si="73"/>
        <v>44.77</v>
      </c>
      <c r="Q249" s="30">
        <f t="shared" si="74"/>
        <v>85</v>
      </c>
      <c r="R249" s="36" t="str">
        <f t="shared" si="75"/>
        <v>09-Aug-2017</v>
      </c>
      <c r="S249" s="37">
        <f t="shared" si="66"/>
        <v>44.77</v>
      </c>
    </row>
    <row r="250" spans="1:19">
      <c r="A250" s="30" t="s">
        <v>6639</v>
      </c>
      <c r="D250" s="30" t="str">
        <f t="shared" si="60"/>
        <v>134045</v>
      </c>
      <c r="E250" s="30">
        <f t="shared" si="64"/>
        <v>7</v>
      </c>
      <c r="F250" s="30" t="str">
        <f t="shared" si="61"/>
        <v>INF955L01GE2</v>
      </c>
      <c r="G250" s="30">
        <f t="shared" si="65"/>
        <v>20</v>
      </c>
      <c r="H250" s="30" t="str">
        <f t="shared" si="62"/>
        <v>-</v>
      </c>
      <c r="I250" s="30">
        <f t="shared" si="67"/>
        <v>22</v>
      </c>
      <c r="J250" s="35" t="str">
        <f t="shared" si="63"/>
        <v>Baroda Pioneer ELSS 96 Plan B(Direct) -Growth Option</v>
      </c>
      <c r="K250" s="35">
        <f t="shared" si="68"/>
        <v>75</v>
      </c>
      <c r="L250" s="30" t="str">
        <f t="shared" si="69"/>
        <v>47.32</v>
      </c>
      <c r="M250" s="30">
        <f t="shared" si="70"/>
        <v>81</v>
      </c>
      <c r="N250" s="30" t="str">
        <f t="shared" si="71"/>
        <v>47.32</v>
      </c>
      <c r="O250" s="30">
        <f t="shared" si="72"/>
        <v>87</v>
      </c>
      <c r="P250" s="30" t="str">
        <f t="shared" si="73"/>
        <v>47.32</v>
      </c>
      <c r="Q250" s="30">
        <f t="shared" si="74"/>
        <v>93</v>
      </c>
      <c r="R250" s="36" t="str">
        <f t="shared" si="75"/>
        <v>09-Aug-2017</v>
      </c>
      <c r="S250" s="37">
        <f t="shared" si="66"/>
        <v>47.32</v>
      </c>
    </row>
    <row r="251" spans="1:19">
      <c r="A251" s="30" t="s">
        <v>97</v>
      </c>
      <c r="D251" s="30" t="str">
        <f t="shared" si="60"/>
        <v/>
      </c>
      <c r="E251" s="30" t="str">
        <f t="shared" si="64"/>
        <v/>
      </c>
      <c r="F251" s="30" t="str">
        <f t="shared" si="61"/>
        <v xml:space="preserve"> </v>
      </c>
      <c r="G251" s="30" t="str">
        <f t="shared" si="65"/>
        <v/>
      </c>
      <c r="H251" s="30" t="str">
        <f t="shared" si="62"/>
        <v/>
      </c>
      <c r="I251" s="30" t="str">
        <f t="shared" si="67"/>
        <v/>
      </c>
      <c r="J251" s="35" t="str">
        <f t="shared" si="63"/>
        <v/>
      </c>
      <c r="K251" s="35" t="str">
        <f t="shared" si="68"/>
        <v/>
      </c>
      <c r="L251" s="30" t="str">
        <f t="shared" si="69"/>
        <v/>
      </c>
      <c r="M251" s="30" t="str">
        <f t="shared" si="70"/>
        <v/>
      </c>
      <c r="N251" s="30" t="str">
        <f t="shared" si="71"/>
        <v/>
      </c>
      <c r="O251" s="30" t="str">
        <f t="shared" si="72"/>
        <v/>
      </c>
      <c r="P251" s="30" t="str">
        <f t="shared" si="73"/>
        <v/>
      </c>
      <c r="Q251" s="30" t="str">
        <f t="shared" si="74"/>
        <v/>
      </c>
      <c r="R251" s="36" t="str">
        <f t="shared" si="75"/>
        <v/>
      </c>
      <c r="S251" s="37" t="str">
        <f t="shared" si="66"/>
        <v/>
      </c>
    </row>
    <row r="252" spans="1:19">
      <c r="A252" s="30" t="s">
        <v>101</v>
      </c>
      <c r="D252" s="30" t="str">
        <f t="shared" si="60"/>
        <v/>
      </c>
      <c r="E252" s="30" t="str">
        <f t="shared" si="64"/>
        <v/>
      </c>
      <c r="F252" s="30" t="str">
        <f t="shared" si="61"/>
        <v>Birla Sun Life Mutual Fund</v>
      </c>
      <c r="G252" s="30" t="str">
        <f t="shared" si="65"/>
        <v/>
      </c>
      <c r="H252" s="30" t="str">
        <f t="shared" si="62"/>
        <v/>
      </c>
      <c r="I252" s="30" t="str">
        <f t="shared" si="67"/>
        <v/>
      </c>
      <c r="J252" s="35" t="str">
        <f t="shared" si="63"/>
        <v/>
      </c>
      <c r="K252" s="35" t="str">
        <f t="shared" si="68"/>
        <v/>
      </c>
      <c r="L252" s="30" t="str">
        <f t="shared" si="69"/>
        <v/>
      </c>
      <c r="M252" s="30" t="str">
        <f t="shared" si="70"/>
        <v/>
      </c>
      <c r="N252" s="30" t="str">
        <f t="shared" si="71"/>
        <v/>
      </c>
      <c r="O252" s="30" t="str">
        <f t="shared" si="72"/>
        <v/>
      </c>
      <c r="P252" s="30" t="str">
        <f t="shared" si="73"/>
        <v/>
      </c>
      <c r="Q252" s="30" t="str">
        <f t="shared" si="74"/>
        <v/>
      </c>
      <c r="R252" s="36" t="str">
        <f t="shared" si="75"/>
        <v/>
      </c>
      <c r="S252" s="37" t="str">
        <f t="shared" si="66"/>
        <v/>
      </c>
    </row>
    <row r="253" spans="1:19">
      <c r="A253" s="30" t="s">
        <v>97</v>
      </c>
      <c r="D253" s="30" t="str">
        <f t="shared" si="60"/>
        <v/>
      </c>
      <c r="E253" s="30" t="str">
        <f t="shared" si="64"/>
        <v/>
      </c>
      <c r="F253" s="30" t="str">
        <f t="shared" si="61"/>
        <v xml:space="preserve"> </v>
      </c>
      <c r="G253" s="30" t="str">
        <f t="shared" si="65"/>
        <v/>
      </c>
      <c r="H253" s="30" t="str">
        <f t="shared" si="62"/>
        <v/>
      </c>
      <c r="I253" s="30" t="str">
        <f t="shared" si="67"/>
        <v/>
      </c>
      <c r="J253" s="35" t="str">
        <f t="shared" si="63"/>
        <v/>
      </c>
      <c r="K253" s="35" t="str">
        <f t="shared" si="68"/>
        <v/>
      </c>
      <c r="L253" s="30" t="str">
        <f t="shared" si="69"/>
        <v/>
      </c>
      <c r="M253" s="30" t="str">
        <f t="shared" si="70"/>
        <v/>
      </c>
      <c r="N253" s="30" t="str">
        <f t="shared" si="71"/>
        <v/>
      </c>
      <c r="O253" s="30" t="str">
        <f t="shared" si="72"/>
        <v/>
      </c>
      <c r="P253" s="30" t="str">
        <f t="shared" si="73"/>
        <v/>
      </c>
      <c r="Q253" s="30" t="str">
        <f t="shared" si="74"/>
        <v/>
      </c>
      <c r="R253" s="36" t="str">
        <f t="shared" si="75"/>
        <v/>
      </c>
      <c r="S253" s="37" t="str">
        <f t="shared" si="66"/>
        <v/>
      </c>
    </row>
    <row r="254" spans="1:19">
      <c r="A254" s="30" t="s">
        <v>6640</v>
      </c>
      <c r="D254" s="30" t="str">
        <f t="shared" si="60"/>
        <v>119660</v>
      </c>
      <c r="E254" s="30">
        <f t="shared" si="64"/>
        <v>7</v>
      </c>
      <c r="F254" s="30" t="str">
        <f t="shared" si="61"/>
        <v>INF209K01Q14</v>
      </c>
      <c r="G254" s="30">
        <f t="shared" si="65"/>
        <v>20</v>
      </c>
      <c r="H254" s="30" t="str">
        <f t="shared" si="62"/>
        <v>INF209K01VW7</v>
      </c>
      <c r="I254" s="30">
        <f t="shared" si="67"/>
        <v>33</v>
      </c>
      <c r="J254" s="35" t="str">
        <f t="shared" si="63"/>
        <v>Birla Sun Life Tax Plan - Direct Plan - Dividend Option</v>
      </c>
      <c r="K254" s="35">
        <f t="shared" si="68"/>
        <v>89</v>
      </c>
      <c r="L254" s="30" t="str">
        <f t="shared" si="69"/>
        <v>122.43</v>
      </c>
      <c r="M254" s="30">
        <f t="shared" si="70"/>
        <v>96</v>
      </c>
      <c r="N254" s="30" t="str">
        <f t="shared" si="71"/>
        <v>122.43</v>
      </c>
      <c r="O254" s="30">
        <f t="shared" si="72"/>
        <v>103</v>
      </c>
      <c r="P254" s="30" t="str">
        <f t="shared" si="73"/>
        <v>122.43</v>
      </c>
      <c r="Q254" s="30">
        <f t="shared" si="74"/>
        <v>110</v>
      </c>
      <c r="R254" s="36" t="str">
        <f t="shared" si="75"/>
        <v>08-Aug-2017</v>
      </c>
      <c r="S254" s="37">
        <f t="shared" si="66"/>
        <v>122.43</v>
      </c>
    </row>
    <row r="255" spans="1:19">
      <c r="A255" s="30" t="s">
        <v>6641</v>
      </c>
      <c r="D255" s="30" t="str">
        <f t="shared" si="60"/>
        <v>119661</v>
      </c>
      <c r="E255" s="30">
        <f t="shared" si="64"/>
        <v>7</v>
      </c>
      <c r="F255" s="30" t="str">
        <f t="shared" si="61"/>
        <v>INF209K01VV9</v>
      </c>
      <c r="G255" s="30">
        <f t="shared" si="65"/>
        <v>20</v>
      </c>
      <c r="H255" s="30" t="str">
        <f t="shared" si="62"/>
        <v>-</v>
      </c>
      <c r="I255" s="30">
        <f t="shared" si="67"/>
        <v>22</v>
      </c>
      <c r="J255" s="35" t="str">
        <f t="shared" si="63"/>
        <v>Birla Sun Life Tax Plan - Direct Plan - Growth Option</v>
      </c>
      <c r="K255" s="35">
        <f t="shared" si="68"/>
        <v>76</v>
      </c>
      <c r="L255" s="30" t="str">
        <f t="shared" si="69"/>
        <v>37.19</v>
      </c>
      <c r="M255" s="30">
        <f t="shared" si="70"/>
        <v>82</v>
      </c>
      <c r="N255" s="30" t="str">
        <f t="shared" si="71"/>
        <v>37.19</v>
      </c>
      <c r="O255" s="30">
        <f t="shared" si="72"/>
        <v>88</v>
      </c>
      <c r="P255" s="30" t="str">
        <f t="shared" si="73"/>
        <v>37.19</v>
      </c>
      <c r="Q255" s="30">
        <f t="shared" si="74"/>
        <v>94</v>
      </c>
      <c r="R255" s="36" t="str">
        <f t="shared" si="75"/>
        <v>08-Aug-2017</v>
      </c>
      <c r="S255" s="37">
        <f t="shared" si="66"/>
        <v>37.19</v>
      </c>
    </row>
    <row r="256" spans="1:19">
      <c r="A256" s="30" t="s">
        <v>6642</v>
      </c>
      <c r="D256" s="30" t="str">
        <f t="shared" si="60"/>
        <v>100067</v>
      </c>
      <c r="E256" s="30">
        <f t="shared" si="64"/>
        <v>7</v>
      </c>
      <c r="F256" s="30" t="str">
        <f t="shared" si="61"/>
        <v>INF209K01330</v>
      </c>
      <c r="G256" s="30">
        <f t="shared" si="65"/>
        <v>20</v>
      </c>
      <c r="H256" s="30" t="str">
        <f t="shared" si="62"/>
        <v>INF209K01CM8</v>
      </c>
      <c r="I256" s="30">
        <f t="shared" si="67"/>
        <v>33</v>
      </c>
      <c r="J256" s="35" t="str">
        <f t="shared" si="63"/>
        <v>Birla Sun Life Tax Plan - Regular Plan - Dividend Option</v>
      </c>
      <c r="K256" s="35">
        <f t="shared" si="68"/>
        <v>90</v>
      </c>
      <c r="L256" s="30" t="str">
        <f t="shared" si="69"/>
        <v>85.54</v>
      </c>
      <c r="M256" s="30">
        <f t="shared" si="70"/>
        <v>96</v>
      </c>
      <c r="N256" s="30" t="str">
        <f t="shared" si="71"/>
        <v>85.54</v>
      </c>
      <c r="O256" s="30">
        <f t="shared" si="72"/>
        <v>102</v>
      </c>
      <c r="P256" s="30" t="str">
        <f t="shared" si="73"/>
        <v>85.54</v>
      </c>
      <c r="Q256" s="30">
        <f t="shared" si="74"/>
        <v>108</v>
      </c>
      <c r="R256" s="36" t="str">
        <f t="shared" si="75"/>
        <v>08-Aug-2017</v>
      </c>
      <c r="S256" s="37">
        <f t="shared" si="66"/>
        <v>85.54</v>
      </c>
    </row>
    <row r="257" spans="1:19">
      <c r="A257" s="30" t="s">
        <v>6643</v>
      </c>
      <c r="D257" s="30" t="str">
        <f t="shared" si="60"/>
        <v>104331</v>
      </c>
      <c r="E257" s="30">
        <f t="shared" si="64"/>
        <v>7</v>
      </c>
      <c r="F257" s="30" t="str">
        <f t="shared" si="61"/>
        <v>INF209K01348</v>
      </c>
      <c r="G257" s="30">
        <f t="shared" si="65"/>
        <v>20</v>
      </c>
      <c r="H257" s="30" t="str">
        <f t="shared" si="62"/>
        <v>-</v>
      </c>
      <c r="I257" s="30">
        <f t="shared" si="67"/>
        <v>22</v>
      </c>
      <c r="J257" s="35" t="str">
        <f t="shared" si="63"/>
        <v>Birla Sun Life Tax Plan - Regular Plan - Growth Option</v>
      </c>
      <c r="K257" s="35">
        <f t="shared" si="68"/>
        <v>77</v>
      </c>
      <c r="L257" s="30" t="str">
        <f t="shared" si="69"/>
        <v>35.53</v>
      </c>
      <c r="M257" s="30">
        <f t="shared" si="70"/>
        <v>83</v>
      </c>
      <c r="N257" s="30" t="str">
        <f t="shared" si="71"/>
        <v>35.53</v>
      </c>
      <c r="O257" s="30">
        <f t="shared" si="72"/>
        <v>89</v>
      </c>
      <c r="P257" s="30" t="str">
        <f t="shared" si="73"/>
        <v>35.53</v>
      </c>
      <c r="Q257" s="30">
        <f t="shared" si="74"/>
        <v>95</v>
      </c>
      <c r="R257" s="36" t="str">
        <f t="shared" si="75"/>
        <v>08-Aug-2017</v>
      </c>
      <c r="S257" s="37">
        <f t="shared" si="66"/>
        <v>35.53</v>
      </c>
    </row>
    <row r="258" spans="1:19">
      <c r="A258" s="30" t="s">
        <v>6644</v>
      </c>
      <c r="D258" s="30" t="str">
        <f t="shared" si="60"/>
        <v>107745</v>
      </c>
      <c r="E258" s="30">
        <f t="shared" si="64"/>
        <v>7</v>
      </c>
      <c r="F258" s="30" t="str">
        <f t="shared" si="61"/>
        <v>INF209K01108</v>
      </c>
      <c r="G258" s="30">
        <f t="shared" si="65"/>
        <v>20</v>
      </c>
      <c r="H258" s="30" t="str">
        <f t="shared" si="62"/>
        <v>-</v>
      </c>
      <c r="I258" s="30">
        <f t="shared" si="67"/>
        <v>22</v>
      </c>
      <c r="J258" s="35" t="str">
        <f t="shared" si="63"/>
        <v>Birla Sun Life Relief 96 - Growth Option</v>
      </c>
      <c r="K258" s="35">
        <f t="shared" si="68"/>
        <v>63</v>
      </c>
      <c r="L258" s="30" t="str">
        <f t="shared" si="69"/>
        <v>28.35</v>
      </c>
      <c r="M258" s="30">
        <f t="shared" si="70"/>
        <v>69</v>
      </c>
      <c r="N258" s="30" t="str">
        <f t="shared" si="71"/>
        <v>28.35</v>
      </c>
      <c r="O258" s="30">
        <f t="shared" si="72"/>
        <v>75</v>
      </c>
      <c r="P258" s="30" t="str">
        <f t="shared" si="73"/>
        <v>28.35</v>
      </c>
      <c r="Q258" s="30">
        <f t="shared" si="74"/>
        <v>81</v>
      </c>
      <c r="R258" s="36" t="str">
        <f t="shared" si="75"/>
        <v>08-Aug-2017</v>
      </c>
      <c r="S258" s="37">
        <f t="shared" si="66"/>
        <v>28.35</v>
      </c>
    </row>
    <row r="259" spans="1:19">
      <c r="A259" s="30" t="s">
        <v>6645</v>
      </c>
      <c r="D259" s="30" t="str">
        <f t="shared" si="60"/>
        <v>119543</v>
      </c>
      <c r="E259" s="30">
        <f t="shared" si="64"/>
        <v>7</v>
      </c>
      <c r="F259" s="30" t="str">
        <f t="shared" si="61"/>
        <v>INF209K01P23</v>
      </c>
      <c r="G259" s="30">
        <f t="shared" si="65"/>
        <v>20</v>
      </c>
      <c r="H259" s="30" t="str">
        <f t="shared" si="62"/>
        <v>INF209K01UM0</v>
      </c>
      <c r="I259" s="30">
        <f t="shared" si="67"/>
        <v>33</v>
      </c>
      <c r="J259" s="35" t="str">
        <f t="shared" si="63"/>
        <v>Birla Sun Life Tax Relief 96 - Dividend - Direct Plan</v>
      </c>
      <c r="K259" s="35">
        <f t="shared" si="68"/>
        <v>87</v>
      </c>
      <c r="L259" s="30" t="str">
        <f t="shared" si="69"/>
        <v>203.21</v>
      </c>
      <c r="M259" s="30">
        <f t="shared" si="70"/>
        <v>94</v>
      </c>
      <c r="N259" s="30" t="str">
        <f t="shared" si="71"/>
        <v>203.21</v>
      </c>
      <c r="O259" s="30">
        <f t="shared" si="72"/>
        <v>101</v>
      </c>
      <c r="P259" s="30" t="str">
        <f t="shared" si="73"/>
        <v>203.21</v>
      </c>
      <c r="Q259" s="30">
        <f t="shared" si="74"/>
        <v>108</v>
      </c>
      <c r="R259" s="36" t="str">
        <f t="shared" si="75"/>
        <v>08-Aug-2017</v>
      </c>
      <c r="S259" s="37">
        <f t="shared" si="66"/>
        <v>203.21</v>
      </c>
    </row>
    <row r="260" spans="1:19">
      <c r="A260" s="30" t="s">
        <v>6646</v>
      </c>
      <c r="D260" s="30" t="str">
        <f t="shared" si="60"/>
        <v>103164</v>
      </c>
      <c r="E260" s="30">
        <f t="shared" si="64"/>
        <v>7</v>
      </c>
      <c r="F260" s="30" t="str">
        <f t="shared" si="61"/>
        <v>INF209K01090</v>
      </c>
      <c r="G260" s="30">
        <f t="shared" si="65"/>
        <v>20</v>
      </c>
      <c r="H260" s="30" t="str">
        <f t="shared" si="62"/>
        <v>INF209K01CB1</v>
      </c>
      <c r="I260" s="30">
        <f t="shared" si="67"/>
        <v>33</v>
      </c>
      <c r="J260" s="35" t="str">
        <f t="shared" si="63"/>
        <v>Birla Sun Life Tax Relief 96 - Dividend Option</v>
      </c>
      <c r="K260" s="35">
        <f t="shared" si="68"/>
        <v>80</v>
      </c>
      <c r="L260" s="30" t="str">
        <f t="shared" si="69"/>
        <v>160.09</v>
      </c>
      <c r="M260" s="30">
        <f t="shared" si="70"/>
        <v>87</v>
      </c>
      <c r="N260" s="30" t="str">
        <f t="shared" si="71"/>
        <v>160.09</v>
      </c>
      <c r="O260" s="30">
        <f t="shared" si="72"/>
        <v>94</v>
      </c>
      <c r="P260" s="30" t="str">
        <f t="shared" si="73"/>
        <v>160.09</v>
      </c>
      <c r="Q260" s="30">
        <f t="shared" si="74"/>
        <v>101</v>
      </c>
      <c r="R260" s="36" t="str">
        <f t="shared" si="75"/>
        <v>08-Aug-2017</v>
      </c>
      <c r="S260" s="37">
        <f t="shared" si="66"/>
        <v>160.09</v>
      </c>
    </row>
    <row r="261" spans="1:19">
      <c r="A261" s="30" t="s">
        <v>6647</v>
      </c>
      <c r="D261" s="30" t="str">
        <f t="shared" si="60"/>
        <v>119544</v>
      </c>
      <c r="E261" s="30">
        <f t="shared" si="64"/>
        <v>7</v>
      </c>
      <c r="F261" s="30" t="str">
        <f t="shared" si="61"/>
        <v>INF209K01UN8</v>
      </c>
      <c r="G261" s="30">
        <f t="shared" si="65"/>
        <v>20</v>
      </c>
      <c r="H261" s="30" t="str">
        <f t="shared" si="62"/>
        <v>-</v>
      </c>
      <c r="I261" s="30">
        <f t="shared" si="67"/>
        <v>22</v>
      </c>
      <c r="J261" s="35" t="str">
        <f t="shared" si="63"/>
        <v>Birla Sun Life Tax Relief 96 - Growth - Direct Plan</v>
      </c>
      <c r="K261" s="35">
        <f t="shared" si="68"/>
        <v>74</v>
      </c>
      <c r="L261" s="30" t="str">
        <f t="shared" si="69"/>
        <v>29.46</v>
      </c>
      <c r="M261" s="30">
        <f t="shared" si="70"/>
        <v>80</v>
      </c>
      <c r="N261" s="30" t="str">
        <f t="shared" si="71"/>
        <v>29.46</v>
      </c>
      <c r="O261" s="30">
        <f t="shared" si="72"/>
        <v>86</v>
      </c>
      <c r="P261" s="30" t="str">
        <f t="shared" si="73"/>
        <v>29.46</v>
      </c>
      <c r="Q261" s="30">
        <f t="shared" si="74"/>
        <v>92</v>
      </c>
      <c r="R261" s="36" t="str">
        <f t="shared" si="75"/>
        <v>08-Aug-2017</v>
      </c>
      <c r="S261" s="37">
        <f t="shared" si="66"/>
        <v>29.46</v>
      </c>
    </row>
    <row r="262" spans="1:19">
      <c r="A262" s="30" t="s">
        <v>6648</v>
      </c>
      <c r="D262" s="30" t="str">
        <f t="shared" si="60"/>
        <v>131741</v>
      </c>
      <c r="E262" s="30">
        <f t="shared" si="64"/>
        <v>7</v>
      </c>
      <c r="F262" s="30" t="str">
        <f t="shared" si="61"/>
        <v>INF084M01BX0</v>
      </c>
      <c r="G262" s="30">
        <f t="shared" si="65"/>
        <v>20</v>
      </c>
      <c r="H262" s="30" t="str">
        <f t="shared" si="62"/>
        <v>-</v>
      </c>
      <c r="I262" s="30">
        <f t="shared" si="67"/>
        <v>22</v>
      </c>
      <c r="J262" s="35" t="str">
        <f t="shared" si="63"/>
        <v>Birla Sun Life Tax Savings Fund - Direct Plan - Bonus Option</v>
      </c>
      <c r="K262" s="35">
        <f t="shared" si="68"/>
        <v>83</v>
      </c>
      <c r="L262" s="30" t="str">
        <f t="shared" si="69"/>
        <v>67.01</v>
      </c>
      <c r="M262" s="30">
        <f t="shared" si="70"/>
        <v>89</v>
      </c>
      <c r="N262" s="30" t="str">
        <f t="shared" si="71"/>
        <v>67.01</v>
      </c>
      <c r="O262" s="30">
        <f t="shared" si="72"/>
        <v>95</v>
      </c>
      <c r="P262" s="30" t="str">
        <f t="shared" si="73"/>
        <v>67.01</v>
      </c>
      <c r="Q262" s="30">
        <f t="shared" si="74"/>
        <v>101</v>
      </c>
      <c r="R262" s="36" t="str">
        <f t="shared" si="75"/>
        <v>08-Aug-2017</v>
      </c>
      <c r="S262" s="37">
        <f t="shared" si="66"/>
        <v>67.010000000000005</v>
      </c>
    </row>
    <row r="263" spans="1:19">
      <c r="A263" s="30" t="s">
        <v>6649</v>
      </c>
      <c r="D263" s="30" t="str">
        <f t="shared" ref="D263:D326" si="76">IF(ISERROR(LEFT(A263,SEARCH(";",A263)-1)),"",LEFT(A263,SEARCH(";",A263)-1))</f>
        <v>131740</v>
      </c>
      <c r="E263" s="30">
        <f t="shared" si="64"/>
        <v>7</v>
      </c>
      <c r="F263" s="30" t="str">
        <f t="shared" ref="F263:F326" si="77">IF($D263="",A263,MID($A263,E263+1,SEARCH(";",$A263,E263+1)-E263-1))</f>
        <v>INF084M01BV4</v>
      </c>
      <c r="G263" s="30">
        <f t="shared" si="65"/>
        <v>20</v>
      </c>
      <c r="H263" s="30" t="str">
        <f t="shared" ref="H263:H326" si="78">IF($D263="","",MID($A263,G263+1,SEARCH(";",$A263,G263+1)-G263-1))</f>
        <v>INF084M01BW2</v>
      </c>
      <c r="I263" s="30">
        <f t="shared" si="67"/>
        <v>33</v>
      </c>
      <c r="J263" s="35" t="str">
        <f t="shared" ref="J263:J326" si="79">IF($D263="","",MID($A263,I263+1,SEARCH(";",$A263,I263+1)-I263-1))</f>
        <v>Birla Sun Life Tax Savings Fund - Direct Plan - Dividend Option</v>
      </c>
      <c r="K263" s="35">
        <f t="shared" si="68"/>
        <v>97</v>
      </c>
      <c r="L263" s="30" t="str">
        <f t="shared" si="69"/>
        <v>30.93</v>
      </c>
      <c r="M263" s="30">
        <f t="shared" si="70"/>
        <v>103</v>
      </c>
      <c r="N263" s="30" t="str">
        <f t="shared" si="71"/>
        <v>30.93</v>
      </c>
      <c r="O263" s="30">
        <f t="shared" si="72"/>
        <v>109</v>
      </c>
      <c r="P263" s="30" t="str">
        <f t="shared" si="73"/>
        <v>30.93</v>
      </c>
      <c r="Q263" s="30">
        <f t="shared" si="74"/>
        <v>115</v>
      </c>
      <c r="R263" s="36" t="str">
        <f t="shared" si="75"/>
        <v>08-Aug-2017</v>
      </c>
      <c r="S263" s="37">
        <f t="shared" si="66"/>
        <v>30.93</v>
      </c>
    </row>
    <row r="264" spans="1:19">
      <c r="A264" s="30" t="s">
        <v>6650</v>
      </c>
      <c r="D264" s="30" t="str">
        <f t="shared" si="76"/>
        <v>131739</v>
      </c>
      <c r="E264" s="30">
        <f t="shared" ref="E264:E327" si="80">IF($D264="","",LEN(D264)+1)</f>
        <v>7</v>
      </c>
      <c r="F264" s="30" t="str">
        <f t="shared" si="77"/>
        <v>INF084M01BU6</v>
      </c>
      <c r="G264" s="30">
        <f t="shared" ref="G264:G327" si="81">IF($D264="","",E264+(LEN(F264)+1))</f>
        <v>20</v>
      </c>
      <c r="H264" s="30" t="str">
        <f t="shared" si="78"/>
        <v>-</v>
      </c>
      <c r="I264" s="30">
        <f t="shared" si="67"/>
        <v>22</v>
      </c>
      <c r="J264" s="35" t="str">
        <f t="shared" si="79"/>
        <v>Birla Sun Life Tax Savings Fund - Direct Plan - Growth Option</v>
      </c>
      <c r="K264" s="35">
        <f t="shared" si="68"/>
        <v>84</v>
      </c>
      <c r="L264" s="30" t="str">
        <f t="shared" si="69"/>
        <v>66.87</v>
      </c>
      <c r="M264" s="30">
        <f t="shared" si="70"/>
        <v>90</v>
      </c>
      <c r="N264" s="30" t="str">
        <f t="shared" si="71"/>
        <v>66.87</v>
      </c>
      <c r="O264" s="30">
        <f t="shared" si="72"/>
        <v>96</v>
      </c>
      <c r="P264" s="30" t="str">
        <f t="shared" si="73"/>
        <v>66.87</v>
      </c>
      <c r="Q264" s="30">
        <f t="shared" si="74"/>
        <v>102</v>
      </c>
      <c r="R264" s="36" t="str">
        <f t="shared" si="75"/>
        <v>08-Aug-2017</v>
      </c>
      <c r="S264" s="37">
        <f t="shared" ref="S264:S327" si="82">IF(L264="","",L264+0)</f>
        <v>66.87</v>
      </c>
    </row>
    <row r="265" spans="1:19">
      <c r="A265" s="30" t="s">
        <v>6651</v>
      </c>
      <c r="D265" s="30" t="str">
        <f t="shared" si="76"/>
        <v>131738</v>
      </c>
      <c r="E265" s="30">
        <f t="shared" si="80"/>
        <v>7</v>
      </c>
      <c r="F265" s="30" t="str">
        <f t="shared" si="77"/>
        <v>INF084M01333</v>
      </c>
      <c r="G265" s="30">
        <f t="shared" si="81"/>
        <v>20</v>
      </c>
      <c r="H265" s="30" t="str">
        <f t="shared" si="78"/>
        <v>-</v>
      </c>
      <c r="I265" s="30">
        <f t="shared" si="67"/>
        <v>22</v>
      </c>
      <c r="J265" s="35" t="str">
        <f t="shared" si="79"/>
        <v>Birla Sun Life Tax Savings Fund - Regular Plan - Bonus Option</v>
      </c>
      <c r="K265" s="35">
        <f t="shared" si="68"/>
        <v>84</v>
      </c>
      <c r="L265" s="30" t="str">
        <f t="shared" si="69"/>
        <v>65.20</v>
      </c>
      <c r="M265" s="30">
        <f t="shared" si="70"/>
        <v>90</v>
      </c>
      <c r="N265" s="30" t="str">
        <f t="shared" si="71"/>
        <v>65.20</v>
      </c>
      <c r="O265" s="30">
        <f t="shared" si="72"/>
        <v>96</v>
      </c>
      <c r="P265" s="30" t="str">
        <f t="shared" si="73"/>
        <v>65.20</v>
      </c>
      <c r="Q265" s="30">
        <f t="shared" si="74"/>
        <v>102</v>
      </c>
      <c r="R265" s="36" t="str">
        <f t="shared" si="75"/>
        <v>08-Aug-2017</v>
      </c>
      <c r="S265" s="37">
        <f t="shared" si="82"/>
        <v>65.2</v>
      </c>
    </row>
    <row r="266" spans="1:19" ht="26">
      <c r="A266" s="30" t="s">
        <v>6652</v>
      </c>
      <c r="D266" s="30" t="str">
        <f t="shared" si="76"/>
        <v>131737</v>
      </c>
      <c r="E266" s="30">
        <f t="shared" si="80"/>
        <v>7</v>
      </c>
      <c r="F266" s="30" t="str">
        <f t="shared" si="77"/>
        <v>INF084M01317</v>
      </c>
      <c r="G266" s="30">
        <f t="shared" si="81"/>
        <v>20</v>
      </c>
      <c r="H266" s="30" t="str">
        <f t="shared" si="78"/>
        <v>INF084M01325</v>
      </c>
      <c r="I266" s="30">
        <f t="shared" si="67"/>
        <v>33</v>
      </c>
      <c r="J266" s="35" t="str">
        <f t="shared" si="79"/>
        <v>Birla Sun Life Tax Savings Fund - Regular Plan - Dividend Option</v>
      </c>
      <c r="K266" s="35">
        <f t="shared" si="68"/>
        <v>98</v>
      </c>
      <c r="L266" s="30" t="str">
        <f t="shared" si="69"/>
        <v>30.22</v>
      </c>
      <c r="M266" s="30">
        <f t="shared" si="70"/>
        <v>104</v>
      </c>
      <c r="N266" s="30" t="str">
        <f t="shared" si="71"/>
        <v>30.22</v>
      </c>
      <c r="O266" s="30">
        <f t="shared" si="72"/>
        <v>110</v>
      </c>
      <c r="P266" s="30" t="str">
        <f t="shared" si="73"/>
        <v>30.22</v>
      </c>
      <c r="Q266" s="30">
        <f t="shared" si="74"/>
        <v>116</v>
      </c>
      <c r="R266" s="36" t="str">
        <f t="shared" si="75"/>
        <v>08-Aug-2017</v>
      </c>
      <c r="S266" s="37">
        <f t="shared" si="82"/>
        <v>30.22</v>
      </c>
    </row>
    <row r="267" spans="1:19">
      <c r="A267" s="30" t="s">
        <v>6653</v>
      </c>
      <c r="D267" s="30" t="str">
        <f t="shared" si="76"/>
        <v>131736</v>
      </c>
      <c r="E267" s="30">
        <f t="shared" si="80"/>
        <v>7</v>
      </c>
      <c r="F267" s="30" t="str">
        <f t="shared" si="77"/>
        <v>INF084M01309</v>
      </c>
      <c r="G267" s="30">
        <f t="shared" si="81"/>
        <v>20</v>
      </c>
      <c r="H267" s="30" t="str">
        <f t="shared" si="78"/>
        <v>-</v>
      </c>
      <c r="I267" s="30">
        <f t="shared" si="67"/>
        <v>22</v>
      </c>
      <c r="J267" s="35" t="str">
        <f t="shared" si="79"/>
        <v>Birla Sun Life Tax Savings Fund - Regular Plan - Growth Option</v>
      </c>
      <c r="K267" s="35">
        <f t="shared" si="68"/>
        <v>85</v>
      </c>
      <c r="L267" s="30" t="str">
        <f t="shared" si="69"/>
        <v>65.11</v>
      </c>
      <c r="M267" s="30">
        <f t="shared" si="70"/>
        <v>91</v>
      </c>
      <c r="N267" s="30" t="str">
        <f t="shared" si="71"/>
        <v>65.11</v>
      </c>
      <c r="O267" s="30">
        <f t="shared" si="72"/>
        <v>97</v>
      </c>
      <c r="P267" s="30" t="str">
        <f t="shared" si="73"/>
        <v>65.11</v>
      </c>
      <c r="Q267" s="30">
        <f t="shared" si="74"/>
        <v>103</v>
      </c>
      <c r="R267" s="36" t="str">
        <f t="shared" si="75"/>
        <v>08-Aug-2017</v>
      </c>
      <c r="S267" s="37">
        <f t="shared" si="82"/>
        <v>65.11</v>
      </c>
    </row>
    <row r="268" spans="1:19">
      <c r="A268" s="30" t="s">
        <v>97</v>
      </c>
      <c r="D268" s="30" t="str">
        <f t="shared" si="76"/>
        <v/>
      </c>
      <c r="E268" s="30" t="str">
        <f t="shared" si="80"/>
        <v/>
      </c>
      <c r="F268" s="30" t="str">
        <f t="shared" si="77"/>
        <v xml:space="preserve"> </v>
      </c>
      <c r="G268" s="30" t="str">
        <f t="shared" si="81"/>
        <v/>
      </c>
      <c r="H268" s="30" t="str">
        <f t="shared" si="78"/>
        <v/>
      </c>
      <c r="I268" s="30" t="str">
        <f t="shared" si="67"/>
        <v/>
      </c>
      <c r="J268" s="35" t="str">
        <f t="shared" si="79"/>
        <v/>
      </c>
      <c r="K268" s="35" t="str">
        <f t="shared" si="68"/>
        <v/>
      </c>
      <c r="L268" s="30" t="str">
        <f t="shared" si="69"/>
        <v/>
      </c>
      <c r="M268" s="30" t="str">
        <f t="shared" si="70"/>
        <v/>
      </c>
      <c r="N268" s="30" t="str">
        <f t="shared" si="71"/>
        <v/>
      </c>
      <c r="O268" s="30" t="str">
        <f t="shared" si="72"/>
        <v/>
      </c>
      <c r="P268" s="30" t="str">
        <f t="shared" si="73"/>
        <v/>
      </c>
      <c r="Q268" s="30" t="str">
        <f t="shared" si="74"/>
        <v/>
      </c>
      <c r="R268" s="36" t="str">
        <f t="shared" si="75"/>
        <v/>
      </c>
      <c r="S268" s="37" t="str">
        <f t="shared" si="82"/>
        <v/>
      </c>
    </row>
    <row r="269" spans="1:19">
      <c r="A269" s="30" t="s">
        <v>122</v>
      </c>
      <c r="D269" s="30" t="str">
        <f t="shared" si="76"/>
        <v/>
      </c>
      <c r="E269" s="30" t="str">
        <f t="shared" si="80"/>
        <v/>
      </c>
      <c r="F269" s="30" t="str">
        <f t="shared" si="77"/>
        <v>BNP Paribas Mutual Fund</v>
      </c>
      <c r="G269" s="30" t="str">
        <f t="shared" si="81"/>
        <v/>
      </c>
      <c r="H269" s="30" t="str">
        <f t="shared" si="78"/>
        <v/>
      </c>
      <c r="I269" s="30" t="str">
        <f t="shared" ref="I269:I332" si="83">IF($D269="","",G269+LEN(H269)+1)</f>
        <v/>
      </c>
      <c r="J269" s="35" t="str">
        <f t="shared" si="79"/>
        <v/>
      </c>
      <c r="K269" s="35" t="str">
        <f t="shared" ref="K269:K332" si="84">IF($D269="","",I269+LEN(J269)+1)</f>
        <v/>
      </c>
      <c r="L269" s="30" t="str">
        <f t="shared" ref="L269:L332" si="85">IF($D269="","",MID($A269,K269+1,SEARCH(";",$A269,K269+1)-K269-1))</f>
        <v/>
      </c>
      <c r="M269" s="30" t="str">
        <f t="shared" ref="M269:M332" si="86">IF($D269="","",K269+LEN(L269)+1)</f>
        <v/>
      </c>
      <c r="N269" s="30" t="str">
        <f t="shared" ref="N269:N332" si="87">IF($D269="","",MID($A269,M269+1,SEARCH(";",$A269,M269+1)-M269-1))</f>
        <v/>
      </c>
      <c r="O269" s="30" t="str">
        <f t="shared" ref="O269:O332" si="88">IF($D269="","",M269+LEN(N269)+1)</f>
        <v/>
      </c>
      <c r="P269" s="30" t="str">
        <f t="shared" ref="P269:P332" si="89">IF($D269="","",MID($A269,O269+1,SEARCH(";",$A269,O269+1)-O269-1))</f>
        <v/>
      </c>
      <c r="Q269" s="30" t="str">
        <f t="shared" ref="Q269:Q332" si="90">IF($D269="","",O269+LEN(P269)+1)</f>
        <v/>
      </c>
      <c r="R269" s="36" t="str">
        <f t="shared" ref="R269:R332" si="91">IF($D269="","",MID($A269,Q269+1,15))</f>
        <v/>
      </c>
      <c r="S269" s="37" t="str">
        <f t="shared" si="82"/>
        <v/>
      </c>
    </row>
    <row r="270" spans="1:19">
      <c r="A270" s="30" t="s">
        <v>97</v>
      </c>
      <c r="D270" s="30" t="str">
        <f t="shared" si="76"/>
        <v/>
      </c>
      <c r="E270" s="30" t="str">
        <f t="shared" si="80"/>
        <v/>
      </c>
      <c r="F270" s="30" t="str">
        <f t="shared" si="77"/>
        <v xml:space="preserve"> </v>
      </c>
      <c r="G270" s="30" t="str">
        <f t="shared" si="81"/>
        <v/>
      </c>
      <c r="H270" s="30" t="str">
        <f t="shared" si="78"/>
        <v/>
      </c>
      <c r="I270" s="30" t="str">
        <f t="shared" si="83"/>
        <v/>
      </c>
      <c r="J270" s="35" t="str">
        <f t="shared" si="79"/>
        <v/>
      </c>
      <c r="K270" s="35" t="str">
        <f t="shared" si="84"/>
        <v/>
      </c>
      <c r="L270" s="30" t="str">
        <f t="shared" si="85"/>
        <v/>
      </c>
      <c r="M270" s="30" t="str">
        <f t="shared" si="86"/>
        <v/>
      </c>
      <c r="N270" s="30" t="str">
        <f t="shared" si="87"/>
        <v/>
      </c>
      <c r="O270" s="30" t="str">
        <f t="shared" si="88"/>
        <v/>
      </c>
      <c r="P270" s="30" t="str">
        <f t="shared" si="89"/>
        <v/>
      </c>
      <c r="Q270" s="30" t="str">
        <f t="shared" si="90"/>
        <v/>
      </c>
      <c r="R270" s="36" t="str">
        <f t="shared" si="91"/>
        <v/>
      </c>
      <c r="S270" s="37" t="str">
        <f t="shared" si="82"/>
        <v/>
      </c>
    </row>
    <row r="271" spans="1:19" ht="26">
      <c r="A271" s="30" t="s">
        <v>6654</v>
      </c>
      <c r="D271" s="30" t="str">
        <f t="shared" si="76"/>
        <v>120146</v>
      </c>
      <c r="E271" s="30">
        <f t="shared" si="80"/>
        <v>7</v>
      </c>
      <c r="F271" s="30" t="str">
        <f t="shared" si="77"/>
        <v>INF251K01HH9</v>
      </c>
      <c r="G271" s="30">
        <f t="shared" si="81"/>
        <v>20</v>
      </c>
      <c r="H271" s="30" t="str">
        <f t="shared" si="78"/>
        <v>INF251K01HG1</v>
      </c>
      <c r="I271" s="30">
        <f t="shared" si="83"/>
        <v>33</v>
      </c>
      <c r="J271" s="35" t="str">
        <f t="shared" si="79"/>
        <v>BNP Paribas Long Term Equity Fund - Direct Plan - Dividend Option</v>
      </c>
      <c r="K271" s="35">
        <f t="shared" si="84"/>
        <v>99</v>
      </c>
      <c r="L271" s="30" t="str">
        <f t="shared" si="85"/>
        <v>17.8750</v>
      </c>
      <c r="M271" s="30">
        <f t="shared" si="86"/>
        <v>107</v>
      </c>
      <c r="N271" s="30" t="str">
        <f t="shared" si="87"/>
        <v>17.8750</v>
      </c>
      <c r="O271" s="30">
        <f t="shared" si="88"/>
        <v>115</v>
      </c>
      <c r="P271" s="30" t="str">
        <f t="shared" si="89"/>
        <v>17.8750</v>
      </c>
      <c r="Q271" s="30">
        <f t="shared" si="90"/>
        <v>123</v>
      </c>
      <c r="R271" s="36" t="str">
        <f t="shared" si="91"/>
        <v>08-Aug-2017</v>
      </c>
      <c r="S271" s="37">
        <f t="shared" si="82"/>
        <v>17.875</v>
      </c>
    </row>
    <row r="272" spans="1:19" ht="26">
      <c r="A272" s="30" t="s">
        <v>6655</v>
      </c>
      <c r="D272" s="30" t="str">
        <f t="shared" si="76"/>
        <v>120147</v>
      </c>
      <c r="E272" s="30">
        <f t="shared" si="80"/>
        <v>7</v>
      </c>
      <c r="F272" s="30" t="str">
        <f t="shared" si="77"/>
        <v>INF251K01HF3</v>
      </c>
      <c r="G272" s="30">
        <f t="shared" si="81"/>
        <v>20</v>
      </c>
      <c r="H272" s="30" t="str">
        <f t="shared" si="78"/>
        <v>-</v>
      </c>
      <c r="I272" s="30">
        <f t="shared" si="83"/>
        <v>22</v>
      </c>
      <c r="J272" s="35" t="str">
        <f t="shared" si="79"/>
        <v>BNP Paribas Long Term Equity Fund - Direct Plan - Growth Option</v>
      </c>
      <c r="K272" s="35">
        <f t="shared" si="84"/>
        <v>86</v>
      </c>
      <c r="L272" s="30" t="str">
        <f t="shared" si="85"/>
        <v>37.0800</v>
      </c>
      <c r="M272" s="30">
        <f t="shared" si="86"/>
        <v>94</v>
      </c>
      <c r="N272" s="30" t="str">
        <f t="shared" si="87"/>
        <v>37.0800</v>
      </c>
      <c r="O272" s="30">
        <f t="shared" si="88"/>
        <v>102</v>
      </c>
      <c r="P272" s="30" t="str">
        <f t="shared" si="89"/>
        <v>37.0800</v>
      </c>
      <c r="Q272" s="30">
        <f t="shared" si="90"/>
        <v>110</v>
      </c>
      <c r="R272" s="36" t="str">
        <f t="shared" si="91"/>
        <v>08-Aug-2017</v>
      </c>
      <c r="S272" s="37">
        <f t="shared" si="82"/>
        <v>37.08</v>
      </c>
    </row>
    <row r="273" spans="1:19">
      <c r="A273" s="30" t="s">
        <v>6656</v>
      </c>
      <c r="D273" s="30" t="str">
        <f t="shared" si="76"/>
        <v>113463</v>
      </c>
      <c r="E273" s="30">
        <f t="shared" si="80"/>
        <v>7</v>
      </c>
      <c r="F273" s="30" t="str">
        <f t="shared" si="77"/>
        <v>INF251K01985</v>
      </c>
      <c r="G273" s="30">
        <f t="shared" si="81"/>
        <v>20</v>
      </c>
      <c r="H273" s="30" t="str">
        <f t="shared" si="78"/>
        <v>-</v>
      </c>
      <c r="I273" s="30">
        <f t="shared" si="83"/>
        <v>22</v>
      </c>
      <c r="J273" s="35" t="str">
        <f t="shared" si="79"/>
        <v>BNP Paribas Long Term Equity Fund - Growth Option</v>
      </c>
      <c r="K273" s="35">
        <f t="shared" si="84"/>
        <v>72</v>
      </c>
      <c r="L273" s="30" t="str">
        <f t="shared" si="85"/>
        <v>36.2000</v>
      </c>
      <c r="M273" s="30">
        <f t="shared" si="86"/>
        <v>80</v>
      </c>
      <c r="N273" s="30" t="str">
        <f t="shared" si="87"/>
        <v>36.2000</v>
      </c>
      <c r="O273" s="30">
        <f t="shared" si="88"/>
        <v>88</v>
      </c>
      <c r="P273" s="30" t="str">
        <f t="shared" si="89"/>
        <v>36.2000</v>
      </c>
      <c r="Q273" s="30">
        <f t="shared" si="90"/>
        <v>96</v>
      </c>
      <c r="R273" s="36" t="str">
        <f t="shared" si="91"/>
        <v>08-Aug-2017</v>
      </c>
      <c r="S273" s="37">
        <f t="shared" si="82"/>
        <v>36.200000000000003</v>
      </c>
    </row>
    <row r="274" spans="1:19">
      <c r="A274" s="30" t="s">
        <v>6657</v>
      </c>
      <c r="D274" s="30" t="str">
        <f t="shared" si="76"/>
        <v>113464</v>
      </c>
      <c r="E274" s="30">
        <f t="shared" si="80"/>
        <v>7</v>
      </c>
      <c r="F274" s="30" t="str">
        <f t="shared" si="77"/>
        <v>INF251K01AA9</v>
      </c>
      <c r="G274" s="30">
        <f t="shared" si="81"/>
        <v>20</v>
      </c>
      <c r="H274" s="30" t="str">
        <f t="shared" si="78"/>
        <v>INF251K01993</v>
      </c>
      <c r="I274" s="30">
        <f t="shared" si="83"/>
        <v>33</v>
      </c>
      <c r="J274" s="35" t="str">
        <f t="shared" si="79"/>
        <v>BNP Paribas Long Term Equity Fund-Dividend Option</v>
      </c>
      <c r="K274" s="35">
        <f t="shared" si="84"/>
        <v>83</v>
      </c>
      <c r="L274" s="30" t="str">
        <f t="shared" si="85"/>
        <v>17.7620</v>
      </c>
      <c r="M274" s="30">
        <f t="shared" si="86"/>
        <v>91</v>
      </c>
      <c r="N274" s="30" t="str">
        <f t="shared" si="87"/>
        <v>17.7620</v>
      </c>
      <c r="O274" s="30">
        <f t="shared" si="88"/>
        <v>99</v>
      </c>
      <c r="P274" s="30" t="str">
        <f t="shared" si="89"/>
        <v>17.7620</v>
      </c>
      <c r="Q274" s="30">
        <f t="shared" si="90"/>
        <v>107</v>
      </c>
      <c r="R274" s="36" t="str">
        <f t="shared" si="91"/>
        <v>08-Aug-2017</v>
      </c>
      <c r="S274" s="37">
        <f t="shared" si="82"/>
        <v>17.762</v>
      </c>
    </row>
    <row r="275" spans="1:19">
      <c r="A275" s="30" t="s">
        <v>97</v>
      </c>
      <c r="D275" s="30" t="str">
        <f t="shared" si="76"/>
        <v/>
      </c>
      <c r="E275" s="30" t="str">
        <f t="shared" si="80"/>
        <v/>
      </c>
      <c r="F275" s="30" t="str">
        <f t="shared" si="77"/>
        <v xml:space="preserve"> </v>
      </c>
      <c r="G275" s="30" t="str">
        <f t="shared" si="81"/>
        <v/>
      </c>
      <c r="H275" s="30" t="str">
        <f t="shared" si="78"/>
        <v/>
      </c>
      <c r="I275" s="30" t="str">
        <f t="shared" si="83"/>
        <v/>
      </c>
      <c r="J275" s="35" t="str">
        <f t="shared" si="79"/>
        <v/>
      </c>
      <c r="K275" s="35" t="str">
        <f t="shared" si="84"/>
        <v/>
      </c>
      <c r="L275" s="30" t="str">
        <f t="shared" si="85"/>
        <v/>
      </c>
      <c r="M275" s="30" t="str">
        <f t="shared" si="86"/>
        <v/>
      </c>
      <c r="N275" s="30" t="str">
        <f t="shared" si="87"/>
        <v/>
      </c>
      <c r="O275" s="30" t="str">
        <f t="shared" si="88"/>
        <v/>
      </c>
      <c r="P275" s="30" t="str">
        <f t="shared" si="89"/>
        <v/>
      </c>
      <c r="Q275" s="30" t="str">
        <f t="shared" si="90"/>
        <v/>
      </c>
      <c r="R275" s="36" t="str">
        <f t="shared" si="91"/>
        <v/>
      </c>
      <c r="S275" s="37" t="str">
        <f t="shared" si="82"/>
        <v/>
      </c>
    </row>
    <row r="276" spans="1:19">
      <c r="A276" s="30" t="s">
        <v>102</v>
      </c>
      <c r="D276" s="30" t="str">
        <f t="shared" si="76"/>
        <v/>
      </c>
      <c r="E276" s="30" t="str">
        <f t="shared" si="80"/>
        <v/>
      </c>
      <c r="F276" s="30" t="str">
        <f t="shared" si="77"/>
        <v>BOI AXA Mutual Fund</v>
      </c>
      <c r="G276" s="30" t="str">
        <f t="shared" si="81"/>
        <v/>
      </c>
      <c r="H276" s="30" t="str">
        <f t="shared" si="78"/>
        <v/>
      </c>
      <c r="I276" s="30" t="str">
        <f t="shared" si="83"/>
        <v/>
      </c>
      <c r="J276" s="35" t="str">
        <f t="shared" si="79"/>
        <v/>
      </c>
      <c r="K276" s="35" t="str">
        <f t="shared" si="84"/>
        <v/>
      </c>
      <c r="L276" s="30" t="str">
        <f t="shared" si="85"/>
        <v/>
      </c>
      <c r="M276" s="30" t="str">
        <f t="shared" si="86"/>
        <v/>
      </c>
      <c r="N276" s="30" t="str">
        <f t="shared" si="87"/>
        <v/>
      </c>
      <c r="O276" s="30" t="str">
        <f t="shared" si="88"/>
        <v/>
      </c>
      <c r="P276" s="30" t="str">
        <f t="shared" si="89"/>
        <v/>
      </c>
      <c r="Q276" s="30" t="str">
        <f t="shared" si="90"/>
        <v/>
      </c>
      <c r="R276" s="36" t="str">
        <f t="shared" si="91"/>
        <v/>
      </c>
      <c r="S276" s="37" t="str">
        <f t="shared" si="82"/>
        <v/>
      </c>
    </row>
    <row r="277" spans="1:19">
      <c r="A277" s="30" t="s">
        <v>97</v>
      </c>
      <c r="D277" s="30" t="str">
        <f t="shared" si="76"/>
        <v/>
      </c>
      <c r="E277" s="30" t="str">
        <f t="shared" si="80"/>
        <v/>
      </c>
      <c r="F277" s="30" t="str">
        <f t="shared" si="77"/>
        <v xml:space="preserve"> </v>
      </c>
      <c r="G277" s="30" t="str">
        <f t="shared" si="81"/>
        <v/>
      </c>
      <c r="H277" s="30" t="str">
        <f t="shared" si="78"/>
        <v/>
      </c>
      <c r="I277" s="30" t="str">
        <f t="shared" si="83"/>
        <v/>
      </c>
      <c r="J277" s="35" t="str">
        <f t="shared" si="79"/>
        <v/>
      </c>
      <c r="K277" s="35" t="str">
        <f t="shared" si="84"/>
        <v/>
      </c>
      <c r="L277" s="30" t="str">
        <f t="shared" si="85"/>
        <v/>
      </c>
      <c r="M277" s="30" t="str">
        <f t="shared" si="86"/>
        <v/>
      </c>
      <c r="N277" s="30" t="str">
        <f t="shared" si="87"/>
        <v/>
      </c>
      <c r="O277" s="30" t="str">
        <f t="shared" si="88"/>
        <v/>
      </c>
      <c r="P277" s="30" t="str">
        <f t="shared" si="89"/>
        <v/>
      </c>
      <c r="Q277" s="30" t="str">
        <f t="shared" si="90"/>
        <v/>
      </c>
      <c r="R277" s="36" t="str">
        <f t="shared" si="91"/>
        <v/>
      </c>
      <c r="S277" s="37" t="str">
        <f t="shared" si="82"/>
        <v/>
      </c>
    </row>
    <row r="278" spans="1:19">
      <c r="A278" s="30" t="s">
        <v>6658</v>
      </c>
      <c r="D278" s="30" t="str">
        <f t="shared" si="76"/>
        <v>119352</v>
      </c>
      <c r="E278" s="30">
        <f t="shared" si="80"/>
        <v>7</v>
      </c>
      <c r="F278" s="30" t="str">
        <f t="shared" si="77"/>
        <v>INF761K01876</v>
      </c>
      <c r="G278" s="30">
        <f t="shared" si="81"/>
        <v>20</v>
      </c>
      <c r="H278" s="30" t="str">
        <f t="shared" si="78"/>
        <v>INF761K01868</v>
      </c>
      <c r="I278" s="30">
        <f t="shared" si="83"/>
        <v>33</v>
      </c>
      <c r="J278" s="35" t="str">
        <f t="shared" si="79"/>
        <v>BOI AXA Tax Advantage Fund-Direct Plan-Dividend</v>
      </c>
      <c r="K278" s="35">
        <f t="shared" si="84"/>
        <v>81</v>
      </c>
      <c r="L278" s="30" t="str">
        <f t="shared" si="85"/>
        <v>26.64</v>
      </c>
      <c r="M278" s="30">
        <f t="shared" si="86"/>
        <v>87</v>
      </c>
      <c r="N278" s="30" t="str">
        <f t="shared" si="87"/>
        <v>26.64</v>
      </c>
      <c r="O278" s="30">
        <f t="shared" si="88"/>
        <v>93</v>
      </c>
      <c r="P278" s="30" t="str">
        <f t="shared" si="89"/>
        <v>26.64</v>
      </c>
      <c r="Q278" s="30">
        <f t="shared" si="90"/>
        <v>99</v>
      </c>
      <c r="R278" s="36" t="str">
        <f t="shared" si="91"/>
        <v>08-Aug-2017</v>
      </c>
      <c r="S278" s="37">
        <f t="shared" si="82"/>
        <v>26.64</v>
      </c>
    </row>
    <row r="279" spans="1:19">
      <c r="A279" s="30" t="s">
        <v>6659</v>
      </c>
      <c r="D279" s="30" t="str">
        <f t="shared" si="76"/>
        <v>111711</v>
      </c>
      <c r="E279" s="30">
        <f t="shared" si="80"/>
        <v>7</v>
      </c>
      <c r="F279" s="30" t="str">
        <f t="shared" si="77"/>
        <v>INF761K01132</v>
      </c>
      <c r="G279" s="30">
        <f t="shared" si="81"/>
        <v>20</v>
      </c>
      <c r="H279" s="30" t="str">
        <f t="shared" si="78"/>
        <v>INF761K01140</v>
      </c>
      <c r="I279" s="30">
        <f t="shared" si="83"/>
        <v>33</v>
      </c>
      <c r="J279" s="35" t="str">
        <f t="shared" si="79"/>
        <v>BOI AXA Tax Advantage Fund-ECO Plan-Dividend</v>
      </c>
      <c r="K279" s="35">
        <f t="shared" si="84"/>
        <v>78</v>
      </c>
      <c r="L279" s="30" t="str">
        <f t="shared" si="85"/>
        <v>15.51</v>
      </c>
      <c r="M279" s="30">
        <f t="shared" si="86"/>
        <v>84</v>
      </c>
      <c r="N279" s="30" t="str">
        <f t="shared" si="87"/>
        <v>15.51</v>
      </c>
      <c r="O279" s="30">
        <f t="shared" si="88"/>
        <v>90</v>
      </c>
      <c r="P279" s="30" t="str">
        <f t="shared" si="89"/>
        <v>0.00</v>
      </c>
      <c r="Q279" s="30">
        <f t="shared" si="90"/>
        <v>95</v>
      </c>
      <c r="R279" s="36" t="str">
        <f t="shared" si="91"/>
        <v>08-Aug-2017</v>
      </c>
      <c r="S279" s="37">
        <f t="shared" si="82"/>
        <v>15.51</v>
      </c>
    </row>
    <row r="280" spans="1:19">
      <c r="A280" s="30" t="s">
        <v>6660</v>
      </c>
      <c r="D280" s="30" t="str">
        <f t="shared" si="76"/>
        <v>111709</v>
      </c>
      <c r="E280" s="30">
        <f t="shared" si="80"/>
        <v>7</v>
      </c>
      <c r="F280" s="30" t="str">
        <f t="shared" si="77"/>
        <v>INF761K01157</v>
      </c>
      <c r="G280" s="30">
        <f t="shared" si="81"/>
        <v>20</v>
      </c>
      <c r="H280" s="30" t="str">
        <f t="shared" si="78"/>
        <v>-</v>
      </c>
      <c r="I280" s="30">
        <f t="shared" si="83"/>
        <v>22</v>
      </c>
      <c r="J280" s="35" t="str">
        <f t="shared" si="79"/>
        <v>BOI AXA Tax Advantage Fund-ECO Plan-Growth</v>
      </c>
      <c r="K280" s="35">
        <f t="shared" si="84"/>
        <v>65</v>
      </c>
      <c r="L280" s="30" t="str">
        <f t="shared" si="85"/>
        <v>50.48</v>
      </c>
      <c r="M280" s="30">
        <f t="shared" si="86"/>
        <v>71</v>
      </c>
      <c r="N280" s="30" t="str">
        <f t="shared" si="87"/>
        <v>50.48</v>
      </c>
      <c r="O280" s="30">
        <f t="shared" si="88"/>
        <v>77</v>
      </c>
      <c r="P280" s="30" t="str">
        <f t="shared" si="89"/>
        <v>0.00</v>
      </c>
      <c r="Q280" s="30">
        <f t="shared" si="90"/>
        <v>82</v>
      </c>
      <c r="R280" s="36" t="str">
        <f t="shared" si="91"/>
        <v>08-Aug-2017</v>
      </c>
      <c r="S280" s="37">
        <f t="shared" si="82"/>
        <v>50.48</v>
      </c>
    </row>
    <row r="281" spans="1:19">
      <c r="A281" s="30" t="s">
        <v>6661</v>
      </c>
      <c r="D281" s="30" t="str">
        <f t="shared" si="76"/>
        <v>111710</v>
      </c>
      <c r="E281" s="30">
        <f t="shared" si="80"/>
        <v>7</v>
      </c>
      <c r="F281" s="30" t="str">
        <f t="shared" si="77"/>
        <v>INF761K01181</v>
      </c>
      <c r="G281" s="30">
        <f t="shared" si="81"/>
        <v>20</v>
      </c>
      <c r="H281" s="30" t="str">
        <f t="shared" si="78"/>
        <v>-</v>
      </c>
      <c r="I281" s="30">
        <f t="shared" si="83"/>
        <v>22</v>
      </c>
      <c r="J281" s="35" t="str">
        <f t="shared" si="79"/>
        <v>BOI AXA Tax Advantage Fund-Regular Plan- Growth</v>
      </c>
      <c r="K281" s="35">
        <f t="shared" si="84"/>
        <v>70</v>
      </c>
      <c r="L281" s="30" t="str">
        <f t="shared" si="85"/>
        <v>48.46</v>
      </c>
      <c r="M281" s="30">
        <f t="shared" si="86"/>
        <v>76</v>
      </c>
      <c r="N281" s="30" t="str">
        <f t="shared" si="87"/>
        <v>48.46</v>
      </c>
      <c r="O281" s="30">
        <f t="shared" si="88"/>
        <v>82</v>
      </c>
      <c r="P281" s="30" t="str">
        <f t="shared" si="89"/>
        <v>48.46</v>
      </c>
      <c r="Q281" s="30">
        <f t="shared" si="90"/>
        <v>88</v>
      </c>
      <c r="R281" s="36" t="str">
        <f t="shared" si="91"/>
        <v>08-Aug-2017</v>
      </c>
      <c r="S281" s="37">
        <f t="shared" si="82"/>
        <v>48.46</v>
      </c>
    </row>
    <row r="282" spans="1:19">
      <c r="A282" s="30" t="s">
        <v>6662</v>
      </c>
      <c r="D282" s="30" t="str">
        <f t="shared" si="76"/>
        <v>111708</v>
      </c>
      <c r="E282" s="30">
        <f t="shared" si="80"/>
        <v>7</v>
      </c>
      <c r="F282" s="30" t="str">
        <f t="shared" si="77"/>
        <v>INF761K01165</v>
      </c>
      <c r="G282" s="30">
        <f t="shared" si="81"/>
        <v>20</v>
      </c>
      <c r="H282" s="30" t="str">
        <f t="shared" si="78"/>
        <v>INF761K01173</v>
      </c>
      <c r="I282" s="30">
        <f t="shared" si="83"/>
        <v>33</v>
      </c>
      <c r="J282" s="35" t="str">
        <f t="shared" si="79"/>
        <v>BOI AXA Tax Advantage Fund-Regular Plan-Dividend</v>
      </c>
      <c r="K282" s="35">
        <f t="shared" si="84"/>
        <v>82</v>
      </c>
      <c r="L282" s="30" t="str">
        <f t="shared" si="85"/>
        <v>15.48</v>
      </c>
      <c r="M282" s="30">
        <f t="shared" si="86"/>
        <v>88</v>
      </c>
      <c r="N282" s="30" t="str">
        <f t="shared" si="87"/>
        <v>15.48</v>
      </c>
      <c r="O282" s="30">
        <f t="shared" si="88"/>
        <v>94</v>
      </c>
      <c r="P282" s="30" t="str">
        <f t="shared" si="89"/>
        <v>15.48</v>
      </c>
      <c r="Q282" s="30">
        <f t="shared" si="90"/>
        <v>100</v>
      </c>
      <c r="R282" s="36" t="str">
        <f t="shared" si="91"/>
        <v>08-Aug-2017</v>
      </c>
      <c r="S282" s="37">
        <f t="shared" si="82"/>
        <v>15.48</v>
      </c>
    </row>
    <row r="283" spans="1:19">
      <c r="A283" s="30" t="s">
        <v>6663</v>
      </c>
      <c r="D283" s="30" t="str">
        <f t="shared" si="76"/>
        <v>119351</v>
      </c>
      <c r="E283" s="30">
        <f t="shared" si="80"/>
        <v>7</v>
      </c>
      <c r="F283" s="30" t="str">
        <f t="shared" si="77"/>
        <v>INF761K01884</v>
      </c>
      <c r="G283" s="30">
        <f t="shared" si="81"/>
        <v>20</v>
      </c>
      <c r="H283" s="30" t="str">
        <f t="shared" si="78"/>
        <v>-</v>
      </c>
      <c r="I283" s="30">
        <f t="shared" si="83"/>
        <v>22</v>
      </c>
      <c r="J283" s="35" t="str">
        <f t="shared" si="79"/>
        <v>OI AXA Tax Advantage Fund-Direct Plan- Growth</v>
      </c>
      <c r="K283" s="35">
        <f t="shared" si="84"/>
        <v>68</v>
      </c>
      <c r="L283" s="30" t="str">
        <f t="shared" si="85"/>
        <v>51.58</v>
      </c>
      <c r="M283" s="30">
        <f t="shared" si="86"/>
        <v>74</v>
      </c>
      <c r="N283" s="30" t="str">
        <f t="shared" si="87"/>
        <v>51.58</v>
      </c>
      <c r="O283" s="30">
        <f t="shared" si="88"/>
        <v>80</v>
      </c>
      <c r="P283" s="30" t="str">
        <f t="shared" si="89"/>
        <v>51.58</v>
      </c>
      <c r="Q283" s="30">
        <f t="shared" si="90"/>
        <v>86</v>
      </c>
      <c r="R283" s="36" t="str">
        <f t="shared" si="91"/>
        <v>08-Aug-2017</v>
      </c>
      <c r="S283" s="37">
        <f t="shared" si="82"/>
        <v>51.58</v>
      </c>
    </row>
    <row r="284" spans="1:19">
      <c r="A284" s="30" t="s">
        <v>97</v>
      </c>
      <c r="D284" s="30" t="str">
        <f t="shared" si="76"/>
        <v/>
      </c>
      <c r="E284" s="30" t="str">
        <f t="shared" si="80"/>
        <v/>
      </c>
      <c r="F284" s="30" t="str">
        <f t="shared" si="77"/>
        <v xml:space="preserve"> </v>
      </c>
      <c r="G284" s="30" t="str">
        <f t="shared" si="81"/>
        <v/>
      </c>
      <c r="H284" s="30" t="str">
        <f t="shared" si="78"/>
        <v/>
      </c>
      <c r="I284" s="30" t="str">
        <f t="shared" si="83"/>
        <v/>
      </c>
      <c r="J284" s="35" t="str">
        <f t="shared" si="79"/>
        <v/>
      </c>
      <c r="K284" s="35" t="str">
        <f t="shared" si="84"/>
        <v/>
      </c>
      <c r="L284" s="30" t="str">
        <f t="shared" si="85"/>
        <v/>
      </c>
      <c r="M284" s="30" t="str">
        <f t="shared" si="86"/>
        <v/>
      </c>
      <c r="N284" s="30" t="str">
        <f t="shared" si="87"/>
        <v/>
      </c>
      <c r="O284" s="30" t="str">
        <f t="shared" si="88"/>
        <v/>
      </c>
      <c r="P284" s="30" t="str">
        <f t="shared" si="89"/>
        <v/>
      </c>
      <c r="Q284" s="30" t="str">
        <f t="shared" si="90"/>
        <v/>
      </c>
      <c r="R284" s="36" t="str">
        <f t="shared" si="91"/>
        <v/>
      </c>
      <c r="S284" s="37" t="str">
        <f t="shared" si="82"/>
        <v/>
      </c>
    </row>
    <row r="285" spans="1:19">
      <c r="A285" s="30" t="s">
        <v>103</v>
      </c>
      <c r="D285" s="30" t="str">
        <f t="shared" si="76"/>
        <v/>
      </c>
      <c r="E285" s="30" t="str">
        <f t="shared" si="80"/>
        <v/>
      </c>
      <c r="F285" s="30" t="str">
        <f t="shared" si="77"/>
        <v>Canara Robeco Mutual Fund</v>
      </c>
      <c r="G285" s="30" t="str">
        <f t="shared" si="81"/>
        <v/>
      </c>
      <c r="H285" s="30" t="str">
        <f t="shared" si="78"/>
        <v/>
      </c>
      <c r="I285" s="30" t="str">
        <f t="shared" si="83"/>
        <v/>
      </c>
      <c r="J285" s="35" t="str">
        <f t="shared" si="79"/>
        <v/>
      </c>
      <c r="K285" s="35" t="str">
        <f t="shared" si="84"/>
        <v/>
      </c>
      <c r="L285" s="30" t="str">
        <f t="shared" si="85"/>
        <v/>
      </c>
      <c r="M285" s="30" t="str">
        <f t="shared" si="86"/>
        <v/>
      </c>
      <c r="N285" s="30" t="str">
        <f t="shared" si="87"/>
        <v/>
      </c>
      <c r="O285" s="30" t="str">
        <f t="shared" si="88"/>
        <v/>
      </c>
      <c r="P285" s="30" t="str">
        <f t="shared" si="89"/>
        <v/>
      </c>
      <c r="Q285" s="30" t="str">
        <f t="shared" si="90"/>
        <v/>
      </c>
      <c r="R285" s="36" t="str">
        <f t="shared" si="91"/>
        <v/>
      </c>
      <c r="S285" s="37" t="str">
        <f t="shared" si="82"/>
        <v/>
      </c>
    </row>
    <row r="286" spans="1:19">
      <c r="A286" s="30" t="s">
        <v>97</v>
      </c>
      <c r="D286" s="30" t="str">
        <f t="shared" si="76"/>
        <v/>
      </c>
      <c r="E286" s="30" t="str">
        <f t="shared" si="80"/>
        <v/>
      </c>
      <c r="F286" s="30" t="str">
        <f t="shared" si="77"/>
        <v xml:space="preserve"> </v>
      </c>
      <c r="G286" s="30" t="str">
        <f t="shared" si="81"/>
        <v/>
      </c>
      <c r="H286" s="30" t="str">
        <f t="shared" si="78"/>
        <v/>
      </c>
      <c r="I286" s="30" t="str">
        <f t="shared" si="83"/>
        <v/>
      </c>
      <c r="J286" s="35" t="str">
        <f t="shared" si="79"/>
        <v/>
      </c>
      <c r="K286" s="35" t="str">
        <f t="shared" si="84"/>
        <v/>
      </c>
      <c r="L286" s="30" t="str">
        <f t="shared" si="85"/>
        <v/>
      </c>
      <c r="M286" s="30" t="str">
        <f t="shared" si="86"/>
        <v/>
      </c>
      <c r="N286" s="30" t="str">
        <f t="shared" si="87"/>
        <v/>
      </c>
      <c r="O286" s="30" t="str">
        <f t="shared" si="88"/>
        <v/>
      </c>
      <c r="P286" s="30" t="str">
        <f t="shared" si="89"/>
        <v/>
      </c>
      <c r="Q286" s="30" t="str">
        <f t="shared" si="90"/>
        <v/>
      </c>
      <c r="R286" s="36" t="str">
        <f t="shared" si="91"/>
        <v/>
      </c>
      <c r="S286" s="37" t="str">
        <f t="shared" si="82"/>
        <v/>
      </c>
    </row>
    <row r="287" spans="1:19">
      <c r="A287" s="30" t="s">
        <v>6664</v>
      </c>
      <c r="D287" s="30" t="str">
        <f t="shared" si="76"/>
        <v>118286</v>
      </c>
      <c r="E287" s="30">
        <f t="shared" si="80"/>
        <v>7</v>
      </c>
      <c r="F287" s="30" t="str">
        <f t="shared" si="77"/>
        <v>INF760K01EJ2</v>
      </c>
      <c r="G287" s="30">
        <f t="shared" si="81"/>
        <v>20</v>
      </c>
      <c r="H287" s="30" t="str">
        <f t="shared" si="78"/>
        <v>INF760K01EK0</v>
      </c>
      <c r="I287" s="30">
        <f t="shared" si="83"/>
        <v>33</v>
      </c>
      <c r="J287" s="35" t="str">
        <f t="shared" si="79"/>
        <v>Canara Robeco Equity Taxsaver - Direct Plan - Dividend Option</v>
      </c>
      <c r="K287" s="35">
        <f t="shared" si="84"/>
        <v>95</v>
      </c>
      <c r="L287" s="30" t="str">
        <f t="shared" si="85"/>
        <v>37.8200</v>
      </c>
      <c r="M287" s="30">
        <f t="shared" si="86"/>
        <v>103</v>
      </c>
      <c r="N287" s="30" t="str">
        <f t="shared" si="87"/>
        <v>37.8200</v>
      </c>
      <c r="O287" s="30">
        <f t="shared" si="88"/>
        <v>111</v>
      </c>
      <c r="P287" s="30" t="str">
        <f t="shared" si="89"/>
        <v>37.8200</v>
      </c>
      <c r="Q287" s="30">
        <f t="shared" si="90"/>
        <v>119</v>
      </c>
      <c r="R287" s="36" t="str">
        <f t="shared" si="91"/>
        <v>09-Aug-2017</v>
      </c>
      <c r="S287" s="37">
        <f t="shared" si="82"/>
        <v>37.82</v>
      </c>
    </row>
    <row r="288" spans="1:19">
      <c r="A288" s="30" t="s">
        <v>6665</v>
      </c>
      <c r="D288" s="30" t="str">
        <f t="shared" si="76"/>
        <v>118285</v>
      </c>
      <c r="E288" s="30">
        <f t="shared" si="80"/>
        <v>7</v>
      </c>
      <c r="F288" s="30" t="str">
        <f t="shared" si="77"/>
        <v>INF760K01EL8</v>
      </c>
      <c r="G288" s="30">
        <f t="shared" si="81"/>
        <v>20</v>
      </c>
      <c r="H288" s="30" t="str">
        <f t="shared" si="78"/>
        <v>-</v>
      </c>
      <c r="I288" s="30">
        <f t="shared" si="83"/>
        <v>22</v>
      </c>
      <c r="J288" s="35" t="str">
        <f t="shared" si="79"/>
        <v>Canara Robeco Equity Taxsaver - Direct Plan - Growth Option</v>
      </c>
      <c r="K288" s="35">
        <f t="shared" si="84"/>
        <v>82</v>
      </c>
      <c r="L288" s="30" t="str">
        <f t="shared" si="85"/>
        <v>56.6500</v>
      </c>
      <c r="M288" s="30">
        <f t="shared" si="86"/>
        <v>90</v>
      </c>
      <c r="N288" s="30" t="str">
        <f t="shared" si="87"/>
        <v>56.6500</v>
      </c>
      <c r="O288" s="30">
        <f t="shared" si="88"/>
        <v>98</v>
      </c>
      <c r="P288" s="30" t="str">
        <f t="shared" si="89"/>
        <v>56.6500</v>
      </c>
      <c r="Q288" s="30">
        <f t="shared" si="90"/>
        <v>106</v>
      </c>
      <c r="R288" s="36" t="str">
        <f t="shared" si="91"/>
        <v>09-Aug-2017</v>
      </c>
      <c r="S288" s="37">
        <f t="shared" si="82"/>
        <v>56.65</v>
      </c>
    </row>
    <row r="289" spans="1:19">
      <c r="A289" s="30" t="s">
        <v>6666</v>
      </c>
      <c r="D289" s="30" t="str">
        <f t="shared" si="76"/>
        <v>100593</v>
      </c>
      <c r="E289" s="30">
        <f t="shared" si="80"/>
        <v>7</v>
      </c>
      <c r="F289" s="30" t="str">
        <f t="shared" si="77"/>
        <v>INF760K01084</v>
      </c>
      <c r="G289" s="30">
        <f t="shared" si="81"/>
        <v>20</v>
      </c>
      <c r="H289" s="30" t="str">
        <f t="shared" si="78"/>
        <v>INF760K01092</v>
      </c>
      <c r="I289" s="30">
        <f t="shared" si="83"/>
        <v>33</v>
      </c>
      <c r="J289" s="35" t="str">
        <f t="shared" si="79"/>
        <v>Canara Robeco Equity Taxsaver - Regular Plan - Dividend</v>
      </c>
      <c r="K289" s="35">
        <f t="shared" si="84"/>
        <v>89</v>
      </c>
      <c r="L289" s="30" t="str">
        <f t="shared" si="85"/>
        <v>25.5200</v>
      </c>
      <c r="M289" s="30">
        <f t="shared" si="86"/>
        <v>97</v>
      </c>
      <c r="N289" s="30" t="str">
        <f t="shared" si="87"/>
        <v>25.5200</v>
      </c>
      <c r="O289" s="30">
        <f t="shared" si="88"/>
        <v>105</v>
      </c>
      <c r="P289" s="30" t="str">
        <f t="shared" si="89"/>
        <v>25.5200</v>
      </c>
      <c r="Q289" s="30">
        <f t="shared" si="90"/>
        <v>113</v>
      </c>
      <c r="R289" s="36" t="str">
        <f t="shared" si="91"/>
        <v>09-Aug-2017</v>
      </c>
      <c r="S289" s="37">
        <f t="shared" si="82"/>
        <v>25.52</v>
      </c>
    </row>
    <row r="290" spans="1:19">
      <c r="A290" s="30" t="s">
        <v>6667</v>
      </c>
      <c r="D290" s="30" t="str">
        <f t="shared" si="76"/>
        <v>111722</v>
      </c>
      <c r="E290" s="30">
        <f t="shared" si="80"/>
        <v>7</v>
      </c>
      <c r="F290" s="30" t="str">
        <f t="shared" si="77"/>
        <v>INF760K01100</v>
      </c>
      <c r="G290" s="30">
        <f t="shared" si="81"/>
        <v>20</v>
      </c>
      <c r="H290" s="30" t="str">
        <f t="shared" si="78"/>
        <v>-</v>
      </c>
      <c r="I290" s="30">
        <f t="shared" si="83"/>
        <v>22</v>
      </c>
      <c r="J290" s="35" t="str">
        <f t="shared" si="79"/>
        <v>Canara Robeco Equity Taxsaver - Regular Plan - Growth</v>
      </c>
      <c r="K290" s="35">
        <f t="shared" si="84"/>
        <v>76</v>
      </c>
      <c r="L290" s="30" t="str">
        <f t="shared" si="85"/>
        <v>55.3100</v>
      </c>
      <c r="M290" s="30">
        <f t="shared" si="86"/>
        <v>84</v>
      </c>
      <c r="N290" s="30" t="str">
        <f t="shared" si="87"/>
        <v>55.3100</v>
      </c>
      <c r="O290" s="30">
        <f t="shared" si="88"/>
        <v>92</v>
      </c>
      <c r="P290" s="30" t="str">
        <f t="shared" si="89"/>
        <v>55.3100</v>
      </c>
      <c r="Q290" s="30">
        <f t="shared" si="90"/>
        <v>100</v>
      </c>
      <c r="R290" s="36" t="str">
        <f t="shared" si="91"/>
        <v>09-Aug-2017</v>
      </c>
      <c r="S290" s="37">
        <f t="shared" si="82"/>
        <v>55.31</v>
      </c>
    </row>
    <row r="291" spans="1:19">
      <c r="A291" s="30" t="s">
        <v>97</v>
      </c>
      <c r="D291" s="30" t="str">
        <f t="shared" si="76"/>
        <v/>
      </c>
      <c r="E291" s="30" t="str">
        <f t="shared" si="80"/>
        <v/>
      </c>
      <c r="F291" s="30" t="str">
        <f t="shared" si="77"/>
        <v xml:space="preserve"> </v>
      </c>
      <c r="G291" s="30" t="str">
        <f t="shared" si="81"/>
        <v/>
      </c>
      <c r="H291" s="30" t="str">
        <f t="shared" si="78"/>
        <v/>
      </c>
      <c r="I291" s="30" t="str">
        <f t="shared" si="83"/>
        <v/>
      </c>
      <c r="J291" s="35" t="str">
        <f t="shared" si="79"/>
        <v/>
      </c>
      <c r="K291" s="35" t="str">
        <f t="shared" si="84"/>
        <v/>
      </c>
      <c r="L291" s="30" t="str">
        <f t="shared" si="85"/>
        <v/>
      </c>
      <c r="M291" s="30" t="str">
        <f t="shared" si="86"/>
        <v/>
      </c>
      <c r="N291" s="30" t="str">
        <f t="shared" si="87"/>
        <v/>
      </c>
      <c r="O291" s="30" t="str">
        <f t="shared" si="88"/>
        <v/>
      </c>
      <c r="P291" s="30" t="str">
        <f t="shared" si="89"/>
        <v/>
      </c>
      <c r="Q291" s="30" t="str">
        <f t="shared" si="90"/>
        <v/>
      </c>
      <c r="R291" s="36" t="str">
        <f t="shared" si="91"/>
        <v/>
      </c>
      <c r="S291" s="37" t="str">
        <f t="shared" si="82"/>
        <v/>
      </c>
    </row>
    <row r="292" spans="1:19">
      <c r="A292" s="30" t="s">
        <v>123</v>
      </c>
      <c r="D292" s="30" t="str">
        <f t="shared" si="76"/>
        <v/>
      </c>
      <c r="E292" s="30" t="str">
        <f t="shared" si="80"/>
        <v/>
      </c>
      <c r="F292" s="30" t="str">
        <f t="shared" si="77"/>
        <v>DHFL Pramerica Mutual Fund</v>
      </c>
      <c r="G292" s="30" t="str">
        <f t="shared" si="81"/>
        <v/>
      </c>
      <c r="H292" s="30" t="str">
        <f t="shared" si="78"/>
        <v/>
      </c>
      <c r="I292" s="30" t="str">
        <f t="shared" si="83"/>
        <v/>
      </c>
      <c r="J292" s="35" t="str">
        <f t="shared" si="79"/>
        <v/>
      </c>
      <c r="K292" s="35" t="str">
        <f t="shared" si="84"/>
        <v/>
      </c>
      <c r="L292" s="30" t="str">
        <f t="shared" si="85"/>
        <v/>
      </c>
      <c r="M292" s="30" t="str">
        <f t="shared" si="86"/>
        <v/>
      </c>
      <c r="N292" s="30" t="str">
        <f t="shared" si="87"/>
        <v/>
      </c>
      <c r="O292" s="30" t="str">
        <f t="shared" si="88"/>
        <v/>
      </c>
      <c r="P292" s="30" t="str">
        <f t="shared" si="89"/>
        <v/>
      </c>
      <c r="Q292" s="30" t="str">
        <f t="shared" si="90"/>
        <v/>
      </c>
      <c r="R292" s="36" t="str">
        <f t="shared" si="91"/>
        <v/>
      </c>
      <c r="S292" s="37" t="str">
        <f t="shared" si="82"/>
        <v/>
      </c>
    </row>
    <row r="293" spans="1:19">
      <c r="A293" s="30" t="s">
        <v>97</v>
      </c>
      <c r="D293" s="30" t="str">
        <f t="shared" si="76"/>
        <v/>
      </c>
      <c r="E293" s="30" t="str">
        <f t="shared" si="80"/>
        <v/>
      </c>
      <c r="F293" s="30" t="str">
        <f t="shared" si="77"/>
        <v xml:space="preserve"> </v>
      </c>
      <c r="G293" s="30" t="str">
        <f t="shared" si="81"/>
        <v/>
      </c>
      <c r="H293" s="30" t="str">
        <f t="shared" si="78"/>
        <v/>
      </c>
      <c r="I293" s="30" t="str">
        <f t="shared" si="83"/>
        <v/>
      </c>
      <c r="J293" s="35" t="str">
        <f t="shared" si="79"/>
        <v/>
      </c>
      <c r="K293" s="35" t="str">
        <f t="shared" si="84"/>
        <v/>
      </c>
      <c r="L293" s="30" t="str">
        <f t="shared" si="85"/>
        <v/>
      </c>
      <c r="M293" s="30" t="str">
        <f t="shared" si="86"/>
        <v/>
      </c>
      <c r="N293" s="30" t="str">
        <f t="shared" si="87"/>
        <v/>
      </c>
      <c r="O293" s="30" t="str">
        <f t="shared" si="88"/>
        <v/>
      </c>
      <c r="P293" s="30" t="str">
        <f t="shared" si="89"/>
        <v/>
      </c>
      <c r="Q293" s="30" t="str">
        <f t="shared" si="90"/>
        <v/>
      </c>
      <c r="R293" s="36" t="str">
        <f t="shared" si="91"/>
        <v/>
      </c>
      <c r="S293" s="37" t="str">
        <f t="shared" si="82"/>
        <v/>
      </c>
    </row>
    <row r="294" spans="1:19" ht="26">
      <c r="A294" s="30" t="s">
        <v>6668</v>
      </c>
      <c r="D294" s="30" t="str">
        <f t="shared" si="76"/>
        <v>135600</v>
      </c>
      <c r="E294" s="30">
        <f t="shared" si="80"/>
        <v>7</v>
      </c>
      <c r="F294" s="30" t="str">
        <f t="shared" si="77"/>
        <v>INF663L01FO3</v>
      </c>
      <c r="G294" s="30">
        <f t="shared" si="81"/>
        <v>20</v>
      </c>
      <c r="H294" s="30" t="str">
        <f t="shared" si="78"/>
        <v>-</v>
      </c>
      <c r="I294" s="30">
        <f t="shared" si="83"/>
        <v>22</v>
      </c>
      <c r="J294" s="35" t="str">
        <f t="shared" si="79"/>
        <v>DHFL Pramerica Long Term Equity Fund - Direct Plan - Dividend Option</v>
      </c>
      <c r="K294" s="35">
        <f t="shared" si="84"/>
        <v>91</v>
      </c>
      <c r="L294" s="30" t="str">
        <f t="shared" si="85"/>
        <v>12.4</v>
      </c>
      <c r="M294" s="30">
        <f t="shared" si="86"/>
        <v>96</v>
      </c>
      <c r="N294" s="30" t="str">
        <f t="shared" si="87"/>
        <v>12.4</v>
      </c>
      <c r="O294" s="30">
        <f t="shared" si="88"/>
        <v>101</v>
      </c>
      <c r="P294" s="30" t="str">
        <f t="shared" si="89"/>
        <v>12.4</v>
      </c>
      <c r="Q294" s="30">
        <f t="shared" si="90"/>
        <v>106</v>
      </c>
      <c r="R294" s="36" t="str">
        <f t="shared" si="91"/>
        <v>09-Aug-2017</v>
      </c>
      <c r="S294" s="37">
        <f t="shared" si="82"/>
        <v>12.4</v>
      </c>
    </row>
    <row r="295" spans="1:19" ht="26">
      <c r="A295" s="30" t="s">
        <v>6669</v>
      </c>
      <c r="D295" s="30" t="str">
        <f t="shared" si="76"/>
        <v>135601</v>
      </c>
      <c r="E295" s="30">
        <f t="shared" si="80"/>
        <v>7</v>
      </c>
      <c r="F295" s="30" t="str">
        <f t="shared" si="77"/>
        <v>INF663L01FN5</v>
      </c>
      <c r="G295" s="30">
        <f t="shared" si="81"/>
        <v>20</v>
      </c>
      <c r="H295" s="30" t="str">
        <f t="shared" si="78"/>
        <v>-</v>
      </c>
      <c r="I295" s="30">
        <f t="shared" si="83"/>
        <v>22</v>
      </c>
      <c r="J295" s="35" t="str">
        <f t="shared" si="79"/>
        <v>DHFL Pramerica Long Term Equity Fund - Direct Plan - Growth Option</v>
      </c>
      <c r="K295" s="35">
        <f t="shared" si="84"/>
        <v>89</v>
      </c>
      <c r="L295" s="30" t="str">
        <f t="shared" si="85"/>
        <v>13.36</v>
      </c>
      <c r="M295" s="30">
        <f t="shared" si="86"/>
        <v>95</v>
      </c>
      <c r="N295" s="30" t="str">
        <f t="shared" si="87"/>
        <v>13.36</v>
      </c>
      <c r="O295" s="30">
        <f t="shared" si="88"/>
        <v>101</v>
      </c>
      <c r="P295" s="30" t="str">
        <f t="shared" si="89"/>
        <v>13.36</v>
      </c>
      <c r="Q295" s="30">
        <f t="shared" si="90"/>
        <v>107</v>
      </c>
      <c r="R295" s="36" t="str">
        <f t="shared" si="91"/>
        <v>09-Aug-2017</v>
      </c>
      <c r="S295" s="37">
        <f t="shared" si="82"/>
        <v>13.36</v>
      </c>
    </row>
    <row r="296" spans="1:19" ht="26">
      <c r="A296" s="30" t="s">
        <v>6670</v>
      </c>
      <c r="D296" s="30" t="str">
        <f t="shared" si="76"/>
        <v>135599</v>
      </c>
      <c r="E296" s="30">
        <f t="shared" si="80"/>
        <v>7</v>
      </c>
      <c r="F296" s="30" t="str">
        <f t="shared" si="77"/>
        <v>INF663L01FR6</v>
      </c>
      <c r="G296" s="30">
        <f t="shared" si="81"/>
        <v>20</v>
      </c>
      <c r="H296" s="30" t="str">
        <f t="shared" si="78"/>
        <v>-</v>
      </c>
      <c r="I296" s="30">
        <f t="shared" si="83"/>
        <v>22</v>
      </c>
      <c r="J296" s="35" t="str">
        <f t="shared" si="79"/>
        <v>DHFL Pramerica Long Term Equity Fund - Regular Plan - Dividend Option</v>
      </c>
      <c r="K296" s="35">
        <f t="shared" si="84"/>
        <v>92</v>
      </c>
      <c r="L296" s="30" t="str">
        <f t="shared" si="85"/>
        <v>12.21</v>
      </c>
      <c r="M296" s="30">
        <f t="shared" si="86"/>
        <v>98</v>
      </c>
      <c r="N296" s="30" t="str">
        <f t="shared" si="87"/>
        <v>12.21</v>
      </c>
      <c r="O296" s="30">
        <f t="shared" si="88"/>
        <v>104</v>
      </c>
      <c r="P296" s="30" t="str">
        <f t="shared" si="89"/>
        <v>12.21</v>
      </c>
      <c r="Q296" s="30">
        <f t="shared" si="90"/>
        <v>110</v>
      </c>
      <c r="R296" s="36" t="str">
        <f t="shared" si="91"/>
        <v>09-Aug-2017</v>
      </c>
      <c r="S296" s="37">
        <f t="shared" si="82"/>
        <v>12.21</v>
      </c>
    </row>
    <row r="297" spans="1:19" ht="26">
      <c r="A297" s="30" t="s">
        <v>6671</v>
      </c>
      <c r="D297" s="30" t="str">
        <f t="shared" si="76"/>
        <v>135598</v>
      </c>
      <c r="E297" s="30">
        <f t="shared" si="80"/>
        <v>7</v>
      </c>
      <c r="F297" s="30" t="str">
        <f t="shared" si="77"/>
        <v>INF663L01FQ8</v>
      </c>
      <c r="G297" s="30">
        <f t="shared" si="81"/>
        <v>20</v>
      </c>
      <c r="H297" s="30" t="str">
        <f t="shared" si="78"/>
        <v>-</v>
      </c>
      <c r="I297" s="30">
        <f t="shared" si="83"/>
        <v>22</v>
      </c>
      <c r="J297" s="35" t="str">
        <f t="shared" si="79"/>
        <v>DHFL Pramerica Long Term Equity Fund - Regular Plan - Growth Option</v>
      </c>
      <c r="K297" s="35">
        <f t="shared" si="84"/>
        <v>90</v>
      </c>
      <c r="L297" s="30" t="str">
        <f t="shared" si="85"/>
        <v>13.17</v>
      </c>
      <c r="M297" s="30">
        <f t="shared" si="86"/>
        <v>96</v>
      </c>
      <c r="N297" s="30" t="str">
        <f t="shared" si="87"/>
        <v>13.17</v>
      </c>
      <c r="O297" s="30">
        <f t="shared" si="88"/>
        <v>102</v>
      </c>
      <c r="P297" s="30" t="str">
        <f t="shared" si="89"/>
        <v>13.17</v>
      </c>
      <c r="Q297" s="30">
        <f t="shared" si="90"/>
        <v>108</v>
      </c>
      <c r="R297" s="36" t="str">
        <f t="shared" si="91"/>
        <v>09-Aug-2017</v>
      </c>
      <c r="S297" s="37">
        <f t="shared" si="82"/>
        <v>13.17</v>
      </c>
    </row>
    <row r="298" spans="1:19">
      <c r="A298" s="30" t="s">
        <v>6672</v>
      </c>
      <c r="D298" s="30" t="str">
        <f t="shared" si="76"/>
        <v>138393</v>
      </c>
      <c r="E298" s="30">
        <f t="shared" si="80"/>
        <v>7</v>
      </c>
      <c r="F298" s="30" t="str">
        <f t="shared" si="77"/>
        <v>INF223J01887</v>
      </c>
      <c r="G298" s="30">
        <f t="shared" si="81"/>
        <v>20</v>
      </c>
      <c r="H298" s="30" t="str">
        <f t="shared" si="78"/>
        <v>-</v>
      </c>
      <c r="I298" s="30">
        <f t="shared" si="83"/>
        <v>22</v>
      </c>
      <c r="J298" s="35" t="str">
        <f t="shared" si="79"/>
        <v>DHFL Pramerica Tax Plan - Bonus</v>
      </c>
      <c r="K298" s="35">
        <f t="shared" si="84"/>
        <v>54</v>
      </c>
      <c r="L298" s="30" t="str">
        <f t="shared" si="85"/>
        <v>18.28</v>
      </c>
      <c r="M298" s="30">
        <f t="shared" si="86"/>
        <v>60</v>
      </c>
      <c r="N298" s="30" t="str">
        <f t="shared" si="87"/>
        <v>18.28</v>
      </c>
      <c r="O298" s="30">
        <f t="shared" si="88"/>
        <v>66</v>
      </c>
      <c r="P298" s="30" t="str">
        <f t="shared" si="89"/>
        <v>18.28</v>
      </c>
      <c r="Q298" s="30">
        <f t="shared" si="90"/>
        <v>72</v>
      </c>
      <c r="R298" s="36" t="str">
        <f t="shared" si="91"/>
        <v>09-Aug-2017</v>
      </c>
      <c r="S298" s="37">
        <f t="shared" si="82"/>
        <v>18.28</v>
      </c>
    </row>
    <row r="299" spans="1:19">
      <c r="A299" s="30" t="s">
        <v>6673</v>
      </c>
      <c r="D299" s="30" t="str">
        <f t="shared" si="76"/>
        <v>138396</v>
      </c>
      <c r="E299" s="30">
        <f t="shared" si="80"/>
        <v>7</v>
      </c>
      <c r="F299" s="30" t="str">
        <f t="shared" si="77"/>
        <v>INF223J01PD2</v>
      </c>
      <c r="G299" s="30">
        <f t="shared" si="81"/>
        <v>20</v>
      </c>
      <c r="H299" s="30" t="str">
        <f t="shared" si="78"/>
        <v>-</v>
      </c>
      <c r="I299" s="30">
        <f t="shared" si="83"/>
        <v>22</v>
      </c>
      <c r="J299" s="35" t="str">
        <f t="shared" si="79"/>
        <v>DHFL Pramerica Tax Plan - Direct Plan - Bonus</v>
      </c>
      <c r="K299" s="35">
        <f t="shared" si="84"/>
        <v>68</v>
      </c>
      <c r="L299" s="30" t="str">
        <f t="shared" si="85"/>
        <v>18.94</v>
      </c>
      <c r="M299" s="30">
        <f t="shared" si="86"/>
        <v>74</v>
      </c>
      <c r="N299" s="30" t="str">
        <f t="shared" si="87"/>
        <v>18.94</v>
      </c>
      <c r="O299" s="30">
        <f t="shared" si="88"/>
        <v>80</v>
      </c>
      <c r="P299" s="30" t="str">
        <f t="shared" si="89"/>
        <v>18.94</v>
      </c>
      <c r="Q299" s="30">
        <f t="shared" si="90"/>
        <v>86</v>
      </c>
      <c r="R299" s="36" t="str">
        <f t="shared" si="91"/>
        <v>09-Aug-2017</v>
      </c>
      <c r="S299" s="37">
        <f t="shared" si="82"/>
        <v>18.940000000000001</v>
      </c>
    </row>
    <row r="300" spans="1:19">
      <c r="A300" s="30" t="s">
        <v>6674</v>
      </c>
      <c r="D300" s="30" t="str">
        <f t="shared" si="76"/>
        <v>138395</v>
      </c>
      <c r="E300" s="30">
        <f t="shared" si="80"/>
        <v>7</v>
      </c>
      <c r="F300" s="30" t="str">
        <f t="shared" si="77"/>
        <v>INF223J01QY6</v>
      </c>
      <c r="G300" s="30">
        <f t="shared" si="81"/>
        <v>20</v>
      </c>
      <c r="H300" s="30" t="str">
        <f t="shared" si="78"/>
        <v>-</v>
      </c>
      <c r="I300" s="30">
        <f t="shared" si="83"/>
        <v>22</v>
      </c>
      <c r="J300" s="35" t="str">
        <f t="shared" si="79"/>
        <v>DHFL Pramerica Tax Plan - Direct Plan - Dividend</v>
      </c>
      <c r="K300" s="35">
        <f t="shared" si="84"/>
        <v>71</v>
      </c>
      <c r="L300" s="30" t="str">
        <f t="shared" si="85"/>
        <v>27.76</v>
      </c>
      <c r="M300" s="30">
        <f t="shared" si="86"/>
        <v>77</v>
      </c>
      <c r="N300" s="30" t="str">
        <f t="shared" si="87"/>
        <v>27.76</v>
      </c>
      <c r="O300" s="30">
        <f t="shared" si="88"/>
        <v>83</v>
      </c>
      <c r="P300" s="30" t="str">
        <f t="shared" si="89"/>
        <v>27.76</v>
      </c>
      <c r="Q300" s="30">
        <f t="shared" si="90"/>
        <v>89</v>
      </c>
      <c r="R300" s="36" t="str">
        <f t="shared" si="91"/>
        <v>09-Aug-2017</v>
      </c>
      <c r="S300" s="37">
        <f t="shared" si="82"/>
        <v>27.76</v>
      </c>
    </row>
    <row r="301" spans="1:19">
      <c r="A301" s="30" t="s">
        <v>6675</v>
      </c>
      <c r="D301" s="30" t="str">
        <f t="shared" si="76"/>
        <v>138394</v>
      </c>
      <c r="E301" s="30">
        <f t="shared" si="80"/>
        <v>7</v>
      </c>
      <c r="F301" s="30" t="str">
        <f t="shared" si="77"/>
        <v>INF223J01RA4</v>
      </c>
      <c r="G301" s="30">
        <f t="shared" si="81"/>
        <v>20</v>
      </c>
      <c r="H301" s="30" t="str">
        <f t="shared" si="78"/>
        <v>-</v>
      </c>
      <c r="I301" s="30">
        <f t="shared" si="83"/>
        <v>22</v>
      </c>
      <c r="J301" s="35" t="str">
        <f t="shared" si="79"/>
        <v>DHFL Pramerica Tax Plan - Direct Plan - Growth</v>
      </c>
      <c r="K301" s="35">
        <f t="shared" si="84"/>
        <v>69</v>
      </c>
      <c r="L301" s="30" t="str">
        <f t="shared" si="85"/>
        <v>30.43</v>
      </c>
      <c r="M301" s="30">
        <f t="shared" si="86"/>
        <v>75</v>
      </c>
      <c r="N301" s="30" t="str">
        <f t="shared" si="87"/>
        <v>30.43</v>
      </c>
      <c r="O301" s="30">
        <f t="shared" si="88"/>
        <v>81</v>
      </c>
      <c r="P301" s="30" t="str">
        <f t="shared" si="89"/>
        <v>30.43</v>
      </c>
      <c r="Q301" s="30">
        <f t="shared" si="90"/>
        <v>87</v>
      </c>
      <c r="R301" s="36" t="str">
        <f t="shared" si="91"/>
        <v>09-Aug-2017</v>
      </c>
      <c r="S301" s="37">
        <f t="shared" si="82"/>
        <v>30.43</v>
      </c>
    </row>
    <row r="302" spans="1:19">
      <c r="A302" s="30" t="s">
        <v>6676</v>
      </c>
      <c r="D302" s="30" t="str">
        <f t="shared" si="76"/>
        <v>138392</v>
      </c>
      <c r="E302" s="30">
        <f t="shared" si="80"/>
        <v>7</v>
      </c>
      <c r="F302" s="30" t="str">
        <f t="shared" si="77"/>
        <v>INF223J01333</v>
      </c>
      <c r="G302" s="30">
        <f t="shared" si="81"/>
        <v>20</v>
      </c>
      <c r="H302" s="30" t="str">
        <f t="shared" si="78"/>
        <v>-</v>
      </c>
      <c r="I302" s="30">
        <f t="shared" si="83"/>
        <v>22</v>
      </c>
      <c r="J302" s="35" t="str">
        <f t="shared" si="79"/>
        <v>DHFL Pramerica Tax Plan-DIVIDEND</v>
      </c>
      <c r="K302" s="35">
        <f t="shared" si="84"/>
        <v>55</v>
      </c>
      <c r="L302" s="30" t="str">
        <f t="shared" si="85"/>
        <v>23.76</v>
      </c>
      <c r="M302" s="30">
        <f t="shared" si="86"/>
        <v>61</v>
      </c>
      <c r="N302" s="30" t="str">
        <f t="shared" si="87"/>
        <v>23.76</v>
      </c>
      <c r="O302" s="30">
        <f t="shared" si="88"/>
        <v>67</v>
      </c>
      <c r="P302" s="30" t="str">
        <f t="shared" si="89"/>
        <v>23.76</v>
      </c>
      <c r="Q302" s="30">
        <f t="shared" si="90"/>
        <v>73</v>
      </c>
      <c r="R302" s="36" t="str">
        <f t="shared" si="91"/>
        <v>09-Aug-2017</v>
      </c>
      <c r="S302" s="37">
        <f t="shared" si="82"/>
        <v>23.76</v>
      </c>
    </row>
    <row r="303" spans="1:19">
      <c r="A303" s="30" t="s">
        <v>6677</v>
      </c>
      <c r="D303" s="30" t="str">
        <f t="shared" si="76"/>
        <v>138391</v>
      </c>
      <c r="E303" s="30">
        <f t="shared" si="80"/>
        <v>7</v>
      </c>
      <c r="F303" s="30" t="str">
        <f t="shared" si="77"/>
        <v>INF223J01358</v>
      </c>
      <c r="G303" s="30">
        <f t="shared" si="81"/>
        <v>20</v>
      </c>
      <c r="H303" s="30" t="str">
        <f t="shared" si="78"/>
        <v>-</v>
      </c>
      <c r="I303" s="30">
        <f t="shared" si="83"/>
        <v>22</v>
      </c>
      <c r="J303" s="35" t="str">
        <f t="shared" si="79"/>
        <v>DHFL Pramerica Tax Plan-GROWTH</v>
      </c>
      <c r="K303" s="35">
        <f t="shared" si="84"/>
        <v>53</v>
      </c>
      <c r="L303" s="30" t="str">
        <f t="shared" si="85"/>
        <v>28.76</v>
      </c>
      <c r="M303" s="30">
        <f t="shared" si="86"/>
        <v>59</v>
      </c>
      <c r="N303" s="30" t="str">
        <f t="shared" si="87"/>
        <v>28.76</v>
      </c>
      <c r="O303" s="30">
        <f t="shared" si="88"/>
        <v>65</v>
      </c>
      <c r="P303" s="30" t="str">
        <f t="shared" si="89"/>
        <v>28.76</v>
      </c>
      <c r="Q303" s="30">
        <f t="shared" si="90"/>
        <v>71</v>
      </c>
      <c r="R303" s="36" t="str">
        <f t="shared" si="91"/>
        <v>09-Aug-2017</v>
      </c>
      <c r="S303" s="37">
        <f t="shared" si="82"/>
        <v>28.76</v>
      </c>
    </row>
    <row r="304" spans="1:19">
      <c r="A304" s="30" t="s">
        <v>97</v>
      </c>
      <c r="D304" s="30" t="str">
        <f t="shared" si="76"/>
        <v/>
      </c>
      <c r="E304" s="30" t="str">
        <f t="shared" si="80"/>
        <v/>
      </c>
      <c r="F304" s="30" t="str">
        <f t="shared" si="77"/>
        <v xml:space="preserve"> </v>
      </c>
      <c r="G304" s="30" t="str">
        <f t="shared" si="81"/>
        <v/>
      </c>
      <c r="H304" s="30" t="str">
        <f t="shared" si="78"/>
        <v/>
      </c>
      <c r="I304" s="30" t="str">
        <f t="shared" si="83"/>
        <v/>
      </c>
      <c r="J304" s="35" t="str">
        <f t="shared" si="79"/>
        <v/>
      </c>
      <c r="K304" s="35" t="str">
        <f t="shared" si="84"/>
        <v/>
      </c>
      <c r="L304" s="30" t="str">
        <f t="shared" si="85"/>
        <v/>
      </c>
      <c r="M304" s="30" t="str">
        <f t="shared" si="86"/>
        <v/>
      </c>
      <c r="N304" s="30" t="str">
        <f t="shared" si="87"/>
        <v/>
      </c>
      <c r="O304" s="30" t="str">
        <f t="shared" si="88"/>
        <v/>
      </c>
      <c r="P304" s="30" t="str">
        <f t="shared" si="89"/>
        <v/>
      </c>
      <c r="Q304" s="30" t="str">
        <f t="shared" si="90"/>
        <v/>
      </c>
      <c r="R304" s="36" t="str">
        <f t="shared" si="91"/>
        <v/>
      </c>
      <c r="S304" s="37" t="str">
        <f t="shared" si="82"/>
        <v/>
      </c>
    </row>
    <row r="305" spans="1:19">
      <c r="A305" s="30" t="s">
        <v>104</v>
      </c>
      <c r="D305" s="30" t="str">
        <f t="shared" si="76"/>
        <v/>
      </c>
      <c r="E305" s="30" t="str">
        <f t="shared" si="80"/>
        <v/>
      </c>
      <c r="F305" s="30" t="str">
        <f t="shared" si="77"/>
        <v>DSP BlackRock Mutual Fund</v>
      </c>
      <c r="G305" s="30" t="str">
        <f t="shared" si="81"/>
        <v/>
      </c>
      <c r="H305" s="30" t="str">
        <f t="shared" si="78"/>
        <v/>
      </c>
      <c r="I305" s="30" t="str">
        <f t="shared" si="83"/>
        <v/>
      </c>
      <c r="J305" s="35" t="str">
        <f t="shared" si="79"/>
        <v/>
      </c>
      <c r="K305" s="35" t="str">
        <f t="shared" si="84"/>
        <v/>
      </c>
      <c r="L305" s="30" t="str">
        <f t="shared" si="85"/>
        <v/>
      </c>
      <c r="M305" s="30" t="str">
        <f t="shared" si="86"/>
        <v/>
      </c>
      <c r="N305" s="30" t="str">
        <f t="shared" si="87"/>
        <v/>
      </c>
      <c r="O305" s="30" t="str">
        <f t="shared" si="88"/>
        <v/>
      </c>
      <c r="P305" s="30" t="str">
        <f t="shared" si="89"/>
        <v/>
      </c>
      <c r="Q305" s="30" t="str">
        <f t="shared" si="90"/>
        <v/>
      </c>
      <c r="R305" s="36" t="str">
        <f t="shared" si="91"/>
        <v/>
      </c>
      <c r="S305" s="37" t="str">
        <f t="shared" si="82"/>
        <v/>
      </c>
    </row>
    <row r="306" spans="1:19">
      <c r="A306" s="30" t="s">
        <v>97</v>
      </c>
      <c r="D306" s="30" t="str">
        <f t="shared" si="76"/>
        <v/>
      </c>
      <c r="E306" s="30" t="str">
        <f t="shared" si="80"/>
        <v/>
      </c>
      <c r="F306" s="30" t="str">
        <f t="shared" si="77"/>
        <v xml:space="preserve"> </v>
      </c>
      <c r="G306" s="30" t="str">
        <f t="shared" si="81"/>
        <v/>
      </c>
      <c r="H306" s="30" t="str">
        <f t="shared" si="78"/>
        <v/>
      </c>
      <c r="I306" s="30" t="str">
        <f t="shared" si="83"/>
        <v/>
      </c>
      <c r="J306" s="35" t="str">
        <f t="shared" si="79"/>
        <v/>
      </c>
      <c r="K306" s="35" t="str">
        <f t="shared" si="84"/>
        <v/>
      </c>
      <c r="L306" s="30" t="str">
        <f t="shared" si="85"/>
        <v/>
      </c>
      <c r="M306" s="30" t="str">
        <f t="shared" si="86"/>
        <v/>
      </c>
      <c r="N306" s="30" t="str">
        <f t="shared" si="87"/>
        <v/>
      </c>
      <c r="O306" s="30" t="str">
        <f t="shared" si="88"/>
        <v/>
      </c>
      <c r="P306" s="30" t="str">
        <f t="shared" si="89"/>
        <v/>
      </c>
      <c r="Q306" s="30" t="str">
        <f t="shared" si="90"/>
        <v/>
      </c>
      <c r="R306" s="36" t="str">
        <f t="shared" si="91"/>
        <v/>
      </c>
      <c r="S306" s="37" t="str">
        <f t="shared" si="82"/>
        <v/>
      </c>
    </row>
    <row r="307" spans="1:19">
      <c r="A307" s="30" t="s">
        <v>6678</v>
      </c>
      <c r="D307" s="30" t="str">
        <f t="shared" si="76"/>
        <v>119241</v>
      </c>
      <c r="E307" s="30">
        <f t="shared" si="80"/>
        <v>7</v>
      </c>
      <c r="F307" s="30" t="str">
        <f t="shared" si="77"/>
        <v>INF740K01OL9</v>
      </c>
      <c r="G307" s="30">
        <f t="shared" si="81"/>
        <v>20</v>
      </c>
      <c r="H307" s="30" t="str">
        <f t="shared" si="78"/>
        <v>INF740K01OM7</v>
      </c>
      <c r="I307" s="30">
        <f t="shared" si="83"/>
        <v>33</v>
      </c>
      <c r="J307" s="35" t="str">
        <f t="shared" si="79"/>
        <v>DSP BlackRock Tax Saver Fund - Direct Plan - Dividend</v>
      </c>
      <c r="K307" s="35">
        <f t="shared" si="84"/>
        <v>87</v>
      </c>
      <c r="L307" s="30" t="str">
        <f t="shared" si="85"/>
        <v>32.856</v>
      </c>
      <c r="M307" s="30">
        <f t="shared" si="86"/>
        <v>94</v>
      </c>
      <c r="N307" s="30" t="str">
        <f t="shared" si="87"/>
        <v>32.856</v>
      </c>
      <c r="O307" s="30">
        <f t="shared" si="88"/>
        <v>101</v>
      </c>
      <c r="P307" s="30" t="str">
        <f t="shared" si="89"/>
        <v>32.856</v>
      </c>
      <c r="Q307" s="30">
        <f t="shared" si="90"/>
        <v>108</v>
      </c>
      <c r="R307" s="36" t="str">
        <f t="shared" si="91"/>
        <v>08-Aug-2017</v>
      </c>
      <c r="S307" s="37">
        <f t="shared" si="82"/>
        <v>32.856000000000002</v>
      </c>
    </row>
    <row r="308" spans="1:19">
      <c r="A308" s="30" t="s">
        <v>6679</v>
      </c>
      <c r="D308" s="30" t="str">
        <f t="shared" si="76"/>
        <v>119242</v>
      </c>
      <c r="E308" s="30">
        <f t="shared" si="80"/>
        <v>7</v>
      </c>
      <c r="F308" s="30" t="str">
        <f t="shared" si="77"/>
        <v>INF740K01OK1</v>
      </c>
      <c r="G308" s="30">
        <f t="shared" si="81"/>
        <v>20</v>
      </c>
      <c r="H308" s="30" t="str">
        <f t="shared" si="78"/>
        <v>-</v>
      </c>
      <c r="I308" s="30">
        <f t="shared" si="83"/>
        <v>22</v>
      </c>
      <c r="J308" s="35" t="str">
        <f t="shared" si="79"/>
        <v>DSP BlackRock Tax Saver Fund - Direct Plan - Growth</v>
      </c>
      <c r="K308" s="35">
        <f t="shared" si="84"/>
        <v>74</v>
      </c>
      <c r="L308" s="30" t="str">
        <f t="shared" si="85"/>
        <v>46.024</v>
      </c>
      <c r="M308" s="30">
        <f t="shared" si="86"/>
        <v>81</v>
      </c>
      <c r="N308" s="30" t="str">
        <f t="shared" si="87"/>
        <v>46.024</v>
      </c>
      <c r="O308" s="30">
        <f t="shared" si="88"/>
        <v>88</v>
      </c>
      <c r="P308" s="30" t="str">
        <f t="shared" si="89"/>
        <v>46.024</v>
      </c>
      <c r="Q308" s="30">
        <f t="shared" si="90"/>
        <v>95</v>
      </c>
      <c r="R308" s="36" t="str">
        <f t="shared" si="91"/>
        <v>08-Aug-2017</v>
      </c>
      <c r="S308" s="37">
        <f t="shared" si="82"/>
        <v>46.024000000000001</v>
      </c>
    </row>
    <row r="309" spans="1:19">
      <c r="A309" s="30" t="s">
        <v>6680</v>
      </c>
      <c r="D309" s="30" t="str">
        <f t="shared" si="76"/>
        <v>104773</v>
      </c>
      <c r="E309" s="30">
        <f t="shared" si="80"/>
        <v>7</v>
      </c>
      <c r="F309" s="30" t="str">
        <f t="shared" si="77"/>
        <v>INF740K01169</v>
      </c>
      <c r="G309" s="30">
        <f t="shared" si="81"/>
        <v>20</v>
      </c>
      <c r="H309" s="30" t="str">
        <f t="shared" si="78"/>
        <v>INF740K01177</v>
      </c>
      <c r="I309" s="30">
        <f t="shared" si="83"/>
        <v>33</v>
      </c>
      <c r="J309" s="35" t="str">
        <f t="shared" si="79"/>
        <v>DSP BlackRock Tax Saver Fund - Regular Plan - Dividend</v>
      </c>
      <c r="K309" s="35">
        <f t="shared" si="84"/>
        <v>88</v>
      </c>
      <c r="L309" s="30" t="str">
        <f t="shared" si="85"/>
        <v>17.584</v>
      </c>
      <c r="M309" s="30">
        <f t="shared" si="86"/>
        <v>95</v>
      </c>
      <c r="N309" s="30" t="str">
        <f t="shared" si="87"/>
        <v>17.584</v>
      </c>
      <c r="O309" s="30">
        <f t="shared" si="88"/>
        <v>102</v>
      </c>
      <c r="P309" s="30" t="str">
        <f t="shared" si="89"/>
        <v>17.584</v>
      </c>
      <c r="Q309" s="30">
        <f t="shared" si="90"/>
        <v>109</v>
      </c>
      <c r="R309" s="36" t="str">
        <f t="shared" si="91"/>
        <v>08-Aug-2017</v>
      </c>
      <c r="S309" s="37">
        <f t="shared" si="82"/>
        <v>17.584</v>
      </c>
    </row>
    <row r="310" spans="1:19">
      <c r="A310" s="30" t="s">
        <v>6681</v>
      </c>
      <c r="D310" s="30" t="str">
        <f t="shared" si="76"/>
        <v>104772</v>
      </c>
      <c r="E310" s="30">
        <f t="shared" si="80"/>
        <v>7</v>
      </c>
      <c r="F310" s="30" t="str">
        <f t="shared" si="77"/>
        <v>INF740K01185</v>
      </c>
      <c r="G310" s="30">
        <f t="shared" si="81"/>
        <v>20</v>
      </c>
      <c r="H310" s="30" t="str">
        <f t="shared" si="78"/>
        <v>-</v>
      </c>
      <c r="I310" s="30">
        <f t="shared" si="83"/>
        <v>22</v>
      </c>
      <c r="J310" s="35" t="str">
        <f t="shared" si="79"/>
        <v>DSP BlackRock Tax Saver Fund - Regular Plan - Growth</v>
      </c>
      <c r="K310" s="35">
        <f t="shared" si="84"/>
        <v>75</v>
      </c>
      <c r="L310" s="30" t="str">
        <f t="shared" si="85"/>
        <v>44.749</v>
      </c>
      <c r="M310" s="30">
        <f t="shared" si="86"/>
        <v>82</v>
      </c>
      <c r="N310" s="30" t="str">
        <f t="shared" si="87"/>
        <v>44.749</v>
      </c>
      <c r="O310" s="30">
        <f t="shared" si="88"/>
        <v>89</v>
      </c>
      <c r="P310" s="30" t="str">
        <f t="shared" si="89"/>
        <v>44.749</v>
      </c>
      <c r="Q310" s="30">
        <f t="shared" si="90"/>
        <v>96</v>
      </c>
      <c r="R310" s="36" t="str">
        <f t="shared" si="91"/>
        <v>08-Aug-2017</v>
      </c>
      <c r="S310" s="37">
        <f t="shared" si="82"/>
        <v>44.749000000000002</v>
      </c>
    </row>
    <row r="311" spans="1:19">
      <c r="A311" s="30" t="s">
        <v>97</v>
      </c>
      <c r="D311" s="30" t="str">
        <f t="shared" si="76"/>
        <v/>
      </c>
      <c r="E311" s="30" t="str">
        <f t="shared" si="80"/>
        <v/>
      </c>
      <c r="F311" s="30" t="str">
        <f t="shared" si="77"/>
        <v xml:space="preserve"> </v>
      </c>
      <c r="G311" s="30" t="str">
        <f t="shared" si="81"/>
        <v/>
      </c>
      <c r="H311" s="30" t="str">
        <f t="shared" si="78"/>
        <v/>
      </c>
      <c r="I311" s="30" t="str">
        <f t="shared" si="83"/>
        <v/>
      </c>
      <c r="J311" s="35" t="str">
        <f t="shared" si="79"/>
        <v/>
      </c>
      <c r="K311" s="35" t="str">
        <f t="shared" si="84"/>
        <v/>
      </c>
      <c r="L311" s="30" t="str">
        <f t="shared" si="85"/>
        <v/>
      </c>
      <c r="M311" s="30" t="str">
        <f t="shared" si="86"/>
        <v/>
      </c>
      <c r="N311" s="30" t="str">
        <f t="shared" si="87"/>
        <v/>
      </c>
      <c r="O311" s="30" t="str">
        <f t="shared" si="88"/>
        <v/>
      </c>
      <c r="P311" s="30" t="str">
        <f t="shared" si="89"/>
        <v/>
      </c>
      <c r="Q311" s="30" t="str">
        <f t="shared" si="90"/>
        <v/>
      </c>
      <c r="R311" s="36" t="str">
        <f t="shared" si="91"/>
        <v/>
      </c>
      <c r="S311" s="37" t="str">
        <f t="shared" si="82"/>
        <v/>
      </c>
    </row>
    <row r="312" spans="1:19">
      <c r="A312" s="30" t="s">
        <v>124</v>
      </c>
      <c r="D312" s="30" t="str">
        <f t="shared" si="76"/>
        <v/>
      </c>
      <c r="E312" s="30" t="str">
        <f t="shared" si="80"/>
        <v/>
      </c>
      <c r="F312" s="30" t="str">
        <f t="shared" si="77"/>
        <v>Edelweiss Mutual Fund</v>
      </c>
      <c r="G312" s="30" t="str">
        <f t="shared" si="81"/>
        <v/>
      </c>
      <c r="H312" s="30" t="str">
        <f t="shared" si="78"/>
        <v/>
      </c>
      <c r="I312" s="30" t="str">
        <f t="shared" si="83"/>
        <v/>
      </c>
      <c r="J312" s="35" t="str">
        <f t="shared" si="79"/>
        <v/>
      </c>
      <c r="K312" s="35" t="str">
        <f t="shared" si="84"/>
        <v/>
      </c>
      <c r="L312" s="30" t="str">
        <f t="shared" si="85"/>
        <v/>
      </c>
      <c r="M312" s="30" t="str">
        <f t="shared" si="86"/>
        <v/>
      </c>
      <c r="N312" s="30" t="str">
        <f t="shared" si="87"/>
        <v/>
      </c>
      <c r="O312" s="30" t="str">
        <f t="shared" si="88"/>
        <v/>
      </c>
      <c r="P312" s="30" t="str">
        <f t="shared" si="89"/>
        <v/>
      </c>
      <c r="Q312" s="30" t="str">
        <f t="shared" si="90"/>
        <v/>
      </c>
      <c r="R312" s="36" t="str">
        <f t="shared" si="91"/>
        <v/>
      </c>
      <c r="S312" s="37" t="str">
        <f t="shared" si="82"/>
        <v/>
      </c>
    </row>
    <row r="313" spans="1:19">
      <c r="A313" s="30" t="s">
        <v>97</v>
      </c>
      <c r="D313" s="30" t="str">
        <f t="shared" si="76"/>
        <v/>
      </c>
      <c r="E313" s="30" t="str">
        <f t="shared" si="80"/>
        <v/>
      </c>
      <c r="F313" s="30" t="str">
        <f t="shared" si="77"/>
        <v xml:space="preserve"> </v>
      </c>
      <c r="G313" s="30" t="str">
        <f t="shared" si="81"/>
        <v/>
      </c>
      <c r="H313" s="30" t="str">
        <f t="shared" si="78"/>
        <v/>
      </c>
      <c r="I313" s="30" t="str">
        <f t="shared" si="83"/>
        <v/>
      </c>
      <c r="J313" s="35" t="str">
        <f t="shared" si="79"/>
        <v/>
      </c>
      <c r="K313" s="35" t="str">
        <f t="shared" si="84"/>
        <v/>
      </c>
      <c r="L313" s="30" t="str">
        <f t="shared" si="85"/>
        <v/>
      </c>
      <c r="M313" s="30" t="str">
        <f t="shared" si="86"/>
        <v/>
      </c>
      <c r="N313" s="30" t="str">
        <f t="shared" si="87"/>
        <v/>
      </c>
      <c r="O313" s="30" t="str">
        <f t="shared" si="88"/>
        <v/>
      </c>
      <c r="P313" s="30" t="str">
        <f t="shared" si="89"/>
        <v/>
      </c>
      <c r="Q313" s="30" t="str">
        <f t="shared" si="90"/>
        <v/>
      </c>
      <c r="R313" s="36" t="str">
        <f t="shared" si="91"/>
        <v/>
      </c>
      <c r="S313" s="37" t="str">
        <f t="shared" si="82"/>
        <v/>
      </c>
    </row>
    <row r="314" spans="1:19">
      <c r="A314" s="30" t="s">
        <v>6682</v>
      </c>
      <c r="D314" s="30" t="str">
        <f t="shared" si="76"/>
        <v>118619</v>
      </c>
      <c r="E314" s="30">
        <f t="shared" si="80"/>
        <v>7</v>
      </c>
      <c r="F314" s="30" t="str">
        <f t="shared" si="77"/>
        <v>INF754K01BX2</v>
      </c>
      <c r="G314" s="30">
        <f t="shared" si="81"/>
        <v>20</v>
      </c>
      <c r="H314" s="30" t="str">
        <f t="shared" si="78"/>
        <v>INF754K01BY0</v>
      </c>
      <c r="I314" s="30">
        <f t="shared" si="83"/>
        <v>33</v>
      </c>
      <c r="J314" s="35" t="str">
        <f t="shared" si="79"/>
        <v>EDELWEISS ELSS FUND - Direct Plan-Dividend Option</v>
      </c>
      <c r="K314" s="35">
        <f t="shared" si="84"/>
        <v>83</v>
      </c>
      <c r="L314" s="30" t="str">
        <f t="shared" si="85"/>
        <v>21.23</v>
      </c>
      <c r="M314" s="30">
        <f t="shared" si="86"/>
        <v>89</v>
      </c>
      <c r="N314" s="30" t="str">
        <f t="shared" si="87"/>
        <v>21.23</v>
      </c>
      <c r="O314" s="30">
        <f t="shared" si="88"/>
        <v>95</v>
      </c>
      <c r="P314" s="30" t="str">
        <f t="shared" si="89"/>
        <v>21.23</v>
      </c>
      <c r="Q314" s="30">
        <f t="shared" si="90"/>
        <v>101</v>
      </c>
      <c r="R314" s="36" t="str">
        <f t="shared" si="91"/>
        <v>09-Aug-2017</v>
      </c>
      <c r="S314" s="37">
        <f t="shared" si="82"/>
        <v>21.23</v>
      </c>
    </row>
    <row r="315" spans="1:19">
      <c r="A315" s="30" t="s">
        <v>6683</v>
      </c>
      <c r="D315" s="30" t="str">
        <f t="shared" si="76"/>
        <v>118620</v>
      </c>
      <c r="E315" s="30">
        <f t="shared" si="80"/>
        <v>7</v>
      </c>
      <c r="F315" s="30" t="str">
        <f t="shared" si="77"/>
        <v>INF754K01CA8</v>
      </c>
      <c r="G315" s="30">
        <f t="shared" si="81"/>
        <v>20</v>
      </c>
      <c r="H315" s="30" t="str">
        <f t="shared" si="78"/>
        <v>-</v>
      </c>
      <c r="I315" s="30">
        <f t="shared" si="83"/>
        <v>22</v>
      </c>
      <c r="J315" s="35" t="str">
        <f t="shared" si="79"/>
        <v>EDELWEISS ELSS FUND - Direct Plan-Growth Option</v>
      </c>
      <c r="K315" s="35">
        <f t="shared" si="84"/>
        <v>70</v>
      </c>
      <c r="L315" s="30" t="str">
        <f t="shared" si="85"/>
        <v>45.28</v>
      </c>
      <c r="M315" s="30">
        <f t="shared" si="86"/>
        <v>76</v>
      </c>
      <c r="N315" s="30" t="str">
        <f t="shared" si="87"/>
        <v>45.28</v>
      </c>
      <c r="O315" s="30">
        <f t="shared" si="88"/>
        <v>82</v>
      </c>
      <c r="P315" s="30" t="str">
        <f t="shared" si="89"/>
        <v>45.28</v>
      </c>
      <c r="Q315" s="30">
        <f t="shared" si="90"/>
        <v>88</v>
      </c>
      <c r="R315" s="36" t="str">
        <f t="shared" si="91"/>
        <v>09-Aug-2017</v>
      </c>
      <c r="S315" s="37">
        <f t="shared" si="82"/>
        <v>45.28</v>
      </c>
    </row>
    <row r="316" spans="1:19">
      <c r="A316" s="30" t="s">
        <v>6684</v>
      </c>
      <c r="D316" s="30" t="str">
        <f t="shared" si="76"/>
        <v>111639</v>
      </c>
      <c r="E316" s="30">
        <f t="shared" si="80"/>
        <v>7</v>
      </c>
      <c r="F316" s="30" t="str">
        <f t="shared" si="77"/>
        <v>INF754K01525</v>
      </c>
      <c r="G316" s="30">
        <f t="shared" si="81"/>
        <v>20</v>
      </c>
      <c r="H316" s="30" t="str">
        <f t="shared" si="78"/>
        <v>INF754K01541</v>
      </c>
      <c r="I316" s="30">
        <f t="shared" si="83"/>
        <v>33</v>
      </c>
      <c r="J316" s="35" t="str">
        <f t="shared" si="79"/>
        <v>EDELWEISS ELSS FUND - Regular Plan - Dividend Option</v>
      </c>
      <c r="K316" s="35">
        <f t="shared" si="84"/>
        <v>86</v>
      </c>
      <c r="L316" s="30" t="str">
        <f t="shared" si="85"/>
        <v>17.56</v>
      </c>
      <c r="M316" s="30">
        <f t="shared" si="86"/>
        <v>92</v>
      </c>
      <c r="N316" s="30" t="str">
        <f t="shared" si="87"/>
        <v>17.56</v>
      </c>
      <c r="O316" s="30">
        <f t="shared" si="88"/>
        <v>98</v>
      </c>
      <c r="P316" s="30" t="str">
        <f t="shared" si="89"/>
        <v>17.56</v>
      </c>
      <c r="Q316" s="30">
        <f t="shared" si="90"/>
        <v>104</v>
      </c>
      <c r="R316" s="36" t="str">
        <f t="shared" si="91"/>
        <v>09-Aug-2017</v>
      </c>
      <c r="S316" s="37">
        <f t="shared" si="82"/>
        <v>17.559999999999999</v>
      </c>
    </row>
    <row r="317" spans="1:19">
      <c r="A317" s="30" t="s">
        <v>6685</v>
      </c>
      <c r="D317" s="30" t="str">
        <f t="shared" si="76"/>
        <v>111638</v>
      </c>
      <c r="E317" s="30">
        <f t="shared" si="80"/>
        <v>7</v>
      </c>
      <c r="F317" s="30" t="str">
        <f t="shared" si="77"/>
        <v>INF754K01517</v>
      </c>
      <c r="G317" s="30">
        <f t="shared" si="81"/>
        <v>20</v>
      </c>
      <c r="H317" s="30" t="str">
        <f t="shared" si="78"/>
        <v>-</v>
      </c>
      <c r="I317" s="30">
        <f t="shared" si="83"/>
        <v>22</v>
      </c>
      <c r="J317" s="35" t="str">
        <f t="shared" si="79"/>
        <v>EDELWEISS ELSS FUND - Regular Plan - Growth Option</v>
      </c>
      <c r="K317" s="35">
        <f t="shared" si="84"/>
        <v>73</v>
      </c>
      <c r="L317" s="30" t="str">
        <f t="shared" si="85"/>
        <v>43.54</v>
      </c>
      <c r="M317" s="30">
        <f t="shared" si="86"/>
        <v>79</v>
      </c>
      <c r="N317" s="30" t="str">
        <f t="shared" si="87"/>
        <v>43.54</v>
      </c>
      <c r="O317" s="30">
        <f t="shared" si="88"/>
        <v>85</v>
      </c>
      <c r="P317" s="30" t="str">
        <f t="shared" si="89"/>
        <v>43.54</v>
      </c>
      <c r="Q317" s="30">
        <f t="shared" si="90"/>
        <v>91</v>
      </c>
      <c r="R317" s="36" t="str">
        <f t="shared" si="91"/>
        <v>09-Aug-2017</v>
      </c>
      <c r="S317" s="37">
        <f t="shared" si="82"/>
        <v>43.54</v>
      </c>
    </row>
    <row r="318" spans="1:19">
      <c r="A318" s="30" t="s">
        <v>6686</v>
      </c>
      <c r="D318" s="30" t="str">
        <f t="shared" si="76"/>
        <v>140240</v>
      </c>
      <c r="E318" s="30">
        <f t="shared" si="80"/>
        <v>7</v>
      </c>
      <c r="F318" s="30" t="str">
        <f t="shared" si="77"/>
        <v>INF843K01AS5</v>
      </c>
      <c r="G318" s="30">
        <f t="shared" si="81"/>
        <v>20</v>
      </c>
      <c r="H318" s="30" t="str">
        <f t="shared" si="78"/>
        <v>INF843K01AT3</v>
      </c>
      <c r="I318" s="30">
        <f t="shared" si="83"/>
        <v>33</v>
      </c>
      <c r="J318" s="35" t="str">
        <f t="shared" si="79"/>
        <v>Edelweiss Tax Advantage Fund - Direct Plan - Dividend Option</v>
      </c>
      <c r="K318" s="35">
        <f t="shared" si="84"/>
        <v>94</v>
      </c>
      <c r="L318" s="30" t="str">
        <f t="shared" si="85"/>
        <v>29.424</v>
      </c>
      <c r="M318" s="30">
        <f t="shared" si="86"/>
        <v>101</v>
      </c>
      <c r="N318" s="30" t="str">
        <f t="shared" si="87"/>
        <v>29.424</v>
      </c>
      <c r="O318" s="30">
        <f t="shared" si="88"/>
        <v>108</v>
      </c>
      <c r="P318" s="30" t="str">
        <f t="shared" si="89"/>
        <v>29.424</v>
      </c>
      <c r="Q318" s="30">
        <f t="shared" si="90"/>
        <v>115</v>
      </c>
      <c r="R318" s="36" t="str">
        <f t="shared" si="91"/>
        <v>09-Aug-2017</v>
      </c>
      <c r="S318" s="37">
        <f t="shared" si="82"/>
        <v>29.423999999999999</v>
      </c>
    </row>
    <row r="319" spans="1:19">
      <c r="A319" s="30" t="s">
        <v>6687</v>
      </c>
      <c r="D319" s="30" t="str">
        <f t="shared" si="76"/>
        <v>140241</v>
      </c>
      <c r="E319" s="30">
        <f t="shared" si="80"/>
        <v>7</v>
      </c>
      <c r="F319" s="30" t="str">
        <f t="shared" si="77"/>
        <v>INF843K01AR7</v>
      </c>
      <c r="G319" s="30">
        <f t="shared" si="81"/>
        <v>20</v>
      </c>
      <c r="H319" s="30" t="str">
        <f t="shared" si="78"/>
        <v>-</v>
      </c>
      <c r="I319" s="30">
        <f t="shared" si="83"/>
        <v>22</v>
      </c>
      <c r="J319" s="35" t="str">
        <f t="shared" si="79"/>
        <v>Edelweiss Tax Advantage Fund - Direct Plan - Growth Option</v>
      </c>
      <c r="K319" s="35">
        <f t="shared" si="84"/>
        <v>81</v>
      </c>
      <c r="L319" s="30" t="str">
        <f t="shared" si="85"/>
        <v>39.35</v>
      </c>
      <c r="M319" s="30">
        <f t="shared" si="86"/>
        <v>87</v>
      </c>
      <c r="N319" s="30" t="str">
        <f t="shared" si="87"/>
        <v>39.35</v>
      </c>
      <c r="O319" s="30">
        <f t="shared" si="88"/>
        <v>93</v>
      </c>
      <c r="P319" s="30" t="str">
        <f t="shared" si="89"/>
        <v>39.35</v>
      </c>
      <c r="Q319" s="30">
        <f t="shared" si="90"/>
        <v>99</v>
      </c>
      <c r="R319" s="36" t="str">
        <f t="shared" si="91"/>
        <v>09-Aug-2017</v>
      </c>
      <c r="S319" s="37">
        <f t="shared" si="82"/>
        <v>39.35</v>
      </c>
    </row>
    <row r="320" spans="1:19" ht="26">
      <c r="A320" s="30" t="s">
        <v>6688</v>
      </c>
      <c r="D320" s="30" t="str">
        <f t="shared" si="76"/>
        <v>140239</v>
      </c>
      <c r="E320" s="30">
        <f t="shared" si="80"/>
        <v>7</v>
      </c>
      <c r="F320" s="30" t="str">
        <f t="shared" si="77"/>
        <v>INF843K01112</v>
      </c>
      <c r="G320" s="30">
        <f t="shared" si="81"/>
        <v>20</v>
      </c>
      <c r="H320" s="30" t="str">
        <f t="shared" si="78"/>
        <v>INF843K01120</v>
      </c>
      <c r="I320" s="30">
        <f t="shared" si="83"/>
        <v>33</v>
      </c>
      <c r="J320" s="35" t="str">
        <f t="shared" si="79"/>
        <v>Edelweiss Tax Advantage Fund - Regular Plan - Dividend Option</v>
      </c>
      <c r="K320" s="35">
        <f t="shared" si="84"/>
        <v>95</v>
      </c>
      <c r="L320" s="30" t="str">
        <f t="shared" si="85"/>
        <v>28.28</v>
      </c>
      <c r="M320" s="30">
        <f t="shared" si="86"/>
        <v>101</v>
      </c>
      <c r="N320" s="30" t="str">
        <f t="shared" si="87"/>
        <v>28.28</v>
      </c>
      <c r="O320" s="30">
        <f t="shared" si="88"/>
        <v>107</v>
      </c>
      <c r="P320" s="30" t="str">
        <f t="shared" si="89"/>
        <v>28.28</v>
      </c>
      <c r="Q320" s="30">
        <f t="shared" si="90"/>
        <v>113</v>
      </c>
      <c r="R320" s="36" t="str">
        <f t="shared" si="91"/>
        <v>09-Aug-2017</v>
      </c>
      <c r="S320" s="37">
        <f t="shared" si="82"/>
        <v>28.28</v>
      </c>
    </row>
    <row r="321" spans="1:19">
      <c r="A321" s="30" t="s">
        <v>6689</v>
      </c>
      <c r="D321" s="30" t="str">
        <f t="shared" si="76"/>
        <v>140238</v>
      </c>
      <c r="E321" s="30">
        <f t="shared" si="80"/>
        <v>7</v>
      </c>
      <c r="F321" s="30" t="str">
        <f t="shared" si="77"/>
        <v>INF843K01104</v>
      </c>
      <c r="G321" s="30">
        <f t="shared" si="81"/>
        <v>20</v>
      </c>
      <c r="H321" s="30" t="str">
        <f t="shared" si="78"/>
        <v>-</v>
      </c>
      <c r="I321" s="30">
        <f t="shared" si="83"/>
        <v>22</v>
      </c>
      <c r="J321" s="35" t="str">
        <f t="shared" si="79"/>
        <v>Edelweiss Tax Advantage Fund - Regular Plan - Growth Option</v>
      </c>
      <c r="K321" s="35">
        <f t="shared" si="84"/>
        <v>82</v>
      </c>
      <c r="L321" s="30" t="str">
        <f t="shared" si="85"/>
        <v>37.515</v>
      </c>
      <c r="M321" s="30">
        <f t="shared" si="86"/>
        <v>89</v>
      </c>
      <c r="N321" s="30" t="str">
        <f t="shared" si="87"/>
        <v>37.515</v>
      </c>
      <c r="O321" s="30">
        <f t="shared" si="88"/>
        <v>96</v>
      </c>
      <c r="P321" s="30" t="str">
        <f t="shared" si="89"/>
        <v>37.515</v>
      </c>
      <c r="Q321" s="30">
        <f t="shared" si="90"/>
        <v>103</v>
      </c>
      <c r="R321" s="36" t="str">
        <f t="shared" si="91"/>
        <v>09-Aug-2017</v>
      </c>
      <c r="S321" s="37">
        <f t="shared" si="82"/>
        <v>37.515000000000001</v>
      </c>
    </row>
    <row r="322" spans="1:19">
      <c r="A322" s="30" t="s">
        <v>97</v>
      </c>
      <c r="D322" s="30" t="str">
        <f t="shared" si="76"/>
        <v/>
      </c>
      <c r="E322" s="30" t="str">
        <f t="shared" si="80"/>
        <v/>
      </c>
      <c r="F322" s="30" t="str">
        <f t="shared" si="77"/>
        <v xml:space="preserve"> </v>
      </c>
      <c r="G322" s="30" t="str">
        <f t="shared" si="81"/>
        <v/>
      </c>
      <c r="H322" s="30" t="str">
        <f t="shared" si="78"/>
        <v/>
      </c>
      <c r="I322" s="30" t="str">
        <f t="shared" si="83"/>
        <v/>
      </c>
      <c r="J322" s="35" t="str">
        <f t="shared" si="79"/>
        <v/>
      </c>
      <c r="K322" s="35" t="str">
        <f t="shared" si="84"/>
        <v/>
      </c>
      <c r="L322" s="30" t="str">
        <f t="shared" si="85"/>
        <v/>
      </c>
      <c r="M322" s="30" t="str">
        <f t="shared" si="86"/>
        <v/>
      </c>
      <c r="N322" s="30" t="str">
        <f t="shared" si="87"/>
        <v/>
      </c>
      <c r="O322" s="30" t="str">
        <f t="shared" si="88"/>
        <v/>
      </c>
      <c r="P322" s="30" t="str">
        <f t="shared" si="89"/>
        <v/>
      </c>
      <c r="Q322" s="30" t="str">
        <f t="shared" si="90"/>
        <v/>
      </c>
      <c r="R322" s="36" t="str">
        <f t="shared" si="91"/>
        <v/>
      </c>
      <c r="S322" s="37" t="str">
        <f t="shared" si="82"/>
        <v/>
      </c>
    </row>
    <row r="323" spans="1:19">
      <c r="A323" s="30" t="s">
        <v>105</v>
      </c>
      <c r="D323" s="30" t="str">
        <f t="shared" si="76"/>
        <v/>
      </c>
      <c r="E323" s="30" t="str">
        <f t="shared" si="80"/>
        <v/>
      </c>
      <c r="F323" s="30" t="str">
        <f t="shared" si="77"/>
        <v>Escorts Mutual Fund</v>
      </c>
      <c r="G323" s="30" t="str">
        <f t="shared" si="81"/>
        <v/>
      </c>
      <c r="H323" s="30" t="str">
        <f t="shared" si="78"/>
        <v/>
      </c>
      <c r="I323" s="30" t="str">
        <f t="shared" si="83"/>
        <v/>
      </c>
      <c r="J323" s="35" t="str">
        <f t="shared" si="79"/>
        <v/>
      </c>
      <c r="K323" s="35" t="str">
        <f t="shared" si="84"/>
        <v/>
      </c>
      <c r="L323" s="30" t="str">
        <f t="shared" si="85"/>
        <v/>
      </c>
      <c r="M323" s="30" t="str">
        <f t="shared" si="86"/>
        <v/>
      </c>
      <c r="N323" s="30" t="str">
        <f t="shared" si="87"/>
        <v/>
      </c>
      <c r="O323" s="30" t="str">
        <f t="shared" si="88"/>
        <v/>
      </c>
      <c r="P323" s="30" t="str">
        <f t="shared" si="89"/>
        <v/>
      </c>
      <c r="Q323" s="30" t="str">
        <f t="shared" si="90"/>
        <v/>
      </c>
      <c r="R323" s="36" t="str">
        <f t="shared" si="91"/>
        <v/>
      </c>
      <c r="S323" s="37" t="str">
        <f t="shared" si="82"/>
        <v/>
      </c>
    </row>
    <row r="324" spans="1:19">
      <c r="A324" s="30" t="s">
        <v>97</v>
      </c>
      <c r="D324" s="30" t="str">
        <f t="shared" si="76"/>
        <v/>
      </c>
      <c r="E324" s="30" t="str">
        <f t="shared" si="80"/>
        <v/>
      </c>
      <c r="F324" s="30" t="str">
        <f t="shared" si="77"/>
        <v xml:space="preserve"> </v>
      </c>
      <c r="G324" s="30" t="str">
        <f t="shared" si="81"/>
        <v/>
      </c>
      <c r="H324" s="30" t="str">
        <f t="shared" si="78"/>
        <v/>
      </c>
      <c r="I324" s="30" t="str">
        <f t="shared" si="83"/>
        <v/>
      </c>
      <c r="J324" s="35" t="str">
        <f t="shared" si="79"/>
        <v/>
      </c>
      <c r="K324" s="35" t="str">
        <f t="shared" si="84"/>
        <v/>
      </c>
      <c r="L324" s="30" t="str">
        <f t="shared" si="85"/>
        <v/>
      </c>
      <c r="M324" s="30" t="str">
        <f t="shared" si="86"/>
        <v/>
      </c>
      <c r="N324" s="30" t="str">
        <f t="shared" si="87"/>
        <v/>
      </c>
      <c r="O324" s="30" t="str">
        <f t="shared" si="88"/>
        <v/>
      </c>
      <c r="P324" s="30" t="str">
        <f t="shared" si="89"/>
        <v/>
      </c>
      <c r="Q324" s="30" t="str">
        <f t="shared" si="90"/>
        <v/>
      </c>
      <c r="R324" s="36" t="str">
        <f t="shared" si="91"/>
        <v/>
      </c>
      <c r="S324" s="37" t="str">
        <f t="shared" si="82"/>
        <v/>
      </c>
    </row>
    <row r="325" spans="1:19">
      <c r="A325" s="30" t="s">
        <v>6690</v>
      </c>
      <c r="D325" s="30" t="str">
        <f t="shared" si="76"/>
        <v>100174</v>
      </c>
      <c r="E325" s="30">
        <f t="shared" si="80"/>
        <v>7</v>
      </c>
      <c r="F325" s="30" t="str">
        <f t="shared" si="77"/>
        <v>INF966L01119</v>
      </c>
      <c r="G325" s="30">
        <f t="shared" si="81"/>
        <v>20</v>
      </c>
      <c r="H325" s="30" t="str">
        <f t="shared" si="78"/>
        <v>INF966L01127</v>
      </c>
      <c r="I325" s="30">
        <f t="shared" si="83"/>
        <v>33</v>
      </c>
      <c r="J325" s="35" t="str">
        <f t="shared" si="79"/>
        <v>Escorts Tax Plan-Dividend</v>
      </c>
      <c r="K325" s="35">
        <f t="shared" si="84"/>
        <v>59</v>
      </c>
      <c r="L325" s="30" t="str">
        <f t="shared" si="85"/>
        <v>14.7693</v>
      </c>
      <c r="M325" s="30">
        <f t="shared" si="86"/>
        <v>67</v>
      </c>
      <c r="N325" s="30" t="str">
        <f t="shared" si="87"/>
        <v>14.7693</v>
      </c>
      <c r="O325" s="30">
        <f t="shared" si="88"/>
        <v>75</v>
      </c>
      <c r="P325" s="30" t="str">
        <f t="shared" si="89"/>
        <v>14.7693</v>
      </c>
      <c r="Q325" s="30">
        <f t="shared" si="90"/>
        <v>83</v>
      </c>
      <c r="R325" s="36" t="str">
        <f t="shared" si="91"/>
        <v>09-Aug-2017</v>
      </c>
      <c r="S325" s="37">
        <f t="shared" si="82"/>
        <v>14.769299999999999</v>
      </c>
    </row>
    <row r="326" spans="1:19">
      <c r="A326" s="30" t="s">
        <v>6691</v>
      </c>
      <c r="D326" s="30" t="str">
        <f t="shared" si="76"/>
        <v>120846</v>
      </c>
      <c r="E326" s="30">
        <f t="shared" si="80"/>
        <v>7</v>
      </c>
      <c r="F326" s="30" t="str">
        <f t="shared" si="77"/>
        <v>INF966L01960</v>
      </c>
      <c r="G326" s="30">
        <f t="shared" si="81"/>
        <v>20</v>
      </c>
      <c r="H326" s="30" t="str">
        <f t="shared" si="78"/>
        <v>-</v>
      </c>
      <c r="I326" s="30">
        <f t="shared" si="83"/>
        <v>22</v>
      </c>
      <c r="J326" s="35" t="str">
        <f t="shared" si="79"/>
        <v>Escorts Tax Plan-Dividend Option-Direct Plan</v>
      </c>
      <c r="K326" s="35">
        <f t="shared" si="84"/>
        <v>67</v>
      </c>
      <c r="L326" s="30" t="str">
        <f t="shared" si="85"/>
        <v>14.4346</v>
      </c>
      <c r="M326" s="30">
        <f t="shared" si="86"/>
        <v>75</v>
      </c>
      <c r="N326" s="30" t="str">
        <f t="shared" si="87"/>
        <v>14.4346</v>
      </c>
      <c r="O326" s="30">
        <f t="shared" si="88"/>
        <v>83</v>
      </c>
      <c r="P326" s="30" t="str">
        <f t="shared" si="89"/>
        <v>14.4346</v>
      </c>
      <c r="Q326" s="30">
        <f t="shared" si="90"/>
        <v>91</v>
      </c>
      <c r="R326" s="36" t="str">
        <f t="shared" si="91"/>
        <v>09-Aug-2017</v>
      </c>
      <c r="S326" s="37">
        <f t="shared" si="82"/>
        <v>14.4346</v>
      </c>
    </row>
    <row r="327" spans="1:19">
      <c r="A327" s="30" t="s">
        <v>6692</v>
      </c>
      <c r="D327" s="30" t="str">
        <f t="shared" ref="D327:D390" si="92">IF(ISERROR(LEFT(A327,SEARCH(";",A327)-1)),"",LEFT(A327,SEARCH(";",A327)-1))</f>
        <v>100175</v>
      </c>
      <c r="E327" s="30">
        <f t="shared" si="80"/>
        <v>7</v>
      </c>
      <c r="F327" s="30" t="str">
        <f t="shared" ref="F327:F390" si="93">IF($D327="",A327,MID($A327,E327+1,SEARCH(";",$A327,E327+1)-E327-1))</f>
        <v>INF966L01135</v>
      </c>
      <c r="G327" s="30">
        <f t="shared" si="81"/>
        <v>20</v>
      </c>
      <c r="H327" s="30" t="str">
        <f t="shared" ref="H327:H390" si="94">IF($D327="","",MID($A327,G327+1,SEARCH(";",$A327,G327+1)-G327-1))</f>
        <v>-</v>
      </c>
      <c r="I327" s="30">
        <f t="shared" si="83"/>
        <v>22</v>
      </c>
      <c r="J327" s="35" t="str">
        <f t="shared" ref="J327:J390" si="95">IF($D327="","",MID($A327,I327+1,SEARCH(";",$A327,I327+1)-I327-1))</f>
        <v>Escorts Tax Plan-Growth</v>
      </c>
      <c r="K327" s="35">
        <f t="shared" si="84"/>
        <v>46</v>
      </c>
      <c r="L327" s="30" t="str">
        <f t="shared" si="85"/>
        <v>87.5206</v>
      </c>
      <c r="M327" s="30">
        <f t="shared" si="86"/>
        <v>54</v>
      </c>
      <c r="N327" s="30" t="str">
        <f t="shared" si="87"/>
        <v>87.5206</v>
      </c>
      <c r="O327" s="30">
        <f t="shared" si="88"/>
        <v>62</v>
      </c>
      <c r="P327" s="30" t="str">
        <f t="shared" si="89"/>
        <v>87.5206</v>
      </c>
      <c r="Q327" s="30">
        <f t="shared" si="90"/>
        <v>70</v>
      </c>
      <c r="R327" s="36" t="str">
        <f t="shared" si="91"/>
        <v>09-Aug-2017</v>
      </c>
      <c r="S327" s="37">
        <f t="shared" si="82"/>
        <v>87.520600000000002</v>
      </c>
    </row>
    <row r="328" spans="1:19">
      <c r="A328" s="30" t="s">
        <v>6693</v>
      </c>
      <c r="D328" s="30" t="str">
        <f t="shared" si="92"/>
        <v>120847</v>
      </c>
      <c r="E328" s="30">
        <f t="shared" ref="E328:E391" si="96">IF($D328="","",LEN(D328)+1)</f>
        <v>7</v>
      </c>
      <c r="F328" s="30" t="str">
        <f t="shared" si="93"/>
        <v>INF966L01986</v>
      </c>
      <c r="G328" s="30">
        <f t="shared" ref="G328:G391" si="97">IF($D328="","",E328+(LEN(F328)+1))</f>
        <v>20</v>
      </c>
      <c r="H328" s="30" t="str">
        <f t="shared" si="94"/>
        <v>-</v>
      </c>
      <c r="I328" s="30">
        <f t="shared" si="83"/>
        <v>22</v>
      </c>
      <c r="J328" s="35" t="str">
        <f t="shared" si="95"/>
        <v>Escorts Tax Plan-Growth Option-Direct Plan</v>
      </c>
      <c r="K328" s="35">
        <f t="shared" si="84"/>
        <v>65</v>
      </c>
      <c r="L328" s="30" t="str">
        <f t="shared" si="85"/>
        <v>88.2806</v>
      </c>
      <c r="M328" s="30">
        <f t="shared" si="86"/>
        <v>73</v>
      </c>
      <c r="N328" s="30" t="str">
        <f t="shared" si="87"/>
        <v>88.2806</v>
      </c>
      <c r="O328" s="30">
        <f t="shared" si="88"/>
        <v>81</v>
      </c>
      <c r="P328" s="30" t="str">
        <f t="shared" si="89"/>
        <v>88.2806</v>
      </c>
      <c r="Q328" s="30">
        <f t="shared" si="90"/>
        <v>89</v>
      </c>
      <c r="R328" s="36" t="str">
        <f t="shared" si="91"/>
        <v>09-Aug-2017</v>
      </c>
      <c r="S328" s="37">
        <f t="shared" ref="S328:S391" si="98">IF(L328="","",L328+0)</f>
        <v>88.280600000000007</v>
      </c>
    </row>
    <row r="329" spans="1:19">
      <c r="A329" s="30" t="s">
        <v>97</v>
      </c>
      <c r="D329" s="30" t="str">
        <f t="shared" si="92"/>
        <v/>
      </c>
      <c r="E329" s="30" t="str">
        <f t="shared" si="96"/>
        <v/>
      </c>
      <c r="F329" s="30" t="str">
        <f t="shared" si="93"/>
        <v xml:space="preserve"> </v>
      </c>
      <c r="G329" s="30" t="str">
        <f t="shared" si="97"/>
        <v/>
      </c>
      <c r="H329" s="30" t="str">
        <f t="shared" si="94"/>
        <v/>
      </c>
      <c r="I329" s="30" t="str">
        <f t="shared" si="83"/>
        <v/>
      </c>
      <c r="J329" s="35" t="str">
        <f t="shared" si="95"/>
        <v/>
      </c>
      <c r="K329" s="35" t="str">
        <f t="shared" si="84"/>
        <v/>
      </c>
      <c r="L329" s="30" t="str">
        <f t="shared" si="85"/>
        <v/>
      </c>
      <c r="M329" s="30" t="str">
        <f t="shared" si="86"/>
        <v/>
      </c>
      <c r="N329" s="30" t="str">
        <f t="shared" si="87"/>
        <v/>
      </c>
      <c r="O329" s="30" t="str">
        <f t="shared" si="88"/>
        <v/>
      </c>
      <c r="P329" s="30" t="str">
        <f t="shared" si="89"/>
        <v/>
      </c>
      <c r="Q329" s="30" t="str">
        <f t="shared" si="90"/>
        <v/>
      </c>
      <c r="R329" s="36" t="str">
        <f t="shared" si="91"/>
        <v/>
      </c>
      <c r="S329" s="37" t="str">
        <f t="shared" si="98"/>
        <v/>
      </c>
    </row>
    <row r="330" spans="1:19">
      <c r="A330" s="30" t="s">
        <v>106</v>
      </c>
      <c r="D330" s="30" t="str">
        <f t="shared" si="92"/>
        <v/>
      </c>
      <c r="E330" s="30" t="str">
        <f t="shared" si="96"/>
        <v/>
      </c>
      <c r="F330" s="30" t="str">
        <f t="shared" si="93"/>
        <v>Franklin Templeton Mutual Fund</v>
      </c>
      <c r="G330" s="30" t="str">
        <f t="shared" si="97"/>
        <v/>
      </c>
      <c r="H330" s="30" t="str">
        <f t="shared" si="94"/>
        <v/>
      </c>
      <c r="I330" s="30" t="str">
        <f t="shared" si="83"/>
        <v/>
      </c>
      <c r="J330" s="35" t="str">
        <f t="shared" si="95"/>
        <v/>
      </c>
      <c r="K330" s="35" t="str">
        <f t="shared" si="84"/>
        <v/>
      </c>
      <c r="L330" s="30" t="str">
        <f t="shared" si="85"/>
        <v/>
      </c>
      <c r="M330" s="30" t="str">
        <f t="shared" si="86"/>
        <v/>
      </c>
      <c r="N330" s="30" t="str">
        <f t="shared" si="87"/>
        <v/>
      </c>
      <c r="O330" s="30" t="str">
        <f t="shared" si="88"/>
        <v/>
      </c>
      <c r="P330" s="30" t="str">
        <f t="shared" si="89"/>
        <v/>
      </c>
      <c r="Q330" s="30" t="str">
        <f t="shared" si="90"/>
        <v/>
      </c>
      <c r="R330" s="36" t="str">
        <f t="shared" si="91"/>
        <v/>
      </c>
      <c r="S330" s="37" t="str">
        <f t="shared" si="98"/>
        <v/>
      </c>
    </row>
    <row r="331" spans="1:19">
      <c r="A331" s="30" t="s">
        <v>97</v>
      </c>
      <c r="D331" s="30" t="str">
        <f t="shared" si="92"/>
        <v/>
      </c>
      <c r="E331" s="30" t="str">
        <f t="shared" si="96"/>
        <v/>
      </c>
      <c r="F331" s="30" t="str">
        <f t="shared" si="93"/>
        <v xml:space="preserve"> </v>
      </c>
      <c r="G331" s="30" t="str">
        <f t="shared" si="97"/>
        <v/>
      </c>
      <c r="H331" s="30" t="str">
        <f t="shared" si="94"/>
        <v/>
      </c>
      <c r="I331" s="30" t="str">
        <f t="shared" si="83"/>
        <v/>
      </c>
      <c r="J331" s="35" t="str">
        <f t="shared" si="95"/>
        <v/>
      </c>
      <c r="K331" s="35" t="str">
        <f t="shared" si="84"/>
        <v/>
      </c>
      <c r="L331" s="30" t="str">
        <f t="shared" si="85"/>
        <v/>
      </c>
      <c r="M331" s="30" t="str">
        <f t="shared" si="86"/>
        <v/>
      </c>
      <c r="N331" s="30" t="str">
        <f t="shared" si="87"/>
        <v/>
      </c>
      <c r="O331" s="30" t="str">
        <f t="shared" si="88"/>
        <v/>
      </c>
      <c r="P331" s="30" t="str">
        <f t="shared" si="89"/>
        <v/>
      </c>
      <c r="Q331" s="30" t="str">
        <f t="shared" si="90"/>
        <v/>
      </c>
      <c r="R331" s="36" t="str">
        <f t="shared" si="91"/>
        <v/>
      </c>
      <c r="S331" s="37" t="str">
        <f t="shared" si="98"/>
        <v/>
      </c>
    </row>
    <row r="332" spans="1:19">
      <c r="A332" s="30" t="s">
        <v>6694</v>
      </c>
      <c r="D332" s="30" t="str">
        <f t="shared" si="92"/>
        <v>118541</v>
      </c>
      <c r="E332" s="30">
        <f t="shared" si="96"/>
        <v>7</v>
      </c>
      <c r="F332" s="30" t="str">
        <f t="shared" si="93"/>
        <v>INF090I01JT6</v>
      </c>
      <c r="G332" s="30">
        <f t="shared" si="97"/>
        <v>20</v>
      </c>
      <c r="H332" s="30" t="str">
        <f t="shared" si="94"/>
        <v>INF090I01JU4</v>
      </c>
      <c r="I332" s="30">
        <f t="shared" si="83"/>
        <v>33</v>
      </c>
      <c r="J332" s="35" t="str">
        <f t="shared" si="95"/>
        <v>Franklin India TAXSHIELD - Direct - Dividend</v>
      </c>
      <c r="K332" s="35">
        <f t="shared" si="84"/>
        <v>78</v>
      </c>
      <c r="L332" s="30" t="str">
        <f t="shared" si="85"/>
        <v>47.7208</v>
      </c>
      <c r="M332" s="30">
        <f t="shared" si="86"/>
        <v>86</v>
      </c>
      <c r="N332" s="30" t="str">
        <f t="shared" si="87"/>
        <v>47.7208</v>
      </c>
      <c r="O332" s="30">
        <f t="shared" si="88"/>
        <v>94</v>
      </c>
      <c r="P332" s="30" t="str">
        <f t="shared" si="89"/>
        <v>47.7208</v>
      </c>
      <c r="Q332" s="30">
        <f t="shared" si="90"/>
        <v>102</v>
      </c>
      <c r="R332" s="36" t="str">
        <f t="shared" si="91"/>
        <v>09-Aug-2017</v>
      </c>
      <c r="S332" s="37">
        <f t="shared" si="98"/>
        <v>47.720799999999997</v>
      </c>
    </row>
    <row r="333" spans="1:19">
      <c r="A333" s="30" t="s">
        <v>6695</v>
      </c>
      <c r="D333" s="30" t="str">
        <f t="shared" si="92"/>
        <v>118540</v>
      </c>
      <c r="E333" s="30">
        <f t="shared" si="96"/>
        <v>7</v>
      </c>
      <c r="F333" s="30" t="str">
        <f t="shared" si="93"/>
        <v>INF090I01JS8</v>
      </c>
      <c r="G333" s="30">
        <f t="shared" si="97"/>
        <v>20</v>
      </c>
      <c r="H333" s="30" t="str">
        <f t="shared" si="94"/>
        <v>-</v>
      </c>
      <c r="I333" s="30">
        <f t="shared" ref="I333:I396" si="99">IF($D333="","",G333+LEN(H333)+1)</f>
        <v>22</v>
      </c>
      <c r="J333" s="35" t="str">
        <f t="shared" si="95"/>
        <v>Franklin India TAXSHIELD - Direct - Growth</v>
      </c>
      <c r="K333" s="35">
        <f t="shared" ref="K333:K396" si="100">IF($D333="","",I333+LEN(J333)+1)</f>
        <v>65</v>
      </c>
      <c r="L333" s="30" t="str">
        <f t="shared" ref="L333:L396" si="101">IF($D333="","",MID($A333,K333+1,SEARCH(";",$A333,K333+1)-K333-1))</f>
        <v>544.5442</v>
      </c>
      <c r="M333" s="30">
        <f t="shared" ref="M333:M396" si="102">IF($D333="","",K333+LEN(L333)+1)</f>
        <v>74</v>
      </c>
      <c r="N333" s="30" t="str">
        <f t="shared" ref="N333:N396" si="103">IF($D333="","",MID($A333,M333+1,SEARCH(";",$A333,M333+1)-M333-1))</f>
        <v>544.5442</v>
      </c>
      <c r="O333" s="30">
        <f t="shared" ref="O333:O396" si="104">IF($D333="","",M333+LEN(N333)+1)</f>
        <v>83</v>
      </c>
      <c r="P333" s="30" t="str">
        <f t="shared" ref="P333:P396" si="105">IF($D333="","",MID($A333,O333+1,SEARCH(";",$A333,O333+1)-O333-1))</f>
        <v>544.5442</v>
      </c>
      <c r="Q333" s="30">
        <f t="shared" ref="Q333:Q396" si="106">IF($D333="","",O333+LEN(P333)+1)</f>
        <v>92</v>
      </c>
      <c r="R333" s="36" t="str">
        <f t="shared" ref="R333:R396" si="107">IF($D333="","",MID($A333,Q333+1,15))</f>
        <v>09-Aug-2017</v>
      </c>
      <c r="S333" s="37">
        <f t="shared" si="98"/>
        <v>544.54420000000005</v>
      </c>
    </row>
    <row r="334" spans="1:19">
      <c r="A334" s="30" t="s">
        <v>6696</v>
      </c>
      <c r="D334" s="30" t="str">
        <f t="shared" si="92"/>
        <v>100525</v>
      </c>
      <c r="E334" s="30">
        <f t="shared" si="96"/>
        <v>7</v>
      </c>
      <c r="F334" s="30" t="str">
        <f t="shared" si="93"/>
        <v>INF090I01783</v>
      </c>
      <c r="G334" s="30">
        <f t="shared" si="97"/>
        <v>20</v>
      </c>
      <c r="H334" s="30" t="str">
        <f t="shared" si="94"/>
        <v>INF090I01791</v>
      </c>
      <c r="I334" s="30">
        <f t="shared" si="99"/>
        <v>33</v>
      </c>
      <c r="J334" s="35" t="str">
        <f t="shared" si="95"/>
        <v>Franklin India Taxshield-Dividend</v>
      </c>
      <c r="K334" s="35">
        <f t="shared" si="100"/>
        <v>67</v>
      </c>
      <c r="L334" s="30" t="str">
        <f t="shared" si="101"/>
        <v>45.5947</v>
      </c>
      <c r="M334" s="30">
        <f t="shared" si="102"/>
        <v>75</v>
      </c>
      <c r="N334" s="30" t="str">
        <f t="shared" si="103"/>
        <v>45.5947</v>
      </c>
      <c r="O334" s="30">
        <f t="shared" si="104"/>
        <v>83</v>
      </c>
      <c r="P334" s="30" t="str">
        <f t="shared" si="105"/>
        <v>45.5947</v>
      </c>
      <c r="Q334" s="30">
        <f t="shared" si="106"/>
        <v>91</v>
      </c>
      <c r="R334" s="36" t="str">
        <f t="shared" si="107"/>
        <v>09-Aug-2017</v>
      </c>
      <c r="S334" s="37">
        <f t="shared" si="98"/>
        <v>45.594700000000003</v>
      </c>
    </row>
    <row r="335" spans="1:19">
      <c r="A335" s="30" t="s">
        <v>6697</v>
      </c>
      <c r="D335" s="30" t="str">
        <f t="shared" si="92"/>
        <v>100526</v>
      </c>
      <c r="E335" s="30">
        <f t="shared" si="96"/>
        <v>7</v>
      </c>
      <c r="F335" s="30" t="str">
        <f t="shared" si="93"/>
        <v>INF090I01775</v>
      </c>
      <c r="G335" s="30">
        <f t="shared" si="97"/>
        <v>20</v>
      </c>
      <c r="H335" s="30" t="str">
        <f t="shared" si="94"/>
        <v>-</v>
      </c>
      <c r="I335" s="30">
        <f t="shared" si="99"/>
        <v>22</v>
      </c>
      <c r="J335" s="35" t="str">
        <f t="shared" si="95"/>
        <v>Franklin India Taxshield-Growth</v>
      </c>
      <c r="K335" s="35">
        <f t="shared" si="100"/>
        <v>54</v>
      </c>
      <c r="L335" s="30" t="str">
        <f t="shared" si="101"/>
        <v>523.9809</v>
      </c>
      <c r="M335" s="30">
        <f t="shared" si="102"/>
        <v>63</v>
      </c>
      <c r="N335" s="30" t="str">
        <f t="shared" si="103"/>
        <v>523.9809</v>
      </c>
      <c r="O335" s="30">
        <f t="shared" si="104"/>
        <v>72</v>
      </c>
      <c r="P335" s="30" t="str">
        <f t="shared" si="105"/>
        <v>523.9809</v>
      </c>
      <c r="Q335" s="30">
        <f t="shared" si="106"/>
        <v>81</v>
      </c>
      <c r="R335" s="36" t="str">
        <f t="shared" si="107"/>
        <v>09-Aug-2017</v>
      </c>
      <c r="S335" s="37">
        <f t="shared" si="98"/>
        <v>523.98090000000002</v>
      </c>
    </row>
    <row r="336" spans="1:19">
      <c r="A336" s="30" t="s">
        <v>97</v>
      </c>
      <c r="D336" s="30" t="str">
        <f t="shared" si="92"/>
        <v/>
      </c>
      <c r="E336" s="30" t="str">
        <f t="shared" si="96"/>
        <v/>
      </c>
      <c r="F336" s="30" t="str">
        <f t="shared" si="93"/>
        <v xml:space="preserve"> </v>
      </c>
      <c r="G336" s="30" t="str">
        <f t="shared" si="97"/>
        <v/>
      </c>
      <c r="H336" s="30" t="str">
        <f t="shared" si="94"/>
        <v/>
      </c>
      <c r="I336" s="30" t="str">
        <f t="shared" si="99"/>
        <v/>
      </c>
      <c r="J336" s="35" t="str">
        <f t="shared" si="95"/>
        <v/>
      </c>
      <c r="K336" s="35" t="str">
        <f t="shared" si="100"/>
        <v/>
      </c>
      <c r="L336" s="30" t="str">
        <f t="shared" si="101"/>
        <v/>
      </c>
      <c r="M336" s="30" t="str">
        <f t="shared" si="102"/>
        <v/>
      </c>
      <c r="N336" s="30" t="str">
        <f t="shared" si="103"/>
        <v/>
      </c>
      <c r="O336" s="30" t="str">
        <f t="shared" si="104"/>
        <v/>
      </c>
      <c r="P336" s="30" t="str">
        <f t="shared" si="105"/>
        <v/>
      </c>
      <c r="Q336" s="30" t="str">
        <f t="shared" si="106"/>
        <v/>
      </c>
      <c r="R336" s="36" t="str">
        <f t="shared" si="107"/>
        <v/>
      </c>
      <c r="S336" s="37" t="str">
        <f t="shared" si="98"/>
        <v/>
      </c>
    </row>
    <row r="337" spans="1:19">
      <c r="A337" s="30" t="s">
        <v>107</v>
      </c>
      <c r="D337" s="30" t="str">
        <f t="shared" si="92"/>
        <v/>
      </c>
      <c r="E337" s="30" t="str">
        <f t="shared" si="96"/>
        <v/>
      </c>
      <c r="F337" s="30" t="str">
        <f t="shared" si="93"/>
        <v>HDFC Mutual Fund</v>
      </c>
      <c r="G337" s="30" t="str">
        <f t="shared" si="97"/>
        <v/>
      </c>
      <c r="H337" s="30" t="str">
        <f t="shared" si="94"/>
        <v/>
      </c>
      <c r="I337" s="30" t="str">
        <f t="shared" si="99"/>
        <v/>
      </c>
      <c r="J337" s="35" t="str">
        <f t="shared" si="95"/>
        <v/>
      </c>
      <c r="K337" s="35" t="str">
        <f t="shared" si="100"/>
        <v/>
      </c>
      <c r="L337" s="30" t="str">
        <f t="shared" si="101"/>
        <v/>
      </c>
      <c r="M337" s="30" t="str">
        <f t="shared" si="102"/>
        <v/>
      </c>
      <c r="N337" s="30" t="str">
        <f t="shared" si="103"/>
        <v/>
      </c>
      <c r="O337" s="30" t="str">
        <f t="shared" si="104"/>
        <v/>
      </c>
      <c r="P337" s="30" t="str">
        <f t="shared" si="105"/>
        <v/>
      </c>
      <c r="Q337" s="30" t="str">
        <f t="shared" si="106"/>
        <v/>
      </c>
      <c r="R337" s="36" t="str">
        <f t="shared" si="107"/>
        <v/>
      </c>
      <c r="S337" s="37" t="str">
        <f t="shared" si="98"/>
        <v/>
      </c>
    </row>
    <row r="338" spans="1:19">
      <c r="A338" s="30" t="s">
        <v>97</v>
      </c>
      <c r="D338" s="30" t="str">
        <f t="shared" si="92"/>
        <v/>
      </c>
      <c r="E338" s="30" t="str">
        <f t="shared" si="96"/>
        <v/>
      </c>
      <c r="F338" s="30" t="str">
        <f t="shared" si="93"/>
        <v xml:space="preserve"> </v>
      </c>
      <c r="G338" s="30" t="str">
        <f t="shared" si="97"/>
        <v/>
      </c>
      <c r="H338" s="30" t="str">
        <f t="shared" si="94"/>
        <v/>
      </c>
      <c r="I338" s="30" t="str">
        <f t="shared" si="99"/>
        <v/>
      </c>
      <c r="J338" s="35" t="str">
        <f t="shared" si="95"/>
        <v/>
      </c>
      <c r="K338" s="35" t="str">
        <f t="shared" si="100"/>
        <v/>
      </c>
      <c r="L338" s="30" t="str">
        <f t="shared" si="101"/>
        <v/>
      </c>
      <c r="M338" s="30" t="str">
        <f t="shared" si="102"/>
        <v/>
      </c>
      <c r="N338" s="30" t="str">
        <f t="shared" si="103"/>
        <v/>
      </c>
      <c r="O338" s="30" t="str">
        <f t="shared" si="104"/>
        <v/>
      </c>
      <c r="P338" s="30" t="str">
        <f t="shared" si="105"/>
        <v/>
      </c>
      <c r="Q338" s="30" t="str">
        <f t="shared" si="106"/>
        <v/>
      </c>
      <c r="R338" s="36" t="str">
        <f t="shared" si="107"/>
        <v/>
      </c>
      <c r="S338" s="37" t="str">
        <f t="shared" si="98"/>
        <v/>
      </c>
    </row>
    <row r="339" spans="1:19">
      <c r="A339" s="30" t="s">
        <v>6698</v>
      </c>
      <c r="D339" s="30" t="str">
        <f t="shared" si="92"/>
        <v>100997</v>
      </c>
      <c r="E339" s="30">
        <f t="shared" si="96"/>
        <v>7</v>
      </c>
      <c r="F339" s="30" t="str">
        <f t="shared" si="93"/>
        <v>INF179K01970</v>
      </c>
      <c r="G339" s="30">
        <f t="shared" si="97"/>
        <v>20</v>
      </c>
      <c r="H339" s="30" t="str">
        <f t="shared" si="94"/>
        <v>INF179K01988</v>
      </c>
      <c r="I339" s="30">
        <f t="shared" si="99"/>
        <v>33</v>
      </c>
      <c r="J339" s="35" t="str">
        <f t="shared" si="95"/>
        <v>HDFC  Long Term Advantage Fund - Dividend Option</v>
      </c>
      <c r="K339" s="35">
        <f t="shared" si="100"/>
        <v>82</v>
      </c>
      <c r="L339" s="30" t="str">
        <f t="shared" si="101"/>
        <v>42.9140</v>
      </c>
      <c r="M339" s="30">
        <f t="shared" si="102"/>
        <v>90</v>
      </c>
      <c r="N339" s="30" t="str">
        <f t="shared" si="103"/>
        <v>42.9140</v>
      </c>
      <c r="O339" s="30">
        <f t="shared" si="104"/>
        <v>98</v>
      </c>
      <c r="P339" s="30" t="str">
        <f t="shared" si="105"/>
        <v>42.9140</v>
      </c>
      <c r="Q339" s="30">
        <f t="shared" si="106"/>
        <v>106</v>
      </c>
      <c r="R339" s="36" t="str">
        <f t="shared" si="107"/>
        <v>09-Aug-2017</v>
      </c>
      <c r="S339" s="37">
        <f t="shared" si="98"/>
        <v>42.914000000000001</v>
      </c>
    </row>
    <row r="340" spans="1:19">
      <c r="A340" s="30" t="s">
        <v>6699</v>
      </c>
      <c r="D340" s="30" t="str">
        <f t="shared" si="92"/>
        <v>100998</v>
      </c>
      <c r="E340" s="30">
        <f t="shared" si="96"/>
        <v>7</v>
      </c>
      <c r="F340" s="30" t="str">
        <f t="shared" si="93"/>
        <v>INF179K01996</v>
      </c>
      <c r="G340" s="30">
        <f t="shared" si="97"/>
        <v>20</v>
      </c>
      <c r="H340" s="30" t="str">
        <f t="shared" si="94"/>
        <v>-</v>
      </c>
      <c r="I340" s="30">
        <f t="shared" si="99"/>
        <v>22</v>
      </c>
      <c r="J340" s="35" t="str">
        <f t="shared" si="95"/>
        <v>HDFC  Long Term Advantage Fund - Growth Option</v>
      </c>
      <c r="K340" s="35">
        <f t="shared" si="100"/>
        <v>69</v>
      </c>
      <c r="L340" s="30" t="str">
        <f t="shared" si="101"/>
        <v>319.2810</v>
      </c>
      <c r="M340" s="30">
        <f t="shared" si="102"/>
        <v>78</v>
      </c>
      <c r="N340" s="30" t="str">
        <f t="shared" si="103"/>
        <v>319.2810</v>
      </c>
      <c r="O340" s="30">
        <f t="shared" si="104"/>
        <v>87</v>
      </c>
      <c r="P340" s="30" t="str">
        <f t="shared" si="105"/>
        <v>319.2810</v>
      </c>
      <c r="Q340" s="30">
        <f t="shared" si="106"/>
        <v>96</v>
      </c>
      <c r="R340" s="36" t="str">
        <f t="shared" si="107"/>
        <v>09-Aug-2017</v>
      </c>
      <c r="S340" s="37">
        <f t="shared" si="98"/>
        <v>319.28100000000001</v>
      </c>
    </row>
    <row r="341" spans="1:19" ht="26">
      <c r="A341" s="30" t="s">
        <v>6700</v>
      </c>
      <c r="D341" s="30" t="str">
        <f t="shared" si="92"/>
        <v>118928</v>
      </c>
      <c r="E341" s="30">
        <f t="shared" si="96"/>
        <v>7</v>
      </c>
      <c r="F341" s="30" t="str">
        <f t="shared" si="93"/>
        <v>INF179K01WV2</v>
      </c>
      <c r="G341" s="30">
        <f t="shared" si="97"/>
        <v>20</v>
      </c>
      <c r="H341" s="30" t="str">
        <f t="shared" si="94"/>
        <v>INF179K01WW0</v>
      </c>
      <c r="I341" s="30">
        <f t="shared" si="99"/>
        <v>33</v>
      </c>
      <c r="J341" s="35" t="str">
        <f t="shared" si="95"/>
        <v>HDFC Long Term Advantage Fund -Direct Plan - Dividend Option</v>
      </c>
      <c r="K341" s="35">
        <f t="shared" si="100"/>
        <v>94</v>
      </c>
      <c r="L341" s="30" t="str">
        <f t="shared" si="101"/>
        <v>45.1440</v>
      </c>
      <c r="M341" s="30">
        <f t="shared" si="102"/>
        <v>102</v>
      </c>
      <c r="N341" s="30" t="str">
        <f t="shared" si="103"/>
        <v>45.1440</v>
      </c>
      <c r="O341" s="30">
        <f t="shared" si="104"/>
        <v>110</v>
      </c>
      <c r="P341" s="30" t="str">
        <f t="shared" si="105"/>
        <v>45.1440</v>
      </c>
      <c r="Q341" s="30">
        <f t="shared" si="106"/>
        <v>118</v>
      </c>
      <c r="R341" s="36" t="str">
        <f t="shared" si="107"/>
        <v>09-Aug-2017</v>
      </c>
      <c r="S341" s="37">
        <f t="shared" si="98"/>
        <v>45.143999999999998</v>
      </c>
    </row>
    <row r="342" spans="1:19">
      <c r="A342" s="30" t="s">
        <v>6701</v>
      </c>
      <c r="D342" s="30" t="str">
        <f t="shared" si="92"/>
        <v>118929</v>
      </c>
      <c r="E342" s="30">
        <f t="shared" si="96"/>
        <v>7</v>
      </c>
      <c r="F342" s="30" t="str">
        <f t="shared" si="93"/>
        <v>INF179K01WX8</v>
      </c>
      <c r="G342" s="30">
        <f t="shared" si="97"/>
        <v>20</v>
      </c>
      <c r="H342" s="30" t="str">
        <f t="shared" si="94"/>
        <v>-</v>
      </c>
      <c r="I342" s="30">
        <f t="shared" si="99"/>
        <v>22</v>
      </c>
      <c r="J342" s="35" t="str">
        <f t="shared" si="95"/>
        <v>HDFC Long Term Advantage Fund -Direct Plan - Growth Option</v>
      </c>
      <c r="K342" s="35">
        <f t="shared" si="100"/>
        <v>81</v>
      </c>
      <c r="L342" s="30" t="str">
        <f t="shared" si="101"/>
        <v>327.8130</v>
      </c>
      <c r="M342" s="30">
        <f t="shared" si="102"/>
        <v>90</v>
      </c>
      <c r="N342" s="30" t="str">
        <f t="shared" si="103"/>
        <v>327.8130</v>
      </c>
      <c r="O342" s="30">
        <f t="shared" si="104"/>
        <v>99</v>
      </c>
      <c r="P342" s="30" t="str">
        <f t="shared" si="105"/>
        <v>327.8130</v>
      </c>
      <c r="Q342" s="30">
        <f t="shared" si="106"/>
        <v>108</v>
      </c>
      <c r="R342" s="36" t="str">
        <f t="shared" si="107"/>
        <v>09-Aug-2017</v>
      </c>
      <c r="S342" s="37">
        <f t="shared" si="98"/>
        <v>327.81299999999999</v>
      </c>
    </row>
    <row r="343" spans="1:19">
      <c r="A343" s="30" t="s">
        <v>6702</v>
      </c>
      <c r="D343" s="30" t="str">
        <f t="shared" si="92"/>
        <v>119059</v>
      </c>
      <c r="E343" s="30">
        <f t="shared" si="96"/>
        <v>7</v>
      </c>
      <c r="F343" s="30" t="str">
        <f t="shared" si="93"/>
        <v>INF179K01YQ8</v>
      </c>
      <c r="G343" s="30">
        <f t="shared" si="97"/>
        <v>20</v>
      </c>
      <c r="H343" s="30" t="str">
        <f t="shared" si="94"/>
        <v>INF179K01YR6</v>
      </c>
      <c r="I343" s="30">
        <f t="shared" si="99"/>
        <v>33</v>
      </c>
      <c r="J343" s="35" t="str">
        <f t="shared" si="95"/>
        <v>HDFC TaxSaver -Direct Plan - Dividend Option</v>
      </c>
      <c r="K343" s="35">
        <f t="shared" si="100"/>
        <v>78</v>
      </c>
      <c r="L343" s="30" t="str">
        <f t="shared" si="101"/>
        <v>67.3220</v>
      </c>
      <c r="M343" s="30">
        <f t="shared" si="102"/>
        <v>86</v>
      </c>
      <c r="N343" s="30" t="str">
        <f t="shared" si="103"/>
        <v>67.3220</v>
      </c>
      <c r="O343" s="30">
        <f t="shared" si="104"/>
        <v>94</v>
      </c>
      <c r="P343" s="30" t="str">
        <f t="shared" si="105"/>
        <v>67.3220</v>
      </c>
      <c r="Q343" s="30">
        <f t="shared" si="106"/>
        <v>102</v>
      </c>
      <c r="R343" s="36" t="str">
        <f t="shared" si="107"/>
        <v>09-Aug-2017</v>
      </c>
      <c r="S343" s="37">
        <f t="shared" si="98"/>
        <v>67.322000000000003</v>
      </c>
    </row>
    <row r="344" spans="1:19">
      <c r="A344" s="30" t="s">
        <v>6703</v>
      </c>
      <c r="D344" s="30" t="str">
        <f t="shared" si="92"/>
        <v>119060</v>
      </c>
      <c r="E344" s="30">
        <f t="shared" si="96"/>
        <v>7</v>
      </c>
      <c r="F344" s="30" t="str">
        <f t="shared" si="93"/>
        <v>INF179K01YS4</v>
      </c>
      <c r="G344" s="30">
        <f t="shared" si="97"/>
        <v>20</v>
      </c>
      <c r="H344" s="30" t="str">
        <f t="shared" si="94"/>
        <v>-</v>
      </c>
      <c r="I344" s="30">
        <f t="shared" si="99"/>
        <v>22</v>
      </c>
      <c r="J344" s="35" t="str">
        <f t="shared" si="95"/>
        <v>HDFC TaxSaver -Direct Plan - Growth Option</v>
      </c>
      <c r="K344" s="35">
        <f t="shared" si="100"/>
        <v>65</v>
      </c>
      <c r="L344" s="30" t="str">
        <f t="shared" si="101"/>
        <v>516.1190</v>
      </c>
      <c r="M344" s="30">
        <f t="shared" si="102"/>
        <v>74</v>
      </c>
      <c r="N344" s="30" t="str">
        <f t="shared" si="103"/>
        <v>516.1190</v>
      </c>
      <c r="O344" s="30">
        <f t="shared" si="104"/>
        <v>83</v>
      </c>
      <c r="P344" s="30" t="str">
        <f t="shared" si="105"/>
        <v>516.1190</v>
      </c>
      <c r="Q344" s="30">
        <f t="shared" si="106"/>
        <v>92</v>
      </c>
      <c r="R344" s="36" t="str">
        <f t="shared" si="107"/>
        <v>09-Aug-2017</v>
      </c>
      <c r="S344" s="37">
        <f t="shared" si="98"/>
        <v>516.11900000000003</v>
      </c>
    </row>
    <row r="345" spans="1:19">
      <c r="A345" s="30" t="s">
        <v>6704</v>
      </c>
      <c r="D345" s="30" t="str">
        <f t="shared" si="92"/>
        <v>101980</v>
      </c>
      <c r="E345" s="30">
        <f t="shared" si="96"/>
        <v>7</v>
      </c>
      <c r="F345" s="30" t="str">
        <f t="shared" si="93"/>
        <v>INF179K01AZ9</v>
      </c>
      <c r="G345" s="30">
        <f t="shared" si="97"/>
        <v>20</v>
      </c>
      <c r="H345" s="30" t="str">
        <f t="shared" si="94"/>
        <v>INF179K01BA0</v>
      </c>
      <c r="I345" s="30">
        <f t="shared" si="99"/>
        <v>33</v>
      </c>
      <c r="J345" s="35" t="str">
        <f t="shared" si="95"/>
        <v>HDFC TaxSaver-Dividend Plan</v>
      </c>
      <c r="K345" s="35">
        <f t="shared" si="100"/>
        <v>61</v>
      </c>
      <c r="L345" s="30" t="str">
        <f t="shared" si="101"/>
        <v>64.9800</v>
      </c>
      <c r="M345" s="30">
        <f t="shared" si="102"/>
        <v>69</v>
      </c>
      <c r="N345" s="30" t="str">
        <f t="shared" si="103"/>
        <v>64.9800</v>
      </c>
      <c r="O345" s="30">
        <f t="shared" si="104"/>
        <v>77</v>
      </c>
      <c r="P345" s="30" t="str">
        <f t="shared" si="105"/>
        <v>64.9800</v>
      </c>
      <c r="Q345" s="30">
        <f t="shared" si="106"/>
        <v>85</v>
      </c>
      <c r="R345" s="36" t="str">
        <f t="shared" si="107"/>
        <v>09-Aug-2017</v>
      </c>
      <c r="S345" s="37">
        <f t="shared" si="98"/>
        <v>64.98</v>
      </c>
    </row>
    <row r="346" spans="1:19">
      <c r="A346" s="30" t="s">
        <v>6705</v>
      </c>
      <c r="D346" s="30" t="str">
        <f t="shared" si="92"/>
        <v>101979</v>
      </c>
      <c r="E346" s="30">
        <f t="shared" si="96"/>
        <v>7</v>
      </c>
      <c r="F346" s="30" t="str">
        <f t="shared" si="93"/>
        <v>INF179K01BB8</v>
      </c>
      <c r="G346" s="30">
        <f t="shared" si="97"/>
        <v>20</v>
      </c>
      <c r="H346" s="30" t="str">
        <f t="shared" si="94"/>
        <v>-</v>
      </c>
      <c r="I346" s="30">
        <f t="shared" si="99"/>
        <v>22</v>
      </c>
      <c r="J346" s="35" t="str">
        <f t="shared" si="95"/>
        <v>HDFC TaxSaver-Growth Plan</v>
      </c>
      <c r="K346" s="35">
        <f t="shared" si="100"/>
        <v>48</v>
      </c>
      <c r="L346" s="30" t="str">
        <f t="shared" si="101"/>
        <v>502.2140</v>
      </c>
      <c r="M346" s="30">
        <f t="shared" si="102"/>
        <v>57</v>
      </c>
      <c r="N346" s="30" t="str">
        <f t="shared" si="103"/>
        <v>502.2140</v>
      </c>
      <c r="O346" s="30">
        <f t="shared" si="104"/>
        <v>66</v>
      </c>
      <c r="P346" s="30" t="str">
        <f t="shared" si="105"/>
        <v>502.2140</v>
      </c>
      <c r="Q346" s="30">
        <f t="shared" si="106"/>
        <v>75</v>
      </c>
      <c r="R346" s="36" t="str">
        <f t="shared" si="107"/>
        <v>09-Aug-2017</v>
      </c>
      <c r="S346" s="37">
        <f t="shared" si="98"/>
        <v>502.214</v>
      </c>
    </row>
    <row r="347" spans="1:19">
      <c r="A347" s="30" t="s">
        <v>97</v>
      </c>
      <c r="D347" s="30" t="str">
        <f t="shared" si="92"/>
        <v/>
      </c>
      <c r="E347" s="30" t="str">
        <f t="shared" si="96"/>
        <v/>
      </c>
      <c r="F347" s="30" t="str">
        <f t="shared" si="93"/>
        <v xml:space="preserve"> </v>
      </c>
      <c r="G347" s="30" t="str">
        <f t="shared" si="97"/>
        <v/>
      </c>
      <c r="H347" s="30" t="str">
        <f t="shared" si="94"/>
        <v/>
      </c>
      <c r="I347" s="30" t="str">
        <f t="shared" si="99"/>
        <v/>
      </c>
      <c r="J347" s="35" t="str">
        <f t="shared" si="95"/>
        <v/>
      </c>
      <c r="K347" s="35" t="str">
        <f t="shared" si="100"/>
        <v/>
      </c>
      <c r="L347" s="30" t="str">
        <f t="shared" si="101"/>
        <v/>
      </c>
      <c r="M347" s="30" t="str">
        <f t="shared" si="102"/>
        <v/>
      </c>
      <c r="N347" s="30" t="str">
        <f t="shared" si="103"/>
        <v/>
      </c>
      <c r="O347" s="30" t="str">
        <f t="shared" si="104"/>
        <v/>
      </c>
      <c r="P347" s="30" t="str">
        <f t="shared" si="105"/>
        <v/>
      </c>
      <c r="Q347" s="30" t="str">
        <f t="shared" si="106"/>
        <v/>
      </c>
      <c r="R347" s="36" t="str">
        <f t="shared" si="107"/>
        <v/>
      </c>
      <c r="S347" s="37" t="str">
        <f t="shared" si="98"/>
        <v/>
      </c>
    </row>
    <row r="348" spans="1:19">
      <c r="A348" s="30" t="s">
        <v>125</v>
      </c>
      <c r="D348" s="30" t="str">
        <f t="shared" si="92"/>
        <v/>
      </c>
      <c r="E348" s="30" t="str">
        <f t="shared" si="96"/>
        <v/>
      </c>
      <c r="F348" s="30" t="str">
        <f t="shared" si="93"/>
        <v>HSBC Mutual Fund</v>
      </c>
      <c r="G348" s="30" t="str">
        <f t="shared" si="97"/>
        <v/>
      </c>
      <c r="H348" s="30" t="str">
        <f t="shared" si="94"/>
        <v/>
      </c>
      <c r="I348" s="30" t="str">
        <f t="shared" si="99"/>
        <v/>
      </c>
      <c r="J348" s="35" t="str">
        <f t="shared" si="95"/>
        <v/>
      </c>
      <c r="K348" s="35" t="str">
        <f t="shared" si="100"/>
        <v/>
      </c>
      <c r="L348" s="30" t="str">
        <f t="shared" si="101"/>
        <v/>
      </c>
      <c r="M348" s="30" t="str">
        <f t="shared" si="102"/>
        <v/>
      </c>
      <c r="N348" s="30" t="str">
        <f t="shared" si="103"/>
        <v/>
      </c>
      <c r="O348" s="30" t="str">
        <f t="shared" si="104"/>
        <v/>
      </c>
      <c r="P348" s="30" t="str">
        <f t="shared" si="105"/>
        <v/>
      </c>
      <c r="Q348" s="30" t="str">
        <f t="shared" si="106"/>
        <v/>
      </c>
      <c r="R348" s="36" t="str">
        <f t="shared" si="107"/>
        <v/>
      </c>
      <c r="S348" s="37" t="str">
        <f t="shared" si="98"/>
        <v/>
      </c>
    </row>
    <row r="349" spans="1:19">
      <c r="A349" s="30" t="s">
        <v>97</v>
      </c>
      <c r="D349" s="30" t="str">
        <f t="shared" si="92"/>
        <v/>
      </c>
      <c r="E349" s="30" t="str">
        <f t="shared" si="96"/>
        <v/>
      </c>
      <c r="F349" s="30" t="str">
        <f t="shared" si="93"/>
        <v xml:space="preserve"> </v>
      </c>
      <c r="G349" s="30" t="str">
        <f t="shared" si="97"/>
        <v/>
      </c>
      <c r="H349" s="30" t="str">
        <f t="shared" si="94"/>
        <v/>
      </c>
      <c r="I349" s="30" t="str">
        <f t="shared" si="99"/>
        <v/>
      </c>
      <c r="J349" s="35" t="str">
        <f t="shared" si="95"/>
        <v/>
      </c>
      <c r="K349" s="35" t="str">
        <f t="shared" si="100"/>
        <v/>
      </c>
      <c r="L349" s="30" t="str">
        <f t="shared" si="101"/>
        <v/>
      </c>
      <c r="M349" s="30" t="str">
        <f t="shared" si="102"/>
        <v/>
      </c>
      <c r="N349" s="30" t="str">
        <f t="shared" si="103"/>
        <v/>
      </c>
      <c r="O349" s="30" t="str">
        <f t="shared" si="104"/>
        <v/>
      </c>
      <c r="P349" s="30" t="str">
        <f t="shared" si="105"/>
        <v/>
      </c>
      <c r="Q349" s="30" t="str">
        <f t="shared" si="106"/>
        <v/>
      </c>
      <c r="R349" s="36" t="str">
        <f t="shared" si="107"/>
        <v/>
      </c>
      <c r="S349" s="37" t="str">
        <f t="shared" si="98"/>
        <v/>
      </c>
    </row>
    <row r="350" spans="1:19">
      <c r="A350" s="30" t="s">
        <v>6706</v>
      </c>
      <c r="D350" s="30" t="str">
        <f t="shared" si="92"/>
        <v>104706</v>
      </c>
      <c r="E350" s="30">
        <f t="shared" si="96"/>
        <v>7</v>
      </c>
      <c r="F350" s="30" t="str">
        <f t="shared" si="93"/>
        <v>INF336L01AZ3</v>
      </c>
      <c r="G350" s="30">
        <f t="shared" si="97"/>
        <v>20</v>
      </c>
      <c r="H350" s="30" t="str">
        <f t="shared" si="94"/>
        <v>-</v>
      </c>
      <c r="I350" s="30">
        <f t="shared" si="99"/>
        <v>22</v>
      </c>
      <c r="J350" s="35" t="str">
        <f t="shared" si="95"/>
        <v>HSBC Tax Saver Equity Fund - Dividend</v>
      </c>
      <c r="K350" s="35">
        <f t="shared" si="100"/>
        <v>60</v>
      </c>
      <c r="L350" s="30" t="str">
        <f t="shared" si="101"/>
        <v>23.5065</v>
      </c>
      <c r="M350" s="30">
        <f t="shared" si="102"/>
        <v>68</v>
      </c>
      <c r="N350" s="30" t="str">
        <f t="shared" si="103"/>
        <v>23.5065</v>
      </c>
      <c r="O350" s="30">
        <f t="shared" si="104"/>
        <v>76</v>
      </c>
      <c r="P350" s="30" t="str">
        <f t="shared" si="105"/>
        <v>23.5065</v>
      </c>
      <c r="Q350" s="30">
        <f t="shared" si="106"/>
        <v>84</v>
      </c>
      <c r="R350" s="36" t="str">
        <f t="shared" si="107"/>
        <v>09-Aug-2017</v>
      </c>
      <c r="S350" s="37">
        <f t="shared" si="98"/>
        <v>23.506499999999999</v>
      </c>
    </row>
    <row r="351" spans="1:19">
      <c r="A351" s="30" t="s">
        <v>6707</v>
      </c>
      <c r="D351" s="30" t="str">
        <f t="shared" si="92"/>
        <v>120078</v>
      </c>
      <c r="E351" s="30">
        <f t="shared" si="96"/>
        <v>7</v>
      </c>
      <c r="F351" s="30" t="str">
        <f t="shared" si="93"/>
        <v>INF336L01ER2</v>
      </c>
      <c r="G351" s="30">
        <f t="shared" si="97"/>
        <v>20</v>
      </c>
      <c r="H351" s="30" t="str">
        <f t="shared" si="94"/>
        <v>-</v>
      </c>
      <c r="I351" s="30">
        <f t="shared" si="99"/>
        <v>22</v>
      </c>
      <c r="J351" s="35" t="str">
        <f t="shared" si="95"/>
        <v>HSBC Tax Saver Equity Fund - Dividend Direct</v>
      </c>
      <c r="K351" s="35">
        <f t="shared" si="100"/>
        <v>67</v>
      </c>
      <c r="L351" s="30" t="str">
        <f t="shared" si="101"/>
        <v>24.4936</v>
      </c>
      <c r="M351" s="30">
        <f t="shared" si="102"/>
        <v>75</v>
      </c>
      <c r="N351" s="30" t="str">
        <f t="shared" si="103"/>
        <v>24.4936</v>
      </c>
      <c r="O351" s="30">
        <f t="shared" si="104"/>
        <v>83</v>
      </c>
      <c r="P351" s="30" t="str">
        <f t="shared" si="105"/>
        <v>24.4936</v>
      </c>
      <c r="Q351" s="30">
        <f t="shared" si="106"/>
        <v>91</v>
      </c>
      <c r="R351" s="36" t="str">
        <f t="shared" si="107"/>
        <v>09-Aug-2017</v>
      </c>
      <c r="S351" s="37">
        <f t="shared" si="98"/>
        <v>24.493600000000001</v>
      </c>
    </row>
    <row r="352" spans="1:19">
      <c r="A352" s="30" t="s">
        <v>6708</v>
      </c>
      <c r="D352" s="30" t="str">
        <f t="shared" si="92"/>
        <v>104707</v>
      </c>
      <c r="E352" s="30">
        <f t="shared" si="96"/>
        <v>7</v>
      </c>
      <c r="F352" s="30" t="str">
        <f t="shared" si="93"/>
        <v>INF336L01BA4</v>
      </c>
      <c r="G352" s="30">
        <f t="shared" si="97"/>
        <v>20</v>
      </c>
      <c r="H352" s="30" t="str">
        <f t="shared" si="94"/>
        <v>-</v>
      </c>
      <c r="I352" s="30">
        <f t="shared" si="99"/>
        <v>22</v>
      </c>
      <c r="J352" s="35" t="str">
        <f t="shared" si="95"/>
        <v>HSBC Tax Saver Equity Fund - Growth</v>
      </c>
      <c r="K352" s="35">
        <f t="shared" si="100"/>
        <v>58</v>
      </c>
      <c r="L352" s="30" t="str">
        <f t="shared" si="101"/>
        <v>35.3837</v>
      </c>
      <c r="M352" s="30">
        <f t="shared" si="102"/>
        <v>66</v>
      </c>
      <c r="N352" s="30" t="str">
        <f t="shared" si="103"/>
        <v>35.3837</v>
      </c>
      <c r="O352" s="30">
        <f t="shared" si="104"/>
        <v>74</v>
      </c>
      <c r="P352" s="30" t="str">
        <f t="shared" si="105"/>
        <v>35.3837</v>
      </c>
      <c r="Q352" s="30">
        <f t="shared" si="106"/>
        <v>82</v>
      </c>
      <c r="R352" s="36" t="str">
        <f t="shared" si="107"/>
        <v>09-Aug-2017</v>
      </c>
      <c r="S352" s="37">
        <f t="shared" si="98"/>
        <v>35.383699999999997</v>
      </c>
    </row>
    <row r="353" spans="1:19">
      <c r="A353" s="30" t="s">
        <v>6709</v>
      </c>
      <c r="D353" s="30" t="str">
        <f t="shared" si="92"/>
        <v>120079</v>
      </c>
      <c r="E353" s="30">
        <f t="shared" si="96"/>
        <v>7</v>
      </c>
      <c r="F353" s="30" t="str">
        <f t="shared" si="93"/>
        <v>INF336L01EE0</v>
      </c>
      <c r="G353" s="30">
        <f t="shared" si="97"/>
        <v>20</v>
      </c>
      <c r="H353" s="30" t="str">
        <f t="shared" si="94"/>
        <v>-</v>
      </c>
      <c r="I353" s="30">
        <f t="shared" si="99"/>
        <v>22</v>
      </c>
      <c r="J353" s="35" t="str">
        <f t="shared" si="95"/>
        <v>HSBC Tax Saver Equity Fund - Growth Direct</v>
      </c>
      <c r="K353" s="35">
        <f t="shared" si="100"/>
        <v>65</v>
      </c>
      <c r="L353" s="30" t="str">
        <f t="shared" si="101"/>
        <v>36.5896</v>
      </c>
      <c r="M353" s="30">
        <f t="shared" si="102"/>
        <v>73</v>
      </c>
      <c r="N353" s="30" t="str">
        <f t="shared" si="103"/>
        <v>36.5896</v>
      </c>
      <c r="O353" s="30">
        <f t="shared" si="104"/>
        <v>81</v>
      </c>
      <c r="P353" s="30" t="str">
        <f t="shared" si="105"/>
        <v>36.5896</v>
      </c>
      <c r="Q353" s="30">
        <f t="shared" si="106"/>
        <v>89</v>
      </c>
      <c r="R353" s="36" t="str">
        <f t="shared" si="107"/>
        <v>09-Aug-2017</v>
      </c>
      <c r="S353" s="37">
        <f t="shared" si="98"/>
        <v>36.589599999999997</v>
      </c>
    </row>
    <row r="354" spans="1:19">
      <c r="A354" s="30" t="s">
        <v>97</v>
      </c>
      <c r="D354" s="30" t="str">
        <f t="shared" si="92"/>
        <v/>
      </c>
      <c r="E354" s="30" t="str">
        <f t="shared" si="96"/>
        <v/>
      </c>
      <c r="F354" s="30" t="str">
        <f t="shared" si="93"/>
        <v xml:space="preserve"> </v>
      </c>
      <c r="G354" s="30" t="str">
        <f t="shared" si="97"/>
        <v/>
      </c>
      <c r="H354" s="30" t="str">
        <f t="shared" si="94"/>
        <v/>
      </c>
      <c r="I354" s="30" t="str">
        <f t="shared" si="99"/>
        <v/>
      </c>
      <c r="J354" s="35" t="str">
        <f t="shared" si="95"/>
        <v/>
      </c>
      <c r="K354" s="35" t="str">
        <f t="shared" si="100"/>
        <v/>
      </c>
      <c r="L354" s="30" t="str">
        <f t="shared" si="101"/>
        <v/>
      </c>
      <c r="M354" s="30" t="str">
        <f t="shared" si="102"/>
        <v/>
      </c>
      <c r="N354" s="30" t="str">
        <f t="shared" si="103"/>
        <v/>
      </c>
      <c r="O354" s="30" t="str">
        <f t="shared" si="104"/>
        <v/>
      </c>
      <c r="P354" s="30" t="str">
        <f t="shared" si="105"/>
        <v/>
      </c>
      <c r="Q354" s="30" t="str">
        <f t="shared" si="106"/>
        <v/>
      </c>
      <c r="R354" s="36" t="str">
        <f t="shared" si="107"/>
        <v/>
      </c>
      <c r="S354" s="37" t="str">
        <f t="shared" si="98"/>
        <v/>
      </c>
    </row>
    <row r="355" spans="1:19">
      <c r="A355" s="30" t="s">
        <v>108</v>
      </c>
      <c r="D355" s="30" t="str">
        <f t="shared" si="92"/>
        <v/>
      </c>
      <c r="E355" s="30" t="str">
        <f t="shared" si="96"/>
        <v/>
      </c>
      <c r="F355" s="30" t="str">
        <f t="shared" si="93"/>
        <v>ICICI Prudential Mutual Fund</v>
      </c>
      <c r="G355" s="30" t="str">
        <f t="shared" si="97"/>
        <v/>
      </c>
      <c r="H355" s="30" t="str">
        <f t="shared" si="94"/>
        <v/>
      </c>
      <c r="I355" s="30" t="str">
        <f t="shared" si="99"/>
        <v/>
      </c>
      <c r="J355" s="35" t="str">
        <f t="shared" si="95"/>
        <v/>
      </c>
      <c r="K355" s="35" t="str">
        <f t="shared" si="100"/>
        <v/>
      </c>
      <c r="L355" s="30" t="str">
        <f t="shared" si="101"/>
        <v/>
      </c>
      <c r="M355" s="30" t="str">
        <f t="shared" si="102"/>
        <v/>
      </c>
      <c r="N355" s="30" t="str">
        <f t="shared" si="103"/>
        <v/>
      </c>
      <c r="O355" s="30" t="str">
        <f t="shared" si="104"/>
        <v/>
      </c>
      <c r="P355" s="30" t="str">
        <f t="shared" si="105"/>
        <v/>
      </c>
      <c r="Q355" s="30" t="str">
        <f t="shared" si="106"/>
        <v/>
      </c>
      <c r="R355" s="36" t="str">
        <f t="shared" si="107"/>
        <v/>
      </c>
      <c r="S355" s="37" t="str">
        <f t="shared" si="98"/>
        <v/>
      </c>
    </row>
    <row r="356" spans="1:19">
      <c r="A356" s="30" t="s">
        <v>97</v>
      </c>
      <c r="D356" s="30" t="str">
        <f t="shared" si="92"/>
        <v/>
      </c>
      <c r="E356" s="30" t="str">
        <f t="shared" si="96"/>
        <v/>
      </c>
      <c r="F356" s="30" t="str">
        <f t="shared" si="93"/>
        <v xml:space="preserve"> </v>
      </c>
      <c r="G356" s="30" t="str">
        <f t="shared" si="97"/>
        <v/>
      </c>
      <c r="H356" s="30" t="str">
        <f t="shared" si="94"/>
        <v/>
      </c>
      <c r="I356" s="30" t="str">
        <f t="shared" si="99"/>
        <v/>
      </c>
      <c r="J356" s="35" t="str">
        <f t="shared" si="95"/>
        <v/>
      </c>
      <c r="K356" s="35" t="str">
        <f t="shared" si="100"/>
        <v/>
      </c>
      <c r="L356" s="30" t="str">
        <f t="shared" si="101"/>
        <v/>
      </c>
      <c r="M356" s="30" t="str">
        <f t="shared" si="102"/>
        <v/>
      </c>
      <c r="N356" s="30" t="str">
        <f t="shared" si="103"/>
        <v/>
      </c>
      <c r="O356" s="30" t="str">
        <f t="shared" si="104"/>
        <v/>
      </c>
      <c r="P356" s="30" t="str">
        <f t="shared" si="105"/>
        <v/>
      </c>
      <c r="Q356" s="30" t="str">
        <f t="shared" si="106"/>
        <v/>
      </c>
      <c r="R356" s="36" t="str">
        <f t="shared" si="107"/>
        <v/>
      </c>
      <c r="S356" s="37" t="str">
        <f t="shared" si="98"/>
        <v/>
      </c>
    </row>
    <row r="357" spans="1:19" ht="26">
      <c r="A357" s="30" t="s">
        <v>6710</v>
      </c>
      <c r="D357" s="30" t="str">
        <f t="shared" si="92"/>
        <v>120593</v>
      </c>
      <c r="E357" s="30">
        <f t="shared" si="96"/>
        <v>7</v>
      </c>
      <c r="F357" s="30" t="str">
        <f t="shared" si="93"/>
        <v>INF109K01Y15</v>
      </c>
      <c r="G357" s="30">
        <f t="shared" si="97"/>
        <v>20</v>
      </c>
      <c r="H357" s="30" t="str">
        <f t="shared" si="94"/>
        <v>INF109K01Y23</v>
      </c>
      <c r="I357" s="30">
        <f t="shared" si="99"/>
        <v>33</v>
      </c>
      <c r="J357" s="35" t="str">
        <f t="shared" si="95"/>
        <v>ICICI Prudential Long Term Equity Fund (Tax Saving) - Direct Plan -  Dividend</v>
      </c>
      <c r="K357" s="35">
        <f t="shared" si="100"/>
        <v>111</v>
      </c>
      <c r="L357" s="30" t="str">
        <f t="shared" si="101"/>
        <v>29.99</v>
      </c>
      <c r="M357" s="30">
        <f t="shared" si="102"/>
        <v>117</v>
      </c>
      <c r="N357" s="30" t="str">
        <f t="shared" si="103"/>
        <v>29.99</v>
      </c>
      <c r="O357" s="30">
        <f t="shared" si="104"/>
        <v>123</v>
      </c>
      <c r="P357" s="30" t="str">
        <f t="shared" si="105"/>
        <v>29.99</v>
      </c>
      <c r="Q357" s="30">
        <f t="shared" si="106"/>
        <v>129</v>
      </c>
      <c r="R357" s="36" t="str">
        <f t="shared" si="107"/>
        <v>08-Aug-2017</v>
      </c>
      <c r="S357" s="37">
        <f t="shared" si="98"/>
        <v>29.99</v>
      </c>
    </row>
    <row r="358" spans="1:19" ht="26">
      <c r="A358" s="30" t="s">
        <v>6711</v>
      </c>
      <c r="D358" s="30" t="str">
        <f t="shared" si="92"/>
        <v>120592</v>
      </c>
      <c r="E358" s="30">
        <f t="shared" si="96"/>
        <v>7</v>
      </c>
      <c r="F358" s="30" t="str">
        <f t="shared" si="93"/>
        <v>INF109K01Y31</v>
      </c>
      <c r="G358" s="30">
        <f t="shared" si="97"/>
        <v>20</v>
      </c>
      <c r="H358" s="30" t="str">
        <f t="shared" si="94"/>
        <v>-</v>
      </c>
      <c r="I358" s="30">
        <f t="shared" si="99"/>
        <v>22</v>
      </c>
      <c r="J358" s="35" t="str">
        <f t="shared" si="95"/>
        <v>ICICI Prudential Long Term Equity Fund (Tax Saving) - Direct Plan -  Growth</v>
      </c>
      <c r="K358" s="35">
        <f t="shared" si="100"/>
        <v>98</v>
      </c>
      <c r="L358" s="30" t="str">
        <f t="shared" si="101"/>
        <v>342.98</v>
      </c>
      <c r="M358" s="30">
        <f t="shared" si="102"/>
        <v>105</v>
      </c>
      <c r="N358" s="30" t="str">
        <f t="shared" si="103"/>
        <v>342.98</v>
      </c>
      <c r="O358" s="30">
        <f t="shared" si="104"/>
        <v>112</v>
      </c>
      <c r="P358" s="30" t="str">
        <f t="shared" si="105"/>
        <v>342.98</v>
      </c>
      <c r="Q358" s="30">
        <f t="shared" si="106"/>
        <v>119</v>
      </c>
      <c r="R358" s="36" t="str">
        <f t="shared" si="107"/>
        <v>08-Aug-2017</v>
      </c>
      <c r="S358" s="37">
        <f t="shared" si="98"/>
        <v>342.98</v>
      </c>
    </row>
    <row r="359" spans="1:19">
      <c r="A359" s="30" t="s">
        <v>6712</v>
      </c>
      <c r="D359" s="30" t="str">
        <f t="shared" si="92"/>
        <v>100354</v>
      </c>
      <c r="E359" s="30">
        <f t="shared" si="96"/>
        <v>7</v>
      </c>
      <c r="F359" s="30" t="str">
        <f t="shared" si="93"/>
        <v>INF109K01464</v>
      </c>
      <c r="G359" s="30">
        <f t="shared" si="97"/>
        <v>20</v>
      </c>
      <c r="H359" s="30" t="str">
        <f t="shared" si="94"/>
        <v>-</v>
      </c>
      <c r="I359" s="30">
        <f t="shared" si="99"/>
        <v>22</v>
      </c>
      <c r="J359" s="35" t="str">
        <f t="shared" si="95"/>
        <v>ICICI Prudential Long Term Equity Fund (Tax Saving) - Growth</v>
      </c>
      <c r="K359" s="35">
        <f t="shared" si="100"/>
        <v>83</v>
      </c>
      <c r="L359" s="30" t="str">
        <f t="shared" si="101"/>
        <v>327.91</v>
      </c>
      <c r="M359" s="30">
        <f t="shared" si="102"/>
        <v>90</v>
      </c>
      <c r="N359" s="30" t="str">
        <f t="shared" si="103"/>
        <v>327.91</v>
      </c>
      <c r="O359" s="30">
        <f t="shared" si="104"/>
        <v>97</v>
      </c>
      <c r="P359" s="30" t="str">
        <f t="shared" si="105"/>
        <v>327.91</v>
      </c>
      <c r="Q359" s="30">
        <f t="shared" si="106"/>
        <v>104</v>
      </c>
      <c r="R359" s="36" t="str">
        <f t="shared" si="107"/>
        <v>08-Aug-2017</v>
      </c>
      <c r="S359" s="37">
        <f t="shared" si="98"/>
        <v>327.91</v>
      </c>
    </row>
    <row r="360" spans="1:19">
      <c r="A360" s="30" t="s">
        <v>6713</v>
      </c>
      <c r="D360" s="30" t="str">
        <f t="shared" si="92"/>
        <v>100353</v>
      </c>
      <c r="E360" s="30">
        <f t="shared" si="96"/>
        <v>7</v>
      </c>
      <c r="F360" s="30" t="str">
        <f t="shared" si="93"/>
        <v>INF109K01FN1</v>
      </c>
      <c r="G360" s="30">
        <f t="shared" si="97"/>
        <v>20</v>
      </c>
      <c r="H360" s="30" t="str">
        <f t="shared" si="94"/>
        <v>INF109K01472</v>
      </c>
      <c r="I360" s="30">
        <f t="shared" si="99"/>
        <v>33</v>
      </c>
      <c r="J360" s="35" t="str">
        <f t="shared" si="95"/>
        <v>ICICI Prudential Long Term Equity Fund (Tax Saving)- Dividend</v>
      </c>
      <c r="K360" s="35">
        <f t="shared" si="100"/>
        <v>95</v>
      </c>
      <c r="L360" s="30" t="str">
        <f t="shared" si="101"/>
        <v>23.20</v>
      </c>
      <c r="M360" s="30">
        <f t="shared" si="102"/>
        <v>101</v>
      </c>
      <c r="N360" s="30" t="str">
        <f t="shared" si="103"/>
        <v>23.20</v>
      </c>
      <c r="O360" s="30">
        <f t="shared" si="104"/>
        <v>107</v>
      </c>
      <c r="P360" s="30" t="str">
        <f t="shared" si="105"/>
        <v>23.20</v>
      </c>
      <c r="Q360" s="30">
        <f t="shared" si="106"/>
        <v>113</v>
      </c>
      <c r="R360" s="36" t="str">
        <f t="shared" si="107"/>
        <v>08-Aug-2017</v>
      </c>
      <c r="S360" s="37">
        <f t="shared" si="98"/>
        <v>23.2</v>
      </c>
    </row>
    <row r="361" spans="1:19">
      <c r="A361" s="30" t="s">
        <v>97</v>
      </c>
      <c r="D361" s="30" t="str">
        <f t="shared" si="92"/>
        <v/>
      </c>
      <c r="E361" s="30" t="str">
        <f t="shared" si="96"/>
        <v/>
      </c>
      <c r="F361" s="30" t="str">
        <f t="shared" si="93"/>
        <v xml:space="preserve"> </v>
      </c>
      <c r="G361" s="30" t="str">
        <f t="shared" si="97"/>
        <v/>
      </c>
      <c r="H361" s="30" t="str">
        <f t="shared" si="94"/>
        <v/>
      </c>
      <c r="I361" s="30" t="str">
        <f t="shared" si="99"/>
        <v/>
      </c>
      <c r="J361" s="35" t="str">
        <f t="shared" si="95"/>
        <v/>
      </c>
      <c r="K361" s="35" t="str">
        <f t="shared" si="100"/>
        <v/>
      </c>
      <c r="L361" s="30" t="str">
        <f t="shared" si="101"/>
        <v/>
      </c>
      <c r="M361" s="30" t="str">
        <f t="shared" si="102"/>
        <v/>
      </c>
      <c r="N361" s="30" t="str">
        <f t="shared" si="103"/>
        <v/>
      </c>
      <c r="O361" s="30" t="str">
        <f t="shared" si="104"/>
        <v/>
      </c>
      <c r="P361" s="30" t="str">
        <f t="shared" si="105"/>
        <v/>
      </c>
      <c r="Q361" s="30" t="str">
        <f t="shared" si="106"/>
        <v/>
      </c>
      <c r="R361" s="36" t="str">
        <f t="shared" si="107"/>
        <v/>
      </c>
      <c r="S361" s="37" t="str">
        <f t="shared" si="98"/>
        <v/>
      </c>
    </row>
    <row r="362" spans="1:19">
      <c r="A362" s="30" t="s">
        <v>126</v>
      </c>
      <c r="D362" s="30" t="str">
        <f t="shared" si="92"/>
        <v/>
      </c>
      <c r="E362" s="30" t="str">
        <f t="shared" si="96"/>
        <v/>
      </c>
      <c r="F362" s="30" t="str">
        <f t="shared" si="93"/>
        <v>IDBI Mutual Fund</v>
      </c>
      <c r="G362" s="30" t="str">
        <f t="shared" si="97"/>
        <v/>
      </c>
      <c r="H362" s="30" t="str">
        <f t="shared" si="94"/>
        <v/>
      </c>
      <c r="I362" s="30" t="str">
        <f t="shared" si="99"/>
        <v/>
      </c>
      <c r="J362" s="35" t="str">
        <f t="shared" si="95"/>
        <v/>
      </c>
      <c r="K362" s="35" t="str">
        <f t="shared" si="100"/>
        <v/>
      </c>
      <c r="L362" s="30" t="str">
        <f t="shared" si="101"/>
        <v/>
      </c>
      <c r="M362" s="30" t="str">
        <f t="shared" si="102"/>
        <v/>
      </c>
      <c r="N362" s="30" t="str">
        <f t="shared" si="103"/>
        <v/>
      </c>
      <c r="O362" s="30" t="str">
        <f t="shared" si="104"/>
        <v/>
      </c>
      <c r="P362" s="30" t="str">
        <f t="shared" si="105"/>
        <v/>
      </c>
      <c r="Q362" s="30" t="str">
        <f t="shared" si="106"/>
        <v/>
      </c>
      <c r="R362" s="36" t="str">
        <f t="shared" si="107"/>
        <v/>
      </c>
      <c r="S362" s="37" t="str">
        <f t="shared" si="98"/>
        <v/>
      </c>
    </row>
    <row r="363" spans="1:19">
      <c r="A363" s="30" t="s">
        <v>97</v>
      </c>
      <c r="D363" s="30" t="str">
        <f t="shared" si="92"/>
        <v/>
      </c>
      <c r="E363" s="30" t="str">
        <f t="shared" si="96"/>
        <v/>
      </c>
      <c r="F363" s="30" t="str">
        <f t="shared" si="93"/>
        <v xml:space="preserve"> </v>
      </c>
      <c r="G363" s="30" t="str">
        <f t="shared" si="97"/>
        <v/>
      </c>
      <c r="H363" s="30" t="str">
        <f t="shared" si="94"/>
        <v/>
      </c>
      <c r="I363" s="30" t="str">
        <f t="shared" si="99"/>
        <v/>
      </c>
      <c r="J363" s="35" t="str">
        <f t="shared" si="95"/>
        <v/>
      </c>
      <c r="K363" s="35" t="str">
        <f t="shared" si="100"/>
        <v/>
      </c>
      <c r="L363" s="30" t="str">
        <f t="shared" si="101"/>
        <v/>
      </c>
      <c r="M363" s="30" t="str">
        <f t="shared" si="102"/>
        <v/>
      </c>
      <c r="N363" s="30" t="str">
        <f t="shared" si="103"/>
        <v/>
      </c>
      <c r="O363" s="30" t="str">
        <f t="shared" si="104"/>
        <v/>
      </c>
      <c r="P363" s="30" t="str">
        <f t="shared" si="105"/>
        <v/>
      </c>
      <c r="Q363" s="30" t="str">
        <f t="shared" si="106"/>
        <v/>
      </c>
      <c r="R363" s="36" t="str">
        <f t="shared" si="107"/>
        <v/>
      </c>
      <c r="S363" s="37" t="str">
        <f t="shared" si="98"/>
        <v/>
      </c>
    </row>
    <row r="364" spans="1:19">
      <c r="A364" s="30" t="s">
        <v>6714</v>
      </c>
      <c r="D364" s="30" t="str">
        <f t="shared" si="92"/>
        <v>123635</v>
      </c>
      <c r="E364" s="30">
        <f t="shared" si="96"/>
        <v>7</v>
      </c>
      <c r="F364" s="30" t="str">
        <f t="shared" si="93"/>
        <v>INF397L01ED4</v>
      </c>
      <c r="G364" s="30">
        <f t="shared" si="97"/>
        <v>20</v>
      </c>
      <c r="H364" s="30" t="str">
        <f t="shared" si="94"/>
        <v>INF397L01EE2</v>
      </c>
      <c r="I364" s="30">
        <f t="shared" si="99"/>
        <v>33</v>
      </c>
      <c r="J364" s="35" t="str">
        <f t="shared" si="95"/>
        <v>IDBI Equity Advantage Fund - Dividend Direct</v>
      </c>
      <c r="K364" s="35">
        <f t="shared" si="100"/>
        <v>78</v>
      </c>
      <c r="L364" s="30" t="str">
        <f t="shared" si="101"/>
        <v>21.0100</v>
      </c>
      <c r="M364" s="30">
        <f t="shared" si="102"/>
        <v>86</v>
      </c>
      <c r="N364" s="30" t="str">
        <f t="shared" si="103"/>
        <v>21.0100</v>
      </c>
      <c r="O364" s="30">
        <f t="shared" si="104"/>
        <v>94</v>
      </c>
      <c r="P364" s="30" t="str">
        <f t="shared" si="105"/>
        <v>21.0100</v>
      </c>
      <c r="Q364" s="30">
        <f t="shared" si="106"/>
        <v>102</v>
      </c>
      <c r="R364" s="36" t="str">
        <f t="shared" si="107"/>
        <v>09-Aug-2017</v>
      </c>
      <c r="S364" s="37">
        <f t="shared" si="98"/>
        <v>21.01</v>
      </c>
    </row>
    <row r="365" spans="1:19">
      <c r="A365" s="30" t="s">
        <v>6715</v>
      </c>
      <c r="D365" s="30" t="str">
        <f t="shared" si="92"/>
        <v>123636</v>
      </c>
      <c r="E365" s="30">
        <f t="shared" si="96"/>
        <v>7</v>
      </c>
      <c r="F365" s="30" t="str">
        <f t="shared" si="93"/>
        <v>INF397L01DZ9</v>
      </c>
      <c r="G365" s="30">
        <f t="shared" si="97"/>
        <v>20</v>
      </c>
      <c r="H365" s="30" t="str">
        <f t="shared" si="94"/>
        <v>INF397L01EA0</v>
      </c>
      <c r="I365" s="30">
        <f t="shared" si="99"/>
        <v>33</v>
      </c>
      <c r="J365" s="35" t="str">
        <f t="shared" si="95"/>
        <v>IDBI Equity Advantage Fund - Dividend Regular</v>
      </c>
      <c r="K365" s="35">
        <f t="shared" si="100"/>
        <v>79</v>
      </c>
      <c r="L365" s="30" t="str">
        <f t="shared" si="101"/>
        <v>20.2000</v>
      </c>
      <c r="M365" s="30">
        <f t="shared" si="102"/>
        <v>87</v>
      </c>
      <c r="N365" s="30" t="str">
        <f t="shared" si="103"/>
        <v>20.2000</v>
      </c>
      <c r="O365" s="30">
        <f t="shared" si="104"/>
        <v>95</v>
      </c>
      <c r="P365" s="30" t="str">
        <f t="shared" si="105"/>
        <v>20.2000</v>
      </c>
      <c r="Q365" s="30">
        <f t="shared" si="106"/>
        <v>103</v>
      </c>
      <c r="R365" s="36" t="str">
        <f t="shared" si="107"/>
        <v>09-Aug-2017</v>
      </c>
      <c r="S365" s="37">
        <f t="shared" si="98"/>
        <v>20.2</v>
      </c>
    </row>
    <row r="366" spans="1:19">
      <c r="A366" s="30" t="s">
        <v>6716</v>
      </c>
      <c r="D366" s="30" t="str">
        <f t="shared" si="92"/>
        <v>123637</v>
      </c>
      <c r="E366" s="30">
        <f t="shared" si="96"/>
        <v>7</v>
      </c>
      <c r="F366" s="30" t="str">
        <f t="shared" si="93"/>
        <v>INF397L01EC6</v>
      </c>
      <c r="G366" s="30">
        <f t="shared" si="97"/>
        <v>20</v>
      </c>
      <c r="H366" s="30" t="str">
        <f t="shared" si="94"/>
        <v>-</v>
      </c>
      <c r="I366" s="30">
        <f t="shared" si="99"/>
        <v>22</v>
      </c>
      <c r="J366" s="35" t="str">
        <f t="shared" si="95"/>
        <v>IDBI Equity Advantage Fund - Growth Direct</v>
      </c>
      <c r="K366" s="35">
        <f t="shared" si="100"/>
        <v>65</v>
      </c>
      <c r="L366" s="30" t="str">
        <f t="shared" si="101"/>
        <v>25.3500</v>
      </c>
      <c r="M366" s="30">
        <f t="shared" si="102"/>
        <v>73</v>
      </c>
      <c r="N366" s="30" t="str">
        <f t="shared" si="103"/>
        <v>25.3500</v>
      </c>
      <c r="O366" s="30">
        <f t="shared" si="104"/>
        <v>81</v>
      </c>
      <c r="P366" s="30" t="str">
        <f t="shared" si="105"/>
        <v>25.3500</v>
      </c>
      <c r="Q366" s="30">
        <f t="shared" si="106"/>
        <v>89</v>
      </c>
      <c r="R366" s="36" t="str">
        <f t="shared" si="107"/>
        <v>09-Aug-2017</v>
      </c>
      <c r="S366" s="37">
        <f t="shared" si="98"/>
        <v>25.35</v>
      </c>
    </row>
    <row r="367" spans="1:19">
      <c r="A367" s="30" t="s">
        <v>6717</v>
      </c>
      <c r="D367" s="30" t="str">
        <f t="shared" si="92"/>
        <v>123638</v>
      </c>
      <c r="E367" s="30">
        <f t="shared" si="96"/>
        <v>7</v>
      </c>
      <c r="F367" s="30" t="str">
        <f t="shared" si="93"/>
        <v>INF397L01DY2</v>
      </c>
      <c r="G367" s="30">
        <f t="shared" si="97"/>
        <v>20</v>
      </c>
      <c r="H367" s="30" t="str">
        <f t="shared" si="94"/>
        <v>-</v>
      </c>
      <c r="I367" s="30">
        <f t="shared" si="99"/>
        <v>22</v>
      </c>
      <c r="J367" s="35" t="str">
        <f t="shared" si="95"/>
        <v>IDBI Equity Advantage Fund - Growth Regular</v>
      </c>
      <c r="K367" s="35">
        <f t="shared" si="100"/>
        <v>66</v>
      </c>
      <c r="L367" s="30" t="str">
        <f t="shared" si="101"/>
        <v>24.4500</v>
      </c>
      <c r="M367" s="30">
        <f t="shared" si="102"/>
        <v>74</v>
      </c>
      <c r="N367" s="30" t="str">
        <f t="shared" si="103"/>
        <v>24.4500</v>
      </c>
      <c r="O367" s="30">
        <f t="shared" si="104"/>
        <v>82</v>
      </c>
      <c r="P367" s="30" t="str">
        <f t="shared" si="105"/>
        <v>24.4500</v>
      </c>
      <c r="Q367" s="30">
        <f t="shared" si="106"/>
        <v>90</v>
      </c>
      <c r="R367" s="36" t="str">
        <f t="shared" si="107"/>
        <v>09-Aug-2017</v>
      </c>
      <c r="S367" s="37">
        <f t="shared" si="98"/>
        <v>24.45</v>
      </c>
    </row>
    <row r="368" spans="1:19">
      <c r="A368" s="30" t="s">
        <v>97</v>
      </c>
      <c r="D368" s="30" t="str">
        <f t="shared" si="92"/>
        <v/>
      </c>
      <c r="E368" s="30" t="str">
        <f t="shared" si="96"/>
        <v/>
      </c>
      <c r="F368" s="30" t="str">
        <f t="shared" si="93"/>
        <v xml:space="preserve"> </v>
      </c>
      <c r="G368" s="30" t="str">
        <f t="shared" si="97"/>
        <v/>
      </c>
      <c r="H368" s="30" t="str">
        <f t="shared" si="94"/>
        <v/>
      </c>
      <c r="I368" s="30" t="str">
        <f t="shared" si="99"/>
        <v/>
      </c>
      <c r="J368" s="35" t="str">
        <f t="shared" si="95"/>
        <v/>
      </c>
      <c r="K368" s="35" t="str">
        <f t="shared" si="100"/>
        <v/>
      </c>
      <c r="L368" s="30" t="str">
        <f t="shared" si="101"/>
        <v/>
      </c>
      <c r="M368" s="30" t="str">
        <f t="shared" si="102"/>
        <v/>
      </c>
      <c r="N368" s="30" t="str">
        <f t="shared" si="103"/>
        <v/>
      </c>
      <c r="O368" s="30" t="str">
        <f t="shared" si="104"/>
        <v/>
      </c>
      <c r="P368" s="30" t="str">
        <f t="shared" si="105"/>
        <v/>
      </c>
      <c r="Q368" s="30" t="str">
        <f t="shared" si="106"/>
        <v/>
      </c>
      <c r="R368" s="36" t="str">
        <f t="shared" si="107"/>
        <v/>
      </c>
      <c r="S368" s="37" t="str">
        <f t="shared" si="98"/>
        <v/>
      </c>
    </row>
    <row r="369" spans="1:19">
      <c r="A369" s="30" t="s">
        <v>127</v>
      </c>
      <c r="D369" s="30" t="str">
        <f t="shared" si="92"/>
        <v/>
      </c>
      <c r="E369" s="30" t="str">
        <f t="shared" si="96"/>
        <v/>
      </c>
      <c r="F369" s="30" t="str">
        <f t="shared" si="93"/>
        <v>IDFC Mutual Fund</v>
      </c>
      <c r="G369" s="30" t="str">
        <f t="shared" si="97"/>
        <v/>
      </c>
      <c r="H369" s="30" t="str">
        <f t="shared" si="94"/>
        <v/>
      </c>
      <c r="I369" s="30" t="str">
        <f t="shared" si="99"/>
        <v/>
      </c>
      <c r="J369" s="35" t="str">
        <f t="shared" si="95"/>
        <v/>
      </c>
      <c r="K369" s="35" t="str">
        <f t="shared" si="100"/>
        <v/>
      </c>
      <c r="L369" s="30" t="str">
        <f t="shared" si="101"/>
        <v/>
      </c>
      <c r="M369" s="30" t="str">
        <f t="shared" si="102"/>
        <v/>
      </c>
      <c r="N369" s="30" t="str">
        <f t="shared" si="103"/>
        <v/>
      </c>
      <c r="O369" s="30" t="str">
        <f t="shared" si="104"/>
        <v/>
      </c>
      <c r="P369" s="30" t="str">
        <f t="shared" si="105"/>
        <v/>
      </c>
      <c r="Q369" s="30" t="str">
        <f t="shared" si="106"/>
        <v/>
      </c>
      <c r="R369" s="36" t="str">
        <f t="shared" si="107"/>
        <v/>
      </c>
      <c r="S369" s="37" t="str">
        <f t="shared" si="98"/>
        <v/>
      </c>
    </row>
    <row r="370" spans="1:19">
      <c r="A370" s="30" t="s">
        <v>97</v>
      </c>
      <c r="D370" s="30" t="str">
        <f t="shared" si="92"/>
        <v/>
      </c>
      <c r="E370" s="30" t="str">
        <f t="shared" si="96"/>
        <v/>
      </c>
      <c r="F370" s="30" t="str">
        <f t="shared" si="93"/>
        <v xml:space="preserve"> </v>
      </c>
      <c r="G370" s="30" t="str">
        <f t="shared" si="97"/>
        <v/>
      </c>
      <c r="H370" s="30" t="str">
        <f t="shared" si="94"/>
        <v/>
      </c>
      <c r="I370" s="30" t="str">
        <f t="shared" si="99"/>
        <v/>
      </c>
      <c r="J370" s="35" t="str">
        <f t="shared" si="95"/>
        <v/>
      </c>
      <c r="K370" s="35" t="str">
        <f t="shared" si="100"/>
        <v/>
      </c>
      <c r="L370" s="30" t="str">
        <f t="shared" si="101"/>
        <v/>
      </c>
      <c r="M370" s="30" t="str">
        <f t="shared" si="102"/>
        <v/>
      </c>
      <c r="N370" s="30" t="str">
        <f t="shared" si="103"/>
        <v/>
      </c>
      <c r="O370" s="30" t="str">
        <f t="shared" si="104"/>
        <v/>
      </c>
      <c r="P370" s="30" t="str">
        <f t="shared" si="105"/>
        <v/>
      </c>
      <c r="Q370" s="30" t="str">
        <f t="shared" si="106"/>
        <v/>
      </c>
      <c r="R370" s="36" t="str">
        <f t="shared" si="107"/>
        <v/>
      </c>
      <c r="S370" s="37" t="str">
        <f t="shared" si="98"/>
        <v/>
      </c>
    </row>
    <row r="371" spans="1:19">
      <c r="A371" s="30" t="s">
        <v>6718</v>
      </c>
      <c r="D371" s="30" t="str">
        <f t="shared" si="92"/>
        <v>118472</v>
      </c>
      <c r="E371" s="30">
        <f t="shared" si="96"/>
        <v>7</v>
      </c>
      <c r="F371" s="30" t="str">
        <f t="shared" si="93"/>
        <v>INF194K01Y37</v>
      </c>
      <c r="G371" s="30">
        <f t="shared" si="97"/>
        <v>20</v>
      </c>
      <c r="H371" s="30" t="str">
        <f t="shared" si="94"/>
        <v>INF194K01Y45</v>
      </c>
      <c r="I371" s="30">
        <f t="shared" si="99"/>
        <v>33</v>
      </c>
      <c r="J371" s="35" t="str">
        <f t="shared" si="95"/>
        <v>IDFC Tax Advantage  (ELSS) Fund-Direct Plan-Dividend</v>
      </c>
      <c r="K371" s="35">
        <f t="shared" si="100"/>
        <v>86</v>
      </c>
      <c r="L371" s="30" t="str">
        <f t="shared" si="101"/>
        <v>20.7386</v>
      </c>
      <c r="M371" s="30">
        <f t="shared" si="102"/>
        <v>94</v>
      </c>
      <c r="N371" s="30" t="str">
        <f t="shared" si="103"/>
        <v>20.7386</v>
      </c>
      <c r="O371" s="30">
        <f t="shared" si="104"/>
        <v>102</v>
      </c>
      <c r="P371" s="30" t="str">
        <f t="shared" si="105"/>
        <v>20.7386</v>
      </c>
      <c r="Q371" s="30">
        <f t="shared" si="106"/>
        <v>110</v>
      </c>
      <c r="R371" s="36" t="str">
        <f t="shared" si="107"/>
        <v>08-Aug-2017</v>
      </c>
      <c r="S371" s="37">
        <f t="shared" si="98"/>
        <v>20.738600000000002</v>
      </c>
    </row>
    <row r="372" spans="1:19">
      <c r="A372" s="30" t="s">
        <v>6719</v>
      </c>
      <c r="D372" s="30" t="str">
        <f t="shared" si="92"/>
        <v>118473</v>
      </c>
      <c r="E372" s="30">
        <f t="shared" si="96"/>
        <v>7</v>
      </c>
      <c r="F372" s="30" t="str">
        <f t="shared" si="93"/>
        <v>INF194K01Y29</v>
      </c>
      <c r="G372" s="30">
        <f t="shared" si="97"/>
        <v>20</v>
      </c>
      <c r="H372" s="30" t="str">
        <f t="shared" si="94"/>
        <v>-</v>
      </c>
      <c r="I372" s="30">
        <f t="shared" si="99"/>
        <v>22</v>
      </c>
      <c r="J372" s="35" t="str">
        <f t="shared" si="95"/>
        <v>IDFC Tax Advantage  (ELSS) Fund-Direct Plan-Growth</v>
      </c>
      <c r="K372" s="35">
        <f t="shared" si="100"/>
        <v>73</v>
      </c>
      <c r="L372" s="30" t="str">
        <f t="shared" si="101"/>
        <v>54.4700</v>
      </c>
      <c r="M372" s="30">
        <f t="shared" si="102"/>
        <v>81</v>
      </c>
      <c r="N372" s="30" t="str">
        <f t="shared" si="103"/>
        <v>54.4700</v>
      </c>
      <c r="O372" s="30">
        <f t="shared" si="104"/>
        <v>89</v>
      </c>
      <c r="P372" s="30" t="str">
        <f t="shared" si="105"/>
        <v>54.4700</v>
      </c>
      <c r="Q372" s="30">
        <f t="shared" si="106"/>
        <v>97</v>
      </c>
      <c r="R372" s="36" t="str">
        <f t="shared" si="107"/>
        <v>08-Aug-2017</v>
      </c>
      <c r="S372" s="37">
        <f t="shared" si="98"/>
        <v>54.47</v>
      </c>
    </row>
    <row r="373" spans="1:19">
      <c r="A373" s="30" t="s">
        <v>6720</v>
      </c>
      <c r="D373" s="30" t="str">
        <f t="shared" si="92"/>
        <v>111570</v>
      </c>
      <c r="E373" s="30">
        <f t="shared" si="96"/>
        <v>7</v>
      </c>
      <c r="F373" s="30" t="str">
        <f t="shared" si="93"/>
        <v>INF194K01300</v>
      </c>
      <c r="G373" s="30">
        <f t="shared" si="97"/>
        <v>20</v>
      </c>
      <c r="H373" s="30" t="str">
        <f t="shared" si="94"/>
        <v>INF194K01318</v>
      </c>
      <c r="I373" s="30">
        <f t="shared" si="99"/>
        <v>33</v>
      </c>
      <c r="J373" s="35" t="str">
        <f t="shared" si="95"/>
        <v>IDFC Tax Advantage  (ELSS) Fund-Regular Plan-Dividend</v>
      </c>
      <c r="K373" s="35">
        <f t="shared" si="100"/>
        <v>87</v>
      </c>
      <c r="L373" s="30" t="str">
        <f t="shared" si="101"/>
        <v>17.2735</v>
      </c>
      <c r="M373" s="30">
        <f t="shared" si="102"/>
        <v>95</v>
      </c>
      <c r="N373" s="30" t="str">
        <f t="shared" si="103"/>
        <v>17.2735</v>
      </c>
      <c r="O373" s="30">
        <f t="shared" si="104"/>
        <v>103</v>
      </c>
      <c r="P373" s="30" t="str">
        <f t="shared" si="105"/>
        <v>17.2735</v>
      </c>
      <c r="Q373" s="30">
        <f t="shared" si="106"/>
        <v>111</v>
      </c>
      <c r="R373" s="36" t="str">
        <f t="shared" si="107"/>
        <v>08-Aug-2017</v>
      </c>
      <c r="S373" s="37">
        <f t="shared" si="98"/>
        <v>17.273499999999999</v>
      </c>
    </row>
    <row r="374" spans="1:19">
      <c r="A374" s="30" t="s">
        <v>6721</v>
      </c>
      <c r="D374" s="30" t="str">
        <f t="shared" si="92"/>
        <v>111569</v>
      </c>
      <c r="E374" s="30">
        <f t="shared" si="96"/>
        <v>7</v>
      </c>
      <c r="F374" s="30" t="str">
        <f t="shared" si="93"/>
        <v>INF194K01292</v>
      </c>
      <c r="G374" s="30">
        <f t="shared" si="97"/>
        <v>20</v>
      </c>
      <c r="H374" s="30" t="str">
        <f t="shared" si="94"/>
        <v>-</v>
      </c>
      <c r="I374" s="30">
        <f t="shared" si="99"/>
        <v>22</v>
      </c>
      <c r="J374" s="35" t="str">
        <f t="shared" si="95"/>
        <v>IDFC Tax Advantage  (ELSS) Fund-Regular Plan-Growth</v>
      </c>
      <c r="K374" s="35">
        <f t="shared" si="100"/>
        <v>74</v>
      </c>
      <c r="L374" s="30" t="str">
        <f t="shared" si="101"/>
        <v>52.0022</v>
      </c>
      <c r="M374" s="30">
        <f t="shared" si="102"/>
        <v>82</v>
      </c>
      <c r="N374" s="30" t="str">
        <f t="shared" si="103"/>
        <v>52.0022</v>
      </c>
      <c r="O374" s="30">
        <f t="shared" si="104"/>
        <v>90</v>
      </c>
      <c r="P374" s="30" t="str">
        <f t="shared" si="105"/>
        <v>52.0022</v>
      </c>
      <c r="Q374" s="30">
        <f t="shared" si="106"/>
        <v>98</v>
      </c>
      <c r="R374" s="36" t="str">
        <f t="shared" si="107"/>
        <v>08-Aug-2017</v>
      </c>
      <c r="S374" s="37">
        <f t="shared" si="98"/>
        <v>52.002200000000002</v>
      </c>
    </row>
    <row r="375" spans="1:19">
      <c r="A375" s="30" t="s">
        <v>97</v>
      </c>
      <c r="D375" s="30" t="str">
        <f t="shared" si="92"/>
        <v/>
      </c>
      <c r="E375" s="30" t="str">
        <f t="shared" si="96"/>
        <v/>
      </c>
      <c r="F375" s="30" t="str">
        <f t="shared" si="93"/>
        <v xml:space="preserve"> </v>
      </c>
      <c r="G375" s="30" t="str">
        <f t="shared" si="97"/>
        <v/>
      </c>
      <c r="H375" s="30" t="str">
        <f t="shared" si="94"/>
        <v/>
      </c>
      <c r="I375" s="30" t="str">
        <f t="shared" si="99"/>
        <v/>
      </c>
      <c r="J375" s="35" t="str">
        <f t="shared" si="95"/>
        <v/>
      </c>
      <c r="K375" s="35" t="str">
        <f t="shared" si="100"/>
        <v/>
      </c>
      <c r="L375" s="30" t="str">
        <f t="shared" si="101"/>
        <v/>
      </c>
      <c r="M375" s="30" t="str">
        <f t="shared" si="102"/>
        <v/>
      </c>
      <c r="N375" s="30" t="str">
        <f t="shared" si="103"/>
        <v/>
      </c>
      <c r="O375" s="30" t="str">
        <f t="shared" si="104"/>
        <v/>
      </c>
      <c r="P375" s="30" t="str">
        <f t="shared" si="105"/>
        <v/>
      </c>
      <c r="Q375" s="30" t="str">
        <f t="shared" si="106"/>
        <v/>
      </c>
      <c r="R375" s="36" t="str">
        <f t="shared" si="107"/>
        <v/>
      </c>
      <c r="S375" s="37" t="str">
        <f t="shared" si="98"/>
        <v/>
      </c>
    </row>
    <row r="376" spans="1:19">
      <c r="A376" s="30" t="s">
        <v>128</v>
      </c>
      <c r="D376" s="30" t="str">
        <f t="shared" si="92"/>
        <v/>
      </c>
      <c r="E376" s="30" t="str">
        <f t="shared" si="96"/>
        <v/>
      </c>
      <c r="F376" s="30" t="str">
        <f t="shared" si="93"/>
        <v>Invesco Mutual Fund</v>
      </c>
      <c r="G376" s="30" t="str">
        <f t="shared" si="97"/>
        <v/>
      </c>
      <c r="H376" s="30" t="str">
        <f t="shared" si="94"/>
        <v/>
      </c>
      <c r="I376" s="30" t="str">
        <f t="shared" si="99"/>
        <v/>
      </c>
      <c r="J376" s="35" t="str">
        <f t="shared" si="95"/>
        <v/>
      </c>
      <c r="K376" s="35" t="str">
        <f t="shared" si="100"/>
        <v/>
      </c>
      <c r="L376" s="30" t="str">
        <f t="shared" si="101"/>
        <v/>
      </c>
      <c r="M376" s="30" t="str">
        <f t="shared" si="102"/>
        <v/>
      </c>
      <c r="N376" s="30" t="str">
        <f t="shared" si="103"/>
        <v/>
      </c>
      <c r="O376" s="30" t="str">
        <f t="shared" si="104"/>
        <v/>
      </c>
      <c r="P376" s="30" t="str">
        <f t="shared" si="105"/>
        <v/>
      </c>
      <c r="Q376" s="30" t="str">
        <f t="shared" si="106"/>
        <v/>
      </c>
      <c r="R376" s="36" t="str">
        <f t="shared" si="107"/>
        <v/>
      </c>
      <c r="S376" s="37" t="str">
        <f t="shared" si="98"/>
        <v/>
      </c>
    </row>
    <row r="377" spans="1:19">
      <c r="A377" s="30" t="s">
        <v>97</v>
      </c>
      <c r="D377" s="30" t="str">
        <f t="shared" si="92"/>
        <v/>
      </c>
      <c r="E377" s="30" t="str">
        <f t="shared" si="96"/>
        <v/>
      </c>
      <c r="F377" s="30" t="str">
        <f t="shared" si="93"/>
        <v xml:space="preserve"> </v>
      </c>
      <c r="G377" s="30" t="str">
        <f t="shared" si="97"/>
        <v/>
      </c>
      <c r="H377" s="30" t="str">
        <f t="shared" si="94"/>
        <v/>
      </c>
      <c r="I377" s="30" t="str">
        <f t="shared" si="99"/>
        <v/>
      </c>
      <c r="J377" s="35" t="str">
        <f t="shared" si="95"/>
        <v/>
      </c>
      <c r="K377" s="35" t="str">
        <f t="shared" si="100"/>
        <v/>
      </c>
      <c r="L377" s="30" t="str">
        <f t="shared" si="101"/>
        <v/>
      </c>
      <c r="M377" s="30" t="str">
        <f t="shared" si="102"/>
        <v/>
      </c>
      <c r="N377" s="30" t="str">
        <f t="shared" si="103"/>
        <v/>
      </c>
      <c r="O377" s="30" t="str">
        <f t="shared" si="104"/>
        <v/>
      </c>
      <c r="P377" s="30" t="str">
        <f t="shared" si="105"/>
        <v/>
      </c>
      <c r="Q377" s="30" t="str">
        <f t="shared" si="106"/>
        <v/>
      </c>
      <c r="R377" s="36" t="str">
        <f t="shared" si="107"/>
        <v/>
      </c>
      <c r="S377" s="37" t="str">
        <f t="shared" si="98"/>
        <v/>
      </c>
    </row>
    <row r="378" spans="1:19">
      <c r="A378" s="30" t="s">
        <v>6722</v>
      </c>
      <c r="D378" s="30" t="str">
        <f t="shared" si="92"/>
        <v>120417</v>
      </c>
      <c r="E378" s="30">
        <f t="shared" si="96"/>
        <v>7</v>
      </c>
      <c r="F378" s="30" t="str">
        <f t="shared" si="93"/>
        <v>INF205K01NR2</v>
      </c>
      <c r="G378" s="30">
        <f t="shared" si="97"/>
        <v>20</v>
      </c>
      <c r="H378" s="30" t="str">
        <f t="shared" si="94"/>
        <v>INF205K01NS0</v>
      </c>
      <c r="I378" s="30">
        <f t="shared" si="99"/>
        <v>33</v>
      </c>
      <c r="J378" s="35" t="str">
        <f t="shared" si="95"/>
        <v>Invesco India Tax Plan - Direct Plan - Dividend</v>
      </c>
      <c r="K378" s="35">
        <f t="shared" si="100"/>
        <v>81</v>
      </c>
      <c r="L378" s="30" t="str">
        <f t="shared" si="101"/>
        <v>21.31</v>
      </c>
      <c r="M378" s="30">
        <f t="shared" si="102"/>
        <v>87</v>
      </c>
      <c r="N378" s="30" t="str">
        <f t="shared" si="103"/>
        <v>21.31</v>
      </c>
      <c r="O378" s="30">
        <f t="shared" si="104"/>
        <v>93</v>
      </c>
      <c r="P378" s="30" t="str">
        <f t="shared" si="105"/>
        <v>21.31</v>
      </c>
      <c r="Q378" s="30">
        <f t="shared" si="106"/>
        <v>99</v>
      </c>
      <c r="R378" s="36" t="str">
        <f t="shared" si="107"/>
        <v>08-Aug-2017</v>
      </c>
      <c r="S378" s="37">
        <f t="shared" si="98"/>
        <v>21.31</v>
      </c>
    </row>
    <row r="379" spans="1:19">
      <c r="A379" s="30" t="s">
        <v>6723</v>
      </c>
      <c r="D379" s="30" t="str">
        <f t="shared" si="92"/>
        <v>120416</v>
      </c>
      <c r="E379" s="30">
        <f t="shared" si="96"/>
        <v>7</v>
      </c>
      <c r="F379" s="30" t="str">
        <f t="shared" si="93"/>
        <v>INF205K01NT8</v>
      </c>
      <c r="G379" s="30">
        <f t="shared" si="97"/>
        <v>20</v>
      </c>
      <c r="H379" s="30" t="str">
        <f t="shared" si="94"/>
        <v>-</v>
      </c>
      <c r="I379" s="30">
        <f t="shared" si="99"/>
        <v>22</v>
      </c>
      <c r="J379" s="35" t="str">
        <f t="shared" si="95"/>
        <v>Invesco India Tax Plan - Direct Plan - Growth</v>
      </c>
      <c r="K379" s="35">
        <f t="shared" si="100"/>
        <v>68</v>
      </c>
      <c r="L379" s="30" t="str">
        <f t="shared" si="101"/>
        <v>47.72</v>
      </c>
      <c r="M379" s="30">
        <f t="shared" si="102"/>
        <v>74</v>
      </c>
      <c r="N379" s="30" t="str">
        <f t="shared" si="103"/>
        <v>47.72</v>
      </c>
      <c r="O379" s="30">
        <f t="shared" si="104"/>
        <v>80</v>
      </c>
      <c r="P379" s="30" t="str">
        <f t="shared" si="105"/>
        <v>47.72</v>
      </c>
      <c r="Q379" s="30">
        <f t="shared" si="106"/>
        <v>86</v>
      </c>
      <c r="R379" s="36" t="str">
        <f t="shared" si="107"/>
        <v>08-Aug-2017</v>
      </c>
      <c r="S379" s="37">
        <f t="shared" si="98"/>
        <v>47.72</v>
      </c>
    </row>
    <row r="380" spans="1:19">
      <c r="A380" s="30" t="s">
        <v>6724</v>
      </c>
      <c r="D380" s="30" t="str">
        <f t="shared" si="92"/>
        <v>104635</v>
      </c>
      <c r="E380" s="30">
        <f t="shared" si="96"/>
        <v>7</v>
      </c>
      <c r="F380" s="30" t="str">
        <f t="shared" si="93"/>
        <v>INF205K01296</v>
      </c>
      <c r="G380" s="30">
        <f t="shared" si="97"/>
        <v>20</v>
      </c>
      <c r="H380" s="30" t="str">
        <f t="shared" si="94"/>
        <v>INF205K01288</v>
      </c>
      <c r="I380" s="30">
        <f t="shared" si="99"/>
        <v>33</v>
      </c>
      <c r="J380" s="35" t="str">
        <f t="shared" si="95"/>
        <v>Invesco India Tax Plan - Dividend</v>
      </c>
      <c r="K380" s="35">
        <f t="shared" si="100"/>
        <v>67</v>
      </c>
      <c r="L380" s="30" t="str">
        <f t="shared" si="101"/>
        <v>20.19</v>
      </c>
      <c r="M380" s="30">
        <f t="shared" si="102"/>
        <v>73</v>
      </c>
      <c r="N380" s="30" t="str">
        <f t="shared" si="103"/>
        <v>20.19</v>
      </c>
      <c r="O380" s="30">
        <f t="shared" si="104"/>
        <v>79</v>
      </c>
      <c r="P380" s="30" t="str">
        <f t="shared" si="105"/>
        <v>20.19</v>
      </c>
      <c r="Q380" s="30">
        <f t="shared" si="106"/>
        <v>85</v>
      </c>
      <c r="R380" s="36" t="str">
        <f t="shared" si="107"/>
        <v>08-Aug-2017</v>
      </c>
      <c r="S380" s="37">
        <f t="shared" si="98"/>
        <v>20.190000000000001</v>
      </c>
    </row>
    <row r="381" spans="1:19">
      <c r="A381" s="30" t="s">
        <v>6725</v>
      </c>
      <c r="D381" s="30" t="str">
        <f t="shared" si="92"/>
        <v>104636</v>
      </c>
      <c r="E381" s="30">
        <f t="shared" si="96"/>
        <v>7</v>
      </c>
      <c r="F381" s="30" t="str">
        <f t="shared" si="93"/>
        <v>INF205K01270</v>
      </c>
      <c r="G381" s="30">
        <f t="shared" si="97"/>
        <v>20</v>
      </c>
      <c r="H381" s="30" t="str">
        <f t="shared" si="94"/>
        <v>-</v>
      </c>
      <c r="I381" s="30">
        <f t="shared" si="99"/>
        <v>22</v>
      </c>
      <c r="J381" s="35" t="str">
        <f t="shared" si="95"/>
        <v>Invesco India Tax Plan - Growth</v>
      </c>
      <c r="K381" s="35">
        <f t="shared" si="100"/>
        <v>54</v>
      </c>
      <c r="L381" s="30" t="str">
        <f t="shared" si="101"/>
        <v>44.66</v>
      </c>
      <c r="M381" s="30">
        <f t="shared" si="102"/>
        <v>60</v>
      </c>
      <c r="N381" s="30" t="str">
        <f t="shared" si="103"/>
        <v>44.66</v>
      </c>
      <c r="O381" s="30">
        <f t="shared" si="104"/>
        <v>66</v>
      </c>
      <c r="P381" s="30" t="str">
        <f t="shared" si="105"/>
        <v>44.66</v>
      </c>
      <c r="Q381" s="30">
        <f t="shared" si="106"/>
        <v>72</v>
      </c>
      <c r="R381" s="36" t="str">
        <f t="shared" si="107"/>
        <v>08-Aug-2017</v>
      </c>
      <c r="S381" s="37">
        <f t="shared" si="98"/>
        <v>44.66</v>
      </c>
    </row>
    <row r="382" spans="1:19">
      <c r="A382" s="30" t="s">
        <v>97</v>
      </c>
      <c r="D382" s="30" t="str">
        <f t="shared" si="92"/>
        <v/>
      </c>
      <c r="E382" s="30" t="str">
        <f t="shared" si="96"/>
        <v/>
      </c>
      <c r="F382" s="30" t="str">
        <f t="shared" si="93"/>
        <v xml:space="preserve"> </v>
      </c>
      <c r="G382" s="30" t="str">
        <f t="shared" si="97"/>
        <v/>
      </c>
      <c r="H382" s="30" t="str">
        <f t="shared" si="94"/>
        <v/>
      </c>
      <c r="I382" s="30" t="str">
        <f t="shared" si="99"/>
        <v/>
      </c>
      <c r="J382" s="35" t="str">
        <f t="shared" si="95"/>
        <v/>
      </c>
      <c r="K382" s="35" t="str">
        <f t="shared" si="100"/>
        <v/>
      </c>
      <c r="L382" s="30" t="str">
        <f t="shared" si="101"/>
        <v/>
      </c>
      <c r="M382" s="30" t="str">
        <f t="shared" si="102"/>
        <v/>
      </c>
      <c r="N382" s="30" t="str">
        <f t="shared" si="103"/>
        <v/>
      </c>
      <c r="O382" s="30" t="str">
        <f t="shared" si="104"/>
        <v/>
      </c>
      <c r="P382" s="30" t="str">
        <f t="shared" si="105"/>
        <v/>
      </c>
      <c r="Q382" s="30" t="str">
        <f t="shared" si="106"/>
        <v/>
      </c>
      <c r="R382" s="36" t="str">
        <f t="shared" si="107"/>
        <v/>
      </c>
      <c r="S382" s="37" t="str">
        <f t="shared" si="98"/>
        <v/>
      </c>
    </row>
    <row r="383" spans="1:19">
      <c r="A383" s="30" t="s">
        <v>109</v>
      </c>
      <c r="D383" s="30" t="str">
        <f t="shared" si="92"/>
        <v/>
      </c>
      <c r="E383" s="30" t="str">
        <f t="shared" si="96"/>
        <v/>
      </c>
      <c r="F383" s="30" t="str">
        <f t="shared" si="93"/>
        <v>JM Financial Mutual Fund</v>
      </c>
      <c r="G383" s="30" t="str">
        <f t="shared" si="97"/>
        <v/>
      </c>
      <c r="H383" s="30" t="str">
        <f t="shared" si="94"/>
        <v/>
      </c>
      <c r="I383" s="30" t="str">
        <f t="shared" si="99"/>
        <v/>
      </c>
      <c r="J383" s="35" t="str">
        <f t="shared" si="95"/>
        <v/>
      </c>
      <c r="K383" s="35" t="str">
        <f t="shared" si="100"/>
        <v/>
      </c>
      <c r="L383" s="30" t="str">
        <f t="shared" si="101"/>
        <v/>
      </c>
      <c r="M383" s="30" t="str">
        <f t="shared" si="102"/>
        <v/>
      </c>
      <c r="N383" s="30" t="str">
        <f t="shared" si="103"/>
        <v/>
      </c>
      <c r="O383" s="30" t="str">
        <f t="shared" si="104"/>
        <v/>
      </c>
      <c r="P383" s="30" t="str">
        <f t="shared" si="105"/>
        <v/>
      </c>
      <c r="Q383" s="30" t="str">
        <f t="shared" si="106"/>
        <v/>
      </c>
      <c r="R383" s="36" t="str">
        <f t="shared" si="107"/>
        <v/>
      </c>
      <c r="S383" s="37" t="str">
        <f t="shared" si="98"/>
        <v/>
      </c>
    </row>
    <row r="384" spans="1:19">
      <c r="A384" s="30" t="s">
        <v>97</v>
      </c>
      <c r="D384" s="30" t="str">
        <f t="shared" si="92"/>
        <v/>
      </c>
      <c r="E384" s="30" t="str">
        <f t="shared" si="96"/>
        <v/>
      </c>
      <c r="F384" s="30" t="str">
        <f t="shared" si="93"/>
        <v xml:space="preserve"> </v>
      </c>
      <c r="G384" s="30" t="str">
        <f t="shared" si="97"/>
        <v/>
      </c>
      <c r="H384" s="30" t="str">
        <f t="shared" si="94"/>
        <v/>
      </c>
      <c r="I384" s="30" t="str">
        <f t="shared" si="99"/>
        <v/>
      </c>
      <c r="J384" s="35" t="str">
        <f t="shared" si="95"/>
        <v/>
      </c>
      <c r="K384" s="35" t="str">
        <f t="shared" si="100"/>
        <v/>
      </c>
      <c r="L384" s="30" t="str">
        <f t="shared" si="101"/>
        <v/>
      </c>
      <c r="M384" s="30" t="str">
        <f t="shared" si="102"/>
        <v/>
      </c>
      <c r="N384" s="30" t="str">
        <f t="shared" si="103"/>
        <v/>
      </c>
      <c r="O384" s="30" t="str">
        <f t="shared" si="104"/>
        <v/>
      </c>
      <c r="P384" s="30" t="str">
        <f t="shared" si="105"/>
        <v/>
      </c>
      <c r="Q384" s="30" t="str">
        <f t="shared" si="106"/>
        <v/>
      </c>
      <c r="R384" s="36" t="str">
        <f t="shared" si="107"/>
        <v/>
      </c>
      <c r="S384" s="37" t="str">
        <f t="shared" si="98"/>
        <v/>
      </c>
    </row>
    <row r="385" spans="1:19">
      <c r="A385" s="30" t="s">
        <v>6726</v>
      </c>
      <c r="D385" s="30" t="str">
        <f t="shared" si="92"/>
        <v>120493</v>
      </c>
      <c r="E385" s="30">
        <f t="shared" si="96"/>
        <v>7</v>
      </c>
      <c r="F385" s="30" t="str">
        <f t="shared" si="93"/>
        <v>INF192K01CD5</v>
      </c>
      <c r="G385" s="30">
        <f t="shared" si="97"/>
        <v>20</v>
      </c>
      <c r="H385" s="30" t="str">
        <f t="shared" si="94"/>
        <v>-</v>
      </c>
      <c r="I385" s="30">
        <f t="shared" si="99"/>
        <v>22</v>
      </c>
      <c r="J385" s="35" t="str">
        <f t="shared" si="95"/>
        <v>JM Tax Gain Fund (Direct) - Dividend Option</v>
      </c>
      <c r="K385" s="35">
        <f t="shared" si="100"/>
        <v>66</v>
      </c>
      <c r="L385" s="30" t="str">
        <f t="shared" si="101"/>
        <v>16.1309</v>
      </c>
      <c r="M385" s="30">
        <f t="shared" si="102"/>
        <v>74</v>
      </c>
      <c r="N385" s="30" t="str">
        <f t="shared" si="103"/>
        <v>16.1309</v>
      </c>
      <c r="O385" s="30">
        <f t="shared" si="104"/>
        <v>82</v>
      </c>
      <c r="P385" s="30" t="str">
        <f t="shared" si="105"/>
        <v>16.1309</v>
      </c>
      <c r="Q385" s="30">
        <f t="shared" si="106"/>
        <v>90</v>
      </c>
      <c r="R385" s="36" t="str">
        <f t="shared" si="107"/>
        <v>09-Aug-2017</v>
      </c>
      <c r="S385" s="37">
        <f t="shared" si="98"/>
        <v>16.1309</v>
      </c>
    </row>
    <row r="386" spans="1:19">
      <c r="A386" s="30" t="s">
        <v>6727</v>
      </c>
      <c r="D386" s="30" t="str">
        <f t="shared" si="92"/>
        <v>120494</v>
      </c>
      <c r="E386" s="30">
        <f t="shared" si="96"/>
        <v>7</v>
      </c>
      <c r="F386" s="30" t="str">
        <f t="shared" si="93"/>
        <v>INF192K01CE3</v>
      </c>
      <c r="G386" s="30">
        <f t="shared" si="97"/>
        <v>20</v>
      </c>
      <c r="H386" s="30" t="str">
        <f t="shared" si="94"/>
        <v>-</v>
      </c>
      <c r="I386" s="30">
        <f t="shared" si="99"/>
        <v>22</v>
      </c>
      <c r="J386" s="35" t="str">
        <f t="shared" si="95"/>
        <v>JM Tax Gain Fund (Direct) - Growth Option</v>
      </c>
      <c r="K386" s="35">
        <f t="shared" si="100"/>
        <v>64</v>
      </c>
      <c r="L386" s="30" t="str">
        <f t="shared" si="101"/>
        <v>16.5392</v>
      </c>
      <c r="M386" s="30">
        <f t="shared" si="102"/>
        <v>72</v>
      </c>
      <c r="N386" s="30" t="str">
        <f t="shared" si="103"/>
        <v>16.5392</v>
      </c>
      <c r="O386" s="30">
        <f t="shared" si="104"/>
        <v>80</v>
      </c>
      <c r="P386" s="30" t="str">
        <f t="shared" si="105"/>
        <v>16.5392</v>
      </c>
      <c r="Q386" s="30">
        <f t="shared" si="106"/>
        <v>88</v>
      </c>
      <c r="R386" s="36" t="str">
        <f t="shared" si="107"/>
        <v>09-Aug-2017</v>
      </c>
      <c r="S386" s="37">
        <f t="shared" si="98"/>
        <v>16.539200000000001</v>
      </c>
    </row>
    <row r="387" spans="1:19">
      <c r="A387" s="30" t="s">
        <v>6728</v>
      </c>
      <c r="D387" s="30" t="str">
        <f t="shared" si="92"/>
        <v>107287</v>
      </c>
      <c r="E387" s="30">
        <f t="shared" si="96"/>
        <v>7</v>
      </c>
      <c r="F387" s="30" t="str">
        <f t="shared" si="93"/>
        <v>INF192K01643</v>
      </c>
      <c r="G387" s="30">
        <f t="shared" si="97"/>
        <v>20</v>
      </c>
      <c r="H387" s="30" t="str">
        <f t="shared" si="94"/>
        <v>-</v>
      </c>
      <c r="I387" s="30">
        <f t="shared" si="99"/>
        <v>22</v>
      </c>
      <c r="J387" s="35" t="str">
        <f t="shared" si="95"/>
        <v>JM Tax Gain Fund - Dividend option</v>
      </c>
      <c r="K387" s="35">
        <f t="shared" si="100"/>
        <v>57</v>
      </c>
      <c r="L387" s="30" t="str">
        <f t="shared" si="101"/>
        <v>15.5510</v>
      </c>
      <c r="M387" s="30">
        <f t="shared" si="102"/>
        <v>65</v>
      </c>
      <c r="N387" s="30" t="str">
        <f t="shared" si="103"/>
        <v>15.5510</v>
      </c>
      <c r="O387" s="30">
        <f t="shared" si="104"/>
        <v>73</v>
      </c>
      <c r="P387" s="30" t="str">
        <f t="shared" si="105"/>
        <v>15.5510</v>
      </c>
      <c r="Q387" s="30">
        <f t="shared" si="106"/>
        <v>81</v>
      </c>
      <c r="R387" s="36" t="str">
        <f t="shared" si="107"/>
        <v>09-Aug-2017</v>
      </c>
      <c r="S387" s="37">
        <f t="shared" si="98"/>
        <v>15.551</v>
      </c>
    </row>
    <row r="388" spans="1:19">
      <c r="A388" s="30" t="s">
        <v>6729</v>
      </c>
      <c r="D388" s="30" t="str">
        <f t="shared" si="92"/>
        <v>107288</v>
      </c>
      <c r="E388" s="30">
        <f t="shared" si="96"/>
        <v>7</v>
      </c>
      <c r="F388" s="30" t="str">
        <f t="shared" si="93"/>
        <v>INF192K01650</v>
      </c>
      <c r="G388" s="30">
        <f t="shared" si="97"/>
        <v>20</v>
      </c>
      <c r="H388" s="30" t="str">
        <f t="shared" si="94"/>
        <v>-</v>
      </c>
      <c r="I388" s="30">
        <f t="shared" si="99"/>
        <v>22</v>
      </c>
      <c r="J388" s="35" t="str">
        <f t="shared" si="95"/>
        <v>JM Tax Gain Fund - Growth option</v>
      </c>
      <c r="K388" s="35">
        <f t="shared" si="100"/>
        <v>55</v>
      </c>
      <c r="L388" s="30" t="str">
        <f t="shared" si="101"/>
        <v>15.5511</v>
      </c>
      <c r="M388" s="30">
        <f t="shared" si="102"/>
        <v>63</v>
      </c>
      <c r="N388" s="30" t="str">
        <f t="shared" si="103"/>
        <v>15.5511</v>
      </c>
      <c r="O388" s="30">
        <f t="shared" si="104"/>
        <v>71</v>
      </c>
      <c r="P388" s="30" t="str">
        <f t="shared" si="105"/>
        <v>15.5511</v>
      </c>
      <c r="Q388" s="30">
        <f t="shared" si="106"/>
        <v>79</v>
      </c>
      <c r="R388" s="36" t="str">
        <f t="shared" si="107"/>
        <v>09-Aug-2017</v>
      </c>
      <c r="S388" s="37">
        <f t="shared" si="98"/>
        <v>15.5511</v>
      </c>
    </row>
    <row r="389" spans="1:19">
      <c r="A389" s="30" t="s">
        <v>97</v>
      </c>
      <c r="D389" s="30" t="str">
        <f t="shared" si="92"/>
        <v/>
      </c>
      <c r="E389" s="30" t="str">
        <f t="shared" si="96"/>
        <v/>
      </c>
      <c r="F389" s="30" t="str">
        <f t="shared" si="93"/>
        <v xml:space="preserve"> </v>
      </c>
      <c r="G389" s="30" t="str">
        <f t="shared" si="97"/>
        <v/>
      </c>
      <c r="H389" s="30" t="str">
        <f t="shared" si="94"/>
        <v/>
      </c>
      <c r="I389" s="30" t="str">
        <f t="shared" si="99"/>
        <v/>
      </c>
      <c r="J389" s="35" t="str">
        <f t="shared" si="95"/>
        <v/>
      </c>
      <c r="K389" s="35" t="str">
        <f t="shared" si="100"/>
        <v/>
      </c>
      <c r="L389" s="30" t="str">
        <f t="shared" si="101"/>
        <v/>
      </c>
      <c r="M389" s="30" t="str">
        <f t="shared" si="102"/>
        <v/>
      </c>
      <c r="N389" s="30" t="str">
        <f t="shared" si="103"/>
        <v/>
      </c>
      <c r="O389" s="30" t="str">
        <f t="shared" si="104"/>
        <v/>
      </c>
      <c r="P389" s="30" t="str">
        <f t="shared" si="105"/>
        <v/>
      </c>
      <c r="Q389" s="30" t="str">
        <f t="shared" si="106"/>
        <v/>
      </c>
      <c r="R389" s="36" t="str">
        <f t="shared" si="107"/>
        <v/>
      </c>
      <c r="S389" s="37" t="str">
        <f t="shared" si="98"/>
        <v/>
      </c>
    </row>
    <row r="390" spans="1:19">
      <c r="A390" s="30" t="s">
        <v>110</v>
      </c>
      <c r="D390" s="30" t="str">
        <f t="shared" si="92"/>
        <v/>
      </c>
      <c r="E390" s="30" t="str">
        <f t="shared" si="96"/>
        <v/>
      </c>
      <c r="F390" s="30" t="str">
        <f t="shared" si="93"/>
        <v>Kotak Mahindra Mutual Fund</v>
      </c>
      <c r="G390" s="30" t="str">
        <f t="shared" si="97"/>
        <v/>
      </c>
      <c r="H390" s="30" t="str">
        <f t="shared" si="94"/>
        <v/>
      </c>
      <c r="I390" s="30" t="str">
        <f t="shared" si="99"/>
        <v/>
      </c>
      <c r="J390" s="35" t="str">
        <f t="shared" si="95"/>
        <v/>
      </c>
      <c r="K390" s="35" t="str">
        <f t="shared" si="100"/>
        <v/>
      </c>
      <c r="L390" s="30" t="str">
        <f t="shared" si="101"/>
        <v/>
      </c>
      <c r="M390" s="30" t="str">
        <f t="shared" si="102"/>
        <v/>
      </c>
      <c r="N390" s="30" t="str">
        <f t="shared" si="103"/>
        <v/>
      </c>
      <c r="O390" s="30" t="str">
        <f t="shared" si="104"/>
        <v/>
      </c>
      <c r="P390" s="30" t="str">
        <f t="shared" si="105"/>
        <v/>
      </c>
      <c r="Q390" s="30" t="str">
        <f t="shared" si="106"/>
        <v/>
      </c>
      <c r="R390" s="36" t="str">
        <f t="shared" si="107"/>
        <v/>
      </c>
      <c r="S390" s="37" t="str">
        <f t="shared" si="98"/>
        <v/>
      </c>
    </row>
    <row r="391" spans="1:19">
      <c r="A391" s="30" t="s">
        <v>97</v>
      </c>
      <c r="D391" s="30" t="str">
        <f t="shared" ref="D391:D454" si="108">IF(ISERROR(LEFT(A391,SEARCH(";",A391)-1)),"",LEFT(A391,SEARCH(";",A391)-1))</f>
        <v/>
      </c>
      <c r="E391" s="30" t="str">
        <f t="shared" si="96"/>
        <v/>
      </c>
      <c r="F391" s="30" t="str">
        <f t="shared" ref="F391:F454" si="109">IF($D391="",A391,MID($A391,E391+1,SEARCH(";",$A391,E391+1)-E391-1))</f>
        <v xml:space="preserve"> </v>
      </c>
      <c r="G391" s="30" t="str">
        <f t="shared" si="97"/>
        <v/>
      </c>
      <c r="H391" s="30" t="str">
        <f t="shared" ref="H391:H454" si="110">IF($D391="","",MID($A391,G391+1,SEARCH(";",$A391,G391+1)-G391-1))</f>
        <v/>
      </c>
      <c r="I391" s="30" t="str">
        <f t="shared" si="99"/>
        <v/>
      </c>
      <c r="J391" s="35" t="str">
        <f t="shared" ref="J391:J454" si="111">IF($D391="","",MID($A391,I391+1,SEARCH(";",$A391,I391+1)-I391-1))</f>
        <v/>
      </c>
      <c r="K391" s="35" t="str">
        <f t="shared" si="100"/>
        <v/>
      </c>
      <c r="L391" s="30" t="str">
        <f t="shared" si="101"/>
        <v/>
      </c>
      <c r="M391" s="30" t="str">
        <f t="shared" si="102"/>
        <v/>
      </c>
      <c r="N391" s="30" t="str">
        <f t="shared" si="103"/>
        <v/>
      </c>
      <c r="O391" s="30" t="str">
        <f t="shared" si="104"/>
        <v/>
      </c>
      <c r="P391" s="30" t="str">
        <f t="shared" si="105"/>
        <v/>
      </c>
      <c r="Q391" s="30" t="str">
        <f t="shared" si="106"/>
        <v/>
      </c>
      <c r="R391" s="36" t="str">
        <f t="shared" si="107"/>
        <v/>
      </c>
      <c r="S391" s="37" t="str">
        <f t="shared" si="98"/>
        <v/>
      </c>
    </row>
    <row r="392" spans="1:19">
      <c r="A392" s="30" t="s">
        <v>6730</v>
      </c>
      <c r="D392" s="30" t="str">
        <f t="shared" si="108"/>
        <v>103338</v>
      </c>
      <c r="E392" s="30">
        <f t="shared" ref="E392:E455" si="112">IF($D392="","",LEN(D392)+1)</f>
        <v>7</v>
      </c>
      <c r="F392" s="30" t="str">
        <f t="shared" si="109"/>
        <v>INF174K01377</v>
      </c>
      <c r="G392" s="30">
        <f t="shared" ref="G392:G455" si="113">IF($D392="","",E392+(LEN(F392)+1))</f>
        <v>20</v>
      </c>
      <c r="H392" s="30" t="str">
        <f t="shared" si="110"/>
        <v>INF174K01385</v>
      </c>
      <c r="I392" s="30">
        <f t="shared" si="99"/>
        <v>33</v>
      </c>
      <c r="J392" s="35" t="str">
        <f t="shared" si="111"/>
        <v>Kotak Tax Saver-Scheme-Dividend</v>
      </c>
      <c r="K392" s="35">
        <f t="shared" si="100"/>
        <v>65</v>
      </c>
      <c r="L392" s="30" t="str">
        <f t="shared" si="101"/>
        <v>20.012</v>
      </c>
      <c r="M392" s="30">
        <f t="shared" si="102"/>
        <v>72</v>
      </c>
      <c r="N392" s="30" t="str">
        <f t="shared" si="103"/>
        <v>20.012</v>
      </c>
      <c r="O392" s="30">
        <f t="shared" si="104"/>
        <v>79</v>
      </c>
      <c r="P392" s="30" t="str">
        <f t="shared" si="105"/>
        <v>20.012</v>
      </c>
      <c r="Q392" s="30">
        <f t="shared" si="106"/>
        <v>86</v>
      </c>
      <c r="R392" s="36" t="str">
        <f t="shared" si="107"/>
        <v>08-Aug-2017</v>
      </c>
      <c r="S392" s="37">
        <f t="shared" ref="S392:S455" si="114">IF(L392="","",L392+0)</f>
        <v>20.012</v>
      </c>
    </row>
    <row r="393" spans="1:19">
      <c r="A393" s="30" t="s">
        <v>6731</v>
      </c>
      <c r="D393" s="30" t="str">
        <f t="shared" si="108"/>
        <v>119772</v>
      </c>
      <c r="E393" s="30">
        <f t="shared" si="112"/>
        <v>7</v>
      </c>
      <c r="F393" s="30" t="str">
        <f t="shared" si="109"/>
        <v>INF174K01LJ1</v>
      </c>
      <c r="G393" s="30">
        <f t="shared" si="113"/>
        <v>20</v>
      </c>
      <c r="H393" s="30" t="str">
        <f t="shared" si="110"/>
        <v>-</v>
      </c>
      <c r="I393" s="30">
        <f t="shared" si="99"/>
        <v>22</v>
      </c>
      <c r="J393" s="35" t="str">
        <f t="shared" si="111"/>
        <v>Kotak Tax Saver-Scheme-Dividend - Direct</v>
      </c>
      <c r="K393" s="35">
        <f t="shared" si="100"/>
        <v>63</v>
      </c>
      <c r="L393" s="30" t="str">
        <f t="shared" si="101"/>
        <v>22.999</v>
      </c>
      <c r="M393" s="30">
        <f t="shared" si="102"/>
        <v>70</v>
      </c>
      <c r="N393" s="30" t="str">
        <f t="shared" si="103"/>
        <v>22.999</v>
      </c>
      <c r="O393" s="30">
        <f t="shared" si="104"/>
        <v>77</v>
      </c>
      <c r="P393" s="30" t="str">
        <f t="shared" si="105"/>
        <v>22.999</v>
      </c>
      <c r="Q393" s="30">
        <f t="shared" si="106"/>
        <v>84</v>
      </c>
      <c r="R393" s="36" t="str">
        <f t="shared" si="107"/>
        <v>08-Aug-2017</v>
      </c>
      <c r="S393" s="37">
        <f t="shared" si="114"/>
        <v>22.998999999999999</v>
      </c>
    </row>
    <row r="394" spans="1:19">
      <c r="A394" s="30" t="s">
        <v>6732</v>
      </c>
      <c r="D394" s="30" t="str">
        <f t="shared" si="108"/>
        <v>103339</v>
      </c>
      <c r="E394" s="30">
        <f t="shared" si="112"/>
        <v>7</v>
      </c>
      <c r="F394" s="30" t="str">
        <f t="shared" si="109"/>
        <v>INF174K01369</v>
      </c>
      <c r="G394" s="30">
        <f t="shared" si="113"/>
        <v>20</v>
      </c>
      <c r="H394" s="30" t="str">
        <f t="shared" si="110"/>
        <v>-</v>
      </c>
      <c r="I394" s="30">
        <f t="shared" si="99"/>
        <v>22</v>
      </c>
      <c r="J394" s="35" t="str">
        <f t="shared" si="111"/>
        <v>Kotak Tax Saver-Scheme-Growth</v>
      </c>
      <c r="K394" s="35">
        <f t="shared" si="100"/>
        <v>52</v>
      </c>
      <c r="L394" s="30" t="str">
        <f t="shared" si="101"/>
        <v>40.584</v>
      </c>
      <c r="M394" s="30">
        <f t="shared" si="102"/>
        <v>59</v>
      </c>
      <c r="N394" s="30" t="str">
        <f t="shared" si="103"/>
        <v>40.584</v>
      </c>
      <c r="O394" s="30">
        <f t="shared" si="104"/>
        <v>66</v>
      </c>
      <c r="P394" s="30" t="str">
        <f t="shared" si="105"/>
        <v>40.584</v>
      </c>
      <c r="Q394" s="30">
        <f t="shared" si="106"/>
        <v>73</v>
      </c>
      <c r="R394" s="36" t="str">
        <f t="shared" si="107"/>
        <v>08-Aug-2017</v>
      </c>
      <c r="S394" s="37">
        <f t="shared" si="114"/>
        <v>40.584000000000003</v>
      </c>
    </row>
    <row r="395" spans="1:19">
      <c r="A395" s="30" t="s">
        <v>6733</v>
      </c>
      <c r="D395" s="30" t="str">
        <f t="shared" si="108"/>
        <v>119773</v>
      </c>
      <c r="E395" s="30">
        <f t="shared" si="112"/>
        <v>7</v>
      </c>
      <c r="F395" s="30" t="str">
        <f t="shared" si="109"/>
        <v>INF174K01LI3</v>
      </c>
      <c r="G395" s="30">
        <f t="shared" si="113"/>
        <v>20</v>
      </c>
      <c r="H395" s="30" t="str">
        <f t="shared" si="110"/>
        <v>-</v>
      </c>
      <c r="I395" s="30">
        <f t="shared" si="99"/>
        <v>22</v>
      </c>
      <c r="J395" s="35" t="str">
        <f t="shared" si="111"/>
        <v>Kotak Tax Saver-Scheme-Growth - Direct</v>
      </c>
      <c r="K395" s="35">
        <f t="shared" si="100"/>
        <v>61</v>
      </c>
      <c r="L395" s="30" t="str">
        <f t="shared" si="101"/>
        <v>43.09</v>
      </c>
      <c r="M395" s="30">
        <f t="shared" si="102"/>
        <v>67</v>
      </c>
      <c r="N395" s="30" t="str">
        <f t="shared" si="103"/>
        <v>43.09</v>
      </c>
      <c r="O395" s="30">
        <f t="shared" si="104"/>
        <v>73</v>
      </c>
      <c r="P395" s="30" t="str">
        <f t="shared" si="105"/>
        <v>43.09</v>
      </c>
      <c r="Q395" s="30">
        <f t="shared" si="106"/>
        <v>79</v>
      </c>
      <c r="R395" s="36" t="str">
        <f t="shared" si="107"/>
        <v>08-Aug-2017</v>
      </c>
      <c r="S395" s="37">
        <f t="shared" si="114"/>
        <v>43.09</v>
      </c>
    </row>
    <row r="396" spans="1:19">
      <c r="A396" s="30" t="s">
        <v>97</v>
      </c>
      <c r="D396" s="30" t="str">
        <f t="shared" si="108"/>
        <v/>
      </c>
      <c r="E396" s="30" t="str">
        <f t="shared" si="112"/>
        <v/>
      </c>
      <c r="F396" s="30" t="str">
        <f t="shared" si="109"/>
        <v xml:space="preserve"> </v>
      </c>
      <c r="G396" s="30" t="str">
        <f t="shared" si="113"/>
        <v/>
      </c>
      <c r="H396" s="30" t="str">
        <f t="shared" si="110"/>
        <v/>
      </c>
      <c r="I396" s="30" t="str">
        <f t="shared" si="99"/>
        <v/>
      </c>
      <c r="J396" s="35" t="str">
        <f t="shared" si="111"/>
        <v/>
      </c>
      <c r="K396" s="35" t="str">
        <f t="shared" si="100"/>
        <v/>
      </c>
      <c r="L396" s="30" t="str">
        <f t="shared" si="101"/>
        <v/>
      </c>
      <c r="M396" s="30" t="str">
        <f t="shared" si="102"/>
        <v/>
      </c>
      <c r="N396" s="30" t="str">
        <f t="shared" si="103"/>
        <v/>
      </c>
      <c r="O396" s="30" t="str">
        <f t="shared" si="104"/>
        <v/>
      </c>
      <c r="P396" s="30" t="str">
        <f t="shared" si="105"/>
        <v/>
      </c>
      <c r="Q396" s="30" t="str">
        <f t="shared" si="106"/>
        <v/>
      </c>
      <c r="R396" s="36" t="str">
        <f t="shared" si="107"/>
        <v/>
      </c>
      <c r="S396" s="37" t="str">
        <f t="shared" si="114"/>
        <v/>
      </c>
    </row>
    <row r="397" spans="1:19">
      <c r="A397" s="30" t="s">
        <v>129</v>
      </c>
      <c r="D397" s="30" t="str">
        <f t="shared" si="108"/>
        <v/>
      </c>
      <c r="E397" s="30" t="str">
        <f t="shared" si="112"/>
        <v/>
      </c>
      <c r="F397" s="30" t="str">
        <f t="shared" si="109"/>
        <v>L&amp;T Mutual Fund</v>
      </c>
      <c r="G397" s="30" t="str">
        <f t="shared" si="113"/>
        <v/>
      </c>
      <c r="H397" s="30" t="str">
        <f t="shared" si="110"/>
        <v/>
      </c>
      <c r="I397" s="30" t="str">
        <f t="shared" ref="I397:I460" si="115">IF($D397="","",G397+LEN(H397)+1)</f>
        <v/>
      </c>
      <c r="J397" s="35" t="str">
        <f t="shared" si="111"/>
        <v/>
      </c>
      <c r="K397" s="35" t="str">
        <f t="shared" ref="K397:K460" si="116">IF($D397="","",I397+LEN(J397)+1)</f>
        <v/>
      </c>
      <c r="L397" s="30" t="str">
        <f t="shared" ref="L397:L460" si="117">IF($D397="","",MID($A397,K397+1,SEARCH(";",$A397,K397+1)-K397-1))</f>
        <v/>
      </c>
      <c r="M397" s="30" t="str">
        <f t="shared" ref="M397:M460" si="118">IF($D397="","",K397+LEN(L397)+1)</f>
        <v/>
      </c>
      <c r="N397" s="30" t="str">
        <f t="shared" ref="N397:N460" si="119">IF($D397="","",MID($A397,M397+1,SEARCH(";",$A397,M397+1)-M397-1))</f>
        <v/>
      </c>
      <c r="O397" s="30" t="str">
        <f t="shared" ref="O397:O460" si="120">IF($D397="","",M397+LEN(N397)+1)</f>
        <v/>
      </c>
      <c r="P397" s="30" t="str">
        <f t="shared" ref="P397:P460" si="121">IF($D397="","",MID($A397,O397+1,SEARCH(";",$A397,O397+1)-O397-1))</f>
        <v/>
      </c>
      <c r="Q397" s="30" t="str">
        <f t="shared" ref="Q397:Q460" si="122">IF($D397="","",O397+LEN(P397)+1)</f>
        <v/>
      </c>
      <c r="R397" s="36" t="str">
        <f t="shared" ref="R397:R460" si="123">IF($D397="","",MID($A397,Q397+1,15))</f>
        <v/>
      </c>
      <c r="S397" s="37" t="str">
        <f t="shared" si="114"/>
        <v/>
      </c>
    </row>
    <row r="398" spans="1:19">
      <c r="A398" s="30" t="s">
        <v>97</v>
      </c>
      <c r="D398" s="30" t="str">
        <f t="shared" si="108"/>
        <v/>
      </c>
      <c r="E398" s="30" t="str">
        <f t="shared" si="112"/>
        <v/>
      </c>
      <c r="F398" s="30" t="str">
        <f t="shared" si="109"/>
        <v xml:space="preserve"> </v>
      </c>
      <c r="G398" s="30" t="str">
        <f t="shared" si="113"/>
        <v/>
      </c>
      <c r="H398" s="30" t="str">
        <f t="shared" si="110"/>
        <v/>
      </c>
      <c r="I398" s="30" t="str">
        <f t="shared" si="115"/>
        <v/>
      </c>
      <c r="J398" s="35" t="str">
        <f t="shared" si="111"/>
        <v/>
      </c>
      <c r="K398" s="35" t="str">
        <f t="shared" si="116"/>
        <v/>
      </c>
      <c r="L398" s="30" t="str">
        <f t="shared" si="117"/>
        <v/>
      </c>
      <c r="M398" s="30" t="str">
        <f t="shared" si="118"/>
        <v/>
      </c>
      <c r="N398" s="30" t="str">
        <f t="shared" si="119"/>
        <v/>
      </c>
      <c r="O398" s="30" t="str">
        <f t="shared" si="120"/>
        <v/>
      </c>
      <c r="P398" s="30" t="str">
        <f t="shared" si="121"/>
        <v/>
      </c>
      <c r="Q398" s="30" t="str">
        <f t="shared" si="122"/>
        <v/>
      </c>
      <c r="R398" s="36" t="str">
        <f t="shared" si="123"/>
        <v/>
      </c>
      <c r="S398" s="37" t="str">
        <f t="shared" si="114"/>
        <v/>
      </c>
    </row>
    <row r="399" spans="1:19">
      <c r="A399" s="30" t="s">
        <v>6734</v>
      </c>
      <c r="D399" s="30" t="str">
        <f t="shared" si="108"/>
        <v>119417</v>
      </c>
      <c r="E399" s="30">
        <f t="shared" si="112"/>
        <v>7</v>
      </c>
      <c r="F399" s="30" t="str">
        <f t="shared" si="109"/>
        <v>INF917K01GP0</v>
      </c>
      <c r="G399" s="30">
        <f t="shared" si="113"/>
        <v>20</v>
      </c>
      <c r="H399" s="30" t="str">
        <f t="shared" si="110"/>
        <v>-</v>
      </c>
      <c r="I399" s="30">
        <f t="shared" si="115"/>
        <v>22</v>
      </c>
      <c r="J399" s="35" t="str">
        <f t="shared" si="111"/>
        <v>L&amp;T  Tax Advantage Fund-Direct Plan-Growth Option</v>
      </c>
      <c r="K399" s="35">
        <f t="shared" si="116"/>
        <v>72</v>
      </c>
      <c r="L399" s="30" t="str">
        <f t="shared" si="117"/>
        <v>53.528</v>
      </c>
      <c r="M399" s="30">
        <f t="shared" si="118"/>
        <v>79</v>
      </c>
      <c r="N399" s="30" t="str">
        <f t="shared" si="119"/>
        <v>53.528</v>
      </c>
      <c r="O399" s="30">
        <f t="shared" si="120"/>
        <v>86</v>
      </c>
      <c r="P399" s="30" t="str">
        <f t="shared" si="121"/>
        <v>53.528</v>
      </c>
      <c r="Q399" s="30">
        <f t="shared" si="122"/>
        <v>93</v>
      </c>
      <c r="R399" s="36" t="str">
        <f t="shared" si="123"/>
        <v>08-Aug-2017</v>
      </c>
      <c r="S399" s="37">
        <f t="shared" si="114"/>
        <v>53.527999999999999</v>
      </c>
    </row>
    <row r="400" spans="1:19">
      <c r="A400" s="30" t="s">
        <v>6735</v>
      </c>
      <c r="D400" s="30" t="str">
        <f t="shared" si="108"/>
        <v>118047</v>
      </c>
      <c r="E400" s="30">
        <f t="shared" si="112"/>
        <v>7</v>
      </c>
      <c r="F400" s="30" t="str">
        <f t="shared" si="109"/>
        <v>INF677K01064</v>
      </c>
      <c r="G400" s="30">
        <f t="shared" si="113"/>
        <v>20</v>
      </c>
      <c r="H400" s="30" t="str">
        <f t="shared" si="110"/>
        <v>-</v>
      </c>
      <c r="I400" s="30">
        <f t="shared" si="115"/>
        <v>22</v>
      </c>
      <c r="J400" s="35" t="str">
        <f t="shared" si="111"/>
        <v>L&amp;T  Tax Advantage Fund-Regular Plan-Growth Option</v>
      </c>
      <c r="K400" s="35">
        <f t="shared" si="116"/>
        <v>73</v>
      </c>
      <c r="L400" s="30" t="str">
        <f t="shared" si="117"/>
        <v>51.993</v>
      </c>
      <c r="M400" s="30">
        <f t="shared" si="118"/>
        <v>80</v>
      </c>
      <c r="N400" s="30" t="str">
        <f t="shared" si="119"/>
        <v>51.993</v>
      </c>
      <c r="O400" s="30">
        <f t="shared" si="120"/>
        <v>87</v>
      </c>
      <c r="P400" s="30" t="str">
        <f t="shared" si="121"/>
        <v>51.993</v>
      </c>
      <c r="Q400" s="30">
        <f t="shared" si="122"/>
        <v>94</v>
      </c>
      <c r="R400" s="36" t="str">
        <f t="shared" si="123"/>
        <v>08-Aug-2017</v>
      </c>
      <c r="S400" s="37">
        <f t="shared" si="114"/>
        <v>51.993000000000002</v>
      </c>
    </row>
    <row r="401" spans="1:19">
      <c r="A401" s="30" t="s">
        <v>6736</v>
      </c>
      <c r="D401" s="30" t="str">
        <f t="shared" si="108"/>
        <v>119418</v>
      </c>
      <c r="E401" s="30">
        <f t="shared" si="112"/>
        <v>7</v>
      </c>
      <c r="F401" s="30" t="str">
        <f t="shared" si="109"/>
        <v>INF917K01GO3</v>
      </c>
      <c r="G401" s="30">
        <f t="shared" si="113"/>
        <v>20</v>
      </c>
      <c r="H401" s="30" t="str">
        <f t="shared" si="110"/>
        <v>INF917K01GN5</v>
      </c>
      <c r="I401" s="30">
        <f t="shared" si="115"/>
        <v>33</v>
      </c>
      <c r="J401" s="35" t="str">
        <f t="shared" si="111"/>
        <v>L&amp;T Tax Advantage Fund-Direct Paln-Dividend Option</v>
      </c>
      <c r="K401" s="35">
        <f t="shared" si="116"/>
        <v>84</v>
      </c>
      <c r="L401" s="30" t="str">
        <f t="shared" si="117"/>
        <v>29.19</v>
      </c>
      <c r="M401" s="30">
        <f t="shared" si="118"/>
        <v>90</v>
      </c>
      <c r="N401" s="30" t="str">
        <f t="shared" si="119"/>
        <v>29.19</v>
      </c>
      <c r="O401" s="30">
        <f t="shared" si="120"/>
        <v>96</v>
      </c>
      <c r="P401" s="30" t="str">
        <f t="shared" si="121"/>
        <v>29.19</v>
      </c>
      <c r="Q401" s="30">
        <f t="shared" si="122"/>
        <v>102</v>
      </c>
      <c r="R401" s="36" t="str">
        <f t="shared" si="123"/>
        <v>08-Aug-2017</v>
      </c>
      <c r="S401" s="37">
        <f t="shared" si="114"/>
        <v>29.19</v>
      </c>
    </row>
    <row r="402" spans="1:19">
      <c r="A402" s="30" t="s">
        <v>6737</v>
      </c>
      <c r="D402" s="30" t="str">
        <f t="shared" si="108"/>
        <v>118048</v>
      </c>
      <c r="E402" s="30">
        <f t="shared" si="112"/>
        <v>7</v>
      </c>
      <c r="F402" s="30" t="str">
        <f t="shared" si="109"/>
        <v>INF677K01072</v>
      </c>
      <c r="G402" s="30">
        <f t="shared" si="113"/>
        <v>20</v>
      </c>
      <c r="H402" s="30" t="str">
        <f t="shared" si="110"/>
        <v>INF677K01080</v>
      </c>
      <c r="I402" s="30">
        <f t="shared" si="115"/>
        <v>33</v>
      </c>
      <c r="J402" s="35" t="str">
        <f t="shared" si="111"/>
        <v>L&amp;T Tax Advantage Fund-Regular Plan-Dividend Option</v>
      </c>
      <c r="K402" s="35">
        <f t="shared" si="116"/>
        <v>85</v>
      </c>
      <c r="L402" s="30" t="str">
        <f t="shared" si="117"/>
        <v>24.792</v>
      </c>
      <c r="M402" s="30">
        <f t="shared" si="118"/>
        <v>92</v>
      </c>
      <c r="N402" s="30" t="str">
        <f t="shared" si="119"/>
        <v>24.792</v>
      </c>
      <c r="O402" s="30">
        <f t="shared" si="120"/>
        <v>99</v>
      </c>
      <c r="P402" s="30" t="str">
        <f t="shared" si="121"/>
        <v>24.792</v>
      </c>
      <c r="Q402" s="30">
        <f t="shared" si="122"/>
        <v>106</v>
      </c>
      <c r="R402" s="36" t="str">
        <f t="shared" si="123"/>
        <v>08-Aug-2017</v>
      </c>
      <c r="S402" s="37">
        <f t="shared" si="114"/>
        <v>24.792000000000002</v>
      </c>
    </row>
    <row r="403" spans="1:19">
      <c r="A403" s="30" t="s">
        <v>6738</v>
      </c>
      <c r="D403" s="30" t="str">
        <f t="shared" si="108"/>
        <v>112538</v>
      </c>
      <c r="E403" s="30">
        <f t="shared" si="112"/>
        <v>7</v>
      </c>
      <c r="F403" s="30" t="str">
        <f t="shared" si="109"/>
        <v>INF917K01288</v>
      </c>
      <c r="G403" s="30">
        <f t="shared" si="113"/>
        <v>20</v>
      </c>
      <c r="H403" s="30" t="str">
        <f t="shared" si="110"/>
        <v>-</v>
      </c>
      <c r="I403" s="30">
        <f t="shared" si="115"/>
        <v>22</v>
      </c>
      <c r="J403" s="35" t="str">
        <f t="shared" si="111"/>
        <v>L&amp;T Tax Saver Fund-Cumulative Option</v>
      </c>
      <c r="K403" s="35">
        <f t="shared" si="116"/>
        <v>59</v>
      </c>
      <c r="L403" s="30" t="str">
        <f t="shared" si="117"/>
        <v>35.95</v>
      </c>
      <c r="M403" s="30">
        <f t="shared" si="118"/>
        <v>65</v>
      </c>
      <c r="N403" s="30" t="str">
        <f t="shared" si="119"/>
        <v>35.95</v>
      </c>
      <c r="O403" s="30">
        <f t="shared" si="120"/>
        <v>71</v>
      </c>
      <c r="P403" s="30" t="str">
        <f t="shared" si="121"/>
        <v>35.95</v>
      </c>
      <c r="Q403" s="30">
        <f t="shared" si="122"/>
        <v>77</v>
      </c>
      <c r="R403" s="36" t="str">
        <f t="shared" si="123"/>
        <v>08-Aug-2017</v>
      </c>
      <c r="S403" s="37">
        <f t="shared" si="114"/>
        <v>35.950000000000003</v>
      </c>
    </row>
    <row r="404" spans="1:19">
      <c r="A404" s="30" t="s">
        <v>6739</v>
      </c>
      <c r="D404" s="30" t="str">
        <f t="shared" si="108"/>
        <v>112537</v>
      </c>
      <c r="E404" s="30">
        <f t="shared" si="112"/>
        <v>7</v>
      </c>
      <c r="F404" s="30" t="str">
        <f t="shared" si="109"/>
        <v>INF917K01262</v>
      </c>
      <c r="G404" s="30">
        <f t="shared" si="113"/>
        <v>20</v>
      </c>
      <c r="H404" s="30" t="str">
        <f t="shared" si="110"/>
        <v>INF917K01270</v>
      </c>
      <c r="I404" s="30">
        <f t="shared" si="115"/>
        <v>33</v>
      </c>
      <c r="J404" s="35" t="str">
        <f t="shared" si="111"/>
        <v>L&amp;T Tax Saver Fund-Dividend Option</v>
      </c>
      <c r="K404" s="35">
        <f t="shared" si="116"/>
        <v>68</v>
      </c>
      <c r="L404" s="30" t="str">
        <f t="shared" si="117"/>
        <v>30.81</v>
      </c>
      <c r="M404" s="30">
        <f t="shared" si="118"/>
        <v>74</v>
      </c>
      <c r="N404" s="30" t="str">
        <f t="shared" si="119"/>
        <v>30.81</v>
      </c>
      <c r="O404" s="30">
        <f t="shared" si="120"/>
        <v>80</v>
      </c>
      <c r="P404" s="30" t="str">
        <f t="shared" si="121"/>
        <v>30.81</v>
      </c>
      <c r="Q404" s="30">
        <f t="shared" si="122"/>
        <v>86</v>
      </c>
      <c r="R404" s="36" t="str">
        <f t="shared" si="123"/>
        <v>08-Aug-2017</v>
      </c>
      <c r="S404" s="37">
        <f t="shared" si="114"/>
        <v>30.81</v>
      </c>
    </row>
    <row r="405" spans="1:19">
      <c r="A405" s="30" t="s">
        <v>97</v>
      </c>
      <c r="D405" s="30" t="str">
        <f t="shared" si="108"/>
        <v/>
      </c>
      <c r="E405" s="30" t="str">
        <f t="shared" si="112"/>
        <v/>
      </c>
      <c r="F405" s="30" t="str">
        <f t="shared" si="109"/>
        <v xml:space="preserve"> </v>
      </c>
      <c r="G405" s="30" t="str">
        <f t="shared" si="113"/>
        <v/>
      </c>
      <c r="H405" s="30" t="str">
        <f t="shared" si="110"/>
        <v/>
      </c>
      <c r="I405" s="30" t="str">
        <f t="shared" si="115"/>
        <v/>
      </c>
      <c r="J405" s="35" t="str">
        <f t="shared" si="111"/>
        <v/>
      </c>
      <c r="K405" s="35" t="str">
        <f t="shared" si="116"/>
        <v/>
      </c>
      <c r="L405" s="30" t="str">
        <f t="shared" si="117"/>
        <v/>
      </c>
      <c r="M405" s="30" t="str">
        <f t="shared" si="118"/>
        <v/>
      </c>
      <c r="N405" s="30" t="str">
        <f t="shared" si="119"/>
        <v/>
      </c>
      <c r="O405" s="30" t="str">
        <f t="shared" si="120"/>
        <v/>
      </c>
      <c r="P405" s="30" t="str">
        <f t="shared" si="121"/>
        <v/>
      </c>
      <c r="Q405" s="30" t="str">
        <f t="shared" si="122"/>
        <v/>
      </c>
      <c r="R405" s="36" t="str">
        <f t="shared" si="123"/>
        <v/>
      </c>
      <c r="S405" s="37" t="str">
        <f t="shared" si="114"/>
        <v/>
      </c>
    </row>
    <row r="406" spans="1:19">
      <c r="A406" s="30" t="s">
        <v>111</v>
      </c>
      <c r="D406" s="30" t="str">
        <f t="shared" si="108"/>
        <v/>
      </c>
      <c r="E406" s="30" t="str">
        <f t="shared" si="112"/>
        <v/>
      </c>
      <c r="F406" s="30" t="str">
        <f t="shared" si="109"/>
        <v>LIC Mutual Fund</v>
      </c>
      <c r="G406" s="30" t="str">
        <f t="shared" si="113"/>
        <v/>
      </c>
      <c r="H406" s="30" t="str">
        <f t="shared" si="110"/>
        <v/>
      </c>
      <c r="I406" s="30" t="str">
        <f t="shared" si="115"/>
        <v/>
      </c>
      <c r="J406" s="35" t="str">
        <f t="shared" si="111"/>
        <v/>
      </c>
      <c r="K406" s="35" t="str">
        <f t="shared" si="116"/>
        <v/>
      </c>
      <c r="L406" s="30" t="str">
        <f t="shared" si="117"/>
        <v/>
      </c>
      <c r="M406" s="30" t="str">
        <f t="shared" si="118"/>
        <v/>
      </c>
      <c r="N406" s="30" t="str">
        <f t="shared" si="119"/>
        <v/>
      </c>
      <c r="O406" s="30" t="str">
        <f t="shared" si="120"/>
        <v/>
      </c>
      <c r="P406" s="30" t="str">
        <f t="shared" si="121"/>
        <v/>
      </c>
      <c r="Q406" s="30" t="str">
        <f t="shared" si="122"/>
        <v/>
      </c>
      <c r="R406" s="36" t="str">
        <f t="shared" si="123"/>
        <v/>
      </c>
      <c r="S406" s="37" t="str">
        <f t="shared" si="114"/>
        <v/>
      </c>
    </row>
    <row r="407" spans="1:19">
      <c r="A407" s="30" t="s">
        <v>97</v>
      </c>
      <c r="D407" s="30" t="str">
        <f t="shared" si="108"/>
        <v/>
      </c>
      <c r="E407" s="30" t="str">
        <f t="shared" si="112"/>
        <v/>
      </c>
      <c r="F407" s="30" t="str">
        <f t="shared" si="109"/>
        <v xml:space="preserve"> </v>
      </c>
      <c r="G407" s="30" t="str">
        <f t="shared" si="113"/>
        <v/>
      </c>
      <c r="H407" s="30" t="str">
        <f t="shared" si="110"/>
        <v/>
      </c>
      <c r="I407" s="30" t="str">
        <f t="shared" si="115"/>
        <v/>
      </c>
      <c r="J407" s="35" t="str">
        <f t="shared" si="111"/>
        <v/>
      </c>
      <c r="K407" s="35" t="str">
        <f t="shared" si="116"/>
        <v/>
      </c>
      <c r="L407" s="30" t="str">
        <f t="shared" si="117"/>
        <v/>
      </c>
      <c r="M407" s="30" t="str">
        <f t="shared" si="118"/>
        <v/>
      </c>
      <c r="N407" s="30" t="str">
        <f t="shared" si="119"/>
        <v/>
      </c>
      <c r="O407" s="30" t="str">
        <f t="shared" si="120"/>
        <v/>
      </c>
      <c r="P407" s="30" t="str">
        <f t="shared" si="121"/>
        <v/>
      </c>
      <c r="Q407" s="30" t="str">
        <f t="shared" si="122"/>
        <v/>
      </c>
      <c r="R407" s="36" t="str">
        <f t="shared" si="123"/>
        <v/>
      </c>
      <c r="S407" s="37" t="str">
        <f t="shared" si="114"/>
        <v/>
      </c>
    </row>
    <row r="408" spans="1:19">
      <c r="A408" s="30" t="s">
        <v>6740</v>
      </c>
      <c r="D408" s="30" t="str">
        <f t="shared" si="108"/>
        <v>120269</v>
      </c>
      <c r="E408" s="30">
        <f t="shared" si="112"/>
        <v>7</v>
      </c>
      <c r="F408" s="30" t="str">
        <f t="shared" si="109"/>
        <v>INF767K01EL3</v>
      </c>
      <c r="G408" s="30">
        <f t="shared" si="113"/>
        <v>20</v>
      </c>
      <c r="H408" s="30" t="str">
        <f t="shared" si="110"/>
        <v>INF767K01EN9</v>
      </c>
      <c r="I408" s="30">
        <f t="shared" si="115"/>
        <v>33</v>
      </c>
      <c r="J408" s="35" t="str">
        <f t="shared" si="111"/>
        <v>LIC MF Taxplan-Direct Plan Dividend Option</v>
      </c>
      <c r="K408" s="35">
        <f t="shared" si="116"/>
        <v>76</v>
      </c>
      <c r="L408" s="30" t="str">
        <f t="shared" si="117"/>
        <v>18.5643</v>
      </c>
      <c r="M408" s="30">
        <f t="shared" si="118"/>
        <v>84</v>
      </c>
      <c r="N408" s="30" t="str">
        <f t="shared" si="119"/>
        <v>18.5643</v>
      </c>
      <c r="O408" s="30">
        <f t="shared" si="120"/>
        <v>92</v>
      </c>
      <c r="P408" s="30" t="str">
        <f t="shared" si="121"/>
        <v>18.5643</v>
      </c>
      <c r="Q408" s="30">
        <f t="shared" si="122"/>
        <v>100</v>
      </c>
      <c r="R408" s="36" t="str">
        <f t="shared" si="123"/>
        <v>08-Aug-2017</v>
      </c>
      <c r="S408" s="37">
        <f t="shared" si="114"/>
        <v>18.564299999999999</v>
      </c>
    </row>
    <row r="409" spans="1:19">
      <c r="A409" s="30" t="s">
        <v>6741</v>
      </c>
      <c r="D409" s="30" t="str">
        <f t="shared" si="108"/>
        <v>120270</v>
      </c>
      <c r="E409" s="30">
        <f t="shared" si="112"/>
        <v>7</v>
      </c>
      <c r="F409" s="30" t="str">
        <f t="shared" si="109"/>
        <v>INF767K01EM1</v>
      </c>
      <c r="G409" s="30">
        <f t="shared" si="113"/>
        <v>20</v>
      </c>
      <c r="H409" s="30" t="str">
        <f t="shared" si="110"/>
        <v>-</v>
      </c>
      <c r="I409" s="30">
        <f t="shared" si="115"/>
        <v>22</v>
      </c>
      <c r="J409" s="35" t="str">
        <f t="shared" si="111"/>
        <v>LIC MF Taxplan-Direct Plan Growth Option</v>
      </c>
      <c r="K409" s="35">
        <f t="shared" si="116"/>
        <v>63</v>
      </c>
      <c r="L409" s="30" t="str">
        <f t="shared" si="117"/>
        <v>62.2533</v>
      </c>
      <c r="M409" s="30">
        <f t="shared" si="118"/>
        <v>71</v>
      </c>
      <c r="N409" s="30" t="str">
        <f t="shared" si="119"/>
        <v>62.2533</v>
      </c>
      <c r="O409" s="30">
        <f t="shared" si="120"/>
        <v>79</v>
      </c>
      <c r="P409" s="30" t="str">
        <f t="shared" si="121"/>
        <v>62.2533</v>
      </c>
      <c r="Q409" s="30">
        <f t="shared" si="122"/>
        <v>87</v>
      </c>
      <c r="R409" s="36" t="str">
        <f t="shared" si="123"/>
        <v>08-Aug-2017</v>
      </c>
      <c r="S409" s="37">
        <f t="shared" si="114"/>
        <v>62.253300000000003</v>
      </c>
    </row>
    <row r="410" spans="1:19">
      <c r="A410" s="30" t="s">
        <v>6742</v>
      </c>
      <c r="D410" s="30" t="str">
        <f t="shared" si="108"/>
        <v>100864</v>
      </c>
      <c r="E410" s="30">
        <f t="shared" si="112"/>
        <v>7</v>
      </c>
      <c r="F410" s="30" t="str">
        <f t="shared" si="109"/>
        <v>INF767K01931</v>
      </c>
      <c r="G410" s="30">
        <f t="shared" si="113"/>
        <v>20</v>
      </c>
      <c r="H410" s="30" t="str">
        <f t="shared" si="110"/>
        <v>INF767K01949</v>
      </c>
      <c r="I410" s="30">
        <f t="shared" si="115"/>
        <v>33</v>
      </c>
      <c r="J410" s="35" t="str">
        <f t="shared" si="111"/>
        <v>LIC MF Taxplan-Dividend</v>
      </c>
      <c r="K410" s="35">
        <f t="shared" si="116"/>
        <v>57</v>
      </c>
      <c r="L410" s="30" t="str">
        <f t="shared" si="117"/>
        <v>17.8258</v>
      </c>
      <c r="M410" s="30">
        <f t="shared" si="118"/>
        <v>65</v>
      </c>
      <c r="N410" s="30" t="str">
        <f t="shared" si="119"/>
        <v>17.8258</v>
      </c>
      <c r="O410" s="30">
        <f t="shared" si="120"/>
        <v>73</v>
      </c>
      <c r="P410" s="30" t="str">
        <f t="shared" si="121"/>
        <v>17.8258</v>
      </c>
      <c r="Q410" s="30">
        <f t="shared" si="122"/>
        <v>81</v>
      </c>
      <c r="R410" s="36" t="str">
        <f t="shared" si="123"/>
        <v>08-Aug-2017</v>
      </c>
      <c r="S410" s="37">
        <f t="shared" si="114"/>
        <v>17.825800000000001</v>
      </c>
    </row>
    <row r="411" spans="1:19">
      <c r="A411" s="30" t="s">
        <v>6743</v>
      </c>
      <c r="D411" s="30" t="str">
        <f t="shared" si="108"/>
        <v>100865</v>
      </c>
      <c r="E411" s="30">
        <f t="shared" si="112"/>
        <v>7</v>
      </c>
      <c r="F411" s="30" t="str">
        <f t="shared" si="109"/>
        <v>INF767K01956</v>
      </c>
      <c r="G411" s="30">
        <f t="shared" si="113"/>
        <v>20</v>
      </c>
      <c r="H411" s="30" t="str">
        <f t="shared" si="110"/>
        <v>-</v>
      </c>
      <c r="I411" s="30">
        <f t="shared" si="115"/>
        <v>22</v>
      </c>
      <c r="J411" s="35" t="str">
        <f t="shared" si="111"/>
        <v>LIC MF Taxplan-Growth</v>
      </c>
      <c r="K411" s="35">
        <f t="shared" si="116"/>
        <v>44</v>
      </c>
      <c r="L411" s="30" t="str">
        <f t="shared" si="117"/>
        <v>59.8513</v>
      </c>
      <c r="M411" s="30">
        <f t="shared" si="118"/>
        <v>52</v>
      </c>
      <c r="N411" s="30" t="str">
        <f t="shared" si="119"/>
        <v>59.8513</v>
      </c>
      <c r="O411" s="30">
        <f t="shared" si="120"/>
        <v>60</v>
      </c>
      <c r="P411" s="30" t="str">
        <f t="shared" si="121"/>
        <v>59.8513</v>
      </c>
      <c r="Q411" s="30">
        <f t="shared" si="122"/>
        <v>68</v>
      </c>
      <c r="R411" s="36" t="str">
        <f t="shared" si="123"/>
        <v>08-Aug-2017</v>
      </c>
      <c r="S411" s="37">
        <f t="shared" si="114"/>
        <v>59.851300000000002</v>
      </c>
    </row>
    <row r="412" spans="1:19" ht="26">
      <c r="A412" s="30" t="s">
        <v>6744</v>
      </c>
      <c r="D412" s="30" t="str">
        <f t="shared" si="108"/>
        <v>134878</v>
      </c>
      <c r="E412" s="30">
        <f t="shared" si="112"/>
        <v>7</v>
      </c>
      <c r="F412" s="30" t="str">
        <f t="shared" si="109"/>
        <v>-</v>
      </c>
      <c r="G412" s="30">
        <f t="shared" si="113"/>
        <v>9</v>
      </c>
      <c r="H412" s="30" t="str">
        <f t="shared" si="110"/>
        <v>INF767K01DR2</v>
      </c>
      <c r="I412" s="30">
        <f t="shared" si="115"/>
        <v>22</v>
      </c>
      <c r="J412" s="35" t="str">
        <f t="shared" si="111"/>
        <v>LIC MF ULIS (10 Yrs. Regular Premium Reducing Cover Half-Yearly)-Direct Plan-Dividend Reinvestment</v>
      </c>
      <c r="K412" s="35">
        <f t="shared" si="116"/>
        <v>121</v>
      </c>
      <c r="L412" s="30" t="str">
        <f t="shared" si="117"/>
        <v>17.4092</v>
      </c>
      <c r="M412" s="30">
        <f t="shared" si="118"/>
        <v>129</v>
      </c>
      <c r="N412" s="30" t="str">
        <f t="shared" si="119"/>
        <v>17.4092</v>
      </c>
      <c r="O412" s="30">
        <f t="shared" si="120"/>
        <v>137</v>
      </c>
      <c r="P412" s="30" t="str">
        <f t="shared" si="121"/>
        <v>17.4092</v>
      </c>
      <c r="Q412" s="30">
        <f t="shared" si="122"/>
        <v>145</v>
      </c>
      <c r="R412" s="36" t="str">
        <f t="shared" si="123"/>
        <v>08-Aug-2017</v>
      </c>
      <c r="S412" s="37">
        <f t="shared" si="114"/>
        <v>17.409199999999998</v>
      </c>
    </row>
    <row r="413" spans="1:19" ht="26">
      <c r="A413" s="30" t="s">
        <v>6745</v>
      </c>
      <c r="D413" s="30" t="str">
        <f t="shared" si="108"/>
        <v>134865</v>
      </c>
      <c r="E413" s="30">
        <f t="shared" si="112"/>
        <v>7</v>
      </c>
      <c r="F413" s="30" t="str">
        <f t="shared" si="109"/>
        <v>-</v>
      </c>
      <c r="G413" s="30">
        <f t="shared" si="113"/>
        <v>9</v>
      </c>
      <c r="H413" s="30" t="str">
        <f t="shared" si="110"/>
        <v>INF767K01998</v>
      </c>
      <c r="I413" s="30">
        <f t="shared" si="115"/>
        <v>22</v>
      </c>
      <c r="J413" s="35" t="str">
        <f t="shared" si="111"/>
        <v>LIC MF ULIS (10 Yrs. Regular Premium Reducing Cover Half-Yearly)-Regular Plan-Dividend Reinvestment</v>
      </c>
      <c r="K413" s="35">
        <f t="shared" si="116"/>
        <v>122</v>
      </c>
      <c r="L413" s="30" t="str">
        <f t="shared" si="117"/>
        <v>16.9129</v>
      </c>
      <c r="M413" s="30">
        <f t="shared" si="118"/>
        <v>130</v>
      </c>
      <c r="N413" s="30" t="str">
        <f t="shared" si="119"/>
        <v>16.9129</v>
      </c>
      <c r="O413" s="30">
        <f t="shared" si="120"/>
        <v>138</v>
      </c>
      <c r="P413" s="30" t="str">
        <f t="shared" si="121"/>
        <v>16.9129</v>
      </c>
      <c r="Q413" s="30">
        <f t="shared" si="122"/>
        <v>146</v>
      </c>
      <c r="R413" s="36" t="str">
        <f t="shared" si="123"/>
        <v>08-Aug-2017</v>
      </c>
      <c r="S413" s="37">
        <f t="shared" si="114"/>
        <v>16.9129</v>
      </c>
    </row>
    <row r="414" spans="1:19" ht="26">
      <c r="A414" s="30" t="s">
        <v>6746</v>
      </c>
      <c r="D414" s="30" t="str">
        <f t="shared" si="108"/>
        <v>134876</v>
      </c>
      <c r="E414" s="30">
        <f t="shared" si="112"/>
        <v>7</v>
      </c>
      <c r="F414" s="30" t="str">
        <f t="shared" si="109"/>
        <v>-</v>
      </c>
      <c r="G414" s="30">
        <f t="shared" si="113"/>
        <v>9</v>
      </c>
      <c r="H414" s="30" t="str">
        <f t="shared" si="110"/>
        <v>INF767K01DQ4</v>
      </c>
      <c r="I414" s="30">
        <f t="shared" si="115"/>
        <v>22</v>
      </c>
      <c r="J414" s="35" t="str">
        <f t="shared" si="111"/>
        <v>LIC MF ULIS (10 Yrs. Regular Premium Reducing Cover Monthly)-Direct Plan-Dividend Reinvestment</v>
      </c>
      <c r="K414" s="35">
        <f t="shared" si="116"/>
        <v>117</v>
      </c>
      <c r="L414" s="30" t="str">
        <f t="shared" si="117"/>
        <v>17.4092</v>
      </c>
      <c r="M414" s="30">
        <f t="shared" si="118"/>
        <v>125</v>
      </c>
      <c r="N414" s="30" t="str">
        <f t="shared" si="119"/>
        <v>17.4092</v>
      </c>
      <c r="O414" s="30">
        <f t="shared" si="120"/>
        <v>133</v>
      </c>
      <c r="P414" s="30" t="str">
        <f t="shared" si="121"/>
        <v>17.4092</v>
      </c>
      <c r="Q414" s="30">
        <f t="shared" si="122"/>
        <v>141</v>
      </c>
      <c r="R414" s="36" t="str">
        <f t="shared" si="123"/>
        <v>08-Aug-2017</v>
      </c>
      <c r="S414" s="37">
        <f t="shared" si="114"/>
        <v>17.409199999999998</v>
      </c>
    </row>
    <row r="415" spans="1:19" ht="26">
      <c r="A415" s="30" t="s">
        <v>6747</v>
      </c>
      <c r="D415" s="30" t="str">
        <f t="shared" si="108"/>
        <v>134847</v>
      </c>
      <c r="E415" s="30">
        <f t="shared" si="112"/>
        <v>7</v>
      </c>
      <c r="F415" s="30" t="str">
        <f t="shared" si="109"/>
        <v>-</v>
      </c>
      <c r="G415" s="30">
        <f t="shared" si="113"/>
        <v>9</v>
      </c>
      <c r="H415" s="30" t="str">
        <f t="shared" si="110"/>
        <v>INF767K01980</v>
      </c>
      <c r="I415" s="30">
        <f t="shared" si="115"/>
        <v>22</v>
      </c>
      <c r="J415" s="35" t="str">
        <f t="shared" si="111"/>
        <v>LIC MF ULIS (10 Yrs. Regular Premium Reducing Cover Monthly)-Regular Plan-Dividend Reinvestment</v>
      </c>
      <c r="K415" s="35">
        <f t="shared" si="116"/>
        <v>118</v>
      </c>
      <c r="L415" s="30" t="str">
        <f t="shared" si="117"/>
        <v>16.9129</v>
      </c>
      <c r="M415" s="30">
        <f t="shared" si="118"/>
        <v>126</v>
      </c>
      <c r="N415" s="30" t="str">
        <f t="shared" si="119"/>
        <v>16.9129</v>
      </c>
      <c r="O415" s="30">
        <f t="shared" si="120"/>
        <v>134</v>
      </c>
      <c r="P415" s="30" t="str">
        <f t="shared" si="121"/>
        <v>16.9129</v>
      </c>
      <c r="Q415" s="30">
        <f t="shared" si="122"/>
        <v>142</v>
      </c>
      <c r="R415" s="36" t="str">
        <f t="shared" si="123"/>
        <v>08-Aug-2017</v>
      </c>
      <c r="S415" s="37">
        <f t="shared" si="114"/>
        <v>16.9129</v>
      </c>
    </row>
    <row r="416" spans="1:19" ht="26">
      <c r="A416" s="30" t="s">
        <v>6748</v>
      </c>
      <c r="D416" s="30" t="str">
        <f t="shared" si="108"/>
        <v>135976</v>
      </c>
      <c r="E416" s="30">
        <f t="shared" si="112"/>
        <v>7</v>
      </c>
      <c r="F416" s="30" t="str">
        <f t="shared" si="109"/>
        <v>-</v>
      </c>
      <c r="G416" s="30">
        <f t="shared" si="113"/>
        <v>9</v>
      </c>
      <c r="H416" s="30" t="str">
        <f t="shared" si="110"/>
        <v>INF767K01OY5</v>
      </c>
      <c r="I416" s="30">
        <f t="shared" si="115"/>
        <v>22</v>
      </c>
      <c r="J416" s="35" t="str">
        <f t="shared" si="111"/>
        <v>LIC MF ULIS (10 Yrs. Regular Premium Reducing Cover Quarterly)-Direct Plan-Dividend Reinvestment</v>
      </c>
      <c r="K416" s="35">
        <f t="shared" si="116"/>
        <v>119</v>
      </c>
      <c r="L416" s="30" t="str">
        <f t="shared" si="117"/>
        <v>17.4092</v>
      </c>
      <c r="M416" s="30">
        <f t="shared" si="118"/>
        <v>127</v>
      </c>
      <c r="N416" s="30" t="str">
        <f t="shared" si="119"/>
        <v>17.4092</v>
      </c>
      <c r="O416" s="30">
        <f t="shared" si="120"/>
        <v>135</v>
      </c>
      <c r="P416" s="30" t="str">
        <f t="shared" si="121"/>
        <v>17.4092</v>
      </c>
      <c r="Q416" s="30">
        <f t="shared" si="122"/>
        <v>143</v>
      </c>
      <c r="R416" s="36" t="str">
        <f t="shared" si="123"/>
        <v>08-Aug-2017</v>
      </c>
      <c r="S416" s="37">
        <f t="shared" si="114"/>
        <v>17.409199999999998</v>
      </c>
    </row>
    <row r="417" spans="1:19" ht="26">
      <c r="A417" s="30" t="s">
        <v>6749</v>
      </c>
      <c r="D417" s="30" t="str">
        <f t="shared" si="108"/>
        <v>135979</v>
      </c>
      <c r="E417" s="30">
        <f t="shared" si="112"/>
        <v>7</v>
      </c>
      <c r="F417" s="30" t="str">
        <f t="shared" si="109"/>
        <v>-</v>
      </c>
      <c r="G417" s="30">
        <f t="shared" si="113"/>
        <v>9</v>
      </c>
      <c r="H417" s="30" t="str">
        <f t="shared" si="110"/>
        <v>INF767K01OV1</v>
      </c>
      <c r="I417" s="30">
        <f t="shared" si="115"/>
        <v>22</v>
      </c>
      <c r="J417" s="35" t="str">
        <f t="shared" si="111"/>
        <v>LIC MF ULIS (10 Yrs. Regular Premium Reducing Cover Quarterly)-Regular Plan-Dividend Reinvestment</v>
      </c>
      <c r="K417" s="35">
        <f t="shared" si="116"/>
        <v>120</v>
      </c>
      <c r="L417" s="30" t="str">
        <f t="shared" si="117"/>
        <v>16.9129</v>
      </c>
      <c r="M417" s="30">
        <f t="shared" si="118"/>
        <v>128</v>
      </c>
      <c r="N417" s="30" t="str">
        <f t="shared" si="119"/>
        <v>16.9129</v>
      </c>
      <c r="O417" s="30">
        <f t="shared" si="120"/>
        <v>136</v>
      </c>
      <c r="P417" s="30" t="str">
        <f t="shared" si="121"/>
        <v>16.9129</v>
      </c>
      <c r="Q417" s="30">
        <f t="shared" si="122"/>
        <v>144</v>
      </c>
      <c r="R417" s="36" t="str">
        <f t="shared" si="123"/>
        <v>08-Aug-2017</v>
      </c>
      <c r="S417" s="37">
        <f t="shared" si="114"/>
        <v>16.9129</v>
      </c>
    </row>
    <row r="418" spans="1:19" ht="26">
      <c r="A418" s="30" t="s">
        <v>6750</v>
      </c>
      <c r="D418" s="30" t="str">
        <f t="shared" si="108"/>
        <v>134877</v>
      </c>
      <c r="E418" s="30">
        <f t="shared" si="112"/>
        <v>7</v>
      </c>
      <c r="F418" s="30" t="str">
        <f t="shared" si="109"/>
        <v>-</v>
      </c>
      <c r="G418" s="30">
        <f t="shared" si="113"/>
        <v>9</v>
      </c>
      <c r="H418" s="30" t="str">
        <f t="shared" si="110"/>
        <v>INF767K01DS0</v>
      </c>
      <c r="I418" s="30">
        <f t="shared" si="115"/>
        <v>22</v>
      </c>
      <c r="J418" s="35" t="str">
        <f t="shared" si="111"/>
        <v>LIC MF ULIS (10 Yrs. Regular Premium Reducing Cover Yearly)-Direct Plan-Dividend Reinvestment</v>
      </c>
      <c r="K418" s="35">
        <f t="shared" si="116"/>
        <v>116</v>
      </c>
      <c r="L418" s="30" t="str">
        <f t="shared" si="117"/>
        <v>17.4092</v>
      </c>
      <c r="M418" s="30">
        <f t="shared" si="118"/>
        <v>124</v>
      </c>
      <c r="N418" s="30" t="str">
        <f t="shared" si="119"/>
        <v>17.4092</v>
      </c>
      <c r="O418" s="30">
        <f t="shared" si="120"/>
        <v>132</v>
      </c>
      <c r="P418" s="30" t="str">
        <f t="shared" si="121"/>
        <v>17.4092</v>
      </c>
      <c r="Q418" s="30">
        <f t="shared" si="122"/>
        <v>140</v>
      </c>
      <c r="R418" s="36" t="str">
        <f t="shared" si="123"/>
        <v>08-Aug-2017</v>
      </c>
      <c r="S418" s="37">
        <f t="shared" si="114"/>
        <v>17.409199999999998</v>
      </c>
    </row>
    <row r="419" spans="1:19" ht="26">
      <c r="A419" s="30" t="s">
        <v>6751</v>
      </c>
      <c r="D419" s="30" t="str">
        <f t="shared" si="108"/>
        <v>134864</v>
      </c>
      <c r="E419" s="30">
        <f t="shared" si="112"/>
        <v>7</v>
      </c>
      <c r="F419" s="30" t="str">
        <f t="shared" si="109"/>
        <v>-</v>
      </c>
      <c r="G419" s="30">
        <f t="shared" si="113"/>
        <v>9</v>
      </c>
      <c r="H419" s="30" t="str">
        <f t="shared" si="110"/>
        <v>INF767K01AA4</v>
      </c>
      <c r="I419" s="30">
        <f t="shared" si="115"/>
        <v>22</v>
      </c>
      <c r="J419" s="35" t="str">
        <f t="shared" si="111"/>
        <v>LIC MF ULIS (10 Yrs. Regular Premium Reducing Cover Yearly)-Regular Plan-Dividend Reinvestment</v>
      </c>
      <c r="K419" s="35">
        <f t="shared" si="116"/>
        <v>117</v>
      </c>
      <c r="L419" s="30" t="str">
        <f t="shared" si="117"/>
        <v>16.9129</v>
      </c>
      <c r="M419" s="30">
        <f t="shared" si="118"/>
        <v>125</v>
      </c>
      <c r="N419" s="30" t="str">
        <f t="shared" si="119"/>
        <v>16.9129</v>
      </c>
      <c r="O419" s="30">
        <f t="shared" si="120"/>
        <v>133</v>
      </c>
      <c r="P419" s="30" t="str">
        <f t="shared" si="121"/>
        <v>16.9129</v>
      </c>
      <c r="Q419" s="30">
        <f t="shared" si="122"/>
        <v>141</v>
      </c>
      <c r="R419" s="36" t="str">
        <f t="shared" si="123"/>
        <v>08-Aug-2017</v>
      </c>
      <c r="S419" s="37">
        <f t="shared" si="114"/>
        <v>16.9129</v>
      </c>
    </row>
    <row r="420" spans="1:19" ht="26">
      <c r="A420" s="30" t="s">
        <v>6752</v>
      </c>
      <c r="D420" s="30" t="str">
        <f t="shared" si="108"/>
        <v>134879</v>
      </c>
      <c r="E420" s="30">
        <f t="shared" si="112"/>
        <v>7</v>
      </c>
      <c r="F420" s="30" t="str">
        <f t="shared" si="109"/>
        <v>-</v>
      </c>
      <c r="G420" s="30">
        <f t="shared" si="113"/>
        <v>9</v>
      </c>
      <c r="H420" s="30" t="str">
        <f t="shared" si="110"/>
        <v>INF767K01DU6</v>
      </c>
      <c r="I420" s="30">
        <f t="shared" si="115"/>
        <v>22</v>
      </c>
      <c r="J420" s="35" t="str">
        <f t="shared" si="111"/>
        <v>LIC MF ULIS (10 Yrs. Regular Premium Uniform Cover Half-Yearly)-Direct Plan-Dividend Reinvestment</v>
      </c>
      <c r="K420" s="35">
        <f t="shared" si="116"/>
        <v>120</v>
      </c>
      <c r="L420" s="30" t="str">
        <f t="shared" si="117"/>
        <v>17.4092</v>
      </c>
      <c r="M420" s="30">
        <f t="shared" si="118"/>
        <v>128</v>
      </c>
      <c r="N420" s="30" t="str">
        <f t="shared" si="119"/>
        <v>17.4092</v>
      </c>
      <c r="O420" s="30">
        <f t="shared" si="120"/>
        <v>136</v>
      </c>
      <c r="P420" s="30" t="str">
        <f t="shared" si="121"/>
        <v>17.4092</v>
      </c>
      <c r="Q420" s="30">
        <f t="shared" si="122"/>
        <v>144</v>
      </c>
      <c r="R420" s="36" t="str">
        <f t="shared" si="123"/>
        <v>08-Aug-2017</v>
      </c>
      <c r="S420" s="37">
        <f t="shared" si="114"/>
        <v>17.409199999999998</v>
      </c>
    </row>
    <row r="421" spans="1:19" ht="26">
      <c r="A421" s="30" t="s">
        <v>6753</v>
      </c>
      <c r="D421" s="30" t="str">
        <f t="shared" si="108"/>
        <v>134867</v>
      </c>
      <c r="E421" s="30">
        <f t="shared" si="112"/>
        <v>7</v>
      </c>
      <c r="F421" s="30" t="str">
        <f t="shared" si="109"/>
        <v>-</v>
      </c>
      <c r="G421" s="30">
        <f t="shared" si="113"/>
        <v>9</v>
      </c>
      <c r="H421" s="30" t="str">
        <f t="shared" si="110"/>
        <v>INF767K01AC0</v>
      </c>
      <c r="I421" s="30">
        <f t="shared" si="115"/>
        <v>22</v>
      </c>
      <c r="J421" s="35" t="str">
        <f t="shared" si="111"/>
        <v>LIC MF ULIS (10 Yrs. Regular Premium Uniform Cover Half-Yearly)-Regular Plan-Dividend Reinvestment</v>
      </c>
      <c r="K421" s="35">
        <f t="shared" si="116"/>
        <v>121</v>
      </c>
      <c r="L421" s="30" t="str">
        <f t="shared" si="117"/>
        <v>16.9129</v>
      </c>
      <c r="M421" s="30">
        <f t="shared" si="118"/>
        <v>129</v>
      </c>
      <c r="N421" s="30" t="str">
        <f t="shared" si="119"/>
        <v>16.9129</v>
      </c>
      <c r="O421" s="30">
        <f t="shared" si="120"/>
        <v>137</v>
      </c>
      <c r="P421" s="30" t="str">
        <f t="shared" si="121"/>
        <v>16.9129</v>
      </c>
      <c r="Q421" s="30">
        <f t="shared" si="122"/>
        <v>145</v>
      </c>
      <c r="R421" s="36" t="str">
        <f t="shared" si="123"/>
        <v>08-Aug-2017</v>
      </c>
      <c r="S421" s="37">
        <f t="shared" si="114"/>
        <v>16.9129</v>
      </c>
    </row>
    <row r="422" spans="1:19" ht="26">
      <c r="A422" s="30" t="s">
        <v>6754</v>
      </c>
      <c r="D422" s="30" t="str">
        <f t="shared" si="108"/>
        <v>134881</v>
      </c>
      <c r="E422" s="30">
        <f t="shared" si="112"/>
        <v>7</v>
      </c>
      <c r="F422" s="30" t="str">
        <f t="shared" si="109"/>
        <v>-</v>
      </c>
      <c r="G422" s="30">
        <f t="shared" si="113"/>
        <v>9</v>
      </c>
      <c r="H422" s="30" t="str">
        <f t="shared" si="110"/>
        <v>INF767K01DT8</v>
      </c>
      <c r="I422" s="30">
        <f t="shared" si="115"/>
        <v>22</v>
      </c>
      <c r="J422" s="35" t="str">
        <f t="shared" si="111"/>
        <v>LIC MF ULIS (10 Yrs. Regular Premium Uniform Cover Monthly)-Direct Plan-Dividend Reinvestment</v>
      </c>
      <c r="K422" s="35">
        <f t="shared" si="116"/>
        <v>116</v>
      </c>
      <c r="L422" s="30" t="str">
        <f t="shared" si="117"/>
        <v>17.4092</v>
      </c>
      <c r="M422" s="30">
        <f t="shared" si="118"/>
        <v>124</v>
      </c>
      <c r="N422" s="30" t="str">
        <f t="shared" si="119"/>
        <v>17.4092</v>
      </c>
      <c r="O422" s="30">
        <f t="shared" si="120"/>
        <v>132</v>
      </c>
      <c r="P422" s="30" t="str">
        <f t="shared" si="121"/>
        <v>17.4092</v>
      </c>
      <c r="Q422" s="30">
        <f t="shared" si="122"/>
        <v>140</v>
      </c>
      <c r="R422" s="36" t="str">
        <f t="shared" si="123"/>
        <v>08-Aug-2017</v>
      </c>
      <c r="S422" s="37">
        <f t="shared" si="114"/>
        <v>17.409199999999998</v>
      </c>
    </row>
    <row r="423" spans="1:19" ht="26">
      <c r="A423" s="30" t="s">
        <v>6755</v>
      </c>
      <c r="D423" s="30" t="str">
        <f t="shared" si="108"/>
        <v>134863</v>
      </c>
      <c r="E423" s="30">
        <f t="shared" si="112"/>
        <v>7</v>
      </c>
      <c r="F423" s="30" t="str">
        <f t="shared" si="109"/>
        <v>-</v>
      </c>
      <c r="G423" s="30">
        <f t="shared" si="113"/>
        <v>9</v>
      </c>
      <c r="H423" s="30" t="str">
        <f t="shared" si="110"/>
        <v>INF767K01AB2</v>
      </c>
      <c r="I423" s="30">
        <f t="shared" si="115"/>
        <v>22</v>
      </c>
      <c r="J423" s="35" t="str">
        <f t="shared" si="111"/>
        <v>LIC MF ULIS (10 Yrs. Regular Premium Uniform Cover Monthly)-Regular Plan-Dividend Reinvestment</v>
      </c>
      <c r="K423" s="35">
        <f t="shared" si="116"/>
        <v>117</v>
      </c>
      <c r="L423" s="30" t="str">
        <f t="shared" si="117"/>
        <v>16.9129</v>
      </c>
      <c r="M423" s="30">
        <f t="shared" si="118"/>
        <v>125</v>
      </c>
      <c r="N423" s="30" t="str">
        <f t="shared" si="119"/>
        <v>16.9129</v>
      </c>
      <c r="O423" s="30">
        <f t="shared" si="120"/>
        <v>133</v>
      </c>
      <c r="P423" s="30" t="str">
        <f t="shared" si="121"/>
        <v>16.9129</v>
      </c>
      <c r="Q423" s="30">
        <f t="shared" si="122"/>
        <v>141</v>
      </c>
      <c r="R423" s="36" t="str">
        <f t="shared" si="123"/>
        <v>08-Aug-2017</v>
      </c>
      <c r="S423" s="37">
        <f t="shared" si="114"/>
        <v>16.9129</v>
      </c>
    </row>
    <row r="424" spans="1:19" ht="26">
      <c r="A424" s="30" t="s">
        <v>6756</v>
      </c>
      <c r="D424" s="30" t="str">
        <f t="shared" si="108"/>
        <v>135977</v>
      </c>
      <c r="E424" s="30">
        <f t="shared" si="112"/>
        <v>7</v>
      </c>
      <c r="F424" s="30" t="str">
        <f t="shared" si="109"/>
        <v>-</v>
      </c>
      <c r="G424" s="30">
        <f t="shared" si="113"/>
        <v>9</v>
      </c>
      <c r="H424" s="30" t="str">
        <f t="shared" si="110"/>
        <v>INF767K01PB0</v>
      </c>
      <c r="I424" s="30">
        <f t="shared" si="115"/>
        <v>22</v>
      </c>
      <c r="J424" s="35" t="str">
        <f t="shared" si="111"/>
        <v>LIC MF ULIS (10 Yrs. Regular Premium Uniform Cover Quarterly)-Direct Plan-Dividend Reinvestment</v>
      </c>
      <c r="K424" s="35">
        <f t="shared" si="116"/>
        <v>118</v>
      </c>
      <c r="L424" s="30" t="str">
        <f t="shared" si="117"/>
        <v>17.4092</v>
      </c>
      <c r="M424" s="30">
        <f t="shared" si="118"/>
        <v>126</v>
      </c>
      <c r="N424" s="30" t="str">
        <f t="shared" si="119"/>
        <v>17.4092</v>
      </c>
      <c r="O424" s="30">
        <f t="shared" si="120"/>
        <v>134</v>
      </c>
      <c r="P424" s="30" t="str">
        <f t="shared" si="121"/>
        <v>17.4092</v>
      </c>
      <c r="Q424" s="30">
        <f t="shared" si="122"/>
        <v>142</v>
      </c>
      <c r="R424" s="36" t="str">
        <f t="shared" si="123"/>
        <v>08-Aug-2017</v>
      </c>
      <c r="S424" s="37">
        <f t="shared" si="114"/>
        <v>17.409199999999998</v>
      </c>
    </row>
    <row r="425" spans="1:19" ht="26">
      <c r="A425" s="30" t="s">
        <v>6757</v>
      </c>
      <c r="D425" s="30" t="str">
        <f t="shared" si="108"/>
        <v>135983</v>
      </c>
      <c r="E425" s="30">
        <f t="shared" si="112"/>
        <v>7</v>
      </c>
      <c r="F425" s="30" t="str">
        <f t="shared" si="109"/>
        <v>-</v>
      </c>
      <c r="G425" s="30">
        <f t="shared" si="113"/>
        <v>9</v>
      </c>
      <c r="H425" s="30" t="str">
        <f t="shared" si="110"/>
        <v>INF767K01PA2</v>
      </c>
      <c r="I425" s="30">
        <f t="shared" si="115"/>
        <v>22</v>
      </c>
      <c r="J425" s="35" t="str">
        <f t="shared" si="111"/>
        <v>LIC MF ULIS (10 Yrs. Regular Premium Uniform Cover Quarterly)-Regular Plan-Dividend Reinvestment</v>
      </c>
      <c r="K425" s="35">
        <f t="shared" si="116"/>
        <v>119</v>
      </c>
      <c r="L425" s="30" t="str">
        <f t="shared" si="117"/>
        <v>16.9129</v>
      </c>
      <c r="M425" s="30">
        <f t="shared" si="118"/>
        <v>127</v>
      </c>
      <c r="N425" s="30" t="str">
        <f t="shared" si="119"/>
        <v>16.9129</v>
      </c>
      <c r="O425" s="30">
        <f t="shared" si="120"/>
        <v>135</v>
      </c>
      <c r="P425" s="30" t="str">
        <f t="shared" si="121"/>
        <v>16.9129</v>
      </c>
      <c r="Q425" s="30">
        <f t="shared" si="122"/>
        <v>143</v>
      </c>
      <c r="R425" s="36" t="str">
        <f t="shared" si="123"/>
        <v>08-Aug-2017</v>
      </c>
      <c r="S425" s="37">
        <f t="shared" si="114"/>
        <v>16.9129</v>
      </c>
    </row>
    <row r="426" spans="1:19" ht="26">
      <c r="A426" s="30" t="s">
        <v>6758</v>
      </c>
      <c r="D426" s="30" t="str">
        <f t="shared" si="108"/>
        <v>134880</v>
      </c>
      <c r="E426" s="30">
        <f t="shared" si="112"/>
        <v>7</v>
      </c>
      <c r="F426" s="30" t="str">
        <f t="shared" si="109"/>
        <v>-</v>
      </c>
      <c r="G426" s="30">
        <f t="shared" si="113"/>
        <v>9</v>
      </c>
      <c r="H426" s="30" t="str">
        <f t="shared" si="110"/>
        <v>INF767K01DV4</v>
      </c>
      <c r="I426" s="30">
        <f t="shared" si="115"/>
        <v>22</v>
      </c>
      <c r="J426" s="35" t="str">
        <f t="shared" si="111"/>
        <v>LIC MF ULIS (10 Yrs. Regular Premium Uniform Cover Yearly)-Direct Plan-Dividend Reinvestment</v>
      </c>
      <c r="K426" s="35">
        <f t="shared" si="116"/>
        <v>115</v>
      </c>
      <c r="L426" s="30" t="str">
        <f t="shared" si="117"/>
        <v>17.4092</v>
      </c>
      <c r="M426" s="30">
        <f t="shared" si="118"/>
        <v>123</v>
      </c>
      <c r="N426" s="30" t="str">
        <f t="shared" si="119"/>
        <v>17.4092</v>
      </c>
      <c r="O426" s="30">
        <f t="shared" si="120"/>
        <v>131</v>
      </c>
      <c r="P426" s="30" t="str">
        <f t="shared" si="121"/>
        <v>17.4092</v>
      </c>
      <c r="Q426" s="30">
        <f t="shared" si="122"/>
        <v>139</v>
      </c>
      <c r="R426" s="36" t="str">
        <f t="shared" si="123"/>
        <v>08-Aug-2017</v>
      </c>
      <c r="S426" s="37">
        <f t="shared" si="114"/>
        <v>17.409199999999998</v>
      </c>
    </row>
    <row r="427" spans="1:19" ht="26">
      <c r="A427" s="30" t="s">
        <v>6759</v>
      </c>
      <c r="D427" s="30" t="str">
        <f t="shared" si="108"/>
        <v>134868</v>
      </c>
      <c r="E427" s="30">
        <f t="shared" si="112"/>
        <v>7</v>
      </c>
      <c r="F427" s="30" t="str">
        <f t="shared" si="109"/>
        <v>-</v>
      </c>
      <c r="G427" s="30">
        <f t="shared" si="113"/>
        <v>9</v>
      </c>
      <c r="H427" s="30" t="str">
        <f t="shared" si="110"/>
        <v>INF767K01AD8</v>
      </c>
      <c r="I427" s="30">
        <f t="shared" si="115"/>
        <v>22</v>
      </c>
      <c r="J427" s="35" t="str">
        <f t="shared" si="111"/>
        <v>LIC MF ULIS (10 Yrs. Regular Premium Uniform Cover Yearly)-Regular Plan-Dividend Reinvestment</v>
      </c>
      <c r="K427" s="35">
        <f t="shared" si="116"/>
        <v>116</v>
      </c>
      <c r="L427" s="30" t="str">
        <f t="shared" si="117"/>
        <v>16.9129</v>
      </c>
      <c r="M427" s="30">
        <f t="shared" si="118"/>
        <v>124</v>
      </c>
      <c r="N427" s="30" t="str">
        <f t="shared" si="119"/>
        <v>16.9129</v>
      </c>
      <c r="O427" s="30">
        <f t="shared" si="120"/>
        <v>132</v>
      </c>
      <c r="P427" s="30" t="str">
        <f t="shared" si="121"/>
        <v>16.9129</v>
      </c>
      <c r="Q427" s="30">
        <f t="shared" si="122"/>
        <v>140</v>
      </c>
      <c r="R427" s="36" t="str">
        <f t="shared" si="123"/>
        <v>08-Aug-2017</v>
      </c>
      <c r="S427" s="37">
        <f t="shared" si="114"/>
        <v>16.9129</v>
      </c>
    </row>
    <row r="428" spans="1:19" ht="26">
      <c r="A428" s="30" t="s">
        <v>6760</v>
      </c>
      <c r="D428" s="30" t="str">
        <f t="shared" si="108"/>
        <v>134875</v>
      </c>
      <c r="E428" s="30">
        <f t="shared" si="112"/>
        <v>7</v>
      </c>
      <c r="F428" s="30" t="str">
        <f t="shared" si="109"/>
        <v>-</v>
      </c>
      <c r="G428" s="30">
        <f t="shared" si="113"/>
        <v>9</v>
      </c>
      <c r="H428" s="30" t="str">
        <f t="shared" si="110"/>
        <v>INF767K01DP6</v>
      </c>
      <c r="I428" s="30">
        <f t="shared" si="115"/>
        <v>22</v>
      </c>
      <c r="J428" s="35" t="str">
        <f t="shared" si="111"/>
        <v>LIC MF ULIS (10 Yrs. Single Premium)-Direct Plan-Dividend Reinvestment</v>
      </c>
      <c r="K428" s="35">
        <f t="shared" si="116"/>
        <v>93</v>
      </c>
      <c r="L428" s="30" t="str">
        <f t="shared" si="117"/>
        <v>17.4092</v>
      </c>
      <c r="M428" s="30">
        <f t="shared" si="118"/>
        <v>101</v>
      </c>
      <c r="N428" s="30" t="str">
        <f t="shared" si="119"/>
        <v>17.4092</v>
      </c>
      <c r="O428" s="30">
        <f t="shared" si="120"/>
        <v>109</v>
      </c>
      <c r="P428" s="30" t="str">
        <f t="shared" si="121"/>
        <v>17.4092</v>
      </c>
      <c r="Q428" s="30">
        <f t="shared" si="122"/>
        <v>117</v>
      </c>
      <c r="R428" s="36" t="str">
        <f t="shared" si="123"/>
        <v>08-Aug-2017</v>
      </c>
      <c r="S428" s="37">
        <f t="shared" si="114"/>
        <v>17.409199999999998</v>
      </c>
    </row>
    <row r="429" spans="1:19" ht="26">
      <c r="A429" s="30" t="s">
        <v>6761</v>
      </c>
      <c r="D429" s="30" t="str">
        <f t="shared" si="108"/>
        <v>134846</v>
      </c>
      <c r="E429" s="30">
        <f t="shared" si="112"/>
        <v>7</v>
      </c>
      <c r="F429" s="30" t="str">
        <f t="shared" si="109"/>
        <v>-</v>
      </c>
      <c r="G429" s="30">
        <f t="shared" si="113"/>
        <v>9</v>
      </c>
      <c r="H429" s="30" t="str">
        <f t="shared" si="110"/>
        <v>INF767K01972</v>
      </c>
      <c r="I429" s="30">
        <f t="shared" si="115"/>
        <v>22</v>
      </c>
      <c r="J429" s="35" t="str">
        <f t="shared" si="111"/>
        <v>LIC MF ULIS (10 Yrs. Single Premium)-Regular Plan-Dividend Reinvestment</v>
      </c>
      <c r="K429" s="35">
        <f t="shared" si="116"/>
        <v>94</v>
      </c>
      <c r="L429" s="30" t="str">
        <f t="shared" si="117"/>
        <v>16.9129</v>
      </c>
      <c r="M429" s="30">
        <f t="shared" si="118"/>
        <v>102</v>
      </c>
      <c r="N429" s="30" t="str">
        <f t="shared" si="119"/>
        <v>16.9129</v>
      </c>
      <c r="O429" s="30">
        <f t="shared" si="120"/>
        <v>110</v>
      </c>
      <c r="P429" s="30" t="str">
        <f t="shared" si="121"/>
        <v>16.9129</v>
      </c>
      <c r="Q429" s="30">
        <f t="shared" si="122"/>
        <v>118</v>
      </c>
      <c r="R429" s="36" t="str">
        <f t="shared" si="123"/>
        <v>08-Aug-2017</v>
      </c>
      <c r="S429" s="37">
        <f t="shared" si="114"/>
        <v>16.9129</v>
      </c>
    </row>
    <row r="430" spans="1:19" ht="26">
      <c r="A430" s="30" t="s">
        <v>6762</v>
      </c>
      <c r="D430" s="30" t="str">
        <f t="shared" si="108"/>
        <v>134882</v>
      </c>
      <c r="E430" s="30">
        <f t="shared" si="112"/>
        <v>7</v>
      </c>
      <c r="F430" s="30" t="str">
        <f t="shared" si="109"/>
        <v>-</v>
      </c>
      <c r="G430" s="30">
        <f t="shared" si="113"/>
        <v>9</v>
      </c>
      <c r="H430" s="30" t="str">
        <f t="shared" si="110"/>
        <v>INF767K01DX0</v>
      </c>
      <c r="I430" s="30">
        <f t="shared" si="115"/>
        <v>22</v>
      </c>
      <c r="J430" s="35" t="str">
        <f t="shared" si="111"/>
        <v>LIC MF ULIS (15 Yrs. Regular Premium Reducing Cover Half-Yearly)-Direct Plan-Dividend Reinvestment</v>
      </c>
      <c r="K430" s="35">
        <f t="shared" si="116"/>
        <v>121</v>
      </c>
      <c r="L430" s="30" t="str">
        <f t="shared" si="117"/>
        <v>17.4092</v>
      </c>
      <c r="M430" s="30">
        <f t="shared" si="118"/>
        <v>129</v>
      </c>
      <c r="N430" s="30" t="str">
        <f t="shared" si="119"/>
        <v>17.4092</v>
      </c>
      <c r="O430" s="30">
        <f t="shared" si="120"/>
        <v>137</v>
      </c>
      <c r="P430" s="30" t="str">
        <f t="shared" si="121"/>
        <v>17.4092</v>
      </c>
      <c r="Q430" s="30">
        <f t="shared" si="122"/>
        <v>145</v>
      </c>
      <c r="R430" s="36" t="str">
        <f t="shared" si="123"/>
        <v>08-Aug-2017</v>
      </c>
      <c r="S430" s="37">
        <f t="shared" si="114"/>
        <v>17.409199999999998</v>
      </c>
    </row>
    <row r="431" spans="1:19" ht="26">
      <c r="A431" s="30" t="s">
        <v>6763</v>
      </c>
      <c r="D431" s="30" t="str">
        <f t="shared" si="108"/>
        <v>134870</v>
      </c>
      <c r="E431" s="30">
        <f t="shared" si="112"/>
        <v>7</v>
      </c>
      <c r="F431" s="30" t="str">
        <f t="shared" si="109"/>
        <v>-</v>
      </c>
      <c r="G431" s="30">
        <f t="shared" si="113"/>
        <v>9</v>
      </c>
      <c r="H431" s="30" t="str">
        <f t="shared" si="110"/>
        <v>INF767K01AF3</v>
      </c>
      <c r="I431" s="30">
        <f t="shared" si="115"/>
        <v>22</v>
      </c>
      <c r="J431" s="35" t="str">
        <f t="shared" si="111"/>
        <v>LIC MF ULIS (15 Yrs. Regular Premium Reducing Cover Half-Yearly)-Regular Plan-Dividend Reinvestment</v>
      </c>
      <c r="K431" s="35">
        <f t="shared" si="116"/>
        <v>122</v>
      </c>
      <c r="L431" s="30" t="str">
        <f t="shared" si="117"/>
        <v>16.9129</v>
      </c>
      <c r="M431" s="30">
        <f t="shared" si="118"/>
        <v>130</v>
      </c>
      <c r="N431" s="30" t="str">
        <f t="shared" si="119"/>
        <v>16.9129</v>
      </c>
      <c r="O431" s="30">
        <f t="shared" si="120"/>
        <v>138</v>
      </c>
      <c r="P431" s="30" t="str">
        <f t="shared" si="121"/>
        <v>16.9129</v>
      </c>
      <c r="Q431" s="30">
        <f t="shared" si="122"/>
        <v>146</v>
      </c>
      <c r="R431" s="36" t="str">
        <f t="shared" si="123"/>
        <v>08-Aug-2017</v>
      </c>
      <c r="S431" s="37">
        <f t="shared" si="114"/>
        <v>16.9129</v>
      </c>
    </row>
    <row r="432" spans="1:19" ht="26">
      <c r="A432" s="30" t="s">
        <v>6764</v>
      </c>
      <c r="D432" s="30" t="str">
        <f t="shared" si="108"/>
        <v>134884</v>
      </c>
      <c r="E432" s="30">
        <f t="shared" si="112"/>
        <v>7</v>
      </c>
      <c r="F432" s="30" t="str">
        <f t="shared" si="109"/>
        <v>-</v>
      </c>
      <c r="G432" s="30">
        <f t="shared" si="113"/>
        <v>9</v>
      </c>
      <c r="H432" s="30" t="str">
        <f t="shared" si="110"/>
        <v>INF767K01DW2</v>
      </c>
      <c r="I432" s="30">
        <f t="shared" si="115"/>
        <v>22</v>
      </c>
      <c r="J432" s="35" t="str">
        <f t="shared" si="111"/>
        <v>LIC MF ULIS (15 Yrs. Regular Premium Reducing Cover Monthly)-Direct Plan-Dividend Reinvestment</v>
      </c>
      <c r="K432" s="35">
        <f t="shared" si="116"/>
        <v>117</v>
      </c>
      <c r="L432" s="30" t="str">
        <f t="shared" si="117"/>
        <v>17.4092</v>
      </c>
      <c r="M432" s="30">
        <f t="shared" si="118"/>
        <v>125</v>
      </c>
      <c r="N432" s="30" t="str">
        <f t="shared" si="119"/>
        <v>17.4092</v>
      </c>
      <c r="O432" s="30">
        <f t="shared" si="120"/>
        <v>133</v>
      </c>
      <c r="P432" s="30" t="str">
        <f t="shared" si="121"/>
        <v>17.4092</v>
      </c>
      <c r="Q432" s="30">
        <f t="shared" si="122"/>
        <v>141</v>
      </c>
      <c r="R432" s="36" t="str">
        <f t="shared" si="123"/>
        <v>08-Aug-2017</v>
      </c>
      <c r="S432" s="37">
        <f t="shared" si="114"/>
        <v>17.409199999999998</v>
      </c>
    </row>
    <row r="433" spans="1:19" ht="26">
      <c r="A433" s="30" t="s">
        <v>6765</v>
      </c>
      <c r="D433" s="30" t="str">
        <f t="shared" si="108"/>
        <v>134869</v>
      </c>
      <c r="E433" s="30">
        <f t="shared" si="112"/>
        <v>7</v>
      </c>
      <c r="F433" s="30" t="str">
        <f t="shared" si="109"/>
        <v>-</v>
      </c>
      <c r="G433" s="30">
        <f t="shared" si="113"/>
        <v>9</v>
      </c>
      <c r="H433" s="30" t="str">
        <f t="shared" si="110"/>
        <v>INF767K01AE6</v>
      </c>
      <c r="I433" s="30">
        <f t="shared" si="115"/>
        <v>22</v>
      </c>
      <c r="J433" s="35" t="str">
        <f t="shared" si="111"/>
        <v>LIC MF ULIS (15 Yrs. Regular Premium Reducing Cover Monthly)-Regular Plan-Dividend Reinvestment</v>
      </c>
      <c r="K433" s="35">
        <f t="shared" si="116"/>
        <v>118</v>
      </c>
      <c r="L433" s="30" t="str">
        <f t="shared" si="117"/>
        <v>16.9129</v>
      </c>
      <c r="M433" s="30">
        <f t="shared" si="118"/>
        <v>126</v>
      </c>
      <c r="N433" s="30" t="str">
        <f t="shared" si="119"/>
        <v>16.9129</v>
      </c>
      <c r="O433" s="30">
        <f t="shared" si="120"/>
        <v>134</v>
      </c>
      <c r="P433" s="30" t="str">
        <f t="shared" si="121"/>
        <v>16.9129</v>
      </c>
      <c r="Q433" s="30">
        <f t="shared" si="122"/>
        <v>142</v>
      </c>
      <c r="R433" s="36" t="str">
        <f t="shared" si="123"/>
        <v>08-Aug-2017</v>
      </c>
      <c r="S433" s="37">
        <f t="shared" si="114"/>
        <v>16.9129</v>
      </c>
    </row>
    <row r="434" spans="1:19" ht="26">
      <c r="A434" s="30" t="s">
        <v>6766</v>
      </c>
      <c r="D434" s="30" t="str">
        <f t="shared" si="108"/>
        <v>135978</v>
      </c>
      <c r="E434" s="30">
        <f t="shared" si="112"/>
        <v>7</v>
      </c>
      <c r="F434" s="30" t="str">
        <f t="shared" si="109"/>
        <v>-</v>
      </c>
      <c r="G434" s="30">
        <f t="shared" si="113"/>
        <v>9</v>
      </c>
      <c r="H434" s="30" t="str">
        <f t="shared" si="110"/>
        <v>INF767K01OX7</v>
      </c>
      <c r="I434" s="30">
        <f t="shared" si="115"/>
        <v>22</v>
      </c>
      <c r="J434" s="35" t="str">
        <f t="shared" si="111"/>
        <v>LIC MF ULIS (15 Yrs. Regular Premium Reducing Cover Quarterly)-Direct Plan-Dividend Reinvestment</v>
      </c>
      <c r="K434" s="35">
        <f t="shared" si="116"/>
        <v>119</v>
      </c>
      <c r="L434" s="30" t="str">
        <f t="shared" si="117"/>
        <v>17.4092</v>
      </c>
      <c r="M434" s="30">
        <f t="shared" si="118"/>
        <v>127</v>
      </c>
      <c r="N434" s="30" t="str">
        <f t="shared" si="119"/>
        <v>17.4092</v>
      </c>
      <c r="O434" s="30">
        <f t="shared" si="120"/>
        <v>135</v>
      </c>
      <c r="P434" s="30" t="str">
        <f t="shared" si="121"/>
        <v>17.4092</v>
      </c>
      <c r="Q434" s="30">
        <f t="shared" si="122"/>
        <v>143</v>
      </c>
      <c r="R434" s="36" t="str">
        <f t="shared" si="123"/>
        <v>08-Aug-2017</v>
      </c>
      <c r="S434" s="37">
        <f t="shared" si="114"/>
        <v>17.409199999999998</v>
      </c>
    </row>
    <row r="435" spans="1:19" ht="26">
      <c r="A435" s="30" t="s">
        <v>6767</v>
      </c>
      <c r="D435" s="30" t="str">
        <f t="shared" si="108"/>
        <v>135981</v>
      </c>
      <c r="E435" s="30">
        <f t="shared" si="112"/>
        <v>7</v>
      </c>
      <c r="F435" s="30" t="str">
        <f t="shared" si="109"/>
        <v>-</v>
      </c>
      <c r="G435" s="30">
        <f t="shared" si="113"/>
        <v>9</v>
      </c>
      <c r="H435" s="30" t="str">
        <f t="shared" si="110"/>
        <v>INF767K01OU3</v>
      </c>
      <c r="I435" s="30">
        <f t="shared" si="115"/>
        <v>22</v>
      </c>
      <c r="J435" s="35" t="str">
        <f t="shared" si="111"/>
        <v>LIC MF ULIS (15 Yrs. Regular Premium Reducing Cover Quarterly)-Regular Plan-Dividend Reinvestment</v>
      </c>
      <c r="K435" s="35">
        <f t="shared" si="116"/>
        <v>120</v>
      </c>
      <c r="L435" s="30" t="str">
        <f t="shared" si="117"/>
        <v>16.9129</v>
      </c>
      <c r="M435" s="30">
        <f t="shared" si="118"/>
        <v>128</v>
      </c>
      <c r="N435" s="30" t="str">
        <f t="shared" si="119"/>
        <v>16.9129</v>
      </c>
      <c r="O435" s="30">
        <f t="shared" si="120"/>
        <v>136</v>
      </c>
      <c r="P435" s="30" t="str">
        <f t="shared" si="121"/>
        <v>16.9129</v>
      </c>
      <c r="Q435" s="30">
        <f t="shared" si="122"/>
        <v>144</v>
      </c>
      <c r="R435" s="36" t="str">
        <f t="shared" si="123"/>
        <v>08-Aug-2017</v>
      </c>
      <c r="S435" s="37">
        <f t="shared" si="114"/>
        <v>16.9129</v>
      </c>
    </row>
    <row r="436" spans="1:19" ht="26">
      <c r="A436" s="30" t="s">
        <v>6768</v>
      </c>
      <c r="D436" s="30" t="str">
        <f t="shared" si="108"/>
        <v>134883</v>
      </c>
      <c r="E436" s="30">
        <f t="shared" si="112"/>
        <v>7</v>
      </c>
      <c r="F436" s="30" t="str">
        <f t="shared" si="109"/>
        <v>-</v>
      </c>
      <c r="G436" s="30">
        <f t="shared" si="113"/>
        <v>9</v>
      </c>
      <c r="H436" s="30" t="str">
        <f t="shared" si="110"/>
        <v>INF767K01DY8</v>
      </c>
      <c r="I436" s="30">
        <f t="shared" si="115"/>
        <v>22</v>
      </c>
      <c r="J436" s="35" t="str">
        <f t="shared" si="111"/>
        <v>LIC MF ULIS (15 Yrs. Regular Premium Reducing Cover Yearly)-Direct Plan-Dividend Reinvestment</v>
      </c>
      <c r="K436" s="35">
        <f t="shared" si="116"/>
        <v>116</v>
      </c>
      <c r="L436" s="30" t="str">
        <f t="shared" si="117"/>
        <v>17.4092</v>
      </c>
      <c r="M436" s="30">
        <f t="shared" si="118"/>
        <v>124</v>
      </c>
      <c r="N436" s="30" t="str">
        <f t="shared" si="119"/>
        <v>17.4092</v>
      </c>
      <c r="O436" s="30">
        <f t="shared" si="120"/>
        <v>132</v>
      </c>
      <c r="P436" s="30" t="str">
        <f t="shared" si="121"/>
        <v>17.4092</v>
      </c>
      <c r="Q436" s="30">
        <f t="shared" si="122"/>
        <v>140</v>
      </c>
      <c r="R436" s="36" t="str">
        <f t="shared" si="123"/>
        <v>08-Aug-2017</v>
      </c>
      <c r="S436" s="37">
        <f t="shared" si="114"/>
        <v>17.409199999999998</v>
      </c>
    </row>
    <row r="437" spans="1:19" ht="26">
      <c r="A437" s="30" t="s">
        <v>6769</v>
      </c>
      <c r="D437" s="30" t="str">
        <f t="shared" si="108"/>
        <v>134871</v>
      </c>
      <c r="E437" s="30">
        <f t="shared" si="112"/>
        <v>7</v>
      </c>
      <c r="F437" s="30" t="str">
        <f t="shared" si="109"/>
        <v>-</v>
      </c>
      <c r="G437" s="30">
        <f t="shared" si="113"/>
        <v>9</v>
      </c>
      <c r="H437" s="30" t="str">
        <f t="shared" si="110"/>
        <v>INF767K01AG1</v>
      </c>
      <c r="I437" s="30">
        <f t="shared" si="115"/>
        <v>22</v>
      </c>
      <c r="J437" s="35" t="str">
        <f t="shared" si="111"/>
        <v>LIC MF ULIS (15 Yrs. Regular Premium Reducing Cover Yearly)-Regular Plan-Dividend Reinvestment</v>
      </c>
      <c r="K437" s="35">
        <f t="shared" si="116"/>
        <v>117</v>
      </c>
      <c r="L437" s="30" t="str">
        <f t="shared" si="117"/>
        <v>16.9129</v>
      </c>
      <c r="M437" s="30">
        <f t="shared" si="118"/>
        <v>125</v>
      </c>
      <c r="N437" s="30" t="str">
        <f t="shared" si="119"/>
        <v>16.9129</v>
      </c>
      <c r="O437" s="30">
        <f t="shared" si="120"/>
        <v>133</v>
      </c>
      <c r="P437" s="30" t="str">
        <f t="shared" si="121"/>
        <v>16.9129</v>
      </c>
      <c r="Q437" s="30">
        <f t="shared" si="122"/>
        <v>141</v>
      </c>
      <c r="R437" s="36" t="str">
        <f t="shared" si="123"/>
        <v>08-Aug-2017</v>
      </c>
      <c r="S437" s="37">
        <f t="shared" si="114"/>
        <v>16.9129</v>
      </c>
    </row>
    <row r="438" spans="1:19" ht="26">
      <c r="A438" s="30" t="s">
        <v>6770</v>
      </c>
      <c r="D438" s="30" t="str">
        <f t="shared" si="108"/>
        <v>134885</v>
      </c>
      <c r="E438" s="30">
        <f t="shared" si="112"/>
        <v>7</v>
      </c>
      <c r="F438" s="30" t="str">
        <f t="shared" si="109"/>
        <v>-</v>
      </c>
      <c r="G438" s="30">
        <f t="shared" si="113"/>
        <v>9</v>
      </c>
      <c r="H438" s="30" t="str">
        <f t="shared" si="110"/>
        <v>INF767K01EA6</v>
      </c>
      <c r="I438" s="30">
        <f t="shared" si="115"/>
        <v>22</v>
      </c>
      <c r="J438" s="35" t="str">
        <f t="shared" si="111"/>
        <v>LIC MF ULIS (15 Yrs. Regular Premium Uniform Cover Half-Yearly)-Direct Plan-Dividend Reinvestment</v>
      </c>
      <c r="K438" s="35">
        <f t="shared" si="116"/>
        <v>120</v>
      </c>
      <c r="L438" s="30" t="str">
        <f t="shared" si="117"/>
        <v>17.4092</v>
      </c>
      <c r="M438" s="30">
        <f t="shared" si="118"/>
        <v>128</v>
      </c>
      <c r="N438" s="30" t="str">
        <f t="shared" si="119"/>
        <v>17.4092</v>
      </c>
      <c r="O438" s="30">
        <f t="shared" si="120"/>
        <v>136</v>
      </c>
      <c r="P438" s="30" t="str">
        <f t="shared" si="121"/>
        <v>17.4092</v>
      </c>
      <c r="Q438" s="30">
        <f t="shared" si="122"/>
        <v>144</v>
      </c>
      <c r="R438" s="36" t="str">
        <f t="shared" si="123"/>
        <v>08-Aug-2017</v>
      </c>
      <c r="S438" s="37">
        <f t="shared" si="114"/>
        <v>17.409199999999998</v>
      </c>
    </row>
    <row r="439" spans="1:19" ht="26">
      <c r="A439" s="30" t="s">
        <v>6771</v>
      </c>
      <c r="D439" s="30" t="str">
        <f t="shared" si="108"/>
        <v>134873</v>
      </c>
      <c r="E439" s="30">
        <f t="shared" si="112"/>
        <v>7</v>
      </c>
      <c r="F439" s="30" t="str">
        <f t="shared" si="109"/>
        <v>-</v>
      </c>
      <c r="G439" s="30">
        <f t="shared" si="113"/>
        <v>9</v>
      </c>
      <c r="H439" s="30" t="str">
        <f t="shared" si="110"/>
        <v>INF767K01AI7</v>
      </c>
      <c r="I439" s="30">
        <f t="shared" si="115"/>
        <v>22</v>
      </c>
      <c r="J439" s="35" t="str">
        <f t="shared" si="111"/>
        <v>LIC MF ULIS (15 Yrs. Regular Premium Uniform Cover Half-Yearly)-Regular Plan-Dividend Reinvestment</v>
      </c>
      <c r="K439" s="35">
        <f t="shared" si="116"/>
        <v>121</v>
      </c>
      <c r="L439" s="30" t="str">
        <f t="shared" si="117"/>
        <v>16.9129</v>
      </c>
      <c r="M439" s="30">
        <f t="shared" si="118"/>
        <v>129</v>
      </c>
      <c r="N439" s="30" t="str">
        <f t="shared" si="119"/>
        <v>16.9129</v>
      </c>
      <c r="O439" s="30">
        <f t="shared" si="120"/>
        <v>137</v>
      </c>
      <c r="P439" s="30" t="str">
        <f t="shared" si="121"/>
        <v>16.9129</v>
      </c>
      <c r="Q439" s="30">
        <f t="shared" si="122"/>
        <v>145</v>
      </c>
      <c r="R439" s="36" t="str">
        <f t="shared" si="123"/>
        <v>08-Aug-2017</v>
      </c>
      <c r="S439" s="37">
        <f t="shared" si="114"/>
        <v>16.9129</v>
      </c>
    </row>
    <row r="440" spans="1:19" ht="26">
      <c r="A440" s="30" t="s">
        <v>6772</v>
      </c>
      <c r="D440" s="30" t="str">
        <f t="shared" si="108"/>
        <v>134887</v>
      </c>
      <c r="E440" s="30">
        <f t="shared" si="112"/>
        <v>7</v>
      </c>
      <c r="F440" s="30" t="str">
        <f t="shared" si="109"/>
        <v>-</v>
      </c>
      <c r="G440" s="30">
        <f t="shared" si="113"/>
        <v>9</v>
      </c>
      <c r="H440" s="30" t="str">
        <f t="shared" si="110"/>
        <v>INF767K01DZ5</v>
      </c>
      <c r="I440" s="30">
        <f t="shared" si="115"/>
        <v>22</v>
      </c>
      <c r="J440" s="35" t="str">
        <f t="shared" si="111"/>
        <v>LIC MF ULIS (15 Yrs. Regular Premium Uniform Cover Monthly)-Direct Plan-Dividend Reinvestment</v>
      </c>
      <c r="K440" s="35">
        <f t="shared" si="116"/>
        <v>116</v>
      </c>
      <c r="L440" s="30" t="str">
        <f t="shared" si="117"/>
        <v>17.4092</v>
      </c>
      <c r="M440" s="30">
        <f t="shared" si="118"/>
        <v>124</v>
      </c>
      <c r="N440" s="30" t="str">
        <f t="shared" si="119"/>
        <v>17.4092</v>
      </c>
      <c r="O440" s="30">
        <f t="shared" si="120"/>
        <v>132</v>
      </c>
      <c r="P440" s="30" t="str">
        <f t="shared" si="121"/>
        <v>17.4092</v>
      </c>
      <c r="Q440" s="30">
        <f t="shared" si="122"/>
        <v>140</v>
      </c>
      <c r="R440" s="36" t="str">
        <f t="shared" si="123"/>
        <v>08-Aug-2017</v>
      </c>
      <c r="S440" s="37">
        <f t="shared" si="114"/>
        <v>17.409199999999998</v>
      </c>
    </row>
    <row r="441" spans="1:19" ht="26">
      <c r="A441" s="30" t="s">
        <v>6773</v>
      </c>
      <c r="D441" s="30" t="str">
        <f t="shared" si="108"/>
        <v>134872</v>
      </c>
      <c r="E441" s="30">
        <f t="shared" si="112"/>
        <v>7</v>
      </c>
      <c r="F441" s="30" t="str">
        <f t="shared" si="109"/>
        <v>-</v>
      </c>
      <c r="G441" s="30">
        <f t="shared" si="113"/>
        <v>9</v>
      </c>
      <c r="H441" s="30" t="str">
        <f t="shared" si="110"/>
        <v>INF767K01AH9</v>
      </c>
      <c r="I441" s="30">
        <f t="shared" si="115"/>
        <v>22</v>
      </c>
      <c r="J441" s="35" t="str">
        <f t="shared" si="111"/>
        <v>LIC MF ULIS (15 Yrs. Regular Premium Uniform Cover Monthly)-Regular Plan-Dividend Reinvestment</v>
      </c>
      <c r="K441" s="35">
        <f t="shared" si="116"/>
        <v>117</v>
      </c>
      <c r="L441" s="30" t="str">
        <f t="shared" si="117"/>
        <v>16.9129</v>
      </c>
      <c r="M441" s="30">
        <f t="shared" si="118"/>
        <v>125</v>
      </c>
      <c r="N441" s="30" t="str">
        <f t="shared" si="119"/>
        <v>16.9129</v>
      </c>
      <c r="O441" s="30">
        <f t="shared" si="120"/>
        <v>133</v>
      </c>
      <c r="P441" s="30" t="str">
        <f t="shared" si="121"/>
        <v>16.9129</v>
      </c>
      <c r="Q441" s="30">
        <f t="shared" si="122"/>
        <v>141</v>
      </c>
      <c r="R441" s="36" t="str">
        <f t="shared" si="123"/>
        <v>08-Aug-2017</v>
      </c>
      <c r="S441" s="37">
        <f t="shared" si="114"/>
        <v>16.9129</v>
      </c>
    </row>
    <row r="442" spans="1:19" ht="26">
      <c r="A442" s="30" t="s">
        <v>6774</v>
      </c>
      <c r="D442" s="30" t="str">
        <f t="shared" si="108"/>
        <v>135980</v>
      </c>
      <c r="E442" s="30">
        <f t="shared" si="112"/>
        <v>7</v>
      </c>
      <c r="F442" s="30" t="str">
        <f t="shared" si="109"/>
        <v>-</v>
      </c>
      <c r="G442" s="30">
        <f t="shared" si="113"/>
        <v>9</v>
      </c>
      <c r="H442" s="30" t="str">
        <f t="shared" si="110"/>
        <v>INF767K01OZ2</v>
      </c>
      <c r="I442" s="30">
        <f t="shared" si="115"/>
        <v>22</v>
      </c>
      <c r="J442" s="35" t="str">
        <f t="shared" si="111"/>
        <v>LIC MF ULIS (15 Yrs. Regular Premium Uniform Cover Quarterly)-Direct Plan-Dividend Reinvestment</v>
      </c>
      <c r="K442" s="35">
        <f t="shared" si="116"/>
        <v>118</v>
      </c>
      <c r="L442" s="30" t="str">
        <f t="shared" si="117"/>
        <v>17.4092</v>
      </c>
      <c r="M442" s="30">
        <f t="shared" si="118"/>
        <v>126</v>
      </c>
      <c r="N442" s="30" t="str">
        <f t="shared" si="119"/>
        <v>17.4092</v>
      </c>
      <c r="O442" s="30">
        <f t="shared" si="120"/>
        <v>134</v>
      </c>
      <c r="P442" s="30" t="str">
        <f t="shared" si="121"/>
        <v>17.4092</v>
      </c>
      <c r="Q442" s="30">
        <f t="shared" si="122"/>
        <v>142</v>
      </c>
      <c r="R442" s="36" t="str">
        <f t="shared" si="123"/>
        <v>08-Aug-2017</v>
      </c>
      <c r="S442" s="37">
        <f t="shared" si="114"/>
        <v>17.409199999999998</v>
      </c>
    </row>
    <row r="443" spans="1:19" ht="26">
      <c r="A443" s="30" t="s">
        <v>6775</v>
      </c>
      <c r="D443" s="30" t="str">
        <f t="shared" si="108"/>
        <v>135982</v>
      </c>
      <c r="E443" s="30">
        <f t="shared" si="112"/>
        <v>7</v>
      </c>
      <c r="F443" s="30" t="str">
        <f t="shared" si="109"/>
        <v>-</v>
      </c>
      <c r="G443" s="30">
        <f t="shared" si="113"/>
        <v>9</v>
      </c>
      <c r="H443" s="30" t="str">
        <f t="shared" si="110"/>
        <v>INF767K01OW9</v>
      </c>
      <c r="I443" s="30">
        <f t="shared" si="115"/>
        <v>22</v>
      </c>
      <c r="J443" s="35" t="str">
        <f t="shared" si="111"/>
        <v>LIC MF ULIS (15 Yrs. Regular Premium Uniform Cover Quarterly)-Regular Plan-Dividend Reinvestment</v>
      </c>
      <c r="K443" s="35">
        <f t="shared" si="116"/>
        <v>119</v>
      </c>
      <c r="L443" s="30" t="str">
        <f t="shared" si="117"/>
        <v>16.9129</v>
      </c>
      <c r="M443" s="30">
        <f t="shared" si="118"/>
        <v>127</v>
      </c>
      <c r="N443" s="30" t="str">
        <f t="shared" si="119"/>
        <v>16.9129</v>
      </c>
      <c r="O443" s="30">
        <f t="shared" si="120"/>
        <v>135</v>
      </c>
      <c r="P443" s="30" t="str">
        <f t="shared" si="121"/>
        <v>16.9129</v>
      </c>
      <c r="Q443" s="30">
        <f t="shared" si="122"/>
        <v>143</v>
      </c>
      <c r="R443" s="36" t="str">
        <f t="shared" si="123"/>
        <v>08-Aug-2017</v>
      </c>
      <c r="S443" s="37">
        <f t="shared" si="114"/>
        <v>16.9129</v>
      </c>
    </row>
    <row r="444" spans="1:19" ht="26">
      <c r="A444" s="30" t="s">
        <v>6776</v>
      </c>
      <c r="D444" s="30" t="str">
        <f t="shared" si="108"/>
        <v>134886</v>
      </c>
      <c r="E444" s="30">
        <f t="shared" si="112"/>
        <v>7</v>
      </c>
      <c r="F444" s="30" t="str">
        <f t="shared" si="109"/>
        <v>-</v>
      </c>
      <c r="G444" s="30">
        <f t="shared" si="113"/>
        <v>9</v>
      </c>
      <c r="H444" s="30" t="str">
        <f t="shared" si="110"/>
        <v>INF767K01EB4</v>
      </c>
      <c r="I444" s="30">
        <f t="shared" si="115"/>
        <v>22</v>
      </c>
      <c r="J444" s="35" t="str">
        <f t="shared" si="111"/>
        <v>LIC MF ULIS (15 Yrs. Regular Premium Uniform Cover Yearly)-Direct Plan-Dividend Reinvestment</v>
      </c>
      <c r="K444" s="35">
        <f t="shared" si="116"/>
        <v>115</v>
      </c>
      <c r="L444" s="30" t="str">
        <f t="shared" si="117"/>
        <v>17.4092</v>
      </c>
      <c r="M444" s="30">
        <f t="shared" si="118"/>
        <v>123</v>
      </c>
      <c r="N444" s="30" t="str">
        <f t="shared" si="119"/>
        <v>17.4092</v>
      </c>
      <c r="O444" s="30">
        <f t="shared" si="120"/>
        <v>131</v>
      </c>
      <c r="P444" s="30" t="str">
        <f t="shared" si="121"/>
        <v>17.4092</v>
      </c>
      <c r="Q444" s="30">
        <f t="shared" si="122"/>
        <v>139</v>
      </c>
      <c r="R444" s="36" t="str">
        <f t="shared" si="123"/>
        <v>08-Aug-2017</v>
      </c>
      <c r="S444" s="37">
        <f t="shared" si="114"/>
        <v>17.409199999999998</v>
      </c>
    </row>
    <row r="445" spans="1:19" ht="26">
      <c r="A445" s="30" t="s">
        <v>6777</v>
      </c>
      <c r="D445" s="30" t="str">
        <f t="shared" si="108"/>
        <v>134874</v>
      </c>
      <c r="E445" s="30">
        <f t="shared" si="112"/>
        <v>7</v>
      </c>
      <c r="F445" s="30" t="str">
        <f t="shared" si="109"/>
        <v>-</v>
      </c>
      <c r="G445" s="30">
        <f t="shared" si="113"/>
        <v>9</v>
      </c>
      <c r="H445" s="30" t="str">
        <f t="shared" si="110"/>
        <v>INF767K01AJ5</v>
      </c>
      <c r="I445" s="30">
        <f t="shared" si="115"/>
        <v>22</v>
      </c>
      <c r="J445" s="35" t="str">
        <f t="shared" si="111"/>
        <v>LIC MF ULIS (15Yrs. Regular Premium Uniform Cover Yearly)-Regular Plan-Dividend Reinvestment</v>
      </c>
      <c r="K445" s="35">
        <f t="shared" si="116"/>
        <v>115</v>
      </c>
      <c r="L445" s="30" t="str">
        <f t="shared" si="117"/>
        <v>16.9129</v>
      </c>
      <c r="M445" s="30">
        <f t="shared" si="118"/>
        <v>123</v>
      </c>
      <c r="N445" s="30" t="str">
        <f t="shared" si="119"/>
        <v>16.9129</v>
      </c>
      <c r="O445" s="30">
        <f t="shared" si="120"/>
        <v>131</v>
      </c>
      <c r="P445" s="30" t="str">
        <f t="shared" si="121"/>
        <v>16.9129</v>
      </c>
      <c r="Q445" s="30">
        <f t="shared" si="122"/>
        <v>139</v>
      </c>
      <c r="R445" s="36" t="str">
        <f t="shared" si="123"/>
        <v>08-Aug-2017</v>
      </c>
      <c r="S445" s="37">
        <f t="shared" si="114"/>
        <v>16.9129</v>
      </c>
    </row>
    <row r="446" spans="1:19" ht="26">
      <c r="A446" s="30" t="s">
        <v>6778</v>
      </c>
      <c r="D446" s="30" t="str">
        <f t="shared" si="108"/>
        <v>120259</v>
      </c>
      <c r="E446" s="30">
        <f t="shared" si="112"/>
        <v>7</v>
      </c>
      <c r="F446" s="30" t="str">
        <f t="shared" si="109"/>
        <v>-</v>
      </c>
      <c r="G446" s="30">
        <f t="shared" si="113"/>
        <v>9</v>
      </c>
      <c r="H446" s="30" t="str">
        <f t="shared" si="110"/>
        <v>INF767K01DO9</v>
      </c>
      <c r="I446" s="30">
        <f t="shared" si="115"/>
        <v>22</v>
      </c>
      <c r="J446" s="35" t="str">
        <f t="shared" si="111"/>
        <v>LIC MF ULIS (5 Yrs. Single Premium)-Direct Plan-Dividend Reinvestment</v>
      </c>
      <c r="K446" s="35">
        <f t="shared" si="116"/>
        <v>92</v>
      </c>
      <c r="L446" s="30" t="str">
        <f t="shared" si="117"/>
        <v>17.4092</v>
      </c>
      <c r="M446" s="30">
        <f t="shared" si="118"/>
        <v>100</v>
      </c>
      <c r="N446" s="30" t="str">
        <f t="shared" si="119"/>
        <v>17.4092</v>
      </c>
      <c r="O446" s="30">
        <f t="shared" si="120"/>
        <v>108</v>
      </c>
      <c r="P446" s="30" t="str">
        <f t="shared" si="121"/>
        <v>17.4092</v>
      </c>
      <c r="Q446" s="30">
        <f t="shared" si="122"/>
        <v>116</v>
      </c>
      <c r="R446" s="36" t="str">
        <f t="shared" si="123"/>
        <v>08-Aug-2017</v>
      </c>
      <c r="S446" s="37">
        <f t="shared" si="114"/>
        <v>17.409199999999998</v>
      </c>
    </row>
    <row r="447" spans="1:19" ht="26">
      <c r="A447" s="30" t="s">
        <v>6779</v>
      </c>
      <c r="D447" s="30" t="str">
        <f t="shared" si="108"/>
        <v>100325</v>
      </c>
      <c r="E447" s="30">
        <f t="shared" si="112"/>
        <v>7</v>
      </c>
      <c r="F447" s="30" t="str">
        <f t="shared" si="109"/>
        <v>-</v>
      </c>
      <c r="G447" s="30">
        <f t="shared" si="113"/>
        <v>9</v>
      </c>
      <c r="H447" s="30" t="str">
        <f t="shared" si="110"/>
        <v>INF767K01964</v>
      </c>
      <c r="I447" s="30">
        <f t="shared" si="115"/>
        <v>22</v>
      </c>
      <c r="J447" s="35" t="str">
        <f t="shared" si="111"/>
        <v>LIC MF ULIS (5 Yrs. Single Premium)-Regular Plan-Dividend Reinvestment</v>
      </c>
      <c r="K447" s="35">
        <f t="shared" si="116"/>
        <v>93</v>
      </c>
      <c r="L447" s="30" t="str">
        <f t="shared" si="117"/>
        <v>16.9129</v>
      </c>
      <c r="M447" s="30">
        <f t="shared" si="118"/>
        <v>101</v>
      </c>
      <c r="N447" s="30" t="str">
        <f t="shared" si="119"/>
        <v>16.9129</v>
      </c>
      <c r="O447" s="30">
        <f t="shared" si="120"/>
        <v>109</v>
      </c>
      <c r="P447" s="30" t="str">
        <f t="shared" si="121"/>
        <v>16.9129</v>
      </c>
      <c r="Q447" s="30">
        <f t="shared" si="122"/>
        <v>117</v>
      </c>
      <c r="R447" s="36" t="str">
        <f t="shared" si="123"/>
        <v>08-Aug-2017</v>
      </c>
      <c r="S447" s="37">
        <f t="shared" si="114"/>
        <v>16.9129</v>
      </c>
    </row>
    <row r="448" spans="1:19">
      <c r="A448" s="30" t="s">
        <v>97</v>
      </c>
      <c r="D448" s="30" t="str">
        <f t="shared" si="108"/>
        <v/>
      </c>
      <c r="E448" s="30" t="str">
        <f t="shared" si="112"/>
        <v/>
      </c>
      <c r="F448" s="30" t="str">
        <f t="shared" si="109"/>
        <v xml:space="preserve"> </v>
      </c>
      <c r="G448" s="30" t="str">
        <f t="shared" si="113"/>
        <v/>
      </c>
      <c r="H448" s="30" t="str">
        <f t="shared" si="110"/>
        <v/>
      </c>
      <c r="I448" s="30" t="str">
        <f t="shared" si="115"/>
        <v/>
      </c>
      <c r="J448" s="35" t="str">
        <f t="shared" si="111"/>
        <v/>
      </c>
      <c r="K448" s="35" t="str">
        <f t="shared" si="116"/>
        <v/>
      </c>
      <c r="L448" s="30" t="str">
        <f t="shared" si="117"/>
        <v/>
      </c>
      <c r="M448" s="30" t="str">
        <f t="shared" si="118"/>
        <v/>
      </c>
      <c r="N448" s="30" t="str">
        <f t="shared" si="119"/>
        <v/>
      </c>
      <c r="O448" s="30" t="str">
        <f t="shared" si="120"/>
        <v/>
      </c>
      <c r="P448" s="30" t="str">
        <f t="shared" si="121"/>
        <v/>
      </c>
      <c r="Q448" s="30" t="str">
        <f t="shared" si="122"/>
        <v/>
      </c>
      <c r="R448" s="36" t="str">
        <f t="shared" si="123"/>
        <v/>
      </c>
      <c r="S448" s="37" t="str">
        <f t="shared" si="114"/>
        <v/>
      </c>
    </row>
    <row r="449" spans="1:19">
      <c r="A449" s="30" t="s">
        <v>462</v>
      </c>
      <c r="D449" s="30" t="str">
        <f t="shared" si="108"/>
        <v/>
      </c>
      <c r="E449" s="30" t="str">
        <f t="shared" si="112"/>
        <v/>
      </c>
      <c r="F449" s="30" t="str">
        <f t="shared" si="109"/>
        <v>Mahindra Mutual Fund</v>
      </c>
      <c r="G449" s="30" t="str">
        <f t="shared" si="113"/>
        <v/>
      </c>
      <c r="H449" s="30" t="str">
        <f t="shared" si="110"/>
        <v/>
      </c>
      <c r="I449" s="30" t="str">
        <f t="shared" si="115"/>
        <v/>
      </c>
      <c r="J449" s="35" t="str">
        <f t="shared" si="111"/>
        <v/>
      </c>
      <c r="K449" s="35" t="str">
        <f t="shared" si="116"/>
        <v/>
      </c>
      <c r="L449" s="30" t="str">
        <f t="shared" si="117"/>
        <v/>
      </c>
      <c r="M449" s="30" t="str">
        <f t="shared" si="118"/>
        <v/>
      </c>
      <c r="N449" s="30" t="str">
        <f t="shared" si="119"/>
        <v/>
      </c>
      <c r="O449" s="30" t="str">
        <f t="shared" si="120"/>
        <v/>
      </c>
      <c r="P449" s="30" t="str">
        <f t="shared" si="121"/>
        <v/>
      </c>
      <c r="Q449" s="30" t="str">
        <f t="shared" si="122"/>
        <v/>
      </c>
      <c r="R449" s="36" t="str">
        <f t="shared" si="123"/>
        <v/>
      </c>
      <c r="S449" s="37" t="str">
        <f t="shared" si="114"/>
        <v/>
      </c>
    </row>
    <row r="450" spans="1:19">
      <c r="A450" s="30" t="s">
        <v>97</v>
      </c>
      <c r="D450" s="30" t="str">
        <f t="shared" si="108"/>
        <v/>
      </c>
      <c r="E450" s="30" t="str">
        <f t="shared" si="112"/>
        <v/>
      </c>
      <c r="F450" s="30" t="str">
        <f t="shared" si="109"/>
        <v xml:space="preserve"> </v>
      </c>
      <c r="G450" s="30" t="str">
        <f t="shared" si="113"/>
        <v/>
      </c>
      <c r="H450" s="30" t="str">
        <f t="shared" si="110"/>
        <v/>
      </c>
      <c r="I450" s="30" t="str">
        <f t="shared" si="115"/>
        <v/>
      </c>
      <c r="J450" s="35" t="str">
        <f t="shared" si="111"/>
        <v/>
      </c>
      <c r="K450" s="35" t="str">
        <f t="shared" si="116"/>
        <v/>
      </c>
      <c r="L450" s="30" t="str">
        <f t="shared" si="117"/>
        <v/>
      </c>
      <c r="M450" s="30" t="str">
        <f t="shared" si="118"/>
        <v/>
      </c>
      <c r="N450" s="30" t="str">
        <f t="shared" si="119"/>
        <v/>
      </c>
      <c r="O450" s="30" t="str">
        <f t="shared" si="120"/>
        <v/>
      </c>
      <c r="P450" s="30" t="str">
        <f t="shared" si="121"/>
        <v/>
      </c>
      <c r="Q450" s="30" t="str">
        <f t="shared" si="122"/>
        <v/>
      </c>
      <c r="R450" s="36" t="str">
        <f t="shared" si="123"/>
        <v/>
      </c>
      <c r="S450" s="37" t="str">
        <f t="shared" si="114"/>
        <v/>
      </c>
    </row>
    <row r="451" spans="1:19" ht="26">
      <c r="A451" s="30" t="s">
        <v>6780</v>
      </c>
      <c r="D451" s="30" t="str">
        <f t="shared" si="108"/>
        <v>139782</v>
      </c>
      <c r="E451" s="30">
        <f t="shared" si="112"/>
        <v>7</v>
      </c>
      <c r="F451" s="30" t="str">
        <f t="shared" si="109"/>
        <v>INF174V01101</v>
      </c>
      <c r="G451" s="30">
        <f t="shared" si="113"/>
        <v>20</v>
      </c>
      <c r="H451" s="30" t="str">
        <f t="shared" si="110"/>
        <v>-</v>
      </c>
      <c r="I451" s="30">
        <f t="shared" si="115"/>
        <v>22</v>
      </c>
      <c r="J451" s="35" t="str">
        <f t="shared" si="111"/>
        <v>Mahindra Mutual Fund Kar Bachat Yojana Direct Plan - Dividend Payout</v>
      </c>
      <c r="K451" s="35">
        <f t="shared" si="116"/>
        <v>91</v>
      </c>
      <c r="L451" s="30" t="str">
        <f t="shared" si="117"/>
        <v>11.9504</v>
      </c>
      <c r="M451" s="30">
        <f t="shared" si="118"/>
        <v>99</v>
      </c>
      <c r="N451" s="30" t="str">
        <f t="shared" si="119"/>
        <v>11.9504</v>
      </c>
      <c r="O451" s="30">
        <f t="shared" si="120"/>
        <v>107</v>
      </c>
      <c r="P451" s="30" t="str">
        <f t="shared" si="121"/>
        <v>11.9504</v>
      </c>
      <c r="Q451" s="30">
        <f t="shared" si="122"/>
        <v>115</v>
      </c>
      <c r="R451" s="36" t="str">
        <f t="shared" si="123"/>
        <v>08-Aug-2017</v>
      </c>
      <c r="S451" s="37">
        <f t="shared" si="114"/>
        <v>11.9504</v>
      </c>
    </row>
    <row r="452" spans="1:19" ht="26">
      <c r="A452" s="30" t="s">
        <v>6781</v>
      </c>
      <c r="D452" s="30" t="str">
        <f t="shared" si="108"/>
        <v>139781</v>
      </c>
      <c r="E452" s="30">
        <f t="shared" si="112"/>
        <v>7</v>
      </c>
      <c r="F452" s="30" t="str">
        <f t="shared" si="109"/>
        <v>INF174V01093</v>
      </c>
      <c r="G452" s="30">
        <f t="shared" si="113"/>
        <v>20</v>
      </c>
      <c r="H452" s="30" t="str">
        <f t="shared" si="110"/>
        <v>-</v>
      </c>
      <c r="I452" s="30">
        <f t="shared" si="115"/>
        <v>22</v>
      </c>
      <c r="J452" s="35" t="str">
        <f t="shared" si="111"/>
        <v>Mahindra Mutual Fund Kar Bachat Yojana Direct Plan - Growth</v>
      </c>
      <c r="K452" s="35">
        <f t="shared" si="116"/>
        <v>82</v>
      </c>
      <c r="L452" s="30" t="str">
        <f t="shared" si="117"/>
        <v>11.9662</v>
      </c>
      <c r="M452" s="30">
        <f t="shared" si="118"/>
        <v>90</v>
      </c>
      <c r="N452" s="30" t="str">
        <f t="shared" si="119"/>
        <v>11.9662</v>
      </c>
      <c r="O452" s="30">
        <f t="shared" si="120"/>
        <v>98</v>
      </c>
      <c r="P452" s="30" t="str">
        <f t="shared" si="121"/>
        <v>11.9662</v>
      </c>
      <c r="Q452" s="30">
        <f t="shared" si="122"/>
        <v>106</v>
      </c>
      <c r="R452" s="36" t="str">
        <f t="shared" si="123"/>
        <v>08-Aug-2017</v>
      </c>
      <c r="S452" s="37">
        <f t="shared" si="114"/>
        <v>11.966200000000001</v>
      </c>
    </row>
    <row r="453" spans="1:19" ht="26">
      <c r="A453" s="30" t="s">
        <v>6782</v>
      </c>
      <c r="D453" s="30" t="str">
        <f t="shared" si="108"/>
        <v>139780</v>
      </c>
      <c r="E453" s="30">
        <f t="shared" si="112"/>
        <v>7</v>
      </c>
      <c r="F453" s="30" t="str">
        <f t="shared" si="109"/>
        <v>INF174V01085</v>
      </c>
      <c r="G453" s="30">
        <f t="shared" si="113"/>
        <v>20</v>
      </c>
      <c r="H453" s="30" t="str">
        <f t="shared" si="110"/>
        <v>-</v>
      </c>
      <c r="I453" s="30">
        <f t="shared" si="115"/>
        <v>22</v>
      </c>
      <c r="J453" s="35" t="str">
        <f t="shared" si="111"/>
        <v>Mahindra Mutual Fund Kar Bachat Yojana Regular Plan - Dividend Payout</v>
      </c>
      <c r="K453" s="35">
        <f t="shared" si="116"/>
        <v>92</v>
      </c>
      <c r="L453" s="30" t="str">
        <f t="shared" si="117"/>
        <v>11.7332</v>
      </c>
      <c r="M453" s="30">
        <f t="shared" si="118"/>
        <v>100</v>
      </c>
      <c r="N453" s="30" t="str">
        <f t="shared" si="119"/>
        <v>11.7332</v>
      </c>
      <c r="O453" s="30">
        <f t="shared" si="120"/>
        <v>108</v>
      </c>
      <c r="P453" s="30" t="str">
        <f t="shared" si="121"/>
        <v>11.7332</v>
      </c>
      <c r="Q453" s="30">
        <f t="shared" si="122"/>
        <v>116</v>
      </c>
      <c r="R453" s="36" t="str">
        <f t="shared" si="123"/>
        <v>08-Aug-2017</v>
      </c>
      <c r="S453" s="37">
        <f t="shared" si="114"/>
        <v>11.7332</v>
      </c>
    </row>
    <row r="454" spans="1:19" ht="26">
      <c r="A454" s="30" t="s">
        <v>6783</v>
      </c>
      <c r="D454" s="30" t="str">
        <f t="shared" si="108"/>
        <v>139783</v>
      </c>
      <c r="E454" s="30">
        <f t="shared" si="112"/>
        <v>7</v>
      </c>
      <c r="F454" s="30" t="str">
        <f t="shared" si="109"/>
        <v>INF174V01077</v>
      </c>
      <c r="G454" s="30">
        <f t="shared" si="113"/>
        <v>20</v>
      </c>
      <c r="H454" s="30" t="str">
        <f t="shared" si="110"/>
        <v>-</v>
      </c>
      <c r="I454" s="30">
        <f t="shared" si="115"/>
        <v>22</v>
      </c>
      <c r="J454" s="35" t="str">
        <f t="shared" si="111"/>
        <v>Mahindra Mutual Fund Kar Bachat Yojana Regular Plan - Growth</v>
      </c>
      <c r="K454" s="35">
        <f t="shared" si="116"/>
        <v>83</v>
      </c>
      <c r="L454" s="30" t="str">
        <f t="shared" si="117"/>
        <v>11.7334</v>
      </c>
      <c r="M454" s="30">
        <f t="shared" si="118"/>
        <v>91</v>
      </c>
      <c r="N454" s="30" t="str">
        <f t="shared" si="119"/>
        <v>11.7334</v>
      </c>
      <c r="O454" s="30">
        <f t="shared" si="120"/>
        <v>99</v>
      </c>
      <c r="P454" s="30" t="str">
        <f t="shared" si="121"/>
        <v>11.7334</v>
      </c>
      <c r="Q454" s="30">
        <f t="shared" si="122"/>
        <v>107</v>
      </c>
      <c r="R454" s="36" t="str">
        <f t="shared" si="123"/>
        <v>08-Aug-2017</v>
      </c>
      <c r="S454" s="37">
        <f t="shared" si="114"/>
        <v>11.7334</v>
      </c>
    </row>
    <row r="455" spans="1:19">
      <c r="A455" s="30" t="s">
        <v>97</v>
      </c>
      <c r="D455" s="30" t="str">
        <f t="shared" ref="D455:D518" si="124">IF(ISERROR(LEFT(A455,SEARCH(";",A455)-1)),"",LEFT(A455,SEARCH(";",A455)-1))</f>
        <v/>
      </c>
      <c r="E455" s="30" t="str">
        <f t="shared" si="112"/>
        <v/>
      </c>
      <c r="F455" s="30" t="str">
        <f t="shared" ref="F455:F518" si="125">IF($D455="",A455,MID($A455,E455+1,SEARCH(";",$A455,E455+1)-E455-1))</f>
        <v xml:space="preserve"> </v>
      </c>
      <c r="G455" s="30" t="str">
        <f t="shared" si="113"/>
        <v/>
      </c>
      <c r="H455" s="30" t="str">
        <f t="shared" ref="H455:H518" si="126">IF($D455="","",MID($A455,G455+1,SEARCH(";",$A455,G455+1)-G455-1))</f>
        <v/>
      </c>
      <c r="I455" s="30" t="str">
        <f t="shared" si="115"/>
        <v/>
      </c>
      <c r="J455" s="35" t="str">
        <f t="shared" ref="J455:J518" si="127">IF($D455="","",MID($A455,I455+1,SEARCH(";",$A455,I455+1)-I455-1))</f>
        <v/>
      </c>
      <c r="K455" s="35" t="str">
        <f t="shared" si="116"/>
        <v/>
      </c>
      <c r="L455" s="30" t="str">
        <f t="shared" si="117"/>
        <v/>
      </c>
      <c r="M455" s="30" t="str">
        <f t="shared" si="118"/>
        <v/>
      </c>
      <c r="N455" s="30" t="str">
        <f t="shared" si="119"/>
        <v/>
      </c>
      <c r="O455" s="30" t="str">
        <f t="shared" si="120"/>
        <v/>
      </c>
      <c r="P455" s="30" t="str">
        <f t="shared" si="121"/>
        <v/>
      </c>
      <c r="Q455" s="30" t="str">
        <f t="shared" si="122"/>
        <v/>
      </c>
      <c r="R455" s="36" t="str">
        <f t="shared" si="123"/>
        <v/>
      </c>
      <c r="S455" s="37" t="str">
        <f t="shared" si="114"/>
        <v/>
      </c>
    </row>
    <row r="456" spans="1:19">
      <c r="A456" s="30" t="s">
        <v>130</v>
      </c>
      <c r="D456" s="30" t="str">
        <f t="shared" si="124"/>
        <v/>
      </c>
      <c r="E456" s="30" t="str">
        <f t="shared" ref="E456:E519" si="128">IF($D456="","",LEN(D456)+1)</f>
        <v/>
      </c>
      <c r="F456" s="30" t="str">
        <f t="shared" si="125"/>
        <v>Mirae Asset Mutual Fund</v>
      </c>
      <c r="G456" s="30" t="str">
        <f t="shared" ref="G456:G519" si="129">IF($D456="","",E456+(LEN(F456)+1))</f>
        <v/>
      </c>
      <c r="H456" s="30" t="str">
        <f t="shared" si="126"/>
        <v/>
      </c>
      <c r="I456" s="30" t="str">
        <f t="shared" si="115"/>
        <v/>
      </c>
      <c r="J456" s="35" t="str">
        <f t="shared" si="127"/>
        <v/>
      </c>
      <c r="K456" s="35" t="str">
        <f t="shared" si="116"/>
        <v/>
      </c>
      <c r="L456" s="30" t="str">
        <f t="shared" si="117"/>
        <v/>
      </c>
      <c r="M456" s="30" t="str">
        <f t="shared" si="118"/>
        <v/>
      </c>
      <c r="N456" s="30" t="str">
        <f t="shared" si="119"/>
        <v/>
      </c>
      <c r="O456" s="30" t="str">
        <f t="shared" si="120"/>
        <v/>
      </c>
      <c r="P456" s="30" t="str">
        <f t="shared" si="121"/>
        <v/>
      </c>
      <c r="Q456" s="30" t="str">
        <f t="shared" si="122"/>
        <v/>
      </c>
      <c r="R456" s="36" t="str">
        <f t="shared" si="123"/>
        <v/>
      </c>
      <c r="S456" s="37" t="str">
        <f t="shared" ref="S456:S519" si="130">IF(L456="","",L456+0)</f>
        <v/>
      </c>
    </row>
    <row r="457" spans="1:19">
      <c r="A457" s="30" t="s">
        <v>97</v>
      </c>
      <c r="D457" s="30" t="str">
        <f t="shared" si="124"/>
        <v/>
      </c>
      <c r="E457" s="30" t="str">
        <f t="shared" si="128"/>
        <v/>
      </c>
      <c r="F457" s="30" t="str">
        <f t="shared" si="125"/>
        <v xml:space="preserve"> </v>
      </c>
      <c r="G457" s="30" t="str">
        <f t="shared" si="129"/>
        <v/>
      </c>
      <c r="H457" s="30" t="str">
        <f t="shared" si="126"/>
        <v/>
      </c>
      <c r="I457" s="30" t="str">
        <f t="shared" si="115"/>
        <v/>
      </c>
      <c r="J457" s="35" t="str">
        <f t="shared" si="127"/>
        <v/>
      </c>
      <c r="K457" s="35" t="str">
        <f t="shared" si="116"/>
        <v/>
      </c>
      <c r="L457" s="30" t="str">
        <f t="shared" si="117"/>
        <v/>
      </c>
      <c r="M457" s="30" t="str">
        <f t="shared" si="118"/>
        <v/>
      </c>
      <c r="N457" s="30" t="str">
        <f t="shared" si="119"/>
        <v/>
      </c>
      <c r="O457" s="30" t="str">
        <f t="shared" si="120"/>
        <v/>
      </c>
      <c r="P457" s="30" t="str">
        <f t="shared" si="121"/>
        <v/>
      </c>
      <c r="Q457" s="30" t="str">
        <f t="shared" si="122"/>
        <v/>
      </c>
      <c r="R457" s="36" t="str">
        <f t="shared" si="123"/>
        <v/>
      </c>
      <c r="S457" s="37" t="str">
        <f t="shared" si="130"/>
        <v/>
      </c>
    </row>
    <row r="458" spans="1:19">
      <c r="A458" s="30" t="s">
        <v>6784</v>
      </c>
      <c r="D458" s="30" t="str">
        <f t="shared" si="124"/>
        <v>135781</v>
      </c>
      <c r="E458" s="30">
        <f t="shared" si="128"/>
        <v>7</v>
      </c>
      <c r="F458" s="30" t="str">
        <f t="shared" si="125"/>
        <v>INF769K01DM9</v>
      </c>
      <c r="G458" s="30">
        <f t="shared" si="129"/>
        <v>20</v>
      </c>
      <c r="H458" s="30" t="str">
        <f t="shared" si="126"/>
        <v>-</v>
      </c>
      <c r="I458" s="30">
        <f t="shared" si="115"/>
        <v>22</v>
      </c>
      <c r="J458" s="35" t="str">
        <f t="shared" si="127"/>
        <v>Mirae Asset Tax Saver Fund-Direct Plan -Growth</v>
      </c>
      <c r="K458" s="35">
        <f t="shared" si="116"/>
        <v>69</v>
      </c>
      <c r="L458" s="30" t="str">
        <f t="shared" si="117"/>
        <v>15.763</v>
      </c>
      <c r="M458" s="30">
        <f t="shared" si="118"/>
        <v>76</v>
      </c>
      <c r="N458" s="30" t="str">
        <f t="shared" si="119"/>
        <v>0.000</v>
      </c>
      <c r="O458" s="30">
        <f t="shared" si="120"/>
        <v>82</v>
      </c>
      <c r="P458" s="30" t="str">
        <f t="shared" si="121"/>
        <v>15.763</v>
      </c>
      <c r="Q458" s="30">
        <f t="shared" si="122"/>
        <v>89</v>
      </c>
      <c r="R458" s="36" t="str">
        <f t="shared" si="123"/>
        <v>08-Aug-2017</v>
      </c>
      <c r="S458" s="37">
        <f t="shared" si="130"/>
        <v>15.763</v>
      </c>
    </row>
    <row r="459" spans="1:19">
      <c r="A459" s="30" t="s">
        <v>6785</v>
      </c>
      <c r="D459" s="30" t="str">
        <f t="shared" si="124"/>
        <v>135782</v>
      </c>
      <c r="E459" s="30">
        <f t="shared" si="128"/>
        <v>7</v>
      </c>
      <c r="F459" s="30" t="str">
        <f t="shared" si="125"/>
        <v>INF769K01DN7</v>
      </c>
      <c r="G459" s="30">
        <f t="shared" si="129"/>
        <v>20</v>
      </c>
      <c r="H459" s="30" t="str">
        <f t="shared" si="126"/>
        <v>-</v>
      </c>
      <c r="I459" s="30">
        <f t="shared" si="115"/>
        <v>22</v>
      </c>
      <c r="J459" s="35" t="str">
        <f t="shared" si="127"/>
        <v>Mirae Asset Tax Saver Fund-Direct Plan-Dividend</v>
      </c>
      <c r="K459" s="35">
        <f t="shared" si="116"/>
        <v>70</v>
      </c>
      <c r="L459" s="30" t="str">
        <f t="shared" si="117"/>
        <v>15.135</v>
      </c>
      <c r="M459" s="30">
        <f t="shared" si="118"/>
        <v>77</v>
      </c>
      <c r="N459" s="30" t="str">
        <f t="shared" si="119"/>
        <v>0.000</v>
      </c>
      <c r="O459" s="30">
        <f t="shared" si="120"/>
        <v>83</v>
      </c>
      <c r="P459" s="30" t="str">
        <f t="shared" si="121"/>
        <v>15.135</v>
      </c>
      <c r="Q459" s="30">
        <f t="shared" si="122"/>
        <v>90</v>
      </c>
      <c r="R459" s="36" t="str">
        <f t="shared" si="123"/>
        <v>08-Aug-2017</v>
      </c>
      <c r="S459" s="37">
        <f t="shared" si="130"/>
        <v>15.135</v>
      </c>
    </row>
    <row r="460" spans="1:19">
      <c r="A460" s="30" t="s">
        <v>6786</v>
      </c>
      <c r="D460" s="30" t="str">
        <f t="shared" si="124"/>
        <v>135783</v>
      </c>
      <c r="E460" s="30">
        <f t="shared" si="128"/>
        <v>7</v>
      </c>
      <c r="F460" s="30" t="str">
        <f t="shared" si="125"/>
        <v>INF769K01DL1</v>
      </c>
      <c r="G460" s="30">
        <f t="shared" si="129"/>
        <v>20</v>
      </c>
      <c r="H460" s="30" t="str">
        <f t="shared" si="126"/>
        <v>-</v>
      </c>
      <c r="I460" s="30">
        <f t="shared" si="115"/>
        <v>22</v>
      </c>
      <c r="J460" s="35" t="str">
        <f t="shared" si="127"/>
        <v>Mirae Asset Tax Saver Fund-Regular Plan-Dividend Payout</v>
      </c>
      <c r="K460" s="35">
        <f t="shared" si="116"/>
        <v>78</v>
      </c>
      <c r="L460" s="30" t="str">
        <f t="shared" si="117"/>
        <v>14.745</v>
      </c>
      <c r="M460" s="30">
        <f t="shared" si="118"/>
        <v>85</v>
      </c>
      <c r="N460" s="30" t="str">
        <f t="shared" si="119"/>
        <v>0.000</v>
      </c>
      <c r="O460" s="30">
        <f t="shared" si="120"/>
        <v>91</v>
      </c>
      <c r="P460" s="30" t="str">
        <f t="shared" si="121"/>
        <v>14.745</v>
      </c>
      <c r="Q460" s="30">
        <f t="shared" si="122"/>
        <v>98</v>
      </c>
      <c r="R460" s="36" t="str">
        <f t="shared" si="123"/>
        <v>08-Aug-2017</v>
      </c>
      <c r="S460" s="37">
        <f t="shared" si="130"/>
        <v>14.744999999999999</v>
      </c>
    </row>
    <row r="461" spans="1:19">
      <c r="A461" s="30" t="s">
        <v>6787</v>
      </c>
      <c r="D461" s="30" t="str">
        <f t="shared" si="124"/>
        <v>135784</v>
      </c>
      <c r="E461" s="30">
        <f t="shared" si="128"/>
        <v>7</v>
      </c>
      <c r="F461" s="30" t="str">
        <f t="shared" si="125"/>
        <v>INF769K01DK3</v>
      </c>
      <c r="G461" s="30">
        <f t="shared" si="129"/>
        <v>20</v>
      </c>
      <c r="H461" s="30" t="str">
        <f t="shared" si="126"/>
        <v>-</v>
      </c>
      <c r="I461" s="30">
        <f t="shared" ref="I461:I524" si="131">IF($D461="","",G461+LEN(H461)+1)</f>
        <v>22</v>
      </c>
      <c r="J461" s="35" t="str">
        <f t="shared" si="127"/>
        <v>Mirae Asset Tax Saver Fund-Regular Plan-Growth</v>
      </c>
      <c r="K461" s="35">
        <f t="shared" ref="K461:K524" si="132">IF($D461="","",I461+LEN(J461)+1)</f>
        <v>69</v>
      </c>
      <c r="L461" s="30" t="str">
        <f t="shared" ref="L461:L524" si="133">IF($D461="","",MID($A461,K461+1,SEARCH(";",$A461,K461+1)-K461-1))</f>
        <v>15.388</v>
      </c>
      <c r="M461" s="30">
        <f t="shared" ref="M461:M524" si="134">IF($D461="","",K461+LEN(L461)+1)</f>
        <v>76</v>
      </c>
      <c r="N461" s="30" t="str">
        <f t="shared" ref="N461:N524" si="135">IF($D461="","",MID($A461,M461+1,SEARCH(";",$A461,M461+1)-M461-1))</f>
        <v>0.000</v>
      </c>
      <c r="O461" s="30">
        <f t="shared" ref="O461:O524" si="136">IF($D461="","",M461+LEN(N461)+1)</f>
        <v>82</v>
      </c>
      <c r="P461" s="30" t="str">
        <f t="shared" ref="P461:P524" si="137">IF($D461="","",MID($A461,O461+1,SEARCH(";",$A461,O461+1)-O461-1))</f>
        <v>15.388</v>
      </c>
      <c r="Q461" s="30">
        <f t="shared" ref="Q461:Q524" si="138">IF($D461="","",O461+LEN(P461)+1)</f>
        <v>89</v>
      </c>
      <c r="R461" s="36" t="str">
        <f t="shared" ref="R461:R524" si="139">IF($D461="","",MID($A461,Q461+1,15))</f>
        <v>08-Aug-2017</v>
      </c>
      <c r="S461" s="37">
        <f t="shared" si="130"/>
        <v>15.388</v>
      </c>
    </row>
    <row r="462" spans="1:19">
      <c r="A462" s="30" t="s">
        <v>97</v>
      </c>
      <c r="D462" s="30" t="str">
        <f t="shared" si="124"/>
        <v/>
      </c>
      <c r="E462" s="30" t="str">
        <f t="shared" si="128"/>
        <v/>
      </c>
      <c r="F462" s="30" t="str">
        <f t="shared" si="125"/>
        <v xml:space="preserve"> </v>
      </c>
      <c r="G462" s="30" t="str">
        <f t="shared" si="129"/>
        <v/>
      </c>
      <c r="H462" s="30" t="str">
        <f t="shared" si="126"/>
        <v/>
      </c>
      <c r="I462" s="30" t="str">
        <f t="shared" si="131"/>
        <v/>
      </c>
      <c r="J462" s="35" t="str">
        <f t="shared" si="127"/>
        <v/>
      </c>
      <c r="K462" s="35" t="str">
        <f t="shared" si="132"/>
        <v/>
      </c>
      <c r="L462" s="30" t="str">
        <f t="shared" si="133"/>
        <v/>
      </c>
      <c r="M462" s="30" t="str">
        <f t="shared" si="134"/>
        <v/>
      </c>
      <c r="N462" s="30" t="str">
        <f t="shared" si="135"/>
        <v/>
      </c>
      <c r="O462" s="30" t="str">
        <f t="shared" si="136"/>
        <v/>
      </c>
      <c r="P462" s="30" t="str">
        <f t="shared" si="137"/>
        <v/>
      </c>
      <c r="Q462" s="30" t="str">
        <f t="shared" si="138"/>
        <v/>
      </c>
      <c r="R462" s="36" t="str">
        <f t="shared" si="139"/>
        <v/>
      </c>
      <c r="S462" s="37" t="str">
        <f t="shared" si="130"/>
        <v/>
      </c>
    </row>
    <row r="463" spans="1:19">
      <c r="A463" s="30" t="s">
        <v>131</v>
      </c>
      <c r="D463" s="30" t="str">
        <f t="shared" si="124"/>
        <v/>
      </c>
      <c r="E463" s="30" t="str">
        <f t="shared" si="128"/>
        <v/>
      </c>
      <c r="F463" s="30" t="str">
        <f t="shared" si="125"/>
        <v>Motilal Oswal Mutual Fund</v>
      </c>
      <c r="G463" s="30" t="str">
        <f t="shared" si="129"/>
        <v/>
      </c>
      <c r="H463" s="30" t="str">
        <f t="shared" si="126"/>
        <v/>
      </c>
      <c r="I463" s="30" t="str">
        <f t="shared" si="131"/>
        <v/>
      </c>
      <c r="J463" s="35" t="str">
        <f t="shared" si="127"/>
        <v/>
      </c>
      <c r="K463" s="35" t="str">
        <f t="shared" si="132"/>
        <v/>
      </c>
      <c r="L463" s="30" t="str">
        <f t="shared" si="133"/>
        <v/>
      </c>
      <c r="M463" s="30" t="str">
        <f t="shared" si="134"/>
        <v/>
      </c>
      <c r="N463" s="30" t="str">
        <f t="shared" si="135"/>
        <v/>
      </c>
      <c r="O463" s="30" t="str">
        <f t="shared" si="136"/>
        <v/>
      </c>
      <c r="P463" s="30" t="str">
        <f t="shared" si="137"/>
        <v/>
      </c>
      <c r="Q463" s="30" t="str">
        <f t="shared" si="138"/>
        <v/>
      </c>
      <c r="R463" s="36" t="str">
        <f t="shared" si="139"/>
        <v/>
      </c>
      <c r="S463" s="37" t="str">
        <f t="shared" si="130"/>
        <v/>
      </c>
    </row>
    <row r="464" spans="1:19">
      <c r="A464" s="30" t="s">
        <v>97</v>
      </c>
      <c r="D464" s="30" t="str">
        <f t="shared" si="124"/>
        <v/>
      </c>
      <c r="E464" s="30" t="str">
        <f t="shared" si="128"/>
        <v/>
      </c>
      <c r="F464" s="30" t="str">
        <f t="shared" si="125"/>
        <v xml:space="preserve"> </v>
      </c>
      <c r="G464" s="30" t="str">
        <f t="shared" si="129"/>
        <v/>
      </c>
      <c r="H464" s="30" t="str">
        <f t="shared" si="126"/>
        <v/>
      </c>
      <c r="I464" s="30" t="str">
        <f t="shared" si="131"/>
        <v/>
      </c>
      <c r="J464" s="35" t="str">
        <f t="shared" si="127"/>
        <v/>
      </c>
      <c r="K464" s="35" t="str">
        <f t="shared" si="132"/>
        <v/>
      </c>
      <c r="L464" s="30" t="str">
        <f t="shared" si="133"/>
        <v/>
      </c>
      <c r="M464" s="30" t="str">
        <f t="shared" si="134"/>
        <v/>
      </c>
      <c r="N464" s="30" t="str">
        <f t="shared" si="135"/>
        <v/>
      </c>
      <c r="O464" s="30" t="str">
        <f t="shared" si="136"/>
        <v/>
      </c>
      <c r="P464" s="30" t="str">
        <f t="shared" si="137"/>
        <v/>
      </c>
      <c r="Q464" s="30" t="str">
        <f t="shared" si="138"/>
        <v/>
      </c>
      <c r="R464" s="36" t="str">
        <f t="shared" si="139"/>
        <v/>
      </c>
      <c r="S464" s="37" t="str">
        <f t="shared" si="130"/>
        <v/>
      </c>
    </row>
    <row r="465" spans="1:19" ht="26">
      <c r="A465" s="30" t="s">
        <v>6788</v>
      </c>
      <c r="D465" s="30" t="str">
        <f t="shared" si="124"/>
        <v>133384</v>
      </c>
      <c r="E465" s="30">
        <f t="shared" si="128"/>
        <v>7</v>
      </c>
      <c r="F465" s="30" t="str">
        <f t="shared" si="125"/>
        <v>INF247L01577</v>
      </c>
      <c r="G465" s="30">
        <f t="shared" si="129"/>
        <v>20</v>
      </c>
      <c r="H465" s="30" t="str">
        <f t="shared" si="126"/>
        <v>-</v>
      </c>
      <c r="I465" s="30">
        <f t="shared" si="131"/>
        <v>22</v>
      </c>
      <c r="J465" s="35" t="str">
        <f t="shared" si="127"/>
        <v>MOSt Focused Long Term - Direct Plan - Dividend Payout Option</v>
      </c>
      <c r="K465" s="35">
        <f t="shared" si="132"/>
        <v>84</v>
      </c>
      <c r="L465" s="30" t="str">
        <f t="shared" si="133"/>
        <v>16.7223</v>
      </c>
      <c r="M465" s="30">
        <f t="shared" si="134"/>
        <v>92</v>
      </c>
      <c r="N465" s="30" t="str">
        <f t="shared" si="135"/>
        <v>16.7223</v>
      </c>
      <c r="O465" s="30">
        <f t="shared" si="136"/>
        <v>100</v>
      </c>
      <c r="P465" s="30" t="str">
        <f t="shared" si="137"/>
        <v>16.7223</v>
      </c>
      <c r="Q465" s="30">
        <f t="shared" si="138"/>
        <v>108</v>
      </c>
      <c r="R465" s="36" t="str">
        <f t="shared" si="139"/>
        <v>09-Aug-2017</v>
      </c>
      <c r="S465" s="37">
        <f t="shared" si="130"/>
        <v>16.722300000000001</v>
      </c>
    </row>
    <row r="466" spans="1:19">
      <c r="A466" s="30" t="s">
        <v>6789</v>
      </c>
      <c r="D466" s="30" t="str">
        <f t="shared" si="124"/>
        <v>133386</v>
      </c>
      <c r="E466" s="30">
        <f t="shared" si="128"/>
        <v>7</v>
      </c>
      <c r="F466" s="30" t="str">
        <f t="shared" si="125"/>
        <v>INF247L01569</v>
      </c>
      <c r="G466" s="30">
        <f t="shared" si="129"/>
        <v>20</v>
      </c>
      <c r="H466" s="30" t="str">
        <f t="shared" si="126"/>
        <v>-</v>
      </c>
      <c r="I466" s="30">
        <f t="shared" si="131"/>
        <v>22</v>
      </c>
      <c r="J466" s="35" t="str">
        <f t="shared" si="127"/>
        <v>MOSt Focused Long Term - Direct Plan - Growth Option</v>
      </c>
      <c r="K466" s="35">
        <f t="shared" si="132"/>
        <v>75</v>
      </c>
      <c r="L466" s="30" t="str">
        <f t="shared" si="133"/>
        <v>17.2951</v>
      </c>
      <c r="M466" s="30">
        <f t="shared" si="134"/>
        <v>83</v>
      </c>
      <c r="N466" s="30" t="str">
        <f t="shared" si="135"/>
        <v>17.2951</v>
      </c>
      <c r="O466" s="30">
        <f t="shared" si="136"/>
        <v>91</v>
      </c>
      <c r="P466" s="30" t="str">
        <f t="shared" si="137"/>
        <v>17.2951</v>
      </c>
      <c r="Q466" s="30">
        <f t="shared" si="138"/>
        <v>99</v>
      </c>
      <c r="R466" s="36" t="str">
        <f t="shared" si="139"/>
        <v>09-Aug-2017</v>
      </c>
      <c r="S466" s="37">
        <f t="shared" si="130"/>
        <v>17.295100000000001</v>
      </c>
    </row>
    <row r="467" spans="1:19" ht="26">
      <c r="A467" s="30" t="s">
        <v>6790</v>
      </c>
      <c r="D467" s="30" t="str">
        <f t="shared" si="124"/>
        <v>133383</v>
      </c>
      <c r="E467" s="30">
        <f t="shared" si="128"/>
        <v>7</v>
      </c>
      <c r="F467" s="30" t="str">
        <f t="shared" si="125"/>
        <v>INF247L01551</v>
      </c>
      <c r="G467" s="30">
        <f t="shared" si="129"/>
        <v>20</v>
      </c>
      <c r="H467" s="30" t="str">
        <f t="shared" si="126"/>
        <v>-</v>
      </c>
      <c r="I467" s="30">
        <f t="shared" si="131"/>
        <v>22</v>
      </c>
      <c r="J467" s="35" t="str">
        <f t="shared" si="127"/>
        <v>MOSt Focused Long Term - Regular Plan - Dividend Payout Option</v>
      </c>
      <c r="K467" s="35">
        <f t="shared" si="132"/>
        <v>85</v>
      </c>
      <c r="L467" s="30" t="str">
        <f t="shared" si="133"/>
        <v>16.1102</v>
      </c>
      <c r="M467" s="30">
        <f t="shared" si="134"/>
        <v>93</v>
      </c>
      <c r="N467" s="30" t="str">
        <f t="shared" si="135"/>
        <v>16.1102</v>
      </c>
      <c r="O467" s="30">
        <f t="shared" si="136"/>
        <v>101</v>
      </c>
      <c r="P467" s="30" t="str">
        <f t="shared" si="137"/>
        <v>16.1102</v>
      </c>
      <c r="Q467" s="30">
        <f t="shared" si="138"/>
        <v>109</v>
      </c>
      <c r="R467" s="36" t="str">
        <f t="shared" si="139"/>
        <v>09-Aug-2017</v>
      </c>
      <c r="S467" s="37">
        <f t="shared" si="130"/>
        <v>16.110199999999999</v>
      </c>
    </row>
    <row r="468" spans="1:19">
      <c r="A468" s="30" t="s">
        <v>6791</v>
      </c>
      <c r="D468" s="30" t="str">
        <f t="shared" si="124"/>
        <v>133385</v>
      </c>
      <c r="E468" s="30">
        <f t="shared" si="128"/>
        <v>7</v>
      </c>
      <c r="F468" s="30" t="str">
        <f t="shared" si="125"/>
        <v>INF247L01544</v>
      </c>
      <c r="G468" s="30">
        <f t="shared" si="129"/>
        <v>20</v>
      </c>
      <c r="H468" s="30" t="str">
        <f t="shared" si="126"/>
        <v>-</v>
      </c>
      <c r="I468" s="30">
        <f t="shared" si="131"/>
        <v>22</v>
      </c>
      <c r="J468" s="35" t="str">
        <f t="shared" si="127"/>
        <v>MOSt Focused Long Term - Regular Plan - Growth Option</v>
      </c>
      <c r="K468" s="35">
        <f t="shared" si="132"/>
        <v>76</v>
      </c>
      <c r="L468" s="30" t="str">
        <f t="shared" si="133"/>
        <v>16.6800</v>
      </c>
      <c r="M468" s="30">
        <f t="shared" si="134"/>
        <v>84</v>
      </c>
      <c r="N468" s="30" t="str">
        <f t="shared" si="135"/>
        <v>16.6800</v>
      </c>
      <c r="O468" s="30">
        <f t="shared" si="136"/>
        <v>92</v>
      </c>
      <c r="P468" s="30" t="str">
        <f t="shared" si="137"/>
        <v>16.6800</v>
      </c>
      <c r="Q468" s="30">
        <f t="shared" si="138"/>
        <v>100</v>
      </c>
      <c r="R468" s="36" t="str">
        <f t="shared" si="139"/>
        <v>09-Aug-2017</v>
      </c>
      <c r="S468" s="37">
        <f t="shared" si="130"/>
        <v>16.68</v>
      </c>
    </row>
    <row r="469" spans="1:19">
      <c r="A469" s="30" t="s">
        <v>97</v>
      </c>
      <c r="D469" s="30" t="str">
        <f t="shared" si="124"/>
        <v/>
      </c>
      <c r="E469" s="30" t="str">
        <f t="shared" si="128"/>
        <v/>
      </c>
      <c r="F469" s="30" t="str">
        <f t="shared" si="125"/>
        <v xml:space="preserve"> </v>
      </c>
      <c r="G469" s="30" t="str">
        <f t="shared" si="129"/>
        <v/>
      </c>
      <c r="H469" s="30" t="str">
        <f t="shared" si="126"/>
        <v/>
      </c>
      <c r="I469" s="30" t="str">
        <f t="shared" si="131"/>
        <v/>
      </c>
      <c r="J469" s="35" t="str">
        <f t="shared" si="127"/>
        <v/>
      </c>
      <c r="K469" s="35" t="str">
        <f t="shared" si="132"/>
        <v/>
      </c>
      <c r="L469" s="30" t="str">
        <f t="shared" si="133"/>
        <v/>
      </c>
      <c r="M469" s="30" t="str">
        <f t="shared" si="134"/>
        <v/>
      </c>
      <c r="N469" s="30" t="str">
        <f t="shared" si="135"/>
        <v/>
      </c>
      <c r="O469" s="30" t="str">
        <f t="shared" si="136"/>
        <v/>
      </c>
      <c r="P469" s="30" t="str">
        <f t="shared" si="137"/>
        <v/>
      </c>
      <c r="Q469" s="30" t="str">
        <f t="shared" si="138"/>
        <v/>
      </c>
      <c r="R469" s="36" t="str">
        <f t="shared" si="139"/>
        <v/>
      </c>
      <c r="S469" s="37" t="str">
        <f t="shared" si="130"/>
        <v/>
      </c>
    </row>
    <row r="470" spans="1:19">
      <c r="A470" s="30" t="s">
        <v>132</v>
      </c>
      <c r="D470" s="30" t="str">
        <f t="shared" si="124"/>
        <v/>
      </c>
      <c r="E470" s="30" t="str">
        <f t="shared" si="128"/>
        <v/>
      </c>
      <c r="F470" s="30" t="str">
        <f t="shared" si="125"/>
        <v>Peerless Mutual Fund</v>
      </c>
      <c r="G470" s="30" t="str">
        <f t="shared" si="129"/>
        <v/>
      </c>
      <c r="H470" s="30" t="str">
        <f t="shared" si="126"/>
        <v/>
      </c>
      <c r="I470" s="30" t="str">
        <f t="shared" si="131"/>
        <v/>
      </c>
      <c r="J470" s="35" t="str">
        <f t="shared" si="127"/>
        <v/>
      </c>
      <c r="K470" s="35" t="str">
        <f t="shared" si="132"/>
        <v/>
      </c>
      <c r="L470" s="30" t="str">
        <f t="shared" si="133"/>
        <v/>
      </c>
      <c r="M470" s="30" t="str">
        <f t="shared" si="134"/>
        <v/>
      </c>
      <c r="N470" s="30" t="str">
        <f t="shared" si="135"/>
        <v/>
      </c>
      <c r="O470" s="30" t="str">
        <f t="shared" si="136"/>
        <v/>
      </c>
      <c r="P470" s="30" t="str">
        <f t="shared" si="137"/>
        <v/>
      </c>
      <c r="Q470" s="30" t="str">
        <f t="shared" si="138"/>
        <v/>
      </c>
      <c r="R470" s="36" t="str">
        <f t="shared" si="139"/>
        <v/>
      </c>
      <c r="S470" s="37" t="str">
        <f t="shared" si="130"/>
        <v/>
      </c>
    </row>
    <row r="471" spans="1:19">
      <c r="A471" s="30" t="s">
        <v>97</v>
      </c>
      <c r="D471" s="30" t="str">
        <f t="shared" si="124"/>
        <v/>
      </c>
      <c r="E471" s="30" t="str">
        <f t="shared" si="128"/>
        <v/>
      </c>
      <c r="F471" s="30" t="str">
        <f t="shared" si="125"/>
        <v xml:space="preserve"> </v>
      </c>
      <c r="G471" s="30" t="str">
        <f t="shared" si="129"/>
        <v/>
      </c>
      <c r="H471" s="30" t="str">
        <f t="shared" si="126"/>
        <v/>
      </c>
      <c r="I471" s="30" t="str">
        <f t="shared" si="131"/>
        <v/>
      </c>
      <c r="J471" s="35" t="str">
        <f t="shared" si="127"/>
        <v/>
      </c>
      <c r="K471" s="35" t="str">
        <f t="shared" si="132"/>
        <v/>
      </c>
      <c r="L471" s="30" t="str">
        <f t="shared" si="133"/>
        <v/>
      </c>
      <c r="M471" s="30" t="str">
        <f t="shared" si="134"/>
        <v/>
      </c>
      <c r="N471" s="30" t="str">
        <f t="shared" si="135"/>
        <v/>
      </c>
      <c r="O471" s="30" t="str">
        <f t="shared" si="136"/>
        <v/>
      </c>
      <c r="P471" s="30" t="str">
        <f t="shared" si="137"/>
        <v/>
      </c>
      <c r="Q471" s="30" t="str">
        <f t="shared" si="138"/>
        <v/>
      </c>
      <c r="R471" s="36" t="str">
        <f t="shared" si="139"/>
        <v/>
      </c>
      <c r="S471" s="37" t="str">
        <f t="shared" si="130"/>
        <v/>
      </c>
    </row>
    <row r="472" spans="1:19" ht="26">
      <c r="A472" s="30" t="s">
        <v>6792</v>
      </c>
      <c r="D472" s="30" t="str">
        <f t="shared" si="124"/>
        <v>135653</v>
      </c>
      <c r="E472" s="30">
        <f t="shared" si="128"/>
        <v>7</v>
      </c>
      <c r="F472" s="30" t="str">
        <f t="shared" si="125"/>
        <v>INF959L01CE3</v>
      </c>
      <c r="G472" s="30">
        <f t="shared" si="129"/>
        <v>20</v>
      </c>
      <c r="H472" s="30" t="str">
        <f t="shared" si="126"/>
        <v>-</v>
      </c>
      <c r="I472" s="30">
        <f t="shared" si="131"/>
        <v>22</v>
      </c>
      <c r="J472" s="35" t="str">
        <f t="shared" si="127"/>
        <v>Peerless Long Term Advantage Fund- Direct Plan- Dividend Option</v>
      </c>
      <c r="K472" s="35">
        <f t="shared" si="132"/>
        <v>86</v>
      </c>
      <c r="L472" s="30" t="str">
        <f t="shared" si="133"/>
        <v>13.5754</v>
      </c>
      <c r="M472" s="30">
        <f t="shared" si="134"/>
        <v>94</v>
      </c>
      <c r="N472" s="30" t="str">
        <f t="shared" si="135"/>
        <v>13.5754</v>
      </c>
      <c r="O472" s="30">
        <f t="shared" si="136"/>
        <v>102</v>
      </c>
      <c r="P472" s="30" t="str">
        <f t="shared" si="137"/>
        <v>13.5754</v>
      </c>
      <c r="Q472" s="30">
        <f t="shared" si="138"/>
        <v>110</v>
      </c>
      <c r="R472" s="36" t="str">
        <f t="shared" si="139"/>
        <v>09-Aug-2017</v>
      </c>
      <c r="S472" s="37">
        <f t="shared" si="130"/>
        <v>13.5754</v>
      </c>
    </row>
    <row r="473" spans="1:19" ht="26">
      <c r="A473" s="30" t="s">
        <v>6793</v>
      </c>
      <c r="D473" s="30" t="str">
        <f t="shared" si="124"/>
        <v>135654</v>
      </c>
      <c r="E473" s="30">
        <f t="shared" si="128"/>
        <v>7</v>
      </c>
      <c r="F473" s="30" t="str">
        <f t="shared" si="125"/>
        <v>INF959L01CD5</v>
      </c>
      <c r="G473" s="30">
        <f t="shared" si="129"/>
        <v>20</v>
      </c>
      <c r="H473" s="30" t="str">
        <f t="shared" si="126"/>
        <v>-</v>
      </c>
      <c r="I473" s="30">
        <f t="shared" si="131"/>
        <v>22</v>
      </c>
      <c r="J473" s="35" t="str">
        <f t="shared" si="127"/>
        <v>Peerless Long Term Advantage Fund- Direct Plan- Growth Option</v>
      </c>
      <c r="K473" s="35">
        <f t="shared" si="132"/>
        <v>84</v>
      </c>
      <c r="L473" s="30" t="str">
        <f t="shared" si="133"/>
        <v>13.6480</v>
      </c>
      <c r="M473" s="30">
        <f t="shared" si="134"/>
        <v>92</v>
      </c>
      <c r="N473" s="30" t="str">
        <f t="shared" si="135"/>
        <v>13.6480</v>
      </c>
      <c r="O473" s="30">
        <f t="shared" si="136"/>
        <v>100</v>
      </c>
      <c r="P473" s="30" t="str">
        <f t="shared" si="137"/>
        <v>13.6480</v>
      </c>
      <c r="Q473" s="30">
        <f t="shared" si="138"/>
        <v>108</v>
      </c>
      <c r="R473" s="36" t="str">
        <f t="shared" si="139"/>
        <v>09-Aug-2017</v>
      </c>
      <c r="S473" s="37">
        <f t="shared" si="130"/>
        <v>13.648</v>
      </c>
    </row>
    <row r="474" spans="1:19" ht="26">
      <c r="A474" s="30" t="s">
        <v>6794</v>
      </c>
      <c r="D474" s="30" t="str">
        <f t="shared" si="124"/>
        <v>135652</v>
      </c>
      <c r="E474" s="30">
        <f t="shared" si="128"/>
        <v>7</v>
      </c>
      <c r="F474" s="30" t="str">
        <f t="shared" si="125"/>
        <v>INF959L01CG8</v>
      </c>
      <c r="G474" s="30">
        <f t="shared" si="129"/>
        <v>20</v>
      </c>
      <c r="H474" s="30" t="str">
        <f t="shared" si="126"/>
        <v>-</v>
      </c>
      <c r="I474" s="30">
        <f t="shared" si="131"/>
        <v>22</v>
      </c>
      <c r="J474" s="35" t="str">
        <f t="shared" si="127"/>
        <v>Peerless Long Term Advantage Fund- Regular Plan- Dividend Option</v>
      </c>
      <c r="K474" s="35">
        <f t="shared" si="132"/>
        <v>87</v>
      </c>
      <c r="L474" s="30" t="str">
        <f t="shared" si="133"/>
        <v>13.2980</v>
      </c>
      <c r="M474" s="30">
        <f t="shared" si="134"/>
        <v>95</v>
      </c>
      <c r="N474" s="30" t="str">
        <f t="shared" si="135"/>
        <v>13.2980</v>
      </c>
      <c r="O474" s="30">
        <f t="shared" si="136"/>
        <v>103</v>
      </c>
      <c r="P474" s="30" t="str">
        <f t="shared" si="137"/>
        <v>13.2980</v>
      </c>
      <c r="Q474" s="30">
        <f t="shared" si="138"/>
        <v>111</v>
      </c>
      <c r="R474" s="36" t="str">
        <f t="shared" si="139"/>
        <v>09-Aug-2017</v>
      </c>
      <c r="S474" s="37">
        <f t="shared" si="130"/>
        <v>13.298</v>
      </c>
    </row>
    <row r="475" spans="1:19" ht="26">
      <c r="A475" s="30" t="s">
        <v>6795</v>
      </c>
      <c r="D475" s="30" t="str">
        <f t="shared" si="124"/>
        <v>135655</v>
      </c>
      <c r="E475" s="30">
        <f t="shared" si="128"/>
        <v>7</v>
      </c>
      <c r="F475" s="30" t="str">
        <f t="shared" si="125"/>
        <v>INF959L01CF0</v>
      </c>
      <c r="G475" s="30">
        <f t="shared" si="129"/>
        <v>20</v>
      </c>
      <c r="H475" s="30" t="str">
        <f t="shared" si="126"/>
        <v>-</v>
      </c>
      <c r="I475" s="30">
        <f t="shared" si="131"/>
        <v>22</v>
      </c>
      <c r="J475" s="35" t="str">
        <f t="shared" si="127"/>
        <v>Peerless Long Term Advantage Fund- Regular Plan- Growth Option</v>
      </c>
      <c r="K475" s="35">
        <f t="shared" si="132"/>
        <v>85</v>
      </c>
      <c r="L475" s="30" t="str">
        <f t="shared" si="133"/>
        <v>13.2971</v>
      </c>
      <c r="M475" s="30">
        <f t="shared" si="134"/>
        <v>93</v>
      </c>
      <c r="N475" s="30" t="str">
        <f t="shared" si="135"/>
        <v>13.2971</v>
      </c>
      <c r="O475" s="30">
        <f t="shared" si="136"/>
        <v>101</v>
      </c>
      <c r="P475" s="30" t="str">
        <f t="shared" si="137"/>
        <v>13.2971</v>
      </c>
      <c r="Q475" s="30">
        <f t="shared" si="138"/>
        <v>109</v>
      </c>
      <c r="R475" s="36" t="str">
        <f t="shared" si="139"/>
        <v>09-Aug-2017</v>
      </c>
      <c r="S475" s="37">
        <f t="shared" si="130"/>
        <v>13.2971</v>
      </c>
    </row>
    <row r="476" spans="1:19">
      <c r="A476" s="30" t="s">
        <v>97</v>
      </c>
      <c r="D476" s="30" t="str">
        <f t="shared" si="124"/>
        <v/>
      </c>
      <c r="E476" s="30" t="str">
        <f t="shared" si="128"/>
        <v/>
      </c>
      <c r="F476" s="30" t="str">
        <f t="shared" si="125"/>
        <v xml:space="preserve"> </v>
      </c>
      <c r="G476" s="30" t="str">
        <f t="shared" si="129"/>
        <v/>
      </c>
      <c r="H476" s="30" t="str">
        <f t="shared" si="126"/>
        <v/>
      </c>
      <c r="I476" s="30" t="str">
        <f t="shared" si="131"/>
        <v/>
      </c>
      <c r="J476" s="35" t="str">
        <f t="shared" si="127"/>
        <v/>
      </c>
      <c r="K476" s="35" t="str">
        <f t="shared" si="132"/>
        <v/>
      </c>
      <c r="L476" s="30" t="str">
        <f t="shared" si="133"/>
        <v/>
      </c>
      <c r="M476" s="30" t="str">
        <f t="shared" si="134"/>
        <v/>
      </c>
      <c r="N476" s="30" t="str">
        <f t="shared" si="135"/>
        <v/>
      </c>
      <c r="O476" s="30" t="str">
        <f t="shared" si="136"/>
        <v/>
      </c>
      <c r="P476" s="30" t="str">
        <f t="shared" si="137"/>
        <v/>
      </c>
      <c r="Q476" s="30" t="str">
        <f t="shared" si="138"/>
        <v/>
      </c>
      <c r="R476" s="36" t="str">
        <f t="shared" si="139"/>
        <v/>
      </c>
      <c r="S476" s="37" t="str">
        <f t="shared" si="130"/>
        <v/>
      </c>
    </row>
    <row r="477" spans="1:19">
      <c r="A477" s="30" t="s">
        <v>112</v>
      </c>
      <c r="D477" s="30" t="str">
        <f t="shared" si="124"/>
        <v/>
      </c>
      <c r="E477" s="30" t="str">
        <f t="shared" si="128"/>
        <v/>
      </c>
      <c r="F477" s="30" t="str">
        <f t="shared" si="125"/>
        <v>PRINCIPAL Mutual Fund</v>
      </c>
      <c r="G477" s="30" t="str">
        <f t="shared" si="129"/>
        <v/>
      </c>
      <c r="H477" s="30" t="str">
        <f t="shared" si="126"/>
        <v/>
      </c>
      <c r="I477" s="30" t="str">
        <f t="shared" si="131"/>
        <v/>
      </c>
      <c r="J477" s="35" t="str">
        <f t="shared" si="127"/>
        <v/>
      </c>
      <c r="K477" s="35" t="str">
        <f t="shared" si="132"/>
        <v/>
      </c>
      <c r="L477" s="30" t="str">
        <f t="shared" si="133"/>
        <v/>
      </c>
      <c r="M477" s="30" t="str">
        <f t="shared" si="134"/>
        <v/>
      </c>
      <c r="N477" s="30" t="str">
        <f t="shared" si="135"/>
        <v/>
      </c>
      <c r="O477" s="30" t="str">
        <f t="shared" si="136"/>
        <v/>
      </c>
      <c r="P477" s="30" t="str">
        <f t="shared" si="137"/>
        <v/>
      </c>
      <c r="Q477" s="30" t="str">
        <f t="shared" si="138"/>
        <v/>
      </c>
      <c r="R477" s="36" t="str">
        <f t="shared" si="139"/>
        <v/>
      </c>
      <c r="S477" s="37" t="str">
        <f t="shared" si="130"/>
        <v/>
      </c>
    </row>
    <row r="478" spans="1:19">
      <c r="A478" s="30" t="s">
        <v>97</v>
      </c>
      <c r="D478" s="30" t="str">
        <f t="shared" si="124"/>
        <v/>
      </c>
      <c r="E478" s="30" t="str">
        <f t="shared" si="128"/>
        <v/>
      </c>
      <c r="F478" s="30" t="str">
        <f t="shared" si="125"/>
        <v xml:space="preserve"> </v>
      </c>
      <c r="G478" s="30" t="str">
        <f t="shared" si="129"/>
        <v/>
      </c>
      <c r="H478" s="30" t="str">
        <f t="shared" si="126"/>
        <v/>
      </c>
      <c r="I478" s="30" t="str">
        <f t="shared" si="131"/>
        <v/>
      </c>
      <c r="J478" s="35" t="str">
        <f t="shared" si="127"/>
        <v/>
      </c>
      <c r="K478" s="35" t="str">
        <f t="shared" si="132"/>
        <v/>
      </c>
      <c r="L478" s="30" t="str">
        <f t="shared" si="133"/>
        <v/>
      </c>
      <c r="M478" s="30" t="str">
        <f t="shared" si="134"/>
        <v/>
      </c>
      <c r="N478" s="30" t="str">
        <f t="shared" si="135"/>
        <v/>
      </c>
      <c r="O478" s="30" t="str">
        <f t="shared" si="136"/>
        <v/>
      </c>
      <c r="P478" s="30" t="str">
        <f t="shared" si="137"/>
        <v/>
      </c>
      <c r="Q478" s="30" t="str">
        <f t="shared" si="138"/>
        <v/>
      </c>
      <c r="R478" s="36" t="str">
        <f t="shared" si="139"/>
        <v/>
      </c>
      <c r="S478" s="37" t="str">
        <f t="shared" si="130"/>
        <v/>
      </c>
    </row>
    <row r="479" spans="1:19">
      <c r="A479" s="30" t="s">
        <v>6796</v>
      </c>
      <c r="D479" s="30" t="str">
        <f t="shared" si="124"/>
        <v>101815</v>
      </c>
      <c r="E479" s="30">
        <f t="shared" si="128"/>
        <v>7</v>
      </c>
      <c r="F479" s="30" t="str">
        <f t="shared" si="125"/>
        <v>INF173K01353</v>
      </c>
      <c r="G479" s="30">
        <f t="shared" si="129"/>
        <v>20</v>
      </c>
      <c r="H479" s="30" t="str">
        <f t="shared" si="126"/>
        <v>-</v>
      </c>
      <c r="I479" s="30">
        <f t="shared" si="131"/>
        <v>22</v>
      </c>
      <c r="J479" s="35" t="str">
        <f t="shared" si="127"/>
        <v>Principal Personal Tax Saver Fund</v>
      </c>
      <c r="K479" s="35">
        <f t="shared" si="132"/>
        <v>56</v>
      </c>
      <c r="L479" s="30" t="str">
        <f t="shared" si="133"/>
        <v>187.44</v>
      </c>
      <c r="M479" s="30">
        <f t="shared" si="134"/>
        <v>63</v>
      </c>
      <c r="N479" s="30" t="str">
        <f t="shared" si="135"/>
        <v>187.44</v>
      </c>
      <c r="O479" s="30">
        <f t="shared" si="136"/>
        <v>70</v>
      </c>
      <c r="P479" s="30" t="str">
        <f t="shared" si="137"/>
        <v>187.44</v>
      </c>
      <c r="Q479" s="30">
        <f t="shared" si="138"/>
        <v>77</v>
      </c>
      <c r="R479" s="36" t="str">
        <f t="shared" si="139"/>
        <v>09-Aug-2017</v>
      </c>
      <c r="S479" s="37">
        <f t="shared" si="130"/>
        <v>187.44</v>
      </c>
    </row>
    <row r="480" spans="1:19">
      <c r="A480" s="30" t="s">
        <v>6797</v>
      </c>
      <c r="D480" s="30" t="str">
        <f t="shared" si="124"/>
        <v>119486</v>
      </c>
      <c r="E480" s="30">
        <f t="shared" si="128"/>
        <v>7</v>
      </c>
      <c r="F480" s="30" t="str">
        <f t="shared" si="125"/>
        <v>INF173K01FA4</v>
      </c>
      <c r="G480" s="30">
        <f t="shared" si="129"/>
        <v>20</v>
      </c>
      <c r="H480" s="30" t="str">
        <f t="shared" si="126"/>
        <v>-</v>
      </c>
      <c r="I480" s="30">
        <f t="shared" si="131"/>
        <v>22</v>
      </c>
      <c r="J480" s="35" t="str">
        <f t="shared" si="127"/>
        <v>Principal Personal Tax Saver Fund - Direct Plan</v>
      </c>
      <c r="K480" s="35">
        <f t="shared" si="132"/>
        <v>70</v>
      </c>
      <c r="L480" s="30" t="str">
        <f t="shared" si="133"/>
        <v>192.74</v>
      </c>
      <c r="M480" s="30">
        <f t="shared" si="134"/>
        <v>77</v>
      </c>
      <c r="N480" s="30" t="str">
        <f t="shared" si="135"/>
        <v>192.74</v>
      </c>
      <c r="O480" s="30">
        <f t="shared" si="136"/>
        <v>84</v>
      </c>
      <c r="P480" s="30" t="str">
        <f t="shared" si="137"/>
        <v>192.74</v>
      </c>
      <c r="Q480" s="30">
        <f t="shared" si="138"/>
        <v>91</v>
      </c>
      <c r="R480" s="36" t="str">
        <f t="shared" si="139"/>
        <v>09-Aug-2017</v>
      </c>
      <c r="S480" s="37">
        <f t="shared" si="130"/>
        <v>192.74</v>
      </c>
    </row>
    <row r="481" spans="1:19">
      <c r="A481" s="30" t="s">
        <v>6798</v>
      </c>
      <c r="D481" s="30" t="str">
        <f t="shared" si="124"/>
        <v>100156</v>
      </c>
      <c r="E481" s="30">
        <f t="shared" si="128"/>
        <v>7</v>
      </c>
      <c r="F481" s="30" t="str">
        <f t="shared" si="125"/>
        <v>INF173K01361</v>
      </c>
      <c r="G481" s="30">
        <f t="shared" si="129"/>
        <v>20</v>
      </c>
      <c r="H481" s="30" t="str">
        <f t="shared" si="126"/>
        <v>-</v>
      </c>
      <c r="I481" s="30">
        <f t="shared" si="131"/>
        <v>22</v>
      </c>
      <c r="J481" s="35" t="str">
        <f t="shared" si="127"/>
        <v>Principal Tax Savings Fund</v>
      </c>
      <c r="K481" s="35">
        <f t="shared" si="132"/>
        <v>49</v>
      </c>
      <c r="L481" s="30" t="str">
        <f t="shared" si="133"/>
        <v>192.88</v>
      </c>
      <c r="M481" s="30">
        <f t="shared" si="134"/>
        <v>56</v>
      </c>
      <c r="N481" s="30" t="str">
        <f t="shared" si="135"/>
        <v>192.88</v>
      </c>
      <c r="O481" s="30">
        <f t="shared" si="136"/>
        <v>63</v>
      </c>
      <c r="P481" s="30" t="str">
        <f t="shared" si="137"/>
        <v>192.88</v>
      </c>
      <c r="Q481" s="30">
        <f t="shared" si="138"/>
        <v>70</v>
      </c>
      <c r="R481" s="36" t="str">
        <f t="shared" si="139"/>
        <v>09-Aug-2017</v>
      </c>
      <c r="S481" s="37">
        <f t="shared" si="130"/>
        <v>192.88</v>
      </c>
    </row>
    <row r="482" spans="1:19">
      <c r="A482" s="30" t="s">
        <v>6799</v>
      </c>
      <c r="D482" s="30" t="str">
        <f t="shared" si="124"/>
        <v>119489</v>
      </c>
      <c r="E482" s="30">
        <f t="shared" si="128"/>
        <v>7</v>
      </c>
      <c r="F482" s="30" t="str">
        <f t="shared" si="125"/>
        <v>INF173K01HZ7</v>
      </c>
      <c r="G482" s="30">
        <f t="shared" si="129"/>
        <v>20</v>
      </c>
      <c r="H482" s="30" t="str">
        <f t="shared" si="126"/>
        <v>-</v>
      </c>
      <c r="I482" s="30">
        <f t="shared" si="131"/>
        <v>22</v>
      </c>
      <c r="J482" s="35" t="str">
        <f t="shared" si="127"/>
        <v>Principal Tax Savings Fund - Direct Plan</v>
      </c>
      <c r="K482" s="35">
        <f t="shared" si="132"/>
        <v>63</v>
      </c>
      <c r="L482" s="30" t="str">
        <f t="shared" si="133"/>
        <v>197.08</v>
      </c>
      <c r="M482" s="30">
        <f t="shared" si="134"/>
        <v>70</v>
      </c>
      <c r="N482" s="30" t="str">
        <f t="shared" si="135"/>
        <v>197.08</v>
      </c>
      <c r="O482" s="30">
        <f t="shared" si="136"/>
        <v>77</v>
      </c>
      <c r="P482" s="30" t="str">
        <f t="shared" si="137"/>
        <v>197.08</v>
      </c>
      <c r="Q482" s="30">
        <f t="shared" si="138"/>
        <v>84</v>
      </c>
      <c r="R482" s="36" t="str">
        <f t="shared" si="139"/>
        <v>09-Aug-2017</v>
      </c>
      <c r="S482" s="37">
        <f t="shared" si="130"/>
        <v>197.08</v>
      </c>
    </row>
    <row r="483" spans="1:19">
      <c r="A483" s="30" t="s">
        <v>97</v>
      </c>
      <c r="D483" s="30" t="str">
        <f t="shared" si="124"/>
        <v/>
      </c>
      <c r="E483" s="30" t="str">
        <f t="shared" si="128"/>
        <v/>
      </c>
      <c r="F483" s="30" t="str">
        <f t="shared" si="125"/>
        <v xml:space="preserve"> </v>
      </c>
      <c r="G483" s="30" t="str">
        <f t="shared" si="129"/>
        <v/>
      </c>
      <c r="H483" s="30" t="str">
        <f t="shared" si="126"/>
        <v/>
      </c>
      <c r="I483" s="30" t="str">
        <f t="shared" si="131"/>
        <v/>
      </c>
      <c r="J483" s="35" t="str">
        <f t="shared" si="127"/>
        <v/>
      </c>
      <c r="K483" s="35" t="str">
        <f t="shared" si="132"/>
        <v/>
      </c>
      <c r="L483" s="30" t="str">
        <f t="shared" si="133"/>
        <v/>
      </c>
      <c r="M483" s="30" t="str">
        <f t="shared" si="134"/>
        <v/>
      </c>
      <c r="N483" s="30" t="str">
        <f t="shared" si="135"/>
        <v/>
      </c>
      <c r="O483" s="30" t="str">
        <f t="shared" si="136"/>
        <v/>
      </c>
      <c r="P483" s="30" t="str">
        <f t="shared" si="137"/>
        <v/>
      </c>
      <c r="Q483" s="30" t="str">
        <f t="shared" si="138"/>
        <v/>
      </c>
      <c r="R483" s="36" t="str">
        <f t="shared" si="139"/>
        <v/>
      </c>
      <c r="S483" s="37" t="str">
        <f t="shared" si="130"/>
        <v/>
      </c>
    </row>
    <row r="484" spans="1:19">
      <c r="A484" s="30" t="s">
        <v>133</v>
      </c>
      <c r="D484" s="30" t="str">
        <f t="shared" si="124"/>
        <v/>
      </c>
      <c r="E484" s="30" t="str">
        <f t="shared" si="128"/>
        <v/>
      </c>
      <c r="F484" s="30" t="str">
        <f t="shared" si="125"/>
        <v>Quantum Mutual Fund</v>
      </c>
      <c r="G484" s="30" t="str">
        <f t="shared" si="129"/>
        <v/>
      </c>
      <c r="H484" s="30" t="str">
        <f t="shared" si="126"/>
        <v/>
      </c>
      <c r="I484" s="30" t="str">
        <f t="shared" si="131"/>
        <v/>
      </c>
      <c r="J484" s="35" t="str">
        <f t="shared" si="127"/>
        <v/>
      </c>
      <c r="K484" s="35" t="str">
        <f t="shared" si="132"/>
        <v/>
      </c>
      <c r="L484" s="30" t="str">
        <f t="shared" si="133"/>
        <v/>
      </c>
      <c r="M484" s="30" t="str">
        <f t="shared" si="134"/>
        <v/>
      </c>
      <c r="N484" s="30" t="str">
        <f t="shared" si="135"/>
        <v/>
      </c>
      <c r="O484" s="30" t="str">
        <f t="shared" si="136"/>
        <v/>
      </c>
      <c r="P484" s="30" t="str">
        <f t="shared" si="137"/>
        <v/>
      </c>
      <c r="Q484" s="30" t="str">
        <f t="shared" si="138"/>
        <v/>
      </c>
      <c r="R484" s="36" t="str">
        <f t="shared" si="139"/>
        <v/>
      </c>
      <c r="S484" s="37" t="str">
        <f t="shared" si="130"/>
        <v/>
      </c>
    </row>
    <row r="485" spans="1:19">
      <c r="A485" s="30" t="s">
        <v>97</v>
      </c>
      <c r="D485" s="30" t="str">
        <f t="shared" si="124"/>
        <v/>
      </c>
      <c r="E485" s="30" t="str">
        <f t="shared" si="128"/>
        <v/>
      </c>
      <c r="F485" s="30" t="str">
        <f t="shared" si="125"/>
        <v xml:space="preserve"> </v>
      </c>
      <c r="G485" s="30" t="str">
        <f t="shared" si="129"/>
        <v/>
      </c>
      <c r="H485" s="30" t="str">
        <f t="shared" si="126"/>
        <v/>
      </c>
      <c r="I485" s="30" t="str">
        <f t="shared" si="131"/>
        <v/>
      </c>
      <c r="J485" s="35" t="str">
        <f t="shared" si="127"/>
        <v/>
      </c>
      <c r="K485" s="35" t="str">
        <f t="shared" si="132"/>
        <v/>
      </c>
      <c r="L485" s="30" t="str">
        <f t="shared" si="133"/>
        <v/>
      </c>
      <c r="M485" s="30" t="str">
        <f t="shared" si="134"/>
        <v/>
      </c>
      <c r="N485" s="30" t="str">
        <f t="shared" si="135"/>
        <v/>
      </c>
      <c r="O485" s="30" t="str">
        <f t="shared" si="136"/>
        <v/>
      </c>
      <c r="P485" s="30" t="str">
        <f t="shared" si="137"/>
        <v/>
      </c>
      <c r="Q485" s="30" t="str">
        <f t="shared" si="138"/>
        <v/>
      </c>
      <c r="R485" s="36" t="str">
        <f t="shared" si="139"/>
        <v/>
      </c>
      <c r="S485" s="37" t="str">
        <f t="shared" si="130"/>
        <v/>
      </c>
    </row>
    <row r="486" spans="1:19">
      <c r="A486" s="30" t="s">
        <v>6800</v>
      </c>
      <c r="D486" s="30" t="str">
        <f t="shared" si="124"/>
        <v>111550</v>
      </c>
      <c r="E486" s="30">
        <f t="shared" si="128"/>
        <v>7</v>
      </c>
      <c r="F486" s="30" t="str">
        <f t="shared" si="125"/>
        <v>INF082J01077</v>
      </c>
      <c r="G486" s="30">
        <f t="shared" si="129"/>
        <v>20</v>
      </c>
      <c r="H486" s="30" t="str">
        <f t="shared" si="126"/>
        <v>INF082J01085</v>
      </c>
      <c r="I486" s="30">
        <f t="shared" si="131"/>
        <v>33</v>
      </c>
      <c r="J486" s="35" t="str">
        <f t="shared" si="127"/>
        <v>Quantum Tax Saving Fund - Direct Plan Dividend Option</v>
      </c>
      <c r="K486" s="35">
        <f t="shared" si="132"/>
        <v>87</v>
      </c>
      <c r="L486" s="30" t="str">
        <f t="shared" si="133"/>
        <v>50.93</v>
      </c>
      <c r="M486" s="30">
        <f t="shared" si="134"/>
        <v>93</v>
      </c>
      <c r="N486" s="30" t="str">
        <f t="shared" si="135"/>
        <v>50.93</v>
      </c>
      <c r="O486" s="30">
        <f t="shared" si="136"/>
        <v>99</v>
      </c>
      <c r="P486" s="30" t="str">
        <f t="shared" si="137"/>
        <v>50.93</v>
      </c>
      <c r="Q486" s="30">
        <f t="shared" si="138"/>
        <v>105</v>
      </c>
      <c r="R486" s="36" t="str">
        <f t="shared" si="139"/>
        <v>08-Aug-2017</v>
      </c>
      <c r="S486" s="37">
        <f t="shared" si="130"/>
        <v>50.93</v>
      </c>
    </row>
    <row r="487" spans="1:19">
      <c r="A487" s="30" t="s">
        <v>6801</v>
      </c>
      <c r="D487" s="30" t="str">
        <f t="shared" si="124"/>
        <v>111549</v>
      </c>
      <c r="E487" s="30">
        <f t="shared" si="128"/>
        <v>7</v>
      </c>
      <c r="F487" s="30" t="str">
        <f t="shared" si="125"/>
        <v>INF082J01069</v>
      </c>
      <c r="G487" s="30">
        <f t="shared" si="129"/>
        <v>20</v>
      </c>
      <c r="H487" s="30" t="str">
        <f t="shared" si="126"/>
        <v>-</v>
      </c>
      <c r="I487" s="30">
        <f t="shared" si="131"/>
        <v>22</v>
      </c>
      <c r="J487" s="35" t="str">
        <f t="shared" si="127"/>
        <v>Quantum Tax Saving Fund - Direct Plan Growth Option</v>
      </c>
      <c r="K487" s="35">
        <f t="shared" si="132"/>
        <v>74</v>
      </c>
      <c r="L487" s="30" t="str">
        <f t="shared" si="133"/>
        <v>50.93</v>
      </c>
      <c r="M487" s="30">
        <f t="shared" si="134"/>
        <v>80</v>
      </c>
      <c r="N487" s="30" t="str">
        <f t="shared" si="135"/>
        <v>50.93</v>
      </c>
      <c r="O487" s="30">
        <f t="shared" si="136"/>
        <v>86</v>
      </c>
      <c r="P487" s="30" t="str">
        <f t="shared" si="137"/>
        <v>50.93</v>
      </c>
      <c r="Q487" s="30">
        <f t="shared" si="138"/>
        <v>92</v>
      </c>
      <c r="R487" s="36" t="str">
        <f t="shared" si="139"/>
        <v>08-Aug-2017</v>
      </c>
      <c r="S487" s="37">
        <f t="shared" si="130"/>
        <v>50.93</v>
      </c>
    </row>
    <row r="488" spans="1:19">
      <c r="A488" s="30" t="s">
        <v>6802</v>
      </c>
      <c r="D488" s="30" t="str">
        <f t="shared" si="124"/>
        <v>141071</v>
      </c>
      <c r="E488" s="30">
        <f t="shared" si="128"/>
        <v>7</v>
      </c>
      <c r="F488" s="30" t="str">
        <f t="shared" si="125"/>
        <v>INF082J01374</v>
      </c>
      <c r="G488" s="30">
        <f t="shared" si="129"/>
        <v>20</v>
      </c>
      <c r="H488" s="30" t="str">
        <f t="shared" si="126"/>
        <v>-</v>
      </c>
      <c r="I488" s="30">
        <f t="shared" si="131"/>
        <v>22</v>
      </c>
      <c r="J488" s="35" t="str">
        <f t="shared" si="127"/>
        <v>Quantum Tax Saving Fund - Regular Plan Dividend Option</v>
      </c>
      <c r="K488" s="35">
        <f t="shared" si="132"/>
        <v>77</v>
      </c>
      <c r="L488" s="30" t="str">
        <f t="shared" si="133"/>
        <v>50.90</v>
      </c>
      <c r="M488" s="30">
        <f t="shared" si="134"/>
        <v>83</v>
      </c>
      <c r="N488" s="30" t="str">
        <f t="shared" si="135"/>
        <v>50.90</v>
      </c>
      <c r="O488" s="30">
        <f t="shared" si="136"/>
        <v>89</v>
      </c>
      <c r="P488" s="30" t="str">
        <f t="shared" si="137"/>
        <v>50.90</v>
      </c>
      <c r="Q488" s="30">
        <f t="shared" si="138"/>
        <v>95</v>
      </c>
      <c r="R488" s="36" t="str">
        <f t="shared" si="139"/>
        <v>08-Aug-2017</v>
      </c>
      <c r="S488" s="37">
        <f t="shared" si="130"/>
        <v>50.9</v>
      </c>
    </row>
    <row r="489" spans="1:19">
      <c r="A489" s="30" t="s">
        <v>6803</v>
      </c>
      <c r="D489" s="30" t="str">
        <f t="shared" si="124"/>
        <v>141070</v>
      </c>
      <c r="E489" s="30">
        <f t="shared" si="128"/>
        <v>7</v>
      </c>
      <c r="F489" s="30" t="str">
        <f t="shared" si="125"/>
        <v>INF082J01366</v>
      </c>
      <c r="G489" s="30">
        <f t="shared" si="129"/>
        <v>20</v>
      </c>
      <c r="H489" s="30" t="str">
        <f t="shared" si="126"/>
        <v>-</v>
      </c>
      <c r="I489" s="30">
        <f t="shared" si="131"/>
        <v>22</v>
      </c>
      <c r="J489" s="35" t="str">
        <f t="shared" si="127"/>
        <v>Quantum Tax Saving Fund - Regular Plan Growth Option</v>
      </c>
      <c r="K489" s="35">
        <f t="shared" si="132"/>
        <v>75</v>
      </c>
      <c r="L489" s="30" t="str">
        <f t="shared" si="133"/>
        <v>50.90</v>
      </c>
      <c r="M489" s="30">
        <f t="shared" si="134"/>
        <v>81</v>
      </c>
      <c r="N489" s="30" t="str">
        <f t="shared" si="135"/>
        <v>50.90</v>
      </c>
      <c r="O489" s="30">
        <f t="shared" si="136"/>
        <v>87</v>
      </c>
      <c r="P489" s="30" t="str">
        <f t="shared" si="137"/>
        <v>50.90</v>
      </c>
      <c r="Q489" s="30">
        <f t="shared" si="138"/>
        <v>93</v>
      </c>
      <c r="R489" s="36" t="str">
        <f t="shared" si="139"/>
        <v>08-Aug-2017</v>
      </c>
      <c r="S489" s="37">
        <f t="shared" si="130"/>
        <v>50.9</v>
      </c>
    </row>
    <row r="490" spans="1:19">
      <c r="A490" s="30" t="s">
        <v>97</v>
      </c>
      <c r="D490" s="30" t="str">
        <f t="shared" si="124"/>
        <v/>
      </c>
      <c r="E490" s="30" t="str">
        <f t="shared" si="128"/>
        <v/>
      </c>
      <c r="F490" s="30" t="str">
        <f t="shared" si="125"/>
        <v xml:space="preserve"> </v>
      </c>
      <c r="G490" s="30" t="str">
        <f t="shared" si="129"/>
        <v/>
      </c>
      <c r="H490" s="30" t="str">
        <f t="shared" si="126"/>
        <v/>
      </c>
      <c r="I490" s="30" t="str">
        <f t="shared" si="131"/>
        <v/>
      </c>
      <c r="J490" s="35" t="str">
        <f t="shared" si="127"/>
        <v/>
      </c>
      <c r="K490" s="35" t="str">
        <f t="shared" si="132"/>
        <v/>
      </c>
      <c r="L490" s="30" t="str">
        <f t="shared" si="133"/>
        <v/>
      </c>
      <c r="M490" s="30" t="str">
        <f t="shared" si="134"/>
        <v/>
      </c>
      <c r="N490" s="30" t="str">
        <f t="shared" si="135"/>
        <v/>
      </c>
      <c r="O490" s="30" t="str">
        <f t="shared" si="136"/>
        <v/>
      </c>
      <c r="P490" s="30" t="str">
        <f t="shared" si="137"/>
        <v/>
      </c>
      <c r="Q490" s="30" t="str">
        <f t="shared" si="138"/>
        <v/>
      </c>
      <c r="R490" s="36" t="str">
        <f t="shared" si="139"/>
        <v/>
      </c>
      <c r="S490" s="37" t="str">
        <f t="shared" si="130"/>
        <v/>
      </c>
    </row>
    <row r="491" spans="1:19">
      <c r="A491" s="30" t="s">
        <v>113</v>
      </c>
      <c r="D491" s="30" t="str">
        <f t="shared" si="124"/>
        <v/>
      </c>
      <c r="E491" s="30" t="str">
        <f t="shared" si="128"/>
        <v/>
      </c>
      <c r="F491" s="30" t="str">
        <f t="shared" si="125"/>
        <v>Reliance Mutual Fund</v>
      </c>
      <c r="G491" s="30" t="str">
        <f t="shared" si="129"/>
        <v/>
      </c>
      <c r="H491" s="30" t="str">
        <f t="shared" si="126"/>
        <v/>
      </c>
      <c r="I491" s="30" t="str">
        <f t="shared" si="131"/>
        <v/>
      </c>
      <c r="J491" s="35" t="str">
        <f t="shared" si="127"/>
        <v/>
      </c>
      <c r="K491" s="35" t="str">
        <f t="shared" si="132"/>
        <v/>
      </c>
      <c r="L491" s="30" t="str">
        <f t="shared" si="133"/>
        <v/>
      </c>
      <c r="M491" s="30" t="str">
        <f t="shared" si="134"/>
        <v/>
      </c>
      <c r="N491" s="30" t="str">
        <f t="shared" si="135"/>
        <v/>
      </c>
      <c r="O491" s="30" t="str">
        <f t="shared" si="136"/>
        <v/>
      </c>
      <c r="P491" s="30" t="str">
        <f t="shared" si="137"/>
        <v/>
      </c>
      <c r="Q491" s="30" t="str">
        <f t="shared" si="138"/>
        <v/>
      </c>
      <c r="R491" s="36" t="str">
        <f t="shared" si="139"/>
        <v/>
      </c>
      <c r="S491" s="37" t="str">
        <f t="shared" si="130"/>
        <v/>
      </c>
    </row>
    <row r="492" spans="1:19">
      <c r="A492" s="30" t="s">
        <v>97</v>
      </c>
      <c r="D492" s="30" t="str">
        <f t="shared" si="124"/>
        <v/>
      </c>
      <c r="E492" s="30" t="str">
        <f t="shared" si="128"/>
        <v/>
      </c>
      <c r="F492" s="30" t="str">
        <f t="shared" si="125"/>
        <v xml:space="preserve"> </v>
      </c>
      <c r="G492" s="30" t="str">
        <f t="shared" si="129"/>
        <v/>
      </c>
      <c r="H492" s="30" t="str">
        <f t="shared" si="126"/>
        <v/>
      </c>
      <c r="I492" s="30" t="str">
        <f t="shared" si="131"/>
        <v/>
      </c>
      <c r="J492" s="35" t="str">
        <f t="shared" si="127"/>
        <v/>
      </c>
      <c r="K492" s="35" t="str">
        <f t="shared" si="132"/>
        <v/>
      </c>
      <c r="L492" s="30" t="str">
        <f t="shared" si="133"/>
        <v/>
      </c>
      <c r="M492" s="30" t="str">
        <f t="shared" si="134"/>
        <v/>
      </c>
      <c r="N492" s="30" t="str">
        <f t="shared" si="135"/>
        <v/>
      </c>
      <c r="O492" s="30" t="str">
        <f t="shared" si="136"/>
        <v/>
      </c>
      <c r="P492" s="30" t="str">
        <f t="shared" si="137"/>
        <v/>
      </c>
      <c r="Q492" s="30" t="str">
        <f t="shared" si="138"/>
        <v/>
      </c>
      <c r="R492" s="36" t="str">
        <f t="shared" si="139"/>
        <v/>
      </c>
      <c r="S492" s="37" t="str">
        <f t="shared" si="130"/>
        <v/>
      </c>
    </row>
    <row r="493" spans="1:19" ht="26">
      <c r="A493" s="30" t="s">
        <v>6804</v>
      </c>
      <c r="D493" s="30" t="str">
        <f t="shared" si="124"/>
        <v>133865</v>
      </c>
      <c r="E493" s="30">
        <f t="shared" si="128"/>
        <v>7</v>
      </c>
      <c r="F493" s="30" t="str">
        <f t="shared" si="125"/>
        <v>INF204KA1E12</v>
      </c>
      <c r="G493" s="30">
        <f t="shared" si="129"/>
        <v>20</v>
      </c>
      <c r="H493" s="30" t="str">
        <f t="shared" si="126"/>
        <v>-</v>
      </c>
      <c r="I493" s="30">
        <f t="shared" si="131"/>
        <v>22</v>
      </c>
      <c r="J493" s="35" t="str">
        <f t="shared" si="127"/>
        <v>Reliance Tax Saver (ELSS) Fund- Direct Plan-Dividend Plan- Annual Dividend Payout Option</v>
      </c>
      <c r="K493" s="35">
        <f t="shared" si="132"/>
        <v>111</v>
      </c>
      <c r="L493" s="30" t="str">
        <f t="shared" si="133"/>
        <v>13.0347</v>
      </c>
      <c r="M493" s="30">
        <f t="shared" si="134"/>
        <v>119</v>
      </c>
      <c r="N493" s="30" t="str">
        <f t="shared" si="135"/>
        <v>13.0347</v>
      </c>
      <c r="O493" s="30">
        <f t="shared" si="136"/>
        <v>127</v>
      </c>
      <c r="P493" s="30" t="str">
        <f t="shared" si="137"/>
        <v>13.0347</v>
      </c>
      <c r="Q493" s="30">
        <f t="shared" si="138"/>
        <v>135</v>
      </c>
      <c r="R493" s="36" t="str">
        <f t="shared" si="139"/>
        <v>08-Aug-2017</v>
      </c>
      <c r="S493" s="37">
        <f t="shared" si="130"/>
        <v>13.034700000000001</v>
      </c>
    </row>
    <row r="494" spans="1:19" ht="26">
      <c r="A494" s="30" t="s">
        <v>6805</v>
      </c>
      <c r="D494" s="30" t="str">
        <f t="shared" si="124"/>
        <v>133866</v>
      </c>
      <c r="E494" s="30">
        <f t="shared" si="128"/>
        <v>7</v>
      </c>
      <c r="F494" s="30" t="str">
        <f t="shared" si="125"/>
        <v>INF204KA1E04</v>
      </c>
      <c r="G494" s="30">
        <f t="shared" si="129"/>
        <v>20</v>
      </c>
      <c r="H494" s="30" t="str">
        <f t="shared" si="126"/>
        <v>-</v>
      </c>
      <c r="I494" s="30">
        <f t="shared" si="131"/>
        <v>22</v>
      </c>
      <c r="J494" s="35" t="str">
        <f t="shared" si="127"/>
        <v>Reliance Tax Saver (ELSS) Fund- Dividend Plan- Annual Dividend Payout Option</v>
      </c>
      <c r="K494" s="35">
        <f t="shared" si="132"/>
        <v>99</v>
      </c>
      <c r="L494" s="30" t="str">
        <f t="shared" si="133"/>
        <v>12.8879</v>
      </c>
      <c r="M494" s="30">
        <f t="shared" si="134"/>
        <v>107</v>
      </c>
      <c r="N494" s="30" t="str">
        <f t="shared" si="135"/>
        <v>12.8879</v>
      </c>
      <c r="O494" s="30">
        <f t="shared" si="136"/>
        <v>115</v>
      </c>
      <c r="P494" s="30" t="str">
        <f t="shared" si="137"/>
        <v>12.8879</v>
      </c>
      <c r="Q494" s="30">
        <f t="shared" si="138"/>
        <v>123</v>
      </c>
      <c r="R494" s="36" t="str">
        <f t="shared" si="139"/>
        <v>08-Aug-2017</v>
      </c>
      <c r="S494" s="37">
        <f t="shared" si="130"/>
        <v>12.8879</v>
      </c>
    </row>
    <row r="495" spans="1:19" ht="26">
      <c r="A495" s="30" t="s">
        <v>6806</v>
      </c>
      <c r="D495" s="30" t="str">
        <f t="shared" si="124"/>
        <v>103197</v>
      </c>
      <c r="E495" s="30">
        <f t="shared" si="128"/>
        <v>7</v>
      </c>
      <c r="F495" s="30" t="str">
        <f t="shared" si="125"/>
        <v>INF204K01GL2</v>
      </c>
      <c r="G495" s="30">
        <f t="shared" si="129"/>
        <v>20</v>
      </c>
      <c r="H495" s="30" t="str">
        <f t="shared" si="126"/>
        <v>INF204K01GM0</v>
      </c>
      <c r="I495" s="30">
        <f t="shared" si="131"/>
        <v>33</v>
      </c>
      <c r="J495" s="35" t="str">
        <f t="shared" si="127"/>
        <v>Reliance Tax Saver (ELSS) Fund-Dividend Plan-Dividend Payout Option</v>
      </c>
      <c r="K495" s="35">
        <f t="shared" si="132"/>
        <v>101</v>
      </c>
      <c r="L495" s="30" t="str">
        <f t="shared" si="133"/>
        <v>23.5295</v>
      </c>
      <c r="M495" s="30">
        <f t="shared" si="134"/>
        <v>109</v>
      </c>
      <c r="N495" s="30" t="str">
        <f t="shared" si="135"/>
        <v>23.5295</v>
      </c>
      <c r="O495" s="30">
        <f t="shared" si="136"/>
        <v>117</v>
      </c>
      <c r="P495" s="30" t="str">
        <f t="shared" si="137"/>
        <v>23.5295</v>
      </c>
      <c r="Q495" s="30">
        <f t="shared" si="138"/>
        <v>125</v>
      </c>
      <c r="R495" s="36" t="str">
        <f t="shared" si="139"/>
        <v>08-Aug-2017</v>
      </c>
      <c r="S495" s="37">
        <f t="shared" si="130"/>
        <v>23.529499999999999</v>
      </c>
    </row>
    <row r="496" spans="1:19">
      <c r="A496" s="30" t="s">
        <v>6807</v>
      </c>
      <c r="D496" s="30" t="str">
        <f t="shared" si="124"/>
        <v>103196</v>
      </c>
      <c r="E496" s="30">
        <f t="shared" si="128"/>
        <v>7</v>
      </c>
      <c r="F496" s="30" t="str">
        <f t="shared" si="125"/>
        <v>INF204K01GK4</v>
      </c>
      <c r="G496" s="30">
        <f t="shared" si="129"/>
        <v>20</v>
      </c>
      <c r="H496" s="30" t="str">
        <f t="shared" si="126"/>
        <v>-</v>
      </c>
      <c r="I496" s="30">
        <f t="shared" si="131"/>
        <v>22</v>
      </c>
      <c r="J496" s="35" t="str">
        <f t="shared" si="127"/>
        <v>Reliance Tax Saver (ELSS) Fund-Growth Plan-Growth Option</v>
      </c>
      <c r="K496" s="35">
        <f t="shared" si="132"/>
        <v>79</v>
      </c>
      <c r="L496" s="30" t="str">
        <f t="shared" si="133"/>
        <v>60.9758</v>
      </c>
      <c r="M496" s="30">
        <f t="shared" si="134"/>
        <v>87</v>
      </c>
      <c r="N496" s="30" t="str">
        <f t="shared" si="135"/>
        <v>60.9758</v>
      </c>
      <c r="O496" s="30">
        <f t="shared" si="136"/>
        <v>95</v>
      </c>
      <c r="P496" s="30" t="str">
        <f t="shared" si="137"/>
        <v>60.9758</v>
      </c>
      <c r="Q496" s="30">
        <f t="shared" si="138"/>
        <v>103</v>
      </c>
      <c r="R496" s="36" t="str">
        <f t="shared" si="139"/>
        <v>08-Aug-2017</v>
      </c>
      <c r="S496" s="37">
        <f t="shared" si="130"/>
        <v>60.9758</v>
      </c>
    </row>
    <row r="497" spans="1:19" ht="26">
      <c r="A497" s="30" t="s">
        <v>6808</v>
      </c>
      <c r="D497" s="30" t="str">
        <f t="shared" si="124"/>
        <v>118801</v>
      </c>
      <c r="E497" s="30">
        <f t="shared" si="128"/>
        <v>7</v>
      </c>
      <c r="F497" s="30" t="str">
        <f t="shared" si="125"/>
        <v>INF204K01L30</v>
      </c>
      <c r="G497" s="30">
        <f t="shared" si="129"/>
        <v>20</v>
      </c>
      <c r="H497" s="30" t="str">
        <f t="shared" si="126"/>
        <v>INF204K01L48</v>
      </c>
      <c r="I497" s="30">
        <f t="shared" si="131"/>
        <v>33</v>
      </c>
      <c r="J497" s="35" t="str">
        <f t="shared" si="127"/>
        <v>Reliance Tax Saver Fund - Direct Plan Dividend Plan - Dividend Payout Option</v>
      </c>
      <c r="K497" s="35">
        <f t="shared" si="132"/>
        <v>110</v>
      </c>
      <c r="L497" s="30" t="str">
        <f t="shared" si="133"/>
        <v>27.9878</v>
      </c>
      <c r="M497" s="30">
        <f t="shared" si="134"/>
        <v>118</v>
      </c>
      <c r="N497" s="30" t="str">
        <f t="shared" si="135"/>
        <v>27.9878</v>
      </c>
      <c r="O497" s="30">
        <f t="shared" si="136"/>
        <v>126</v>
      </c>
      <c r="P497" s="30" t="str">
        <f t="shared" si="137"/>
        <v>27.9878</v>
      </c>
      <c r="Q497" s="30">
        <f t="shared" si="138"/>
        <v>134</v>
      </c>
      <c r="R497" s="36" t="str">
        <f t="shared" si="139"/>
        <v>08-Aug-2017</v>
      </c>
      <c r="S497" s="37">
        <f t="shared" si="130"/>
        <v>27.9878</v>
      </c>
    </row>
    <row r="498" spans="1:19" ht="26">
      <c r="A498" s="30" t="s">
        <v>6809</v>
      </c>
      <c r="D498" s="30" t="str">
        <f t="shared" si="124"/>
        <v>118803</v>
      </c>
      <c r="E498" s="30">
        <f t="shared" si="128"/>
        <v>7</v>
      </c>
      <c r="F498" s="30" t="str">
        <f t="shared" si="125"/>
        <v>INF204K01L55</v>
      </c>
      <c r="G498" s="30">
        <f t="shared" si="129"/>
        <v>20</v>
      </c>
      <c r="H498" s="30" t="str">
        <f t="shared" si="126"/>
        <v>-</v>
      </c>
      <c r="I498" s="30">
        <f t="shared" si="131"/>
        <v>22</v>
      </c>
      <c r="J498" s="35" t="str">
        <f t="shared" si="127"/>
        <v>Reliance Tax Saver Fund - Direct Plan Growth Plan - Growth Option</v>
      </c>
      <c r="K498" s="35">
        <f t="shared" si="132"/>
        <v>88</v>
      </c>
      <c r="L498" s="30" t="str">
        <f t="shared" si="133"/>
        <v>63.0853</v>
      </c>
      <c r="M498" s="30">
        <f t="shared" si="134"/>
        <v>96</v>
      </c>
      <c r="N498" s="30" t="str">
        <f t="shared" si="135"/>
        <v>63.0853</v>
      </c>
      <c r="O498" s="30">
        <f t="shared" si="136"/>
        <v>104</v>
      </c>
      <c r="P498" s="30" t="str">
        <f t="shared" si="137"/>
        <v>63.0853</v>
      </c>
      <c r="Q498" s="30">
        <f t="shared" si="138"/>
        <v>112</v>
      </c>
      <c r="R498" s="36" t="str">
        <f t="shared" si="139"/>
        <v>08-Aug-2017</v>
      </c>
      <c r="S498" s="37">
        <f t="shared" si="130"/>
        <v>63.085299999999997</v>
      </c>
    </row>
    <row r="499" spans="1:19">
      <c r="A499" s="30" t="s">
        <v>97</v>
      </c>
      <c r="D499" s="30" t="str">
        <f t="shared" si="124"/>
        <v/>
      </c>
      <c r="E499" s="30" t="str">
        <f t="shared" si="128"/>
        <v/>
      </c>
      <c r="F499" s="30" t="str">
        <f t="shared" si="125"/>
        <v xml:space="preserve"> </v>
      </c>
      <c r="G499" s="30" t="str">
        <f t="shared" si="129"/>
        <v/>
      </c>
      <c r="H499" s="30" t="str">
        <f t="shared" si="126"/>
        <v/>
      </c>
      <c r="I499" s="30" t="str">
        <f t="shared" si="131"/>
        <v/>
      </c>
      <c r="J499" s="35" t="str">
        <f t="shared" si="127"/>
        <v/>
      </c>
      <c r="K499" s="35" t="str">
        <f t="shared" si="132"/>
        <v/>
      </c>
      <c r="L499" s="30" t="str">
        <f t="shared" si="133"/>
        <v/>
      </c>
      <c r="M499" s="30" t="str">
        <f t="shared" si="134"/>
        <v/>
      </c>
      <c r="N499" s="30" t="str">
        <f t="shared" si="135"/>
        <v/>
      </c>
      <c r="O499" s="30" t="str">
        <f t="shared" si="136"/>
        <v/>
      </c>
      <c r="P499" s="30" t="str">
        <f t="shared" si="137"/>
        <v/>
      </c>
      <c r="Q499" s="30" t="str">
        <f t="shared" si="138"/>
        <v/>
      </c>
      <c r="R499" s="36" t="str">
        <f t="shared" si="139"/>
        <v/>
      </c>
      <c r="S499" s="37" t="str">
        <f t="shared" si="130"/>
        <v/>
      </c>
    </row>
    <row r="500" spans="1:19">
      <c r="A500" s="30" t="s">
        <v>134</v>
      </c>
      <c r="D500" s="30" t="str">
        <f t="shared" si="124"/>
        <v/>
      </c>
      <c r="E500" s="30" t="str">
        <f t="shared" si="128"/>
        <v/>
      </c>
      <c r="F500" s="30" t="str">
        <f t="shared" si="125"/>
        <v>Sahara Mutual Fund</v>
      </c>
      <c r="G500" s="30" t="str">
        <f t="shared" si="129"/>
        <v/>
      </c>
      <c r="H500" s="30" t="str">
        <f t="shared" si="126"/>
        <v/>
      </c>
      <c r="I500" s="30" t="str">
        <f t="shared" si="131"/>
        <v/>
      </c>
      <c r="J500" s="35" t="str">
        <f t="shared" si="127"/>
        <v/>
      </c>
      <c r="K500" s="35" t="str">
        <f t="shared" si="132"/>
        <v/>
      </c>
      <c r="L500" s="30" t="str">
        <f t="shared" si="133"/>
        <v/>
      </c>
      <c r="M500" s="30" t="str">
        <f t="shared" si="134"/>
        <v/>
      </c>
      <c r="N500" s="30" t="str">
        <f t="shared" si="135"/>
        <v/>
      </c>
      <c r="O500" s="30" t="str">
        <f t="shared" si="136"/>
        <v/>
      </c>
      <c r="P500" s="30" t="str">
        <f t="shared" si="137"/>
        <v/>
      </c>
      <c r="Q500" s="30" t="str">
        <f t="shared" si="138"/>
        <v/>
      </c>
      <c r="R500" s="36" t="str">
        <f t="shared" si="139"/>
        <v/>
      </c>
      <c r="S500" s="37" t="str">
        <f t="shared" si="130"/>
        <v/>
      </c>
    </row>
    <row r="501" spans="1:19">
      <c r="A501" s="30" t="s">
        <v>97</v>
      </c>
      <c r="D501" s="30" t="str">
        <f t="shared" si="124"/>
        <v/>
      </c>
      <c r="E501" s="30" t="str">
        <f t="shared" si="128"/>
        <v/>
      </c>
      <c r="F501" s="30" t="str">
        <f t="shared" si="125"/>
        <v xml:space="preserve"> </v>
      </c>
      <c r="G501" s="30" t="str">
        <f t="shared" si="129"/>
        <v/>
      </c>
      <c r="H501" s="30" t="str">
        <f t="shared" si="126"/>
        <v/>
      </c>
      <c r="I501" s="30" t="str">
        <f t="shared" si="131"/>
        <v/>
      </c>
      <c r="J501" s="35" t="str">
        <f t="shared" si="127"/>
        <v/>
      </c>
      <c r="K501" s="35" t="str">
        <f t="shared" si="132"/>
        <v/>
      </c>
      <c r="L501" s="30" t="str">
        <f t="shared" si="133"/>
        <v/>
      </c>
      <c r="M501" s="30" t="str">
        <f t="shared" si="134"/>
        <v/>
      </c>
      <c r="N501" s="30" t="str">
        <f t="shared" si="135"/>
        <v/>
      </c>
      <c r="O501" s="30" t="str">
        <f t="shared" si="136"/>
        <v/>
      </c>
      <c r="P501" s="30" t="str">
        <f t="shared" si="137"/>
        <v/>
      </c>
      <c r="Q501" s="30" t="str">
        <f t="shared" si="138"/>
        <v/>
      </c>
      <c r="R501" s="36" t="str">
        <f t="shared" si="139"/>
        <v/>
      </c>
      <c r="S501" s="37" t="str">
        <f t="shared" si="130"/>
        <v/>
      </c>
    </row>
    <row r="502" spans="1:19">
      <c r="A502" s="30" t="s">
        <v>6810</v>
      </c>
      <c r="D502" s="30" t="str">
        <f t="shared" si="124"/>
        <v>100337</v>
      </c>
      <c r="E502" s="30">
        <f t="shared" si="128"/>
        <v>7</v>
      </c>
      <c r="F502" s="30" t="str">
        <f t="shared" si="125"/>
        <v>INF515L01189</v>
      </c>
      <c r="G502" s="30">
        <f t="shared" si="129"/>
        <v>20</v>
      </c>
      <c r="H502" s="30" t="str">
        <f t="shared" si="126"/>
        <v>INF515L01197</v>
      </c>
      <c r="I502" s="30">
        <f t="shared" si="131"/>
        <v>33</v>
      </c>
      <c r="J502" s="35" t="str">
        <f t="shared" si="127"/>
        <v>SaharaTax Gain-Dividend</v>
      </c>
      <c r="K502" s="35">
        <f t="shared" si="132"/>
        <v>57</v>
      </c>
      <c r="L502" s="30" t="str">
        <f t="shared" si="133"/>
        <v>17.7291</v>
      </c>
      <c r="M502" s="30">
        <f t="shared" si="134"/>
        <v>65</v>
      </c>
      <c r="N502" s="30" t="str">
        <f t="shared" si="135"/>
        <v>17.5518</v>
      </c>
      <c r="O502" s="30">
        <f t="shared" si="136"/>
        <v>73</v>
      </c>
      <c r="P502" s="30" t="str">
        <f t="shared" si="137"/>
        <v>17.7291</v>
      </c>
      <c r="Q502" s="30">
        <f t="shared" si="138"/>
        <v>81</v>
      </c>
      <c r="R502" s="36" t="str">
        <f t="shared" si="139"/>
        <v>09-Aug-2017</v>
      </c>
      <c r="S502" s="37">
        <f t="shared" si="130"/>
        <v>17.729099999999999</v>
      </c>
    </row>
    <row r="503" spans="1:19">
      <c r="A503" s="30" t="s">
        <v>6811</v>
      </c>
      <c r="D503" s="30" t="str">
        <f t="shared" si="124"/>
        <v>120290</v>
      </c>
      <c r="E503" s="30">
        <f t="shared" si="128"/>
        <v>7</v>
      </c>
      <c r="F503" s="30" t="str">
        <f t="shared" si="125"/>
        <v>INF515L01783</v>
      </c>
      <c r="G503" s="30">
        <f t="shared" si="129"/>
        <v>20</v>
      </c>
      <c r="H503" s="30" t="str">
        <f t="shared" si="126"/>
        <v>INF515L01791</v>
      </c>
      <c r="I503" s="30">
        <f t="shared" si="131"/>
        <v>33</v>
      </c>
      <c r="J503" s="35" t="str">
        <f t="shared" si="127"/>
        <v>SaharaTax Gain-Dividend- Direct</v>
      </c>
      <c r="K503" s="35">
        <f t="shared" si="132"/>
        <v>65</v>
      </c>
      <c r="L503" s="30" t="str">
        <f t="shared" si="133"/>
        <v>17.9838</v>
      </c>
      <c r="M503" s="30">
        <f t="shared" si="134"/>
        <v>73</v>
      </c>
      <c r="N503" s="30" t="str">
        <f t="shared" si="135"/>
        <v>17.8040</v>
      </c>
      <c r="O503" s="30">
        <f t="shared" si="136"/>
        <v>81</v>
      </c>
      <c r="P503" s="30" t="str">
        <f t="shared" si="137"/>
        <v>17.9838</v>
      </c>
      <c r="Q503" s="30">
        <f t="shared" si="138"/>
        <v>89</v>
      </c>
      <c r="R503" s="36" t="str">
        <f t="shared" si="139"/>
        <v>09-Aug-2017</v>
      </c>
      <c r="S503" s="37">
        <f t="shared" si="130"/>
        <v>17.983799999999999</v>
      </c>
    </row>
    <row r="504" spans="1:19">
      <c r="A504" s="30" t="s">
        <v>6812</v>
      </c>
      <c r="D504" s="30" t="str">
        <f t="shared" si="124"/>
        <v>100338</v>
      </c>
      <c r="E504" s="30">
        <f t="shared" si="128"/>
        <v>7</v>
      </c>
      <c r="F504" s="30" t="str">
        <f t="shared" si="125"/>
        <v>INF515L01205</v>
      </c>
      <c r="G504" s="30">
        <f t="shared" si="129"/>
        <v>20</v>
      </c>
      <c r="H504" s="30" t="str">
        <f t="shared" si="126"/>
        <v>-</v>
      </c>
      <c r="I504" s="30">
        <f t="shared" si="131"/>
        <v>22</v>
      </c>
      <c r="J504" s="35" t="str">
        <f t="shared" si="127"/>
        <v>SaharaTax Gain-Growth</v>
      </c>
      <c r="K504" s="35">
        <f t="shared" si="132"/>
        <v>44</v>
      </c>
      <c r="L504" s="30" t="str">
        <f t="shared" si="133"/>
        <v>75.6934</v>
      </c>
      <c r="M504" s="30">
        <f t="shared" si="134"/>
        <v>52</v>
      </c>
      <c r="N504" s="30" t="str">
        <f t="shared" si="135"/>
        <v>74.9365</v>
      </c>
      <c r="O504" s="30">
        <f t="shared" si="136"/>
        <v>60</v>
      </c>
      <c r="P504" s="30" t="str">
        <f t="shared" si="137"/>
        <v>75.6934</v>
      </c>
      <c r="Q504" s="30">
        <f t="shared" si="138"/>
        <v>68</v>
      </c>
      <c r="R504" s="36" t="str">
        <f t="shared" si="139"/>
        <v>09-Aug-2017</v>
      </c>
      <c r="S504" s="37">
        <f t="shared" si="130"/>
        <v>75.693399999999997</v>
      </c>
    </row>
    <row r="505" spans="1:19">
      <c r="A505" s="30" t="s">
        <v>6813</v>
      </c>
      <c r="D505" s="30" t="str">
        <f t="shared" si="124"/>
        <v>120291</v>
      </c>
      <c r="E505" s="30">
        <f t="shared" si="128"/>
        <v>7</v>
      </c>
      <c r="F505" s="30" t="str">
        <f t="shared" si="125"/>
        <v>INF515L01809</v>
      </c>
      <c r="G505" s="30">
        <f t="shared" si="129"/>
        <v>20</v>
      </c>
      <c r="H505" s="30" t="str">
        <f t="shared" si="126"/>
        <v>-</v>
      </c>
      <c r="I505" s="30">
        <f t="shared" si="131"/>
        <v>22</v>
      </c>
      <c r="J505" s="35" t="str">
        <f t="shared" si="127"/>
        <v>SaharaTax Gain-Growth- direct</v>
      </c>
      <c r="K505" s="35">
        <f t="shared" si="132"/>
        <v>52</v>
      </c>
      <c r="L505" s="30" t="str">
        <f t="shared" si="133"/>
        <v>78.0270</v>
      </c>
      <c r="M505" s="30">
        <f t="shared" si="134"/>
        <v>60</v>
      </c>
      <c r="N505" s="30" t="str">
        <f t="shared" si="135"/>
        <v>77.2467</v>
      </c>
      <c r="O505" s="30">
        <f t="shared" si="136"/>
        <v>68</v>
      </c>
      <c r="P505" s="30" t="str">
        <f t="shared" si="137"/>
        <v>78.0270</v>
      </c>
      <c r="Q505" s="30">
        <f t="shared" si="138"/>
        <v>76</v>
      </c>
      <c r="R505" s="36" t="str">
        <f t="shared" si="139"/>
        <v>09-Aug-2017</v>
      </c>
      <c r="S505" s="37">
        <f t="shared" si="130"/>
        <v>78.027000000000001</v>
      </c>
    </row>
    <row r="506" spans="1:19">
      <c r="A506" s="30" t="s">
        <v>97</v>
      </c>
      <c r="D506" s="30" t="str">
        <f t="shared" si="124"/>
        <v/>
      </c>
      <c r="E506" s="30" t="str">
        <f t="shared" si="128"/>
        <v/>
      </c>
      <c r="F506" s="30" t="str">
        <f t="shared" si="125"/>
        <v xml:space="preserve"> </v>
      </c>
      <c r="G506" s="30" t="str">
        <f t="shared" si="129"/>
        <v/>
      </c>
      <c r="H506" s="30" t="str">
        <f t="shared" si="126"/>
        <v/>
      </c>
      <c r="I506" s="30" t="str">
        <f t="shared" si="131"/>
        <v/>
      </c>
      <c r="J506" s="35" t="str">
        <f t="shared" si="127"/>
        <v/>
      </c>
      <c r="K506" s="35" t="str">
        <f t="shared" si="132"/>
        <v/>
      </c>
      <c r="L506" s="30" t="str">
        <f t="shared" si="133"/>
        <v/>
      </c>
      <c r="M506" s="30" t="str">
        <f t="shared" si="134"/>
        <v/>
      </c>
      <c r="N506" s="30" t="str">
        <f t="shared" si="135"/>
        <v/>
      </c>
      <c r="O506" s="30" t="str">
        <f t="shared" si="136"/>
        <v/>
      </c>
      <c r="P506" s="30" t="str">
        <f t="shared" si="137"/>
        <v/>
      </c>
      <c r="Q506" s="30" t="str">
        <f t="shared" si="138"/>
        <v/>
      </c>
      <c r="R506" s="36" t="str">
        <f t="shared" si="139"/>
        <v/>
      </c>
      <c r="S506" s="37" t="str">
        <f t="shared" si="130"/>
        <v/>
      </c>
    </row>
    <row r="507" spans="1:19">
      <c r="A507" s="30" t="s">
        <v>114</v>
      </c>
      <c r="D507" s="30" t="str">
        <f t="shared" si="124"/>
        <v/>
      </c>
      <c r="E507" s="30" t="str">
        <f t="shared" si="128"/>
        <v/>
      </c>
      <c r="F507" s="30" t="str">
        <f t="shared" si="125"/>
        <v>SBI Mutual Fund</v>
      </c>
      <c r="G507" s="30" t="str">
        <f t="shared" si="129"/>
        <v/>
      </c>
      <c r="H507" s="30" t="str">
        <f t="shared" si="126"/>
        <v/>
      </c>
      <c r="I507" s="30" t="str">
        <f t="shared" si="131"/>
        <v/>
      </c>
      <c r="J507" s="35" t="str">
        <f t="shared" si="127"/>
        <v/>
      </c>
      <c r="K507" s="35" t="str">
        <f t="shared" si="132"/>
        <v/>
      </c>
      <c r="L507" s="30" t="str">
        <f t="shared" si="133"/>
        <v/>
      </c>
      <c r="M507" s="30" t="str">
        <f t="shared" si="134"/>
        <v/>
      </c>
      <c r="N507" s="30" t="str">
        <f t="shared" si="135"/>
        <v/>
      </c>
      <c r="O507" s="30" t="str">
        <f t="shared" si="136"/>
        <v/>
      </c>
      <c r="P507" s="30" t="str">
        <f t="shared" si="137"/>
        <v/>
      </c>
      <c r="Q507" s="30" t="str">
        <f t="shared" si="138"/>
        <v/>
      </c>
      <c r="R507" s="36" t="str">
        <f t="shared" si="139"/>
        <v/>
      </c>
      <c r="S507" s="37" t="str">
        <f t="shared" si="130"/>
        <v/>
      </c>
    </row>
    <row r="508" spans="1:19">
      <c r="A508" s="30" t="s">
        <v>97</v>
      </c>
      <c r="D508" s="30" t="str">
        <f t="shared" si="124"/>
        <v/>
      </c>
      <c r="E508" s="30" t="str">
        <f t="shared" si="128"/>
        <v/>
      </c>
      <c r="F508" s="30" t="str">
        <f t="shared" si="125"/>
        <v xml:space="preserve"> </v>
      </c>
      <c r="G508" s="30" t="str">
        <f t="shared" si="129"/>
        <v/>
      </c>
      <c r="H508" s="30" t="str">
        <f t="shared" si="126"/>
        <v/>
      </c>
      <c r="I508" s="30" t="str">
        <f t="shared" si="131"/>
        <v/>
      </c>
      <c r="J508" s="35" t="str">
        <f t="shared" si="127"/>
        <v/>
      </c>
      <c r="K508" s="35" t="str">
        <f t="shared" si="132"/>
        <v/>
      </c>
      <c r="L508" s="30" t="str">
        <f t="shared" si="133"/>
        <v/>
      </c>
      <c r="M508" s="30" t="str">
        <f t="shared" si="134"/>
        <v/>
      </c>
      <c r="N508" s="30" t="str">
        <f t="shared" si="135"/>
        <v/>
      </c>
      <c r="O508" s="30" t="str">
        <f t="shared" si="136"/>
        <v/>
      </c>
      <c r="P508" s="30" t="str">
        <f t="shared" si="137"/>
        <v/>
      </c>
      <c r="Q508" s="30" t="str">
        <f t="shared" si="138"/>
        <v/>
      </c>
      <c r="R508" s="36" t="str">
        <f t="shared" si="139"/>
        <v/>
      </c>
      <c r="S508" s="37" t="str">
        <f t="shared" si="130"/>
        <v/>
      </c>
    </row>
    <row r="509" spans="1:19" ht="26">
      <c r="A509" s="30" t="s">
        <v>6814</v>
      </c>
      <c r="D509" s="30" t="str">
        <f t="shared" si="124"/>
        <v>119722</v>
      </c>
      <c r="E509" s="30">
        <f t="shared" si="128"/>
        <v>7</v>
      </c>
      <c r="F509" s="30" t="str">
        <f t="shared" si="125"/>
        <v>INF200K01UK3</v>
      </c>
      <c r="G509" s="30">
        <f t="shared" si="129"/>
        <v>20</v>
      </c>
      <c r="H509" s="30" t="str">
        <f t="shared" si="126"/>
        <v>-</v>
      </c>
      <c r="I509" s="30">
        <f t="shared" si="131"/>
        <v>22</v>
      </c>
      <c r="J509" s="35" t="str">
        <f t="shared" si="127"/>
        <v>SBI MAGNUM TAXGAIN SCHEME 1993 - DIRECT PLAN -DIVIDEND</v>
      </c>
      <c r="K509" s="35">
        <f t="shared" si="132"/>
        <v>77</v>
      </c>
      <c r="L509" s="30" t="str">
        <f t="shared" si="133"/>
        <v>56.5765</v>
      </c>
      <c r="M509" s="30">
        <f t="shared" si="134"/>
        <v>85</v>
      </c>
      <c r="N509" s="30" t="str">
        <f t="shared" si="135"/>
        <v>56.5765</v>
      </c>
      <c r="O509" s="30">
        <f t="shared" si="136"/>
        <v>93</v>
      </c>
      <c r="P509" s="30" t="str">
        <f t="shared" si="137"/>
        <v>56.5765</v>
      </c>
      <c r="Q509" s="30">
        <f t="shared" si="138"/>
        <v>101</v>
      </c>
      <c r="R509" s="36" t="str">
        <f t="shared" si="139"/>
        <v>08-Aug-2017</v>
      </c>
      <c r="S509" s="37">
        <f t="shared" si="130"/>
        <v>56.576500000000003</v>
      </c>
    </row>
    <row r="510" spans="1:19" ht="26">
      <c r="A510" s="30" t="s">
        <v>6815</v>
      </c>
      <c r="D510" s="30" t="str">
        <f t="shared" si="124"/>
        <v>103883</v>
      </c>
      <c r="E510" s="30">
        <f t="shared" si="128"/>
        <v>7</v>
      </c>
      <c r="F510" s="30" t="str">
        <f t="shared" si="125"/>
        <v>INF200K01479</v>
      </c>
      <c r="G510" s="30">
        <f t="shared" si="129"/>
        <v>20</v>
      </c>
      <c r="H510" s="30" t="str">
        <f t="shared" si="126"/>
        <v>-</v>
      </c>
      <c r="I510" s="30">
        <f t="shared" si="131"/>
        <v>22</v>
      </c>
      <c r="J510" s="35" t="str">
        <f t="shared" si="127"/>
        <v>SBI MAGNUM TAXGAIN SCHEME 1993 - REGULAR PLAN - DIVIDEND</v>
      </c>
      <c r="K510" s="35">
        <f t="shared" si="132"/>
        <v>79</v>
      </c>
      <c r="L510" s="30" t="str">
        <f t="shared" si="133"/>
        <v>45.1818</v>
      </c>
      <c r="M510" s="30">
        <f t="shared" si="134"/>
        <v>87</v>
      </c>
      <c r="N510" s="30" t="str">
        <f t="shared" si="135"/>
        <v>45.1818</v>
      </c>
      <c r="O510" s="30">
        <f t="shared" si="136"/>
        <v>95</v>
      </c>
      <c r="P510" s="30" t="str">
        <f t="shared" si="137"/>
        <v>45.1818</v>
      </c>
      <c r="Q510" s="30">
        <f t="shared" si="138"/>
        <v>103</v>
      </c>
      <c r="R510" s="36" t="str">
        <f t="shared" si="139"/>
        <v>08-Aug-2017</v>
      </c>
      <c r="S510" s="37">
        <f t="shared" si="130"/>
        <v>45.181800000000003</v>
      </c>
    </row>
    <row r="511" spans="1:19" ht="26">
      <c r="A511" s="30" t="s">
        <v>6816</v>
      </c>
      <c r="D511" s="30" t="str">
        <f t="shared" si="124"/>
        <v>119723</v>
      </c>
      <c r="E511" s="30">
        <f t="shared" si="128"/>
        <v>7</v>
      </c>
      <c r="F511" s="30" t="str">
        <f t="shared" si="125"/>
        <v>INF200K01UM9</v>
      </c>
      <c r="G511" s="30">
        <f t="shared" si="129"/>
        <v>20</v>
      </c>
      <c r="H511" s="30" t="str">
        <f t="shared" si="126"/>
        <v>-</v>
      </c>
      <c r="I511" s="30">
        <f t="shared" si="131"/>
        <v>22</v>
      </c>
      <c r="J511" s="35" t="str">
        <f t="shared" si="127"/>
        <v>SBI MAGNUM TAXGAIN SCHEME 1993 - DIRECT PLAN -GROWTH</v>
      </c>
      <c r="K511" s="35">
        <f t="shared" si="132"/>
        <v>75</v>
      </c>
      <c r="L511" s="30" t="str">
        <f t="shared" si="133"/>
        <v>141.4754</v>
      </c>
      <c r="M511" s="30">
        <f t="shared" si="134"/>
        <v>84</v>
      </c>
      <c r="N511" s="30" t="str">
        <f t="shared" si="135"/>
        <v>141.4754</v>
      </c>
      <c r="O511" s="30">
        <f t="shared" si="136"/>
        <v>93</v>
      </c>
      <c r="P511" s="30" t="str">
        <f t="shared" si="137"/>
        <v>141.4754</v>
      </c>
      <c r="Q511" s="30">
        <f t="shared" si="138"/>
        <v>102</v>
      </c>
      <c r="R511" s="36" t="str">
        <f t="shared" si="139"/>
        <v>08-Aug-2017</v>
      </c>
      <c r="S511" s="37">
        <f t="shared" si="130"/>
        <v>141.47540000000001</v>
      </c>
    </row>
    <row r="512" spans="1:19" ht="26">
      <c r="A512" s="30" t="s">
        <v>6817</v>
      </c>
      <c r="D512" s="30" t="str">
        <f t="shared" si="124"/>
        <v>105628</v>
      </c>
      <c r="E512" s="30">
        <f t="shared" si="128"/>
        <v>7</v>
      </c>
      <c r="F512" s="30" t="str">
        <f t="shared" si="125"/>
        <v>INF200K01495</v>
      </c>
      <c r="G512" s="30">
        <f t="shared" si="129"/>
        <v>20</v>
      </c>
      <c r="H512" s="30" t="str">
        <f t="shared" si="126"/>
        <v>-</v>
      </c>
      <c r="I512" s="30">
        <f t="shared" si="131"/>
        <v>22</v>
      </c>
      <c r="J512" s="35" t="str">
        <f t="shared" si="127"/>
        <v>SBI MAGNUM TAXGAIN SCHEME 1993 - REGULAR PLAN- GROWTH</v>
      </c>
      <c r="K512" s="35">
        <f t="shared" si="132"/>
        <v>76</v>
      </c>
      <c r="L512" s="30" t="str">
        <f t="shared" si="133"/>
        <v>137.9013</v>
      </c>
      <c r="M512" s="30">
        <f t="shared" si="134"/>
        <v>85</v>
      </c>
      <c r="N512" s="30" t="str">
        <f t="shared" si="135"/>
        <v>137.9013</v>
      </c>
      <c r="O512" s="30">
        <f t="shared" si="136"/>
        <v>94</v>
      </c>
      <c r="P512" s="30" t="str">
        <f t="shared" si="137"/>
        <v>137.9013</v>
      </c>
      <c r="Q512" s="30">
        <f t="shared" si="138"/>
        <v>103</v>
      </c>
      <c r="R512" s="36" t="str">
        <f t="shared" si="139"/>
        <v>08-Aug-2017</v>
      </c>
      <c r="S512" s="37">
        <f t="shared" si="130"/>
        <v>137.90129999999999</v>
      </c>
    </row>
    <row r="513" spans="1:19">
      <c r="A513" s="30" t="s">
        <v>97</v>
      </c>
      <c r="D513" s="30" t="str">
        <f t="shared" si="124"/>
        <v/>
      </c>
      <c r="E513" s="30" t="str">
        <f t="shared" si="128"/>
        <v/>
      </c>
      <c r="F513" s="30" t="str">
        <f t="shared" si="125"/>
        <v xml:space="preserve"> </v>
      </c>
      <c r="G513" s="30" t="str">
        <f t="shared" si="129"/>
        <v/>
      </c>
      <c r="H513" s="30" t="str">
        <f t="shared" si="126"/>
        <v/>
      </c>
      <c r="I513" s="30" t="str">
        <f t="shared" si="131"/>
        <v/>
      </c>
      <c r="J513" s="35" t="str">
        <f t="shared" si="127"/>
        <v/>
      </c>
      <c r="K513" s="35" t="str">
        <f t="shared" si="132"/>
        <v/>
      </c>
      <c r="L513" s="30" t="str">
        <f t="shared" si="133"/>
        <v/>
      </c>
      <c r="M513" s="30" t="str">
        <f t="shared" si="134"/>
        <v/>
      </c>
      <c r="N513" s="30" t="str">
        <f t="shared" si="135"/>
        <v/>
      </c>
      <c r="O513" s="30" t="str">
        <f t="shared" si="136"/>
        <v/>
      </c>
      <c r="P513" s="30" t="str">
        <f t="shared" si="137"/>
        <v/>
      </c>
      <c r="Q513" s="30" t="str">
        <f t="shared" si="138"/>
        <v/>
      </c>
      <c r="R513" s="36" t="str">
        <f t="shared" si="139"/>
        <v/>
      </c>
      <c r="S513" s="37" t="str">
        <f t="shared" si="130"/>
        <v/>
      </c>
    </row>
    <row r="514" spans="1:19">
      <c r="A514" s="30" t="s">
        <v>115</v>
      </c>
      <c r="D514" s="30" t="str">
        <f t="shared" si="124"/>
        <v/>
      </c>
      <c r="E514" s="30" t="str">
        <f t="shared" si="128"/>
        <v/>
      </c>
      <c r="F514" s="30" t="str">
        <f t="shared" si="125"/>
        <v>Sundaram Mutual Fund</v>
      </c>
      <c r="G514" s="30" t="str">
        <f t="shared" si="129"/>
        <v/>
      </c>
      <c r="H514" s="30" t="str">
        <f t="shared" si="126"/>
        <v/>
      </c>
      <c r="I514" s="30" t="str">
        <f t="shared" si="131"/>
        <v/>
      </c>
      <c r="J514" s="35" t="str">
        <f t="shared" si="127"/>
        <v/>
      </c>
      <c r="K514" s="35" t="str">
        <f t="shared" si="132"/>
        <v/>
      </c>
      <c r="L514" s="30" t="str">
        <f t="shared" si="133"/>
        <v/>
      </c>
      <c r="M514" s="30" t="str">
        <f t="shared" si="134"/>
        <v/>
      </c>
      <c r="N514" s="30" t="str">
        <f t="shared" si="135"/>
        <v/>
      </c>
      <c r="O514" s="30" t="str">
        <f t="shared" si="136"/>
        <v/>
      </c>
      <c r="P514" s="30" t="str">
        <f t="shared" si="137"/>
        <v/>
      </c>
      <c r="Q514" s="30" t="str">
        <f t="shared" si="138"/>
        <v/>
      </c>
      <c r="R514" s="36" t="str">
        <f t="shared" si="139"/>
        <v/>
      </c>
      <c r="S514" s="37" t="str">
        <f t="shared" si="130"/>
        <v/>
      </c>
    </row>
    <row r="515" spans="1:19">
      <c r="A515" s="30" t="s">
        <v>97</v>
      </c>
      <c r="D515" s="30" t="str">
        <f t="shared" si="124"/>
        <v/>
      </c>
      <c r="E515" s="30" t="str">
        <f t="shared" si="128"/>
        <v/>
      </c>
      <c r="F515" s="30" t="str">
        <f t="shared" si="125"/>
        <v xml:space="preserve"> </v>
      </c>
      <c r="G515" s="30" t="str">
        <f t="shared" si="129"/>
        <v/>
      </c>
      <c r="H515" s="30" t="str">
        <f t="shared" si="126"/>
        <v/>
      </c>
      <c r="I515" s="30" t="str">
        <f t="shared" si="131"/>
        <v/>
      </c>
      <c r="J515" s="35" t="str">
        <f t="shared" si="127"/>
        <v/>
      </c>
      <c r="K515" s="35" t="str">
        <f t="shared" si="132"/>
        <v/>
      </c>
      <c r="L515" s="30" t="str">
        <f t="shared" si="133"/>
        <v/>
      </c>
      <c r="M515" s="30" t="str">
        <f t="shared" si="134"/>
        <v/>
      </c>
      <c r="N515" s="30" t="str">
        <f t="shared" si="135"/>
        <v/>
      </c>
      <c r="O515" s="30" t="str">
        <f t="shared" si="136"/>
        <v/>
      </c>
      <c r="P515" s="30" t="str">
        <f t="shared" si="137"/>
        <v/>
      </c>
      <c r="Q515" s="30" t="str">
        <f t="shared" si="138"/>
        <v/>
      </c>
      <c r="R515" s="36" t="str">
        <f t="shared" si="139"/>
        <v/>
      </c>
      <c r="S515" s="37" t="str">
        <f t="shared" si="130"/>
        <v/>
      </c>
    </row>
    <row r="516" spans="1:19" ht="26">
      <c r="A516" s="30" t="s">
        <v>6818</v>
      </c>
      <c r="D516" s="30" t="str">
        <f t="shared" si="124"/>
        <v>100614</v>
      </c>
      <c r="E516" s="30">
        <f t="shared" si="128"/>
        <v>7</v>
      </c>
      <c r="F516" s="30" t="str">
        <f t="shared" si="125"/>
        <v>INF903J01512</v>
      </c>
      <c r="G516" s="30">
        <f t="shared" si="129"/>
        <v>20</v>
      </c>
      <c r="H516" s="30" t="str">
        <f t="shared" si="126"/>
        <v>INF903J01520</v>
      </c>
      <c r="I516" s="30">
        <f t="shared" si="131"/>
        <v>33</v>
      </c>
      <c r="J516" s="35" t="str">
        <f t="shared" si="127"/>
        <v>Sundaram Diversified Equity - A Long-term Tax Saver Fund - Dividend</v>
      </c>
      <c r="K516" s="35">
        <f t="shared" si="132"/>
        <v>101</v>
      </c>
      <c r="L516" s="30" t="str">
        <f t="shared" si="133"/>
        <v>14.6989</v>
      </c>
      <c r="M516" s="30">
        <f t="shared" si="134"/>
        <v>109</v>
      </c>
      <c r="N516" s="30" t="str">
        <f t="shared" si="135"/>
        <v>14.6989</v>
      </c>
      <c r="O516" s="30">
        <f t="shared" si="136"/>
        <v>117</v>
      </c>
      <c r="P516" s="30" t="str">
        <f t="shared" si="137"/>
        <v>14.6989</v>
      </c>
      <c r="Q516" s="30">
        <f t="shared" si="138"/>
        <v>125</v>
      </c>
      <c r="R516" s="36" t="str">
        <f t="shared" si="139"/>
        <v>08-Aug-2017</v>
      </c>
      <c r="S516" s="37">
        <f t="shared" si="130"/>
        <v>14.6989</v>
      </c>
    </row>
    <row r="517" spans="1:19" ht="26">
      <c r="A517" s="30" t="s">
        <v>6819</v>
      </c>
      <c r="D517" s="30" t="str">
        <f t="shared" si="124"/>
        <v>119548</v>
      </c>
      <c r="E517" s="30">
        <f t="shared" si="128"/>
        <v>7</v>
      </c>
      <c r="F517" s="30" t="str">
        <f t="shared" si="125"/>
        <v>INF903J01NL7</v>
      </c>
      <c r="G517" s="30">
        <f t="shared" si="129"/>
        <v>20</v>
      </c>
      <c r="H517" s="30" t="str">
        <f t="shared" si="126"/>
        <v>INF903J01NM5</v>
      </c>
      <c r="I517" s="30">
        <f t="shared" si="131"/>
        <v>33</v>
      </c>
      <c r="J517" s="35" t="str">
        <f t="shared" si="127"/>
        <v>Sundaram Diversified Equity- A Long-term Tax Saver Fund - Direct Plan - Dividend Option</v>
      </c>
      <c r="K517" s="35">
        <f t="shared" si="132"/>
        <v>121</v>
      </c>
      <c r="L517" s="30" t="str">
        <f t="shared" si="133"/>
        <v>15.0060</v>
      </c>
      <c r="M517" s="30">
        <f t="shared" si="134"/>
        <v>129</v>
      </c>
      <c r="N517" s="30" t="str">
        <f t="shared" si="135"/>
        <v>15.0060</v>
      </c>
      <c r="O517" s="30">
        <f t="shared" si="136"/>
        <v>137</v>
      </c>
      <c r="P517" s="30" t="str">
        <f t="shared" si="137"/>
        <v>15.0060</v>
      </c>
      <c r="Q517" s="30">
        <f t="shared" si="138"/>
        <v>145</v>
      </c>
      <c r="R517" s="36" t="str">
        <f t="shared" si="139"/>
        <v>08-Aug-2017</v>
      </c>
      <c r="S517" s="37">
        <f t="shared" si="130"/>
        <v>15.006</v>
      </c>
    </row>
    <row r="518" spans="1:19" ht="26">
      <c r="A518" s="30" t="s">
        <v>6820</v>
      </c>
      <c r="D518" s="30" t="str">
        <f t="shared" si="124"/>
        <v>119549</v>
      </c>
      <c r="E518" s="30">
        <f t="shared" si="128"/>
        <v>7</v>
      </c>
      <c r="F518" s="30" t="str">
        <f t="shared" si="125"/>
        <v>INF903J01NN3</v>
      </c>
      <c r="G518" s="30">
        <f t="shared" si="129"/>
        <v>20</v>
      </c>
      <c r="H518" s="30" t="str">
        <f t="shared" si="126"/>
        <v>-</v>
      </c>
      <c r="I518" s="30">
        <f t="shared" si="131"/>
        <v>22</v>
      </c>
      <c r="J518" s="35" t="str">
        <f t="shared" si="127"/>
        <v>Sundaram Diversified Equity - A Long-term Tax Saver Fund - Direct Plan - Growth Option</v>
      </c>
      <c r="K518" s="35">
        <f t="shared" si="132"/>
        <v>109</v>
      </c>
      <c r="L518" s="30" t="str">
        <f t="shared" si="133"/>
        <v>101.7996</v>
      </c>
      <c r="M518" s="30">
        <f t="shared" si="134"/>
        <v>118</v>
      </c>
      <c r="N518" s="30" t="str">
        <f t="shared" si="135"/>
        <v>101.7996</v>
      </c>
      <c r="O518" s="30">
        <f t="shared" si="136"/>
        <v>127</v>
      </c>
      <c r="P518" s="30" t="str">
        <f t="shared" si="137"/>
        <v>101.7996</v>
      </c>
      <c r="Q518" s="30">
        <f t="shared" si="138"/>
        <v>136</v>
      </c>
      <c r="R518" s="36" t="str">
        <f t="shared" si="139"/>
        <v>08-Aug-2017</v>
      </c>
      <c r="S518" s="37">
        <f t="shared" si="130"/>
        <v>101.7996</v>
      </c>
    </row>
    <row r="519" spans="1:19" ht="26">
      <c r="A519" s="30" t="s">
        <v>6821</v>
      </c>
      <c r="D519" s="30" t="str">
        <f t="shared" ref="D519:D582" si="140">IF(ISERROR(LEFT(A519,SEARCH(";",A519)-1)),"",LEFT(A519,SEARCH(";",A519)-1))</f>
        <v>101853</v>
      </c>
      <c r="E519" s="30">
        <f t="shared" si="128"/>
        <v>7</v>
      </c>
      <c r="F519" s="30" t="str">
        <f t="shared" ref="F519:F582" si="141">IF($D519="",A519,MID($A519,E519+1,SEARCH(";",$A519,E519+1)-E519-1))</f>
        <v>INF903J01538</v>
      </c>
      <c r="G519" s="30">
        <f t="shared" si="129"/>
        <v>20</v>
      </c>
      <c r="H519" s="30" t="str">
        <f t="shared" ref="H519:H582" si="142">IF($D519="","",MID($A519,G519+1,SEARCH(";",$A519,G519+1)-G519-1))</f>
        <v>-</v>
      </c>
      <c r="I519" s="30">
        <f t="shared" si="131"/>
        <v>22</v>
      </c>
      <c r="J519" s="35" t="str">
        <f t="shared" ref="J519:J582" si="143">IF($D519="","",MID($A519,I519+1,SEARCH(";",$A519,I519+1)-I519-1))</f>
        <v>Sundaram Diversified Equity-A Long-term Tax Saver Fund OE- App</v>
      </c>
      <c r="K519" s="35">
        <f t="shared" si="132"/>
        <v>85</v>
      </c>
      <c r="L519" s="30" t="str">
        <f t="shared" si="133"/>
        <v>100.1821</v>
      </c>
      <c r="M519" s="30">
        <f t="shared" si="134"/>
        <v>94</v>
      </c>
      <c r="N519" s="30" t="str">
        <f t="shared" si="135"/>
        <v>100.1821</v>
      </c>
      <c r="O519" s="30">
        <f t="shared" si="136"/>
        <v>103</v>
      </c>
      <c r="P519" s="30" t="str">
        <f t="shared" si="137"/>
        <v>100.1821</v>
      </c>
      <c r="Q519" s="30">
        <f t="shared" si="138"/>
        <v>112</v>
      </c>
      <c r="R519" s="36" t="str">
        <f t="shared" si="139"/>
        <v>08-Aug-2017</v>
      </c>
      <c r="S519" s="37">
        <f t="shared" si="130"/>
        <v>100.18210000000001</v>
      </c>
    </row>
    <row r="520" spans="1:19">
      <c r="A520" s="30" t="s">
        <v>97</v>
      </c>
      <c r="D520" s="30" t="str">
        <f t="shared" si="140"/>
        <v/>
      </c>
      <c r="E520" s="30" t="str">
        <f t="shared" ref="E520:E583" si="144">IF($D520="","",LEN(D520)+1)</f>
        <v/>
      </c>
      <c r="F520" s="30" t="str">
        <f t="shared" si="141"/>
        <v xml:space="preserve"> </v>
      </c>
      <c r="G520" s="30" t="str">
        <f t="shared" ref="G520:G583" si="145">IF($D520="","",E520+(LEN(F520)+1))</f>
        <v/>
      </c>
      <c r="H520" s="30" t="str">
        <f t="shared" si="142"/>
        <v/>
      </c>
      <c r="I520" s="30" t="str">
        <f t="shared" si="131"/>
        <v/>
      </c>
      <c r="J520" s="35" t="str">
        <f t="shared" si="143"/>
        <v/>
      </c>
      <c r="K520" s="35" t="str">
        <f t="shared" si="132"/>
        <v/>
      </c>
      <c r="L520" s="30" t="str">
        <f t="shared" si="133"/>
        <v/>
      </c>
      <c r="M520" s="30" t="str">
        <f t="shared" si="134"/>
        <v/>
      </c>
      <c r="N520" s="30" t="str">
        <f t="shared" si="135"/>
        <v/>
      </c>
      <c r="O520" s="30" t="str">
        <f t="shared" si="136"/>
        <v/>
      </c>
      <c r="P520" s="30" t="str">
        <f t="shared" si="137"/>
        <v/>
      </c>
      <c r="Q520" s="30" t="str">
        <f t="shared" si="138"/>
        <v/>
      </c>
      <c r="R520" s="36" t="str">
        <f t="shared" si="139"/>
        <v/>
      </c>
      <c r="S520" s="37" t="str">
        <f t="shared" ref="S520:S583" si="146">IF(L520="","",L520+0)</f>
        <v/>
      </c>
    </row>
    <row r="521" spans="1:19">
      <c r="A521" s="30" t="s">
        <v>117</v>
      </c>
      <c r="D521" s="30" t="str">
        <f t="shared" si="140"/>
        <v/>
      </c>
      <c r="E521" s="30" t="str">
        <f t="shared" si="144"/>
        <v/>
      </c>
      <c r="F521" s="30" t="str">
        <f t="shared" si="141"/>
        <v>Tata Mutual Fund</v>
      </c>
      <c r="G521" s="30" t="str">
        <f t="shared" si="145"/>
        <v/>
      </c>
      <c r="H521" s="30" t="str">
        <f t="shared" si="142"/>
        <v/>
      </c>
      <c r="I521" s="30" t="str">
        <f t="shared" si="131"/>
        <v/>
      </c>
      <c r="J521" s="35" t="str">
        <f t="shared" si="143"/>
        <v/>
      </c>
      <c r="K521" s="35" t="str">
        <f t="shared" si="132"/>
        <v/>
      </c>
      <c r="L521" s="30" t="str">
        <f t="shared" si="133"/>
        <v/>
      </c>
      <c r="M521" s="30" t="str">
        <f t="shared" si="134"/>
        <v/>
      </c>
      <c r="N521" s="30" t="str">
        <f t="shared" si="135"/>
        <v/>
      </c>
      <c r="O521" s="30" t="str">
        <f t="shared" si="136"/>
        <v/>
      </c>
      <c r="P521" s="30" t="str">
        <f t="shared" si="137"/>
        <v/>
      </c>
      <c r="Q521" s="30" t="str">
        <f t="shared" si="138"/>
        <v/>
      </c>
      <c r="R521" s="36" t="str">
        <f t="shared" si="139"/>
        <v/>
      </c>
      <c r="S521" s="37" t="str">
        <f t="shared" si="146"/>
        <v/>
      </c>
    </row>
    <row r="522" spans="1:19">
      <c r="A522" s="30" t="s">
        <v>97</v>
      </c>
      <c r="D522" s="30" t="str">
        <f t="shared" si="140"/>
        <v/>
      </c>
      <c r="E522" s="30" t="str">
        <f t="shared" si="144"/>
        <v/>
      </c>
      <c r="F522" s="30" t="str">
        <f t="shared" si="141"/>
        <v xml:space="preserve"> </v>
      </c>
      <c r="G522" s="30" t="str">
        <f t="shared" si="145"/>
        <v/>
      </c>
      <c r="H522" s="30" t="str">
        <f t="shared" si="142"/>
        <v/>
      </c>
      <c r="I522" s="30" t="str">
        <f t="shared" si="131"/>
        <v/>
      </c>
      <c r="J522" s="35" t="str">
        <f t="shared" si="143"/>
        <v/>
      </c>
      <c r="K522" s="35" t="str">
        <f t="shared" si="132"/>
        <v/>
      </c>
      <c r="L522" s="30" t="str">
        <f t="shared" si="133"/>
        <v/>
      </c>
      <c r="M522" s="30" t="str">
        <f t="shared" si="134"/>
        <v/>
      </c>
      <c r="N522" s="30" t="str">
        <f t="shared" si="135"/>
        <v/>
      </c>
      <c r="O522" s="30" t="str">
        <f t="shared" si="136"/>
        <v/>
      </c>
      <c r="P522" s="30" t="str">
        <f t="shared" si="137"/>
        <v/>
      </c>
      <c r="Q522" s="30" t="str">
        <f t="shared" si="138"/>
        <v/>
      </c>
      <c r="R522" s="36" t="str">
        <f t="shared" si="139"/>
        <v/>
      </c>
      <c r="S522" s="37" t="str">
        <f t="shared" si="146"/>
        <v/>
      </c>
    </row>
    <row r="523" spans="1:19">
      <c r="A523" s="30" t="s">
        <v>6822</v>
      </c>
      <c r="D523" s="30" t="str">
        <f t="shared" si="140"/>
        <v>100474</v>
      </c>
      <c r="E523" s="30">
        <f t="shared" si="144"/>
        <v>7</v>
      </c>
      <c r="F523" s="30" t="str">
        <f t="shared" si="141"/>
        <v>INF277K01I60</v>
      </c>
      <c r="G523" s="30">
        <f t="shared" si="145"/>
        <v>20</v>
      </c>
      <c r="H523" s="30" t="str">
        <f t="shared" si="142"/>
        <v>INF277K01I78</v>
      </c>
      <c r="I523" s="30">
        <f t="shared" si="131"/>
        <v>33</v>
      </c>
      <c r="J523" s="35" t="str">
        <f t="shared" si="143"/>
        <v>Tata India Tax Savings Fund-Dividend- Regular Plan</v>
      </c>
      <c r="K523" s="35">
        <f t="shared" si="132"/>
        <v>84</v>
      </c>
      <c r="L523" s="30" t="str">
        <f t="shared" si="133"/>
        <v>70.9369</v>
      </c>
      <c r="M523" s="30">
        <f t="shared" si="134"/>
        <v>92</v>
      </c>
      <c r="N523" s="30" t="str">
        <f t="shared" si="135"/>
        <v>70.9369</v>
      </c>
      <c r="O523" s="30">
        <f t="shared" si="136"/>
        <v>100</v>
      </c>
      <c r="P523" s="30" t="str">
        <f t="shared" si="137"/>
        <v>70.9369</v>
      </c>
      <c r="Q523" s="30">
        <f t="shared" si="138"/>
        <v>108</v>
      </c>
      <c r="R523" s="36" t="str">
        <f t="shared" si="139"/>
        <v>09-Aug-2017</v>
      </c>
      <c r="S523" s="37">
        <f t="shared" si="146"/>
        <v>70.936899999999994</v>
      </c>
    </row>
    <row r="524" spans="1:19">
      <c r="A524" s="30" t="s">
        <v>6823</v>
      </c>
      <c r="D524" s="30" t="str">
        <f t="shared" si="140"/>
        <v>132757</v>
      </c>
      <c r="E524" s="30">
        <f t="shared" si="144"/>
        <v>7</v>
      </c>
      <c r="F524" s="30" t="str">
        <f t="shared" si="141"/>
        <v>INF277K01I52</v>
      </c>
      <c r="G524" s="30">
        <f t="shared" si="145"/>
        <v>20</v>
      </c>
      <c r="H524" s="30" t="str">
        <f t="shared" si="142"/>
        <v>-</v>
      </c>
      <c r="I524" s="30">
        <f t="shared" si="131"/>
        <v>22</v>
      </c>
      <c r="J524" s="35" t="str">
        <f t="shared" si="143"/>
        <v>Tata India Tax Savings Fund-Growth-Regular Plan</v>
      </c>
      <c r="K524" s="35">
        <f t="shared" si="132"/>
        <v>70</v>
      </c>
      <c r="L524" s="30" t="str">
        <f t="shared" si="133"/>
        <v>16.1854</v>
      </c>
      <c r="M524" s="30">
        <f t="shared" si="134"/>
        <v>78</v>
      </c>
      <c r="N524" s="30" t="str">
        <f t="shared" si="135"/>
        <v>16.1854</v>
      </c>
      <c r="O524" s="30">
        <f t="shared" si="136"/>
        <v>86</v>
      </c>
      <c r="P524" s="30" t="str">
        <f t="shared" si="137"/>
        <v>16.1854</v>
      </c>
      <c r="Q524" s="30">
        <f t="shared" si="138"/>
        <v>94</v>
      </c>
      <c r="R524" s="36" t="str">
        <f t="shared" si="139"/>
        <v>09-Aug-2017</v>
      </c>
      <c r="S524" s="37">
        <f t="shared" si="146"/>
        <v>16.185400000000001</v>
      </c>
    </row>
    <row r="525" spans="1:19">
      <c r="A525" s="30" t="s">
        <v>6824</v>
      </c>
      <c r="D525" s="30" t="str">
        <f t="shared" si="140"/>
        <v>119281</v>
      </c>
      <c r="E525" s="30">
        <f t="shared" si="144"/>
        <v>7</v>
      </c>
      <c r="F525" s="30" t="str">
        <f t="shared" si="141"/>
        <v>INF277K01I94</v>
      </c>
      <c r="G525" s="30">
        <f t="shared" si="145"/>
        <v>20</v>
      </c>
      <c r="H525" s="30" t="str">
        <f t="shared" si="142"/>
        <v>INF277K01J02</v>
      </c>
      <c r="I525" s="30">
        <f t="shared" ref="I525:I588" si="147">IF($D525="","",G525+LEN(H525)+1)</f>
        <v>33</v>
      </c>
      <c r="J525" s="35" t="str">
        <f t="shared" si="143"/>
        <v>Tata India Tax Savings Fund-Dividend -Direct Plan</v>
      </c>
      <c r="K525" s="35">
        <f t="shared" ref="K525:K588" si="148">IF($D525="","",I525+LEN(J525)+1)</f>
        <v>83</v>
      </c>
      <c r="L525" s="30" t="str">
        <f t="shared" ref="L525:L588" si="149">IF($D525="","",MID($A525,K525+1,SEARCH(";",$A525,K525+1)-K525-1))</f>
        <v>94.2849</v>
      </c>
      <c r="M525" s="30">
        <f t="shared" ref="M525:M588" si="150">IF($D525="","",K525+LEN(L525)+1)</f>
        <v>91</v>
      </c>
      <c r="N525" s="30" t="str">
        <f t="shared" ref="N525:N588" si="151">IF($D525="","",MID($A525,M525+1,SEARCH(";",$A525,M525+1)-M525-1))</f>
        <v>94.2849</v>
      </c>
      <c r="O525" s="30">
        <f t="shared" ref="O525:O588" si="152">IF($D525="","",M525+LEN(N525)+1)</f>
        <v>99</v>
      </c>
      <c r="P525" s="30" t="str">
        <f t="shared" ref="P525:P588" si="153">IF($D525="","",MID($A525,O525+1,SEARCH(";",$A525,O525+1)-O525-1))</f>
        <v>94.2849</v>
      </c>
      <c r="Q525" s="30">
        <f t="shared" ref="Q525:Q588" si="154">IF($D525="","",O525+LEN(P525)+1)</f>
        <v>107</v>
      </c>
      <c r="R525" s="36" t="str">
        <f t="shared" ref="R525:R588" si="155">IF($D525="","",MID($A525,Q525+1,15))</f>
        <v>09-Aug-2017</v>
      </c>
      <c r="S525" s="37">
        <f t="shared" si="146"/>
        <v>94.284899999999993</v>
      </c>
    </row>
    <row r="526" spans="1:19">
      <c r="A526" s="30" t="s">
        <v>6825</v>
      </c>
      <c r="D526" s="30" t="str">
        <f t="shared" si="140"/>
        <v>132756</v>
      </c>
      <c r="E526" s="30">
        <f t="shared" si="144"/>
        <v>7</v>
      </c>
      <c r="F526" s="30" t="str">
        <f t="shared" si="141"/>
        <v>INF277K01I86</v>
      </c>
      <c r="G526" s="30">
        <f t="shared" si="145"/>
        <v>20</v>
      </c>
      <c r="H526" s="30" t="str">
        <f t="shared" si="142"/>
        <v>-</v>
      </c>
      <c r="I526" s="30">
        <f t="shared" si="147"/>
        <v>22</v>
      </c>
      <c r="J526" s="35" t="str">
        <f t="shared" si="143"/>
        <v>Tata India Tax Savings Fund-Growth-Direct Plan</v>
      </c>
      <c r="K526" s="35">
        <f t="shared" si="148"/>
        <v>69</v>
      </c>
      <c r="L526" s="30" t="str">
        <f t="shared" si="149"/>
        <v>16.7607</v>
      </c>
      <c r="M526" s="30">
        <f t="shared" si="150"/>
        <v>77</v>
      </c>
      <c r="N526" s="30" t="str">
        <f t="shared" si="151"/>
        <v>16.7607</v>
      </c>
      <c r="O526" s="30">
        <f t="shared" si="152"/>
        <v>85</v>
      </c>
      <c r="P526" s="30" t="str">
        <f t="shared" si="153"/>
        <v>16.7607</v>
      </c>
      <c r="Q526" s="30">
        <f t="shared" si="154"/>
        <v>93</v>
      </c>
      <c r="R526" s="36" t="str">
        <f t="shared" si="155"/>
        <v>09-Aug-2017</v>
      </c>
      <c r="S526" s="37">
        <f t="shared" si="146"/>
        <v>16.7607</v>
      </c>
    </row>
    <row r="527" spans="1:19">
      <c r="A527" s="30" t="s">
        <v>97</v>
      </c>
      <c r="D527" s="30" t="str">
        <f t="shared" si="140"/>
        <v/>
      </c>
      <c r="E527" s="30" t="str">
        <f t="shared" si="144"/>
        <v/>
      </c>
      <c r="F527" s="30" t="str">
        <f t="shared" si="141"/>
        <v xml:space="preserve"> </v>
      </c>
      <c r="G527" s="30" t="str">
        <f t="shared" si="145"/>
        <v/>
      </c>
      <c r="H527" s="30" t="str">
        <f t="shared" si="142"/>
        <v/>
      </c>
      <c r="I527" s="30" t="str">
        <f t="shared" si="147"/>
        <v/>
      </c>
      <c r="J527" s="35" t="str">
        <f t="shared" si="143"/>
        <v/>
      </c>
      <c r="K527" s="35" t="str">
        <f t="shared" si="148"/>
        <v/>
      </c>
      <c r="L527" s="30" t="str">
        <f t="shared" si="149"/>
        <v/>
      </c>
      <c r="M527" s="30" t="str">
        <f t="shared" si="150"/>
        <v/>
      </c>
      <c r="N527" s="30" t="str">
        <f t="shared" si="151"/>
        <v/>
      </c>
      <c r="O527" s="30" t="str">
        <f t="shared" si="152"/>
        <v/>
      </c>
      <c r="P527" s="30" t="str">
        <f t="shared" si="153"/>
        <v/>
      </c>
      <c r="Q527" s="30" t="str">
        <f t="shared" si="154"/>
        <v/>
      </c>
      <c r="R527" s="36" t="str">
        <f t="shared" si="155"/>
        <v/>
      </c>
      <c r="S527" s="37" t="str">
        <f t="shared" si="146"/>
        <v/>
      </c>
    </row>
    <row r="528" spans="1:19">
      <c r="A528" s="30" t="s">
        <v>135</v>
      </c>
      <c r="D528" s="30" t="str">
        <f t="shared" si="140"/>
        <v/>
      </c>
      <c r="E528" s="30" t="str">
        <f t="shared" si="144"/>
        <v/>
      </c>
      <c r="F528" s="30" t="str">
        <f t="shared" si="141"/>
        <v>Taurus Mutual Fund</v>
      </c>
      <c r="G528" s="30" t="str">
        <f t="shared" si="145"/>
        <v/>
      </c>
      <c r="H528" s="30" t="str">
        <f t="shared" si="142"/>
        <v/>
      </c>
      <c r="I528" s="30" t="str">
        <f t="shared" si="147"/>
        <v/>
      </c>
      <c r="J528" s="35" t="str">
        <f t="shared" si="143"/>
        <v/>
      </c>
      <c r="K528" s="35" t="str">
        <f t="shared" si="148"/>
        <v/>
      </c>
      <c r="L528" s="30" t="str">
        <f t="shared" si="149"/>
        <v/>
      </c>
      <c r="M528" s="30" t="str">
        <f t="shared" si="150"/>
        <v/>
      </c>
      <c r="N528" s="30" t="str">
        <f t="shared" si="151"/>
        <v/>
      </c>
      <c r="O528" s="30" t="str">
        <f t="shared" si="152"/>
        <v/>
      </c>
      <c r="P528" s="30" t="str">
        <f t="shared" si="153"/>
        <v/>
      </c>
      <c r="Q528" s="30" t="str">
        <f t="shared" si="154"/>
        <v/>
      </c>
      <c r="R528" s="36" t="str">
        <f t="shared" si="155"/>
        <v/>
      </c>
      <c r="S528" s="37" t="str">
        <f t="shared" si="146"/>
        <v/>
      </c>
    </row>
    <row r="529" spans="1:19">
      <c r="A529" s="30" t="s">
        <v>97</v>
      </c>
      <c r="D529" s="30" t="str">
        <f t="shared" si="140"/>
        <v/>
      </c>
      <c r="E529" s="30" t="str">
        <f t="shared" si="144"/>
        <v/>
      </c>
      <c r="F529" s="30" t="str">
        <f t="shared" si="141"/>
        <v xml:space="preserve"> </v>
      </c>
      <c r="G529" s="30" t="str">
        <f t="shared" si="145"/>
        <v/>
      </c>
      <c r="H529" s="30" t="str">
        <f t="shared" si="142"/>
        <v/>
      </c>
      <c r="I529" s="30" t="str">
        <f t="shared" si="147"/>
        <v/>
      </c>
      <c r="J529" s="35" t="str">
        <f t="shared" si="143"/>
        <v/>
      </c>
      <c r="K529" s="35" t="str">
        <f t="shared" si="148"/>
        <v/>
      </c>
      <c r="L529" s="30" t="str">
        <f t="shared" si="149"/>
        <v/>
      </c>
      <c r="M529" s="30" t="str">
        <f t="shared" si="150"/>
        <v/>
      </c>
      <c r="N529" s="30" t="str">
        <f t="shared" si="151"/>
        <v/>
      </c>
      <c r="O529" s="30" t="str">
        <f t="shared" si="152"/>
        <v/>
      </c>
      <c r="P529" s="30" t="str">
        <f t="shared" si="153"/>
        <v/>
      </c>
      <c r="Q529" s="30" t="str">
        <f t="shared" si="154"/>
        <v/>
      </c>
      <c r="R529" s="36" t="str">
        <f t="shared" si="155"/>
        <v/>
      </c>
      <c r="S529" s="37" t="str">
        <f t="shared" si="146"/>
        <v/>
      </c>
    </row>
    <row r="530" spans="1:19">
      <c r="A530" s="30" t="s">
        <v>6826</v>
      </c>
      <c r="D530" s="30" t="str">
        <f t="shared" si="140"/>
        <v>118867</v>
      </c>
      <c r="E530" s="30">
        <f t="shared" si="144"/>
        <v>7</v>
      </c>
      <c r="F530" s="30" t="str">
        <f t="shared" si="141"/>
        <v>INF044D01CH4</v>
      </c>
      <c r="G530" s="30">
        <f t="shared" si="145"/>
        <v>20</v>
      </c>
      <c r="H530" s="30" t="str">
        <f t="shared" si="142"/>
        <v>INF044D01CI2</v>
      </c>
      <c r="I530" s="30">
        <f t="shared" si="147"/>
        <v>33</v>
      </c>
      <c r="J530" s="35" t="str">
        <f t="shared" si="143"/>
        <v>Taurus Tax Shield-Direct Plan-Dividend Option</v>
      </c>
      <c r="K530" s="35">
        <f t="shared" si="148"/>
        <v>79</v>
      </c>
      <c r="L530" s="30" t="str">
        <f t="shared" si="149"/>
        <v>33.15</v>
      </c>
      <c r="M530" s="30">
        <f t="shared" si="150"/>
        <v>85</v>
      </c>
      <c r="N530" s="30" t="str">
        <f t="shared" si="151"/>
        <v>33.15</v>
      </c>
      <c r="O530" s="30">
        <f t="shared" si="152"/>
        <v>91</v>
      </c>
      <c r="P530" s="30" t="str">
        <f t="shared" si="153"/>
        <v>33.15</v>
      </c>
      <c r="Q530" s="30">
        <f t="shared" si="154"/>
        <v>97</v>
      </c>
      <c r="R530" s="36" t="str">
        <f t="shared" si="155"/>
        <v>09-Aug-2017</v>
      </c>
      <c r="S530" s="37">
        <f t="shared" si="146"/>
        <v>33.15</v>
      </c>
    </row>
    <row r="531" spans="1:19">
      <c r="A531" s="30" t="s">
        <v>6827</v>
      </c>
      <c r="D531" s="30" t="str">
        <f t="shared" si="140"/>
        <v>118866</v>
      </c>
      <c r="E531" s="30">
        <f t="shared" si="144"/>
        <v>7</v>
      </c>
      <c r="F531" s="30" t="str">
        <f t="shared" si="141"/>
        <v>INF044D01CG6</v>
      </c>
      <c r="G531" s="30">
        <f t="shared" si="145"/>
        <v>20</v>
      </c>
      <c r="H531" s="30" t="str">
        <f t="shared" si="142"/>
        <v>INF044D01AA3</v>
      </c>
      <c r="I531" s="30">
        <f t="shared" si="147"/>
        <v>33</v>
      </c>
      <c r="J531" s="35" t="str">
        <f t="shared" si="143"/>
        <v>Taurus Tax Shield-Direct Plan-Growth Option</v>
      </c>
      <c r="K531" s="35">
        <f t="shared" si="148"/>
        <v>77</v>
      </c>
      <c r="L531" s="30" t="str">
        <f t="shared" si="149"/>
        <v>71.93</v>
      </c>
      <c r="M531" s="30">
        <f t="shared" si="150"/>
        <v>83</v>
      </c>
      <c r="N531" s="30" t="str">
        <f t="shared" si="151"/>
        <v>71.93</v>
      </c>
      <c r="O531" s="30">
        <f t="shared" si="152"/>
        <v>89</v>
      </c>
      <c r="P531" s="30" t="str">
        <f t="shared" si="153"/>
        <v>71.93</v>
      </c>
      <c r="Q531" s="30">
        <f t="shared" si="154"/>
        <v>95</v>
      </c>
      <c r="R531" s="36" t="str">
        <f t="shared" si="155"/>
        <v>09-Aug-2017</v>
      </c>
      <c r="S531" s="37">
        <f t="shared" si="146"/>
        <v>71.930000000000007</v>
      </c>
    </row>
    <row r="532" spans="1:19">
      <c r="A532" s="30" t="s">
        <v>6828</v>
      </c>
      <c r="D532" s="30" t="str">
        <f t="shared" si="140"/>
        <v>108402</v>
      </c>
      <c r="E532" s="30">
        <f t="shared" si="144"/>
        <v>7</v>
      </c>
      <c r="F532" s="30" t="str">
        <f t="shared" si="141"/>
        <v>INF044D01997</v>
      </c>
      <c r="G532" s="30">
        <f t="shared" si="145"/>
        <v>20</v>
      </c>
      <c r="H532" s="30" t="str">
        <f t="shared" si="142"/>
        <v>-</v>
      </c>
      <c r="I532" s="30">
        <f t="shared" si="147"/>
        <v>22</v>
      </c>
      <c r="J532" s="35" t="str">
        <f t="shared" si="143"/>
        <v>Taurus Tax Shield-Dividend Option</v>
      </c>
      <c r="K532" s="35">
        <f t="shared" si="148"/>
        <v>56</v>
      </c>
      <c r="L532" s="30" t="str">
        <f t="shared" si="149"/>
        <v>32.59</v>
      </c>
      <c r="M532" s="30">
        <f t="shared" si="150"/>
        <v>62</v>
      </c>
      <c r="N532" s="30" t="str">
        <f t="shared" si="151"/>
        <v>32.59</v>
      </c>
      <c r="O532" s="30">
        <f t="shared" si="152"/>
        <v>68</v>
      </c>
      <c r="P532" s="30" t="str">
        <f t="shared" si="153"/>
        <v>32.59</v>
      </c>
      <c r="Q532" s="30">
        <f t="shared" si="154"/>
        <v>74</v>
      </c>
      <c r="R532" s="36" t="str">
        <f t="shared" si="155"/>
        <v>09-Aug-2017</v>
      </c>
      <c r="S532" s="37">
        <f t="shared" si="146"/>
        <v>32.590000000000003</v>
      </c>
    </row>
    <row r="533" spans="1:19">
      <c r="A533" s="30" t="s">
        <v>6829</v>
      </c>
      <c r="D533" s="30" t="str">
        <f t="shared" si="140"/>
        <v>100480</v>
      </c>
      <c r="E533" s="30">
        <f t="shared" si="144"/>
        <v>7</v>
      </c>
      <c r="F533" s="30" t="str">
        <f t="shared" si="141"/>
        <v>INF044D01AC9</v>
      </c>
      <c r="G533" s="30">
        <f t="shared" si="145"/>
        <v>20</v>
      </c>
      <c r="H533" s="30" t="str">
        <f t="shared" si="142"/>
        <v>-</v>
      </c>
      <c r="I533" s="30">
        <f t="shared" si="147"/>
        <v>22</v>
      </c>
      <c r="J533" s="35" t="str">
        <f t="shared" si="143"/>
        <v>Taurus Tax Shield-Growth Option</v>
      </c>
      <c r="K533" s="35">
        <f t="shared" si="148"/>
        <v>54</v>
      </c>
      <c r="L533" s="30" t="str">
        <f t="shared" si="149"/>
        <v>69.57</v>
      </c>
      <c r="M533" s="30">
        <f t="shared" si="150"/>
        <v>60</v>
      </c>
      <c r="N533" s="30" t="str">
        <f t="shared" si="151"/>
        <v>69.57</v>
      </c>
      <c r="O533" s="30">
        <f t="shared" si="152"/>
        <v>66</v>
      </c>
      <c r="P533" s="30" t="str">
        <f t="shared" si="153"/>
        <v>69.57</v>
      </c>
      <c r="Q533" s="30">
        <f t="shared" si="154"/>
        <v>72</v>
      </c>
      <c r="R533" s="36" t="str">
        <f t="shared" si="155"/>
        <v>09-Aug-2017</v>
      </c>
      <c r="S533" s="37">
        <f t="shared" si="146"/>
        <v>69.569999999999993</v>
      </c>
    </row>
    <row r="534" spans="1:19">
      <c r="A534" s="30" t="s">
        <v>97</v>
      </c>
      <c r="D534" s="30" t="str">
        <f t="shared" si="140"/>
        <v/>
      </c>
      <c r="E534" s="30" t="str">
        <f t="shared" si="144"/>
        <v/>
      </c>
      <c r="F534" s="30" t="str">
        <f t="shared" si="141"/>
        <v xml:space="preserve"> </v>
      </c>
      <c r="G534" s="30" t="str">
        <f t="shared" si="145"/>
        <v/>
      </c>
      <c r="H534" s="30" t="str">
        <f t="shared" si="142"/>
        <v/>
      </c>
      <c r="I534" s="30" t="str">
        <f t="shared" si="147"/>
        <v/>
      </c>
      <c r="J534" s="35" t="str">
        <f t="shared" si="143"/>
        <v/>
      </c>
      <c r="K534" s="35" t="str">
        <f t="shared" si="148"/>
        <v/>
      </c>
      <c r="L534" s="30" t="str">
        <f t="shared" si="149"/>
        <v/>
      </c>
      <c r="M534" s="30" t="str">
        <f t="shared" si="150"/>
        <v/>
      </c>
      <c r="N534" s="30" t="str">
        <f t="shared" si="151"/>
        <v/>
      </c>
      <c r="O534" s="30" t="str">
        <f t="shared" si="152"/>
        <v/>
      </c>
      <c r="P534" s="30" t="str">
        <f t="shared" si="153"/>
        <v/>
      </c>
      <c r="Q534" s="30" t="str">
        <f t="shared" si="154"/>
        <v/>
      </c>
      <c r="R534" s="36" t="str">
        <f t="shared" si="155"/>
        <v/>
      </c>
      <c r="S534" s="37" t="str">
        <f t="shared" si="146"/>
        <v/>
      </c>
    </row>
    <row r="535" spans="1:19">
      <c r="A535" s="30" t="s">
        <v>6042</v>
      </c>
      <c r="D535" s="30" t="str">
        <f t="shared" si="140"/>
        <v/>
      </c>
      <c r="E535" s="30" t="str">
        <f t="shared" si="144"/>
        <v/>
      </c>
      <c r="F535" s="30" t="str">
        <f t="shared" si="141"/>
        <v>Union Mutual Fund</v>
      </c>
      <c r="G535" s="30" t="str">
        <f t="shared" si="145"/>
        <v/>
      </c>
      <c r="H535" s="30" t="str">
        <f t="shared" si="142"/>
        <v/>
      </c>
      <c r="I535" s="30" t="str">
        <f t="shared" si="147"/>
        <v/>
      </c>
      <c r="J535" s="35" t="str">
        <f t="shared" si="143"/>
        <v/>
      </c>
      <c r="K535" s="35" t="str">
        <f t="shared" si="148"/>
        <v/>
      </c>
      <c r="L535" s="30" t="str">
        <f t="shared" si="149"/>
        <v/>
      </c>
      <c r="M535" s="30" t="str">
        <f t="shared" si="150"/>
        <v/>
      </c>
      <c r="N535" s="30" t="str">
        <f t="shared" si="151"/>
        <v/>
      </c>
      <c r="O535" s="30" t="str">
        <f t="shared" si="152"/>
        <v/>
      </c>
      <c r="P535" s="30" t="str">
        <f t="shared" si="153"/>
        <v/>
      </c>
      <c r="Q535" s="30" t="str">
        <f t="shared" si="154"/>
        <v/>
      </c>
      <c r="R535" s="36" t="str">
        <f t="shared" si="155"/>
        <v/>
      </c>
      <c r="S535" s="37" t="str">
        <f t="shared" si="146"/>
        <v/>
      </c>
    </row>
    <row r="536" spans="1:19">
      <c r="A536" s="30" t="s">
        <v>97</v>
      </c>
      <c r="D536" s="30" t="str">
        <f t="shared" si="140"/>
        <v/>
      </c>
      <c r="E536" s="30" t="str">
        <f t="shared" si="144"/>
        <v/>
      </c>
      <c r="F536" s="30" t="str">
        <f t="shared" si="141"/>
        <v xml:space="preserve"> </v>
      </c>
      <c r="G536" s="30" t="str">
        <f t="shared" si="145"/>
        <v/>
      </c>
      <c r="H536" s="30" t="str">
        <f t="shared" si="142"/>
        <v/>
      </c>
      <c r="I536" s="30" t="str">
        <f t="shared" si="147"/>
        <v/>
      </c>
      <c r="J536" s="35" t="str">
        <f t="shared" si="143"/>
        <v/>
      </c>
      <c r="K536" s="35" t="str">
        <f t="shared" si="148"/>
        <v/>
      </c>
      <c r="L536" s="30" t="str">
        <f t="shared" si="149"/>
        <v/>
      </c>
      <c r="M536" s="30" t="str">
        <f t="shared" si="150"/>
        <v/>
      </c>
      <c r="N536" s="30" t="str">
        <f t="shared" si="151"/>
        <v/>
      </c>
      <c r="O536" s="30" t="str">
        <f t="shared" si="152"/>
        <v/>
      </c>
      <c r="P536" s="30" t="str">
        <f t="shared" si="153"/>
        <v/>
      </c>
      <c r="Q536" s="30" t="str">
        <f t="shared" si="154"/>
        <v/>
      </c>
      <c r="R536" s="36" t="str">
        <f t="shared" si="155"/>
        <v/>
      </c>
      <c r="S536" s="37" t="str">
        <f t="shared" si="146"/>
        <v/>
      </c>
    </row>
    <row r="537" spans="1:19">
      <c r="A537" s="30" t="s">
        <v>6830</v>
      </c>
      <c r="D537" s="30" t="str">
        <f t="shared" si="140"/>
        <v>119306</v>
      </c>
      <c r="E537" s="30">
        <f t="shared" si="144"/>
        <v>7</v>
      </c>
      <c r="F537" s="30" t="str">
        <f t="shared" si="141"/>
        <v>INF582M01781</v>
      </c>
      <c r="G537" s="30">
        <f t="shared" si="145"/>
        <v>20</v>
      </c>
      <c r="H537" s="30" t="str">
        <f t="shared" si="142"/>
        <v>INF582M01773</v>
      </c>
      <c r="I537" s="30">
        <f t="shared" si="147"/>
        <v>33</v>
      </c>
      <c r="J537" s="35" t="str">
        <f t="shared" si="143"/>
        <v>Union Tax Saver Scheme - Direct Plan - Dividend Option</v>
      </c>
      <c r="K537" s="35">
        <f t="shared" si="148"/>
        <v>88</v>
      </c>
      <c r="L537" s="30" t="str">
        <f t="shared" si="149"/>
        <v>23.04</v>
      </c>
      <c r="M537" s="30">
        <f t="shared" si="150"/>
        <v>94</v>
      </c>
      <c r="N537" s="30" t="str">
        <f t="shared" si="151"/>
        <v>23.04</v>
      </c>
      <c r="O537" s="30">
        <f t="shared" si="152"/>
        <v>100</v>
      </c>
      <c r="P537" s="30" t="str">
        <f t="shared" si="153"/>
        <v>23.04</v>
      </c>
      <c r="Q537" s="30">
        <f t="shared" si="154"/>
        <v>106</v>
      </c>
      <c r="R537" s="36" t="str">
        <f t="shared" si="155"/>
        <v>09-Aug-2017</v>
      </c>
      <c r="S537" s="37">
        <f t="shared" si="146"/>
        <v>23.04</v>
      </c>
    </row>
    <row r="538" spans="1:19">
      <c r="A538" s="30" t="s">
        <v>6831</v>
      </c>
      <c r="D538" s="30" t="str">
        <f t="shared" si="140"/>
        <v>119307</v>
      </c>
      <c r="E538" s="30">
        <f t="shared" si="144"/>
        <v>7</v>
      </c>
      <c r="F538" s="30" t="str">
        <f t="shared" si="141"/>
        <v>INF582M01765</v>
      </c>
      <c r="G538" s="30">
        <f t="shared" si="145"/>
        <v>20</v>
      </c>
      <c r="H538" s="30" t="str">
        <f t="shared" si="142"/>
        <v>-</v>
      </c>
      <c r="I538" s="30">
        <f t="shared" si="147"/>
        <v>22</v>
      </c>
      <c r="J538" s="35" t="str">
        <f t="shared" si="143"/>
        <v>Union Tax Saver Scheme - Direct Plan - Growth Option</v>
      </c>
      <c r="K538" s="35">
        <f t="shared" si="148"/>
        <v>75</v>
      </c>
      <c r="L538" s="30" t="str">
        <f t="shared" si="149"/>
        <v>23.04</v>
      </c>
      <c r="M538" s="30">
        <f t="shared" si="150"/>
        <v>81</v>
      </c>
      <c r="N538" s="30" t="str">
        <f t="shared" si="151"/>
        <v>23.04</v>
      </c>
      <c r="O538" s="30">
        <f t="shared" si="152"/>
        <v>87</v>
      </c>
      <c r="P538" s="30" t="str">
        <f t="shared" si="153"/>
        <v>23.04</v>
      </c>
      <c r="Q538" s="30">
        <f t="shared" si="154"/>
        <v>93</v>
      </c>
      <c r="R538" s="36" t="str">
        <f t="shared" si="155"/>
        <v>09-Aug-2017</v>
      </c>
      <c r="S538" s="37">
        <f t="shared" si="146"/>
        <v>23.04</v>
      </c>
    </row>
    <row r="539" spans="1:19">
      <c r="A539" s="30" t="s">
        <v>6832</v>
      </c>
      <c r="D539" s="30" t="str">
        <f t="shared" si="140"/>
        <v>116052</v>
      </c>
      <c r="E539" s="30">
        <f t="shared" si="144"/>
        <v>7</v>
      </c>
      <c r="F539" s="30" t="str">
        <f t="shared" si="141"/>
        <v>INF582M01328</v>
      </c>
      <c r="G539" s="30">
        <f t="shared" si="145"/>
        <v>20</v>
      </c>
      <c r="H539" s="30" t="str">
        <f t="shared" si="142"/>
        <v>INF582M01310</v>
      </c>
      <c r="I539" s="30">
        <f t="shared" si="147"/>
        <v>33</v>
      </c>
      <c r="J539" s="35" t="str">
        <f t="shared" si="143"/>
        <v>Union Tax Saver Scheme - Dividend Option</v>
      </c>
      <c r="K539" s="35">
        <f t="shared" si="148"/>
        <v>74</v>
      </c>
      <c r="L539" s="30" t="str">
        <f t="shared" si="149"/>
        <v>15.17</v>
      </c>
      <c r="M539" s="30">
        <f t="shared" si="150"/>
        <v>80</v>
      </c>
      <c r="N539" s="30" t="str">
        <f t="shared" si="151"/>
        <v>15.17</v>
      </c>
      <c r="O539" s="30">
        <f t="shared" si="152"/>
        <v>86</v>
      </c>
      <c r="P539" s="30" t="str">
        <f t="shared" si="153"/>
        <v>15.17</v>
      </c>
      <c r="Q539" s="30">
        <f t="shared" si="154"/>
        <v>92</v>
      </c>
      <c r="R539" s="36" t="str">
        <f t="shared" si="155"/>
        <v>09-Aug-2017</v>
      </c>
      <c r="S539" s="37">
        <f t="shared" si="146"/>
        <v>15.17</v>
      </c>
    </row>
    <row r="540" spans="1:19">
      <c r="A540" s="30" t="s">
        <v>6833</v>
      </c>
      <c r="D540" s="30" t="str">
        <f t="shared" si="140"/>
        <v>116051</v>
      </c>
      <c r="E540" s="30">
        <f t="shared" si="144"/>
        <v>7</v>
      </c>
      <c r="F540" s="30" t="str">
        <f t="shared" si="141"/>
        <v>INF582M01302</v>
      </c>
      <c r="G540" s="30">
        <f t="shared" si="145"/>
        <v>20</v>
      </c>
      <c r="H540" s="30" t="str">
        <f t="shared" si="142"/>
        <v>-</v>
      </c>
      <c r="I540" s="30">
        <f t="shared" si="147"/>
        <v>22</v>
      </c>
      <c r="J540" s="35" t="str">
        <f t="shared" si="143"/>
        <v>Union Tax Saver Scheme - Growth Option</v>
      </c>
      <c r="K540" s="35">
        <f t="shared" si="148"/>
        <v>61</v>
      </c>
      <c r="L540" s="30" t="str">
        <f t="shared" si="149"/>
        <v>22.39</v>
      </c>
      <c r="M540" s="30">
        <f t="shared" si="150"/>
        <v>67</v>
      </c>
      <c r="N540" s="30" t="str">
        <f t="shared" si="151"/>
        <v>22.39</v>
      </c>
      <c r="O540" s="30">
        <f t="shared" si="152"/>
        <v>73</v>
      </c>
      <c r="P540" s="30" t="str">
        <f t="shared" si="153"/>
        <v>22.39</v>
      </c>
      <c r="Q540" s="30">
        <f t="shared" si="154"/>
        <v>79</v>
      </c>
      <c r="R540" s="36" t="str">
        <f t="shared" si="155"/>
        <v>09-Aug-2017</v>
      </c>
      <c r="S540" s="37">
        <f t="shared" si="146"/>
        <v>22.39</v>
      </c>
    </row>
    <row r="541" spans="1:19">
      <c r="A541" s="30" t="s">
        <v>97</v>
      </c>
      <c r="D541" s="30" t="str">
        <f t="shared" si="140"/>
        <v/>
      </c>
      <c r="E541" s="30" t="str">
        <f t="shared" si="144"/>
        <v/>
      </c>
      <c r="F541" s="30" t="str">
        <f t="shared" si="141"/>
        <v xml:space="preserve"> </v>
      </c>
      <c r="G541" s="30" t="str">
        <f t="shared" si="145"/>
        <v/>
      </c>
      <c r="H541" s="30" t="str">
        <f t="shared" si="142"/>
        <v/>
      </c>
      <c r="I541" s="30" t="str">
        <f t="shared" si="147"/>
        <v/>
      </c>
      <c r="J541" s="35" t="str">
        <f t="shared" si="143"/>
        <v/>
      </c>
      <c r="K541" s="35" t="str">
        <f t="shared" si="148"/>
        <v/>
      </c>
      <c r="L541" s="30" t="str">
        <f t="shared" si="149"/>
        <v/>
      </c>
      <c r="M541" s="30" t="str">
        <f t="shared" si="150"/>
        <v/>
      </c>
      <c r="N541" s="30" t="str">
        <f t="shared" si="151"/>
        <v/>
      </c>
      <c r="O541" s="30" t="str">
        <f t="shared" si="152"/>
        <v/>
      </c>
      <c r="P541" s="30" t="str">
        <f t="shared" si="153"/>
        <v/>
      </c>
      <c r="Q541" s="30" t="str">
        <f t="shared" si="154"/>
        <v/>
      </c>
      <c r="R541" s="36" t="str">
        <f t="shared" si="155"/>
        <v/>
      </c>
      <c r="S541" s="37" t="str">
        <f t="shared" si="146"/>
        <v/>
      </c>
    </row>
    <row r="542" spans="1:19">
      <c r="A542" s="30" t="s">
        <v>118</v>
      </c>
      <c r="D542" s="30" t="str">
        <f t="shared" si="140"/>
        <v/>
      </c>
      <c r="E542" s="30" t="str">
        <f t="shared" si="144"/>
        <v/>
      </c>
      <c r="F542" s="30" t="str">
        <f t="shared" si="141"/>
        <v>UTI Mutual Fund</v>
      </c>
      <c r="G542" s="30" t="str">
        <f t="shared" si="145"/>
        <v/>
      </c>
      <c r="H542" s="30" t="str">
        <f t="shared" si="142"/>
        <v/>
      </c>
      <c r="I542" s="30" t="str">
        <f t="shared" si="147"/>
        <v/>
      </c>
      <c r="J542" s="35" t="str">
        <f t="shared" si="143"/>
        <v/>
      </c>
      <c r="K542" s="35" t="str">
        <f t="shared" si="148"/>
        <v/>
      </c>
      <c r="L542" s="30" t="str">
        <f t="shared" si="149"/>
        <v/>
      </c>
      <c r="M542" s="30" t="str">
        <f t="shared" si="150"/>
        <v/>
      </c>
      <c r="N542" s="30" t="str">
        <f t="shared" si="151"/>
        <v/>
      </c>
      <c r="O542" s="30" t="str">
        <f t="shared" si="152"/>
        <v/>
      </c>
      <c r="P542" s="30" t="str">
        <f t="shared" si="153"/>
        <v/>
      </c>
      <c r="Q542" s="30" t="str">
        <f t="shared" si="154"/>
        <v/>
      </c>
      <c r="R542" s="36" t="str">
        <f t="shared" si="155"/>
        <v/>
      </c>
      <c r="S542" s="37" t="str">
        <f t="shared" si="146"/>
        <v/>
      </c>
    </row>
    <row r="543" spans="1:19">
      <c r="A543" s="30" t="s">
        <v>97</v>
      </c>
      <c r="D543" s="30" t="str">
        <f t="shared" si="140"/>
        <v/>
      </c>
      <c r="E543" s="30" t="str">
        <f t="shared" si="144"/>
        <v/>
      </c>
      <c r="F543" s="30" t="str">
        <f t="shared" si="141"/>
        <v xml:space="preserve"> </v>
      </c>
      <c r="G543" s="30" t="str">
        <f t="shared" si="145"/>
        <v/>
      </c>
      <c r="H543" s="30" t="str">
        <f t="shared" si="142"/>
        <v/>
      </c>
      <c r="I543" s="30" t="str">
        <f t="shared" si="147"/>
        <v/>
      </c>
      <c r="J543" s="35" t="str">
        <f t="shared" si="143"/>
        <v/>
      </c>
      <c r="K543" s="35" t="str">
        <f t="shared" si="148"/>
        <v/>
      </c>
      <c r="L543" s="30" t="str">
        <f t="shared" si="149"/>
        <v/>
      </c>
      <c r="M543" s="30" t="str">
        <f t="shared" si="150"/>
        <v/>
      </c>
      <c r="N543" s="30" t="str">
        <f t="shared" si="151"/>
        <v/>
      </c>
      <c r="O543" s="30" t="str">
        <f t="shared" si="152"/>
        <v/>
      </c>
      <c r="P543" s="30" t="str">
        <f t="shared" si="153"/>
        <v/>
      </c>
      <c r="Q543" s="30" t="str">
        <f t="shared" si="154"/>
        <v/>
      </c>
      <c r="R543" s="36" t="str">
        <f t="shared" si="155"/>
        <v/>
      </c>
      <c r="S543" s="37" t="str">
        <f t="shared" si="146"/>
        <v/>
      </c>
    </row>
    <row r="544" spans="1:19" ht="26">
      <c r="A544" s="30" t="s">
        <v>6834</v>
      </c>
      <c r="D544" s="30" t="str">
        <f t="shared" si="140"/>
        <v>120715</v>
      </c>
      <c r="E544" s="30">
        <f t="shared" si="144"/>
        <v>7</v>
      </c>
      <c r="F544" s="30" t="str">
        <f t="shared" si="141"/>
        <v>INF789F01TF7</v>
      </c>
      <c r="G544" s="30">
        <f t="shared" si="145"/>
        <v>20</v>
      </c>
      <c r="H544" s="30" t="str">
        <f t="shared" si="142"/>
        <v>-</v>
      </c>
      <c r="I544" s="30">
        <f t="shared" si="147"/>
        <v>22</v>
      </c>
      <c r="J544" s="35" t="str">
        <f t="shared" si="143"/>
        <v>UTI - Long Term Equity Fund (Tax Saving) - Direct Plan - Growth Option</v>
      </c>
      <c r="K544" s="35">
        <f t="shared" si="148"/>
        <v>93</v>
      </c>
      <c r="L544" s="30" t="str">
        <f t="shared" si="149"/>
        <v>84.259</v>
      </c>
      <c r="M544" s="30">
        <f t="shared" si="150"/>
        <v>100</v>
      </c>
      <c r="N544" s="30" t="str">
        <f t="shared" si="151"/>
        <v>84.259</v>
      </c>
      <c r="O544" s="30">
        <f t="shared" si="152"/>
        <v>107</v>
      </c>
      <c r="P544" s="30" t="str">
        <f t="shared" si="153"/>
        <v>84.259</v>
      </c>
      <c r="Q544" s="30">
        <f t="shared" si="154"/>
        <v>114</v>
      </c>
      <c r="R544" s="36" t="str">
        <f t="shared" si="155"/>
        <v>08-Aug-2017</v>
      </c>
      <c r="S544" s="37">
        <f t="shared" si="146"/>
        <v>84.259</v>
      </c>
    </row>
    <row r="545" spans="1:19" ht="26">
      <c r="A545" s="30" t="s">
        <v>6835</v>
      </c>
      <c r="D545" s="30" t="str">
        <f t="shared" si="140"/>
        <v>100820</v>
      </c>
      <c r="E545" s="30">
        <f t="shared" si="144"/>
        <v>7</v>
      </c>
      <c r="F545" s="30" t="str">
        <f t="shared" si="141"/>
        <v>INF789F01521</v>
      </c>
      <c r="G545" s="30">
        <f t="shared" si="145"/>
        <v>20</v>
      </c>
      <c r="H545" s="30" t="str">
        <f t="shared" si="142"/>
        <v>INF789F01539</v>
      </c>
      <c r="I545" s="30">
        <f t="shared" si="147"/>
        <v>33</v>
      </c>
      <c r="J545" s="35" t="str">
        <f t="shared" si="143"/>
        <v>UTI - Long Term Equity Fund (Tax Saving) - Regular Plan - Dividend Option</v>
      </c>
      <c r="K545" s="35">
        <f t="shared" si="148"/>
        <v>107</v>
      </c>
      <c r="L545" s="30" t="str">
        <f t="shared" si="149"/>
        <v>21.0358</v>
      </c>
      <c r="M545" s="30">
        <f t="shared" si="150"/>
        <v>115</v>
      </c>
      <c r="N545" s="30" t="str">
        <f t="shared" si="151"/>
        <v>21.0358</v>
      </c>
      <c r="O545" s="30">
        <f t="shared" si="152"/>
        <v>123</v>
      </c>
      <c r="P545" s="30" t="str">
        <f t="shared" si="153"/>
        <v>21.0358</v>
      </c>
      <c r="Q545" s="30">
        <f t="shared" si="154"/>
        <v>131</v>
      </c>
      <c r="R545" s="36" t="str">
        <f t="shared" si="155"/>
        <v>08-Aug-2017</v>
      </c>
      <c r="S545" s="37">
        <f t="shared" si="146"/>
        <v>21.035799999999998</v>
      </c>
    </row>
    <row r="546" spans="1:19" ht="26">
      <c r="A546" s="30" t="s">
        <v>6836</v>
      </c>
      <c r="D546" s="30" t="str">
        <f t="shared" si="140"/>
        <v>100821</v>
      </c>
      <c r="E546" s="30">
        <f t="shared" si="144"/>
        <v>7</v>
      </c>
      <c r="F546" s="30" t="str">
        <f t="shared" si="141"/>
        <v>INF789F01547</v>
      </c>
      <c r="G546" s="30">
        <f t="shared" si="145"/>
        <v>20</v>
      </c>
      <c r="H546" s="30" t="str">
        <f t="shared" si="142"/>
        <v>-</v>
      </c>
      <c r="I546" s="30">
        <f t="shared" si="147"/>
        <v>22</v>
      </c>
      <c r="J546" s="35" t="str">
        <f t="shared" si="143"/>
        <v>UTI - Long Term Equity Fund (Tax Saving) - Regular Plan - Growth Option</v>
      </c>
      <c r="K546" s="35">
        <f t="shared" si="148"/>
        <v>94</v>
      </c>
      <c r="L546" s="30" t="str">
        <f t="shared" si="149"/>
        <v>81.1715</v>
      </c>
      <c r="M546" s="30">
        <f t="shared" si="150"/>
        <v>102</v>
      </c>
      <c r="N546" s="30" t="str">
        <f t="shared" si="151"/>
        <v>81.1715</v>
      </c>
      <c r="O546" s="30">
        <f t="shared" si="152"/>
        <v>110</v>
      </c>
      <c r="P546" s="30" t="str">
        <f t="shared" si="153"/>
        <v>81.1715</v>
      </c>
      <c r="Q546" s="30">
        <f t="shared" si="154"/>
        <v>118</v>
      </c>
      <c r="R546" s="36" t="str">
        <f t="shared" si="155"/>
        <v>08-Aug-2017</v>
      </c>
      <c r="S546" s="37">
        <f t="shared" si="146"/>
        <v>81.171499999999995</v>
      </c>
    </row>
    <row r="547" spans="1:19" ht="26">
      <c r="A547" s="30" t="s">
        <v>6837</v>
      </c>
      <c r="D547" s="30" t="str">
        <f t="shared" si="140"/>
        <v>120714</v>
      </c>
      <c r="E547" s="30">
        <f t="shared" si="144"/>
        <v>7</v>
      </c>
      <c r="F547" s="30" t="str">
        <f t="shared" si="141"/>
        <v>INF789F01TD2</v>
      </c>
      <c r="G547" s="30">
        <f t="shared" si="145"/>
        <v>20</v>
      </c>
      <c r="H547" s="30" t="str">
        <f t="shared" si="142"/>
        <v>INF789F01TE0</v>
      </c>
      <c r="I547" s="30">
        <f t="shared" si="147"/>
        <v>33</v>
      </c>
      <c r="J547" s="35" t="str">
        <f t="shared" si="143"/>
        <v>UTI - Long Term Equity fund (Tax Saving) Direct Plan - Dividend Option</v>
      </c>
      <c r="K547" s="35">
        <f t="shared" si="148"/>
        <v>104</v>
      </c>
      <c r="L547" s="30" t="str">
        <f t="shared" si="149"/>
        <v>25.2973</v>
      </c>
      <c r="M547" s="30">
        <f t="shared" si="150"/>
        <v>112</v>
      </c>
      <c r="N547" s="30" t="str">
        <f t="shared" si="151"/>
        <v>25.2973</v>
      </c>
      <c r="O547" s="30">
        <f t="shared" si="152"/>
        <v>120</v>
      </c>
      <c r="P547" s="30" t="str">
        <f t="shared" si="153"/>
        <v>25.2973</v>
      </c>
      <c r="Q547" s="30">
        <f t="shared" si="154"/>
        <v>128</v>
      </c>
      <c r="R547" s="36" t="str">
        <f t="shared" si="155"/>
        <v>08-Aug-2017</v>
      </c>
      <c r="S547" s="37">
        <f t="shared" si="146"/>
        <v>25.2973</v>
      </c>
    </row>
    <row r="548" spans="1:19">
      <c r="A548" s="30" t="s">
        <v>97</v>
      </c>
      <c r="D548" s="30" t="str">
        <f t="shared" si="140"/>
        <v/>
      </c>
      <c r="E548" s="30" t="str">
        <f t="shared" si="144"/>
        <v/>
      </c>
      <c r="F548" s="30" t="str">
        <f t="shared" si="141"/>
        <v xml:space="preserve"> </v>
      </c>
      <c r="G548" s="30" t="str">
        <f t="shared" si="145"/>
        <v/>
      </c>
      <c r="H548" s="30" t="str">
        <f t="shared" si="142"/>
        <v/>
      </c>
      <c r="I548" s="30" t="str">
        <f t="shared" si="147"/>
        <v/>
      </c>
      <c r="J548" s="35" t="str">
        <f t="shared" si="143"/>
        <v/>
      </c>
      <c r="K548" s="35" t="str">
        <f t="shared" si="148"/>
        <v/>
      </c>
      <c r="L548" s="30" t="str">
        <f t="shared" si="149"/>
        <v/>
      </c>
      <c r="M548" s="30" t="str">
        <f t="shared" si="150"/>
        <v/>
      </c>
      <c r="N548" s="30" t="str">
        <f t="shared" si="151"/>
        <v/>
      </c>
      <c r="O548" s="30" t="str">
        <f t="shared" si="152"/>
        <v/>
      </c>
      <c r="P548" s="30" t="str">
        <f t="shared" si="153"/>
        <v/>
      </c>
      <c r="Q548" s="30" t="str">
        <f t="shared" si="154"/>
        <v/>
      </c>
      <c r="R548" s="36" t="str">
        <f t="shared" si="155"/>
        <v/>
      </c>
      <c r="S548" s="37" t="str">
        <f t="shared" si="146"/>
        <v/>
      </c>
    </row>
    <row r="549" spans="1:19">
      <c r="A549" s="30" t="s">
        <v>136</v>
      </c>
      <c r="D549" s="30" t="str">
        <f t="shared" si="140"/>
        <v/>
      </c>
      <c r="E549" s="30" t="str">
        <f t="shared" si="144"/>
        <v/>
      </c>
      <c r="F549" s="30" t="str">
        <f t="shared" si="141"/>
        <v>Open Ended Schemes(Floating Rate)</v>
      </c>
      <c r="G549" s="30" t="str">
        <f t="shared" si="145"/>
        <v/>
      </c>
      <c r="H549" s="30" t="str">
        <f t="shared" si="142"/>
        <v/>
      </c>
      <c r="I549" s="30" t="str">
        <f t="shared" si="147"/>
        <v/>
      </c>
      <c r="J549" s="35" t="str">
        <f t="shared" si="143"/>
        <v/>
      </c>
      <c r="K549" s="35" t="str">
        <f t="shared" si="148"/>
        <v/>
      </c>
      <c r="L549" s="30" t="str">
        <f t="shared" si="149"/>
        <v/>
      </c>
      <c r="M549" s="30" t="str">
        <f t="shared" si="150"/>
        <v/>
      </c>
      <c r="N549" s="30" t="str">
        <f t="shared" si="151"/>
        <v/>
      </c>
      <c r="O549" s="30" t="str">
        <f t="shared" si="152"/>
        <v/>
      </c>
      <c r="P549" s="30" t="str">
        <f t="shared" si="153"/>
        <v/>
      </c>
      <c r="Q549" s="30" t="str">
        <f t="shared" si="154"/>
        <v/>
      </c>
      <c r="R549" s="36" t="str">
        <f t="shared" si="155"/>
        <v/>
      </c>
      <c r="S549" s="37" t="str">
        <f t="shared" si="146"/>
        <v/>
      </c>
    </row>
    <row r="550" spans="1:19">
      <c r="A550" s="30" t="s">
        <v>97</v>
      </c>
      <c r="D550" s="30" t="str">
        <f t="shared" si="140"/>
        <v/>
      </c>
      <c r="E550" s="30" t="str">
        <f t="shared" si="144"/>
        <v/>
      </c>
      <c r="F550" s="30" t="str">
        <f t="shared" si="141"/>
        <v xml:space="preserve"> </v>
      </c>
      <c r="G550" s="30" t="str">
        <f t="shared" si="145"/>
        <v/>
      </c>
      <c r="H550" s="30" t="str">
        <f t="shared" si="142"/>
        <v/>
      </c>
      <c r="I550" s="30" t="str">
        <f t="shared" si="147"/>
        <v/>
      </c>
      <c r="J550" s="35" t="str">
        <f t="shared" si="143"/>
        <v/>
      </c>
      <c r="K550" s="35" t="str">
        <f t="shared" si="148"/>
        <v/>
      </c>
      <c r="L550" s="30" t="str">
        <f t="shared" si="149"/>
        <v/>
      </c>
      <c r="M550" s="30" t="str">
        <f t="shared" si="150"/>
        <v/>
      </c>
      <c r="N550" s="30" t="str">
        <f t="shared" si="151"/>
        <v/>
      </c>
      <c r="O550" s="30" t="str">
        <f t="shared" si="152"/>
        <v/>
      </c>
      <c r="P550" s="30" t="str">
        <f t="shared" si="153"/>
        <v/>
      </c>
      <c r="Q550" s="30" t="str">
        <f t="shared" si="154"/>
        <v/>
      </c>
      <c r="R550" s="36" t="str">
        <f t="shared" si="155"/>
        <v/>
      </c>
      <c r="S550" s="37" t="str">
        <f t="shared" si="146"/>
        <v/>
      </c>
    </row>
    <row r="551" spans="1:19">
      <c r="A551" s="30" t="s">
        <v>101</v>
      </c>
      <c r="D551" s="30" t="str">
        <f t="shared" si="140"/>
        <v/>
      </c>
      <c r="E551" s="30" t="str">
        <f t="shared" si="144"/>
        <v/>
      </c>
      <c r="F551" s="30" t="str">
        <f t="shared" si="141"/>
        <v>Birla Sun Life Mutual Fund</v>
      </c>
      <c r="G551" s="30" t="str">
        <f t="shared" si="145"/>
        <v/>
      </c>
      <c r="H551" s="30" t="str">
        <f t="shared" si="142"/>
        <v/>
      </c>
      <c r="I551" s="30" t="str">
        <f t="shared" si="147"/>
        <v/>
      </c>
      <c r="J551" s="35" t="str">
        <f t="shared" si="143"/>
        <v/>
      </c>
      <c r="K551" s="35" t="str">
        <f t="shared" si="148"/>
        <v/>
      </c>
      <c r="L551" s="30" t="str">
        <f t="shared" si="149"/>
        <v/>
      </c>
      <c r="M551" s="30" t="str">
        <f t="shared" si="150"/>
        <v/>
      </c>
      <c r="N551" s="30" t="str">
        <f t="shared" si="151"/>
        <v/>
      </c>
      <c r="O551" s="30" t="str">
        <f t="shared" si="152"/>
        <v/>
      </c>
      <c r="P551" s="30" t="str">
        <f t="shared" si="153"/>
        <v/>
      </c>
      <c r="Q551" s="30" t="str">
        <f t="shared" si="154"/>
        <v/>
      </c>
      <c r="R551" s="36" t="str">
        <f t="shared" si="155"/>
        <v/>
      </c>
      <c r="S551" s="37" t="str">
        <f t="shared" si="146"/>
        <v/>
      </c>
    </row>
    <row r="552" spans="1:19">
      <c r="A552" s="30" t="s">
        <v>97</v>
      </c>
      <c r="D552" s="30" t="str">
        <f t="shared" si="140"/>
        <v/>
      </c>
      <c r="E552" s="30" t="str">
        <f t="shared" si="144"/>
        <v/>
      </c>
      <c r="F552" s="30" t="str">
        <f t="shared" si="141"/>
        <v xml:space="preserve"> </v>
      </c>
      <c r="G552" s="30" t="str">
        <f t="shared" si="145"/>
        <v/>
      </c>
      <c r="H552" s="30" t="str">
        <f t="shared" si="142"/>
        <v/>
      </c>
      <c r="I552" s="30" t="str">
        <f t="shared" si="147"/>
        <v/>
      </c>
      <c r="J552" s="35" t="str">
        <f t="shared" si="143"/>
        <v/>
      </c>
      <c r="K552" s="35" t="str">
        <f t="shared" si="148"/>
        <v/>
      </c>
      <c r="L552" s="30" t="str">
        <f t="shared" si="149"/>
        <v/>
      </c>
      <c r="M552" s="30" t="str">
        <f t="shared" si="150"/>
        <v/>
      </c>
      <c r="N552" s="30" t="str">
        <f t="shared" si="151"/>
        <v/>
      </c>
      <c r="O552" s="30" t="str">
        <f t="shared" si="152"/>
        <v/>
      </c>
      <c r="P552" s="30" t="str">
        <f t="shared" si="153"/>
        <v/>
      </c>
      <c r="Q552" s="30" t="str">
        <f t="shared" si="154"/>
        <v/>
      </c>
      <c r="R552" s="36" t="str">
        <f t="shared" si="155"/>
        <v/>
      </c>
      <c r="S552" s="37" t="str">
        <f t="shared" si="146"/>
        <v/>
      </c>
    </row>
    <row r="553" spans="1:19" ht="26">
      <c r="A553" s="30" t="s">
        <v>6838</v>
      </c>
      <c r="D553" s="30" t="str">
        <f t="shared" si="140"/>
        <v>122645</v>
      </c>
      <c r="E553" s="30">
        <f t="shared" si="144"/>
        <v>7</v>
      </c>
      <c r="F553" s="30" t="str">
        <f t="shared" si="141"/>
        <v>INF209K01UW9</v>
      </c>
      <c r="G553" s="30">
        <f t="shared" si="145"/>
        <v>20</v>
      </c>
      <c r="H553" s="30" t="str">
        <f t="shared" si="142"/>
        <v>-</v>
      </c>
      <c r="I553" s="30">
        <f t="shared" si="147"/>
        <v>22</v>
      </c>
      <c r="J553" s="35" t="str">
        <f t="shared" si="143"/>
        <v>Birla Sun Life Floating Rate Fund-Long Term Plan-Direct Plan-Daily Dividend</v>
      </c>
      <c r="K553" s="35">
        <f t="shared" si="148"/>
        <v>98</v>
      </c>
      <c r="L553" s="30" t="str">
        <f t="shared" si="149"/>
        <v>100.7323</v>
      </c>
      <c r="M553" s="30">
        <f t="shared" si="150"/>
        <v>107</v>
      </c>
      <c r="N553" s="30" t="str">
        <f t="shared" si="151"/>
        <v>100.7323</v>
      </c>
      <c r="O553" s="30">
        <f t="shared" si="152"/>
        <v>116</v>
      </c>
      <c r="P553" s="30" t="str">
        <f t="shared" si="153"/>
        <v>100.7323</v>
      </c>
      <c r="Q553" s="30">
        <f t="shared" si="154"/>
        <v>125</v>
      </c>
      <c r="R553" s="36" t="str">
        <f t="shared" si="155"/>
        <v>08-Aug-2017</v>
      </c>
      <c r="S553" s="37">
        <f t="shared" si="146"/>
        <v>100.7323</v>
      </c>
    </row>
    <row r="554" spans="1:19" ht="26">
      <c r="A554" s="30" t="s">
        <v>6839</v>
      </c>
      <c r="D554" s="30" t="str">
        <f t="shared" si="140"/>
        <v>122646</v>
      </c>
      <c r="E554" s="30">
        <f t="shared" si="144"/>
        <v>7</v>
      </c>
      <c r="F554" s="30" t="str">
        <f t="shared" si="141"/>
        <v>INF209K01UX7</v>
      </c>
      <c r="G554" s="30">
        <f t="shared" si="145"/>
        <v>20</v>
      </c>
      <c r="H554" s="30" t="str">
        <f t="shared" si="142"/>
        <v>-</v>
      </c>
      <c r="I554" s="30">
        <f t="shared" si="147"/>
        <v>22</v>
      </c>
      <c r="J554" s="35" t="str">
        <f t="shared" si="143"/>
        <v>Birla Sun Life Floating Rate Fund-Long Term Plan-Direct Plan-Growth</v>
      </c>
      <c r="K554" s="35">
        <f t="shared" si="148"/>
        <v>90</v>
      </c>
      <c r="L554" s="30" t="str">
        <f t="shared" si="149"/>
        <v>206.7624</v>
      </c>
      <c r="M554" s="30">
        <f t="shared" si="150"/>
        <v>99</v>
      </c>
      <c r="N554" s="30" t="str">
        <f t="shared" si="151"/>
        <v>206.7624</v>
      </c>
      <c r="O554" s="30">
        <f t="shared" si="152"/>
        <v>108</v>
      </c>
      <c r="P554" s="30" t="str">
        <f t="shared" si="153"/>
        <v>206.7624</v>
      </c>
      <c r="Q554" s="30">
        <f t="shared" si="154"/>
        <v>117</v>
      </c>
      <c r="R554" s="36" t="str">
        <f t="shared" si="155"/>
        <v>08-Aug-2017</v>
      </c>
      <c r="S554" s="37">
        <f t="shared" si="146"/>
        <v>206.76240000000001</v>
      </c>
    </row>
    <row r="555" spans="1:19" ht="26">
      <c r="A555" s="30" t="s">
        <v>6840</v>
      </c>
      <c r="D555" s="30" t="str">
        <f t="shared" si="140"/>
        <v>122648</v>
      </c>
      <c r="E555" s="30">
        <f t="shared" si="144"/>
        <v>7</v>
      </c>
      <c r="F555" s="30" t="str">
        <f t="shared" si="141"/>
        <v>INF209K01UY5</v>
      </c>
      <c r="G555" s="30">
        <f t="shared" si="145"/>
        <v>20</v>
      </c>
      <c r="H555" s="30" t="str">
        <f t="shared" si="142"/>
        <v>-</v>
      </c>
      <c r="I555" s="30">
        <f t="shared" si="147"/>
        <v>22</v>
      </c>
      <c r="J555" s="35" t="str">
        <f t="shared" si="143"/>
        <v>Birla Sun Life Floating Rate Fund-Long Term Plan-Direct Plan-Weekly Dividend</v>
      </c>
      <c r="K555" s="35">
        <f t="shared" si="148"/>
        <v>99</v>
      </c>
      <c r="L555" s="30" t="str">
        <f t="shared" si="149"/>
        <v>100.6022</v>
      </c>
      <c r="M555" s="30">
        <f t="shared" si="150"/>
        <v>108</v>
      </c>
      <c r="N555" s="30" t="str">
        <f t="shared" si="151"/>
        <v>100.6022</v>
      </c>
      <c r="O555" s="30">
        <f t="shared" si="152"/>
        <v>117</v>
      </c>
      <c r="P555" s="30" t="str">
        <f t="shared" si="153"/>
        <v>100.6022</v>
      </c>
      <c r="Q555" s="30">
        <f t="shared" si="154"/>
        <v>126</v>
      </c>
      <c r="R555" s="36" t="str">
        <f t="shared" si="155"/>
        <v>08-Aug-2017</v>
      </c>
      <c r="S555" s="37">
        <f t="shared" si="146"/>
        <v>100.6022</v>
      </c>
    </row>
    <row r="556" spans="1:19" ht="26">
      <c r="A556" s="30" t="s">
        <v>6841</v>
      </c>
      <c r="D556" s="30" t="str">
        <f t="shared" si="140"/>
        <v>122643</v>
      </c>
      <c r="E556" s="30">
        <f t="shared" si="144"/>
        <v>7</v>
      </c>
      <c r="F556" s="30" t="str">
        <f t="shared" si="141"/>
        <v>-</v>
      </c>
      <c r="G556" s="30">
        <f t="shared" si="145"/>
        <v>9</v>
      </c>
      <c r="H556" s="30" t="str">
        <f t="shared" si="142"/>
        <v>INF209KA1LN1</v>
      </c>
      <c r="I556" s="30">
        <f t="shared" si="147"/>
        <v>22</v>
      </c>
      <c r="J556" s="35" t="str">
        <f t="shared" si="143"/>
        <v>Birla Sun Life Floating Rate Fund-Long Term Plan-Regular Plan-Daily Dividend</v>
      </c>
      <c r="K556" s="35">
        <f t="shared" si="148"/>
        <v>99</v>
      </c>
      <c r="L556" s="30" t="str">
        <f t="shared" si="149"/>
        <v>101.1796</v>
      </c>
      <c r="M556" s="30">
        <f t="shared" si="150"/>
        <v>108</v>
      </c>
      <c r="N556" s="30" t="str">
        <f t="shared" si="151"/>
        <v>101.1796</v>
      </c>
      <c r="O556" s="30">
        <f t="shared" si="152"/>
        <v>117</v>
      </c>
      <c r="P556" s="30" t="str">
        <f t="shared" si="153"/>
        <v>101.1796</v>
      </c>
      <c r="Q556" s="30">
        <f t="shared" si="154"/>
        <v>126</v>
      </c>
      <c r="R556" s="36" t="str">
        <f t="shared" si="155"/>
        <v>08-Aug-2017</v>
      </c>
      <c r="S556" s="37">
        <f t="shared" si="146"/>
        <v>101.17959999999999</v>
      </c>
    </row>
    <row r="557" spans="1:19" ht="26">
      <c r="A557" s="30" t="s">
        <v>6842</v>
      </c>
      <c r="D557" s="30" t="str">
        <f t="shared" si="140"/>
        <v>122644</v>
      </c>
      <c r="E557" s="30">
        <f t="shared" si="144"/>
        <v>7</v>
      </c>
      <c r="F557" s="30" t="str">
        <f t="shared" si="141"/>
        <v>INF209K01MG9</v>
      </c>
      <c r="G557" s="30">
        <f t="shared" si="145"/>
        <v>20</v>
      </c>
      <c r="H557" s="30" t="str">
        <f t="shared" si="142"/>
        <v>-</v>
      </c>
      <c r="I557" s="30">
        <f t="shared" si="147"/>
        <v>22</v>
      </c>
      <c r="J557" s="35" t="str">
        <f t="shared" si="143"/>
        <v>Birla Sun Life Floating Rate Fund-Long Term Plan-Regular Plan-Growth</v>
      </c>
      <c r="K557" s="35">
        <f t="shared" si="148"/>
        <v>91</v>
      </c>
      <c r="L557" s="30" t="str">
        <f t="shared" si="149"/>
        <v>204.6944</v>
      </c>
      <c r="M557" s="30">
        <f t="shared" si="150"/>
        <v>100</v>
      </c>
      <c r="N557" s="30" t="str">
        <f t="shared" si="151"/>
        <v>204.6944</v>
      </c>
      <c r="O557" s="30">
        <f t="shared" si="152"/>
        <v>109</v>
      </c>
      <c r="P557" s="30" t="str">
        <f t="shared" si="153"/>
        <v>204.6944</v>
      </c>
      <c r="Q557" s="30">
        <f t="shared" si="154"/>
        <v>118</v>
      </c>
      <c r="R557" s="36" t="str">
        <f t="shared" si="155"/>
        <v>08-Aug-2017</v>
      </c>
      <c r="S557" s="37">
        <f t="shared" si="146"/>
        <v>204.6944</v>
      </c>
    </row>
    <row r="558" spans="1:19" ht="26">
      <c r="A558" s="30" t="s">
        <v>6843</v>
      </c>
      <c r="D558" s="30" t="str">
        <f t="shared" si="140"/>
        <v>122647</v>
      </c>
      <c r="E558" s="30">
        <f t="shared" si="144"/>
        <v>7</v>
      </c>
      <c r="F558" s="30" t="str">
        <f t="shared" si="141"/>
        <v>-</v>
      </c>
      <c r="G558" s="30">
        <f t="shared" si="145"/>
        <v>9</v>
      </c>
      <c r="H558" s="30" t="str">
        <f t="shared" si="142"/>
        <v>INF209K01MH7</v>
      </c>
      <c r="I558" s="30">
        <f t="shared" si="147"/>
        <v>22</v>
      </c>
      <c r="J558" s="35" t="str">
        <f t="shared" si="143"/>
        <v>Birla Sun Life Floating Rate Fund-Long Term Plan-Regular Plan-Weekly Dividend</v>
      </c>
      <c r="K558" s="35">
        <f t="shared" si="148"/>
        <v>100</v>
      </c>
      <c r="L558" s="30" t="str">
        <f t="shared" si="149"/>
        <v>100.5972</v>
      </c>
      <c r="M558" s="30">
        <f t="shared" si="150"/>
        <v>109</v>
      </c>
      <c r="N558" s="30" t="str">
        <f t="shared" si="151"/>
        <v>100.5972</v>
      </c>
      <c r="O558" s="30">
        <f t="shared" si="152"/>
        <v>118</v>
      </c>
      <c r="P558" s="30" t="str">
        <f t="shared" si="153"/>
        <v>100.5972</v>
      </c>
      <c r="Q558" s="30">
        <f t="shared" si="154"/>
        <v>127</v>
      </c>
      <c r="R558" s="36" t="str">
        <f t="shared" si="155"/>
        <v>08-Aug-2017</v>
      </c>
      <c r="S558" s="37">
        <f t="shared" si="146"/>
        <v>100.5972</v>
      </c>
    </row>
    <row r="559" spans="1:19" ht="26">
      <c r="A559" s="30" t="s">
        <v>6844</v>
      </c>
      <c r="D559" s="30" t="str">
        <f t="shared" si="140"/>
        <v>122650</v>
      </c>
      <c r="E559" s="30">
        <f t="shared" si="144"/>
        <v>7</v>
      </c>
      <c r="F559" s="30" t="str">
        <f t="shared" si="141"/>
        <v>INF209K01MF1</v>
      </c>
      <c r="G559" s="30">
        <f t="shared" si="145"/>
        <v>20</v>
      </c>
      <c r="H559" s="30" t="str">
        <f t="shared" si="142"/>
        <v>-</v>
      </c>
      <c r="I559" s="30">
        <f t="shared" si="147"/>
        <v>22</v>
      </c>
      <c r="J559" s="35" t="str">
        <f t="shared" si="143"/>
        <v>Birla Sun Life Floating Rate Fund-Long Term Plan-Retail Plan-Growth</v>
      </c>
      <c r="K559" s="35">
        <f t="shared" si="148"/>
        <v>90</v>
      </c>
      <c r="L559" s="30" t="str">
        <f t="shared" si="149"/>
        <v>296.0584</v>
      </c>
      <c r="M559" s="30">
        <f t="shared" si="150"/>
        <v>99</v>
      </c>
      <c r="N559" s="30" t="str">
        <f t="shared" si="151"/>
        <v>296.0584</v>
      </c>
      <c r="O559" s="30">
        <f t="shared" si="152"/>
        <v>108</v>
      </c>
      <c r="P559" s="30" t="str">
        <f t="shared" si="153"/>
        <v>296.0584</v>
      </c>
      <c r="Q559" s="30">
        <f t="shared" si="154"/>
        <v>117</v>
      </c>
      <c r="R559" s="36" t="str">
        <f t="shared" si="155"/>
        <v>08-Aug-2017</v>
      </c>
      <c r="S559" s="37">
        <f t="shared" si="146"/>
        <v>296.05840000000001</v>
      </c>
    </row>
    <row r="560" spans="1:19" ht="26">
      <c r="A560" s="30" t="s">
        <v>6845</v>
      </c>
      <c r="D560" s="30" t="str">
        <f t="shared" si="140"/>
        <v>122649</v>
      </c>
      <c r="E560" s="30">
        <f t="shared" si="144"/>
        <v>7</v>
      </c>
      <c r="F560" s="30" t="str">
        <f t="shared" si="141"/>
        <v>-</v>
      </c>
      <c r="G560" s="30">
        <f t="shared" si="145"/>
        <v>9</v>
      </c>
      <c r="H560" s="30" t="str">
        <f t="shared" si="142"/>
        <v>INF209K01MI5</v>
      </c>
      <c r="I560" s="30">
        <f t="shared" si="147"/>
        <v>22</v>
      </c>
      <c r="J560" s="35" t="str">
        <f t="shared" si="143"/>
        <v>Birla Sun Life Floating Rate Fund-Long Term Plan-Retail Plan-Weekly Dividend</v>
      </c>
      <c r="K560" s="35">
        <f t="shared" si="148"/>
        <v>99</v>
      </c>
      <c r="L560" s="30" t="str">
        <f t="shared" si="149"/>
        <v>100.5973</v>
      </c>
      <c r="M560" s="30">
        <f t="shared" si="150"/>
        <v>108</v>
      </c>
      <c r="N560" s="30" t="str">
        <f t="shared" si="151"/>
        <v>100.5973</v>
      </c>
      <c r="O560" s="30">
        <f t="shared" si="152"/>
        <v>117</v>
      </c>
      <c r="P560" s="30" t="str">
        <f t="shared" si="153"/>
        <v>100.5973</v>
      </c>
      <c r="Q560" s="30">
        <f t="shared" si="154"/>
        <v>126</v>
      </c>
      <c r="R560" s="36" t="str">
        <f t="shared" si="155"/>
        <v>08-Aug-2017</v>
      </c>
      <c r="S560" s="37">
        <f t="shared" si="146"/>
        <v>100.5973</v>
      </c>
    </row>
    <row r="561" spans="1:19">
      <c r="A561" s="30" t="s">
        <v>97</v>
      </c>
      <c r="D561" s="30" t="str">
        <f t="shared" si="140"/>
        <v/>
      </c>
      <c r="E561" s="30" t="str">
        <f t="shared" si="144"/>
        <v/>
      </c>
      <c r="F561" s="30" t="str">
        <f t="shared" si="141"/>
        <v xml:space="preserve"> </v>
      </c>
      <c r="G561" s="30" t="str">
        <f t="shared" si="145"/>
        <v/>
      </c>
      <c r="H561" s="30" t="str">
        <f t="shared" si="142"/>
        <v/>
      </c>
      <c r="I561" s="30" t="str">
        <f t="shared" si="147"/>
        <v/>
      </c>
      <c r="J561" s="35" t="str">
        <f t="shared" si="143"/>
        <v/>
      </c>
      <c r="K561" s="35" t="str">
        <f t="shared" si="148"/>
        <v/>
      </c>
      <c r="L561" s="30" t="str">
        <f t="shared" si="149"/>
        <v/>
      </c>
      <c r="M561" s="30" t="str">
        <f t="shared" si="150"/>
        <v/>
      </c>
      <c r="N561" s="30" t="str">
        <f t="shared" si="151"/>
        <v/>
      </c>
      <c r="O561" s="30" t="str">
        <f t="shared" si="152"/>
        <v/>
      </c>
      <c r="P561" s="30" t="str">
        <f t="shared" si="153"/>
        <v/>
      </c>
      <c r="Q561" s="30" t="str">
        <f t="shared" si="154"/>
        <v/>
      </c>
      <c r="R561" s="36" t="str">
        <f t="shared" si="155"/>
        <v/>
      </c>
      <c r="S561" s="37" t="str">
        <f t="shared" si="146"/>
        <v/>
      </c>
    </row>
    <row r="562" spans="1:19">
      <c r="A562" s="30" t="s">
        <v>103</v>
      </c>
      <c r="D562" s="30" t="str">
        <f t="shared" si="140"/>
        <v/>
      </c>
      <c r="E562" s="30" t="str">
        <f t="shared" si="144"/>
        <v/>
      </c>
      <c r="F562" s="30" t="str">
        <f t="shared" si="141"/>
        <v>Canara Robeco Mutual Fund</v>
      </c>
      <c r="G562" s="30" t="str">
        <f t="shared" si="145"/>
        <v/>
      </c>
      <c r="H562" s="30" t="str">
        <f t="shared" si="142"/>
        <v/>
      </c>
      <c r="I562" s="30" t="str">
        <f t="shared" si="147"/>
        <v/>
      </c>
      <c r="J562" s="35" t="str">
        <f t="shared" si="143"/>
        <v/>
      </c>
      <c r="K562" s="35" t="str">
        <f t="shared" si="148"/>
        <v/>
      </c>
      <c r="L562" s="30" t="str">
        <f t="shared" si="149"/>
        <v/>
      </c>
      <c r="M562" s="30" t="str">
        <f t="shared" si="150"/>
        <v/>
      </c>
      <c r="N562" s="30" t="str">
        <f t="shared" si="151"/>
        <v/>
      </c>
      <c r="O562" s="30" t="str">
        <f t="shared" si="152"/>
        <v/>
      </c>
      <c r="P562" s="30" t="str">
        <f t="shared" si="153"/>
        <v/>
      </c>
      <c r="Q562" s="30" t="str">
        <f t="shared" si="154"/>
        <v/>
      </c>
      <c r="R562" s="36" t="str">
        <f t="shared" si="155"/>
        <v/>
      </c>
      <c r="S562" s="37" t="str">
        <f t="shared" si="146"/>
        <v/>
      </c>
    </row>
    <row r="563" spans="1:19">
      <c r="A563" s="30" t="s">
        <v>97</v>
      </c>
      <c r="D563" s="30" t="str">
        <f t="shared" si="140"/>
        <v/>
      </c>
      <c r="E563" s="30" t="str">
        <f t="shared" si="144"/>
        <v/>
      </c>
      <c r="F563" s="30" t="str">
        <f t="shared" si="141"/>
        <v xml:space="preserve"> </v>
      </c>
      <c r="G563" s="30" t="str">
        <f t="shared" si="145"/>
        <v/>
      </c>
      <c r="H563" s="30" t="str">
        <f t="shared" si="142"/>
        <v/>
      </c>
      <c r="I563" s="30" t="str">
        <f t="shared" si="147"/>
        <v/>
      </c>
      <c r="J563" s="35" t="str">
        <f t="shared" si="143"/>
        <v/>
      </c>
      <c r="K563" s="35" t="str">
        <f t="shared" si="148"/>
        <v/>
      </c>
      <c r="L563" s="30" t="str">
        <f t="shared" si="149"/>
        <v/>
      </c>
      <c r="M563" s="30" t="str">
        <f t="shared" si="150"/>
        <v/>
      </c>
      <c r="N563" s="30" t="str">
        <f t="shared" si="151"/>
        <v/>
      </c>
      <c r="O563" s="30" t="str">
        <f t="shared" si="152"/>
        <v/>
      </c>
      <c r="P563" s="30" t="str">
        <f t="shared" si="153"/>
        <v/>
      </c>
      <c r="Q563" s="30" t="str">
        <f t="shared" si="154"/>
        <v/>
      </c>
      <c r="R563" s="36" t="str">
        <f t="shared" si="155"/>
        <v/>
      </c>
      <c r="S563" s="37" t="str">
        <f t="shared" si="146"/>
        <v/>
      </c>
    </row>
    <row r="564" spans="1:19" ht="26">
      <c r="A564" s="30" t="s">
        <v>6846</v>
      </c>
      <c r="D564" s="30" t="str">
        <f t="shared" si="140"/>
        <v>104559</v>
      </c>
      <c r="E564" s="30">
        <f t="shared" si="144"/>
        <v>7</v>
      </c>
      <c r="F564" s="30" t="str">
        <f t="shared" si="141"/>
        <v>-</v>
      </c>
      <c r="G564" s="30">
        <f t="shared" si="145"/>
        <v>9</v>
      </c>
      <c r="H564" s="30" t="str">
        <f t="shared" si="142"/>
        <v>INF760K01803</v>
      </c>
      <c r="I564" s="30">
        <f t="shared" si="147"/>
        <v>22</v>
      </c>
      <c r="J564" s="35" t="str">
        <f t="shared" si="143"/>
        <v>Canara Robeco Savings Plus Fund - Regular Plan - DAILY DIVIDEND REINVESTMENT</v>
      </c>
      <c r="K564" s="35">
        <f t="shared" si="148"/>
        <v>99</v>
      </c>
      <c r="L564" s="30" t="str">
        <f t="shared" si="149"/>
        <v>10.2600</v>
      </c>
      <c r="M564" s="30">
        <f t="shared" si="150"/>
        <v>107</v>
      </c>
      <c r="N564" s="30" t="str">
        <f t="shared" si="151"/>
        <v>10.2600</v>
      </c>
      <c r="O564" s="30">
        <f t="shared" si="152"/>
        <v>115</v>
      </c>
      <c r="P564" s="30" t="str">
        <f t="shared" si="153"/>
        <v>10.2600</v>
      </c>
      <c r="Q564" s="30">
        <f t="shared" si="154"/>
        <v>123</v>
      </c>
      <c r="R564" s="36" t="str">
        <f t="shared" si="155"/>
        <v>09-Aug-2017</v>
      </c>
      <c r="S564" s="37">
        <f t="shared" si="146"/>
        <v>10.26</v>
      </c>
    </row>
    <row r="565" spans="1:19" ht="26">
      <c r="A565" s="30" t="s">
        <v>6847</v>
      </c>
      <c r="D565" s="30" t="str">
        <f t="shared" si="140"/>
        <v>113144</v>
      </c>
      <c r="E565" s="30">
        <f t="shared" si="144"/>
        <v>7</v>
      </c>
      <c r="F565" s="30" t="str">
        <f t="shared" si="141"/>
        <v>INF760K01AM4</v>
      </c>
      <c r="G565" s="30">
        <f t="shared" si="145"/>
        <v>20</v>
      </c>
      <c r="H565" s="30" t="str">
        <f t="shared" si="142"/>
        <v>INF760K01AN2</v>
      </c>
      <c r="I565" s="30">
        <f t="shared" si="147"/>
        <v>33</v>
      </c>
      <c r="J565" s="35" t="str">
        <f t="shared" si="143"/>
        <v>Canara Robeco Savings Plus Fund - Regular Plan - MONTHLY DIVIDEND</v>
      </c>
      <c r="K565" s="35">
        <f t="shared" si="148"/>
        <v>99</v>
      </c>
      <c r="L565" s="30" t="str">
        <f t="shared" si="149"/>
        <v>10.2921</v>
      </c>
      <c r="M565" s="30">
        <f t="shared" si="150"/>
        <v>107</v>
      </c>
      <c r="N565" s="30" t="str">
        <f t="shared" si="151"/>
        <v>10.2921</v>
      </c>
      <c r="O565" s="30">
        <f t="shared" si="152"/>
        <v>115</v>
      </c>
      <c r="P565" s="30" t="str">
        <f t="shared" si="153"/>
        <v>10.2921</v>
      </c>
      <c r="Q565" s="30">
        <f t="shared" si="154"/>
        <v>123</v>
      </c>
      <c r="R565" s="36" t="str">
        <f t="shared" si="155"/>
        <v>09-Aug-2017</v>
      </c>
      <c r="S565" s="37">
        <f t="shared" si="146"/>
        <v>10.2921</v>
      </c>
    </row>
    <row r="566" spans="1:19" ht="26">
      <c r="A566" s="30" t="s">
        <v>6848</v>
      </c>
      <c r="D566" s="30" t="str">
        <f t="shared" si="140"/>
        <v>118293</v>
      </c>
      <c r="E566" s="30">
        <f t="shared" si="144"/>
        <v>7</v>
      </c>
      <c r="F566" s="30" t="str">
        <f t="shared" si="141"/>
        <v>-</v>
      </c>
      <c r="G566" s="30">
        <f t="shared" si="145"/>
        <v>9</v>
      </c>
      <c r="H566" s="30" t="str">
        <f t="shared" si="142"/>
        <v>INF760K01EM6</v>
      </c>
      <c r="I566" s="30">
        <f t="shared" si="147"/>
        <v>22</v>
      </c>
      <c r="J566" s="35" t="str">
        <f t="shared" si="143"/>
        <v>Canara Robeco Savings Plus Fund- Direct Plan - Daily Dividend Reinvestment</v>
      </c>
      <c r="K566" s="35">
        <f t="shared" si="148"/>
        <v>97</v>
      </c>
      <c r="L566" s="30" t="str">
        <f t="shared" si="149"/>
        <v>10.2600</v>
      </c>
      <c r="M566" s="30">
        <f t="shared" si="150"/>
        <v>105</v>
      </c>
      <c r="N566" s="30" t="str">
        <f t="shared" si="151"/>
        <v>10.2600</v>
      </c>
      <c r="O566" s="30">
        <f t="shared" si="152"/>
        <v>113</v>
      </c>
      <c r="P566" s="30" t="str">
        <f t="shared" si="153"/>
        <v>10.2600</v>
      </c>
      <c r="Q566" s="30">
        <f t="shared" si="154"/>
        <v>121</v>
      </c>
      <c r="R566" s="36" t="str">
        <f t="shared" si="155"/>
        <v>09-Aug-2017</v>
      </c>
      <c r="S566" s="37">
        <f t="shared" si="146"/>
        <v>10.26</v>
      </c>
    </row>
    <row r="567" spans="1:19" ht="26">
      <c r="A567" s="30" t="s">
        <v>6849</v>
      </c>
      <c r="D567" s="30" t="str">
        <f t="shared" si="140"/>
        <v>118294</v>
      </c>
      <c r="E567" s="30">
        <f t="shared" si="144"/>
        <v>7</v>
      </c>
      <c r="F567" s="30" t="str">
        <f t="shared" si="141"/>
        <v>INF760K01ER5</v>
      </c>
      <c r="G567" s="30">
        <f t="shared" si="145"/>
        <v>20</v>
      </c>
      <c r="H567" s="30" t="str">
        <f t="shared" si="142"/>
        <v>INF760K01ES3</v>
      </c>
      <c r="I567" s="30">
        <f t="shared" si="147"/>
        <v>33</v>
      </c>
      <c r="J567" s="35" t="str">
        <f t="shared" si="143"/>
        <v>Canara Robeco Savings Plus Fund- Direct Plan - Weekly Dividend Option</v>
      </c>
      <c r="K567" s="35">
        <f t="shared" si="148"/>
        <v>103</v>
      </c>
      <c r="L567" s="30" t="str">
        <f t="shared" si="149"/>
        <v>10.2600</v>
      </c>
      <c r="M567" s="30">
        <f t="shared" si="150"/>
        <v>111</v>
      </c>
      <c r="N567" s="30" t="str">
        <f t="shared" si="151"/>
        <v>10.2600</v>
      </c>
      <c r="O567" s="30">
        <f t="shared" si="152"/>
        <v>119</v>
      </c>
      <c r="P567" s="30" t="str">
        <f t="shared" si="153"/>
        <v>10.2600</v>
      </c>
      <c r="Q567" s="30">
        <f t="shared" si="154"/>
        <v>127</v>
      </c>
      <c r="R567" s="36" t="str">
        <f t="shared" si="155"/>
        <v>09-Aug-2017</v>
      </c>
      <c r="S567" s="37">
        <f t="shared" si="146"/>
        <v>10.26</v>
      </c>
    </row>
    <row r="568" spans="1:19">
      <c r="A568" s="30" t="s">
        <v>6850</v>
      </c>
      <c r="D568" s="30" t="str">
        <f t="shared" si="140"/>
        <v>102914</v>
      </c>
      <c r="E568" s="30">
        <f t="shared" si="144"/>
        <v>7</v>
      </c>
      <c r="F568" s="30" t="str">
        <f t="shared" si="141"/>
        <v>INF760K01779</v>
      </c>
      <c r="G568" s="30">
        <f t="shared" si="145"/>
        <v>20</v>
      </c>
      <c r="H568" s="30" t="str">
        <f t="shared" si="142"/>
        <v>INF760K01787</v>
      </c>
      <c r="I568" s="30">
        <f t="shared" si="147"/>
        <v>33</v>
      </c>
      <c r="J568" s="35" t="str">
        <f t="shared" si="143"/>
        <v>Canara Robeco Savings Plus Fund- Regular Plan - DIVIDEND</v>
      </c>
      <c r="K568" s="35">
        <f t="shared" si="148"/>
        <v>90</v>
      </c>
      <c r="L568" s="30" t="str">
        <f t="shared" si="149"/>
        <v>23.4577</v>
      </c>
      <c r="M568" s="30">
        <f t="shared" si="150"/>
        <v>98</v>
      </c>
      <c r="N568" s="30" t="str">
        <f t="shared" si="151"/>
        <v>23.4577</v>
      </c>
      <c r="O568" s="30">
        <f t="shared" si="152"/>
        <v>106</v>
      </c>
      <c r="P568" s="30" t="str">
        <f t="shared" si="153"/>
        <v>23.4577</v>
      </c>
      <c r="Q568" s="30">
        <f t="shared" si="154"/>
        <v>114</v>
      </c>
      <c r="R568" s="36" t="str">
        <f t="shared" si="155"/>
        <v>09-Aug-2017</v>
      </c>
      <c r="S568" s="37">
        <f t="shared" si="146"/>
        <v>23.457699999999999</v>
      </c>
    </row>
    <row r="569" spans="1:19">
      <c r="A569" s="30" t="s">
        <v>6851</v>
      </c>
      <c r="D569" s="30" t="str">
        <f t="shared" si="140"/>
        <v>102913</v>
      </c>
      <c r="E569" s="30">
        <f t="shared" si="144"/>
        <v>7</v>
      </c>
      <c r="F569" s="30" t="str">
        <f t="shared" si="141"/>
        <v>INF760K01795</v>
      </c>
      <c r="G569" s="30">
        <f t="shared" si="145"/>
        <v>20</v>
      </c>
      <c r="H569" s="30" t="str">
        <f t="shared" si="142"/>
        <v>-</v>
      </c>
      <c r="I569" s="30">
        <f t="shared" si="147"/>
        <v>22</v>
      </c>
      <c r="J569" s="35" t="str">
        <f t="shared" si="143"/>
        <v>Canara Robeco Savings Plus Fund- Regular Plan - GROWTH</v>
      </c>
      <c r="K569" s="35">
        <f t="shared" si="148"/>
        <v>77</v>
      </c>
      <c r="L569" s="30" t="str">
        <f t="shared" si="149"/>
        <v>26.1884</v>
      </c>
      <c r="M569" s="30">
        <f t="shared" si="150"/>
        <v>85</v>
      </c>
      <c r="N569" s="30" t="str">
        <f t="shared" si="151"/>
        <v>26.1884</v>
      </c>
      <c r="O569" s="30">
        <f t="shared" si="152"/>
        <v>93</v>
      </c>
      <c r="P569" s="30" t="str">
        <f t="shared" si="153"/>
        <v>26.1884</v>
      </c>
      <c r="Q569" s="30">
        <f t="shared" si="154"/>
        <v>101</v>
      </c>
      <c r="R569" s="36" t="str">
        <f t="shared" si="155"/>
        <v>09-Aug-2017</v>
      </c>
      <c r="S569" s="37">
        <f t="shared" si="146"/>
        <v>26.188400000000001</v>
      </c>
    </row>
    <row r="570" spans="1:19" ht="26">
      <c r="A570" s="30" t="s">
        <v>6852</v>
      </c>
      <c r="D570" s="30" t="str">
        <f t="shared" si="140"/>
        <v>102915</v>
      </c>
      <c r="E570" s="30">
        <f t="shared" si="144"/>
        <v>7</v>
      </c>
      <c r="F570" s="30" t="str">
        <f t="shared" si="141"/>
        <v>INF760K01CB3</v>
      </c>
      <c r="G570" s="30">
        <f t="shared" si="145"/>
        <v>20</v>
      </c>
      <c r="H570" s="30" t="str">
        <f t="shared" si="142"/>
        <v>INF760K01811</v>
      </c>
      <c r="I570" s="30">
        <f t="shared" si="147"/>
        <v>33</v>
      </c>
      <c r="J570" s="35" t="str">
        <f t="shared" si="143"/>
        <v>Canara Robeco Savings Plus Fund- Regular Plan - Weekly Dividend</v>
      </c>
      <c r="K570" s="35">
        <f t="shared" si="148"/>
        <v>97</v>
      </c>
      <c r="L570" s="30" t="str">
        <f t="shared" si="149"/>
        <v>10.2600</v>
      </c>
      <c r="M570" s="30">
        <f t="shared" si="150"/>
        <v>105</v>
      </c>
      <c r="N570" s="30" t="str">
        <f t="shared" si="151"/>
        <v>10.2600</v>
      </c>
      <c r="O570" s="30">
        <f t="shared" si="152"/>
        <v>113</v>
      </c>
      <c r="P570" s="30" t="str">
        <f t="shared" si="153"/>
        <v>10.2600</v>
      </c>
      <c r="Q570" s="30">
        <f t="shared" si="154"/>
        <v>121</v>
      </c>
      <c r="R570" s="36" t="str">
        <f t="shared" si="155"/>
        <v>09-Aug-2017</v>
      </c>
      <c r="S570" s="37">
        <f t="shared" si="146"/>
        <v>10.26</v>
      </c>
    </row>
    <row r="571" spans="1:19" ht="26">
      <c r="A571" s="30" t="s">
        <v>6853</v>
      </c>
      <c r="D571" s="30" t="str">
        <f t="shared" si="140"/>
        <v>118292</v>
      </c>
      <c r="E571" s="30">
        <f t="shared" si="144"/>
        <v>7</v>
      </c>
      <c r="F571" s="30" t="str">
        <f t="shared" si="141"/>
        <v>INF760K01EP9</v>
      </c>
      <c r="G571" s="30">
        <f t="shared" si="145"/>
        <v>20</v>
      </c>
      <c r="H571" s="30" t="str">
        <f t="shared" si="142"/>
        <v>INF760K01EQ7</v>
      </c>
      <c r="I571" s="30">
        <f t="shared" si="147"/>
        <v>33</v>
      </c>
      <c r="J571" s="35" t="str">
        <f t="shared" si="143"/>
        <v>Canara Robeco Savings Plus Fund-Direct Plan - Dividend Option</v>
      </c>
      <c r="K571" s="35">
        <f t="shared" si="148"/>
        <v>95</v>
      </c>
      <c r="L571" s="30" t="str">
        <f t="shared" si="149"/>
        <v>23.6462</v>
      </c>
      <c r="M571" s="30">
        <f t="shared" si="150"/>
        <v>103</v>
      </c>
      <c r="N571" s="30" t="str">
        <f t="shared" si="151"/>
        <v>23.6462</v>
      </c>
      <c r="O571" s="30">
        <f t="shared" si="152"/>
        <v>111</v>
      </c>
      <c r="P571" s="30" t="str">
        <f t="shared" si="153"/>
        <v>23.6462</v>
      </c>
      <c r="Q571" s="30">
        <f t="shared" si="154"/>
        <v>119</v>
      </c>
      <c r="R571" s="36" t="str">
        <f t="shared" si="155"/>
        <v>09-Aug-2017</v>
      </c>
      <c r="S571" s="37">
        <f t="shared" si="146"/>
        <v>23.6462</v>
      </c>
    </row>
    <row r="572" spans="1:19">
      <c r="A572" s="30" t="s">
        <v>6854</v>
      </c>
      <c r="D572" s="30" t="str">
        <f t="shared" si="140"/>
        <v>118291</v>
      </c>
      <c r="E572" s="30">
        <f t="shared" si="144"/>
        <v>7</v>
      </c>
      <c r="F572" s="30" t="str">
        <f t="shared" si="141"/>
        <v>INF760K01ET1</v>
      </c>
      <c r="G572" s="30">
        <f t="shared" si="145"/>
        <v>20</v>
      </c>
      <c r="H572" s="30" t="str">
        <f t="shared" si="142"/>
        <v>-</v>
      </c>
      <c r="I572" s="30">
        <f t="shared" si="147"/>
        <v>22</v>
      </c>
      <c r="J572" s="35" t="str">
        <f t="shared" si="143"/>
        <v>Canara Robeco Savings Plus Fund-Direct Plan - Growth Option</v>
      </c>
      <c r="K572" s="35">
        <f t="shared" si="148"/>
        <v>82</v>
      </c>
      <c r="L572" s="30" t="str">
        <f t="shared" si="149"/>
        <v>26.3847</v>
      </c>
      <c r="M572" s="30">
        <f t="shared" si="150"/>
        <v>90</v>
      </c>
      <c r="N572" s="30" t="str">
        <f t="shared" si="151"/>
        <v>26.3847</v>
      </c>
      <c r="O572" s="30">
        <f t="shared" si="152"/>
        <v>98</v>
      </c>
      <c r="P572" s="30" t="str">
        <f t="shared" si="153"/>
        <v>26.3847</v>
      </c>
      <c r="Q572" s="30">
        <f t="shared" si="154"/>
        <v>106</v>
      </c>
      <c r="R572" s="36" t="str">
        <f t="shared" si="155"/>
        <v>09-Aug-2017</v>
      </c>
      <c r="S572" s="37">
        <f t="shared" si="146"/>
        <v>26.384699999999999</v>
      </c>
    </row>
    <row r="573" spans="1:19" ht="26">
      <c r="A573" s="30" t="s">
        <v>6855</v>
      </c>
      <c r="D573" s="30" t="str">
        <f t="shared" si="140"/>
        <v>118295</v>
      </c>
      <c r="E573" s="30">
        <f t="shared" si="144"/>
        <v>7</v>
      </c>
      <c r="F573" s="30" t="str">
        <f t="shared" si="141"/>
        <v>INF760K01EN4</v>
      </c>
      <c r="G573" s="30">
        <f t="shared" si="145"/>
        <v>20</v>
      </c>
      <c r="H573" s="30" t="str">
        <f t="shared" si="142"/>
        <v>INF760K01EO2</v>
      </c>
      <c r="I573" s="30">
        <f t="shared" si="147"/>
        <v>33</v>
      </c>
      <c r="J573" s="35" t="str">
        <f t="shared" si="143"/>
        <v>Canara Robeco Savings Plus Fund-Direct Plan - Monthly Dividend Option</v>
      </c>
      <c r="K573" s="35">
        <f t="shared" si="148"/>
        <v>103</v>
      </c>
      <c r="L573" s="30" t="str">
        <f t="shared" si="149"/>
        <v>10.2928</v>
      </c>
      <c r="M573" s="30">
        <f t="shared" si="150"/>
        <v>111</v>
      </c>
      <c r="N573" s="30" t="str">
        <f t="shared" si="151"/>
        <v>10.2928</v>
      </c>
      <c r="O573" s="30">
        <f t="shared" si="152"/>
        <v>119</v>
      </c>
      <c r="P573" s="30" t="str">
        <f t="shared" si="153"/>
        <v>10.2928</v>
      </c>
      <c r="Q573" s="30">
        <f t="shared" si="154"/>
        <v>127</v>
      </c>
      <c r="R573" s="36" t="str">
        <f t="shared" si="155"/>
        <v>09-Aug-2017</v>
      </c>
      <c r="S573" s="37">
        <f t="shared" si="146"/>
        <v>10.2928</v>
      </c>
    </row>
    <row r="574" spans="1:19">
      <c r="A574" s="30" t="s">
        <v>97</v>
      </c>
      <c r="D574" s="30" t="str">
        <f t="shared" si="140"/>
        <v/>
      </c>
      <c r="E574" s="30" t="str">
        <f t="shared" si="144"/>
        <v/>
      </c>
      <c r="F574" s="30" t="str">
        <f t="shared" si="141"/>
        <v xml:space="preserve"> </v>
      </c>
      <c r="G574" s="30" t="str">
        <f t="shared" si="145"/>
        <v/>
      </c>
      <c r="H574" s="30" t="str">
        <f t="shared" si="142"/>
        <v/>
      </c>
      <c r="I574" s="30" t="str">
        <f t="shared" si="147"/>
        <v/>
      </c>
      <c r="J574" s="35" t="str">
        <f t="shared" si="143"/>
        <v/>
      </c>
      <c r="K574" s="35" t="str">
        <f t="shared" si="148"/>
        <v/>
      </c>
      <c r="L574" s="30" t="str">
        <f t="shared" si="149"/>
        <v/>
      </c>
      <c r="M574" s="30" t="str">
        <f t="shared" si="150"/>
        <v/>
      </c>
      <c r="N574" s="30" t="str">
        <f t="shared" si="151"/>
        <v/>
      </c>
      <c r="O574" s="30" t="str">
        <f t="shared" si="152"/>
        <v/>
      </c>
      <c r="P574" s="30" t="str">
        <f t="shared" si="153"/>
        <v/>
      </c>
      <c r="Q574" s="30" t="str">
        <f t="shared" si="154"/>
        <v/>
      </c>
      <c r="R574" s="36" t="str">
        <f t="shared" si="155"/>
        <v/>
      </c>
      <c r="S574" s="37" t="str">
        <f t="shared" si="146"/>
        <v/>
      </c>
    </row>
    <row r="575" spans="1:19">
      <c r="A575" s="30" t="s">
        <v>105</v>
      </c>
      <c r="D575" s="30" t="str">
        <f t="shared" si="140"/>
        <v/>
      </c>
      <c r="E575" s="30" t="str">
        <f t="shared" si="144"/>
        <v/>
      </c>
      <c r="F575" s="30" t="str">
        <f t="shared" si="141"/>
        <v>Escorts Mutual Fund</v>
      </c>
      <c r="G575" s="30" t="str">
        <f t="shared" si="145"/>
        <v/>
      </c>
      <c r="H575" s="30" t="str">
        <f t="shared" si="142"/>
        <v/>
      </c>
      <c r="I575" s="30" t="str">
        <f t="shared" si="147"/>
        <v/>
      </c>
      <c r="J575" s="35" t="str">
        <f t="shared" si="143"/>
        <v/>
      </c>
      <c r="K575" s="35" t="str">
        <f t="shared" si="148"/>
        <v/>
      </c>
      <c r="L575" s="30" t="str">
        <f t="shared" si="149"/>
        <v/>
      </c>
      <c r="M575" s="30" t="str">
        <f t="shared" si="150"/>
        <v/>
      </c>
      <c r="N575" s="30" t="str">
        <f t="shared" si="151"/>
        <v/>
      </c>
      <c r="O575" s="30" t="str">
        <f t="shared" si="152"/>
        <v/>
      </c>
      <c r="P575" s="30" t="str">
        <f t="shared" si="153"/>
        <v/>
      </c>
      <c r="Q575" s="30" t="str">
        <f t="shared" si="154"/>
        <v/>
      </c>
      <c r="R575" s="36" t="str">
        <f t="shared" si="155"/>
        <v/>
      </c>
      <c r="S575" s="37" t="str">
        <f t="shared" si="146"/>
        <v/>
      </c>
    </row>
    <row r="576" spans="1:19">
      <c r="A576" s="30" t="s">
        <v>97</v>
      </c>
      <c r="D576" s="30" t="str">
        <f t="shared" si="140"/>
        <v/>
      </c>
      <c r="E576" s="30" t="str">
        <f t="shared" si="144"/>
        <v/>
      </c>
      <c r="F576" s="30" t="str">
        <f t="shared" si="141"/>
        <v xml:space="preserve"> </v>
      </c>
      <c r="G576" s="30" t="str">
        <f t="shared" si="145"/>
        <v/>
      </c>
      <c r="H576" s="30" t="str">
        <f t="shared" si="142"/>
        <v/>
      </c>
      <c r="I576" s="30" t="str">
        <f t="shared" si="147"/>
        <v/>
      </c>
      <c r="J576" s="35" t="str">
        <f t="shared" si="143"/>
        <v/>
      </c>
      <c r="K576" s="35" t="str">
        <f t="shared" si="148"/>
        <v/>
      </c>
      <c r="L576" s="30" t="str">
        <f t="shared" si="149"/>
        <v/>
      </c>
      <c r="M576" s="30" t="str">
        <f t="shared" si="150"/>
        <v/>
      </c>
      <c r="N576" s="30" t="str">
        <f t="shared" si="151"/>
        <v/>
      </c>
      <c r="O576" s="30" t="str">
        <f t="shared" si="152"/>
        <v/>
      </c>
      <c r="P576" s="30" t="str">
        <f t="shared" si="153"/>
        <v/>
      </c>
      <c r="Q576" s="30" t="str">
        <f t="shared" si="154"/>
        <v/>
      </c>
      <c r="R576" s="36" t="str">
        <f t="shared" si="155"/>
        <v/>
      </c>
      <c r="S576" s="37" t="str">
        <f t="shared" si="146"/>
        <v/>
      </c>
    </row>
    <row r="577" spans="1:19">
      <c r="A577" s="30" t="s">
        <v>6856</v>
      </c>
      <c r="D577" s="30" t="str">
        <f t="shared" si="140"/>
        <v>103465</v>
      </c>
      <c r="E577" s="30">
        <f t="shared" si="144"/>
        <v>7</v>
      </c>
      <c r="F577" s="30" t="str">
        <f t="shared" si="141"/>
        <v>INF966L01382</v>
      </c>
      <c r="G577" s="30">
        <f t="shared" si="145"/>
        <v>20</v>
      </c>
      <c r="H577" s="30" t="str">
        <f t="shared" si="142"/>
        <v>INF966L01390</v>
      </c>
      <c r="I577" s="30">
        <f t="shared" si="147"/>
        <v>33</v>
      </c>
      <c r="J577" s="35" t="str">
        <f t="shared" si="143"/>
        <v>Escorts Short Term Debt Fund-Dividend Option</v>
      </c>
      <c r="K577" s="35">
        <f t="shared" si="148"/>
        <v>78</v>
      </c>
      <c r="L577" s="30" t="str">
        <f t="shared" si="149"/>
        <v>14.6606</v>
      </c>
      <c r="M577" s="30">
        <f t="shared" si="150"/>
        <v>86</v>
      </c>
      <c r="N577" s="30" t="str">
        <f t="shared" si="151"/>
        <v>14.6606</v>
      </c>
      <c r="O577" s="30">
        <f t="shared" si="152"/>
        <v>94</v>
      </c>
      <c r="P577" s="30" t="str">
        <f t="shared" si="153"/>
        <v>14.6606</v>
      </c>
      <c r="Q577" s="30">
        <f t="shared" si="154"/>
        <v>102</v>
      </c>
      <c r="R577" s="36" t="str">
        <f t="shared" si="155"/>
        <v>09-Aug-2017</v>
      </c>
      <c r="S577" s="37">
        <f t="shared" si="146"/>
        <v>14.660600000000001</v>
      </c>
    </row>
    <row r="578" spans="1:19">
      <c r="A578" s="30" t="s">
        <v>6857</v>
      </c>
      <c r="D578" s="30" t="str">
        <f t="shared" si="140"/>
        <v>120844</v>
      </c>
      <c r="E578" s="30">
        <f t="shared" si="144"/>
        <v>7</v>
      </c>
      <c r="F578" s="30" t="str">
        <f t="shared" si="141"/>
        <v>INF966L01929</v>
      </c>
      <c r="G578" s="30">
        <f t="shared" si="145"/>
        <v>20</v>
      </c>
      <c r="H578" s="30" t="str">
        <f t="shared" si="142"/>
        <v>INF966L01937</v>
      </c>
      <c r="I578" s="30">
        <f t="shared" si="147"/>
        <v>33</v>
      </c>
      <c r="J578" s="35" t="str">
        <f t="shared" si="143"/>
        <v>Escorts Short Term Debt Fund-Dividend Option-Direct Plan</v>
      </c>
      <c r="K578" s="35">
        <f t="shared" si="148"/>
        <v>90</v>
      </c>
      <c r="L578" s="30" t="str">
        <f t="shared" si="149"/>
        <v>14.6720</v>
      </c>
      <c r="M578" s="30">
        <f t="shared" si="150"/>
        <v>98</v>
      </c>
      <c r="N578" s="30" t="str">
        <f t="shared" si="151"/>
        <v>14.6720</v>
      </c>
      <c r="O578" s="30">
        <f t="shared" si="152"/>
        <v>106</v>
      </c>
      <c r="P578" s="30" t="str">
        <f t="shared" si="153"/>
        <v>14.6720</v>
      </c>
      <c r="Q578" s="30">
        <f t="shared" si="154"/>
        <v>114</v>
      </c>
      <c r="R578" s="36" t="str">
        <f t="shared" si="155"/>
        <v>09-Aug-2017</v>
      </c>
      <c r="S578" s="37">
        <f t="shared" si="146"/>
        <v>14.672000000000001</v>
      </c>
    </row>
    <row r="579" spans="1:19">
      <c r="A579" s="30" t="s">
        <v>6858</v>
      </c>
      <c r="D579" s="30" t="str">
        <f t="shared" si="140"/>
        <v>103464</v>
      </c>
      <c r="E579" s="30">
        <f t="shared" si="144"/>
        <v>7</v>
      </c>
      <c r="F579" s="30" t="str">
        <f t="shared" si="141"/>
        <v>INF966L01408</v>
      </c>
      <c r="G579" s="30">
        <f t="shared" si="145"/>
        <v>20</v>
      </c>
      <c r="H579" s="30" t="str">
        <f t="shared" si="142"/>
        <v>-</v>
      </c>
      <c r="I579" s="30">
        <f t="shared" si="147"/>
        <v>22</v>
      </c>
      <c r="J579" s="35" t="str">
        <f t="shared" si="143"/>
        <v>Escorts Short Term Debt Fund-Growth Option</v>
      </c>
      <c r="K579" s="35">
        <f t="shared" si="148"/>
        <v>65</v>
      </c>
      <c r="L579" s="30" t="str">
        <f t="shared" si="149"/>
        <v>25.9406</v>
      </c>
      <c r="M579" s="30">
        <f t="shared" si="150"/>
        <v>73</v>
      </c>
      <c r="N579" s="30" t="str">
        <f t="shared" si="151"/>
        <v>25.9406</v>
      </c>
      <c r="O579" s="30">
        <f t="shared" si="152"/>
        <v>81</v>
      </c>
      <c r="P579" s="30" t="str">
        <f t="shared" si="153"/>
        <v>25.9406</v>
      </c>
      <c r="Q579" s="30">
        <f t="shared" si="154"/>
        <v>89</v>
      </c>
      <c r="R579" s="36" t="str">
        <f t="shared" si="155"/>
        <v>09-Aug-2017</v>
      </c>
      <c r="S579" s="37">
        <f t="shared" si="146"/>
        <v>25.9406</v>
      </c>
    </row>
    <row r="580" spans="1:19">
      <c r="A580" s="30" t="s">
        <v>6859</v>
      </c>
      <c r="D580" s="30" t="str">
        <f t="shared" si="140"/>
        <v>120845</v>
      </c>
      <c r="E580" s="30">
        <f t="shared" si="144"/>
        <v>7</v>
      </c>
      <c r="F580" s="30" t="str">
        <f t="shared" si="141"/>
        <v>INF966L01945</v>
      </c>
      <c r="G580" s="30">
        <f t="shared" si="145"/>
        <v>20</v>
      </c>
      <c r="H580" s="30" t="str">
        <f t="shared" si="142"/>
        <v>-</v>
      </c>
      <c r="I580" s="30">
        <f t="shared" si="147"/>
        <v>22</v>
      </c>
      <c r="J580" s="35" t="str">
        <f t="shared" si="143"/>
        <v>Escorts Short Term Debt Fund-Growth Option-Direct Plan</v>
      </c>
      <c r="K580" s="35">
        <f t="shared" si="148"/>
        <v>77</v>
      </c>
      <c r="L580" s="30" t="str">
        <f t="shared" si="149"/>
        <v>26.0831</v>
      </c>
      <c r="M580" s="30">
        <f t="shared" si="150"/>
        <v>85</v>
      </c>
      <c r="N580" s="30" t="str">
        <f t="shared" si="151"/>
        <v>26.0831</v>
      </c>
      <c r="O580" s="30">
        <f t="shared" si="152"/>
        <v>93</v>
      </c>
      <c r="P580" s="30" t="str">
        <f t="shared" si="153"/>
        <v>26.0831</v>
      </c>
      <c r="Q580" s="30">
        <f t="shared" si="154"/>
        <v>101</v>
      </c>
      <c r="R580" s="36" t="str">
        <f t="shared" si="155"/>
        <v>09-Aug-2017</v>
      </c>
      <c r="S580" s="37">
        <f t="shared" si="146"/>
        <v>26.083100000000002</v>
      </c>
    </row>
    <row r="581" spans="1:19">
      <c r="A581" s="30" t="s">
        <v>97</v>
      </c>
      <c r="D581" s="30" t="str">
        <f t="shared" si="140"/>
        <v/>
      </c>
      <c r="E581" s="30" t="str">
        <f t="shared" si="144"/>
        <v/>
      </c>
      <c r="F581" s="30" t="str">
        <f t="shared" si="141"/>
        <v xml:space="preserve"> </v>
      </c>
      <c r="G581" s="30" t="str">
        <f t="shared" si="145"/>
        <v/>
      </c>
      <c r="H581" s="30" t="str">
        <f t="shared" si="142"/>
        <v/>
      </c>
      <c r="I581" s="30" t="str">
        <f t="shared" si="147"/>
        <v/>
      </c>
      <c r="J581" s="35" t="str">
        <f t="shared" si="143"/>
        <v/>
      </c>
      <c r="K581" s="35" t="str">
        <f t="shared" si="148"/>
        <v/>
      </c>
      <c r="L581" s="30" t="str">
        <f t="shared" si="149"/>
        <v/>
      </c>
      <c r="M581" s="30" t="str">
        <f t="shared" si="150"/>
        <v/>
      </c>
      <c r="N581" s="30" t="str">
        <f t="shared" si="151"/>
        <v/>
      </c>
      <c r="O581" s="30" t="str">
        <f t="shared" si="152"/>
        <v/>
      </c>
      <c r="P581" s="30" t="str">
        <f t="shared" si="153"/>
        <v/>
      </c>
      <c r="Q581" s="30" t="str">
        <f t="shared" si="154"/>
        <v/>
      </c>
      <c r="R581" s="36" t="str">
        <f t="shared" si="155"/>
        <v/>
      </c>
      <c r="S581" s="37" t="str">
        <f t="shared" si="146"/>
        <v/>
      </c>
    </row>
    <row r="582" spans="1:19">
      <c r="A582" s="30" t="s">
        <v>106</v>
      </c>
      <c r="D582" s="30" t="str">
        <f t="shared" si="140"/>
        <v/>
      </c>
      <c r="E582" s="30" t="str">
        <f t="shared" si="144"/>
        <v/>
      </c>
      <c r="F582" s="30" t="str">
        <f t="shared" si="141"/>
        <v>Franklin Templeton Mutual Fund</v>
      </c>
      <c r="G582" s="30" t="str">
        <f t="shared" si="145"/>
        <v/>
      </c>
      <c r="H582" s="30" t="str">
        <f t="shared" si="142"/>
        <v/>
      </c>
      <c r="I582" s="30" t="str">
        <f t="shared" si="147"/>
        <v/>
      </c>
      <c r="J582" s="35" t="str">
        <f t="shared" si="143"/>
        <v/>
      </c>
      <c r="K582" s="35" t="str">
        <f t="shared" si="148"/>
        <v/>
      </c>
      <c r="L582" s="30" t="str">
        <f t="shared" si="149"/>
        <v/>
      </c>
      <c r="M582" s="30" t="str">
        <f t="shared" si="150"/>
        <v/>
      </c>
      <c r="N582" s="30" t="str">
        <f t="shared" si="151"/>
        <v/>
      </c>
      <c r="O582" s="30" t="str">
        <f t="shared" si="152"/>
        <v/>
      </c>
      <c r="P582" s="30" t="str">
        <f t="shared" si="153"/>
        <v/>
      </c>
      <c r="Q582" s="30" t="str">
        <f t="shared" si="154"/>
        <v/>
      </c>
      <c r="R582" s="36" t="str">
        <f t="shared" si="155"/>
        <v/>
      </c>
      <c r="S582" s="37" t="str">
        <f t="shared" si="146"/>
        <v/>
      </c>
    </row>
    <row r="583" spans="1:19">
      <c r="A583" s="30" t="s">
        <v>97</v>
      </c>
      <c r="D583" s="30" t="str">
        <f t="shared" ref="D583:D646" si="156">IF(ISERROR(LEFT(A583,SEARCH(";",A583)-1)),"",LEFT(A583,SEARCH(";",A583)-1))</f>
        <v/>
      </c>
      <c r="E583" s="30" t="str">
        <f t="shared" si="144"/>
        <v/>
      </c>
      <c r="F583" s="30" t="str">
        <f t="shared" ref="F583:F646" si="157">IF($D583="",A583,MID($A583,E583+1,SEARCH(";",$A583,E583+1)-E583-1))</f>
        <v xml:space="preserve"> </v>
      </c>
      <c r="G583" s="30" t="str">
        <f t="shared" si="145"/>
        <v/>
      </c>
      <c r="H583" s="30" t="str">
        <f t="shared" ref="H583:H646" si="158">IF($D583="","",MID($A583,G583+1,SEARCH(";",$A583,G583+1)-G583-1))</f>
        <v/>
      </c>
      <c r="I583" s="30" t="str">
        <f t="shared" si="147"/>
        <v/>
      </c>
      <c r="J583" s="35" t="str">
        <f t="shared" ref="J583:J646" si="159">IF($D583="","",MID($A583,I583+1,SEARCH(";",$A583,I583+1)-I583-1))</f>
        <v/>
      </c>
      <c r="K583" s="35" t="str">
        <f t="shared" si="148"/>
        <v/>
      </c>
      <c r="L583" s="30" t="str">
        <f t="shared" si="149"/>
        <v/>
      </c>
      <c r="M583" s="30" t="str">
        <f t="shared" si="150"/>
        <v/>
      </c>
      <c r="N583" s="30" t="str">
        <f t="shared" si="151"/>
        <v/>
      </c>
      <c r="O583" s="30" t="str">
        <f t="shared" si="152"/>
        <v/>
      </c>
      <c r="P583" s="30" t="str">
        <f t="shared" si="153"/>
        <v/>
      </c>
      <c r="Q583" s="30" t="str">
        <f t="shared" si="154"/>
        <v/>
      </c>
      <c r="R583" s="36" t="str">
        <f t="shared" si="155"/>
        <v/>
      </c>
      <c r="S583" s="37" t="str">
        <f t="shared" si="146"/>
        <v/>
      </c>
    </row>
    <row r="584" spans="1:19">
      <c r="A584" s="30" t="s">
        <v>6860</v>
      </c>
      <c r="D584" s="30" t="str">
        <f t="shared" si="156"/>
        <v>122443</v>
      </c>
      <c r="E584" s="30">
        <f t="shared" ref="E584:E647" si="160">IF($D584="","",LEN(D584)+1)</f>
        <v>7</v>
      </c>
      <c r="F584" s="30" t="str">
        <f t="shared" si="157"/>
        <v>-</v>
      </c>
      <c r="G584" s="30">
        <f t="shared" ref="G584:G647" si="161">IF($D584="","",E584+(LEN(F584)+1))</f>
        <v>9</v>
      </c>
      <c r="H584" s="30" t="str">
        <f t="shared" si="158"/>
        <v>INF090I01KM9</v>
      </c>
      <c r="I584" s="30">
        <f t="shared" si="147"/>
        <v>22</v>
      </c>
      <c r="J584" s="35" t="str">
        <f t="shared" si="159"/>
        <v>Franklin India Savings Plus Fund - Daily Dividend option</v>
      </c>
      <c r="K584" s="35">
        <f t="shared" si="148"/>
        <v>79</v>
      </c>
      <c r="L584" s="30" t="str">
        <f t="shared" si="149"/>
        <v>10.0256</v>
      </c>
      <c r="M584" s="30">
        <f t="shared" si="150"/>
        <v>87</v>
      </c>
      <c r="N584" s="30" t="str">
        <f t="shared" si="151"/>
        <v>10.0256</v>
      </c>
      <c r="O584" s="30">
        <f t="shared" si="152"/>
        <v>95</v>
      </c>
      <c r="P584" s="30" t="str">
        <f t="shared" si="153"/>
        <v>10.0256</v>
      </c>
      <c r="Q584" s="30">
        <f t="shared" si="154"/>
        <v>103</v>
      </c>
      <c r="R584" s="36" t="str">
        <f t="shared" si="155"/>
        <v>08-Aug-2017</v>
      </c>
      <c r="S584" s="37">
        <f t="shared" ref="S584:S647" si="162">IF(L584="","",L584+0)</f>
        <v>10.025600000000001</v>
      </c>
    </row>
    <row r="585" spans="1:19" ht="26">
      <c r="A585" s="30" t="s">
        <v>6861</v>
      </c>
      <c r="D585" s="30" t="str">
        <f t="shared" si="156"/>
        <v>122444</v>
      </c>
      <c r="E585" s="30">
        <f t="shared" si="160"/>
        <v>7</v>
      </c>
      <c r="F585" s="30" t="str">
        <f t="shared" si="157"/>
        <v>-</v>
      </c>
      <c r="G585" s="30">
        <f t="shared" si="161"/>
        <v>9</v>
      </c>
      <c r="H585" s="30" t="str">
        <f t="shared" si="158"/>
        <v>INF090I01KN7</v>
      </c>
      <c r="I585" s="30">
        <f t="shared" si="147"/>
        <v>22</v>
      </c>
      <c r="J585" s="35" t="str">
        <f t="shared" si="159"/>
        <v>Franklin India Savings Plus Fund - Daily Dividend option - Direct</v>
      </c>
      <c r="K585" s="35">
        <f t="shared" si="148"/>
        <v>88</v>
      </c>
      <c r="L585" s="30" t="str">
        <f t="shared" si="149"/>
        <v>10.0009</v>
      </c>
      <c r="M585" s="30">
        <f t="shared" si="150"/>
        <v>96</v>
      </c>
      <c r="N585" s="30" t="str">
        <f t="shared" si="151"/>
        <v>10.0009</v>
      </c>
      <c r="O585" s="30">
        <f t="shared" si="152"/>
        <v>104</v>
      </c>
      <c r="P585" s="30" t="str">
        <f t="shared" si="153"/>
        <v>10.0009</v>
      </c>
      <c r="Q585" s="30">
        <f t="shared" si="154"/>
        <v>112</v>
      </c>
      <c r="R585" s="36" t="str">
        <f t="shared" si="155"/>
        <v>08-Aug-2017</v>
      </c>
      <c r="S585" s="37">
        <f t="shared" si="162"/>
        <v>10.0009</v>
      </c>
    </row>
    <row r="586" spans="1:19">
      <c r="A586" s="30" t="s">
        <v>6862</v>
      </c>
      <c r="D586" s="30" t="str">
        <f t="shared" si="156"/>
        <v>118506</v>
      </c>
      <c r="E586" s="30">
        <f t="shared" si="160"/>
        <v>7</v>
      </c>
      <c r="F586" s="30" t="str">
        <f t="shared" si="157"/>
        <v>INF090I01GV8</v>
      </c>
      <c r="G586" s="30">
        <f t="shared" si="161"/>
        <v>20</v>
      </c>
      <c r="H586" s="30" t="str">
        <f t="shared" si="158"/>
        <v>-</v>
      </c>
      <c r="I586" s="30">
        <f t="shared" si="147"/>
        <v>22</v>
      </c>
      <c r="J586" s="35" t="str">
        <f t="shared" si="159"/>
        <v>Franklin India Savings Plus Fund - Direct - Growth</v>
      </c>
      <c r="K586" s="35">
        <f t="shared" si="148"/>
        <v>73</v>
      </c>
      <c r="L586" s="30" t="str">
        <f t="shared" si="149"/>
        <v>31.1163</v>
      </c>
      <c r="M586" s="30">
        <f t="shared" si="150"/>
        <v>81</v>
      </c>
      <c r="N586" s="30" t="str">
        <f t="shared" si="151"/>
        <v>31.1163</v>
      </c>
      <c r="O586" s="30">
        <f t="shared" si="152"/>
        <v>89</v>
      </c>
      <c r="P586" s="30" t="str">
        <f t="shared" si="153"/>
        <v>31.1163</v>
      </c>
      <c r="Q586" s="30">
        <f t="shared" si="154"/>
        <v>97</v>
      </c>
      <c r="R586" s="36" t="str">
        <f t="shared" si="155"/>
        <v>08-Aug-2017</v>
      </c>
      <c r="S586" s="37">
        <f t="shared" si="162"/>
        <v>31.116299999999999</v>
      </c>
    </row>
    <row r="587" spans="1:19">
      <c r="A587" s="30" t="s">
        <v>6863</v>
      </c>
      <c r="D587" s="30" t="str">
        <f t="shared" si="156"/>
        <v>129437</v>
      </c>
      <c r="E587" s="30">
        <f t="shared" si="160"/>
        <v>7</v>
      </c>
      <c r="F587" s="30" t="str">
        <f t="shared" si="157"/>
        <v>INF090I01LC8</v>
      </c>
      <c r="G587" s="30">
        <f t="shared" si="161"/>
        <v>20</v>
      </c>
      <c r="H587" s="30" t="str">
        <f t="shared" si="158"/>
        <v>INF090I01LD6</v>
      </c>
      <c r="I587" s="30">
        <f t="shared" si="147"/>
        <v>33</v>
      </c>
      <c r="J587" s="35" t="str">
        <f t="shared" si="159"/>
        <v>Franklin India Savings Plus Fund - Direct - Monthly Dividend</v>
      </c>
      <c r="K587" s="35">
        <f t="shared" si="148"/>
        <v>94</v>
      </c>
      <c r="L587" s="30" t="str">
        <f t="shared" si="149"/>
        <v>10.3783</v>
      </c>
      <c r="M587" s="30">
        <f t="shared" si="150"/>
        <v>102</v>
      </c>
      <c r="N587" s="30" t="str">
        <f t="shared" si="151"/>
        <v>10.3783</v>
      </c>
      <c r="O587" s="30">
        <f t="shared" si="152"/>
        <v>110</v>
      </c>
      <c r="P587" s="30" t="str">
        <f t="shared" si="153"/>
        <v>10.3783</v>
      </c>
      <c r="Q587" s="30">
        <f t="shared" si="154"/>
        <v>118</v>
      </c>
      <c r="R587" s="36" t="str">
        <f t="shared" si="155"/>
        <v>08-Aug-2017</v>
      </c>
      <c r="S587" s="37">
        <f t="shared" si="162"/>
        <v>10.378299999999999</v>
      </c>
    </row>
    <row r="588" spans="1:19">
      <c r="A588" s="30" t="s">
        <v>6864</v>
      </c>
      <c r="D588" s="30" t="str">
        <f t="shared" si="156"/>
        <v>118505</v>
      </c>
      <c r="E588" s="30">
        <f t="shared" si="160"/>
        <v>7</v>
      </c>
      <c r="F588" s="30" t="str">
        <f t="shared" si="157"/>
        <v>INF090I01GT2</v>
      </c>
      <c r="G588" s="30">
        <f t="shared" si="161"/>
        <v>20</v>
      </c>
      <c r="H588" s="30" t="str">
        <f t="shared" si="158"/>
        <v>INF090I01GU0</v>
      </c>
      <c r="I588" s="30">
        <f t="shared" si="147"/>
        <v>33</v>
      </c>
      <c r="J588" s="35" t="str">
        <f t="shared" si="159"/>
        <v>Franklin India Savings Plus Fund - Direct - Quarterly Dividend</v>
      </c>
      <c r="K588" s="35">
        <f t="shared" si="148"/>
        <v>96</v>
      </c>
      <c r="L588" s="30" t="str">
        <f t="shared" si="149"/>
        <v>11.3627</v>
      </c>
      <c r="M588" s="30">
        <f t="shared" si="150"/>
        <v>104</v>
      </c>
      <c r="N588" s="30" t="str">
        <f t="shared" si="151"/>
        <v>11.3627</v>
      </c>
      <c r="O588" s="30">
        <f t="shared" si="152"/>
        <v>112</v>
      </c>
      <c r="P588" s="30" t="str">
        <f t="shared" si="153"/>
        <v>11.3627</v>
      </c>
      <c r="Q588" s="30">
        <f t="shared" si="154"/>
        <v>120</v>
      </c>
      <c r="R588" s="36" t="str">
        <f t="shared" si="155"/>
        <v>08-Aug-2017</v>
      </c>
      <c r="S588" s="37">
        <f t="shared" si="162"/>
        <v>11.3627</v>
      </c>
    </row>
    <row r="589" spans="1:19">
      <c r="A589" s="30" t="s">
        <v>6865</v>
      </c>
      <c r="D589" s="30" t="str">
        <f t="shared" si="156"/>
        <v>101356</v>
      </c>
      <c r="E589" s="30">
        <f t="shared" si="160"/>
        <v>7</v>
      </c>
      <c r="F589" s="30" t="str">
        <f t="shared" si="157"/>
        <v>INF090I01BZ0</v>
      </c>
      <c r="G589" s="30">
        <f t="shared" si="161"/>
        <v>20</v>
      </c>
      <c r="H589" s="30" t="str">
        <f t="shared" si="158"/>
        <v>INF090I01BY3</v>
      </c>
      <c r="I589" s="30">
        <f t="shared" ref="I589:I652" si="163">IF($D589="","",G589+LEN(H589)+1)</f>
        <v>33</v>
      </c>
      <c r="J589" s="35" t="str">
        <f t="shared" si="159"/>
        <v>Franklin India Savings Plus Fund - Dividend Option</v>
      </c>
      <c r="K589" s="35">
        <f t="shared" ref="K589:K652" si="164">IF($D589="","",I589+LEN(J589)+1)</f>
        <v>84</v>
      </c>
      <c r="L589" s="30" t="str">
        <f t="shared" ref="L589:L652" si="165">IF($D589="","",MID($A589,K589+1,SEARCH(";",$A589,K589+1)-K589-1))</f>
        <v>11.1136</v>
      </c>
      <c r="M589" s="30">
        <f t="shared" ref="M589:M652" si="166">IF($D589="","",K589+LEN(L589)+1)</f>
        <v>92</v>
      </c>
      <c r="N589" s="30" t="str">
        <f t="shared" ref="N589:N652" si="167">IF($D589="","",MID($A589,M589+1,SEARCH(";",$A589,M589+1)-M589-1))</f>
        <v>11.1136</v>
      </c>
      <c r="O589" s="30">
        <f t="shared" ref="O589:O652" si="168">IF($D589="","",M589+LEN(N589)+1)</f>
        <v>100</v>
      </c>
      <c r="P589" s="30" t="str">
        <f t="shared" ref="P589:P652" si="169">IF($D589="","",MID($A589,O589+1,SEARCH(";",$A589,O589+1)-O589-1))</f>
        <v>11.1136</v>
      </c>
      <c r="Q589" s="30">
        <f t="shared" ref="Q589:Q652" si="170">IF($D589="","",O589+LEN(P589)+1)</f>
        <v>108</v>
      </c>
      <c r="R589" s="36" t="str">
        <f t="shared" ref="R589:R652" si="171">IF($D589="","",MID($A589,Q589+1,15))</f>
        <v>08-Aug-2017</v>
      </c>
      <c r="S589" s="37">
        <f t="shared" si="162"/>
        <v>11.1136</v>
      </c>
    </row>
    <row r="590" spans="1:19">
      <c r="A590" s="30" t="s">
        <v>6866</v>
      </c>
      <c r="D590" s="30" t="str">
        <f t="shared" si="156"/>
        <v>101357</v>
      </c>
      <c r="E590" s="30">
        <f t="shared" si="160"/>
        <v>7</v>
      </c>
      <c r="F590" s="30" t="str">
        <f t="shared" si="157"/>
        <v>INF090I01CA1</v>
      </c>
      <c r="G590" s="30">
        <f t="shared" si="161"/>
        <v>20</v>
      </c>
      <c r="H590" s="30" t="str">
        <f t="shared" si="158"/>
        <v>-</v>
      </c>
      <c r="I590" s="30">
        <f t="shared" si="163"/>
        <v>22</v>
      </c>
      <c r="J590" s="35" t="str">
        <f t="shared" si="159"/>
        <v>Franklin India Savings Plus Fund - Growth Option</v>
      </c>
      <c r="K590" s="35">
        <f t="shared" si="164"/>
        <v>71</v>
      </c>
      <c r="L590" s="30" t="str">
        <f t="shared" si="165"/>
        <v>30.511</v>
      </c>
      <c r="M590" s="30">
        <f t="shared" si="166"/>
        <v>78</v>
      </c>
      <c r="N590" s="30" t="str">
        <f t="shared" si="167"/>
        <v>30.511</v>
      </c>
      <c r="O590" s="30">
        <f t="shared" si="168"/>
        <v>85</v>
      </c>
      <c r="P590" s="30" t="str">
        <f t="shared" si="169"/>
        <v>30.511</v>
      </c>
      <c r="Q590" s="30">
        <f t="shared" si="170"/>
        <v>92</v>
      </c>
      <c r="R590" s="36" t="str">
        <f t="shared" si="171"/>
        <v>08-Aug-2017</v>
      </c>
      <c r="S590" s="37">
        <f t="shared" si="162"/>
        <v>30.510999999999999</v>
      </c>
    </row>
    <row r="591" spans="1:19" ht="26">
      <c r="A591" s="30" t="s">
        <v>6867</v>
      </c>
      <c r="D591" s="30" t="str">
        <f t="shared" si="156"/>
        <v>101359</v>
      </c>
      <c r="E591" s="30">
        <f t="shared" si="160"/>
        <v>7</v>
      </c>
      <c r="F591" s="30" t="str">
        <f t="shared" si="157"/>
        <v>INF090I01BW7</v>
      </c>
      <c r="G591" s="30">
        <f t="shared" si="161"/>
        <v>20</v>
      </c>
      <c r="H591" s="30" t="str">
        <f t="shared" si="158"/>
        <v>INF090I01BV9</v>
      </c>
      <c r="I591" s="30">
        <f t="shared" si="163"/>
        <v>33</v>
      </c>
      <c r="J591" s="35" t="str">
        <f t="shared" si="159"/>
        <v>Franklin India Savings Plus Fund - Institutional Option - Dividend</v>
      </c>
      <c r="K591" s="35">
        <f t="shared" si="164"/>
        <v>100</v>
      </c>
      <c r="L591" s="30" t="str">
        <f t="shared" si="165"/>
        <v>10.3662</v>
      </c>
      <c r="M591" s="30">
        <f t="shared" si="166"/>
        <v>108</v>
      </c>
      <c r="N591" s="30" t="str">
        <f t="shared" si="167"/>
        <v>10.3662</v>
      </c>
      <c r="O591" s="30">
        <f t="shared" si="168"/>
        <v>116</v>
      </c>
      <c r="P591" s="30" t="str">
        <f t="shared" si="169"/>
        <v>10.3662</v>
      </c>
      <c r="Q591" s="30">
        <f t="shared" si="170"/>
        <v>124</v>
      </c>
      <c r="R591" s="36" t="str">
        <f t="shared" si="171"/>
        <v>08-Aug-2017</v>
      </c>
      <c r="S591" s="37">
        <f t="shared" si="162"/>
        <v>10.366199999999999</v>
      </c>
    </row>
    <row r="592" spans="1:19" ht="26">
      <c r="A592" s="30" t="s">
        <v>137</v>
      </c>
      <c r="D592" s="30" t="str">
        <f t="shared" si="156"/>
        <v>101358</v>
      </c>
      <c r="E592" s="30">
        <f t="shared" si="160"/>
        <v>7</v>
      </c>
      <c r="F592" s="30" t="str">
        <f t="shared" si="157"/>
        <v>INF090I01BX5</v>
      </c>
      <c r="G592" s="30">
        <f t="shared" si="161"/>
        <v>20</v>
      </c>
      <c r="H592" s="30" t="str">
        <f t="shared" si="158"/>
        <v>-</v>
      </c>
      <c r="I592" s="30">
        <f t="shared" si="163"/>
        <v>22</v>
      </c>
      <c r="J592" s="35" t="str">
        <f t="shared" si="159"/>
        <v>Franklin India Savings Plus Fund - Institutional Option - Growth</v>
      </c>
      <c r="K592" s="35">
        <f t="shared" si="164"/>
        <v>87</v>
      </c>
      <c r="L592" s="30" t="str">
        <f t="shared" si="165"/>
        <v>0.0000</v>
      </c>
      <c r="M592" s="30">
        <f t="shared" si="166"/>
        <v>94</v>
      </c>
      <c r="N592" s="30" t="str">
        <f t="shared" si="167"/>
        <v>0.0000</v>
      </c>
      <c r="O592" s="30">
        <f t="shared" si="168"/>
        <v>101</v>
      </c>
      <c r="P592" s="30" t="str">
        <f t="shared" si="169"/>
        <v>0.0000</v>
      </c>
      <c r="Q592" s="30">
        <f t="shared" si="170"/>
        <v>108</v>
      </c>
      <c r="R592" s="36" t="str">
        <f t="shared" si="171"/>
        <v>07-Sep-2015</v>
      </c>
      <c r="S592" s="37">
        <f t="shared" si="162"/>
        <v>0</v>
      </c>
    </row>
    <row r="593" spans="1:19">
      <c r="A593" s="30" t="s">
        <v>6868</v>
      </c>
      <c r="D593" s="30" t="str">
        <f t="shared" si="156"/>
        <v>129436</v>
      </c>
      <c r="E593" s="30">
        <f t="shared" si="160"/>
        <v>7</v>
      </c>
      <c r="F593" s="30" t="str">
        <f t="shared" si="157"/>
        <v>INF090I01LA2</v>
      </c>
      <c r="G593" s="30">
        <f t="shared" si="161"/>
        <v>20</v>
      </c>
      <c r="H593" s="30" t="str">
        <f t="shared" si="158"/>
        <v>INF090I01LB0</v>
      </c>
      <c r="I593" s="30">
        <f t="shared" si="163"/>
        <v>33</v>
      </c>
      <c r="J593" s="35" t="str">
        <f t="shared" si="159"/>
        <v>Franklin India Savings Plus Fund - Monthly Dividend</v>
      </c>
      <c r="K593" s="35">
        <f t="shared" si="164"/>
        <v>85</v>
      </c>
      <c r="L593" s="30" t="str">
        <f t="shared" si="165"/>
        <v>10.1636</v>
      </c>
      <c r="M593" s="30">
        <f t="shared" si="166"/>
        <v>93</v>
      </c>
      <c r="N593" s="30" t="str">
        <f t="shared" si="167"/>
        <v>10.1636</v>
      </c>
      <c r="O593" s="30">
        <f t="shared" si="168"/>
        <v>101</v>
      </c>
      <c r="P593" s="30" t="str">
        <f t="shared" si="169"/>
        <v>10.1636</v>
      </c>
      <c r="Q593" s="30">
        <f t="shared" si="170"/>
        <v>109</v>
      </c>
      <c r="R593" s="36" t="str">
        <f t="shared" si="171"/>
        <v>08-Aug-2017</v>
      </c>
      <c r="S593" s="37">
        <f t="shared" si="162"/>
        <v>10.163600000000001</v>
      </c>
    </row>
    <row r="594" spans="1:19">
      <c r="A594" s="30" t="s">
        <v>97</v>
      </c>
      <c r="D594" s="30" t="str">
        <f t="shared" si="156"/>
        <v/>
      </c>
      <c r="E594" s="30" t="str">
        <f t="shared" si="160"/>
        <v/>
      </c>
      <c r="F594" s="30" t="str">
        <f t="shared" si="157"/>
        <v xml:space="preserve"> </v>
      </c>
      <c r="G594" s="30" t="str">
        <f t="shared" si="161"/>
        <v/>
      </c>
      <c r="H594" s="30" t="str">
        <f t="shared" si="158"/>
        <v/>
      </c>
      <c r="I594" s="30" t="str">
        <f t="shared" si="163"/>
        <v/>
      </c>
      <c r="J594" s="35" t="str">
        <f t="shared" si="159"/>
        <v/>
      </c>
      <c r="K594" s="35" t="str">
        <f t="shared" si="164"/>
        <v/>
      </c>
      <c r="L594" s="30" t="str">
        <f t="shared" si="165"/>
        <v/>
      </c>
      <c r="M594" s="30" t="str">
        <f t="shared" si="166"/>
        <v/>
      </c>
      <c r="N594" s="30" t="str">
        <f t="shared" si="167"/>
        <v/>
      </c>
      <c r="O594" s="30" t="str">
        <f t="shared" si="168"/>
        <v/>
      </c>
      <c r="P594" s="30" t="str">
        <f t="shared" si="169"/>
        <v/>
      </c>
      <c r="Q594" s="30" t="str">
        <f t="shared" si="170"/>
        <v/>
      </c>
      <c r="R594" s="36" t="str">
        <f t="shared" si="171"/>
        <v/>
      </c>
      <c r="S594" s="37" t="str">
        <f t="shared" si="162"/>
        <v/>
      </c>
    </row>
    <row r="595" spans="1:19">
      <c r="A595" s="30" t="s">
        <v>107</v>
      </c>
      <c r="D595" s="30" t="str">
        <f t="shared" si="156"/>
        <v/>
      </c>
      <c r="E595" s="30" t="str">
        <f t="shared" si="160"/>
        <v/>
      </c>
      <c r="F595" s="30" t="str">
        <f t="shared" si="157"/>
        <v>HDFC Mutual Fund</v>
      </c>
      <c r="G595" s="30" t="str">
        <f t="shared" si="161"/>
        <v/>
      </c>
      <c r="H595" s="30" t="str">
        <f t="shared" si="158"/>
        <v/>
      </c>
      <c r="I595" s="30" t="str">
        <f t="shared" si="163"/>
        <v/>
      </c>
      <c r="J595" s="35" t="str">
        <f t="shared" si="159"/>
        <v/>
      </c>
      <c r="K595" s="35" t="str">
        <f t="shared" si="164"/>
        <v/>
      </c>
      <c r="L595" s="30" t="str">
        <f t="shared" si="165"/>
        <v/>
      </c>
      <c r="M595" s="30" t="str">
        <f t="shared" si="166"/>
        <v/>
      </c>
      <c r="N595" s="30" t="str">
        <f t="shared" si="167"/>
        <v/>
      </c>
      <c r="O595" s="30" t="str">
        <f t="shared" si="168"/>
        <v/>
      </c>
      <c r="P595" s="30" t="str">
        <f t="shared" si="169"/>
        <v/>
      </c>
      <c r="Q595" s="30" t="str">
        <f t="shared" si="170"/>
        <v/>
      </c>
      <c r="R595" s="36" t="str">
        <f t="shared" si="171"/>
        <v/>
      </c>
      <c r="S595" s="37" t="str">
        <f t="shared" si="162"/>
        <v/>
      </c>
    </row>
    <row r="596" spans="1:19">
      <c r="A596" s="30" t="s">
        <v>97</v>
      </c>
      <c r="D596" s="30" t="str">
        <f t="shared" si="156"/>
        <v/>
      </c>
      <c r="E596" s="30" t="str">
        <f t="shared" si="160"/>
        <v/>
      </c>
      <c r="F596" s="30" t="str">
        <f t="shared" si="157"/>
        <v xml:space="preserve"> </v>
      </c>
      <c r="G596" s="30" t="str">
        <f t="shared" si="161"/>
        <v/>
      </c>
      <c r="H596" s="30" t="str">
        <f t="shared" si="158"/>
        <v/>
      </c>
      <c r="I596" s="30" t="str">
        <f t="shared" si="163"/>
        <v/>
      </c>
      <c r="J596" s="35" t="str">
        <f t="shared" si="159"/>
        <v/>
      </c>
      <c r="K596" s="35" t="str">
        <f t="shared" si="164"/>
        <v/>
      </c>
      <c r="L596" s="30" t="str">
        <f t="shared" si="165"/>
        <v/>
      </c>
      <c r="M596" s="30" t="str">
        <f t="shared" si="166"/>
        <v/>
      </c>
      <c r="N596" s="30" t="str">
        <f t="shared" si="167"/>
        <v/>
      </c>
      <c r="O596" s="30" t="str">
        <f t="shared" si="168"/>
        <v/>
      </c>
      <c r="P596" s="30" t="str">
        <f t="shared" si="169"/>
        <v/>
      </c>
      <c r="Q596" s="30" t="str">
        <f t="shared" si="170"/>
        <v/>
      </c>
      <c r="R596" s="36" t="str">
        <f t="shared" si="171"/>
        <v/>
      </c>
      <c r="S596" s="37" t="str">
        <f t="shared" si="162"/>
        <v/>
      </c>
    </row>
    <row r="597" spans="1:19" ht="26">
      <c r="A597" s="30" t="s">
        <v>6869</v>
      </c>
      <c r="D597" s="30" t="str">
        <f t="shared" si="156"/>
        <v>134209</v>
      </c>
      <c r="E597" s="30">
        <f t="shared" si="160"/>
        <v>7</v>
      </c>
      <c r="F597" s="30" t="str">
        <f t="shared" si="157"/>
        <v>INF179KA16J1</v>
      </c>
      <c r="G597" s="30">
        <f t="shared" si="161"/>
        <v>20</v>
      </c>
      <c r="H597" s="30" t="str">
        <f t="shared" si="158"/>
        <v>-</v>
      </c>
      <c r="I597" s="30">
        <f t="shared" si="163"/>
        <v>22</v>
      </c>
      <c r="J597" s="35" t="str">
        <f t="shared" si="159"/>
        <v>HDFC Floating Rate Income Fund - Direct Plan - Normal Dividend Option</v>
      </c>
      <c r="K597" s="35">
        <f t="shared" si="164"/>
        <v>92</v>
      </c>
      <c r="L597" s="30" t="str">
        <f t="shared" si="165"/>
        <v>12.0963</v>
      </c>
      <c r="M597" s="30">
        <f t="shared" si="166"/>
        <v>100</v>
      </c>
      <c r="N597" s="30" t="str">
        <f t="shared" si="167"/>
        <v>12.0358</v>
      </c>
      <c r="O597" s="30">
        <f t="shared" si="168"/>
        <v>108</v>
      </c>
      <c r="P597" s="30" t="str">
        <f t="shared" si="169"/>
        <v>12.0963</v>
      </c>
      <c r="Q597" s="30">
        <f t="shared" si="170"/>
        <v>116</v>
      </c>
      <c r="R597" s="36" t="str">
        <f t="shared" si="171"/>
        <v>09-Aug-2017</v>
      </c>
      <c r="S597" s="37">
        <f t="shared" si="162"/>
        <v>12.096299999999999</v>
      </c>
    </row>
    <row r="598" spans="1:19" ht="26">
      <c r="A598" s="30" t="s">
        <v>6870</v>
      </c>
      <c r="D598" s="30" t="str">
        <f t="shared" si="156"/>
        <v>134210</v>
      </c>
      <c r="E598" s="30">
        <f t="shared" si="160"/>
        <v>7</v>
      </c>
      <c r="F598" s="30" t="str">
        <f t="shared" si="157"/>
        <v>INF179KA17J9</v>
      </c>
      <c r="G598" s="30">
        <f t="shared" si="161"/>
        <v>20</v>
      </c>
      <c r="H598" s="30" t="str">
        <f t="shared" si="158"/>
        <v>-</v>
      </c>
      <c r="I598" s="30">
        <f t="shared" si="163"/>
        <v>22</v>
      </c>
      <c r="J598" s="35" t="str">
        <f t="shared" si="159"/>
        <v>HDFC Floating Rate Income Fund - Regular Plan - Normal Dividend Option</v>
      </c>
      <c r="K598" s="35">
        <f t="shared" si="164"/>
        <v>93</v>
      </c>
      <c r="L598" s="30" t="str">
        <f t="shared" si="165"/>
        <v>12.1768</v>
      </c>
      <c r="M598" s="30">
        <f t="shared" si="166"/>
        <v>101</v>
      </c>
      <c r="N598" s="30" t="str">
        <f t="shared" si="167"/>
        <v>12.1159</v>
      </c>
      <c r="O598" s="30">
        <f t="shared" si="168"/>
        <v>109</v>
      </c>
      <c r="P598" s="30" t="str">
        <f t="shared" si="169"/>
        <v>12.1768</v>
      </c>
      <c r="Q598" s="30">
        <f t="shared" si="170"/>
        <v>117</v>
      </c>
      <c r="R598" s="36" t="str">
        <f t="shared" si="171"/>
        <v>09-Aug-2017</v>
      </c>
      <c r="S598" s="37">
        <f t="shared" si="162"/>
        <v>12.1768</v>
      </c>
    </row>
    <row r="599" spans="1:19" ht="26">
      <c r="A599" s="30" t="s">
        <v>6871</v>
      </c>
      <c r="D599" s="30" t="str">
        <f t="shared" si="156"/>
        <v>119112</v>
      </c>
      <c r="E599" s="30">
        <f t="shared" si="160"/>
        <v>7</v>
      </c>
      <c r="F599" s="30" t="str">
        <f t="shared" si="157"/>
        <v>INF179K01VN1</v>
      </c>
      <c r="G599" s="30">
        <f t="shared" si="161"/>
        <v>20</v>
      </c>
      <c r="H599" s="30" t="str">
        <f t="shared" si="158"/>
        <v>-</v>
      </c>
      <c r="I599" s="30">
        <f t="shared" si="163"/>
        <v>22</v>
      </c>
      <c r="J599" s="35" t="str">
        <f t="shared" si="159"/>
        <v>HDFC Floating Rate Income Fund Long -Direct Plan - Growth Option</v>
      </c>
      <c r="K599" s="35">
        <f t="shared" si="164"/>
        <v>87</v>
      </c>
      <c r="L599" s="30" t="str">
        <f t="shared" si="165"/>
        <v>29.6367</v>
      </c>
      <c r="M599" s="30">
        <f t="shared" si="166"/>
        <v>95</v>
      </c>
      <c r="N599" s="30" t="str">
        <f t="shared" si="167"/>
        <v>29.4885</v>
      </c>
      <c r="O599" s="30">
        <f t="shared" si="168"/>
        <v>103</v>
      </c>
      <c r="P599" s="30" t="str">
        <f t="shared" si="169"/>
        <v>29.6367</v>
      </c>
      <c r="Q599" s="30">
        <f t="shared" si="170"/>
        <v>111</v>
      </c>
      <c r="R599" s="36" t="str">
        <f t="shared" si="171"/>
        <v>09-Aug-2017</v>
      </c>
      <c r="S599" s="37">
        <f t="shared" si="162"/>
        <v>29.636700000000001</v>
      </c>
    </row>
    <row r="600" spans="1:19" ht="26">
      <c r="A600" s="30" t="s">
        <v>6872</v>
      </c>
      <c r="D600" s="30" t="str">
        <f t="shared" si="156"/>
        <v>119111</v>
      </c>
      <c r="E600" s="30">
        <f t="shared" si="160"/>
        <v>7</v>
      </c>
      <c r="F600" s="30" t="str">
        <f t="shared" si="157"/>
        <v>-</v>
      </c>
      <c r="G600" s="30">
        <f t="shared" si="161"/>
        <v>9</v>
      </c>
      <c r="H600" s="30" t="str">
        <f t="shared" si="158"/>
        <v>-</v>
      </c>
      <c r="I600" s="30">
        <f t="shared" si="163"/>
        <v>11</v>
      </c>
      <c r="J600" s="35" t="str">
        <f t="shared" si="159"/>
        <v>HDFC Floating Rate Income Fund Long -Direct Plan - Weekly Dividend Option</v>
      </c>
      <c r="K600" s="35">
        <f t="shared" si="164"/>
        <v>85</v>
      </c>
      <c r="L600" s="30" t="str">
        <f t="shared" si="165"/>
        <v>10.5264</v>
      </c>
      <c r="M600" s="30">
        <f t="shared" si="166"/>
        <v>93</v>
      </c>
      <c r="N600" s="30" t="str">
        <f t="shared" si="167"/>
        <v>10.4738</v>
      </c>
      <c r="O600" s="30">
        <f t="shared" si="168"/>
        <v>101</v>
      </c>
      <c r="P600" s="30" t="str">
        <f t="shared" si="169"/>
        <v>10.5264</v>
      </c>
      <c r="Q600" s="30">
        <f t="shared" si="170"/>
        <v>109</v>
      </c>
      <c r="R600" s="36" t="str">
        <f t="shared" si="171"/>
        <v>09-Aug-2017</v>
      </c>
      <c r="S600" s="37">
        <f t="shared" si="162"/>
        <v>10.526400000000001</v>
      </c>
    </row>
    <row r="601" spans="1:19">
      <c r="A601" s="30" t="s">
        <v>6873</v>
      </c>
      <c r="D601" s="30" t="str">
        <f t="shared" si="156"/>
        <v>101671</v>
      </c>
      <c r="E601" s="30">
        <f t="shared" si="160"/>
        <v>7</v>
      </c>
      <c r="F601" s="30" t="str">
        <f t="shared" si="157"/>
        <v>INF179K01624</v>
      </c>
      <c r="G601" s="30">
        <f t="shared" si="161"/>
        <v>20</v>
      </c>
      <c r="H601" s="30" t="str">
        <f t="shared" si="158"/>
        <v>-</v>
      </c>
      <c r="I601" s="30">
        <f t="shared" si="163"/>
        <v>22</v>
      </c>
      <c r="J601" s="35" t="str">
        <f t="shared" si="159"/>
        <v>HDFC Floating Rate Income Fund-Long Term Plan-GROWTH</v>
      </c>
      <c r="K601" s="35">
        <f t="shared" si="164"/>
        <v>75</v>
      </c>
      <c r="L601" s="30" t="str">
        <f t="shared" si="165"/>
        <v>29.5650</v>
      </c>
      <c r="M601" s="30">
        <f t="shared" si="166"/>
        <v>83</v>
      </c>
      <c r="N601" s="30" t="str">
        <f t="shared" si="167"/>
        <v>29.4172</v>
      </c>
      <c r="O601" s="30">
        <f t="shared" si="168"/>
        <v>91</v>
      </c>
      <c r="P601" s="30" t="str">
        <f t="shared" si="169"/>
        <v>29.5650</v>
      </c>
      <c r="Q601" s="30">
        <f t="shared" si="170"/>
        <v>99</v>
      </c>
      <c r="R601" s="36" t="str">
        <f t="shared" si="171"/>
        <v>09-Aug-2017</v>
      </c>
      <c r="S601" s="37">
        <f t="shared" si="162"/>
        <v>29.565000000000001</v>
      </c>
    </row>
    <row r="602" spans="1:19" ht="26">
      <c r="A602" s="30" t="s">
        <v>6874</v>
      </c>
      <c r="D602" s="30" t="str">
        <f t="shared" si="156"/>
        <v>101670</v>
      </c>
      <c r="E602" s="30">
        <f t="shared" si="160"/>
        <v>7</v>
      </c>
      <c r="F602" s="30" t="str">
        <f t="shared" si="157"/>
        <v>-</v>
      </c>
      <c r="G602" s="30">
        <f t="shared" si="161"/>
        <v>9</v>
      </c>
      <c r="H602" s="30" t="str">
        <f t="shared" si="158"/>
        <v>INF179K01616</v>
      </c>
      <c r="I602" s="30">
        <f t="shared" si="163"/>
        <v>22</v>
      </c>
      <c r="J602" s="35" t="str">
        <f t="shared" si="159"/>
        <v>HDFC Floating Rate Income Fund-Long Term Plan-Weekly Dividend Option</v>
      </c>
      <c r="K602" s="35">
        <f t="shared" si="164"/>
        <v>91</v>
      </c>
      <c r="L602" s="30" t="str">
        <f t="shared" si="165"/>
        <v>10.1930</v>
      </c>
      <c r="M602" s="30">
        <f t="shared" si="166"/>
        <v>99</v>
      </c>
      <c r="N602" s="30" t="str">
        <f t="shared" si="167"/>
        <v>10.1420</v>
      </c>
      <c r="O602" s="30">
        <f t="shared" si="168"/>
        <v>107</v>
      </c>
      <c r="P602" s="30" t="str">
        <f t="shared" si="169"/>
        <v>10.1930</v>
      </c>
      <c r="Q602" s="30">
        <f t="shared" si="170"/>
        <v>115</v>
      </c>
      <c r="R602" s="36" t="str">
        <f t="shared" si="171"/>
        <v>09-Aug-2017</v>
      </c>
      <c r="S602" s="37">
        <f t="shared" si="162"/>
        <v>10.193</v>
      </c>
    </row>
    <row r="603" spans="1:19">
      <c r="A603" s="30" t="s">
        <v>97</v>
      </c>
      <c r="D603" s="30" t="str">
        <f t="shared" si="156"/>
        <v/>
      </c>
      <c r="E603" s="30" t="str">
        <f t="shared" si="160"/>
        <v/>
      </c>
      <c r="F603" s="30" t="str">
        <f t="shared" si="157"/>
        <v xml:space="preserve"> </v>
      </c>
      <c r="G603" s="30" t="str">
        <f t="shared" si="161"/>
        <v/>
      </c>
      <c r="H603" s="30" t="str">
        <f t="shared" si="158"/>
        <v/>
      </c>
      <c r="I603" s="30" t="str">
        <f t="shared" si="163"/>
        <v/>
      </c>
      <c r="J603" s="35" t="str">
        <f t="shared" si="159"/>
        <v/>
      </c>
      <c r="K603" s="35" t="str">
        <f t="shared" si="164"/>
        <v/>
      </c>
      <c r="L603" s="30" t="str">
        <f t="shared" si="165"/>
        <v/>
      </c>
      <c r="M603" s="30" t="str">
        <f t="shared" si="166"/>
        <v/>
      </c>
      <c r="N603" s="30" t="str">
        <f t="shared" si="167"/>
        <v/>
      </c>
      <c r="O603" s="30" t="str">
        <f t="shared" si="168"/>
        <v/>
      </c>
      <c r="P603" s="30" t="str">
        <f t="shared" si="169"/>
        <v/>
      </c>
      <c r="Q603" s="30" t="str">
        <f t="shared" si="170"/>
        <v/>
      </c>
      <c r="R603" s="36" t="str">
        <f t="shared" si="171"/>
        <v/>
      </c>
      <c r="S603" s="37" t="str">
        <f t="shared" si="162"/>
        <v/>
      </c>
    </row>
    <row r="604" spans="1:19">
      <c r="A604" s="30" t="s">
        <v>110</v>
      </c>
      <c r="D604" s="30" t="str">
        <f t="shared" si="156"/>
        <v/>
      </c>
      <c r="E604" s="30" t="str">
        <f t="shared" si="160"/>
        <v/>
      </c>
      <c r="F604" s="30" t="str">
        <f t="shared" si="157"/>
        <v>Kotak Mahindra Mutual Fund</v>
      </c>
      <c r="G604" s="30" t="str">
        <f t="shared" si="161"/>
        <v/>
      </c>
      <c r="H604" s="30" t="str">
        <f t="shared" si="158"/>
        <v/>
      </c>
      <c r="I604" s="30" t="str">
        <f t="shared" si="163"/>
        <v/>
      </c>
      <c r="J604" s="35" t="str">
        <f t="shared" si="159"/>
        <v/>
      </c>
      <c r="K604" s="35" t="str">
        <f t="shared" si="164"/>
        <v/>
      </c>
      <c r="L604" s="30" t="str">
        <f t="shared" si="165"/>
        <v/>
      </c>
      <c r="M604" s="30" t="str">
        <f t="shared" si="166"/>
        <v/>
      </c>
      <c r="N604" s="30" t="str">
        <f t="shared" si="167"/>
        <v/>
      </c>
      <c r="O604" s="30" t="str">
        <f t="shared" si="168"/>
        <v/>
      </c>
      <c r="P604" s="30" t="str">
        <f t="shared" si="169"/>
        <v/>
      </c>
      <c r="Q604" s="30" t="str">
        <f t="shared" si="170"/>
        <v/>
      </c>
      <c r="R604" s="36" t="str">
        <f t="shared" si="171"/>
        <v/>
      </c>
      <c r="S604" s="37" t="str">
        <f t="shared" si="162"/>
        <v/>
      </c>
    </row>
    <row r="605" spans="1:19">
      <c r="A605" s="30" t="s">
        <v>97</v>
      </c>
      <c r="D605" s="30" t="str">
        <f t="shared" si="156"/>
        <v/>
      </c>
      <c r="E605" s="30" t="str">
        <f t="shared" si="160"/>
        <v/>
      </c>
      <c r="F605" s="30" t="str">
        <f t="shared" si="157"/>
        <v xml:space="preserve"> </v>
      </c>
      <c r="G605" s="30" t="str">
        <f t="shared" si="161"/>
        <v/>
      </c>
      <c r="H605" s="30" t="str">
        <f t="shared" si="158"/>
        <v/>
      </c>
      <c r="I605" s="30" t="str">
        <f t="shared" si="163"/>
        <v/>
      </c>
      <c r="J605" s="35" t="str">
        <f t="shared" si="159"/>
        <v/>
      </c>
      <c r="K605" s="35" t="str">
        <f t="shared" si="164"/>
        <v/>
      </c>
      <c r="L605" s="30" t="str">
        <f t="shared" si="165"/>
        <v/>
      </c>
      <c r="M605" s="30" t="str">
        <f t="shared" si="166"/>
        <v/>
      </c>
      <c r="N605" s="30" t="str">
        <f t="shared" si="167"/>
        <v/>
      </c>
      <c r="O605" s="30" t="str">
        <f t="shared" si="168"/>
        <v/>
      </c>
      <c r="P605" s="30" t="str">
        <f t="shared" si="169"/>
        <v/>
      </c>
      <c r="Q605" s="30" t="str">
        <f t="shared" si="170"/>
        <v/>
      </c>
      <c r="R605" s="36" t="str">
        <f t="shared" si="171"/>
        <v/>
      </c>
      <c r="S605" s="37" t="str">
        <f t="shared" si="162"/>
        <v/>
      </c>
    </row>
    <row r="606" spans="1:19">
      <c r="A606" s="30" t="s">
        <v>6875</v>
      </c>
      <c r="D606" s="30" t="str">
        <f t="shared" si="156"/>
        <v>110575</v>
      </c>
      <c r="E606" s="30">
        <f t="shared" si="160"/>
        <v>7</v>
      </c>
      <c r="F606" s="30" t="str">
        <f t="shared" si="157"/>
        <v>INF174K01FE4</v>
      </c>
      <c r="G606" s="30">
        <f t="shared" si="161"/>
        <v>20</v>
      </c>
      <c r="H606" s="30" t="str">
        <f t="shared" si="158"/>
        <v>-</v>
      </c>
      <c r="I606" s="30">
        <f t="shared" si="163"/>
        <v>22</v>
      </c>
      <c r="J606" s="35" t="str">
        <f t="shared" si="159"/>
        <v>Kotak Treasury Advantage Fund -Daily Dividend</v>
      </c>
      <c r="K606" s="35">
        <f t="shared" si="164"/>
        <v>68</v>
      </c>
      <c r="L606" s="30" t="str">
        <f t="shared" si="165"/>
        <v>10.0798</v>
      </c>
      <c r="M606" s="30">
        <f t="shared" si="166"/>
        <v>76</v>
      </c>
      <c r="N606" s="30" t="str">
        <f t="shared" si="167"/>
        <v>10.0798</v>
      </c>
      <c r="O606" s="30">
        <f t="shared" si="168"/>
        <v>84</v>
      </c>
      <c r="P606" s="30" t="str">
        <f t="shared" si="169"/>
        <v>10.0798</v>
      </c>
      <c r="Q606" s="30">
        <f t="shared" si="170"/>
        <v>92</v>
      </c>
      <c r="R606" s="36" t="str">
        <f t="shared" si="171"/>
        <v>08-Aug-2017</v>
      </c>
      <c r="S606" s="37">
        <f t="shared" si="162"/>
        <v>10.079800000000001</v>
      </c>
    </row>
    <row r="607" spans="1:19">
      <c r="A607" s="30" t="s">
        <v>6876</v>
      </c>
      <c r="D607" s="30" t="str">
        <f t="shared" si="156"/>
        <v>119749</v>
      </c>
      <c r="E607" s="30">
        <f t="shared" si="160"/>
        <v>7</v>
      </c>
      <c r="F607" s="30" t="str">
        <f t="shared" si="157"/>
        <v>INF174K01JT4</v>
      </c>
      <c r="G607" s="30">
        <f t="shared" si="161"/>
        <v>20</v>
      </c>
      <c r="H607" s="30" t="str">
        <f t="shared" si="158"/>
        <v>-</v>
      </c>
      <c r="I607" s="30">
        <f t="shared" si="163"/>
        <v>22</v>
      </c>
      <c r="J607" s="35" t="str">
        <f t="shared" si="159"/>
        <v>Kotak Treasury Advantage Fund -Daily Dividend - Direct</v>
      </c>
      <c r="K607" s="35">
        <f t="shared" si="164"/>
        <v>77</v>
      </c>
      <c r="L607" s="30" t="str">
        <f t="shared" si="165"/>
        <v>10.0805</v>
      </c>
      <c r="M607" s="30">
        <f t="shared" si="166"/>
        <v>85</v>
      </c>
      <c r="N607" s="30" t="str">
        <f t="shared" si="167"/>
        <v>10.0805</v>
      </c>
      <c r="O607" s="30">
        <f t="shared" si="168"/>
        <v>93</v>
      </c>
      <c r="P607" s="30" t="str">
        <f t="shared" si="169"/>
        <v>10.0805</v>
      </c>
      <c r="Q607" s="30">
        <f t="shared" si="170"/>
        <v>101</v>
      </c>
      <c r="R607" s="36" t="str">
        <f t="shared" si="171"/>
        <v>08-Aug-2017</v>
      </c>
      <c r="S607" s="37">
        <f t="shared" si="162"/>
        <v>10.080500000000001</v>
      </c>
    </row>
    <row r="608" spans="1:19">
      <c r="A608" s="30" t="s">
        <v>6877</v>
      </c>
      <c r="D608" s="30" t="str">
        <f t="shared" si="156"/>
        <v>102591</v>
      </c>
      <c r="E608" s="30">
        <f t="shared" si="160"/>
        <v>7</v>
      </c>
      <c r="F608" s="30" t="str">
        <f t="shared" si="157"/>
        <v>INF174K01FD6</v>
      </c>
      <c r="G608" s="30">
        <f t="shared" si="161"/>
        <v>20</v>
      </c>
      <c r="H608" s="30" t="str">
        <f t="shared" si="158"/>
        <v>-</v>
      </c>
      <c r="I608" s="30">
        <f t="shared" si="163"/>
        <v>22</v>
      </c>
      <c r="J608" s="35" t="str">
        <f t="shared" si="159"/>
        <v>Kotak Treasury Advantage Fund -Growth</v>
      </c>
      <c r="K608" s="35">
        <f t="shared" si="164"/>
        <v>60</v>
      </c>
      <c r="L608" s="30" t="str">
        <f t="shared" si="165"/>
        <v>26.7291</v>
      </c>
      <c r="M608" s="30">
        <f t="shared" si="166"/>
        <v>68</v>
      </c>
      <c r="N608" s="30" t="str">
        <f t="shared" si="167"/>
        <v>26.7291</v>
      </c>
      <c r="O608" s="30">
        <f t="shared" si="168"/>
        <v>76</v>
      </c>
      <c r="P608" s="30" t="str">
        <f t="shared" si="169"/>
        <v>26.7291</v>
      </c>
      <c r="Q608" s="30">
        <f t="shared" si="170"/>
        <v>84</v>
      </c>
      <c r="R608" s="36" t="str">
        <f t="shared" si="171"/>
        <v>08-Aug-2017</v>
      </c>
      <c r="S608" s="37">
        <f t="shared" si="162"/>
        <v>26.729099999999999</v>
      </c>
    </row>
    <row r="609" spans="1:19">
      <c r="A609" s="30" t="s">
        <v>6878</v>
      </c>
      <c r="D609" s="30" t="str">
        <f t="shared" si="156"/>
        <v>102592</v>
      </c>
      <c r="E609" s="30">
        <f t="shared" si="160"/>
        <v>7</v>
      </c>
      <c r="F609" s="30" t="str">
        <f t="shared" si="157"/>
        <v>INF174K01FH7</v>
      </c>
      <c r="G609" s="30">
        <f t="shared" si="161"/>
        <v>20</v>
      </c>
      <c r="H609" s="30" t="str">
        <f t="shared" si="158"/>
        <v>-</v>
      </c>
      <c r="I609" s="30">
        <f t="shared" si="163"/>
        <v>22</v>
      </c>
      <c r="J609" s="35" t="str">
        <f t="shared" si="159"/>
        <v>Kotak Treasury Advantage Fund -Monthly Dividend</v>
      </c>
      <c r="K609" s="35">
        <f t="shared" si="164"/>
        <v>70</v>
      </c>
      <c r="L609" s="30" t="str">
        <f t="shared" si="165"/>
        <v>10.2358</v>
      </c>
      <c r="M609" s="30">
        <f t="shared" si="166"/>
        <v>78</v>
      </c>
      <c r="N609" s="30" t="str">
        <f t="shared" si="167"/>
        <v>10.2358</v>
      </c>
      <c r="O609" s="30">
        <f t="shared" si="168"/>
        <v>86</v>
      </c>
      <c r="P609" s="30" t="str">
        <f t="shared" si="169"/>
        <v>10.2358</v>
      </c>
      <c r="Q609" s="30">
        <f t="shared" si="170"/>
        <v>94</v>
      </c>
      <c r="R609" s="36" t="str">
        <f t="shared" si="171"/>
        <v>08-Aug-2017</v>
      </c>
      <c r="S609" s="37">
        <f t="shared" si="162"/>
        <v>10.235799999999999</v>
      </c>
    </row>
    <row r="610" spans="1:19">
      <c r="A610" s="30" t="s">
        <v>6879</v>
      </c>
      <c r="D610" s="30" t="str">
        <f t="shared" si="156"/>
        <v>102590</v>
      </c>
      <c r="E610" s="30">
        <f t="shared" si="160"/>
        <v>7</v>
      </c>
      <c r="F610" s="30" t="str">
        <f t="shared" si="157"/>
        <v>INF174K01FF1</v>
      </c>
      <c r="G610" s="30">
        <f t="shared" si="161"/>
        <v>20</v>
      </c>
      <c r="H610" s="30" t="str">
        <f t="shared" si="158"/>
        <v>-</v>
      </c>
      <c r="I610" s="30">
        <f t="shared" si="163"/>
        <v>22</v>
      </c>
      <c r="J610" s="35" t="str">
        <f t="shared" si="159"/>
        <v>Kotak Treasury Advantage Fund -Weekly Dividend</v>
      </c>
      <c r="K610" s="35">
        <f t="shared" si="164"/>
        <v>69</v>
      </c>
      <c r="L610" s="30" t="str">
        <f t="shared" si="165"/>
        <v>10.1436</v>
      </c>
      <c r="M610" s="30">
        <f t="shared" si="166"/>
        <v>77</v>
      </c>
      <c r="N610" s="30" t="str">
        <f t="shared" si="167"/>
        <v>10.1436</v>
      </c>
      <c r="O610" s="30">
        <f t="shared" si="168"/>
        <v>85</v>
      </c>
      <c r="P610" s="30" t="str">
        <f t="shared" si="169"/>
        <v>10.1436</v>
      </c>
      <c r="Q610" s="30">
        <f t="shared" si="170"/>
        <v>93</v>
      </c>
      <c r="R610" s="36" t="str">
        <f t="shared" si="171"/>
        <v>08-Aug-2017</v>
      </c>
      <c r="S610" s="37">
        <f t="shared" si="162"/>
        <v>10.143599999999999</v>
      </c>
    </row>
    <row r="611" spans="1:19">
      <c r="A611" s="30" t="s">
        <v>6880</v>
      </c>
      <c r="D611" s="30" t="str">
        <f t="shared" si="156"/>
        <v>119751</v>
      </c>
      <c r="E611" s="30">
        <f t="shared" si="160"/>
        <v>7</v>
      </c>
      <c r="F611" s="30" t="str">
        <f t="shared" si="157"/>
        <v>INF174K01JQ0</v>
      </c>
      <c r="G611" s="30">
        <f t="shared" si="161"/>
        <v>20</v>
      </c>
      <c r="H611" s="30" t="str">
        <f t="shared" si="158"/>
        <v>-</v>
      </c>
      <c r="I611" s="30">
        <f t="shared" si="163"/>
        <v>22</v>
      </c>
      <c r="J611" s="35" t="str">
        <f t="shared" si="159"/>
        <v>Kotak Treasury Advantage Fund-Monthly Dividend - Direct</v>
      </c>
      <c r="K611" s="35">
        <f t="shared" si="164"/>
        <v>78</v>
      </c>
      <c r="L611" s="30" t="str">
        <f t="shared" si="165"/>
        <v>12.2455</v>
      </c>
      <c r="M611" s="30">
        <f t="shared" si="166"/>
        <v>86</v>
      </c>
      <c r="N611" s="30" t="str">
        <f t="shared" si="167"/>
        <v>12.2455</v>
      </c>
      <c r="O611" s="30">
        <f t="shared" si="168"/>
        <v>94</v>
      </c>
      <c r="P611" s="30" t="str">
        <f t="shared" si="169"/>
        <v>12.2455</v>
      </c>
      <c r="Q611" s="30">
        <f t="shared" si="170"/>
        <v>102</v>
      </c>
      <c r="R611" s="36" t="str">
        <f t="shared" si="171"/>
        <v>08-Aug-2017</v>
      </c>
      <c r="S611" s="37">
        <f t="shared" si="162"/>
        <v>12.2455</v>
      </c>
    </row>
    <row r="612" spans="1:19">
      <c r="A612" s="30" t="s">
        <v>6881</v>
      </c>
      <c r="D612" s="30" t="str">
        <f t="shared" si="156"/>
        <v>119752</v>
      </c>
      <c r="E612" s="30">
        <f t="shared" si="160"/>
        <v>7</v>
      </c>
      <c r="F612" s="30" t="str">
        <f t="shared" si="157"/>
        <v>INF174K01JR8</v>
      </c>
      <c r="G612" s="30">
        <f t="shared" si="161"/>
        <v>20</v>
      </c>
      <c r="H612" s="30" t="str">
        <f t="shared" si="158"/>
        <v>-</v>
      </c>
      <c r="I612" s="30">
        <f t="shared" si="163"/>
        <v>22</v>
      </c>
      <c r="J612" s="35" t="str">
        <f t="shared" si="159"/>
        <v>Kotak Treasury Advantage Fund-Weekly Dividend - Direct</v>
      </c>
      <c r="K612" s="35">
        <f t="shared" si="164"/>
        <v>77</v>
      </c>
      <c r="L612" s="30" t="str">
        <f t="shared" si="165"/>
        <v>10.1596</v>
      </c>
      <c r="M612" s="30">
        <f t="shared" si="166"/>
        <v>85</v>
      </c>
      <c r="N612" s="30" t="str">
        <f t="shared" si="167"/>
        <v>10.1596</v>
      </c>
      <c r="O612" s="30">
        <f t="shared" si="168"/>
        <v>93</v>
      </c>
      <c r="P612" s="30" t="str">
        <f t="shared" si="169"/>
        <v>10.1596</v>
      </c>
      <c r="Q612" s="30">
        <f t="shared" si="170"/>
        <v>101</v>
      </c>
      <c r="R612" s="36" t="str">
        <f t="shared" si="171"/>
        <v>08-Aug-2017</v>
      </c>
      <c r="S612" s="37">
        <f t="shared" si="162"/>
        <v>10.159599999999999</v>
      </c>
    </row>
    <row r="613" spans="1:19">
      <c r="A613" s="30" t="s">
        <v>6882</v>
      </c>
      <c r="D613" s="30" t="str">
        <f t="shared" si="156"/>
        <v>119750</v>
      </c>
      <c r="E613" s="30">
        <f t="shared" si="160"/>
        <v>7</v>
      </c>
      <c r="F613" s="30" t="str">
        <f t="shared" si="157"/>
        <v>INF174K01JP2</v>
      </c>
      <c r="G613" s="30">
        <f t="shared" si="161"/>
        <v>20</v>
      </c>
      <c r="H613" s="30" t="str">
        <f t="shared" si="158"/>
        <v>-</v>
      </c>
      <c r="I613" s="30">
        <f t="shared" si="163"/>
        <v>22</v>
      </c>
      <c r="J613" s="35" t="str">
        <f t="shared" si="159"/>
        <v>Kotak Treasury Advatage Fund-Growth - Direct</v>
      </c>
      <c r="K613" s="35">
        <f t="shared" si="164"/>
        <v>67</v>
      </c>
      <c r="L613" s="30" t="str">
        <f t="shared" si="165"/>
        <v>27.0892</v>
      </c>
      <c r="M613" s="30">
        <f t="shared" si="166"/>
        <v>75</v>
      </c>
      <c r="N613" s="30" t="str">
        <f t="shared" si="167"/>
        <v>27.0892</v>
      </c>
      <c r="O613" s="30">
        <f t="shared" si="168"/>
        <v>83</v>
      </c>
      <c r="P613" s="30" t="str">
        <f t="shared" si="169"/>
        <v>27.0892</v>
      </c>
      <c r="Q613" s="30">
        <f t="shared" si="170"/>
        <v>91</v>
      </c>
      <c r="R613" s="36" t="str">
        <f t="shared" si="171"/>
        <v>08-Aug-2017</v>
      </c>
      <c r="S613" s="37">
        <f t="shared" si="162"/>
        <v>27.089200000000002</v>
      </c>
    </row>
    <row r="614" spans="1:19">
      <c r="A614" s="30" t="s">
        <v>97</v>
      </c>
      <c r="D614" s="30" t="str">
        <f t="shared" si="156"/>
        <v/>
      </c>
      <c r="E614" s="30" t="str">
        <f t="shared" si="160"/>
        <v/>
      </c>
      <c r="F614" s="30" t="str">
        <f t="shared" si="157"/>
        <v xml:space="preserve"> </v>
      </c>
      <c r="G614" s="30" t="str">
        <f t="shared" si="161"/>
        <v/>
      </c>
      <c r="H614" s="30" t="str">
        <f t="shared" si="158"/>
        <v/>
      </c>
      <c r="I614" s="30" t="str">
        <f t="shared" si="163"/>
        <v/>
      </c>
      <c r="J614" s="35" t="str">
        <f t="shared" si="159"/>
        <v/>
      </c>
      <c r="K614" s="35" t="str">
        <f t="shared" si="164"/>
        <v/>
      </c>
      <c r="L614" s="30" t="str">
        <f t="shared" si="165"/>
        <v/>
      </c>
      <c r="M614" s="30" t="str">
        <f t="shared" si="166"/>
        <v/>
      </c>
      <c r="N614" s="30" t="str">
        <f t="shared" si="167"/>
        <v/>
      </c>
      <c r="O614" s="30" t="str">
        <f t="shared" si="168"/>
        <v/>
      </c>
      <c r="P614" s="30" t="str">
        <f t="shared" si="169"/>
        <v/>
      </c>
      <c r="Q614" s="30" t="str">
        <f t="shared" si="170"/>
        <v/>
      </c>
      <c r="R614" s="36" t="str">
        <f t="shared" si="171"/>
        <v/>
      </c>
      <c r="S614" s="37" t="str">
        <f t="shared" si="162"/>
        <v/>
      </c>
    </row>
    <row r="615" spans="1:19">
      <c r="A615" s="30" t="s">
        <v>114</v>
      </c>
      <c r="D615" s="30" t="str">
        <f t="shared" si="156"/>
        <v/>
      </c>
      <c r="E615" s="30" t="str">
        <f t="shared" si="160"/>
        <v/>
      </c>
      <c r="F615" s="30" t="str">
        <f t="shared" si="157"/>
        <v>SBI Mutual Fund</v>
      </c>
      <c r="G615" s="30" t="str">
        <f t="shared" si="161"/>
        <v/>
      </c>
      <c r="H615" s="30" t="str">
        <f t="shared" si="158"/>
        <v/>
      </c>
      <c r="I615" s="30" t="str">
        <f t="shared" si="163"/>
        <v/>
      </c>
      <c r="J615" s="35" t="str">
        <f t="shared" si="159"/>
        <v/>
      </c>
      <c r="K615" s="35" t="str">
        <f t="shared" si="164"/>
        <v/>
      </c>
      <c r="L615" s="30" t="str">
        <f t="shared" si="165"/>
        <v/>
      </c>
      <c r="M615" s="30" t="str">
        <f t="shared" si="166"/>
        <v/>
      </c>
      <c r="N615" s="30" t="str">
        <f t="shared" si="167"/>
        <v/>
      </c>
      <c r="O615" s="30" t="str">
        <f t="shared" si="168"/>
        <v/>
      </c>
      <c r="P615" s="30" t="str">
        <f t="shared" si="169"/>
        <v/>
      </c>
      <c r="Q615" s="30" t="str">
        <f t="shared" si="170"/>
        <v/>
      </c>
      <c r="R615" s="36" t="str">
        <f t="shared" si="171"/>
        <v/>
      </c>
      <c r="S615" s="37" t="str">
        <f t="shared" si="162"/>
        <v/>
      </c>
    </row>
    <row r="616" spans="1:19">
      <c r="A616" s="30" t="s">
        <v>97</v>
      </c>
      <c r="D616" s="30" t="str">
        <f t="shared" si="156"/>
        <v/>
      </c>
      <c r="E616" s="30" t="str">
        <f t="shared" si="160"/>
        <v/>
      </c>
      <c r="F616" s="30" t="str">
        <f t="shared" si="157"/>
        <v xml:space="preserve"> </v>
      </c>
      <c r="G616" s="30" t="str">
        <f t="shared" si="161"/>
        <v/>
      </c>
      <c r="H616" s="30" t="str">
        <f t="shared" si="158"/>
        <v/>
      </c>
      <c r="I616" s="30" t="str">
        <f t="shared" si="163"/>
        <v/>
      </c>
      <c r="J616" s="35" t="str">
        <f t="shared" si="159"/>
        <v/>
      </c>
      <c r="K616" s="35" t="str">
        <f t="shared" si="164"/>
        <v/>
      </c>
      <c r="L616" s="30" t="str">
        <f t="shared" si="165"/>
        <v/>
      </c>
      <c r="M616" s="30" t="str">
        <f t="shared" si="166"/>
        <v/>
      </c>
      <c r="N616" s="30" t="str">
        <f t="shared" si="167"/>
        <v/>
      </c>
      <c r="O616" s="30" t="str">
        <f t="shared" si="168"/>
        <v/>
      </c>
      <c r="P616" s="30" t="str">
        <f t="shared" si="169"/>
        <v/>
      </c>
      <c r="Q616" s="30" t="str">
        <f t="shared" si="170"/>
        <v/>
      </c>
      <c r="R616" s="36" t="str">
        <f t="shared" si="171"/>
        <v/>
      </c>
      <c r="S616" s="37" t="str">
        <f t="shared" si="162"/>
        <v/>
      </c>
    </row>
    <row r="617" spans="1:19">
      <c r="A617" s="30" t="s">
        <v>6883</v>
      </c>
      <c r="D617" s="30" t="str">
        <f t="shared" si="156"/>
        <v>119820</v>
      </c>
      <c r="E617" s="30">
        <f t="shared" si="160"/>
        <v>7</v>
      </c>
      <c r="F617" s="30" t="str">
        <f t="shared" si="157"/>
        <v>INF200K01SX0</v>
      </c>
      <c r="G617" s="30">
        <f t="shared" si="161"/>
        <v>20</v>
      </c>
      <c r="H617" s="30" t="str">
        <f t="shared" si="158"/>
        <v>INF200K01SY8</v>
      </c>
      <c r="I617" s="30">
        <f t="shared" si="163"/>
        <v>33</v>
      </c>
      <c r="J617" s="35" t="str">
        <f t="shared" si="159"/>
        <v>SBI  SAVINGS FUND - DIRECT PLAN - DIVIDEND</v>
      </c>
      <c r="K617" s="35">
        <f t="shared" si="164"/>
        <v>76</v>
      </c>
      <c r="L617" s="30" t="str">
        <f t="shared" si="165"/>
        <v>11.9328</v>
      </c>
      <c r="M617" s="30">
        <f t="shared" si="166"/>
        <v>84</v>
      </c>
      <c r="N617" s="30" t="str">
        <f t="shared" si="167"/>
        <v>11.9209</v>
      </c>
      <c r="O617" s="30">
        <f t="shared" si="168"/>
        <v>92</v>
      </c>
      <c r="P617" s="30" t="str">
        <f t="shared" si="169"/>
        <v>11.9328</v>
      </c>
      <c r="Q617" s="30">
        <f t="shared" si="170"/>
        <v>100</v>
      </c>
      <c r="R617" s="36" t="str">
        <f t="shared" si="171"/>
        <v>08-Aug-2017</v>
      </c>
      <c r="S617" s="37">
        <f t="shared" si="162"/>
        <v>11.9328</v>
      </c>
    </row>
    <row r="618" spans="1:19">
      <c r="A618" s="30" t="s">
        <v>6884</v>
      </c>
      <c r="D618" s="30" t="str">
        <f t="shared" si="156"/>
        <v>102504</v>
      </c>
      <c r="E618" s="30">
        <f t="shared" si="160"/>
        <v>7</v>
      </c>
      <c r="F618" s="30" t="str">
        <f t="shared" si="157"/>
        <v>INF200K01644</v>
      </c>
      <c r="G618" s="30">
        <f t="shared" si="161"/>
        <v>20</v>
      </c>
      <c r="H618" s="30" t="str">
        <f t="shared" si="158"/>
        <v>-</v>
      </c>
      <c r="I618" s="30">
        <f t="shared" si="163"/>
        <v>22</v>
      </c>
      <c r="J618" s="35" t="str">
        <f t="shared" si="159"/>
        <v>SBI  SAVINGS FUND - REGULAR PLAN - DIVIDEND</v>
      </c>
      <c r="K618" s="35">
        <f t="shared" si="164"/>
        <v>66</v>
      </c>
      <c r="L618" s="30" t="str">
        <f t="shared" si="165"/>
        <v>11.6196</v>
      </c>
      <c r="M618" s="30">
        <f t="shared" si="166"/>
        <v>74</v>
      </c>
      <c r="N618" s="30" t="str">
        <f t="shared" si="167"/>
        <v>11.6080</v>
      </c>
      <c r="O618" s="30">
        <f t="shared" si="168"/>
        <v>82</v>
      </c>
      <c r="P618" s="30" t="str">
        <f t="shared" si="169"/>
        <v>11.6196</v>
      </c>
      <c r="Q618" s="30">
        <f t="shared" si="170"/>
        <v>90</v>
      </c>
      <c r="R618" s="36" t="str">
        <f t="shared" si="171"/>
        <v>08-Aug-2017</v>
      </c>
      <c r="S618" s="37">
        <f t="shared" si="162"/>
        <v>11.6196</v>
      </c>
    </row>
    <row r="619" spans="1:19">
      <c r="A619" s="30" t="s">
        <v>6885</v>
      </c>
      <c r="D619" s="30" t="str">
        <f t="shared" si="156"/>
        <v>119821</v>
      </c>
      <c r="E619" s="30">
        <f t="shared" si="160"/>
        <v>7</v>
      </c>
      <c r="F619" s="30" t="str">
        <f t="shared" si="157"/>
        <v>INF200K01SZ5</v>
      </c>
      <c r="G619" s="30">
        <f t="shared" si="161"/>
        <v>20</v>
      </c>
      <c r="H619" s="30" t="str">
        <f t="shared" si="158"/>
        <v>-</v>
      </c>
      <c r="I619" s="30">
        <f t="shared" si="163"/>
        <v>22</v>
      </c>
      <c r="J619" s="35" t="str">
        <f t="shared" si="159"/>
        <v>SBI  SAVINGS FUND - DIRECT PLAN - GROWTH</v>
      </c>
      <c r="K619" s="35">
        <f t="shared" si="164"/>
        <v>63</v>
      </c>
      <c r="L619" s="30" t="str">
        <f t="shared" si="165"/>
        <v>26.6765</v>
      </c>
      <c r="M619" s="30">
        <f t="shared" si="166"/>
        <v>71</v>
      </c>
      <c r="N619" s="30" t="str">
        <f t="shared" si="167"/>
        <v>26.6498</v>
      </c>
      <c r="O619" s="30">
        <f t="shared" si="168"/>
        <v>79</v>
      </c>
      <c r="P619" s="30" t="str">
        <f t="shared" si="169"/>
        <v>26.6765</v>
      </c>
      <c r="Q619" s="30">
        <f t="shared" si="170"/>
        <v>87</v>
      </c>
      <c r="R619" s="36" t="str">
        <f t="shared" si="171"/>
        <v>08-Aug-2017</v>
      </c>
      <c r="S619" s="37">
        <f t="shared" si="162"/>
        <v>26.676500000000001</v>
      </c>
    </row>
    <row r="620" spans="1:19">
      <c r="A620" s="30" t="s">
        <v>6886</v>
      </c>
      <c r="D620" s="30" t="str">
        <f t="shared" si="156"/>
        <v>102503</v>
      </c>
      <c r="E620" s="30">
        <f t="shared" si="160"/>
        <v>7</v>
      </c>
      <c r="F620" s="30" t="str">
        <f t="shared" si="157"/>
        <v>INF200K01636</v>
      </c>
      <c r="G620" s="30">
        <f t="shared" si="161"/>
        <v>20</v>
      </c>
      <c r="H620" s="30" t="str">
        <f t="shared" si="158"/>
        <v>-</v>
      </c>
      <c r="I620" s="30">
        <f t="shared" si="163"/>
        <v>22</v>
      </c>
      <c r="J620" s="35" t="str">
        <f t="shared" si="159"/>
        <v>SBI  SAVINGS FUND - REGULAR PLAN - GROWTH</v>
      </c>
      <c r="K620" s="35">
        <f t="shared" si="164"/>
        <v>64</v>
      </c>
      <c r="L620" s="30" t="str">
        <f t="shared" si="165"/>
        <v>25.9895</v>
      </c>
      <c r="M620" s="30">
        <f t="shared" si="166"/>
        <v>72</v>
      </c>
      <c r="N620" s="30" t="str">
        <f t="shared" si="167"/>
        <v>25.9635</v>
      </c>
      <c r="O620" s="30">
        <f t="shared" si="168"/>
        <v>80</v>
      </c>
      <c r="P620" s="30" t="str">
        <f t="shared" si="169"/>
        <v>25.9895</v>
      </c>
      <c r="Q620" s="30">
        <f t="shared" si="170"/>
        <v>88</v>
      </c>
      <c r="R620" s="36" t="str">
        <f t="shared" si="171"/>
        <v>08-Aug-2017</v>
      </c>
      <c r="S620" s="37">
        <f t="shared" si="162"/>
        <v>25.9895</v>
      </c>
    </row>
    <row r="621" spans="1:19">
      <c r="A621" s="30" t="s">
        <v>6887</v>
      </c>
      <c r="D621" s="30" t="str">
        <f t="shared" si="156"/>
        <v>119823</v>
      </c>
      <c r="E621" s="30">
        <f t="shared" si="160"/>
        <v>7</v>
      </c>
      <c r="F621" s="30" t="str">
        <f t="shared" si="157"/>
        <v>INF200K01TA6</v>
      </c>
      <c r="G621" s="30">
        <f t="shared" si="161"/>
        <v>20</v>
      </c>
      <c r="H621" s="30" t="str">
        <f t="shared" si="158"/>
        <v>INF200K01TB4</v>
      </c>
      <c r="I621" s="30">
        <f t="shared" si="163"/>
        <v>33</v>
      </c>
      <c r="J621" s="35" t="str">
        <f t="shared" si="159"/>
        <v>SBI  SAVINGS FUND - DIRECT PLAN - WEEKLY DIVIDEND</v>
      </c>
      <c r="K621" s="35">
        <f t="shared" si="164"/>
        <v>83</v>
      </c>
      <c r="L621" s="30" t="str">
        <f t="shared" si="165"/>
        <v>11.6221</v>
      </c>
      <c r="M621" s="30">
        <f t="shared" si="166"/>
        <v>91</v>
      </c>
      <c r="N621" s="30" t="str">
        <f t="shared" si="167"/>
        <v>11.6105</v>
      </c>
      <c r="O621" s="30">
        <f t="shared" si="168"/>
        <v>99</v>
      </c>
      <c r="P621" s="30" t="str">
        <f t="shared" si="169"/>
        <v>11.6221</v>
      </c>
      <c r="Q621" s="30">
        <f t="shared" si="170"/>
        <v>107</v>
      </c>
      <c r="R621" s="36" t="str">
        <f t="shared" si="171"/>
        <v>08-Aug-2017</v>
      </c>
      <c r="S621" s="37">
        <f t="shared" si="162"/>
        <v>11.6221</v>
      </c>
    </row>
    <row r="622" spans="1:19">
      <c r="A622" s="30" t="s">
        <v>6888</v>
      </c>
      <c r="D622" s="30" t="str">
        <f t="shared" si="156"/>
        <v>102860</v>
      </c>
      <c r="E622" s="30">
        <f t="shared" si="160"/>
        <v>7</v>
      </c>
      <c r="F622" s="30" t="str">
        <f t="shared" si="157"/>
        <v>INF200K01669</v>
      </c>
      <c r="G622" s="30">
        <f t="shared" si="161"/>
        <v>20</v>
      </c>
      <c r="H622" s="30" t="str">
        <f t="shared" si="158"/>
        <v>INF200K01677</v>
      </c>
      <c r="I622" s="30">
        <f t="shared" si="163"/>
        <v>33</v>
      </c>
      <c r="J622" s="35" t="str">
        <f t="shared" si="159"/>
        <v>SBI  SAVINGS FUND - REGULAR PLAN - WEEKLY  DIVIDEND</v>
      </c>
      <c r="K622" s="35">
        <f t="shared" si="164"/>
        <v>85</v>
      </c>
      <c r="L622" s="30" t="str">
        <f t="shared" si="165"/>
        <v>11.5322</v>
      </c>
      <c r="M622" s="30">
        <f t="shared" si="166"/>
        <v>93</v>
      </c>
      <c r="N622" s="30" t="str">
        <f t="shared" si="167"/>
        <v>11.5207</v>
      </c>
      <c r="O622" s="30">
        <f t="shared" si="168"/>
        <v>101</v>
      </c>
      <c r="P622" s="30" t="str">
        <f t="shared" si="169"/>
        <v>11.5322</v>
      </c>
      <c r="Q622" s="30">
        <f t="shared" si="170"/>
        <v>109</v>
      </c>
      <c r="R622" s="36" t="str">
        <f t="shared" si="171"/>
        <v>08-Aug-2017</v>
      </c>
      <c r="S622" s="37">
        <f t="shared" si="162"/>
        <v>11.5322</v>
      </c>
    </row>
    <row r="623" spans="1:19">
      <c r="A623" s="30" t="s">
        <v>6889</v>
      </c>
      <c r="D623" s="30" t="str">
        <f t="shared" si="156"/>
        <v>119822</v>
      </c>
      <c r="E623" s="30">
        <f t="shared" si="160"/>
        <v>7</v>
      </c>
      <c r="F623" s="30" t="str">
        <f t="shared" si="157"/>
        <v>-</v>
      </c>
      <c r="G623" s="30">
        <f t="shared" si="161"/>
        <v>9</v>
      </c>
      <c r="H623" s="30" t="str">
        <f t="shared" si="158"/>
        <v>INF200K01SW2</v>
      </c>
      <c r="I623" s="30">
        <f t="shared" si="163"/>
        <v>22</v>
      </c>
      <c r="J623" s="35" t="str">
        <f t="shared" si="159"/>
        <v>SBI  SAVINGS FUND - DIRECT PLAN - DAILY DIVIDEND</v>
      </c>
      <c r="K623" s="35">
        <f t="shared" si="164"/>
        <v>71</v>
      </c>
      <c r="L623" s="30" t="str">
        <f t="shared" si="165"/>
        <v>10.0833</v>
      </c>
      <c r="M623" s="30">
        <f t="shared" si="166"/>
        <v>79</v>
      </c>
      <c r="N623" s="30" t="str">
        <f t="shared" si="167"/>
        <v>10.0732</v>
      </c>
      <c r="O623" s="30">
        <f t="shared" si="168"/>
        <v>87</v>
      </c>
      <c r="P623" s="30" t="str">
        <f t="shared" si="169"/>
        <v>10.0833</v>
      </c>
      <c r="Q623" s="30">
        <f t="shared" si="170"/>
        <v>95</v>
      </c>
      <c r="R623" s="36" t="str">
        <f t="shared" si="171"/>
        <v>08-Aug-2017</v>
      </c>
      <c r="S623" s="37">
        <f t="shared" si="162"/>
        <v>10.083299999999999</v>
      </c>
    </row>
    <row r="624" spans="1:19">
      <c r="A624" s="30" t="s">
        <v>6890</v>
      </c>
      <c r="D624" s="30" t="str">
        <f t="shared" si="156"/>
        <v>114348</v>
      </c>
      <c r="E624" s="30">
        <f t="shared" si="160"/>
        <v>7</v>
      </c>
      <c r="F624" s="30" t="str">
        <f t="shared" si="157"/>
        <v>-</v>
      </c>
      <c r="G624" s="30">
        <f t="shared" si="161"/>
        <v>9</v>
      </c>
      <c r="H624" s="30" t="str">
        <f t="shared" si="158"/>
        <v>INF200K01651</v>
      </c>
      <c r="I624" s="30">
        <f t="shared" si="163"/>
        <v>22</v>
      </c>
      <c r="J624" s="35" t="str">
        <f t="shared" si="159"/>
        <v>SBI SAVINGS FUND - REGULAR PLAN - DAILY DIVIDEND</v>
      </c>
      <c r="K624" s="35">
        <f t="shared" si="164"/>
        <v>71</v>
      </c>
      <c r="L624" s="30" t="str">
        <f t="shared" si="165"/>
        <v>10.0812</v>
      </c>
      <c r="M624" s="30">
        <f t="shared" si="166"/>
        <v>79</v>
      </c>
      <c r="N624" s="30" t="str">
        <f t="shared" si="167"/>
        <v>10.0711</v>
      </c>
      <c r="O624" s="30">
        <f t="shared" si="168"/>
        <v>87</v>
      </c>
      <c r="P624" s="30" t="str">
        <f t="shared" si="169"/>
        <v>10.0812</v>
      </c>
      <c r="Q624" s="30">
        <f t="shared" si="170"/>
        <v>95</v>
      </c>
      <c r="R624" s="36" t="str">
        <f t="shared" si="171"/>
        <v>08-Aug-2017</v>
      </c>
      <c r="S624" s="37">
        <f t="shared" si="162"/>
        <v>10.081200000000001</v>
      </c>
    </row>
    <row r="625" spans="1:19">
      <c r="A625" s="30" t="s">
        <v>138</v>
      </c>
      <c r="D625" s="30" t="str">
        <f t="shared" si="156"/>
        <v>102507</v>
      </c>
      <c r="E625" s="30">
        <f t="shared" si="160"/>
        <v>7</v>
      </c>
      <c r="F625" s="30" t="str">
        <f t="shared" si="157"/>
        <v>-</v>
      </c>
      <c r="G625" s="30">
        <f t="shared" si="161"/>
        <v>9</v>
      </c>
      <c r="H625" s="30" t="str">
        <f t="shared" si="158"/>
        <v>-</v>
      </c>
      <c r="I625" s="30">
        <f t="shared" si="163"/>
        <v>11</v>
      </c>
      <c r="J625" s="35" t="str">
        <f t="shared" si="159"/>
        <v>OLD-SBI Magnum Income Fund - F R P - Long Term - Inst. (G)</v>
      </c>
      <c r="K625" s="35">
        <f t="shared" si="164"/>
        <v>70</v>
      </c>
      <c r="L625" s="30" t="str">
        <f t="shared" si="165"/>
        <v>N.A.</v>
      </c>
      <c r="M625" s="30">
        <f t="shared" si="166"/>
        <v>75</v>
      </c>
      <c r="N625" s="30" t="str">
        <f t="shared" si="167"/>
        <v>N.A.</v>
      </c>
      <c r="O625" s="30">
        <f t="shared" si="168"/>
        <v>80</v>
      </c>
      <c r="P625" s="30" t="str">
        <f t="shared" si="169"/>
        <v>N.A.</v>
      </c>
      <c r="Q625" s="30">
        <f t="shared" si="170"/>
        <v>85</v>
      </c>
      <c r="R625" s="36" t="str">
        <f t="shared" si="171"/>
        <v>05-Jun-2015</v>
      </c>
      <c r="S625" s="37" t="e">
        <f t="shared" si="162"/>
        <v>#VALUE!</v>
      </c>
    </row>
    <row r="626" spans="1:19">
      <c r="A626" s="30" t="s">
        <v>97</v>
      </c>
      <c r="D626" s="30" t="str">
        <f t="shared" si="156"/>
        <v/>
      </c>
      <c r="E626" s="30" t="str">
        <f t="shared" si="160"/>
        <v/>
      </c>
      <c r="F626" s="30" t="str">
        <f t="shared" si="157"/>
        <v xml:space="preserve"> </v>
      </c>
      <c r="G626" s="30" t="str">
        <f t="shared" si="161"/>
        <v/>
      </c>
      <c r="H626" s="30" t="str">
        <f t="shared" si="158"/>
        <v/>
      </c>
      <c r="I626" s="30" t="str">
        <f t="shared" si="163"/>
        <v/>
      </c>
      <c r="J626" s="35" t="str">
        <f t="shared" si="159"/>
        <v/>
      </c>
      <c r="K626" s="35" t="str">
        <f t="shared" si="164"/>
        <v/>
      </c>
      <c r="L626" s="30" t="str">
        <f t="shared" si="165"/>
        <v/>
      </c>
      <c r="M626" s="30" t="str">
        <f t="shared" si="166"/>
        <v/>
      </c>
      <c r="N626" s="30" t="str">
        <f t="shared" si="167"/>
        <v/>
      </c>
      <c r="O626" s="30" t="str">
        <f t="shared" si="168"/>
        <v/>
      </c>
      <c r="P626" s="30" t="str">
        <f t="shared" si="169"/>
        <v/>
      </c>
      <c r="Q626" s="30" t="str">
        <f t="shared" si="170"/>
        <v/>
      </c>
      <c r="R626" s="36" t="str">
        <f t="shared" si="171"/>
        <v/>
      </c>
      <c r="S626" s="37" t="str">
        <f t="shared" si="162"/>
        <v/>
      </c>
    </row>
    <row r="627" spans="1:19">
      <c r="A627" s="30" t="s">
        <v>117</v>
      </c>
      <c r="D627" s="30" t="str">
        <f t="shared" si="156"/>
        <v/>
      </c>
      <c r="E627" s="30" t="str">
        <f t="shared" si="160"/>
        <v/>
      </c>
      <c r="F627" s="30" t="str">
        <f t="shared" si="157"/>
        <v>Tata Mutual Fund</v>
      </c>
      <c r="G627" s="30" t="str">
        <f t="shared" si="161"/>
        <v/>
      </c>
      <c r="H627" s="30" t="str">
        <f t="shared" si="158"/>
        <v/>
      </c>
      <c r="I627" s="30" t="str">
        <f t="shared" si="163"/>
        <v/>
      </c>
      <c r="J627" s="35" t="str">
        <f t="shared" si="159"/>
        <v/>
      </c>
      <c r="K627" s="35" t="str">
        <f t="shared" si="164"/>
        <v/>
      </c>
      <c r="L627" s="30" t="str">
        <f t="shared" si="165"/>
        <v/>
      </c>
      <c r="M627" s="30" t="str">
        <f t="shared" si="166"/>
        <v/>
      </c>
      <c r="N627" s="30" t="str">
        <f t="shared" si="167"/>
        <v/>
      </c>
      <c r="O627" s="30" t="str">
        <f t="shared" si="168"/>
        <v/>
      </c>
      <c r="P627" s="30" t="str">
        <f t="shared" si="169"/>
        <v/>
      </c>
      <c r="Q627" s="30" t="str">
        <f t="shared" si="170"/>
        <v/>
      </c>
      <c r="R627" s="36" t="str">
        <f t="shared" si="171"/>
        <v/>
      </c>
      <c r="S627" s="37" t="str">
        <f t="shared" si="162"/>
        <v/>
      </c>
    </row>
    <row r="628" spans="1:19">
      <c r="A628" s="30" t="s">
        <v>97</v>
      </c>
      <c r="D628" s="30" t="str">
        <f t="shared" si="156"/>
        <v/>
      </c>
      <c r="E628" s="30" t="str">
        <f t="shared" si="160"/>
        <v/>
      </c>
      <c r="F628" s="30" t="str">
        <f t="shared" si="157"/>
        <v xml:space="preserve"> </v>
      </c>
      <c r="G628" s="30" t="str">
        <f t="shared" si="161"/>
        <v/>
      </c>
      <c r="H628" s="30" t="str">
        <f t="shared" si="158"/>
        <v/>
      </c>
      <c r="I628" s="30" t="str">
        <f t="shared" si="163"/>
        <v/>
      </c>
      <c r="J628" s="35" t="str">
        <f t="shared" si="159"/>
        <v/>
      </c>
      <c r="K628" s="35" t="str">
        <f t="shared" si="164"/>
        <v/>
      </c>
      <c r="L628" s="30" t="str">
        <f t="shared" si="165"/>
        <v/>
      </c>
      <c r="M628" s="30" t="str">
        <f t="shared" si="166"/>
        <v/>
      </c>
      <c r="N628" s="30" t="str">
        <f t="shared" si="167"/>
        <v/>
      </c>
      <c r="O628" s="30" t="str">
        <f t="shared" si="168"/>
        <v/>
      </c>
      <c r="P628" s="30" t="str">
        <f t="shared" si="169"/>
        <v/>
      </c>
      <c r="Q628" s="30" t="str">
        <f t="shared" si="170"/>
        <v/>
      </c>
      <c r="R628" s="36" t="str">
        <f t="shared" si="171"/>
        <v/>
      </c>
      <c r="S628" s="37" t="str">
        <f t="shared" si="162"/>
        <v/>
      </c>
    </row>
    <row r="629" spans="1:19">
      <c r="A629" s="30" t="s">
        <v>139</v>
      </c>
      <c r="D629" s="30" t="str">
        <f t="shared" si="156"/>
        <v>102154</v>
      </c>
      <c r="E629" s="30">
        <f t="shared" si="160"/>
        <v>7</v>
      </c>
      <c r="F629" s="30" t="str">
        <f t="shared" si="157"/>
        <v>INF277K01DM3</v>
      </c>
      <c r="G629" s="30">
        <f t="shared" si="161"/>
        <v>20</v>
      </c>
      <c r="H629" s="30" t="str">
        <f t="shared" si="158"/>
        <v>INF277K01493</v>
      </c>
      <c r="I629" s="30">
        <f t="shared" si="163"/>
        <v>33</v>
      </c>
      <c r="J629" s="35" t="str">
        <f t="shared" si="159"/>
        <v>Tata Floating Rate Fund - Regular Plan- Dividend</v>
      </c>
      <c r="K629" s="35">
        <f t="shared" si="164"/>
        <v>82</v>
      </c>
      <c r="L629" s="30" t="str">
        <f t="shared" si="165"/>
        <v>1022.9247</v>
      </c>
      <c r="M629" s="30">
        <f t="shared" si="166"/>
        <v>92</v>
      </c>
      <c r="N629" s="30" t="str">
        <f t="shared" si="167"/>
        <v>1022.9247</v>
      </c>
      <c r="O629" s="30">
        <f t="shared" si="168"/>
        <v>102</v>
      </c>
      <c r="P629" s="30" t="str">
        <f t="shared" si="169"/>
        <v>1022.9247</v>
      </c>
      <c r="Q629" s="30">
        <f t="shared" si="170"/>
        <v>112</v>
      </c>
      <c r="R629" s="36" t="str">
        <f t="shared" si="171"/>
        <v>17-Nov-2015</v>
      </c>
      <c r="S629" s="37">
        <f t="shared" si="162"/>
        <v>1022.9247</v>
      </c>
    </row>
    <row r="630" spans="1:19">
      <c r="A630" s="30" t="s">
        <v>97</v>
      </c>
      <c r="D630" s="30" t="str">
        <f t="shared" si="156"/>
        <v/>
      </c>
      <c r="E630" s="30" t="str">
        <f t="shared" si="160"/>
        <v/>
      </c>
      <c r="F630" s="30" t="str">
        <f t="shared" si="157"/>
        <v xml:space="preserve"> </v>
      </c>
      <c r="G630" s="30" t="str">
        <f t="shared" si="161"/>
        <v/>
      </c>
      <c r="H630" s="30" t="str">
        <f t="shared" si="158"/>
        <v/>
      </c>
      <c r="I630" s="30" t="str">
        <f t="shared" si="163"/>
        <v/>
      </c>
      <c r="J630" s="35" t="str">
        <f t="shared" si="159"/>
        <v/>
      </c>
      <c r="K630" s="35" t="str">
        <f t="shared" si="164"/>
        <v/>
      </c>
      <c r="L630" s="30" t="str">
        <f t="shared" si="165"/>
        <v/>
      </c>
      <c r="M630" s="30" t="str">
        <f t="shared" si="166"/>
        <v/>
      </c>
      <c r="N630" s="30" t="str">
        <f t="shared" si="167"/>
        <v/>
      </c>
      <c r="O630" s="30" t="str">
        <f t="shared" si="168"/>
        <v/>
      </c>
      <c r="P630" s="30" t="str">
        <f t="shared" si="169"/>
        <v/>
      </c>
      <c r="Q630" s="30" t="str">
        <f t="shared" si="170"/>
        <v/>
      </c>
      <c r="R630" s="36" t="str">
        <f t="shared" si="171"/>
        <v/>
      </c>
      <c r="S630" s="37" t="str">
        <f t="shared" si="162"/>
        <v/>
      </c>
    </row>
    <row r="631" spans="1:19">
      <c r="A631" s="30" t="s">
        <v>118</v>
      </c>
      <c r="D631" s="30" t="str">
        <f t="shared" si="156"/>
        <v/>
      </c>
      <c r="E631" s="30" t="str">
        <f t="shared" si="160"/>
        <v/>
      </c>
      <c r="F631" s="30" t="str">
        <f t="shared" si="157"/>
        <v>UTI Mutual Fund</v>
      </c>
      <c r="G631" s="30" t="str">
        <f t="shared" si="161"/>
        <v/>
      </c>
      <c r="H631" s="30" t="str">
        <f t="shared" si="158"/>
        <v/>
      </c>
      <c r="I631" s="30" t="str">
        <f t="shared" si="163"/>
        <v/>
      </c>
      <c r="J631" s="35" t="str">
        <f t="shared" si="159"/>
        <v/>
      </c>
      <c r="K631" s="35" t="str">
        <f t="shared" si="164"/>
        <v/>
      </c>
      <c r="L631" s="30" t="str">
        <f t="shared" si="165"/>
        <v/>
      </c>
      <c r="M631" s="30" t="str">
        <f t="shared" si="166"/>
        <v/>
      </c>
      <c r="N631" s="30" t="str">
        <f t="shared" si="167"/>
        <v/>
      </c>
      <c r="O631" s="30" t="str">
        <f t="shared" si="168"/>
        <v/>
      </c>
      <c r="P631" s="30" t="str">
        <f t="shared" si="169"/>
        <v/>
      </c>
      <c r="Q631" s="30" t="str">
        <f t="shared" si="170"/>
        <v/>
      </c>
      <c r="R631" s="36" t="str">
        <f t="shared" si="171"/>
        <v/>
      </c>
      <c r="S631" s="37" t="str">
        <f t="shared" si="162"/>
        <v/>
      </c>
    </row>
    <row r="632" spans="1:19">
      <c r="A632" s="30" t="s">
        <v>97</v>
      </c>
      <c r="D632" s="30" t="str">
        <f t="shared" si="156"/>
        <v/>
      </c>
      <c r="E632" s="30" t="str">
        <f t="shared" si="160"/>
        <v/>
      </c>
      <c r="F632" s="30" t="str">
        <f t="shared" si="157"/>
        <v xml:space="preserve"> </v>
      </c>
      <c r="G632" s="30" t="str">
        <f t="shared" si="161"/>
        <v/>
      </c>
      <c r="H632" s="30" t="str">
        <f t="shared" si="158"/>
        <v/>
      </c>
      <c r="I632" s="30" t="str">
        <f t="shared" si="163"/>
        <v/>
      </c>
      <c r="J632" s="35" t="str">
        <f t="shared" si="159"/>
        <v/>
      </c>
      <c r="K632" s="35" t="str">
        <f t="shared" si="164"/>
        <v/>
      </c>
      <c r="L632" s="30" t="str">
        <f t="shared" si="165"/>
        <v/>
      </c>
      <c r="M632" s="30" t="str">
        <f t="shared" si="166"/>
        <v/>
      </c>
      <c r="N632" s="30" t="str">
        <f t="shared" si="167"/>
        <v/>
      </c>
      <c r="O632" s="30" t="str">
        <f t="shared" si="168"/>
        <v/>
      </c>
      <c r="P632" s="30" t="str">
        <f t="shared" si="169"/>
        <v/>
      </c>
      <c r="Q632" s="30" t="str">
        <f t="shared" si="170"/>
        <v/>
      </c>
      <c r="R632" s="36" t="str">
        <f t="shared" si="171"/>
        <v/>
      </c>
      <c r="S632" s="37" t="str">
        <f t="shared" si="162"/>
        <v/>
      </c>
    </row>
    <row r="633" spans="1:19">
      <c r="A633" s="30" t="s">
        <v>6891</v>
      </c>
      <c r="D633" s="30" t="str">
        <f t="shared" si="156"/>
        <v>134484</v>
      </c>
      <c r="E633" s="30">
        <f t="shared" si="160"/>
        <v>7</v>
      </c>
      <c r="F633" s="30" t="str">
        <f t="shared" si="157"/>
        <v>INF789FA1P43</v>
      </c>
      <c r="G633" s="30">
        <f t="shared" si="161"/>
        <v>20</v>
      </c>
      <c r="H633" s="30" t="str">
        <f t="shared" si="158"/>
        <v>INF789FA1P50</v>
      </c>
      <c r="I633" s="30">
        <f t="shared" si="163"/>
        <v>33</v>
      </c>
      <c r="J633" s="35" t="str">
        <f t="shared" si="159"/>
        <v>UTI - Floating Rate STP - Annual Div Option</v>
      </c>
      <c r="K633" s="35">
        <f t="shared" si="164"/>
        <v>77</v>
      </c>
      <c r="L633" s="30" t="str">
        <f t="shared" si="165"/>
        <v>1062.6736</v>
      </c>
      <c r="M633" s="30">
        <f t="shared" si="166"/>
        <v>87</v>
      </c>
      <c r="N633" s="30" t="str">
        <f t="shared" si="167"/>
        <v>1062.6736</v>
      </c>
      <c r="O633" s="30">
        <f t="shared" si="168"/>
        <v>97</v>
      </c>
      <c r="P633" s="30" t="str">
        <f t="shared" si="169"/>
        <v>1062.6736</v>
      </c>
      <c r="Q633" s="30">
        <f t="shared" si="170"/>
        <v>107</v>
      </c>
      <c r="R633" s="36" t="str">
        <f t="shared" si="171"/>
        <v>08-Aug-2017</v>
      </c>
      <c r="S633" s="37">
        <f t="shared" si="162"/>
        <v>1062.6736000000001</v>
      </c>
    </row>
    <row r="634" spans="1:19">
      <c r="A634" s="30" t="s">
        <v>6892</v>
      </c>
      <c r="D634" s="30" t="str">
        <f t="shared" si="156"/>
        <v>139568</v>
      </c>
      <c r="E634" s="30">
        <f t="shared" si="160"/>
        <v>7</v>
      </c>
      <c r="F634" s="30" t="str">
        <f t="shared" si="157"/>
        <v>INF789FA1Q42</v>
      </c>
      <c r="G634" s="30">
        <f t="shared" si="161"/>
        <v>20</v>
      </c>
      <c r="H634" s="30" t="str">
        <f t="shared" si="158"/>
        <v>INF789FA1Q59</v>
      </c>
      <c r="I634" s="30">
        <f t="shared" si="163"/>
        <v>33</v>
      </c>
      <c r="J634" s="35" t="str">
        <f t="shared" si="159"/>
        <v>UTI - Floating Rate STP - Direct Plan - Annual Div Option</v>
      </c>
      <c r="K634" s="35">
        <f t="shared" si="164"/>
        <v>91</v>
      </c>
      <c r="L634" s="30" t="str">
        <f t="shared" si="165"/>
        <v>1070.2038</v>
      </c>
      <c r="M634" s="30">
        <f t="shared" si="166"/>
        <v>101</v>
      </c>
      <c r="N634" s="30" t="str">
        <f t="shared" si="167"/>
        <v>1070.2038</v>
      </c>
      <c r="O634" s="30">
        <f t="shared" si="168"/>
        <v>111</v>
      </c>
      <c r="P634" s="30" t="str">
        <f t="shared" si="169"/>
        <v>1070.2038</v>
      </c>
      <c r="Q634" s="30">
        <f t="shared" si="170"/>
        <v>121</v>
      </c>
      <c r="R634" s="36" t="str">
        <f t="shared" si="171"/>
        <v>08-Aug-2017</v>
      </c>
      <c r="S634" s="37">
        <f t="shared" si="162"/>
        <v>1070.2038</v>
      </c>
    </row>
    <row r="635" spans="1:19">
      <c r="A635" s="30" t="s">
        <v>6893</v>
      </c>
      <c r="D635" s="30" t="str">
        <f t="shared" si="156"/>
        <v>131511</v>
      </c>
      <c r="E635" s="30">
        <f t="shared" si="160"/>
        <v>7</v>
      </c>
      <c r="F635" s="30" t="str">
        <f t="shared" si="157"/>
        <v>INF789FA1O69</v>
      </c>
      <c r="G635" s="30">
        <f t="shared" si="161"/>
        <v>20</v>
      </c>
      <c r="H635" s="30" t="str">
        <f t="shared" si="158"/>
        <v>INF789FA1O77</v>
      </c>
      <c r="I635" s="30">
        <f t="shared" si="163"/>
        <v>33</v>
      </c>
      <c r="J635" s="35" t="str">
        <f t="shared" si="159"/>
        <v>UTI - Floating Rate STP - Fortnightly Div Option</v>
      </c>
      <c r="K635" s="35">
        <f t="shared" si="164"/>
        <v>82</v>
      </c>
      <c r="L635" s="30" t="str">
        <f t="shared" si="165"/>
        <v>1262.3238</v>
      </c>
      <c r="M635" s="30">
        <f t="shared" si="166"/>
        <v>92</v>
      </c>
      <c r="N635" s="30" t="str">
        <f t="shared" si="167"/>
        <v>1262.3238</v>
      </c>
      <c r="O635" s="30">
        <f t="shared" si="168"/>
        <v>102</v>
      </c>
      <c r="P635" s="30" t="str">
        <f t="shared" si="169"/>
        <v>1262.3238</v>
      </c>
      <c r="Q635" s="30">
        <f t="shared" si="170"/>
        <v>112</v>
      </c>
      <c r="R635" s="36" t="str">
        <f t="shared" si="171"/>
        <v>08-Aug-2017</v>
      </c>
      <c r="S635" s="37">
        <f t="shared" si="162"/>
        <v>1262.3237999999999</v>
      </c>
    </row>
    <row r="636" spans="1:19">
      <c r="A636" s="30" t="s">
        <v>6894</v>
      </c>
      <c r="D636" s="30" t="str">
        <f t="shared" si="156"/>
        <v>131512</v>
      </c>
      <c r="E636" s="30">
        <f t="shared" si="160"/>
        <v>7</v>
      </c>
      <c r="F636" s="30" t="str">
        <f t="shared" si="157"/>
        <v>INF789FA1P68</v>
      </c>
      <c r="G636" s="30">
        <f t="shared" si="161"/>
        <v>20</v>
      </c>
      <c r="H636" s="30" t="str">
        <f t="shared" si="158"/>
        <v>INF789FA1P76</v>
      </c>
      <c r="I636" s="30">
        <f t="shared" si="163"/>
        <v>33</v>
      </c>
      <c r="J636" s="35" t="str">
        <f t="shared" si="159"/>
        <v>UTI - Floating Rate STP - Fortnightly Div Option - Direct</v>
      </c>
      <c r="K636" s="35">
        <f t="shared" si="164"/>
        <v>91</v>
      </c>
      <c r="L636" s="30" t="str">
        <f t="shared" si="165"/>
        <v>1265.103</v>
      </c>
      <c r="M636" s="30">
        <f t="shared" si="166"/>
        <v>100</v>
      </c>
      <c r="N636" s="30" t="str">
        <f t="shared" si="167"/>
        <v>1265.103</v>
      </c>
      <c r="O636" s="30">
        <f t="shared" si="168"/>
        <v>109</v>
      </c>
      <c r="P636" s="30" t="str">
        <f t="shared" si="169"/>
        <v>1265.103</v>
      </c>
      <c r="Q636" s="30">
        <f t="shared" si="170"/>
        <v>118</v>
      </c>
      <c r="R636" s="36" t="str">
        <f t="shared" si="171"/>
        <v>08-Aug-2017</v>
      </c>
      <c r="S636" s="37">
        <f t="shared" si="162"/>
        <v>1265.1030000000001</v>
      </c>
    </row>
    <row r="637" spans="1:19">
      <c r="A637" s="30" t="s">
        <v>6895</v>
      </c>
      <c r="D637" s="30" t="str">
        <f t="shared" si="156"/>
        <v>134799</v>
      </c>
      <c r="E637" s="30">
        <f t="shared" si="160"/>
        <v>7</v>
      </c>
      <c r="F637" s="30" t="str">
        <f t="shared" si="157"/>
        <v>INF789FA1P27</v>
      </c>
      <c r="G637" s="30">
        <f t="shared" si="161"/>
        <v>20</v>
      </c>
      <c r="H637" s="30" t="str">
        <f t="shared" si="158"/>
        <v>INF789FA1P35</v>
      </c>
      <c r="I637" s="30">
        <f t="shared" si="163"/>
        <v>33</v>
      </c>
      <c r="J637" s="35" t="str">
        <f t="shared" si="159"/>
        <v>UTI - Floating Rate STP - Half Yearly Div Option</v>
      </c>
      <c r="K637" s="35">
        <f t="shared" si="164"/>
        <v>82</v>
      </c>
      <c r="L637" s="30" t="str">
        <f t="shared" si="165"/>
        <v>1060.5366</v>
      </c>
      <c r="M637" s="30">
        <f t="shared" si="166"/>
        <v>92</v>
      </c>
      <c r="N637" s="30" t="str">
        <f t="shared" si="167"/>
        <v>1060.5366</v>
      </c>
      <c r="O637" s="30">
        <f t="shared" si="168"/>
        <v>102</v>
      </c>
      <c r="P637" s="30" t="str">
        <f t="shared" si="169"/>
        <v>0</v>
      </c>
      <c r="Q637" s="30">
        <f t="shared" si="170"/>
        <v>104</v>
      </c>
      <c r="R637" s="36" t="str">
        <f t="shared" si="171"/>
        <v>08-Aug-2017</v>
      </c>
      <c r="S637" s="37">
        <f t="shared" si="162"/>
        <v>1060.5365999999999</v>
      </c>
    </row>
    <row r="638" spans="1:19">
      <c r="A638" s="30" t="s">
        <v>6896</v>
      </c>
      <c r="D638" s="30" t="str">
        <f t="shared" si="156"/>
        <v>112083</v>
      </c>
      <c r="E638" s="30">
        <f t="shared" si="160"/>
        <v>7</v>
      </c>
      <c r="F638" s="30" t="str">
        <f t="shared" si="157"/>
        <v>INF789F01PM1</v>
      </c>
      <c r="G638" s="30">
        <f t="shared" si="161"/>
        <v>20</v>
      </c>
      <c r="H638" s="30" t="str">
        <f t="shared" si="158"/>
        <v>-</v>
      </c>
      <c r="I638" s="30">
        <f t="shared" si="163"/>
        <v>22</v>
      </c>
      <c r="J638" s="35" t="str">
        <f t="shared" si="159"/>
        <v>UTI - FLOATING RATE STP - INSTN GROWTH OPTION</v>
      </c>
      <c r="K638" s="35">
        <f t="shared" si="164"/>
        <v>68</v>
      </c>
      <c r="L638" s="30" t="str">
        <f t="shared" si="165"/>
        <v>1922.3125</v>
      </c>
      <c r="M638" s="30">
        <f t="shared" si="166"/>
        <v>78</v>
      </c>
      <c r="N638" s="30" t="str">
        <f t="shared" si="167"/>
        <v>1922.3125</v>
      </c>
      <c r="O638" s="30">
        <f t="shared" si="168"/>
        <v>88</v>
      </c>
      <c r="P638" s="30" t="str">
        <f t="shared" si="169"/>
        <v>0</v>
      </c>
      <c r="Q638" s="30">
        <f t="shared" si="170"/>
        <v>90</v>
      </c>
      <c r="R638" s="36" t="str">
        <f t="shared" si="171"/>
        <v>08-Aug-2017</v>
      </c>
      <c r="S638" s="37">
        <f t="shared" si="162"/>
        <v>1922.3125</v>
      </c>
    </row>
    <row r="639" spans="1:19" ht="26">
      <c r="A639" s="30" t="s">
        <v>6897</v>
      </c>
      <c r="D639" s="30" t="str">
        <f t="shared" si="156"/>
        <v>112082</v>
      </c>
      <c r="E639" s="30">
        <f t="shared" si="160"/>
        <v>7</v>
      </c>
      <c r="F639" s="30" t="str">
        <f t="shared" si="157"/>
        <v>-</v>
      </c>
      <c r="G639" s="30">
        <f t="shared" si="161"/>
        <v>9</v>
      </c>
      <c r="H639" s="30" t="str">
        <f t="shared" si="158"/>
        <v>INF789F01PL3</v>
      </c>
      <c r="I639" s="30">
        <f t="shared" si="163"/>
        <v>22</v>
      </c>
      <c r="J639" s="35" t="str">
        <f t="shared" si="159"/>
        <v>UTI - FLOATING RATE STP - INSTN PLAN - PERIODIC DIVIDEND OPTION</v>
      </c>
      <c r="K639" s="35">
        <f t="shared" si="164"/>
        <v>86</v>
      </c>
      <c r="L639" s="30" t="str">
        <f t="shared" si="165"/>
        <v>1002.5719</v>
      </c>
      <c r="M639" s="30">
        <f t="shared" si="166"/>
        <v>96</v>
      </c>
      <c r="N639" s="30" t="str">
        <f t="shared" si="167"/>
        <v>1002.5719</v>
      </c>
      <c r="O639" s="30">
        <f t="shared" si="168"/>
        <v>106</v>
      </c>
      <c r="P639" s="30" t="str">
        <f t="shared" si="169"/>
        <v>0</v>
      </c>
      <c r="Q639" s="30">
        <f t="shared" si="170"/>
        <v>108</v>
      </c>
      <c r="R639" s="36" t="str">
        <f t="shared" si="171"/>
        <v>08-Aug-2017</v>
      </c>
      <c r="S639" s="37">
        <f t="shared" si="162"/>
        <v>1002.5719</v>
      </c>
    </row>
    <row r="640" spans="1:19">
      <c r="A640" s="30" t="s">
        <v>6898</v>
      </c>
      <c r="D640" s="30" t="str">
        <f t="shared" si="156"/>
        <v>131445</v>
      </c>
      <c r="E640" s="30">
        <f t="shared" si="160"/>
        <v>7</v>
      </c>
      <c r="F640" s="30" t="str">
        <f t="shared" si="157"/>
        <v>INF789FA1O85</v>
      </c>
      <c r="G640" s="30">
        <f t="shared" si="161"/>
        <v>20</v>
      </c>
      <c r="H640" s="30" t="str">
        <f t="shared" si="158"/>
        <v>INF789FA1O93</v>
      </c>
      <c r="I640" s="30">
        <f t="shared" si="163"/>
        <v>33</v>
      </c>
      <c r="J640" s="35" t="str">
        <f t="shared" si="159"/>
        <v>UTI - Floating Rate STP - Monthly Div Option</v>
      </c>
      <c r="K640" s="35">
        <f t="shared" si="164"/>
        <v>78</v>
      </c>
      <c r="L640" s="30" t="str">
        <f t="shared" si="165"/>
        <v>1068.0978</v>
      </c>
      <c r="M640" s="30">
        <f t="shared" si="166"/>
        <v>88</v>
      </c>
      <c r="N640" s="30" t="str">
        <f t="shared" si="167"/>
        <v>1068.0978</v>
      </c>
      <c r="O640" s="30">
        <f t="shared" si="168"/>
        <v>98</v>
      </c>
      <c r="P640" s="30" t="str">
        <f t="shared" si="169"/>
        <v>1068.0978</v>
      </c>
      <c r="Q640" s="30">
        <f t="shared" si="170"/>
        <v>108</v>
      </c>
      <c r="R640" s="36" t="str">
        <f t="shared" si="171"/>
        <v>08-Aug-2017</v>
      </c>
      <c r="S640" s="37">
        <f t="shared" si="162"/>
        <v>1068.0978</v>
      </c>
    </row>
    <row r="641" spans="1:19">
      <c r="A641" s="30" t="s">
        <v>6899</v>
      </c>
      <c r="D641" s="30" t="str">
        <f t="shared" si="156"/>
        <v>131444</v>
      </c>
      <c r="E641" s="30">
        <f t="shared" si="160"/>
        <v>7</v>
      </c>
      <c r="F641" s="30" t="str">
        <f t="shared" si="157"/>
        <v>INF789FA1P84</v>
      </c>
      <c r="G641" s="30">
        <f t="shared" si="161"/>
        <v>20</v>
      </c>
      <c r="H641" s="30" t="str">
        <f t="shared" si="158"/>
        <v>INF789FA1P92</v>
      </c>
      <c r="I641" s="30">
        <f t="shared" si="163"/>
        <v>33</v>
      </c>
      <c r="J641" s="35" t="str">
        <f t="shared" si="159"/>
        <v>UTI - Floating Rate STP - Monthly Div Option - Direct</v>
      </c>
      <c r="K641" s="35">
        <f t="shared" si="164"/>
        <v>87</v>
      </c>
      <c r="L641" s="30" t="str">
        <f t="shared" si="165"/>
        <v>1095.637</v>
      </c>
      <c r="M641" s="30">
        <f t="shared" si="166"/>
        <v>96</v>
      </c>
      <c r="N641" s="30" t="str">
        <f t="shared" si="167"/>
        <v>1095.637</v>
      </c>
      <c r="O641" s="30">
        <f t="shared" si="168"/>
        <v>105</v>
      </c>
      <c r="P641" s="30" t="str">
        <f t="shared" si="169"/>
        <v>1095.637</v>
      </c>
      <c r="Q641" s="30">
        <f t="shared" si="170"/>
        <v>114</v>
      </c>
      <c r="R641" s="36" t="str">
        <f t="shared" si="171"/>
        <v>08-Aug-2017</v>
      </c>
      <c r="S641" s="37">
        <f t="shared" si="162"/>
        <v>1095.6369999999999</v>
      </c>
    </row>
    <row r="642" spans="1:19">
      <c r="A642" s="30" t="s">
        <v>6900</v>
      </c>
      <c r="D642" s="30" t="str">
        <f t="shared" si="156"/>
        <v>133873</v>
      </c>
      <c r="E642" s="30">
        <f t="shared" si="160"/>
        <v>7</v>
      </c>
      <c r="F642" s="30" t="str">
        <f t="shared" si="157"/>
        <v>INF789FA1P01</v>
      </c>
      <c r="G642" s="30">
        <f t="shared" si="161"/>
        <v>20</v>
      </c>
      <c r="H642" s="30" t="str">
        <f t="shared" si="158"/>
        <v>INF789FA1P19</v>
      </c>
      <c r="I642" s="30">
        <f t="shared" si="163"/>
        <v>33</v>
      </c>
      <c r="J642" s="35" t="str">
        <f t="shared" si="159"/>
        <v>UTI - Floating Rate STP - Quarterly Div Option</v>
      </c>
      <c r="K642" s="35">
        <f t="shared" si="164"/>
        <v>80</v>
      </c>
      <c r="L642" s="30" t="str">
        <f t="shared" si="165"/>
        <v>1047.0282</v>
      </c>
      <c r="M642" s="30">
        <f t="shared" si="166"/>
        <v>90</v>
      </c>
      <c r="N642" s="30" t="str">
        <f t="shared" si="167"/>
        <v>1047.0282</v>
      </c>
      <c r="O642" s="30">
        <f t="shared" si="168"/>
        <v>100</v>
      </c>
      <c r="P642" s="30" t="str">
        <f t="shared" si="169"/>
        <v>1047.0282</v>
      </c>
      <c r="Q642" s="30">
        <f t="shared" si="170"/>
        <v>110</v>
      </c>
      <c r="R642" s="36" t="str">
        <f t="shared" si="171"/>
        <v>08-Aug-2017</v>
      </c>
      <c r="S642" s="37">
        <f t="shared" si="162"/>
        <v>1047.0282</v>
      </c>
    </row>
    <row r="643" spans="1:19">
      <c r="A643" s="30" t="s">
        <v>6901</v>
      </c>
      <c r="D643" s="30" t="str">
        <f t="shared" si="156"/>
        <v>133059</v>
      </c>
      <c r="E643" s="30">
        <f t="shared" si="160"/>
        <v>7</v>
      </c>
      <c r="F643" s="30" t="str">
        <f t="shared" si="157"/>
        <v>INF789FA1Q00</v>
      </c>
      <c r="G643" s="30">
        <f t="shared" si="161"/>
        <v>20</v>
      </c>
      <c r="H643" s="30" t="str">
        <f t="shared" si="158"/>
        <v>INF789FA1Q18</v>
      </c>
      <c r="I643" s="30">
        <f t="shared" si="163"/>
        <v>33</v>
      </c>
      <c r="J643" s="35" t="str">
        <f t="shared" si="159"/>
        <v>UTI - Floating Rate STP - Quarterly Div Option - Direct</v>
      </c>
      <c r="K643" s="35">
        <f t="shared" si="164"/>
        <v>89</v>
      </c>
      <c r="L643" s="30" t="str">
        <f t="shared" si="165"/>
        <v>1159.0964</v>
      </c>
      <c r="M643" s="30">
        <f t="shared" si="166"/>
        <v>99</v>
      </c>
      <c r="N643" s="30" t="str">
        <f t="shared" si="167"/>
        <v>1159.0964</v>
      </c>
      <c r="O643" s="30">
        <f t="shared" si="168"/>
        <v>109</v>
      </c>
      <c r="P643" s="30" t="str">
        <f t="shared" si="169"/>
        <v>1159.0964</v>
      </c>
      <c r="Q643" s="30">
        <f t="shared" si="170"/>
        <v>119</v>
      </c>
      <c r="R643" s="36" t="str">
        <f t="shared" si="171"/>
        <v>08-Aug-2017</v>
      </c>
      <c r="S643" s="37">
        <f t="shared" si="162"/>
        <v>1159.0963999999999</v>
      </c>
    </row>
    <row r="644" spans="1:19">
      <c r="A644" s="30" t="s">
        <v>6902</v>
      </c>
      <c r="D644" s="30" t="str">
        <f t="shared" si="156"/>
        <v>121891</v>
      </c>
      <c r="E644" s="30">
        <f t="shared" si="160"/>
        <v>7</v>
      </c>
      <c r="F644" s="30" t="str">
        <f t="shared" si="157"/>
        <v>INF789FB1KS6</v>
      </c>
      <c r="G644" s="30">
        <f t="shared" si="161"/>
        <v>20</v>
      </c>
      <c r="H644" s="30" t="str">
        <f t="shared" si="158"/>
        <v>INF789FB1KT4</v>
      </c>
      <c r="I644" s="30">
        <f t="shared" si="163"/>
        <v>33</v>
      </c>
      <c r="J644" s="35" t="str">
        <f t="shared" si="159"/>
        <v>UTI - FLOATING RATE STP -Regular Plan (Flexi Dividend Option)</v>
      </c>
      <c r="K644" s="35">
        <f t="shared" si="164"/>
        <v>95</v>
      </c>
      <c r="L644" s="30" t="str">
        <f t="shared" si="165"/>
        <v>1222.6758</v>
      </c>
      <c r="M644" s="30">
        <f t="shared" si="166"/>
        <v>105</v>
      </c>
      <c r="N644" s="30" t="str">
        <f t="shared" si="167"/>
        <v>1222.6758</v>
      </c>
      <c r="O644" s="30">
        <f t="shared" si="168"/>
        <v>115</v>
      </c>
      <c r="P644" s="30" t="str">
        <f t="shared" si="169"/>
        <v>1222.6758</v>
      </c>
      <c r="Q644" s="30">
        <f t="shared" si="170"/>
        <v>125</v>
      </c>
      <c r="R644" s="36" t="str">
        <f t="shared" si="171"/>
        <v>08-Aug-2017</v>
      </c>
      <c r="S644" s="37">
        <f t="shared" si="162"/>
        <v>1222.6758</v>
      </c>
    </row>
    <row r="645" spans="1:19" ht="26">
      <c r="A645" s="30" t="s">
        <v>6903</v>
      </c>
      <c r="D645" s="30" t="str">
        <f t="shared" si="156"/>
        <v>121892</v>
      </c>
      <c r="E645" s="30">
        <f t="shared" si="160"/>
        <v>7</v>
      </c>
      <c r="F645" s="30" t="str">
        <f t="shared" si="157"/>
        <v>INF789FB1KQ0</v>
      </c>
      <c r="G645" s="30">
        <f t="shared" si="161"/>
        <v>20</v>
      </c>
      <c r="H645" s="30" t="str">
        <f t="shared" si="158"/>
        <v>INF789FB1KR8</v>
      </c>
      <c r="I645" s="30">
        <f t="shared" si="163"/>
        <v>33</v>
      </c>
      <c r="J645" s="35" t="str">
        <f t="shared" si="159"/>
        <v>UTI - FLOATING RATE STP -Regular Plan (Flexi Dividend Option) - DIRECT</v>
      </c>
      <c r="K645" s="35">
        <f t="shared" si="164"/>
        <v>104</v>
      </c>
      <c r="L645" s="30" t="str">
        <f t="shared" si="165"/>
        <v>1436.0442</v>
      </c>
      <c r="M645" s="30">
        <f t="shared" si="166"/>
        <v>114</v>
      </c>
      <c r="N645" s="30" t="str">
        <f t="shared" si="167"/>
        <v>1436.0442</v>
      </c>
      <c r="O645" s="30">
        <f t="shared" si="168"/>
        <v>124</v>
      </c>
      <c r="P645" s="30" t="str">
        <f t="shared" si="169"/>
        <v>1436.0442</v>
      </c>
      <c r="Q645" s="30">
        <f t="shared" si="170"/>
        <v>134</v>
      </c>
      <c r="R645" s="36" t="str">
        <f t="shared" si="171"/>
        <v>08-Aug-2017</v>
      </c>
      <c r="S645" s="37">
        <f t="shared" si="162"/>
        <v>1436.0442</v>
      </c>
    </row>
    <row r="646" spans="1:19">
      <c r="A646" s="30" t="s">
        <v>6904</v>
      </c>
      <c r="D646" s="30" t="str">
        <f t="shared" si="156"/>
        <v>109501</v>
      </c>
      <c r="E646" s="30">
        <f t="shared" si="160"/>
        <v>7</v>
      </c>
      <c r="F646" s="30" t="str">
        <f t="shared" si="157"/>
        <v>-</v>
      </c>
      <c r="G646" s="30">
        <f t="shared" si="161"/>
        <v>9</v>
      </c>
      <c r="H646" s="30" t="str">
        <f t="shared" si="158"/>
        <v>INF789F01554</v>
      </c>
      <c r="I646" s="30">
        <f t="shared" si="163"/>
        <v>22</v>
      </c>
      <c r="J646" s="35" t="str">
        <f t="shared" si="159"/>
        <v>UTI - FLOATING RATE STP-DAILY DIVIDEND</v>
      </c>
      <c r="K646" s="35">
        <f t="shared" si="164"/>
        <v>61</v>
      </c>
      <c r="L646" s="30" t="str">
        <f t="shared" si="165"/>
        <v>1076.8777</v>
      </c>
      <c r="M646" s="30">
        <f t="shared" si="166"/>
        <v>71</v>
      </c>
      <c r="N646" s="30" t="str">
        <f t="shared" si="167"/>
        <v>1076.8777</v>
      </c>
      <c r="O646" s="30">
        <f t="shared" si="168"/>
        <v>81</v>
      </c>
      <c r="P646" s="30" t="str">
        <f t="shared" si="169"/>
        <v>1076.8777</v>
      </c>
      <c r="Q646" s="30">
        <f t="shared" si="170"/>
        <v>91</v>
      </c>
      <c r="R646" s="36" t="str">
        <f t="shared" si="171"/>
        <v>08-Aug-2017</v>
      </c>
      <c r="S646" s="37">
        <f t="shared" si="162"/>
        <v>1076.8777</v>
      </c>
    </row>
    <row r="647" spans="1:19">
      <c r="A647" s="30" t="s">
        <v>6905</v>
      </c>
      <c r="D647" s="30" t="str">
        <f t="shared" ref="D647:D710" si="172">IF(ISERROR(LEFT(A647,SEARCH(";",A647)-1)),"",LEFT(A647,SEARCH(";",A647)-1))</f>
        <v>120744</v>
      </c>
      <c r="E647" s="30">
        <f t="shared" si="160"/>
        <v>7</v>
      </c>
      <c r="F647" s="30" t="str">
        <f t="shared" ref="F647:F710" si="173">IF($D647="",A647,MID($A647,E647+1,SEARCH(";",$A647,E647+1)-E647-1))</f>
        <v>INF789F01TG5</v>
      </c>
      <c r="G647" s="30">
        <f t="shared" si="161"/>
        <v>20</v>
      </c>
      <c r="H647" s="30" t="str">
        <f t="shared" ref="H647:H710" si="174">IF($D647="","",MID($A647,G647+1,SEARCH(";",$A647,G647+1)-G647-1))</f>
        <v>INF789F01TH3</v>
      </c>
      <c r="I647" s="30">
        <f t="shared" si="163"/>
        <v>33</v>
      </c>
      <c r="J647" s="35" t="str">
        <f t="shared" ref="J647:J710" si="175">IF($D647="","",MID($A647,I647+1,SEARCH(";",$A647,I647+1)-I647-1))</f>
        <v>UTI - FLOATING RATE STP-DAILY DIVIDEND-Direct</v>
      </c>
      <c r="K647" s="35">
        <f t="shared" si="164"/>
        <v>79</v>
      </c>
      <c r="L647" s="30" t="str">
        <f t="shared" si="165"/>
        <v>1076.8777</v>
      </c>
      <c r="M647" s="30">
        <f t="shared" si="166"/>
        <v>89</v>
      </c>
      <c r="N647" s="30" t="str">
        <f t="shared" si="167"/>
        <v>1076.8777</v>
      </c>
      <c r="O647" s="30">
        <f t="shared" si="168"/>
        <v>99</v>
      </c>
      <c r="P647" s="30" t="str">
        <f t="shared" si="169"/>
        <v>1076.8777</v>
      </c>
      <c r="Q647" s="30">
        <f t="shared" si="170"/>
        <v>109</v>
      </c>
      <c r="R647" s="36" t="str">
        <f t="shared" si="171"/>
        <v>08-Aug-2017</v>
      </c>
      <c r="S647" s="37">
        <f t="shared" si="162"/>
        <v>1076.8777</v>
      </c>
    </row>
    <row r="648" spans="1:19">
      <c r="A648" s="30" t="s">
        <v>6906</v>
      </c>
      <c r="D648" s="30" t="str">
        <f t="shared" si="172"/>
        <v>102531</v>
      </c>
      <c r="E648" s="30">
        <f t="shared" ref="E648:E711" si="176">IF($D648="","",LEN(D648)+1)</f>
        <v>7</v>
      </c>
      <c r="F648" s="30" t="str">
        <f t="shared" si="173"/>
        <v>-</v>
      </c>
      <c r="G648" s="30">
        <f t="shared" ref="G648:G711" si="177">IF($D648="","",E648+(LEN(F648)+1))</f>
        <v>9</v>
      </c>
      <c r="H648" s="30" t="str">
        <f t="shared" si="174"/>
        <v>INF789F01562</v>
      </c>
      <c r="I648" s="30">
        <f t="shared" si="163"/>
        <v>22</v>
      </c>
      <c r="J648" s="35" t="str">
        <f t="shared" si="175"/>
        <v>UTI - FLOATING RATE STP-DIVIDEND</v>
      </c>
      <c r="K648" s="35">
        <f t="shared" si="164"/>
        <v>55</v>
      </c>
      <c r="L648" s="30" t="str">
        <f t="shared" si="165"/>
        <v>1113.7409</v>
      </c>
      <c r="M648" s="30">
        <f t="shared" si="166"/>
        <v>65</v>
      </c>
      <c r="N648" s="30" t="str">
        <f t="shared" si="167"/>
        <v>1113.7409</v>
      </c>
      <c r="O648" s="30">
        <f t="shared" si="168"/>
        <v>75</v>
      </c>
      <c r="P648" s="30" t="str">
        <f t="shared" si="169"/>
        <v>1113.7409</v>
      </c>
      <c r="Q648" s="30">
        <f t="shared" si="170"/>
        <v>85</v>
      </c>
      <c r="R648" s="36" t="str">
        <f t="shared" si="171"/>
        <v>08-Aug-2017</v>
      </c>
      <c r="S648" s="37">
        <f t="shared" ref="S648:S711" si="178">IF(L648="","",L648+0)</f>
        <v>1113.7409</v>
      </c>
    </row>
    <row r="649" spans="1:19">
      <c r="A649" s="30" t="s">
        <v>6907</v>
      </c>
      <c r="D649" s="30" t="str">
        <f t="shared" si="172"/>
        <v>102532</v>
      </c>
      <c r="E649" s="30">
        <f t="shared" si="176"/>
        <v>7</v>
      </c>
      <c r="F649" s="30" t="str">
        <f t="shared" si="173"/>
        <v>INF789F01570</v>
      </c>
      <c r="G649" s="30">
        <f t="shared" si="177"/>
        <v>20</v>
      </c>
      <c r="H649" s="30" t="str">
        <f t="shared" si="174"/>
        <v>-</v>
      </c>
      <c r="I649" s="30">
        <f t="shared" si="163"/>
        <v>22</v>
      </c>
      <c r="J649" s="35" t="str">
        <f t="shared" si="175"/>
        <v>UTI - FLOATING RATE STP-GROWTH</v>
      </c>
      <c r="K649" s="35">
        <f t="shared" si="164"/>
        <v>53</v>
      </c>
      <c r="L649" s="30" t="str">
        <f t="shared" si="165"/>
        <v>2721.2469</v>
      </c>
      <c r="M649" s="30">
        <f t="shared" si="166"/>
        <v>63</v>
      </c>
      <c r="N649" s="30" t="str">
        <f t="shared" si="167"/>
        <v>2721.2469</v>
      </c>
      <c r="O649" s="30">
        <f t="shared" si="168"/>
        <v>73</v>
      </c>
      <c r="P649" s="30" t="str">
        <f t="shared" si="169"/>
        <v>2721.2469</v>
      </c>
      <c r="Q649" s="30">
        <f t="shared" si="170"/>
        <v>83</v>
      </c>
      <c r="R649" s="36" t="str">
        <f t="shared" si="171"/>
        <v>08-Aug-2017</v>
      </c>
      <c r="S649" s="37">
        <f t="shared" si="178"/>
        <v>2721.2469000000001</v>
      </c>
    </row>
    <row r="650" spans="1:19">
      <c r="A650" s="30" t="s">
        <v>6908</v>
      </c>
      <c r="D650" s="30" t="str">
        <f t="shared" si="172"/>
        <v>120746</v>
      </c>
      <c r="E650" s="30">
        <f t="shared" si="176"/>
        <v>7</v>
      </c>
      <c r="F650" s="30" t="str">
        <f t="shared" si="173"/>
        <v>INF789F01TI1</v>
      </c>
      <c r="G650" s="30">
        <f t="shared" si="177"/>
        <v>20</v>
      </c>
      <c r="H650" s="30" t="str">
        <f t="shared" si="174"/>
        <v>-</v>
      </c>
      <c r="I650" s="30">
        <f t="shared" si="163"/>
        <v>22</v>
      </c>
      <c r="J650" s="35" t="str">
        <f t="shared" si="175"/>
        <v>UTI - FLOATING RATE STP-GROWTH-direct</v>
      </c>
      <c r="K650" s="35">
        <f t="shared" si="164"/>
        <v>60</v>
      </c>
      <c r="L650" s="30" t="str">
        <f t="shared" si="165"/>
        <v>2791.6172</v>
      </c>
      <c r="M650" s="30">
        <f t="shared" si="166"/>
        <v>70</v>
      </c>
      <c r="N650" s="30" t="str">
        <f t="shared" si="167"/>
        <v>2791.6172</v>
      </c>
      <c r="O650" s="30">
        <f t="shared" si="168"/>
        <v>80</v>
      </c>
      <c r="P650" s="30" t="str">
        <f t="shared" si="169"/>
        <v>2791.6172</v>
      </c>
      <c r="Q650" s="30">
        <f t="shared" si="170"/>
        <v>90</v>
      </c>
      <c r="R650" s="36" t="str">
        <f t="shared" si="171"/>
        <v>08-Aug-2017</v>
      </c>
      <c r="S650" s="37">
        <f t="shared" si="178"/>
        <v>2791.6172000000001</v>
      </c>
    </row>
    <row r="651" spans="1:19">
      <c r="A651" s="30" t="s">
        <v>6909</v>
      </c>
      <c r="D651" s="30" t="str">
        <f t="shared" si="172"/>
        <v>120745</v>
      </c>
      <c r="E651" s="30">
        <f t="shared" si="176"/>
        <v>7</v>
      </c>
      <c r="F651" s="30" t="str">
        <f t="shared" si="173"/>
        <v>INF789FB1S63</v>
      </c>
      <c r="G651" s="30">
        <f t="shared" si="177"/>
        <v>20</v>
      </c>
      <c r="H651" s="30" t="str">
        <f t="shared" si="174"/>
        <v>-</v>
      </c>
      <c r="I651" s="30">
        <f t="shared" si="163"/>
        <v>22</v>
      </c>
      <c r="J651" s="35" t="str">
        <f t="shared" si="175"/>
        <v>UTI - FLOATING RATE STP-Weekly Dividend- Direct</v>
      </c>
      <c r="K651" s="35">
        <f t="shared" si="164"/>
        <v>70</v>
      </c>
      <c r="L651" s="30" t="str">
        <f t="shared" si="165"/>
        <v>1113.8948</v>
      </c>
      <c r="M651" s="30">
        <f t="shared" si="166"/>
        <v>80</v>
      </c>
      <c r="N651" s="30" t="str">
        <f t="shared" si="167"/>
        <v>1113.8948</v>
      </c>
      <c r="O651" s="30">
        <f t="shared" si="168"/>
        <v>90</v>
      </c>
      <c r="P651" s="30" t="str">
        <f t="shared" si="169"/>
        <v>1113.8948</v>
      </c>
      <c r="Q651" s="30">
        <f t="shared" si="170"/>
        <v>100</v>
      </c>
      <c r="R651" s="36" t="str">
        <f t="shared" si="171"/>
        <v>08-Aug-2017</v>
      </c>
      <c r="S651" s="37">
        <f t="shared" si="178"/>
        <v>1113.8948</v>
      </c>
    </row>
    <row r="652" spans="1:19">
      <c r="A652" s="30" t="s">
        <v>97</v>
      </c>
      <c r="D652" s="30" t="str">
        <f t="shared" si="172"/>
        <v/>
      </c>
      <c r="E652" s="30" t="str">
        <f t="shared" si="176"/>
        <v/>
      </c>
      <c r="F652" s="30" t="str">
        <f t="shared" si="173"/>
        <v xml:space="preserve"> </v>
      </c>
      <c r="G652" s="30" t="str">
        <f t="shared" si="177"/>
        <v/>
      </c>
      <c r="H652" s="30" t="str">
        <f t="shared" si="174"/>
        <v/>
      </c>
      <c r="I652" s="30" t="str">
        <f t="shared" si="163"/>
        <v/>
      </c>
      <c r="J652" s="35" t="str">
        <f t="shared" si="175"/>
        <v/>
      </c>
      <c r="K652" s="35" t="str">
        <f t="shared" si="164"/>
        <v/>
      </c>
      <c r="L652" s="30" t="str">
        <f t="shared" si="165"/>
        <v/>
      </c>
      <c r="M652" s="30" t="str">
        <f t="shared" si="166"/>
        <v/>
      </c>
      <c r="N652" s="30" t="str">
        <f t="shared" si="167"/>
        <v/>
      </c>
      <c r="O652" s="30" t="str">
        <f t="shared" si="168"/>
        <v/>
      </c>
      <c r="P652" s="30" t="str">
        <f t="shared" si="169"/>
        <v/>
      </c>
      <c r="Q652" s="30" t="str">
        <f t="shared" si="170"/>
        <v/>
      </c>
      <c r="R652" s="36" t="str">
        <f t="shared" si="171"/>
        <v/>
      </c>
      <c r="S652" s="37" t="str">
        <f t="shared" si="178"/>
        <v/>
      </c>
    </row>
    <row r="653" spans="1:19">
      <c r="A653" s="30" t="s">
        <v>140</v>
      </c>
      <c r="D653" s="30" t="str">
        <f t="shared" si="172"/>
        <v/>
      </c>
      <c r="E653" s="30" t="str">
        <f t="shared" si="176"/>
        <v/>
      </c>
      <c r="F653" s="30" t="str">
        <f t="shared" si="173"/>
        <v>Open Ended Schemes(Fund of Funds - Domestic)</v>
      </c>
      <c r="G653" s="30" t="str">
        <f t="shared" si="177"/>
        <v/>
      </c>
      <c r="H653" s="30" t="str">
        <f t="shared" si="174"/>
        <v/>
      </c>
      <c r="I653" s="30" t="str">
        <f t="shared" ref="I653:I716" si="179">IF($D653="","",G653+LEN(H653)+1)</f>
        <v/>
      </c>
      <c r="J653" s="35" t="str">
        <f t="shared" si="175"/>
        <v/>
      </c>
      <c r="K653" s="35" t="str">
        <f t="shared" ref="K653:K716" si="180">IF($D653="","",I653+LEN(J653)+1)</f>
        <v/>
      </c>
      <c r="L653" s="30" t="str">
        <f t="shared" ref="L653:L716" si="181">IF($D653="","",MID($A653,K653+1,SEARCH(";",$A653,K653+1)-K653-1))</f>
        <v/>
      </c>
      <c r="M653" s="30" t="str">
        <f t="shared" ref="M653:M716" si="182">IF($D653="","",K653+LEN(L653)+1)</f>
        <v/>
      </c>
      <c r="N653" s="30" t="str">
        <f t="shared" ref="N653:N716" si="183">IF($D653="","",MID($A653,M653+1,SEARCH(";",$A653,M653+1)-M653-1))</f>
        <v/>
      </c>
      <c r="O653" s="30" t="str">
        <f t="shared" ref="O653:O716" si="184">IF($D653="","",M653+LEN(N653)+1)</f>
        <v/>
      </c>
      <c r="P653" s="30" t="str">
        <f t="shared" ref="P653:P716" si="185">IF($D653="","",MID($A653,O653+1,SEARCH(";",$A653,O653+1)-O653-1))</f>
        <v/>
      </c>
      <c r="Q653" s="30" t="str">
        <f t="shared" ref="Q653:Q716" si="186">IF($D653="","",O653+LEN(P653)+1)</f>
        <v/>
      </c>
      <c r="R653" s="36" t="str">
        <f t="shared" ref="R653:R716" si="187">IF($D653="","",MID($A653,Q653+1,15))</f>
        <v/>
      </c>
      <c r="S653" s="37" t="str">
        <f t="shared" si="178"/>
        <v/>
      </c>
    </row>
    <row r="654" spans="1:19">
      <c r="A654" s="30" t="s">
        <v>97</v>
      </c>
      <c r="D654" s="30" t="str">
        <f t="shared" si="172"/>
        <v/>
      </c>
      <c r="E654" s="30" t="str">
        <f t="shared" si="176"/>
        <v/>
      </c>
      <c r="F654" s="30" t="str">
        <f t="shared" si="173"/>
        <v xml:space="preserve"> </v>
      </c>
      <c r="G654" s="30" t="str">
        <f t="shared" si="177"/>
        <v/>
      </c>
      <c r="H654" s="30" t="str">
        <f t="shared" si="174"/>
        <v/>
      </c>
      <c r="I654" s="30" t="str">
        <f t="shared" si="179"/>
        <v/>
      </c>
      <c r="J654" s="35" t="str">
        <f t="shared" si="175"/>
        <v/>
      </c>
      <c r="K654" s="35" t="str">
        <f t="shared" si="180"/>
        <v/>
      </c>
      <c r="L654" s="30" t="str">
        <f t="shared" si="181"/>
        <v/>
      </c>
      <c r="M654" s="30" t="str">
        <f t="shared" si="182"/>
        <v/>
      </c>
      <c r="N654" s="30" t="str">
        <f t="shared" si="183"/>
        <v/>
      </c>
      <c r="O654" s="30" t="str">
        <f t="shared" si="184"/>
        <v/>
      </c>
      <c r="P654" s="30" t="str">
        <f t="shared" si="185"/>
        <v/>
      </c>
      <c r="Q654" s="30" t="str">
        <f t="shared" si="186"/>
        <v/>
      </c>
      <c r="R654" s="36" t="str">
        <f t="shared" si="187"/>
        <v/>
      </c>
      <c r="S654" s="37" t="str">
        <f t="shared" si="178"/>
        <v/>
      </c>
    </row>
    <row r="655" spans="1:19">
      <c r="A655" s="30" t="s">
        <v>99</v>
      </c>
      <c r="D655" s="30" t="str">
        <f t="shared" si="172"/>
        <v/>
      </c>
      <c r="E655" s="30" t="str">
        <f t="shared" si="176"/>
        <v/>
      </c>
      <c r="F655" s="30" t="str">
        <f t="shared" si="173"/>
        <v>Axis Mutual Fund</v>
      </c>
      <c r="G655" s="30" t="str">
        <f t="shared" si="177"/>
        <v/>
      </c>
      <c r="H655" s="30" t="str">
        <f t="shared" si="174"/>
        <v/>
      </c>
      <c r="I655" s="30" t="str">
        <f t="shared" si="179"/>
        <v/>
      </c>
      <c r="J655" s="35" t="str">
        <f t="shared" si="175"/>
        <v/>
      </c>
      <c r="K655" s="35" t="str">
        <f t="shared" si="180"/>
        <v/>
      </c>
      <c r="L655" s="30" t="str">
        <f t="shared" si="181"/>
        <v/>
      </c>
      <c r="M655" s="30" t="str">
        <f t="shared" si="182"/>
        <v/>
      </c>
      <c r="N655" s="30" t="str">
        <f t="shared" si="183"/>
        <v/>
      </c>
      <c r="O655" s="30" t="str">
        <f t="shared" si="184"/>
        <v/>
      </c>
      <c r="P655" s="30" t="str">
        <f t="shared" si="185"/>
        <v/>
      </c>
      <c r="Q655" s="30" t="str">
        <f t="shared" si="186"/>
        <v/>
      </c>
      <c r="R655" s="36" t="str">
        <f t="shared" si="187"/>
        <v/>
      </c>
      <c r="S655" s="37" t="str">
        <f t="shared" si="178"/>
        <v/>
      </c>
    </row>
    <row r="656" spans="1:19">
      <c r="A656" s="30" t="s">
        <v>97</v>
      </c>
      <c r="D656" s="30" t="str">
        <f t="shared" si="172"/>
        <v/>
      </c>
      <c r="E656" s="30" t="str">
        <f t="shared" si="176"/>
        <v/>
      </c>
      <c r="F656" s="30" t="str">
        <f t="shared" si="173"/>
        <v xml:space="preserve"> </v>
      </c>
      <c r="G656" s="30" t="str">
        <f t="shared" si="177"/>
        <v/>
      </c>
      <c r="H656" s="30" t="str">
        <f t="shared" si="174"/>
        <v/>
      </c>
      <c r="I656" s="30" t="str">
        <f t="shared" si="179"/>
        <v/>
      </c>
      <c r="J656" s="35" t="str">
        <f t="shared" si="175"/>
        <v/>
      </c>
      <c r="K656" s="35" t="str">
        <f t="shared" si="180"/>
        <v/>
      </c>
      <c r="L656" s="30" t="str">
        <f t="shared" si="181"/>
        <v/>
      </c>
      <c r="M656" s="30" t="str">
        <f t="shared" si="182"/>
        <v/>
      </c>
      <c r="N656" s="30" t="str">
        <f t="shared" si="183"/>
        <v/>
      </c>
      <c r="O656" s="30" t="str">
        <f t="shared" si="184"/>
        <v/>
      </c>
      <c r="P656" s="30" t="str">
        <f t="shared" si="185"/>
        <v/>
      </c>
      <c r="Q656" s="30" t="str">
        <f t="shared" si="186"/>
        <v/>
      </c>
      <c r="R656" s="36" t="str">
        <f t="shared" si="187"/>
        <v/>
      </c>
      <c r="S656" s="37" t="str">
        <f t="shared" si="178"/>
        <v/>
      </c>
    </row>
    <row r="657" spans="1:19">
      <c r="A657" s="30" t="s">
        <v>6910</v>
      </c>
      <c r="D657" s="30" t="str">
        <f t="shared" si="172"/>
        <v>120472</v>
      </c>
      <c r="E657" s="30">
        <f t="shared" si="176"/>
        <v>7</v>
      </c>
      <c r="F657" s="30" t="str">
        <f t="shared" si="173"/>
        <v>INF846K01DQ6</v>
      </c>
      <c r="G657" s="30">
        <f t="shared" si="177"/>
        <v>20</v>
      </c>
      <c r="H657" s="30" t="str">
        <f t="shared" si="174"/>
        <v>INF846K01DR4</v>
      </c>
      <c r="I657" s="30">
        <f t="shared" si="179"/>
        <v>33</v>
      </c>
      <c r="J657" s="35" t="str">
        <f t="shared" si="175"/>
        <v>Axis Gold Fund - Direct Plan - Dividend option</v>
      </c>
      <c r="K657" s="35">
        <f t="shared" si="180"/>
        <v>80</v>
      </c>
      <c r="L657" s="30" t="str">
        <f t="shared" si="181"/>
        <v>9.6067</v>
      </c>
      <c r="M657" s="30">
        <f t="shared" si="182"/>
        <v>87</v>
      </c>
      <c r="N657" s="30" t="str">
        <f t="shared" si="183"/>
        <v>9.5106</v>
      </c>
      <c r="O657" s="30">
        <f t="shared" si="184"/>
        <v>94</v>
      </c>
      <c r="P657" s="30" t="str">
        <f t="shared" si="185"/>
        <v>9.6067</v>
      </c>
      <c r="Q657" s="30">
        <f t="shared" si="186"/>
        <v>101</v>
      </c>
      <c r="R657" s="36" t="str">
        <f t="shared" si="187"/>
        <v>08-Aug-2017</v>
      </c>
      <c r="S657" s="37">
        <f t="shared" si="178"/>
        <v>9.6067</v>
      </c>
    </row>
    <row r="658" spans="1:19">
      <c r="A658" s="30" t="s">
        <v>6911</v>
      </c>
      <c r="D658" s="30" t="str">
        <f t="shared" si="172"/>
        <v>120473</v>
      </c>
      <c r="E658" s="30">
        <f t="shared" si="176"/>
        <v>7</v>
      </c>
      <c r="F658" s="30" t="str">
        <f t="shared" si="173"/>
        <v>INF846K01DS2</v>
      </c>
      <c r="G658" s="30">
        <f t="shared" si="177"/>
        <v>20</v>
      </c>
      <c r="H658" s="30" t="str">
        <f t="shared" si="174"/>
        <v>-</v>
      </c>
      <c r="I658" s="30">
        <f t="shared" si="179"/>
        <v>22</v>
      </c>
      <c r="J658" s="35" t="str">
        <f t="shared" si="175"/>
        <v>Axis Gold Fund - Direct Plan - Growth option</v>
      </c>
      <c r="K658" s="35">
        <f t="shared" si="180"/>
        <v>67</v>
      </c>
      <c r="L658" s="30" t="str">
        <f t="shared" si="181"/>
        <v>9.5995</v>
      </c>
      <c r="M658" s="30">
        <f t="shared" si="182"/>
        <v>74</v>
      </c>
      <c r="N658" s="30" t="str">
        <f t="shared" si="183"/>
        <v>9.5035</v>
      </c>
      <c r="O658" s="30">
        <f t="shared" si="184"/>
        <v>81</v>
      </c>
      <c r="P658" s="30" t="str">
        <f t="shared" si="185"/>
        <v>9.5995</v>
      </c>
      <c r="Q658" s="30">
        <f t="shared" si="186"/>
        <v>88</v>
      </c>
      <c r="R658" s="36" t="str">
        <f t="shared" si="187"/>
        <v>08-Aug-2017</v>
      </c>
      <c r="S658" s="37">
        <f t="shared" si="178"/>
        <v>9.5995000000000008</v>
      </c>
    </row>
    <row r="659" spans="1:19">
      <c r="A659" s="30" t="s">
        <v>6912</v>
      </c>
      <c r="D659" s="30" t="str">
        <f t="shared" si="172"/>
        <v>115898</v>
      </c>
      <c r="E659" s="30">
        <f t="shared" si="176"/>
        <v>7</v>
      </c>
      <c r="F659" s="30" t="str">
        <f t="shared" si="173"/>
        <v>INF846K01AM1</v>
      </c>
      <c r="G659" s="30">
        <f t="shared" si="177"/>
        <v>20</v>
      </c>
      <c r="H659" s="30" t="str">
        <f t="shared" si="174"/>
        <v>INF846K01AN9</v>
      </c>
      <c r="I659" s="30">
        <f t="shared" si="179"/>
        <v>33</v>
      </c>
      <c r="J659" s="35" t="str">
        <f t="shared" si="175"/>
        <v>Axis Gold Fund - Dividend Option</v>
      </c>
      <c r="K659" s="35">
        <f t="shared" si="180"/>
        <v>66</v>
      </c>
      <c r="L659" s="30" t="str">
        <f t="shared" si="181"/>
        <v>9.0630</v>
      </c>
      <c r="M659" s="30">
        <f t="shared" si="182"/>
        <v>73</v>
      </c>
      <c r="N659" s="30" t="str">
        <f t="shared" si="183"/>
        <v>8.9724</v>
      </c>
      <c r="O659" s="30">
        <f t="shared" si="184"/>
        <v>80</v>
      </c>
      <c r="P659" s="30" t="str">
        <f t="shared" si="185"/>
        <v>9.0630</v>
      </c>
      <c r="Q659" s="30">
        <f t="shared" si="186"/>
        <v>87</v>
      </c>
      <c r="R659" s="36" t="str">
        <f t="shared" si="187"/>
        <v>08-Aug-2017</v>
      </c>
      <c r="S659" s="37">
        <f t="shared" si="178"/>
        <v>9.0630000000000006</v>
      </c>
    </row>
    <row r="660" spans="1:19">
      <c r="A660" s="30" t="s">
        <v>6913</v>
      </c>
      <c r="D660" s="30" t="str">
        <f t="shared" si="172"/>
        <v>115897</v>
      </c>
      <c r="E660" s="30">
        <f t="shared" si="176"/>
        <v>7</v>
      </c>
      <c r="F660" s="30" t="str">
        <f t="shared" si="173"/>
        <v>INF846K01AL3</v>
      </c>
      <c r="G660" s="30">
        <f t="shared" si="177"/>
        <v>20</v>
      </c>
      <c r="H660" s="30" t="str">
        <f t="shared" si="174"/>
        <v>-</v>
      </c>
      <c r="I660" s="30">
        <f t="shared" si="179"/>
        <v>22</v>
      </c>
      <c r="J660" s="35" t="str">
        <f t="shared" si="175"/>
        <v>Axis Gold Fund - Growth Option</v>
      </c>
      <c r="K660" s="35">
        <f t="shared" si="180"/>
        <v>53</v>
      </c>
      <c r="L660" s="30" t="str">
        <f t="shared" si="181"/>
        <v>9.0527</v>
      </c>
      <c r="M660" s="30">
        <f t="shared" si="182"/>
        <v>60</v>
      </c>
      <c r="N660" s="30" t="str">
        <f t="shared" si="183"/>
        <v>8.9622</v>
      </c>
      <c r="O660" s="30">
        <f t="shared" si="184"/>
        <v>67</v>
      </c>
      <c r="P660" s="30" t="str">
        <f t="shared" si="185"/>
        <v>9.0527</v>
      </c>
      <c r="Q660" s="30">
        <f t="shared" si="186"/>
        <v>74</v>
      </c>
      <c r="R660" s="36" t="str">
        <f t="shared" si="187"/>
        <v>08-Aug-2017</v>
      </c>
      <c r="S660" s="37">
        <f t="shared" si="178"/>
        <v>9.0526999999999997</v>
      </c>
    </row>
    <row r="661" spans="1:19">
      <c r="A661" s="30" t="s">
        <v>97</v>
      </c>
      <c r="D661" s="30" t="str">
        <f t="shared" si="172"/>
        <v/>
      </c>
      <c r="E661" s="30" t="str">
        <f t="shared" si="176"/>
        <v/>
      </c>
      <c r="F661" s="30" t="str">
        <f t="shared" si="173"/>
        <v xml:space="preserve"> </v>
      </c>
      <c r="G661" s="30" t="str">
        <f t="shared" si="177"/>
        <v/>
      </c>
      <c r="H661" s="30" t="str">
        <f t="shared" si="174"/>
        <v/>
      </c>
      <c r="I661" s="30" t="str">
        <f t="shared" si="179"/>
        <v/>
      </c>
      <c r="J661" s="35" t="str">
        <f t="shared" si="175"/>
        <v/>
      </c>
      <c r="K661" s="35" t="str">
        <f t="shared" si="180"/>
        <v/>
      </c>
      <c r="L661" s="30" t="str">
        <f t="shared" si="181"/>
        <v/>
      </c>
      <c r="M661" s="30" t="str">
        <f t="shared" si="182"/>
        <v/>
      </c>
      <c r="N661" s="30" t="str">
        <f t="shared" si="183"/>
        <v/>
      </c>
      <c r="O661" s="30" t="str">
        <f t="shared" si="184"/>
        <v/>
      </c>
      <c r="P661" s="30" t="str">
        <f t="shared" si="185"/>
        <v/>
      </c>
      <c r="Q661" s="30" t="str">
        <f t="shared" si="186"/>
        <v/>
      </c>
      <c r="R661" s="36" t="str">
        <f t="shared" si="187"/>
        <v/>
      </c>
      <c r="S661" s="37" t="str">
        <f t="shared" si="178"/>
        <v/>
      </c>
    </row>
    <row r="662" spans="1:19">
      <c r="A662" s="30" t="s">
        <v>101</v>
      </c>
      <c r="D662" s="30" t="str">
        <f t="shared" si="172"/>
        <v/>
      </c>
      <c r="E662" s="30" t="str">
        <f t="shared" si="176"/>
        <v/>
      </c>
      <c r="F662" s="30" t="str">
        <f t="shared" si="173"/>
        <v>Birla Sun Life Mutual Fund</v>
      </c>
      <c r="G662" s="30" t="str">
        <f t="shared" si="177"/>
        <v/>
      </c>
      <c r="H662" s="30" t="str">
        <f t="shared" si="174"/>
        <v/>
      </c>
      <c r="I662" s="30" t="str">
        <f t="shared" si="179"/>
        <v/>
      </c>
      <c r="J662" s="35" t="str">
        <f t="shared" si="175"/>
        <v/>
      </c>
      <c r="K662" s="35" t="str">
        <f t="shared" si="180"/>
        <v/>
      </c>
      <c r="L662" s="30" t="str">
        <f t="shared" si="181"/>
        <v/>
      </c>
      <c r="M662" s="30" t="str">
        <f t="shared" si="182"/>
        <v/>
      </c>
      <c r="N662" s="30" t="str">
        <f t="shared" si="183"/>
        <v/>
      </c>
      <c r="O662" s="30" t="str">
        <f t="shared" si="184"/>
        <v/>
      </c>
      <c r="P662" s="30" t="str">
        <f t="shared" si="185"/>
        <v/>
      </c>
      <c r="Q662" s="30" t="str">
        <f t="shared" si="186"/>
        <v/>
      </c>
      <c r="R662" s="36" t="str">
        <f t="shared" si="187"/>
        <v/>
      </c>
      <c r="S662" s="37" t="str">
        <f t="shared" si="178"/>
        <v/>
      </c>
    </row>
    <row r="663" spans="1:19">
      <c r="A663" s="30" t="s">
        <v>97</v>
      </c>
      <c r="D663" s="30" t="str">
        <f t="shared" si="172"/>
        <v/>
      </c>
      <c r="E663" s="30" t="str">
        <f t="shared" si="176"/>
        <v/>
      </c>
      <c r="F663" s="30" t="str">
        <f t="shared" si="173"/>
        <v xml:space="preserve"> </v>
      </c>
      <c r="G663" s="30" t="str">
        <f t="shared" si="177"/>
        <v/>
      </c>
      <c r="H663" s="30" t="str">
        <f t="shared" si="174"/>
        <v/>
      </c>
      <c r="I663" s="30" t="str">
        <f t="shared" si="179"/>
        <v/>
      </c>
      <c r="J663" s="35" t="str">
        <f t="shared" si="175"/>
        <v/>
      </c>
      <c r="K663" s="35" t="str">
        <f t="shared" si="180"/>
        <v/>
      </c>
      <c r="L663" s="30" t="str">
        <f t="shared" si="181"/>
        <v/>
      </c>
      <c r="M663" s="30" t="str">
        <f t="shared" si="182"/>
        <v/>
      </c>
      <c r="N663" s="30" t="str">
        <f t="shared" si="183"/>
        <v/>
      </c>
      <c r="O663" s="30" t="str">
        <f t="shared" si="184"/>
        <v/>
      </c>
      <c r="P663" s="30" t="str">
        <f t="shared" si="185"/>
        <v/>
      </c>
      <c r="Q663" s="30" t="str">
        <f t="shared" si="186"/>
        <v/>
      </c>
      <c r="R663" s="36" t="str">
        <f t="shared" si="187"/>
        <v/>
      </c>
      <c r="S663" s="37" t="str">
        <f t="shared" si="178"/>
        <v/>
      </c>
    </row>
    <row r="664" spans="1:19" ht="26">
      <c r="A664" s="30" t="s">
        <v>141</v>
      </c>
      <c r="D664" s="30" t="str">
        <f t="shared" si="172"/>
        <v>131902</v>
      </c>
      <c r="E664" s="30">
        <f t="shared" si="176"/>
        <v>7</v>
      </c>
      <c r="F664" s="30" t="str">
        <f t="shared" si="173"/>
        <v>INF084M01DZ1</v>
      </c>
      <c r="G664" s="30">
        <f t="shared" si="177"/>
        <v>20</v>
      </c>
      <c r="H664" s="30" t="str">
        <f t="shared" si="174"/>
        <v>INF084M01EA2</v>
      </c>
      <c r="I664" s="30">
        <f t="shared" si="179"/>
        <v>33</v>
      </c>
      <c r="J664" s="35" t="str">
        <f t="shared" si="175"/>
        <v>Birla Sun Life 5 Star Multi Manager FoF Scheme - Direct Plan - Dividend Option</v>
      </c>
      <c r="K664" s="35">
        <f t="shared" si="180"/>
        <v>112</v>
      </c>
      <c r="L664" s="30" t="str">
        <f t="shared" si="181"/>
        <v>9.4445</v>
      </c>
      <c r="M664" s="30">
        <f t="shared" si="182"/>
        <v>119</v>
      </c>
      <c r="N664" s="30" t="str">
        <f t="shared" si="183"/>
        <v>9.4445</v>
      </c>
      <c r="O664" s="30">
        <f t="shared" si="184"/>
        <v>126</v>
      </c>
      <c r="P664" s="30" t="str">
        <f t="shared" si="185"/>
        <v>9.4445</v>
      </c>
      <c r="Q664" s="30">
        <f t="shared" si="186"/>
        <v>133</v>
      </c>
      <c r="R664" s="36" t="str">
        <f t="shared" si="187"/>
        <v>14-Jan-2016</v>
      </c>
      <c r="S664" s="37">
        <f t="shared" si="178"/>
        <v>9.4444999999999997</v>
      </c>
    </row>
    <row r="665" spans="1:19" ht="26">
      <c r="A665" s="30" t="s">
        <v>142</v>
      </c>
      <c r="D665" s="30" t="str">
        <f t="shared" si="172"/>
        <v>131901</v>
      </c>
      <c r="E665" s="30">
        <f t="shared" si="176"/>
        <v>7</v>
      </c>
      <c r="F665" s="30" t="str">
        <f t="shared" si="173"/>
        <v>INF084M01DY4</v>
      </c>
      <c r="G665" s="30">
        <f t="shared" si="177"/>
        <v>20</v>
      </c>
      <c r="H665" s="30" t="str">
        <f t="shared" si="174"/>
        <v>-</v>
      </c>
      <c r="I665" s="30">
        <f t="shared" si="179"/>
        <v>22</v>
      </c>
      <c r="J665" s="35" t="str">
        <f t="shared" si="175"/>
        <v>Birla Sun Life 5 Star Multi Manager FoF Scheme - Direct Plan - Growth Option</v>
      </c>
      <c r="K665" s="35">
        <f t="shared" si="180"/>
        <v>99</v>
      </c>
      <c r="L665" s="30" t="str">
        <f t="shared" si="181"/>
        <v>25.2336</v>
      </c>
      <c r="M665" s="30">
        <f t="shared" si="182"/>
        <v>107</v>
      </c>
      <c r="N665" s="30" t="str">
        <f t="shared" si="183"/>
        <v>24.9813</v>
      </c>
      <c r="O665" s="30">
        <f t="shared" si="184"/>
        <v>115</v>
      </c>
      <c r="P665" s="30" t="str">
        <f t="shared" si="185"/>
        <v>25.2336</v>
      </c>
      <c r="Q665" s="30">
        <f t="shared" si="186"/>
        <v>123</v>
      </c>
      <c r="R665" s="36" t="str">
        <f t="shared" si="187"/>
        <v>05-Feb-2016</v>
      </c>
      <c r="S665" s="37">
        <f t="shared" si="178"/>
        <v>25.233599999999999</v>
      </c>
    </row>
    <row r="666" spans="1:19" ht="26">
      <c r="A666" s="30" t="s">
        <v>143</v>
      </c>
      <c r="D666" s="30" t="str">
        <f t="shared" si="172"/>
        <v>131900</v>
      </c>
      <c r="E666" s="30">
        <f t="shared" si="176"/>
        <v>7</v>
      </c>
      <c r="F666" s="30" t="str">
        <f t="shared" si="173"/>
        <v>INF084M01AR4</v>
      </c>
      <c r="G666" s="30">
        <f t="shared" si="177"/>
        <v>20</v>
      </c>
      <c r="H666" s="30" t="str">
        <f t="shared" si="174"/>
        <v>INF084M01AS2</v>
      </c>
      <c r="I666" s="30">
        <f t="shared" si="179"/>
        <v>33</v>
      </c>
      <c r="J666" s="35" t="str">
        <f t="shared" si="175"/>
        <v>Birla Sun Life 5 Star Multi Manager FoF Scheme - Regular Plan - Dividend Option</v>
      </c>
      <c r="K666" s="35">
        <f t="shared" si="180"/>
        <v>113</v>
      </c>
      <c r="L666" s="30" t="str">
        <f t="shared" si="181"/>
        <v>21.6182</v>
      </c>
      <c r="M666" s="30">
        <f t="shared" si="182"/>
        <v>121</v>
      </c>
      <c r="N666" s="30" t="str">
        <f t="shared" si="183"/>
        <v>21.4020</v>
      </c>
      <c r="O666" s="30">
        <f t="shared" si="184"/>
        <v>129</v>
      </c>
      <c r="P666" s="30" t="str">
        <f t="shared" si="185"/>
        <v>21.6182</v>
      </c>
      <c r="Q666" s="30">
        <f t="shared" si="186"/>
        <v>137</v>
      </c>
      <c r="R666" s="36" t="str">
        <f t="shared" si="187"/>
        <v>05-Feb-2016</v>
      </c>
      <c r="S666" s="37">
        <f t="shared" si="178"/>
        <v>21.618200000000002</v>
      </c>
    </row>
    <row r="667" spans="1:19" ht="26">
      <c r="A667" s="30" t="s">
        <v>144</v>
      </c>
      <c r="D667" s="30" t="str">
        <f t="shared" si="172"/>
        <v>131899</v>
      </c>
      <c r="E667" s="30">
        <f t="shared" si="176"/>
        <v>7</v>
      </c>
      <c r="F667" s="30" t="str">
        <f t="shared" si="173"/>
        <v>INF084M01AQ6</v>
      </c>
      <c r="G667" s="30">
        <f t="shared" si="177"/>
        <v>20</v>
      </c>
      <c r="H667" s="30" t="str">
        <f t="shared" si="174"/>
        <v>-</v>
      </c>
      <c r="I667" s="30">
        <f t="shared" si="179"/>
        <v>22</v>
      </c>
      <c r="J667" s="35" t="str">
        <f t="shared" si="175"/>
        <v>Birla Sun Life 5 Star Multi Manager FoF Scheme - Regular Plan - Growth Option</v>
      </c>
      <c r="K667" s="35">
        <f t="shared" si="180"/>
        <v>100</v>
      </c>
      <c r="L667" s="30" t="str">
        <f t="shared" si="181"/>
        <v>24.9948</v>
      </c>
      <c r="M667" s="30">
        <f t="shared" si="182"/>
        <v>108</v>
      </c>
      <c r="N667" s="30" t="str">
        <f t="shared" si="183"/>
        <v>24.7449</v>
      </c>
      <c r="O667" s="30">
        <f t="shared" si="184"/>
        <v>116</v>
      </c>
      <c r="P667" s="30" t="str">
        <f t="shared" si="185"/>
        <v>24.9948</v>
      </c>
      <c r="Q667" s="30">
        <f t="shared" si="186"/>
        <v>124</v>
      </c>
      <c r="R667" s="36" t="str">
        <f t="shared" si="187"/>
        <v>05-Feb-2016</v>
      </c>
      <c r="S667" s="37">
        <f t="shared" si="178"/>
        <v>24.994800000000001</v>
      </c>
    </row>
    <row r="668" spans="1:19" ht="26">
      <c r="A668" s="30" t="s">
        <v>6914</v>
      </c>
      <c r="D668" s="30" t="str">
        <f t="shared" si="172"/>
        <v>131897</v>
      </c>
      <c r="E668" s="30">
        <f t="shared" si="176"/>
        <v>7</v>
      </c>
      <c r="F668" s="30" t="str">
        <f t="shared" si="173"/>
        <v>INF084M01DQ0</v>
      </c>
      <c r="G668" s="30">
        <f t="shared" si="177"/>
        <v>20</v>
      </c>
      <c r="H668" s="30" t="str">
        <f t="shared" si="174"/>
        <v>INF084M01DR8</v>
      </c>
      <c r="I668" s="30">
        <f t="shared" si="179"/>
        <v>33</v>
      </c>
      <c r="J668" s="35" t="str">
        <f t="shared" si="175"/>
        <v>Birla Sun Life Active Debt Multi Manager FoF Scheme - Direct Plan - Dividend Option</v>
      </c>
      <c r="K668" s="35">
        <f t="shared" si="180"/>
        <v>117</v>
      </c>
      <c r="L668" s="30" t="str">
        <f t="shared" si="181"/>
        <v>14.8517</v>
      </c>
      <c r="M668" s="30">
        <f t="shared" si="182"/>
        <v>125</v>
      </c>
      <c r="N668" s="30" t="str">
        <f t="shared" si="183"/>
        <v>14.7032</v>
      </c>
      <c r="O668" s="30">
        <f t="shared" si="184"/>
        <v>133</v>
      </c>
      <c r="P668" s="30" t="str">
        <f t="shared" si="185"/>
        <v>14.8517</v>
      </c>
      <c r="Q668" s="30">
        <f t="shared" si="186"/>
        <v>141</v>
      </c>
      <c r="R668" s="36" t="str">
        <f t="shared" si="187"/>
        <v>08-Aug-2017</v>
      </c>
      <c r="S668" s="37">
        <f t="shared" si="178"/>
        <v>14.851699999999999</v>
      </c>
    </row>
    <row r="669" spans="1:19" ht="26">
      <c r="A669" s="30" t="s">
        <v>6915</v>
      </c>
      <c r="D669" s="30" t="str">
        <f t="shared" si="172"/>
        <v>131898</v>
      </c>
      <c r="E669" s="30">
        <f t="shared" si="176"/>
        <v>7</v>
      </c>
      <c r="F669" s="30" t="str">
        <f t="shared" si="173"/>
        <v>INF084M01DP2</v>
      </c>
      <c r="G669" s="30">
        <f t="shared" si="177"/>
        <v>20</v>
      </c>
      <c r="H669" s="30" t="str">
        <f t="shared" si="174"/>
        <v>-</v>
      </c>
      <c r="I669" s="30">
        <f t="shared" si="179"/>
        <v>22</v>
      </c>
      <c r="J669" s="35" t="str">
        <f t="shared" si="175"/>
        <v>Birla Sun Life Active Debt Multi Manager FoF Scheme - Direct Plan - Growth Option</v>
      </c>
      <c r="K669" s="35">
        <f t="shared" si="180"/>
        <v>104</v>
      </c>
      <c r="L669" s="30" t="str">
        <f t="shared" si="181"/>
        <v>23.7069</v>
      </c>
      <c r="M669" s="30">
        <f t="shared" si="182"/>
        <v>112</v>
      </c>
      <c r="N669" s="30" t="str">
        <f t="shared" si="183"/>
        <v>23.4698</v>
      </c>
      <c r="O669" s="30">
        <f t="shared" si="184"/>
        <v>120</v>
      </c>
      <c r="P669" s="30" t="str">
        <f t="shared" si="185"/>
        <v>23.7069</v>
      </c>
      <c r="Q669" s="30">
        <f t="shared" si="186"/>
        <v>128</v>
      </c>
      <c r="R669" s="36" t="str">
        <f t="shared" si="187"/>
        <v>08-Aug-2017</v>
      </c>
      <c r="S669" s="37">
        <f t="shared" si="178"/>
        <v>23.706900000000001</v>
      </c>
    </row>
    <row r="670" spans="1:19" ht="26">
      <c r="A670" s="30" t="s">
        <v>6916</v>
      </c>
      <c r="D670" s="30" t="str">
        <f t="shared" si="172"/>
        <v>131895</v>
      </c>
      <c r="E670" s="30">
        <f t="shared" si="176"/>
        <v>7</v>
      </c>
      <c r="F670" s="30" t="str">
        <f t="shared" si="173"/>
        <v>INF084M01AI3</v>
      </c>
      <c r="G670" s="30">
        <f t="shared" si="177"/>
        <v>20</v>
      </c>
      <c r="H670" s="30" t="str">
        <f t="shared" si="174"/>
        <v>INF084M01AJ1</v>
      </c>
      <c r="I670" s="30">
        <f t="shared" si="179"/>
        <v>33</v>
      </c>
      <c r="J670" s="35" t="str">
        <f t="shared" si="175"/>
        <v>Birla Sun Life Active Debt Multi Manager FoF Scheme - Regular Plan - Dividend Option</v>
      </c>
      <c r="K670" s="35">
        <f t="shared" si="180"/>
        <v>118</v>
      </c>
      <c r="L670" s="30" t="str">
        <f t="shared" si="181"/>
        <v>14.5684</v>
      </c>
      <c r="M670" s="30">
        <f t="shared" si="182"/>
        <v>126</v>
      </c>
      <c r="N670" s="30" t="str">
        <f t="shared" si="183"/>
        <v>14.4227</v>
      </c>
      <c r="O670" s="30">
        <f t="shared" si="184"/>
        <v>134</v>
      </c>
      <c r="P670" s="30" t="str">
        <f t="shared" si="185"/>
        <v>14.5684</v>
      </c>
      <c r="Q670" s="30">
        <f t="shared" si="186"/>
        <v>142</v>
      </c>
      <c r="R670" s="36" t="str">
        <f t="shared" si="187"/>
        <v>08-Aug-2017</v>
      </c>
      <c r="S670" s="37">
        <f t="shared" si="178"/>
        <v>14.5684</v>
      </c>
    </row>
    <row r="671" spans="1:19" ht="26">
      <c r="A671" s="30" t="s">
        <v>6917</v>
      </c>
      <c r="D671" s="30" t="str">
        <f t="shared" si="172"/>
        <v>131896</v>
      </c>
      <c r="E671" s="30">
        <f t="shared" si="176"/>
        <v>7</v>
      </c>
      <c r="F671" s="30" t="str">
        <f t="shared" si="173"/>
        <v>INF084M01AH5</v>
      </c>
      <c r="G671" s="30">
        <f t="shared" si="177"/>
        <v>20</v>
      </c>
      <c r="H671" s="30" t="str">
        <f t="shared" si="174"/>
        <v>-</v>
      </c>
      <c r="I671" s="30">
        <f t="shared" si="179"/>
        <v>22</v>
      </c>
      <c r="J671" s="35" t="str">
        <f t="shared" si="175"/>
        <v>Birla Sun Life Active Debt Multi Manager FoF Scheme - Regular Plan - Growth Option</v>
      </c>
      <c r="K671" s="35">
        <f t="shared" si="180"/>
        <v>105</v>
      </c>
      <c r="L671" s="30" t="str">
        <f t="shared" si="181"/>
        <v>23.2324</v>
      </c>
      <c r="M671" s="30">
        <f t="shared" si="182"/>
        <v>113</v>
      </c>
      <c r="N671" s="30" t="str">
        <f t="shared" si="183"/>
        <v>23.0001</v>
      </c>
      <c r="O671" s="30">
        <f t="shared" si="184"/>
        <v>121</v>
      </c>
      <c r="P671" s="30" t="str">
        <f t="shared" si="185"/>
        <v>23.2324</v>
      </c>
      <c r="Q671" s="30">
        <f t="shared" si="186"/>
        <v>129</v>
      </c>
      <c r="R671" s="36" t="str">
        <f t="shared" si="187"/>
        <v>08-Aug-2017</v>
      </c>
      <c r="S671" s="37">
        <f t="shared" si="178"/>
        <v>23.232399999999998</v>
      </c>
    </row>
    <row r="672" spans="1:19" ht="26">
      <c r="A672" s="30" t="s">
        <v>145</v>
      </c>
      <c r="D672" s="30" t="str">
        <f t="shared" si="172"/>
        <v>119492</v>
      </c>
      <c r="E672" s="30">
        <f t="shared" si="176"/>
        <v>7</v>
      </c>
      <c r="F672" s="30" t="str">
        <f t="shared" si="173"/>
        <v>INF209K01S12</v>
      </c>
      <c r="G672" s="30">
        <f t="shared" si="177"/>
        <v>20</v>
      </c>
      <c r="H672" s="30" t="str">
        <f t="shared" si="174"/>
        <v>-</v>
      </c>
      <c r="I672" s="30">
        <f t="shared" si="179"/>
        <v>22</v>
      </c>
      <c r="J672" s="35" t="str">
        <f t="shared" si="175"/>
        <v>Birla Sun Life Asset Allocation - Aggressive Plan - Dividend - Direct Plan</v>
      </c>
      <c r="K672" s="35">
        <f t="shared" si="180"/>
        <v>97</v>
      </c>
      <c r="L672" s="30" t="str">
        <f t="shared" si="181"/>
        <v>46.1354</v>
      </c>
      <c r="M672" s="30">
        <f t="shared" si="182"/>
        <v>105</v>
      </c>
      <c r="N672" s="30" t="str">
        <f t="shared" si="183"/>
        <v>46.1354</v>
      </c>
      <c r="O672" s="30">
        <f t="shared" si="184"/>
        <v>113</v>
      </c>
      <c r="P672" s="30" t="str">
        <f t="shared" si="185"/>
        <v>46.1354</v>
      </c>
      <c r="Q672" s="30">
        <f t="shared" si="186"/>
        <v>121</v>
      </c>
      <c r="R672" s="36" t="str">
        <f t="shared" si="187"/>
        <v>05-Feb-2016</v>
      </c>
      <c r="S672" s="37">
        <f t="shared" si="178"/>
        <v>46.135399999999997</v>
      </c>
    </row>
    <row r="673" spans="1:19" ht="26">
      <c r="A673" s="30" t="s">
        <v>146</v>
      </c>
      <c r="D673" s="30" t="str">
        <f t="shared" si="172"/>
        <v>119493</v>
      </c>
      <c r="E673" s="30">
        <f t="shared" si="176"/>
        <v>7</v>
      </c>
      <c r="F673" s="30" t="str">
        <f t="shared" si="173"/>
        <v>INF209K01YA7</v>
      </c>
      <c r="G673" s="30">
        <f t="shared" si="177"/>
        <v>20</v>
      </c>
      <c r="H673" s="30" t="str">
        <f t="shared" si="174"/>
        <v>-</v>
      </c>
      <c r="I673" s="30">
        <f t="shared" si="179"/>
        <v>22</v>
      </c>
      <c r="J673" s="35" t="str">
        <f t="shared" si="175"/>
        <v>Birla Sun Life Asset Allocation - Aggressive Plan - Growth - Direct Plan</v>
      </c>
      <c r="K673" s="35">
        <f t="shared" si="180"/>
        <v>95</v>
      </c>
      <c r="L673" s="30" t="str">
        <f t="shared" si="181"/>
        <v>50.8182</v>
      </c>
      <c r="M673" s="30">
        <f t="shared" si="182"/>
        <v>103</v>
      </c>
      <c r="N673" s="30" t="str">
        <f t="shared" si="183"/>
        <v>50.8182</v>
      </c>
      <c r="O673" s="30">
        <f t="shared" si="184"/>
        <v>111</v>
      </c>
      <c r="P673" s="30" t="str">
        <f t="shared" si="185"/>
        <v>50.8182</v>
      </c>
      <c r="Q673" s="30">
        <f t="shared" si="186"/>
        <v>119</v>
      </c>
      <c r="R673" s="36" t="str">
        <f t="shared" si="187"/>
        <v>05-Feb-2016</v>
      </c>
      <c r="S673" s="37">
        <f t="shared" si="178"/>
        <v>50.818199999999997</v>
      </c>
    </row>
    <row r="674" spans="1:19" ht="26">
      <c r="A674" s="30" t="s">
        <v>147</v>
      </c>
      <c r="D674" s="30" t="str">
        <f t="shared" si="172"/>
        <v>119491</v>
      </c>
      <c r="E674" s="30">
        <f t="shared" si="176"/>
        <v>7</v>
      </c>
      <c r="F674" s="30" t="str">
        <f t="shared" si="173"/>
        <v>INF209KA1LF7</v>
      </c>
      <c r="G674" s="30">
        <f t="shared" si="177"/>
        <v>20</v>
      </c>
      <c r="H674" s="30" t="str">
        <f t="shared" si="174"/>
        <v>-</v>
      </c>
      <c r="I674" s="30">
        <f t="shared" si="179"/>
        <v>22</v>
      </c>
      <c r="J674" s="35" t="str">
        <f t="shared" si="175"/>
        <v>Birla Sun Life Asset Allocation - Moderate Plan - Dividend - Direct Plan</v>
      </c>
      <c r="K674" s="35">
        <f t="shared" si="180"/>
        <v>95</v>
      </c>
      <c r="L674" s="30" t="str">
        <f t="shared" si="181"/>
        <v>43.1857</v>
      </c>
      <c r="M674" s="30">
        <f t="shared" si="182"/>
        <v>103</v>
      </c>
      <c r="N674" s="30" t="str">
        <f t="shared" si="183"/>
        <v>43.1857</v>
      </c>
      <c r="O674" s="30">
        <f t="shared" si="184"/>
        <v>111</v>
      </c>
      <c r="P674" s="30" t="str">
        <f t="shared" si="185"/>
        <v>43.1857</v>
      </c>
      <c r="Q674" s="30">
        <f t="shared" si="186"/>
        <v>119</v>
      </c>
      <c r="R674" s="36" t="str">
        <f t="shared" si="187"/>
        <v>05-Feb-2016</v>
      </c>
      <c r="S674" s="37">
        <f t="shared" si="178"/>
        <v>43.185699999999997</v>
      </c>
    </row>
    <row r="675" spans="1:19" ht="26">
      <c r="A675" s="30" t="s">
        <v>148</v>
      </c>
      <c r="D675" s="30" t="str">
        <f t="shared" si="172"/>
        <v>119495</v>
      </c>
      <c r="E675" s="30">
        <f t="shared" si="176"/>
        <v>7</v>
      </c>
      <c r="F675" s="30" t="str">
        <f t="shared" si="173"/>
        <v>INF209K01YC3</v>
      </c>
      <c r="G675" s="30">
        <f t="shared" si="177"/>
        <v>20</v>
      </c>
      <c r="H675" s="30" t="str">
        <f t="shared" si="174"/>
        <v>-</v>
      </c>
      <c r="I675" s="30">
        <f t="shared" si="179"/>
        <v>22</v>
      </c>
      <c r="J675" s="35" t="str">
        <f t="shared" si="175"/>
        <v>Birla Sun Life Asset Allocation - Moderate Plan - Growth - Direct Plan</v>
      </c>
      <c r="K675" s="35">
        <f t="shared" si="180"/>
        <v>93</v>
      </c>
      <c r="L675" s="30" t="str">
        <f t="shared" si="181"/>
        <v>43.2109</v>
      </c>
      <c r="M675" s="30">
        <f t="shared" si="182"/>
        <v>101</v>
      </c>
      <c r="N675" s="30" t="str">
        <f t="shared" si="183"/>
        <v>43.2109</v>
      </c>
      <c r="O675" s="30">
        <f t="shared" si="184"/>
        <v>109</v>
      </c>
      <c r="P675" s="30" t="str">
        <f t="shared" si="185"/>
        <v>43.2109</v>
      </c>
      <c r="Q675" s="30">
        <f t="shared" si="186"/>
        <v>117</v>
      </c>
      <c r="R675" s="36" t="str">
        <f t="shared" si="187"/>
        <v>05-Feb-2016</v>
      </c>
      <c r="S675" s="37">
        <f t="shared" si="178"/>
        <v>43.210900000000002</v>
      </c>
    </row>
    <row r="676" spans="1:19" ht="26">
      <c r="A676" s="30" t="s">
        <v>149</v>
      </c>
      <c r="D676" s="30" t="str">
        <f t="shared" si="172"/>
        <v>102184</v>
      </c>
      <c r="E676" s="30">
        <f t="shared" si="176"/>
        <v>7</v>
      </c>
      <c r="F676" s="30" t="str">
        <f t="shared" si="173"/>
        <v>INF209K01AR1</v>
      </c>
      <c r="G676" s="30">
        <f t="shared" si="177"/>
        <v>20</v>
      </c>
      <c r="H676" s="30" t="str">
        <f t="shared" si="174"/>
        <v>INF209K01DU9</v>
      </c>
      <c r="I676" s="30">
        <f t="shared" si="179"/>
        <v>33</v>
      </c>
      <c r="J676" s="35" t="str">
        <f t="shared" si="175"/>
        <v>Birla Sun Life Asset Allocation Fund-Aggressive Plan-Dividend Plan</v>
      </c>
      <c r="K676" s="35">
        <f t="shared" si="180"/>
        <v>100</v>
      </c>
      <c r="L676" s="30" t="str">
        <f t="shared" si="181"/>
        <v>46.1821</v>
      </c>
      <c r="M676" s="30">
        <f t="shared" si="182"/>
        <v>108</v>
      </c>
      <c r="N676" s="30" t="str">
        <f t="shared" si="183"/>
        <v>46.1821</v>
      </c>
      <c r="O676" s="30">
        <f t="shared" si="184"/>
        <v>116</v>
      </c>
      <c r="P676" s="30" t="str">
        <f t="shared" si="185"/>
        <v>46.1821</v>
      </c>
      <c r="Q676" s="30">
        <f t="shared" si="186"/>
        <v>124</v>
      </c>
      <c r="R676" s="36" t="str">
        <f t="shared" si="187"/>
        <v>05-Feb-2016</v>
      </c>
      <c r="S676" s="37">
        <f t="shared" si="178"/>
        <v>46.182099999999998</v>
      </c>
    </row>
    <row r="677" spans="1:19" ht="26">
      <c r="A677" s="30" t="s">
        <v>150</v>
      </c>
      <c r="D677" s="30" t="str">
        <f t="shared" si="172"/>
        <v>102185</v>
      </c>
      <c r="E677" s="30">
        <f t="shared" si="176"/>
        <v>7</v>
      </c>
      <c r="F677" s="30" t="str">
        <f t="shared" si="173"/>
        <v>INF209K01AS9</v>
      </c>
      <c r="G677" s="30">
        <f t="shared" si="177"/>
        <v>20</v>
      </c>
      <c r="H677" s="30" t="str">
        <f t="shared" si="174"/>
        <v>-</v>
      </c>
      <c r="I677" s="30">
        <f t="shared" si="179"/>
        <v>22</v>
      </c>
      <c r="J677" s="35" t="str">
        <f t="shared" si="175"/>
        <v>Birla Sun Life Asset Allocation Fund-Aggressive Plan-Growth Plan</v>
      </c>
      <c r="K677" s="35">
        <f t="shared" si="180"/>
        <v>87</v>
      </c>
      <c r="L677" s="30" t="str">
        <f t="shared" si="181"/>
        <v>50.8213</v>
      </c>
      <c r="M677" s="30">
        <f t="shared" si="182"/>
        <v>95</v>
      </c>
      <c r="N677" s="30" t="str">
        <f t="shared" si="183"/>
        <v>50.8213</v>
      </c>
      <c r="O677" s="30">
        <f t="shared" si="184"/>
        <v>103</v>
      </c>
      <c r="P677" s="30" t="str">
        <f t="shared" si="185"/>
        <v>50.8213</v>
      </c>
      <c r="Q677" s="30">
        <f t="shared" si="186"/>
        <v>111</v>
      </c>
      <c r="R677" s="36" t="str">
        <f t="shared" si="187"/>
        <v>05-Feb-2016</v>
      </c>
      <c r="S677" s="37">
        <f t="shared" si="178"/>
        <v>50.821300000000001</v>
      </c>
    </row>
    <row r="678" spans="1:19" ht="26">
      <c r="A678" s="30" t="s">
        <v>151</v>
      </c>
      <c r="D678" s="30" t="str">
        <f t="shared" si="172"/>
        <v>102188</v>
      </c>
      <c r="E678" s="30">
        <f t="shared" si="176"/>
        <v>7</v>
      </c>
      <c r="F678" s="30" t="str">
        <f t="shared" si="173"/>
        <v>INF209K01AV3</v>
      </c>
      <c r="G678" s="30">
        <f t="shared" si="177"/>
        <v>20</v>
      </c>
      <c r="H678" s="30" t="str">
        <f t="shared" si="174"/>
        <v>INF209K01DW5</v>
      </c>
      <c r="I678" s="30">
        <f t="shared" si="179"/>
        <v>33</v>
      </c>
      <c r="J678" s="35" t="str">
        <f t="shared" si="175"/>
        <v>Birla Sun Life Asset Allocation Fund-Conservative Plan-Dividend Plan</v>
      </c>
      <c r="K678" s="35">
        <f t="shared" si="180"/>
        <v>102</v>
      </c>
      <c r="L678" s="30" t="str">
        <f t="shared" si="181"/>
        <v>30.4344</v>
      </c>
      <c r="M678" s="30">
        <f t="shared" si="182"/>
        <v>110</v>
      </c>
      <c r="N678" s="30" t="str">
        <f t="shared" si="183"/>
        <v>30.4344</v>
      </c>
      <c r="O678" s="30">
        <f t="shared" si="184"/>
        <v>118</v>
      </c>
      <c r="P678" s="30" t="str">
        <f t="shared" si="185"/>
        <v>30.4344</v>
      </c>
      <c r="Q678" s="30">
        <f t="shared" si="186"/>
        <v>126</v>
      </c>
      <c r="R678" s="36" t="str">
        <f t="shared" si="187"/>
        <v>05-Feb-2016</v>
      </c>
      <c r="S678" s="37">
        <f t="shared" si="178"/>
        <v>30.4344</v>
      </c>
    </row>
    <row r="679" spans="1:19" ht="26">
      <c r="A679" s="30" t="s">
        <v>152</v>
      </c>
      <c r="D679" s="30" t="str">
        <f t="shared" si="172"/>
        <v>102189</v>
      </c>
      <c r="E679" s="30">
        <f t="shared" si="176"/>
        <v>7</v>
      </c>
      <c r="F679" s="30" t="str">
        <f t="shared" si="173"/>
        <v>INF209K01AW1</v>
      </c>
      <c r="G679" s="30">
        <f t="shared" si="177"/>
        <v>20</v>
      </c>
      <c r="H679" s="30" t="str">
        <f t="shared" si="174"/>
        <v>-</v>
      </c>
      <c r="I679" s="30">
        <f t="shared" si="179"/>
        <v>22</v>
      </c>
      <c r="J679" s="35" t="str">
        <f t="shared" si="175"/>
        <v>Birla Sun Life Asset Allocation Fund-Conservative Plan-Growth Plan</v>
      </c>
      <c r="K679" s="35">
        <f t="shared" si="180"/>
        <v>89</v>
      </c>
      <c r="L679" s="30" t="str">
        <f t="shared" si="181"/>
        <v>30.4344</v>
      </c>
      <c r="M679" s="30">
        <f t="shared" si="182"/>
        <v>97</v>
      </c>
      <c r="N679" s="30" t="str">
        <f t="shared" si="183"/>
        <v>30.4344</v>
      </c>
      <c r="O679" s="30">
        <f t="shared" si="184"/>
        <v>105</v>
      </c>
      <c r="P679" s="30" t="str">
        <f t="shared" si="185"/>
        <v>30.4344</v>
      </c>
      <c r="Q679" s="30">
        <f t="shared" si="186"/>
        <v>113</v>
      </c>
      <c r="R679" s="36" t="str">
        <f t="shared" si="187"/>
        <v>05-Feb-2016</v>
      </c>
      <c r="S679" s="37">
        <f t="shared" si="178"/>
        <v>30.4344</v>
      </c>
    </row>
    <row r="680" spans="1:19" ht="26">
      <c r="A680" s="30" t="s">
        <v>153</v>
      </c>
      <c r="D680" s="30" t="str">
        <f t="shared" si="172"/>
        <v>102186</v>
      </c>
      <c r="E680" s="30">
        <f t="shared" si="176"/>
        <v>7</v>
      </c>
      <c r="F680" s="30" t="str">
        <f t="shared" si="173"/>
        <v>INF209K01AT7</v>
      </c>
      <c r="G680" s="30">
        <f t="shared" si="177"/>
        <v>20</v>
      </c>
      <c r="H680" s="30" t="str">
        <f t="shared" si="174"/>
        <v>INF209K01DV7</v>
      </c>
      <c r="I680" s="30">
        <f t="shared" si="179"/>
        <v>33</v>
      </c>
      <c r="J680" s="35" t="str">
        <f t="shared" si="175"/>
        <v>Birla Sun Life Asset Allocation Fund-Moderate Plan-Dividend Plan</v>
      </c>
      <c r="K680" s="35">
        <f t="shared" si="180"/>
        <v>98</v>
      </c>
      <c r="L680" s="30" t="str">
        <f t="shared" si="181"/>
        <v>43.1861</v>
      </c>
      <c r="M680" s="30">
        <f t="shared" si="182"/>
        <v>106</v>
      </c>
      <c r="N680" s="30" t="str">
        <f t="shared" si="183"/>
        <v>43.1861</v>
      </c>
      <c r="O680" s="30">
        <f t="shared" si="184"/>
        <v>114</v>
      </c>
      <c r="P680" s="30" t="str">
        <f t="shared" si="185"/>
        <v>43.1861</v>
      </c>
      <c r="Q680" s="30">
        <f t="shared" si="186"/>
        <v>122</v>
      </c>
      <c r="R680" s="36" t="str">
        <f t="shared" si="187"/>
        <v>05-Feb-2016</v>
      </c>
      <c r="S680" s="37">
        <f t="shared" si="178"/>
        <v>43.186100000000003</v>
      </c>
    </row>
    <row r="681" spans="1:19" ht="26">
      <c r="A681" s="30" t="s">
        <v>154</v>
      </c>
      <c r="D681" s="30" t="str">
        <f t="shared" si="172"/>
        <v>102187</v>
      </c>
      <c r="E681" s="30">
        <f t="shared" si="176"/>
        <v>7</v>
      </c>
      <c r="F681" s="30" t="str">
        <f t="shared" si="173"/>
        <v>INF209K01AU5</v>
      </c>
      <c r="G681" s="30">
        <f t="shared" si="177"/>
        <v>20</v>
      </c>
      <c r="H681" s="30" t="str">
        <f t="shared" si="174"/>
        <v>-</v>
      </c>
      <c r="I681" s="30">
        <f t="shared" si="179"/>
        <v>22</v>
      </c>
      <c r="J681" s="35" t="str">
        <f t="shared" si="175"/>
        <v>Birla Sun Life Asset Allocation Fund-Moderate Plan-Growth Plan</v>
      </c>
      <c r="K681" s="35">
        <f t="shared" si="180"/>
        <v>85</v>
      </c>
      <c r="L681" s="30" t="str">
        <f t="shared" si="181"/>
        <v>43.1857</v>
      </c>
      <c r="M681" s="30">
        <f t="shared" si="182"/>
        <v>93</v>
      </c>
      <c r="N681" s="30" t="str">
        <f t="shared" si="183"/>
        <v>43.1857</v>
      </c>
      <c r="O681" s="30">
        <f t="shared" si="184"/>
        <v>101</v>
      </c>
      <c r="P681" s="30" t="str">
        <f t="shared" si="185"/>
        <v>43.1857</v>
      </c>
      <c r="Q681" s="30">
        <f t="shared" si="186"/>
        <v>109</v>
      </c>
      <c r="R681" s="36" t="str">
        <f t="shared" si="187"/>
        <v>05-Feb-2016</v>
      </c>
      <c r="S681" s="37">
        <f t="shared" si="178"/>
        <v>43.185699999999997</v>
      </c>
    </row>
    <row r="682" spans="1:19" ht="26">
      <c r="A682" s="30" t="s">
        <v>155</v>
      </c>
      <c r="D682" s="30" t="str">
        <f t="shared" si="172"/>
        <v>119494</v>
      </c>
      <c r="E682" s="30">
        <f t="shared" si="176"/>
        <v>7</v>
      </c>
      <c r="F682" s="30" t="str">
        <f t="shared" si="173"/>
        <v>-</v>
      </c>
      <c r="G682" s="30">
        <f t="shared" si="177"/>
        <v>9</v>
      </c>
      <c r="H682" s="30" t="str">
        <f t="shared" si="174"/>
        <v>INF209K01YD1</v>
      </c>
      <c r="I682" s="30">
        <f t="shared" si="179"/>
        <v>22</v>
      </c>
      <c r="J682" s="35" t="str">
        <f t="shared" si="175"/>
        <v>Birla Sun Life Asset Allocation-Conservative Plan - Dividend - Direct Plan</v>
      </c>
      <c r="K682" s="35">
        <f t="shared" si="180"/>
        <v>97</v>
      </c>
      <c r="L682" s="30" t="str">
        <f t="shared" si="181"/>
        <v>12.4014</v>
      </c>
      <c r="M682" s="30">
        <f t="shared" si="182"/>
        <v>105</v>
      </c>
      <c r="N682" s="30" t="str">
        <f t="shared" si="183"/>
        <v>12.4014</v>
      </c>
      <c r="O682" s="30">
        <f t="shared" si="184"/>
        <v>113</v>
      </c>
      <c r="P682" s="30" t="str">
        <f t="shared" si="185"/>
        <v>12.4014</v>
      </c>
      <c r="Q682" s="30">
        <f t="shared" si="186"/>
        <v>121</v>
      </c>
      <c r="R682" s="36" t="str">
        <f t="shared" si="187"/>
        <v>05-Feb-2016</v>
      </c>
      <c r="S682" s="37">
        <f t="shared" si="178"/>
        <v>12.401400000000001</v>
      </c>
    </row>
    <row r="683" spans="1:19" ht="26">
      <c r="A683" s="30" t="s">
        <v>156</v>
      </c>
      <c r="D683" s="30" t="str">
        <f t="shared" si="172"/>
        <v>119490</v>
      </c>
      <c r="E683" s="30">
        <f t="shared" si="176"/>
        <v>7</v>
      </c>
      <c r="F683" s="30" t="str">
        <f t="shared" si="173"/>
        <v>INF209K01YE9</v>
      </c>
      <c r="G683" s="30">
        <f t="shared" si="177"/>
        <v>20</v>
      </c>
      <c r="H683" s="30" t="str">
        <f t="shared" si="174"/>
        <v>-</v>
      </c>
      <c r="I683" s="30">
        <f t="shared" si="179"/>
        <v>22</v>
      </c>
      <c r="J683" s="35" t="str">
        <f t="shared" si="175"/>
        <v>Birla Sun Life Asset Allocation-Conservative Plan - Growth - Direct Plan</v>
      </c>
      <c r="K683" s="35">
        <f t="shared" si="180"/>
        <v>95</v>
      </c>
      <c r="L683" s="30" t="str">
        <f t="shared" si="181"/>
        <v>30.4308</v>
      </c>
      <c r="M683" s="30">
        <f t="shared" si="182"/>
        <v>103</v>
      </c>
      <c r="N683" s="30" t="str">
        <f t="shared" si="183"/>
        <v>30.4308</v>
      </c>
      <c r="O683" s="30">
        <f t="shared" si="184"/>
        <v>111</v>
      </c>
      <c r="P683" s="30" t="str">
        <f t="shared" si="185"/>
        <v>30.4308</v>
      </c>
      <c r="Q683" s="30">
        <f t="shared" si="186"/>
        <v>119</v>
      </c>
      <c r="R683" s="36" t="str">
        <f t="shared" si="187"/>
        <v>05-Feb-2016</v>
      </c>
      <c r="S683" s="37">
        <f t="shared" si="178"/>
        <v>30.430800000000001</v>
      </c>
    </row>
    <row r="684" spans="1:19" ht="26">
      <c r="A684" s="30" t="s">
        <v>6918</v>
      </c>
      <c r="D684" s="30" t="str">
        <f t="shared" si="172"/>
        <v>131866</v>
      </c>
      <c r="E684" s="30">
        <f t="shared" si="176"/>
        <v>7</v>
      </c>
      <c r="F684" s="30" t="str">
        <f t="shared" si="173"/>
        <v>INF084M01DN7</v>
      </c>
      <c r="G684" s="30">
        <f t="shared" si="177"/>
        <v>20</v>
      </c>
      <c r="H684" s="30" t="str">
        <f t="shared" si="174"/>
        <v>INF084M01DO5</v>
      </c>
      <c r="I684" s="30">
        <f t="shared" si="179"/>
        <v>33</v>
      </c>
      <c r="J684" s="35" t="str">
        <f t="shared" si="175"/>
        <v>Birla Sun Life Asset Allocator Multi Manager FoF Scheme - Direct Plan - Dividend Option</v>
      </c>
      <c r="K684" s="35">
        <f t="shared" si="180"/>
        <v>121</v>
      </c>
      <c r="L684" s="30" t="str">
        <f t="shared" si="181"/>
        <v>13.2381</v>
      </c>
      <c r="M684" s="30">
        <f t="shared" si="182"/>
        <v>129</v>
      </c>
      <c r="N684" s="30" t="str">
        <f t="shared" si="183"/>
        <v>13.1057</v>
      </c>
      <c r="O684" s="30">
        <f t="shared" si="184"/>
        <v>137</v>
      </c>
      <c r="P684" s="30" t="str">
        <f t="shared" si="185"/>
        <v>13.2381</v>
      </c>
      <c r="Q684" s="30">
        <f t="shared" si="186"/>
        <v>145</v>
      </c>
      <c r="R684" s="36" t="str">
        <f t="shared" si="187"/>
        <v>08-Aug-2017</v>
      </c>
      <c r="S684" s="37">
        <f t="shared" si="178"/>
        <v>13.238099999999999</v>
      </c>
    </row>
    <row r="685" spans="1:19" ht="26">
      <c r="A685" s="30" t="s">
        <v>6919</v>
      </c>
      <c r="D685" s="30" t="str">
        <f t="shared" si="172"/>
        <v>131865</v>
      </c>
      <c r="E685" s="30">
        <f t="shared" si="176"/>
        <v>7</v>
      </c>
      <c r="F685" s="30" t="str">
        <f t="shared" si="173"/>
        <v>INF084M01DM9</v>
      </c>
      <c r="G685" s="30">
        <f t="shared" si="177"/>
        <v>20</v>
      </c>
      <c r="H685" s="30" t="str">
        <f t="shared" si="174"/>
        <v>-</v>
      </c>
      <c r="I685" s="30">
        <f t="shared" si="179"/>
        <v>22</v>
      </c>
      <c r="J685" s="35" t="str">
        <f t="shared" si="175"/>
        <v>Birla Sun Life Asset Allocator Multi Manager FoF Scheme - Direct Plan - Growth Option</v>
      </c>
      <c r="K685" s="35">
        <f t="shared" si="180"/>
        <v>108</v>
      </c>
      <c r="L685" s="30" t="str">
        <f t="shared" si="181"/>
        <v>13.8943</v>
      </c>
      <c r="M685" s="30">
        <f t="shared" si="182"/>
        <v>116</v>
      </c>
      <c r="N685" s="30" t="str">
        <f t="shared" si="183"/>
        <v>13.7554</v>
      </c>
      <c r="O685" s="30">
        <f t="shared" si="184"/>
        <v>124</v>
      </c>
      <c r="P685" s="30" t="str">
        <f t="shared" si="185"/>
        <v>13.8943</v>
      </c>
      <c r="Q685" s="30">
        <f t="shared" si="186"/>
        <v>132</v>
      </c>
      <c r="R685" s="36" t="str">
        <f t="shared" si="187"/>
        <v>08-Aug-2017</v>
      </c>
      <c r="S685" s="37">
        <f t="shared" si="178"/>
        <v>13.894299999999999</v>
      </c>
    </row>
    <row r="686" spans="1:19" ht="26">
      <c r="A686" s="30" t="s">
        <v>6920</v>
      </c>
      <c r="D686" s="30" t="str">
        <f t="shared" si="172"/>
        <v>131863</v>
      </c>
      <c r="E686" s="30">
        <f t="shared" si="176"/>
        <v>7</v>
      </c>
      <c r="F686" s="30" t="str">
        <f t="shared" si="173"/>
        <v>INF084M01AF9</v>
      </c>
      <c r="G686" s="30">
        <f t="shared" si="177"/>
        <v>20</v>
      </c>
      <c r="H686" s="30" t="str">
        <f t="shared" si="174"/>
        <v>INF084M01AG7</v>
      </c>
      <c r="I686" s="30">
        <f t="shared" si="179"/>
        <v>33</v>
      </c>
      <c r="J686" s="35" t="str">
        <f t="shared" si="175"/>
        <v>Birla Sun Life Asset Allocator Multi Manager FoF Scheme - Regular Plan - Dividend Option</v>
      </c>
      <c r="K686" s="35">
        <f t="shared" si="180"/>
        <v>122</v>
      </c>
      <c r="L686" s="30" t="str">
        <f t="shared" si="181"/>
        <v>25.5914</v>
      </c>
      <c r="M686" s="30">
        <f t="shared" si="182"/>
        <v>130</v>
      </c>
      <c r="N686" s="30" t="str">
        <f t="shared" si="183"/>
        <v>25.3355</v>
      </c>
      <c r="O686" s="30">
        <f t="shared" si="184"/>
        <v>138</v>
      </c>
      <c r="P686" s="30" t="str">
        <f t="shared" si="185"/>
        <v>25.5914</v>
      </c>
      <c r="Q686" s="30">
        <f t="shared" si="186"/>
        <v>146</v>
      </c>
      <c r="R686" s="36" t="str">
        <f t="shared" si="187"/>
        <v>08-Aug-2017</v>
      </c>
      <c r="S686" s="37">
        <f t="shared" si="178"/>
        <v>25.5914</v>
      </c>
    </row>
    <row r="687" spans="1:19" ht="26">
      <c r="A687" s="30" t="s">
        <v>6921</v>
      </c>
      <c r="D687" s="30" t="str">
        <f t="shared" si="172"/>
        <v>131864</v>
      </c>
      <c r="E687" s="30">
        <f t="shared" si="176"/>
        <v>7</v>
      </c>
      <c r="F687" s="30" t="str">
        <f t="shared" si="173"/>
        <v>INF084M01AE2</v>
      </c>
      <c r="G687" s="30">
        <f t="shared" si="177"/>
        <v>20</v>
      </c>
      <c r="H687" s="30" t="str">
        <f t="shared" si="174"/>
        <v>-</v>
      </c>
      <c r="I687" s="30">
        <f t="shared" si="179"/>
        <v>22</v>
      </c>
      <c r="J687" s="35" t="str">
        <f t="shared" si="175"/>
        <v>Birla Sun Life Asset Allocator Multi Manager FoF Scheme - Regular Plan - Growth Option</v>
      </c>
      <c r="K687" s="35">
        <f t="shared" si="180"/>
        <v>109</v>
      </c>
      <c r="L687" s="30" t="str">
        <f t="shared" si="181"/>
        <v>27.8008</v>
      </c>
      <c r="M687" s="30">
        <f t="shared" si="182"/>
        <v>117</v>
      </c>
      <c r="N687" s="30" t="str">
        <f t="shared" si="183"/>
        <v>27.5228</v>
      </c>
      <c r="O687" s="30">
        <f t="shared" si="184"/>
        <v>125</v>
      </c>
      <c r="P687" s="30" t="str">
        <f t="shared" si="185"/>
        <v>27.8008</v>
      </c>
      <c r="Q687" s="30">
        <f t="shared" si="186"/>
        <v>133</v>
      </c>
      <c r="R687" s="36" t="str">
        <f t="shared" si="187"/>
        <v>08-Aug-2017</v>
      </c>
      <c r="S687" s="37">
        <f t="shared" si="178"/>
        <v>27.800799999999999</v>
      </c>
    </row>
    <row r="688" spans="1:19" ht="26">
      <c r="A688" s="30" t="s">
        <v>6922</v>
      </c>
      <c r="D688" s="30" t="str">
        <f t="shared" si="172"/>
        <v>132187</v>
      </c>
      <c r="E688" s="30">
        <f t="shared" si="176"/>
        <v>7</v>
      </c>
      <c r="F688" s="30" t="str">
        <f t="shared" si="173"/>
        <v>INF084M01EX4</v>
      </c>
      <c r="G688" s="30">
        <f t="shared" si="177"/>
        <v>20</v>
      </c>
      <c r="H688" s="30" t="str">
        <f t="shared" si="174"/>
        <v>INF084M01EY2</v>
      </c>
      <c r="I688" s="30">
        <f t="shared" si="179"/>
        <v>33</v>
      </c>
      <c r="J688" s="35" t="str">
        <f t="shared" si="175"/>
        <v>Birla Sun Life Financial Planning Fund - Aggressive Plan - Direct Plan - Dividend Option</v>
      </c>
      <c r="K688" s="35">
        <f t="shared" si="180"/>
        <v>122</v>
      </c>
      <c r="L688" s="30" t="str">
        <f t="shared" si="181"/>
        <v>20.2541</v>
      </c>
      <c r="M688" s="30">
        <f t="shared" si="182"/>
        <v>130</v>
      </c>
      <c r="N688" s="30" t="str">
        <f t="shared" si="183"/>
        <v>20.0516</v>
      </c>
      <c r="O688" s="30">
        <f t="shared" si="184"/>
        <v>138</v>
      </c>
      <c r="P688" s="30" t="str">
        <f t="shared" si="185"/>
        <v>20.2541</v>
      </c>
      <c r="Q688" s="30">
        <f t="shared" si="186"/>
        <v>146</v>
      </c>
      <c r="R688" s="36" t="str">
        <f t="shared" si="187"/>
        <v>08-Aug-2017</v>
      </c>
      <c r="S688" s="37">
        <f t="shared" si="178"/>
        <v>20.254100000000001</v>
      </c>
    </row>
    <row r="689" spans="1:19" ht="26">
      <c r="A689" s="30" t="s">
        <v>6923</v>
      </c>
      <c r="D689" s="30" t="str">
        <f t="shared" si="172"/>
        <v>132186</v>
      </c>
      <c r="E689" s="30">
        <f t="shared" si="176"/>
        <v>7</v>
      </c>
      <c r="F689" s="30" t="str">
        <f t="shared" si="173"/>
        <v>INF084M01EW6</v>
      </c>
      <c r="G689" s="30">
        <f t="shared" si="177"/>
        <v>20</v>
      </c>
      <c r="H689" s="30" t="str">
        <f t="shared" si="174"/>
        <v>-</v>
      </c>
      <c r="I689" s="30">
        <f t="shared" si="179"/>
        <v>22</v>
      </c>
      <c r="J689" s="35" t="str">
        <f t="shared" si="175"/>
        <v>Birla Sun Life Financial Planning Fund - Aggressive Plan - Direct Plan - Growth Option</v>
      </c>
      <c r="K689" s="35">
        <f t="shared" si="180"/>
        <v>109</v>
      </c>
      <c r="L689" s="30" t="str">
        <f t="shared" si="181"/>
        <v>22.0979</v>
      </c>
      <c r="M689" s="30">
        <f t="shared" si="182"/>
        <v>117</v>
      </c>
      <c r="N689" s="30" t="str">
        <f t="shared" si="183"/>
        <v>21.8769</v>
      </c>
      <c r="O689" s="30">
        <f t="shared" si="184"/>
        <v>125</v>
      </c>
      <c r="P689" s="30" t="str">
        <f t="shared" si="185"/>
        <v>22.0979</v>
      </c>
      <c r="Q689" s="30">
        <f t="shared" si="186"/>
        <v>133</v>
      </c>
      <c r="R689" s="36" t="str">
        <f t="shared" si="187"/>
        <v>08-Aug-2017</v>
      </c>
      <c r="S689" s="37">
        <f t="shared" si="178"/>
        <v>22.097899999999999</v>
      </c>
    </row>
    <row r="690" spans="1:19" ht="26">
      <c r="A690" s="30" t="s">
        <v>6924</v>
      </c>
      <c r="D690" s="30" t="str">
        <f t="shared" si="172"/>
        <v>132181</v>
      </c>
      <c r="E690" s="30">
        <f t="shared" si="176"/>
        <v>7</v>
      </c>
      <c r="F690" s="30" t="str">
        <f t="shared" si="173"/>
        <v>INF084M01119</v>
      </c>
      <c r="G690" s="30">
        <f t="shared" si="177"/>
        <v>20</v>
      </c>
      <c r="H690" s="30" t="str">
        <f t="shared" si="174"/>
        <v>INF084M01127</v>
      </c>
      <c r="I690" s="30">
        <f t="shared" si="179"/>
        <v>33</v>
      </c>
      <c r="J690" s="35" t="str">
        <f t="shared" si="175"/>
        <v>Birla Sun Life Financial Planning Fund - Aggressive Plan - Regular Plan - Dividend Option</v>
      </c>
      <c r="K690" s="35">
        <f t="shared" si="180"/>
        <v>123</v>
      </c>
      <c r="L690" s="30" t="str">
        <f t="shared" si="181"/>
        <v>19.6666</v>
      </c>
      <c r="M690" s="30">
        <f t="shared" si="182"/>
        <v>131</v>
      </c>
      <c r="N690" s="30" t="str">
        <f t="shared" si="183"/>
        <v>19.4699</v>
      </c>
      <c r="O690" s="30">
        <f t="shared" si="184"/>
        <v>139</v>
      </c>
      <c r="P690" s="30" t="str">
        <f t="shared" si="185"/>
        <v>19.6666</v>
      </c>
      <c r="Q690" s="30">
        <f t="shared" si="186"/>
        <v>147</v>
      </c>
      <c r="R690" s="36" t="str">
        <f t="shared" si="187"/>
        <v>08-Aug-2017</v>
      </c>
      <c r="S690" s="37">
        <f t="shared" si="178"/>
        <v>19.666599999999999</v>
      </c>
    </row>
    <row r="691" spans="1:19" ht="26">
      <c r="A691" s="30" t="s">
        <v>6925</v>
      </c>
      <c r="D691" s="30" t="str">
        <f t="shared" si="172"/>
        <v>132180</v>
      </c>
      <c r="E691" s="30">
        <f t="shared" si="176"/>
        <v>7</v>
      </c>
      <c r="F691" s="30" t="str">
        <f t="shared" si="173"/>
        <v>INF084M01101</v>
      </c>
      <c r="G691" s="30">
        <f t="shared" si="177"/>
        <v>20</v>
      </c>
      <c r="H691" s="30" t="str">
        <f t="shared" si="174"/>
        <v>-</v>
      </c>
      <c r="I691" s="30">
        <f t="shared" si="179"/>
        <v>22</v>
      </c>
      <c r="J691" s="35" t="str">
        <f t="shared" si="175"/>
        <v>Birla Sun Life Financial Planning Fund - Aggressive Plan - Regular Plan - Growth Option</v>
      </c>
      <c r="K691" s="35">
        <f t="shared" si="180"/>
        <v>110</v>
      </c>
      <c r="L691" s="30" t="str">
        <f t="shared" si="181"/>
        <v>21.4857</v>
      </c>
      <c r="M691" s="30">
        <f t="shared" si="182"/>
        <v>118</v>
      </c>
      <c r="N691" s="30" t="str">
        <f t="shared" si="183"/>
        <v>21.2708</v>
      </c>
      <c r="O691" s="30">
        <f t="shared" si="184"/>
        <v>126</v>
      </c>
      <c r="P691" s="30" t="str">
        <f t="shared" si="185"/>
        <v>21.4857</v>
      </c>
      <c r="Q691" s="30">
        <f t="shared" si="186"/>
        <v>134</v>
      </c>
      <c r="R691" s="36" t="str">
        <f t="shared" si="187"/>
        <v>08-Aug-2017</v>
      </c>
      <c r="S691" s="37">
        <f t="shared" si="178"/>
        <v>21.485700000000001</v>
      </c>
    </row>
    <row r="692" spans="1:19" ht="26">
      <c r="A692" s="30" t="s">
        <v>6926</v>
      </c>
      <c r="D692" s="30" t="str">
        <f t="shared" si="172"/>
        <v>132184</v>
      </c>
      <c r="E692" s="30">
        <f t="shared" si="176"/>
        <v>7</v>
      </c>
      <c r="F692" s="30" t="str">
        <f t="shared" si="173"/>
        <v>INF084M01ER6</v>
      </c>
      <c r="G692" s="30">
        <f t="shared" si="177"/>
        <v>20</v>
      </c>
      <c r="H692" s="30" t="str">
        <f t="shared" si="174"/>
        <v>INF084M01ES4</v>
      </c>
      <c r="I692" s="30">
        <f t="shared" si="179"/>
        <v>33</v>
      </c>
      <c r="J692" s="35" t="str">
        <f t="shared" si="175"/>
        <v>Birla Sun Life Financial Planning Fund - Conservative Plan - Direct Plan - Dividend Option</v>
      </c>
      <c r="K692" s="35">
        <f t="shared" si="180"/>
        <v>124</v>
      </c>
      <c r="L692" s="30" t="str">
        <f t="shared" si="181"/>
        <v>11.9204</v>
      </c>
      <c r="M692" s="30">
        <f t="shared" si="182"/>
        <v>132</v>
      </c>
      <c r="N692" s="30" t="str">
        <f t="shared" si="183"/>
        <v>11.8012</v>
      </c>
      <c r="O692" s="30">
        <f t="shared" si="184"/>
        <v>140</v>
      </c>
      <c r="P692" s="30" t="str">
        <f t="shared" si="185"/>
        <v>11.9204</v>
      </c>
      <c r="Q692" s="30">
        <f t="shared" si="186"/>
        <v>148</v>
      </c>
      <c r="R692" s="36" t="str">
        <f t="shared" si="187"/>
        <v>08-Aug-2017</v>
      </c>
      <c r="S692" s="37">
        <f t="shared" si="178"/>
        <v>11.920400000000001</v>
      </c>
    </row>
    <row r="693" spans="1:19" ht="26">
      <c r="A693" s="30" t="s">
        <v>6927</v>
      </c>
      <c r="D693" s="30" t="str">
        <f t="shared" si="172"/>
        <v>132183</v>
      </c>
      <c r="E693" s="30">
        <f t="shared" si="176"/>
        <v>7</v>
      </c>
      <c r="F693" s="30" t="str">
        <f t="shared" si="173"/>
        <v>INF084M01EQ8</v>
      </c>
      <c r="G693" s="30">
        <f t="shared" si="177"/>
        <v>20</v>
      </c>
      <c r="H693" s="30" t="str">
        <f t="shared" si="174"/>
        <v>-</v>
      </c>
      <c r="I693" s="30">
        <f t="shared" si="179"/>
        <v>22</v>
      </c>
      <c r="J693" s="35" t="str">
        <f t="shared" si="175"/>
        <v>Birla Sun Life Financial Planning Fund - Conservative Plan - Direct Plan - Growth Option</v>
      </c>
      <c r="K693" s="35">
        <f t="shared" si="180"/>
        <v>111</v>
      </c>
      <c r="L693" s="30" t="str">
        <f t="shared" si="181"/>
        <v>17.5685</v>
      </c>
      <c r="M693" s="30">
        <f t="shared" si="182"/>
        <v>119</v>
      </c>
      <c r="N693" s="30" t="str">
        <f t="shared" si="183"/>
        <v>17.3928</v>
      </c>
      <c r="O693" s="30">
        <f t="shared" si="184"/>
        <v>127</v>
      </c>
      <c r="P693" s="30" t="str">
        <f t="shared" si="185"/>
        <v>17.5685</v>
      </c>
      <c r="Q693" s="30">
        <f t="shared" si="186"/>
        <v>135</v>
      </c>
      <c r="R693" s="36" t="str">
        <f t="shared" si="187"/>
        <v>08-Aug-2017</v>
      </c>
      <c r="S693" s="37">
        <f t="shared" si="178"/>
        <v>17.5685</v>
      </c>
    </row>
    <row r="694" spans="1:19" ht="26">
      <c r="A694" s="30" t="s">
        <v>6928</v>
      </c>
      <c r="D694" s="30" t="str">
        <f t="shared" si="172"/>
        <v>132179</v>
      </c>
      <c r="E694" s="30">
        <f t="shared" si="176"/>
        <v>7</v>
      </c>
      <c r="F694" s="30" t="str">
        <f t="shared" si="173"/>
        <v>INF084M01051</v>
      </c>
      <c r="G694" s="30">
        <f t="shared" si="177"/>
        <v>20</v>
      </c>
      <c r="H694" s="30" t="str">
        <f t="shared" si="174"/>
        <v>INF084M01069</v>
      </c>
      <c r="I694" s="30">
        <f t="shared" si="179"/>
        <v>33</v>
      </c>
      <c r="J694" s="35" t="str">
        <f t="shared" si="175"/>
        <v>Birla Sun Life Financial Planning Fund - Conservative Plan - Regular Plan - Dividend Option</v>
      </c>
      <c r="K694" s="35">
        <f t="shared" si="180"/>
        <v>125</v>
      </c>
      <c r="L694" s="30" t="str">
        <f t="shared" si="181"/>
        <v>15.6148</v>
      </c>
      <c r="M694" s="30">
        <f t="shared" si="182"/>
        <v>133</v>
      </c>
      <c r="N694" s="30" t="str">
        <f t="shared" si="183"/>
        <v>15.4587</v>
      </c>
      <c r="O694" s="30">
        <f t="shared" si="184"/>
        <v>141</v>
      </c>
      <c r="P694" s="30" t="str">
        <f t="shared" si="185"/>
        <v>15.6148</v>
      </c>
      <c r="Q694" s="30">
        <f t="shared" si="186"/>
        <v>149</v>
      </c>
      <c r="R694" s="36" t="str">
        <f t="shared" si="187"/>
        <v>08-Aug-2017</v>
      </c>
      <c r="S694" s="37">
        <f t="shared" si="178"/>
        <v>15.614800000000001</v>
      </c>
    </row>
    <row r="695" spans="1:19" ht="26">
      <c r="A695" s="30" t="s">
        <v>6929</v>
      </c>
      <c r="D695" s="30" t="str">
        <f t="shared" si="172"/>
        <v>132178</v>
      </c>
      <c r="E695" s="30">
        <f t="shared" si="176"/>
        <v>7</v>
      </c>
      <c r="F695" s="30" t="str">
        <f t="shared" si="173"/>
        <v>INF084M01044</v>
      </c>
      <c r="G695" s="30">
        <f t="shared" si="177"/>
        <v>20</v>
      </c>
      <c r="H695" s="30" t="str">
        <f t="shared" si="174"/>
        <v>-</v>
      </c>
      <c r="I695" s="30">
        <f t="shared" si="179"/>
        <v>22</v>
      </c>
      <c r="J695" s="35" t="str">
        <f t="shared" si="175"/>
        <v>Birla Sun life Financial Planning Fund - Conservative Plan - Regular Plan - Growth Option</v>
      </c>
      <c r="K695" s="35">
        <f t="shared" si="180"/>
        <v>112</v>
      </c>
      <c r="L695" s="30" t="str">
        <f t="shared" si="181"/>
        <v>17.1611</v>
      </c>
      <c r="M695" s="30">
        <f t="shared" si="182"/>
        <v>120</v>
      </c>
      <c r="N695" s="30" t="str">
        <f t="shared" si="183"/>
        <v>16.9895</v>
      </c>
      <c r="O695" s="30">
        <f t="shared" si="184"/>
        <v>128</v>
      </c>
      <c r="P695" s="30" t="str">
        <f t="shared" si="185"/>
        <v>17.1611</v>
      </c>
      <c r="Q695" s="30">
        <f t="shared" si="186"/>
        <v>136</v>
      </c>
      <c r="R695" s="36" t="str">
        <f t="shared" si="187"/>
        <v>08-Aug-2017</v>
      </c>
      <c r="S695" s="37">
        <f t="shared" si="178"/>
        <v>17.161100000000001</v>
      </c>
    </row>
    <row r="696" spans="1:19" ht="26">
      <c r="A696" s="30" t="s">
        <v>6930</v>
      </c>
      <c r="D696" s="30" t="str">
        <f t="shared" si="172"/>
        <v>132189</v>
      </c>
      <c r="E696" s="30">
        <f t="shared" si="176"/>
        <v>7</v>
      </c>
      <c r="F696" s="30" t="str">
        <f t="shared" si="173"/>
        <v>INF084M01EU0</v>
      </c>
      <c r="G696" s="30">
        <f t="shared" si="177"/>
        <v>20</v>
      </c>
      <c r="H696" s="30" t="str">
        <f t="shared" si="174"/>
        <v>INF084M01EV8</v>
      </c>
      <c r="I696" s="30">
        <f t="shared" si="179"/>
        <v>33</v>
      </c>
      <c r="J696" s="35" t="str">
        <f t="shared" si="175"/>
        <v>Birla Sun Life Financial Planning Fund - Prudent Plan - Direct Plan - Dividend Option</v>
      </c>
      <c r="K696" s="35">
        <f t="shared" si="180"/>
        <v>119</v>
      </c>
      <c r="L696" s="30" t="str">
        <f t="shared" si="181"/>
        <v>17.4319</v>
      </c>
      <c r="M696" s="30">
        <f t="shared" si="182"/>
        <v>127</v>
      </c>
      <c r="N696" s="30" t="str">
        <f t="shared" si="183"/>
        <v>17.2576</v>
      </c>
      <c r="O696" s="30">
        <f t="shared" si="184"/>
        <v>135</v>
      </c>
      <c r="P696" s="30" t="str">
        <f t="shared" si="185"/>
        <v>17.4319</v>
      </c>
      <c r="Q696" s="30">
        <f t="shared" si="186"/>
        <v>143</v>
      </c>
      <c r="R696" s="36" t="str">
        <f t="shared" si="187"/>
        <v>08-Aug-2017</v>
      </c>
      <c r="S696" s="37">
        <f t="shared" si="178"/>
        <v>17.431899999999999</v>
      </c>
    </row>
    <row r="697" spans="1:19" ht="26">
      <c r="A697" s="30" t="s">
        <v>6931</v>
      </c>
      <c r="D697" s="30" t="str">
        <f t="shared" si="172"/>
        <v>132185</v>
      </c>
      <c r="E697" s="30">
        <f t="shared" si="176"/>
        <v>7</v>
      </c>
      <c r="F697" s="30" t="str">
        <f t="shared" si="173"/>
        <v>INF084M01ET2</v>
      </c>
      <c r="G697" s="30">
        <f t="shared" si="177"/>
        <v>20</v>
      </c>
      <c r="H697" s="30" t="str">
        <f t="shared" si="174"/>
        <v>-</v>
      </c>
      <c r="I697" s="30">
        <f t="shared" si="179"/>
        <v>22</v>
      </c>
      <c r="J697" s="35" t="str">
        <f t="shared" si="175"/>
        <v>Birla Sun Life Financial Planning Fund - Prudent Plan - Direct Plan - Growth Option</v>
      </c>
      <c r="K697" s="35">
        <f t="shared" si="180"/>
        <v>106</v>
      </c>
      <c r="L697" s="30" t="str">
        <f t="shared" si="181"/>
        <v>19.2323</v>
      </c>
      <c r="M697" s="30">
        <f t="shared" si="182"/>
        <v>114</v>
      </c>
      <c r="N697" s="30" t="str">
        <f t="shared" si="183"/>
        <v>19.0400</v>
      </c>
      <c r="O697" s="30">
        <f t="shared" si="184"/>
        <v>122</v>
      </c>
      <c r="P697" s="30" t="str">
        <f t="shared" si="185"/>
        <v>19.2323</v>
      </c>
      <c r="Q697" s="30">
        <f t="shared" si="186"/>
        <v>130</v>
      </c>
      <c r="R697" s="36" t="str">
        <f t="shared" si="187"/>
        <v>08-Aug-2017</v>
      </c>
      <c r="S697" s="37">
        <f t="shared" si="178"/>
        <v>19.232299999999999</v>
      </c>
    </row>
    <row r="698" spans="1:19" ht="26">
      <c r="A698" s="30" t="s">
        <v>6932</v>
      </c>
      <c r="D698" s="30" t="str">
        <f t="shared" si="172"/>
        <v>132175</v>
      </c>
      <c r="E698" s="30">
        <f t="shared" si="176"/>
        <v>7</v>
      </c>
      <c r="F698" s="30" t="str">
        <f t="shared" si="173"/>
        <v>INF084M01085</v>
      </c>
      <c r="G698" s="30">
        <f t="shared" si="177"/>
        <v>20</v>
      </c>
      <c r="H698" s="30" t="str">
        <f t="shared" si="174"/>
        <v>INF084M01093</v>
      </c>
      <c r="I698" s="30">
        <f t="shared" si="179"/>
        <v>33</v>
      </c>
      <c r="J698" s="35" t="str">
        <f t="shared" si="175"/>
        <v>Birla Sun Life Financial Planning Fund - Prudent Plan - Regular Plan - Dividend Option</v>
      </c>
      <c r="K698" s="35">
        <f t="shared" si="180"/>
        <v>120</v>
      </c>
      <c r="L698" s="30" t="str">
        <f t="shared" si="181"/>
        <v>16.8741</v>
      </c>
      <c r="M698" s="30">
        <f t="shared" si="182"/>
        <v>128</v>
      </c>
      <c r="N698" s="30" t="str">
        <f t="shared" si="183"/>
        <v>16.7054</v>
      </c>
      <c r="O698" s="30">
        <f t="shared" si="184"/>
        <v>136</v>
      </c>
      <c r="P698" s="30" t="str">
        <f t="shared" si="185"/>
        <v>16.8741</v>
      </c>
      <c r="Q698" s="30">
        <f t="shared" si="186"/>
        <v>144</v>
      </c>
      <c r="R698" s="36" t="str">
        <f t="shared" si="187"/>
        <v>08-Aug-2017</v>
      </c>
      <c r="S698" s="37">
        <f t="shared" si="178"/>
        <v>16.874099999999999</v>
      </c>
    </row>
    <row r="699" spans="1:19" ht="26">
      <c r="A699" s="30" t="s">
        <v>6933</v>
      </c>
      <c r="D699" s="30" t="str">
        <f t="shared" si="172"/>
        <v>132174</v>
      </c>
      <c r="E699" s="30">
        <f t="shared" si="176"/>
        <v>7</v>
      </c>
      <c r="F699" s="30" t="str">
        <f t="shared" si="173"/>
        <v>INF084M01077</v>
      </c>
      <c r="G699" s="30">
        <f t="shared" si="177"/>
        <v>20</v>
      </c>
      <c r="H699" s="30" t="str">
        <f t="shared" si="174"/>
        <v>-</v>
      </c>
      <c r="I699" s="30">
        <f t="shared" si="179"/>
        <v>22</v>
      </c>
      <c r="J699" s="35" t="str">
        <f t="shared" si="175"/>
        <v>Birla Sun Life Financial Planning Fund - Prudent Plan - Regular Plan - Growth Option</v>
      </c>
      <c r="K699" s="35">
        <f t="shared" si="180"/>
        <v>107</v>
      </c>
      <c r="L699" s="30" t="str">
        <f t="shared" si="181"/>
        <v>18.8139</v>
      </c>
      <c r="M699" s="30">
        <f t="shared" si="182"/>
        <v>115</v>
      </c>
      <c r="N699" s="30" t="str">
        <f t="shared" si="183"/>
        <v>18.6258</v>
      </c>
      <c r="O699" s="30">
        <f t="shared" si="184"/>
        <v>123</v>
      </c>
      <c r="P699" s="30" t="str">
        <f t="shared" si="185"/>
        <v>18.8139</v>
      </c>
      <c r="Q699" s="30">
        <f t="shared" si="186"/>
        <v>131</v>
      </c>
      <c r="R699" s="36" t="str">
        <f t="shared" si="187"/>
        <v>08-Aug-2017</v>
      </c>
      <c r="S699" s="37">
        <f t="shared" si="178"/>
        <v>18.8139</v>
      </c>
    </row>
    <row r="700" spans="1:19">
      <c r="A700" s="30" t="s">
        <v>6934</v>
      </c>
      <c r="D700" s="30" t="str">
        <f t="shared" si="172"/>
        <v>120545</v>
      </c>
      <c r="E700" s="30">
        <f t="shared" si="176"/>
        <v>7</v>
      </c>
      <c r="F700" s="30" t="str">
        <f t="shared" si="173"/>
        <v>INF209K01YT7</v>
      </c>
      <c r="G700" s="30">
        <f t="shared" si="177"/>
        <v>20</v>
      </c>
      <c r="H700" s="30" t="str">
        <f t="shared" si="174"/>
        <v>-</v>
      </c>
      <c r="I700" s="30">
        <f t="shared" si="179"/>
        <v>22</v>
      </c>
      <c r="J700" s="35" t="str">
        <f t="shared" si="175"/>
        <v>Birla Sun Life Gold Fund - Dividend - Direct Plan</v>
      </c>
      <c r="K700" s="35">
        <f t="shared" si="180"/>
        <v>72</v>
      </c>
      <c r="L700" s="30" t="str">
        <f t="shared" si="181"/>
        <v>9.3037</v>
      </c>
      <c r="M700" s="30">
        <f t="shared" si="182"/>
        <v>79</v>
      </c>
      <c r="N700" s="30" t="str">
        <f t="shared" si="183"/>
        <v>9.2107</v>
      </c>
      <c r="O700" s="30">
        <f t="shared" si="184"/>
        <v>86</v>
      </c>
      <c r="P700" s="30" t="str">
        <f t="shared" si="185"/>
        <v>9.3037</v>
      </c>
      <c r="Q700" s="30">
        <f t="shared" si="186"/>
        <v>93</v>
      </c>
      <c r="R700" s="36" t="str">
        <f t="shared" si="187"/>
        <v>08-Aug-2017</v>
      </c>
      <c r="S700" s="37">
        <f t="shared" si="178"/>
        <v>9.3036999999999992</v>
      </c>
    </row>
    <row r="701" spans="1:19">
      <c r="A701" s="30" t="s">
        <v>6935</v>
      </c>
      <c r="D701" s="30" t="str">
        <f t="shared" si="172"/>
        <v>120546</v>
      </c>
      <c r="E701" s="30">
        <f t="shared" si="176"/>
        <v>7</v>
      </c>
      <c r="F701" s="30" t="str">
        <f t="shared" si="173"/>
        <v>INF209K01YU5</v>
      </c>
      <c r="G701" s="30">
        <f t="shared" si="177"/>
        <v>20</v>
      </c>
      <c r="H701" s="30" t="str">
        <f t="shared" si="174"/>
        <v>-</v>
      </c>
      <c r="I701" s="30">
        <f t="shared" si="179"/>
        <v>22</v>
      </c>
      <c r="J701" s="35" t="str">
        <f t="shared" si="175"/>
        <v>Birla Sun Life Gold Fund - Growth - Direct Plan</v>
      </c>
      <c r="K701" s="35">
        <f t="shared" si="180"/>
        <v>70</v>
      </c>
      <c r="L701" s="30" t="str">
        <f t="shared" si="181"/>
        <v>9.3074</v>
      </c>
      <c r="M701" s="30">
        <f t="shared" si="182"/>
        <v>77</v>
      </c>
      <c r="N701" s="30" t="str">
        <f t="shared" si="183"/>
        <v>9.2143</v>
      </c>
      <c r="O701" s="30">
        <f t="shared" si="184"/>
        <v>84</v>
      </c>
      <c r="P701" s="30" t="str">
        <f t="shared" si="185"/>
        <v>9.3074</v>
      </c>
      <c r="Q701" s="30">
        <f t="shared" si="186"/>
        <v>91</v>
      </c>
      <c r="R701" s="36" t="str">
        <f t="shared" si="187"/>
        <v>08-Aug-2017</v>
      </c>
      <c r="S701" s="37">
        <f t="shared" si="178"/>
        <v>9.3073999999999995</v>
      </c>
    </row>
    <row r="702" spans="1:19">
      <c r="A702" s="30" t="s">
        <v>6936</v>
      </c>
      <c r="D702" s="30" t="str">
        <f t="shared" si="172"/>
        <v>116795</v>
      </c>
      <c r="E702" s="30">
        <f t="shared" si="176"/>
        <v>7</v>
      </c>
      <c r="F702" s="30" t="str">
        <f t="shared" si="173"/>
        <v>INF209K01PG2</v>
      </c>
      <c r="G702" s="30">
        <f t="shared" si="177"/>
        <v>20</v>
      </c>
      <c r="H702" s="30" t="str">
        <f t="shared" si="174"/>
        <v>INF209K01PH0</v>
      </c>
      <c r="I702" s="30">
        <f t="shared" si="179"/>
        <v>33</v>
      </c>
      <c r="J702" s="35" t="str">
        <f t="shared" si="175"/>
        <v>Birla Sun Life Gold Fund-Dividend</v>
      </c>
      <c r="K702" s="35">
        <f t="shared" si="180"/>
        <v>67</v>
      </c>
      <c r="L702" s="30" t="str">
        <f t="shared" si="181"/>
        <v>9.1991</v>
      </c>
      <c r="M702" s="30">
        <f t="shared" si="182"/>
        <v>74</v>
      </c>
      <c r="N702" s="30" t="str">
        <f t="shared" si="183"/>
        <v>9.1071</v>
      </c>
      <c r="O702" s="30">
        <f t="shared" si="184"/>
        <v>81</v>
      </c>
      <c r="P702" s="30" t="str">
        <f t="shared" si="185"/>
        <v>9.1991</v>
      </c>
      <c r="Q702" s="30">
        <f t="shared" si="186"/>
        <v>88</v>
      </c>
      <c r="R702" s="36" t="str">
        <f t="shared" si="187"/>
        <v>08-Aug-2017</v>
      </c>
      <c r="S702" s="37">
        <f t="shared" si="178"/>
        <v>9.1990999999999996</v>
      </c>
    </row>
    <row r="703" spans="1:19">
      <c r="A703" s="30" t="s">
        <v>6937</v>
      </c>
      <c r="D703" s="30" t="str">
        <f t="shared" si="172"/>
        <v>116796</v>
      </c>
      <c r="E703" s="30">
        <f t="shared" si="176"/>
        <v>7</v>
      </c>
      <c r="F703" s="30" t="str">
        <f t="shared" si="173"/>
        <v>INF209K01PF4</v>
      </c>
      <c r="G703" s="30">
        <f t="shared" si="177"/>
        <v>20</v>
      </c>
      <c r="H703" s="30" t="str">
        <f t="shared" si="174"/>
        <v>-</v>
      </c>
      <c r="I703" s="30">
        <f t="shared" si="179"/>
        <v>22</v>
      </c>
      <c r="J703" s="35" t="str">
        <f t="shared" si="175"/>
        <v>Birla Sun Life Gold Fund-Growth</v>
      </c>
      <c r="K703" s="35">
        <f t="shared" si="180"/>
        <v>54</v>
      </c>
      <c r="L703" s="30" t="str">
        <f t="shared" si="181"/>
        <v>9.2003</v>
      </c>
      <c r="M703" s="30">
        <f t="shared" si="182"/>
        <v>61</v>
      </c>
      <c r="N703" s="30" t="str">
        <f t="shared" si="183"/>
        <v>9.1083</v>
      </c>
      <c r="O703" s="30">
        <f t="shared" si="184"/>
        <v>68</v>
      </c>
      <c r="P703" s="30" t="str">
        <f t="shared" si="185"/>
        <v>9.2003</v>
      </c>
      <c r="Q703" s="30">
        <f t="shared" si="186"/>
        <v>75</v>
      </c>
      <c r="R703" s="36" t="str">
        <f t="shared" si="187"/>
        <v>08-Aug-2017</v>
      </c>
      <c r="S703" s="37">
        <f t="shared" si="178"/>
        <v>9.2003000000000004</v>
      </c>
    </row>
    <row r="704" spans="1:19">
      <c r="A704" s="30" t="s">
        <v>97</v>
      </c>
      <c r="D704" s="30" t="str">
        <f t="shared" si="172"/>
        <v/>
      </c>
      <c r="E704" s="30" t="str">
        <f t="shared" si="176"/>
        <v/>
      </c>
      <c r="F704" s="30" t="str">
        <f t="shared" si="173"/>
        <v xml:space="preserve"> </v>
      </c>
      <c r="G704" s="30" t="str">
        <f t="shared" si="177"/>
        <v/>
      </c>
      <c r="H704" s="30" t="str">
        <f t="shared" si="174"/>
        <v/>
      </c>
      <c r="I704" s="30" t="str">
        <f t="shared" si="179"/>
        <v/>
      </c>
      <c r="J704" s="35" t="str">
        <f t="shared" si="175"/>
        <v/>
      </c>
      <c r="K704" s="35" t="str">
        <f t="shared" si="180"/>
        <v/>
      </c>
      <c r="L704" s="30" t="str">
        <f t="shared" si="181"/>
        <v/>
      </c>
      <c r="M704" s="30" t="str">
        <f t="shared" si="182"/>
        <v/>
      </c>
      <c r="N704" s="30" t="str">
        <f t="shared" si="183"/>
        <v/>
      </c>
      <c r="O704" s="30" t="str">
        <f t="shared" si="184"/>
        <v/>
      </c>
      <c r="P704" s="30" t="str">
        <f t="shared" si="185"/>
        <v/>
      </c>
      <c r="Q704" s="30" t="str">
        <f t="shared" si="186"/>
        <v/>
      </c>
      <c r="R704" s="36" t="str">
        <f t="shared" si="187"/>
        <v/>
      </c>
      <c r="S704" s="37" t="str">
        <f t="shared" si="178"/>
        <v/>
      </c>
    </row>
    <row r="705" spans="1:19">
      <c r="A705" s="30" t="s">
        <v>103</v>
      </c>
      <c r="D705" s="30" t="str">
        <f t="shared" si="172"/>
        <v/>
      </c>
      <c r="E705" s="30" t="str">
        <f t="shared" si="176"/>
        <v/>
      </c>
      <c r="F705" s="30" t="str">
        <f t="shared" si="173"/>
        <v>Canara Robeco Mutual Fund</v>
      </c>
      <c r="G705" s="30" t="str">
        <f t="shared" si="177"/>
        <v/>
      </c>
      <c r="H705" s="30" t="str">
        <f t="shared" si="174"/>
        <v/>
      </c>
      <c r="I705" s="30" t="str">
        <f t="shared" si="179"/>
        <v/>
      </c>
      <c r="J705" s="35" t="str">
        <f t="shared" si="175"/>
        <v/>
      </c>
      <c r="K705" s="35" t="str">
        <f t="shared" si="180"/>
        <v/>
      </c>
      <c r="L705" s="30" t="str">
        <f t="shared" si="181"/>
        <v/>
      </c>
      <c r="M705" s="30" t="str">
        <f t="shared" si="182"/>
        <v/>
      </c>
      <c r="N705" s="30" t="str">
        <f t="shared" si="183"/>
        <v/>
      </c>
      <c r="O705" s="30" t="str">
        <f t="shared" si="184"/>
        <v/>
      </c>
      <c r="P705" s="30" t="str">
        <f t="shared" si="185"/>
        <v/>
      </c>
      <c r="Q705" s="30" t="str">
        <f t="shared" si="186"/>
        <v/>
      </c>
      <c r="R705" s="36" t="str">
        <f t="shared" si="187"/>
        <v/>
      </c>
      <c r="S705" s="37" t="str">
        <f t="shared" si="178"/>
        <v/>
      </c>
    </row>
    <row r="706" spans="1:19">
      <c r="A706" s="30" t="s">
        <v>97</v>
      </c>
      <c r="D706" s="30" t="str">
        <f t="shared" si="172"/>
        <v/>
      </c>
      <c r="E706" s="30" t="str">
        <f t="shared" si="176"/>
        <v/>
      </c>
      <c r="F706" s="30" t="str">
        <f t="shared" si="173"/>
        <v xml:space="preserve"> </v>
      </c>
      <c r="G706" s="30" t="str">
        <f t="shared" si="177"/>
        <v/>
      </c>
      <c r="H706" s="30" t="str">
        <f t="shared" si="174"/>
        <v/>
      </c>
      <c r="I706" s="30" t="str">
        <f t="shared" si="179"/>
        <v/>
      </c>
      <c r="J706" s="35" t="str">
        <f t="shared" si="175"/>
        <v/>
      </c>
      <c r="K706" s="35" t="str">
        <f t="shared" si="180"/>
        <v/>
      </c>
      <c r="L706" s="30" t="str">
        <f t="shared" si="181"/>
        <v/>
      </c>
      <c r="M706" s="30" t="str">
        <f t="shared" si="182"/>
        <v/>
      </c>
      <c r="N706" s="30" t="str">
        <f t="shared" si="183"/>
        <v/>
      </c>
      <c r="O706" s="30" t="str">
        <f t="shared" si="184"/>
        <v/>
      </c>
      <c r="P706" s="30" t="str">
        <f t="shared" si="185"/>
        <v/>
      </c>
      <c r="Q706" s="30" t="str">
        <f t="shared" si="186"/>
        <v/>
      </c>
      <c r="R706" s="36" t="str">
        <f t="shared" si="187"/>
        <v/>
      </c>
      <c r="S706" s="37" t="str">
        <f t="shared" si="178"/>
        <v/>
      </c>
    </row>
    <row r="707" spans="1:19" ht="26">
      <c r="A707" s="30" t="s">
        <v>6938</v>
      </c>
      <c r="D707" s="30" t="str">
        <f t="shared" si="172"/>
        <v>118300</v>
      </c>
      <c r="E707" s="30">
        <f t="shared" si="176"/>
        <v>7</v>
      </c>
      <c r="F707" s="30" t="str">
        <f t="shared" si="173"/>
        <v>INF760K01FD2</v>
      </c>
      <c r="G707" s="30">
        <f t="shared" si="177"/>
        <v>20</v>
      </c>
      <c r="H707" s="30" t="str">
        <f t="shared" si="174"/>
        <v>INF760K01FE0</v>
      </c>
      <c r="I707" s="30">
        <f t="shared" si="179"/>
        <v>33</v>
      </c>
      <c r="J707" s="35" t="str">
        <f t="shared" si="175"/>
        <v>Canara Robeco Gold Savings Fund - Direct Plan - Dividend Option</v>
      </c>
      <c r="K707" s="35">
        <f t="shared" si="180"/>
        <v>97</v>
      </c>
      <c r="L707" s="30" t="str">
        <f t="shared" si="181"/>
        <v>8.6860</v>
      </c>
      <c r="M707" s="30">
        <f t="shared" si="182"/>
        <v>104</v>
      </c>
      <c r="N707" s="30" t="str">
        <f t="shared" si="183"/>
        <v>8.6860</v>
      </c>
      <c r="O707" s="30">
        <f t="shared" si="184"/>
        <v>111</v>
      </c>
      <c r="P707" s="30" t="str">
        <f t="shared" si="185"/>
        <v>8.6860</v>
      </c>
      <c r="Q707" s="30">
        <f t="shared" si="186"/>
        <v>118</v>
      </c>
      <c r="R707" s="36" t="str">
        <f t="shared" si="187"/>
        <v>09-Aug-2017</v>
      </c>
      <c r="S707" s="37">
        <f t="shared" si="178"/>
        <v>8.6859999999999999</v>
      </c>
    </row>
    <row r="708" spans="1:19" ht="26">
      <c r="A708" s="30" t="s">
        <v>6939</v>
      </c>
      <c r="D708" s="30" t="str">
        <f t="shared" si="172"/>
        <v>118301</v>
      </c>
      <c r="E708" s="30">
        <f t="shared" si="176"/>
        <v>7</v>
      </c>
      <c r="F708" s="30" t="str">
        <f t="shared" si="173"/>
        <v>INF760K01FF7</v>
      </c>
      <c r="G708" s="30">
        <f t="shared" si="177"/>
        <v>20</v>
      </c>
      <c r="H708" s="30" t="str">
        <f t="shared" si="174"/>
        <v>-</v>
      </c>
      <c r="I708" s="30">
        <f t="shared" si="179"/>
        <v>22</v>
      </c>
      <c r="J708" s="35" t="str">
        <f t="shared" si="175"/>
        <v>Canara Robeco Gold Savings Fund - Direct Plan - Growth Option</v>
      </c>
      <c r="K708" s="35">
        <f t="shared" si="180"/>
        <v>84</v>
      </c>
      <c r="L708" s="30" t="str">
        <f t="shared" si="181"/>
        <v>8.7234</v>
      </c>
      <c r="M708" s="30">
        <f t="shared" si="182"/>
        <v>91</v>
      </c>
      <c r="N708" s="30" t="str">
        <f t="shared" si="183"/>
        <v>8.7234</v>
      </c>
      <c r="O708" s="30">
        <f t="shared" si="184"/>
        <v>98</v>
      </c>
      <c r="P708" s="30" t="str">
        <f t="shared" si="185"/>
        <v>8.7234</v>
      </c>
      <c r="Q708" s="30">
        <f t="shared" si="186"/>
        <v>105</v>
      </c>
      <c r="R708" s="36" t="str">
        <f t="shared" si="187"/>
        <v>09-Aug-2017</v>
      </c>
      <c r="S708" s="37">
        <f t="shared" si="178"/>
        <v>8.7233999999999998</v>
      </c>
    </row>
    <row r="709" spans="1:19">
      <c r="A709" s="30" t="s">
        <v>6940</v>
      </c>
      <c r="D709" s="30" t="str">
        <f t="shared" si="172"/>
        <v>117540</v>
      </c>
      <c r="E709" s="30">
        <f t="shared" si="176"/>
        <v>7</v>
      </c>
      <c r="F709" s="30" t="str">
        <f t="shared" si="173"/>
        <v>INF760K01BY7</v>
      </c>
      <c r="G709" s="30">
        <f t="shared" si="177"/>
        <v>20</v>
      </c>
      <c r="H709" s="30" t="str">
        <f t="shared" si="174"/>
        <v>INF760K01BX9</v>
      </c>
      <c r="I709" s="30">
        <f t="shared" si="179"/>
        <v>33</v>
      </c>
      <c r="J709" s="35" t="str">
        <f t="shared" si="175"/>
        <v>Canara Robeco Gold Savings Fund - Regular Plan - Dividend</v>
      </c>
      <c r="K709" s="35">
        <f t="shared" si="180"/>
        <v>91</v>
      </c>
      <c r="L709" s="30" t="str">
        <f t="shared" si="181"/>
        <v>8.6597</v>
      </c>
      <c r="M709" s="30">
        <f t="shared" si="182"/>
        <v>98</v>
      </c>
      <c r="N709" s="30" t="str">
        <f t="shared" si="183"/>
        <v>8.6597</v>
      </c>
      <c r="O709" s="30">
        <f t="shared" si="184"/>
        <v>105</v>
      </c>
      <c r="P709" s="30" t="str">
        <f t="shared" si="185"/>
        <v>8.6597</v>
      </c>
      <c r="Q709" s="30">
        <f t="shared" si="186"/>
        <v>112</v>
      </c>
      <c r="R709" s="36" t="str">
        <f t="shared" si="187"/>
        <v>09-Aug-2017</v>
      </c>
      <c r="S709" s="37">
        <f t="shared" si="178"/>
        <v>8.6597000000000008</v>
      </c>
    </row>
    <row r="710" spans="1:19">
      <c r="A710" s="30" t="s">
        <v>6941</v>
      </c>
      <c r="D710" s="30" t="str">
        <f t="shared" si="172"/>
        <v>117541</v>
      </c>
      <c r="E710" s="30">
        <f t="shared" si="176"/>
        <v>7</v>
      </c>
      <c r="F710" s="30" t="str">
        <f t="shared" si="173"/>
        <v>INF760K01BW1</v>
      </c>
      <c r="G710" s="30">
        <f t="shared" si="177"/>
        <v>20</v>
      </c>
      <c r="H710" s="30" t="str">
        <f t="shared" si="174"/>
        <v>-</v>
      </c>
      <c r="I710" s="30">
        <f t="shared" si="179"/>
        <v>22</v>
      </c>
      <c r="J710" s="35" t="str">
        <f t="shared" si="175"/>
        <v>Canara Robeco Gold Savings Fund - Regular Plan - Growth</v>
      </c>
      <c r="K710" s="35">
        <f t="shared" si="180"/>
        <v>78</v>
      </c>
      <c r="L710" s="30" t="str">
        <f t="shared" si="181"/>
        <v>8.6543</v>
      </c>
      <c r="M710" s="30">
        <f t="shared" si="182"/>
        <v>85</v>
      </c>
      <c r="N710" s="30" t="str">
        <f t="shared" si="183"/>
        <v>8.6543</v>
      </c>
      <c r="O710" s="30">
        <f t="shared" si="184"/>
        <v>92</v>
      </c>
      <c r="P710" s="30" t="str">
        <f t="shared" si="185"/>
        <v>8.6543</v>
      </c>
      <c r="Q710" s="30">
        <f t="shared" si="186"/>
        <v>99</v>
      </c>
      <c r="R710" s="36" t="str">
        <f t="shared" si="187"/>
        <v>09-Aug-2017</v>
      </c>
      <c r="S710" s="37">
        <f t="shared" si="178"/>
        <v>8.6542999999999992</v>
      </c>
    </row>
    <row r="711" spans="1:19">
      <c r="A711" s="30" t="s">
        <v>97</v>
      </c>
      <c r="D711" s="30" t="str">
        <f t="shared" ref="D711:D774" si="188">IF(ISERROR(LEFT(A711,SEARCH(";",A711)-1)),"",LEFT(A711,SEARCH(";",A711)-1))</f>
        <v/>
      </c>
      <c r="E711" s="30" t="str">
        <f t="shared" si="176"/>
        <v/>
      </c>
      <c r="F711" s="30" t="str">
        <f t="shared" ref="F711:F774" si="189">IF($D711="",A711,MID($A711,E711+1,SEARCH(";",$A711,E711+1)-E711-1))</f>
        <v xml:space="preserve"> </v>
      </c>
      <c r="G711" s="30" t="str">
        <f t="shared" si="177"/>
        <v/>
      </c>
      <c r="H711" s="30" t="str">
        <f t="shared" ref="H711:H774" si="190">IF($D711="","",MID($A711,G711+1,SEARCH(";",$A711,G711+1)-G711-1))</f>
        <v/>
      </c>
      <c r="I711" s="30" t="str">
        <f t="shared" si="179"/>
        <v/>
      </c>
      <c r="J711" s="35" t="str">
        <f t="shared" ref="J711:J774" si="191">IF($D711="","",MID($A711,I711+1,SEARCH(";",$A711,I711+1)-I711-1))</f>
        <v/>
      </c>
      <c r="K711" s="35" t="str">
        <f t="shared" si="180"/>
        <v/>
      </c>
      <c r="L711" s="30" t="str">
        <f t="shared" si="181"/>
        <v/>
      </c>
      <c r="M711" s="30" t="str">
        <f t="shared" si="182"/>
        <v/>
      </c>
      <c r="N711" s="30" t="str">
        <f t="shared" si="183"/>
        <v/>
      </c>
      <c r="O711" s="30" t="str">
        <f t="shared" si="184"/>
        <v/>
      </c>
      <c r="P711" s="30" t="str">
        <f t="shared" si="185"/>
        <v/>
      </c>
      <c r="Q711" s="30" t="str">
        <f t="shared" si="186"/>
        <v/>
      </c>
      <c r="R711" s="36" t="str">
        <f t="shared" si="187"/>
        <v/>
      </c>
      <c r="S711" s="37" t="str">
        <f t="shared" si="178"/>
        <v/>
      </c>
    </row>
    <row r="712" spans="1:19">
      <c r="A712" s="30" t="s">
        <v>104</v>
      </c>
      <c r="D712" s="30" t="str">
        <f t="shared" si="188"/>
        <v/>
      </c>
      <c r="E712" s="30" t="str">
        <f t="shared" ref="E712:E775" si="192">IF($D712="","",LEN(D712)+1)</f>
        <v/>
      </c>
      <c r="F712" s="30" t="str">
        <f t="shared" si="189"/>
        <v>DSP BlackRock Mutual Fund</v>
      </c>
      <c r="G712" s="30" t="str">
        <f t="shared" ref="G712:G775" si="193">IF($D712="","",E712+(LEN(F712)+1))</f>
        <v/>
      </c>
      <c r="H712" s="30" t="str">
        <f t="shared" si="190"/>
        <v/>
      </c>
      <c r="I712" s="30" t="str">
        <f t="shared" si="179"/>
        <v/>
      </c>
      <c r="J712" s="35" t="str">
        <f t="shared" si="191"/>
        <v/>
      </c>
      <c r="K712" s="35" t="str">
        <f t="shared" si="180"/>
        <v/>
      </c>
      <c r="L712" s="30" t="str">
        <f t="shared" si="181"/>
        <v/>
      </c>
      <c r="M712" s="30" t="str">
        <f t="shared" si="182"/>
        <v/>
      </c>
      <c r="N712" s="30" t="str">
        <f t="shared" si="183"/>
        <v/>
      </c>
      <c r="O712" s="30" t="str">
        <f t="shared" si="184"/>
        <v/>
      </c>
      <c r="P712" s="30" t="str">
        <f t="shared" si="185"/>
        <v/>
      </c>
      <c r="Q712" s="30" t="str">
        <f t="shared" si="186"/>
        <v/>
      </c>
      <c r="R712" s="36" t="str">
        <f t="shared" si="187"/>
        <v/>
      </c>
      <c r="S712" s="37" t="str">
        <f t="shared" ref="S712:S775" si="194">IF(L712="","",L712+0)</f>
        <v/>
      </c>
    </row>
    <row r="713" spans="1:19">
      <c r="A713" s="30" t="s">
        <v>97</v>
      </c>
      <c r="D713" s="30" t="str">
        <f t="shared" si="188"/>
        <v/>
      </c>
      <c r="E713" s="30" t="str">
        <f t="shared" si="192"/>
        <v/>
      </c>
      <c r="F713" s="30" t="str">
        <f t="shared" si="189"/>
        <v xml:space="preserve"> </v>
      </c>
      <c r="G713" s="30" t="str">
        <f t="shared" si="193"/>
        <v/>
      </c>
      <c r="H713" s="30" t="str">
        <f t="shared" si="190"/>
        <v/>
      </c>
      <c r="I713" s="30" t="str">
        <f t="shared" si="179"/>
        <v/>
      </c>
      <c r="J713" s="35" t="str">
        <f t="shared" si="191"/>
        <v/>
      </c>
      <c r="K713" s="35" t="str">
        <f t="shared" si="180"/>
        <v/>
      </c>
      <c r="L713" s="30" t="str">
        <f t="shared" si="181"/>
        <v/>
      </c>
      <c r="M713" s="30" t="str">
        <f t="shared" si="182"/>
        <v/>
      </c>
      <c r="N713" s="30" t="str">
        <f t="shared" si="183"/>
        <v/>
      </c>
      <c r="O713" s="30" t="str">
        <f t="shared" si="184"/>
        <v/>
      </c>
      <c r="P713" s="30" t="str">
        <f t="shared" si="185"/>
        <v/>
      </c>
      <c r="Q713" s="30" t="str">
        <f t="shared" si="186"/>
        <v/>
      </c>
      <c r="R713" s="36" t="str">
        <f t="shared" si="187"/>
        <v/>
      </c>
      <c r="S713" s="37" t="str">
        <f t="shared" si="194"/>
        <v/>
      </c>
    </row>
    <row r="714" spans="1:19" ht="26">
      <c r="A714" s="30" t="s">
        <v>6942</v>
      </c>
      <c r="D714" s="30" t="str">
        <f t="shared" si="188"/>
        <v>126393</v>
      </c>
      <c r="E714" s="30">
        <f t="shared" si="192"/>
        <v>7</v>
      </c>
      <c r="F714" s="30" t="str">
        <f t="shared" si="189"/>
        <v>INF740K01K81</v>
      </c>
      <c r="G714" s="30">
        <f t="shared" si="193"/>
        <v>20</v>
      </c>
      <c r="H714" s="30" t="str">
        <f t="shared" si="190"/>
        <v>-</v>
      </c>
      <c r="I714" s="30">
        <f t="shared" si="179"/>
        <v>22</v>
      </c>
      <c r="J714" s="35" t="str">
        <f t="shared" si="191"/>
        <v>DSP BlackRock Dynamic Asset Allocation Fund - Direct Plan - Growth</v>
      </c>
      <c r="K714" s="35">
        <f t="shared" si="180"/>
        <v>89</v>
      </c>
      <c r="L714" s="30" t="str">
        <f t="shared" si="181"/>
        <v>14.6168</v>
      </c>
      <c r="M714" s="30">
        <f t="shared" si="182"/>
        <v>97</v>
      </c>
      <c r="N714" s="30" t="str">
        <f t="shared" si="183"/>
        <v>14.4706</v>
      </c>
      <c r="O714" s="30">
        <f t="shared" si="184"/>
        <v>105</v>
      </c>
      <c r="P714" s="30" t="str">
        <f t="shared" si="185"/>
        <v>14.6168</v>
      </c>
      <c r="Q714" s="30">
        <f t="shared" si="186"/>
        <v>113</v>
      </c>
      <c r="R714" s="36" t="str">
        <f t="shared" si="187"/>
        <v>08-Aug-2017</v>
      </c>
      <c r="S714" s="37">
        <f t="shared" si="194"/>
        <v>14.6168</v>
      </c>
    </row>
    <row r="715" spans="1:19" ht="26">
      <c r="A715" s="30" t="s">
        <v>6943</v>
      </c>
      <c r="D715" s="30" t="str">
        <f t="shared" si="188"/>
        <v>126391</v>
      </c>
      <c r="E715" s="30">
        <f t="shared" si="192"/>
        <v>7</v>
      </c>
      <c r="F715" s="30" t="str">
        <f t="shared" si="189"/>
        <v>INF740K01K99</v>
      </c>
      <c r="G715" s="30">
        <f t="shared" si="193"/>
        <v>20</v>
      </c>
      <c r="H715" s="30" t="str">
        <f t="shared" si="190"/>
        <v>INF740K01L07</v>
      </c>
      <c r="I715" s="30">
        <f t="shared" si="179"/>
        <v>33</v>
      </c>
      <c r="J715" s="35" t="str">
        <f t="shared" si="191"/>
        <v>DSP BlackRock Dynamic Asset Allocation Fund - Direct Plan - Monthly Dividend</v>
      </c>
      <c r="K715" s="35">
        <f t="shared" si="180"/>
        <v>110</v>
      </c>
      <c r="L715" s="30" t="str">
        <f t="shared" si="181"/>
        <v>11.2109</v>
      </c>
      <c r="M715" s="30">
        <f t="shared" si="182"/>
        <v>118</v>
      </c>
      <c r="N715" s="30" t="str">
        <f t="shared" si="183"/>
        <v>11.0988</v>
      </c>
      <c r="O715" s="30">
        <f t="shared" si="184"/>
        <v>126</v>
      </c>
      <c r="P715" s="30" t="str">
        <f t="shared" si="185"/>
        <v>11.2109</v>
      </c>
      <c r="Q715" s="30">
        <f t="shared" si="186"/>
        <v>134</v>
      </c>
      <c r="R715" s="36" t="str">
        <f t="shared" si="187"/>
        <v>08-Aug-2017</v>
      </c>
      <c r="S715" s="37">
        <f t="shared" si="194"/>
        <v>11.210900000000001</v>
      </c>
    </row>
    <row r="716" spans="1:19" ht="26">
      <c r="A716" s="30" t="s">
        <v>6944</v>
      </c>
      <c r="D716" s="30" t="str">
        <f t="shared" si="188"/>
        <v>126394</v>
      </c>
      <c r="E716" s="30">
        <f t="shared" si="192"/>
        <v>7</v>
      </c>
      <c r="F716" s="30" t="str">
        <f t="shared" si="189"/>
        <v>INF740K01K57</v>
      </c>
      <c r="G716" s="30">
        <f t="shared" si="193"/>
        <v>20</v>
      </c>
      <c r="H716" s="30" t="str">
        <f t="shared" si="190"/>
        <v>-</v>
      </c>
      <c r="I716" s="30">
        <f t="shared" si="179"/>
        <v>22</v>
      </c>
      <c r="J716" s="35" t="str">
        <f t="shared" si="191"/>
        <v>DSP BlackRock Dynamic Asset Allocation Fund - Regular Plan - Growth</v>
      </c>
      <c r="K716" s="35">
        <f t="shared" si="180"/>
        <v>90</v>
      </c>
      <c r="L716" s="30" t="str">
        <f t="shared" si="181"/>
        <v>14.1917</v>
      </c>
      <c r="M716" s="30">
        <f t="shared" si="182"/>
        <v>98</v>
      </c>
      <c r="N716" s="30" t="str">
        <f t="shared" si="183"/>
        <v>14.0498</v>
      </c>
      <c r="O716" s="30">
        <f t="shared" si="184"/>
        <v>106</v>
      </c>
      <c r="P716" s="30" t="str">
        <f t="shared" si="185"/>
        <v>14.1917</v>
      </c>
      <c r="Q716" s="30">
        <f t="shared" si="186"/>
        <v>114</v>
      </c>
      <c r="R716" s="36" t="str">
        <f t="shared" si="187"/>
        <v>08-Aug-2017</v>
      </c>
      <c r="S716" s="37">
        <f t="shared" si="194"/>
        <v>14.191700000000001</v>
      </c>
    </row>
    <row r="717" spans="1:19" ht="26">
      <c r="A717" s="30" t="s">
        <v>6945</v>
      </c>
      <c r="D717" s="30" t="str">
        <f t="shared" si="188"/>
        <v>126392</v>
      </c>
      <c r="E717" s="30">
        <f t="shared" si="192"/>
        <v>7</v>
      </c>
      <c r="F717" s="30" t="str">
        <f t="shared" si="189"/>
        <v>INF740K01K65</v>
      </c>
      <c r="G717" s="30">
        <f t="shared" si="193"/>
        <v>20</v>
      </c>
      <c r="H717" s="30" t="str">
        <f t="shared" si="190"/>
        <v>INF740K01K73</v>
      </c>
      <c r="I717" s="30">
        <f t="shared" ref="I717:I780" si="195">IF($D717="","",G717+LEN(H717)+1)</f>
        <v>33</v>
      </c>
      <c r="J717" s="35" t="str">
        <f t="shared" si="191"/>
        <v>DSP BlackRock Dynamic Asset Allocation Fund - Regular Plan - Monthly Dividend</v>
      </c>
      <c r="K717" s="35">
        <f t="shared" ref="K717:K780" si="196">IF($D717="","",I717+LEN(J717)+1)</f>
        <v>111</v>
      </c>
      <c r="L717" s="30" t="str">
        <f t="shared" ref="L717:L780" si="197">IF($D717="","",MID($A717,K717+1,SEARCH(";",$A717,K717+1)-K717-1))</f>
        <v>10.9479</v>
      </c>
      <c r="M717" s="30">
        <f t="shared" ref="M717:M780" si="198">IF($D717="","",K717+LEN(L717)+1)</f>
        <v>119</v>
      </c>
      <c r="N717" s="30" t="str">
        <f t="shared" ref="N717:N780" si="199">IF($D717="","",MID($A717,M717+1,SEARCH(";",$A717,M717+1)-M717-1))</f>
        <v>10.8384</v>
      </c>
      <c r="O717" s="30">
        <f t="shared" ref="O717:O780" si="200">IF($D717="","",M717+LEN(N717)+1)</f>
        <v>127</v>
      </c>
      <c r="P717" s="30" t="str">
        <f t="shared" ref="P717:P780" si="201">IF($D717="","",MID($A717,O717+1,SEARCH(";",$A717,O717+1)-O717-1))</f>
        <v>10.9479</v>
      </c>
      <c r="Q717" s="30">
        <f t="shared" ref="Q717:Q780" si="202">IF($D717="","",O717+LEN(P717)+1)</f>
        <v>135</v>
      </c>
      <c r="R717" s="36" t="str">
        <f t="shared" ref="R717:R780" si="203">IF($D717="","",MID($A717,Q717+1,15))</f>
        <v>08-Aug-2017</v>
      </c>
      <c r="S717" s="37">
        <f t="shared" si="194"/>
        <v>10.947900000000001</v>
      </c>
    </row>
    <row r="718" spans="1:19">
      <c r="A718" s="30" t="s">
        <v>97</v>
      </c>
      <c r="D718" s="30" t="str">
        <f t="shared" si="188"/>
        <v/>
      </c>
      <c r="E718" s="30" t="str">
        <f t="shared" si="192"/>
        <v/>
      </c>
      <c r="F718" s="30" t="str">
        <f t="shared" si="189"/>
        <v xml:space="preserve"> </v>
      </c>
      <c r="G718" s="30" t="str">
        <f t="shared" si="193"/>
        <v/>
      </c>
      <c r="H718" s="30" t="str">
        <f t="shared" si="190"/>
        <v/>
      </c>
      <c r="I718" s="30" t="str">
        <f t="shared" si="195"/>
        <v/>
      </c>
      <c r="J718" s="35" t="str">
        <f t="shared" si="191"/>
        <v/>
      </c>
      <c r="K718" s="35" t="str">
        <f t="shared" si="196"/>
        <v/>
      </c>
      <c r="L718" s="30" t="str">
        <f t="shared" si="197"/>
        <v/>
      </c>
      <c r="M718" s="30" t="str">
        <f t="shared" si="198"/>
        <v/>
      </c>
      <c r="N718" s="30" t="str">
        <f t="shared" si="199"/>
        <v/>
      </c>
      <c r="O718" s="30" t="str">
        <f t="shared" si="200"/>
        <v/>
      </c>
      <c r="P718" s="30" t="str">
        <f t="shared" si="201"/>
        <v/>
      </c>
      <c r="Q718" s="30" t="str">
        <f t="shared" si="202"/>
        <v/>
      </c>
      <c r="R718" s="36" t="str">
        <f t="shared" si="203"/>
        <v/>
      </c>
      <c r="S718" s="37" t="str">
        <f t="shared" si="194"/>
        <v/>
      </c>
    </row>
    <row r="719" spans="1:19">
      <c r="A719" s="30" t="s">
        <v>106</v>
      </c>
      <c r="D719" s="30" t="str">
        <f t="shared" si="188"/>
        <v/>
      </c>
      <c r="E719" s="30" t="str">
        <f t="shared" si="192"/>
        <v/>
      </c>
      <c r="F719" s="30" t="str">
        <f t="shared" si="189"/>
        <v>Franklin Templeton Mutual Fund</v>
      </c>
      <c r="G719" s="30" t="str">
        <f t="shared" si="193"/>
        <v/>
      </c>
      <c r="H719" s="30" t="str">
        <f t="shared" si="190"/>
        <v/>
      </c>
      <c r="I719" s="30" t="str">
        <f t="shared" si="195"/>
        <v/>
      </c>
      <c r="J719" s="35" t="str">
        <f t="shared" si="191"/>
        <v/>
      </c>
      <c r="K719" s="35" t="str">
        <f t="shared" si="196"/>
        <v/>
      </c>
      <c r="L719" s="30" t="str">
        <f t="shared" si="197"/>
        <v/>
      </c>
      <c r="M719" s="30" t="str">
        <f t="shared" si="198"/>
        <v/>
      </c>
      <c r="N719" s="30" t="str">
        <f t="shared" si="199"/>
        <v/>
      </c>
      <c r="O719" s="30" t="str">
        <f t="shared" si="200"/>
        <v/>
      </c>
      <c r="P719" s="30" t="str">
        <f t="shared" si="201"/>
        <v/>
      </c>
      <c r="Q719" s="30" t="str">
        <f t="shared" si="202"/>
        <v/>
      </c>
      <c r="R719" s="36" t="str">
        <f t="shared" si="203"/>
        <v/>
      </c>
      <c r="S719" s="37" t="str">
        <f t="shared" si="194"/>
        <v/>
      </c>
    </row>
    <row r="720" spans="1:19">
      <c r="A720" s="30" t="s">
        <v>97</v>
      </c>
      <c r="D720" s="30" t="str">
        <f t="shared" si="188"/>
        <v/>
      </c>
      <c r="E720" s="30" t="str">
        <f t="shared" si="192"/>
        <v/>
      </c>
      <c r="F720" s="30" t="str">
        <f t="shared" si="189"/>
        <v xml:space="preserve"> </v>
      </c>
      <c r="G720" s="30" t="str">
        <f t="shared" si="193"/>
        <v/>
      </c>
      <c r="H720" s="30" t="str">
        <f t="shared" si="190"/>
        <v/>
      </c>
      <c r="I720" s="30" t="str">
        <f t="shared" si="195"/>
        <v/>
      </c>
      <c r="J720" s="35" t="str">
        <f t="shared" si="191"/>
        <v/>
      </c>
      <c r="K720" s="35" t="str">
        <f t="shared" si="196"/>
        <v/>
      </c>
      <c r="L720" s="30" t="str">
        <f t="shared" si="197"/>
        <v/>
      </c>
      <c r="M720" s="30" t="str">
        <f t="shared" si="198"/>
        <v/>
      </c>
      <c r="N720" s="30" t="str">
        <f t="shared" si="199"/>
        <v/>
      </c>
      <c r="O720" s="30" t="str">
        <f t="shared" si="200"/>
        <v/>
      </c>
      <c r="P720" s="30" t="str">
        <f t="shared" si="201"/>
        <v/>
      </c>
      <c r="Q720" s="30" t="str">
        <f t="shared" si="202"/>
        <v/>
      </c>
      <c r="R720" s="36" t="str">
        <f t="shared" si="203"/>
        <v/>
      </c>
      <c r="S720" s="37" t="str">
        <f t="shared" si="194"/>
        <v/>
      </c>
    </row>
    <row r="721" spans="1:19" ht="26">
      <c r="A721" s="30" t="s">
        <v>6946</v>
      </c>
      <c r="D721" s="30" t="str">
        <f t="shared" si="188"/>
        <v>118542</v>
      </c>
      <c r="E721" s="30">
        <f t="shared" si="192"/>
        <v>7</v>
      </c>
      <c r="F721" s="30" t="str">
        <f t="shared" si="189"/>
        <v>INF090I01HT0</v>
      </c>
      <c r="G721" s="30">
        <f t="shared" si="193"/>
        <v>20</v>
      </c>
      <c r="H721" s="30" t="str">
        <f t="shared" si="190"/>
        <v>INF090I01HU8</v>
      </c>
      <c r="I721" s="30">
        <f t="shared" si="195"/>
        <v>33</v>
      </c>
      <c r="J721" s="35" t="str">
        <f t="shared" si="191"/>
        <v>Franklin India Dynamic PE Ratio Fund Of Funds - Direct - Dividend</v>
      </c>
      <c r="K721" s="35">
        <f t="shared" si="196"/>
        <v>99</v>
      </c>
      <c r="L721" s="30" t="str">
        <f t="shared" si="197"/>
        <v>40.7554</v>
      </c>
      <c r="M721" s="30">
        <f t="shared" si="198"/>
        <v>107</v>
      </c>
      <c r="N721" s="30" t="str">
        <f t="shared" si="199"/>
        <v>40.3478</v>
      </c>
      <c r="O721" s="30">
        <f t="shared" si="200"/>
        <v>115</v>
      </c>
      <c r="P721" s="30" t="str">
        <f t="shared" si="201"/>
        <v>40.7554</v>
      </c>
      <c r="Q721" s="30">
        <f t="shared" si="202"/>
        <v>123</v>
      </c>
      <c r="R721" s="36" t="str">
        <f t="shared" si="203"/>
        <v>08-Aug-2017</v>
      </c>
      <c r="S721" s="37">
        <f t="shared" si="194"/>
        <v>40.755400000000002</v>
      </c>
    </row>
    <row r="722" spans="1:19" ht="26">
      <c r="A722" s="30" t="s">
        <v>6947</v>
      </c>
      <c r="D722" s="30" t="str">
        <f t="shared" si="188"/>
        <v>118543</v>
      </c>
      <c r="E722" s="30">
        <f t="shared" si="192"/>
        <v>7</v>
      </c>
      <c r="F722" s="30" t="str">
        <f t="shared" si="189"/>
        <v>INF090I01HV6</v>
      </c>
      <c r="G722" s="30">
        <f t="shared" si="193"/>
        <v>20</v>
      </c>
      <c r="H722" s="30" t="str">
        <f t="shared" si="190"/>
        <v>-</v>
      </c>
      <c r="I722" s="30">
        <f t="shared" si="195"/>
        <v>22</v>
      </c>
      <c r="J722" s="35" t="str">
        <f t="shared" si="191"/>
        <v>Franklin India Dynamic PE Ratio Fund Of Funds - Direct - Growth</v>
      </c>
      <c r="K722" s="35">
        <f t="shared" si="196"/>
        <v>86</v>
      </c>
      <c r="L722" s="30" t="str">
        <f t="shared" si="197"/>
        <v>78.6226</v>
      </c>
      <c r="M722" s="30">
        <f t="shared" si="198"/>
        <v>94</v>
      </c>
      <c r="N722" s="30" t="str">
        <f t="shared" si="199"/>
        <v>77.8364</v>
      </c>
      <c r="O722" s="30">
        <f t="shared" si="200"/>
        <v>102</v>
      </c>
      <c r="P722" s="30" t="str">
        <f t="shared" si="201"/>
        <v>78.6226</v>
      </c>
      <c r="Q722" s="30">
        <f t="shared" si="202"/>
        <v>110</v>
      </c>
      <c r="R722" s="36" t="str">
        <f t="shared" si="203"/>
        <v>08-Aug-2017</v>
      </c>
      <c r="S722" s="37">
        <f t="shared" si="194"/>
        <v>78.622600000000006</v>
      </c>
    </row>
    <row r="723" spans="1:19">
      <c r="A723" s="30" t="s">
        <v>6948</v>
      </c>
      <c r="D723" s="30" t="str">
        <f t="shared" si="188"/>
        <v>101657</v>
      </c>
      <c r="E723" s="30">
        <f t="shared" si="192"/>
        <v>7</v>
      </c>
      <c r="F723" s="30" t="str">
        <f t="shared" si="189"/>
        <v>INF090I01247</v>
      </c>
      <c r="G723" s="30">
        <f t="shared" si="193"/>
        <v>20</v>
      </c>
      <c r="H723" s="30" t="str">
        <f t="shared" si="190"/>
        <v>INF090I01254</v>
      </c>
      <c r="I723" s="30">
        <f t="shared" si="195"/>
        <v>33</v>
      </c>
      <c r="J723" s="35" t="str">
        <f t="shared" si="191"/>
        <v>Franklin India Dynamic PE Ratio Fund of Funds-Dividend</v>
      </c>
      <c r="K723" s="35">
        <f t="shared" si="196"/>
        <v>88</v>
      </c>
      <c r="L723" s="30" t="str">
        <f t="shared" si="197"/>
        <v>38.6806</v>
      </c>
      <c r="M723" s="30">
        <f t="shared" si="198"/>
        <v>96</v>
      </c>
      <c r="N723" s="30" t="str">
        <f t="shared" si="199"/>
        <v>38.2938</v>
      </c>
      <c r="O723" s="30">
        <f t="shared" si="200"/>
        <v>104</v>
      </c>
      <c r="P723" s="30" t="str">
        <f t="shared" si="201"/>
        <v>38.6806</v>
      </c>
      <c r="Q723" s="30">
        <f t="shared" si="202"/>
        <v>112</v>
      </c>
      <c r="R723" s="36" t="str">
        <f t="shared" si="203"/>
        <v>08-Aug-2017</v>
      </c>
      <c r="S723" s="37">
        <f t="shared" si="194"/>
        <v>38.680599999999998</v>
      </c>
    </row>
    <row r="724" spans="1:19">
      <c r="A724" s="30" t="s">
        <v>6949</v>
      </c>
      <c r="D724" s="30" t="str">
        <f t="shared" si="188"/>
        <v>101656</v>
      </c>
      <c r="E724" s="30">
        <f t="shared" si="192"/>
        <v>7</v>
      </c>
      <c r="F724" s="30" t="str">
        <f t="shared" si="189"/>
        <v>INF090I01262</v>
      </c>
      <c r="G724" s="30">
        <f t="shared" si="193"/>
        <v>20</v>
      </c>
      <c r="H724" s="30" t="str">
        <f t="shared" si="190"/>
        <v>-</v>
      </c>
      <c r="I724" s="30">
        <f t="shared" si="195"/>
        <v>22</v>
      </c>
      <c r="J724" s="35" t="str">
        <f t="shared" si="191"/>
        <v>Franklin India Dynamic PE Ratio Fund of Funds-Growth</v>
      </c>
      <c r="K724" s="35">
        <f t="shared" si="196"/>
        <v>75</v>
      </c>
      <c r="L724" s="30" t="str">
        <f t="shared" si="197"/>
        <v>75.2794</v>
      </c>
      <c r="M724" s="30">
        <f t="shared" si="198"/>
        <v>83</v>
      </c>
      <c r="N724" s="30" t="str">
        <f t="shared" si="199"/>
        <v>74.5266</v>
      </c>
      <c r="O724" s="30">
        <f t="shared" si="200"/>
        <v>91</v>
      </c>
      <c r="P724" s="30" t="str">
        <f t="shared" si="201"/>
        <v>75.2794</v>
      </c>
      <c r="Q724" s="30">
        <f t="shared" si="202"/>
        <v>99</v>
      </c>
      <c r="R724" s="36" t="str">
        <f t="shared" si="203"/>
        <v>08-Aug-2017</v>
      </c>
      <c r="S724" s="37">
        <f t="shared" si="194"/>
        <v>75.279399999999995</v>
      </c>
    </row>
    <row r="725" spans="1:19">
      <c r="A725" s="30" t="s">
        <v>6950</v>
      </c>
      <c r="D725" s="30" t="str">
        <f t="shared" si="188"/>
        <v>102108</v>
      </c>
      <c r="E725" s="30">
        <f t="shared" si="192"/>
        <v>7</v>
      </c>
      <c r="F725" s="30" t="str">
        <f t="shared" si="189"/>
        <v>INF090I01577</v>
      </c>
      <c r="G725" s="30">
        <f t="shared" si="193"/>
        <v>20</v>
      </c>
      <c r="H725" s="30" t="str">
        <f t="shared" si="190"/>
        <v>-</v>
      </c>
      <c r="I725" s="30">
        <f t="shared" si="195"/>
        <v>22</v>
      </c>
      <c r="J725" s="35" t="str">
        <f t="shared" si="191"/>
        <v>Franklin INDIA LIFE STAGE FUND OF FUNDS - THE 20S PLAN (D)</v>
      </c>
      <c r="K725" s="35">
        <f t="shared" si="196"/>
        <v>81</v>
      </c>
      <c r="L725" s="30" t="str">
        <f t="shared" si="197"/>
        <v>33.3983</v>
      </c>
      <c r="M725" s="30">
        <f t="shared" si="198"/>
        <v>89</v>
      </c>
      <c r="N725" s="30" t="str">
        <f t="shared" si="199"/>
        <v>33.0643</v>
      </c>
      <c r="O725" s="30">
        <f t="shared" si="200"/>
        <v>97</v>
      </c>
      <c r="P725" s="30" t="str">
        <f t="shared" si="201"/>
        <v>33.3983</v>
      </c>
      <c r="Q725" s="30">
        <f t="shared" si="202"/>
        <v>105</v>
      </c>
      <c r="R725" s="36" t="str">
        <f t="shared" si="203"/>
        <v>08-Aug-2017</v>
      </c>
      <c r="S725" s="37">
        <f t="shared" si="194"/>
        <v>33.398299999999999</v>
      </c>
    </row>
    <row r="726" spans="1:19" ht="26">
      <c r="A726" s="30" t="s">
        <v>6951</v>
      </c>
      <c r="D726" s="30" t="str">
        <f t="shared" si="188"/>
        <v>118511</v>
      </c>
      <c r="E726" s="30">
        <f t="shared" si="192"/>
        <v>7</v>
      </c>
      <c r="F726" s="30" t="str">
        <f t="shared" si="189"/>
        <v>INF090I01HW4</v>
      </c>
      <c r="G726" s="30">
        <f t="shared" si="193"/>
        <v>20</v>
      </c>
      <c r="H726" s="30" t="str">
        <f t="shared" si="190"/>
        <v>INF090I01HX2</v>
      </c>
      <c r="I726" s="30">
        <f t="shared" si="195"/>
        <v>33</v>
      </c>
      <c r="J726" s="35" t="str">
        <f t="shared" si="191"/>
        <v>Franklin INDIA LIFE STAGE FUND OF FUNDS - THE 20S PLAN - Direct - Dividend</v>
      </c>
      <c r="K726" s="35">
        <f t="shared" si="196"/>
        <v>108</v>
      </c>
      <c r="L726" s="30" t="str">
        <f t="shared" si="197"/>
        <v>34.1458</v>
      </c>
      <c r="M726" s="30">
        <f t="shared" si="198"/>
        <v>116</v>
      </c>
      <c r="N726" s="30" t="str">
        <f t="shared" si="199"/>
        <v>33.8043</v>
      </c>
      <c r="O726" s="30">
        <f t="shared" si="200"/>
        <v>124</v>
      </c>
      <c r="P726" s="30" t="str">
        <f t="shared" si="201"/>
        <v>34.1458</v>
      </c>
      <c r="Q726" s="30">
        <f t="shared" si="202"/>
        <v>132</v>
      </c>
      <c r="R726" s="36" t="str">
        <f t="shared" si="203"/>
        <v>08-Aug-2017</v>
      </c>
      <c r="S726" s="37">
        <f t="shared" si="194"/>
        <v>34.145800000000001</v>
      </c>
    </row>
    <row r="727" spans="1:19">
      <c r="A727" s="30" t="s">
        <v>6952</v>
      </c>
      <c r="D727" s="30" t="str">
        <f t="shared" si="188"/>
        <v>102107</v>
      </c>
      <c r="E727" s="30">
        <f t="shared" si="192"/>
        <v>7</v>
      </c>
      <c r="F727" s="30" t="str">
        <f t="shared" si="189"/>
        <v>INF090I01593</v>
      </c>
      <c r="G727" s="30">
        <f t="shared" si="193"/>
        <v>20</v>
      </c>
      <c r="H727" s="30" t="str">
        <f t="shared" si="190"/>
        <v>-</v>
      </c>
      <c r="I727" s="30">
        <f t="shared" si="195"/>
        <v>22</v>
      </c>
      <c r="J727" s="35" t="str">
        <f t="shared" si="191"/>
        <v>Franklin INDIA LIFE STAGE FUND OF FUNDS - THE 20S PLAN (G)</v>
      </c>
      <c r="K727" s="35">
        <f t="shared" si="196"/>
        <v>81</v>
      </c>
      <c r="L727" s="30" t="str">
        <f t="shared" si="197"/>
        <v>78.8924</v>
      </c>
      <c r="M727" s="30">
        <f t="shared" si="198"/>
        <v>89</v>
      </c>
      <c r="N727" s="30" t="str">
        <f t="shared" si="199"/>
        <v>78.1035</v>
      </c>
      <c r="O727" s="30">
        <f t="shared" si="200"/>
        <v>97</v>
      </c>
      <c r="P727" s="30" t="str">
        <f t="shared" si="201"/>
        <v>78.8924</v>
      </c>
      <c r="Q727" s="30">
        <f t="shared" si="202"/>
        <v>105</v>
      </c>
      <c r="R727" s="36" t="str">
        <f t="shared" si="203"/>
        <v>08-Aug-2017</v>
      </c>
      <c r="S727" s="37">
        <f t="shared" si="194"/>
        <v>78.892399999999995</v>
      </c>
    </row>
    <row r="728" spans="1:19" ht="26">
      <c r="A728" s="30" t="s">
        <v>6953</v>
      </c>
      <c r="D728" s="30" t="str">
        <f t="shared" si="188"/>
        <v>118512</v>
      </c>
      <c r="E728" s="30">
        <f t="shared" si="192"/>
        <v>7</v>
      </c>
      <c r="F728" s="30" t="str">
        <f t="shared" si="189"/>
        <v>INF090I01HY0</v>
      </c>
      <c r="G728" s="30">
        <f t="shared" si="193"/>
        <v>20</v>
      </c>
      <c r="H728" s="30" t="str">
        <f t="shared" si="190"/>
        <v>-</v>
      </c>
      <c r="I728" s="30">
        <f t="shared" si="195"/>
        <v>22</v>
      </c>
      <c r="J728" s="35" t="str">
        <f t="shared" si="191"/>
        <v>Franklin INDIA LIFE STAGE FUND OF FUNDS - THE 20S PLAN - Direct - Growth</v>
      </c>
      <c r="K728" s="35">
        <f t="shared" si="196"/>
        <v>95</v>
      </c>
      <c r="L728" s="30" t="str">
        <f t="shared" si="197"/>
        <v>80.4311</v>
      </c>
      <c r="M728" s="30">
        <f t="shared" si="198"/>
        <v>103</v>
      </c>
      <c r="N728" s="30" t="str">
        <f t="shared" si="199"/>
        <v>79.6268</v>
      </c>
      <c r="O728" s="30">
        <f t="shared" si="200"/>
        <v>111</v>
      </c>
      <c r="P728" s="30" t="str">
        <f t="shared" si="201"/>
        <v>80.4311</v>
      </c>
      <c r="Q728" s="30">
        <f t="shared" si="202"/>
        <v>119</v>
      </c>
      <c r="R728" s="36" t="str">
        <f t="shared" si="203"/>
        <v>08-Aug-2017</v>
      </c>
      <c r="S728" s="37">
        <f t="shared" si="194"/>
        <v>80.431100000000001</v>
      </c>
    </row>
    <row r="729" spans="1:19">
      <c r="A729" s="30" t="s">
        <v>6954</v>
      </c>
      <c r="D729" s="30" t="str">
        <f t="shared" si="188"/>
        <v>102110</v>
      </c>
      <c r="E729" s="30">
        <f t="shared" si="192"/>
        <v>7</v>
      </c>
      <c r="F729" s="30" t="str">
        <f t="shared" si="189"/>
        <v>INF090I01601</v>
      </c>
      <c r="G729" s="30">
        <f t="shared" si="193"/>
        <v>20</v>
      </c>
      <c r="H729" s="30" t="str">
        <f t="shared" si="190"/>
        <v>-</v>
      </c>
      <c r="I729" s="30">
        <f t="shared" si="195"/>
        <v>22</v>
      </c>
      <c r="J729" s="35" t="str">
        <f t="shared" si="191"/>
        <v>Franklin INDIA LIFE STAGE FUND OF FUNDS - THE 30S PLAN (D)</v>
      </c>
      <c r="K729" s="35">
        <f t="shared" si="196"/>
        <v>81</v>
      </c>
      <c r="L729" s="30" t="str">
        <f t="shared" si="197"/>
        <v>25.6787</v>
      </c>
      <c r="M729" s="30">
        <f t="shared" si="198"/>
        <v>89</v>
      </c>
      <c r="N729" s="30" t="str">
        <f t="shared" si="199"/>
        <v>25.4861</v>
      </c>
      <c r="O729" s="30">
        <f t="shared" si="200"/>
        <v>97</v>
      </c>
      <c r="P729" s="30" t="str">
        <f t="shared" si="201"/>
        <v>25.6787</v>
      </c>
      <c r="Q729" s="30">
        <f t="shared" si="202"/>
        <v>105</v>
      </c>
      <c r="R729" s="36" t="str">
        <f t="shared" si="203"/>
        <v>08-Aug-2017</v>
      </c>
      <c r="S729" s="37">
        <f t="shared" si="194"/>
        <v>25.678699999999999</v>
      </c>
    </row>
    <row r="730" spans="1:19" ht="26">
      <c r="A730" s="30" t="s">
        <v>6955</v>
      </c>
      <c r="D730" s="30" t="str">
        <f t="shared" si="188"/>
        <v>118513</v>
      </c>
      <c r="E730" s="30">
        <f t="shared" si="192"/>
        <v>7</v>
      </c>
      <c r="F730" s="30" t="str">
        <f t="shared" si="189"/>
        <v>INF090I01HZ7</v>
      </c>
      <c r="G730" s="30">
        <f t="shared" si="193"/>
        <v>20</v>
      </c>
      <c r="H730" s="30" t="str">
        <f t="shared" si="190"/>
        <v>INF090I01IA8</v>
      </c>
      <c r="I730" s="30">
        <f t="shared" si="195"/>
        <v>33</v>
      </c>
      <c r="J730" s="35" t="str">
        <f t="shared" si="191"/>
        <v>Franklin India Life Stage Fund of Funds - The 30s Plan - Direct - Dividend</v>
      </c>
      <c r="K730" s="35">
        <f t="shared" si="196"/>
        <v>108</v>
      </c>
      <c r="L730" s="30" t="str">
        <f t="shared" si="197"/>
        <v>26.4240</v>
      </c>
      <c r="M730" s="30">
        <f t="shared" si="198"/>
        <v>116</v>
      </c>
      <c r="N730" s="30" t="str">
        <f t="shared" si="199"/>
        <v>26.2258</v>
      </c>
      <c r="O730" s="30">
        <f t="shared" si="200"/>
        <v>124</v>
      </c>
      <c r="P730" s="30" t="str">
        <f t="shared" si="201"/>
        <v>26.4240</v>
      </c>
      <c r="Q730" s="30">
        <f t="shared" si="202"/>
        <v>132</v>
      </c>
      <c r="R730" s="36" t="str">
        <f t="shared" si="203"/>
        <v>08-Aug-2017</v>
      </c>
      <c r="S730" s="37">
        <f t="shared" si="194"/>
        <v>26.423999999999999</v>
      </c>
    </row>
    <row r="731" spans="1:19">
      <c r="A731" s="30" t="s">
        <v>6956</v>
      </c>
      <c r="D731" s="30" t="str">
        <f t="shared" si="188"/>
        <v>102109</v>
      </c>
      <c r="E731" s="30">
        <f t="shared" si="192"/>
        <v>7</v>
      </c>
      <c r="F731" s="30" t="str">
        <f t="shared" si="189"/>
        <v>INF090I01627</v>
      </c>
      <c r="G731" s="30">
        <f t="shared" si="193"/>
        <v>20</v>
      </c>
      <c r="H731" s="30" t="str">
        <f t="shared" si="190"/>
        <v>-</v>
      </c>
      <c r="I731" s="30">
        <f t="shared" si="195"/>
        <v>22</v>
      </c>
      <c r="J731" s="35" t="str">
        <f t="shared" si="191"/>
        <v>Franklin INDIA LIFE STAGE FUND OF FUNDS - THE 30S PLAN (G)</v>
      </c>
      <c r="K731" s="35">
        <f t="shared" si="196"/>
        <v>81</v>
      </c>
      <c r="L731" s="30" t="str">
        <f t="shared" si="197"/>
        <v>56.0111</v>
      </c>
      <c r="M731" s="30">
        <f t="shared" si="198"/>
        <v>89</v>
      </c>
      <c r="N731" s="30" t="str">
        <f t="shared" si="199"/>
        <v>55.5910</v>
      </c>
      <c r="O731" s="30">
        <f t="shared" si="200"/>
        <v>97</v>
      </c>
      <c r="P731" s="30" t="str">
        <f t="shared" si="201"/>
        <v>56.0111</v>
      </c>
      <c r="Q731" s="30">
        <f t="shared" si="202"/>
        <v>105</v>
      </c>
      <c r="R731" s="36" t="str">
        <f t="shared" si="203"/>
        <v>08-Aug-2017</v>
      </c>
      <c r="S731" s="37">
        <f t="shared" si="194"/>
        <v>56.011099999999999</v>
      </c>
    </row>
    <row r="732" spans="1:19" ht="26">
      <c r="A732" s="30" t="s">
        <v>6957</v>
      </c>
      <c r="D732" s="30" t="str">
        <f t="shared" si="188"/>
        <v>118514</v>
      </c>
      <c r="E732" s="30">
        <f t="shared" si="192"/>
        <v>7</v>
      </c>
      <c r="F732" s="30" t="str">
        <f t="shared" si="189"/>
        <v>INF090I01IB6</v>
      </c>
      <c r="G732" s="30">
        <f t="shared" si="193"/>
        <v>20</v>
      </c>
      <c r="H732" s="30" t="str">
        <f t="shared" si="190"/>
        <v>-</v>
      </c>
      <c r="I732" s="30">
        <f t="shared" si="195"/>
        <v>22</v>
      </c>
      <c r="J732" s="35" t="str">
        <f t="shared" si="191"/>
        <v>Franklin India Life Stage Fund of Funds - The 30s Plan - Direct - Growth</v>
      </c>
      <c r="K732" s="35">
        <f t="shared" si="196"/>
        <v>95</v>
      </c>
      <c r="L732" s="30" t="str">
        <f t="shared" si="197"/>
        <v>57.4337</v>
      </c>
      <c r="M732" s="30">
        <f t="shared" si="198"/>
        <v>103</v>
      </c>
      <c r="N732" s="30" t="str">
        <f t="shared" si="199"/>
        <v>57.0029</v>
      </c>
      <c r="O732" s="30">
        <f t="shared" si="200"/>
        <v>111</v>
      </c>
      <c r="P732" s="30" t="str">
        <f t="shared" si="201"/>
        <v>57.4337</v>
      </c>
      <c r="Q732" s="30">
        <f t="shared" si="202"/>
        <v>119</v>
      </c>
      <c r="R732" s="36" t="str">
        <f t="shared" si="203"/>
        <v>08-Aug-2017</v>
      </c>
      <c r="S732" s="37">
        <f t="shared" si="194"/>
        <v>57.433700000000002</v>
      </c>
    </row>
    <row r="733" spans="1:19">
      <c r="A733" s="30" t="s">
        <v>6958</v>
      </c>
      <c r="D733" s="30" t="str">
        <f t="shared" si="188"/>
        <v>102111</v>
      </c>
      <c r="E733" s="30">
        <f t="shared" si="192"/>
        <v>7</v>
      </c>
      <c r="F733" s="30" t="str">
        <f t="shared" si="189"/>
        <v>INF090I01635</v>
      </c>
      <c r="G733" s="30">
        <f t="shared" si="193"/>
        <v>20</v>
      </c>
      <c r="H733" s="30" t="str">
        <f t="shared" si="190"/>
        <v>-</v>
      </c>
      <c r="I733" s="30">
        <f t="shared" si="195"/>
        <v>22</v>
      </c>
      <c r="J733" s="35" t="str">
        <f t="shared" si="191"/>
        <v>Franklin INDIA LIFE STAGE FUND OF FUNDS - THE 40S PLAN (D)</v>
      </c>
      <c r="K733" s="35">
        <f t="shared" si="196"/>
        <v>81</v>
      </c>
      <c r="L733" s="30" t="str">
        <f t="shared" si="197"/>
        <v>16.3841</v>
      </c>
      <c r="M733" s="30">
        <f t="shared" si="198"/>
        <v>89</v>
      </c>
      <c r="N733" s="30" t="str">
        <f t="shared" si="199"/>
        <v>16.2612</v>
      </c>
      <c r="O733" s="30">
        <f t="shared" si="200"/>
        <v>97</v>
      </c>
      <c r="P733" s="30" t="str">
        <f t="shared" si="201"/>
        <v>16.3841</v>
      </c>
      <c r="Q733" s="30">
        <f t="shared" si="202"/>
        <v>105</v>
      </c>
      <c r="R733" s="36" t="str">
        <f t="shared" si="203"/>
        <v>08-Aug-2017</v>
      </c>
      <c r="S733" s="37">
        <f t="shared" si="194"/>
        <v>16.3841</v>
      </c>
    </row>
    <row r="734" spans="1:19" ht="26">
      <c r="A734" s="30" t="s">
        <v>6959</v>
      </c>
      <c r="D734" s="30" t="str">
        <f t="shared" si="188"/>
        <v>118515</v>
      </c>
      <c r="E734" s="30">
        <f t="shared" si="192"/>
        <v>7</v>
      </c>
      <c r="F734" s="30" t="str">
        <f t="shared" si="189"/>
        <v>INF090I01IC4</v>
      </c>
      <c r="G734" s="30">
        <f t="shared" si="193"/>
        <v>20</v>
      </c>
      <c r="H734" s="30" t="str">
        <f t="shared" si="190"/>
        <v>INF090I01ID2</v>
      </c>
      <c r="I734" s="30">
        <f t="shared" si="195"/>
        <v>33</v>
      </c>
      <c r="J734" s="35" t="str">
        <f t="shared" si="191"/>
        <v>Franklin India Life Stage Fund of Funds - The 40s Plan - Direct - Dividend</v>
      </c>
      <c r="K734" s="35">
        <f t="shared" si="196"/>
        <v>108</v>
      </c>
      <c r="L734" s="30" t="str">
        <f t="shared" si="197"/>
        <v>16.7547</v>
      </c>
      <c r="M734" s="30">
        <f t="shared" si="198"/>
        <v>116</v>
      </c>
      <c r="N734" s="30" t="str">
        <f t="shared" si="199"/>
        <v>16.6290</v>
      </c>
      <c r="O734" s="30">
        <f t="shared" si="200"/>
        <v>124</v>
      </c>
      <c r="P734" s="30" t="str">
        <f t="shared" si="201"/>
        <v>16.7547</v>
      </c>
      <c r="Q734" s="30">
        <f t="shared" si="202"/>
        <v>132</v>
      </c>
      <c r="R734" s="36" t="str">
        <f t="shared" si="203"/>
        <v>08-Aug-2017</v>
      </c>
      <c r="S734" s="37">
        <f t="shared" si="194"/>
        <v>16.7547</v>
      </c>
    </row>
    <row r="735" spans="1:19">
      <c r="A735" s="30" t="s">
        <v>6960</v>
      </c>
      <c r="D735" s="30" t="str">
        <f t="shared" si="188"/>
        <v>102112</v>
      </c>
      <c r="E735" s="30">
        <f t="shared" si="192"/>
        <v>7</v>
      </c>
      <c r="F735" s="30" t="str">
        <f t="shared" si="189"/>
        <v>INF090I01650</v>
      </c>
      <c r="G735" s="30">
        <f t="shared" si="193"/>
        <v>20</v>
      </c>
      <c r="H735" s="30" t="str">
        <f t="shared" si="190"/>
        <v>-</v>
      </c>
      <c r="I735" s="30">
        <f t="shared" si="195"/>
        <v>22</v>
      </c>
      <c r="J735" s="35" t="str">
        <f t="shared" si="191"/>
        <v>Franklin INDIA LIFE STAGE FUND OF FUNDS - THE 40S PLAN (G)</v>
      </c>
      <c r="K735" s="35">
        <f t="shared" si="196"/>
        <v>81</v>
      </c>
      <c r="L735" s="30" t="str">
        <f t="shared" si="197"/>
        <v>44.4513</v>
      </c>
      <c r="M735" s="30">
        <f t="shared" si="198"/>
        <v>89</v>
      </c>
      <c r="N735" s="30" t="str">
        <f t="shared" si="199"/>
        <v>44.1179</v>
      </c>
      <c r="O735" s="30">
        <f t="shared" si="200"/>
        <v>97</v>
      </c>
      <c r="P735" s="30" t="str">
        <f t="shared" si="201"/>
        <v>44.4513</v>
      </c>
      <c r="Q735" s="30">
        <f t="shared" si="202"/>
        <v>105</v>
      </c>
      <c r="R735" s="36" t="str">
        <f t="shared" si="203"/>
        <v>08-Aug-2017</v>
      </c>
      <c r="S735" s="37">
        <f t="shared" si="194"/>
        <v>44.451300000000003</v>
      </c>
    </row>
    <row r="736" spans="1:19" ht="26">
      <c r="A736" s="30" t="s">
        <v>6961</v>
      </c>
      <c r="D736" s="30" t="str">
        <f t="shared" si="188"/>
        <v>118516</v>
      </c>
      <c r="E736" s="30">
        <f t="shared" si="192"/>
        <v>7</v>
      </c>
      <c r="F736" s="30" t="str">
        <f t="shared" si="189"/>
        <v>INF090I01IE0</v>
      </c>
      <c r="G736" s="30">
        <f t="shared" si="193"/>
        <v>20</v>
      </c>
      <c r="H736" s="30" t="str">
        <f t="shared" si="190"/>
        <v>-</v>
      </c>
      <c r="I736" s="30">
        <f t="shared" si="195"/>
        <v>22</v>
      </c>
      <c r="J736" s="35" t="str">
        <f t="shared" si="191"/>
        <v>Franklin India Life Stage Fund of Funds - The 40s Plan - Direct - Growth</v>
      </c>
      <c r="K736" s="35">
        <f t="shared" si="196"/>
        <v>95</v>
      </c>
      <c r="L736" s="30" t="str">
        <f t="shared" si="197"/>
        <v>45.8054</v>
      </c>
      <c r="M736" s="30">
        <f t="shared" si="198"/>
        <v>103</v>
      </c>
      <c r="N736" s="30" t="str">
        <f t="shared" si="199"/>
        <v>45.4619</v>
      </c>
      <c r="O736" s="30">
        <f t="shared" si="200"/>
        <v>111</v>
      </c>
      <c r="P736" s="30" t="str">
        <f t="shared" si="201"/>
        <v>45.8054</v>
      </c>
      <c r="Q736" s="30">
        <f t="shared" si="202"/>
        <v>119</v>
      </c>
      <c r="R736" s="36" t="str">
        <f t="shared" si="203"/>
        <v>08-Aug-2017</v>
      </c>
      <c r="S736" s="37">
        <f t="shared" si="194"/>
        <v>45.805399999999999</v>
      </c>
    </row>
    <row r="737" spans="1:19">
      <c r="A737" s="30" t="s">
        <v>6962</v>
      </c>
      <c r="D737" s="30" t="str">
        <f t="shared" si="188"/>
        <v>102113</v>
      </c>
      <c r="E737" s="30">
        <f t="shared" si="192"/>
        <v>7</v>
      </c>
      <c r="F737" s="30" t="str">
        <f t="shared" si="189"/>
        <v>INF090I01668</v>
      </c>
      <c r="G737" s="30">
        <f t="shared" si="193"/>
        <v>20</v>
      </c>
      <c r="H737" s="30" t="str">
        <f t="shared" si="190"/>
        <v>-</v>
      </c>
      <c r="I737" s="30">
        <f t="shared" si="195"/>
        <v>22</v>
      </c>
      <c r="J737" s="35" t="str">
        <f t="shared" si="191"/>
        <v>Franklin INDIA LIFE STAGE FUND OF FUNDS - THE 50+S PLAN (D)</v>
      </c>
      <c r="K737" s="35">
        <f t="shared" si="196"/>
        <v>82</v>
      </c>
      <c r="L737" s="30" t="str">
        <f t="shared" si="197"/>
        <v>14.1635</v>
      </c>
      <c r="M737" s="30">
        <f t="shared" si="198"/>
        <v>90</v>
      </c>
      <c r="N737" s="30" t="str">
        <f t="shared" si="199"/>
        <v>14.0219</v>
      </c>
      <c r="O737" s="30">
        <f t="shared" si="200"/>
        <v>98</v>
      </c>
      <c r="P737" s="30" t="str">
        <f t="shared" si="201"/>
        <v>14.1635</v>
      </c>
      <c r="Q737" s="30">
        <f t="shared" si="202"/>
        <v>106</v>
      </c>
      <c r="R737" s="36" t="str">
        <f t="shared" si="203"/>
        <v>08-Aug-2017</v>
      </c>
      <c r="S737" s="37">
        <f t="shared" si="194"/>
        <v>14.163500000000001</v>
      </c>
    </row>
    <row r="738" spans="1:19" ht="26">
      <c r="A738" s="30" t="s">
        <v>6963</v>
      </c>
      <c r="D738" s="30" t="str">
        <f t="shared" si="188"/>
        <v>118517</v>
      </c>
      <c r="E738" s="30">
        <f t="shared" si="192"/>
        <v>7</v>
      </c>
      <c r="F738" s="30" t="str">
        <f t="shared" si="189"/>
        <v>INF090I01IF7</v>
      </c>
      <c r="G738" s="30">
        <f t="shared" si="193"/>
        <v>20</v>
      </c>
      <c r="H738" s="30" t="str">
        <f t="shared" si="190"/>
        <v>INF090I01IG5</v>
      </c>
      <c r="I738" s="30">
        <f t="shared" si="195"/>
        <v>33</v>
      </c>
      <c r="J738" s="35" t="str">
        <f t="shared" si="191"/>
        <v>Franklin India Life Stage Fund of Funds - The 50s Plus - Direct - Dividend</v>
      </c>
      <c r="K738" s="35">
        <f t="shared" si="196"/>
        <v>108</v>
      </c>
      <c r="L738" s="30" t="str">
        <f t="shared" si="197"/>
        <v>14.5574</v>
      </c>
      <c r="M738" s="30">
        <f t="shared" si="198"/>
        <v>116</v>
      </c>
      <c r="N738" s="30" t="str">
        <f t="shared" si="199"/>
        <v>14.4118</v>
      </c>
      <c r="O738" s="30">
        <f t="shared" si="200"/>
        <v>124</v>
      </c>
      <c r="P738" s="30" t="str">
        <f t="shared" si="201"/>
        <v>14.5574</v>
      </c>
      <c r="Q738" s="30">
        <f t="shared" si="202"/>
        <v>132</v>
      </c>
      <c r="R738" s="36" t="str">
        <f t="shared" si="203"/>
        <v>08-Aug-2017</v>
      </c>
      <c r="S738" s="37">
        <f t="shared" si="194"/>
        <v>14.557399999999999</v>
      </c>
    </row>
    <row r="739" spans="1:19" ht="26">
      <c r="A739" s="30" t="s">
        <v>6964</v>
      </c>
      <c r="D739" s="30" t="str">
        <f t="shared" si="188"/>
        <v>102114</v>
      </c>
      <c r="E739" s="30">
        <f t="shared" si="192"/>
        <v>7</v>
      </c>
      <c r="F739" s="30" t="str">
        <f t="shared" si="189"/>
        <v>INF090I01684</v>
      </c>
      <c r="G739" s="30">
        <f t="shared" si="193"/>
        <v>20</v>
      </c>
      <c r="H739" s="30" t="str">
        <f t="shared" si="190"/>
        <v>-</v>
      </c>
      <c r="I739" s="30">
        <f t="shared" si="195"/>
        <v>22</v>
      </c>
      <c r="J739" s="35" t="str">
        <f t="shared" si="191"/>
        <v>Franklin INDIA LIFE STAGE FUND OF FUNDS - THE 50+S PLAN (G)</v>
      </c>
      <c r="K739" s="35">
        <f t="shared" si="196"/>
        <v>82</v>
      </c>
      <c r="L739" s="30" t="str">
        <f t="shared" si="197"/>
        <v>32.9940</v>
      </c>
      <c r="M739" s="30">
        <f t="shared" si="198"/>
        <v>90</v>
      </c>
      <c r="N739" s="30" t="str">
        <f t="shared" si="199"/>
        <v>32.6641</v>
      </c>
      <c r="O739" s="30">
        <f t="shared" si="200"/>
        <v>98</v>
      </c>
      <c r="P739" s="30" t="str">
        <f t="shared" si="201"/>
        <v>32.9940</v>
      </c>
      <c r="Q739" s="30">
        <f t="shared" si="202"/>
        <v>106</v>
      </c>
      <c r="R739" s="36" t="str">
        <f t="shared" si="203"/>
        <v>08-Aug-2017</v>
      </c>
      <c r="S739" s="37">
        <f t="shared" si="194"/>
        <v>32.994</v>
      </c>
    </row>
    <row r="740" spans="1:19" ht="26">
      <c r="A740" s="30" t="s">
        <v>6965</v>
      </c>
      <c r="D740" s="30" t="str">
        <f t="shared" si="188"/>
        <v>118518</v>
      </c>
      <c r="E740" s="30">
        <f t="shared" si="192"/>
        <v>7</v>
      </c>
      <c r="F740" s="30" t="str">
        <f t="shared" si="189"/>
        <v>INF090I01IH3</v>
      </c>
      <c r="G740" s="30">
        <f t="shared" si="193"/>
        <v>20</v>
      </c>
      <c r="H740" s="30" t="str">
        <f t="shared" si="190"/>
        <v>-</v>
      </c>
      <c r="I740" s="30">
        <f t="shared" si="195"/>
        <v>22</v>
      </c>
      <c r="J740" s="35" t="str">
        <f t="shared" si="191"/>
        <v>Franklin India Life Stage Fund of Funds - The 50s Plus - Direct - Growth</v>
      </c>
      <c r="K740" s="35">
        <f t="shared" si="196"/>
        <v>95</v>
      </c>
      <c r="L740" s="30" t="str">
        <f t="shared" si="197"/>
        <v>33.9765</v>
      </c>
      <c r="M740" s="30">
        <f t="shared" si="198"/>
        <v>103</v>
      </c>
      <c r="N740" s="30" t="str">
        <f t="shared" si="199"/>
        <v>33.6367</v>
      </c>
      <c r="O740" s="30">
        <f t="shared" si="200"/>
        <v>111</v>
      </c>
      <c r="P740" s="30" t="str">
        <f t="shared" si="201"/>
        <v>33.9765</v>
      </c>
      <c r="Q740" s="30">
        <f t="shared" si="202"/>
        <v>119</v>
      </c>
      <c r="R740" s="36" t="str">
        <f t="shared" si="203"/>
        <v>08-Aug-2017</v>
      </c>
      <c r="S740" s="37">
        <f t="shared" si="194"/>
        <v>33.976500000000001</v>
      </c>
    </row>
    <row r="741" spans="1:19">
      <c r="A741" s="30" t="s">
        <v>6966</v>
      </c>
      <c r="D741" s="30" t="str">
        <f t="shared" si="188"/>
        <v>102547</v>
      </c>
      <c r="E741" s="30">
        <f t="shared" si="192"/>
        <v>7</v>
      </c>
      <c r="F741" s="30" t="str">
        <f t="shared" si="189"/>
        <v>INF090I01718</v>
      </c>
      <c r="G741" s="30">
        <f t="shared" si="193"/>
        <v>20</v>
      </c>
      <c r="H741" s="30" t="str">
        <f t="shared" si="190"/>
        <v>-</v>
      </c>
      <c r="I741" s="30">
        <f t="shared" si="195"/>
        <v>22</v>
      </c>
      <c r="J741" s="35" t="str">
        <f t="shared" si="191"/>
        <v>Franklin India Life Stage Fund of Funds - The 50s Plus Flo (Gro)</v>
      </c>
      <c r="K741" s="35">
        <f t="shared" si="196"/>
        <v>87</v>
      </c>
      <c r="L741" s="30" t="str">
        <f t="shared" si="197"/>
        <v>34.1452</v>
      </c>
      <c r="M741" s="30">
        <f t="shared" si="198"/>
        <v>95</v>
      </c>
      <c r="N741" s="30" t="str">
        <f t="shared" si="199"/>
        <v>33.8037</v>
      </c>
      <c r="O741" s="30">
        <f t="shared" si="200"/>
        <v>103</v>
      </c>
      <c r="P741" s="30" t="str">
        <f t="shared" si="201"/>
        <v>34.1452</v>
      </c>
      <c r="Q741" s="30">
        <f t="shared" si="202"/>
        <v>111</v>
      </c>
      <c r="R741" s="36" t="str">
        <f t="shared" si="203"/>
        <v>08-Aug-2017</v>
      </c>
      <c r="S741" s="37">
        <f t="shared" si="194"/>
        <v>34.145200000000003</v>
      </c>
    </row>
    <row r="742" spans="1:19" ht="26">
      <c r="A742" s="30" t="s">
        <v>6967</v>
      </c>
      <c r="D742" s="30" t="str">
        <f t="shared" si="188"/>
        <v>118519</v>
      </c>
      <c r="E742" s="30">
        <f t="shared" si="192"/>
        <v>7</v>
      </c>
      <c r="F742" s="30" t="str">
        <f t="shared" si="189"/>
        <v>INF090I01JO7</v>
      </c>
      <c r="G742" s="30">
        <f t="shared" si="193"/>
        <v>20</v>
      </c>
      <c r="H742" s="30" t="str">
        <f t="shared" si="190"/>
        <v>-</v>
      </c>
      <c r="I742" s="30">
        <f t="shared" si="195"/>
        <v>22</v>
      </c>
      <c r="J742" s="35" t="str">
        <f t="shared" si="191"/>
        <v>Franklin India Life Stage Fund Of Funds - The 50S Plus Floating Rate Plan - Direct - Growth</v>
      </c>
      <c r="K742" s="35">
        <f t="shared" si="196"/>
        <v>114</v>
      </c>
      <c r="L742" s="30" t="str">
        <f t="shared" si="197"/>
        <v>34.8055</v>
      </c>
      <c r="M742" s="30">
        <f t="shared" si="198"/>
        <v>122</v>
      </c>
      <c r="N742" s="30" t="str">
        <f t="shared" si="199"/>
        <v>34.4574</v>
      </c>
      <c r="O742" s="30">
        <f t="shared" si="200"/>
        <v>130</v>
      </c>
      <c r="P742" s="30" t="str">
        <f t="shared" si="201"/>
        <v>34.8055</v>
      </c>
      <c r="Q742" s="30">
        <f t="shared" si="202"/>
        <v>138</v>
      </c>
      <c r="R742" s="36" t="str">
        <f t="shared" si="203"/>
        <v>08-Aug-2017</v>
      </c>
      <c r="S742" s="37">
        <f t="shared" si="194"/>
        <v>34.805500000000002</v>
      </c>
    </row>
    <row r="743" spans="1:19" ht="26">
      <c r="A743" s="30" t="s">
        <v>6968</v>
      </c>
      <c r="D743" s="30" t="str">
        <f t="shared" si="188"/>
        <v>118520</v>
      </c>
      <c r="E743" s="30">
        <f t="shared" si="192"/>
        <v>7</v>
      </c>
      <c r="F743" s="30" t="str">
        <f t="shared" si="189"/>
        <v>INF090I01JM1</v>
      </c>
      <c r="G743" s="30">
        <f t="shared" si="193"/>
        <v>20</v>
      </c>
      <c r="H743" s="30" t="str">
        <f t="shared" si="190"/>
        <v>INF090I01JN9</v>
      </c>
      <c r="I743" s="30">
        <f t="shared" si="195"/>
        <v>33</v>
      </c>
      <c r="J743" s="35" t="str">
        <f t="shared" si="191"/>
        <v>Franklin India Life Stage Fund Of Funds - The 50S Plus Floating Rate Plan - Direct - Dividend</v>
      </c>
      <c r="K743" s="35">
        <f t="shared" si="196"/>
        <v>127</v>
      </c>
      <c r="L743" s="30" t="str">
        <f t="shared" si="197"/>
        <v>15.0067</v>
      </c>
      <c r="M743" s="30">
        <f t="shared" si="198"/>
        <v>135</v>
      </c>
      <c r="N743" s="30" t="str">
        <f t="shared" si="199"/>
        <v>14.8566</v>
      </c>
      <c r="O743" s="30">
        <f t="shared" si="200"/>
        <v>143</v>
      </c>
      <c r="P743" s="30" t="str">
        <f t="shared" si="201"/>
        <v>15.0067</v>
      </c>
      <c r="Q743" s="30">
        <f t="shared" si="202"/>
        <v>151</v>
      </c>
      <c r="R743" s="36" t="str">
        <f t="shared" si="203"/>
        <v>08-Aug-2017</v>
      </c>
      <c r="S743" s="37">
        <f t="shared" si="194"/>
        <v>15.0067</v>
      </c>
    </row>
    <row r="744" spans="1:19">
      <c r="A744" s="30" t="s">
        <v>6969</v>
      </c>
      <c r="D744" s="30" t="str">
        <f t="shared" si="188"/>
        <v>102546</v>
      </c>
      <c r="E744" s="30">
        <f t="shared" si="192"/>
        <v>7</v>
      </c>
      <c r="F744" s="30" t="str">
        <f t="shared" si="189"/>
        <v>INF090I01692</v>
      </c>
      <c r="G744" s="30">
        <f t="shared" si="193"/>
        <v>20</v>
      </c>
      <c r="H744" s="30" t="str">
        <f t="shared" si="190"/>
        <v>-</v>
      </c>
      <c r="I744" s="30">
        <f t="shared" si="195"/>
        <v>22</v>
      </c>
      <c r="J744" s="35" t="str">
        <f t="shared" si="191"/>
        <v>Franklin India Life Stage Fund of Funds The 50s Plus Flo (Div)</v>
      </c>
      <c r="K744" s="35">
        <f t="shared" si="196"/>
        <v>85</v>
      </c>
      <c r="L744" s="30" t="str">
        <f t="shared" si="197"/>
        <v>14.7417</v>
      </c>
      <c r="M744" s="30">
        <f t="shared" si="198"/>
        <v>93</v>
      </c>
      <c r="N744" s="30" t="str">
        <f t="shared" si="199"/>
        <v>14.5943</v>
      </c>
      <c r="O744" s="30">
        <f t="shared" si="200"/>
        <v>101</v>
      </c>
      <c r="P744" s="30" t="str">
        <f t="shared" si="201"/>
        <v>14.7417</v>
      </c>
      <c r="Q744" s="30">
        <f t="shared" si="202"/>
        <v>109</v>
      </c>
      <c r="R744" s="36" t="str">
        <f t="shared" si="203"/>
        <v>08-Aug-2017</v>
      </c>
      <c r="S744" s="37">
        <f t="shared" si="194"/>
        <v>14.7417</v>
      </c>
    </row>
    <row r="745" spans="1:19">
      <c r="A745" s="30" t="s">
        <v>6970</v>
      </c>
      <c r="D745" s="30" t="str">
        <f t="shared" si="188"/>
        <v>132988</v>
      </c>
      <c r="E745" s="30">
        <f t="shared" si="192"/>
        <v>7</v>
      </c>
      <c r="F745" s="30" t="str">
        <f t="shared" si="189"/>
        <v>INF090I01LF1</v>
      </c>
      <c r="G745" s="30">
        <f t="shared" si="193"/>
        <v>20</v>
      </c>
      <c r="H745" s="30" t="str">
        <f t="shared" si="190"/>
        <v>INF090I01LG9</v>
      </c>
      <c r="I745" s="30">
        <f t="shared" si="195"/>
        <v>33</v>
      </c>
      <c r="J745" s="35" t="str">
        <f t="shared" si="191"/>
        <v>Franklin India Multi - Asset Solution Fund - Dividend Plan</v>
      </c>
      <c r="K745" s="35">
        <f t="shared" si="196"/>
        <v>92</v>
      </c>
      <c r="L745" s="30" t="str">
        <f t="shared" si="197"/>
        <v>11.8399</v>
      </c>
      <c r="M745" s="30">
        <f t="shared" si="198"/>
        <v>100</v>
      </c>
      <c r="N745" s="30" t="str">
        <f t="shared" si="199"/>
        <v>11.7215</v>
      </c>
      <c r="O745" s="30">
        <f t="shared" si="200"/>
        <v>108</v>
      </c>
      <c r="P745" s="30" t="str">
        <f t="shared" si="201"/>
        <v>11.8399</v>
      </c>
      <c r="Q745" s="30">
        <f t="shared" si="202"/>
        <v>116</v>
      </c>
      <c r="R745" s="36" t="str">
        <f t="shared" si="203"/>
        <v>08-Aug-2017</v>
      </c>
      <c r="S745" s="37">
        <f t="shared" si="194"/>
        <v>11.8399</v>
      </c>
    </row>
    <row r="746" spans="1:19" ht="26">
      <c r="A746" s="30" t="s">
        <v>6971</v>
      </c>
      <c r="D746" s="30" t="str">
        <f t="shared" si="188"/>
        <v>132990</v>
      </c>
      <c r="E746" s="30">
        <f t="shared" si="192"/>
        <v>7</v>
      </c>
      <c r="F746" s="30" t="str">
        <f t="shared" si="189"/>
        <v>INF090I01LI5</v>
      </c>
      <c r="G746" s="30">
        <f t="shared" si="193"/>
        <v>20</v>
      </c>
      <c r="H746" s="30" t="str">
        <f t="shared" si="190"/>
        <v>INF090I01LJ3</v>
      </c>
      <c r="I746" s="30">
        <f t="shared" si="195"/>
        <v>33</v>
      </c>
      <c r="J746" s="35" t="str">
        <f t="shared" si="191"/>
        <v>Franklin India Multi - Asset Solution Fund - Dividend Plan - Direct</v>
      </c>
      <c r="K746" s="35">
        <f t="shared" si="196"/>
        <v>101</v>
      </c>
      <c r="L746" s="30" t="str">
        <f t="shared" si="197"/>
        <v>12.4084</v>
      </c>
      <c r="M746" s="30">
        <f t="shared" si="198"/>
        <v>109</v>
      </c>
      <c r="N746" s="30" t="str">
        <f t="shared" si="199"/>
        <v>12.2843</v>
      </c>
      <c r="O746" s="30">
        <f t="shared" si="200"/>
        <v>117</v>
      </c>
      <c r="P746" s="30" t="str">
        <f t="shared" si="201"/>
        <v>12.4084</v>
      </c>
      <c r="Q746" s="30">
        <f t="shared" si="202"/>
        <v>125</v>
      </c>
      <c r="R746" s="36" t="str">
        <f t="shared" si="203"/>
        <v>08-Aug-2017</v>
      </c>
      <c r="S746" s="37">
        <f t="shared" si="194"/>
        <v>12.4084</v>
      </c>
    </row>
    <row r="747" spans="1:19">
      <c r="A747" s="30" t="s">
        <v>6972</v>
      </c>
      <c r="D747" s="30" t="str">
        <f t="shared" si="188"/>
        <v>132987</v>
      </c>
      <c r="E747" s="30">
        <f t="shared" si="192"/>
        <v>7</v>
      </c>
      <c r="F747" s="30" t="str">
        <f t="shared" si="189"/>
        <v>INF090I01LE4</v>
      </c>
      <c r="G747" s="30">
        <f t="shared" si="193"/>
        <v>20</v>
      </c>
      <c r="H747" s="30" t="str">
        <f t="shared" si="190"/>
        <v>-</v>
      </c>
      <c r="I747" s="30">
        <f t="shared" si="195"/>
        <v>22</v>
      </c>
      <c r="J747" s="35" t="str">
        <f t="shared" si="191"/>
        <v>Franklin India Multi - Asset Solution Fund - Growth Plan</v>
      </c>
      <c r="K747" s="35">
        <f t="shared" si="196"/>
        <v>79</v>
      </c>
      <c r="L747" s="30" t="str">
        <f t="shared" si="197"/>
        <v>11.8399</v>
      </c>
      <c r="M747" s="30">
        <f t="shared" si="198"/>
        <v>87</v>
      </c>
      <c r="N747" s="30" t="str">
        <f t="shared" si="199"/>
        <v>11.7215</v>
      </c>
      <c r="O747" s="30">
        <f t="shared" si="200"/>
        <v>95</v>
      </c>
      <c r="P747" s="30" t="str">
        <f t="shared" si="201"/>
        <v>11.8399</v>
      </c>
      <c r="Q747" s="30">
        <f t="shared" si="202"/>
        <v>103</v>
      </c>
      <c r="R747" s="36" t="str">
        <f t="shared" si="203"/>
        <v>08-Aug-2017</v>
      </c>
      <c r="S747" s="37">
        <f t="shared" si="194"/>
        <v>11.8399</v>
      </c>
    </row>
    <row r="748" spans="1:19" ht="26">
      <c r="A748" s="30" t="s">
        <v>6973</v>
      </c>
      <c r="D748" s="30" t="str">
        <f t="shared" si="188"/>
        <v>132989</v>
      </c>
      <c r="E748" s="30">
        <f t="shared" si="192"/>
        <v>7</v>
      </c>
      <c r="F748" s="30" t="str">
        <f t="shared" si="189"/>
        <v>INF090I01LH7</v>
      </c>
      <c r="G748" s="30">
        <f t="shared" si="193"/>
        <v>20</v>
      </c>
      <c r="H748" s="30" t="str">
        <f t="shared" si="190"/>
        <v>-</v>
      </c>
      <c r="I748" s="30">
        <f t="shared" si="195"/>
        <v>22</v>
      </c>
      <c r="J748" s="35" t="str">
        <f t="shared" si="191"/>
        <v>Franklin India Multi - Asset Solution Fund - Growth Plan - Direct</v>
      </c>
      <c r="K748" s="35">
        <f t="shared" si="196"/>
        <v>88</v>
      </c>
      <c r="L748" s="30" t="str">
        <f t="shared" si="197"/>
        <v>12.4084</v>
      </c>
      <c r="M748" s="30">
        <f t="shared" si="198"/>
        <v>96</v>
      </c>
      <c r="N748" s="30" t="str">
        <f t="shared" si="199"/>
        <v>12.2843</v>
      </c>
      <c r="O748" s="30">
        <f t="shared" si="200"/>
        <v>104</v>
      </c>
      <c r="P748" s="30" t="str">
        <f t="shared" si="201"/>
        <v>12.4084</v>
      </c>
      <c r="Q748" s="30">
        <f t="shared" si="202"/>
        <v>112</v>
      </c>
      <c r="R748" s="36" t="str">
        <f t="shared" si="203"/>
        <v>08-Aug-2017</v>
      </c>
      <c r="S748" s="37">
        <f t="shared" si="194"/>
        <v>12.4084</v>
      </c>
    </row>
    <row r="749" spans="1:19">
      <c r="A749" s="30" t="s">
        <v>97</v>
      </c>
      <c r="D749" s="30" t="str">
        <f t="shared" si="188"/>
        <v/>
      </c>
      <c r="E749" s="30" t="str">
        <f t="shared" si="192"/>
        <v/>
      </c>
      <c r="F749" s="30" t="str">
        <f t="shared" si="189"/>
        <v xml:space="preserve"> </v>
      </c>
      <c r="G749" s="30" t="str">
        <f t="shared" si="193"/>
        <v/>
      </c>
      <c r="H749" s="30" t="str">
        <f t="shared" si="190"/>
        <v/>
      </c>
      <c r="I749" s="30" t="str">
        <f t="shared" si="195"/>
        <v/>
      </c>
      <c r="J749" s="35" t="str">
        <f t="shared" si="191"/>
        <v/>
      </c>
      <c r="K749" s="35" t="str">
        <f t="shared" si="196"/>
        <v/>
      </c>
      <c r="L749" s="30" t="str">
        <f t="shared" si="197"/>
        <v/>
      </c>
      <c r="M749" s="30" t="str">
        <f t="shared" si="198"/>
        <v/>
      </c>
      <c r="N749" s="30" t="str">
        <f t="shared" si="199"/>
        <v/>
      </c>
      <c r="O749" s="30" t="str">
        <f t="shared" si="200"/>
        <v/>
      </c>
      <c r="P749" s="30" t="str">
        <f t="shared" si="201"/>
        <v/>
      </c>
      <c r="Q749" s="30" t="str">
        <f t="shared" si="202"/>
        <v/>
      </c>
      <c r="R749" s="36" t="str">
        <f t="shared" si="203"/>
        <v/>
      </c>
      <c r="S749" s="37" t="str">
        <f t="shared" si="194"/>
        <v/>
      </c>
    </row>
    <row r="750" spans="1:19">
      <c r="A750" s="30" t="s">
        <v>107</v>
      </c>
      <c r="D750" s="30" t="str">
        <f t="shared" si="188"/>
        <v/>
      </c>
      <c r="E750" s="30" t="str">
        <f t="shared" si="192"/>
        <v/>
      </c>
      <c r="F750" s="30" t="str">
        <f t="shared" si="189"/>
        <v>HDFC Mutual Fund</v>
      </c>
      <c r="G750" s="30" t="str">
        <f t="shared" si="193"/>
        <v/>
      </c>
      <c r="H750" s="30" t="str">
        <f t="shared" si="190"/>
        <v/>
      </c>
      <c r="I750" s="30" t="str">
        <f t="shared" si="195"/>
        <v/>
      </c>
      <c r="J750" s="35" t="str">
        <f t="shared" si="191"/>
        <v/>
      </c>
      <c r="K750" s="35" t="str">
        <f t="shared" si="196"/>
        <v/>
      </c>
      <c r="L750" s="30" t="str">
        <f t="shared" si="197"/>
        <v/>
      </c>
      <c r="M750" s="30" t="str">
        <f t="shared" si="198"/>
        <v/>
      </c>
      <c r="N750" s="30" t="str">
        <f t="shared" si="199"/>
        <v/>
      </c>
      <c r="O750" s="30" t="str">
        <f t="shared" si="200"/>
        <v/>
      </c>
      <c r="P750" s="30" t="str">
        <f t="shared" si="201"/>
        <v/>
      </c>
      <c r="Q750" s="30" t="str">
        <f t="shared" si="202"/>
        <v/>
      </c>
      <c r="R750" s="36" t="str">
        <f t="shared" si="203"/>
        <v/>
      </c>
      <c r="S750" s="37" t="str">
        <f t="shared" si="194"/>
        <v/>
      </c>
    </row>
    <row r="751" spans="1:19">
      <c r="A751" s="30" t="s">
        <v>97</v>
      </c>
      <c r="D751" s="30" t="str">
        <f t="shared" si="188"/>
        <v/>
      </c>
      <c r="E751" s="30" t="str">
        <f t="shared" si="192"/>
        <v/>
      </c>
      <c r="F751" s="30" t="str">
        <f t="shared" si="189"/>
        <v xml:space="preserve"> </v>
      </c>
      <c r="G751" s="30" t="str">
        <f t="shared" si="193"/>
        <v/>
      </c>
      <c r="H751" s="30" t="str">
        <f t="shared" si="190"/>
        <v/>
      </c>
      <c r="I751" s="30" t="str">
        <f t="shared" si="195"/>
        <v/>
      </c>
      <c r="J751" s="35" t="str">
        <f t="shared" si="191"/>
        <v/>
      </c>
      <c r="K751" s="35" t="str">
        <f t="shared" si="196"/>
        <v/>
      </c>
      <c r="L751" s="30" t="str">
        <f t="shared" si="197"/>
        <v/>
      </c>
      <c r="M751" s="30" t="str">
        <f t="shared" si="198"/>
        <v/>
      </c>
      <c r="N751" s="30" t="str">
        <f t="shared" si="199"/>
        <v/>
      </c>
      <c r="O751" s="30" t="str">
        <f t="shared" si="200"/>
        <v/>
      </c>
      <c r="P751" s="30" t="str">
        <f t="shared" si="201"/>
        <v/>
      </c>
      <c r="Q751" s="30" t="str">
        <f t="shared" si="202"/>
        <v/>
      </c>
      <c r="R751" s="36" t="str">
        <f t="shared" si="203"/>
        <v/>
      </c>
      <c r="S751" s="37" t="str">
        <f t="shared" si="194"/>
        <v/>
      </c>
    </row>
    <row r="752" spans="1:19">
      <c r="A752" s="30" t="s">
        <v>6974</v>
      </c>
      <c r="D752" s="30" t="str">
        <f t="shared" si="188"/>
        <v>130547</v>
      </c>
      <c r="E752" s="30">
        <f t="shared" si="192"/>
        <v>7</v>
      </c>
      <c r="F752" s="30" t="str">
        <f t="shared" si="189"/>
        <v>INF179KA1SD3</v>
      </c>
      <c r="G752" s="30">
        <f t="shared" si="193"/>
        <v>20</v>
      </c>
      <c r="H752" s="30" t="str">
        <f t="shared" si="190"/>
        <v>-</v>
      </c>
      <c r="I752" s="30">
        <f t="shared" si="195"/>
        <v>22</v>
      </c>
      <c r="J752" s="35" t="str">
        <f t="shared" si="191"/>
        <v>HDFC Dynamic PE Ratio Fund of Funds - Direct Dividend</v>
      </c>
      <c r="K752" s="35">
        <f t="shared" si="196"/>
        <v>76</v>
      </c>
      <c r="L752" s="30" t="str">
        <f t="shared" si="197"/>
        <v>15.8556</v>
      </c>
      <c r="M752" s="30">
        <f t="shared" si="198"/>
        <v>84</v>
      </c>
      <c r="N752" s="30" t="str">
        <f t="shared" si="199"/>
        <v>15.6970</v>
      </c>
      <c r="O752" s="30">
        <f t="shared" si="200"/>
        <v>92</v>
      </c>
      <c r="P752" s="30" t="str">
        <f t="shared" si="201"/>
        <v>15.8556</v>
      </c>
      <c r="Q752" s="30">
        <f t="shared" si="202"/>
        <v>100</v>
      </c>
      <c r="R752" s="36" t="str">
        <f t="shared" si="203"/>
        <v>09-Aug-2017</v>
      </c>
      <c r="S752" s="37">
        <f t="shared" si="194"/>
        <v>15.855600000000001</v>
      </c>
    </row>
    <row r="753" spans="1:19">
      <c r="A753" s="30" t="s">
        <v>6975</v>
      </c>
      <c r="D753" s="30" t="str">
        <f t="shared" si="188"/>
        <v>130543</v>
      </c>
      <c r="E753" s="30">
        <f t="shared" si="192"/>
        <v>7</v>
      </c>
      <c r="F753" s="30" t="str">
        <f t="shared" si="189"/>
        <v>INF179KA1SC5</v>
      </c>
      <c r="G753" s="30">
        <f t="shared" si="193"/>
        <v>20</v>
      </c>
      <c r="H753" s="30" t="str">
        <f t="shared" si="190"/>
        <v>-</v>
      </c>
      <c r="I753" s="30">
        <f t="shared" si="195"/>
        <v>22</v>
      </c>
      <c r="J753" s="35" t="str">
        <f t="shared" si="191"/>
        <v>HDFC Dynamic PE Ratio Fund of Funds - Direct Growth</v>
      </c>
      <c r="K753" s="35">
        <f t="shared" si="196"/>
        <v>74</v>
      </c>
      <c r="L753" s="30" t="str">
        <f t="shared" si="197"/>
        <v>18.0519</v>
      </c>
      <c r="M753" s="30">
        <f t="shared" si="198"/>
        <v>82</v>
      </c>
      <c r="N753" s="30" t="str">
        <f t="shared" si="199"/>
        <v>17.8714</v>
      </c>
      <c r="O753" s="30">
        <f t="shared" si="200"/>
        <v>90</v>
      </c>
      <c r="P753" s="30" t="str">
        <f t="shared" si="201"/>
        <v>18.0519</v>
      </c>
      <c r="Q753" s="30">
        <f t="shared" si="202"/>
        <v>98</v>
      </c>
      <c r="R753" s="36" t="str">
        <f t="shared" si="203"/>
        <v>09-Aug-2017</v>
      </c>
      <c r="S753" s="37">
        <f t="shared" si="194"/>
        <v>18.0519</v>
      </c>
    </row>
    <row r="754" spans="1:19">
      <c r="A754" s="30" t="s">
        <v>6976</v>
      </c>
      <c r="D754" s="30" t="str">
        <f t="shared" si="188"/>
        <v>130540</v>
      </c>
      <c r="E754" s="30">
        <f t="shared" si="192"/>
        <v>7</v>
      </c>
      <c r="F754" s="30" t="str">
        <f t="shared" si="189"/>
        <v>INF179KA1SG6</v>
      </c>
      <c r="G754" s="30">
        <f t="shared" si="193"/>
        <v>20</v>
      </c>
      <c r="H754" s="30" t="str">
        <f t="shared" si="190"/>
        <v>-</v>
      </c>
      <c r="I754" s="30">
        <f t="shared" si="195"/>
        <v>22</v>
      </c>
      <c r="J754" s="35" t="str">
        <f t="shared" si="191"/>
        <v>HDFC Dynamic PE Ratio Fund of Funds - Regular Dividend</v>
      </c>
      <c r="K754" s="35">
        <f t="shared" si="196"/>
        <v>77</v>
      </c>
      <c r="L754" s="30" t="str">
        <f t="shared" si="197"/>
        <v>15.2570</v>
      </c>
      <c r="M754" s="30">
        <f t="shared" si="198"/>
        <v>85</v>
      </c>
      <c r="N754" s="30" t="str">
        <f t="shared" si="199"/>
        <v>15.1044</v>
      </c>
      <c r="O754" s="30">
        <f t="shared" si="200"/>
        <v>93</v>
      </c>
      <c r="P754" s="30" t="str">
        <f t="shared" si="201"/>
        <v>15.2570</v>
      </c>
      <c r="Q754" s="30">
        <f t="shared" si="202"/>
        <v>101</v>
      </c>
      <c r="R754" s="36" t="str">
        <f t="shared" si="203"/>
        <v>09-Aug-2017</v>
      </c>
      <c r="S754" s="37">
        <f t="shared" si="194"/>
        <v>15.257</v>
      </c>
    </row>
    <row r="755" spans="1:19">
      <c r="A755" s="30" t="s">
        <v>6977</v>
      </c>
      <c r="D755" s="30" t="str">
        <f t="shared" si="188"/>
        <v>130533</v>
      </c>
      <c r="E755" s="30">
        <f t="shared" si="192"/>
        <v>7</v>
      </c>
      <c r="F755" s="30" t="str">
        <f t="shared" si="189"/>
        <v>INF179KA1SF8</v>
      </c>
      <c r="G755" s="30">
        <f t="shared" si="193"/>
        <v>20</v>
      </c>
      <c r="H755" s="30" t="str">
        <f t="shared" si="190"/>
        <v>-</v>
      </c>
      <c r="I755" s="30">
        <f t="shared" si="195"/>
        <v>22</v>
      </c>
      <c r="J755" s="35" t="str">
        <f t="shared" si="191"/>
        <v>HDFC Dynamic PE Ratio Fund of Funds - Regular Growth</v>
      </c>
      <c r="K755" s="35">
        <f t="shared" si="196"/>
        <v>75</v>
      </c>
      <c r="L755" s="30" t="str">
        <f t="shared" si="197"/>
        <v>17.4087</v>
      </c>
      <c r="M755" s="30">
        <f t="shared" si="198"/>
        <v>83</v>
      </c>
      <c r="N755" s="30" t="str">
        <f t="shared" si="199"/>
        <v>17.2346</v>
      </c>
      <c r="O755" s="30">
        <f t="shared" si="200"/>
        <v>91</v>
      </c>
      <c r="P755" s="30" t="str">
        <f t="shared" si="201"/>
        <v>17.4087</v>
      </c>
      <c r="Q755" s="30">
        <f t="shared" si="202"/>
        <v>99</v>
      </c>
      <c r="R755" s="36" t="str">
        <f t="shared" si="203"/>
        <v>09-Aug-2017</v>
      </c>
      <c r="S755" s="37">
        <f t="shared" si="194"/>
        <v>17.4087</v>
      </c>
    </row>
    <row r="756" spans="1:19">
      <c r="A756" s="30" t="s">
        <v>6978</v>
      </c>
      <c r="D756" s="30" t="str">
        <f t="shared" si="188"/>
        <v>115934</v>
      </c>
      <c r="E756" s="30">
        <f t="shared" si="192"/>
        <v>7</v>
      </c>
      <c r="F756" s="30" t="str">
        <f t="shared" si="189"/>
        <v>INF179K01LC5</v>
      </c>
      <c r="G756" s="30">
        <f t="shared" si="193"/>
        <v>20</v>
      </c>
      <c r="H756" s="30" t="str">
        <f t="shared" si="190"/>
        <v>-</v>
      </c>
      <c r="I756" s="30">
        <f t="shared" si="195"/>
        <v>22</v>
      </c>
      <c r="J756" s="35" t="str">
        <f t="shared" si="191"/>
        <v>HDFC GOLD FUND - GROWTH OPTION</v>
      </c>
      <c r="K756" s="35">
        <f t="shared" si="196"/>
        <v>53</v>
      </c>
      <c r="L756" s="30" t="str">
        <f t="shared" si="197"/>
        <v>9.5231</v>
      </c>
      <c r="M756" s="30">
        <f t="shared" si="198"/>
        <v>60</v>
      </c>
      <c r="N756" s="30" t="str">
        <f t="shared" si="199"/>
        <v>9.3326</v>
      </c>
      <c r="O756" s="30">
        <f t="shared" si="200"/>
        <v>67</v>
      </c>
      <c r="P756" s="30" t="str">
        <f t="shared" si="201"/>
        <v>9.5231</v>
      </c>
      <c r="Q756" s="30">
        <f t="shared" si="202"/>
        <v>74</v>
      </c>
      <c r="R756" s="36" t="str">
        <f t="shared" si="203"/>
        <v>09-Aug-2017</v>
      </c>
      <c r="S756" s="37">
        <f t="shared" si="194"/>
        <v>9.5230999999999995</v>
      </c>
    </row>
    <row r="757" spans="1:19">
      <c r="A757" s="30" t="s">
        <v>6979</v>
      </c>
      <c r="D757" s="30" t="str">
        <f t="shared" si="188"/>
        <v>119132</v>
      </c>
      <c r="E757" s="30">
        <f t="shared" si="192"/>
        <v>7</v>
      </c>
      <c r="F757" s="30" t="str">
        <f t="shared" si="189"/>
        <v>INF179K01VX0</v>
      </c>
      <c r="G757" s="30">
        <f t="shared" si="193"/>
        <v>20</v>
      </c>
      <c r="H757" s="30" t="str">
        <f t="shared" si="190"/>
        <v>-</v>
      </c>
      <c r="I757" s="30">
        <f t="shared" si="195"/>
        <v>22</v>
      </c>
      <c r="J757" s="35" t="str">
        <f t="shared" si="191"/>
        <v>HDFC Gold Fund-Direct Plan</v>
      </c>
      <c r="K757" s="35">
        <f t="shared" si="196"/>
        <v>49</v>
      </c>
      <c r="L757" s="30" t="str">
        <f t="shared" si="197"/>
        <v>9.6814</v>
      </c>
      <c r="M757" s="30">
        <f t="shared" si="198"/>
        <v>56</v>
      </c>
      <c r="N757" s="30" t="str">
        <f t="shared" si="199"/>
        <v>9.4878</v>
      </c>
      <c r="O757" s="30">
        <f t="shared" si="200"/>
        <v>63</v>
      </c>
      <c r="P757" s="30" t="str">
        <f t="shared" si="201"/>
        <v>9.6814</v>
      </c>
      <c r="Q757" s="30">
        <f t="shared" si="202"/>
        <v>70</v>
      </c>
      <c r="R757" s="36" t="str">
        <f t="shared" si="203"/>
        <v>09-Aug-2017</v>
      </c>
      <c r="S757" s="37">
        <f t="shared" si="194"/>
        <v>9.6814</v>
      </c>
    </row>
    <row r="758" spans="1:19">
      <c r="A758" s="30" t="s">
        <v>97</v>
      </c>
      <c r="D758" s="30" t="str">
        <f t="shared" si="188"/>
        <v/>
      </c>
      <c r="E758" s="30" t="str">
        <f t="shared" si="192"/>
        <v/>
      </c>
      <c r="F758" s="30" t="str">
        <f t="shared" si="189"/>
        <v xml:space="preserve"> </v>
      </c>
      <c r="G758" s="30" t="str">
        <f t="shared" si="193"/>
        <v/>
      </c>
      <c r="H758" s="30" t="str">
        <f t="shared" si="190"/>
        <v/>
      </c>
      <c r="I758" s="30" t="str">
        <f t="shared" si="195"/>
        <v/>
      </c>
      <c r="J758" s="35" t="str">
        <f t="shared" si="191"/>
        <v/>
      </c>
      <c r="K758" s="35" t="str">
        <f t="shared" si="196"/>
        <v/>
      </c>
      <c r="L758" s="30" t="str">
        <f t="shared" si="197"/>
        <v/>
      </c>
      <c r="M758" s="30" t="str">
        <f t="shared" si="198"/>
        <v/>
      </c>
      <c r="N758" s="30" t="str">
        <f t="shared" si="199"/>
        <v/>
      </c>
      <c r="O758" s="30" t="str">
        <f t="shared" si="200"/>
        <v/>
      </c>
      <c r="P758" s="30" t="str">
        <f t="shared" si="201"/>
        <v/>
      </c>
      <c r="Q758" s="30" t="str">
        <f t="shared" si="202"/>
        <v/>
      </c>
      <c r="R758" s="36" t="str">
        <f t="shared" si="203"/>
        <v/>
      </c>
      <c r="S758" s="37" t="str">
        <f t="shared" si="194"/>
        <v/>
      </c>
    </row>
    <row r="759" spans="1:19">
      <c r="A759" s="30" t="s">
        <v>125</v>
      </c>
      <c r="D759" s="30" t="str">
        <f t="shared" si="188"/>
        <v/>
      </c>
      <c r="E759" s="30" t="str">
        <f t="shared" si="192"/>
        <v/>
      </c>
      <c r="F759" s="30" t="str">
        <f t="shared" si="189"/>
        <v>HSBC Mutual Fund</v>
      </c>
      <c r="G759" s="30" t="str">
        <f t="shared" si="193"/>
        <v/>
      </c>
      <c r="H759" s="30" t="str">
        <f t="shared" si="190"/>
        <v/>
      </c>
      <c r="I759" s="30" t="str">
        <f t="shared" si="195"/>
        <v/>
      </c>
      <c r="J759" s="35" t="str">
        <f t="shared" si="191"/>
        <v/>
      </c>
      <c r="K759" s="35" t="str">
        <f t="shared" si="196"/>
        <v/>
      </c>
      <c r="L759" s="30" t="str">
        <f t="shared" si="197"/>
        <v/>
      </c>
      <c r="M759" s="30" t="str">
        <f t="shared" si="198"/>
        <v/>
      </c>
      <c r="N759" s="30" t="str">
        <f t="shared" si="199"/>
        <v/>
      </c>
      <c r="O759" s="30" t="str">
        <f t="shared" si="200"/>
        <v/>
      </c>
      <c r="P759" s="30" t="str">
        <f t="shared" si="201"/>
        <v/>
      </c>
      <c r="Q759" s="30" t="str">
        <f t="shared" si="202"/>
        <v/>
      </c>
      <c r="R759" s="36" t="str">
        <f t="shared" si="203"/>
        <v/>
      </c>
      <c r="S759" s="37" t="str">
        <f t="shared" si="194"/>
        <v/>
      </c>
    </row>
    <row r="760" spans="1:19">
      <c r="A760" s="30" t="s">
        <v>97</v>
      </c>
      <c r="D760" s="30" t="str">
        <f t="shared" si="188"/>
        <v/>
      </c>
      <c r="E760" s="30" t="str">
        <f t="shared" si="192"/>
        <v/>
      </c>
      <c r="F760" s="30" t="str">
        <f t="shared" si="189"/>
        <v xml:space="preserve"> </v>
      </c>
      <c r="G760" s="30" t="str">
        <f t="shared" si="193"/>
        <v/>
      </c>
      <c r="H760" s="30" t="str">
        <f t="shared" si="190"/>
        <v/>
      </c>
      <c r="I760" s="30" t="str">
        <f t="shared" si="195"/>
        <v/>
      </c>
      <c r="J760" s="35" t="str">
        <f t="shared" si="191"/>
        <v/>
      </c>
      <c r="K760" s="35" t="str">
        <f t="shared" si="196"/>
        <v/>
      </c>
      <c r="L760" s="30" t="str">
        <f t="shared" si="197"/>
        <v/>
      </c>
      <c r="M760" s="30" t="str">
        <f t="shared" si="198"/>
        <v/>
      </c>
      <c r="N760" s="30" t="str">
        <f t="shared" si="199"/>
        <v/>
      </c>
      <c r="O760" s="30" t="str">
        <f t="shared" si="200"/>
        <v/>
      </c>
      <c r="P760" s="30" t="str">
        <f t="shared" si="201"/>
        <v/>
      </c>
      <c r="Q760" s="30" t="str">
        <f t="shared" si="202"/>
        <v/>
      </c>
      <c r="R760" s="36" t="str">
        <f t="shared" si="203"/>
        <v/>
      </c>
      <c r="S760" s="37" t="str">
        <f t="shared" si="194"/>
        <v/>
      </c>
    </row>
    <row r="761" spans="1:19">
      <c r="A761" s="30" t="s">
        <v>6980</v>
      </c>
      <c r="D761" s="30" t="str">
        <f t="shared" si="188"/>
        <v>129196</v>
      </c>
      <c r="E761" s="30">
        <f t="shared" si="192"/>
        <v>7</v>
      </c>
      <c r="F761" s="30" t="str">
        <f t="shared" si="189"/>
        <v>INF336L01IL6</v>
      </c>
      <c r="G761" s="30">
        <f t="shared" si="193"/>
        <v>20</v>
      </c>
      <c r="H761" s="30" t="str">
        <f t="shared" si="190"/>
        <v>-</v>
      </c>
      <c r="I761" s="30">
        <f t="shared" si="195"/>
        <v>22</v>
      </c>
      <c r="J761" s="35" t="str">
        <f t="shared" si="191"/>
        <v>HSBC Managed Solutions - Convervative - Dividend</v>
      </c>
      <c r="K761" s="35">
        <f t="shared" si="196"/>
        <v>71</v>
      </c>
      <c r="L761" s="30" t="str">
        <f t="shared" si="197"/>
        <v>13.7665</v>
      </c>
      <c r="M761" s="30">
        <f t="shared" si="198"/>
        <v>79</v>
      </c>
      <c r="N761" s="30" t="str">
        <f t="shared" si="199"/>
        <v>13.7665</v>
      </c>
      <c r="O761" s="30">
        <f t="shared" si="200"/>
        <v>87</v>
      </c>
      <c r="P761" s="30" t="str">
        <f t="shared" si="201"/>
        <v>13.7665</v>
      </c>
      <c r="Q761" s="30">
        <f t="shared" si="202"/>
        <v>95</v>
      </c>
      <c r="R761" s="36" t="str">
        <f t="shared" si="203"/>
        <v>08-Aug-2017</v>
      </c>
      <c r="S761" s="37">
        <f t="shared" si="194"/>
        <v>13.766500000000001</v>
      </c>
    </row>
    <row r="762" spans="1:19">
      <c r="A762" s="30" t="s">
        <v>6981</v>
      </c>
      <c r="D762" s="30" t="str">
        <f t="shared" si="188"/>
        <v>129195</v>
      </c>
      <c r="E762" s="30">
        <f t="shared" si="192"/>
        <v>7</v>
      </c>
      <c r="F762" s="30" t="str">
        <f t="shared" si="189"/>
        <v>INF336L01IM4</v>
      </c>
      <c r="G762" s="30">
        <f t="shared" si="193"/>
        <v>20</v>
      </c>
      <c r="H762" s="30" t="str">
        <f t="shared" si="190"/>
        <v>-</v>
      </c>
      <c r="I762" s="30">
        <f t="shared" si="195"/>
        <v>22</v>
      </c>
      <c r="J762" s="35" t="str">
        <f t="shared" si="191"/>
        <v>HSBC Managed Solutions - Convervative - Growth</v>
      </c>
      <c r="K762" s="35">
        <f t="shared" si="196"/>
        <v>69</v>
      </c>
      <c r="L762" s="30" t="str">
        <f t="shared" si="197"/>
        <v>13.7665</v>
      </c>
      <c r="M762" s="30">
        <f t="shared" si="198"/>
        <v>77</v>
      </c>
      <c r="N762" s="30" t="str">
        <f t="shared" si="199"/>
        <v>13.7665</v>
      </c>
      <c r="O762" s="30">
        <f t="shared" si="200"/>
        <v>85</v>
      </c>
      <c r="P762" s="30" t="str">
        <f t="shared" si="201"/>
        <v>13.7665</v>
      </c>
      <c r="Q762" s="30">
        <f t="shared" si="202"/>
        <v>93</v>
      </c>
      <c r="R762" s="36" t="str">
        <f t="shared" si="203"/>
        <v>08-Aug-2017</v>
      </c>
      <c r="S762" s="37">
        <f t="shared" si="194"/>
        <v>13.766500000000001</v>
      </c>
    </row>
    <row r="763" spans="1:19">
      <c r="A763" s="30" t="s">
        <v>6982</v>
      </c>
      <c r="D763" s="30" t="str">
        <f t="shared" si="188"/>
        <v>129197</v>
      </c>
      <c r="E763" s="30">
        <f t="shared" si="192"/>
        <v>7</v>
      </c>
      <c r="F763" s="30" t="str">
        <f t="shared" si="189"/>
        <v>INF336L01IP7</v>
      </c>
      <c r="G763" s="30">
        <f t="shared" si="193"/>
        <v>20</v>
      </c>
      <c r="H763" s="30" t="str">
        <f t="shared" si="190"/>
        <v>-</v>
      </c>
      <c r="I763" s="30">
        <f t="shared" si="195"/>
        <v>22</v>
      </c>
      <c r="J763" s="35" t="str">
        <f t="shared" si="191"/>
        <v>HSBC Managed Solutions - Convervative - Growth Direct</v>
      </c>
      <c r="K763" s="35">
        <f t="shared" si="196"/>
        <v>76</v>
      </c>
      <c r="L763" s="30" t="str">
        <f t="shared" si="197"/>
        <v>13.8797</v>
      </c>
      <c r="M763" s="30">
        <f t="shared" si="198"/>
        <v>84</v>
      </c>
      <c r="N763" s="30" t="str">
        <f t="shared" si="199"/>
        <v>13.8797</v>
      </c>
      <c r="O763" s="30">
        <f t="shared" si="200"/>
        <v>92</v>
      </c>
      <c r="P763" s="30" t="str">
        <f t="shared" si="201"/>
        <v>13.8797</v>
      </c>
      <c r="Q763" s="30">
        <f t="shared" si="202"/>
        <v>100</v>
      </c>
      <c r="R763" s="36" t="str">
        <f t="shared" si="203"/>
        <v>08-Aug-2017</v>
      </c>
      <c r="S763" s="37">
        <f t="shared" si="194"/>
        <v>13.8797</v>
      </c>
    </row>
    <row r="764" spans="1:19">
      <c r="A764" s="30" t="s">
        <v>6983</v>
      </c>
      <c r="D764" s="30" t="str">
        <f t="shared" si="188"/>
        <v>129199</v>
      </c>
      <c r="E764" s="30">
        <f t="shared" si="192"/>
        <v>7</v>
      </c>
      <c r="F764" s="30" t="str">
        <f t="shared" si="189"/>
        <v>INF336L01HZ8</v>
      </c>
      <c r="G764" s="30">
        <f t="shared" si="193"/>
        <v>20</v>
      </c>
      <c r="H764" s="30" t="str">
        <f t="shared" si="190"/>
        <v>-</v>
      </c>
      <c r="I764" s="30">
        <f t="shared" si="195"/>
        <v>22</v>
      </c>
      <c r="J764" s="35" t="str">
        <f t="shared" si="191"/>
        <v>HSBC Managed Solutions - Growth - Dividend</v>
      </c>
      <c r="K764" s="35">
        <f t="shared" si="196"/>
        <v>65</v>
      </c>
      <c r="L764" s="30" t="str">
        <f t="shared" si="197"/>
        <v>16.9706</v>
      </c>
      <c r="M764" s="30">
        <f t="shared" si="198"/>
        <v>73</v>
      </c>
      <c r="N764" s="30" t="str">
        <f t="shared" si="199"/>
        <v>16.9706</v>
      </c>
      <c r="O764" s="30">
        <f t="shared" si="200"/>
        <v>81</v>
      </c>
      <c r="P764" s="30" t="str">
        <f t="shared" si="201"/>
        <v>16.9706</v>
      </c>
      <c r="Q764" s="30">
        <f t="shared" si="202"/>
        <v>89</v>
      </c>
      <c r="R764" s="36" t="str">
        <f t="shared" si="203"/>
        <v>08-Aug-2017</v>
      </c>
      <c r="S764" s="37">
        <f t="shared" si="194"/>
        <v>16.970600000000001</v>
      </c>
    </row>
    <row r="765" spans="1:19">
      <c r="A765" s="30" t="s">
        <v>6984</v>
      </c>
      <c r="D765" s="30" t="str">
        <f t="shared" si="188"/>
        <v>129201</v>
      </c>
      <c r="E765" s="30">
        <f t="shared" si="192"/>
        <v>7</v>
      </c>
      <c r="F765" s="30" t="str">
        <f t="shared" si="189"/>
        <v>INF336L01IC5</v>
      </c>
      <c r="G765" s="30">
        <f t="shared" si="193"/>
        <v>20</v>
      </c>
      <c r="H765" s="30" t="str">
        <f t="shared" si="190"/>
        <v>-</v>
      </c>
      <c r="I765" s="30">
        <f t="shared" si="195"/>
        <v>22</v>
      </c>
      <c r="J765" s="35" t="str">
        <f t="shared" si="191"/>
        <v>HSBC Managed Solutions - Growth - Dividend Direct</v>
      </c>
      <c r="K765" s="35">
        <f t="shared" si="196"/>
        <v>72</v>
      </c>
      <c r="L765" s="30" t="str">
        <f t="shared" si="197"/>
        <v>17.1214</v>
      </c>
      <c r="M765" s="30">
        <f t="shared" si="198"/>
        <v>80</v>
      </c>
      <c r="N765" s="30" t="str">
        <f t="shared" si="199"/>
        <v>17.1214</v>
      </c>
      <c r="O765" s="30">
        <f t="shared" si="200"/>
        <v>88</v>
      </c>
      <c r="P765" s="30" t="str">
        <f t="shared" si="201"/>
        <v>17.1214</v>
      </c>
      <c r="Q765" s="30">
        <f t="shared" si="202"/>
        <v>96</v>
      </c>
      <c r="R765" s="36" t="str">
        <f t="shared" si="203"/>
        <v>08-Aug-2017</v>
      </c>
      <c r="S765" s="37">
        <f t="shared" si="194"/>
        <v>17.121400000000001</v>
      </c>
    </row>
    <row r="766" spans="1:19">
      <c r="A766" s="30" t="s">
        <v>6985</v>
      </c>
      <c r="D766" s="30" t="str">
        <f t="shared" si="188"/>
        <v>129065</v>
      </c>
      <c r="E766" s="30">
        <f t="shared" si="192"/>
        <v>7</v>
      </c>
      <c r="F766" s="30" t="str">
        <f t="shared" si="189"/>
        <v>INF336L01IA9</v>
      </c>
      <c r="G766" s="30">
        <f t="shared" si="193"/>
        <v>20</v>
      </c>
      <c r="H766" s="30" t="str">
        <f t="shared" si="190"/>
        <v>-</v>
      </c>
      <c r="I766" s="30">
        <f t="shared" si="195"/>
        <v>22</v>
      </c>
      <c r="J766" s="35" t="str">
        <f t="shared" si="191"/>
        <v>HSBC Managed Solutions - Growth - Growth</v>
      </c>
      <c r="K766" s="35">
        <f t="shared" si="196"/>
        <v>63</v>
      </c>
      <c r="L766" s="30" t="str">
        <f t="shared" si="197"/>
        <v>16.9706</v>
      </c>
      <c r="M766" s="30">
        <f t="shared" si="198"/>
        <v>71</v>
      </c>
      <c r="N766" s="30" t="str">
        <f t="shared" si="199"/>
        <v>16.9706</v>
      </c>
      <c r="O766" s="30">
        <f t="shared" si="200"/>
        <v>79</v>
      </c>
      <c r="P766" s="30" t="str">
        <f t="shared" si="201"/>
        <v>16.9706</v>
      </c>
      <c r="Q766" s="30">
        <f t="shared" si="202"/>
        <v>87</v>
      </c>
      <c r="R766" s="36" t="str">
        <f t="shared" si="203"/>
        <v>08-Aug-2017</v>
      </c>
      <c r="S766" s="37">
        <f t="shared" si="194"/>
        <v>16.970600000000001</v>
      </c>
    </row>
    <row r="767" spans="1:19">
      <c r="A767" s="30" t="s">
        <v>6986</v>
      </c>
      <c r="D767" s="30" t="str">
        <f t="shared" si="188"/>
        <v>129200</v>
      </c>
      <c r="E767" s="30">
        <f t="shared" si="192"/>
        <v>7</v>
      </c>
      <c r="F767" s="30" t="str">
        <f t="shared" si="189"/>
        <v>INF336L01ID3</v>
      </c>
      <c r="G767" s="30">
        <f t="shared" si="193"/>
        <v>20</v>
      </c>
      <c r="H767" s="30" t="str">
        <f t="shared" si="190"/>
        <v>-</v>
      </c>
      <c r="I767" s="30">
        <f t="shared" si="195"/>
        <v>22</v>
      </c>
      <c r="J767" s="35" t="str">
        <f t="shared" si="191"/>
        <v>HSBC Managed Solutions - Growth - Growth Direct</v>
      </c>
      <c r="K767" s="35">
        <f t="shared" si="196"/>
        <v>70</v>
      </c>
      <c r="L767" s="30" t="str">
        <f t="shared" si="197"/>
        <v>17.1214</v>
      </c>
      <c r="M767" s="30">
        <f t="shared" si="198"/>
        <v>78</v>
      </c>
      <c r="N767" s="30" t="str">
        <f t="shared" si="199"/>
        <v>17.1214</v>
      </c>
      <c r="O767" s="30">
        <f t="shared" si="200"/>
        <v>86</v>
      </c>
      <c r="P767" s="30" t="str">
        <f t="shared" si="201"/>
        <v>17.1214</v>
      </c>
      <c r="Q767" s="30">
        <f t="shared" si="202"/>
        <v>94</v>
      </c>
      <c r="R767" s="36" t="str">
        <f t="shared" si="203"/>
        <v>08-Aug-2017</v>
      </c>
      <c r="S767" s="37">
        <f t="shared" si="194"/>
        <v>17.121400000000001</v>
      </c>
    </row>
    <row r="768" spans="1:19">
      <c r="A768" s="30" t="s">
        <v>6987</v>
      </c>
      <c r="D768" s="30" t="str">
        <f t="shared" si="188"/>
        <v>129192</v>
      </c>
      <c r="E768" s="30">
        <f t="shared" si="192"/>
        <v>7</v>
      </c>
      <c r="F768" s="30" t="str">
        <f t="shared" si="189"/>
        <v>INF336L01IF8</v>
      </c>
      <c r="G768" s="30">
        <f t="shared" si="193"/>
        <v>20</v>
      </c>
      <c r="H768" s="30" t="str">
        <f t="shared" si="190"/>
        <v>-</v>
      </c>
      <c r="I768" s="30">
        <f t="shared" si="195"/>
        <v>22</v>
      </c>
      <c r="J768" s="35" t="str">
        <f t="shared" si="191"/>
        <v>HSBC Managed Solutions - Moderate - Dividend</v>
      </c>
      <c r="K768" s="35">
        <f t="shared" si="196"/>
        <v>67</v>
      </c>
      <c r="L768" s="30" t="str">
        <f t="shared" si="197"/>
        <v>16.1256</v>
      </c>
      <c r="M768" s="30">
        <f t="shared" si="198"/>
        <v>75</v>
      </c>
      <c r="N768" s="30" t="str">
        <f t="shared" si="199"/>
        <v>16.1256</v>
      </c>
      <c r="O768" s="30">
        <f t="shared" si="200"/>
        <v>83</v>
      </c>
      <c r="P768" s="30" t="str">
        <f t="shared" si="201"/>
        <v>16.1256</v>
      </c>
      <c r="Q768" s="30">
        <f t="shared" si="202"/>
        <v>91</v>
      </c>
      <c r="R768" s="36" t="str">
        <f t="shared" si="203"/>
        <v>08-Aug-2017</v>
      </c>
      <c r="S768" s="37">
        <f t="shared" si="194"/>
        <v>16.125599999999999</v>
      </c>
    </row>
    <row r="769" spans="1:19">
      <c r="A769" s="30" t="s">
        <v>157</v>
      </c>
      <c r="D769" s="30" t="str">
        <f t="shared" si="188"/>
        <v>129194</v>
      </c>
      <c r="E769" s="30">
        <f t="shared" si="192"/>
        <v>7</v>
      </c>
      <c r="F769" s="30" t="str">
        <f t="shared" si="189"/>
        <v>INF336L01II2</v>
      </c>
      <c r="G769" s="30">
        <f t="shared" si="193"/>
        <v>20</v>
      </c>
      <c r="H769" s="30" t="str">
        <f t="shared" si="190"/>
        <v>-</v>
      </c>
      <c r="I769" s="30">
        <f t="shared" si="195"/>
        <v>22</v>
      </c>
      <c r="J769" s="35" t="str">
        <f t="shared" si="191"/>
        <v>HSBC Managed Solutions - Moderate - Dividend Direct</v>
      </c>
      <c r="K769" s="35">
        <f t="shared" si="196"/>
        <v>74</v>
      </c>
      <c r="L769" s="30" t="str">
        <f t="shared" si="197"/>
        <v>12.2921</v>
      </c>
      <c r="M769" s="30">
        <f t="shared" si="198"/>
        <v>82</v>
      </c>
      <c r="N769" s="30" t="str">
        <f t="shared" si="199"/>
        <v>12.2921</v>
      </c>
      <c r="O769" s="30">
        <f t="shared" si="200"/>
        <v>90</v>
      </c>
      <c r="P769" s="30" t="str">
        <f t="shared" si="201"/>
        <v>12.2921</v>
      </c>
      <c r="Q769" s="30">
        <f t="shared" si="202"/>
        <v>98</v>
      </c>
      <c r="R769" s="36" t="str">
        <f t="shared" si="203"/>
        <v>19-Jun-2015</v>
      </c>
      <c r="S769" s="37">
        <f t="shared" si="194"/>
        <v>12.2921</v>
      </c>
    </row>
    <row r="770" spans="1:19">
      <c r="A770" s="30" t="s">
        <v>6988</v>
      </c>
      <c r="D770" s="30" t="str">
        <f t="shared" si="188"/>
        <v>129191</v>
      </c>
      <c r="E770" s="30">
        <f t="shared" si="192"/>
        <v>7</v>
      </c>
      <c r="F770" s="30" t="str">
        <f t="shared" si="189"/>
        <v>INF336L01IG6</v>
      </c>
      <c r="G770" s="30">
        <f t="shared" si="193"/>
        <v>20</v>
      </c>
      <c r="H770" s="30" t="str">
        <f t="shared" si="190"/>
        <v>-</v>
      </c>
      <c r="I770" s="30">
        <f t="shared" si="195"/>
        <v>22</v>
      </c>
      <c r="J770" s="35" t="str">
        <f t="shared" si="191"/>
        <v>HSBC Managed Solutions - Moderate - Growth</v>
      </c>
      <c r="K770" s="35">
        <f t="shared" si="196"/>
        <v>65</v>
      </c>
      <c r="L770" s="30" t="str">
        <f t="shared" si="197"/>
        <v>16.1256</v>
      </c>
      <c r="M770" s="30">
        <f t="shared" si="198"/>
        <v>73</v>
      </c>
      <c r="N770" s="30" t="str">
        <f t="shared" si="199"/>
        <v>16.1256</v>
      </c>
      <c r="O770" s="30">
        <f t="shared" si="200"/>
        <v>81</v>
      </c>
      <c r="P770" s="30" t="str">
        <f t="shared" si="201"/>
        <v>16.1256</v>
      </c>
      <c r="Q770" s="30">
        <f t="shared" si="202"/>
        <v>89</v>
      </c>
      <c r="R770" s="36" t="str">
        <f t="shared" si="203"/>
        <v>08-Aug-2017</v>
      </c>
      <c r="S770" s="37">
        <f t="shared" si="194"/>
        <v>16.125599999999999</v>
      </c>
    </row>
    <row r="771" spans="1:19">
      <c r="A771" s="30" t="s">
        <v>6989</v>
      </c>
      <c r="D771" s="30" t="str">
        <f t="shared" si="188"/>
        <v>129193</v>
      </c>
      <c r="E771" s="30">
        <f t="shared" si="192"/>
        <v>7</v>
      </c>
      <c r="F771" s="30" t="str">
        <f t="shared" si="189"/>
        <v>INF336L01IJ0</v>
      </c>
      <c r="G771" s="30">
        <f t="shared" si="193"/>
        <v>20</v>
      </c>
      <c r="H771" s="30" t="str">
        <f t="shared" si="190"/>
        <v>-</v>
      </c>
      <c r="I771" s="30">
        <f t="shared" si="195"/>
        <v>22</v>
      </c>
      <c r="J771" s="35" t="str">
        <f t="shared" si="191"/>
        <v>HSBC Managed Solutions - Moderate - Growth Direct</v>
      </c>
      <c r="K771" s="35">
        <f t="shared" si="196"/>
        <v>72</v>
      </c>
      <c r="L771" s="30" t="str">
        <f t="shared" si="197"/>
        <v>16.2582</v>
      </c>
      <c r="M771" s="30">
        <f t="shared" si="198"/>
        <v>80</v>
      </c>
      <c r="N771" s="30" t="str">
        <f t="shared" si="199"/>
        <v>16.2582</v>
      </c>
      <c r="O771" s="30">
        <f t="shared" si="200"/>
        <v>88</v>
      </c>
      <c r="P771" s="30" t="str">
        <f t="shared" si="201"/>
        <v>16.2582</v>
      </c>
      <c r="Q771" s="30">
        <f t="shared" si="202"/>
        <v>96</v>
      </c>
      <c r="R771" s="36" t="str">
        <f t="shared" si="203"/>
        <v>08-Aug-2017</v>
      </c>
      <c r="S771" s="37">
        <f t="shared" si="194"/>
        <v>16.258199999999999</v>
      </c>
    </row>
    <row r="772" spans="1:19">
      <c r="A772" s="30" t="s">
        <v>97</v>
      </c>
      <c r="D772" s="30" t="str">
        <f t="shared" si="188"/>
        <v/>
      </c>
      <c r="E772" s="30" t="str">
        <f t="shared" si="192"/>
        <v/>
      </c>
      <c r="F772" s="30" t="str">
        <f t="shared" si="189"/>
        <v xml:space="preserve"> </v>
      </c>
      <c r="G772" s="30" t="str">
        <f t="shared" si="193"/>
        <v/>
      </c>
      <c r="H772" s="30" t="str">
        <f t="shared" si="190"/>
        <v/>
      </c>
      <c r="I772" s="30" t="str">
        <f t="shared" si="195"/>
        <v/>
      </c>
      <c r="J772" s="35" t="str">
        <f t="shared" si="191"/>
        <v/>
      </c>
      <c r="K772" s="35" t="str">
        <f t="shared" si="196"/>
        <v/>
      </c>
      <c r="L772" s="30" t="str">
        <f t="shared" si="197"/>
        <v/>
      </c>
      <c r="M772" s="30" t="str">
        <f t="shared" si="198"/>
        <v/>
      </c>
      <c r="N772" s="30" t="str">
        <f t="shared" si="199"/>
        <v/>
      </c>
      <c r="O772" s="30" t="str">
        <f t="shared" si="200"/>
        <v/>
      </c>
      <c r="P772" s="30" t="str">
        <f t="shared" si="201"/>
        <v/>
      </c>
      <c r="Q772" s="30" t="str">
        <f t="shared" si="202"/>
        <v/>
      </c>
      <c r="R772" s="36" t="str">
        <f t="shared" si="203"/>
        <v/>
      </c>
      <c r="S772" s="37" t="str">
        <f t="shared" si="194"/>
        <v/>
      </c>
    </row>
    <row r="773" spans="1:19">
      <c r="A773" s="30" t="s">
        <v>108</v>
      </c>
      <c r="D773" s="30" t="str">
        <f t="shared" si="188"/>
        <v/>
      </c>
      <c r="E773" s="30" t="str">
        <f t="shared" si="192"/>
        <v/>
      </c>
      <c r="F773" s="30" t="str">
        <f t="shared" si="189"/>
        <v>ICICI Prudential Mutual Fund</v>
      </c>
      <c r="G773" s="30" t="str">
        <f t="shared" si="193"/>
        <v/>
      </c>
      <c r="H773" s="30" t="str">
        <f t="shared" si="190"/>
        <v/>
      </c>
      <c r="I773" s="30" t="str">
        <f t="shared" si="195"/>
        <v/>
      </c>
      <c r="J773" s="35" t="str">
        <f t="shared" si="191"/>
        <v/>
      </c>
      <c r="K773" s="35" t="str">
        <f t="shared" si="196"/>
        <v/>
      </c>
      <c r="L773" s="30" t="str">
        <f t="shared" si="197"/>
        <v/>
      </c>
      <c r="M773" s="30" t="str">
        <f t="shared" si="198"/>
        <v/>
      </c>
      <c r="N773" s="30" t="str">
        <f t="shared" si="199"/>
        <v/>
      </c>
      <c r="O773" s="30" t="str">
        <f t="shared" si="200"/>
        <v/>
      </c>
      <c r="P773" s="30" t="str">
        <f t="shared" si="201"/>
        <v/>
      </c>
      <c r="Q773" s="30" t="str">
        <f t="shared" si="202"/>
        <v/>
      </c>
      <c r="R773" s="36" t="str">
        <f t="shared" si="203"/>
        <v/>
      </c>
      <c r="S773" s="37" t="str">
        <f t="shared" si="194"/>
        <v/>
      </c>
    </row>
    <row r="774" spans="1:19">
      <c r="A774" s="30" t="s">
        <v>97</v>
      </c>
      <c r="D774" s="30" t="str">
        <f t="shared" si="188"/>
        <v/>
      </c>
      <c r="E774" s="30" t="str">
        <f t="shared" si="192"/>
        <v/>
      </c>
      <c r="F774" s="30" t="str">
        <f t="shared" si="189"/>
        <v xml:space="preserve"> </v>
      </c>
      <c r="G774" s="30" t="str">
        <f t="shared" si="193"/>
        <v/>
      </c>
      <c r="H774" s="30" t="str">
        <f t="shared" si="190"/>
        <v/>
      </c>
      <c r="I774" s="30" t="str">
        <f t="shared" si="195"/>
        <v/>
      </c>
      <c r="J774" s="35" t="str">
        <f t="shared" si="191"/>
        <v/>
      </c>
      <c r="K774" s="35" t="str">
        <f t="shared" si="196"/>
        <v/>
      </c>
      <c r="L774" s="30" t="str">
        <f t="shared" si="197"/>
        <v/>
      </c>
      <c r="M774" s="30" t="str">
        <f t="shared" si="198"/>
        <v/>
      </c>
      <c r="N774" s="30" t="str">
        <f t="shared" si="199"/>
        <v/>
      </c>
      <c r="O774" s="30" t="str">
        <f t="shared" si="200"/>
        <v/>
      </c>
      <c r="P774" s="30" t="str">
        <f t="shared" si="201"/>
        <v/>
      </c>
      <c r="Q774" s="30" t="str">
        <f t="shared" si="202"/>
        <v/>
      </c>
      <c r="R774" s="36" t="str">
        <f t="shared" si="203"/>
        <v/>
      </c>
      <c r="S774" s="37" t="str">
        <f t="shared" si="194"/>
        <v/>
      </c>
    </row>
    <row r="775" spans="1:19" ht="26">
      <c r="A775" s="30" t="s">
        <v>6990</v>
      </c>
      <c r="D775" s="30" t="str">
        <f t="shared" ref="D775:D838" si="204">IF(ISERROR(LEFT(A775,SEARCH(";",A775)-1)),"",LEFT(A775,SEARCH(";",A775)-1))</f>
        <v>120243</v>
      </c>
      <c r="E775" s="30">
        <f t="shared" si="192"/>
        <v>7</v>
      </c>
      <c r="F775" s="30" t="str">
        <f t="shared" ref="F775:F838" si="205">IF($D775="",A775,MID($A775,E775+1,SEARCH(";",$A775,E775+1)-E775-1))</f>
        <v>INF109K01W33</v>
      </c>
      <c r="G775" s="30">
        <f t="shared" si="193"/>
        <v>20</v>
      </c>
      <c r="H775" s="30" t="str">
        <f t="shared" ref="H775:H838" si="206">IF($D775="","",MID($A775,G775+1,SEARCH(";",$A775,G775+1)-G775-1))</f>
        <v>INF109K01W41</v>
      </c>
      <c r="I775" s="30">
        <f t="shared" si="195"/>
        <v>33</v>
      </c>
      <c r="J775" s="35" t="str">
        <f t="shared" ref="J775:J838" si="207">IF($D775="","",MID($A775,I775+1,SEARCH(";",$A775,I775+1)-I775-1))</f>
        <v>ICICI Prudential Advisor Series Long Term Saving Plan - Direct Plan -  Dividend</v>
      </c>
      <c r="K775" s="35">
        <f t="shared" si="196"/>
        <v>113</v>
      </c>
      <c r="L775" s="30" t="str">
        <f t="shared" si="197"/>
        <v>61.8167</v>
      </c>
      <c r="M775" s="30">
        <f t="shared" si="198"/>
        <v>121</v>
      </c>
      <c r="N775" s="30" t="str">
        <f t="shared" si="199"/>
        <v>61.1985</v>
      </c>
      <c r="O775" s="30">
        <f t="shared" si="200"/>
        <v>129</v>
      </c>
      <c r="P775" s="30" t="str">
        <f t="shared" si="201"/>
        <v>61.8167</v>
      </c>
      <c r="Q775" s="30">
        <f t="shared" si="202"/>
        <v>137</v>
      </c>
      <c r="R775" s="36" t="str">
        <f t="shared" si="203"/>
        <v>08-Aug-2017</v>
      </c>
      <c r="S775" s="37">
        <f t="shared" si="194"/>
        <v>61.816699999999997</v>
      </c>
    </row>
    <row r="776" spans="1:19" ht="26">
      <c r="A776" s="30" t="s">
        <v>6991</v>
      </c>
      <c r="D776" s="30" t="str">
        <f t="shared" si="204"/>
        <v>120242</v>
      </c>
      <c r="E776" s="30">
        <f t="shared" ref="E776:E839" si="208">IF($D776="","",LEN(D776)+1)</f>
        <v>7</v>
      </c>
      <c r="F776" s="30" t="str">
        <f t="shared" si="205"/>
        <v>INF109K01W58</v>
      </c>
      <c r="G776" s="30">
        <f t="shared" ref="G776:G839" si="209">IF($D776="","",E776+(LEN(F776)+1))</f>
        <v>20</v>
      </c>
      <c r="H776" s="30" t="str">
        <f t="shared" si="206"/>
        <v>-</v>
      </c>
      <c r="I776" s="30">
        <f t="shared" si="195"/>
        <v>22</v>
      </c>
      <c r="J776" s="35" t="str">
        <f t="shared" si="207"/>
        <v>ICICI Prudential Advisor Series Long Term Saving Plan - Direct Plan - Growth</v>
      </c>
      <c r="K776" s="35">
        <f t="shared" si="196"/>
        <v>99</v>
      </c>
      <c r="L776" s="30" t="str">
        <f t="shared" si="197"/>
        <v>61.8187</v>
      </c>
      <c r="M776" s="30">
        <f t="shared" si="198"/>
        <v>107</v>
      </c>
      <c r="N776" s="30" t="str">
        <f t="shared" si="199"/>
        <v>61.2005</v>
      </c>
      <c r="O776" s="30">
        <f t="shared" si="200"/>
        <v>115</v>
      </c>
      <c r="P776" s="30" t="str">
        <f t="shared" si="201"/>
        <v>61.8187</v>
      </c>
      <c r="Q776" s="30">
        <f t="shared" si="202"/>
        <v>123</v>
      </c>
      <c r="R776" s="36" t="str">
        <f t="shared" si="203"/>
        <v>08-Aug-2017</v>
      </c>
      <c r="S776" s="37">
        <f t="shared" ref="S776:S839" si="210">IF(L776="","",L776+0)</f>
        <v>61.8187</v>
      </c>
    </row>
    <row r="777" spans="1:19">
      <c r="A777" s="30" t="s">
        <v>6992</v>
      </c>
      <c r="D777" s="30" t="str">
        <f t="shared" si="204"/>
        <v>102133</v>
      </c>
      <c r="E777" s="30">
        <f t="shared" si="208"/>
        <v>7</v>
      </c>
      <c r="F777" s="30" t="str">
        <f t="shared" si="205"/>
        <v>INF109K01795</v>
      </c>
      <c r="G777" s="30">
        <f t="shared" si="209"/>
        <v>20</v>
      </c>
      <c r="H777" s="30" t="str">
        <f t="shared" si="206"/>
        <v>-</v>
      </c>
      <c r="I777" s="30">
        <f t="shared" si="195"/>
        <v>22</v>
      </c>
      <c r="J777" s="35" t="str">
        <f t="shared" si="207"/>
        <v>ICICI Prudential Advisor Series Long Term Saving Plan - Growth</v>
      </c>
      <c r="K777" s="35">
        <f t="shared" si="196"/>
        <v>85</v>
      </c>
      <c r="L777" s="30" t="str">
        <f t="shared" si="197"/>
        <v>60.5781</v>
      </c>
      <c r="M777" s="30">
        <f t="shared" si="198"/>
        <v>93</v>
      </c>
      <c r="N777" s="30" t="str">
        <f t="shared" si="199"/>
        <v>59.9723</v>
      </c>
      <c r="O777" s="30">
        <f t="shared" si="200"/>
        <v>101</v>
      </c>
      <c r="P777" s="30" t="str">
        <f t="shared" si="201"/>
        <v>60.5781</v>
      </c>
      <c r="Q777" s="30">
        <f t="shared" si="202"/>
        <v>109</v>
      </c>
      <c r="R777" s="36" t="str">
        <f t="shared" si="203"/>
        <v>08-Aug-2017</v>
      </c>
      <c r="S777" s="37">
        <f t="shared" si="210"/>
        <v>60.578099999999999</v>
      </c>
    </row>
    <row r="778" spans="1:19" ht="26">
      <c r="A778" s="30" t="s">
        <v>6993</v>
      </c>
      <c r="D778" s="30" t="str">
        <f t="shared" si="204"/>
        <v>102134</v>
      </c>
      <c r="E778" s="30">
        <f t="shared" si="208"/>
        <v>7</v>
      </c>
      <c r="F778" s="30" t="str">
        <f t="shared" si="205"/>
        <v>INF109K01DW7</v>
      </c>
      <c r="G778" s="30">
        <f t="shared" si="209"/>
        <v>20</v>
      </c>
      <c r="H778" s="30" t="str">
        <f t="shared" si="206"/>
        <v>INF109K01803</v>
      </c>
      <c r="I778" s="30">
        <f t="shared" si="195"/>
        <v>33</v>
      </c>
      <c r="J778" s="35" t="str">
        <f t="shared" si="207"/>
        <v>ICICI Prudential Advisor Series Long Term Saving Plan - Dividend</v>
      </c>
      <c r="K778" s="35">
        <f t="shared" si="196"/>
        <v>98</v>
      </c>
      <c r="L778" s="30" t="str">
        <f t="shared" si="197"/>
        <v>60.5781</v>
      </c>
      <c r="M778" s="30">
        <f t="shared" si="198"/>
        <v>106</v>
      </c>
      <c r="N778" s="30" t="str">
        <f t="shared" si="199"/>
        <v>59.9723</v>
      </c>
      <c r="O778" s="30">
        <f t="shared" si="200"/>
        <v>114</v>
      </c>
      <c r="P778" s="30" t="str">
        <f t="shared" si="201"/>
        <v>60.5781</v>
      </c>
      <c r="Q778" s="30">
        <f t="shared" si="202"/>
        <v>122</v>
      </c>
      <c r="R778" s="36" t="str">
        <f t="shared" si="203"/>
        <v>08-Aug-2017</v>
      </c>
      <c r="S778" s="37">
        <f t="shared" si="210"/>
        <v>60.578099999999999</v>
      </c>
    </row>
    <row r="779" spans="1:19">
      <c r="A779" s="30" t="s">
        <v>6994</v>
      </c>
      <c r="D779" s="30" t="str">
        <f t="shared" si="204"/>
        <v>120314</v>
      </c>
      <c r="E779" s="30">
        <f t="shared" si="208"/>
        <v>7</v>
      </c>
      <c r="F779" s="30" t="str">
        <f t="shared" si="205"/>
        <v>INF109K01W66</v>
      </c>
      <c r="G779" s="30">
        <f t="shared" si="209"/>
        <v>20</v>
      </c>
      <c r="H779" s="30" t="str">
        <f t="shared" si="206"/>
        <v>INF109K01W74</v>
      </c>
      <c r="I779" s="30">
        <f t="shared" si="195"/>
        <v>33</v>
      </c>
      <c r="J779" s="35" t="str">
        <f t="shared" si="207"/>
        <v>ICICI Prudential Cautious - Direct Plan -  Dividend</v>
      </c>
      <c r="K779" s="35">
        <f t="shared" si="196"/>
        <v>85</v>
      </c>
      <c r="L779" s="30" t="str">
        <f t="shared" si="197"/>
        <v>31.7118</v>
      </c>
      <c r="M779" s="30">
        <f t="shared" si="198"/>
        <v>93</v>
      </c>
      <c r="N779" s="30" t="str">
        <f t="shared" si="199"/>
        <v>31.3947</v>
      </c>
      <c r="O779" s="30">
        <f t="shared" si="200"/>
        <v>101</v>
      </c>
      <c r="P779" s="30" t="str">
        <f t="shared" si="201"/>
        <v>31.7118</v>
      </c>
      <c r="Q779" s="30">
        <f t="shared" si="202"/>
        <v>109</v>
      </c>
      <c r="R779" s="36" t="str">
        <f t="shared" si="203"/>
        <v>08-Aug-2017</v>
      </c>
      <c r="S779" s="37">
        <f t="shared" si="210"/>
        <v>31.7118</v>
      </c>
    </row>
    <row r="780" spans="1:19">
      <c r="A780" s="30" t="s">
        <v>6995</v>
      </c>
      <c r="D780" s="30" t="str">
        <f t="shared" si="204"/>
        <v>120313</v>
      </c>
      <c r="E780" s="30">
        <f t="shared" si="208"/>
        <v>7</v>
      </c>
      <c r="F780" s="30" t="str">
        <f t="shared" si="205"/>
        <v>INF109K01W82</v>
      </c>
      <c r="G780" s="30">
        <f t="shared" si="209"/>
        <v>20</v>
      </c>
      <c r="H780" s="30" t="str">
        <f t="shared" si="206"/>
        <v>-</v>
      </c>
      <c r="I780" s="30">
        <f t="shared" si="195"/>
        <v>22</v>
      </c>
      <c r="J780" s="35" t="str">
        <f t="shared" si="207"/>
        <v>ICICI Prudential Cautious - Direct Plan -  Growth</v>
      </c>
      <c r="K780" s="35">
        <f t="shared" si="196"/>
        <v>72</v>
      </c>
      <c r="L780" s="30" t="str">
        <f t="shared" si="197"/>
        <v>31.9312</v>
      </c>
      <c r="M780" s="30">
        <f t="shared" si="198"/>
        <v>80</v>
      </c>
      <c r="N780" s="30" t="str">
        <f t="shared" si="199"/>
        <v>31.6119</v>
      </c>
      <c r="O780" s="30">
        <f t="shared" si="200"/>
        <v>88</v>
      </c>
      <c r="P780" s="30" t="str">
        <f t="shared" si="201"/>
        <v>31.9312</v>
      </c>
      <c r="Q780" s="30">
        <f t="shared" si="202"/>
        <v>96</v>
      </c>
      <c r="R780" s="36" t="str">
        <f t="shared" si="203"/>
        <v>08-Aug-2017</v>
      </c>
      <c r="S780" s="37">
        <f t="shared" si="210"/>
        <v>31.9312</v>
      </c>
    </row>
    <row r="781" spans="1:19">
      <c r="A781" s="30" t="s">
        <v>6996</v>
      </c>
      <c r="D781" s="30" t="str">
        <f t="shared" si="204"/>
        <v>102139</v>
      </c>
      <c r="E781" s="30">
        <f t="shared" si="208"/>
        <v>7</v>
      </c>
      <c r="F781" s="30" t="str">
        <f t="shared" si="205"/>
        <v>INF109K01811</v>
      </c>
      <c r="G781" s="30">
        <f t="shared" si="209"/>
        <v>20</v>
      </c>
      <c r="H781" s="30" t="str">
        <f t="shared" si="206"/>
        <v>-</v>
      </c>
      <c r="I781" s="30">
        <f t="shared" ref="I781:I844" si="211">IF($D781="","",G781+LEN(H781)+1)</f>
        <v>22</v>
      </c>
      <c r="J781" s="35" t="str">
        <f t="shared" si="207"/>
        <v>ICICI Prudential Cautious - Growth</v>
      </c>
      <c r="K781" s="35">
        <f t="shared" ref="K781:K844" si="212">IF($D781="","",I781+LEN(J781)+1)</f>
        <v>57</v>
      </c>
      <c r="L781" s="30" t="str">
        <f t="shared" ref="L781:L844" si="213">IF($D781="","",MID($A781,K781+1,SEARCH(";",$A781,K781+1)-K781-1))</f>
        <v>31.1560</v>
      </c>
      <c r="M781" s="30">
        <f t="shared" ref="M781:M844" si="214">IF($D781="","",K781+LEN(L781)+1)</f>
        <v>65</v>
      </c>
      <c r="N781" s="30" t="str">
        <f t="shared" ref="N781:N844" si="215">IF($D781="","",MID($A781,M781+1,SEARCH(";",$A781,M781+1)-M781-1))</f>
        <v>30.8444</v>
      </c>
      <c r="O781" s="30">
        <f t="shared" ref="O781:O844" si="216">IF($D781="","",M781+LEN(N781)+1)</f>
        <v>73</v>
      </c>
      <c r="P781" s="30" t="str">
        <f t="shared" ref="P781:P844" si="217">IF($D781="","",MID($A781,O781+1,SEARCH(";",$A781,O781+1)-O781-1))</f>
        <v>31.1560</v>
      </c>
      <c r="Q781" s="30">
        <f t="shared" ref="Q781:Q844" si="218">IF($D781="","",O781+LEN(P781)+1)</f>
        <v>81</v>
      </c>
      <c r="R781" s="36" t="str">
        <f t="shared" ref="R781:R844" si="219">IF($D781="","",MID($A781,Q781+1,15))</f>
        <v>08-Aug-2017</v>
      </c>
      <c r="S781" s="37">
        <f t="shared" si="210"/>
        <v>31.155999999999999</v>
      </c>
    </row>
    <row r="782" spans="1:19">
      <c r="A782" s="30" t="s">
        <v>6997</v>
      </c>
      <c r="D782" s="30" t="str">
        <f t="shared" si="204"/>
        <v>102140</v>
      </c>
      <c r="E782" s="30">
        <f t="shared" si="208"/>
        <v>7</v>
      </c>
      <c r="F782" s="30" t="str">
        <f t="shared" si="205"/>
        <v>INF109K01EB9</v>
      </c>
      <c r="G782" s="30">
        <f t="shared" si="209"/>
        <v>20</v>
      </c>
      <c r="H782" s="30" t="str">
        <f t="shared" si="206"/>
        <v>INF109K01829</v>
      </c>
      <c r="I782" s="30">
        <f t="shared" si="211"/>
        <v>33</v>
      </c>
      <c r="J782" s="35" t="str">
        <f t="shared" si="207"/>
        <v>ICICI Prudential Cautious - Dividend</v>
      </c>
      <c r="K782" s="35">
        <f t="shared" si="212"/>
        <v>70</v>
      </c>
      <c r="L782" s="30" t="str">
        <f t="shared" si="213"/>
        <v>31.1560</v>
      </c>
      <c r="M782" s="30">
        <f t="shared" si="214"/>
        <v>78</v>
      </c>
      <c r="N782" s="30" t="str">
        <f t="shared" si="215"/>
        <v>30.8444</v>
      </c>
      <c r="O782" s="30">
        <f t="shared" si="216"/>
        <v>86</v>
      </c>
      <c r="P782" s="30" t="str">
        <f t="shared" si="217"/>
        <v>31.1560</v>
      </c>
      <c r="Q782" s="30">
        <f t="shared" si="218"/>
        <v>94</v>
      </c>
      <c r="R782" s="36" t="str">
        <f t="shared" si="219"/>
        <v>08-Aug-2017</v>
      </c>
      <c r="S782" s="37">
        <f t="shared" si="210"/>
        <v>31.155999999999999</v>
      </c>
    </row>
    <row r="783" spans="1:19">
      <c r="A783" s="30" t="s">
        <v>6998</v>
      </c>
      <c r="D783" s="30" t="str">
        <f t="shared" si="204"/>
        <v>120703</v>
      </c>
      <c r="E783" s="30">
        <f t="shared" si="208"/>
        <v>7</v>
      </c>
      <c r="F783" s="30" t="str">
        <f t="shared" si="205"/>
        <v>INF109K01X57</v>
      </c>
      <c r="G783" s="30">
        <f t="shared" si="209"/>
        <v>20</v>
      </c>
      <c r="H783" s="30" t="str">
        <f t="shared" si="206"/>
        <v>INF109K01X65</v>
      </c>
      <c r="I783" s="30">
        <f t="shared" si="211"/>
        <v>33</v>
      </c>
      <c r="J783" s="35" t="str">
        <f t="shared" si="207"/>
        <v>ICICI Prudential Dynamic Accrual Plan - Direct Plan -  Dividend</v>
      </c>
      <c r="K783" s="35">
        <f t="shared" si="212"/>
        <v>97</v>
      </c>
      <c r="L783" s="30" t="str">
        <f t="shared" si="213"/>
        <v>26.9834</v>
      </c>
      <c r="M783" s="30">
        <f t="shared" si="214"/>
        <v>105</v>
      </c>
      <c r="N783" s="30" t="str">
        <f t="shared" si="215"/>
        <v>26.9834</v>
      </c>
      <c r="O783" s="30">
        <f t="shared" si="216"/>
        <v>113</v>
      </c>
      <c r="P783" s="30" t="str">
        <f t="shared" si="217"/>
        <v>26.9834</v>
      </c>
      <c r="Q783" s="30">
        <f t="shared" si="218"/>
        <v>121</v>
      </c>
      <c r="R783" s="36" t="str">
        <f t="shared" si="219"/>
        <v>08-Aug-2017</v>
      </c>
      <c r="S783" s="37">
        <f t="shared" si="210"/>
        <v>26.9834</v>
      </c>
    </row>
    <row r="784" spans="1:19">
      <c r="A784" s="30" t="s">
        <v>6999</v>
      </c>
      <c r="D784" s="30" t="str">
        <f t="shared" si="204"/>
        <v>120702</v>
      </c>
      <c r="E784" s="30">
        <f t="shared" si="208"/>
        <v>7</v>
      </c>
      <c r="F784" s="30" t="str">
        <f t="shared" si="205"/>
        <v>INF109K01X73</v>
      </c>
      <c r="G784" s="30">
        <f t="shared" si="209"/>
        <v>20</v>
      </c>
      <c r="H784" s="30" t="str">
        <f t="shared" si="206"/>
        <v>-</v>
      </c>
      <c r="I784" s="30">
        <f t="shared" si="211"/>
        <v>22</v>
      </c>
      <c r="J784" s="35" t="str">
        <f t="shared" si="207"/>
        <v>ICICI Prudential Dynamic Accrual Plan - Direct Plan -  Growth</v>
      </c>
      <c r="K784" s="35">
        <f t="shared" si="212"/>
        <v>84</v>
      </c>
      <c r="L784" s="30" t="str">
        <f t="shared" si="213"/>
        <v>26.8836</v>
      </c>
      <c r="M784" s="30">
        <f t="shared" si="214"/>
        <v>92</v>
      </c>
      <c r="N784" s="30" t="str">
        <f t="shared" si="215"/>
        <v>26.8836</v>
      </c>
      <c r="O784" s="30">
        <f t="shared" si="216"/>
        <v>100</v>
      </c>
      <c r="P784" s="30" t="str">
        <f t="shared" si="217"/>
        <v>26.8836</v>
      </c>
      <c r="Q784" s="30">
        <f t="shared" si="218"/>
        <v>108</v>
      </c>
      <c r="R784" s="36" t="str">
        <f t="shared" si="219"/>
        <v>08-Aug-2017</v>
      </c>
      <c r="S784" s="37">
        <f t="shared" si="210"/>
        <v>26.883600000000001</v>
      </c>
    </row>
    <row r="785" spans="1:19">
      <c r="A785" s="30" t="s">
        <v>7000</v>
      </c>
      <c r="D785" s="30" t="str">
        <f t="shared" si="204"/>
        <v>102141</v>
      </c>
      <c r="E785" s="30">
        <f t="shared" si="208"/>
        <v>7</v>
      </c>
      <c r="F785" s="30" t="str">
        <f t="shared" si="205"/>
        <v>INF109K01878</v>
      </c>
      <c r="G785" s="30">
        <f t="shared" si="209"/>
        <v>20</v>
      </c>
      <c r="H785" s="30" t="str">
        <f t="shared" si="206"/>
        <v>-</v>
      </c>
      <c r="I785" s="30">
        <f t="shared" si="211"/>
        <v>22</v>
      </c>
      <c r="J785" s="35" t="str">
        <f t="shared" si="207"/>
        <v>ICICI Prudential Dynamic Accrual Plan - Growth</v>
      </c>
      <c r="K785" s="35">
        <f t="shared" si="212"/>
        <v>69</v>
      </c>
      <c r="L785" s="30" t="str">
        <f t="shared" si="213"/>
        <v>26.5665</v>
      </c>
      <c r="M785" s="30">
        <f t="shared" si="214"/>
        <v>77</v>
      </c>
      <c r="N785" s="30" t="str">
        <f t="shared" si="215"/>
        <v>26.5665</v>
      </c>
      <c r="O785" s="30">
        <f t="shared" si="216"/>
        <v>85</v>
      </c>
      <c r="P785" s="30" t="str">
        <f t="shared" si="217"/>
        <v>26.5665</v>
      </c>
      <c r="Q785" s="30">
        <f t="shared" si="218"/>
        <v>93</v>
      </c>
      <c r="R785" s="36" t="str">
        <f t="shared" si="219"/>
        <v>08-Aug-2017</v>
      </c>
      <c r="S785" s="37">
        <f t="shared" si="210"/>
        <v>26.566500000000001</v>
      </c>
    </row>
    <row r="786" spans="1:19">
      <c r="A786" s="30" t="s">
        <v>7001</v>
      </c>
      <c r="D786" s="30" t="str">
        <f t="shared" si="204"/>
        <v>102143</v>
      </c>
      <c r="E786" s="30">
        <f t="shared" si="208"/>
        <v>7</v>
      </c>
      <c r="F786" s="30" t="str">
        <f t="shared" si="205"/>
        <v>INF109K01FS0</v>
      </c>
      <c r="G786" s="30">
        <f t="shared" si="209"/>
        <v>20</v>
      </c>
      <c r="H786" s="30" t="str">
        <f t="shared" si="206"/>
        <v>INF109K01886</v>
      </c>
      <c r="I786" s="30">
        <f t="shared" si="211"/>
        <v>33</v>
      </c>
      <c r="J786" s="35" t="str">
        <f t="shared" si="207"/>
        <v>ICICI Prudential Dynamic Accrual Plan - Dividend</v>
      </c>
      <c r="K786" s="35">
        <f t="shared" si="212"/>
        <v>82</v>
      </c>
      <c r="L786" s="30" t="str">
        <f t="shared" si="213"/>
        <v>26.5665</v>
      </c>
      <c r="M786" s="30">
        <f t="shared" si="214"/>
        <v>90</v>
      </c>
      <c r="N786" s="30" t="str">
        <f t="shared" si="215"/>
        <v>26.5665</v>
      </c>
      <c r="O786" s="30">
        <f t="shared" si="216"/>
        <v>98</v>
      </c>
      <c r="P786" s="30" t="str">
        <f t="shared" si="217"/>
        <v>26.5665</v>
      </c>
      <c r="Q786" s="30">
        <f t="shared" si="218"/>
        <v>106</v>
      </c>
      <c r="R786" s="36" t="str">
        <f t="shared" si="219"/>
        <v>08-Aug-2017</v>
      </c>
      <c r="S786" s="37">
        <f t="shared" si="210"/>
        <v>26.566500000000001</v>
      </c>
    </row>
    <row r="787" spans="1:19">
      <c r="A787" s="30" t="s">
        <v>7002</v>
      </c>
      <c r="D787" s="30" t="str">
        <f t="shared" si="204"/>
        <v>120680</v>
      </c>
      <c r="E787" s="30">
        <f t="shared" si="208"/>
        <v>7</v>
      </c>
      <c r="F787" s="30" t="str">
        <f t="shared" si="205"/>
        <v>INF109K01W90</v>
      </c>
      <c r="G787" s="30">
        <f t="shared" si="209"/>
        <v>20</v>
      </c>
      <c r="H787" s="30" t="str">
        <f t="shared" si="206"/>
        <v>INF109K01X08</v>
      </c>
      <c r="I787" s="30">
        <f t="shared" si="211"/>
        <v>33</v>
      </c>
      <c r="J787" s="35" t="str">
        <f t="shared" si="207"/>
        <v>ICICI Prudential Moderate - Direct Plan -  Dividend</v>
      </c>
      <c r="K787" s="35">
        <f t="shared" si="212"/>
        <v>85</v>
      </c>
      <c r="L787" s="30" t="str">
        <f t="shared" si="213"/>
        <v>50.0233</v>
      </c>
      <c r="M787" s="30">
        <f t="shared" si="214"/>
        <v>93</v>
      </c>
      <c r="N787" s="30" t="str">
        <f t="shared" si="215"/>
        <v>49.5231</v>
      </c>
      <c r="O787" s="30">
        <f t="shared" si="216"/>
        <v>101</v>
      </c>
      <c r="P787" s="30" t="str">
        <f t="shared" si="217"/>
        <v>50.0233</v>
      </c>
      <c r="Q787" s="30">
        <f t="shared" si="218"/>
        <v>109</v>
      </c>
      <c r="R787" s="36" t="str">
        <f t="shared" si="219"/>
        <v>08-Aug-2017</v>
      </c>
      <c r="S787" s="37">
        <f t="shared" si="210"/>
        <v>50.023299999999999</v>
      </c>
    </row>
    <row r="788" spans="1:19">
      <c r="A788" s="30" t="s">
        <v>7003</v>
      </c>
      <c r="D788" s="30" t="str">
        <f t="shared" si="204"/>
        <v>120679</v>
      </c>
      <c r="E788" s="30">
        <f t="shared" si="208"/>
        <v>7</v>
      </c>
      <c r="F788" s="30" t="str">
        <f t="shared" si="205"/>
        <v>INF109K01X16</v>
      </c>
      <c r="G788" s="30">
        <f t="shared" si="209"/>
        <v>20</v>
      </c>
      <c r="H788" s="30" t="str">
        <f t="shared" si="206"/>
        <v>-</v>
      </c>
      <c r="I788" s="30">
        <f t="shared" si="211"/>
        <v>22</v>
      </c>
      <c r="J788" s="35" t="str">
        <f t="shared" si="207"/>
        <v>ICICI Prudential Moderate - Direct Plan -  Growth</v>
      </c>
      <c r="K788" s="35">
        <f t="shared" si="212"/>
        <v>72</v>
      </c>
      <c r="L788" s="30" t="str">
        <f t="shared" si="213"/>
        <v>50.0473</v>
      </c>
      <c r="M788" s="30">
        <f t="shared" si="214"/>
        <v>80</v>
      </c>
      <c r="N788" s="30" t="str">
        <f t="shared" si="215"/>
        <v>49.5468</v>
      </c>
      <c r="O788" s="30">
        <f t="shared" si="216"/>
        <v>88</v>
      </c>
      <c r="P788" s="30" t="str">
        <f t="shared" si="217"/>
        <v>50.0473</v>
      </c>
      <c r="Q788" s="30">
        <f t="shared" si="218"/>
        <v>96</v>
      </c>
      <c r="R788" s="36" t="str">
        <f t="shared" si="219"/>
        <v>08-Aug-2017</v>
      </c>
      <c r="S788" s="37">
        <f t="shared" si="210"/>
        <v>50.0473</v>
      </c>
    </row>
    <row r="789" spans="1:19">
      <c r="A789" s="30" t="s">
        <v>7004</v>
      </c>
      <c r="D789" s="30" t="str">
        <f t="shared" si="204"/>
        <v>102137</v>
      </c>
      <c r="E789" s="30">
        <f t="shared" si="208"/>
        <v>7</v>
      </c>
      <c r="F789" s="30" t="str">
        <f t="shared" si="205"/>
        <v>INF109K01837</v>
      </c>
      <c r="G789" s="30">
        <f t="shared" si="209"/>
        <v>20</v>
      </c>
      <c r="H789" s="30" t="str">
        <f t="shared" si="206"/>
        <v>-</v>
      </c>
      <c r="I789" s="30">
        <f t="shared" si="211"/>
        <v>22</v>
      </c>
      <c r="J789" s="35" t="str">
        <f t="shared" si="207"/>
        <v>ICICI Prudential Moderate - Growth</v>
      </c>
      <c r="K789" s="35">
        <f t="shared" si="212"/>
        <v>57</v>
      </c>
      <c r="L789" s="30" t="str">
        <f t="shared" si="213"/>
        <v>49.0014</v>
      </c>
      <c r="M789" s="30">
        <f t="shared" si="214"/>
        <v>65</v>
      </c>
      <c r="N789" s="30" t="str">
        <f t="shared" si="215"/>
        <v>48.5114</v>
      </c>
      <c r="O789" s="30">
        <f t="shared" si="216"/>
        <v>73</v>
      </c>
      <c r="P789" s="30" t="str">
        <f t="shared" si="217"/>
        <v>49.0014</v>
      </c>
      <c r="Q789" s="30">
        <f t="shared" si="218"/>
        <v>81</v>
      </c>
      <c r="R789" s="36" t="str">
        <f t="shared" si="219"/>
        <v>08-Aug-2017</v>
      </c>
      <c r="S789" s="37">
        <f t="shared" si="210"/>
        <v>49.001399999999997</v>
      </c>
    </row>
    <row r="790" spans="1:19">
      <c r="A790" s="30" t="s">
        <v>7005</v>
      </c>
      <c r="D790" s="30" t="str">
        <f t="shared" si="204"/>
        <v>102138</v>
      </c>
      <c r="E790" s="30">
        <f t="shared" si="208"/>
        <v>7</v>
      </c>
      <c r="F790" s="30" t="str">
        <f t="shared" si="205"/>
        <v>INF109K01FJ9</v>
      </c>
      <c r="G790" s="30">
        <f t="shared" si="209"/>
        <v>20</v>
      </c>
      <c r="H790" s="30" t="str">
        <f t="shared" si="206"/>
        <v>INF109K01845</v>
      </c>
      <c r="I790" s="30">
        <f t="shared" si="211"/>
        <v>33</v>
      </c>
      <c r="J790" s="35" t="str">
        <f t="shared" si="207"/>
        <v>ICICI Prudential Moderate - Dividend</v>
      </c>
      <c r="K790" s="35">
        <f t="shared" si="212"/>
        <v>70</v>
      </c>
      <c r="L790" s="30" t="str">
        <f t="shared" si="213"/>
        <v>49.0014</v>
      </c>
      <c r="M790" s="30">
        <f t="shared" si="214"/>
        <v>78</v>
      </c>
      <c r="N790" s="30" t="str">
        <f t="shared" si="215"/>
        <v>48.5114</v>
      </c>
      <c r="O790" s="30">
        <f t="shared" si="216"/>
        <v>86</v>
      </c>
      <c r="P790" s="30" t="str">
        <f t="shared" si="217"/>
        <v>49.0014</v>
      </c>
      <c r="Q790" s="30">
        <f t="shared" si="218"/>
        <v>94</v>
      </c>
      <c r="R790" s="36" t="str">
        <f t="shared" si="219"/>
        <v>08-Aug-2017</v>
      </c>
      <c r="S790" s="37">
        <f t="shared" si="210"/>
        <v>49.001399999999997</v>
      </c>
    </row>
    <row r="791" spans="1:19" ht="26">
      <c r="A791" s="30" t="s">
        <v>7006</v>
      </c>
      <c r="D791" s="30" t="str">
        <f t="shared" si="204"/>
        <v>120686</v>
      </c>
      <c r="E791" s="30">
        <f t="shared" si="208"/>
        <v>7</v>
      </c>
      <c r="F791" s="30" t="str">
        <f t="shared" si="205"/>
        <v>INF109K01U76</v>
      </c>
      <c r="G791" s="30">
        <f t="shared" si="209"/>
        <v>20</v>
      </c>
      <c r="H791" s="30" t="str">
        <f t="shared" si="206"/>
        <v>INF109K01U84</v>
      </c>
      <c r="I791" s="30">
        <f t="shared" si="211"/>
        <v>33</v>
      </c>
      <c r="J791" s="35" t="str">
        <f t="shared" si="207"/>
        <v>ICICI Prudential Regular Gold Savings Fund - Direct Plan -  Dividend</v>
      </c>
      <c r="K791" s="35">
        <f t="shared" si="212"/>
        <v>102</v>
      </c>
      <c r="L791" s="30" t="str">
        <f t="shared" si="213"/>
        <v>9.6439</v>
      </c>
      <c r="M791" s="30">
        <f t="shared" si="214"/>
        <v>109</v>
      </c>
      <c r="N791" s="30" t="str">
        <f t="shared" si="215"/>
        <v>9.4510</v>
      </c>
      <c r="O791" s="30">
        <f t="shared" si="216"/>
        <v>116</v>
      </c>
      <c r="P791" s="30" t="str">
        <f t="shared" si="217"/>
        <v>9.6439</v>
      </c>
      <c r="Q791" s="30">
        <f t="shared" si="218"/>
        <v>123</v>
      </c>
      <c r="R791" s="36" t="str">
        <f t="shared" si="219"/>
        <v>08-Aug-2017</v>
      </c>
      <c r="S791" s="37">
        <f t="shared" si="210"/>
        <v>9.6439000000000004</v>
      </c>
    </row>
    <row r="792" spans="1:19" ht="26">
      <c r="A792" s="30" t="s">
        <v>7007</v>
      </c>
      <c r="D792" s="30" t="str">
        <f t="shared" si="204"/>
        <v>120685</v>
      </c>
      <c r="E792" s="30">
        <f t="shared" si="208"/>
        <v>7</v>
      </c>
      <c r="F792" s="30" t="str">
        <f t="shared" si="205"/>
        <v>INF109K01U92</v>
      </c>
      <c r="G792" s="30">
        <f t="shared" si="209"/>
        <v>20</v>
      </c>
      <c r="H792" s="30" t="str">
        <f t="shared" si="206"/>
        <v>-</v>
      </c>
      <c r="I792" s="30">
        <f t="shared" si="211"/>
        <v>22</v>
      </c>
      <c r="J792" s="35" t="str">
        <f t="shared" si="207"/>
        <v>ICICI Prudential Regular Gold Savings Fund - Direct Plan -  Growth</v>
      </c>
      <c r="K792" s="35">
        <f t="shared" si="212"/>
        <v>89</v>
      </c>
      <c r="L792" s="30" t="str">
        <f t="shared" si="213"/>
        <v>9.6435</v>
      </c>
      <c r="M792" s="30">
        <f t="shared" si="214"/>
        <v>96</v>
      </c>
      <c r="N792" s="30" t="str">
        <f t="shared" si="215"/>
        <v>9.4506</v>
      </c>
      <c r="O792" s="30">
        <f t="shared" si="216"/>
        <v>103</v>
      </c>
      <c r="P792" s="30" t="str">
        <f t="shared" si="217"/>
        <v>9.6435</v>
      </c>
      <c r="Q792" s="30">
        <f t="shared" si="218"/>
        <v>110</v>
      </c>
      <c r="R792" s="36" t="str">
        <f t="shared" si="219"/>
        <v>08-Aug-2017</v>
      </c>
      <c r="S792" s="37">
        <f t="shared" si="210"/>
        <v>9.6434999999999995</v>
      </c>
    </row>
    <row r="793" spans="1:19">
      <c r="A793" s="30" t="s">
        <v>7008</v>
      </c>
      <c r="D793" s="30" t="str">
        <f t="shared" si="204"/>
        <v>115834</v>
      </c>
      <c r="E793" s="30">
        <f t="shared" si="208"/>
        <v>7</v>
      </c>
      <c r="F793" s="30" t="str">
        <f t="shared" si="205"/>
        <v>INF109K01TM4</v>
      </c>
      <c r="G793" s="30">
        <f t="shared" si="209"/>
        <v>20</v>
      </c>
      <c r="H793" s="30" t="str">
        <f t="shared" si="206"/>
        <v>INF109K01TL6</v>
      </c>
      <c r="I793" s="30">
        <f t="shared" si="211"/>
        <v>33</v>
      </c>
      <c r="J793" s="35" t="str">
        <f t="shared" si="207"/>
        <v>ICICI Prudential Regular Gold Savings Fund - Dividend</v>
      </c>
      <c r="K793" s="35">
        <f t="shared" si="212"/>
        <v>87</v>
      </c>
      <c r="L793" s="30" t="str">
        <f t="shared" si="213"/>
        <v>9.5451</v>
      </c>
      <c r="M793" s="30">
        <f t="shared" si="214"/>
        <v>94</v>
      </c>
      <c r="N793" s="30" t="str">
        <f t="shared" si="215"/>
        <v>9.3542</v>
      </c>
      <c r="O793" s="30">
        <f t="shared" si="216"/>
        <v>101</v>
      </c>
      <c r="P793" s="30" t="str">
        <f t="shared" si="217"/>
        <v>9.5451</v>
      </c>
      <c r="Q793" s="30">
        <f t="shared" si="218"/>
        <v>108</v>
      </c>
      <c r="R793" s="36" t="str">
        <f t="shared" si="219"/>
        <v>08-Aug-2017</v>
      </c>
      <c r="S793" s="37">
        <f t="shared" si="210"/>
        <v>9.5450999999999997</v>
      </c>
    </row>
    <row r="794" spans="1:19">
      <c r="A794" s="30" t="s">
        <v>7009</v>
      </c>
      <c r="D794" s="30" t="str">
        <f t="shared" si="204"/>
        <v>115833</v>
      </c>
      <c r="E794" s="30">
        <f t="shared" si="208"/>
        <v>7</v>
      </c>
      <c r="F794" s="30" t="str">
        <f t="shared" si="205"/>
        <v>INF109K01TK8</v>
      </c>
      <c r="G794" s="30">
        <f t="shared" si="209"/>
        <v>20</v>
      </c>
      <c r="H794" s="30" t="str">
        <f t="shared" si="206"/>
        <v>-</v>
      </c>
      <c r="I794" s="30">
        <f t="shared" si="211"/>
        <v>22</v>
      </c>
      <c r="J794" s="35" t="str">
        <f t="shared" si="207"/>
        <v>ICICI Prudential Regular Gold Savings Fund - Growth</v>
      </c>
      <c r="K794" s="35">
        <f t="shared" si="212"/>
        <v>74</v>
      </c>
      <c r="L794" s="30" t="str">
        <f t="shared" si="213"/>
        <v>9.5451</v>
      </c>
      <c r="M794" s="30">
        <f t="shared" si="214"/>
        <v>81</v>
      </c>
      <c r="N794" s="30" t="str">
        <f t="shared" si="215"/>
        <v>9.3542</v>
      </c>
      <c r="O794" s="30">
        <f t="shared" si="216"/>
        <v>88</v>
      </c>
      <c r="P794" s="30" t="str">
        <f t="shared" si="217"/>
        <v>9.5451</v>
      </c>
      <c r="Q794" s="30">
        <f t="shared" si="218"/>
        <v>95</v>
      </c>
      <c r="R794" s="36" t="str">
        <f t="shared" si="219"/>
        <v>08-Aug-2017</v>
      </c>
      <c r="S794" s="37">
        <f t="shared" si="210"/>
        <v>9.5450999999999997</v>
      </c>
    </row>
    <row r="795" spans="1:19">
      <c r="A795" s="30" t="s">
        <v>7010</v>
      </c>
      <c r="D795" s="30" t="str">
        <f t="shared" si="204"/>
        <v>120700</v>
      </c>
      <c r="E795" s="30">
        <f t="shared" si="208"/>
        <v>7</v>
      </c>
      <c r="F795" s="30" t="str">
        <f t="shared" si="205"/>
        <v>INF109K01X40</v>
      </c>
      <c r="G795" s="30">
        <f t="shared" si="209"/>
        <v>20</v>
      </c>
      <c r="H795" s="30" t="str">
        <f t="shared" si="206"/>
        <v>-</v>
      </c>
      <c r="I795" s="30">
        <f t="shared" si="211"/>
        <v>22</v>
      </c>
      <c r="J795" s="35" t="str">
        <f t="shared" si="207"/>
        <v>ICICI Prudential Very Aggressive - Direct Plan -  Growth</v>
      </c>
      <c r="K795" s="35">
        <f t="shared" si="212"/>
        <v>79</v>
      </c>
      <c r="L795" s="30" t="str">
        <f t="shared" si="213"/>
        <v>69.5365</v>
      </c>
      <c r="M795" s="30">
        <f t="shared" si="214"/>
        <v>87</v>
      </c>
      <c r="N795" s="30" t="str">
        <f t="shared" si="215"/>
        <v>68.8411</v>
      </c>
      <c r="O795" s="30">
        <f t="shared" si="216"/>
        <v>95</v>
      </c>
      <c r="P795" s="30" t="str">
        <f t="shared" si="217"/>
        <v>69.5365</v>
      </c>
      <c r="Q795" s="30">
        <f t="shared" si="218"/>
        <v>103</v>
      </c>
      <c r="R795" s="36" t="str">
        <f t="shared" si="219"/>
        <v>08-Aug-2017</v>
      </c>
      <c r="S795" s="37">
        <f t="shared" si="210"/>
        <v>69.536500000000004</v>
      </c>
    </row>
    <row r="796" spans="1:19">
      <c r="A796" s="30" t="s">
        <v>7011</v>
      </c>
      <c r="D796" s="30" t="str">
        <f t="shared" si="204"/>
        <v>102135</v>
      </c>
      <c r="E796" s="30">
        <f t="shared" si="208"/>
        <v>7</v>
      </c>
      <c r="F796" s="30" t="str">
        <f t="shared" si="205"/>
        <v>INF109K01852</v>
      </c>
      <c r="G796" s="30">
        <f t="shared" si="209"/>
        <v>20</v>
      </c>
      <c r="H796" s="30" t="str">
        <f t="shared" si="206"/>
        <v>-</v>
      </c>
      <c r="I796" s="30">
        <f t="shared" si="211"/>
        <v>22</v>
      </c>
      <c r="J796" s="35" t="str">
        <f t="shared" si="207"/>
        <v>ICICI Prudential Very Aggressive - Growth</v>
      </c>
      <c r="K796" s="35">
        <f t="shared" si="212"/>
        <v>64</v>
      </c>
      <c r="L796" s="30" t="str">
        <f t="shared" si="213"/>
        <v>69.1238</v>
      </c>
      <c r="M796" s="30">
        <f t="shared" si="214"/>
        <v>72</v>
      </c>
      <c r="N796" s="30" t="str">
        <f t="shared" si="215"/>
        <v>68.4326</v>
      </c>
      <c r="O796" s="30">
        <f t="shared" si="216"/>
        <v>80</v>
      </c>
      <c r="P796" s="30" t="str">
        <f t="shared" si="217"/>
        <v>69.1238</v>
      </c>
      <c r="Q796" s="30">
        <f t="shared" si="218"/>
        <v>88</v>
      </c>
      <c r="R796" s="36" t="str">
        <f t="shared" si="219"/>
        <v>08-Aug-2017</v>
      </c>
      <c r="S796" s="37">
        <f t="shared" si="210"/>
        <v>69.123800000000003</v>
      </c>
    </row>
    <row r="797" spans="1:19">
      <c r="A797" s="30" t="s">
        <v>7012</v>
      </c>
      <c r="D797" s="30" t="str">
        <f t="shared" si="204"/>
        <v>102136</v>
      </c>
      <c r="E797" s="30">
        <f t="shared" si="208"/>
        <v>7</v>
      </c>
      <c r="F797" s="30" t="str">
        <f t="shared" si="205"/>
        <v>INF109K01FR2</v>
      </c>
      <c r="G797" s="30">
        <f t="shared" si="209"/>
        <v>20</v>
      </c>
      <c r="H797" s="30" t="str">
        <f t="shared" si="206"/>
        <v>INF109K01860</v>
      </c>
      <c r="I797" s="30">
        <f t="shared" si="211"/>
        <v>33</v>
      </c>
      <c r="J797" s="35" t="str">
        <f t="shared" si="207"/>
        <v>ICICI Prudential Very Aggressive - Dividend</v>
      </c>
      <c r="K797" s="35">
        <f t="shared" si="212"/>
        <v>77</v>
      </c>
      <c r="L797" s="30" t="str">
        <f t="shared" si="213"/>
        <v>69.1238</v>
      </c>
      <c r="M797" s="30">
        <f t="shared" si="214"/>
        <v>85</v>
      </c>
      <c r="N797" s="30" t="str">
        <f t="shared" si="215"/>
        <v>68.4326</v>
      </c>
      <c r="O797" s="30">
        <f t="shared" si="216"/>
        <v>93</v>
      </c>
      <c r="P797" s="30" t="str">
        <f t="shared" si="217"/>
        <v>69.1238</v>
      </c>
      <c r="Q797" s="30">
        <f t="shared" si="218"/>
        <v>101</v>
      </c>
      <c r="R797" s="36" t="str">
        <f t="shared" si="219"/>
        <v>08-Aug-2017</v>
      </c>
      <c r="S797" s="37">
        <f t="shared" si="210"/>
        <v>69.123800000000003</v>
      </c>
    </row>
    <row r="798" spans="1:19">
      <c r="A798" s="30" t="s">
        <v>97</v>
      </c>
      <c r="D798" s="30" t="str">
        <f t="shared" si="204"/>
        <v/>
      </c>
      <c r="E798" s="30" t="str">
        <f t="shared" si="208"/>
        <v/>
      </c>
      <c r="F798" s="30" t="str">
        <f t="shared" si="205"/>
        <v xml:space="preserve"> </v>
      </c>
      <c r="G798" s="30" t="str">
        <f t="shared" si="209"/>
        <v/>
      </c>
      <c r="H798" s="30" t="str">
        <f t="shared" si="206"/>
        <v/>
      </c>
      <c r="I798" s="30" t="str">
        <f t="shared" si="211"/>
        <v/>
      </c>
      <c r="J798" s="35" t="str">
        <f t="shared" si="207"/>
        <v/>
      </c>
      <c r="K798" s="35" t="str">
        <f t="shared" si="212"/>
        <v/>
      </c>
      <c r="L798" s="30" t="str">
        <f t="shared" si="213"/>
        <v/>
      </c>
      <c r="M798" s="30" t="str">
        <f t="shared" si="214"/>
        <v/>
      </c>
      <c r="N798" s="30" t="str">
        <f t="shared" si="215"/>
        <v/>
      </c>
      <c r="O798" s="30" t="str">
        <f t="shared" si="216"/>
        <v/>
      </c>
      <c r="P798" s="30" t="str">
        <f t="shared" si="217"/>
        <v/>
      </c>
      <c r="Q798" s="30" t="str">
        <f t="shared" si="218"/>
        <v/>
      </c>
      <c r="R798" s="36" t="str">
        <f t="shared" si="219"/>
        <v/>
      </c>
      <c r="S798" s="37" t="str">
        <f t="shared" si="210"/>
        <v/>
      </c>
    </row>
    <row r="799" spans="1:19">
      <c r="A799" s="30" t="s">
        <v>126</v>
      </c>
      <c r="D799" s="30" t="str">
        <f t="shared" si="204"/>
        <v/>
      </c>
      <c r="E799" s="30" t="str">
        <f t="shared" si="208"/>
        <v/>
      </c>
      <c r="F799" s="30" t="str">
        <f t="shared" si="205"/>
        <v>IDBI Mutual Fund</v>
      </c>
      <c r="G799" s="30" t="str">
        <f t="shared" si="209"/>
        <v/>
      </c>
      <c r="H799" s="30" t="str">
        <f t="shared" si="206"/>
        <v/>
      </c>
      <c r="I799" s="30" t="str">
        <f t="shared" si="211"/>
        <v/>
      </c>
      <c r="J799" s="35" t="str">
        <f t="shared" si="207"/>
        <v/>
      </c>
      <c r="K799" s="35" t="str">
        <f t="shared" si="212"/>
        <v/>
      </c>
      <c r="L799" s="30" t="str">
        <f t="shared" si="213"/>
        <v/>
      </c>
      <c r="M799" s="30" t="str">
        <f t="shared" si="214"/>
        <v/>
      </c>
      <c r="N799" s="30" t="str">
        <f t="shared" si="215"/>
        <v/>
      </c>
      <c r="O799" s="30" t="str">
        <f t="shared" si="216"/>
        <v/>
      </c>
      <c r="P799" s="30" t="str">
        <f t="shared" si="217"/>
        <v/>
      </c>
      <c r="Q799" s="30" t="str">
        <f t="shared" si="218"/>
        <v/>
      </c>
      <c r="R799" s="36" t="str">
        <f t="shared" si="219"/>
        <v/>
      </c>
      <c r="S799" s="37" t="str">
        <f t="shared" si="210"/>
        <v/>
      </c>
    </row>
    <row r="800" spans="1:19">
      <c r="A800" s="30" t="s">
        <v>97</v>
      </c>
      <c r="D800" s="30" t="str">
        <f t="shared" si="204"/>
        <v/>
      </c>
      <c r="E800" s="30" t="str">
        <f t="shared" si="208"/>
        <v/>
      </c>
      <c r="F800" s="30" t="str">
        <f t="shared" si="205"/>
        <v xml:space="preserve"> </v>
      </c>
      <c r="G800" s="30" t="str">
        <f t="shared" si="209"/>
        <v/>
      </c>
      <c r="H800" s="30" t="str">
        <f t="shared" si="206"/>
        <v/>
      </c>
      <c r="I800" s="30" t="str">
        <f t="shared" si="211"/>
        <v/>
      </c>
      <c r="J800" s="35" t="str">
        <f t="shared" si="207"/>
        <v/>
      </c>
      <c r="K800" s="35" t="str">
        <f t="shared" si="212"/>
        <v/>
      </c>
      <c r="L800" s="30" t="str">
        <f t="shared" si="213"/>
        <v/>
      </c>
      <c r="M800" s="30" t="str">
        <f t="shared" si="214"/>
        <v/>
      </c>
      <c r="N800" s="30" t="str">
        <f t="shared" si="215"/>
        <v/>
      </c>
      <c r="O800" s="30" t="str">
        <f t="shared" si="216"/>
        <v/>
      </c>
      <c r="P800" s="30" t="str">
        <f t="shared" si="217"/>
        <v/>
      </c>
      <c r="Q800" s="30" t="str">
        <f t="shared" si="218"/>
        <v/>
      </c>
      <c r="R800" s="36" t="str">
        <f t="shared" si="219"/>
        <v/>
      </c>
      <c r="S800" s="37" t="str">
        <f t="shared" si="210"/>
        <v/>
      </c>
    </row>
    <row r="801" spans="1:19">
      <c r="A801" s="30" t="s">
        <v>7013</v>
      </c>
      <c r="D801" s="30" t="str">
        <f t="shared" si="204"/>
        <v>117714</v>
      </c>
      <c r="E801" s="30">
        <f t="shared" si="208"/>
        <v>7</v>
      </c>
      <c r="F801" s="30" t="str">
        <f t="shared" si="205"/>
        <v>INF397L01992</v>
      </c>
      <c r="G801" s="30">
        <f t="shared" si="209"/>
        <v>20</v>
      </c>
      <c r="H801" s="30" t="str">
        <f t="shared" si="206"/>
        <v>-</v>
      </c>
      <c r="I801" s="30">
        <f t="shared" si="211"/>
        <v>22</v>
      </c>
      <c r="J801" s="35" t="str">
        <f t="shared" si="207"/>
        <v>IDBI GOLD FUND</v>
      </c>
      <c r="K801" s="35">
        <f t="shared" si="212"/>
        <v>37</v>
      </c>
      <c r="L801" s="30" t="str">
        <f t="shared" si="213"/>
        <v>8.4559</v>
      </c>
      <c r="M801" s="30">
        <f t="shared" si="214"/>
        <v>44</v>
      </c>
      <c r="N801" s="30" t="str">
        <f t="shared" si="215"/>
        <v>8.3713</v>
      </c>
      <c r="O801" s="30">
        <f t="shared" si="216"/>
        <v>51</v>
      </c>
      <c r="P801" s="30" t="str">
        <f t="shared" si="217"/>
        <v>8.4559</v>
      </c>
      <c r="Q801" s="30">
        <f t="shared" si="218"/>
        <v>58</v>
      </c>
      <c r="R801" s="36" t="str">
        <f t="shared" si="219"/>
        <v>09-Aug-2017</v>
      </c>
      <c r="S801" s="37">
        <f t="shared" si="210"/>
        <v>8.4558999999999997</v>
      </c>
    </row>
    <row r="802" spans="1:19">
      <c r="A802" s="30" t="s">
        <v>7014</v>
      </c>
      <c r="D802" s="30" t="str">
        <f t="shared" si="204"/>
        <v>118343</v>
      </c>
      <c r="E802" s="30">
        <f t="shared" si="208"/>
        <v>7</v>
      </c>
      <c r="F802" s="30" t="str">
        <f t="shared" si="205"/>
        <v>INF397L01BU4</v>
      </c>
      <c r="G802" s="30">
        <f t="shared" si="209"/>
        <v>20</v>
      </c>
      <c r="H802" s="30" t="str">
        <f t="shared" si="206"/>
        <v>-</v>
      </c>
      <c r="I802" s="30">
        <f t="shared" si="211"/>
        <v>22</v>
      </c>
      <c r="J802" s="35" t="str">
        <f t="shared" si="207"/>
        <v>IDBI GOLD FUND Direct</v>
      </c>
      <c r="K802" s="35">
        <f t="shared" si="212"/>
        <v>44</v>
      </c>
      <c r="L802" s="30" t="str">
        <f t="shared" si="213"/>
        <v>8.6050</v>
      </c>
      <c r="M802" s="30">
        <f t="shared" si="214"/>
        <v>51</v>
      </c>
      <c r="N802" s="30" t="str">
        <f t="shared" si="215"/>
        <v>8.5190</v>
      </c>
      <c r="O802" s="30">
        <f t="shared" si="216"/>
        <v>58</v>
      </c>
      <c r="P802" s="30" t="str">
        <f t="shared" si="217"/>
        <v>8.6050</v>
      </c>
      <c r="Q802" s="30">
        <f t="shared" si="218"/>
        <v>65</v>
      </c>
      <c r="R802" s="36" t="str">
        <f t="shared" si="219"/>
        <v>09-Aug-2017</v>
      </c>
      <c r="S802" s="37">
        <f t="shared" si="210"/>
        <v>8.6050000000000004</v>
      </c>
    </row>
    <row r="803" spans="1:19">
      <c r="A803" s="30" t="s">
        <v>97</v>
      </c>
      <c r="D803" s="30" t="str">
        <f t="shared" si="204"/>
        <v/>
      </c>
      <c r="E803" s="30" t="str">
        <f t="shared" si="208"/>
        <v/>
      </c>
      <c r="F803" s="30" t="str">
        <f t="shared" si="205"/>
        <v xml:space="preserve"> </v>
      </c>
      <c r="G803" s="30" t="str">
        <f t="shared" si="209"/>
        <v/>
      </c>
      <c r="H803" s="30" t="str">
        <f t="shared" si="206"/>
        <v/>
      </c>
      <c r="I803" s="30" t="str">
        <f t="shared" si="211"/>
        <v/>
      </c>
      <c r="J803" s="35" t="str">
        <f t="shared" si="207"/>
        <v/>
      </c>
      <c r="K803" s="35" t="str">
        <f t="shared" si="212"/>
        <v/>
      </c>
      <c r="L803" s="30" t="str">
        <f t="shared" si="213"/>
        <v/>
      </c>
      <c r="M803" s="30" t="str">
        <f t="shared" si="214"/>
        <v/>
      </c>
      <c r="N803" s="30" t="str">
        <f t="shared" si="215"/>
        <v/>
      </c>
      <c r="O803" s="30" t="str">
        <f t="shared" si="216"/>
        <v/>
      </c>
      <c r="P803" s="30" t="str">
        <f t="shared" si="217"/>
        <v/>
      </c>
      <c r="Q803" s="30" t="str">
        <f t="shared" si="218"/>
        <v/>
      </c>
      <c r="R803" s="36" t="str">
        <f t="shared" si="219"/>
        <v/>
      </c>
      <c r="S803" s="37" t="str">
        <f t="shared" si="210"/>
        <v/>
      </c>
    </row>
    <row r="804" spans="1:19">
      <c r="A804" s="30" t="s">
        <v>127</v>
      </c>
      <c r="D804" s="30" t="str">
        <f t="shared" si="204"/>
        <v/>
      </c>
      <c r="E804" s="30" t="str">
        <f t="shared" si="208"/>
        <v/>
      </c>
      <c r="F804" s="30" t="str">
        <f t="shared" si="205"/>
        <v>IDFC Mutual Fund</v>
      </c>
      <c r="G804" s="30" t="str">
        <f t="shared" si="209"/>
        <v/>
      </c>
      <c r="H804" s="30" t="str">
        <f t="shared" si="206"/>
        <v/>
      </c>
      <c r="I804" s="30" t="str">
        <f t="shared" si="211"/>
        <v/>
      </c>
      <c r="J804" s="35" t="str">
        <f t="shared" si="207"/>
        <v/>
      </c>
      <c r="K804" s="35" t="str">
        <f t="shared" si="212"/>
        <v/>
      </c>
      <c r="L804" s="30" t="str">
        <f t="shared" si="213"/>
        <v/>
      </c>
      <c r="M804" s="30" t="str">
        <f t="shared" si="214"/>
        <v/>
      </c>
      <c r="N804" s="30" t="str">
        <f t="shared" si="215"/>
        <v/>
      </c>
      <c r="O804" s="30" t="str">
        <f t="shared" si="216"/>
        <v/>
      </c>
      <c r="P804" s="30" t="str">
        <f t="shared" si="217"/>
        <v/>
      </c>
      <c r="Q804" s="30" t="str">
        <f t="shared" si="218"/>
        <v/>
      </c>
      <c r="R804" s="36" t="str">
        <f t="shared" si="219"/>
        <v/>
      </c>
      <c r="S804" s="37" t="str">
        <f t="shared" si="210"/>
        <v/>
      </c>
    </row>
    <row r="805" spans="1:19">
      <c r="A805" s="30" t="s">
        <v>97</v>
      </c>
      <c r="D805" s="30" t="str">
        <f t="shared" si="204"/>
        <v/>
      </c>
      <c r="E805" s="30" t="str">
        <f t="shared" si="208"/>
        <v/>
      </c>
      <c r="F805" s="30" t="str">
        <f t="shared" si="205"/>
        <v xml:space="preserve"> </v>
      </c>
      <c r="G805" s="30" t="str">
        <f t="shared" si="209"/>
        <v/>
      </c>
      <c r="H805" s="30" t="str">
        <f t="shared" si="206"/>
        <v/>
      </c>
      <c r="I805" s="30" t="str">
        <f t="shared" si="211"/>
        <v/>
      </c>
      <c r="J805" s="35" t="str">
        <f t="shared" si="207"/>
        <v/>
      </c>
      <c r="K805" s="35" t="str">
        <f t="shared" si="212"/>
        <v/>
      </c>
      <c r="L805" s="30" t="str">
        <f t="shared" si="213"/>
        <v/>
      </c>
      <c r="M805" s="30" t="str">
        <f t="shared" si="214"/>
        <v/>
      </c>
      <c r="N805" s="30" t="str">
        <f t="shared" si="215"/>
        <v/>
      </c>
      <c r="O805" s="30" t="str">
        <f t="shared" si="216"/>
        <v/>
      </c>
      <c r="P805" s="30" t="str">
        <f t="shared" si="217"/>
        <v/>
      </c>
      <c r="Q805" s="30" t="str">
        <f t="shared" si="218"/>
        <v/>
      </c>
      <c r="R805" s="36" t="str">
        <f t="shared" si="219"/>
        <v/>
      </c>
      <c r="S805" s="37" t="str">
        <f t="shared" si="210"/>
        <v/>
      </c>
    </row>
    <row r="806" spans="1:19">
      <c r="A806" s="30" t="s">
        <v>7015</v>
      </c>
      <c r="D806" s="30" t="str">
        <f t="shared" si="204"/>
        <v>118409</v>
      </c>
      <c r="E806" s="30">
        <f t="shared" si="208"/>
        <v>7</v>
      </c>
      <c r="F806" s="30" t="str">
        <f t="shared" si="205"/>
        <v>-</v>
      </c>
      <c r="G806" s="30">
        <f t="shared" si="209"/>
        <v>9</v>
      </c>
      <c r="H806" s="30" t="str">
        <f t="shared" si="206"/>
        <v>INF194K01V63</v>
      </c>
      <c r="I806" s="30">
        <f t="shared" si="211"/>
        <v>22</v>
      </c>
      <c r="J806" s="35" t="str">
        <f t="shared" si="207"/>
        <v>IDFC   All Seasons Bond Fund-Direct Plan-Daily Dividend</v>
      </c>
      <c r="K806" s="35">
        <f t="shared" si="212"/>
        <v>78</v>
      </c>
      <c r="L806" s="30" t="str">
        <f t="shared" si="213"/>
        <v>11.0212</v>
      </c>
      <c r="M806" s="30">
        <f t="shared" si="214"/>
        <v>86</v>
      </c>
      <c r="N806" s="30" t="str">
        <f t="shared" si="215"/>
        <v>11.0212</v>
      </c>
      <c r="O806" s="30">
        <f t="shared" si="216"/>
        <v>94</v>
      </c>
      <c r="P806" s="30" t="str">
        <f t="shared" si="217"/>
        <v>11.0212</v>
      </c>
      <c r="Q806" s="30">
        <f t="shared" si="218"/>
        <v>102</v>
      </c>
      <c r="R806" s="36" t="str">
        <f t="shared" si="219"/>
        <v>08-Aug-2017</v>
      </c>
      <c r="S806" s="37">
        <f t="shared" si="210"/>
        <v>11.0212</v>
      </c>
    </row>
    <row r="807" spans="1:19">
      <c r="A807" s="30" t="s">
        <v>7016</v>
      </c>
      <c r="D807" s="30" t="str">
        <f t="shared" si="204"/>
        <v>118414</v>
      </c>
      <c r="E807" s="30">
        <f t="shared" si="208"/>
        <v>7</v>
      </c>
      <c r="F807" s="30" t="str">
        <f t="shared" si="205"/>
        <v>INF194K01V55</v>
      </c>
      <c r="G807" s="30">
        <f t="shared" si="209"/>
        <v>20</v>
      </c>
      <c r="H807" s="30" t="str">
        <f t="shared" si="206"/>
        <v>INF194K01V48</v>
      </c>
      <c r="I807" s="30">
        <f t="shared" si="211"/>
        <v>33</v>
      </c>
      <c r="J807" s="35" t="str">
        <f t="shared" si="207"/>
        <v>IDFC   All Seasons Bond Fund-Direct Plan-Fortnightly Dividend</v>
      </c>
      <c r="K807" s="35">
        <f t="shared" si="212"/>
        <v>95</v>
      </c>
      <c r="L807" s="30" t="str">
        <f t="shared" si="213"/>
        <v>11.0706</v>
      </c>
      <c r="M807" s="30">
        <f t="shared" si="214"/>
        <v>103</v>
      </c>
      <c r="N807" s="30" t="str">
        <f t="shared" si="215"/>
        <v>11.0706</v>
      </c>
      <c r="O807" s="30">
        <f t="shared" si="216"/>
        <v>111</v>
      </c>
      <c r="P807" s="30" t="str">
        <f t="shared" si="217"/>
        <v>11.0706</v>
      </c>
      <c r="Q807" s="30">
        <f t="shared" si="218"/>
        <v>119</v>
      </c>
      <c r="R807" s="36" t="str">
        <f t="shared" si="219"/>
        <v>08-Aug-2017</v>
      </c>
      <c r="S807" s="37">
        <f t="shared" si="210"/>
        <v>11.070600000000001</v>
      </c>
    </row>
    <row r="808" spans="1:19">
      <c r="A808" s="30" t="s">
        <v>7017</v>
      </c>
      <c r="D808" s="30" t="str">
        <f t="shared" si="204"/>
        <v>118410</v>
      </c>
      <c r="E808" s="30">
        <f t="shared" si="208"/>
        <v>7</v>
      </c>
      <c r="F808" s="30" t="str">
        <f t="shared" si="205"/>
        <v>INF194K01U72</v>
      </c>
      <c r="G808" s="30">
        <f t="shared" si="209"/>
        <v>20</v>
      </c>
      <c r="H808" s="30" t="str">
        <f t="shared" si="206"/>
        <v>-</v>
      </c>
      <c r="I808" s="30">
        <f t="shared" si="211"/>
        <v>22</v>
      </c>
      <c r="J808" s="35" t="str">
        <f t="shared" si="207"/>
        <v>IDFC   All Seasons Bond Fund-Direct Plan-Growth</v>
      </c>
      <c r="K808" s="35">
        <f t="shared" si="212"/>
        <v>70</v>
      </c>
      <c r="L808" s="30" t="str">
        <f t="shared" si="213"/>
        <v>26.7434</v>
      </c>
      <c r="M808" s="30">
        <f t="shared" si="214"/>
        <v>78</v>
      </c>
      <c r="N808" s="30" t="str">
        <f t="shared" si="215"/>
        <v>26.7434</v>
      </c>
      <c r="O808" s="30">
        <f t="shared" si="216"/>
        <v>86</v>
      </c>
      <c r="P808" s="30" t="str">
        <f t="shared" si="217"/>
        <v>26.7434</v>
      </c>
      <c r="Q808" s="30">
        <f t="shared" si="218"/>
        <v>94</v>
      </c>
      <c r="R808" s="36" t="str">
        <f t="shared" si="219"/>
        <v>08-Aug-2017</v>
      </c>
      <c r="S808" s="37">
        <f t="shared" si="210"/>
        <v>26.743400000000001</v>
      </c>
    </row>
    <row r="809" spans="1:19">
      <c r="A809" s="30" t="s">
        <v>7018</v>
      </c>
      <c r="D809" s="30" t="str">
        <f t="shared" si="204"/>
        <v>118413</v>
      </c>
      <c r="E809" s="30">
        <f t="shared" si="208"/>
        <v>7</v>
      </c>
      <c r="F809" s="30" t="str">
        <f t="shared" si="205"/>
        <v>INF194K01V30</v>
      </c>
      <c r="G809" s="30">
        <f t="shared" si="209"/>
        <v>20</v>
      </c>
      <c r="H809" s="30" t="str">
        <f t="shared" si="206"/>
        <v>INF194K01V22</v>
      </c>
      <c r="I809" s="30">
        <f t="shared" si="211"/>
        <v>33</v>
      </c>
      <c r="J809" s="35" t="str">
        <f t="shared" si="207"/>
        <v>IDFC   All Seasons Bond Fund-Direct Plan-Quarterly Dividend</v>
      </c>
      <c r="K809" s="35">
        <f t="shared" si="212"/>
        <v>93</v>
      </c>
      <c r="L809" s="30" t="str">
        <f t="shared" si="213"/>
        <v>12.6411</v>
      </c>
      <c r="M809" s="30">
        <f t="shared" si="214"/>
        <v>101</v>
      </c>
      <c r="N809" s="30" t="str">
        <f t="shared" si="215"/>
        <v>12.6411</v>
      </c>
      <c r="O809" s="30">
        <f t="shared" si="216"/>
        <v>109</v>
      </c>
      <c r="P809" s="30" t="str">
        <f t="shared" si="217"/>
        <v>12.6411</v>
      </c>
      <c r="Q809" s="30">
        <f t="shared" si="218"/>
        <v>117</v>
      </c>
      <c r="R809" s="36" t="str">
        <f t="shared" si="219"/>
        <v>08-Aug-2017</v>
      </c>
      <c r="S809" s="37">
        <f t="shared" si="210"/>
        <v>12.6411</v>
      </c>
    </row>
    <row r="810" spans="1:19">
      <c r="A810" s="30" t="s">
        <v>158</v>
      </c>
      <c r="D810" s="30" t="str">
        <f t="shared" si="204"/>
        <v>118412</v>
      </c>
      <c r="E810" s="30">
        <f t="shared" si="208"/>
        <v>7</v>
      </c>
      <c r="F810" s="30" t="str">
        <f t="shared" si="205"/>
        <v>-</v>
      </c>
      <c r="G810" s="30">
        <f t="shared" si="209"/>
        <v>9</v>
      </c>
      <c r="H810" s="30" t="str">
        <f t="shared" si="206"/>
        <v>INF194K01V71</v>
      </c>
      <c r="I810" s="30">
        <f t="shared" si="211"/>
        <v>22</v>
      </c>
      <c r="J810" s="35" t="str">
        <f t="shared" si="207"/>
        <v>IDFC   All Seasons Bond Fund-Direct Plan-Weekly Dividend</v>
      </c>
      <c r="K810" s="35">
        <f t="shared" si="212"/>
        <v>79</v>
      </c>
      <c r="L810" s="30" t="str">
        <f t="shared" si="213"/>
        <v>11.0319</v>
      </c>
      <c r="M810" s="30">
        <f t="shared" si="214"/>
        <v>87</v>
      </c>
      <c r="N810" s="30" t="str">
        <f t="shared" si="215"/>
        <v>11.0319</v>
      </c>
      <c r="O810" s="30">
        <f t="shared" si="216"/>
        <v>95</v>
      </c>
      <c r="P810" s="30" t="str">
        <f t="shared" si="217"/>
        <v>11.0319</v>
      </c>
      <c r="Q810" s="30">
        <f t="shared" si="218"/>
        <v>103</v>
      </c>
      <c r="R810" s="36" t="str">
        <f t="shared" si="219"/>
        <v>26-Feb-2016</v>
      </c>
      <c r="S810" s="37">
        <f t="shared" si="210"/>
        <v>11.0319</v>
      </c>
    </row>
    <row r="811" spans="1:19">
      <c r="A811" s="30" t="s">
        <v>7019</v>
      </c>
      <c r="D811" s="30" t="str">
        <f t="shared" si="204"/>
        <v>108547</v>
      </c>
      <c r="E811" s="30">
        <f t="shared" si="208"/>
        <v>7</v>
      </c>
      <c r="F811" s="30" t="str">
        <f t="shared" si="205"/>
        <v>INF194K01SG0</v>
      </c>
      <c r="G811" s="30">
        <f t="shared" si="209"/>
        <v>20</v>
      </c>
      <c r="H811" s="30" t="str">
        <f t="shared" si="206"/>
        <v>INF194K01SF2</v>
      </c>
      <c r="I811" s="30">
        <f t="shared" si="211"/>
        <v>33</v>
      </c>
      <c r="J811" s="35" t="str">
        <f t="shared" si="207"/>
        <v>IDFC   All Seasons Bond Fund-Regular Plan-Annual Dividend</v>
      </c>
      <c r="K811" s="35">
        <f t="shared" si="212"/>
        <v>91</v>
      </c>
      <c r="L811" s="30" t="str">
        <f t="shared" si="213"/>
        <v>11.8374</v>
      </c>
      <c r="M811" s="30">
        <f t="shared" si="214"/>
        <v>99</v>
      </c>
      <c r="N811" s="30" t="str">
        <f t="shared" si="215"/>
        <v>11.8374</v>
      </c>
      <c r="O811" s="30">
        <f t="shared" si="216"/>
        <v>107</v>
      </c>
      <c r="P811" s="30" t="str">
        <f t="shared" si="217"/>
        <v>11.8374</v>
      </c>
      <c r="Q811" s="30">
        <f t="shared" si="218"/>
        <v>115</v>
      </c>
      <c r="R811" s="36" t="str">
        <f t="shared" si="219"/>
        <v>08-Aug-2017</v>
      </c>
      <c r="S811" s="37">
        <f t="shared" si="210"/>
        <v>11.837400000000001</v>
      </c>
    </row>
    <row r="812" spans="1:19">
      <c r="A812" s="30" t="s">
        <v>6426</v>
      </c>
      <c r="D812" s="30" t="str">
        <f t="shared" si="204"/>
        <v>117868</v>
      </c>
      <c r="E812" s="30">
        <f t="shared" si="208"/>
        <v>7</v>
      </c>
      <c r="F812" s="30" t="str">
        <f t="shared" si="205"/>
        <v>-</v>
      </c>
      <c r="G812" s="30">
        <f t="shared" si="209"/>
        <v>9</v>
      </c>
      <c r="H812" s="30" t="str">
        <f t="shared" si="206"/>
        <v>INF194K01F55</v>
      </c>
      <c r="I812" s="30">
        <f t="shared" si="211"/>
        <v>22</v>
      </c>
      <c r="J812" s="35" t="str">
        <f t="shared" si="207"/>
        <v>IDFC   All Seasons Bond Fund-Regular Plan-Daily Dividend</v>
      </c>
      <c r="K812" s="35">
        <f t="shared" si="212"/>
        <v>79</v>
      </c>
      <c r="L812" s="30" t="str">
        <f t="shared" si="213"/>
        <v>11.0212</v>
      </c>
      <c r="M812" s="30">
        <f t="shared" si="214"/>
        <v>87</v>
      </c>
      <c r="N812" s="30" t="str">
        <f t="shared" si="215"/>
        <v>11.0212</v>
      </c>
      <c r="O812" s="30">
        <f t="shared" si="216"/>
        <v>95</v>
      </c>
      <c r="P812" s="30" t="str">
        <f t="shared" si="217"/>
        <v>11.0212</v>
      </c>
      <c r="Q812" s="30">
        <f t="shared" si="218"/>
        <v>103</v>
      </c>
      <c r="R812" s="36" t="str">
        <f t="shared" si="219"/>
        <v>30-May-2017</v>
      </c>
      <c r="S812" s="37">
        <f t="shared" si="210"/>
        <v>11.0212</v>
      </c>
    </row>
    <row r="813" spans="1:19" ht="26">
      <c r="A813" s="30" t="s">
        <v>7020</v>
      </c>
      <c r="D813" s="30" t="str">
        <f t="shared" si="204"/>
        <v>115874</v>
      </c>
      <c r="E813" s="30">
        <f t="shared" si="208"/>
        <v>7</v>
      </c>
      <c r="F813" s="30" t="str">
        <f t="shared" si="205"/>
        <v>INF194K01SM8</v>
      </c>
      <c r="G813" s="30">
        <f t="shared" si="209"/>
        <v>20</v>
      </c>
      <c r="H813" s="30" t="str">
        <f t="shared" si="206"/>
        <v>INF194K01SL0</v>
      </c>
      <c r="I813" s="30">
        <f t="shared" si="211"/>
        <v>33</v>
      </c>
      <c r="J813" s="35" t="str">
        <f t="shared" si="207"/>
        <v>IDFC   All Seasons Bond Fund-Regular Plan-Fortnightly Dividend</v>
      </c>
      <c r="K813" s="35">
        <f t="shared" si="212"/>
        <v>96</v>
      </c>
      <c r="L813" s="30" t="str">
        <f t="shared" si="213"/>
        <v>11.0685</v>
      </c>
      <c r="M813" s="30">
        <f t="shared" si="214"/>
        <v>104</v>
      </c>
      <c r="N813" s="30" t="str">
        <f t="shared" si="215"/>
        <v>11.0685</v>
      </c>
      <c r="O813" s="30">
        <f t="shared" si="216"/>
        <v>112</v>
      </c>
      <c r="P813" s="30" t="str">
        <f t="shared" si="217"/>
        <v>11.0685</v>
      </c>
      <c r="Q813" s="30">
        <f t="shared" si="218"/>
        <v>120</v>
      </c>
      <c r="R813" s="36" t="str">
        <f t="shared" si="219"/>
        <v>08-Aug-2017</v>
      </c>
      <c r="S813" s="37">
        <f t="shared" si="210"/>
        <v>11.0685</v>
      </c>
    </row>
    <row r="814" spans="1:19">
      <c r="A814" s="30" t="s">
        <v>7021</v>
      </c>
      <c r="D814" s="30" t="str">
        <f t="shared" si="204"/>
        <v>108545</v>
      </c>
      <c r="E814" s="30">
        <f t="shared" si="208"/>
        <v>7</v>
      </c>
      <c r="F814" s="30" t="str">
        <f t="shared" si="205"/>
        <v>INF194K01SE5</v>
      </c>
      <c r="G814" s="30">
        <f t="shared" si="209"/>
        <v>20</v>
      </c>
      <c r="H814" s="30" t="str">
        <f t="shared" si="206"/>
        <v>-</v>
      </c>
      <c r="I814" s="30">
        <f t="shared" si="211"/>
        <v>22</v>
      </c>
      <c r="J814" s="35" t="str">
        <f t="shared" si="207"/>
        <v>IDFC   All Seasons Bond Fund-Regular Plan-Growth</v>
      </c>
      <c r="K814" s="35">
        <f t="shared" si="212"/>
        <v>71</v>
      </c>
      <c r="L814" s="30" t="str">
        <f t="shared" si="213"/>
        <v>26.2061</v>
      </c>
      <c r="M814" s="30">
        <f t="shared" si="214"/>
        <v>79</v>
      </c>
      <c r="N814" s="30" t="str">
        <f t="shared" si="215"/>
        <v>26.2061</v>
      </c>
      <c r="O814" s="30">
        <f t="shared" si="216"/>
        <v>87</v>
      </c>
      <c r="P814" s="30" t="str">
        <f t="shared" si="217"/>
        <v>26.2061</v>
      </c>
      <c r="Q814" s="30">
        <f t="shared" si="218"/>
        <v>95</v>
      </c>
      <c r="R814" s="36" t="str">
        <f t="shared" si="219"/>
        <v>08-Aug-2017</v>
      </c>
      <c r="S814" s="37">
        <f t="shared" si="210"/>
        <v>26.206099999999999</v>
      </c>
    </row>
    <row r="815" spans="1:19" ht="26">
      <c r="A815" s="30" t="s">
        <v>7022</v>
      </c>
      <c r="D815" s="30" t="str">
        <f t="shared" si="204"/>
        <v>108546</v>
      </c>
      <c r="E815" s="30">
        <f t="shared" si="208"/>
        <v>7</v>
      </c>
      <c r="F815" s="30" t="str">
        <f t="shared" si="205"/>
        <v>INF194K01SI6</v>
      </c>
      <c r="G815" s="30">
        <f t="shared" si="209"/>
        <v>20</v>
      </c>
      <c r="H815" s="30" t="str">
        <f t="shared" si="206"/>
        <v>INF194K01SH8</v>
      </c>
      <c r="I815" s="30">
        <f t="shared" si="211"/>
        <v>33</v>
      </c>
      <c r="J815" s="35" t="str">
        <f t="shared" si="207"/>
        <v>IDFC   All Seasons Bond Fund-Regular Plan-Half Yearly Dividend</v>
      </c>
      <c r="K815" s="35">
        <f t="shared" si="212"/>
        <v>96</v>
      </c>
      <c r="L815" s="30" t="str">
        <f t="shared" si="213"/>
        <v>12.0386</v>
      </c>
      <c r="M815" s="30">
        <f t="shared" si="214"/>
        <v>104</v>
      </c>
      <c r="N815" s="30" t="str">
        <f t="shared" si="215"/>
        <v>12.0386</v>
      </c>
      <c r="O815" s="30">
        <f t="shared" si="216"/>
        <v>112</v>
      </c>
      <c r="P815" s="30" t="str">
        <f t="shared" si="217"/>
        <v>12.0386</v>
      </c>
      <c r="Q815" s="30">
        <f t="shared" si="218"/>
        <v>120</v>
      </c>
      <c r="R815" s="36" t="str">
        <f t="shared" si="219"/>
        <v>08-Aug-2017</v>
      </c>
      <c r="S815" s="37">
        <f t="shared" si="210"/>
        <v>12.038600000000001</v>
      </c>
    </row>
    <row r="816" spans="1:19">
      <c r="A816" s="30" t="s">
        <v>7023</v>
      </c>
      <c r="D816" s="30" t="str">
        <f t="shared" si="204"/>
        <v>108544</v>
      </c>
      <c r="E816" s="30">
        <f t="shared" si="208"/>
        <v>7</v>
      </c>
      <c r="F816" s="30" t="str">
        <f t="shared" si="205"/>
        <v>INF194K01SK2</v>
      </c>
      <c r="G816" s="30">
        <f t="shared" si="209"/>
        <v>20</v>
      </c>
      <c r="H816" s="30" t="str">
        <f t="shared" si="206"/>
        <v>INF194K01SJ4</v>
      </c>
      <c r="I816" s="30">
        <f t="shared" si="211"/>
        <v>33</v>
      </c>
      <c r="J816" s="35" t="str">
        <f t="shared" si="207"/>
        <v>IDFC   All Seasons Bond Fund-Regular Plan-Quarterly Dividend</v>
      </c>
      <c r="K816" s="35">
        <f t="shared" si="212"/>
        <v>94</v>
      </c>
      <c r="L816" s="30" t="str">
        <f t="shared" si="213"/>
        <v>12.4970</v>
      </c>
      <c r="M816" s="30">
        <f t="shared" si="214"/>
        <v>102</v>
      </c>
      <c r="N816" s="30" t="str">
        <f t="shared" si="215"/>
        <v>12.4970</v>
      </c>
      <c r="O816" s="30">
        <f t="shared" si="216"/>
        <v>110</v>
      </c>
      <c r="P816" s="30" t="str">
        <f t="shared" si="217"/>
        <v>12.4970</v>
      </c>
      <c r="Q816" s="30">
        <f t="shared" si="218"/>
        <v>118</v>
      </c>
      <c r="R816" s="36" t="str">
        <f t="shared" si="219"/>
        <v>08-Aug-2017</v>
      </c>
      <c r="S816" s="37">
        <f t="shared" si="210"/>
        <v>12.497</v>
      </c>
    </row>
    <row r="817" spans="1:19">
      <c r="A817" s="30" t="s">
        <v>7024</v>
      </c>
      <c r="D817" s="30" t="str">
        <f t="shared" si="204"/>
        <v>117867</v>
      </c>
      <c r="E817" s="30">
        <f t="shared" si="208"/>
        <v>7</v>
      </c>
      <c r="F817" s="30" t="str">
        <f t="shared" si="205"/>
        <v>-</v>
      </c>
      <c r="G817" s="30">
        <f t="shared" si="209"/>
        <v>9</v>
      </c>
      <c r="H817" s="30" t="str">
        <f t="shared" si="206"/>
        <v>INF194K01F63</v>
      </c>
      <c r="I817" s="30">
        <f t="shared" si="211"/>
        <v>22</v>
      </c>
      <c r="J817" s="35" t="str">
        <f t="shared" si="207"/>
        <v>IDFC   All Seasons Bond Fund-Regular Plan-Weekly Dividend</v>
      </c>
      <c r="K817" s="35">
        <f t="shared" si="212"/>
        <v>80</v>
      </c>
      <c r="L817" s="30" t="str">
        <f t="shared" si="213"/>
        <v>11.0019</v>
      </c>
      <c r="M817" s="30">
        <f t="shared" si="214"/>
        <v>88</v>
      </c>
      <c r="N817" s="30" t="str">
        <f t="shared" si="215"/>
        <v>11.0019</v>
      </c>
      <c r="O817" s="30">
        <f t="shared" si="216"/>
        <v>96</v>
      </c>
      <c r="P817" s="30" t="str">
        <f t="shared" si="217"/>
        <v>11.0019</v>
      </c>
      <c r="Q817" s="30">
        <f t="shared" si="218"/>
        <v>104</v>
      </c>
      <c r="R817" s="36" t="str">
        <f t="shared" si="219"/>
        <v>08-Aug-2017</v>
      </c>
      <c r="S817" s="37">
        <f t="shared" si="210"/>
        <v>11.001899999999999</v>
      </c>
    </row>
    <row r="818" spans="1:19">
      <c r="A818" s="30" t="s">
        <v>7025</v>
      </c>
      <c r="D818" s="30" t="str">
        <f t="shared" si="204"/>
        <v>131398</v>
      </c>
      <c r="E818" s="30">
        <f t="shared" si="208"/>
        <v>7</v>
      </c>
      <c r="F818" s="30" t="str">
        <f t="shared" si="205"/>
        <v>INF194KA1TV4</v>
      </c>
      <c r="G818" s="30">
        <f t="shared" si="209"/>
        <v>20</v>
      </c>
      <c r="H818" s="30" t="str">
        <f t="shared" si="206"/>
        <v>INF194KA1TW2</v>
      </c>
      <c r="I818" s="30">
        <f t="shared" si="211"/>
        <v>33</v>
      </c>
      <c r="J818" s="35" t="str">
        <f t="shared" si="207"/>
        <v>IDFC ASBF -Direct Plan_Periodic Dividend</v>
      </c>
      <c r="K818" s="35">
        <f t="shared" si="212"/>
        <v>74</v>
      </c>
      <c r="L818" s="30" t="str">
        <f t="shared" si="213"/>
        <v>12.9855</v>
      </c>
      <c r="M818" s="30">
        <f t="shared" si="214"/>
        <v>82</v>
      </c>
      <c r="N818" s="30" t="str">
        <f t="shared" si="215"/>
        <v>12.9855</v>
      </c>
      <c r="O818" s="30">
        <f t="shared" si="216"/>
        <v>90</v>
      </c>
      <c r="P818" s="30" t="str">
        <f t="shared" si="217"/>
        <v>12.9855</v>
      </c>
      <c r="Q818" s="30">
        <f t="shared" si="218"/>
        <v>98</v>
      </c>
      <c r="R818" s="36" t="str">
        <f t="shared" si="219"/>
        <v>08-Aug-2017</v>
      </c>
      <c r="S818" s="37">
        <f t="shared" si="210"/>
        <v>12.9855</v>
      </c>
    </row>
    <row r="819" spans="1:19">
      <c r="A819" s="30" t="s">
        <v>7026</v>
      </c>
      <c r="D819" s="30" t="str">
        <f t="shared" si="204"/>
        <v>131399</v>
      </c>
      <c r="E819" s="30">
        <f t="shared" si="208"/>
        <v>7</v>
      </c>
      <c r="F819" s="30" t="str">
        <f t="shared" si="205"/>
        <v>INF194KA1TS0</v>
      </c>
      <c r="G819" s="30">
        <f t="shared" si="209"/>
        <v>20</v>
      </c>
      <c r="H819" s="30" t="str">
        <f t="shared" si="206"/>
        <v>INF194KA1TT8</v>
      </c>
      <c r="I819" s="30">
        <f t="shared" si="211"/>
        <v>33</v>
      </c>
      <c r="J819" s="35" t="str">
        <f t="shared" si="207"/>
        <v>IDFC ASBF -Regular Plan_Periodic Dividend</v>
      </c>
      <c r="K819" s="35">
        <f t="shared" si="212"/>
        <v>75</v>
      </c>
      <c r="L819" s="30" t="str">
        <f t="shared" si="213"/>
        <v>12.9573</v>
      </c>
      <c r="M819" s="30">
        <f t="shared" si="214"/>
        <v>83</v>
      </c>
      <c r="N819" s="30" t="str">
        <f t="shared" si="215"/>
        <v>12.9573</v>
      </c>
      <c r="O819" s="30">
        <f t="shared" si="216"/>
        <v>91</v>
      </c>
      <c r="P819" s="30" t="str">
        <f t="shared" si="217"/>
        <v>12.9573</v>
      </c>
      <c r="Q819" s="30">
        <f t="shared" si="218"/>
        <v>99</v>
      </c>
      <c r="R819" s="36" t="str">
        <f t="shared" si="219"/>
        <v>08-Aug-2017</v>
      </c>
      <c r="S819" s="37">
        <f t="shared" si="210"/>
        <v>12.9573</v>
      </c>
    </row>
    <row r="820" spans="1:19" ht="26">
      <c r="A820" s="30" t="s">
        <v>7027</v>
      </c>
      <c r="D820" s="30" t="str">
        <f t="shared" si="204"/>
        <v>118484</v>
      </c>
      <c r="E820" s="30">
        <f t="shared" si="208"/>
        <v>7</v>
      </c>
      <c r="F820" s="30" t="str">
        <f t="shared" si="205"/>
        <v>INF194K013B4</v>
      </c>
      <c r="G820" s="30">
        <f t="shared" si="209"/>
        <v>20</v>
      </c>
      <c r="H820" s="30" t="str">
        <f t="shared" si="206"/>
        <v>INF194K014B2</v>
      </c>
      <c r="I820" s="30">
        <f t="shared" si="211"/>
        <v>33</v>
      </c>
      <c r="J820" s="35" t="str">
        <f t="shared" si="207"/>
        <v>IDFC  Asset Allocation Fund Of Fund-Aggressive Plan-Direct Plan-Dividend</v>
      </c>
      <c r="K820" s="35">
        <f t="shared" si="212"/>
        <v>106</v>
      </c>
      <c r="L820" s="30" t="str">
        <f t="shared" si="213"/>
        <v>18.3846</v>
      </c>
      <c r="M820" s="30">
        <f t="shared" si="214"/>
        <v>114</v>
      </c>
      <c r="N820" s="30" t="str">
        <f t="shared" si="215"/>
        <v>18.3846</v>
      </c>
      <c r="O820" s="30">
        <f t="shared" si="216"/>
        <v>122</v>
      </c>
      <c r="P820" s="30" t="str">
        <f t="shared" si="217"/>
        <v>18.3846</v>
      </c>
      <c r="Q820" s="30">
        <f t="shared" si="218"/>
        <v>130</v>
      </c>
      <c r="R820" s="36" t="str">
        <f t="shared" si="219"/>
        <v>08-Aug-2017</v>
      </c>
      <c r="S820" s="37">
        <f t="shared" si="210"/>
        <v>18.384599999999999</v>
      </c>
    </row>
    <row r="821" spans="1:19" ht="26">
      <c r="A821" s="30" t="s">
        <v>7028</v>
      </c>
      <c r="D821" s="30" t="str">
        <f t="shared" si="204"/>
        <v>118485</v>
      </c>
      <c r="E821" s="30">
        <f t="shared" si="208"/>
        <v>7</v>
      </c>
      <c r="F821" s="30" t="str">
        <f t="shared" si="205"/>
        <v>INF194K012B6</v>
      </c>
      <c r="G821" s="30">
        <f t="shared" si="209"/>
        <v>20</v>
      </c>
      <c r="H821" s="30" t="str">
        <f t="shared" si="206"/>
        <v>-</v>
      </c>
      <c r="I821" s="30">
        <f t="shared" si="211"/>
        <v>22</v>
      </c>
      <c r="J821" s="35" t="str">
        <f t="shared" si="207"/>
        <v>IDFC  Asset Allocation Fund Of Fund-Aggressive Plan-Direct Plan-Growth</v>
      </c>
      <c r="K821" s="35">
        <f t="shared" si="212"/>
        <v>93</v>
      </c>
      <c r="L821" s="30" t="str">
        <f t="shared" si="213"/>
        <v>22.3147</v>
      </c>
      <c r="M821" s="30">
        <f t="shared" si="214"/>
        <v>101</v>
      </c>
      <c r="N821" s="30" t="str">
        <f t="shared" si="215"/>
        <v>22.3147</v>
      </c>
      <c r="O821" s="30">
        <f t="shared" si="216"/>
        <v>109</v>
      </c>
      <c r="P821" s="30" t="str">
        <f t="shared" si="217"/>
        <v>22.3147</v>
      </c>
      <c r="Q821" s="30">
        <f t="shared" si="218"/>
        <v>117</v>
      </c>
      <c r="R821" s="36" t="str">
        <f t="shared" si="219"/>
        <v>08-Aug-2017</v>
      </c>
      <c r="S821" s="37">
        <f t="shared" si="210"/>
        <v>22.314699999999998</v>
      </c>
    </row>
    <row r="822" spans="1:19" ht="26">
      <c r="A822" s="30" t="s">
        <v>7029</v>
      </c>
      <c r="D822" s="30" t="str">
        <f t="shared" si="204"/>
        <v>112331</v>
      </c>
      <c r="E822" s="30">
        <f t="shared" si="208"/>
        <v>7</v>
      </c>
      <c r="F822" s="30" t="str">
        <f t="shared" si="205"/>
        <v>INF194K01961</v>
      </c>
      <c r="G822" s="30">
        <f t="shared" si="209"/>
        <v>20</v>
      </c>
      <c r="H822" s="30" t="str">
        <f t="shared" si="206"/>
        <v>INF194K01979</v>
      </c>
      <c r="I822" s="30">
        <f t="shared" si="211"/>
        <v>33</v>
      </c>
      <c r="J822" s="35" t="str">
        <f t="shared" si="207"/>
        <v>IDFC  Asset Allocation Fund Of Fund-Aggressive Plan-Regular Plan-Dividend</v>
      </c>
      <c r="K822" s="35">
        <f t="shared" si="212"/>
        <v>107</v>
      </c>
      <c r="L822" s="30" t="str">
        <f t="shared" si="213"/>
        <v>16.7283</v>
      </c>
      <c r="M822" s="30">
        <f t="shared" si="214"/>
        <v>115</v>
      </c>
      <c r="N822" s="30" t="str">
        <f t="shared" si="215"/>
        <v>16.7283</v>
      </c>
      <c r="O822" s="30">
        <f t="shared" si="216"/>
        <v>123</v>
      </c>
      <c r="P822" s="30" t="str">
        <f t="shared" si="217"/>
        <v>16.7283</v>
      </c>
      <c r="Q822" s="30">
        <f t="shared" si="218"/>
        <v>131</v>
      </c>
      <c r="R822" s="36" t="str">
        <f t="shared" si="219"/>
        <v>08-Aug-2017</v>
      </c>
      <c r="S822" s="37">
        <f t="shared" si="210"/>
        <v>16.728300000000001</v>
      </c>
    </row>
    <row r="823" spans="1:19" ht="26">
      <c r="A823" s="30" t="s">
        <v>7030</v>
      </c>
      <c r="D823" s="30" t="str">
        <f t="shared" si="204"/>
        <v>112332</v>
      </c>
      <c r="E823" s="30">
        <f t="shared" si="208"/>
        <v>7</v>
      </c>
      <c r="F823" s="30" t="str">
        <f t="shared" si="205"/>
        <v>INF194K01953</v>
      </c>
      <c r="G823" s="30">
        <f t="shared" si="209"/>
        <v>20</v>
      </c>
      <c r="H823" s="30" t="str">
        <f t="shared" si="206"/>
        <v>-</v>
      </c>
      <c r="I823" s="30">
        <f t="shared" si="211"/>
        <v>22</v>
      </c>
      <c r="J823" s="35" t="str">
        <f t="shared" si="207"/>
        <v>IDFC  Asset Allocation Fund Of Fund-Aggressive Plan-Regular Plan-Growth</v>
      </c>
      <c r="K823" s="35">
        <f t="shared" si="212"/>
        <v>94</v>
      </c>
      <c r="L823" s="30" t="str">
        <f t="shared" si="213"/>
        <v>21.9395</v>
      </c>
      <c r="M823" s="30">
        <f t="shared" si="214"/>
        <v>102</v>
      </c>
      <c r="N823" s="30" t="str">
        <f t="shared" si="215"/>
        <v>21.9395</v>
      </c>
      <c r="O823" s="30">
        <f t="shared" si="216"/>
        <v>110</v>
      </c>
      <c r="P823" s="30" t="str">
        <f t="shared" si="217"/>
        <v>21.9395</v>
      </c>
      <c r="Q823" s="30">
        <f t="shared" si="218"/>
        <v>118</v>
      </c>
      <c r="R823" s="36" t="str">
        <f t="shared" si="219"/>
        <v>08-Aug-2017</v>
      </c>
      <c r="S823" s="37">
        <f t="shared" si="210"/>
        <v>21.939499999999999</v>
      </c>
    </row>
    <row r="824" spans="1:19" ht="26">
      <c r="A824" s="30" t="s">
        <v>7031</v>
      </c>
      <c r="D824" s="30" t="str">
        <f t="shared" si="204"/>
        <v>118487</v>
      </c>
      <c r="E824" s="30">
        <f t="shared" si="208"/>
        <v>7</v>
      </c>
      <c r="F824" s="30" t="str">
        <f t="shared" si="205"/>
        <v>INF194K017A7</v>
      </c>
      <c r="G824" s="30">
        <f t="shared" si="209"/>
        <v>20</v>
      </c>
      <c r="H824" s="30" t="str">
        <f t="shared" si="206"/>
        <v>INF194K018A5</v>
      </c>
      <c r="I824" s="30">
        <f t="shared" si="211"/>
        <v>33</v>
      </c>
      <c r="J824" s="35" t="str">
        <f t="shared" si="207"/>
        <v>IDFC  Asset Allocation Fund Of Fund-Conservative Plan-Direct Plan-Dividend</v>
      </c>
      <c r="K824" s="35">
        <f t="shared" si="212"/>
        <v>108</v>
      </c>
      <c r="L824" s="30" t="str">
        <f t="shared" si="213"/>
        <v>14.6477</v>
      </c>
      <c r="M824" s="30">
        <f t="shared" si="214"/>
        <v>116</v>
      </c>
      <c r="N824" s="30" t="str">
        <f t="shared" si="215"/>
        <v>14.6477</v>
      </c>
      <c r="O824" s="30">
        <f t="shared" si="216"/>
        <v>124</v>
      </c>
      <c r="P824" s="30" t="str">
        <f t="shared" si="217"/>
        <v>14.6477</v>
      </c>
      <c r="Q824" s="30">
        <f t="shared" si="218"/>
        <v>132</v>
      </c>
      <c r="R824" s="36" t="str">
        <f t="shared" si="219"/>
        <v>08-Aug-2017</v>
      </c>
      <c r="S824" s="37">
        <f t="shared" si="210"/>
        <v>14.6477</v>
      </c>
    </row>
    <row r="825" spans="1:19" ht="26">
      <c r="A825" s="30" t="s">
        <v>7032</v>
      </c>
      <c r="D825" s="30" t="str">
        <f t="shared" si="204"/>
        <v>118486</v>
      </c>
      <c r="E825" s="30">
        <f t="shared" si="208"/>
        <v>7</v>
      </c>
      <c r="F825" s="30" t="str">
        <f t="shared" si="205"/>
        <v>INF194K016A9</v>
      </c>
      <c r="G825" s="30">
        <f t="shared" si="209"/>
        <v>20</v>
      </c>
      <c r="H825" s="30" t="str">
        <f t="shared" si="206"/>
        <v>-</v>
      </c>
      <c r="I825" s="30">
        <f t="shared" si="211"/>
        <v>22</v>
      </c>
      <c r="J825" s="35" t="str">
        <f t="shared" si="207"/>
        <v>IDFC  Asset Allocation Fund Of Fund-Conservative Plan-Direct Plan-Growth</v>
      </c>
      <c r="K825" s="35">
        <f t="shared" si="212"/>
        <v>95</v>
      </c>
      <c r="L825" s="30" t="str">
        <f t="shared" si="213"/>
        <v>19.8646</v>
      </c>
      <c r="M825" s="30">
        <f t="shared" si="214"/>
        <v>103</v>
      </c>
      <c r="N825" s="30" t="str">
        <f t="shared" si="215"/>
        <v>19.8646</v>
      </c>
      <c r="O825" s="30">
        <f t="shared" si="216"/>
        <v>111</v>
      </c>
      <c r="P825" s="30" t="str">
        <f t="shared" si="217"/>
        <v>19.8646</v>
      </c>
      <c r="Q825" s="30">
        <f t="shared" si="218"/>
        <v>119</v>
      </c>
      <c r="R825" s="36" t="str">
        <f t="shared" si="219"/>
        <v>08-Aug-2017</v>
      </c>
      <c r="S825" s="37">
        <f t="shared" si="210"/>
        <v>19.864599999999999</v>
      </c>
    </row>
    <row r="826" spans="1:19" ht="26">
      <c r="A826" s="30" t="s">
        <v>7033</v>
      </c>
      <c r="D826" s="30" t="str">
        <f t="shared" si="204"/>
        <v>112328</v>
      </c>
      <c r="E826" s="30">
        <f t="shared" si="208"/>
        <v>7</v>
      </c>
      <c r="F826" s="30" t="str">
        <f t="shared" si="205"/>
        <v>INF194K01995</v>
      </c>
      <c r="G826" s="30">
        <f t="shared" si="209"/>
        <v>20</v>
      </c>
      <c r="H826" s="30" t="str">
        <f t="shared" si="206"/>
        <v>INF194K01AA1</v>
      </c>
      <c r="I826" s="30">
        <f t="shared" si="211"/>
        <v>33</v>
      </c>
      <c r="J826" s="35" t="str">
        <f t="shared" si="207"/>
        <v>IDFC  Asset Allocation Fund Of Fund-Conservative Plan-Regular Plan-Dividend</v>
      </c>
      <c r="K826" s="35">
        <f t="shared" si="212"/>
        <v>109</v>
      </c>
      <c r="L826" s="30" t="str">
        <f t="shared" si="213"/>
        <v>14.3833</v>
      </c>
      <c r="M826" s="30">
        <f t="shared" si="214"/>
        <v>117</v>
      </c>
      <c r="N826" s="30" t="str">
        <f t="shared" si="215"/>
        <v>14.3833</v>
      </c>
      <c r="O826" s="30">
        <f t="shared" si="216"/>
        <v>125</v>
      </c>
      <c r="P826" s="30" t="str">
        <f t="shared" si="217"/>
        <v>14.3833</v>
      </c>
      <c r="Q826" s="30">
        <f t="shared" si="218"/>
        <v>133</v>
      </c>
      <c r="R826" s="36" t="str">
        <f t="shared" si="219"/>
        <v>08-Aug-2017</v>
      </c>
      <c r="S826" s="37">
        <f t="shared" si="210"/>
        <v>14.3833</v>
      </c>
    </row>
    <row r="827" spans="1:19" ht="26">
      <c r="A827" s="30" t="s">
        <v>7034</v>
      </c>
      <c r="D827" s="30" t="str">
        <f t="shared" si="204"/>
        <v>112327</v>
      </c>
      <c r="E827" s="30">
        <f t="shared" si="208"/>
        <v>7</v>
      </c>
      <c r="F827" s="30" t="str">
        <f t="shared" si="205"/>
        <v>INF194K01987</v>
      </c>
      <c r="G827" s="30">
        <f t="shared" si="209"/>
        <v>20</v>
      </c>
      <c r="H827" s="30" t="str">
        <f t="shared" si="206"/>
        <v>-</v>
      </c>
      <c r="I827" s="30">
        <f t="shared" si="211"/>
        <v>22</v>
      </c>
      <c r="J827" s="35" t="str">
        <f t="shared" si="207"/>
        <v>IDFC  Asset Allocation Fund Of Fund-Conservative Plan-Regular Plan-Growth</v>
      </c>
      <c r="K827" s="35">
        <f t="shared" si="212"/>
        <v>96</v>
      </c>
      <c r="L827" s="30" t="str">
        <f t="shared" si="213"/>
        <v>19.5216</v>
      </c>
      <c r="M827" s="30">
        <f t="shared" si="214"/>
        <v>104</v>
      </c>
      <c r="N827" s="30" t="str">
        <f t="shared" si="215"/>
        <v>19.5216</v>
      </c>
      <c r="O827" s="30">
        <f t="shared" si="216"/>
        <v>112</v>
      </c>
      <c r="P827" s="30" t="str">
        <f t="shared" si="217"/>
        <v>19.5216</v>
      </c>
      <c r="Q827" s="30">
        <f t="shared" si="218"/>
        <v>120</v>
      </c>
      <c r="R827" s="36" t="str">
        <f t="shared" si="219"/>
        <v>08-Aug-2017</v>
      </c>
      <c r="S827" s="37">
        <f t="shared" si="210"/>
        <v>19.521599999999999</v>
      </c>
    </row>
    <row r="828" spans="1:19" ht="26">
      <c r="A828" s="30" t="s">
        <v>7035</v>
      </c>
      <c r="D828" s="30" t="str">
        <f t="shared" si="204"/>
        <v>118489</v>
      </c>
      <c r="E828" s="30">
        <f t="shared" si="208"/>
        <v>7</v>
      </c>
      <c r="F828" s="30" t="str">
        <f t="shared" si="205"/>
        <v>INF194K019A3</v>
      </c>
      <c r="G828" s="30">
        <f t="shared" si="209"/>
        <v>20</v>
      </c>
      <c r="H828" s="30" t="str">
        <f t="shared" si="206"/>
        <v>-</v>
      </c>
      <c r="I828" s="30">
        <f t="shared" si="211"/>
        <v>22</v>
      </c>
      <c r="J828" s="35" t="str">
        <f t="shared" si="207"/>
        <v>IDFC  Asset Allocation Fund Of Fund-Moderate Plan-Dierct Plan-Growth</v>
      </c>
      <c r="K828" s="35">
        <f t="shared" si="212"/>
        <v>91</v>
      </c>
      <c r="L828" s="30" t="str">
        <f t="shared" si="213"/>
        <v>21.3917</v>
      </c>
      <c r="M828" s="30">
        <f t="shared" si="214"/>
        <v>99</v>
      </c>
      <c r="N828" s="30" t="str">
        <f t="shared" si="215"/>
        <v>21.3917</v>
      </c>
      <c r="O828" s="30">
        <f t="shared" si="216"/>
        <v>107</v>
      </c>
      <c r="P828" s="30" t="str">
        <f t="shared" si="217"/>
        <v>21.3917</v>
      </c>
      <c r="Q828" s="30">
        <f t="shared" si="218"/>
        <v>115</v>
      </c>
      <c r="R828" s="36" t="str">
        <f t="shared" si="219"/>
        <v>08-Aug-2017</v>
      </c>
      <c r="S828" s="37">
        <f t="shared" si="210"/>
        <v>21.3917</v>
      </c>
    </row>
    <row r="829" spans="1:19" ht="26">
      <c r="A829" s="30" t="s">
        <v>7036</v>
      </c>
      <c r="D829" s="30" t="str">
        <f t="shared" si="204"/>
        <v>118488</v>
      </c>
      <c r="E829" s="30">
        <f t="shared" si="208"/>
        <v>7</v>
      </c>
      <c r="F829" s="30" t="str">
        <f t="shared" si="205"/>
        <v>INF194K010B0</v>
      </c>
      <c r="G829" s="30">
        <f t="shared" si="209"/>
        <v>20</v>
      </c>
      <c r="H829" s="30" t="str">
        <f t="shared" si="206"/>
        <v>INF194K011B8</v>
      </c>
      <c r="I829" s="30">
        <f t="shared" si="211"/>
        <v>33</v>
      </c>
      <c r="J829" s="35" t="str">
        <f t="shared" si="207"/>
        <v>IDFC  Asset Allocation Fund Of Fund-Moderate Plan-Direct Plan-Dividend</v>
      </c>
      <c r="K829" s="35">
        <f t="shared" si="212"/>
        <v>104</v>
      </c>
      <c r="L829" s="30" t="str">
        <f t="shared" si="213"/>
        <v>16.0646</v>
      </c>
      <c r="M829" s="30">
        <f t="shared" si="214"/>
        <v>112</v>
      </c>
      <c r="N829" s="30" t="str">
        <f t="shared" si="215"/>
        <v>16.0646</v>
      </c>
      <c r="O829" s="30">
        <f t="shared" si="216"/>
        <v>120</v>
      </c>
      <c r="P829" s="30" t="str">
        <f t="shared" si="217"/>
        <v>16.0646</v>
      </c>
      <c r="Q829" s="30">
        <f t="shared" si="218"/>
        <v>128</v>
      </c>
      <c r="R829" s="36" t="str">
        <f t="shared" si="219"/>
        <v>08-Aug-2017</v>
      </c>
      <c r="S829" s="37">
        <f t="shared" si="210"/>
        <v>16.064599999999999</v>
      </c>
    </row>
    <row r="830" spans="1:19" ht="26">
      <c r="A830" s="30" t="s">
        <v>7037</v>
      </c>
      <c r="D830" s="30" t="str">
        <f t="shared" si="204"/>
        <v>112330</v>
      </c>
      <c r="E830" s="30">
        <f t="shared" si="208"/>
        <v>7</v>
      </c>
      <c r="F830" s="30" t="str">
        <f t="shared" si="205"/>
        <v>INF194K01AC7</v>
      </c>
      <c r="G830" s="30">
        <f t="shared" si="209"/>
        <v>20</v>
      </c>
      <c r="H830" s="30" t="str">
        <f t="shared" si="206"/>
        <v>INF194K01AD5</v>
      </c>
      <c r="I830" s="30">
        <f t="shared" si="211"/>
        <v>33</v>
      </c>
      <c r="J830" s="35" t="str">
        <f t="shared" si="207"/>
        <v>IDFC  Asset Allocation Fund Of Fund-Moderate Plan-Regular Plan-Dividend</v>
      </c>
      <c r="K830" s="35">
        <f t="shared" si="212"/>
        <v>105</v>
      </c>
      <c r="L830" s="30" t="str">
        <f t="shared" si="213"/>
        <v>15.9971</v>
      </c>
      <c r="M830" s="30">
        <f t="shared" si="214"/>
        <v>113</v>
      </c>
      <c r="N830" s="30" t="str">
        <f t="shared" si="215"/>
        <v>15.9971</v>
      </c>
      <c r="O830" s="30">
        <f t="shared" si="216"/>
        <v>121</v>
      </c>
      <c r="P830" s="30" t="str">
        <f t="shared" si="217"/>
        <v>15.9971</v>
      </c>
      <c r="Q830" s="30">
        <f t="shared" si="218"/>
        <v>129</v>
      </c>
      <c r="R830" s="36" t="str">
        <f t="shared" si="219"/>
        <v>08-Aug-2017</v>
      </c>
      <c r="S830" s="37">
        <f t="shared" si="210"/>
        <v>15.9971</v>
      </c>
    </row>
    <row r="831" spans="1:19" ht="26">
      <c r="A831" s="30" t="s">
        <v>7038</v>
      </c>
      <c r="D831" s="30" t="str">
        <f t="shared" si="204"/>
        <v>112329</v>
      </c>
      <c r="E831" s="30">
        <f t="shared" si="208"/>
        <v>7</v>
      </c>
      <c r="F831" s="30" t="str">
        <f t="shared" si="205"/>
        <v>INF194K01AB9</v>
      </c>
      <c r="G831" s="30">
        <f t="shared" si="209"/>
        <v>20</v>
      </c>
      <c r="H831" s="30" t="str">
        <f t="shared" si="206"/>
        <v>-</v>
      </c>
      <c r="I831" s="30">
        <f t="shared" si="211"/>
        <v>22</v>
      </c>
      <c r="J831" s="35" t="str">
        <f t="shared" si="207"/>
        <v>IDFC  Asset Allocation Fund Of Fund-Moderate Plan-Regular Plan-Growth</v>
      </c>
      <c r="K831" s="35">
        <f t="shared" si="212"/>
        <v>92</v>
      </c>
      <c r="L831" s="30" t="str">
        <f t="shared" si="213"/>
        <v>21.0353</v>
      </c>
      <c r="M831" s="30">
        <f t="shared" si="214"/>
        <v>100</v>
      </c>
      <c r="N831" s="30" t="str">
        <f t="shared" si="215"/>
        <v>21.0353</v>
      </c>
      <c r="O831" s="30">
        <f t="shared" si="216"/>
        <v>108</v>
      </c>
      <c r="P831" s="30" t="str">
        <f t="shared" si="217"/>
        <v>21.0353</v>
      </c>
      <c r="Q831" s="30">
        <f t="shared" si="218"/>
        <v>116</v>
      </c>
      <c r="R831" s="36" t="str">
        <f t="shared" si="219"/>
        <v>08-Aug-2017</v>
      </c>
      <c r="S831" s="37">
        <f t="shared" si="210"/>
        <v>21.035299999999999</v>
      </c>
    </row>
    <row r="832" spans="1:19">
      <c r="A832" s="30" t="s">
        <v>97</v>
      </c>
      <c r="D832" s="30" t="str">
        <f t="shared" si="204"/>
        <v/>
      </c>
      <c r="E832" s="30" t="str">
        <f t="shared" si="208"/>
        <v/>
      </c>
      <c r="F832" s="30" t="str">
        <f t="shared" si="205"/>
        <v xml:space="preserve"> </v>
      </c>
      <c r="G832" s="30" t="str">
        <f t="shared" si="209"/>
        <v/>
      </c>
      <c r="H832" s="30" t="str">
        <f t="shared" si="206"/>
        <v/>
      </c>
      <c r="I832" s="30" t="str">
        <f t="shared" si="211"/>
        <v/>
      </c>
      <c r="J832" s="35" t="str">
        <f t="shared" si="207"/>
        <v/>
      </c>
      <c r="K832" s="35" t="str">
        <f t="shared" si="212"/>
        <v/>
      </c>
      <c r="L832" s="30" t="str">
        <f t="shared" si="213"/>
        <v/>
      </c>
      <c r="M832" s="30" t="str">
        <f t="shared" si="214"/>
        <v/>
      </c>
      <c r="N832" s="30" t="str">
        <f t="shared" si="215"/>
        <v/>
      </c>
      <c r="O832" s="30" t="str">
        <f t="shared" si="216"/>
        <v/>
      </c>
      <c r="P832" s="30" t="str">
        <f t="shared" si="217"/>
        <v/>
      </c>
      <c r="Q832" s="30" t="str">
        <f t="shared" si="218"/>
        <v/>
      </c>
      <c r="R832" s="36" t="str">
        <f t="shared" si="219"/>
        <v/>
      </c>
      <c r="S832" s="37" t="str">
        <f t="shared" si="210"/>
        <v/>
      </c>
    </row>
    <row r="833" spans="1:19">
      <c r="A833" s="30" t="s">
        <v>128</v>
      </c>
      <c r="D833" s="30" t="str">
        <f t="shared" si="204"/>
        <v/>
      </c>
      <c r="E833" s="30" t="str">
        <f t="shared" si="208"/>
        <v/>
      </c>
      <c r="F833" s="30" t="str">
        <f t="shared" si="205"/>
        <v>Invesco Mutual Fund</v>
      </c>
      <c r="G833" s="30" t="str">
        <f t="shared" si="209"/>
        <v/>
      </c>
      <c r="H833" s="30" t="str">
        <f t="shared" si="206"/>
        <v/>
      </c>
      <c r="I833" s="30" t="str">
        <f t="shared" si="211"/>
        <v/>
      </c>
      <c r="J833" s="35" t="str">
        <f t="shared" si="207"/>
        <v/>
      </c>
      <c r="K833" s="35" t="str">
        <f t="shared" si="212"/>
        <v/>
      </c>
      <c r="L833" s="30" t="str">
        <f t="shared" si="213"/>
        <v/>
      </c>
      <c r="M833" s="30" t="str">
        <f t="shared" si="214"/>
        <v/>
      </c>
      <c r="N833" s="30" t="str">
        <f t="shared" si="215"/>
        <v/>
      </c>
      <c r="O833" s="30" t="str">
        <f t="shared" si="216"/>
        <v/>
      </c>
      <c r="P833" s="30" t="str">
        <f t="shared" si="217"/>
        <v/>
      </c>
      <c r="Q833" s="30" t="str">
        <f t="shared" si="218"/>
        <v/>
      </c>
      <c r="R833" s="36" t="str">
        <f t="shared" si="219"/>
        <v/>
      </c>
      <c r="S833" s="37" t="str">
        <f t="shared" si="210"/>
        <v/>
      </c>
    </row>
    <row r="834" spans="1:19">
      <c r="A834" s="30" t="s">
        <v>97</v>
      </c>
      <c r="D834" s="30" t="str">
        <f t="shared" si="204"/>
        <v/>
      </c>
      <c r="E834" s="30" t="str">
        <f t="shared" si="208"/>
        <v/>
      </c>
      <c r="F834" s="30" t="str">
        <f t="shared" si="205"/>
        <v xml:space="preserve"> </v>
      </c>
      <c r="G834" s="30" t="str">
        <f t="shared" si="209"/>
        <v/>
      </c>
      <c r="H834" s="30" t="str">
        <f t="shared" si="206"/>
        <v/>
      </c>
      <c r="I834" s="30" t="str">
        <f t="shared" si="211"/>
        <v/>
      </c>
      <c r="J834" s="35" t="str">
        <f t="shared" si="207"/>
        <v/>
      </c>
      <c r="K834" s="35" t="str">
        <f t="shared" si="212"/>
        <v/>
      </c>
      <c r="L834" s="30" t="str">
        <f t="shared" si="213"/>
        <v/>
      </c>
      <c r="M834" s="30" t="str">
        <f t="shared" si="214"/>
        <v/>
      </c>
      <c r="N834" s="30" t="str">
        <f t="shared" si="215"/>
        <v/>
      </c>
      <c r="O834" s="30" t="str">
        <f t="shared" si="216"/>
        <v/>
      </c>
      <c r="P834" s="30" t="str">
        <f t="shared" si="217"/>
        <v/>
      </c>
      <c r="Q834" s="30" t="str">
        <f t="shared" si="218"/>
        <v/>
      </c>
      <c r="R834" s="36" t="str">
        <f t="shared" si="219"/>
        <v/>
      </c>
      <c r="S834" s="37" t="str">
        <f t="shared" si="210"/>
        <v/>
      </c>
    </row>
    <row r="835" spans="1:19">
      <c r="A835" s="30" t="s">
        <v>7039</v>
      </c>
      <c r="D835" s="30" t="str">
        <f t="shared" si="204"/>
        <v>120530</v>
      </c>
      <c r="E835" s="30">
        <f t="shared" si="208"/>
        <v>7</v>
      </c>
      <c r="F835" s="30" t="str">
        <f t="shared" si="205"/>
        <v>INF205K01NH3</v>
      </c>
      <c r="G835" s="30">
        <f t="shared" si="209"/>
        <v>20</v>
      </c>
      <c r="H835" s="30" t="str">
        <f t="shared" si="206"/>
        <v>INF205K01NI1</v>
      </c>
      <c r="I835" s="30">
        <f t="shared" si="211"/>
        <v>33</v>
      </c>
      <c r="J835" s="35" t="str">
        <f t="shared" si="207"/>
        <v>Invesco India Gold Fund - Direct  Plan - Dividend</v>
      </c>
      <c r="K835" s="35">
        <f t="shared" si="212"/>
        <v>83</v>
      </c>
      <c r="L835" s="30" t="str">
        <f t="shared" si="213"/>
        <v>8.9056</v>
      </c>
      <c r="M835" s="30">
        <f t="shared" si="214"/>
        <v>90</v>
      </c>
      <c r="N835" s="30" t="str">
        <f t="shared" si="215"/>
        <v>8.7275</v>
      </c>
      <c r="O835" s="30">
        <f t="shared" si="216"/>
        <v>97</v>
      </c>
      <c r="P835" s="30" t="str">
        <f t="shared" si="217"/>
        <v>8.9056</v>
      </c>
      <c r="Q835" s="30">
        <f t="shared" si="218"/>
        <v>104</v>
      </c>
      <c r="R835" s="36" t="str">
        <f t="shared" si="219"/>
        <v>08-Aug-2017</v>
      </c>
      <c r="S835" s="37">
        <f t="shared" si="210"/>
        <v>8.9055999999999997</v>
      </c>
    </row>
    <row r="836" spans="1:19">
      <c r="A836" s="30" t="s">
        <v>7040</v>
      </c>
      <c r="D836" s="30" t="str">
        <f t="shared" si="204"/>
        <v>120531</v>
      </c>
      <c r="E836" s="30">
        <f t="shared" si="208"/>
        <v>7</v>
      </c>
      <c r="F836" s="30" t="str">
        <f t="shared" si="205"/>
        <v>INF205K01NJ9</v>
      </c>
      <c r="G836" s="30">
        <f t="shared" si="209"/>
        <v>20</v>
      </c>
      <c r="H836" s="30" t="str">
        <f t="shared" si="206"/>
        <v>-</v>
      </c>
      <c r="I836" s="30">
        <f t="shared" si="211"/>
        <v>22</v>
      </c>
      <c r="J836" s="35" t="str">
        <f t="shared" si="207"/>
        <v>Invesco India Gold Fund - Direct Plan- - Growth</v>
      </c>
      <c r="K836" s="35">
        <f t="shared" si="212"/>
        <v>70</v>
      </c>
      <c r="L836" s="30" t="str">
        <f t="shared" si="213"/>
        <v>8.914</v>
      </c>
      <c r="M836" s="30">
        <f t="shared" si="214"/>
        <v>76</v>
      </c>
      <c r="N836" s="30" t="str">
        <f t="shared" si="215"/>
        <v>8.7357</v>
      </c>
      <c r="O836" s="30">
        <f t="shared" si="216"/>
        <v>83</v>
      </c>
      <c r="P836" s="30" t="str">
        <f t="shared" si="217"/>
        <v>8.914</v>
      </c>
      <c r="Q836" s="30">
        <f t="shared" si="218"/>
        <v>89</v>
      </c>
      <c r="R836" s="36" t="str">
        <f t="shared" si="219"/>
        <v>08-Aug-2017</v>
      </c>
      <c r="S836" s="37">
        <f t="shared" si="210"/>
        <v>8.9139999999999997</v>
      </c>
    </row>
    <row r="837" spans="1:19">
      <c r="A837" s="30" t="s">
        <v>7041</v>
      </c>
      <c r="D837" s="30" t="str">
        <f t="shared" si="204"/>
        <v>116075</v>
      </c>
      <c r="E837" s="30">
        <f t="shared" si="208"/>
        <v>7</v>
      </c>
      <c r="F837" s="30" t="str">
        <f t="shared" si="205"/>
        <v>INF205K01FB2</v>
      </c>
      <c r="G837" s="30">
        <f t="shared" si="209"/>
        <v>20</v>
      </c>
      <c r="H837" s="30" t="str">
        <f t="shared" si="206"/>
        <v>INF205K01FC0</v>
      </c>
      <c r="I837" s="30">
        <f t="shared" si="211"/>
        <v>33</v>
      </c>
      <c r="J837" s="35" t="str">
        <f t="shared" si="207"/>
        <v>Invesco India Gold Fund - Dividend</v>
      </c>
      <c r="K837" s="35">
        <f t="shared" si="212"/>
        <v>68</v>
      </c>
      <c r="L837" s="30" t="str">
        <f t="shared" si="213"/>
        <v>8.8114</v>
      </c>
      <c r="M837" s="30">
        <f t="shared" si="214"/>
        <v>75</v>
      </c>
      <c r="N837" s="30" t="str">
        <f t="shared" si="215"/>
        <v>8.6352</v>
      </c>
      <c r="O837" s="30">
        <f t="shared" si="216"/>
        <v>82</v>
      </c>
      <c r="P837" s="30" t="str">
        <f t="shared" si="217"/>
        <v>8.8114</v>
      </c>
      <c r="Q837" s="30">
        <f t="shared" si="218"/>
        <v>89</v>
      </c>
      <c r="R837" s="36" t="str">
        <f t="shared" si="219"/>
        <v>08-Aug-2017</v>
      </c>
      <c r="S837" s="37">
        <f t="shared" si="210"/>
        <v>8.8114000000000008</v>
      </c>
    </row>
    <row r="838" spans="1:19">
      <c r="A838" s="30" t="s">
        <v>7042</v>
      </c>
      <c r="D838" s="30" t="str">
        <f t="shared" si="204"/>
        <v>116077</v>
      </c>
      <c r="E838" s="30">
        <f t="shared" si="208"/>
        <v>7</v>
      </c>
      <c r="F838" s="30" t="str">
        <f t="shared" si="205"/>
        <v>INF205K01FA4</v>
      </c>
      <c r="G838" s="30">
        <f t="shared" si="209"/>
        <v>20</v>
      </c>
      <c r="H838" s="30" t="str">
        <f t="shared" si="206"/>
        <v>-</v>
      </c>
      <c r="I838" s="30">
        <f t="shared" si="211"/>
        <v>22</v>
      </c>
      <c r="J838" s="35" t="str">
        <f t="shared" si="207"/>
        <v>Invesco India Gold Fund - Growth</v>
      </c>
      <c r="K838" s="35">
        <f t="shared" si="212"/>
        <v>55</v>
      </c>
      <c r="L838" s="30" t="str">
        <f t="shared" si="213"/>
        <v>8.8113</v>
      </c>
      <c r="M838" s="30">
        <f t="shared" si="214"/>
        <v>62</v>
      </c>
      <c r="N838" s="30" t="str">
        <f t="shared" si="215"/>
        <v>8.6351</v>
      </c>
      <c r="O838" s="30">
        <f t="shared" si="216"/>
        <v>69</v>
      </c>
      <c r="P838" s="30" t="str">
        <f t="shared" si="217"/>
        <v>8.8113</v>
      </c>
      <c r="Q838" s="30">
        <f t="shared" si="218"/>
        <v>76</v>
      </c>
      <c r="R838" s="36" t="str">
        <f t="shared" si="219"/>
        <v>08-Aug-2017</v>
      </c>
      <c r="S838" s="37">
        <f t="shared" si="210"/>
        <v>8.8112999999999992</v>
      </c>
    </row>
    <row r="839" spans="1:19">
      <c r="A839" s="30" t="s">
        <v>97</v>
      </c>
      <c r="D839" s="30" t="str">
        <f t="shared" ref="D839:D902" si="220">IF(ISERROR(LEFT(A839,SEARCH(";",A839)-1)),"",LEFT(A839,SEARCH(";",A839)-1))</f>
        <v/>
      </c>
      <c r="E839" s="30" t="str">
        <f t="shared" si="208"/>
        <v/>
      </c>
      <c r="F839" s="30" t="str">
        <f t="shared" ref="F839:F902" si="221">IF($D839="",A839,MID($A839,E839+1,SEARCH(";",$A839,E839+1)-E839-1))</f>
        <v xml:space="preserve"> </v>
      </c>
      <c r="G839" s="30" t="str">
        <f t="shared" si="209"/>
        <v/>
      </c>
      <c r="H839" s="30" t="str">
        <f t="shared" ref="H839:H902" si="222">IF($D839="","",MID($A839,G839+1,SEARCH(";",$A839,G839+1)-G839-1))</f>
        <v/>
      </c>
      <c r="I839" s="30" t="str">
        <f t="shared" si="211"/>
        <v/>
      </c>
      <c r="J839" s="35" t="str">
        <f t="shared" ref="J839:J902" si="223">IF($D839="","",MID($A839,I839+1,SEARCH(";",$A839,I839+1)-I839-1))</f>
        <v/>
      </c>
      <c r="K839" s="35" t="str">
        <f t="shared" si="212"/>
        <v/>
      </c>
      <c r="L839" s="30" t="str">
        <f t="shared" si="213"/>
        <v/>
      </c>
      <c r="M839" s="30" t="str">
        <f t="shared" si="214"/>
        <v/>
      </c>
      <c r="N839" s="30" t="str">
        <f t="shared" si="215"/>
        <v/>
      </c>
      <c r="O839" s="30" t="str">
        <f t="shared" si="216"/>
        <v/>
      </c>
      <c r="P839" s="30" t="str">
        <f t="shared" si="217"/>
        <v/>
      </c>
      <c r="Q839" s="30" t="str">
        <f t="shared" si="218"/>
        <v/>
      </c>
      <c r="R839" s="36" t="str">
        <f t="shared" si="219"/>
        <v/>
      </c>
      <c r="S839" s="37" t="str">
        <f t="shared" si="210"/>
        <v/>
      </c>
    </row>
    <row r="840" spans="1:19">
      <c r="A840" s="30" t="s">
        <v>110</v>
      </c>
      <c r="D840" s="30" t="str">
        <f t="shared" si="220"/>
        <v/>
      </c>
      <c r="E840" s="30" t="str">
        <f t="shared" ref="E840:E903" si="224">IF($D840="","",LEN(D840)+1)</f>
        <v/>
      </c>
      <c r="F840" s="30" t="str">
        <f t="shared" si="221"/>
        <v>Kotak Mahindra Mutual Fund</v>
      </c>
      <c r="G840" s="30" t="str">
        <f t="shared" ref="G840:G903" si="225">IF($D840="","",E840+(LEN(F840)+1))</f>
        <v/>
      </c>
      <c r="H840" s="30" t="str">
        <f t="shared" si="222"/>
        <v/>
      </c>
      <c r="I840" s="30" t="str">
        <f t="shared" si="211"/>
        <v/>
      </c>
      <c r="J840" s="35" t="str">
        <f t="shared" si="223"/>
        <v/>
      </c>
      <c r="K840" s="35" t="str">
        <f t="shared" si="212"/>
        <v/>
      </c>
      <c r="L840" s="30" t="str">
        <f t="shared" si="213"/>
        <v/>
      </c>
      <c r="M840" s="30" t="str">
        <f t="shared" si="214"/>
        <v/>
      </c>
      <c r="N840" s="30" t="str">
        <f t="shared" si="215"/>
        <v/>
      </c>
      <c r="O840" s="30" t="str">
        <f t="shared" si="216"/>
        <v/>
      </c>
      <c r="P840" s="30" t="str">
        <f t="shared" si="217"/>
        <v/>
      </c>
      <c r="Q840" s="30" t="str">
        <f t="shared" si="218"/>
        <v/>
      </c>
      <c r="R840" s="36" t="str">
        <f t="shared" si="219"/>
        <v/>
      </c>
      <c r="S840" s="37" t="str">
        <f t="shared" ref="S840:S903" si="226">IF(L840="","",L840+0)</f>
        <v/>
      </c>
    </row>
    <row r="841" spans="1:19">
      <c r="A841" s="30" t="s">
        <v>97</v>
      </c>
      <c r="D841" s="30" t="str">
        <f t="shared" si="220"/>
        <v/>
      </c>
      <c r="E841" s="30" t="str">
        <f t="shared" si="224"/>
        <v/>
      </c>
      <c r="F841" s="30" t="str">
        <f t="shared" si="221"/>
        <v xml:space="preserve"> </v>
      </c>
      <c r="G841" s="30" t="str">
        <f t="shared" si="225"/>
        <v/>
      </c>
      <c r="H841" s="30" t="str">
        <f t="shared" si="222"/>
        <v/>
      </c>
      <c r="I841" s="30" t="str">
        <f t="shared" si="211"/>
        <v/>
      </c>
      <c r="J841" s="35" t="str">
        <f t="shared" si="223"/>
        <v/>
      </c>
      <c r="K841" s="35" t="str">
        <f t="shared" si="212"/>
        <v/>
      </c>
      <c r="L841" s="30" t="str">
        <f t="shared" si="213"/>
        <v/>
      </c>
      <c r="M841" s="30" t="str">
        <f t="shared" si="214"/>
        <v/>
      </c>
      <c r="N841" s="30" t="str">
        <f t="shared" si="215"/>
        <v/>
      </c>
      <c r="O841" s="30" t="str">
        <f t="shared" si="216"/>
        <v/>
      </c>
      <c r="P841" s="30" t="str">
        <f t="shared" si="217"/>
        <v/>
      </c>
      <c r="Q841" s="30" t="str">
        <f t="shared" si="218"/>
        <v/>
      </c>
      <c r="R841" s="36" t="str">
        <f t="shared" si="219"/>
        <v/>
      </c>
      <c r="S841" s="37" t="str">
        <f t="shared" si="226"/>
        <v/>
      </c>
    </row>
    <row r="842" spans="1:19">
      <c r="A842" s="30" t="s">
        <v>7043</v>
      </c>
      <c r="D842" s="30" t="str">
        <f t="shared" si="220"/>
        <v>119776</v>
      </c>
      <c r="E842" s="30">
        <f t="shared" si="224"/>
        <v>7</v>
      </c>
      <c r="F842" s="30" t="str">
        <f t="shared" si="221"/>
        <v>INF174K01LO1</v>
      </c>
      <c r="G842" s="30">
        <f t="shared" si="225"/>
        <v>20</v>
      </c>
      <c r="H842" s="30" t="str">
        <f t="shared" si="222"/>
        <v>-</v>
      </c>
      <c r="I842" s="30">
        <f t="shared" si="211"/>
        <v>22</v>
      </c>
      <c r="J842" s="35" t="str">
        <f t="shared" si="223"/>
        <v>Kotak Asset Allocator Fund Direct Dividend - Direct</v>
      </c>
      <c r="K842" s="35">
        <f t="shared" si="212"/>
        <v>74</v>
      </c>
      <c r="L842" s="30" t="str">
        <f t="shared" si="213"/>
        <v>74.177</v>
      </c>
      <c r="M842" s="30">
        <f t="shared" si="214"/>
        <v>81</v>
      </c>
      <c r="N842" s="30" t="str">
        <f t="shared" si="215"/>
        <v>73.435</v>
      </c>
      <c r="O842" s="30">
        <f t="shared" si="216"/>
        <v>88</v>
      </c>
      <c r="P842" s="30" t="str">
        <f t="shared" si="217"/>
        <v>74.177</v>
      </c>
      <c r="Q842" s="30">
        <f t="shared" si="218"/>
        <v>95</v>
      </c>
      <c r="R842" s="36" t="str">
        <f t="shared" si="219"/>
        <v>08-Aug-2017</v>
      </c>
      <c r="S842" s="37">
        <f t="shared" si="226"/>
        <v>74.177000000000007</v>
      </c>
    </row>
    <row r="843" spans="1:19">
      <c r="A843" s="30" t="s">
        <v>7044</v>
      </c>
      <c r="D843" s="30" t="str">
        <f t="shared" si="220"/>
        <v>119777</v>
      </c>
      <c r="E843" s="30">
        <f t="shared" si="224"/>
        <v>7</v>
      </c>
      <c r="F843" s="30" t="str">
        <f t="shared" si="221"/>
        <v>INF174K01LN3</v>
      </c>
      <c r="G843" s="30">
        <f t="shared" si="225"/>
        <v>20</v>
      </c>
      <c r="H843" s="30" t="str">
        <f t="shared" si="222"/>
        <v>-</v>
      </c>
      <c r="I843" s="30">
        <f t="shared" si="211"/>
        <v>22</v>
      </c>
      <c r="J843" s="35" t="str">
        <f t="shared" si="223"/>
        <v>Kotak Asset Allocator Fund Direct Growth - Direct</v>
      </c>
      <c r="K843" s="35">
        <f t="shared" si="212"/>
        <v>72</v>
      </c>
      <c r="L843" s="30" t="str">
        <f t="shared" si="213"/>
        <v>75.536</v>
      </c>
      <c r="M843" s="30">
        <f t="shared" si="214"/>
        <v>79</v>
      </c>
      <c r="N843" s="30" t="str">
        <f t="shared" si="215"/>
        <v>74.781</v>
      </c>
      <c r="O843" s="30">
        <f t="shared" si="216"/>
        <v>86</v>
      </c>
      <c r="P843" s="30" t="str">
        <f t="shared" si="217"/>
        <v>75.536</v>
      </c>
      <c r="Q843" s="30">
        <f t="shared" si="218"/>
        <v>93</v>
      </c>
      <c r="R843" s="36" t="str">
        <f t="shared" si="219"/>
        <v>08-Aug-2017</v>
      </c>
      <c r="S843" s="37">
        <f t="shared" si="226"/>
        <v>75.536000000000001</v>
      </c>
    </row>
    <row r="844" spans="1:19">
      <c r="A844" s="30" t="s">
        <v>7045</v>
      </c>
      <c r="D844" s="30" t="str">
        <f t="shared" si="220"/>
        <v>102573</v>
      </c>
      <c r="E844" s="30">
        <f t="shared" si="224"/>
        <v>7</v>
      </c>
      <c r="F844" s="30" t="str">
        <f t="shared" si="221"/>
        <v>INF174K01476</v>
      </c>
      <c r="G844" s="30">
        <f t="shared" si="225"/>
        <v>20</v>
      </c>
      <c r="H844" s="30" t="str">
        <f t="shared" si="222"/>
        <v>INF174K01484</v>
      </c>
      <c r="I844" s="30">
        <f t="shared" si="211"/>
        <v>33</v>
      </c>
      <c r="J844" s="35" t="str">
        <f t="shared" si="223"/>
        <v>Kotak Asset Allocator Fund Dividend</v>
      </c>
      <c r="K844" s="35">
        <f t="shared" si="212"/>
        <v>69</v>
      </c>
      <c r="L844" s="30" t="str">
        <f t="shared" si="213"/>
        <v>72.497</v>
      </c>
      <c r="M844" s="30">
        <f t="shared" si="214"/>
        <v>76</v>
      </c>
      <c r="N844" s="30" t="str">
        <f t="shared" si="215"/>
        <v>71.772</v>
      </c>
      <c r="O844" s="30">
        <f t="shared" si="216"/>
        <v>83</v>
      </c>
      <c r="P844" s="30" t="str">
        <f t="shared" si="217"/>
        <v>72.497</v>
      </c>
      <c r="Q844" s="30">
        <f t="shared" si="218"/>
        <v>90</v>
      </c>
      <c r="R844" s="36" t="str">
        <f t="shared" si="219"/>
        <v>08-Aug-2017</v>
      </c>
      <c r="S844" s="37">
        <f t="shared" si="226"/>
        <v>72.497</v>
      </c>
    </row>
    <row r="845" spans="1:19">
      <c r="A845" s="30" t="s">
        <v>7046</v>
      </c>
      <c r="D845" s="30" t="str">
        <f t="shared" si="220"/>
        <v>102574</v>
      </c>
      <c r="E845" s="30">
        <f t="shared" si="224"/>
        <v>7</v>
      </c>
      <c r="F845" s="30" t="str">
        <f t="shared" si="221"/>
        <v>INF174K01468</v>
      </c>
      <c r="G845" s="30">
        <f t="shared" si="225"/>
        <v>20</v>
      </c>
      <c r="H845" s="30" t="str">
        <f t="shared" si="222"/>
        <v>-</v>
      </c>
      <c r="I845" s="30">
        <f t="shared" ref="I845:I908" si="227">IF($D845="","",G845+LEN(H845)+1)</f>
        <v>22</v>
      </c>
      <c r="J845" s="35" t="str">
        <f t="shared" si="223"/>
        <v>Kotak Asset Allocator Fund Growth</v>
      </c>
      <c r="K845" s="35">
        <f t="shared" ref="K845:K908" si="228">IF($D845="","",I845+LEN(J845)+1)</f>
        <v>56</v>
      </c>
      <c r="L845" s="30" t="str">
        <f t="shared" ref="L845:L908" si="229">IF($D845="","",MID($A845,K845+1,SEARCH(";",$A845,K845+1)-K845-1))</f>
        <v>74.477</v>
      </c>
      <c r="M845" s="30">
        <f t="shared" ref="M845:M908" si="230">IF($D845="","",K845+LEN(L845)+1)</f>
        <v>63</v>
      </c>
      <c r="N845" s="30" t="str">
        <f t="shared" ref="N845:N908" si="231">IF($D845="","",MID($A845,M845+1,SEARCH(";",$A845,M845+1)-M845-1))</f>
        <v>73.732</v>
      </c>
      <c r="O845" s="30">
        <f t="shared" ref="O845:O908" si="232">IF($D845="","",M845+LEN(N845)+1)</f>
        <v>70</v>
      </c>
      <c r="P845" s="30" t="str">
        <f t="shared" ref="P845:P908" si="233">IF($D845="","",MID($A845,O845+1,SEARCH(";",$A845,O845+1)-O845-1))</f>
        <v>74.477</v>
      </c>
      <c r="Q845" s="30">
        <f t="shared" ref="Q845:Q908" si="234">IF($D845="","",O845+LEN(P845)+1)</f>
        <v>77</v>
      </c>
      <c r="R845" s="36" t="str">
        <f t="shared" ref="R845:R908" si="235">IF($D845="","",MID($A845,Q845+1,15))</f>
        <v>08-Aug-2017</v>
      </c>
      <c r="S845" s="37">
        <f t="shared" si="226"/>
        <v>74.477000000000004</v>
      </c>
    </row>
    <row r="846" spans="1:19">
      <c r="A846" s="30" t="s">
        <v>7047</v>
      </c>
      <c r="D846" s="30" t="str">
        <f t="shared" si="220"/>
        <v>114757</v>
      </c>
      <c r="E846" s="30">
        <f t="shared" si="224"/>
        <v>7</v>
      </c>
      <c r="F846" s="30" t="str">
        <f t="shared" si="221"/>
        <v>INF174K01AV9</v>
      </c>
      <c r="G846" s="30">
        <f t="shared" si="225"/>
        <v>20</v>
      </c>
      <c r="H846" s="30" t="str">
        <f t="shared" si="222"/>
        <v>INF174K01AU1</v>
      </c>
      <c r="I846" s="30">
        <f t="shared" si="227"/>
        <v>33</v>
      </c>
      <c r="J846" s="35" t="str">
        <f t="shared" si="223"/>
        <v>Kotak Gold Fund Dividend</v>
      </c>
      <c r="K846" s="35">
        <f t="shared" si="228"/>
        <v>58</v>
      </c>
      <c r="L846" s="30" t="str">
        <f t="shared" si="229"/>
        <v>11.9973</v>
      </c>
      <c r="M846" s="30">
        <f t="shared" si="230"/>
        <v>66</v>
      </c>
      <c r="N846" s="30" t="str">
        <f t="shared" si="231"/>
        <v>11.7574</v>
      </c>
      <c r="O846" s="30">
        <f t="shared" si="232"/>
        <v>74</v>
      </c>
      <c r="P846" s="30" t="str">
        <f t="shared" si="233"/>
        <v>11.9973</v>
      </c>
      <c r="Q846" s="30">
        <f t="shared" si="234"/>
        <v>82</v>
      </c>
      <c r="R846" s="36" t="str">
        <f t="shared" si="235"/>
        <v>08-Aug-2017</v>
      </c>
      <c r="S846" s="37">
        <f t="shared" si="226"/>
        <v>11.997299999999999</v>
      </c>
    </row>
    <row r="847" spans="1:19">
      <c r="A847" s="30" t="s">
        <v>7048</v>
      </c>
      <c r="D847" s="30" t="str">
        <f t="shared" si="220"/>
        <v>119780</v>
      </c>
      <c r="E847" s="30">
        <f t="shared" si="224"/>
        <v>7</v>
      </c>
      <c r="F847" s="30" t="str">
        <f t="shared" si="221"/>
        <v>INF174K01MQ4</v>
      </c>
      <c r="G847" s="30">
        <f t="shared" si="225"/>
        <v>20</v>
      </c>
      <c r="H847" s="30" t="str">
        <f t="shared" si="222"/>
        <v>-</v>
      </c>
      <c r="I847" s="30">
        <f t="shared" si="227"/>
        <v>22</v>
      </c>
      <c r="J847" s="35" t="str">
        <f t="shared" si="223"/>
        <v>Kotak Gold Fund Dividend - Direct</v>
      </c>
      <c r="K847" s="35">
        <f t="shared" si="228"/>
        <v>56</v>
      </c>
      <c r="L847" s="30" t="str">
        <f t="shared" si="229"/>
        <v>12.2552</v>
      </c>
      <c r="M847" s="30">
        <f t="shared" si="230"/>
        <v>64</v>
      </c>
      <c r="N847" s="30" t="str">
        <f t="shared" si="231"/>
        <v>12.0101</v>
      </c>
      <c r="O847" s="30">
        <f t="shared" si="232"/>
        <v>72</v>
      </c>
      <c r="P847" s="30" t="str">
        <f t="shared" si="233"/>
        <v>12.2552</v>
      </c>
      <c r="Q847" s="30">
        <f t="shared" si="234"/>
        <v>80</v>
      </c>
      <c r="R847" s="36" t="str">
        <f t="shared" si="235"/>
        <v>08-Aug-2017</v>
      </c>
      <c r="S847" s="37">
        <f t="shared" si="226"/>
        <v>12.2552</v>
      </c>
    </row>
    <row r="848" spans="1:19">
      <c r="A848" s="30" t="s">
        <v>7049</v>
      </c>
      <c r="D848" s="30" t="str">
        <f t="shared" si="220"/>
        <v>114758</v>
      </c>
      <c r="E848" s="30">
        <f t="shared" si="224"/>
        <v>7</v>
      </c>
      <c r="F848" s="30" t="str">
        <f t="shared" si="221"/>
        <v>INF174K01AT3</v>
      </c>
      <c r="G848" s="30">
        <f t="shared" si="225"/>
        <v>20</v>
      </c>
      <c r="H848" s="30" t="str">
        <f t="shared" si="222"/>
        <v>-</v>
      </c>
      <c r="I848" s="30">
        <f t="shared" si="227"/>
        <v>22</v>
      </c>
      <c r="J848" s="35" t="str">
        <f t="shared" si="223"/>
        <v>Kotak Gold Fund Growth</v>
      </c>
      <c r="K848" s="35">
        <f t="shared" si="228"/>
        <v>45</v>
      </c>
      <c r="L848" s="30" t="str">
        <f t="shared" si="229"/>
        <v>11.997</v>
      </c>
      <c r="M848" s="30">
        <f t="shared" si="230"/>
        <v>52</v>
      </c>
      <c r="N848" s="30" t="str">
        <f t="shared" si="231"/>
        <v>11.7571</v>
      </c>
      <c r="O848" s="30">
        <f t="shared" si="232"/>
        <v>60</v>
      </c>
      <c r="P848" s="30" t="str">
        <f t="shared" si="233"/>
        <v>11.997</v>
      </c>
      <c r="Q848" s="30">
        <f t="shared" si="234"/>
        <v>67</v>
      </c>
      <c r="R848" s="36" t="str">
        <f t="shared" si="235"/>
        <v>08-Aug-2017</v>
      </c>
      <c r="S848" s="37">
        <f t="shared" si="226"/>
        <v>11.997</v>
      </c>
    </row>
    <row r="849" spans="1:19">
      <c r="A849" s="30" t="s">
        <v>7050</v>
      </c>
      <c r="D849" s="30" t="str">
        <f t="shared" si="220"/>
        <v>119781</v>
      </c>
      <c r="E849" s="30">
        <f t="shared" si="224"/>
        <v>7</v>
      </c>
      <c r="F849" s="30" t="str">
        <f t="shared" si="221"/>
        <v>INF174K01MP6</v>
      </c>
      <c r="G849" s="30">
        <f t="shared" si="225"/>
        <v>20</v>
      </c>
      <c r="H849" s="30" t="str">
        <f t="shared" si="222"/>
        <v>-</v>
      </c>
      <c r="I849" s="30">
        <f t="shared" si="227"/>
        <v>22</v>
      </c>
      <c r="J849" s="35" t="str">
        <f t="shared" si="223"/>
        <v>Kotak Gold Fund Growth - Direct</v>
      </c>
      <c r="K849" s="35">
        <f t="shared" si="228"/>
        <v>54</v>
      </c>
      <c r="L849" s="30" t="str">
        <f t="shared" si="229"/>
        <v>12.2544</v>
      </c>
      <c r="M849" s="30">
        <f t="shared" si="230"/>
        <v>62</v>
      </c>
      <c r="N849" s="30" t="str">
        <f t="shared" si="231"/>
        <v>12.0093</v>
      </c>
      <c r="O849" s="30">
        <f t="shared" si="232"/>
        <v>70</v>
      </c>
      <c r="P849" s="30" t="str">
        <f t="shared" si="233"/>
        <v>12.2544</v>
      </c>
      <c r="Q849" s="30">
        <f t="shared" si="234"/>
        <v>78</v>
      </c>
      <c r="R849" s="36" t="str">
        <f t="shared" si="235"/>
        <v>08-Aug-2017</v>
      </c>
      <c r="S849" s="37">
        <f t="shared" si="226"/>
        <v>12.2544</v>
      </c>
    </row>
    <row r="850" spans="1:19">
      <c r="A850" s="30" t="s">
        <v>97</v>
      </c>
      <c r="D850" s="30" t="str">
        <f t="shared" si="220"/>
        <v/>
      </c>
      <c r="E850" s="30" t="str">
        <f t="shared" si="224"/>
        <v/>
      </c>
      <c r="F850" s="30" t="str">
        <f t="shared" si="221"/>
        <v xml:space="preserve"> </v>
      </c>
      <c r="G850" s="30" t="str">
        <f t="shared" si="225"/>
        <v/>
      </c>
      <c r="H850" s="30" t="str">
        <f t="shared" si="222"/>
        <v/>
      </c>
      <c r="I850" s="30" t="str">
        <f t="shared" si="227"/>
        <v/>
      </c>
      <c r="J850" s="35" t="str">
        <f t="shared" si="223"/>
        <v/>
      </c>
      <c r="K850" s="35" t="str">
        <f t="shared" si="228"/>
        <v/>
      </c>
      <c r="L850" s="30" t="str">
        <f t="shared" si="229"/>
        <v/>
      </c>
      <c r="M850" s="30" t="str">
        <f t="shared" si="230"/>
        <v/>
      </c>
      <c r="N850" s="30" t="str">
        <f t="shared" si="231"/>
        <v/>
      </c>
      <c r="O850" s="30" t="str">
        <f t="shared" si="232"/>
        <v/>
      </c>
      <c r="P850" s="30" t="str">
        <f t="shared" si="233"/>
        <v/>
      </c>
      <c r="Q850" s="30" t="str">
        <f t="shared" si="234"/>
        <v/>
      </c>
      <c r="R850" s="36" t="str">
        <f t="shared" si="235"/>
        <v/>
      </c>
      <c r="S850" s="37" t="str">
        <f t="shared" si="226"/>
        <v/>
      </c>
    </row>
    <row r="851" spans="1:19">
      <c r="A851" s="30" t="s">
        <v>112</v>
      </c>
      <c r="D851" s="30" t="str">
        <f t="shared" si="220"/>
        <v/>
      </c>
      <c r="E851" s="30" t="str">
        <f t="shared" si="224"/>
        <v/>
      </c>
      <c r="F851" s="30" t="str">
        <f t="shared" si="221"/>
        <v>PRINCIPAL Mutual Fund</v>
      </c>
      <c r="G851" s="30" t="str">
        <f t="shared" si="225"/>
        <v/>
      </c>
      <c r="H851" s="30" t="str">
        <f t="shared" si="222"/>
        <v/>
      </c>
      <c r="I851" s="30" t="str">
        <f t="shared" si="227"/>
        <v/>
      </c>
      <c r="J851" s="35" t="str">
        <f t="shared" si="223"/>
        <v/>
      </c>
      <c r="K851" s="35" t="str">
        <f t="shared" si="228"/>
        <v/>
      </c>
      <c r="L851" s="30" t="str">
        <f t="shared" si="229"/>
        <v/>
      </c>
      <c r="M851" s="30" t="str">
        <f t="shared" si="230"/>
        <v/>
      </c>
      <c r="N851" s="30" t="str">
        <f t="shared" si="231"/>
        <v/>
      </c>
      <c r="O851" s="30" t="str">
        <f t="shared" si="232"/>
        <v/>
      </c>
      <c r="P851" s="30" t="str">
        <f t="shared" si="233"/>
        <v/>
      </c>
      <c r="Q851" s="30" t="str">
        <f t="shared" si="234"/>
        <v/>
      </c>
      <c r="R851" s="36" t="str">
        <f t="shared" si="235"/>
        <v/>
      </c>
      <c r="S851" s="37" t="str">
        <f t="shared" si="226"/>
        <v/>
      </c>
    </row>
    <row r="852" spans="1:19">
      <c r="A852" s="30" t="s">
        <v>97</v>
      </c>
      <c r="D852" s="30" t="str">
        <f t="shared" si="220"/>
        <v/>
      </c>
      <c r="E852" s="30" t="str">
        <f t="shared" si="224"/>
        <v/>
      </c>
      <c r="F852" s="30" t="str">
        <f t="shared" si="221"/>
        <v xml:space="preserve"> </v>
      </c>
      <c r="G852" s="30" t="str">
        <f t="shared" si="225"/>
        <v/>
      </c>
      <c r="H852" s="30" t="str">
        <f t="shared" si="222"/>
        <v/>
      </c>
      <c r="I852" s="30" t="str">
        <f t="shared" si="227"/>
        <v/>
      </c>
      <c r="J852" s="35" t="str">
        <f t="shared" si="223"/>
        <v/>
      </c>
      <c r="K852" s="35" t="str">
        <f t="shared" si="228"/>
        <v/>
      </c>
      <c r="L852" s="30" t="str">
        <f t="shared" si="229"/>
        <v/>
      </c>
      <c r="M852" s="30" t="str">
        <f t="shared" si="230"/>
        <v/>
      </c>
      <c r="N852" s="30" t="str">
        <f t="shared" si="231"/>
        <v/>
      </c>
      <c r="O852" s="30" t="str">
        <f t="shared" si="232"/>
        <v/>
      </c>
      <c r="P852" s="30" t="str">
        <f t="shared" si="233"/>
        <v/>
      </c>
      <c r="Q852" s="30" t="str">
        <f t="shared" si="234"/>
        <v/>
      </c>
      <c r="R852" s="36" t="str">
        <f t="shared" si="235"/>
        <v/>
      </c>
      <c r="S852" s="37" t="str">
        <f t="shared" si="226"/>
        <v/>
      </c>
    </row>
    <row r="853" spans="1:19" ht="26">
      <c r="A853" s="30" t="s">
        <v>7051</v>
      </c>
      <c r="D853" s="30" t="str">
        <f t="shared" si="220"/>
        <v>135749</v>
      </c>
      <c r="E853" s="30">
        <f t="shared" si="224"/>
        <v>7</v>
      </c>
      <c r="F853" s="30" t="str">
        <f t="shared" si="221"/>
        <v>INF173K01MX2</v>
      </c>
      <c r="G853" s="30">
        <f t="shared" si="225"/>
        <v>20</v>
      </c>
      <c r="H853" s="30" t="str">
        <f t="shared" si="222"/>
        <v>-</v>
      </c>
      <c r="I853" s="30">
        <f t="shared" si="227"/>
        <v>22</v>
      </c>
      <c r="J853" s="35" t="str">
        <f t="shared" si="223"/>
        <v>Principal Aseet Allocation Fund of Funds - Aggressive Plan - Direct Sub-Plan - Growth</v>
      </c>
      <c r="K853" s="35">
        <f t="shared" si="228"/>
        <v>108</v>
      </c>
      <c r="L853" s="30" t="str">
        <f t="shared" si="229"/>
        <v>12.9995</v>
      </c>
      <c r="M853" s="30">
        <f t="shared" si="230"/>
        <v>116</v>
      </c>
      <c r="N853" s="30" t="str">
        <f t="shared" si="231"/>
        <v>12.9995</v>
      </c>
      <c r="O853" s="30">
        <f t="shared" si="232"/>
        <v>124</v>
      </c>
      <c r="P853" s="30" t="str">
        <f t="shared" si="233"/>
        <v>12.9995</v>
      </c>
      <c r="Q853" s="30">
        <f t="shared" si="234"/>
        <v>132</v>
      </c>
      <c r="R853" s="36" t="str">
        <f t="shared" si="235"/>
        <v>09-Aug-2017</v>
      </c>
      <c r="S853" s="37">
        <f t="shared" si="226"/>
        <v>12.999499999999999</v>
      </c>
    </row>
    <row r="854" spans="1:19" ht="26">
      <c r="A854" s="30" t="s">
        <v>7052</v>
      </c>
      <c r="D854" s="30" t="str">
        <f t="shared" si="220"/>
        <v>135750</v>
      </c>
      <c r="E854" s="30">
        <f t="shared" si="224"/>
        <v>7</v>
      </c>
      <c r="F854" s="30" t="str">
        <f t="shared" si="221"/>
        <v>INF173K01MW4</v>
      </c>
      <c r="G854" s="30">
        <f t="shared" si="225"/>
        <v>20</v>
      </c>
      <c r="H854" s="30" t="str">
        <f t="shared" si="222"/>
        <v>-</v>
      </c>
      <c r="I854" s="30">
        <f t="shared" si="227"/>
        <v>22</v>
      </c>
      <c r="J854" s="35" t="str">
        <f t="shared" si="223"/>
        <v>Principal Asset Allocation Fund of Funds - Aggressive Plan - Regular Sub - Plan - Growth</v>
      </c>
      <c r="K854" s="35">
        <f t="shared" si="228"/>
        <v>111</v>
      </c>
      <c r="L854" s="30" t="str">
        <f t="shared" si="229"/>
        <v>12.8513</v>
      </c>
      <c r="M854" s="30">
        <f t="shared" si="230"/>
        <v>119</v>
      </c>
      <c r="N854" s="30" t="str">
        <f t="shared" si="231"/>
        <v>12.8513</v>
      </c>
      <c r="O854" s="30">
        <f t="shared" si="232"/>
        <v>127</v>
      </c>
      <c r="P854" s="30" t="str">
        <f t="shared" si="233"/>
        <v>12.8513</v>
      </c>
      <c r="Q854" s="30">
        <f t="shared" si="234"/>
        <v>135</v>
      </c>
      <c r="R854" s="36" t="str">
        <f t="shared" si="235"/>
        <v>09-Aug-2017</v>
      </c>
      <c r="S854" s="37">
        <f t="shared" si="226"/>
        <v>12.8513</v>
      </c>
    </row>
    <row r="855" spans="1:19" ht="26">
      <c r="A855" s="30" t="s">
        <v>7053</v>
      </c>
      <c r="D855" s="30" t="str">
        <f t="shared" si="220"/>
        <v>135751</v>
      </c>
      <c r="E855" s="30">
        <f t="shared" si="224"/>
        <v>7</v>
      </c>
      <c r="F855" s="30" t="str">
        <f t="shared" si="221"/>
        <v>INF173K01MT0</v>
      </c>
      <c r="G855" s="30">
        <f t="shared" si="225"/>
        <v>20</v>
      </c>
      <c r="H855" s="30" t="str">
        <f t="shared" si="222"/>
        <v>-</v>
      </c>
      <c r="I855" s="30">
        <f t="shared" si="227"/>
        <v>22</v>
      </c>
      <c r="J855" s="35" t="str">
        <f t="shared" si="223"/>
        <v>Principal Asset Allocation Fund of Funds - Conservative Plan - Direct Sub-Plan - Growth</v>
      </c>
      <c r="K855" s="35">
        <f t="shared" si="228"/>
        <v>110</v>
      </c>
      <c r="L855" s="30" t="str">
        <f t="shared" si="229"/>
        <v>11.8200</v>
      </c>
      <c r="M855" s="30">
        <f t="shared" si="230"/>
        <v>118</v>
      </c>
      <c r="N855" s="30" t="str">
        <f t="shared" si="231"/>
        <v>11.8200</v>
      </c>
      <c r="O855" s="30">
        <f t="shared" si="232"/>
        <v>126</v>
      </c>
      <c r="P855" s="30" t="str">
        <f t="shared" si="233"/>
        <v>11.8200</v>
      </c>
      <c r="Q855" s="30">
        <f t="shared" si="234"/>
        <v>134</v>
      </c>
      <c r="R855" s="36" t="str">
        <f t="shared" si="235"/>
        <v>09-Aug-2017</v>
      </c>
      <c r="S855" s="37">
        <f t="shared" si="226"/>
        <v>11.82</v>
      </c>
    </row>
    <row r="856" spans="1:19" ht="26">
      <c r="A856" s="30" t="s">
        <v>7054</v>
      </c>
      <c r="D856" s="30" t="str">
        <f t="shared" si="220"/>
        <v>135752</v>
      </c>
      <c r="E856" s="30">
        <f t="shared" si="224"/>
        <v>7</v>
      </c>
      <c r="F856" s="30" t="str">
        <f t="shared" si="221"/>
        <v>INF173K01MS2</v>
      </c>
      <c r="G856" s="30">
        <f t="shared" si="225"/>
        <v>20</v>
      </c>
      <c r="H856" s="30" t="str">
        <f t="shared" si="222"/>
        <v>-</v>
      </c>
      <c r="I856" s="30">
        <f t="shared" si="227"/>
        <v>22</v>
      </c>
      <c r="J856" s="35" t="str">
        <f t="shared" si="223"/>
        <v>Principal Asset Allocation Fund of Funds - Conservative Plan - Regular Sub-Plan - Growth</v>
      </c>
      <c r="K856" s="35">
        <f t="shared" si="228"/>
        <v>111</v>
      </c>
      <c r="L856" s="30" t="str">
        <f t="shared" si="229"/>
        <v>11.7377</v>
      </c>
      <c r="M856" s="30">
        <f t="shared" si="230"/>
        <v>119</v>
      </c>
      <c r="N856" s="30" t="str">
        <f t="shared" si="231"/>
        <v>11.7377</v>
      </c>
      <c r="O856" s="30">
        <f t="shared" si="232"/>
        <v>127</v>
      </c>
      <c r="P856" s="30" t="str">
        <f t="shared" si="233"/>
        <v>11.7377</v>
      </c>
      <c r="Q856" s="30">
        <f t="shared" si="234"/>
        <v>135</v>
      </c>
      <c r="R856" s="36" t="str">
        <f t="shared" si="235"/>
        <v>09-Aug-2017</v>
      </c>
      <c r="S856" s="37">
        <f t="shared" si="226"/>
        <v>11.7377</v>
      </c>
    </row>
    <row r="857" spans="1:19" ht="26">
      <c r="A857" s="30" t="s">
        <v>7055</v>
      </c>
      <c r="D857" s="30" t="str">
        <f t="shared" si="220"/>
        <v>135753</v>
      </c>
      <c r="E857" s="30">
        <f t="shared" si="224"/>
        <v>7</v>
      </c>
      <c r="F857" s="30" t="str">
        <f t="shared" si="221"/>
        <v>INF173K01MV6</v>
      </c>
      <c r="G857" s="30">
        <f t="shared" si="225"/>
        <v>20</v>
      </c>
      <c r="H857" s="30" t="str">
        <f t="shared" si="222"/>
        <v>-</v>
      </c>
      <c r="I857" s="30">
        <f t="shared" si="227"/>
        <v>22</v>
      </c>
      <c r="J857" s="35" t="str">
        <f t="shared" si="223"/>
        <v>Principal Asset Allocation Fund of Funds - Moderate Plan - Direct Sub-Plan - Growth</v>
      </c>
      <c r="K857" s="35">
        <f t="shared" si="228"/>
        <v>106</v>
      </c>
      <c r="L857" s="30" t="str">
        <f t="shared" si="229"/>
        <v>12.1531</v>
      </c>
      <c r="M857" s="30">
        <f t="shared" si="230"/>
        <v>114</v>
      </c>
      <c r="N857" s="30" t="str">
        <f t="shared" si="231"/>
        <v>12.1531</v>
      </c>
      <c r="O857" s="30">
        <f t="shared" si="232"/>
        <v>122</v>
      </c>
      <c r="P857" s="30" t="str">
        <f t="shared" si="233"/>
        <v>12.1531</v>
      </c>
      <c r="Q857" s="30">
        <f t="shared" si="234"/>
        <v>130</v>
      </c>
      <c r="R857" s="36" t="str">
        <f t="shared" si="235"/>
        <v>09-Aug-2017</v>
      </c>
      <c r="S857" s="37">
        <f t="shared" si="226"/>
        <v>12.1531</v>
      </c>
    </row>
    <row r="858" spans="1:19" ht="26">
      <c r="A858" s="30" t="s">
        <v>7056</v>
      </c>
      <c r="D858" s="30" t="str">
        <f t="shared" si="220"/>
        <v>135754</v>
      </c>
      <c r="E858" s="30">
        <f t="shared" si="224"/>
        <v>7</v>
      </c>
      <c r="F858" s="30" t="str">
        <f t="shared" si="221"/>
        <v>INF173K01MU8</v>
      </c>
      <c r="G858" s="30">
        <f t="shared" si="225"/>
        <v>20</v>
      </c>
      <c r="H858" s="30" t="str">
        <f t="shared" si="222"/>
        <v>-</v>
      </c>
      <c r="I858" s="30">
        <f t="shared" si="227"/>
        <v>22</v>
      </c>
      <c r="J858" s="35" t="str">
        <f t="shared" si="223"/>
        <v>Principal Asset Allocation Fund of Funds - Moderate Plan - Regular Sub-Plan - Growth</v>
      </c>
      <c r="K858" s="35">
        <f t="shared" si="228"/>
        <v>107</v>
      </c>
      <c r="L858" s="30" t="str">
        <f t="shared" si="229"/>
        <v>12.0041</v>
      </c>
      <c r="M858" s="30">
        <f t="shared" si="230"/>
        <v>115</v>
      </c>
      <c r="N858" s="30" t="str">
        <f t="shared" si="231"/>
        <v>12.0041</v>
      </c>
      <c r="O858" s="30">
        <f t="shared" si="232"/>
        <v>123</v>
      </c>
      <c r="P858" s="30" t="str">
        <f t="shared" si="233"/>
        <v>12.0041</v>
      </c>
      <c r="Q858" s="30">
        <f t="shared" si="234"/>
        <v>131</v>
      </c>
      <c r="R858" s="36" t="str">
        <f t="shared" si="235"/>
        <v>09-Aug-2017</v>
      </c>
      <c r="S858" s="37">
        <f t="shared" si="226"/>
        <v>12.004099999999999</v>
      </c>
    </row>
    <row r="859" spans="1:19">
      <c r="A859" s="30" t="s">
        <v>97</v>
      </c>
      <c r="D859" s="30" t="str">
        <f t="shared" si="220"/>
        <v/>
      </c>
      <c r="E859" s="30" t="str">
        <f t="shared" si="224"/>
        <v/>
      </c>
      <c r="F859" s="30" t="str">
        <f t="shared" si="221"/>
        <v xml:space="preserve"> </v>
      </c>
      <c r="G859" s="30" t="str">
        <f t="shared" si="225"/>
        <v/>
      </c>
      <c r="H859" s="30" t="str">
        <f t="shared" si="222"/>
        <v/>
      </c>
      <c r="I859" s="30" t="str">
        <f t="shared" si="227"/>
        <v/>
      </c>
      <c r="J859" s="35" t="str">
        <f t="shared" si="223"/>
        <v/>
      </c>
      <c r="K859" s="35" t="str">
        <f t="shared" si="228"/>
        <v/>
      </c>
      <c r="L859" s="30" t="str">
        <f t="shared" si="229"/>
        <v/>
      </c>
      <c r="M859" s="30" t="str">
        <f t="shared" si="230"/>
        <v/>
      </c>
      <c r="N859" s="30" t="str">
        <f t="shared" si="231"/>
        <v/>
      </c>
      <c r="O859" s="30" t="str">
        <f t="shared" si="232"/>
        <v/>
      </c>
      <c r="P859" s="30" t="str">
        <f t="shared" si="233"/>
        <v/>
      </c>
      <c r="Q859" s="30" t="str">
        <f t="shared" si="234"/>
        <v/>
      </c>
      <c r="R859" s="36" t="str">
        <f t="shared" si="235"/>
        <v/>
      </c>
      <c r="S859" s="37" t="str">
        <f t="shared" si="226"/>
        <v/>
      </c>
    </row>
    <row r="860" spans="1:19">
      <c r="A860" s="30" t="s">
        <v>133</v>
      </c>
      <c r="D860" s="30" t="str">
        <f t="shared" si="220"/>
        <v/>
      </c>
      <c r="E860" s="30" t="str">
        <f t="shared" si="224"/>
        <v/>
      </c>
      <c r="F860" s="30" t="str">
        <f t="shared" si="221"/>
        <v>Quantum Mutual Fund</v>
      </c>
      <c r="G860" s="30" t="str">
        <f t="shared" si="225"/>
        <v/>
      </c>
      <c r="H860" s="30" t="str">
        <f t="shared" si="222"/>
        <v/>
      </c>
      <c r="I860" s="30" t="str">
        <f t="shared" si="227"/>
        <v/>
      </c>
      <c r="J860" s="35" t="str">
        <f t="shared" si="223"/>
        <v/>
      </c>
      <c r="K860" s="35" t="str">
        <f t="shared" si="228"/>
        <v/>
      </c>
      <c r="L860" s="30" t="str">
        <f t="shared" si="229"/>
        <v/>
      </c>
      <c r="M860" s="30" t="str">
        <f t="shared" si="230"/>
        <v/>
      </c>
      <c r="N860" s="30" t="str">
        <f t="shared" si="231"/>
        <v/>
      </c>
      <c r="O860" s="30" t="str">
        <f t="shared" si="232"/>
        <v/>
      </c>
      <c r="P860" s="30" t="str">
        <f t="shared" si="233"/>
        <v/>
      </c>
      <c r="Q860" s="30" t="str">
        <f t="shared" si="234"/>
        <v/>
      </c>
      <c r="R860" s="36" t="str">
        <f t="shared" si="235"/>
        <v/>
      </c>
      <c r="S860" s="37" t="str">
        <f t="shared" si="226"/>
        <v/>
      </c>
    </row>
    <row r="861" spans="1:19">
      <c r="A861" s="30" t="s">
        <v>97</v>
      </c>
      <c r="D861" s="30" t="str">
        <f t="shared" si="220"/>
        <v/>
      </c>
      <c r="E861" s="30" t="str">
        <f t="shared" si="224"/>
        <v/>
      </c>
      <c r="F861" s="30" t="str">
        <f t="shared" si="221"/>
        <v xml:space="preserve"> </v>
      </c>
      <c r="G861" s="30" t="str">
        <f t="shared" si="225"/>
        <v/>
      </c>
      <c r="H861" s="30" t="str">
        <f t="shared" si="222"/>
        <v/>
      </c>
      <c r="I861" s="30" t="str">
        <f t="shared" si="227"/>
        <v/>
      </c>
      <c r="J861" s="35" t="str">
        <f t="shared" si="223"/>
        <v/>
      </c>
      <c r="K861" s="35" t="str">
        <f t="shared" si="228"/>
        <v/>
      </c>
      <c r="L861" s="30" t="str">
        <f t="shared" si="229"/>
        <v/>
      </c>
      <c r="M861" s="30" t="str">
        <f t="shared" si="230"/>
        <v/>
      </c>
      <c r="N861" s="30" t="str">
        <f t="shared" si="231"/>
        <v/>
      </c>
      <c r="O861" s="30" t="str">
        <f t="shared" si="232"/>
        <v/>
      </c>
      <c r="P861" s="30" t="str">
        <f t="shared" si="233"/>
        <v/>
      </c>
      <c r="Q861" s="30" t="str">
        <f t="shared" si="234"/>
        <v/>
      </c>
      <c r="R861" s="36" t="str">
        <f t="shared" si="235"/>
        <v/>
      </c>
      <c r="S861" s="37" t="str">
        <f t="shared" si="226"/>
        <v/>
      </c>
    </row>
    <row r="862" spans="1:19">
      <c r="A862" s="30" t="s">
        <v>7057</v>
      </c>
      <c r="D862" s="30" t="str">
        <f t="shared" si="220"/>
        <v>112038</v>
      </c>
      <c r="E862" s="30">
        <f t="shared" si="224"/>
        <v>7</v>
      </c>
      <c r="F862" s="30" t="str">
        <f t="shared" si="221"/>
        <v>INF082J01101</v>
      </c>
      <c r="G862" s="30">
        <f t="shared" si="225"/>
        <v>20</v>
      </c>
      <c r="H862" s="30" t="str">
        <f t="shared" si="222"/>
        <v>INF082J01119</v>
      </c>
      <c r="I862" s="30">
        <f t="shared" si="227"/>
        <v>33</v>
      </c>
      <c r="J862" s="35" t="str">
        <f t="shared" si="223"/>
        <v>Quantum Equity Fund of Funds - Direct Plan Dividend Option</v>
      </c>
      <c r="K862" s="35">
        <f t="shared" si="228"/>
        <v>92</v>
      </c>
      <c r="L862" s="30" t="str">
        <f t="shared" si="229"/>
        <v>32.799</v>
      </c>
      <c r="M862" s="30">
        <f t="shared" si="230"/>
        <v>99</v>
      </c>
      <c r="N862" s="30" t="str">
        <f t="shared" si="231"/>
        <v>32.307</v>
      </c>
      <c r="O862" s="30">
        <f t="shared" si="232"/>
        <v>106</v>
      </c>
      <c r="P862" s="30" t="str">
        <f t="shared" si="233"/>
        <v>32.799</v>
      </c>
      <c r="Q862" s="30">
        <f t="shared" si="234"/>
        <v>113</v>
      </c>
      <c r="R862" s="36" t="str">
        <f t="shared" si="235"/>
        <v>08-Aug-2017</v>
      </c>
      <c r="S862" s="37">
        <f t="shared" si="226"/>
        <v>32.798999999999999</v>
      </c>
    </row>
    <row r="863" spans="1:19">
      <c r="A863" s="30" t="s">
        <v>7058</v>
      </c>
      <c r="D863" s="30" t="str">
        <f t="shared" si="220"/>
        <v>112039</v>
      </c>
      <c r="E863" s="30">
        <f t="shared" si="224"/>
        <v>7</v>
      </c>
      <c r="F863" s="30" t="str">
        <f t="shared" si="221"/>
        <v>INF082J01093</v>
      </c>
      <c r="G863" s="30">
        <f t="shared" si="225"/>
        <v>20</v>
      </c>
      <c r="H863" s="30" t="str">
        <f t="shared" si="222"/>
        <v>-</v>
      </c>
      <c r="I863" s="30">
        <f t="shared" si="227"/>
        <v>22</v>
      </c>
      <c r="J863" s="35" t="str">
        <f t="shared" si="223"/>
        <v>Quantum Equity Fund of Funds - Direct Plan Growth Option</v>
      </c>
      <c r="K863" s="35">
        <f t="shared" si="228"/>
        <v>79</v>
      </c>
      <c r="L863" s="30" t="str">
        <f t="shared" si="229"/>
        <v>32.799</v>
      </c>
      <c r="M863" s="30">
        <f t="shared" si="230"/>
        <v>86</v>
      </c>
      <c r="N863" s="30" t="str">
        <f t="shared" si="231"/>
        <v>32.307</v>
      </c>
      <c r="O863" s="30">
        <f t="shared" si="232"/>
        <v>93</v>
      </c>
      <c r="P863" s="30" t="str">
        <f t="shared" si="233"/>
        <v>32.799</v>
      </c>
      <c r="Q863" s="30">
        <f t="shared" si="234"/>
        <v>100</v>
      </c>
      <c r="R863" s="36" t="str">
        <f t="shared" si="235"/>
        <v>08-Aug-2017</v>
      </c>
      <c r="S863" s="37">
        <f t="shared" si="226"/>
        <v>32.798999999999999</v>
      </c>
    </row>
    <row r="864" spans="1:19">
      <c r="A864" s="30" t="s">
        <v>7059</v>
      </c>
      <c r="D864" s="30" t="str">
        <f t="shared" si="220"/>
        <v>141062</v>
      </c>
      <c r="E864" s="30">
        <f t="shared" si="224"/>
        <v>7</v>
      </c>
      <c r="F864" s="30" t="str">
        <f t="shared" si="221"/>
        <v>INF082J01283</v>
      </c>
      <c r="G864" s="30">
        <f t="shared" si="225"/>
        <v>20</v>
      </c>
      <c r="H864" s="30" t="str">
        <f t="shared" si="222"/>
        <v>INF082J01291</v>
      </c>
      <c r="I864" s="30">
        <f t="shared" si="227"/>
        <v>33</v>
      </c>
      <c r="J864" s="35" t="str">
        <f t="shared" si="223"/>
        <v>Quantum Equity Fund of Funds - Regular Plan Dividend Option</v>
      </c>
      <c r="K864" s="35">
        <f t="shared" si="228"/>
        <v>93</v>
      </c>
      <c r="L864" s="30" t="str">
        <f t="shared" si="229"/>
        <v>32.785</v>
      </c>
      <c r="M864" s="30">
        <f t="shared" si="230"/>
        <v>100</v>
      </c>
      <c r="N864" s="30" t="str">
        <f t="shared" si="231"/>
        <v>32.293</v>
      </c>
      <c r="O864" s="30">
        <f t="shared" si="232"/>
        <v>107</v>
      </c>
      <c r="P864" s="30" t="str">
        <f t="shared" si="233"/>
        <v>32.785</v>
      </c>
      <c r="Q864" s="30">
        <f t="shared" si="234"/>
        <v>114</v>
      </c>
      <c r="R864" s="36" t="str">
        <f t="shared" si="235"/>
        <v>08-Aug-2017</v>
      </c>
      <c r="S864" s="37">
        <f t="shared" si="226"/>
        <v>32.784999999999997</v>
      </c>
    </row>
    <row r="865" spans="1:19">
      <c r="A865" s="30" t="s">
        <v>7060</v>
      </c>
      <c r="D865" s="30" t="str">
        <f t="shared" si="220"/>
        <v>141063</v>
      </c>
      <c r="E865" s="30">
        <f t="shared" si="224"/>
        <v>7</v>
      </c>
      <c r="F865" s="30" t="str">
        <f t="shared" si="221"/>
        <v>INF082J01275</v>
      </c>
      <c r="G865" s="30">
        <f t="shared" si="225"/>
        <v>20</v>
      </c>
      <c r="H865" s="30" t="str">
        <f t="shared" si="222"/>
        <v>-</v>
      </c>
      <c r="I865" s="30">
        <f t="shared" si="227"/>
        <v>22</v>
      </c>
      <c r="J865" s="35" t="str">
        <f t="shared" si="223"/>
        <v>Quantum Equity Fund of Funds - Regular Plan Growth Option</v>
      </c>
      <c r="K865" s="35">
        <f t="shared" si="228"/>
        <v>80</v>
      </c>
      <c r="L865" s="30" t="str">
        <f t="shared" si="229"/>
        <v>32.785</v>
      </c>
      <c r="M865" s="30">
        <f t="shared" si="230"/>
        <v>87</v>
      </c>
      <c r="N865" s="30" t="str">
        <f t="shared" si="231"/>
        <v>32.293</v>
      </c>
      <c r="O865" s="30">
        <f t="shared" si="232"/>
        <v>94</v>
      </c>
      <c r="P865" s="30" t="str">
        <f t="shared" si="233"/>
        <v>32.785</v>
      </c>
      <c r="Q865" s="30">
        <f t="shared" si="234"/>
        <v>101</v>
      </c>
      <c r="R865" s="36" t="str">
        <f t="shared" si="235"/>
        <v>08-Aug-2017</v>
      </c>
      <c r="S865" s="37">
        <f t="shared" si="226"/>
        <v>32.784999999999997</v>
      </c>
    </row>
    <row r="866" spans="1:19">
      <c r="A866" s="30" t="s">
        <v>7061</v>
      </c>
      <c r="D866" s="30" t="str">
        <f t="shared" si="220"/>
        <v>115132</v>
      </c>
      <c r="E866" s="30">
        <f t="shared" si="224"/>
        <v>7</v>
      </c>
      <c r="F866" s="30" t="str">
        <f t="shared" si="221"/>
        <v>INF082J01150</v>
      </c>
      <c r="G866" s="30">
        <f t="shared" si="225"/>
        <v>20</v>
      </c>
      <c r="H866" s="30" t="str">
        <f t="shared" si="222"/>
        <v>-</v>
      </c>
      <c r="I866" s="30">
        <f t="shared" si="227"/>
        <v>22</v>
      </c>
      <c r="J866" s="35" t="str">
        <f t="shared" si="223"/>
        <v>Quantum Gold Savings Fund - Direct Plan Growth Option</v>
      </c>
      <c r="K866" s="35">
        <f t="shared" si="228"/>
        <v>76</v>
      </c>
      <c r="L866" s="30" t="str">
        <f t="shared" si="229"/>
        <v>11.9062</v>
      </c>
      <c r="M866" s="30">
        <f t="shared" si="230"/>
        <v>84</v>
      </c>
      <c r="N866" s="30" t="str">
        <f t="shared" si="231"/>
        <v>11.7276</v>
      </c>
      <c r="O866" s="30">
        <f t="shared" si="232"/>
        <v>92</v>
      </c>
      <c r="P866" s="30" t="str">
        <f t="shared" si="233"/>
        <v>11.9062</v>
      </c>
      <c r="Q866" s="30">
        <f t="shared" si="234"/>
        <v>100</v>
      </c>
      <c r="R866" s="36" t="str">
        <f t="shared" si="235"/>
        <v>08-Aug-2017</v>
      </c>
      <c r="S866" s="37">
        <f t="shared" si="226"/>
        <v>11.9062</v>
      </c>
    </row>
    <row r="867" spans="1:19">
      <c r="A867" s="30" t="s">
        <v>7062</v>
      </c>
      <c r="D867" s="30" t="str">
        <f t="shared" si="220"/>
        <v>141064</v>
      </c>
      <c r="E867" s="30">
        <f t="shared" si="224"/>
        <v>7</v>
      </c>
      <c r="F867" s="30" t="str">
        <f t="shared" si="221"/>
        <v>INF082J01358</v>
      </c>
      <c r="G867" s="30">
        <f t="shared" si="225"/>
        <v>20</v>
      </c>
      <c r="H867" s="30" t="str">
        <f t="shared" si="222"/>
        <v>-</v>
      </c>
      <c r="I867" s="30">
        <f t="shared" si="227"/>
        <v>22</v>
      </c>
      <c r="J867" s="35" t="str">
        <f t="shared" si="223"/>
        <v>Quantum Gold Savings Fund - Regular Plan Growth Option</v>
      </c>
      <c r="K867" s="35">
        <f t="shared" si="228"/>
        <v>77</v>
      </c>
      <c r="L867" s="30" t="str">
        <f t="shared" si="229"/>
        <v>11.9017</v>
      </c>
      <c r="M867" s="30">
        <f t="shared" si="230"/>
        <v>85</v>
      </c>
      <c r="N867" s="30" t="str">
        <f t="shared" si="231"/>
        <v>11.7232</v>
      </c>
      <c r="O867" s="30">
        <f t="shared" si="232"/>
        <v>93</v>
      </c>
      <c r="P867" s="30" t="str">
        <f t="shared" si="233"/>
        <v>11.9017</v>
      </c>
      <c r="Q867" s="30">
        <f t="shared" si="234"/>
        <v>101</v>
      </c>
      <c r="R867" s="36" t="str">
        <f t="shared" si="235"/>
        <v>08-Aug-2017</v>
      </c>
      <c r="S867" s="37">
        <f t="shared" si="226"/>
        <v>11.9017</v>
      </c>
    </row>
    <row r="868" spans="1:19">
      <c r="A868" s="30" t="s">
        <v>7063</v>
      </c>
      <c r="D868" s="30" t="str">
        <f t="shared" si="220"/>
        <v>117608</v>
      </c>
      <c r="E868" s="30">
        <f t="shared" si="224"/>
        <v>7</v>
      </c>
      <c r="F868" s="30" t="str">
        <f t="shared" si="221"/>
        <v>INF082J01168</v>
      </c>
      <c r="G868" s="30">
        <f t="shared" si="225"/>
        <v>20</v>
      </c>
      <c r="H868" s="30" t="str">
        <f t="shared" si="222"/>
        <v>-</v>
      </c>
      <c r="I868" s="30">
        <f t="shared" si="227"/>
        <v>22</v>
      </c>
      <c r="J868" s="35" t="str">
        <f t="shared" si="223"/>
        <v>Quantum Multi Asset Fund - Direct Plan Growth Option</v>
      </c>
      <c r="K868" s="35">
        <f t="shared" si="228"/>
        <v>75</v>
      </c>
      <c r="L868" s="30" t="str">
        <f t="shared" si="229"/>
        <v>16.6169</v>
      </c>
      <c r="M868" s="30">
        <f t="shared" si="230"/>
        <v>83</v>
      </c>
      <c r="N868" s="30" t="str">
        <f t="shared" si="231"/>
        <v>16.4507</v>
      </c>
      <c r="O868" s="30">
        <f t="shared" si="232"/>
        <v>91</v>
      </c>
      <c r="P868" s="30" t="str">
        <f t="shared" si="233"/>
        <v>16.6169</v>
      </c>
      <c r="Q868" s="30">
        <f t="shared" si="234"/>
        <v>99</v>
      </c>
      <c r="R868" s="36" t="str">
        <f t="shared" si="235"/>
        <v>08-Aug-2017</v>
      </c>
      <c r="S868" s="37">
        <f t="shared" si="226"/>
        <v>16.616900000000001</v>
      </c>
    </row>
    <row r="869" spans="1:19">
      <c r="A869" s="30" t="s">
        <v>7064</v>
      </c>
      <c r="D869" s="30" t="str">
        <f t="shared" si="220"/>
        <v>141072</v>
      </c>
      <c r="E869" s="30">
        <f t="shared" si="224"/>
        <v>7</v>
      </c>
      <c r="F869" s="30" t="str">
        <f t="shared" si="221"/>
        <v>INF082J01341</v>
      </c>
      <c r="G869" s="30">
        <f t="shared" si="225"/>
        <v>20</v>
      </c>
      <c r="H869" s="30" t="str">
        <f t="shared" si="222"/>
        <v>-</v>
      </c>
      <c r="I869" s="30">
        <f t="shared" si="227"/>
        <v>22</v>
      </c>
      <c r="J869" s="35" t="str">
        <f t="shared" si="223"/>
        <v>Quantum Multi Asset Fund - Regular Plan Growth Option</v>
      </c>
      <c r="K869" s="35">
        <f t="shared" si="228"/>
        <v>76</v>
      </c>
      <c r="L869" s="30" t="str">
        <f t="shared" si="229"/>
        <v>16.6104</v>
      </c>
      <c r="M869" s="30">
        <f t="shared" si="230"/>
        <v>84</v>
      </c>
      <c r="N869" s="30" t="str">
        <f t="shared" si="231"/>
        <v>16.4443</v>
      </c>
      <c r="O869" s="30">
        <f t="shared" si="232"/>
        <v>92</v>
      </c>
      <c r="P869" s="30" t="str">
        <f t="shared" si="233"/>
        <v>16.6104</v>
      </c>
      <c r="Q869" s="30">
        <f t="shared" si="234"/>
        <v>100</v>
      </c>
      <c r="R869" s="36" t="str">
        <f t="shared" si="235"/>
        <v>08-Aug-2017</v>
      </c>
      <c r="S869" s="37">
        <f t="shared" si="226"/>
        <v>16.610399999999998</v>
      </c>
    </row>
    <row r="870" spans="1:19">
      <c r="A870" s="30" t="s">
        <v>97</v>
      </c>
      <c r="D870" s="30" t="str">
        <f t="shared" si="220"/>
        <v/>
      </c>
      <c r="E870" s="30" t="str">
        <f t="shared" si="224"/>
        <v/>
      </c>
      <c r="F870" s="30" t="str">
        <f t="shared" si="221"/>
        <v xml:space="preserve"> </v>
      </c>
      <c r="G870" s="30" t="str">
        <f t="shared" si="225"/>
        <v/>
      </c>
      <c r="H870" s="30" t="str">
        <f t="shared" si="222"/>
        <v/>
      </c>
      <c r="I870" s="30" t="str">
        <f t="shared" si="227"/>
        <v/>
      </c>
      <c r="J870" s="35" t="str">
        <f t="shared" si="223"/>
        <v/>
      </c>
      <c r="K870" s="35" t="str">
        <f t="shared" si="228"/>
        <v/>
      </c>
      <c r="L870" s="30" t="str">
        <f t="shared" si="229"/>
        <v/>
      </c>
      <c r="M870" s="30" t="str">
        <f t="shared" si="230"/>
        <v/>
      </c>
      <c r="N870" s="30" t="str">
        <f t="shared" si="231"/>
        <v/>
      </c>
      <c r="O870" s="30" t="str">
        <f t="shared" si="232"/>
        <v/>
      </c>
      <c r="P870" s="30" t="str">
        <f t="shared" si="233"/>
        <v/>
      </c>
      <c r="Q870" s="30" t="str">
        <f t="shared" si="234"/>
        <v/>
      </c>
      <c r="R870" s="36" t="str">
        <f t="shared" si="235"/>
        <v/>
      </c>
      <c r="S870" s="37" t="str">
        <f t="shared" si="226"/>
        <v/>
      </c>
    </row>
    <row r="871" spans="1:19">
      <c r="A871" s="30" t="s">
        <v>113</v>
      </c>
      <c r="D871" s="30" t="str">
        <f t="shared" si="220"/>
        <v/>
      </c>
      <c r="E871" s="30" t="str">
        <f t="shared" si="224"/>
        <v/>
      </c>
      <c r="F871" s="30" t="str">
        <f t="shared" si="221"/>
        <v>Reliance Mutual Fund</v>
      </c>
      <c r="G871" s="30" t="str">
        <f t="shared" si="225"/>
        <v/>
      </c>
      <c r="H871" s="30" t="str">
        <f t="shared" si="222"/>
        <v/>
      </c>
      <c r="I871" s="30" t="str">
        <f t="shared" si="227"/>
        <v/>
      </c>
      <c r="J871" s="35" t="str">
        <f t="shared" si="223"/>
        <v/>
      </c>
      <c r="K871" s="35" t="str">
        <f t="shared" si="228"/>
        <v/>
      </c>
      <c r="L871" s="30" t="str">
        <f t="shared" si="229"/>
        <v/>
      </c>
      <c r="M871" s="30" t="str">
        <f t="shared" si="230"/>
        <v/>
      </c>
      <c r="N871" s="30" t="str">
        <f t="shared" si="231"/>
        <v/>
      </c>
      <c r="O871" s="30" t="str">
        <f t="shared" si="232"/>
        <v/>
      </c>
      <c r="P871" s="30" t="str">
        <f t="shared" si="233"/>
        <v/>
      </c>
      <c r="Q871" s="30" t="str">
        <f t="shared" si="234"/>
        <v/>
      </c>
      <c r="R871" s="36" t="str">
        <f t="shared" si="235"/>
        <v/>
      </c>
      <c r="S871" s="37" t="str">
        <f t="shared" si="226"/>
        <v/>
      </c>
    </row>
    <row r="872" spans="1:19">
      <c r="A872" s="30" t="s">
        <v>97</v>
      </c>
      <c r="D872" s="30" t="str">
        <f t="shared" si="220"/>
        <v/>
      </c>
      <c r="E872" s="30" t="str">
        <f t="shared" si="224"/>
        <v/>
      </c>
      <c r="F872" s="30" t="str">
        <f t="shared" si="221"/>
        <v xml:space="preserve"> </v>
      </c>
      <c r="G872" s="30" t="str">
        <f t="shared" si="225"/>
        <v/>
      </c>
      <c r="H872" s="30" t="str">
        <f t="shared" si="222"/>
        <v/>
      </c>
      <c r="I872" s="30" t="str">
        <f t="shared" si="227"/>
        <v/>
      </c>
      <c r="J872" s="35" t="str">
        <f t="shared" si="223"/>
        <v/>
      </c>
      <c r="K872" s="35" t="str">
        <f t="shared" si="228"/>
        <v/>
      </c>
      <c r="L872" s="30" t="str">
        <f t="shared" si="229"/>
        <v/>
      </c>
      <c r="M872" s="30" t="str">
        <f t="shared" si="230"/>
        <v/>
      </c>
      <c r="N872" s="30" t="str">
        <f t="shared" si="231"/>
        <v/>
      </c>
      <c r="O872" s="30" t="str">
        <f t="shared" si="232"/>
        <v/>
      </c>
      <c r="P872" s="30" t="str">
        <f t="shared" si="233"/>
        <v/>
      </c>
      <c r="Q872" s="30" t="str">
        <f t="shared" si="234"/>
        <v/>
      </c>
      <c r="R872" s="36" t="str">
        <f t="shared" si="235"/>
        <v/>
      </c>
      <c r="S872" s="37" t="str">
        <f t="shared" si="226"/>
        <v/>
      </c>
    </row>
    <row r="873" spans="1:19">
      <c r="A873" s="30" t="s">
        <v>7065</v>
      </c>
      <c r="D873" s="30" t="str">
        <f t="shared" si="220"/>
        <v>118662</v>
      </c>
      <c r="E873" s="30">
        <f t="shared" si="224"/>
        <v>7</v>
      </c>
      <c r="F873" s="30" t="str">
        <f t="shared" si="221"/>
        <v>INF204K01YD2</v>
      </c>
      <c r="G873" s="30">
        <f t="shared" si="225"/>
        <v>20</v>
      </c>
      <c r="H873" s="30" t="str">
        <f t="shared" si="222"/>
        <v>INF204K01YE0</v>
      </c>
      <c r="I873" s="30">
        <f t="shared" si="227"/>
        <v>33</v>
      </c>
      <c r="J873" s="35" t="str">
        <f t="shared" si="223"/>
        <v>Reliance Gold Savings Fund - Direct Plan Dividend Plan</v>
      </c>
      <c r="K873" s="35">
        <f t="shared" si="228"/>
        <v>88</v>
      </c>
      <c r="L873" s="30" t="str">
        <f t="shared" si="229"/>
        <v>12.4406</v>
      </c>
      <c r="M873" s="30">
        <f t="shared" si="230"/>
        <v>96</v>
      </c>
      <c r="N873" s="30" t="str">
        <f t="shared" si="231"/>
        <v>12.1918</v>
      </c>
      <c r="O873" s="30">
        <f t="shared" si="232"/>
        <v>104</v>
      </c>
      <c r="P873" s="30" t="str">
        <f t="shared" si="233"/>
        <v>12.4406</v>
      </c>
      <c r="Q873" s="30">
        <f t="shared" si="234"/>
        <v>112</v>
      </c>
      <c r="R873" s="36" t="str">
        <f t="shared" si="235"/>
        <v>08-Aug-2017</v>
      </c>
      <c r="S873" s="37">
        <f t="shared" si="226"/>
        <v>12.4406</v>
      </c>
    </row>
    <row r="874" spans="1:19" ht="26">
      <c r="A874" s="30" t="s">
        <v>7066</v>
      </c>
      <c r="D874" s="30" t="str">
        <f t="shared" si="220"/>
        <v>118663</v>
      </c>
      <c r="E874" s="30">
        <f t="shared" si="224"/>
        <v>7</v>
      </c>
      <c r="F874" s="30" t="str">
        <f t="shared" si="221"/>
        <v>INF204K01YC4</v>
      </c>
      <c r="G874" s="30">
        <f t="shared" si="225"/>
        <v>20</v>
      </c>
      <c r="H874" s="30" t="str">
        <f t="shared" si="222"/>
        <v>-</v>
      </c>
      <c r="I874" s="30">
        <f t="shared" si="227"/>
        <v>22</v>
      </c>
      <c r="J874" s="35" t="str">
        <f t="shared" si="223"/>
        <v>Reliance Gold Savings Fund - Direct Plan Growth Plan - Growth Option</v>
      </c>
      <c r="K874" s="35">
        <f t="shared" si="228"/>
        <v>91</v>
      </c>
      <c r="L874" s="30" t="str">
        <f t="shared" si="229"/>
        <v>12.4406</v>
      </c>
      <c r="M874" s="30">
        <f t="shared" si="230"/>
        <v>99</v>
      </c>
      <c r="N874" s="30" t="str">
        <f t="shared" si="231"/>
        <v>12.1918</v>
      </c>
      <c r="O874" s="30">
        <f t="shared" si="232"/>
        <v>107</v>
      </c>
      <c r="P874" s="30" t="str">
        <f t="shared" si="233"/>
        <v>12.4406</v>
      </c>
      <c r="Q874" s="30">
        <f t="shared" si="234"/>
        <v>115</v>
      </c>
      <c r="R874" s="36" t="str">
        <f t="shared" si="235"/>
        <v>08-Aug-2017</v>
      </c>
      <c r="S874" s="37">
        <f t="shared" si="226"/>
        <v>12.4406</v>
      </c>
    </row>
    <row r="875" spans="1:19">
      <c r="A875" s="30" t="s">
        <v>7067</v>
      </c>
      <c r="D875" s="30" t="str">
        <f t="shared" si="220"/>
        <v>114617</v>
      </c>
      <c r="E875" s="30">
        <f t="shared" si="224"/>
        <v>7</v>
      </c>
      <c r="F875" s="30" t="str">
        <f t="shared" si="221"/>
        <v>INF204K01KO8</v>
      </c>
      <c r="G875" s="30">
        <f t="shared" si="225"/>
        <v>20</v>
      </c>
      <c r="H875" s="30" t="str">
        <f t="shared" si="222"/>
        <v>INF204K01KP5</v>
      </c>
      <c r="I875" s="30">
        <f t="shared" si="227"/>
        <v>33</v>
      </c>
      <c r="J875" s="35" t="str">
        <f t="shared" si="223"/>
        <v>Reliance Gold Savings Fund-Dividend Plan</v>
      </c>
      <c r="K875" s="35">
        <f t="shared" si="228"/>
        <v>74</v>
      </c>
      <c r="L875" s="30" t="str">
        <f t="shared" si="229"/>
        <v>12.2029</v>
      </c>
      <c r="M875" s="30">
        <f t="shared" si="230"/>
        <v>82</v>
      </c>
      <c r="N875" s="30" t="str">
        <f t="shared" si="231"/>
        <v>11.9588</v>
      </c>
      <c r="O875" s="30">
        <f t="shared" si="232"/>
        <v>90</v>
      </c>
      <c r="P875" s="30" t="str">
        <f t="shared" si="233"/>
        <v>12.2029</v>
      </c>
      <c r="Q875" s="30">
        <f t="shared" si="234"/>
        <v>98</v>
      </c>
      <c r="R875" s="36" t="str">
        <f t="shared" si="235"/>
        <v>08-Aug-2017</v>
      </c>
      <c r="S875" s="37">
        <f t="shared" si="226"/>
        <v>12.2029</v>
      </c>
    </row>
    <row r="876" spans="1:19">
      <c r="A876" s="30" t="s">
        <v>7068</v>
      </c>
      <c r="D876" s="30" t="str">
        <f t="shared" si="220"/>
        <v>114616</v>
      </c>
      <c r="E876" s="30">
        <f t="shared" si="224"/>
        <v>7</v>
      </c>
      <c r="F876" s="30" t="str">
        <f t="shared" si="221"/>
        <v>INF204K01KN0</v>
      </c>
      <c r="G876" s="30">
        <f t="shared" si="225"/>
        <v>20</v>
      </c>
      <c r="H876" s="30" t="str">
        <f t="shared" si="222"/>
        <v>-</v>
      </c>
      <c r="I876" s="30">
        <f t="shared" si="227"/>
        <v>22</v>
      </c>
      <c r="J876" s="35" t="str">
        <f t="shared" si="223"/>
        <v>Reliance Gold Savings Fund-Growth plan- Growth Option</v>
      </c>
      <c r="K876" s="35">
        <f t="shared" si="228"/>
        <v>76</v>
      </c>
      <c r="L876" s="30" t="str">
        <f t="shared" si="229"/>
        <v>12.2029</v>
      </c>
      <c r="M876" s="30">
        <f t="shared" si="230"/>
        <v>84</v>
      </c>
      <c r="N876" s="30" t="str">
        <f t="shared" si="231"/>
        <v>11.9588</v>
      </c>
      <c r="O876" s="30">
        <f t="shared" si="232"/>
        <v>92</v>
      </c>
      <c r="P876" s="30" t="str">
        <f t="shared" si="233"/>
        <v>12.2029</v>
      </c>
      <c r="Q876" s="30">
        <f t="shared" si="234"/>
        <v>100</v>
      </c>
      <c r="R876" s="36" t="str">
        <f t="shared" si="235"/>
        <v>08-Aug-2017</v>
      </c>
      <c r="S876" s="37">
        <f t="shared" si="226"/>
        <v>12.2029</v>
      </c>
    </row>
    <row r="877" spans="1:19">
      <c r="A877" s="30" t="s">
        <v>97</v>
      </c>
      <c r="D877" s="30" t="str">
        <f t="shared" si="220"/>
        <v/>
      </c>
      <c r="E877" s="30" t="str">
        <f t="shared" si="224"/>
        <v/>
      </c>
      <c r="F877" s="30" t="str">
        <f t="shared" si="221"/>
        <v xml:space="preserve"> </v>
      </c>
      <c r="G877" s="30" t="str">
        <f t="shared" si="225"/>
        <v/>
      </c>
      <c r="H877" s="30" t="str">
        <f t="shared" si="222"/>
        <v/>
      </c>
      <c r="I877" s="30" t="str">
        <f t="shared" si="227"/>
        <v/>
      </c>
      <c r="J877" s="35" t="str">
        <f t="shared" si="223"/>
        <v/>
      </c>
      <c r="K877" s="35" t="str">
        <f t="shared" si="228"/>
        <v/>
      </c>
      <c r="L877" s="30" t="str">
        <f t="shared" si="229"/>
        <v/>
      </c>
      <c r="M877" s="30" t="str">
        <f t="shared" si="230"/>
        <v/>
      </c>
      <c r="N877" s="30" t="str">
        <f t="shared" si="231"/>
        <v/>
      </c>
      <c r="O877" s="30" t="str">
        <f t="shared" si="232"/>
        <v/>
      </c>
      <c r="P877" s="30" t="str">
        <f t="shared" si="233"/>
        <v/>
      </c>
      <c r="Q877" s="30" t="str">
        <f t="shared" si="234"/>
        <v/>
      </c>
      <c r="R877" s="36" t="str">
        <f t="shared" si="235"/>
        <v/>
      </c>
      <c r="S877" s="37" t="str">
        <f t="shared" si="226"/>
        <v/>
      </c>
    </row>
    <row r="878" spans="1:19">
      <c r="A878" s="30" t="s">
        <v>114</v>
      </c>
      <c r="D878" s="30" t="str">
        <f t="shared" si="220"/>
        <v/>
      </c>
      <c r="E878" s="30" t="str">
        <f t="shared" si="224"/>
        <v/>
      </c>
      <c r="F878" s="30" t="str">
        <f t="shared" si="221"/>
        <v>SBI Mutual Fund</v>
      </c>
      <c r="G878" s="30" t="str">
        <f t="shared" si="225"/>
        <v/>
      </c>
      <c r="H878" s="30" t="str">
        <f t="shared" si="222"/>
        <v/>
      </c>
      <c r="I878" s="30" t="str">
        <f t="shared" si="227"/>
        <v/>
      </c>
      <c r="J878" s="35" t="str">
        <f t="shared" si="223"/>
        <v/>
      </c>
      <c r="K878" s="35" t="str">
        <f t="shared" si="228"/>
        <v/>
      </c>
      <c r="L878" s="30" t="str">
        <f t="shared" si="229"/>
        <v/>
      </c>
      <c r="M878" s="30" t="str">
        <f t="shared" si="230"/>
        <v/>
      </c>
      <c r="N878" s="30" t="str">
        <f t="shared" si="231"/>
        <v/>
      </c>
      <c r="O878" s="30" t="str">
        <f t="shared" si="232"/>
        <v/>
      </c>
      <c r="P878" s="30" t="str">
        <f t="shared" si="233"/>
        <v/>
      </c>
      <c r="Q878" s="30" t="str">
        <f t="shared" si="234"/>
        <v/>
      </c>
      <c r="R878" s="36" t="str">
        <f t="shared" si="235"/>
        <v/>
      </c>
      <c r="S878" s="37" t="str">
        <f t="shared" si="226"/>
        <v/>
      </c>
    </row>
    <row r="879" spans="1:19">
      <c r="A879" s="30" t="s">
        <v>97</v>
      </c>
      <c r="D879" s="30" t="str">
        <f t="shared" si="220"/>
        <v/>
      </c>
      <c r="E879" s="30" t="str">
        <f t="shared" si="224"/>
        <v/>
      </c>
      <c r="F879" s="30" t="str">
        <f t="shared" si="221"/>
        <v xml:space="preserve"> </v>
      </c>
      <c r="G879" s="30" t="str">
        <f t="shared" si="225"/>
        <v/>
      </c>
      <c r="H879" s="30" t="str">
        <f t="shared" si="222"/>
        <v/>
      </c>
      <c r="I879" s="30" t="str">
        <f t="shared" si="227"/>
        <v/>
      </c>
      <c r="J879" s="35" t="str">
        <f t="shared" si="223"/>
        <v/>
      </c>
      <c r="K879" s="35" t="str">
        <f t="shared" si="228"/>
        <v/>
      </c>
      <c r="L879" s="30" t="str">
        <f t="shared" si="229"/>
        <v/>
      </c>
      <c r="M879" s="30" t="str">
        <f t="shared" si="230"/>
        <v/>
      </c>
      <c r="N879" s="30" t="str">
        <f t="shared" si="231"/>
        <v/>
      </c>
      <c r="O879" s="30" t="str">
        <f t="shared" si="232"/>
        <v/>
      </c>
      <c r="P879" s="30" t="str">
        <f t="shared" si="233"/>
        <v/>
      </c>
      <c r="Q879" s="30" t="str">
        <f t="shared" si="234"/>
        <v/>
      </c>
      <c r="R879" s="36" t="str">
        <f t="shared" si="235"/>
        <v/>
      </c>
      <c r="S879" s="37" t="str">
        <f t="shared" si="226"/>
        <v/>
      </c>
    </row>
    <row r="880" spans="1:19">
      <c r="A880" s="30" t="s">
        <v>7069</v>
      </c>
      <c r="D880" s="30" t="str">
        <f t="shared" si="220"/>
        <v>119789</v>
      </c>
      <c r="E880" s="30">
        <f t="shared" si="224"/>
        <v>7</v>
      </c>
      <c r="F880" s="30" t="str">
        <f t="shared" si="221"/>
        <v>INF200K01RN3</v>
      </c>
      <c r="G880" s="30">
        <f t="shared" si="225"/>
        <v>20</v>
      </c>
      <c r="H880" s="30" t="str">
        <f t="shared" si="222"/>
        <v>INF200K01RO1</v>
      </c>
      <c r="I880" s="30">
        <f t="shared" si="227"/>
        <v>33</v>
      </c>
      <c r="J880" s="35" t="str">
        <f t="shared" si="223"/>
        <v>SBI GOLD FUND - DIRECT PLAN - DIVIDEND</v>
      </c>
      <c r="K880" s="35">
        <f t="shared" si="228"/>
        <v>72</v>
      </c>
      <c r="L880" s="30" t="str">
        <f t="shared" si="229"/>
        <v>9.3868</v>
      </c>
      <c r="M880" s="30">
        <f t="shared" si="230"/>
        <v>79</v>
      </c>
      <c r="N880" s="30" t="str">
        <f t="shared" si="231"/>
        <v>9.2929</v>
      </c>
      <c r="O880" s="30">
        <f t="shared" si="232"/>
        <v>86</v>
      </c>
      <c r="P880" s="30" t="str">
        <f t="shared" si="233"/>
        <v>9.3868</v>
      </c>
      <c r="Q880" s="30">
        <f t="shared" si="234"/>
        <v>93</v>
      </c>
      <c r="R880" s="36" t="str">
        <f t="shared" si="235"/>
        <v>08-Aug-2017</v>
      </c>
      <c r="S880" s="37">
        <f t="shared" si="226"/>
        <v>9.3867999999999991</v>
      </c>
    </row>
    <row r="881" spans="1:19">
      <c r="A881" s="30" t="s">
        <v>7070</v>
      </c>
      <c r="D881" s="30" t="str">
        <f t="shared" si="220"/>
        <v>115677</v>
      </c>
      <c r="E881" s="30">
        <f t="shared" si="224"/>
        <v>7</v>
      </c>
      <c r="F881" s="30" t="str">
        <f t="shared" si="221"/>
        <v>INF200K01HB9</v>
      </c>
      <c r="G881" s="30">
        <f t="shared" si="225"/>
        <v>20</v>
      </c>
      <c r="H881" s="30" t="str">
        <f t="shared" si="222"/>
        <v>INF200K01HC7</v>
      </c>
      <c r="I881" s="30">
        <f t="shared" si="227"/>
        <v>33</v>
      </c>
      <c r="J881" s="35" t="str">
        <f t="shared" si="223"/>
        <v>SBI GOLD FUND - REGULAR PLAN - DIVIDEND</v>
      </c>
      <c r="K881" s="35">
        <f t="shared" si="228"/>
        <v>73</v>
      </c>
      <c r="L881" s="30" t="str">
        <f t="shared" si="229"/>
        <v>9.2169</v>
      </c>
      <c r="M881" s="30">
        <f t="shared" si="230"/>
        <v>80</v>
      </c>
      <c r="N881" s="30" t="str">
        <f t="shared" si="231"/>
        <v>9.1247</v>
      </c>
      <c r="O881" s="30">
        <f t="shared" si="232"/>
        <v>87</v>
      </c>
      <c r="P881" s="30" t="str">
        <f t="shared" si="233"/>
        <v>9.2169</v>
      </c>
      <c r="Q881" s="30">
        <f t="shared" si="234"/>
        <v>94</v>
      </c>
      <c r="R881" s="36" t="str">
        <f t="shared" si="235"/>
        <v>08-Aug-2017</v>
      </c>
      <c r="S881" s="37">
        <f t="shared" si="226"/>
        <v>9.2169000000000008</v>
      </c>
    </row>
    <row r="882" spans="1:19">
      <c r="A882" s="30" t="s">
        <v>7071</v>
      </c>
      <c r="D882" s="30" t="str">
        <f t="shared" si="220"/>
        <v>115676</v>
      </c>
      <c r="E882" s="30">
        <f t="shared" si="224"/>
        <v>7</v>
      </c>
      <c r="F882" s="30" t="str">
        <f t="shared" si="221"/>
        <v>INF200K01HA1</v>
      </c>
      <c r="G882" s="30">
        <f t="shared" si="225"/>
        <v>20</v>
      </c>
      <c r="H882" s="30" t="str">
        <f t="shared" si="222"/>
        <v>-</v>
      </c>
      <c r="I882" s="30">
        <f t="shared" si="227"/>
        <v>22</v>
      </c>
      <c r="J882" s="35" t="str">
        <f t="shared" si="223"/>
        <v>SBI GOLD FUND REGULAR PLAN - GROWTH</v>
      </c>
      <c r="K882" s="35">
        <f t="shared" si="228"/>
        <v>58</v>
      </c>
      <c r="L882" s="30" t="str">
        <f t="shared" si="229"/>
        <v>9.2150</v>
      </c>
      <c r="M882" s="30">
        <f t="shared" si="230"/>
        <v>65</v>
      </c>
      <c r="N882" s="30" t="str">
        <f t="shared" si="231"/>
        <v>9.1229</v>
      </c>
      <c r="O882" s="30">
        <f t="shared" si="232"/>
        <v>72</v>
      </c>
      <c r="P882" s="30" t="str">
        <f t="shared" si="233"/>
        <v>9.2150</v>
      </c>
      <c r="Q882" s="30">
        <f t="shared" si="234"/>
        <v>79</v>
      </c>
      <c r="R882" s="36" t="str">
        <f t="shared" si="235"/>
        <v>08-Aug-2017</v>
      </c>
      <c r="S882" s="37">
        <f t="shared" si="226"/>
        <v>9.2149999999999999</v>
      </c>
    </row>
    <row r="883" spans="1:19">
      <c r="A883" s="30" t="s">
        <v>7072</v>
      </c>
      <c r="D883" s="30" t="str">
        <f t="shared" si="220"/>
        <v>119788</v>
      </c>
      <c r="E883" s="30">
        <f t="shared" si="224"/>
        <v>7</v>
      </c>
      <c r="F883" s="30" t="str">
        <f t="shared" si="221"/>
        <v>INF200K01RP8</v>
      </c>
      <c r="G883" s="30">
        <f t="shared" si="225"/>
        <v>20</v>
      </c>
      <c r="H883" s="30" t="str">
        <f t="shared" si="222"/>
        <v>-</v>
      </c>
      <c r="I883" s="30">
        <f t="shared" si="227"/>
        <v>22</v>
      </c>
      <c r="J883" s="35" t="str">
        <f t="shared" si="223"/>
        <v>SBI GOLD FUND- DIRECT PLAN - GROWTH</v>
      </c>
      <c r="K883" s="35">
        <f t="shared" si="228"/>
        <v>58</v>
      </c>
      <c r="L883" s="30" t="str">
        <f t="shared" si="229"/>
        <v>9.3903</v>
      </c>
      <c r="M883" s="30">
        <f t="shared" si="230"/>
        <v>65</v>
      </c>
      <c r="N883" s="30" t="str">
        <f t="shared" si="231"/>
        <v>9.2964</v>
      </c>
      <c r="O883" s="30">
        <f t="shared" si="232"/>
        <v>72</v>
      </c>
      <c r="P883" s="30" t="str">
        <f t="shared" si="233"/>
        <v>9.3903</v>
      </c>
      <c r="Q883" s="30">
        <f t="shared" si="234"/>
        <v>79</v>
      </c>
      <c r="R883" s="36" t="str">
        <f t="shared" si="235"/>
        <v>08-Aug-2017</v>
      </c>
      <c r="S883" s="37">
        <f t="shared" si="226"/>
        <v>9.3902999999999999</v>
      </c>
    </row>
    <row r="884" spans="1:19">
      <c r="A884" s="30" t="s">
        <v>97</v>
      </c>
      <c r="D884" s="30" t="str">
        <f t="shared" si="220"/>
        <v/>
      </c>
      <c r="E884" s="30" t="str">
        <f t="shared" si="224"/>
        <v/>
      </c>
      <c r="F884" s="30" t="str">
        <f t="shared" si="221"/>
        <v xml:space="preserve"> </v>
      </c>
      <c r="G884" s="30" t="str">
        <f t="shared" si="225"/>
        <v/>
      </c>
      <c r="H884" s="30" t="str">
        <f t="shared" si="222"/>
        <v/>
      </c>
      <c r="I884" s="30" t="str">
        <f t="shared" si="227"/>
        <v/>
      </c>
      <c r="J884" s="35" t="str">
        <f t="shared" si="223"/>
        <v/>
      </c>
      <c r="K884" s="35" t="str">
        <f t="shared" si="228"/>
        <v/>
      </c>
      <c r="L884" s="30" t="str">
        <f t="shared" si="229"/>
        <v/>
      </c>
      <c r="M884" s="30" t="str">
        <f t="shared" si="230"/>
        <v/>
      </c>
      <c r="N884" s="30" t="str">
        <f t="shared" si="231"/>
        <v/>
      </c>
      <c r="O884" s="30" t="str">
        <f t="shared" si="232"/>
        <v/>
      </c>
      <c r="P884" s="30" t="str">
        <f t="shared" si="233"/>
        <v/>
      </c>
      <c r="Q884" s="30" t="str">
        <f t="shared" si="234"/>
        <v/>
      </c>
      <c r="R884" s="36" t="str">
        <f t="shared" si="235"/>
        <v/>
      </c>
      <c r="S884" s="37" t="str">
        <f t="shared" si="226"/>
        <v/>
      </c>
    </row>
    <row r="885" spans="1:19">
      <c r="A885" s="30" t="s">
        <v>159</v>
      </c>
      <c r="D885" s="30" t="str">
        <f t="shared" si="220"/>
        <v/>
      </c>
      <c r="E885" s="30" t="str">
        <f t="shared" si="224"/>
        <v/>
      </c>
      <c r="F885" s="30" t="str">
        <f t="shared" si="221"/>
        <v>Open Ended Schemes(Fund of Funds - Overseas)</v>
      </c>
      <c r="G885" s="30" t="str">
        <f t="shared" si="225"/>
        <v/>
      </c>
      <c r="H885" s="30" t="str">
        <f t="shared" si="222"/>
        <v/>
      </c>
      <c r="I885" s="30" t="str">
        <f t="shared" si="227"/>
        <v/>
      </c>
      <c r="J885" s="35" t="str">
        <f t="shared" si="223"/>
        <v/>
      </c>
      <c r="K885" s="35" t="str">
        <f t="shared" si="228"/>
        <v/>
      </c>
      <c r="L885" s="30" t="str">
        <f t="shared" si="229"/>
        <v/>
      </c>
      <c r="M885" s="30" t="str">
        <f t="shared" si="230"/>
        <v/>
      </c>
      <c r="N885" s="30" t="str">
        <f t="shared" si="231"/>
        <v/>
      </c>
      <c r="O885" s="30" t="str">
        <f t="shared" si="232"/>
        <v/>
      </c>
      <c r="P885" s="30" t="str">
        <f t="shared" si="233"/>
        <v/>
      </c>
      <c r="Q885" s="30" t="str">
        <f t="shared" si="234"/>
        <v/>
      </c>
      <c r="R885" s="36" t="str">
        <f t="shared" si="235"/>
        <v/>
      </c>
      <c r="S885" s="37" t="str">
        <f t="shared" si="226"/>
        <v/>
      </c>
    </row>
    <row r="886" spans="1:19">
      <c r="A886" s="30" t="s">
        <v>97</v>
      </c>
      <c r="D886" s="30" t="str">
        <f t="shared" si="220"/>
        <v/>
      </c>
      <c r="E886" s="30" t="str">
        <f t="shared" si="224"/>
        <v/>
      </c>
      <c r="F886" s="30" t="str">
        <f t="shared" si="221"/>
        <v xml:space="preserve"> </v>
      </c>
      <c r="G886" s="30" t="str">
        <f t="shared" si="225"/>
        <v/>
      </c>
      <c r="H886" s="30" t="str">
        <f t="shared" si="222"/>
        <v/>
      </c>
      <c r="I886" s="30" t="str">
        <f t="shared" si="227"/>
        <v/>
      </c>
      <c r="J886" s="35" t="str">
        <f t="shared" si="223"/>
        <v/>
      </c>
      <c r="K886" s="35" t="str">
        <f t="shared" si="228"/>
        <v/>
      </c>
      <c r="L886" s="30" t="str">
        <f t="shared" si="229"/>
        <v/>
      </c>
      <c r="M886" s="30" t="str">
        <f t="shared" si="230"/>
        <v/>
      </c>
      <c r="N886" s="30" t="str">
        <f t="shared" si="231"/>
        <v/>
      </c>
      <c r="O886" s="30" t="str">
        <f t="shared" si="232"/>
        <v/>
      </c>
      <c r="P886" s="30" t="str">
        <f t="shared" si="233"/>
        <v/>
      </c>
      <c r="Q886" s="30" t="str">
        <f t="shared" si="234"/>
        <v/>
      </c>
      <c r="R886" s="36" t="str">
        <f t="shared" si="235"/>
        <v/>
      </c>
      <c r="S886" s="37" t="str">
        <f t="shared" si="226"/>
        <v/>
      </c>
    </row>
    <row r="887" spans="1:19">
      <c r="A887" s="30" t="s">
        <v>101</v>
      </c>
      <c r="D887" s="30" t="str">
        <f t="shared" si="220"/>
        <v/>
      </c>
      <c r="E887" s="30" t="str">
        <f t="shared" si="224"/>
        <v/>
      </c>
      <c r="F887" s="30" t="str">
        <f t="shared" si="221"/>
        <v>Birla Sun Life Mutual Fund</v>
      </c>
      <c r="G887" s="30" t="str">
        <f t="shared" si="225"/>
        <v/>
      </c>
      <c r="H887" s="30" t="str">
        <f t="shared" si="222"/>
        <v/>
      </c>
      <c r="I887" s="30" t="str">
        <f t="shared" si="227"/>
        <v/>
      </c>
      <c r="J887" s="35" t="str">
        <f t="shared" si="223"/>
        <v/>
      </c>
      <c r="K887" s="35" t="str">
        <f t="shared" si="228"/>
        <v/>
      </c>
      <c r="L887" s="30" t="str">
        <f t="shared" si="229"/>
        <v/>
      </c>
      <c r="M887" s="30" t="str">
        <f t="shared" si="230"/>
        <v/>
      </c>
      <c r="N887" s="30" t="str">
        <f t="shared" si="231"/>
        <v/>
      </c>
      <c r="O887" s="30" t="str">
        <f t="shared" si="232"/>
        <v/>
      </c>
      <c r="P887" s="30" t="str">
        <f t="shared" si="233"/>
        <v/>
      </c>
      <c r="Q887" s="30" t="str">
        <f t="shared" si="234"/>
        <v/>
      </c>
      <c r="R887" s="36" t="str">
        <f t="shared" si="235"/>
        <v/>
      </c>
      <c r="S887" s="37" t="str">
        <f t="shared" si="226"/>
        <v/>
      </c>
    </row>
    <row r="888" spans="1:19">
      <c r="A888" s="30" t="s">
        <v>97</v>
      </c>
      <c r="D888" s="30" t="str">
        <f t="shared" si="220"/>
        <v/>
      </c>
      <c r="E888" s="30" t="str">
        <f t="shared" si="224"/>
        <v/>
      </c>
      <c r="F888" s="30" t="str">
        <f t="shared" si="221"/>
        <v xml:space="preserve"> </v>
      </c>
      <c r="G888" s="30" t="str">
        <f t="shared" si="225"/>
        <v/>
      </c>
      <c r="H888" s="30" t="str">
        <f t="shared" si="222"/>
        <v/>
      </c>
      <c r="I888" s="30" t="str">
        <f t="shared" si="227"/>
        <v/>
      </c>
      <c r="J888" s="35" t="str">
        <f t="shared" si="223"/>
        <v/>
      </c>
      <c r="K888" s="35" t="str">
        <f t="shared" si="228"/>
        <v/>
      </c>
      <c r="L888" s="30" t="str">
        <f t="shared" si="229"/>
        <v/>
      </c>
      <c r="M888" s="30" t="str">
        <f t="shared" si="230"/>
        <v/>
      </c>
      <c r="N888" s="30" t="str">
        <f t="shared" si="231"/>
        <v/>
      </c>
      <c r="O888" s="30" t="str">
        <f t="shared" si="232"/>
        <v/>
      </c>
      <c r="P888" s="30" t="str">
        <f t="shared" si="233"/>
        <v/>
      </c>
      <c r="Q888" s="30" t="str">
        <f t="shared" si="234"/>
        <v/>
      </c>
      <c r="R888" s="36" t="str">
        <f t="shared" si="235"/>
        <v/>
      </c>
      <c r="S888" s="37" t="str">
        <f t="shared" si="226"/>
        <v/>
      </c>
    </row>
    <row r="889" spans="1:19" ht="26">
      <c r="A889" s="30" t="s">
        <v>7073</v>
      </c>
      <c r="D889" s="30" t="str">
        <f t="shared" si="220"/>
        <v>132141</v>
      </c>
      <c r="E889" s="30">
        <f t="shared" si="224"/>
        <v>7</v>
      </c>
      <c r="F889" s="30" t="str">
        <f t="shared" si="221"/>
        <v>INF084M01EC8</v>
      </c>
      <c r="G889" s="30">
        <f t="shared" si="225"/>
        <v>20</v>
      </c>
      <c r="H889" s="30" t="str">
        <f t="shared" si="222"/>
        <v>INF084M01ED6</v>
      </c>
      <c r="I889" s="30">
        <f t="shared" si="227"/>
        <v>33</v>
      </c>
      <c r="J889" s="35" t="str">
        <f t="shared" si="223"/>
        <v>Birla Sun Life Global Commodities Fund - Direct Plan - Dividend Option</v>
      </c>
      <c r="K889" s="35">
        <f t="shared" si="228"/>
        <v>104</v>
      </c>
      <c r="L889" s="30" t="str">
        <f t="shared" si="229"/>
        <v>10.5516</v>
      </c>
      <c r="M889" s="30">
        <f t="shared" si="230"/>
        <v>112</v>
      </c>
      <c r="N889" s="30" t="str">
        <f t="shared" si="231"/>
        <v>10.4461</v>
      </c>
      <c r="O889" s="30">
        <f t="shared" si="232"/>
        <v>120</v>
      </c>
      <c r="P889" s="30" t="str">
        <f t="shared" si="233"/>
        <v>10.5516</v>
      </c>
      <c r="Q889" s="30">
        <f t="shared" si="234"/>
        <v>128</v>
      </c>
      <c r="R889" s="36" t="str">
        <f t="shared" si="235"/>
        <v>08-Aug-2017</v>
      </c>
      <c r="S889" s="37">
        <f t="shared" si="226"/>
        <v>10.551600000000001</v>
      </c>
    </row>
    <row r="890" spans="1:19" ht="26">
      <c r="A890" s="30" t="s">
        <v>7074</v>
      </c>
      <c r="D890" s="30" t="str">
        <f t="shared" si="220"/>
        <v>132140</v>
      </c>
      <c r="E890" s="30">
        <f t="shared" si="224"/>
        <v>7</v>
      </c>
      <c r="F890" s="30" t="str">
        <f t="shared" si="221"/>
        <v>INF084M01EB0</v>
      </c>
      <c r="G890" s="30">
        <f t="shared" si="225"/>
        <v>20</v>
      </c>
      <c r="H890" s="30" t="str">
        <f t="shared" si="222"/>
        <v>-</v>
      </c>
      <c r="I890" s="30">
        <f t="shared" si="227"/>
        <v>22</v>
      </c>
      <c r="J890" s="35" t="str">
        <f t="shared" si="223"/>
        <v>Birla Sun Life Global Commodities Fund - Direct plan - Growth Option</v>
      </c>
      <c r="K890" s="35">
        <f t="shared" si="228"/>
        <v>91</v>
      </c>
      <c r="L890" s="30" t="str">
        <f t="shared" si="229"/>
        <v>11.9242</v>
      </c>
      <c r="M890" s="30">
        <f t="shared" si="230"/>
        <v>99</v>
      </c>
      <c r="N890" s="30" t="str">
        <f t="shared" si="231"/>
        <v>11.8050</v>
      </c>
      <c r="O890" s="30">
        <f t="shared" si="232"/>
        <v>107</v>
      </c>
      <c r="P890" s="30" t="str">
        <f t="shared" si="233"/>
        <v>11.9242</v>
      </c>
      <c r="Q890" s="30">
        <f t="shared" si="234"/>
        <v>115</v>
      </c>
      <c r="R890" s="36" t="str">
        <f t="shared" si="235"/>
        <v>08-Aug-2017</v>
      </c>
      <c r="S890" s="37">
        <f t="shared" si="226"/>
        <v>11.924200000000001</v>
      </c>
    </row>
    <row r="891" spans="1:19" ht="26">
      <c r="A891" s="30" t="s">
        <v>7075</v>
      </c>
      <c r="D891" s="30" t="str">
        <f t="shared" si="220"/>
        <v>132139</v>
      </c>
      <c r="E891" s="30">
        <f t="shared" si="224"/>
        <v>7</v>
      </c>
      <c r="F891" s="30" t="str">
        <f t="shared" si="221"/>
        <v>INF084M01AU8</v>
      </c>
      <c r="G891" s="30">
        <f t="shared" si="225"/>
        <v>20</v>
      </c>
      <c r="H891" s="30" t="str">
        <f t="shared" si="222"/>
        <v>INF084M01AV6</v>
      </c>
      <c r="I891" s="30">
        <f t="shared" si="227"/>
        <v>33</v>
      </c>
      <c r="J891" s="35" t="str">
        <f t="shared" si="223"/>
        <v>Birla Sun Life Global Commodities Fund - Regular Plan - Dividend Option</v>
      </c>
      <c r="K891" s="35">
        <f t="shared" si="228"/>
        <v>105</v>
      </c>
      <c r="L891" s="30" t="str">
        <f t="shared" si="229"/>
        <v>11.8072</v>
      </c>
      <c r="M891" s="30">
        <f t="shared" si="230"/>
        <v>113</v>
      </c>
      <c r="N891" s="30" t="str">
        <f t="shared" si="231"/>
        <v>11.6891</v>
      </c>
      <c r="O891" s="30">
        <f t="shared" si="232"/>
        <v>121</v>
      </c>
      <c r="P891" s="30" t="str">
        <f t="shared" si="233"/>
        <v>11.8072</v>
      </c>
      <c r="Q891" s="30">
        <f t="shared" si="234"/>
        <v>129</v>
      </c>
      <c r="R891" s="36" t="str">
        <f t="shared" si="235"/>
        <v>08-Aug-2017</v>
      </c>
      <c r="S891" s="37">
        <f t="shared" si="226"/>
        <v>11.8072</v>
      </c>
    </row>
    <row r="892" spans="1:19" ht="26">
      <c r="A892" s="30" t="s">
        <v>7076</v>
      </c>
      <c r="D892" s="30" t="str">
        <f t="shared" si="220"/>
        <v>132138</v>
      </c>
      <c r="E892" s="30">
        <f t="shared" si="224"/>
        <v>7</v>
      </c>
      <c r="F892" s="30" t="str">
        <f t="shared" si="221"/>
        <v>INF084M01AT0</v>
      </c>
      <c r="G892" s="30">
        <f t="shared" si="225"/>
        <v>20</v>
      </c>
      <c r="H892" s="30" t="str">
        <f t="shared" si="222"/>
        <v>-</v>
      </c>
      <c r="I892" s="30">
        <f t="shared" si="227"/>
        <v>22</v>
      </c>
      <c r="J892" s="35" t="str">
        <f t="shared" si="223"/>
        <v>Birla SUn Life Global Commodities Fund - Regular Plan - Growth Option</v>
      </c>
      <c r="K892" s="35">
        <f t="shared" si="228"/>
        <v>92</v>
      </c>
      <c r="L892" s="30" t="str">
        <f t="shared" si="229"/>
        <v>11.8040</v>
      </c>
      <c r="M892" s="30">
        <f t="shared" si="230"/>
        <v>100</v>
      </c>
      <c r="N892" s="30" t="str">
        <f t="shared" si="231"/>
        <v>11.6860</v>
      </c>
      <c r="O892" s="30">
        <f t="shared" si="232"/>
        <v>108</v>
      </c>
      <c r="P892" s="30" t="str">
        <f t="shared" si="233"/>
        <v>11.8040</v>
      </c>
      <c r="Q892" s="30">
        <f t="shared" si="234"/>
        <v>116</v>
      </c>
      <c r="R892" s="36" t="str">
        <f t="shared" si="235"/>
        <v>08-Aug-2017</v>
      </c>
      <c r="S892" s="37">
        <f t="shared" si="226"/>
        <v>11.804</v>
      </c>
    </row>
    <row r="893" spans="1:19" ht="26">
      <c r="A893" s="30" t="s">
        <v>7077</v>
      </c>
      <c r="D893" s="30" t="str">
        <f t="shared" si="220"/>
        <v>132010</v>
      </c>
      <c r="E893" s="30">
        <f t="shared" si="224"/>
        <v>7</v>
      </c>
      <c r="F893" s="30" t="str">
        <f t="shared" si="221"/>
        <v>INF084M01EI5</v>
      </c>
      <c r="G893" s="30">
        <f t="shared" si="225"/>
        <v>20</v>
      </c>
      <c r="H893" s="30" t="str">
        <f t="shared" si="222"/>
        <v>INF084M01EJ3</v>
      </c>
      <c r="I893" s="30">
        <f t="shared" si="227"/>
        <v>33</v>
      </c>
      <c r="J893" s="35" t="str">
        <f t="shared" si="223"/>
        <v>Birla Sun Life Global Real Estate Fund - Retail Plan - Direct Plan - Dividend Option</v>
      </c>
      <c r="K893" s="35">
        <f t="shared" si="228"/>
        <v>118</v>
      </c>
      <c r="L893" s="30" t="str">
        <f t="shared" si="229"/>
        <v>17.6094</v>
      </c>
      <c r="M893" s="30">
        <f t="shared" si="230"/>
        <v>126</v>
      </c>
      <c r="N893" s="30" t="str">
        <f t="shared" si="231"/>
        <v>17.4333</v>
      </c>
      <c r="O893" s="30">
        <f t="shared" si="232"/>
        <v>134</v>
      </c>
      <c r="P893" s="30" t="str">
        <f t="shared" si="233"/>
        <v>17.6094</v>
      </c>
      <c r="Q893" s="30">
        <f t="shared" si="234"/>
        <v>142</v>
      </c>
      <c r="R893" s="36" t="str">
        <f t="shared" si="235"/>
        <v>08-Aug-2017</v>
      </c>
      <c r="S893" s="37">
        <f t="shared" si="226"/>
        <v>17.609400000000001</v>
      </c>
    </row>
    <row r="894" spans="1:19" ht="26">
      <c r="A894" s="30" t="s">
        <v>7078</v>
      </c>
      <c r="D894" s="30" t="str">
        <f t="shared" si="220"/>
        <v>132009</v>
      </c>
      <c r="E894" s="30">
        <f t="shared" si="224"/>
        <v>7</v>
      </c>
      <c r="F894" s="30" t="str">
        <f t="shared" si="221"/>
        <v>INF084M01EH7</v>
      </c>
      <c r="G894" s="30">
        <f t="shared" si="225"/>
        <v>20</v>
      </c>
      <c r="H894" s="30" t="str">
        <f t="shared" si="222"/>
        <v>-</v>
      </c>
      <c r="I894" s="30">
        <f t="shared" si="227"/>
        <v>22</v>
      </c>
      <c r="J894" s="35" t="str">
        <f t="shared" si="223"/>
        <v>Birla Sun Life Global Real Estate Fund - Retail Plan - Direct Plan - Growth Option</v>
      </c>
      <c r="K894" s="35">
        <f t="shared" si="228"/>
        <v>105</v>
      </c>
      <c r="L894" s="30" t="str">
        <f t="shared" si="229"/>
        <v>17.5950</v>
      </c>
      <c r="M894" s="30">
        <f t="shared" si="230"/>
        <v>113</v>
      </c>
      <c r="N894" s="30" t="str">
        <f t="shared" si="231"/>
        <v>17.4190</v>
      </c>
      <c r="O894" s="30">
        <f t="shared" si="232"/>
        <v>121</v>
      </c>
      <c r="P894" s="30" t="str">
        <f t="shared" si="233"/>
        <v>17.5950</v>
      </c>
      <c r="Q894" s="30">
        <f t="shared" si="234"/>
        <v>129</v>
      </c>
      <c r="R894" s="36" t="str">
        <f t="shared" si="235"/>
        <v>08-Aug-2017</v>
      </c>
      <c r="S894" s="37">
        <f t="shared" si="226"/>
        <v>17.594999999999999</v>
      </c>
    </row>
    <row r="895" spans="1:19" ht="26">
      <c r="A895" s="30" t="s">
        <v>7079</v>
      </c>
      <c r="D895" s="30" t="str">
        <f t="shared" si="220"/>
        <v>132003</v>
      </c>
      <c r="E895" s="30">
        <f t="shared" si="224"/>
        <v>7</v>
      </c>
      <c r="F895" s="30" t="str">
        <f t="shared" si="221"/>
        <v>INF084M01BA8</v>
      </c>
      <c r="G895" s="30">
        <f t="shared" si="225"/>
        <v>20</v>
      </c>
      <c r="H895" s="30" t="str">
        <f t="shared" si="222"/>
        <v>INF084M01BB6</v>
      </c>
      <c r="I895" s="30">
        <f t="shared" si="227"/>
        <v>33</v>
      </c>
      <c r="J895" s="35" t="str">
        <f t="shared" si="223"/>
        <v>Birla Sun Life Global Real Estate Fund - Retail Plan - Regular Plan - Dividend Option</v>
      </c>
      <c r="K895" s="35">
        <f t="shared" si="228"/>
        <v>119</v>
      </c>
      <c r="L895" s="30" t="str">
        <f t="shared" si="229"/>
        <v>17.2407</v>
      </c>
      <c r="M895" s="30">
        <f t="shared" si="230"/>
        <v>127</v>
      </c>
      <c r="N895" s="30" t="str">
        <f t="shared" si="231"/>
        <v>17.0683</v>
      </c>
      <c r="O895" s="30">
        <f t="shared" si="232"/>
        <v>135</v>
      </c>
      <c r="P895" s="30" t="str">
        <f t="shared" si="233"/>
        <v>17.2407</v>
      </c>
      <c r="Q895" s="30">
        <f t="shared" si="234"/>
        <v>143</v>
      </c>
      <c r="R895" s="36" t="str">
        <f t="shared" si="235"/>
        <v>08-Aug-2017</v>
      </c>
      <c r="S895" s="37">
        <f t="shared" si="226"/>
        <v>17.2407</v>
      </c>
    </row>
    <row r="896" spans="1:19" ht="26">
      <c r="A896" s="30" t="s">
        <v>7080</v>
      </c>
      <c r="D896" s="30" t="str">
        <f t="shared" si="220"/>
        <v>132005</v>
      </c>
      <c r="E896" s="30">
        <f t="shared" si="224"/>
        <v>7</v>
      </c>
      <c r="F896" s="30" t="str">
        <f t="shared" si="221"/>
        <v>INF084M01AZ7</v>
      </c>
      <c r="G896" s="30">
        <f t="shared" si="225"/>
        <v>20</v>
      </c>
      <c r="H896" s="30" t="str">
        <f t="shared" si="222"/>
        <v>-</v>
      </c>
      <c r="I896" s="30">
        <f t="shared" si="227"/>
        <v>22</v>
      </c>
      <c r="J896" s="35" t="str">
        <f t="shared" si="223"/>
        <v>Birla Sun Life Global Real Estate Fund - Retail Plan - Regular Plan - Growth Option</v>
      </c>
      <c r="K896" s="35">
        <f t="shared" si="228"/>
        <v>106</v>
      </c>
      <c r="L896" s="30" t="str">
        <f t="shared" si="229"/>
        <v>17.2298</v>
      </c>
      <c r="M896" s="30">
        <f t="shared" si="230"/>
        <v>114</v>
      </c>
      <c r="N896" s="30" t="str">
        <f t="shared" si="231"/>
        <v>17.0575</v>
      </c>
      <c r="O896" s="30">
        <f t="shared" si="232"/>
        <v>122</v>
      </c>
      <c r="P896" s="30" t="str">
        <f t="shared" si="233"/>
        <v>17.2298</v>
      </c>
      <c r="Q896" s="30">
        <f t="shared" si="234"/>
        <v>130</v>
      </c>
      <c r="R896" s="36" t="str">
        <f t="shared" si="235"/>
        <v>08-Aug-2017</v>
      </c>
      <c r="S896" s="37">
        <f t="shared" si="226"/>
        <v>17.229800000000001</v>
      </c>
    </row>
    <row r="897" spans="1:19" ht="26">
      <c r="A897" s="30" t="s">
        <v>160</v>
      </c>
      <c r="D897" s="30" t="str">
        <f t="shared" si="220"/>
        <v>132121</v>
      </c>
      <c r="E897" s="30">
        <f t="shared" si="224"/>
        <v>7</v>
      </c>
      <c r="F897" s="30" t="str">
        <f t="shared" si="221"/>
        <v>INF084M01EL9</v>
      </c>
      <c r="G897" s="30">
        <f t="shared" si="225"/>
        <v>20</v>
      </c>
      <c r="H897" s="30" t="str">
        <f t="shared" si="222"/>
        <v>INF084M01EM7</v>
      </c>
      <c r="I897" s="30">
        <f t="shared" si="227"/>
        <v>33</v>
      </c>
      <c r="J897" s="35" t="str">
        <f t="shared" si="223"/>
        <v>Birla Sun Life Latin America Equity Fund - Direct Plan - Dividend Option</v>
      </c>
      <c r="K897" s="35">
        <f t="shared" si="228"/>
        <v>106</v>
      </c>
      <c r="L897" s="30" t="str">
        <f t="shared" si="229"/>
        <v>6.87</v>
      </c>
      <c r="M897" s="30">
        <f t="shared" si="230"/>
        <v>111</v>
      </c>
      <c r="N897" s="30" t="str">
        <f t="shared" si="231"/>
        <v>6.80</v>
      </c>
      <c r="O897" s="30">
        <f t="shared" si="232"/>
        <v>116</v>
      </c>
      <c r="P897" s="30" t="str">
        <f t="shared" si="233"/>
        <v>6.87</v>
      </c>
      <c r="Q897" s="30">
        <f t="shared" si="234"/>
        <v>121</v>
      </c>
      <c r="R897" s="36" t="str">
        <f t="shared" si="235"/>
        <v>05-Feb-2016</v>
      </c>
      <c r="S897" s="37">
        <f t="shared" si="226"/>
        <v>6.87</v>
      </c>
    </row>
    <row r="898" spans="1:19" ht="26">
      <c r="A898" s="30" t="s">
        <v>161</v>
      </c>
      <c r="D898" s="30" t="str">
        <f t="shared" si="220"/>
        <v>132120</v>
      </c>
      <c r="E898" s="30">
        <f t="shared" si="224"/>
        <v>7</v>
      </c>
      <c r="F898" s="30" t="str">
        <f t="shared" si="221"/>
        <v>INF084M01EK1</v>
      </c>
      <c r="G898" s="30">
        <f t="shared" si="225"/>
        <v>20</v>
      </c>
      <c r="H898" s="30" t="str">
        <f t="shared" si="222"/>
        <v>-</v>
      </c>
      <c r="I898" s="30">
        <f t="shared" si="227"/>
        <v>22</v>
      </c>
      <c r="J898" s="35" t="str">
        <f t="shared" si="223"/>
        <v>Birla Sun Life Latin America Equity Fund - Direct Plan - Growth Option</v>
      </c>
      <c r="K898" s="35">
        <f t="shared" si="228"/>
        <v>93</v>
      </c>
      <c r="L898" s="30" t="str">
        <f t="shared" si="229"/>
        <v>6.87</v>
      </c>
      <c r="M898" s="30">
        <f t="shared" si="230"/>
        <v>98</v>
      </c>
      <c r="N898" s="30" t="str">
        <f t="shared" si="231"/>
        <v>6.80</v>
      </c>
      <c r="O898" s="30">
        <f t="shared" si="232"/>
        <v>103</v>
      </c>
      <c r="P898" s="30" t="str">
        <f t="shared" si="233"/>
        <v>6.87</v>
      </c>
      <c r="Q898" s="30">
        <f t="shared" si="234"/>
        <v>108</v>
      </c>
      <c r="R898" s="36" t="str">
        <f t="shared" si="235"/>
        <v>05-Feb-2016</v>
      </c>
      <c r="S898" s="37">
        <f t="shared" si="226"/>
        <v>6.87</v>
      </c>
    </row>
    <row r="899" spans="1:19" ht="26">
      <c r="A899" s="30" t="s">
        <v>162</v>
      </c>
      <c r="D899" s="30" t="str">
        <f t="shared" si="220"/>
        <v>132117</v>
      </c>
      <c r="E899" s="30">
        <f t="shared" si="224"/>
        <v>7</v>
      </c>
      <c r="F899" s="30" t="str">
        <f t="shared" si="221"/>
        <v>INF084M01BG5</v>
      </c>
      <c r="G899" s="30">
        <f t="shared" si="225"/>
        <v>20</v>
      </c>
      <c r="H899" s="30" t="str">
        <f t="shared" si="222"/>
        <v>INF084M01BH3</v>
      </c>
      <c r="I899" s="30">
        <f t="shared" si="227"/>
        <v>33</v>
      </c>
      <c r="J899" s="35" t="str">
        <f t="shared" si="223"/>
        <v>Birla Sun Life Latin America Equity Fund - Regular Plan - Dividend Option</v>
      </c>
      <c r="K899" s="35">
        <f t="shared" si="228"/>
        <v>107</v>
      </c>
      <c r="L899" s="30" t="str">
        <f t="shared" si="229"/>
        <v>6.76</v>
      </c>
      <c r="M899" s="30">
        <f t="shared" si="230"/>
        <v>112</v>
      </c>
      <c r="N899" s="30" t="str">
        <f t="shared" si="231"/>
        <v>6.69</v>
      </c>
      <c r="O899" s="30">
        <f t="shared" si="232"/>
        <v>117</v>
      </c>
      <c r="P899" s="30" t="str">
        <f t="shared" si="233"/>
        <v>6.76</v>
      </c>
      <c r="Q899" s="30">
        <f t="shared" si="234"/>
        <v>122</v>
      </c>
      <c r="R899" s="36" t="str">
        <f t="shared" si="235"/>
        <v>05-Feb-2016</v>
      </c>
      <c r="S899" s="37">
        <f t="shared" si="226"/>
        <v>6.76</v>
      </c>
    </row>
    <row r="900" spans="1:19" ht="26">
      <c r="A900" s="30" t="s">
        <v>163</v>
      </c>
      <c r="D900" s="30" t="str">
        <f t="shared" si="220"/>
        <v>132118</v>
      </c>
      <c r="E900" s="30">
        <f t="shared" si="224"/>
        <v>7</v>
      </c>
      <c r="F900" s="30" t="str">
        <f t="shared" si="221"/>
        <v>INF084M01BF7</v>
      </c>
      <c r="G900" s="30">
        <f t="shared" si="225"/>
        <v>20</v>
      </c>
      <c r="H900" s="30" t="str">
        <f t="shared" si="222"/>
        <v>-</v>
      </c>
      <c r="I900" s="30">
        <f t="shared" si="227"/>
        <v>22</v>
      </c>
      <c r="J900" s="35" t="str">
        <f t="shared" si="223"/>
        <v>Birla Sun Life Latin America Equity Fund - Regular Plan - Growth Option</v>
      </c>
      <c r="K900" s="35">
        <f t="shared" si="228"/>
        <v>94</v>
      </c>
      <c r="L900" s="30" t="str">
        <f t="shared" si="229"/>
        <v>6.76</v>
      </c>
      <c r="M900" s="30">
        <f t="shared" si="230"/>
        <v>99</v>
      </c>
      <c r="N900" s="30" t="str">
        <f t="shared" si="231"/>
        <v>6.69</v>
      </c>
      <c r="O900" s="30">
        <f t="shared" si="232"/>
        <v>104</v>
      </c>
      <c r="P900" s="30" t="str">
        <f t="shared" si="233"/>
        <v>6.76</v>
      </c>
      <c r="Q900" s="30">
        <f t="shared" si="234"/>
        <v>109</v>
      </c>
      <c r="R900" s="36" t="str">
        <f t="shared" si="235"/>
        <v>05-Feb-2016</v>
      </c>
      <c r="S900" s="37">
        <f t="shared" si="226"/>
        <v>6.76</v>
      </c>
    </row>
    <row r="901" spans="1:19">
      <c r="A901" s="30" t="s">
        <v>97</v>
      </c>
      <c r="D901" s="30" t="str">
        <f t="shared" si="220"/>
        <v/>
      </c>
      <c r="E901" s="30" t="str">
        <f t="shared" si="224"/>
        <v/>
      </c>
      <c r="F901" s="30" t="str">
        <f t="shared" si="221"/>
        <v xml:space="preserve"> </v>
      </c>
      <c r="G901" s="30" t="str">
        <f t="shared" si="225"/>
        <v/>
      </c>
      <c r="H901" s="30" t="str">
        <f t="shared" si="222"/>
        <v/>
      </c>
      <c r="I901" s="30" t="str">
        <f t="shared" si="227"/>
        <v/>
      </c>
      <c r="J901" s="35" t="str">
        <f t="shared" si="223"/>
        <v/>
      </c>
      <c r="K901" s="35" t="str">
        <f t="shared" si="228"/>
        <v/>
      </c>
      <c r="L901" s="30" t="str">
        <f t="shared" si="229"/>
        <v/>
      </c>
      <c r="M901" s="30" t="str">
        <f t="shared" si="230"/>
        <v/>
      </c>
      <c r="N901" s="30" t="str">
        <f t="shared" si="231"/>
        <v/>
      </c>
      <c r="O901" s="30" t="str">
        <f t="shared" si="232"/>
        <v/>
      </c>
      <c r="P901" s="30" t="str">
        <f t="shared" si="233"/>
        <v/>
      </c>
      <c r="Q901" s="30" t="str">
        <f t="shared" si="234"/>
        <v/>
      </c>
      <c r="R901" s="36" t="str">
        <f t="shared" si="235"/>
        <v/>
      </c>
      <c r="S901" s="37" t="str">
        <f t="shared" si="226"/>
        <v/>
      </c>
    </row>
    <row r="902" spans="1:19">
      <c r="A902" s="30" t="s">
        <v>123</v>
      </c>
      <c r="D902" s="30" t="str">
        <f t="shared" si="220"/>
        <v/>
      </c>
      <c r="E902" s="30" t="str">
        <f t="shared" si="224"/>
        <v/>
      </c>
      <c r="F902" s="30" t="str">
        <f t="shared" si="221"/>
        <v>DHFL Pramerica Mutual Fund</v>
      </c>
      <c r="G902" s="30" t="str">
        <f t="shared" si="225"/>
        <v/>
      </c>
      <c r="H902" s="30" t="str">
        <f t="shared" si="222"/>
        <v/>
      </c>
      <c r="I902" s="30" t="str">
        <f t="shared" si="227"/>
        <v/>
      </c>
      <c r="J902" s="35" t="str">
        <f t="shared" si="223"/>
        <v/>
      </c>
      <c r="K902" s="35" t="str">
        <f t="shared" si="228"/>
        <v/>
      </c>
      <c r="L902" s="30" t="str">
        <f t="shared" si="229"/>
        <v/>
      </c>
      <c r="M902" s="30" t="str">
        <f t="shared" si="230"/>
        <v/>
      </c>
      <c r="N902" s="30" t="str">
        <f t="shared" si="231"/>
        <v/>
      </c>
      <c r="O902" s="30" t="str">
        <f t="shared" si="232"/>
        <v/>
      </c>
      <c r="P902" s="30" t="str">
        <f t="shared" si="233"/>
        <v/>
      </c>
      <c r="Q902" s="30" t="str">
        <f t="shared" si="234"/>
        <v/>
      </c>
      <c r="R902" s="36" t="str">
        <f t="shared" si="235"/>
        <v/>
      </c>
      <c r="S902" s="37" t="str">
        <f t="shared" si="226"/>
        <v/>
      </c>
    </row>
    <row r="903" spans="1:19">
      <c r="A903" s="30" t="s">
        <v>97</v>
      </c>
      <c r="D903" s="30" t="str">
        <f t="shared" ref="D903:D966" si="236">IF(ISERROR(LEFT(A903,SEARCH(";",A903)-1)),"",LEFT(A903,SEARCH(";",A903)-1))</f>
        <v/>
      </c>
      <c r="E903" s="30" t="str">
        <f t="shared" si="224"/>
        <v/>
      </c>
      <c r="F903" s="30" t="str">
        <f t="shared" ref="F903:F966" si="237">IF($D903="",A903,MID($A903,E903+1,SEARCH(";",$A903,E903+1)-E903-1))</f>
        <v xml:space="preserve"> </v>
      </c>
      <c r="G903" s="30" t="str">
        <f t="shared" si="225"/>
        <v/>
      </c>
      <c r="H903" s="30" t="str">
        <f t="shared" ref="H903:H966" si="238">IF($D903="","",MID($A903,G903+1,SEARCH(";",$A903,G903+1)-G903-1))</f>
        <v/>
      </c>
      <c r="I903" s="30" t="str">
        <f t="shared" si="227"/>
        <v/>
      </c>
      <c r="J903" s="35" t="str">
        <f t="shared" ref="J903:J966" si="239">IF($D903="","",MID($A903,I903+1,SEARCH(";",$A903,I903+1)-I903-1))</f>
        <v/>
      </c>
      <c r="K903" s="35" t="str">
        <f t="shared" si="228"/>
        <v/>
      </c>
      <c r="L903" s="30" t="str">
        <f t="shared" si="229"/>
        <v/>
      </c>
      <c r="M903" s="30" t="str">
        <f t="shared" si="230"/>
        <v/>
      </c>
      <c r="N903" s="30" t="str">
        <f t="shared" si="231"/>
        <v/>
      </c>
      <c r="O903" s="30" t="str">
        <f t="shared" si="232"/>
        <v/>
      </c>
      <c r="P903" s="30" t="str">
        <f t="shared" si="233"/>
        <v/>
      </c>
      <c r="Q903" s="30" t="str">
        <f t="shared" si="234"/>
        <v/>
      </c>
      <c r="R903" s="36" t="str">
        <f t="shared" si="235"/>
        <v/>
      </c>
      <c r="S903" s="37" t="str">
        <f t="shared" si="226"/>
        <v/>
      </c>
    </row>
    <row r="904" spans="1:19">
      <c r="A904" s="30" t="s">
        <v>7081</v>
      </c>
      <c r="D904" s="30" t="str">
        <f t="shared" si="236"/>
        <v>138524</v>
      </c>
      <c r="E904" s="30">
        <f t="shared" ref="E904:E967" si="240">IF($D904="","",LEN(D904)+1)</f>
        <v>7</v>
      </c>
      <c r="F904" s="30" t="str">
        <f t="shared" si="237"/>
        <v>INF223J01AS2</v>
      </c>
      <c r="G904" s="30">
        <f t="shared" ref="G904:G967" si="241">IF($D904="","",E904+(LEN(F904)+1))</f>
        <v>20</v>
      </c>
      <c r="H904" s="30" t="str">
        <f t="shared" si="238"/>
        <v>-</v>
      </c>
      <c r="I904" s="30">
        <f t="shared" si="227"/>
        <v>22</v>
      </c>
      <c r="J904" s="35" t="str">
        <f t="shared" si="239"/>
        <v>DHFL Pramerica Global Agribusiness Fund - Dividend</v>
      </c>
      <c r="K904" s="35">
        <f t="shared" si="228"/>
        <v>73</v>
      </c>
      <c r="L904" s="30" t="str">
        <f t="shared" si="229"/>
        <v>13.38</v>
      </c>
      <c r="M904" s="30">
        <f t="shared" si="230"/>
        <v>79</v>
      </c>
      <c r="N904" s="30" t="str">
        <f t="shared" si="231"/>
        <v>13.25</v>
      </c>
      <c r="O904" s="30">
        <f t="shared" si="232"/>
        <v>85</v>
      </c>
      <c r="P904" s="30" t="str">
        <f t="shared" si="233"/>
        <v>13.38</v>
      </c>
      <c r="Q904" s="30">
        <f t="shared" si="234"/>
        <v>91</v>
      </c>
      <c r="R904" s="36" t="str">
        <f t="shared" si="235"/>
        <v>08-Aug-2017</v>
      </c>
      <c r="S904" s="37">
        <f t="shared" ref="S904:S967" si="242">IF(L904="","",L904+0)</f>
        <v>13.38</v>
      </c>
    </row>
    <row r="905" spans="1:19">
      <c r="A905" s="30" t="s">
        <v>7082</v>
      </c>
      <c r="D905" s="30" t="str">
        <f t="shared" si="236"/>
        <v>138523</v>
      </c>
      <c r="E905" s="30">
        <f t="shared" si="240"/>
        <v>7</v>
      </c>
      <c r="F905" s="30" t="str">
        <f t="shared" si="237"/>
        <v>INF223J01AU8</v>
      </c>
      <c r="G905" s="30">
        <f t="shared" si="241"/>
        <v>20</v>
      </c>
      <c r="H905" s="30" t="str">
        <f t="shared" si="238"/>
        <v>-</v>
      </c>
      <c r="I905" s="30">
        <f t="shared" si="227"/>
        <v>22</v>
      </c>
      <c r="J905" s="35" t="str">
        <f t="shared" si="239"/>
        <v>DHFL Pramerica Global Agribusiness Fund - Growth</v>
      </c>
      <c r="K905" s="35">
        <f t="shared" si="228"/>
        <v>71</v>
      </c>
      <c r="L905" s="30" t="str">
        <f t="shared" si="229"/>
        <v>14.27</v>
      </c>
      <c r="M905" s="30">
        <f t="shared" si="230"/>
        <v>77</v>
      </c>
      <c r="N905" s="30" t="str">
        <f t="shared" si="231"/>
        <v>14.13</v>
      </c>
      <c r="O905" s="30">
        <f t="shared" si="232"/>
        <v>83</v>
      </c>
      <c r="P905" s="30" t="str">
        <f t="shared" si="233"/>
        <v>14.27</v>
      </c>
      <c r="Q905" s="30">
        <f t="shared" si="234"/>
        <v>89</v>
      </c>
      <c r="R905" s="36" t="str">
        <f t="shared" si="235"/>
        <v>08-Aug-2017</v>
      </c>
      <c r="S905" s="37">
        <f t="shared" si="242"/>
        <v>14.27</v>
      </c>
    </row>
    <row r="906" spans="1:19">
      <c r="A906" s="30" t="s">
        <v>6188</v>
      </c>
      <c r="D906" s="30" t="str">
        <f t="shared" si="236"/>
        <v>138525</v>
      </c>
      <c r="E906" s="30">
        <f t="shared" si="240"/>
        <v>7</v>
      </c>
      <c r="F906" s="30" t="str">
        <f t="shared" si="237"/>
        <v>INF223J01AV6</v>
      </c>
      <c r="G906" s="30">
        <f t="shared" si="241"/>
        <v>20</v>
      </c>
      <c r="H906" s="30" t="str">
        <f t="shared" si="238"/>
        <v>-</v>
      </c>
      <c r="I906" s="30">
        <f t="shared" si="227"/>
        <v>22</v>
      </c>
      <c r="J906" s="35" t="str">
        <f t="shared" si="239"/>
        <v>DHFL Pramerica Global Agribusiness Offshore Fund - Bonus</v>
      </c>
      <c r="K906" s="35">
        <f t="shared" si="228"/>
        <v>79</v>
      </c>
      <c r="L906" s="30" t="str">
        <f t="shared" si="229"/>
        <v>11.75</v>
      </c>
      <c r="M906" s="30">
        <f t="shared" si="230"/>
        <v>85</v>
      </c>
      <c r="N906" s="30" t="str">
        <f t="shared" si="231"/>
        <v>11.63</v>
      </c>
      <c r="O906" s="30">
        <f t="shared" si="232"/>
        <v>91</v>
      </c>
      <c r="P906" s="30" t="str">
        <f t="shared" si="233"/>
        <v>11.75</v>
      </c>
      <c r="Q906" s="30">
        <f t="shared" si="234"/>
        <v>97</v>
      </c>
      <c r="R906" s="36" t="str">
        <f t="shared" si="235"/>
        <v>04-Jan-2017</v>
      </c>
      <c r="S906" s="37">
        <f t="shared" si="242"/>
        <v>11.75</v>
      </c>
    </row>
    <row r="907" spans="1:19" ht="26">
      <c r="A907" s="30" t="s">
        <v>7083</v>
      </c>
      <c r="D907" s="30" t="str">
        <f t="shared" si="236"/>
        <v>138527</v>
      </c>
      <c r="E907" s="30">
        <f t="shared" si="240"/>
        <v>7</v>
      </c>
      <c r="F907" s="30" t="str">
        <f t="shared" si="237"/>
        <v>INF223J01NG0</v>
      </c>
      <c r="G907" s="30">
        <f t="shared" si="241"/>
        <v>20</v>
      </c>
      <c r="H907" s="30" t="str">
        <f t="shared" si="238"/>
        <v>-</v>
      </c>
      <c r="I907" s="30">
        <f t="shared" si="227"/>
        <v>22</v>
      </c>
      <c r="J907" s="35" t="str">
        <f t="shared" si="239"/>
        <v>DHFL Pramerica Global Agribusiness Offshore Fund - Direct Plan - Dividend</v>
      </c>
      <c r="K907" s="35">
        <f t="shared" si="228"/>
        <v>96</v>
      </c>
      <c r="L907" s="30" t="str">
        <f t="shared" si="229"/>
        <v>14.79</v>
      </c>
      <c r="M907" s="30">
        <f t="shared" si="230"/>
        <v>102</v>
      </c>
      <c r="N907" s="30" t="str">
        <f t="shared" si="231"/>
        <v>14.64</v>
      </c>
      <c r="O907" s="30">
        <f t="shared" si="232"/>
        <v>108</v>
      </c>
      <c r="P907" s="30" t="str">
        <f t="shared" si="233"/>
        <v>14.79</v>
      </c>
      <c r="Q907" s="30">
        <f t="shared" si="234"/>
        <v>114</v>
      </c>
      <c r="R907" s="36" t="str">
        <f t="shared" si="235"/>
        <v>08-Aug-2017</v>
      </c>
      <c r="S907" s="37">
        <f t="shared" si="242"/>
        <v>14.79</v>
      </c>
    </row>
    <row r="908" spans="1:19" ht="26">
      <c r="A908" s="30" t="s">
        <v>7084</v>
      </c>
      <c r="D908" s="30" t="str">
        <f t="shared" si="236"/>
        <v>138528</v>
      </c>
      <c r="E908" s="30">
        <f t="shared" si="240"/>
        <v>7</v>
      </c>
      <c r="F908" s="30" t="str">
        <f t="shared" si="237"/>
        <v>INF223J01NF2</v>
      </c>
      <c r="G908" s="30">
        <f t="shared" si="241"/>
        <v>20</v>
      </c>
      <c r="H908" s="30" t="str">
        <f t="shared" si="238"/>
        <v>-</v>
      </c>
      <c r="I908" s="30">
        <f t="shared" si="227"/>
        <v>22</v>
      </c>
      <c r="J908" s="35" t="str">
        <f t="shared" si="239"/>
        <v>DHFL Pramerica Global Agribusiness Offshore Fund - Direct Plan - Growth</v>
      </c>
      <c r="K908" s="35">
        <f t="shared" si="228"/>
        <v>94</v>
      </c>
      <c r="L908" s="30" t="str">
        <f t="shared" si="229"/>
        <v>14.79</v>
      </c>
      <c r="M908" s="30">
        <f t="shared" si="230"/>
        <v>100</v>
      </c>
      <c r="N908" s="30" t="str">
        <f t="shared" si="231"/>
        <v>14.64</v>
      </c>
      <c r="O908" s="30">
        <f t="shared" si="232"/>
        <v>106</v>
      </c>
      <c r="P908" s="30" t="str">
        <f t="shared" si="233"/>
        <v>14.79</v>
      </c>
      <c r="Q908" s="30">
        <f t="shared" si="234"/>
        <v>112</v>
      </c>
      <c r="R908" s="36" t="str">
        <f t="shared" si="235"/>
        <v>08-Aug-2017</v>
      </c>
      <c r="S908" s="37">
        <f t="shared" si="242"/>
        <v>14.79</v>
      </c>
    </row>
    <row r="909" spans="1:19" ht="26">
      <c r="A909" s="30" t="s">
        <v>7085</v>
      </c>
      <c r="D909" s="30" t="str">
        <f t="shared" si="236"/>
        <v>138457</v>
      </c>
      <c r="E909" s="30">
        <f t="shared" si="240"/>
        <v>7</v>
      </c>
      <c r="F909" s="30" t="str">
        <f t="shared" si="237"/>
        <v>INF223J01NJ4</v>
      </c>
      <c r="G909" s="30">
        <f t="shared" si="241"/>
        <v>20</v>
      </c>
      <c r="H909" s="30" t="str">
        <f t="shared" si="238"/>
        <v>-</v>
      </c>
      <c r="I909" s="30">
        <f t="shared" ref="I909:I972" si="243">IF($D909="","",G909+LEN(H909)+1)</f>
        <v>22</v>
      </c>
      <c r="J909" s="35" t="str">
        <f t="shared" si="239"/>
        <v>DHFL Pramerica Top Euroland Offshore Fund - Direct Plan - Dividend</v>
      </c>
      <c r="K909" s="35">
        <f t="shared" ref="K909:K972" si="244">IF($D909="","",I909+LEN(J909)+1)</f>
        <v>89</v>
      </c>
      <c r="L909" s="30" t="str">
        <f t="shared" ref="L909:L972" si="245">IF($D909="","",MID($A909,K909+1,SEARCH(";",$A909,K909+1)-K909-1))</f>
        <v>10.49</v>
      </c>
      <c r="M909" s="30">
        <f t="shared" ref="M909:M972" si="246">IF($D909="","",K909+LEN(L909)+1)</f>
        <v>95</v>
      </c>
      <c r="N909" s="30" t="str">
        <f t="shared" ref="N909:N972" si="247">IF($D909="","",MID($A909,M909+1,SEARCH(";",$A909,M909+1)-M909-1))</f>
        <v>10.39</v>
      </c>
      <c r="O909" s="30">
        <f t="shared" ref="O909:O972" si="248">IF($D909="","",M909+LEN(N909)+1)</f>
        <v>101</v>
      </c>
      <c r="P909" s="30" t="str">
        <f t="shared" ref="P909:P972" si="249">IF($D909="","",MID($A909,O909+1,SEARCH(";",$A909,O909+1)-O909-1))</f>
        <v>10.49</v>
      </c>
      <c r="Q909" s="30">
        <f t="shared" ref="Q909:Q972" si="250">IF($D909="","",O909+LEN(P909)+1)</f>
        <v>107</v>
      </c>
      <c r="R909" s="36" t="str">
        <f t="shared" ref="R909:R972" si="251">IF($D909="","",MID($A909,Q909+1,15))</f>
        <v>08-Aug-2017</v>
      </c>
      <c r="S909" s="37">
        <f t="shared" si="242"/>
        <v>10.49</v>
      </c>
    </row>
    <row r="910" spans="1:19" ht="26">
      <c r="A910" s="30" t="s">
        <v>7086</v>
      </c>
      <c r="D910" s="30" t="str">
        <f t="shared" si="236"/>
        <v>138456</v>
      </c>
      <c r="E910" s="30">
        <f t="shared" si="240"/>
        <v>7</v>
      </c>
      <c r="F910" s="30" t="str">
        <f t="shared" si="237"/>
        <v>INF223J01NL0</v>
      </c>
      <c r="G910" s="30">
        <f t="shared" si="241"/>
        <v>20</v>
      </c>
      <c r="H910" s="30" t="str">
        <f t="shared" si="238"/>
        <v>-</v>
      </c>
      <c r="I910" s="30">
        <f t="shared" si="243"/>
        <v>22</v>
      </c>
      <c r="J910" s="35" t="str">
        <f t="shared" si="239"/>
        <v>DHFL Pramerica Top Euroland Offshore Fund - Direct Plan - Growth</v>
      </c>
      <c r="K910" s="35">
        <f t="shared" si="244"/>
        <v>87</v>
      </c>
      <c r="L910" s="30" t="str">
        <f t="shared" si="245"/>
        <v>13.57</v>
      </c>
      <c r="M910" s="30">
        <f t="shared" si="246"/>
        <v>93</v>
      </c>
      <c r="N910" s="30" t="str">
        <f t="shared" si="247"/>
        <v>13.43</v>
      </c>
      <c r="O910" s="30">
        <f t="shared" si="248"/>
        <v>99</v>
      </c>
      <c r="P910" s="30" t="str">
        <f t="shared" si="249"/>
        <v>13.57</v>
      </c>
      <c r="Q910" s="30">
        <f t="shared" si="250"/>
        <v>105</v>
      </c>
      <c r="R910" s="36" t="str">
        <f t="shared" si="251"/>
        <v>08-Aug-2017</v>
      </c>
      <c r="S910" s="37">
        <f t="shared" si="242"/>
        <v>13.57</v>
      </c>
    </row>
    <row r="911" spans="1:19">
      <c r="A911" s="30" t="s">
        <v>7087</v>
      </c>
      <c r="D911" s="30" t="str">
        <f t="shared" si="236"/>
        <v>138454</v>
      </c>
      <c r="E911" s="30">
        <f t="shared" si="240"/>
        <v>7</v>
      </c>
      <c r="F911" s="30" t="str">
        <f t="shared" si="237"/>
        <v>INF223J01AW4</v>
      </c>
      <c r="G911" s="30">
        <f t="shared" si="241"/>
        <v>20</v>
      </c>
      <c r="H911" s="30" t="str">
        <f t="shared" si="238"/>
        <v>-</v>
      </c>
      <c r="I911" s="30">
        <f t="shared" si="243"/>
        <v>22</v>
      </c>
      <c r="J911" s="35" t="str">
        <f t="shared" si="239"/>
        <v>DHFL Pramerica Top Euroland Offshore Fund - Dividend</v>
      </c>
      <c r="K911" s="35">
        <f t="shared" si="244"/>
        <v>75</v>
      </c>
      <c r="L911" s="30" t="str">
        <f t="shared" si="245"/>
        <v>12.01</v>
      </c>
      <c r="M911" s="30">
        <f t="shared" si="246"/>
        <v>81</v>
      </c>
      <c r="N911" s="30" t="str">
        <f t="shared" si="247"/>
        <v>11.89</v>
      </c>
      <c r="O911" s="30">
        <f t="shared" si="248"/>
        <v>87</v>
      </c>
      <c r="P911" s="30" t="str">
        <f t="shared" si="249"/>
        <v>12.01</v>
      </c>
      <c r="Q911" s="30">
        <f t="shared" si="250"/>
        <v>93</v>
      </c>
      <c r="R911" s="36" t="str">
        <f t="shared" si="251"/>
        <v>08-Aug-2017</v>
      </c>
      <c r="S911" s="37">
        <f t="shared" si="242"/>
        <v>12.01</v>
      </c>
    </row>
    <row r="912" spans="1:19">
      <c r="A912" s="30" t="s">
        <v>7088</v>
      </c>
      <c r="D912" s="30" t="str">
        <f t="shared" si="236"/>
        <v>138453</v>
      </c>
      <c r="E912" s="30">
        <f t="shared" si="240"/>
        <v>7</v>
      </c>
      <c r="F912" s="30" t="str">
        <f t="shared" si="237"/>
        <v>INF223J01AY0</v>
      </c>
      <c r="G912" s="30">
        <f t="shared" si="241"/>
        <v>20</v>
      </c>
      <c r="H912" s="30" t="str">
        <f t="shared" si="238"/>
        <v>-</v>
      </c>
      <c r="I912" s="30">
        <f t="shared" si="243"/>
        <v>22</v>
      </c>
      <c r="J912" s="35" t="str">
        <f t="shared" si="239"/>
        <v>DHFL Pramerica Top Euroland Offshore Fund - Growth</v>
      </c>
      <c r="K912" s="35">
        <f t="shared" si="244"/>
        <v>73</v>
      </c>
      <c r="L912" s="30" t="str">
        <f t="shared" si="245"/>
        <v>13.07</v>
      </c>
      <c r="M912" s="30">
        <f t="shared" si="246"/>
        <v>79</v>
      </c>
      <c r="N912" s="30" t="str">
        <f t="shared" si="247"/>
        <v>12.94</v>
      </c>
      <c r="O912" s="30">
        <f t="shared" si="248"/>
        <v>85</v>
      </c>
      <c r="P912" s="30" t="str">
        <f t="shared" si="249"/>
        <v>13.07</v>
      </c>
      <c r="Q912" s="30">
        <f t="shared" si="250"/>
        <v>91</v>
      </c>
      <c r="R912" s="36" t="str">
        <f t="shared" si="251"/>
        <v>08-Aug-2017</v>
      </c>
      <c r="S912" s="37">
        <f t="shared" si="242"/>
        <v>13.07</v>
      </c>
    </row>
    <row r="913" spans="1:19">
      <c r="A913" s="30" t="s">
        <v>97</v>
      </c>
      <c r="D913" s="30" t="str">
        <f t="shared" si="236"/>
        <v/>
      </c>
      <c r="E913" s="30" t="str">
        <f t="shared" si="240"/>
        <v/>
      </c>
      <c r="F913" s="30" t="str">
        <f t="shared" si="237"/>
        <v xml:space="preserve"> </v>
      </c>
      <c r="G913" s="30" t="str">
        <f t="shared" si="241"/>
        <v/>
      </c>
      <c r="H913" s="30" t="str">
        <f t="shared" si="238"/>
        <v/>
      </c>
      <c r="I913" s="30" t="str">
        <f t="shared" si="243"/>
        <v/>
      </c>
      <c r="J913" s="35" t="str">
        <f t="shared" si="239"/>
        <v/>
      </c>
      <c r="K913" s="35" t="str">
        <f t="shared" si="244"/>
        <v/>
      </c>
      <c r="L913" s="30" t="str">
        <f t="shared" si="245"/>
        <v/>
      </c>
      <c r="M913" s="30" t="str">
        <f t="shared" si="246"/>
        <v/>
      </c>
      <c r="N913" s="30" t="str">
        <f t="shared" si="247"/>
        <v/>
      </c>
      <c r="O913" s="30" t="str">
        <f t="shared" si="248"/>
        <v/>
      </c>
      <c r="P913" s="30" t="str">
        <f t="shared" si="249"/>
        <v/>
      </c>
      <c r="Q913" s="30" t="str">
        <f t="shared" si="250"/>
        <v/>
      </c>
      <c r="R913" s="36" t="str">
        <f t="shared" si="251"/>
        <v/>
      </c>
      <c r="S913" s="37" t="str">
        <f t="shared" si="242"/>
        <v/>
      </c>
    </row>
    <row r="914" spans="1:19">
      <c r="A914" s="30" t="s">
        <v>104</v>
      </c>
      <c r="D914" s="30" t="str">
        <f t="shared" si="236"/>
        <v/>
      </c>
      <c r="E914" s="30" t="str">
        <f t="shared" si="240"/>
        <v/>
      </c>
      <c r="F914" s="30" t="str">
        <f t="shared" si="237"/>
        <v>DSP BlackRock Mutual Fund</v>
      </c>
      <c r="G914" s="30" t="str">
        <f t="shared" si="241"/>
        <v/>
      </c>
      <c r="H914" s="30" t="str">
        <f t="shared" si="238"/>
        <v/>
      </c>
      <c r="I914" s="30" t="str">
        <f t="shared" si="243"/>
        <v/>
      </c>
      <c r="J914" s="35" t="str">
        <f t="shared" si="239"/>
        <v/>
      </c>
      <c r="K914" s="35" t="str">
        <f t="shared" si="244"/>
        <v/>
      </c>
      <c r="L914" s="30" t="str">
        <f t="shared" si="245"/>
        <v/>
      </c>
      <c r="M914" s="30" t="str">
        <f t="shared" si="246"/>
        <v/>
      </c>
      <c r="N914" s="30" t="str">
        <f t="shared" si="247"/>
        <v/>
      </c>
      <c r="O914" s="30" t="str">
        <f t="shared" si="248"/>
        <v/>
      </c>
      <c r="P914" s="30" t="str">
        <f t="shared" si="249"/>
        <v/>
      </c>
      <c r="Q914" s="30" t="str">
        <f t="shared" si="250"/>
        <v/>
      </c>
      <c r="R914" s="36" t="str">
        <f t="shared" si="251"/>
        <v/>
      </c>
      <c r="S914" s="37" t="str">
        <f t="shared" si="242"/>
        <v/>
      </c>
    </row>
    <row r="915" spans="1:19">
      <c r="A915" s="30" t="s">
        <v>97</v>
      </c>
      <c r="D915" s="30" t="str">
        <f t="shared" si="236"/>
        <v/>
      </c>
      <c r="E915" s="30" t="str">
        <f t="shared" si="240"/>
        <v/>
      </c>
      <c r="F915" s="30" t="str">
        <f t="shared" si="237"/>
        <v xml:space="preserve"> </v>
      </c>
      <c r="G915" s="30" t="str">
        <f t="shared" si="241"/>
        <v/>
      </c>
      <c r="H915" s="30" t="str">
        <f t="shared" si="238"/>
        <v/>
      </c>
      <c r="I915" s="30" t="str">
        <f t="shared" si="243"/>
        <v/>
      </c>
      <c r="J915" s="35" t="str">
        <f t="shared" si="239"/>
        <v/>
      </c>
      <c r="K915" s="35" t="str">
        <f t="shared" si="244"/>
        <v/>
      </c>
      <c r="L915" s="30" t="str">
        <f t="shared" si="245"/>
        <v/>
      </c>
      <c r="M915" s="30" t="str">
        <f t="shared" si="246"/>
        <v/>
      </c>
      <c r="N915" s="30" t="str">
        <f t="shared" si="247"/>
        <v/>
      </c>
      <c r="O915" s="30" t="str">
        <f t="shared" si="248"/>
        <v/>
      </c>
      <c r="P915" s="30" t="str">
        <f t="shared" si="249"/>
        <v/>
      </c>
      <c r="Q915" s="30" t="str">
        <f t="shared" si="250"/>
        <v/>
      </c>
      <c r="R915" s="36" t="str">
        <f t="shared" si="251"/>
        <v/>
      </c>
      <c r="S915" s="37" t="str">
        <f t="shared" si="242"/>
        <v/>
      </c>
    </row>
    <row r="916" spans="1:19">
      <c r="A916" s="30" t="s">
        <v>7089</v>
      </c>
      <c r="D916" s="30" t="str">
        <f t="shared" si="236"/>
        <v>130491</v>
      </c>
      <c r="E916" s="30">
        <f t="shared" si="240"/>
        <v>7</v>
      </c>
      <c r="F916" s="30" t="str">
        <f t="shared" si="237"/>
        <v>INF740K01Z68</v>
      </c>
      <c r="G916" s="30">
        <f t="shared" si="241"/>
        <v>20</v>
      </c>
      <c r="H916" s="30" t="str">
        <f t="shared" si="238"/>
        <v>INF740K01Z76</v>
      </c>
      <c r="I916" s="30">
        <f t="shared" si="243"/>
        <v>33</v>
      </c>
      <c r="J916" s="35" t="str">
        <f t="shared" si="239"/>
        <v>DSP BlackRock Global Allocation Fund - Direct Plan - Dividend</v>
      </c>
      <c r="K916" s="35">
        <f t="shared" si="244"/>
        <v>95</v>
      </c>
      <c r="L916" s="30" t="str">
        <f t="shared" si="245"/>
        <v>11.2966</v>
      </c>
      <c r="M916" s="30">
        <f t="shared" si="246"/>
        <v>103</v>
      </c>
      <c r="N916" s="30" t="str">
        <f t="shared" si="247"/>
        <v>11.1836</v>
      </c>
      <c r="O916" s="30">
        <f t="shared" si="248"/>
        <v>111</v>
      </c>
      <c r="P916" s="30" t="str">
        <f t="shared" si="249"/>
        <v>11.2966</v>
      </c>
      <c r="Q916" s="30">
        <f t="shared" si="250"/>
        <v>119</v>
      </c>
      <c r="R916" s="36" t="str">
        <f t="shared" si="251"/>
        <v>08-Aug-2017</v>
      </c>
      <c r="S916" s="37">
        <f t="shared" si="242"/>
        <v>11.2966</v>
      </c>
    </row>
    <row r="917" spans="1:19">
      <c r="A917" s="30" t="s">
        <v>7090</v>
      </c>
      <c r="D917" s="30" t="str">
        <f t="shared" si="236"/>
        <v>130493</v>
      </c>
      <c r="E917" s="30">
        <f t="shared" si="240"/>
        <v>7</v>
      </c>
      <c r="F917" s="30" t="str">
        <f t="shared" si="237"/>
        <v>INF740K01Z50</v>
      </c>
      <c r="G917" s="30">
        <f t="shared" si="241"/>
        <v>20</v>
      </c>
      <c r="H917" s="30" t="str">
        <f t="shared" si="238"/>
        <v>-</v>
      </c>
      <c r="I917" s="30">
        <f t="shared" si="243"/>
        <v>22</v>
      </c>
      <c r="J917" s="35" t="str">
        <f t="shared" si="239"/>
        <v>DSP BlackRock Global Allocation Fund - Direct Plan - Growth</v>
      </c>
      <c r="K917" s="35">
        <f t="shared" si="244"/>
        <v>82</v>
      </c>
      <c r="L917" s="30" t="str">
        <f t="shared" si="245"/>
        <v>11.2966</v>
      </c>
      <c r="M917" s="30">
        <f t="shared" si="246"/>
        <v>90</v>
      </c>
      <c r="N917" s="30" t="str">
        <f t="shared" si="247"/>
        <v>11.1836</v>
      </c>
      <c r="O917" s="30">
        <f t="shared" si="248"/>
        <v>98</v>
      </c>
      <c r="P917" s="30" t="str">
        <f t="shared" si="249"/>
        <v>11.2966</v>
      </c>
      <c r="Q917" s="30">
        <f t="shared" si="250"/>
        <v>106</v>
      </c>
      <c r="R917" s="36" t="str">
        <f t="shared" si="251"/>
        <v>08-Aug-2017</v>
      </c>
      <c r="S917" s="37">
        <f t="shared" si="242"/>
        <v>11.2966</v>
      </c>
    </row>
    <row r="918" spans="1:19" ht="26">
      <c r="A918" s="30" t="s">
        <v>7091</v>
      </c>
      <c r="D918" s="30" t="str">
        <f t="shared" si="236"/>
        <v>130490</v>
      </c>
      <c r="E918" s="30">
        <f t="shared" si="240"/>
        <v>7</v>
      </c>
      <c r="F918" s="30" t="str">
        <f t="shared" si="237"/>
        <v>INF740K01Z35</v>
      </c>
      <c r="G918" s="30">
        <f t="shared" si="241"/>
        <v>20</v>
      </c>
      <c r="H918" s="30" t="str">
        <f t="shared" si="238"/>
        <v>INF740K01Z43</v>
      </c>
      <c r="I918" s="30">
        <f t="shared" si="243"/>
        <v>33</v>
      </c>
      <c r="J918" s="35" t="str">
        <f t="shared" si="239"/>
        <v>DSP BlackRock Global Allocation Fund - Regular Plan - Dividend</v>
      </c>
      <c r="K918" s="35">
        <f t="shared" si="244"/>
        <v>96</v>
      </c>
      <c r="L918" s="30" t="str">
        <f t="shared" si="245"/>
        <v>11.1691</v>
      </c>
      <c r="M918" s="30">
        <f t="shared" si="246"/>
        <v>104</v>
      </c>
      <c r="N918" s="30" t="str">
        <f t="shared" si="247"/>
        <v>11.0574</v>
      </c>
      <c r="O918" s="30">
        <f t="shared" si="248"/>
        <v>112</v>
      </c>
      <c r="P918" s="30" t="str">
        <f t="shared" si="249"/>
        <v>11.1691</v>
      </c>
      <c r="Q918" s="30">
        <f t="shared" si="250"/>
        <v>120</v>
      </c>
      <c r="R918" s="36" t="str">
        <f t="shared" si="251"/>
        <v>08-Aug-2017</v>
      </c>
      <c r="S918" s="37">
        <f t="shared" si="242"/>
        <v>11.1691</v>
      </c>
    </row>
    <row r="919" spans="1:19">
      <c r="A919" s="30" t="s">
        <v>7092</v>
      </c>
      <c r="D919" s="30" t="str">
        <f t="shared" si="236"/>
        <v>130492</v>
      </c>
      <c r="E919" s="30">
        <f t="shared" si="240"/>
        <v>7</v>
      </c>
      <c r="F919" s="30" t="str">
        <f t="shared" si="237"/>
        <v>INF740K01Z27</v>
      </c>
      <c r="G919" s="30">
        <f t="shared" si="241"/>
        <v>20</v>
      </c>
      <c r="H919" s="30" t="str">
        <f t="shared" si="238"/>
        <v>-</v>
      </c>
      <c r="I919" s="30">
        <f t="shared" si="243"/>
        <v>22</v>
      </c>
      <c r="J919" s="35" t="str">
        <f t="shared" si="239"/>
        <v>DSP BlackRock Global Allocation Fund - Regular Plan - Growth</v>
      </c>
      <c r="K919" s="35">
        <f t="shared" si="244"/>
        <v>83</v>
      </c>
      <c r="L919" s="30" t="str">
        <f t="shared" si="245"/>
        <v>11.1691</v>
      </c>
      <c r="M919" s="30">
        <f t="shared" si="246"/>
        <v>91</v>
      </c>
      <c r="N919" s="30" t="str">
        <f t="shared" si="247"/>
        <v>11.0574</v>
      </c>
      <c r="O919" s="30">
        <f t="shared" si="248"/>
        <v>99</v>
      </c>
      <c r="P919" s="30" t="str">
        <f t="shared" si="249"/>
        <v>11.1691</v>
      </c>
      <c r="Q919" s="30">
        <f t="shared" si="250"/>
        <v>107</v>
      </c>
      <c r="R919" s="36" t="str">
        <f t="shared" si="251"/>
        <v>08-Aug-2017</v>
      </c>
      <c r="S919" s="37">
        <f t="shared" si="242"/>
        <v>11.1691</v>
      </c>
    </row>
    <row r="920" spans="1:19">
      <c r="A920" s="30" t="s">
        <v>7093</v>
      </c>
      <c r="D920" s="30" t="str">
        <f t="shared" si="236"/>
        <v>119253</v>
      </c>
      <c r="E920" s="30">
        <f t="shared" si="240"/>
        <v>7</v>
      </c>
      <c r="F920" s="30" t="str">
        <f t="shared" si="237"/>
        <v>INF740K01OI5</v>
      </c>
      <c r="G920" s="30">
        <f t="shared" si="241"/>
        <v>20</v>
      </c>
      <c r="H920" s="30" t="str">
        <f t="shared" si="238"/>
        <v>INF740K01OJ3</v>
      </c>
      <c r="I920" s="30">
        <f t="shared" si="243"/>
        <v>33</v>
      </c>
      <c r="J920" s="35" t="str">
        <f t="shared" si="239"/>
        <v>DSP BlackRock US Flexible Equity Fund - Direct Plan - Dividend</v>
      </c>
      <c r="K920" s="35">
        <f t="shared" si="244"/>
        <v>96</v>
      </c>
      <c r="L920" s="30" t="str">
        <f t="shared" si="245"/>
        <v>20.6042</v>
      </c>
      <c r="M920" s="30">
        <f t="shared" si="246"/>
        <v>104</v>
      </c>
      <c r="N920" s="30" t="str">
        <f t="shared" si="247"/>
        <v>20.3982</v>
      </c>
      <c r="O920" s="30">
        <f t="shared" si="248"/>
        <v>112</v>
      </c>
      <c r="P920" s="30" t="str">
        <f t="shared" si="249"/>
        <v>20.6042</v>
      </c>
      <c r="Q920" s="30">
        <f t="shared" si="250"/>
        <v>120</v>
      </c>
      <c r="R920" s="36" t="str">
        <f t="shared" si="251"/>
        <v>08-Aug-2017</v>
      </c>
      <c r="S920" s="37">
        <f t="shared" si="242"/>
        <v>20.604199999999999</v>
      </c>
    </row>
    <row r="921" spans="1:19">
      <c r="A921" s="30" t="s">
        <v>7094</v>
      </c>
      <c r="D921" s="30" t="str">
        <f t="shared" si="236"/>
        <v>119252</v>
      </c>
      <c r="E921" s="30">
        <f t="shared" si="240"/>
        <v>7</v>
      </c>
      <c r="F921" s="30" t="str">
        <f t="shared" si="237"/>
        <v>INF740K01OH7</v>
      </c>
      <c r="G921" s="30">
        <f t="shared" si="241"/>
        <v>20</v>
      </c>
      <c r="H921" s="30" t="str">
        <f t="shared" si="238"/>
        <v>-</v>
      </c>
      <c r="I921" s="30">
        <f t="shared" si="243"/>
        <v>22</v>
      </c>
      <c r="J921" s="35" t="str">
        <f t="shared" si="239"/>
        <v>DSP BlackRock US Flexible Equity Fund - Direct Plan - Growth</v>
      </c>
      <c r="K921" s="35">
        <f t="shared" si="244"/>
        <v>83</v>
      </c>
      <c r="L921" s="30" t="str">
        <f t="shared" si="245"/>
        <v>20.6042</v>
      </c>
      <c r="M921" s="30">
        <f t="shared" si="246"/>
        <v>91</v>
      </c>
      <c r="N921" s="30" t="str">
        <f t="shared" si="247"/>
        <v>20.3982</v>
      </c>
      <c r="O921" s="30">
        <f t="shared" si="248"/>
        <v>99</v>
      </c>
      <c r="P921" s="30" t="str">
        <f t="shared" si="249"/>
        <v>20.6042</v>
      </c>
      <c r="Q921" s="30">
        <f t="shared" si="250"/>
        <v>107</v>
      </c>
      <c r="R921" s="36" t="str">
        <f t="shared" si="251"/>
        <v>08-Aug-2017</v>
      </c>
      <c r="S921" s="37">
        <f t="shared" si="242"/>
        <v>20.604199999999999</v>
      </c>
    </row>
    <row r="922" spans="1:19" ht="26">
      <c r="A922" s="30" t="s">
        <v>7095</v>
      </c>
      <c r="D922" s="30" t="str">
        <f t="shared" si="236"/>
        <v>117692</v>
      </c>
      <c r="E922" s="30">
        <f t="shared" si="240"/>
        <v>7</v>
      </c>
      <c r="F922" s="30" t="str">
        <f t="shared" si="237"/>
        <v>INF740K01LQ4</v>
      </c>
      <c r="G922" s="30">
        <f t="shared" si="241"/>
        <v>20</v>
      </c>
      <c r="H922" s="30" t="str">
        <f t="shared" si="238"/>
        <v>-</v>
      </c>
      <c r="I922" s="30">
        <f t="shared" si="243"/>
        <v>22</v>
      </c>
      <c r="J922" s="35" t="str">
        <f t="shared" si="239"/>
        <v>DSP BlackRock US Flexible Equity Fund - Regular Plan - Dividend  Option</v>
      </c>
      <c r="K922" s="35">
        <f t="shared" si="244"/>
        <v>94</v>
      </c>
      <c r="L922" s="30" t="str">
        <f t="shared" si="245"/>
        <v>15.9448</v>
      </c>
      <c r="M922" s="30">
        <f t="shared" si="246"/>
        <v>102</v>
      </c>
      <c r="N922" s="30" t="str">
        <f t="shared" si="247"/>
        <v>15.7854</v>
      </c>
      <c r="O922" s="30">
        <f t="shared" si="248"/>
        <v>110</v>
      </c>
      <c r="P922" s="30" t="str">
        <f t="shared" si="249"/>
        <v>15.9448</v>
      </c>
      <c r="Q922" s="30">
        <f t="shared" si="250"/>
        <v>118</v>
      </c>
      <c r="R922" s="36" t="str">
        <f t="shared" si="251"/>
        <v>08-Aug-2017</v>
      </c>
      <c r="S922" s="37">
        <f t="shared" si="242"/>
        <v>15.944800000000001</v>
      </c>
    </row>
    <row r="923" spans="1:19" ht="26">
      <c r="A923" s="30" t="s">
        <v>7096</v>
      </c>
      <c r="D923" s="30" t="str">
        <f t="shared" si="236"/>
        <v>117691</v>
      </c>
      <c r="E923" s="30">
        <f t="shared" si="240"/>
        <v>7</v>
      </c>
      <c r="F923" s="30" t="str">
        <f t="shared" si="237"/>
        <v>INF740K01LP6</v>
      </c>
      <c r="G923" s="30">
        <f t="shared" si="241"/>
        <v>20</v>
      </c>
      <c r="H923" s="30" t="str">
        <f t="shared" si="238"/>
        <v>-</v>
      </c>
      <c r="I923" s="30">
        <f t="shared" si="243"/>
        <v>22</v>
      </c>
      <c r="J923" s="35" t="str">
        <f t="shared" si="239"/>
        <v>DSP BlackRock US Flexible Equity Fund - Regular Plan - Growth Option</v>
      </c>
      <c r="K923" s="35">
        <f t="shared" si="244"/>
        <v>91</v>
      </c>
      <c r="L923" s="30" t="str">
        <f t="shared" si="245"/>
        <v>20.0103</v>
      </c>
      <c r="M923" s="30">
        <f t="shared" si="246"/>
        <v>99</v>
      </c>
      <c r="N923" s="30" t="str">
        <f t="shared" si="247"/>
        <v>19.8102</v>
      </c>
      <c r="O923" s="30">
        <f t="shared" si="248"/>
        <v>107</v>
      </c>
      <c r="P923" s="30" t="str">
        <f t="shared" si="249"/>
        <v>20.0103</v>
      </c>
      <c r="Q923" s="30">
        <f t="shared" si="250"/>
        <v>115</v>
      </c>
      <c r="R923" s="36" t="str">
        <f t="shared" si="251"/>
        <v>08-Aug-2017</v>
      </c>
      <c r="S923" s="37">
        <f t="shared" si="242"/>
        <v>20.010300000000001</v>
      </c>
    </row>
    <row r="924" spans="1:19">
      <c r="A924" s="30" t="s">
        <v>7097</v>
      </c>
      <c r="D924" s="30" t="str">
        <f t="shared" si="236"/>
        <v>119272</v>
      </c>
      <c r="E924" s="30">
        <f t="shared" si="240"/>
        <v>7</v>
      </c>
      <c r="F924" s="30" t="str">
        <f t="shared" si="237"/>
        <v>INF740K01OF1</v>
      </c>
      <c r="G924" s="30">
        <f t="shared" si="241"/>
        <v>20</v>
      </c>
      <c r="H924" s="30" t="str">
        <f t="shared" si="238"/>
        <v>INF740K01OG9</v>
      </c>
      <c r="I924" s="30">
        <f t="shared" si="243"/>
        <v>33</v>
      </c>
      <c r="J924" s="35" t="str">
        <f t="shared" si="239"/>
        <v>DSP BlackRock World Agriculture Fund - Direct Plan - Dividend</v>
      </c>
      <c r="K924" s="35">
        <f t="shared" si="244"/>
        <v>95</v>
      </c>
      <c r="L924" s="30" t="str">
        <f t="shared" si="245"/>
        <v>14.3902</v>
      </c>
      <c r="M924" s="30">
        <f t="shared" si="246"/>
        <v>103</v>
      </c>
      <c r="N924" s="30" t="str">
        <f t="shared" si="247"/>
        <v>14.2463</v>
      </c>
      <c r="O924" s="30">
        <f t="shared" si="248"/>
        <v>111</v>
      </c>
      <c r="P924" s="30" t="str">
        <f t="shared" si="249"/>
        <v>14.3902</v>
      </c>
      <c r="Q924" s="30">
        <f t="shared" si="250"/>
        <v>119</v>
      </c>
      <c r="R924" s="36" t="str">
        <f t="shared" si="251"/>
        <v>08-Aug-2017</v>
      </c>
      <c r="S924" s="37">
        <f t="shared" si="242"/>
        <v>14.3902</v>
      </c>
    </row>
    <row r="925" spans="1:19">
      <c r="A925" s="30" t="s">
        <v>7098</v>
      </c>
      <c r="D925" s="30" t="str">
        <f t="shared" si="236"/>
        <v>119271</v>
      </c>
      <c r="E925" s="30">
        <f t="shared" si="240"/>
        <v>7</v>
      </c>
      <c r="F925" s="30" t="str">
        <f t="shared" si="237"/>
        <v>INF740K01OE4</v>
      </c>
      <c r="G925" s="30">
        <f t="shared" si="241"/>
        <v>20</v>
      </c>
      <c r="H925" s="30" t="str">
        <f t="shared" si="238"/>
        <v>-</v>
      </c>
      <c r="I925" s="30">
        <f t="shared" si="243"/>
        <v>22</v>
      </c>
      <c r="J925" s="35" t="str">
        <f t="shared" si="239"/>
        <v>DSP BlackRock World Agriculture Fund - Direct Plan - Growth</v>
      </c>
      <c r="K925" s="35">
        <f t="shared" si="244"/>
        <v>82</v>
      </c>
      <c r="L925" s="30" t="str">
        <f t="shared" si="245"/>
        <v>15.2620</v>
      </c>
      <c r="M925" s="30">
        <f t="shared" si="246"/>
        <v>90</v>
      </c>
      <c r="N925" s="30" t="str">
        <f t="shared" si="247"/>
        <v>15.1094</v>
      </c>
      <c r="O925" s="30">
        <f t="shared" si="248"/>
        <v>98</v>
      </c>
      <c r="P925" s="30" t="str">
        <f t="shared" si="249"/>
        <v>15.2620</v>
      </c>
      <c r="Q925" s="30">
        <f t="shared" si="250"/>
        <v>106</v>
      </c>
      <c r="R925" s="36" t="str">
        <f t="shared" si="251"/>
        <v>08-Aug-2017</v>
      </c>
      <c r="S925" s="37">
        <f t="shared" si="242"/>
        <v>15.262</v>
      </c>
    </row>
    <row r="926" spans="1:19" ht="26">
      <c r="A926" s="30" t="s">
        <v>7099</v>
      </c>
      <c r="D926" s="30" t="str">
        <f t="shared" si="236"/>
        <v>115881</v>
      </c>
      <c r="E926" s="30">
        <f t="shared" si="240"/>
        <v>7</v>
      </c>
      <c r="F926" s="30" t="str">
        <f t="shared" si="237"/>
        <v>INF740K01EL0</v>
      </c>
      <c r="G926" s="30">
        <f t="shared" si="241"/>
        <v>20</v>
      </c>
      <c r="H926" s="30" t="str">
        <f t="shared" si="238"/>
        <v>-</v>
      </c>
      <c r="I926" s="30">
        <f t="shared" si="243"/>
        <v>22</v>
      </c>
      <c r="J926" s="35" t="str">
        <f t="shared" si="239"/>
        <v>DSP BlackRock World Agriculture Fund - Regular Plan - Dividend</v>
      </c>
      <c r="K926" s="35">
        <f t="shared" si="244"/>
        <v>85</v>
      </c>
      <c r="L926" s="30" t="str">
        <f t="shared" si="245"/>
        <v>12.1704</v>
      </c>
      <c r="M926" s="30">
        <f t="shared" si="246"/>
        <v>93</v>
      </c>
      <c r="N926" s="30" t="str">
        <f t="shared" si="247"/>
        <v>12.0487</v>
      </c>
      <c r="O926" s="30">
        <f t="shared" si="248"/>
        <v>101</v>
      </c>
      <c r="P926" s="30" t="str">
        <f t="shared" si="249"/>
        <v>12.1704</v>
      </c>
      <c r="Q926" s="30">
        <f t="shared" si="250"/>
        <v>109</v>
      </c>
      <c r="R926" s="36" t="str">
        <f t="shared" si="251"/>
        <v>08-Aug-2017</v>
      </c>
      <c r="S926" s="37">
        <f t="shared" si="242"/>
        <v>12.170400000000001</v>
      </c>
    </row>
    <row r="927" spans="1:19">
      <c r="A927" s="30" t="s">
        <v>7100</v>
      </c>
      <c r="D927" s="30" t="str">
        <f t="shared" si="236"/>
        <v>115882</v>
      </c>
      <c r="E927" s="30">
        <f t="shared" si="240"/>
        <v>7</v>
      </c>
      <c r="F927" s="30" t="str">
        <f t="shared" si="237"/>
        <v>INF740K01EK2</v>
      </c>
      <c r="G927" s="30">
        <f t="shared" si="241"/>
        <v>20</v>
      </c>
      <c r="H927" s="30" t="str">
        <f t="shared" si="238"/>
        <v>-</v>
      </c>
      <c r="I927" s="30">
        <f t="shared" si="243"/>
        <v>22</v>
      </c>
      <c r="J927" s="35" t="str">
        <f t="shared" si="239"/>
        <v>DSP BlackRock World Agriculture Fund - Regular Plan - Growth</v>
      </c>
      <c r="K927" s="35">
        <f t="shared" si="244"/>
        <v>83</v>
      </c>
      <c r="L927" s="30" t="str">
        <f t="shared" si="245"/>
        <v>15.0312</v>
      </c>
      <c r="M927" s="30">
        <f t="shared" si="246"/>
        <v>91</v>
      </c>
      <c r="N927" s="30" t="str">
        <f t="shared" si="247"/>
        <v>14.8809</v>
      </c>
      <c r="O927" s="30">
        <f t="shared" si="248"/>
        <v>99</v>
      </c>
      <c r="P927" s="30" t="str">
        <f t="shared" si="249"/>
        <v>15.0312</v>
      </c>
      <c r="Q927" s="30">
        <f t="shared" si="250"/>
        <v>107</v>
      </c>
      <c r="R927" s="36" t="str">
        <f t="shared" si="251"/>
        <v>08-Aug-2017</v>
      </c>
      <c r="S927" s="37">
        <f t="shared" si="242"/>
        <v>15.0312</v>
      </c>
    </row>
    <row r="928" spans="1:19">
      <c r="A928" s="30" t="s">
        <v>7101</v>
      </c>
      <c r="D928" s="30" t="str">
        <f t="shared" si="236"/>
        <v>119276</v>
      </c>
      <c r="E928" s="30">
        <f t="shared" si="240"/>
        <v>7</v>
      </c>
      <c r="F928" s="30" t="str">
        <f t="shared" si="237"/>
        <v>INF740K01PD3</v>
      </c>
      <c r="G928" s="30">
        <f t="shared" si="241"/>
        <v>20</v>
      </c>
      <c r="H928" s="30" t="str">
        <f t="shared" si="238"/>
        <v>INF740K01PE1</v>
      </c>
      <c r="I928" s="30">
        <f t="shared" si="243"/>
        <v>33</v>
      </c>
      <c r="J928" s="35" t="str">
        <f t="shared" si="239"/>
        <v>DSP BlackRock World Energy Fund - Direct Plan - Dividend</v>
      </c>
      <c r="K928" s="35">
        <f t="shared" si="244"/>
        <v>90</v>
      </c>
      <c r="L928" s="30" t="str">
        <f t="shared" si="245"/>
        <v>10.6963</v>
      </c>
      <c r="M928" s="30">
        <f t="shared" si="246"/>
        <v>98</v>
      </c>
      <c r="N928" s="30" t="str">
        <f t="shared" si="247"/>
        <v>10.5893</v>
      </c>
      <c r="O928" s="30">
        <f t="shared" si="248"/>
        <v>106</v>
      </c>
      <c r="P928" s="30" t="str">
        <f t="shared" si="249"/>
        <v>10.6963</v>
      </c>
      <c r="Q928" s="30">
        <f t="shared" si="250"/>
        <v>114</v>
      </c>
      <c r="R928" s="36" t="str">
        <f t="shared" si="251"/>
        <v>08-Aug-2017</v>
      </c>
      <c r="S928" s="37">
        <f t="shared" si="242"/>
        <v>10.696300000000001</v>
      </c>
    </row>
    <row r="929" spans="1:19">
      <c r="A929" s="30" t="s">
        <v>7102</v>
      </c>
      <c r="D929" s="30" t="str">
        <f t="shared" si="236"/>
        <v>119275</v>
      </c>
      <c r="E929" s="30">
        <f t="shared" si="240"/>
        <v>7</v>
      </c>
      <c r="F929" s="30" t="str">
        <f t="shared" si="237"/>
        <v>INF740K01PC5</v>
      </c>
      <c r="G929" s="30">
        <f t="shared" si="241"/>
        <v>20</v>
      </c>
      <c r="H929" s="30" t="str">
        <f t="shared" si="238"/>
        <v>-</v>
      </c>
      <c r="I929" s="30">
        <f t="shared" si="243"/>
        <v>22</v>
      </c>
      <c r="J929" s="35" t="str">
        <f t="shared" si="239"/>
        <v>DSP BlackRock World Energy Fund - Direct Plan - Growth</v>
      </c>
      <c r="K929" s="35">
        <f t="shared" si="244"/>
        <v>77</v>
      </c>
      <c r="L929" s="30" t="str">
        <f t="shared" si="245"/>
        <v>11.8622</v>
      </c>
      <c r="M929" s="30">
        <f t="shared" si="246"/>
        <v>85</v>
      </c>
      <c r="N929" s="30" t="str">
        <f t="shared" si="247"/>
        <v>11.7436</v>
      </c>
      <c r="O929" s="30">
        <f t="shared" si="248"/>
        <v>93</v>
      </c>
      <c r="P929" s="30" t="str">
        <f t="shared" si="249"/>
        <v>11.8622</v>
      </c>
      <c r="Q929" s="30">
        <f t="shared" si="250"/>
        <v>101</v>
      </c>
      <c r="R929" s="36" t="str">
        <f t="shared" si="251"/>
        <v>08-Aug-2017</v>
      </c>
      <c r="S929" s="37">
        <f t="shared" si="242"/>
        <v>11.8622</v>
      </c>
    </row>
    <row r="930" spans="1:19">
      <c r="A930" s="30" t="s">
        <v>7103</v>
      </c>
      <c r="D930" s="30" t="str">
        <f t="shared" si="236"/>
        <v>112127</v>
      </c>
      <c r="E930" s="30">
        <f t="shared" si="240"/>
        <v>7</v>
      </c>
      <c r="F930" s="30" t="str">
        <f t="shared" si="237"/>
        <v>INF740K01292</v>
      </c>
      <c r="G930" s="30">
        <f t="shared" si="241"/>
        <v>20</v>
      </c>
      <c r="H930" s="30" t="str">
        <f t="shared" si="238"/>
        <v>INF740K01300</v>
      </c>
      <c r="I930" s="30">
        <f t="shared" si="243"/>
        <v>33</v>
      </c>
      <c r="J930" s="35" t="str">
        <f t="shared" si="239"/>
        <v>DSP BlackRock World Energy Fund - Regular Plan - Dividend</v>
      </c>
      <c r="K930" s="35">
        <f t="shared" si="244"/>
        <v>91</v>
      </c>
      <c r="L930" s="30" t="str">
        <f t="shared" si="245"/>
        <v>10.0364</v>
      </c>
      <c r="M930" s="30">
        <f t="shared" si="246"/>
        <v>99</v>
      </c>
      <c r="N930" s="30" t="str">
        <f t="shared" si="247"/>
        <v>9.9360</v>
      </c>
      <c r="O930" s="30">
        <f t="shared" si="248"/>
        <v>106</v>
      </c>
      <c r="P930" s="30" t="str">
        <f t="shared" si="249"/>
        <v>10.0364</v>
      </c>
      <c r="Q930" s="30">
        <f t="shared" si="250"/>
        <v>114</v>
      </c>
      <c r="R930" s="36" t="str">
        <f t="shared" si="251"/>
        <v>08-Aug-2017</v>
      </c>
      <c r="S930" s="37">
        <f t="shared" si="242"/>
        <v>10.0364</v>
      </c>
    </row>
    <row r="931" spans="1:19">
      <c r="A931" s="30" t="s">
        <v>7104</v>
      </c>
      <c r="D931" s="30" t="str">
        <f t="shared" si="236"/>
        <v>112126</v>
      </c>
      <c r="E931" s="30">
        <f t="shared" si="240"/>
        <v>7</v>
      </c>
      <c r="F931" s="30" t="str">
        <f t="shared" si="237"/>
        <v>INF740K01284</v>
      </c>
      <c r="G931" s="30">
        <f t="shared" si="241"/>
        <v>20</v>
      </c>
      <c r="H931" s="30" t="str">
        <f t="shared" si="238"/>
        <v>-</v>
      </c>
      <c r="I931" s="30">
        <f t="shared" si="243"/>
        <v>22</v>
      </c>
      <c r="J931" s="35" t="str">
        <f t="shared" si="239"/>
        <v>DSP BlackRock World Energy Fund - Regular Plan - Growth</v>
      </c>
      <c r="K931" s="35">
        <f t="shared" si="244"/>
        <v>78</v>
      </c>
      <c r="L931" s="30" t="str">
        <f t="shared" si="245"/>
        <v>11.7352</v>
      </c>
      <c r="M931" s="30">
        <f t="shared" si="246"/>
        <v>86</v>
      </c>
      <c r="N931" s="30" t="str">
        <f t="shared" si="247"/>
        <v>11.6178</v>
      </c>
      <c r="O931" s="30">
        <f t="shared" si="248"/>
        <v>94</v>
      </c>
      <c r="P931" s="30" t="str">
        <f t="shared" si="249"/>
        <v>11.7352</v>
      </c>
      <c r="Q931" s="30">
        <f t="shared" si="250"/>
        <v>102</v>
      </c>
      <c r="R931" s="36" t="str">
        <f t="shared" si="251"/>
        <v>08-Aug-2017</v>
      </c>
      <c r="S931" s="37">
        <f t="shared" si="242"/>
        <v>11.735200000000001</v>
      </c>
    </row>
    <row r="932" spans="1:19">
      <c r="A932" s="30" t="s">
        <v>7105</v>
      </c>
      <c r="D932" s="30" t="str">
        <f t="shared" si="236"/>
        <v>119278</v>
      </c>
      <c r="E932" s="30">
        <f t="shared" si="240"/>
        <v>7</v>
      </c>
      <c r="F932" s="30" t="str">
        <f t="shared" si="237"/>
        <v>INF740K01PA9</v>
      </c>
      <c r="G932" s="30">
        <f t="shared" si="241"/>
        <v>20</v>
      </c>
      <c r="H932" s="30" t="str">
        <f t="shared" si="238"/>
        <v>INF740K01PB7</v>
      </c>
      <c r="I932" s="30">
        <f t="shared" si="243"/>
        <v>33</v>
      </c>
      <c r="J932" s="35" t="str">
        <f t="shared" si="239"/>
        <v>DSP BlackRock World Gold Fund - Direct Plan - Dividend</v>
      </c>
      <c r="K932" s="35">
        <f t="shared" si="244"/>
        <v>88</v>
      </c>
      <c r="L932" s="30" t="str">
        <f t="shared" si="245"/>
        <v>9.8470</v>
      </c>
      <c r="M932" s="30">
        <f t="shared" si="246"/>
        <v>95</v>
      </c>
      <c r="N932" s="30" t="str">
        <f t="shared" si="247"/>
        <v>9.7485</v>
      </c>
      <c r="O932" s="30">
        <f t="shared" si="248"/>
        <v>102</v>
      </c>
      <c r="P932" s="30" t="str">
        <f t="shared" si="249"/>
        <v>9.8470</v>
      </c>
      <c r="Q932" s="30">
        <f t="shared" si="250"/>
        <v>109</v>
      </c>
      <c r="R932" s="36" t="str">
        <f t="shared" si="251"/>
        <v>08-Aug-2017</v>
      </c>
      <c r="S932" s="37">
        <f t="shared" si="242"/>
        <v>9.8469999999999995</v>
      </c>
    </row>
    <row r="933" spans="1:19">
      <c r="A933" s="30" t="s">
        <v>7106</v>
      </c>
      <c r="D933" s="30" t="str">
        <f t="shared" si="236"/>
        <v>119277</v>
      </c>
      <c r="E933" s="30">
        <f t="shared" si="240"/>
        <v>7</v>
      </c>
      <c r="F933" s="30" t="str">
        <f t="shared" si="237"/>
        <v>INF740K01OZ9</v>
      </c>
      <c r="G933" s="30">
        <f t="shared" si="241"/>
        <v>20</v>
      </c>
      <c r="H933" s="30" t="str">
        <f t="shared" si="238"/>
        <v>-</v>
      </c>
      <c r="I933" s="30">
        <f t="shared" si="243"/>
        <v>22</v>
      </c>
      <c r="J933" s="35" t="str">
        <f t="shared" si="239"/>
        <v>DSP BlackRock World Gold Fund - Direct Plan - Growth</v>
      </c>
      <c r="K933" s="35">
        <f t="shared" si="244"/>
        <v>75</v>
      </c>
      <c r="L933" s="30" t="str">
        <f t="shared" si="245"/>
        <v>12.0218</v>
      </c>
      <c r="M933" s="30">
        <f t="shared" si="246"/>
        <v>83</v>
      </c>
      <c r="N933" s="30" t="str">
        <f t="shared" si="247"/>
        <v>11.9016</v>
      </c>
      <c r="O933" s="30">
        <f t="shared" si="248"/>
        <v>91</v>
      </c>
      <c r="P933" s="30" t="str">
        <f t="shared" si="249"/>
        <v>12.0218</v>
      </c>
      <c r="Q933" s="30">
        <f t="shared" si="250"/>
        <v>99</v>
      </c>
      <c r="R933" s="36" t="str">
        <f t="shared" si="251"/>
        <v>08-Aug-2017</v>
      </c>
      <c r="S933" s="37">
        <f t="shared" si="242"/>
        <v>12.021800000000001</v>
      </c>
    </row>
    <row r="934" spans="1:19">
      <c r="A934" s="30" t="s">
        <v>7107</v>
      </c>
      <c r="D934" s="30" t="str">
        <f t="shared" si="236"/>
        <v>106596</v>
      </c>
      <c r="E934" s="30">
        <f t="shared" si="240"/>
        <v>7</v>
      </c>
      <c r="F934" s="30" t="str">
        <f t="shared" si="237"/>
        <v>INF740K01268</v>
      </c>
      <c r="G934" s="30">
        <f t="shared" si="241"/>
        <v>20</v>
      </c>
      <c r="H934" s="30" t="str">
        <f t="shared" si="238"/>
        <v>INF740K01276</v>
      </c>
      <c r="I934" s="30">
        <f t="shared" si="243"/>
        <v>33</v>
      </c>
      <c r="J934" s="35" t="str">
        <f t="shared" si="239"/>
        <v>DSP BlackRock World Gold Fund - Regular Plan - Dividend</v>
      </c>
      <c r="K934" s="35">
        <f t="shared" si="244"/>
        <v>89</v>
      </c>
      <c r="L934" s="30" t="str">
        <f t="shared" si="245"/>
        <v>9.6504</v>
      </c>
      <c r="M934" s="30">
        <f t="shared" si="246"/>
        <v>96</v>
      </c>
      <c r="N934" s="30" t="str">
        <f t="shared" si="247"/>
        <v>9.5539</v>
      </c>
      <c r="O934" s="30">
        <f t="shared" si="248"/>
        <v>103</v>
      </c>
      <c r="P934" s="30" t="str">
        <f t="shared" si="249"/>
        <v>9.6504</v>
      </c>
      <c r="Q934" s="30">
        <f t="shared" si="250"/>
        <v>110</v>
      </c>
      <c r="R934" s="36" t="str">
        <f t="shared" si="251"/>
        <v>08-Aug-2017</v>
      </c>
      <c r="S934" s="37">
        <f t="shared" si="242"/>
        <v>9.6503999999999994</v>
      </c>
    </row>
    <row r="935" spans="1:19">
      <c r="A935" s="30" t="s">
        <v>7108</v>
      </c>
      <c r="D935" s="30" t="str">
        <f t="shared" si="236"/>
        <v>106597</v>
      </c>
      <c r="E935" s="30">
        <f t="shared" si="240"/>
        <v>7</v>
      </c>
      <c r="F935" s="30" t="str">
        <f t="shared" si="237"/>
        <v>INF740K01250</v>
      </c>
      <c r="G935" s="30">
        <f t="shared" si="241"/>
        <v>20</v>
      </c>
      <c r="H935" s="30" t="str">
        <f t="shared" si="238"/>
        <v>-</v>
      </c>
      <c r="I935" s="30">
        <f t="shared" si="243"/>
        <v>22</v>
      </c>
      <c r="J935" s="35" t="str">
        <f t="shared" si="239"/>
        <v>DSP BlackRock World Gold Fund - Regular Plan - Growth</v>
      </c>
      <c r="K935" s="35">
        <f t="shared" si="244"/>
        <v>76</v>
      </c>
      <c r="L935" s="30" t="str">
        <f t="shared" si="245"/>
        <v>11.7858</v>
      </c>
      <c r="M935" s="30">
        <f t="shared" si="246"/>
        <v>84</v>
      </c>
      <c r="N935" s="30" t="str">
        <f t="shared" si="247"/>
        <v>11.6679</v>
      </c>
      <c r="O935" s="30">
        <f t="shared" si="248"/>
        <v>92</v>
      </c>
      <c r="P935" s="30" t="str">
        <f t="shared" si="249"/>
        <v>11.7858</v>
      </c>
      <c r="Q935" s="30">
        <f t="shared" si="250"/>
        <v>100</v>
      </c>
      <c r="R935" s="36" t="str">
        <f t="shared" si="251"/>
        <v>08-Aug-2017</v>
      </c>
      <c r="S935" s="37">
        <f t="shared" si="242"/>
        <v>11.7858</v>
      </c>
    </row>
    <row r="936" spans="1:19">
      <c r="A936" s="30" t="s">
        <v>7109</v>
      </c>
      <c r="D936" s="30" t="str">
        <f t="shared" si="236"/>
        <v>119280</v>
      </c>
      <c r="E936" s="30">
        <f t="shared" si="240"/>
        <v>7</v>
      </c>
      <c r="F936" s="30" t="str">
        <f t="shared" si="237"/>
        <v>INF740K01PG6</v>
      </c>
      <c r="G936" s="30">
        <f t="shared" si="241"/>
        <v>20</v>
      </c>
      <c r="H936" s="30" t="str">
        <f t="shared" si="238"/>
        <v>INF740K01PH4</v>
      </c>
      <c r="I936" s="30">
        <f t="shared" si="243"/>
        <v>33</v>
      </c>
      <c r="J936" s="35" t="str">
        <f t="shared" si="239"/>
        <v>DSP BlackRock World Mining Fund - Direct Plan - Dividend</v>
      </c>
      <c r="K936" s="35">
        <f t="shared" si="244"/>
        <v>90</v>
      </c>
      <c r="L936" s="30" t="str">
        <f t="shared" si="245"/>
        <v>7.5063</v>
      </c>
      <c r="M936" s="30">
        <f t="shared" si="246"/>
        <v>97</v>
      </c>
      <c r="N936" s="30" t="str">
        <f t="shared" si="247"/>
        <v>7.4312</v>
      </c>
      <c r="O936" s="30">
        <f t="shared" si="248"/>
        <v>104</v>
      </c>
      <c r="P936" s="30" t="str">
        <f t="shared" si="249"/>
        <v>7.5063</v>
      </c>
      <c r="Q936" s="30">
        <f t="shared" si="250"/>
        <v>111</v>
      </c>
      <c r="R936" s="36" t="str">
        <f t="shared" si="251"/>
        <v>08-Aug-2017</v>
      </c>
      <c r="S936" s="37">
        <f t="shared" si="242"/>
        <v>7.5063000000000004</v>
      </c>
    </row>
    <row r="937" spans="1:19">
      <c r="A937" s="30" t="s">
        <v>7110</v>
      </c>
      <c r="D937" s="30" t="str">
        <f t="shared" si="236"/>
        <v>119279</v>
      </c>
      <c r="E937" s="30">
        <f t="shared" si="240"/>
        <v>7</v>
      </c>
      <c r="F937" s="30" t="str">
        <f t="shared" si="237"/>
        <v>INF740K01PF8</v>
      </c>
      <c r="G937" s="30">
        <f t="shared" si="241"/>
        <v>20</v>
      </c>
      <c r="H937" s="30" t="str">
        <f t="shared" si="238"/>
        <v>-</v>
      </c>
      <c r="I937" s="30">
        <f t="shared" si="243"/>
        <v>22</v>
      </c>
      <c r="J937" s="35" t="str">
        <f t="shared" si="239"/>
        <v>DSP BlackRock World Mining Fund - Direct Plan - Growth</v>
      </c>
      <c r="K937" s="35">
        <f t="shared" si="244"/>
        <v>77</v>
      </c>
      <c r="L937" s="30" t="str">
        <f t="shared" si="245"/>
        <v>7.5063</v>
      </c>
      <c r="M937" s="30">
        <f t="shared" si="246"/>
        <v>84</v>
      </c>
      <c r="N937" s="30" t="str">
        <f t="shared" si="247"/>
        <v>7.4312</v>
      </c>
      <c r="O937" s="30">
        <f t="shared" si="248"/>
        <v>91</v>
      </c>
      <c r="P937" s="30" t="str">
        <f t="shared" si="249"/>
        <v>7.5063</v>
      </c>
      <c r="Q937" s="30">
        <f t="shared" si="250"/>
        <v>98</v>
      </c>
      <c r="R937" s="36" t="str">
        <f t="shared" si="251"/>
        <v>08-Aug-2017</v>
      </c>
      <c r="S937" s="37">
        <f t="shared" si="242"/>
        <v>7.5063000000000004</v>
      </c>
    </row>
    <row r="938" spans="1:19">
      <c r="A938" s="30" t="s">
        <v>7111</v>
      </c>
      <c r="D938" s="30" t="str">
        <f t="shared" si="236"/>
        <v>112347</v>
      </c>
      <c r="E938" s="30">
        <f t="shared" si="240"/>
        <v>7</v>
      </c>
      <c r="F938" s="30" t="str">
        <f t="shared" si="237"/>
        <v>INF740K01748</v>
      </c>
      <c r="G938" s="30">
        <f t="shared" si="241"/>
        <v>20</v>
      </c>
      <c r="H938" s="30" t="str">
        <f t="shared" si="238"/>
        <v>INF740K01AL8</v>
      </c>
      <c r="I938" s="30">
        <f t="shared" si="243"/>
        <v>33</v>
      </c>
      <c r="J938" s="35" t="str">
        <f t="shared" si="239"/>
        <v>DSP BlackRock World Mining Fund - Regular Plan - Dividend</v>
      </c>
      <c r="K938" s="35">
        <f t="shared" si="244"/>
        <v>91</v>
      </c>
      <c r="L938" s="30" t="str">
        <f t="shared" si="245"/>
        <v>7.3237</v>
      </c>
      <c r="M938" s="30">
        <f t="shared" si="246"/>
        <v>98</v>
      </c>
      <c r="N938" s="30" t="str">
        <f t="shared" si="247"/>
        <v>7.2505</v>
      </c>
      <c r="O938" s="30">
        <f t="shared" si="248"/>
        <v>105</v>
      </c>
      <c r="P938" s="30" t="str">
        <f t="shared" si="249"/>
        <v>7.3237</v>
      </c>
      <c r="Q938" s="30">
        <f t="shared" si="250"/>
        <v>112</v>
      </c>
      <c r="R938" s="36" t="str">
        <f t="shared" si="251"/>
        <v>08-Aug-2017</v>
      </c>
      <c r="S938" s="37">
        <f t="shared" si="242"/>
        <v>7.3236999999999997</v>
      </c>
    </row>
    <row r="939" spans="1:19">
      <c r="A939" s="30" t="s">
        <v>7112</v>
      </c>
      <c r="D939" s="30" t="str">
        <f t="shared" si="236"/>
        <v>112293</v>
      </c>
      <c r="E939" s="30">
        <f t="shared" si="240"/>
        <v>7</v>
      </c>
      <c r="F939" s="30" t="str">
        <f t="shared" si="237"/>
        <v>INF740K01730</v>
      </c>
      <c r="G939" s="30">
        <f t="shared" si="241"/>
        <v>20</v>
      </c>
      <c r="H939" s="30" t="str">
        <f t="shared" si="238"/>
        <v>-</v>
      </c>
      <c r="I939" s="30">
        <f t="shared" si="243"/>
        <v>22</v>
      </c>
      <c r="J939" s="35" t="str">
        <f t="shared" si="239"/>
        <v>DSP BlackRock World Mining Fund - Regular Plan - Growth</v>
      </c>
      <c r="K939" s="35">
        <f t="shared" si="244"/>
        <v>78</v>
      </c>
      <c r="L939" s="30" t="str">
        <f t="shared" si="245"/>
        <v>7.3237</v>
      </c>
      <c r="M939" s="30">
        <f t="shared" si="246"/>
        <v>85</v>
      </c>
      <c r="N939" s="30" t="str">
        <f t="shared" si="247"/>
        <v>7.2505</v>
      </c>
      <c r="O939" s="30">
        <f t="shared" si="248"/>
        <v>92</v>
      </c>
      <c r="P939" s="30" t="str">
        <f t="shared" si="249"/>
        <v>7.3237</v>
      </c>
      <c r="Q939" s="30">
        <f t="shared" si="250"/>
        <v>99</v>
      </c>
      <c r="R939" s="36" t="str">
        <f t="shared" si="251"/>
        <v>08-Aug-2017</v>
      </c>
      <c r="S939" s="37">
        <f t="shared" si="242"/>
        <v>7.3236999999999997</v>
      </c>
    </row>
    <row r="940" spans="1:19">
      <c r="A940" s="30" t="s">
        <v>97</v>
      </c>
      <c r="D940" s="30" t="str">
        <f t="shared" si="236"/>
        <v/>
      </c>
      <c r="E940" s="30" t="str">
        <f t="shared" si="240"/>
        <v/>
      </c>
      <c r="F940" s="30" t="str">
        <f t="shared" si="237"/>
        <v xml:space="preserve"> </v>
      </c>
      <c r="G940" s="30" t="str">
        <f t="shared" si="241"/>
        <v/>
      </c>
      <c r="H940" s="30" t="str">
        <f t="shared" si="238"/>
        <v/>
      </c>
      <c r="I940" s="30" t="str">
        <f t="shared" si="243"/>
        <v/>
      </c>
      <c r="J940" s="35" t="str">
        <f t="shared" si="239"/>
        <v/>
      </c>
      <c r="K940" s="35" t="str">
        <f t="shared" si="244"/>
        <v/>
      </c>
      <c r="L940" s="30" t="str">
        <f t="shared" si="245"/>
        <v/>
      </c>
      <c r="M940" s="30" t="str">
        <f t="shared" si="246"/>
        <v/>
      </c>
      <c r="N940" s="30" t="str">
        <f t="shared" si="247"/>
        <v/>
      </c>
      <c r="O940" s="30" t="str">
        <f t="shared" si="248"/>
        <v/>
      </c>
      <c r="P940" s="30" t="str">
        <f t="shared" si="249"/>
        <v/>
      </c>
      <c r="Q940" s="30" t="str">
        <f t="shared" si="250"/>
        <v/>
      </c>
      <c r="R940" s="36" t="str">
        <f t="shared" si="251"/>
        <v/>
      </c>
      <c r="S940" s="37" t="str">
        <f t="shared" si="242"/>
        <v/>
      </c>
    </row>
    <row r="941" spans="1:19">
      <c r="A941" s="30" t="s">
        <v>124</v>
      </c>
      <c r="D941" s="30" t="str">
        <f t="shared" si="236"/>
        <v/>
      </c>
      <c r="E941" s="30" t="str">
        <f t="shared" si="240"/>
        <v/>
      </c>
      <c r="F941" s="30" t="str">
        <f t="shared" si="237"/>
        <v>Edelweiss Mutual Fund</v>
      </c>
      <c r="G941" s="30" t="str">
        <f t="shared" si="241"/>
        <v/>
      </c>
      <c r="H941" s="30" t="str">
        <f t="shared" si="238"/>
        <v/>
      </c>
      <c r="I941" s="30" t="str">
        <f t="shared" si="243"/>
        <v/>
      </c>
      <c r="J941" s="35" t="str">
        <f t="shared" si="239"/>
        <v/>
      </c>
      <c r="K941" s="35" t="str">
        <f t="shared" si="244"/>
        <v/>
      </c>
      <c r="L941" s="30" t="str">
        <f t="shared" si="245"/>
        <v/>
      </c>
      <c r="M941" s="30" t="str">
        <f t="shared" si="246"/>
        <v/>
      </c>
      <c r="N941" s="30" t="str">
        <f t="shared" si="247"/>
        <v/>
      </c>
      <c r="O941" s="30" t="str">
        <f t="shared" si="248"/>
        <v/>
      </c>
      <c r="P941" s="30" t="str">
        <f t="shared" si="249"/>
        <v/>
      </c>
      <c r="Q941" s="30" t="str">
        <f t="shared" si="250"/>
        <v/>
      </c>
      <c r="R941" s="36" t="str">
        <f t="shared" si="251"/>
        <v/>
      </c>
      <c r="S941" s="37" t="str">
        <f t="shared" si="242"/>
        <v/>
      </c>
    </row>
    <row r="942" spans="1:19">
      <c r="A942" s="30" t="s">
        <v>97</v>
      </c>
      <c r="D942" s="30" t="str">
        <f t="shared" si="236"/>
        <v/>
      </c>
      <c r="E942" s="30" t="str">
        <f t="shared" si="240"/>
        <v/>
      </c>
      <c r="F942" s="30" t="str">
        <f t="shared" si="237"/>
        <v xml:space="preserve"> </v>
      </c>
      <c r="G942" s="30" t="str">
        <f t="shared" si="241"/>
        <v/>
      </c>
      <c r="H942" s="30" t="str">
        <f t="shared" si="238"/>
        <v/>
      </c>
      <c r="I942" s="30" t="str">
        <f t="shared" si="243"/>
        <v/>
      </c>
      <c r="J942" s="35" t="str">
        <f t="shared" si="239"/>
        <v/>
      </c>
      <c r="K942" s="35" t="str">
        <f t="shared" si="244"/>
        <v/>
      </c>
      <c r="L942" s="30" t="str">
        <f t="shared" si="245"/>
        <v/>
      </c>
      <c r="M942" s="30" t="str">
        <f t="shared" si="246"/>
        <v/>
      </c>
      <c r="N942" s="30" t="str">
        <f t="shared" si="247"/>
        <v/>
      </c>
      <c r="O942" s="30" t="str">
        <f t="shared" si="248"/>
        <v/>
      </c>
      <c r="P942" s="30" t="str">
        <f t="shared" si="249"/>
        <v/>
      </c>
      <c r="Q942" s="30" t="str">
        <f t="shared" si="250"/>
        <v/>
      </c>
      <c r="R942" s="36" t="str">
        <f t="shared" si="251"/>
        <v/>
      </c>
      <c r="S942" s="37" t="str">
        <f t="shared" si="242"/>
        <v/>
      </c>
    </row>
    <row r="943" spans="1:19" ht="26">
      <c r="A943" s="30" t="s">
        <v>7113</v>
      </c>
      <c r="D943" s="30" t="str">
        <f t="shared" si="236"/>
        <v>140256</v>
      </c>
      <c r="E943" s="30">
        <f t="shared" si="240"/>
        <v>7</v>
      </c>
      <c r="F943" s="30" t="str">
        <f t="shared" si="237"/>
        <v>INF843K01AW7</v>
      </c>
      <c r="G943" s="30">
        <f t="shared" si="241"/>
        <v>20</v>
      </c>
      <c r="H943" s="30" t="str">
        <f t="shared" si="238"/>
        <v>-</v>
      </c>
      <c r="I943" s="30">
        <f t="shared" si="243"/>
        <v>22</v>
      </c>
      <c r="J943" s="35" t="str">
        <f t="shared" si="239"/>
        <v>Edelweiss ASEAN Equity Off-shore Fund - Direct Plan - Growth Option</v>
      </c>
      <c r="K943" s="35">
        <f t="shared" si="244"/>
        <v>90</v>
      </c>
      <c r="L943" s="30" t="str">
        <f t="shared" si="245"/>
        <v>18.791</v>
      </c>
      <c r="M943" s="30">
        <f t="shared" si="246"/>
        <v>97</v>
      </c>
      <c r="N943" s="30" t="str">
        <f t="shared" si="247"/>
        <v>18.603</v>
      </c>
      <c r="O943" s="30">
        <f t="shared" si="248"/>
        <v>104</v>
      </c>
      <c r="P943" s="30" t="str">
        <f t="shared" si="249"/>
        <v>18.791</v>
      </c>
      <c r="Q943" s="30">
        <f t="shared" si="250"/>
        <v>111</v>
      </c>
      <c r="R943" s="36" t="str">
        <f t="shared" si="251"/>
        <v>08-Aug-2017</v>
      </c>
      <c r="S943" s="37">
        <f t="shared" si="242"/>
        <v>18.791</v>
      </c>
    </row>
    <row r="944" spans="1:19" ht="26">
      <c r="A944" s="30" t="s">
        <v>7114</v>
      </c>
      <c r="D944" s="30" t="str">
        <f t="shared" si="236"/>
        <v>140255</v>
      </c>
      <c r="E944" s="30">
        <f t="shared" si="240"/>
        <v>7</v>
      </c>
      <c r="F944" s="30" t="str">
        <f t="shared" si="237"/>
        <v>INF843K01609</v>
      </c>
      <c r="G944" s="30">
        <f t="shared" si="241"/>
        <v>20</v>
      </c>
      <c r="H944" s="30" t="str">
        <f t="shared" si="238"/>
        <v>-</v>
      </c>
      <c r="I944" s="30">
        <f t="shared" si="243"/>
        <v>22</v>
      </c>
      <c r="J944" s="35" t="str">
        <f t="shared" si="239"/>
        <v>Edelweiss ASEAN Equity Off-shore Fund - Regular Plan - Growth Option</v>
      </c>
      <c r="K944" s="35">
        <f t="shared" si="244"/>
        <v>91</v>
      </c>
      <c r="L944" s="30" t="str">
        <f t="shared" si="245"/>
        <v>17.87</v>
      </c>
      <c r="M944" s="30">
        <f t="shared" si="246"/>
        <v>97</v>
      </c>
      <c r="N944" s="30" t="str">
        <f t="shared" si="247"/>
        <v>17.691</v>
      </c>
      <c r="O944" s="30">
        <f t="shared" si="248"/>
        <v>104</v>
      </c>
      <c r="P944" s="30" t="str">
        <f t="shared" si="249"/>
        <v>17.87</v>
      </c>
      <c r="Q944" s="30">
        <f t="shared" si="250"/>
        <v>110</v>
      </c>
      <c r="R944" s="36" t="str">
        <f t="shared" si="251"/>
        <v>08-Aug-2017</v>
      </c>
      <c r="S944" s="37">
        <f t="shared" si="242"/>
        <v>17.87</v>
      </c>
    </row>
    <row r="945" spans="1:19" ht="26">
      <c r="A945" s="30" t="s">
        <v>7115</v>
      </c>
      <c r="D945" s="30" t="str">
        <f t="shared" si="236"/>
        <v>140327</v>
      </c>
      <c r="E945" s="30">
        <f t="shared" si="240"/>
        <v>7</v>
      </c>
      <c r="F945" s="30" t="str">
        <f t="shared" si="237"/>
        <v>INF843K01IZ3</v>
      </c>
      <c r="G945" s="30">
        <f t="shared" si="241"/>
        <v>20</v>
      </c>
      <c r="H945" s="30" t="str">
        <f t="shared" si="238"/>
        <v>-</v>
      </c>
      <c r="I945" s="30">
        <f t="shared" si="243"/>
        <v>22</v>
      </c>
      <c r="J945" s="35" t="str">
        <f t="shared" si="239"/>
        <v>Edelweiss Emerging Markets Opportunities Equity Offshore Fund - Direct Plan - Growth Option</v>
      </c>
      <c r="K945" s="35">
        <f t="shared" si="244"/>
        <v>114</v>
      </c>
      <c r="L945" s="30" t="str">
        <f t="shared" si="245"/>
        <v>11.3596</v>
      </c>
      <c r="M945" s="30">
        <f t="shared" si="246"/>
        <v>122</v>
      </c>
      <c r="N945" s="30" t="str">
        <f t="shared" si="247"/>
        <v>11.246</v>
      </c>
      <c r="O945" s="30">
        <f t="shared" si="248"/>
        <v>129</v>
      </c>
      <c r="P945" s="30" t="str">
        <f t="shared" si="249"/>
        <v>11.3596</v>
      </c>
      <c r="Q945" s="30">
        <f t="shared" si="250"/>
        <v>137</v>
      </c>
      <c r="R945" s="36" t="str">
        <f t="shared" si="251"/>
        <v>08-Aug-2017</v>
      </c>
      <c r="S945" s="37">
        <f t="shared" si="242"/>
        <v>11.3596</v>
      </c>
    </row>
    <row r="946" spans="1:19" ht="26">
      <c r="A946" s="30" t="s">
        <v>7116</v>
      </c>
      <c r="D946" s="30" t="str">
        <f t="shared" si="236"/>
        <v>140328</v>
      </c>
      <c r="E946" s="30">
        <f t="shared" si="240"/>
        <v>7</v>
      </c>
      <c r="F946" s="30" t="str">
        <f t="shared" si="237"/>
        <v>INF843K01IY6</v>
      </c>
      <c r="G946" s="30">
        <f t="shared" si="241"/>
        <v>20</v>
      </c>
      <c r="H946" s="30" t="str">
        <f t="shared" si="238"/>
        <v>-</v>
      </c>
      <c r="I946" s="30">
        <f t="shared" si="243"/>
        <v>22</v>
      </c>
      <c r="J946" s="35" t="str">
        <f t="shared" si="239"/>
        <v>Edelweiss Emerging Markets Opportunities Equity Offshore Fund - Regular Plan - Growth Option</v>
      </c>
      <c r="K946" s="35">
        <f t="shared" si="244"/>
        <v>115</v>
      </c>
      <c r="L946" s="30" t="str">
        <f t="shared" si="245"/>
        <v>11.207</v>
      </c>
      <c r="M946" s="30">
        <f t="shared" si="246"/>
        <v>122</v>
      </c>
      <c r="N946" s="30" t="str">
        <f t="shared" si="247"/>
        <v>11.0949</v>
      </c>
      <c r="O946" s="30">
        <f t="shared" si="248"/>
        <v>130</v>
      </c>
      <c r="P946" s="30" t="str">
        <f t="shared" si="249"/>
        <v>11.207</v>
      </c>
      <c r="Q946" s="30">
        <f t="shared" si="250"/>
        <v>137</v>
      </c>
      <c r="R946" s="36" t="str">
        <f t="shared" si="251"/>
        <v>08-Aug-2017</v>
      </c>
      <c r="S946" s="37">
        <f t="shared" si="242"/>
        <v>11.207000000000001</v>
      </c>
    </row>
    <row r="947" spans="1:19" ht="26">
      <c r="A947" s="30" t="s">
        <v>7117</v>
      </c>
      <c r="D947" s="30" t="str">
        <f t="shared" si="236"/>
        <v>140296</v>
      </c>
      <c r="E947" s="30">
        <f t="shared" si="240"/>
        <v>7</v>
      </c>
      <c r="F947" s="30" t="str">
        <f t="shared" si="237"/>
        <v>INF843K01GI3</v>
      </c>
      <c r="G947" s="30">
        <f t="shared" si="241"/>
        <v>20</v>
      </c>
      <c r="H947" s="30" t="str">
        <f t="shared" si="238"/>
        <v>-</v>
      </c>
      <c r="I947" s="30">
        <f t="shared" si="243"/>
        <v>22</v>
      </c>
      <c r="J947" s="35" t="str">
        <f t="shared" si="239"/>
        <v>Edelweiss Europe Dynamic Equity Offshore Fund - Growth Option - Direct Plan</v>
      </c>
      <c r="K947" s="35">
        <f t="shared" si="244"/>
        <v>98</v>
      </c>
      <c r="L947" s="30" t="str">
        <f t="shared" si="245"/>
        <v>11.2069</v>
      </c>
      <c r="M947" s="30">
        <f t="shared" si="246"/>
        <v>106</v>
      </c>
      <c r="N947" s="30" t="str">
        <f t="shared" si="247"/>
        <v>11.0948</v>
      </c>
      <c r="O947" s="30">
        <f t="shared" si="248"/>
        <v>114</v>
      </c>
      <c r="P947" s="30" t="str">
        <f t="shared" si="249"/>
        <v>11.2069</v>
      </c>
      <c r="Q947" s="30">
        <f t="shared" si="250"/>
        <v>122</v>
      </c>
      <c r="R947" s="36" t="str">
        <f t="shared" si="251"/>
        <v>08-Aug-2017</v>
      </c>
      <c r="S947" s="37">
        <f t="shared" si="242"/>
        <v>11.206899999999999</v>
      </c>
    </row>
    <row r="948" spans="1:19" ht="26">
      <c r="A948" s="30" t="s">
        <v>7118</v>
      </c>
      <c r="D948" s="30" t="str">
        <f t="shared" si="236"/>
        <v>140295</v>
      </c>
      <c r="E948" s="30">
        <f t="shared" si="240"/>
        <v>7</v>
      </c>
      <c r="F948" s="30" t="str">
        <f t="shared" si="237"/>
        <v>INF843K01GJ1</v>
      </c>
      <c r="G948" s="30">
        <f t="shared" si="241"/>
        <v>20</v>
      </c>
      <c r="H948" s="30" t="str">
        <f t="shared" si="238"/>
        <v>-</v>
      </c>
      <c r="I948" s="30">
        <f t="shared" si="243"/>
        <v>22</v>
      </c>
      <c r="J948" s="35" t="str">
        <f t="shared" si="239"/>
        <v>Edelweiss Europe Dynamic Equity Offshore Fund - Growth Option - Regular Plan</v>
      </c>
      <c r="K948" s="35">
        <f t="shared" si="244"/>
        <v>99</v>
      </c>
      <c r="L948" s="30" t="str">
        <f t="shared" si="245"/>
        <v>10.8349</v>
      </c>
      <c r="M948" s="30">
        <f t="shared" si="246"/>
        <v>107</v>
      </c>
      <c r="N948" s="30" t="str">
        <f t="shared" si="247"/>
        <v>10.7266</v>
      </c>
      <c r="O948" s="30">
        <f t="shared" si="248"/>
        <v>115</v>
      </c>
      <c r="P948" s="30" t="str">
        <f t="shared" si="249"/>
        <v>10.8349</v>
      </c>
      <c r="Q948" s="30">
        <f t="shared" si="250"/>
        <v>123</v>
      </c>
      <c r="R948" s="36" t="str">
        <f t="shared" si="251"/>
        <v>08-Aug-2017</v>
      </c>
      <c r="S948" s="37">
        <f t="shared" si="242"/>
        <v>10.834899999999999</v>
      </c>
    </row>
    <row r="949" spans="1:19" ht="26">
      <c r="A949" s="30" t="s">
        <v>7119</v>
      </c>
      <c r="D949" s="30" t="str">
        <f t="shared" si="236"/>
        <v>140243</v>
      </c>
      <c r="E949" s="30">
        <f t="shared" si="240"/>
        <v>7</v>
      </c>
      <c r="F949" s="30" t="str">
        <f t="shared" si="237"/>
        <v>INF843K01AU1</v>
      </c>
      <c r="G949" s="30">
        <f t="shared" si="241"/>
        <v>20</v>
      </c>
      <c r="H949" s="30" t="str">
        <f t="shared" si="238"/>
        <v>-</v>
      </c>
      <c r="I949" s="30">
        <f t="shared" si="243"/>
        <v>22</v>
      </c>
      <c r="J949" s="35" t="str">
        <f t="shared" si="239"/>
        <v>Edelweiss Greater China Equity Off-shore Fund - Direct Plan - Growth Option</v>
      </c>
      <c r="K949" s="35">
        <f t="shared" si="244"/>
        <v>98</v>
      </c>
      <c r="L949" s="30" t="str">
        <f t="shared" si="245"/>
        <v>24.788</v>
      </c>
      <c r="M949" s="30">
        <f t="shared" si="246"/>
        <v>105</v>
      </c>
      <c r="N949" s="30" t="str">
        <f t="shared" si="247"/>
        <v>24.54</v>
      </c>
      <c r="O949" s="30">
        <f t="shared" si="248"/>
        <v>111</v>
      </c>
      <c r="P949" s="30" t="str">
        <f t="shared" si="249"/>
        <v>24.788</v>
      </c>
      <c r="Q949" s="30">
        <f t="shared" si="250"/>
        <v>118</v>
      </c>
      <c r="R949" s="36" t="str">
        <f t="shared" si="251"/>
        <v>08-Aug-2017</v>
      </c>
      <c r="S949" s="37">
        <f t="shared" si="242"/>
        <v>24.788</v>
      </c>
    </row>
    <row r="950" spans="1:19" ht="26">
      <c r="A950" s="30" t="s">
        <v>7120</v>
      </c>
      <c r="D950" s="30" t="str">
        <f t="shared" si="236"/>
        <v>140242</v>
      </c>
      <c r="E950" s="30">
        <f t="shared" si="240"/>
        <v>7</v>
      </c>
      <c r="F950" s="30" t="str">
        <f t="shared" si="237"/>
        <v>INF843K01138</v>
      </c>
      <c r="G950" s="30">
        <f t="shared" si="241"/>
        <v>20</v>
      </c>
      <c r="H950" s="30" t="str">
        <f t="shared" si="238"/>
        <v>-</v>
      </c>
      <c r="I950" s="30">
        <f t="shared" si="243"/>
        <v>22</v>
      </c>
      <c r="J950" s="35" t="str">
        <f t="shared" si="239"/>
        <v>Edelweiss Greater China Equity Off-shore Fund - Regular Plan - Growth Option</v>
      </c>
      <c r="K950" s="35">
        <f t="shared" si="244"/>
        <v>99</v>
      </c>
      <c r="L950" s="30" t="str">
        <f t="shared" si="245"/>
        <v>23.689</v>
      </c>
      <c r="M950" s="30">
        <f t="shared" si="246"/>
        <v>106</v>
      </c>
      <c r="N950" s="30" t="str">
        <f t="shared" si="247"/>
        <v>23.452</v>
      </c>
      <c r="O950" s="30">
        <f t="shared" si="248"/>
        <v>113</v>
      </c>
      <c r="P950" s="30" t="str">
        <f t="shared" si="249"/>
        <v>23.689</v>
      </c>
      <c r="Q950" s="30">
        <f t="shared" si="250"/>
        <v>120</v>
      </c>
      <c r="R950" s="36" t="str">
        <f t="shared" si="251"/>
        <v>08-Aug-2017</v>
      </c>
      <c r="S950" s="37">
        <f t="shared" si="242"/>
        <v>23.689</v>
      </c>
    </row>
    <row r="951" spans="1:19" ht="26">
      <c r="A951" s="30" t="s">
        <v>7121</v>
      </c>
      <c r="D951" s="30" t="str">
        <f t="shared" si="236"/>
        <v>140274</v>
      </c>
      <c r="E951" s="30">
        <f t="shared" si="240"/>
        <v>7</v>
      </c>
      <c r="F951" s="30" t="str">
        <f t="shared" si="237"/>
        <v>INF843K01EC1</v>
      </c>
      <c r="G951" s="30">
        <f t="shared" si="241"/>
        <v>20</v>
      </c>
      <c r="H951" s="30" t="str">
        <f t="shared" si="238"/>
        <v>-</v>
      </c>
      <c r="I951" s="30">
        <f t="shared" si="243"/>
        <v>22</v>
      </c>
      <c r="J951" s="35" t="str">
        <f t="shared" si="239"/>
        <v>Edelweiss US Value Equity Offshore Fund - Direct Plan - Growth Option</v>
      </c>
      <c r="K951" s="35">
        <f t="shared" si="244"/>
        <v>92</v>
      </c>
      <c r="L951" s="30" t="str">
        <f t="shared" si="245"/>
        <v>13.9848</v>
      </c>
      <c r="M951" s="30">
        <f t="shared" si="246"/>
        <v>100</v>
      </c>
      <c r="N951" s="30" t="str">
        <f t="shared" si="247"/>
        <v>13.845</v>
      </c>
      <c r="O951" s="30">
        <f t="shared" si="248"/>
        <v>107</v>
      </c>
      <c r="P951" s="30" t="str">
        <f t="shared" si="249"/>
        <v>13.9848</v>
      </c>
      <c r="Q951" s="30">
        <f t="shared" si="250"/>
        <v>115</v>
      </c>
      <c r="R951" s="36" t="str">
        <f t="shared" si="251"/>
        <v>08-Aug-2017</v>
      </c>
      <c r="S951" s="37">
        <f t="shared" si="242"/>
        <v>13.9848</v>
      </c>
    </row>
    <row r="952" spans="1:19" ht="26">
      <c r="A952" s="30" t="s">
        <v>7122</v>
      </c>
      <c r="D952" s="30" t="str">
        <f t="shared" si="236"/>
        <v>140273</v>
      </c>
      <c r="E952" s="30">
        <f t="shared" si="240"/>
        <v>7</v>
      </c>
      <c r="F952" s="30" t="str">
        <f t="shared" si="237"/>
        <v>INF843K01ED9</v>
      </c>
      <c r="G952" s="30">
        <f t="shared" si="241"/>
        <v>20</v>
      </c>
      <c r="H952" s="30" t="str">
        <f t="shared" si="238"/>
        <v>-</v>
      </c>
      <c r="I952" s="30">
        <f t="shared" si="243"/>
        <v>22</v>
      </c>
      <c r="J952" s="35" t="str">
        <f t="shared" si="239"/>
        <v>Edelweiss US Value Equity Offshore Fund - Regular Plan - Growth Option</v>
      </c>
      <c r="K952" s="35">
        <f t="shared" si="244"/>
        <v>93</v>
      </c>
      <c r="L952" s="30" t="str">
        <f t="shared" si="245"/>
        <v>13.5482</v>
      </c>
      <c r="M952" s="30">
        <f t="shared" si="246"/>
        <v>101</v>
      </c>
      <c r="N952" s="30" t="str">
        <f t="shared" si="247"/>
        <v>13.4127</v>
      </c>
      <c r="O952" s="30">
        <f t="shared" si="248"/>
        <v>109</v>
      </c>
      <c r="P952" s="30" t="str">
        <f t="shared" si="249"/>
        <v>13.5482</v>
      </c>
      <c r="Q952" s="30">
        <f t="shared" si="250"/>
        <v>117</v>
      </c>
      <c r="R952" s="36" t="str">
        <f t="shared" si="251"/>
        <v>08-Aug-2017</v>
      </c>
      <c r="S952" s="37">
        <f t="shared" si="242"/>
        <v>13.5482</v>
      </c>
    </row>
    <row r="953" spans="1:19">
      <c r="A953" s="30" t="s">
        <v>97</v>
      </c>
      <c r="D953" s="30" t="str">
        <f t="shared" si="236"/>
        <v/>
      </c>
      <c r="E953" s="30" t="str">
        <f t="shared" si="240"/>
        <v/>
      </c>
      <c r="F953" s="30" t="str">
        <f t="shared" si="237"/>
        <v xml:space="preserve"> </v>
      </c>
      <c r="G953" s="30" t="str">
        <f t="shared" si="241"/>
        <v/>
      </c>
      <c r="H953" s="30" t="str">
        <f t="shared" si="238"/>
        <v/>
      </c>
      <c r="I953" s="30" t="str">
        <f t="shared" si="243"/>
        <v/>
      </c>
      <c r="J953" s="35" t="str">
        <f t="shared" si="239"/>
        <v/>
      </c>
      <c r="K953" s="35" t="str">
        <f t="shared" si="244"/>
        <v/>
      </c>
      <c r="L953" s="30" t="str">
        <f t="shared" si="245"/>
        <v/>
      </c>
      <c r="M953" s="30" t="str">
        <f t="shared" si="246"/>
        <v/>
      </c>
      <c r="N953" s="30" t="str">
        <f t="shared" si="247"/>
        <v/>
      </c>
      <c r="O953" s="30" t="str">
        <f t="shared" si="248"/>
        <v/>
      </c>
      <c r="P953" s="30" t="str">
        <f t="shared" si="249"/>
        <v/>
      </c>
      <c r="Q953" s="30" t="str">
        <f t="shared" si="250"/>
        <v/>
      </c>
      <c r="R953" s="36" t="str">
        <f t="shared" si="251"/>
        <v/>
      </c>
      <c r="S953" s="37" t="str">
        <f t="shared" si="242"/>
        <v/>
      </c>
    </row>
    <row r="954" spans="1:19">
      <c r="A954" s="30" t="s">
        <v>106</v>
      </c>
      <c r="D954" s="30" t="str">
        <f t="shared" si="236"/>
        <v/>
      </c>
      <c r="E954" s="30" t="str">
        <f t="shared" si="240"/>
        <v/>
      </c>
      <c r="F954" s="30" t="str">
        <f t="shared" si="237"/>
        <v>Franklin Templeton Mutual Fund</v>
      </c>
      <c r="G954" s="30" t="str">
        <f t="shared" si="241"/>
        <v/>
      </c>
      <c r="H954" s="30" t="str">
        <f t="shared" si="238"/>
        <v/>
      </c>
      <c r="I954" s="30" t="str">
        <f t="shared" si="243"/>
        <v/>
      </c>
      <c r="J954" s="35" t="str">
        <f t="shared" si="239"/>
        <v/>
      </c>
      <c r="K954" s="35" t="str">
        <f t="shared" si="244"/>
        <v/>
      </c>
      <c r="L954" s="30" t="str">
        <f t="shared" si="245"/>
        <v/>
      </c>
      <c r="M954" s="30" t="str">
        <f t="shared" si="246"/>
        <v/>
      </c>
      <c r="N954" s="30" t="str">
        <f t="shared" si="247"/>
        <v/>
      </c>
      <c r="O954" s="30" t="str">
        <f t="shared" si="248"/>
        <v/>
      </c>
      <c r="P954" s="30" t="str">
        <f t="shared" si="249"/>
        <v/>
      </c>
      <c r="Q954" s="30" t="str">
        <f t="shared" si="250"/>
        <v/>
      </c>
      <c r="R954" s="36" t="str">
        <f t="shared" si="251"/>
        <v/>
      </c>
      <c r="S954" s="37" t="str">
        <f t="shared" si="242"/>
        <v/>
      </c>
    </row>
    <row r="955" spans="1:19">
      <c r="A955" s="30" t="s">
        <v>97</v>
      </c>
      <c r="D955" s="30" t="str">
        <f t="shared" si="236"/>
        <v/>
      </c>
      <c r="E955" s="30" t="str">
        <f t="shared" si="240"/>
        <v/>
      </c>
      <c r="F955" s="30" t="str">
        <f t="shared" si="237"/>
        <v xml:space="preserve"> </v>
      </c>
      <c r="G955" s="30" t="str">
        <f t="shared" si="241"/>
        <v/>
      </c>
      <c r="H955" s="30" t="str">
        <f t="shared" si="238"/>
        <v/>
      </c>
      <c r="I955" s="30" t="str">
        <f t="shared" si="243"/>
        <v/>
      </c>
      <c r="J955" s="35" t="str">
        <f t="shared" si="239"/>
        <v/>
      </c>
      <c r="K955" s="35" t="str">
        <f t="shared" si="244"/>
        <v/>
      </c>
      <c r="L955" s="30" t="str">
        <f t="shared" si="245"/>
        <v/>
      </c>
      <c r="M955" s="30" t="str">
        <f t="shared" si="246"/>
        <v/>
      </c>
      <c r="N955" s="30" t="str">
        <f t="shared" si="247"/>
        <v/>
      </c>
      <c r="O955" s="30" t="str">
        <f t="shared" si="248"/>
        <v/>
      </c>
      <c r="P955" s="30" t="str">
        <f t="shared" si="249"/>
        <v/>
      </c>
      <c r="Q955" s="30" t="str">
        <f t="shared" si="250"/>
        <v/>
      </c>
      <c r="R955" s="36" t="str">
        <f t="shared" si="251"/>
        <v/>
      </c>
      <c r="S955" s="37" t="str">
        <f t="shared" si="242"/>
        <v/>
      </c>
    </row>
    <row r="956" spans="1:19" ht="26">
      <c r="A956" s="30" t="s">
        <v>7123</v>
      </c>
      <c r="D956" s="30" t="str">
        <f t="shared" si="236"/>
        <v>129441</v>
      </c>
      <c r="E956" s="30">
        <f t="shared" si="240"/>
        <v>7</v>
      </c>
      <c r="F956" s="30" t="str">
        <f t="shared" si="237"/>
        <v>INF090I01KY4</v>
      </c>
      <c r="G956" s="30">
        <f t="shared" si="241"/>
        <v>20</v>
      </c>
      <c r="H956" s="30" t="str">
        <f t="shared" si="238"/>
        <v>INF090I01KZ1</v>
      </c>
      <c r="I956" s="30">
        <f t="shared" si="243"/>
        <v>33</v>
      </c>
      <c r="J956" s="35" t="str">
        <f t="shared" si="239"/>
        <v>Franklin India Feeder - Franklin European Growth Fund - Direct - Dividend</v>
      </c>
      <c r="K956" s="35">
        <f t="shared" si="244"/>
        <v>107</v>
      </c>
      <c r="L956" s="30" t="str">
        <f t="shared" si="245"/>
        <v>10.1035</v>
      </c>
      <c r="M956" s="30">
        <f t="shared" si="246"/>
        <v>115</v>
      </c>
      <c r="N956" s="30" t="str">
        <f t="shared" si="247"/>
        <v>10.0025</v>
      </c>
      <c r="O956" s="30">
        <f t="shared" si="248"/>
        <v>123</v>
      </c>
      <c r="P956" s="30" t="str">
        <f t="shared" si="249"/>
        <v>10.1035</v>
      </c>
      <c r="Q956" s="30">
        <f t="shared" si="250"/>
        <v>131</v>
      </c>
      <c r="R956" s="36" t="str">
        <f t="shared" si="251"/>
        <v>08-Aug-2017</v>
      </c>
      <c r="S956" s="37">
        <f t="shared" si="242"/>
        <v>10.1035</v>
      </c>
    </row>
    <row r="957" spans="1:19" ht="26">
      <c r="A957" s="30" t="s">
        <v>7124</v>
      </c>
      <c r="D957" s="30" t="str">
        <f t="shared" si="236"/>
        <v>129440</v>
      </c>
      <c r="E957" s="30">
        <f t="shared" si="240"/>
        <v>7</v>
      </c>
      <c r="F957" s="30" t="str">
        <f t="shared" si="237"/>
        <v>INF090I01KX6</v>
      </c>
      <c r="G957" s="30">
        <f t="shared" si="241"/>
        <v>20</v>
      </c>
      <c r="H957" s="30" t="str">
        <f t="shared" si="238"/>
        <v>-</v>
      </c>
      <c r="I957" s="30">
        <f t="shared" si="243"/>
        <v>22</v>
      </c>
      <c r="J957" s="35" t="str">
        <f t="shared" si="239"/>
        <v>Franklin India Feeder - Franklin European Growth Fund - Direct - Growth</v>
      </c>
      <c r="K957" s="35">
        <f t="shared" si="244"/>
        <v>94</v>
      </c>
      <c r="L957" s="30" t="str">
        <f t="shared" si="245"/>
        <v>10.1035</v>
      </c>
      <c r="M957" s="30">
        <f t="shared" si="246"/>
        <v>102</v>
      </c>
      <c r="N957" s="30" t="str">
        <f t="shared" si="247"/>
        <v>10.0025</v>
      </c>
      <c r="O957" s="30">
        <f t="shared" si="248"/>
        <v>110</v>
      </c>
      <c r="P957" s="30" t="str">
        <f t="shared" si="249"/>
        <v>10.1035</v>
      </c>
      <c r="Q957" s="30">
        <f t="shared" si="250"/>
        <v>118</v>
      </c>
      <c r="R957" s="36" t="str">
        <f t="shared" si="251"/>
        <v>08-Aug-2017</v>
      </c>
      <c r="S957" s="37">
        <f t="shared" si="242"/>
        <v>10.1035</v>
      </c>
    </row>
    <row r="958" spans="1:19" ht="26">
      <c r="A958" s="30" t="s">
        <v>7125</v>
      </c>
      <c r="D958" s="30" t="str">
        <f t="shared" si="236"/>
        <v>129439</v>
      </c>
      <c r="E958" s="30">
        <f t="shared" si="240"/>
        <v>7</v>
      </c>
      <c r="F958" s="30" t="str">
        <f t="shared" si="237"/>
        <v>INF090I01KV0</v>
      </c>
      <c r="G958" s="30">
        <f t="shared" si="241"/>
        <v>20</v>
      </c>
      <c r="H958" s="30" t="str">
        <f t="shared" si="238"/>
        <v>INF090I01KW8</v>
      </c>
      <c r="I958" s="30">
        <f t="shared" si="243"/>
        <v>33</v>
      </c>
      <c r="J958" s="35" t="str">
        <f t="shared" si="239"/>
        <v>Franklin India Feeder - Franklin European Growth Fund - Dividend</v>
      </c>
      <c r="K958" s="35">
        <f t="shared" si="244"/>
        <v>98</v>
      </c>
      <c r="L958" s="30" t="str">
        <f t="shared" si="245"/>
        <v>9.6573</v>
      </c>
      <c r="M958" s="30">
        <f t="shared" si="246"/>
        <v>105</v>
      </c>
      <c r="N958" s="30" t="str">
        <f t="shared" si="247"/>
        <v>9.5607</v>
      </c>
      <c r="O958" s="30">
        <f t="shared" si="248"/>
        <v>112</v>
      </c>
      <c r="P958" s="30" t="str">
        <f t="shared" si="249"/>
        <v>9.6573</v>
      </c>
      <c r="Q958" s="30">
        <f t="shared" si="250"/>
        <v>119</v>
      </c>
      <c r="R958" s="36" t="str">
        <f t="shared" si="251"/>
        <v>08-Aug-2017</v>
      </c>
      <c r="S958" s="37">
        <f t="shared" si="242"/>
        <v>9.6572999999999993</v>
      </c>
    </row>
    <row r="959" spans="1:19" ht="26">
      <c r="A959" s="30" t="s">
        <v>7126</v>
      </c>
      <c r="D959" s="30" t="str">
        <f t="shared" si="236"/>
        <v>129438</v>
      </c>
      <c r="E959" s="30">
        <f t="shared" si="240"/>
        <v>7</v>
      </c>
      <c r="F959" s="30" t="str">
        <f t="shared" si="237"/>
        <v>INF090I01KU2</v>
      </c>
      <c r="G959" s="30">
        <f t="shared" si="241"/>
        <v>20</v>
      </c>
      <c r="H959" s="30" t="str">
        <f t="shared" si="238"/>
        <v>-</v>
      </c>
      <c r="I959" s="30">
        <f t="shared" si="243"/>
        <v>22</v>
      </c>
      <c r="J959" s="35" t="str">
        <f t="shared" si="239"/>
        <v>Franklin India Feeder - Franklin European Growth Fund - Growth</v>
      </c>
      <c r="K959" s="35">
        <f t="shared" si="244"/>
        <v>85</v>
      </c>
      <c r="L959" s="30" t="str">
        <f t="shared" si="245"/>
        <v>9.6573</v>
      </c>
      <c r="M959" s="30">
        <f t="shared" si="246"/>
        <v>92</v>
      </c>
      <c r="N959" s="30" t="str">
        <f t="shared" si="247"/>
        <v>9.5607</v>
      </c>
      <c r="O959" s="30">
        <f t="shared" si="248"/>
        <v>99</v>
      </c>
      <c r="P959" s="30" t="str">
        <f t="shared" si="249"/>
        <v>9.6573</v>
      </c>
      <c r="Q959" s="30">
        <f t="shared" si="250"/>
        <v>106</v>
      </c>
      <c r="R959" s="36" t="str">
        <f t="shared" si="251"/>
        <v>08-Aug-2017</v>
      </c>
      <c r="S959" s="37">
        <f t="shared" si="242"/>
        <v>9.6572999999999993</v>
      </c>
    </row>
    <row r="960" spans="1:19" ht="26">
      <c r="A960" s="30" t="s">
        <v>7127</v>
      </c>
      <c r="D960" s="30" t="str">
        <f t="shared" si="236"/>
        <v>116632</v>
      </c>
      <c r="E960" s="30">
        <f t="shared" si="240"/>
        <v>7</v>
      </c>
      <c r="F960" s="30" t="str">
        <f t="shared" si="237"/>
        <v>INF090I01EV3</v>
      </c>
      <c r="G960" s="30">
        <f t="shared" si="241"/>
        <v>20</v>
      </c>
      <c r="H960" s="30" t="str">
        <f t="shared" si="238"/>
        <v>INF090I01EU5</v>
      </c>
      <c r="I960" s="30">
        <f t="shared" si="243"/>
        <v>33</v>
      </c>
      <c r="J960" s="35" t="str">
        <f t="shared" si="239"/>
        <v>Franklin India Feeder - Franklin U.S. Opportunities Fund - Dividend</v>
      </c>
      <c r="K960" s="35">
        <f t="shared" si="244"/>
        <v>101</v>
      </c>
      <c r="L960" s="30" t="str">
        <f t="shared" si="245"/>
        <v>22.8388</v>
      </c>
      <c r="M960" s="30">
        <f t="shared" si="246"/>
        <v>109</v>
      </c>
      <c r="N960" s="30" t="str">
        <f t="shared" si="247"/>
        <v>22.6104</v>
      </c>
      <c r="O960" s="30">
        <f t="shared" si="248"/>
        <v>117</v>
      </c>
      <c r="P960" s="30" t="str">
        <f t="shared" si="249"/>
        <v>22.8388</v>
      </c>
      <c r="Q960" s="30">
        <f t="shared" si="250"/>
        <v>125</v>
      </c>
      <c r="R960" s="36" t="str">
        <f t="shared" si="251"/>
        <v>08-Aug-2017</v>
      </c>
      <c r="S960" s="37">
        <f t="shared" si="242"/>
        <v>22.838799999999999</v>
      </c>
    </row>
    <row r="961" spans="1:19" ht="26">
      <c r="A961" s="30" t="s">
        <v>7128</v>
      </c>
      <c r="D961" s="30" t="str">
        <f t="shared" si="236"/>
        <v>116633</v>
      </c>
      <c r="E961" s="30">
        <f t="shared" si="240"/>
        <v>7</v>
      </c>
      <c r="F961" s="30" t="str">
        <f t="shared" si="237"/>
        <v>INF090I01EW1</v>
      </c>
      <c r="G961" s="30">
        <f t="shared" si="241"/>
        <v>20</v>
      </c>
      <c r="H961" s="30" t="str">
        <f t="shared" si="238"/>
        <v>-</v>
      </c>
      <c r="I961" s="30">
        <f t="shared" si="243"/>
        <v>22</v>
      </c>
      <c r="J961" s="35" t="str">
        <f t="shared" si="239"/>
        <v>Franklin India Feeder - Franklin U.S. Opportunities Fund - Growth</v>
      </c>
      <c r="K961" s="35">
        <f t="shared" si="244"/>
        <v>88</v>
      </c>
      <c r="L961" s="30" t="str">
        <f t="shared" si="245"/>
        <v>22.8388</v>
      </c>
      <c r="M961" s="30">
        <f t="shared" si="246"/>
        <v>96</v>
      </c>
      <c r="N961" s="30" t="str">
        <f t="shared" si="247"/>
        <v>22.6104</v>
      </c>
      <c r="O961" s="30">
        <f t="shared" si="248"/>
        <v>104</v>
      </c>
      <c r="P961" s="30" t="str">
        <f t="shared" si="249"/>
        <v>22.8388</v>
      </c>
      <c r="Q961" s="30">
        <f t="shared" si="250"/>
        <v>112</v>
      </c>
      <c r="R961" s="36" t="str">
        <f t="shared" si="251"/>
        <v>08-Aug-2017</v>
      </c>
      <c r="S961" s="37">
        <f t="shared" si="242"/>
        <v>22.838799999999999</v>
      </c>
    </row>
    <row r="962" spans="1:19" ht="26">
      <c r="A962" s="30" t="s">
        <v>7129</v>
      </c>
      <c r="D962" s="30" t="str">
        <f t="shared" si="236"/>
        <v>118550</v>
      </c>
      <c r="E962" s="30">
        <f t="shared" si="240"/>
        <v>7</v>
      </c>
      <c r="F962" s="30" t="str">
        <f t="shared" si="237"/>
        <v>INF090I01JP4</v>
      </c>
      <c r="G962" s="30">
        <f t="shared" si="241"/>
        <v>20</v>
      </c>
      <c r="H962" s="30" t="str">
        <f t="shared" si="238"/>
        <v>INF090I01JQ2</v>
      </c>
      <c r="I962" s="30">
        <f t="shared" si="243"/>
        <v>33</v>
      </c>
      <c r="J962" s="35" t="str">
        <f t="shared" si="239"/>
        <v>Franklin India Feeder - Franklin US Opportunities Fund - Direct - Dividend</v>
      </c>
      <c r="K962" s="35">
        <f t="shared" si="244"/>
        <v>108</v>
      </c>
      <c r="L962" s="30" t="str">
        <f t="shared" si="245"/>
        <v>23.9223</v>
      </c>
      <c r="M962" s="30">
        <f t="shared" si="246"/>
        <v>116</v>
      </c>
      <c r="N962" s="30" t="str">
        <f t="shared" si="247"/>
        <v>23.6831</v>
      </c>
      <c r="O962" s="30">
        <f t="shared" si="248"/>
        <v>124</v>
      </c>
      <c r="P962" s="30" t="str">
        <f t="shared" si="249"/>
        <v>23.9223</v>
      </c>
      <c r="Q962" s="30">
        <f t="shared" si="250"/>
        <v>132</v>
      </c>
      <c r="R962" s="36" t="str">
        <f t="shared" si="251"/>
        <v>08-Aug-2017</v>
      </c>
      <c r="S962" s="37">
        <f t="shared" si="242"/>
        <v>23.9223</v>
      </c>
    </row>
    <row r="963" spans="1:19" ht="26">
      <c r="A963" s="30" t="s">
        <v>7130</v>
      </c>
      <c r="D963" s="30" t="str">
        <f t="shared" si="236"/>
        <v>118551</v>
      </c>
      <c r="E963" s="30">
        <f t="shared" si="240"/>
        <v>7</v>
      </c>
      <c r="F963" s="30" t="str">
        <f t="shared" si="237"/>
        <v>INF090I01JR0</v>
      </c>
      <c r="G963" s="30">
        <f t="shared" si="241"/>
        <v>20</v>
      </c>
      <c r="H963" s="30" t="str">
        <f t="shared" si="238"/>
        <v>-</v>
      </c>
      <c r="I963" s="30">
        <f t="shared" si="243"/>
        <v>22</v>
      </c>
      <c r="J963" s="35" t="str">
        <f t="shared" si="239"/>
        <v>Franklin India Feeder - Franklin US Opportunities Fund - Direct - Growth</v>
      </c>
      <c r="K963" s="35">
        <f t="shared" si="244"/>
        <v>95</v>
      </c>
      <c r="L963" s="30" t="str">
        <f t="shared" si="245"/>
        <v>23.9223</v>
      </c>
      <c r="M963" s="30">
        <f t="shared" si="246"/>
        <v>103</v>
      </c>
      <c r="N963" s="30" t="str">
        <f t="shared" si="247"/>
        <v>23.6831</v>
      </c>
      <c r="O963" s="30">
        <f t="shared" si="248"/>
        <v>111</v>
      </c>
      <c r="P963" s="30" t="str">
        <f t="shared" si="249"/>
        <v>23.9223</v>
      </c>
      <c r="Q963" s="30">
        <f t="shared" si="250"/>
        <v>119</v>
      </c>
      <c r="R963" s="36" t="str">
        <f t="shared" si="251"/>
        <v>08-Aug-2017</v>
      </c>
      <c r="S963" s="37">
        <f t="shared" si="242"/>
        <v>23.9223</v>
      </c>
    </row>
    <row r="964" spans="1:19">
      <c r="A964" s="30" t="s">
        <v>97</v>
      </c>
      <c r="D964" s="30" t="str">
        <f t="shared" si="236"/>
        <v/>
      </c>
      <c r="E964" s="30" t="str">
        <f t="shared" si="240"/>
        <v/>
      </c>
      <c r="F964" s="30" t="str">
        <f t="shared" si="237"/>
        <v xml:space="preserve"> </v>
      </c>
      <c r="G964" s="30" t="str">
        <f t="shared" si="241"/>
        <v/>
      </c>
      <c r="H964" s="30" t="str">
        <f t="shared" si="238"/>
        <v/>
      </c>
      <c r="I964" s="30" t="str">
        <f t="shared" si="243"/>
        <v/>
      </c>
      <c r="J964" s="35" t="str">
        <f t="shared" si="239"/>
        <v/>
      </c>
      <c r="K964" s="35" t="str">
        <f t="shared" si="244"/>
        <v/>
      </c>
      <c r="L964" s="30" t="str">
        <f t="shared" si="245"/>
        <v/>
      </c>
      <c r="M964" s="30" t="str">
        <f t="shared" si="246"/>
        <v/>
      </c>
      <c r="N964" s="30" t="str">
        <f t="shared" si="247"/>
        <v/>
      </c>
      <c r="O964" s="30" t="str">
        <f t="shared" si="248"/>
        <v/>
      </c>
      <c r="P964" s="30" t="str">
        <f t="shared" si="249"/>
        <v/>
      </c>
      <c r="Q964" s="30" t="str">
        <f t="shared" si="250"/>
        <v/>
      </c>
      <c r="R964" s="36" t="str">
        <f t="shared" si="251"/>
        <v/>
      </c>
      <c r="S964" s="37" t="str">
        <f t="shared" si="242"/>
        <v/>
      </c>
    </row>
    <row r="965" spans="1:19">
      <c r="A965" s="30" t="s">
        <v>125</v>
      </c>
      <c r="D965" s="30" t="str">
        <f t="shared" si="236"/>
        <v/>
      </c>
      <c r="E965" s="30" t="str">
        <f t="shared" si="240"/>
        <v/>
      </c>
      <c r="F965" s="30" t="str">
        <f t="shared" si="237"/>
        <v>HSBC Mutual Fund</v>
      </c>
      <c r="G965" s="30" t="str">
        <f t="shared" si="241"/>
        <v/>
      </c>
      <c r="H965" s="30" t="str">
        <f t="shared" si="238"/>
        <v/>
      </c>
      <c r="I965" s="30" t="str">
        <f t="shared" si="243"/>
        <v/>
      </c>
      <c r="J965" s="35" t="str">
        <f t="shared" si="239"/>
        <v/>
      </c>
      <c r="K965" s="35" t="str">
        <f t="shared" si="244"/>
        <v/>
      </c>
      <c r="L965" s="30" t="str">
        <f t="shared" si="245"/>
        <v/>
      </c>
      <c r="M965" s="30" t="str">
        <f t="shared" si="246"/>
        <v/>
      </c>
      <c r="N965" s="30" t="str">
        <f t="shared" si="247"/>
        <v/>
      </c>
      <c r="O965" s="30" t="str">
        <f t="shared" si="248"/>
        <v/>
      </c>
      <c r="P965" s="30" t="str">
        <f t="shared" si="249"/>
        <v/>
      </c>
      <c r="Q965" s="30" t="str">
        <f t="shared" si="250"/>
        <v/>
      </c>
      <c r="R965" s="36" t="str">
        <f t="shared" si="251"/>
        <v/>
      </c>
      <c r="S965" s="37" t="str">
        <f t="shared" si="242"/>
        <v/>
      </c>
    </row>
    <row r="966" spans="1:19">
      <c r="A966" s="30" t="s">
        <v>97</v>
      </c>
      <c r="D966" s="30" t="str">
        <f t="shared" si="236"/>
        <v/>
      </c>
      <c r="E966" s="30" t="str">
        <f t="shared" si="240"/>
        <v/>
      </c>
      <c r="F966" s="30" t="str">
        <f t="shared" si="237"/>
        <v xml:space="preserve"> </v>
      </c>
      <c r="G966" s="30" t="str">
        <f t="shared" si="241"/>
        <v/>
      </c>
      <c r="H966" s="30" t="str">
        <f t="shared" si="238"/>
        <v/>
      </c>
      <c r="I966" s="30" t="str">
        <f t="shared" si="243"/>
        <v/>
      </c>
      <c r="J966" s="35" t="str">
        <f t="shared" si="239"/>
        <v/>
      </c>
      <c r="K966" s="35" t="str">
        <f t="shared" si="244"/>
        <v/>
      </c>
      <c r="L966" s="30" t="str">
        <f t="shared" si="245"/>
        <v/>
      </c>
      <c r="M966" s="30" t="str">
        <f t="shared" si="246"/>
        <v/>
      </c>
      <c r="N966" s="30" t="str">
        <f t="shared" si="247"/>
        <v/>
      </c>
      <c r="O966" s="30" t="str">
        <f t="shared" si="248"/>
        <v/>
      </c>
      <c r="P966" s="30" t="str">
        <f t="shared" si="249"/>
        <v/>
      </c>
      <c r="Q966" s="30" t="str">
        <f t="shared" si="250"/>
        <v/>
      </c>
      <c r="R966" s="36" t="str">
        <f t="shared" si="251"/>
        <v/>
      </c>
      <c r="S966" s="37" t="str">
        <f t="shared" si="242"/>
        <v/>
      </c>
    </row>
    <row r="967" spans="1:19">
      <c r="A967" s="30" t="s">
        <v>7131</v>
      </c>
      <c r="D967" s="30" t="str">
        <f t="shared" ref="D967:D1030" si="252">IF(ISERROR(LEFT(A967,SEARCH(";",A967)-1)),"",LEFT(A967,SEARCH(";",A967)-1))</f>
        <v>127070</v>
      </c>
      <c r="E967" s="30">
        <f t="shared" si="240"/>
        <v>7</v>
      </c>
      <c r="F967" s="30" t="str">
        <f t="shared" ref="F967:F1030" si="253">IF($D967="",A967,MID($A967,E967+1,SEARCH(";",$A967,E967+1)-E967-1))</f>
        <v>INF336L01HD5</v>
      </c>
      <c r="G967" s="30">
        <f t="shared" si="241"/>
        <v>20</v>
      </c>
      <c r="H967" s="30" t="str">
        <f t="shared" ref="H967:H1030" si="254">IF($D967="","",MID($A967,G967+1,SEARCH(";",$A967,G967+1)-G967-1))</f>
        <v>INF336L01HE3</v>
      </c>
      <c r="I967" s="30">
        <f t="shared" si="243"/>
        <v>33</v>
      </c>
      <c r="J967" s="35" t="str">
        <f t="shared" ref="J967:J1030" si="255">IF($D967="","",MID($A967,I967+1,SEARCH(";",$A967,I967+1)-I967-1))</f>
        <v>HSBC Asia Pacific (Ex Japan) Dividend Yield Fund - Dividend</v>
      </c>
      <c r="K967" s="35">
        <f t="shared" si="244"/>
        <v>93</v>
      </c>
      <c r="L967" s="30" t="str">
        <f t="shared" si="245"/>
        <v>12.6282</v>
      </c>
      <c r="M967" s="30">
        <f t="shared" si="246"/>
        <v>101</v>
      </c>
      <c r="N967" s="30" t="str">
        <f t="shared" si="247"/>
        <v>12.6282</v>
      </c>
      <c r="O967" s="30">
        <f t="shared" si="248"/>
        <v>109</v>
      </c>
      <c r="P967" s="30" t="str">
        <f t="shared" si="249"/>
        <v>12.6282</v>
      </c>
      <c r="Q967" s="30">
        <f t="shared" si="250"/>
        <v>117</v>
      </c>
      <c r="R967" s="36" t="str">
        <f t="shared" si="251"/>
        <v>08-Aug-2017</v>
      </c>
      <c r="S967" s="37">
        <f t="shared" si="242"/>
        <v>12.6282</v>
      </c>
    </row>
    <row r="968" spans="1:19" ht="26">
      <c r="A968" s="30" t="s">
        <v>7132</v>
      </c>
      <c r="D968" s="30" t="str">
        <f t="shared" si="252"/>
        <v>127072</v>
      </c>
      <c r="E968" s="30">
        <f t="shared" ref="E968:E1031" si="256">IF($D968="","",LEN(D968)+1)</f>
        <v>7</v>
      </c>
      <c r="F968" s="30" t="str">
        <f t="shared" si="253"/>
        <v>INF336L01HG8</v>
      </c>
      <c r="G968" s="30">
        <f t="shared" ref="G968:G1031" si="257">IF($D968="","",E968+(LEN(F968)+1))</f>
        <v>20</v>
      </c>
      <c r="H968" s="30" t="str">
        <f t="shared" si="254"/>
        <v>INF336L01HH6</v>
      </c>
      <c r="I968" s="30">
        <f t="shared" si="243"/>
        <v>33</v>
      </c>
      <c r="J968" s="35" t="str">
        <f t="shared" si="255"/>
        <v>HSBC Asia Pacific (Ex Japan) Dividend Yield Fund - Dividend Direct</v>
      </c>
      <c r="K968" s="35">
        <f t="shared" si="244"/>
        <v>100</v>
      </c>
      <c r="L968" s="30" t="str">
        <f t="shared" si="245"/>
        <v>12.9377</v>
      </c>
      <c r="M968" s="30">
        <f t="shared" si="246"/>
        <v>108</v>
      </c>
      <c r="N968" s="30" t="str">
        <f t="shared" si="247"/>
        <v>12.9377</v>
      </c>
      <c r="O968" s="30">
        <f t="shared" si="248"/>
        <v>116</v>
      </c>
      <c r="P968" s="30" t="str">
        <f t="shared" si="249"/>
        <v>12.9377</v>
      </c>
      <c r="Q968" s="30">
        <f t="shared" si="250"/>
        <v>124</v>
      </c>
      <c r="R968" s="36" t="str">
        <f t="shared" si="251"/>
        <v>08-Aug-2017</v>
      </c>
      <c r="S968" s="37">
        <f t="shared" ref="S968:S1031" si="258">IF(L968="","",L968+0)</f>
        <v>12.9377</v>
      </c>
    </row>
    <row r="969" spans="1:19">
      <c r="A969" s="30" t="s">
        <v>7133</v>
      </c>
      <c r="D969" s="30" t="str">
        <f t="shared" si="252"/>
        <v>127073</v>
      </c>
      <c r="E969" s="30">
        <f t="shared" si="256"/>
        <v>7</v>
      </c>
      <c r="F969" s="30" t="str">
        <f t="shared" si="253"/>
        <v>INF336L01HC7</v>
      </c>
      <c r="G969" s="30">
        <f t="shared" si="257"/>
        <v>20</v>
      </c>
      <c r="H969" s="30" t="str">
        <f t="shared" si="254"/>
        <v>-</v>
      </c>
      <c r="I969" s="30">
        <f t="shared" si="243"/>
        <v>22</v>
      </c>
      <c r="J969" s="35" t="str">
        <f t="shared" si="255"/>
        <v>HSBC Asia Pacific (Ex Japan) Dividend Yield Fund - Growth</v>
      </c>
      <c r="K969" s="35">
        <f t="shared" si="244"/>
        <v>80</v>
      </c>
      <c r="L969" s="30" t="str">
        <f t="shared" si="245"/>
        <v>12.6282</v>
      </c>
      <c r="M969" s="30">
        <f t="shared" si="246"/>
        <v>88</v>
      </c>
      <c r="N969" s="30" t="str">
        <f t="shared" si="247"/>
        <v>12.6282</v>
      </c>
      <c r="O969" s="30">
        <f t="shared" si="248"/>
        <v>96</v>
      </c>
      <c r="P969" s="30" t="str">
        <f t="shared" si="249"/>
        <v>12.6282</v>
      </c>
      <c r="Q969" s="30">
        <f t="shared" si="250"/>
        <v>104</v>
      </c>
      <c r="R969" s="36" t="str">
        <f t="shared" si="251"/>
        <v>08-Aug-2017</v>
      </c>
      <c r="S969" s="37">
        <f t="shared" si="258"/>
        <v>12.6282</v>
      </c>
    </row>
    <row r="970" spans="1:19" ht="26">
      <c r="A970" s="30" t="s">
        <v>7134</v>
      </c>
      <c r="D970" s="30" t="str">
        <f t="shared" si="252"/>
        <v>127071</v>
      </c>
      <c r="E970" s="30">
        <f t="shared" si="256"/>
        <v>7</v>
      </c>
      <c r="F970" s="30" t="str">
        <f t="shared" si="253"/>
        <v>INF336L01HF0</v>
      </c>
      <c r="G970" s="30">
        <f t="shared" si="257"/>
        <v>20</v>
      </c>
      <c r="H970" s="30" t="str">
        <f t="shared" si="254"/>
        <v>-</v>
      </c>
      <c r="I970" s="30">
        <f t="shared" si="243"/>
        <v>22</v>
      </c>
      <c r="J970" s="35" t="str">
        <f t="shared" si="255"/>
        <v>HSBC Asia Pacific (Ex Japan) Dividend Yield Fund - Growth Direct</v>
      </c>
      <c r="K970" s="35">
        <f t="shared" si="244"/>
        <v>87</v>
      </c>
      <c r="L970" s="30" t="str">
        <f t="shared" si="245"/>
        <v>12.9377</v>
      </c>
      <c r="M970" s="30">
        <f t="shared" si="246"/>
        <v>95</v>
      </c>
      <c r="N970" s="30" t="str">
        <f t="shared" si="247"/>
        <v>12.9377</v>
      </c>
      <c r="O970" s="30">
        <f t="shared" si="248"/>
        <v>103</v>
      </c>
      <c r="P970" s="30" t="str">
        <f t="shared" si="249"/>
        <v>12.9377</v>
      </c>
      <c r="Q970" s="30">
        <f t="shared" si="250"/>
        <v>111</v>
      </c>
      <c r="R970" s="36" t="str">
        <f t="shared" si="251"/>
        <v>08-Aug-2017</v>
      </c>
      <c r="S970" s="37">
        <f t="shared" si="258"/>
        <v>12.9377</v>
      </c>
    </row>
    <row r="971" spans="1:19">
      <c r="A971" s="30" t="s">
        <v>7135</v>
      </c>
      <c r="D971" s="30" t="str">
        <f t="shared" si="252"/>
        <v>120036</v>
      </c>
      <c r="E971" s="30">
        <f t="shared" si="256"/>
        <v>7</v>
      </c>
      <c r="F971" s="30" t="str">
        <f t="shared" si="253"/>
        <v>INF336L01BW8</v>
      </c>
      <c r="G971" s="30">
        <f t="shared" si="257"/>
        <v>20</v>
      </c>
      <c r="H971" s="30" t="str">
        <f t="shared" si="254"/>
        <v>INF336L01BX6</v>
      </c>
      <c r="I971" s="30">
        <f t="shared" si="243"/>
        <v>33</v>
      </c>
      <c r="J971" s="35" t="str">
        <f t="shared" si="255"/>
        <v>HSBC Brazil Fund - Dividend Direct</v>
      </c>
      <c r="K971" s="35">
        <f t="shared" si="244"/>
        <v>68</v>
      </c>
      <c r="L971" s="30" t="str">
        <f t="shared" si="245"/>
        <v>7.4496</v>
      </c>
      <c r="M971" s="30">
        <f t="shared" si="246"/>
        <v>75</v>
      </c>
      <c r="N971" s="30" t="str">
        <f t="shared" si="247"/>
        <v>7.4496</v>
      </c>
      <c r="O971" s="30">
        <f t="shared" si="248"/>
        <v>82</v>
      </c>
      <c r="P971" s="30" t="str">
        <f t="shared" si="249"/>
        <v>7.4496</v>
      </c>
      <c r="Q971" s="30">
        <f t="shared" si="250"/>
        <v>89</v>
      </c>
      <c r="R971" s="36" t="str">
        <f t="shared" si="251"/>
        <v>08-Aug-2017</v>
      </c>
      <c r="S971" s="37">
        <f t="shared" si="258"/>
        <v>7.4496000000000002</v>
      </c>
    </row>
    <row r="972" spans="1:19">
      <c r="A972" s="30" t="s">
        <v>7136</v>
      </c>
      <c r="D972" s="30" t="str">
        <f t="shared" si="252"/>
        <v>120035</v>
      </c>
      <c r="E972" s="30">
        <f t="shared" si="256"/>
        <v>7</v>
      </c>
      <c r="F972" s="30" t="str">
        <f t="shared" si="253"/>
        <v>INF336L01BY4</v>
      </c>
      <c r="G972" s="30">
        <f t="shared" si="257"/>
        <v>20</v>
      </c>
      <c r="H972" s="30" t="str">
        <f t="shared" si="254"/>
        <v>-</v>
      </c>
      <c r="I972" s="30">
        <f t="shared" si="243"/>
        <v>22</v>
      </c>
      <c r="J972" s="35" t="str">
        <f t="shared" si="255"/>
        <v>HSBC Brazil Fund - Growth Direct</v>
      </c>
      <c r="K972" s="35">
        <f t="shared" si="244"/>
        <v>55</v>
      </c>
      <c r="L972" s="30" t="str">
        <f t="shared" si="245"/>
        <v>7.4496</v>
      </c>
      <c r="M972" s="30">
        <f t="shared" si="246"/>
        <v>62</v>
      </c>
      <c r="N972" s="30" t="str">
        <f t="shared" si="247"/>
        <v>7.4496</v>
      </c>
      <c r="O972" s="30">
        <f t="shared" si="248"/>
        <v>69</v>
      </c>
      <c r="P972" s="30" t="str">
        <f t="shared" si="249"/>
        <v>7.4496</v>
      </c>
      <c r="Q972" s="30">
        <f t="shared" si="250"/>
        <v>76</v>
      </c>
      <c r="R972" s="36" t="str">
        <f t="shared" si="251"/>
        <v>08-Aug-2017</v>
      </c>
      <c r="S972" s="37">
        <f t="shared" si="258"/>
        <v>7.4496000000000002</v>
      </c>
    </row>
    <row r="973" spans="1:19">
      <c r="A973" s="30" t="s">
        <v>7137</v>
      </c>
      <c r="D973" s="30" t="str">
        <f t="shared" si="252"/>
        <v>115117</v>
      </c>
      <c r="E973" s="30">
        <f t="shared" si="256"/>
        <v>7</v>
      </c>
      <c r="F973" s="30" t="str">
        <f t="shared" si="253"/>
        <v>INF336L01172</v>
      </c>
      <c r="G973" s="30">
        <f t="shared" si="257"/>
        <v>20</v>
      </c>
      <c r="H973" s="30" t="str">
        <f t="shared" si="254"/>
        <v>INF336L01180</v>
      </c>
      <c r="I973" s="30">
        <f t="shared" ref="I973:I1036" si="259">IF($D973="","",G973+LEN(H973)+1)</f>
        <v>33</v>
      </c>
      <c r="J973" s="35" t="str">
        <f t="shared" si="255"/>
        <v>HSBC Brazil Fund-Dividend</v>
      </c>
      <c r="K973" s="35">
        <f t="shared" ref="K973:K1036" si="260">IF($D973="","",I973+LEN(J973)+1)</f>
        <v>59</v>
      </c>
      <c r="L973" s="30" t="str">
        <f t="shared" ref="L973:L1036" si="261">IF($D973="","",MID($A973,K973+1,SEARCH(";",$A973,K973+1)-K973-1))</f>
        <v>7.2081</v>
      </c>
      <c r="M973" s="30">
        <f t="shared" ref="M973:M1036" si="262">IF($D973="","",K973+LEN(L973)+1)</f>
        <v>66</v>
      </c>
      <c r="N973" s="30" t="str">
        <f t="shared" ref="N973:N1036" si="263">IF($D973="","",MID($A973,M973+1,SEARCH(";",$A973,M973+1)-M973-1))</f>
        <v>7.2081</v>
      </c>
      <c r="O973" s="30">
        <f t="shared" ref="O973:O1036" si="264">IF($D973="","",M973+LEN(N973)+1)</f>
        <v>73</v>
      </c>
      <c r="P973" s="30" t="str">
        <f t="shared" ref="P973:P1036" si="265">IF($D973="","",MID($A973,O973+1,SEARCH(";",$A973,O973+1)-O973-1))</f>
        <v>7.2081</v>
      </c>
      <c r="Q973" s="30">
        <f t="shared" ref="Q973:Q1036" si="266">IF($D973="","",O973+LEN(P973)+1)</f>
        <v>80</v>
      </c>
      <c r="R973" s="36" t="str">
        <f t="shared" ref="R973:R1036" si="267">IF($D973="","",MID($A973,Q973+1,15))</f>
        <v>08-Aug-2017</v>
      </c>
      <c r="S973" s="37">
        <f t="shared" si="258"/>
        <v>7.2081</v>
      </c>
    </row>
    <row r="974" spans="1:19">
      <c r="A974" s="30" t="s">
        <v>7138</v>
      </c>
      <c r="D974" s="30" t="str">
        <f t="shared" si="252"/>
        <v>115116</v>
      </c>
      <c r="E974" s="30">
        <f t="shared" si="256"/>
        <v>7</v>
      </c>
      <c r="F974" s="30" t="str">
        <f t="shared" si="253"/>
        <v>INF336L01164</v>
      </c>
      <c r="G974" s="30">
        <f t="shared" si="257"/>
        <v>20</v>
      </c>
      <c r="H974" s="30" t="str">
        <f t="shared" si="254"/>
        <v>-</v>
      </c>
      <c r="I974" s="30">
        <f t="shared" si="259"/>
        <v>22</v>
      </c>
      <c r="J974" s="35" t="str">
        <f t="shared" si="255"/>
        <v>HSBC Brazil Fund-Growth</v>
      </c>
      <c r="K974" s="35">
        <f t="shared" si="260"/>
        <v>46</v>
      </c>
      <c r="L974" s="30" t="str">
        <f t="shared" si="261"/>
        <v>7.2081</v>
      </c>
      <c r="M974" s="30">
        <f t="shared" si="262"/>
        <v>53</v>
      </c>
      <c r="N974" s="30" t="str">
        <f t="shared" si="263"/>
        <v>7.2081</v>
      </c>
      <c r="O974" s="30">
        <f t="shared" si="264"/>
        <v>60</v>
      </c>
      <c r="P974" s="30" t="str">
        <f t="shared" si="265"/>
        <v>7.2081</v>
      </c>
      <c r="Q974" s="30">
        <f t="shared" si="266"/>
        <v>67</v>
      </c>
      <c r="R974" s="36" t="str">
        <f t="shared" si="267"/>
        <v>08-Aug-2017</v>
      </c>
      <c r="S974" s="37">
        <f t="shared" si="258"/>
        <v>7.2081</v>
      </c>
    </row>
    <row r="975" spans="1:19">
      <c r="A975" s="30" t="s">
        <v>7139</v>
      </c>
      <c r="D975" s="30" t="str">
        <f t="shared" si="252"/>
        <v>120044</v>
      </c>
      <c r="E975" s="30">
        <f t="shared" si="256"/>
        <v>7</v>
      </c>
      <c r="F975" s="30" t="str">
        <f t="shared" si="253"/>
        <v>INF336L01CH7</v>
      </c>
      <c r="G975" s="30">
        <f t="shared" si="257"/>
        <v>20</v>
      </c>
      <c r="H975" s="30" t="str">
        <f t="shared" si="254"/>
        <v>INF336L01CI5</v>
      </c>
      <c r="I975" s="30">
        <f t="shared" si="259"/>
        <v>33</v>
      </c>
      <c r="J975" s="35" t="str">
        <f t="shared" si="255"/>
        <v>HSBC - Emerging Market Fund - Dividend Direct</v>
      </c>
      <c r="K975" s="35">
        <f t="shared" si="260"/>
        <v>79</v>
      </c>
      <c r="L975" s="30" t="str">
        <f t="shared" si="261"/>
        <v>13.1107</v>
      </c>
      <c r="M975" s="30">
        <f t="shared" si="262"/>
        <v>87</v>
      </c>
      <c r="N975" s="30" t="str">
        <f t="shared" si="263"/>
        <v>13.1107</v>
      </c>
      <c r="O975" s="30">
        <f t="shared" si="264"/>
        <v>95</v>
      </c>
      <c r="P975" s="30" t="str">
        <f t="shared" si="265"/>
        <v>13.1107</v>
      </c>
      <c r="Q975" s="30">
        <f t="shared" si="266"/>
        <v>103</v>
      </c>
      <c r="R975" s="36" t="str">
        <f t="shared" si="267"/>
        <v>08-Aug-2017</v>
      </c>
      <c r="S975" s="37">
        <f t="shared" si="258"/>
        <v>13.1107</v>
      </c>
    </row>
    <row r="976" spans="1:19">
      <c r="A976" s="30" t="s">
        <v>7140</v>
      </c>
      <c r="D976" s="30" t="str">
        <f t="shared" si="252"/>
        <v>120043</v>
      </c>
      <c r="E976" s="30">
        <f t="shared" si="256"/>
        <v>7</v>
      </c>
      <c r="F976" s="30" t="str">
        <f t="shared" si="253"/>
        <v>INF336L01CJ3</v>
      </c>
      <c r="G976" s="30">
        <f t="shared" si="257"/>
        <v>20</v>
      </c>
      <c r="H976" s="30" t="str">
        <f t="shared" si="254"/>
        <v>-</v>
      </c>
      <c r="I976" s="30">
        <f t="shared" si="259"/>
        <v>22</v>
      </c>
      <c r="J976" s="35" t="str">
        <f t="shared" si="255"/>
        <v>HSBC - Emerging Market Fund - Growth Direct</v>
      </c>
      <c r="K976" s="35">
        <f t="shared" si="260"/>
        <v>66</v>
      </c>
      <c r="L976" s="30" t="str">
        <f t="shared" si="261"/>
        <v>13.6918</v>
      </c>
      <c r="M976" s="30">
        <f t="shared" si="262"/>
        <v>74</v>
      </c>
      <c r="N976" s="30" t="str">
        <f t="shared" si="263"/>
        <v>13.6918</v>
      </c>
      <c r="O976" s="30">
        <f t="shared" si="264"/>
        <v>82</v>
      </c>
      <c r="P976" s="30" t="str">
        <f t="shared" si="265"/>
        <v>13.6918</v>
      </c>
      <c r="Q976" s="30">
        <f t="shared" si="266"/>
        <v>90</v>
      </c>
      <c r="R976" s="36" t="str">
        <f t="shared" si="267"/>
        <v>08-Aug-2017</v>
      </c>
      <c r="S976" s="37">
        <f t="shared" si="258"/>
        <v>13.691800000000001</v>
      </c>
    </row>
    <row r="977" spans="1:19">
      <c r="A977" s="30" t="s">
        <v>7141</v>
      </c>
      <c r="D977" s="30" t="str">
        <f t="shared" si="252"/>
        <v>107989</v>
      </c>
      <c r="E977" s="30">
        <f t="shared" si="256"/>
        <v>7</v>
      </c>
      <c r="F977" s="30" t="str">
        <f t="shared" si="253"/>
        <v>INF336L01438</v>
      </c>
      <c r="G977" s="30">
        <f t="shared" si="257"/>
        <v>20</v>
      </c>
      <c r="H977" s="30" t="str">
        <f t="shared" si="254"/>
        <v>INF336L01420</v>
      </c>
      <c r="I977" s="30">
        <f t="shared" si="259"/>
        <v>33</v>
      </c>
      <c r="J977" s="35" t="str">
        <f t="shared" si="255"/>
        <v>HSBC Emerging Markets Fund - Dividend</v>
      </c>
      <c r="K977" s="35">
        <f t="shared" si="260"/>
        <v>71</v>
      </c>
      <c r="L977" s="30" t="str">
        <f t="shared" si="261"/>
        <v>12.671</v>
      </c>
      <c r="M977" s="30">
        <f t="shared" si="262"/>
        <v>78</v>
      </c>
      <c r="N977" s="30" t="str">
        <f t="shared" si="263"/>
        <v>12.671</v>
      </c>
      <c r="O977" s="30">
        <f t="shared" si="264"/>
        <v>85</v>
      </c>
      <c r="P977" s="30" t="str">
        <f t="shared" si="265"/>
        <v>12.671</v>
      </c>
      <c r="Q977" s="30">
        <f t="shared" si="266"/>
        <v>92</v>
      </c>
      <c r="R977" s="36" t="str">
        <f t="shared" si="267"/>
        <v>08-Aug-2017</v>
      </c>
      <c r="S977" s="37">
        <f t="shared" si="258"/>
        <v>12.670999999999999</v>
      </c>
    </row>
    <row r="978" spans="1:19">
      <c r="A978" s="30" t="s">
        <v>7142</v>
      </c>
      <c r="D978" s="30" t="str">
        <f t="shared" si="252"/>
        <v>107988</v>
      </c>
      <c r="E978" s="30">
        <f t="shared" si="256"/>
        <v>7</v>
      </c>
      <c r="F978" s="30" t="str">
        <f t="shared" si="253"/>
        <v>INF336L01446</v>
      </c>
      <c r="G978" s="30">
        <f t="shared" si="257"/>
        <v>20</v>
      </c>
      <c r="H978" s="30" t="str">
        <f t="shared" si="254"/>
        <v>-</v>
      </c>
      <c r="I978" s="30">
        <f t="shared" si="259"/>
        <v>22</v>
      </c>
      <c r="J978" s="35" t="str">
        <f t="shared" si="255"/>
        <v>HSBC Emerging Markets Fund - Growth</v>
      </c>
      <c r="K978" s="35">
        <f t="shared" si="260"/>
        <v>58</v>
      </c>
      <c r="L978" s="30" t="str">
        <f t="shared" si="261"/>
        <v>13.2439</v>
      </c>
      <c r="M978" s="30">
        <f t="shared" si="262"/>
        <v>66</v>
      </c>
      <c r="N978" s="30" t="str">
        <f t="shared" si="263"/>
        <v>13.2439</v>
      </c>
      <c r="O978" s="30">
        <f t="shared" si="264"/>
        <v>74</v>
      </c>
      <c r="P978" s="30" t="str">
        <f t="shared" si="265"/>
        <v>13.2439</v>
      </c>
      <c r="Q978" s="30">
        <f t="shared" si="266"/>
        <v>82</v>
      </c>
      <c r="R978" s="36" t="str">
        <f t="shared" si="267"/>
        <v>08-Aug-2017</v>
      </c>
      <c r="S978" s="37">
        <f t="shared" si="258"/>
        <v>13.2439</v>
      </c>
    </row>
    <row r="979" spans="1:19">
      <c r="A979" s="30" t="s">
        <v>7143</v>
      </c>
      <c r="D979" s="30" t="str">
        <f t="shared" si="252"/>
        <v>133713</v>
      </c>
      <c r="E979" s="30">
        <f t="shared" si="256"/>
        <v>7</v>
      </c>
      <c r="F979" s="30" t="str">
        <f t="shared" si="253"/>
        <v>INF336L01JU5</v>
      </c>
      <c r="G979" s="30">
        <f t="shared" si="257"/>
        <v>20</v>
      </c>
      <c r="H979" s="30" t="str">
        <f t="shared" si="254"/>
        <v>-</v>
      </c>
      <c r="I979" s="30">
        <f t="shared" si="259"/>
        <v>22</v>
      </c>
      <c r="J979" s="35" t="str">
        <f t="shared" si="255"/>
        <v>HSBC Global Consumer Opportunities Fund - Growth</v>
      </c>
      <c r="K979" s="35">
        <f t="shared" si="260"/>
        <v>71</v>
      </c>
      <c r="L979" s="30" t="str">
        <f t="shared" si="261"/>
        <v>11.2269</v>
      </c>
      <c r="M979" s="30">
        <f t="shared" si="262"/>
        <v>79</v>
      </c>
      <c r="N979" s="30" t="str">
        <f t="shared" si="263"/>
        <v>11.2269</v>
      </c>
      <c r="O979" s="30">
        <f t="shared" si="264"/>
        <v>87</v>
      </c>
      <c r="P979" s="30" t="str">
        <f t="shared" si="265"/>
        <v>11.2269</v>
      </c>
      <c r="Q979" s="30">
        <f t="shared" si="266"/>
        <v>95</v>
      </c>
      <c r="R979" s="36" t="str">
        <f t="shared" si="267"/>
        <v>08-Aug-2017</v>
      </c>
      <c r="S979" s="37">
        <f t="shared" si="258"/>
        <v>11.226900000000001</v>
      </c>
    </row>
    <row r="980" spans="1:19">
      <c r="A980" s="30" t="s">
        <v>7144</v>
      </c>
      <c r="D980" s="30" t="str">
        <f t="shared" si="252"/>
        <v>133714</v>
      </c>
      <c r="E980" s="30">
        <f t="shared" si="256"/>
        <v>7</v>
      </c>
      <c r="F980" s="30" t="str">
        <f t="shared" si="253"/>
        <v>INF336L01JT7</v>
      </c>
      <c r="G980" s="30">
        <f t="shared" si="257"/>
        <v>20</v>
      </c>
      <c r="H980" s="30" t="str">
        <f t="shared" si="254"/>
        <v>-</v>
      </c>
      <c r="I980" s="30">
        <f t="shared" si="259"/>
        <v>22</v>
      </c>
      <c r="J980" s="35" t="str">
        <f t="shared" si="255"/>
        <v>HSBC Global Consumer Opportunities Fund - Growth Direct</v>
      </c>
      <c r="K980" s="35">
        <f t="shared" si="260"/>
        <v>78</v>
      </c>
      <c r="L980" s="30" t="str">
        <f t="shared" si="261"/>
        <v>11.4218</v>
      </c>
      <c r="M980" s="30">
        <f t="shared" si="262"/>
        <v>86</v>
      </c>
      <c r="N980" s="30" t="str">
        <f t="shared" si="263"/>
        <v>11.4218</v>
      </c>
      <c r="O980" s="30">
        <f t="shared" si="264"/>
        <v>94</v>
      </c>
      <c r="P980" s="30" t="str">
        <f t="shared" si="265"/>
        <v>11.4218</v>
      </c>
      <c r="Q980" s="30">
        <f t="shared" si="266"/>
        <v>102</v>
      </c>
      <c r="R980" s="36" t="str">
        <f t="shared" si="267"/>
        <v>08-Aug-2017</v>
      </c>
      <c r="S980" s="37">
        <f t="shared" si="258"/>
        <v>11.421799999999999</v>
      </c>
    </row>
    <row r="981" spans="1:19">
      <c r="A981" s="30" t="s">
        <v>97</v>
      </c>
      <c r="D981" s="30" t="str">
        <f t="shared" si="252"/>
        <v/>
      </c>
      <c r="E981" s="30" t="str">
        <f t="shared" si="256"/>
        <v/>
      </c>
      <c r="F981" s="30" t="str">
        <f t="shared" si="253"/>
        <v xml:space="preserve"> </v>
      </c>
      <c r="G981" s="30" t="str">
        <f t="shared" si="257"/>
        <v/>
      </c>
      <c r="H981" s="30" t="str">
        <f t="shared" si="254"/>
        <v/>
      </c>
      <c r="I981" s="30" t="str">
        <f t="shared" si="259"/>
        <v/>
      </c>
      <c r="J981" s="35" t="str">
        <f t="shared" si="255"/>
        <v/>
      </c>
      <c r="K981" s="35" t="str">
        <f t="shared" si="260"/>
        <v/>
      </c>
      <c r="L981" s="30" t="str">
        <f t="shared" si="261"/>
        <v/>
      </c>
      <c r="M981" s="30" t="str">
        <f t="shared" si="262"/>
        <v/>
      </c>
      <c r="N981" s="30" t="str">
        <f t="shared" si="263"/>
        <v/>
      </c>
      <c r="O981" s="30" t="str">
        <f t="shared" si="264"/>
        <v/>
      </c>
      <c r="P981" s="30" t="str">
        <f t="shared" si="265"/>
        <v/>
      </c>
      <c r="Q981" s="30" t="str">
        <f t="shared" si="266"/>
        <v/>
      </c>
      <c r="R981" s="36" t="str">
        <f t="shared" si="267"/>
        <v/>
      </c>
      <c r="S981" s="37" t="str">
        <f t="shared" si="258"/>
        <v/>
      </c>
    </row>
    <row r="982" spans="1:19">
      <c r="A982" s="30" t="s">
        <v>108</v>
      </c>
      <c r="D982" s="30" t="str">
        <f t="shared" si="252"/>
        <v/>
      </c>
      <c r="E982" s="30" t="str">
        <f t="shared" si="256"/>
        <v/>
      </c>
      <c r="F982" s="30" t="str">
        <f t="shared" si="253"/>
        <v>ICICI Prudential Mutual Fund</v>
      </c>
      <c r="G982" s="30" t="str">
        <f t="shared" si="257"/>
        <v/>
      </c>
      <c r="H982" s="30" t="str">
        <f t="shared" si="254"/>
        <v/>
      </c>
      <c r="I982" s="30" t="str">
        <f t="shared" si="259"/>
        <v/>
      </c>
      <c r="J982" s="35" t="str">
        <f t="shared" si="255"/>
        <v/>
      </c>
      <c r="K982" s="35" t="str">
        <f t="shared" si="260"/>
        <v/>
      </c>
      <c r="L982" s="30" t="str">
        <f t="shared" si="261"/>
        <v/>
      </c>
      <c r="M982" s="30" t="str">
        <f t="shared" si="262"/>
        <v/>
      </c>
      <c r="N982" s="30" t="str">
        <f t="shared" si="263"/>
        <v/>
      </c>
      <c r="O982" s="30" t="str">
        <f t="shared" si="264"/>
        <v/>
      </c>
      <c r="P982" s="30" t="str">
        <f t="shared" si="265"/>
        <v/>
      </c>
      <c r="Q982" s="30" t="str">
        <f t="shared" si="266"/>
        <v/>
      </c>
      <c r="R982" s="36" t="str">
        <f t="shared" si="267"/>
        <v/>
      </c>
      <c r="S982" s="37" t="str">
        <f t="shared" si="258"/>
        <v/>
      </c>
    </row>
    <row r="983" spans="1:19">
      <c r="A983" s="30" t="s">
        <v>97</v>
      </c>
      <c r="D983" s="30" t="str">
        <f t="shared" si="252"/>
        <v/>
      </c>
      <c r="E983" s="30" t="str">
        <f t="shared" si="256"/>
        <v/>
      </c>
      <c r="F983" s="30" t="str">
        <f t="shared" si="253"/>
        <v xml:space="preserve"> </v>
      </c>
      <c r="G983" s="30" t="str">
        <f t="shared" si="257"/>
        <v/>
      </c>
      <c r="H983" s="30" t="str">
        <f t="shared" si="254"/>
        <v/>
      </c>
      <c r="I983" s="30" t="str">
        <f t="shared" si="259"/>
        <v/>
      </c>
      <c r="J983" s="35" t="str">
        <f t="shared" si="255"/>
        <v/>
      </c>
      <c r="K983" s="35" t="str">
        <f t="shared" si="260"/>
        <v/>
      </c>
      <c r="L983" s="30" t="str">
        <f t="shared" si="261"/>
        <v/>
      </c>
      <c r="M983" s="30" t="str">
        <f t="shared" si="262"/>
        <v/>
      </c>
      <c r="N983" s="30" t="str">
        <f t="shared" si="263"/>
        <v/>
      </c>
      <c r="O983" s="30" t="str">
        <f t="shared" si="264"/>
        <v/>
      </c>
      <c r="P983" s="30" t="str">
        <f t="shared" si="265"/>
        <v/>
      </c>
      <c r="Q983" s="30" t="str">
        <f t="shared" si="266"/>
        <v/>
      </c>
      <c r="R983" s="36" t="str">
        <f t="shared" si="267"/>
        <v/>
      </c>
      <c r="S983" s="37" t="str">
        <f t="shared" si="258"/>
        <v/>
      </c>
    </row>
    <row r="984" spans="1:19">
      <c r="A984" s="30" t="s">
        <v>7145</v>
      </c>
      <c r="D984" s="30" t="str">
        <f t="shared" si="252"/>
        <v>123652</v>
      </c>
      <c r="E984" s="30">
        <f t="shared" si="256"/>
        <v>7</v>
      </c>
      <c r="F984" s="30" t="str">
        <f t="shared" si="253"/>
        <v>INF109KA1CG5</v>
      </c>
      <c r="G984" s="30">
        <f t="shared" si="257"/>
        <v>20</v>
      </c>
      <c r="H984" s="30" t="str">
        <f t="shared" si="254"/>
        <v>INF109KA1CF7</v>
      </c>
      <c r="I984" s="30">
        <f t="shared" si="259"/>
        <v>33</v>
      </c>
      <c r="J984" s="35" t="str">
        <f t="shared" si="255"/>
        <v>ICICI Prudential Global Stable Equity Fund - Direct - Dividend</v>
      </c>
      <c r="K984" s="35">
        <f t="shared" si="260"/>
        <v>96</v>
      </c>
      <c r="L984" s="30" t="str">
        <f t="shared" si="261"/>
        <v>13.79</v>
      </c>
      <c r="M984" s="30">
        <f t="shared" si="262"/>
        <v>102</v>
      </c>
      <c r="N984" s="30" t="str">
        <f t="shared" si="263"/>
        <v>13.38</v>
      </c>
      <c r="O984" s="30">
        <f t="shared" si="264"/>
        <v>108</v>
      </c>
      <c r="P984" s="30" t="str">
        <f t="shared" si="265"/>
        <v>13.79</v>
      </c>
      <c r="Q984" s="30">
        <f t="shared" si="266"/>
        <v>114</v>
      </c>
      <c r="R984" s="36" t="str">
        <f t="shared" si="267"/>
        <v>08-Aug-2017</v>
      </c>
      <c r="S984" s="37">
        <f t="shared" si="258"/>
        <v>13.79</v>
      </c>
    </row>
    <row r="985" spans="1:19">
      <c r="A985" s="30" t="s">
        <v>7146</v>
      </c>
      <c r="D985" s="30" t="str">
        <f t="shared" si="252"/>
        <v>123654</v>
      </c>
      <c r="E985" s="30">
        <f t="shared" si="256"/>
        <v>7</v>
      </c>
      <c r="F985" s="30" t="str">
        <f t="shared" si="253"/>
        <v>INF109KA1CE0</v>
      </c>
      <c r="G985" s="30">
        <f t="shared" si="257"/>
        <v>20</v>
      </c>
      <c r="H985" s="30" t="str">
        <f t="shared" si="254"/>
        <v>-</v>
      </c>
      <c r="I985" s="30">
        <f t="shared" si="259"/>
        <v>22</v>
      </c>
      <c r="J985" s="35" t="str">
        <f t="shared" si="255"/>
        <v>ICICI Prudential Global Stable Equity Fund - Direct - Growth</v>
      </c>
      <c r="K985" s="35">
        <f t="shared" si="260"/>
        <v>83</v>
      </c>
      <c r="L985" s="30" t="str">
        <f t="shared" si="261"/>
        <v>13.79</v>
      </c>
      <c r="M985" s="30">
        <f t="shared" si="262"/>
        <v>89</v>
      </c>
      <c r="N985" s="30" t="str">
        <f t="shared" si="263"/>
        <v>13.38</v>
      </c>
      <c r="O985" s="30">
        <f t="shared" si="264"/>
        <v>95</v>
      </c>
      <c r="P985" s="30" t="str">
        <f t="shared" si="265"/>
        <v>13.79</v>
      </c>
      <c r="Q985" s="30">
        <f t="shared" si="266"/>
        <v>101</v>
      </c>
      <c r="R985" s="36" t="str">
        <f t="shared" si="267"/>
        <v>08-Aug-2017</v>
      </c>
      <c r="S985" s="37">
        <f t="shared" si="258"/>
        <v>13.79</v>
      </c>
    </row>
    <row r="986" spans="1:19">
      <c r="A986" s="30" t="s">
        <v>7147</v>
      </c>
      <c r="D986" s="30" t="str">
        <f t="shared" si="252"/>
        <v>123653</v>
      </c>
      <c r="E986" s="30">
        <f t="shared" si="256"/>
        <v>7</v>
      </c>
      <c r="F986" s="30" t="str">
        <f t="shared" si="253"/>
        <v>INF109KA1CD2</v>
      </c>
      <c r="G986" s="30">
        <f t="shared" si="257"/>
        <v>20</v>
      </c>
      <c r="H986" s="30" t="str">
        <f t="shared" si="254"/>
        <v>INF109KA1CC4</v>
      </c>
      <c r="I986" s="30">
        <f t="shared" si="259"/>
        <v>33</v>
      </c>
      <c r="J986" s="35" t="str">
        <f t="shared" si="255"/>
        <v>ICICI Prudential Global Stable Equity Fund - Dividend</v>
      </c>
      <c r="K986" s="35">
        <f t="shared" si="260"/>
        <v>87</v>
      </c>
      <c r="L986" s="30" t="str">
        <f t="shared" si="261"/>
        <v>13.39</v>
      </c>
      <c r="M986" s="30">
        <f t="shared" si="262"/>
        <v>93</v>
      </c>
      <c r="N986" s="30" t="str">
        <f t="shared" si="263"/>
        <v>12.99</v>
      </c>
      <c r="O986" s="30">
        <f t="shared" si="264"/>
        <v>99</v>
      </c>
      <c r="P986" s="30" t="str">
        <f t="shared" si="265"/>
        <v>13.39</v>
      </c>
      <c r="Q986" s="30">
        <f t="shared" si="266"/>
        <v>105</v>
      </c>
      <c r="R986" s="36" t="str">
        <f t="shared" si="267"/>
        <v>08-Aug-2017</v>
      </c>
      <c r="S986" s="37">
        <f t="shared" si="258"/>
        <v>13.39</v>
      </c>
    </row>
    <row r="987" spans="1:19">
      <c r="A987" s="30" t="s">
        <v>7148</v>
      </c>
      <c r="D987" s="30" t="str">
        <f t="shared" si="252"/>
        <v>123651</v>
      </c>
      <c r="E987" s="30">
        <f t="shared" si="256"/>
        <v>7</v>
      </c>
      <c r="F987" s="30" t="str">
        <f t="shared" si="253"/>
        <v>INF109KA1CB6</v>
      </c>
      <c r="G987" s="30">
        <f t="shared" si="257"/>
        <v>20</v>
      </c>
      <c r="H987" s="30" t="str">
        <f t="shared" si="254"/>
        <v>-</v>
      </c>
      <c r="I987" s="30">
        <f t="shared" si="259"/>
        <v>22</v>
      </c>
      <c r="J987" s="35" t="str">
        <f t="shared" si="255"/>
        <v>ICICI Prudential Global Stable Equity Fund - Growth</v>
      </c>
      <c r="K987" s="35">
        <f t="shared" si="260"/>
        <v>74</v>
      </c>
      <c r="L987" s="30" t="str">
        <f t="shared" si="261"/>
        <v>13.39</v>
      </c>
      <c r="M987" s="30">
        <f t="shared" si="262"/>
        <v>80</v>
      </c>
      <c r="N987" s="30" t="str">
        <f t="shared" si="263"/>
        <v>12.99</v>
      </c>
      <c r="O987" s="30">
        <f t="shared" si="264"/>
        <v>86</v>
      </c>
      <c r="P987" s="30" t="str">
        <f t="shared" si="265"/>
        <v>13.39</v>
      </c>
      <c r="Q987" s="30">
        <f t="shared" si="266"/>
        <v>92</v>
      </c>
      <c r="R987" s="36" t="str">
        <f t="shared" si="267"/>
        <v>08-Aug-2017</v>
      </c>
      <c r="S987" s="37">
        <f t="shared" si="258"/>
        <v>13.39</v>
      </c>
    </row>
    <row r="988" spans="1:19">
      <c r="A988" s="30" t="s">
        <v>97</v>
      </c>
      <c r="D988" s="30" t="str">
        <f t="shared" si="252"/>
        <v/>
      </c>
      <c r="E988" s="30" t="str">
        <f t="shared" si="256"/>
        <v/>
      </c>
      <c r="F988" s="30" t="str">
        <f t="shared" si="253"/>
        <v xml:space="preserve"> </v>
      </c>
      <c r="G988" s="30" t="str">
        <f t="shared" si="257"/>
        <v/>
      </c>
      <c r="H988" s="30" t="str">
        <f t="shared" si="254"/>
        <v/>
      </c>
      <c r="I988" s="30" t="str">
        <f t="shared" si="259"/>
        <v/>
      </c>
      <c r="J988" s="35" t="str">
        <f t="shared" si="255"/>
        <v/>
      </c>
      <c r="K988" s="35" t="str">
        <f t="shared" si="260"/>
        <v/>
      </c>
      <c r="L988" s="30" t="str">
        <f t="shared" si="261"/>
        <v/>
      </c>
      <c r="M988" s="30" t="str">
        <f t="shared" si="262"/>
        <v/>
      </c>
      <c r="N988" s="30" t="str">
        <f t="shared" si="263"/>
        <v/>
      </c>
      <c r="O988" s="30" t="str">
        <f t="shared" si="264"/>
        <v/>
      </c>
      <c r="P988" s="30" t="str">
        <f t="shared" si="265"/>
        <v/>
      </c>
      <c r="Q988" s="30" t="str">
        <f t="shared" si="266"/>
        <v/>
      </c>
      <c r="R988" s="36" t="str">
        <f t="shared" si="267"/>
        <v/>
      </c>
      <c r="S988" s="37" t="str">
        <f t="shared" si="258"/>
        <v/>
      </c>
    </row>
    <row r="989" spans="1:19">
      <c r="A989" s="30" t="s">
        <v>128</v>
      </c>
      <c r="D989" s="30" t="str">
        <f t="shared" si="252"/>
        <v/>
      </c>
      <c r="E989" s="30" t="str">
        <f t="shared" si="256"/>
        <v/>
      </c>
      <c r="F989" s="30" t="str">
        <f t="shared" si="253"/>
        <v>Invesco Mutual Fund</v>
      </c>
      <c r="G989" s="30" t="str">
        <f t="shared" si="257"/>
        <v/>
      </c>
      <c r="H989" s="30" t="str">
        <f t="shared" si="254"/>
        <v/>
      </c>
      <c r="I989" s="30" t="str">
        <f t="shared" si="259"/>
        <v/>
      </c>
      <c r="J989" s="35" t="str">
        <f t="shared" si="255"/>
        <v/>
      </c>
      <c r="K989" s="35" t="str">
        <f t="shared" si="260"/>
        <v/>
      </c>
      <c r="L989" s="30" t="str">
        <f t="shared" si="261"/>
        <v/>
      </c>
      <c r="M989" s="30" t="str">
        <f t="shared" si="262"/>
        <v/>
      </c>
      <c r="N989" s="30" t="str">
        <f t="shared" si="263"/>
        <v/>
      </c>
      <c r="O989" s="30" t="str">
        <f t="shared" si="264"/>
        <v/>
      </c>
      <c r="P989" s="30" t="str">
        <f t="shared" si="265"/>
        <v/>
      </c>
      <c r="Q989" s="30" t="str">
        <f t="shared" si="266"/>
        <v/>
      </c>
      <c r="R989" s="36" t="str">
        <f t="shared" si="267"/>
        <v/>
      </c>
      <c r="S989" s="37" t="str">
        <f t="shared" si="258"/>
        <v/>
      </c>
    </row>
    <row r="990" spans="1:19">
      <c r="A990" s="30" t="s">
        <v>97</v>
      </c>
      <c r="D990" s="30" t="str">
        <f t="shared" si="252"/>
        <v/>
      </c>
      <c r="E990" s="30" t="str">
        <f t="shared" si="256"/>
        <v/>
      </c>
      <c r="F990" s="30" t="str">
        <f t="shared" si="253"/>
        <v xml:space="preserve"> </v>
      </c>
      <c r="G990" s="30" t="str">
        <f t="shared" si="257"/>
        <v/>
      </c>
      <c r="H990" s="30" t="str">
        <f t="shared" si="254"/>
        <v/>
      </c>
      <c r="I990" s="30" t="str">
        <f t="shared" si="259"/>
        <v/>
      </c>
      <c r="J990" s="35" t="str">
        <f t="shared" si="255"/>
        <v/>
      </c>
      <c r="K990" s="35" t="str">
        <f t="shared" si="260"/>
        <v/>
      </c>
      <c r="L990" s="30" t="str">
        <f t="shared" si="261"/>
        <v/>
      </c>
      <c r="M990" s="30" t="str">
        <f t="shared" si="262"/>
        <v/>
      </c>
      <c r="N990" s="30" t="str">
        <f t="shared" si="263"/>
        <v/>
      </c>
      <c r="O990" s="30" t="str">
        <f t="shared" si="264"/>
        <v/>
      </c>
      <c r="P990" s="30" t="str">
        <f t="shared" si="265"/>
        <v/>
      </c>
      <c r="Q990" s="30" t="str">
        <f t="shared" si="266"/>
        <v/>
      </c>
      <c r="R990" s="36" t="str">
        <f t="shared" si="267"/>
        <v/>
      </c>
      <c r="S990" s="37" t="str">
        <f t="shared" si="258"/>
        <v/>
      </c>
    </row>
    <row r="991" spans="1:19" ht="26">
      <c r="A991" s="30" t="s">
        <v>7149</v>
      </c>
      <c r="D991" s="30" t="str">
        <f t="shared" si="252"/>
        <v>129190</v>
      </c>
      <c r="E991" s="30">
        <f t="shared" si="256"/>
        <v>7</v>
      </c>
      <c r="F991" s="30" t="str">
        <f t="shared" si="253"/>
        <v>INF205K01B56</v>
      </c>
      <c r="G991" s="30">
        <f t="shared" si="257"/>
        <v>20</v>
      </c>
      <c r="H991" s="30" t="str">
        <f t="shared" si="254"/>
        <v>INF205K01B64</v>
      </c>
      <c r="I991" s="30">
        <f t="shared" si="259"/>
        <v>33</v>
      </c>
      <c r="J991" s="35" t="str">
        <f t="shared" si="255"/>
        <v>Invesco India Global Equity Income Fund - Direct Plan - Dividend</v>
      </c>
      <c r="K991" s="35">
        <f t="shared" si="260"/>
        <v>98</v>
      </c>
      <c r="L991" s="30" t="str">
        <f t="shared" si="261"/>
        <v>12.0413</v>
      </c>
      <c r="M991" s="30">
        <f t="shared" si="262"/>
        <v>106</v>
      </c>
      <c r="N991" s="30" t="str">
        <f t="shared" si="263"/>
        <v>11.9209</v>
      </c>
      <c r="O991" s="30">
        <f t="shared" si="264"/>
        <v>114</v>
      </c>
      <c r="P991" s="30" t="str">
        <f t="shared" si="265"/>
        <v>12.0413</v>
      </c>
      <c r="Q991" s="30">
        <f t="shared" si="266"/>
        <v>122</v>
      </c>
      <c r="R991" s="36" t="str">
        <f t="shared" si="267"/>
        <v>08-Aug-2017</v>
      </c>
      <c r="S991" s="37">
        <f t="shared" si="258"/>
        <v>12.0413</v>
      </c>
    </row>
    <row r="992" spans="1:19" ht="26">
      <c r="A992" s="30" t="s">
        <v>7150</v>
      </c>
      <c r="D992" s="30" t="str">
        <f t="shared" si="252"/>
        <v>129188</v>
      </c>
      <c r="E992" s="30">
        <f t="shared" si="256"/>
        <v>7</v>
      </c>
      <c r="F992" s="30" t="str">
        <f t="shared" si="253"/>
        <v>INF205K01B49</v>
      </c>
      <c r="G992" s="30">
        <f t="shared" si="257"/>
        <v>20</v>
      </c>
      <c r="H992" s="30" t="str">
        <f t="shared" si="254"/>
        <v>-</v>
      </c>
      <c r="I992" s="30">
        <f t="shared" si="259"/>
        <v>22</v>
      </c>
      <c r="J992" s="35" t="str">
        <f t="shared" si="255"/>
        <v>Invesco India Global Equity Income Fund - Direct Plan - Growth</v>
      </c>
      <c r="K992" s="35">
        <f t="shared" si="260"/>
        <v>85</v>
      </c>
      <c r="L992" s="30" t="str">
        <f t="shared" si="261"/>
        <v>12.0864</v>
      </c>
      <c r="M992" s="30">
        <f t="shared" si="262"/>
        <v>93</v>
      </c>
      <c r="N992" s="30" t="str">
        <f t="shared" si="263"/>
        <v>11.9655</v>
      </c>
      <c r="O992" s="30">
        <f t="shared" si="264"/>
        <v>101</v>
      </c>
      <c r="P992" s="30" t="str">
        <f t="shared" si="265"/>
        <v>12.0864</v>
      </c>
      <c r="Q992" s="30">
        <f t="shared" si="266"/>
        <v>109</v>
      </c>
      <c r="R992" s="36" t="str">
        <f t="shared" si="267"/>
        <v>08-Aug-2017</v>
      </c>
      <c r="S992" s="37">
        <f t="shared" si="258"/>
        <v>12.086399999999999</v>
      </c>
    </row>
    <row r="993" spans="1:19" ht="26">
      <c r="A993" s="30" t="s">
        <v>7151</v>
      </c>
      <c r="D993" s="30" t="str">
        <f t="shared" si="252"/>
        <v>129189</v>
      </c>
      <c r="E993" s="30">
        <f t="shared" si="256"/>
        <v>7</v>
      </c>
      <c r="F993" s="30" t="str">
        <f t="shared" si="253"/>
        <v>INF205K01B23</v>
      </c>
      <c r="G993" s="30">
        <f t="shared" si="257"/>
        <v>20</v>
      </c>
      <c r="H993" s="30" t="str">
        <f t="shared" si="254"/>
        <v>INF205K01B31</v>
      </c>
      <c r="I993" s="30">
        <f t="shared" si="259"/>
        <v>33</v>
      </c>
      <c r="J993" s="35" t="str">
        <f t="shared" si="255"/>
        <v>Invesco India Global Equity Income Fund - Regular Plan - Dividend</v>
      </c>
      <c r="K993" s="35">
        <f t="shared" si="260"/>
        <v>99</v>
      </c>
      <c r="L993" s="30" t="str">
        <f t="shared" si="261"/>
        <v>11.5921</v>
      </c>
      <c r="M993" s="30">
        <f t="shared" si="262"/>
        <v>107</v>
      </c>
      <c r="N993" s="30" t="str">
        <f t="shared" si="263"/>
        <v>11.4762</v>
      </c>
      <c r="O993" s="30">
        <f t="shared" si="264"/>
        <v>115</v>
      </c>
      <c r="P993" s="30" t="str">
        <f t="shared" si="265"/>
        <v>11.5921</v>
      </c>
      <c r="Q993" s="30">
        <f t="shared" si="266"/>
        <v>123</v>
      </c>
      <c r="R993" s="36" t="str">
        <f t="shared" si="267"/>
        <v>08-Aug-2017</v>
      </c>
      <c r="S993" s="37">
        <f t="shared" si="258"/>
        <v>11.5921</v>
      </c>
    </row>
    <row r="994" spans="1:19" ht="26">
      <c r="A994" s="30" t="s">
        <v>7152</v>
      </c>
      <c r="D994" s="30" t="str">
        <f t="shared" si="252"/>
        <v>129187</v>
      </c>
      <c r="E994" s="30">
        <f t="shared" si="256"/>
        <v>7</v>
      </c>
      <c r="F994" s="30" t="str">
        <f t="shared" si="253"/>
        <v>INF205K01B15</v>
      </c>
      <c r="G994" s="30">
        <f t="shared" si="257"/>
        <v>20</v>
      </c>
      <c r="H994" s="30" t="str">
        <f t="shared" si="254"/>
        <v>-</v>
      </c>
      <c r="I994" s="30">
        <f t="shared" si="259"/>
        <v>22</v>
      </c>
      <c r="J994" s="35" t="str">
        <f t="shared" si="255"/>
        <v>Invesco India Global Equity Income Fund - Regular Plan - Growth</v>
      </c>
      <c r="K994" s="35">
        <f t="shared" si="260"/>
        <v>86</v>
      </c>
      <c r="L994" s="30" t="str">
        <f t="shared" si="261"/>
        <v>11.6049</v>
      </c>
      <c r="M994" s="30">
        <f t="shared" si="262"/>
        <v>94</v>
      </c>
      <c r="N994" s="30" t="str">
        <f t="shared" si="263"/>
        <v>11.4889</v>
      </c>
      <c r="O994" s="30">
        <f t="shared" si="264"/>
        <v>102</v>
      </c>
      <c r="P994" s="30" t="str">
        <f t="shared" si="265"/>
        <v>11.6049</v>
      </c>
      <c r="Q994" s="30">
        <f t="shared" si="266"/>
        <v>110</v>
      </c>
      <c r="R994" s="36" t="str">
        <f t="shared" si="267"/>
        <v>08-Aug-2017</v>
      </c>
      <c r="S994" s="37">
        <f t="shared" si="258"/>
        <v>11.604900000000001</v>
      </c>
    </row>
    <row r="995" spans="1:19" ht="26">
      <c r="A995" s="30" t="s">
        <v>7153</v>
      </c>
      <c r="D995" s="30" t="str">
        <f t="shared" si="252"/>
        <v>126352</v>
      </c>
      <c r="E995" s="30">
        <f t="shared" si="256"/>
        <v>7</v>
      </c>
      <c r="F995" s="30" t="str">
        <f t="shared" si="253"/>
        <v>INF205K01A32</v>
      </c>
      <c r="G995" s="30">
        <f t="shared" si="257"/>
        <v>20</v>
      </c>
      <c r="H995" s="30" t="str">
        <f t="shared" si="254"/>
        <v>INF205K01A40</v>
      </c>
      <c r="I995" s="30">
        <f t="shared" si="259"/>
        <v>33</v>
      </c>
      <c r="J995" s="35" t="str">
        <f t="shared" si="255"/>
        <v>Invesco India Pan European Equity Fund - Direct Plan - Dividend Option</v>
      </c>
      <c r="K995" s="35">
        <f t="shared" si="260"/>
        <v>104</v>
      </c>
      <c r="L995" s="30" t="str">
        <f t="shared" si="261"/>
        <v>10.9879</v>
      </c>
      <c r="M995" s="30">
        <f t="shared" si="262"/>
        <v>112</v>
      </c>
      <c r="N995" s="30" t="str">
        <f t="shared" si="263"/>
        <v>10.878</v>
      </c>
      <c r="O995" s="30">
        <f t="shared" si="264"/>
        <v>119</v>
      </c>
      <c r="P995" s="30" t="str">
        <f t="shared" si="265"/>
        <v>10.9879</v>
      </c>
      <c r="Q995" s="30">
        <f t="shared" si="266"/>
        <v>127</v>
      </c>
      <c r="R995" s="36" t="str">
        <f t="shared" si="267"/>
        <v>08-Aug-2017</v>
      </c>
      <c r="S995" s="37">
        <f t="shared" si="258"/>
        <v>10.9879</v>
      </c>
    </row>
    <row r="996" spans="1:19" ht="26">
      <c r="A996" s="30" t="s">
        <v>7154</v>
      </c>
      <c r="D996" s="30" t="str">
        <f t="shared" si="252"/>
        <v>126353</v>
      </c>
      <c r="E996" s="30">
        <f t="shared" si="256"/>
        <v>7</v>
      </c>
      <c r="F996" s="30" t="str">
        <f t="shared" si="253"/>
        <v>INF205K01A24</v>
      </c>
      <c r="G996" s="30">
        <f t="shared" si="257"/>
        <v>20</v>
      </c>
      <c r="H996" s="30" t="str">
        <f t="shared" si="254"/>
        <v>-</v>
      </c>
      <c r="I996" s="30">
        <f t="shared" si="259"/>
        <v>22</v>
      </c>
      <c r="J996" s="35" t="str">
        <f t="shared" si="255"/>
        <v>Invesco India Pan European Equity Fund - Direct Plan - Growth Option</v>
      </c>
      <c r="K996" s="35">
        <f t="shared" si="260"/>
        <v>91</v>
      </c>
      <c r="L996" s="30" t="str">
        <f t="shared" si="261"/>
        <v>11.006</v>
      </c>
      <c r="M996" s="30">
        <f t="shared" si="262"/>
        <v>98</v>
      </c>
      <c r="N996" s="30" t="str">
        <f t="shared" si="263"/>
        <v>10.8959</v>
      </c>
      <c r="O996" s="30">
        <f t="shared" si="264"/>
        <v>106</v>
      </c>
      <c r="P996" s="30" t="str">
        <f t="shared" si="265"/>
        <v>11.006</v>
      </c>
      <c r="Q996" s="30">
        <f t="shared" si="266"/>
        <v>113</v>
      </c>
      <c r="R996" s="36" t="str">
        <f t="shared" si="267"/>
        <v>08-Aug-2017</v>
      </c>
      <c r="S996" s="37">
        <f t="shared" si="258"/>
        <v>11.006</v>
      </c>
    </row>
    <row r="997" spans="1:19" ht="26">
      <c r="A997" s="30" t="s">
        <v>7155</v>
      </c>
      <c r="D997" s="30" t="str">
        <f t="shared" si="252"/>
        <v>126350</v>
      </c>
      <c r="E997" s="30">
        <f t="shared" si="256"/>
        <v>7</v>
      </c>
      <c r="F997" s="30" t="str">
        <f t="shared" si="253"/>
        <v>INF205K01A08</v>
      </c>
      <c r="G997" s="30">
        <f t="shared" si="257"/>
        <v>20</v>
      </c>
      <c r="H997" s="30" t="str">
        <f t="shared" si="254"/>
        <v>INF205K01A16</v>
      </c>
      <c r="I997" s="30">
        <f t="shared" si="259"/>
        <v>33</v>
      </c>
      <c r="J997" s="35" t="str">
        <f t="shared" si="255"/>
        <v>Invesco India Pan European Equity Fund - Regular Plan - Dividend Option</v>
      </c>
      <c r="K997" s="35">
        <f t="shared" si="260"/>
        <v>105</v>
      </c>
      <c r="L997" s="30" t="str">
        <f t="shared" si="261"/>
        <v>10.5752</v>
      </c>
      <c r="M997" s="30">
        <f t="shared" si="262"/>
        <v>113</v>
      </c>
      <c r="N997" s="30" t="str">
        <f t="shared" si="263"/>
        <v>10.4694</v>
      </c>
      <c r="O997" s="30">
        <f t="shared" si="264"/>
        <v>121</v>
      </c>
      <c r="P997" s="30" t="str">
        <f t="shared" si="265"/>
        <v>10.5752</v>
      </c>
      <c r="Q997" s="30">
        <f t="shared" si="266"/>
        <v>129</v>
      </c>
      <c r="R997" s="36" t="str">
        <f t="shared" si="267"/>
        <v>08-Aug-2017</v>
      </c>
      <c r="S997" s="37">
        <f t="shared" si="258"/>
        <v>10.575200000000001</v>
      </c>
    </row>
    <row r="998" spans="1:19" ht="26">
      <c r="A998" s="30" t="s">
        <v>7156</v>
      </c>
      <c r="D998" s="30" t="str">
        <f t="shared" si="252"/>
        <v>126351</v>
      </c>
      <c r="E998" s="30">
        <f t="shared" si="256"/>
        <v>7</v>
      </c>
      <c r="F998" s="30" t="str">
        <f t="shared" si="253"/>
        <v>INF205K01ZZ9</v>
      </c>
      <c r="G998" s="30">
        <f t="shared" si="257"/>
        <v>20</v>
      </c>
      <c r="H998" s="30" t="str">
        <f t="shared" si="254"/>
        <v>-</v>
      </c>
      <c r="I998" s="30">
        <f t="shared" si="259"/>
        <v>22</v>
      </c>
      <c r="J998" s="35" t="str">
        <f t="shared" si="255"/>
        <v>Invesco India Pan European Equity Fund - Regular Plan - Growth Option</v>
      </c>
      <c r="K998" s="35">
        <f t="shared" si="260"/>
        <v>92</v>
      </c>
      <c r="L998" s="30" t="str">
        <f t="shared" si="261"/>
        <v>10.5754</v>
      </c>
      <c r="M998" s="30">
        <f t="shared" si="262"/>
        <v>100</v>
      </c>
      <c r="N998" s="30" t="str">
        <f t="shared" si="263"/>
        <v>10.4696</v>
      </c>
      <c r="O998" s="30">
        <f t="shared" si="264"/>
        <v>108</v>
      </c>
      <c r="P998" s="30" t="str">
        <f t="shared" si="265"/>
        <v>10.5754</v>
      </c>
      <c r="Q998" s="30">
        <f t="shared" si="266"/>
        <v>116</v>
      </c>
      <c r="R998" s="36" t="str">
        <f t="shared" si="267"/>
        <v>08-Aug-2017</v>
      </c>
      <c r="S998" s="37">
        <f t="shared" si="258"/>
        <v>10.5754</v>
      </c>
    </row>
    <row r="999" spans="1:19">
      <c r="A999" s="30" t="s">
        <v>97</v>
      </c>
      <c r="D999" s="30" t="str">
        <f t="shared" si="252"/>
        <v/>
      </c>
      <c r="E999" s="30" t="str">
        <f t="shared" si="256"/>
        <v/>
      </c>
      <c r="F999" s="30" t="str">
        <f t="shared" si="253"/>
        <v xml:space="preserve"> </v>
      </c>
      <c r="G999" s="30" t="str">
        <f t="shared" si="257"/>
        <v/>
      </c>
      <c r="H999" s="30" t="str">
        <f t="shared" si="254"/>
        <v/>
      </c>
      <c r="I999" s="30" t="str">
        <f t="shared" si="259"/>
        <v/>
      </c>
      <c r="J999" s="35" t="str">
        <f t="shared" si="255"/>
        <v/>
      </c>
      <c r="K999" s="35" t="str">
        <f t="shared" si="260"/>
        <v/>
      </c>
      <c r="L999" s="30" t="str">
        <f t="shared" si="261"/>
        <v/>
      </c>
      <c r="M999" s="30" t="str">
        <f t="shared" si="262"/>
        <v/>
      </c>
      <c r="N999" s="30" t="str">
        <f t="shared" si="263"/>
        <v/>
      </c>
      <c r="O999" s="30" t="str">
        <f t="shared" si="264"/>
        <v/>
      </c>
      <c r="P999" s="30" t="str">
        <f t="shared" si="265"/>
        <v/>
      </c>
      <c r="Q999" s="30" t="str">
        <f t="shared" si="266"/>
        <v/>
      </c>
      <c r="R999" s="36" t="str">
        <f t="shared" si="267"/>
        <v/>
      </c>
      <c r="S999" s="37" t="str">
        <f t="shared" si="258"/>
        <v/>
      </c>
    </row>
    <row r="1000" spans="1:19">
      <c r="A1000" s="30" t="s">
        <v>110</v>
      </c>
      <c r="D1000" s="30" t="str">
        <f t="shared" si="252"/>
        <v/>
      </c>
      <c r="E1000" s="30" t="str">
        <f t="shared" si="256"/>
        <v/>
      </c>
      <c r="F1000" s="30" t="str">
        <f t="shared" si="253"/>
        <v>Kotak Mahindra Mutual Fund</v>
      </c>
      <c r="G1000" s="30" t="str">
        <f t="shared" si="257"/>
        <v/>
      </c>
      <c r="H1000" s="30" t="str">
        <f t="shared" si="254"/>
        <v/>
      </c>
      <c r="I1000" s="30" t="str">
        <f t="shared" si="259"/>
        <v/>
      </c>
      <c r="J1000" s="35" t="str">
        <f t="shared" si="255"/>
        <v/>
      </c>
      <c r="K1000" s="35" t="str">
        <f t="shared" si="260"/>
        <v/>
      </c>
      <c r="L1000" s="30" t="str">
        <f t="shared" si="261"/>
        <v/>
      </c>
      <c r="M1000" s="30" t="str">
        <f t="shared" si="262"/>
        <v/>
      </c>
      <c r="N1000" s="30" t="str">
        <f t="shared" si="263"/>
        <v/>
      </c>
      <c r="O1000" s="30" t="str">
        <f t="shared" si="264"/>
        <v/>
      </c>
      <c r="P1000" s="30" t="str">
        <f t="shared" si="265"/>
        <v/>
      </c>
      <c r="Q1000" s="30" t="str">
        <f t="shared" si="266"/>
        <v/>
      </c>
      <c r="R1000" s="36" t="str">
        <f t="shared" si="267"/>
        <v/>
      </c>
      <c r="S1000" s="37" t="str">
        <f t="shared" si="258"/>
        <v/>
      </c>
    </row>
    <row r="1001" spans="1:19">
      <c r="A1001" s="30" t="s">
        <v>97</v>
      </c>
      <c r="D1001" s="30" t="str">
        <f t="shared" si="252"/>
        <v/>
      </c>
      <c r="E1001" s="30" t="str">
        <f t="shared" si="256"/>
        <v/>
      </c>
      <c r="F1001" s="30" t="str">
        <f t="shared" si="253"/>
        <v xml:space="preserve"> </v>
      </c>
      <c r="G1001" s="30" t="str">
        <f t="shared" si="257"/>
        <v/>
      </c>
      <c r="H1001" s="30" t="str">
        <f t="shared" si="254"/>
        <v/>
      </c>
      <c r="I1001" s="30" t="str">
        <f t="shared" si="259"/>
        <v/>
      </c>
      <c r="J1001" s="35" t="str">
        <f t="shared" si="255"/>
        <v/>
      </c>
      <c r="K1001" s="35" t="str">
        <f t="shared" si="260"/>
        <v/>
      </c>
      <c r="L1001" s="30" t="str">
        <f t="shared" si="261"/>
        <v/>
      </c>
      <c r="M1001" s="30" t="str">
        <f t="shared" si="262"/>
        <v/>
      </c>
      <c r="N1001" s="30" t="str">
        <f t="shared" si="263"/>
        <v/>
      </c>
      <c r="O1001" s="30" t="str">
        <f t="shared" si="264"/>
        <v/>
      </c>
      <c r="P1001" s="30" t="str">
        <f t="shared" si="265"/>
        <v/>
      </c>
      <c r="Q1001" s="30" t="str">
        <f t="shared" si="266"/>
        <v/>
      </c>
      <c r="R1001" s="36" t="str">
        <f t="shared" si="267"/>
        <v/>
      </c>
      <c r="S1001" s="37" t="str">
        <f t="shared" si="258"/>
        <v/>
      </c>
    </row>
    <row r="1002" spans="1:19">
      <c r="A1002" s="30" t="s">
        <v>7157</v>
      </c>
      <c r="D1002" s="30" t="str">
        <f t="shared" si="252"/>
        <v>133832</v>
      </c>
      <c r="E1002" s="30">
        <f t="shared" si="256"/>
        <v>7</v>
      </c>
      <c r="F1002" s="30" t="str">
        <f t="shared" si="253"/>
        <v>INF178L01CN1</v>
      </c>
      <c r="G1002" s="30">
        <f t="shared" si="257"/>
        <v>20</v>
      </c>
      <c r="H1002" s="30" t="str">
        <f t="shared" si="254"/>
        <v>INF178L01CM3</v>
      </c>
      <c r="I1002" s="30">
        <f t="shared" si="259"/>
        <v>33</v>
      </c>
      <c r="J1002" s="35" t="str">
        <f t="shared" si="255"/>
        <v>Kotak US Equity Fund - Direct Plan - Dividend option</v>
      </c>
      <c r="K1002" s="35">
        <f t="shared" si="260"/>
        <v>86</v>
      </c>
      <c r="L1002" s="30" t="str">
        <f t="shared" si="261"/>
        <v>14.003</v>
      </c>
      <c r="M1002" s="30">
        <f t="shared" si="262"/>
        <v>93</v>
      </c>
      <c r="N1002" s="30" t="str">
        <f t="shared" si="263"/>
        <v>13.863</v>
      </c>
      <c r="O1002" s="30">
        <f t="shared" si="264"/>
        <v>100</v>
      </c>
      <c r="P1002" s="30" t="str">
        <f t="shared" si="265"/>
        <v>14.003</v>
      </c>
      <c r="Q1002" s="30">
        <f t="shared" si="266"/>
        <v>107</v>
      </c>
      <c r="R1002" s="36" t="str">
        <f t="shared" si="267"/>
        <v>08-Aug-2017</v>
      </c>
      <c r="S1002" s="37">
        <f t="shared" si="258"/>
        <v>14.003</v>
      </c>
    </row>
    <row r="1003" spans="1:19">
      <c r="A1003" s="30" t="s">
        <v>7158</v>
      </c>
      <c r="D1003" s="30" t="str">
        <f t="shared" si="252"/>
        <v>133831</v>
      </c>
      <c r="E1003" s="30">
        <f t="shared" si="256"/>
        <v>7</v>
      </c>
      <c r="F1003" s="30" t="str">
        <f t="shared" si="253"/>
        <v>INF178L01CL5</v>
      </c>
      <c r="G1003" s="30">
        <f t="shared" si="257"/>
        <v>20</v>
      </c>
      <c r="H1003" s="30" t="str">
        <f t="shared" si="254"/>
        <v>-</v>
      </c>
      <c r="I1003" s="30">
        <f t="shared" si="259"/>
        <v>22</v>
      </c>
      <c r="J1003" s="35" t="str">
        <f t="shared" si="255"/>
        <v>Kotak US Equity Fund - Direct Plan - Growth option</v>
      </c>
      <c r="K1003" s="35">
        <f t="shared" si="260"/>
        <v>73</v>
      </c>
      <c r="L1003" s="30" t="str">
        <f t="shared" si="261"/>
        <v>14.002</v>
      </c>
      <c r="M1003" s="30">
        <f t="shared" si="262"/>
        <v>80</v>
      </c>
      <c r="N1003" s="30" t="str">
        <f t="shared" si="263"/>
        <v>13.862</v>
      </c>
      <c r="O1003" s="30">
        <f t="shared" si="264"/>
        <v>87</v>
      </c>
      <c r="P1003" s="30" t="str">
        <f t="shared" si="265"/>
        <v>14.002</v>
      </c>
      <c r="Q1003" s="30">
        <f t="shared" si="266"/>
        <v>94</v>
      </c>
      <c r="R1003" s="36" t="str">
        <f t="shared" si="267"/>
        <v>08-Aug-2017</v>
      </c>
      <c r="S1003" s="37">
        <f t="shared" si="258"/>
        <v>14.002000000000001</v>
      </c>
    </row>
    <row r="1004" spans="1:19">
      <c r="A1004" s="30" t="s">
        <v>7159</v>
      </c>
      <c r="D1004" s="30" t="str">
        <f t="shared" si="252"/>
        <v>133830</v>
      </c>
      <c r="E1004" s="30">
        <f t="shared" si="256"/>
        <v>7</v>
      </c>
      <c r="F1004" s="30" t="str">
        <f t="shared" si="253"/>
        <v>INF178L01CK7</v>
      </c>
      <c r="G1004" s="30">
        <f t="shared" si="257"/>
        <v>20</v>
      </c>
      <c r="H1004" s="30" t="str">
        <f t="shared" si="254"/>
        <v>INF178L01CJ9</v>
      </c>
      <c r="I1004" s="30">
        <f t="shared" si="259"/>
        <v>33</v>
      </c>
      <c r="J1004" s="35" t="str">
        <f t="shared" si="255"/>
        <v>Kotak US Equity Fund - Standard Plan - Dividend option</v>
      </c>
      <c r="K1004" s="35">
        <f t="shared" si="260"/>
        <v>88</v>
      </c>
      <c r="L1004" s="30" t="str">
        <f t="shared" si="261"/>
        <v>13.619</v>
      </c>
      <c r="M1004" s="30">
        <f t="shared" si="262"/>
        <v>95</v>
      </c>
      <c r="N1004" s="30" t="str">
        <f t="shared" si="263"/>
        <v>13.483</v>
      </c>
      <c r="O1004" s="30">
        <f t="shared" si="264"/>
        <v>102</v>
      </c>
      <c r="P1004" s="30" t="str">
        <f t="shared" si="265"/>
        <v>13.619</v>
      </c>
      <c r="Q1004" s="30">
        <f t="shared" si="266"/>
        <v>109</v>
      </c>
      <c r="R1004" s="36" t="str">
        <f t="shared" si="267"/>
        <v>08-Aug-2017</v>
      </c>
      <c r="S1004" s="37">
        <f t="shared" si="258"/>
        <v>13.619</v>
      </c>
    </row>
    <row r="1005" spans="1:19">
      <c r="A1005" s="30" t="s">
        <v>7160</v>
      </c>
      <c r="D1005" s="30" t="str">
        <f t="shared" si="252"/>
        <v>133833</v>
      </c>
      <c r="E1005" s="30">
        <f t="shared" si="256"/>
        <v>7</v>
      </c>
      <c r="F1005" s="30" t="str">
        <f t="shared" si="253"/>
        <v>INF178L01CI1</v>
      </c>
      <c r="G1005" s="30">
        <f t="shared" si="257"/>
        <v>20</v>
      </c>
      <c r="H1005" s="30" t="str">
        <f t="shared" si="254"/>
        <v>-</v>
      </c>
      <c r="I1005" s="30">
        <f t="shared" si="259"/>
        <v>22</v>
      </c>
      <c r="J1005" s="35" t="str">
        <f t="shared" si="255"/>
        <v>Kotak US Equity Fund - Standard Plan - Growth option</v>
      </c>
      <c r="K1005" s="35">
        <f t="shared" si="260"/>
        <v>75</v>
      </c>
      <c r="L1005" s="30" t="str">
        <f t="shared" si="261"/>
        <v>13.616</v>
      </c>
      <c r="M1005" s="30">
        <f t="shared" si="262"/>
        <v>82</v>
      </c>
      <c r="N1005" s="30" t="str">
        <f t="shared" si="263"/>
        <v>13.48</v>
      </c>
      <c r="O1005" s="30">
        <f t="shared" si="264"/>
        <v>88</v>
      </c>
      <c r="P1005" s="30" t="str">
        <f t="shared" si="265"/>
        <v>13.616</v>
      </c>
      <c r="Q1005" s="30">
        <f t="shared" si="266"/>
        <v>95</v>
      </c>
      <c r="R1005" s="36" t="str">
        <f t="shared" si="267"/>
        <v>08-Aug-2017</v>
      </c>
      <c r="S1005" s="37">
        <f t="shared" si="258"/>
        <v>13.616</v>
      </c>
    </row>
    <row r="1006" spans="1:19">
      <c r="A1006" s="30" t="s">
        <v>7161</v>
      </c>
      <c r="D1006" s="30" t="str">
        <f t="shared" si="252"/>
        <v>133814</v>
      </c>
      <c r="E1006" s="30">
        <f t="shared" si="256"/>
        <v>7</v>
      </c>
      <c r="F1006" s="30" t="str">
        <f t="shared" si="253"/>
        <v>INF178L01145</v>
      </c>
      <c r="G1006" s="30">
        <f t="shared" si="257"/>
        <v>20</v>
      </c>
      <c r="H1006" s="30" t="str">
        <f t="shared" si="254"/>
        <v>INF178L01137</v>
      </c>
      <c r="I1006" s="30">
        <f t="shared" si="259"/>
        <v>33</v>
      </c>
      <c r="J1006" s="35" t="str">
        <f t="shared" si="255"/>
        <v>Kotak World Gold Fund - Standard Plan - Dividend Option</v>
      </c>
      <c r="K1006" s="35">
        <f t="shared" si="260"/>
        <v>89</v>
      </c>
      <c r="L1006" s="30" t="str">
        <f t="shared" si="261"/>
        <v>7.208</v>
      </c>
      <c r="M1006" s="30">
        <f t="shared" si="262"/>
        <v>95</v>
      </c>
      <c r="N1006" s="30" t="str">
        <f t="shared" si="263"/>
        <v>7.136</v>
      </c>
      <c r="O1006" s="30">
        <f t="shared" si="264"/>
        <v>101</v>
      </c>
      <c r="P1006" s="30" t="str">
        <f t="shared" si="265"/>
        <v>7.208</v>
      </c>
      <c r="Q1006" s="30">
        <f t="shared" si="266"/>
        <v>107</v>
      </c>
      <c r="R1006" s="36" t="str">
        <f t="shared" si="267"/>
        <v>08-Aug-2017</v>
      </c>
      <c r="S1006" s="37">
        <f t="shared" si="258"/>
        <v>7.2080000000000002</v>
      </c>
    </row>
    <row r="1007" spans="1:19">
      <c r="A1007" s="30" t="s">
        <v>7162</v>
      </c>
      <c r="D1007" s="30" t="str">
        <f t="shared" si="252"/>
        <v>133815</v>
      </c>
      <c r="E1007" s="30">
        <f t="shared" si="256"/>
        <v>7</v>
      </c>
      <c r="F1007" s="30" t="str">
        <f t="shared" si="253"/>
        <v>INF178L01152</v>
      </c>
      <c r="G1007" s="30">
        <f t="shared" si="257"/>
        <v>20</v>
      </c>
      <c r="H1007" s="30" t="str">
        <f t="shared" si="254"/>
        <v>-</v>
      </c>
      <c r="I1007" s="30">
        <f t="shared" si="259"/>
        <v>22</v>
      </c>
      <c r="J1007" s="35" t="str">
        <f t="shared" si="255"/>
        <v>Kotak World Gold Fund - Standard Plan - Growth Option</v>
      </c>
      <c r="K1007" s="35">
        <f t="shared" si="260"/>
        <v>76</v>
      </c>
      <c r="L1007" s="30" t="str">
        <f t="shared" si="261"/>
        <v>8.695</v>
      </c>
      <c r="M1007" s="30">
        <f t="shared" si="262"/>
        <v>82</v>
      </c>
      <c r="N1007" s="30" t="str">
        <f t="shared" si="263"/>
        <v>8.608</v>
      </c>
      <c r="O1007" s="30">
        <f t="shared" si="264"/>
        <v>88</v>
      </c>
      <c r="P1007" s="30" t="str">
        <f t="shared" si="265"/>
        <v>8.695</v>
      </c>
      <c r="Q1007" s="30">
        <f t="shared" si="266"/>
        <v>94</v>
      </c>
      <c r="R1007" s="36" t="str">
        <f t="shared" si="267"/>
        <v>08-Aug-2017</v>
      </c>
      <c r="S1007" s="37">
        <f t="shared" si="258"/>
        <v>8.6950000000000003</v>
      </c>
    </row>
    <row r="1008" spans="1:19">
      <c r="A1008" s="30" t="s">
        <v>7163</v>
      </c>
      <c r="D1008" s="30" t="str">
        <f t="shared" si="252"/>
        <v>133817</v>
      </c>
      <c r="E1008" s="30">
        <f t="shared" si="256"/>
        <v>7</v>
      </c>
      <c r="F1008" s="30" t="str">
        <f t="shared" si="253"/>
        <v>INF178L01AM7</v>
      </c>
      <c r="G1008" s="30">
        <f t="shared" si="257"/>
        <v>20</v>
      </c>
      <c r="H1008" s="30" t="str">
        <f t="shared" si="254"/>
        <v>INF178L01AN5</v>
      </c>
      <c r="I1008" s="30">
        <f t="shared" si="259"/>
        <v>33</v>
      </c>
      <c r="J1008" s="35" t="str">
        <f t="shared" si="255"/>
        <v>Kotak World Gold Fund- Direct Plan- Dividend Option</v>
      </c>
      <c r="K1008" s="35">
        <f t="shared" si="260"/>
        <v>85</v>
      </c>
      <c r="L1008" s="30" t="str">
        <f t="shared" si="261"/>
        <v>7.468</v>
      </c>
      <c r="M1008" s="30">
        <f t="shared" si="262"/>
        <v>91</v>
      </c>
      <c r="N1008" s="30" t="str">
        <f t="shared" si="263"/>
        <v>7.393</v>
      </c>
      <c r="O1008" s="30">
        <f t="shared" si="264"/>
        <v>97</v>
      </c>
      <c r="P1008" s="30" t="str">
        <f t="shared" si="265"/>
        <v>7.468</v>
      </c>
      <c r="Q1008" s="30">
        <f t="shared" si="266"/>
        <v>103</v>
      </c>
      <c r="R1008" s="36" t="str">
        <f t="shared" si="267"/>
        <v>08-Aug-2017</v>
      </c>
      <c r="S1008" s="37">
        <f t="shared" si="258"/>
        <v>7.468</v>
      </c>
    </row>
    <row r="1009" spans="1:19">
      <c r="A1009" s="30" t="s">
        <v>7164</v>
      </c>
      <c r="D1009" s="30" t="str">
        <f t="shared" si="252"/>
        <v>133816</v>
      </c>
      <c r="E1009" s="30">
        <f t="shared" si="256"/>
        <v>7</v>
      </c>
      <c r="F1009" s="30" t="str">
        <f t="shared" si="253"/>
        <v>INF178L01AO3</v>
      </c>
      <c r="G1009" s="30">
        <f t="shared" si="257"/>
        <v>20</v>
      </c>
      <c r="H1009" s="30" t="str">
        <f t="shared" si="254"/>
        <v>-</v>
      </c>
      <c r="I1009" s="30">
        <f t="shared" si="259"/>
        <v>22</v>
      </c>
      <c r="J1009" s="35" t="str">
        <f t="shared" si="255"/>
        <v>Kotak World Gold Fund- Direct Plan- Growth Option</v>
      </c>
      <c r="K1009" s="35">
        <f t="shared" si="260"/>
        <v>72</v>
      </c>
      <c r="L1009" s="30" t="str">
        <f t="shared" si="261"/>
        <v>8.989</v>
      </c>
      <c r="M1009" s="30">
        <f t="shared" si="262"/>
        <v>78</v>
      </c>
      <c r="N1009" s="30" t="str">
        <f t="shared" si="263"/>
        <v>8.899</v>
      </c>
      <c r="O1009" s="30">
        <f t="shared" si="264"/>
        <v>84</v>
      </c>
      <c r="P1009" s="30" t="str">
        <f t="shared" si="265"/>
        <v>8.989</v>
      </c>
      <c r="Q1009" s="30">
        <f t="shared" si="266"/>
        <v>90</v>
      </c>
      <c r="R1009" s="36" t="str">
        <f t="shared" si="267"/>
        <v>08-Aug-2017</v>
      </c>
      <c r="S1009" s="37">
        <f t="shared" si="258"/>
        <v>8.9890000000000008</v>
      </c>
    </row>
    <row r="1010" spans="1:19">
      <c r="A1010" s="30" t="s">
        <v>97</v>
      </c>
      <c r="D1010" s="30" t="str">
        <f t="shared" si="252"/>
        <v/>
      </c>
      <c r="E1010" s="30" t="str">
        <f t="shared" si="256"/>
        <v/>
      </c>
      <c r="F1010" s="30" t="str">
        <f t="shared" si="253"/>
        <v xml:space="preserve"> </v>
      </c>
      <c r="G1010" s="30" t="str">
        <f t="shared" si="257"/>
        <v/>
      </c>
      <c r="H1010" s="30" t="str">
        <f t="shared" si="254"/>
        <v/>
      </c>
      <c r="I1010" s="30" t="str">
        <f t="shared" si="259"/>
        <v/>
      </c>
      <c r="J1010" s="35" t="str">
        <f t="shared" si="255"/>
        <v/>
      </c>
      <c r="K1010" s="35" t="str">
        <f t="shared" si="260"/>
        <v/>
      </c>
      <c r="L1010" s="30" t="str">
        <f t="shared" si="261"/>
        <v/>
      </c>
      <c r="M1010" s="30" t="str">
        <f t="shared" si="262"/>
        <v/>
      </c>
      <c r="N1010" s="30" t="str">
        <f t="shared" si="263"/>
        <v/>
      </c>
      <c r="O1010" s="30" t="str">
        <f t="shared" si="264"/>
        <v/>
      </c>
      <c r="P1010" s="30" t="str">
        <f t="shared" si="265"/>
        <v/>
      </c>
      <c r="Q1010" s="30" t="str">
        <f t="shared" si="266"/>
        <v/>
      </c>
      <c r="R1010" s="36" t="str">
        <f t="shared" si="267"/>
        <v/>
      </c>
      <c r="S1010" s="37" t="str">
        <f t="shared" si="258"/>
        <v/>
      </c>
    </row>
    <row r="1011" spans="1:19">
      <c r="A1011" s="30" t="s">
        <v>130</v>
      </c>
      <c r="D1011" s="30" t="str">
        <f t="shared" si="252"/>
        <v/>
      </c>
      <c r="E1011" s="30" t="str">
        <f t="shared" si="256"/>
        <v/>
      </c>
      <c r="F1011" s="30" t="str">
        <f t="shared" si="253"/>
        <v>Mirae Asset Mutual Fund</v>
      </c>
      <c r="G1011" s="30" t="str">
        <f t="shared" si="257"/>
        <v/>
      </c>
      <c r="H1011" s="30" t="str">
        <f t="shared" si="254"/>
        <v/>
      </c>
      <c r="I1011" s="30" t="str">
        <f t="shared" si="259"/>
        <v/>
      </c>
      <c r="J1011" s="35" t="str">
        <f t="shared" si="255"/>
        <v/>
      </c>
      <c r="K1011" s="35" t="str">
        <f t="shared" si="260"/>
        <v/>
      </c>
      <c r="L1011" s="30" t="str">
        <f t="shared" si="261"/>
        <v/>
      </c>
      <c r="M1011" s="30" t="str">
        <f t="shared" si="262"/>
        <v/>
      </c>
      <c r="N1011" s="30" t="str">
        <f t="shared" si="263"/>
        <v/>
      </c>
      <c r="O1011" s="30" t="str">
        <f t="shared" si="264"/>
        <v/>
      </c>
      <c r="P1011" s="30" t="str">
        <f t="shared" si="265"/>
        <v/>
      </c>
      <c r="Q1011" s="30" t="str">
        <f t="shared" si="266"/>
        <v/>
      </c>
      <c r="R1011" s="36" t="str">
        <f t="shared" si="267"/>
        <v/>
      </c>
      <c r="S1011" s="37" t="str">
        <f t="shared" si="258"/>
        <v/>
      </c>
    </row>
    <row r="1012" spans="1:19">
      <c r="A1012" s="30" t="s">
        <v>97</v>
      </c>
      <c r="D1012" s="30" t="str">
        <f t="shared" si="252"/>
        <v/>
      </c>
      <c r="E1012" s="30" t="str">
        <f t="shared" si="256"/>
        <v/>
      </c>
      <c r="F1012" s="30" t="str">
        <f t="shared" si="253"/>
        <v xml:space="preserve"> </v>
      </c>
      <c r="G1012" s="30" t="str">
        <f t="shared" si="257"/>
        <v/>
      </c>
      <c r="H1012" s="30" t="str">
        <f t="shared" si="254"/>
        <v/>
      </c>
      <c r="I1012" s="30" t="str">
        <f t="shared" si="259"/>
        <v/>
      </c>
      <c r="J1012" s="35" t="str">
        <f t="shared" si="255"/>
        <v/>
      </c>
      <c r="K1012" s="35" t="str">
        <f t="shared" si="260"/>
        <v/>
      </c>
      <c r="L1012" s="30" t="str">
        <f t="shared" si="261"/>
        <v/>
      </c>
      <c r="M1012" s="30" t="str">
        <f t="shared" si="262"/>
        <v/>
      </c>
      <c r="N1012" s="30" t="str">
        <f t="shared" si="263"/>
        <v/>
      </c>
      <c r="O1012" s="30" t="str">
        <f t="shared" si="264"/>
        <v/>
      </c>
      <c r="P1012" s="30" t="str">
        <f t="shared" si="265"/>
        <v/>
      </c>
      <c r="Q1012" s="30" t="str">
        <f t="shared" si="266"/>
        <v/>
      </c>
      <c r="R1012" s="36" t="str">
        <f t="shared" si="267"/>
        <v/>
      </c>
      <c r="S1012" s="37" t="str">
        <f t="shared" si="258"/>
        <v/>
      </c>
    </row>
    <row r="1013" spans="1:19">
      <c r="A1013" s="30" t="s">
        <v>7165</v>
      </c>
      <c r="D1013" s="30" t="str">
        <f t="shared" si="252"/>
        <v>118832</v>
      </c>
      <c r="E1013" s="30">
        <f t="shared" si="256"/>
        <v>7</v>
      </c>
      <c r="F1013" s="30" t="str">
        <f t="shared" si="253"/>
        <v>INF769K01BG5</v>
      </c>
      <c r="G1013" s="30">
        <f t="shared" si="257"/>
        <v>20</v>
      </c>
      <c r="H1013" s="30" t="str">
        <f t="shared" si="254"/>
        <v>INF769K01BH3</v>
      </c>
      <c r="I1013" s="30">
        <f t="shared" si="259"/>
        <v>33</v>
      </c>
      <c r="J1013" s="35" t="str">
        <f t="shared" si="255"/>
        <v>Mirae Asset China Advantage Fund - Direct Plan - Dividend</v>
      </c>
      <c r="K1013" s="35">
        <f t="shared" si="260"/>
        <v>91</v>
      </c>
      <c r="L1013" s="30" t="str">
        <f t="shared" si="261"/>
        <v>17.194</v>
      </c>
      <c r="M1013" s="30">
        <f t="shared" si="262"/>
        <v>98</v>
      </c>
      <c r="N1013" s="30" t="str">
        <f t="shared" si="263"/>
        <v>17.022</v>
      </c>
      <c r="O1013" s="30">
        <f t="shared" si="264"/>
        <v>105</v>
      </c>
      <c r="P1013" s="30" t="str">
        <f t="shared" si="265"/>
        <v>17.194</v>
      </c>
      <c r="Q1013" s="30">
        <f t="shared" si="266"/>
        <v>112</v>
      </c>
      <c r="R1013" s="36" t="str">
        <f t="shared" si="267"/>
        <v>08-Aug-2017</v>
      </c>
      <c r="S1013" s="37">
        <f t="shared" si="258"/>
        <v>17.193999999999999</v>
      </c>
    </row>
    <row r="1014" spans="1:19">
      <c r="A1014" s="30" t="s">
        <v>7166</v>
      </c>
      <c r="D1014" s="30" t="str">
        <f t="shared" si="252"/>
        <v>118831</v>
      </c>
      <c r="E1014" s="30">
        <f t="shared" si="256"/>
        <v>7</v>
      </c>
      <c r="F1014" s="30" t="str">
        <f t="shared" si="253"/>
        <v>INF769K01BF7</v>
      </c>
      <c r="G1014" s="30">
        <f t="shared" si="257"/>
        <v>20</v>
      </c>
      <c r="H1014" s="30" t="str">
        <f t="shared" si="254"/>
        <v>-</v>
      </c>
      <c r="I1014" s="30">
        <f t="shared" si="259"/>
        <v>22</v>
      </c>
      <c r="J1014" s="35" t="str">
        <f t="shared" si="255"/>
        <v>Mirae Asset China Advantage Fund - Direct Plan - Growth</v>
      </c>
      <c r="K1014" s="35">
        <f t="shared" si="260"/>
        <v>78</v>
      </c>
      <c r="L1014" s="30" t="str">
        <f t="shared" si="261"/>
        <v>17.646</v>
      </c>
      <c r="M1014" s="30">
        <f t="shared" si="262"/>
        <v>85</v>
      </c>
      <c r="N1014" s="30" t="str">
        <f t="shared" si="263"/>
        <v>17.470</v>
      </c>
      <c r="O1014" s="30">
        <f t="shared" si="264"/>
        <v>92</v>
      </c>
      <c r="P1014" s="30" t="str">
        <f t="shared" si="265"/>
        <v>17.646</v>
      </c>
      <c r="Q1014" s="30">
        <f t="shared" si="266"/>
        <v>99</v>
      </c>
      <c r="R1014" s="36" t="str">
        <f t="shared" si="267"/>
        <v>08-Aug-2017</v>
      </c>
      <c r="S1014" s="37">
        <f t="shared" si="258"/>
        <v>17.646000000000001</v>
      </c>
    </row>
    <row r="1015" spans="1:19" ht="26">
      <c r="A1015" s="30" t="s">
        <v>7167</v>
      </c>
      <c r="D1015" s="30" t="str">
        <f t="shared" si="252"/>
        <v>112147</v>
      </c>
      <c r="E1015" s="30">
        <f t="shared" si="256"/>
        <v>7</v>
      </c>
      <c r="F1015" s="30" t="str">
        <f t="shared" si="253"/>
        <v>INF769K01077</v>
      </c>
      <c r="G1015" s="30">
        <f t="shared" si="257"/>
        <v>20</v>
      </c>
      <c r="H1015" s="30" t="str">
        <f t="shared" si="254"/>
        <v>-</v>
      </c>
      <c r="I1015" s="30">
        <f t="shared" si="259"/>
        <v>22</v>
      </c>
      <c r="J1015" s="35" t="str">
        <f t="shared" si="255"/>
        <v>Mirae Asset China Advantage Fund - Regular Plan Growth Option</v>
      </c>
      <c r="K1015" s="35">
        <f t="shared" si="260"/>
        <v>84</v>
      </c>
      <c r="L1015" s="30" t="str">
        <f t="shared" si="261"/>
        <v>17.045</v>
      </c>
      <c r="M1015" s="30">
        <f t="shared" si="262"/>
        <v>91</v>
      </c>
      <c r="N1015" s="30" t="str">
        <f t="shared" si="263"/>
        <v>16.875</v>
      </c>
      <c r="O1015" s="30">
        <f t="shared" si="264"/>
        <v>98</v>
      </c>
      <c r="P1015" s="30" t="str">
        <f t="shared" si="265"/>
        <v>17.045</v>
      </c>
      <c r="Q1015" s="30">
        <f t="shared" si="266"/>
        <v>105</v>
      </c>
      <c r="R1015" s="36" t="str">
        <f t="shared" si="267"/>
        <v>08-Aug-2017</v>
      </c>
      <c r="S1015" s="37">
        <f t="shared" si="258"/>
        <v>17.045000000000002</v>
      </c>
    </row>
    <row r="1016" spans="1:19">
      <c r="A1016" s="30" t="s">
        <v>7168</v>
      </c>
      <c r="D1016" s="30" t="str">
        <f t="shared" si="252"/>
        <v>112148</v>
      </c>
      <c r="E1016" s="30">
        <f t="shared" si="256"/>
        <v>7</v>
      </c>
      <c r="F1016" s="30" t="str">
        <f t="shared" si="253"/>
        <v>INF769K01093</v>
      </c>
      <c r="G1016" s="30">
        <f t="shared" si="257"/>
        <v>20</v>
      </c>
      <c r="H1016" s="30" t="str">
        <f t="shared" si="254"/>
        <v>INF769K01085</v>
      </c>
      <c r="I1016" s="30">
        <f t="shared" si="259"/>
        <v>33</v>
      </c>
      <c r="J1016" s="35" t="str">
        <f t="shared" si="255"/>
        <v>Mirae Asset China Advatage Fund-Regular Plan Dividend</v>
      </c>
      <c r="K1016" s="35">
        <f t="shared" si="260"/>
        <v>87</v>
      </c>
      <c r="L1016" s="30" t="str">
        <f t="shared" si="261"/>
        <v>17.045</v>
      </c>
      <c r="M1016" s="30">
        <f t="shared" si="262"/>
        <v>94</v>
      </c>
      <c r="N1016" s="30" t="str">
        <f t="shared" si="263"/>
        <v>16.875</v>
      </c>
      <c r="O1016" s="30">
        <f t="shared" si="264"/>
        <v>101</v>
      </c>
      <c r="P1016" s="30" t="str">
        <f t="shared" si="265"/>
        <v>17.045</v>
      </c>
      <c r="Q1016" s="30">
        <f t="shared" si="266"/>
        <v>108</v>
      </c>
      <c r="R1016" s="36" t="str">
        <f t="shared" si="267"/>
        <v>08-Aug-2017</v>
      </c>
      <c r="S1016" s="37">
        <f t="shared" si="258"/>
        <v>17.045000000000002</v>
      </c>
    </row>
    <row r="1017" spans="1:19">
      <c r="A1017" s="30" t="s">
        <v>97</v>
      </c>
      <c r="D1017" s="30" t="str">
        <f t="shared" si="252"/>
        <v/>
      </c>
      <c r="E1017" s="30" t="str">
        <f t="shared" si="256"/>
        <v/>
      </c>
      <c r="F1017" s="30" t="str">
        <f t="shared" si="253"/>
        <v xml:space="preserve"> </v>
      </c>
      <c r="G1017" s="30" t="str">
        <f t="shared" si="257"/>
        <v/>
      </c>
      <c r="H1017" s="30" t="str">
        <f t="shared" si="254"/>
        <v/>
      </c>
      <c r="I1017" s="30" t="str">
        <f t="shared" si="259"/>
        <v/>
      </c>
      <c r="J1017" s="35" t="str">
        <f t="shared" si="255"/>
        <v/>
      </c>
      <c r="K1017" s="35" t="str">
        <f t="shared" si="260"/>
        <v/>
      </c>
      <c r="L1017" s="30" t="str">
        <f t="shared" si="261"/>
        <v/>
      </c>
      <c r="M1017" s="30" t="str">
        <f t="shared" si="262"/>
        <v/>
      </c>
      <c r="N1017" s="30" t="str">
        <f t="shared" si="263"/>
        <v/>
      </c>
      <c r="O1017" s="30" t="str">
        <f t="shared" si="264"/>
        <v/>
      </c>
      <c r="P1017" s="30" t="str">
        <f t="shared" si="265"/>
        <v/>
      </c>
      <c r="Q1017" s="30" t="str">
        <f t="shared" si="266"/>
        <v/>
      </c>
      <c r="R1017" s="36" t="str">
        <f t="shared" si="267"/>
        <v/>
      </c>
      <c r="S1017" s="37" t="str">
        <f t="shared" si="258"/>
        <v/>
      </c>
    </row>
    <row r="1018" spans="1:19">
      <c r="A1018" s="30" t="s">
        <v>112</v>
      </c>
      <c r="D1018" s="30" t="str">
        <f t="shared" si="252"/>
        <v/>
      </c>
      <c r="E1018" s="30" t="str">
        <f t="shared" si="256"/>
        <v/>
      </c>
      <c r="F1018" s="30" t="str">
        <f t="shared" si="253"/>
        <v>PRINCIPAL Mutual Fund</v>
      </c>
      <c r="G1018" s="30" t="str">
        <f t="shared" si="257"/>
        <v/>
      </c>
      <c r="H1018" s="30" t="str">
        <f t="shared" si="254"/>
        <v/>
      </c>
      <c r="I1018" s="30" t="str">
        <f t="shared" si="259"/>
        <v/>
      </c>
      <c r="J1018" s="35" t="str">
        <f t="shared" si="255"/>
        <v/>
      </c>
      <c r="K1018" s="35" t="str">
        <f t="shared" si="260"/>
        <v/>
      </c>
      <c r="L1018" s="30" t="str">
        <f t="shared" si="261"/>
        <v/>
      </c>
      <c r="M1018" s="30" t="str">
        <f t="shared" si="262"/>
        <v/>
      </c>
      <c r="N1018" s="30" t="str">
        <f t="shared" si="263"/>
        <v/>
      </c>
      <c r="O1018" s="30" t="str">
        <f t="shared" si="264"/>
        <v/>
      </c>
      <c r="P1018" s="30" t="str">
        <f t="shared" si="265"/>
        <v/>
      </c>
      <c r="Q1018" s="30" t="str">
        <f t="shared" si="266"/>
        <v/>
      </c>
      <c r="R1018" s="36" t="str">
        <f t="shared" si="267"/>
        <v/>
      </c>
      <c r="S1018" s="37" t="str">
        <f t="shared" si="258"/>
        <v/>
      </c>
    </row>
    <row r="1019" spans="1:19">
      <c r="A1019" s="30" t="s">
        <v>97</v>
      </c>
      <c r="D1019" s="30" t="str">
        <f t="shared" si="252"/>
        <v/>
      </c>
      <c r="E1019" s="30" t="str">
        <f t="shared" si="256"/>
        <v/>
      </c>
      <c r="F1019" s="30" t="str">
        <f t="shared" si="253"/>
        <v xml:space="preserve"> </v>
      </c>
      <c r="G1019" s="30" t="str">
        <f t="shared" si="257"/>
        <v/>
      </c>
      <c r="H1019" s="30" t="str">
        <f t="shared" si="254"/>
        <v/>
      </c>
      <c r="I1019" s="30" t="str">
        <f t="shared" si="259"/>
        <v/>
      </c>
      <c r="J1019" s="35" t="str">
        <f t="shared" si="255"/>
        <v/>
      </c>
      <c r="K1019" s="35" t="str">
        <f t="shared" si="260"/>
        <v/>
      </c>
      <c r="L1019" s="30" t="str">
        <f t="shared" si="261"/>
        <v/>
      </c>
      <c r="M1019" s="30" t="str">
        <f t="shared" si="262"/>
        <v/>
      </c>
      <c r="N1019" s="30" t="str">
        <f t="shared" si="263"/>
        <v/>
      </c>
      <c r="O1019" s="30" t="str">
        <f t="shared" si="264"/>
        <v/>
      </c>
      <c r="P1019" s="30" t="str">
        <f t="shared" si="265"/>
        <v/>
      </c>
      <c r="Q1019" s="30" t="str">
        <f t="shared" si="266"/>
        <v/>
      </c>
      <c r="R1019" s="36" t="str">
        <f t="shared" si="267"/>
        <v/>
      </c>
      <c r="S1019" s="37" t="str">
        <f t="shared" si="258"/>
        <v/>
      </c>
    </row>
    <row r="1020" spans="1:19" ht="26">
      <c r="A1020" s="30" t="s">
        <v>7169</v>
      </c>
      <c r="D1020" s="30" t="str">
        <f t="shared" si="252"/>
        <v>119458</v>
      </c>
      <c r="E1020" s="30">
        <f t="shared" si="256"/>
        <v>7</v>
      </c>
      <c r="F1020" s="30" t="str">
        <f t="shared" si="253"/>
        <v>INF173K01FJ5</v>
      </c>
      <c r="G1020" s="30">
        <f t="shared" si="257"/>
        <v>20</v>
      </c>
      <c r="H1020" s="30" t="str">
        <f t="shared" si="254"/>
        <v>INF173K01FK3</v>
      </c>
      <c r="I1020" s="30">
        <f t="shared" si="259"/>
        <v>33</v>
      </c>
      <c r="J1020" s="35" t="str">
        <f t="shared" si="255"/>
        <v>Principal Global Opportunities Fund- Direct Plan - Dividend Option</v>
      </c>
      <c r="K1020" s="35">
        <f t="shared" si="260"/>
        <v>100</v>
      </c>
      <c r="L1020" s="30" t="str">
        <f t="shared" si="261"/>
        <v>27.4702</v>
      </c>
      <c r="M1020" s="30">
        <f t="shared" si="262"/>
        <v>108</v>
      </c>
      <c r="N1020" s="30" t="str">
        <f t="shared" si="263"/>
        <v>27.1955</v>
      </c>
      <c r="O1020" s="30">
        <f t="shared" si="264"/>
        <v>116</v>
      </c>
      <c r="P1020" s="30" t="str">
        <f t="shared" si="265"/>
        <v>27.4702</v>
      </c>
      <c r="Q1020" s="30">
        <f t="shared" si="266"/>
        <v>124</v>
      </c>
      <c r="R1020" s="36" t="str">
        <f t="shared" si="267"/>
        <v>08-Aug-2017</v>
      </c>
      <c r="S1020" s="37">
        <f t="shared" si="258"/>
        <v>27.470199999999998</v>
      </c>
    </row>
    <row r="1021" spans="1:19">
      <c r="A1021" s="30" t="s">
        <v>7170</v>
      </c>
      <c r="D1021" s="30" t="str">
        <f t="shared" si="252"/>
        <v>102336</v>
      </c>
      <c r="E1021" s="30">
        <f t="shared" si="256"/>
        <v>7</v>
      </c>
      <c r="F1021" s="30" t="str">
        <f t="shared" si="253"/>
        <v>INF173K01CQ7</v>
      </c>
      <c r="G1021" s="30">
        <f t="shared" si="257"/>
        <v>20</v>
      </c>
      <c r="H1021" s="30" t="str">
        <f t="shared" si="254"/>
        <v>INF173K01CR5</v>
      </c>
      <c r="I1021" s="30">
        <f t="shared" si="259"/>
        <v>33</v>
      </c>
      <c r="J1021" s="35" t="str">
        <f t="shared" si="255"/>
        <v>Principal Global Opportunities Fund- Dividend Option</v>
      </c>
      <c r="K1021" s="35">
        <f t="shared" si="260"/>
        <v>86</v>
      </c>
      <c r="L1021" s="30" t="str">
        <f t="shared" si="261"/>
        <v>26.9519</v>
      </c>
      <c r="M1021" s="30">
        <f t="shared" si="262"/>
        <v>94</v>
      </c>
      <c r="N1021" s="30" t="str">
        <f t="shared" si="263"/>
        <v>26.6824</v>
      </c>
      <c r="O1021" s="30">
        <f t="shared" si="264"/>
        <v>102</v>
      </c>
      <c r="P1021" s="30" t="str">
        <f t="shared" si="265"/>
        <v>26.9519</v>
      </c>
      <c r="Q1021" s="30">
        <f t="shared" si="266"/>
        <v>110</v>
      </c>
      <c r="R1021" s="36" t="str">
        <f t="shared" si="267"/>
        <v>08-Aug-2017</v>
      </c>
      <c r="S1021" s="37">
        <f t="shared" si="258"/>
        <v>26.951899999999998</v>
      </c>
    </row>
    <row r="1022" spans="1:19" ht="26">
      <c r="A1022" s="30" t="s">
        <v>7171</v>
      </c>
      <c r="D1022" s="30" t="str">
        <f t="shared" si="252"/>
        <v>119457</v>
      </c>
      <c r="E1022" s="30">
        <f t="shared" si="256"/>
        <v>7</v>
      </c>
      <c r="F1022" s="30" t="str">
        <f t="shared" si="253"/>
        <v>INF173K01FM9</v>
      </c>
      <c r="G1022" s="30">
        <f t="shared" si="257"/>
        <v>20</v>
      </c>
      <c r="H1022" s="30" t="str">
        <f t="shared" si="254"/>
        <v>-</v>
      </c>
      <c r="I1022" s="30">
        <f t="shared" si="259"/>
        <v>22</v>
      </c>
      <c r="J1022" s="35" t="str">
        <f t="shared" si="255"/>
        <v>Principal Global Opportunities Fund-Direct Plan - Growth Option</v>
      </c>
      <c r="K1022" s="35">
        <f t="shared" si="260"/>
        <v>86</v>
      </c>
      <c r="L1022" s="30" t="str">
        <f t="shared" si="261"/>
        <v>27.4702</v>
      </c>
      <c r="M1022" s="30">
        <f t="shared" si="262"/>
        <v>94</v>
      </c>
      <c r="N1022" s="30" t="str">
        <f t="shared" si="263"/>
        <v>27.1955</v>
      </c>
      <c r="O1022" s="30">
        <f t="shared" si="264"/>
        <v>102</v>
      </c>
      <c r="P1022" s="30" t="str">
        <f t="shared" si="265"/>
        <v>27.4702</v>
      </c>
      <c r="Q1022" s="30">
        <f t="shared" si="266"/>
        <v>110</v>
      </c>
      <c r="R1022" s="36" t="str">
        <f t="shared" si="267"/>
        <v>08-Aug-2017</v>
      </c>
      <c r="S1022" s="37">
        <f t="shared" si="258"/>
        <v>27.470199999999998</v>
      </c>
    </row>
    <row r="1023" spans="1:19">
      <c r="A1023" s="30" t="s">
        <v>7172</v>
      </c>
      <c r="D1023" s="30" t="str">
        <f t="shared" si="252"/>
        <v>102337</v>
      </c>
      <c r="E1023" s="30">
        <f t="shared" si="256"/>
        <v>7</v>
      </c>
      <c r="F1023" s="30" t="str">
        <f t="shared" si="253"/>
        <v>INF173K01CT1</v>
      </c>
      <c r="G1023" s="30">
        <f t="shared" si="257"/>
        <v>20</v>
      </c>
      <c r="H1023" s="30" t="str">
        <f t="shared" si="254"/>
        <v>-</v>
      </c>
      <c r="I1023" s="30">
        <f t="shared" si="259"/>
        <v>22</v>
      </c>
      <c r="J1023" s="35" t="str">
        <f t="shared" si="255"/>
        <v>Principal Global Opportunities Fund-Growth Option</v>
      </c>
      <c r="K1023" s="35">
        <f t="shared" si="260"/>
        <v>72</v>
      </c>
      <c r="L1023" s="30" t="str">
        <f t="shared" si="261"/>
        <v>26.9519</v>
      </c>
      <c r="M1023" s="30">
        <f t="shared" si="262"/>
        <v>80</v>
      </c>
      <c r="N1023" s="30" t="str">
        <f t="shared" si="263"/>
        <v>26.6824</v>
      </c>
      <c r="O1023" s="30">
        <f t="shared" si="264"/>
        <v>88</v>
      </c>
      <c r="P1023" s="30" t="str">
        <f t="shared" si="265"/>
        <v>26.9519</v>
      </c>
      <c r="Q1023" s="30">
        <f t="shared" si="266"/>
        <v>96</v>
      </c>
      <c r="R1023" s="36" t="str">
        <f t="shared" si="267"/>
        <v>08-Aug-2017</v>
      </c>
      <c r="S1023" s="37">
        <f t="shared" si="258"/>
        <v>26.951899999999998</v>
      </c>
    </row>
    <row r="1024" spans="1:19">
      <c r="A1024" s="30" t="s">
        <v>97</v>
      </c>
      <c r="D1024" s="30" t="str">
        <f t="shared" si="252"/>
        <v/>
      </c>
      <c r="E1024" s="30" t="str">
        <f t="shared" si="256"/>
        <v/>
      </c>
      <c r="F1024" s="30" t="str">
        <f t="shared" si="253"/>
        <v xml:space="preserve"> </v>
      </c>
      <c r="G1024" s="30" t="str">
        <f t="shared" si="257"/>
        <v/>
      </c>
      <c r="H1024" s="30" t="str">
        <f t="shared" si="254"/>
        <v/>
      </c>
      <c r="I1024" s="30" t="str">
        <f t="shared" si="259"/>
        <v/>
      </c>
      <c r="J1024" s="35" t="str">
        <f t="shared" si="255"/>
        <v/>
      </c>
      <c r="K1024" s="35" t="str">
        <f t="shared" si="260"/>
        <v/>
      </c>
      <c r="L1024" s="30" t="str">
        <f t="shared" si="261"/>
        <v/>
      </c>
      <c r="M1024" s="30" t="str">
        <f t="shared" si="262"/>
        <v/>
      </c>
      <c r="N1024" s="30" t="str">
        <f t="shared" si="263"/>
        <v/>
      </c>
      <c r="O1024" s="30" t="str">
        <f t="shared" si="264"/>
        <v/>
      </c>
      <c r="P1024" s="30" t="str">
        <f t="shared" si="265"/>
        <v/>
      </c>
      <c r="Q1024" s="30" t="str">
        <f t="shared" si="266"/>
        <v/>
      </c>
      <c r="R1024" s="36" t="str">
        <f t="shared" si="267"/>
        <v/>
      </c>
      <c r="S1024" s="37" t="str">
        <f t="shared" si="258"/>
        <v/>
      </c>
    </row>
    <row r="1025" spans="1:19">
      <c r="A1025" s="30" t="s">
        <v>115</v>
      </c>
      <c r="D1025" s="30" t="str">
        <f t="shared" si="252"/>
        <v/>
      </c>
      <c r="E1025" s="30" t="str">
        <f t="shared" si="256"/>
        <v/>
      </c>
      <c r="F1025" s="30" t="str">
        <f t="shared" si="253"/>
        <v>Sundaram Mutual Fund</v>
      </c>
      <c r="G1025" s="30" t="str">
        <f t="shared" si="257"/>
        <v/>
      </c>
      <c r="H1025" s="30" t="str">
        <f t="shared" si="254"/>
        <v/>
      </c>
      <c r="I1025" s="30" t="str">
        <f t="shared" si="259"/>
        <v/>
      </c>
      <c r="J1025" s="35" t="str">
        <f t="shared" si="255"/>
        <v/>
      </c>
      <c r="K1025" s="35" t="str">
        <f t="shared" si="260"/>
        <v/>
      </c>
      <c r="L1025" s="30" t="str">
        <f t="shared" si="261"/>
        <v/>
      </c>
      <c r="M1025" s="30" t="str">
        <f t="shared" si="262"/>
        <v/>
      </c>
      <c r="N1025" s="30" t="str">
        <f t="shared" si="263"/>
        <v/>
      </c>
      <c r="O1025" s="30" t="str">
        <f t="shared" si="264"/>
        <v/>
      </c>
      <c r="P1025" s="30" t="str">
        <f t="shared" si="265"/>
        <v/>
      </c>
      <c r="Q1025" s="30" t="str">
        <f t="shared" si="266"/>
        <v/>
      </c>
      <c r="R1025" s="36" t="str">
        <f t="shared" si="267"/>
        <v/>
      </c>
      <c r="S1025" s="37" t="str">
        <f t="shared" si="258"/>
        <v/>
      </c>
    </row>
    <row r="1026" spans="1:19">
      <c r="A1026" s="30" t="s">
        <v>97</v>
      </c>
      <c r="D1026" s="30" t="str">
        <f t="shared" si="252"/>
        <v/>
      </c>
      <c r="E1026" s="30" t="str">
        <f t="shared" si="256"/>
        <v/>
      </c>
      <c r="F1026" s="30" t="str">
        <f t="shared" si="253"/>
        <v xml:space="preserve"> </v>
      </c>
      <c r="G1026" s="30" t="str">
        <f t="shared" si="257"/>
        <v/>
      </c>
      <c r="H1026" s="30" t="str">
        <f t="shared" si="254"/>
        <v/>
      </c>
      <c r="I1026" s="30" t="str">
        <f t="shared" si="259"/>
        <v/>
      </c>
      <c r="J1026" s="35" t="str">
        <f t="shared" si="255"/>
        <v/>
      </c>
      <c r="K1026" s="35" t="str">
        <f t="shared" si="260"/>
        <v/>
      </c>
      <c r="L1026" s="30" t="str">
        <f t="shared" si="261"/>
        <v/>
      </c>
      <c r="M1026" s="30" t="str">
        <f t="shared" si="262"/>
        <v/>
      </c>
      <c r="N1026" s="30" t="str">
        <f t="shared" si="263"/>
        <v/>
      </c>
      <c r="O1026" s="30" t="str">
        <f t="shared" si="264"/>
        <v/>
      </c>
      <c r="P1026" s="30" t="str">
        <f t="shared" si="265"/>
        <v/>
      </c>
      <c r="Q1026" s="30" t="str">
        <f t="shared" si="266"/>
        <v/>
      </c>
      <c r="R1026" s="36" t="str">
        <f t="shared" si="267"/>
        <v/>
      </c>
      <c r="S1026" s="37" t="str">
        <f t="shared" si="258"/>
        <v/>
      </c>
    </row>
    <row r="1027" spans="1:19">
      <c r="A1027" s="30" t="s">
        <v>7173</v>
      </c>
      <c r="D1027" s="30" t="str">
        <f t="shared" si="252"/>
        <v>119601</v>
      </c>
      <c r="E1027" s="30">
        <f t="shared" si="256"/>
        <v>7</v>
      </c>
      <c r="F1027" s="30" t="str">
        <f t="shared" si="253"/>
        <v>INF903J01NZ7</v>
      </c>
      <c r="G1027" s="30">
        <f t="shared" si="257"/>
        <v>20</v>
      </c>
      <c r="H1027" s="30" t="str">
        <f t="shared" si="254"/>
        <v>INF903J01OA8</v>
      </c>
      <c r="I1027" s="30">
        <f t="shared" si="259"/>
        <v>33</v>
      </c>
      <c r="J1027" s="35" t="str">
        <f t="shared" si="255"/>
        <v>Sundaram Global Advantage - Direct Plan - Dividend Option</v>
      </c>
      <c r="K1027" s="35">
        <f t="shared" si="260"/>
        <v>91</v>
      </c>
      <c r="L1027" s="30" t="str">
        <f t="shared" si="261"/>
        <v>14.4322</v>
      </c>
      <c r="M1027" s="30">
        <f t="shared" si="262"/>
        <v>99</v>
      </c>
      <c r="N1027" s="30" t="str">
        <f t="shared" si="263"/>
        <v>14.4322</v>
      </c>
      <c r="O1027" s="30">
        <f t="shared" si="264"/>
        <v>107</v>
      </c>
      <c r="P1027" s="30" t="str">
        <f t="shared" si="265"/>
        <v>14.4322</v>
      </c>
      <c r="Q1027" s="30">
        <f t="shared" si="266"/>
        <v>115</v>
      </c>
      <c r="R1027" s="36" t="str">
        <f t="shared" si="267"/>
        <v>07-Aug-2017</v>
      </c>
      <c r="S1027" s="37">
        <f t="shared" si="258"/>
        <v>14.4322</v>
      </c>
    </row>
    <row r="1028" spans="1:19">
      <c r="A1028" s="30" t="s">
        <v>7174</v>
      </c>
      <c r="D1028" s="30" t="str">
        <f t="shared" si="252"/>
        <v>119602</v>
      </c>
      <c r="E1028" s="30">
        <f t="shared" si="256"/>
        <v>7</v>
      </c>
      <c r="F1028" s="30" t="str">
        <f t="shared" si="253"/>
        <v>INF903J01OB6</v>
      </c>
      <c r="G1028" s="30">
        <f t="shared" si="257"/>
        <v>20</v>
      </c>
      <c r="H1028" s="30" t="str">
        <f t="shared" si="254"/>
        <v>-</v>
      </c>
      <c r="I1028" s="30">
        <f t="shared" si="259"/>
        <v>22</v>
      </c>
      <c r="J1028" s="35" t="str">
        <f t="shared" si="255"/>
        <v>Sundaram Global Advantage - Direct Plan - Growth Option</v>
      </c>
      <c r="K1028" s="35">
        <f t="shared" si="260"/>
        <v>78</v>
      </c>
      <c r="L1028" s="30" t="str">
        <f t="shared" si="261"/>
        <v>16.0772</v>
      </c>
      <c r="M1028" s="30">
        <f t="shared" si="262"/>
        <v>86</v>
      </c>
      <c r="N1028" s="30" t="str">
        <f t="shared" si="263"/>
        <v>16.0772</v>
      </c>
      <c r="O1028" s="30">
        <f t="shared" si="264"/>
        <v>94</v>
      </c>
      <c r="P1028" s="30" t="str">
        <f t="shared" si="265"/>
        <v>16.0772</v>
      </c>
      <c r="Q1028" s="30">
        <f t="shared" si="266"/>
        <v>102</v>
      </c>
      <c r="R1028" s="36" t="str">
        <f t="shared" si="267"/>
        <v>07-Aug-2017</v>
      </c>
      <c r="S1028" s="37">
        <f t="shared" si="258"/>
        <v>16.077200000000001</v>
      </c>
    </row>
    <row r="1029" spans="1:19">
      <c r="A1029" s="30" t="s">
        <v>7175</v>
      </c>
      <c r="D1029" s="30" t="str">
        <f t="shared" si="252"/>
        <v>106369</v>
      </c>
      <c r="E1029" s="30">
        <f t="shared" si="256"/>
        <v>7</v>
      </c>
      <c r="F1029" s="30" t="str">
        <f t="shared" si="253"/>
        <v>INF903J01EY9</v>
      </c>
      <c r="G1029" s="30">
        <f t="shared" si="257"/>
        <v>20</v>
      </c>
      <c r="H1029" s="30" t="str">
        <f t="shared" si="254"/>
        <v>INF903J01EZ6</v>
      </c>
      <c r="I1029" s="30">
        <f t="shared" si="259"/>
        <v>33</v>
      </c>
      <c r="J1029" s="35" t="str">
        <f t="shared" si="255"/>
        <v>Sundaram Global Advantage Fund Dividend</v>
      </c>
      <c r="K1029" s="35">
        <f t="shared" si="260"/>
        <v>73</v>
      </c>
      <c r="L1029" s="30" t="str">
        <f t="shared" si="261"/>
        <v>13.4418</v>
      </c>
      <c r="M1029" s="30">
        <f t="shared" si="262"/>
        <v>81</v>
      </c>
      <c r="N1029" s="30" t="str">
        <f t="shared" si="263"/>
        <v>13.4418</v>
      </c>
      <c r="O1029" s="30">
        <f t="shared" si="264"/>
        <v>89</v>
      </c>
      <c r="P1029" s="30" t="str">
        <f t="shared" si="265"/>
        <v>13.4418</v>
      </c>
      <c r="Q1029" s="30">
        <f t="shared" si="266"/>
        <v>97</v>
      </c>
      <c r="R1029" s="36" t="str">
        <f t="shared" si="267"/>
        <v>07-Aug-2017</v>
      </c>
      <c r="S1029" s="37">
        <f t="shared" si="258"/>
        <v>13.441800000000001</v>
      </c>
    </row>
    <row r="1030" spans="1:19">
      <c r="A1030" s="30" t="s">
        <v>7176</v>
      </c>
      <c r="D1030" s="30" t="str">
        <f t="shared" si="252"/>
        <v>106370</v>
      </c>
      <c r="E1030" s="30">
        <f t="shared" si="256"/>
        <v>7</v>
      </c>
      <c r="F1030" s="30" t="str">
        <f t="shared" si="253"/>
        <v>INF903J01EX1</v>
      </c>
      <c r="G1030" s="30">
        <f t="shared" si="257"/>
        <v>20</v>
      </c>
      <c r="H1030" s="30" t="str">
        <f t="shared" si="254"/>
        <v>-</v>
      </c>
      <c r="I1030" s="30">
        <f t="shared" si="259"/>
        <v>22</v>
      </c>
      <c r="J1030" s="35" t="str">
        <f t="shared" si="255"/>
        <v>Sundaram Global Advantage Fund Growth</v>
      </c>
      <c r="K1030" s="35">
        <f t="shared" si="260"/>
        <v>60</v>
      </c>
      <c r="L1030" s="30" t="str">
        <f t="shared" si="261"/>
        <v>15.6793</v>
      </c>
      <c r="M1030" s="30">
        <f t="shared" si="262"/>
        <v>68</v>
      </c>
      <c r="N1030" s="30" t="str">
        <f t="shared" si="263"/>
        <v>15.6793</v>
      </c>
      <c r="O1030" s="30">
        <f t="shared" si="264"/>
        <v>76</v>
      </c>
      <c r="P1030" s="30" t="str">
        <f t="shared" si="265"/>
        <v>15.6793</v>
      </c>
      <c r="Q1030" s="30">
        <f t="shared" si="266"/>
        <v>84</v>
      </c>
      <c r="R1030" s="36" t="str">
        <f t="shared" si="267"/>
        <v>07-Aug-2017</v>
      </c>
      <c r="S1030" s="37">
        <f t="shared" si="258"/>
        <v>15.6793</v>
      </c>
    </row>
    <row r="1031" spans="1:19">
      <c r="A1031" s="30" t="s">
        <v>97</v>
      </c>
      <c r="D1031" s="30" t="str">
        <f t="shared" ref="D1031:D1094" si="268">IF(ISERROR(LEFT(A1031,SEARCH(";",A1031)-1)),"",LEFT(A1031,SEARCH(";",A1031)-1))</f>
        <v/>
      </c>
      <c r="E1031" s="30" t="str">
        <f t="shared" si="256"/>
        <v/>
      </c>
      <c r="F1031" s="30" t="str">
        <f t="shared" ref="F1031:F1094" si="269">IF($D1031="",A1031,MID($A1031,E1031+1,SEARCH(";",$A1031,E1031+1)-E1031-1))</f>
        <v xml:space="preserve"> </v>
      </c>
      <c r="G1031" s="30" t="str">
        <f t="shared" si="257"/>
        <v/>
      </c>
      <c r="H1031" s="30" t="str">
        <f t="shared" ref="H1031:H1094" si="270">IF($D1031="","",MID($A1031,G1031+1,SEARCH(";",$A1031,G1031+1)-G1031-1))</f>
        <v/>
      </c>
      <c r="I1031" s="30" t="str">
        <f t="shared" si="259"/>
        <v/>
      </c>
      <c r="J1031" s="35" t="str">
        <f t="shared" ref="J1031:J1094" si="271">IF($D1031="","",MID($A1031,I1031+1,SEARCH(";",$A1031,I1031+1)-I1031-1))</f>
        <v/>
      </c>
      <c r="K1031" s="35" t="str">
        <f t="shared" si="260"/>
        <v/>
      </c>
      <c r="L1031" s="30" t="str">
        <f t="shared" si="261"/>
        <v/>
      </c>
      <c r="M1031" s="30" t="str">
        <f t="shared" si="262"/>
        <v/>
      </c>
      <c r="N1031" s="30" t="str">
        <f t="shared" si="263"/>
        <v/>
      </c>
      <c r="O1031" s="30" t="str">
        <f t="shared" si="264"/>
        <v/>
      </c>
      <c r="P1031" s="30" t="str">
        <f t="shared" si="265"/>
        <v/>
      </c>
      <c r="Q1031" s="30" t="str">
        <f t="shared" si="266"/>
        <v/>
      </c>
      <c r="R1031" s="36" t="str">
        <f t="shared" si="267"/>
        <v/>
      </c>
      <c r="S1031" s="37" t="str">
        <f t="shared" si="258"/>
        <v/>
      </c>
    </row>
    <row r="1032" spans="1:19">
      <c r="A1032" s="30" t="s">
        <v>164</v>
      </c>
      <c r="D1032" s="30" t="str">
        <f t="shared" si="268"/>
        <v/>
      </c>
      <c r="E1032" s="30" t="str">
        <f t="shared" ref="E1032:E1095" si="272">IF($D1032="","",LEN(D1032)+1)</f>
        <v/>
      </c>
      <c r="F1032" s="30" t="str">
        <f t="shared" si="269"/>
        <v>Open Ended Schemes(Gilt)</v>
      </c>
      <c r="G1032" s="30" t="str">
        <f t="shared" ref="G1032:G1095" si="273">IF($D1032="","",E1032+(LEN(F1032)+1))</f>
        <v/>
      </c>
      <c r="H1032" s="30" t="str">
        <f t="shared" si="270"/>
        <v/>
      </c>
      <c r="I1032" s="30" t="str">
        <f t="shared" si="259"/>
        <v/>
      </c>
      <c r="J1032" s="35" t="str">
        <f t="shared" si="271"/>
        <v/>
      </c>
      <c r="K1032" s="35" t="str">
        <f t="shared" si="260"/>
        <v/>
      </c>
      <c r="L1032" s="30" t="str">
        <f t="shared" si="261"/>
        <v/>
      </c>
      <c r="M1032" s="30" t="str">
        <f t="shared" si="262"/>
        <v/>
      </c>
      <c r="N1032" s="30" t="str">
        <f t="shared" si="263"/>
        <v/>
      </c>
      <c r="O1032" s="30" t="str">
        <f t="shared" si="264"/>
        <v/>
      </c>
      <c r="P1032" s="30" t="str">
        <f t="shared" si="265"/>
        <v/>
      </c>
      <c r="Q1032" s="30" t="str">
        <f t="shared" si="266"/>
        <v/>
      </c>
      <c r="R1032" s="36" t="str">
        <f t="shared" si="267"/>
        <v/>
      </c>
      <c r="S1032" s="37" t="str">
        <f t="shared" ref="S1032:S1095" si="274">IF(L1032="","",L1032+0)</f>
        <v/>
      </c>
    </row>
    <row r="1033" spans="1:19">
      <c r="A1033" s="30" t="s">
        <v>97</v>
      </c>
      <c r="D1033" s="30" t="str">
        <f t="shared" si="268"/>
        <v/>
      </c>
      <c r="E1033" s="30" t="str">
        <f t="shared" si="272"/>
        <v/>
      </c>
      <c r="F1033" s="30" t="str">
        <f t="shared" si="269"/>
        <v xml:space="preserve"> </v>
      </c>
      <c r="G1033" s="30" t="str">
        <f t="shared" si="273"/>
        <v/>
      </c>
      <c r="H1033" s="30" t="str">
        <f t="shared" si="270"/>
        <v/>
      </c>
      <c r="I1033" s="30" t="str">
        <f t="shared" si="259"/>
        <v/>
      </c>
      <c r="J1033" s="35" t="str">
        <f t="shared" si="271"/>
        <v/>
      </c>
      <c r="K1033" s="35" t="str">
        <f t="shared" si="260"/>
        <v/>
      </c>
      <c r="L1033" s="30" t="str">
        <f t="shared" si="261"/>
        <v/>
      </c>
      <c r="M1033" s="30" t="str">
        <f t="shared" si="262"/>
        <v/>
      </c>
      <c r="N1033" s="30" t="str">
        <f t="shared" si="263"/>
        <v/>
      </c>
      <c r="O1033" s="30" t="str">
        <f t="shared" si="264"/>
        <v/>
      </c>
      <c r="P1033" s="30" t="str">
        <f t="shared" si="265"/>
        <v/>
      </c>
      <c r="Q1033" s="30" t="str">
        <f t="shared" si="266"/>
        <v/>
      </c>
      <c r="R1033" s="36" t="str">
        <f t="shared" si="267"/>
        <v/>
      </c>
      <c r="S1033" s="37" t="str">
        <f t="shared" si="274"/>
        <v/>
      </c>
    </row>
    <row r="1034" spans="1:19">
      <c r="A1034" s="30" t="s">
        <v>99</v>
      </c>
      <c r="D1034" s="30" t="str">
        <f t="shared" si="268"/>
        <v/>
      </c>
      <c r="E1034" s="30" t="str">
        <f t="shared" si="272"/>
        <v/>
      </c>
      <c r="F1034" s="30" t="str">
        <f t="shared" si="269"/>
        <v>Axis Mutual Fund</v>
      </c>
      <c r="G1034" s="30" t="str">
        <f t="shared" si="273"/>
        <v/>
      </c>
      <c r="H1034" s="30" t="str">
        <f t="shared" si="270"/>
        <v/>
      </c>
      <c r="I1034" s="30" t="str">
        <f t="shared" si="259"/>
        <v/>
      </c>
      <c r="J1034" s="35" t="str">
        <f t="shared" si="271"/>
        <v/>
      </c>
      <c r="K1034" s="35" t="str">
        <f t="shared" si="260"/>
        <v/>
      </c>
      <c r="L1034" s="30" t="str">
        <f t="shared" si="261"/>
        <v/>
      </c>
      <c r="M1034" s="30" t="str">
        <f t="shared" si="262"/>
        <v/>
      </c>
      <c r="N1034" s="30" t="str">
        <f t="shared" si="263"/>
        <v/>
      </c>
      <c r="O1034" s="30" t="str">
        <f t="shared" si="264"/>
        <v/>
      </c>
      <c r="P1034" s="30" t="str">
        <f t="shared" si="265"/>
        <v/>
      </c>
      <c r="Q1034" s="30" t="str">
        <f t="shared" si="266"/>
        <v/>
      </c>
      <c r="R1034" s="36" t="str">
        <f t="shared" si="267"/>
        <v/>
      </c>
      <c r="S1034" s="37" t="str">
        <f t="shared" si="274"/>
        <v/>
      </c>
    </row>
    <row r="1035" spans="1:19">
      <c r="A1035" s="30" t="s">
        <v>97</v>
      </c>
      <c r="D1035" s="30" t="str">
        <f t="shared" si="268"/>
        <v/>
      </c>
      <c r="E1035" s="30" t="str">
        <f t="shared" si="272"/>
        <v/>
      </c>
      <c r="F1035" s="30" t="str">
        <f t="shared" si="269"/>
        <v xml:space="preserve"> </v>
      </c>
      <c r="G1035" s="30" t="str">
        <f t="shared" si="273"/>
        <v/>
      </c>
      <c r="H1035" s="30" t="str">
        <f t="shared" si="270"/>
        <v/>
      </c>
      <c r="I1035" s="30" t="str">
        <f t="shared" si="259"/>
        <v/>
      </c>
      <c r="J1035" s="35" t="str">
        <f t="shared" si="271"/>
        <v/>
      </c>
      <c r="K1035" s="35" t="str">
        <f t="shared" si="260"/>
        <v/>
      </c>
      <c r="L1035" s="30" t="str">
        <f t="shared" si="261"/>
        <v/>
      </c>
      <c r="M1035" s="30" t="str">
        <f t="shared" si="262"/>
        <v/>
      </c>
      <c r="N1035" s="30" t="str">
        <f t="shared" si="263"/>
        <v/>
      </c>
      <c r="O1035" s="30" t="str">
        <f t="shared" si="264"/>
        <v/>
      </c>
      <c r="P1035" s="30" t="str">
        <f t="shared" si="265"/>
        <v/>
      </c>
      <c r="Q1035" s="30" t="str">
        <f t="shared" si="266"/>
        <v/>
      </c>
      <c r="R1035" s="36" t="str">
        <f t="shared" si="267"/>
        <v/>
      </c>
      <c r="S1035" s="37" t="str">
        <f t="shared" si="274"/>
        <v/>
      </c>
    </row>
    <row r="1036" spans="1:19" ht="26">
      <c r="A1036" s="30" t="s">
        <v>165</v>
      </c>
      <c r="D1036" s="30" t="str">
        <f t="shared" si="268"/>
        <v>128957</v>
      </c>
      <c r="E1036" s="30">
        <f t="shared" si="272"/>
        <v>7</v>
      </c>
      <c r="F1036" s="30" t="str">
        <f t="shared" si="269"/>
        <v>INF846K01NJ0</v>
      </c>
      <c r="G1036" s="30">
        <f t="shared" si="273"/>
        <v>20</v>
      </c>
      <c r="H1036" s="30" t="str">
        <f t="shared" si="270"/>
        <v>-</v>
      </c>
      <c r="I1036" s="30">
        <f t="shared" si="259"/>
        <v>22</v>
      </c>
      <c r="J1036" s="35" t="str">
        <f t="shared" si="271"/>
        <v>Axis Constant Maturity 10 Year Fund - Direct Plan - Bonus Option</v>
      </c>
      <c r="K1036" s="35">
        <f t="shared" si="260"/>
        <v>87</v>
      </c>
      <c r="L1036" s="30" t="str">
        <f t="shared" si="261"/>
        <v>14.7352</v>
      </c>
      <c r="M1036" s="30">
        <f t="shared" si="262"/>
        <v>95</v>
      </c>
      <c r="N1036" s="30" t="str">
        <f t="shared" si="263"/>
        <v>14.7352</v>
      </c>
      <c r="O1036" s="30">
        <f t="shared" si="264"/>
        <v>103</v>
      </c>
      <c r="P1036" s="30" t="str">
        <f t="shared" si="265"/>
        <v>14.7352</v>
      </c>
      <c r="Q1036" s="30">
        <f t="shared" si="266"/>
        <v>111</v>
      </c>
      <c r="R1036" s="36" t="str">
        <f t="shared" si="267"/>
        <v>06-Oct-2016</v>
      </c>
      <c r="S1036" s="37">
        <f t="shared" si="274"/>
        <v>14.735200000000001</v>
      </c>
    </row>
    <row r="1037" spans="1:19" ht="26">
      <c r="A1037" s="30" t="s">
        <v>166</v>
      </c>
      <c r="D1037" s="30" t="str">
        <f t="shared" si="268"/>
        <v>120448</v>
      </c>
      <c r="E1037" s="30">
        <f t="shared" si="272"/>
        <v>7</v>
      </c>
      <c r="F1037" s="30" t="str">
        <f t="shared" si="269"/>
        <v>INF846K01DF9</v>
      </c>
      <c r="G1037" s="30">
        <f t="shared" si="273"/>
        <v>20</v>
      </c>
      <c r="H1037" s="30" t="str">
        <f t="shared" si="270"/>
        <v>INF846K01DE2</v>
      </c>
      <c r="I1037" s="30">
        <f t="shared" ref="I1037:I1100" si="275">IF($D1037="","",G1037+LEN(H1037)+1)</f>
        <v>33</v>
      </c>
      <c r="J1037" s="35" t="str">
        <f t="shared" si="271"/>
        <v>Axis Constant Maturity 10 Year Fund - Direct Plan - Half Yearly Dividend Option</v>
      </c>
      <c r="K1037" s="35">
        <f t="shared" ref="K1037:K1100" si="276">IF($D1037="","",I1037+LEN(J1037)+1)</f>
        <v>113</v>
      </c>
      <c r="L1037" s="30" t="str">
        <f t="shared" ref="L1037:L1100" si="277">IF($D1037="","",MID($A1037,K1037+1,SEARCH(";",$A1037,K1037+1)-K1037-1))</f>
        <v>11.6661</v>
      </c>
      <c r="M1037" s="30">
        <f t="shared" ref="M1037:M1100" si="278">IF($D1037="","",K1037+LEN(L1037)+1)</f>
        <v>121</v>
      </c>
      <c r="N1037" s="30" t="str">
        <f t="shared" ref="N1037:N1100" si="279">IF($D1037="","",MID($A1037,M1037+1,SEARCH(";",$A1037,M1037+1)-M1037-1))</f>
        <v>11.6661</v>
      </c>
      <c r="O1037" s="30">
        <f t="shared" ref="O1037:O1100" si="280">IF($D1037="","",M1037+LEN(N1037)+1)</f>
        <v>129</v>
      </c>
      <c r="P1037" s="30" t="str">
        <f t="shared" ref="P1037:P1100" si="281">IF($D1037="","",MID($A1037,O1037+1,SEARCH(";",$A1037,O1037+1)-O1037-1))</f>
        <v>11.6661</v>
      </c>
      <c r="Q1037" s="30">
        <f t="shared" ref="Q1037:Q1100" si="282">IF($D1037="","",O1037+LEN(P1037)+1)</f>
        <v>137</v>
      </c>
      <c r="R1037" s="36" t="str">
        <f t="shared" ref="R1037:R1100" si="283">IF($D1037="","",MID($A1037,Q1037+1,15))</f>
        <v>03-Aug-2016</v>
      </c>
      <c r="S1037" s="37">
        <f t="shared" si="274"/>
        <v>11.6661</v>
      </c>
    </row>
    <row r="1038" spans="1:19" ht="26">
      <c r="A1038" s="30" t="s">
        <v>7177</v>
      </c>
      <c r="D1038" s="30" t="str">
        <f t="shared" si="268"/>
        <v>120449</v>
      </c>
      <c r="E1038" s="30">
        <f t="shared" si="272"/>
        <v>7</v>
      </c>
      <c r="F1038" s="30" t="str">
        <f t="shared" si="269"/>
        <v>INF846K01DG7</v>
      </c>
      <c r="G1038" s="30">
        <f t="shared" si="273"/>
        <v>20</v>
      </c>
      <c r="H1038" s="30" t="str">
        <f t="shared" si="270"/>
        <v>INF846K01DH5</v>
      </c>
      <c r="I1038" s="30">
        <f t="shared" si="275"/>
        <v>33</v>
      </c>
      <c r="J1038" s="35" t="str">
        <f t="shared" si="271"/>
        <v>Axis Constant Maturity 10 Year Fund - Direct Plan - Regular Dividend Option</v>
      </c>
      <c r="K1038" s="35">
        <f t="shared" si="276"/>
        <v>109</v>
      </c>
      <c r="L1038" s="30" t="str">
        <f t="shared" si="277"/>
        <v>10.3530</v>
      </c>
      <c r="M1038" s="30">
        <f t="shared" si="278"/>
        <v>117</v>
      </c>
      <c r="N1038" s="30" t="str">
        <f t="shared" si="279"/>
        <v>10.3530</v>
      </c>
      <c r="O1038" s="30">
        <f t="shared" si="280"/>
        <v>125</v>
      </c>
      <c r="P1038" s="30" t="str">
        <f t="shared" si="281"/>
        <v>10.3530</v>
      </c>
      <c r="Q1038" s="30">
        <f t="shared" si="282"/>
        <v>133</v>
      </c>
      <c r="R1038" s="36" t="str">
        <f t="shared" si="283"/>
        <v>08-Aug-2017</v>
      </c>
      <c r="S1038" s="37">
        <f t="shared" si="274"/>
        <v>10.353</v>
      </c>
    </row>
    <row r="1039" spans="1:19">
      <c r="A1039" s="30" t="s">
        <v>7178</v>
      </c>
      <c r="D1039" s="30" t="str">
        <f t="shared" si="268"/>
        <v>116471</v>
      </c>
      <c r="E1039" s="30">
        <f t="shared" si="272"/>
        <v>7</v>
      </c>
      <c r="F1039" s="30" t="str">
        <f t="shared" si="269"/>
        <v>INF846K01AX8</v>
      </c>
      <c r="G1039" s="30">
        <f t="shared" si="273"/>
        <v>20</v>
      </c>
      <c r="H1039" s="30" t="str">
        <f t="shared" si="270"/>
        <v>-</v>
      </c>
      <c r="I1039" s="30">
        <f t="shared" si="275"/>
        <v>22</v>
      </c>
      <c r="J1039" s="35" t="str">
        <f t="shared" si="271"/>
        <v>Axis Constant Maturity 10 Year Fund - Growth Option</v>
      </c>
      <c r="K1039" s="35">
        <f t="shared" si="276"/>
        <v>74</v>
      </c>
      <c r="L1039" s="30" t="str">
        <f t="shared" si="277"/>
        <v>15.2328</v>
      </c>
      <c r="M1039" s="30">
        <f t="shared" si="278"/>
        <v>82</v>
      </c>
      <c r="N1039" s="30" t="str">
        <f t="shared" si="279"/>
        <v>15.2328</v>
      </c>
      <c r="O1039" s="30">
        <f t="shared" si="280"/>
        <v>90</v>
      </c>
      <c r="P1039" s="30" t="str">
        <f t="shared" si="281"/>
        <v>15.2328</v>
      </c>
      <c r="Q1039" s="30">
        <f t="shared" si="282"/>
        <v>98</v>
      </c>
      <c r="R1039" s="36" t="str">
        <f t="shared" si="283"/>
        <v>08-Aug-2017</v>
      </c>
      <c r="S1039" s="37">
        <f t="shared" si="274"/>
        <v>15.232799999999999</v>
      </c>
    </row>
    <row r="1040" spans="1:19" ht="26">
      <c r="A1040" s="30" t="s">
        <v>7179</v>
      </c>
      <c r="D1040" s="30" t="str">
        <f t="shared" si="268"/>
        <v>116472</v>
      </c>
      <c r="E1040" s="30">
        <f t="shared" si="272"/>
        <v>7</v>
      </c>
      <c r="F1040" s="30" t="str">
        <f t="shared" si="269"/>
        <v>INF846K01AZ3</v>
      </c>
      <c r="G1040" s="30">
        <f t="shared" si="273"/>
        <v>20</v>
      </c>
      <c r="H1040" s="30" t="str">
        <f t="shared" si="270"/>
        <v>INF846K01BB2</v>
      </c>
      <c r="I1040" s="30">
        <f t="shared" si="275"/>
        <v>33</v>
      </c>
      <c r="J1040" s="35" t="str">
        <f t="shared" si="271"/>
        <v>Axis Constant Maturity 10 Year Fund - Half Yearly Dividend Option</v>
      </c>
      <c r="K1040" s="35">
        <f t="shared" si="276"/>
        <v>99</v>
      </c>
      <c r="L1040" s="30" t="str">
        <f t="shared" si="277"/>
        <v>11.9373</v>
      </c>
      <c r="M1040" s="30">
        <f t="shared" si="278"/>
        <v>107</v>
      </c>
      <c r="N1040" s="30" t="str">
        <f t="shared" si="279"/>
        <v>11.9373</v>
      </c>
      <c r="O1040" s="30">
        <f t="shared" si="280"/>
        <v>115</v>
      </c>
      <c r="P1040" s="30" t="str">
        <f t="shared" si="281"/>
        <v>11.9373</v>
      </c>
      <c r="Q1040" s="30">
        <f t="shared" si="282"/>
        <v>123</v>
      </c>
      <c r="R1040" s="36" t="str">
        <f t="shared" si="283"/>
        <v>08-Aug-2017</v>
      </c>
      <c r="S1040" s="37">
        <f t="shared" si="274"/>
        <v>11.9373</v>
      </c>
    </row>
    <row r="1041" spans="1:19" ht="26">
      <c r="A1041" s="30" t="s">
        <v>7180</v>
      </c>
      <c r="D1041" s="30" t="str">
        <f t="shared" si="268"/>
        <v>116470</v>
      </c>
      <c r="E1041" s="30">
        <f t="shared" si="272"/>
        <v>7</v>
      </c>
      <c r="F1041" s="30" t="str">
        <f t="shared" si="269"/>
        <v>INF846K01CK1</v>
      </c>
      <c r="G1041" s="30">
        <f t="shared" si="273"/>
        <v>20</v>
      </c>
      <c r="H1041" s="30" t="str">
        <f t="shared" si="270"/>
        <v>INF846K01CL9</v>
      </c>
      <c r="I1041" s="30">
        <f t="shared" si="275"/>
        <v>33</v>
      </c>
      <c r="J1041" s="35" t="str">
        <f t="shared" si="271"/>
        <v>Axis Constant Maturity 10 Year Fund - Regular Dividend Option</v>
      </c>
      <c r="K1041" s="35">
        <f t="shared" si="276"/>
        <v>95</v>
      </c>
      <c r="L1041" s="30" t="str">
        <f t="shared" si="277"/>
        <v>10.3332</v>
      </c>
      <c r="M1041" s="30">
        <f t="shared" si="278"/>
        <v>103</v>
      </c>
      <c r="N1041" s="30" t="str">
        <f t="shared" si="279"/>
        <v>10.3332</v>
      </c>
      <c r="O1041" s="30">
        <f t="shared" si="280"/>
        <v>111</v>
      </c>
      <c r="P1041" s="30" t="str">
        <f t="shared" si="281"/>
        <v>10.3332</v>
      </c>
      <c r="Q1041" s="30">
        <f t="shared" si="282"/>
        <v>119</v>
      </c>
      <c r="R1041" s="36" t="str">
        <f t="shared" si="283"/>
        <v>08-Aug-2017</v>
      </c>
      <c r="S1041" s="37">
        <f t="shared" si="274"/>
        <v>10.3332</v>
      </c>
    </row>
    <row r="1042" spans="1:19" ht="26">
      <c r="A1042" s="30" t="s">
        <v>7181</v>
      </c>
      <c r="D1042" s="30" t="str">
        <f t="shared" si="268"/>
        <v>120447</v>
      </c>
      <c r="E1042" s="30">
        <f t="shared" si="272"/>
        <v>7</v>
      </c>
      <c r="F1042" s="30" t="str">
        <f t="shared" si="269"/>
        <v>INF846K01DD4</v>
      </c>
      <c r="G1042" s="30">
        <f t="shared" si="273"/>
        <v>20</v>
      </c>
      <c r="H1042" s="30" t="str">
        <f t="shared" si="270"/>
        <v>-</v>
      </c>
      <c r="I1042" s="30">
        <f t="shared" si="275"/>
        <v>22</v>
      </c>
      <c r="J1042" s="35" t="str">
        <f t="shared" si="271"/>
        <v>Axis Constatnt Maturity 10 Year Fund - Direct Plan - Growth Option</v>
      </c>
      <c r="K1042" s="35">
        <f t="shared" si="276"/>
        <v>89</v>
      </c>
      <c r="L1042" s="30" t="str">
        <f t="shared" si="277"/>
        <v>15.5983</v>
      </c>
      <c r="M1042" s="30">
        <f t="shared" si="278"/>
        <v>97</v>
      </c>
      <c r="N1042" s="30" t="str">
        <f t="shared" si="279"/>
        <v>15.5983</v>
      </c>
      <c r="O1042" s="30">
        <f t="shared" si="280"/>
        <v>105</v>
      </c>
      <c r="P1042" s="30" t="str">
        <f t="shared" si="281"/>
        <v>15.5983</v>
      </c>
      <c r="Q1042" s="30">
        <f t="shared" si="282"/>
        <v>113</v>
      </c>
      <c r="R1042" s="36" t="str">
        <f t="shared" si="283"/>
        <v>08-Aug-2017</v>
      </c>
      <c r="S1042" s="37">
        <f t="shared" si="274"/>
        <v>15.5983</v>
      </c>
    </row>
    <row r="1043" spans="1:19">
      <c r="A1043" s="30" t="s">
        <v>97</v>
      </c>
      <c r="D1043" s="30" t="str">
        <f t="shared" si="268"/>
        <v/>
      </c>
      <c r="E1043" s="30" t="str">
        <f t="shared" si="272"/>
        <v/>
      </c>
      <c r="F1043" s="30" t="str">
        <f t="shared" si="269"/>
        <v xml:space="preserve"> </v>
      </c>
      <c r="G1043" s="30" t="str">
        <f t="shared" si="273"/>
        <v/>
      </c>
      <c r="H1043" s="30" t="str">
        <f t="shared" si="270"/>
        <v/>
      </c>
      <c r="I1043" s="30" t="str">
        <f t="shared" si="275"/>
        <v/>
      </c>
      <c r="J1043" s="35" t="str">
        <f t="shared" si="271"/>
        <v/>
      </c>
      <c r="K1043" s="35" t="str">
        <f t="shared" si="276"/>
        <v/>
      </c>
      <c r="L1043" s="30" t="str">
        <f t="shared" si="277"/>
        <v/>
      </c>
      <c r="M1043" s="30" t="str">
        <f t="shared" si="278"/>
        <v/>
      </c>
      <c r="N1043" s="30" t="str">
        <f t="shared" si="279"/>
        <v/>
      </c>
      <c r="O1043" s="30" t="str">
        <f t="shared" si="280"/>
        <v/>
      </c>
      <c r="P1043" s="30" t="str">
        <f t="shared" si="281"/>
        <v/>
      </c>
      <c r="Q1043" s="30" t="str">
        <f t="shared" si="282"/>
        <v/>
      </c>
      <c r="R1043" s="36" t="str">
        <f t="shared" si="283"/>
        <v/>
      </c>
      <c r="S1043" s="37" t="str">
        <f t="shared" si="274"/>
        <v/>
      </c>
    </row>
    <row r="1044" spans="1:19">
      <c r="A1044" s="30" t="s">
        <v>100</v>
      </c>
      <c r="D1044" s="30" t="str">
        <f t="shared" si="268"/>
        <v/>
      </c>
      <c r="E1044" s="30" t="str">
        <f t="shared" si="272"/>
        <v/>
      </c>
      <c r="F1044" s="30" t="str">
        <f t="shared" si="269"/>
        <v>Baroda Pioneer Mutual Fund</v>
      </c>
      <c r="G1044" s="30" t="str">
        <f t="shared" si="273"/>
        <v/>
      </c>
      <c r="H1044" s="30" t="str">
        <f t="shared" si="270"/>
        <v/>
      </c>
      <c r="I1044" s="30" t="str">
        <f t="shared" si="275"/>
        <v/>
      </c>
      <c r="J1044" s="35" t="str">
        <f t="shared" si="271"/>
        <v/>
      </c>
      <c r="K1044" s="35" t="str">
        <f t="shared" si="276"/>
        <v/>
      </c>
      <c r="L1044" s="30" t="str">
        <f t="shared" si="277"/>
        <v/>
      </c>
      <c r="M1044" s="30" t="str">
        <f t="shared" si="278"/>
        <v/>
      </c>
      <c r="N1044" s="30" t="str">
        <f t="shared" si="279"/>
        <v/>
      </c>
      <c r="O1044" s="30" t="str">
        <f t="shared" si="280"/>
        <v/>
      </c>
      <c r="P1044" s="30" t="str">
        <f t="shared" si="281"/>
        <v/>
      </c>
      <c r="Q1044" s="30" t="str">
        <f t="shared" si="282"/>
        <v/>
      </c>
      <c r="R1044" s="36" t="str">
        <f t="shared" si="283"/>
        <v/>
      </c>
      <c r="S1044" s="37" t="str">
        <f t="shared" si="274"/>
        <v/>
      </c>
    </row>
    <row r="1045" spans="1:19">
      <c r="A1045" s="30" t="s">
        <v>97</v>
      </c>
      <c r="D1045" s="30" t="str">
        <f t="shared" si="268"/>
        <v/>
      </c>
      <c r="E1045" s="30" t="str">
        <f t="shared" si="272"/>
        <v/>
      </c>
      <c r="F1045" s="30" t="str">
        <f t="shared" si="269"/>
        <v xml:space="preserve"> </v>
      </c>
      <c r="G1045" s="30" t="str">
        <f t="shared" si="273"/>
        <v/>
      </c>
      <c r="H1045" s="30" t="str">
        <f t="shared" si="270"/>
        <v/>
      </c>
      <c r="I1045" s="30" t="str">
        <f t="shared" si="275"/>
        <v/>
      </c>
      <c r="J1045" s="35" t="str">
        <f t="shared" si="271"/>
        <v/>
      </c>
      <c r="K1045" s="35" t="str">
        <f t="shared" si="276"/>
        <v/>
      </c>
      <c r="L1045" s="30" t="str">
        <f t="shared" si="277"/>
        <v/>
      </c>
      <c r="M1045" s="30" t="str">
        <f t="shared" si="278"/>
        <v/>
      </c>
      <c r="N1045" s="30" t="str">
        <f t="shared" si="279"/>
        <v/>
      </c>
      <c r="O1045" s="30" t="str">
        <f t="shared" si="280"/>
        <v/>
      </c>
      <c r="P1045" s="30" t="str">
        <f t="shared" si="281"/>
        <v/>
      </c>
      <c r="Q1045" s="30" t="str">
        <f t="shared" si="282"/>
        <v/>
      </c>
      <c r="R1045" s="36" t="str">
        <f t="shared" si="283"/>
        <v/>
      </c>
      <c r="S1045" s="37" t="str">
        <f t="shared" si="274"/>
        <v/>
      </c>
    </row>
    <row r="1046" spans="1:19">
      <c r="A1046" s="30" t="s">
        <v>7182</v>
      </c>
      <c r="D1046" s="30" t="str">
        <f t="shared" si="268"/>
        <v>101188</v>
      </c>
      <c r="E1046" s="30">
        <f t="shared" si="272"/>
        <v>7</v>
      </c>
      <c r="F1046" s="30" t="str">
        <f t="shared" si="269"/>
        <v>INF955L01435</v>
      </c>
      <c r="G1046" s="30">
        <f t="shared" si="273"/>
        <v>20</v>
      </c>
      <c r="H1046" s="30" t="str">
        <f t="shared" si="270"/>
        <v>INF955L01443</v>
      </c>
      <c r="I1046" s="30">
        <f t="shared" si="275"/>
        <v>33</v>
      </c>
      <c r="J1046" s="35" t="str">
        <f t="shared" si="271"/>
        <v>BARODA PIONEER GILT FUND - Plan A - Dividend Option</v>
      </c>
      <c r="K1046" s="35">
        <f t="shared" si="276"/>
        <v>85</v>
      </c>
      <c r="L1046" s="30" t="str">
        <f t="shared" si="277"/>
        <v>20.4982</v>
      </c>
      <c r="M1046" s="30">
        <f t="shared" si="278"/>
        <v>93</v>
      </c>
      <c r="N1046" s="30" t="str">
        <f t="shared" si="279"/>
        <v>20.2932</v>
      </c>
      <c r="O1046" s="30">
        <f t="shared" si="280"/>
        <v>101</v>
      </c>
      <c r="P1046" s="30" t="str">
        <f t="shared" si="281"/>
        <v>20.4982</v>
      </c>
      <c r="Q1046" s="30">
        <f t="shared" si="282"/>
        <v>109</v>
      </c>
      <c r="R1046" s="36" t="str">
        <f t="shared" si="283"/>
        <v>09-Aug-2017</v>
      </c>
      <c r="S1046" s="37">
        <f t="shared" si="274"/>
        <v>20.498200000000001</v>
      </c>
    </row>
    <row r="1047" spans="1:19">
      <c r="A1047" s="30" t="s">
        <v>7183</v>
      </c>
      <c r="D1047" s="30" t="str">
        <f t="shared" si="268"/>
        <v>101187</v>
      </c>
      <c r="E1047" s="30">
        <f t="shared" si="272"/>
        <v>7</v>
      </c>
      <c r="F1047" s="30" t="str">
        <f t="shared" si="269"/>
        <v>INF955L01450</v>
      </c>
      <c r="G1047" s="30">
        <f t="shared" si="273"/>
        <v>20</v>
      </c>
      <c r="H1047" s="30" t="str">
        <f t="shared" si="270"/>
        <v>-</v>
      </c>
      <c r="I1047" s="30">
        <f t="shared" si="275"/>
        <v>22</v>
      </c>
      <c r="J1047" s="35" t="str">
        <f t="shared" si="271"/>
        <v>BARODA PIONEER GILT FUND - Plan A - Growth Option</v>
      </c>
      <c r="K1047" s="35">
        <f t="shared" si="276"/>
        <v>72</v>
      </c>
      <c r="L1047" s="30" t="str">
        <f t="shared" si="277"/>
        <v>26.7461</v>
      </c>
      <c r="M1047" s="30">
        <f t="shared" si="278"/>
        <v>80</v>
      </c>
      <c r="N1047" s="30" t="str">
        <f t="shared" si="279"/>
        <v>26.4786</v>
      </c>
      <c r="O1047" s="30">
        <f t="shared" si="280"/>
        <v>88</v>
      </c>
      <c r="P1047" s="30" t="str">
        <f t="shared" si="281"/>
        <v>26.7461</v>
      </c>
      <c r="Q1047" s="30">
        <f t="shared" si="282"/>
        <v>96</v>
      </c>
      <c r="R1047" s="36" t="str">
        <f t="shared" si="283"/>
        <v>09-Aug-2017</v>
      </c>
      <c r="S1047" s="37">
        <f t="shared" si="274"/>
        <v>26.746099999999998</v>
      </c>
    </row>
    <row r="1048" spans="1:19" ht="26">
      <c r="A1048" s="30" t="s">
        <v>7184</v>
      </c>
      <c r="D1048" s="30" t="str">
        <f t="shared" si="268"/>
        <v>119340</v>
      </c>
      <c r="E1048" s="30">
        <f t="shared" si="272"/>
        <v>7</v>
      </c>
      <c r="F1048" s="30" t="str">
        <f t="shared" si="269"/>
        <v>INF955L01AB1</v>
      </c>
      <c r="G1048" s="30">
        <f t="shared" si="273"/>
        <v>20</v>
      </c>
      <c r="H1048" s="30" t="str">
        <f t="shared" si="270"/>
        <v>-</v>
      </c>
      <c r="I1048" s="30">
        <f t="shared" si="275"/>
        <v>22</v>
      </c>
      <c r="J1048" s="35" t="str">
        <f t="shared" si="271"/>
        <v>BARODA PIONEER GILT FUND - Plan B (Direct) - Dividend Option</v>
      </c>
      <c r="K1048" s="35">
        <f t="shared" si="276"/>
        <v>83</v>
      </c>
      <c r="L1048" s="30" t="str">
        <f t="shared" si="277"/>
        <v>24.1565</v>
      </c>
      <c r="M1048" s="30">
        <f t="shared" si="278"/>
        <v>91</v>
      </c>
      <c r="N1048" s="30" t="str">
        <f t="shared" si="279"/>
        <v>23.9149</v>
      </c>
      <c r="O1048" s="30">
        <f t="shared" si="280"/>
        <v>99</v>
      </c>
      <c r="P1048" s="30" t="str">
        <f t="shared" si="281"/>
        <v>24.1565</v>
      </c>
      <c r="Q1048" s="30">
        <f t="shared" si="282"/>
        <v>107</v>
      </c>
      <c r="R1048" s="36" t="str">
        <f t="shared" si="283"/>
        <v>09-Aug-2017</v>
      </c>
      <c r="S1048" s="37">
        <f t="shared" si="274"/>
        <v>24.156500000000001</v>
      </c>
    </row>
    <row r="1049" spans="1:19">
      <c r="A1049" s="30" t="s">
        <v>7185</v>
      </c>
      <c r="D1049" s="30" t="str">
        <f t="shared" si="268"/>
        <v>119341</v>
      </c>
      <c r="E1049" s="30">
        <f t="shared" si="272"/>
        <v>7</v>
      </c>
      <c r="F1049" s="30" t="str">
        <f t="shared" si="269"/>
        <v>INF955L01AD7</v>
      </c>
      <c r="G1049" s="30">
        <f t="shared" si="273"/>
        <v>20</v>
      </c>
      <c r="H1049" s="30" t="str">
        <f t="shared" si="270"/>
        <v>-</v>
      </c>
      <c r="I1049" s="30">
        <f t="shared" si="275"/>
        <v>22</v>
      </c>
      <c r="J1049" s="35" t="str">
        <f t="shared" si="271"/>
        <v>BARODA PIONEER GILT FUND - Plan B (Direct) - Growth Option</v>
      </c>
      <c r="K1049" s="35">
        <f t="shared" si="276"/>
        <v>81</v>
      </c>
      <c r="L1049" s="30" t="str">
        <f t="shared" si="277"/>
        <v>27.9032</v>
      </c>
      <c r="M1049" s="30">
        <f t="shared" si="278"/>
        <v>89</v>
      </c>
      <c r="N1049" s="30" t="str">
        <f t="shared" si="279"/>
        <v>27.6242</v>
      </c>
      <c r="O1049" s="30">
        <f t="shared" si="280"/>
        <v>97</v>
      </c>
      <c r="P1049" s="30" t="str">
        <f t="shared" si="281"/>
        <v>27.9032</v>
      </c>
      <c r="Q1049" s="30">
        <f t="shared" si="282"/>
        <v>105</v>
      </c>
      <c r="R1049" s="36" t="str">
        <f t="shared" si="283"/>
        <v>09-Aug-2017</v>
      </c>
      <c r="S1049" s="37">
        <f t="shared" si="274"/>
        <v>27.903199999999998</v>
      </c>
    </row>
    <row r="1050" spans="1:19">
      <c r="A1050" s="30" t="s">
        <v>97</v>
      </c>
      <c r="D1050" s="30" t="str">
        <f t="shared" si="268"/>
        <v/>
      </c>
      <c r="E1050" s="30" t="str">
        <f t="shared" si="272"/>
        <v/>
      </c>
      <c r="F1050" s="30" t="str">
        <f t="shared" si="269"/>
        <v xml:space="preserve"> </v>
      </c>
      <c r="G1050" s="30" t="str">
        <f t="shared" si="273"/>
        <v/>
      </c>
      <c r="H1050" s="30" t="str">
        <f t="shared" si="270"/>
        <v/>
      </c>
      <c r="I1050" s="30" t="str">
        <f t="shared" si="275"/>
        <v/>
      </c>
      <c r="J1050" s="35" t="str">
        <f t="shared" si="271"/>
        <v/>
      </c>
      <c r="K1050" s="35" t="str">
        <f t="shared" si="276"/>
        <v/>
      </c>
      <c r="L1050" s="30" t="str">
        <f t="shared" si="277"/>
        <v/>
      </c>
      <c r="M1050" s="30" t="str">
        <f t="shared" si="278"/>
        <v/>
      </c>
      <c r="N1050" s="30" t="str">
        <f t="shared" si="279"/>
        <v/>
      </c>
      <c r="O1050" s="30" t="str">
        <f t="shared" si="280"/>
        <v/>
      </c>
      <c r="P1050" s="30" t="str">
        <f t="shared" si="281"/>
        <v/>
      </c>
      <c r="Q1050" s="30" t="str">
        <f t="shared" si="282"/>
        <v/>
      </c>
      <c r="R1050" s="36" t="str">
        <f t="shared" si="283"/>
        <v/>
      </c>
      <c r="S1050" s="37" t="str">
        <f t="shared" si="274"/>
        <v/>
      </c>
    </row>
    <row r="1051" spans="1:19">
      <c r="A1051" s="30" t="s">
        <v>101</v>
      </c>
      <c r="D1051" s="30" t="str">
        <f t="shared" si="268"/>
        <v/>
      </c>
      <c r="E1051" s="30" t="str">
        <f t="shared" si="272"/>
        <v/>
      </c>
      <c r="F1051" s="30" t="str">
        <f t="shared" si="269"/>
        <v>Birla Sun Life Mutual Fund</v>
      </c>
      <c r="G1051" s="30" t="str">
        <f t="shared" si="273"/>
        <v/>
      </c>
      <c r="H1051" s="30" t="str">
        <f t="shared" si="270"/>
        <v/>
      </c>
      <c r="I1051" s="30" t="str">
        <f t="shared" si="275"/>
        <v/>
      </c>
      <c r="J1051" s="35" t="str">
        <f t="shared" si="271"/>
        <v/>
      </c>
      <c r="K1051" s="35" t="str">
        <f t="shared" si="276"/>
        <v/>
      </c>
      <c r="L1051" s="30" t="str">
        <f t="shared" si="277"/>
        <v/>
      </c>
      <c r="M1051" s="30" t="str">
        <f t="shared" si="278"/>
        <v/>
      </c>
      <c r="N1051" s="30" t="str">
        <f t="shared" si="279"/>
        <v/>
      </c>
      <c r="O1051" s="30" t="str">
        <f t="shared" si="280"/>
        <v/>
      </c>
      <c r="P1051" s="30" t="str">
        <f t="shared" si="281"/>
        <v/>
      </c>
      <c r="Q1051" s="30" t="str">
        <f t="shared" si="282"/>
        <v/>
      </c>
      <c r="R1051" s="36" t="str">
        <f t="shared" si="283"/>
        <v/>
      </c>
      <c r="S1051" s="37" t="str">
        <f t="shared" si="274"/>
        <v/>
      </c>
    </row>
    <row r="1052" spans="1:19">
      <c r="A1052" s="30" t="s">
        <v>97</v>
      </c>
      <c r="D1052" s="30" t="str">
        <f t="shared" si="268"/>
        <v/>
      </c>
      <c r="E1052" s="30" t="str">
        <f t="shared" si="272"/>
        <v/>
      </c>
      <c r="F1052" s="30" t="str">
        <f t="shared" si="269"/>
        <v xml:space="preserve"> </v>
      </c>
      <c r="G1052" s="30" t="str">
        <f t="shared" si="273"/>
        <v/>
      </c>
      <c r="H1052" s="30" t="str">
        <f t="shared" si="270"/>
        <v/>
      </c>
      <c r="I1052" s="30" t="str">
        <f t="shared" si="275"/>
        <v/>
      </c>
      <c r="J1052" s="35" t="str">
        <f t="shared" si="271"/>
        <v/>
      </c>
      <c r="K1052" s="35" t="str">
        <f t="shared" si="276"/>
        <v/>
      </c>
      <c r="L1052" s="30" t="str">
        <f t="shared" si="277"/>
        <v/>
      </c>
      <c r="M1052" s="30" t="str">
        <f t="shared" si="278"/>
        <v/>
      </c>
      <c r="N1052" s="30" t="str">
        <f t="shared" si="279"/>
        <v/>
      </c>
      <c r="O1052" s="30" t="str">
        <f t="shared" si="280"/>
        <v/>
      </c>
      <c r="P1052" s="30" t="str">
        <f t="shared" si="281"/>
        <v/>
      </c>
      <c r="Q1052" s="30" t="str">
        <f t="shared" si="282"/>
        <v/>
      </c>
      <c r="R1052" s="36" t="str">
        <f t="shared" si="283"/>
        <v/>
      </c>
      <c r="S1052" s="37" t="str">
        <f t="shared" si="274"/>
        <v/>
      </c>
    </row>
    <row r="1053" spans="1:19" ht="26">
      <c r="A1053" s="30" t="s">
        <v>7186</v>
      </c>
      <c r="D1053" s="30" t="str">
        <f t="shared" si="268"/>
        <v>119614</v>
      </c>
      <c r="E1053" s="30">
        <f t="shared" si="272"/>
        <v>7</v>
      </c>
      <c r="F1053" s="30" t="str">
        <f t="shared" si="269"/>
        <v>INF209K01XS1</v>
      </c>
      <c r="G1053" s="30">
        <f t="shared" si="273"/>
        <v>20</v>
      </c>
      <c r="H1053" s="30" t="str">
        <f t="shared" si="270"/>
        <v>-</v>
      </c>
      <c r="I1053" s="30">
        <f t="shared" si="275"/>
        <v>22</v>
      </c>
      <c r="J1053" s="35" t="str">
        <f t="shared" si="271"/>
        <v>Birla Sun Life Constant Maturity 10 Year Gilt Fund - Growth - Direct Plan</v>
      </c>
      <c r="K1053" s="35">
        <f t="shared" si="276"/>
        <v>96</v>
      </c>
      <c r="L1053" s="30" t="str">
        <f t="shared" si="277"/>
        <v>51.6929</v>
      </c>
      <c r="M1053" s="30">
        <f t="shared" si="278"/>
        <v>104</v>
      </c>
      <c r="N1053" s="30" t="str">
        <f t="shared" si="279"/>
        <v>51.6929</v>
      </c>
      <c r="O1053" s="30">
        <f t="shared" si="280"/>
        <v>112</v>
      </c>
      <c r="P1053" s="30" t="str">
        <f t="shared" si="281"/>
        <v>51.6929</v>
      </c>
      <c r="Q1053" s="30">
        <f t="shared" si="282"/>
        <v>120</v>
      </c>
      <c r="R1053" s="36" t="str">
        <f t="shared" si="283"/>
        <v>08-Aug-2017</v>
      </c>
      <c r="S1053" s="37">
        <f t="shared" si="274"/>
        <v>51.692900000000002</v>
      </c>
    </row>
    <row r="1054" spans="1:19" ht="26">
      <c r="A1054" s="30" t="s">
        <v>7187</v>
      </c>
      <c r="D1054" s="30" t="str">
        <f t="shared" si="268"/>
        <v>100061</v>
      </c>
      <c r="E1054" s="30">
        <f t="shared" si="272"/>
        <v>7</v>
      </c>
      <c r="F1054" s="30" t="str">
        <f t="shared" si="269"/>
        <v>INF209K01AH2</v>
      </c>
      <c r="G1054" s="30">
        <f t="shared" si="273"/>
        <v>20</v>
      </c>
      <c r="H1054" s="30" t="str">
        <f t="shared" si="270"/>
        <v>-</v>
      </c>
      <c r="I1054" s="30">
        <f t="shared" si="275"/>
        <v>22</v>
      </c>
      <c r="J1054" s="35" t="str">
        <f t="shared" si="271"/>
        <v>Birla Sun Life Constant Maturity 10 Year Gilt Fund - Growth - Regular Plan</v>
      </c>
      <c r="K1054" s="35">
        <f t="shared" si="276"/>
        <v>97</v>
      </c>
      <c r="L1054" s="30" t="str">
        <f t="shared" si="277"/>
        <v>51.3362</v>
      </c>
      <c r="M1054" s="30">
        <f t="shared" si="278"/>
        <v>105</v>
      </c>
      <c r="N1054" s="30" t="str">
        <f t="shared" si="279"/>
        <v>51.3362</v>
      </c>
      <c r="O1054" s="30">
        <f t="shared" si="280"/>
        <v>113</v>
      </c>
      <c r="P1054" s="30" t="str">
        <f t="shared" si="281"/>
        <v>51.3362</v>
      </c>
      <c r="Q1054" s="30">
        <f t="shared" si="282"/>
        <v>121</v>
      </c>
      <c r="R1054" s="36" t="str">
        <f t="shared" si="283"/>
        <v>08-Aug-2017</v>
      </c>
      <c r="S1054" s="37">
        <f t="shared" si="274"/>
        <v>51.336199999999998</v>
      </c>
    </row>
    <row r="1055" spans="1:19" ht="26">
      <c r="A1055" s="30" t="s">
        <v>7188</v>
      </c>
      <c r="D1055" s="30" t="str">
        <f t="shared" si="268"/>
        <v>119615</v>
      </c>
      <c r="E1055" s="30">
        <f t="shared" si="272"/>
        <v>7</v>
      </c>
      <c r="F1055" s="30" t="str">
        <f t="shared" si="269"/>
        <v>INF209KA1KX2</v>
      </c>
      <c r="G1055" s="30">
        <f t="shared" si="273"/>
        <v>20</v>
      </c>
      <c r="H1055" s="30" t="str">
        <f t="shared" si="270"/>
        <v>INF209K01XT9</v>
      </c>
      <c r="I1055" s="30">
        <f t="shared" si="275"/>
        <v>33</v>
      </c>
      <c r="J1055" s="35" t="str">
        <f t="shared" si="271"/>
        <v>Birla Sun Life Constant Maturity 10 Year Gilt Fund - Quarterly Dividend - Direct Plan</v>
      </c>
      <c r="K1055" s="35">
        <f t="shared" si="276"/>
        <v>119</v>
      </c>
      <c r="L1055" s="30" t="str">
        <f t="shared" si="277"/>
        <v>10.9088</v>
      </c>
      <c r="M1055" s="30">
        <f t="shared" si="278"/>
        <v>127</v>
      </c>
      <c r="N1055" s="30" t="str">
        <f t="shared" si="279"/>
        <v>10.9088</v>
      </c>
      <c r="O1055" s="30">
        <f t="shared" si="280"/>
        <v>135</v>
      </c>
      <c r="P1055" s="30" t="str">
        <f t="shared" si="281"/>
        <v>10.9088</v>
      </c>
      <c r="Q1055" s="30">
        <f t="shared" si="282"/>
        <v>143</v>
      </c>
      <c r="R1055" s="36" t="str">
        <f t="shared" si="283"/>
        <v>08-Aug-2017</v>
      </c>
      <c r="S1055" s="37">
        <f t="shared" si="274"/>
        <v>10.908799999999999</v>
      </c>
    </row>
    <row r="1056" spans="1:19" ht="26">
      <c r="A1056" s="30" t="s">
        <v>7189</v>
      </c>
      <c r="D1056" s="30" t="str">
        <f t="shared" si="268"/>
        <v>100060</v>
      </c>
      <c r="E1056" s="30">
        <f t="shared" si="272"/>
        <v>7</v>
      </c>
      <c r="F1056" s="30" t="str">
        <f t="shared" si="269"/>
        <v>INF209K01AI0</v>
      </c>
      <c r="G1056" s="30">
        <f t="shared" si="273"/>
        <v>20</v>
      </c>
      <c r="H1056" s="30" t="str">
        <f t="shared" si="270"/>
        <v>INF209K01DR5</v>
      </c>
      <c r="I1056" s="30">
        <f t="shared" si="275"/>
        <v>33</v>
      </c>
      <c r="J1056" s="35" t="str">
        <f t="shared" si="271"/>
        <v>Birla Sun Life Constant Maturity 10 Year Gilt Fund - Quarterly Dividend - Regular Plan</v>
      </c>
      <c r="K1056" s="35">
        <f t="shared" si="276"/>
        <v>120</v>
      </c>
      <c r="L1056" s="30" t="str">
        <f t="shared" si="277"/>
        <v>12.4757</v>
      </c>
      <c r="M1056" s="30">
        <f t="shared" si="278"/>
        <v>128</v>
      </c>
      <c r="N1056" s="30" t="str">
        <f t="shared" si="279"/>
        <v>12.4757</v>
      </c>
      <c r="O1056" s="30">
        <f t="shared" si="280"/>
        <v>136</v>
      </c>
      <c r="P1056" s="30" t="str">
        <f t="shared" si="281"/>
        <v>12.4757</v>
      </c>
      <c r="Q1056" s="30">
        <f t="shared" si="282"/>
        <v>144</v>
      </c>
      <c r="R1056" s="36" t="str">
        <f t="shared" si="283"/>
        <v>08-Aug-2017</v>
      </c>
      <c r="S1056" s="37">
        <f t="shared" si="274"/>
        <v>12.4757</v>
      </c>
    </row>
    <row r="1057" spans="1:19" ht="26">
      <c r="A1057" s="30" t="s">
        <v>167</v>
      </c>
      <c r="D1057" s="30" t="str">
        <f t="shared" si="268"/>
        <v>119611</v>
      </c>
      <c r="E1057" s="30">
        <f t="shared" si="272"/>
        <v>7</v>
      </c>
      <c r="F1057" s="30" t="str">
        <f t="shared" si="269"/>
        <v>INF209K01S04</v>
      </c>
      <c r="G1057" s="30">
        <f t="shared" si="273"/>
        <v>20</v>
      </c>
      <c r="H1057" s="30" t="str">
        <f t="shared" si="270"/>
        <v>-</v>
      </c>
      <c r="I1057" s="30">
        <f t="shared" si="275"/>
        <v>22</v>
      </c>
      <c r="J1057" s="35" t="str">
        <f t="shared" si="271"/>
        <v>Birla Sun Life Gilt Plus - Liquid Plan - Annual Dividend - Direct Plan</v>
      </c>
      <c r="K1057" s="35">
        <f t="shared" si="276"/>
        <v>93</v>
      </c>
      <c r="L1057" s="30" t="str">
        <f t="shared" si="277"/>
        <v>11.0997</v>
      </c>
      <c r="M1057" s="30">
        <f t="shared" si="278"/>
        <v>101</v>
      </c>
      <c r="N1057" s="30" t="str">
        <f t="shared" si="279"/>
        <v>11.0997</v>
      </c>
      <c r="O1057" s="30">
        <f t="shared" si="280"/>
        <v>109</v>
      </c>
      <c r="P1057" s="30" t="str">
        <f t="shared" si="281"/>
        <v>11.0997</v>
      </c>
      <c r="Q1057" s="30">
        <f t="shared" si="282"/>
        <v>117</v>
      </c>
      <c r="R1057" s="36" t="str">
        <f t="shared" si="283"/>
        <v>11-Dec-2015</v>
      </c>
      <c r="S1057" s="37">
        <f t="shared" si="274"/>
        <v>11.0997</v>
      </c>
    </row>
    <row r="1058" spans="1:19" ht="26">
      <c r="A1058" s="30" t="s">
        <v>168</v>
      </c>
      <c r="D1058" s="30" t="str">
        <f t="shared" si="268"/>
        <v>100056</v>
      </c>
      <c r="E1058" s="30">
        <f t="shared" si="272"/>
        <v>7</v>
      </c>
      <c r="F1058" s="30" t="str">
        <f t="shared" si="269"/>
        <v>INF209K01991</v>
      </c>
      <c r="G1058" s="30">
        <f t="shared" si="273"/>
        <v>20</v>
      </c>
      <c r="H1058" s="30" t="str">
        <f t="shared" si="270"/>
        <v>INF209K01DM6</v>
      </c>
      <c r="I1058" s="30">
        <f t="shared" si="275"/>
        <v>33</v>
      </c>
      <c r="J1058" s="35" t="str">
        <f t="shared" si="271"/>
        <v>Birla Sun Life Gilt Plus - Liquid Plan - Annual Dividend - Regular Plan</v>
      </c>
      <c r="K1058" s="35">
        <f t="shared" si="276"/>
        <v>105</v>
      </c>
      <c r="L1058" s="30" t="str">
        <f t="shared" si="277"/>
        <v>10.8838</v>
      </c>
      <c r="M1058" s="30">
        <f t="shared" si="278"/>
        <v>113</v>
      </c>
      <c r="N1058" s="30" t="str">
        <f t="shared" si="279"/>
        <v>10.8838</v>
      </c>
      <c r="O1058" s="30">
        <f t="shared" si="280"/>
        <v>121</v>
      </c>
      <c r="P1058" s="30" t="str">
        <f t="shared" si="281"/>
        <v>10.8838</v>
      </c>
      <c r="Q1058" s="30">
        <f t="shared" si="282"/>
        <v>129</v>
      </c>
      <c r="R1058" s="36" t="str">
        <f t="shared" si="283"/>
        <v>11-Dec-2015</v>
      </c>
      <c r="S1058" s="37">
        <f t="shared" si="274"/>
        <v>10.883800000000001</v>
      </c>
    </row>
    <row r="1059" spans="1:19" ht="26">
      <c r="A1059" s="30" t="s">
        <v>169</v>
      </c>
      <c r="D1059" s="30" t="str">
        <f t="shared" si="268"/>
        <v>123860</v>
      </c>
      <c r="E1059" s="30">
        <f t="shared" si="272"/>
        <v>7</v>
      </c>
      <c r="F1059" s="30" t="str">
        <f t="shared" si="269"/>
        <v>-</v>
      </c>
      <c r="G1059" s="30">
        <f t="shared" si="273"/>
        <v>9</v>
      </c>
      <c r="H1059" s="30" t="str">
        <f t="shared" si="270"/>
        <v>-</v>
      </c>
      <c r="I1059" s="30">
        <f t="shared" si="275"/>
        <v>11</v>
      </c>
      <c r="J1059" s="35" t="str">
        <f t="shared" si="271"/>
        <v>Birla Sun Life Gilt Plus - Liquid Plan - Daily Dividend - Direct Plan</v>
      </c>
      <c r="K1059" s="35">
        <f t="shared" si="276"/>
        <v>81</v>
      </c>
      <c r="L1059" s="30" t="str">
        <f t="shared" si="277"/>
        <v>10.7549</v>
      </c>
      <c r="M1059" s="30">
        <f t="shared" si="278"/>
        <v>89</v>
      </c>
      <c r="N1059" s="30" t="str">
        <f t="shared" si="279"/>
        <v>10.7549</v>
      </c>
      <c r="O1059" s="30">
        <f t="shared" si="280"/>
        <v>97</v>
      </c>
      <c r="P1059" s="30" t="str">
        <f t="shared" si="281"/>
        <v>10.7549</v>
      </c>
      <c r="Q1059" s="30">
        <f t="shared" si="282"/>
        <v>105</v>
      </c>
      <c r="R1059" s="36" t="str">
        <f t="shared" si="283"/>
        <v>11-Dec-2015</v>
      </c>
      <c r="S1059" s="37">
        <f t="shared" si="274"/>
        <v>10.754899999999999</v>
      </c>
    </row>
    <row r="1060" spans="1:19" ht="26">
      <c r="A1060" s="30" t="s">
        <v>170</v>
      </c>
      <c r="D1060" s="30" t="str">
        <f t="shared" si="268"/>
        <v>123863</v>
      </c>
      <c r="E1060" s="30">
        <f t="shared" si="272"/>
        <v>7</v>
      </c>
      <c r="F1060" s="30" t="str">
        <f t="shared" si="269"/>
        <v>-</v>
      </c>
      <c r="G1060" s="30">
        <f t="shared" si="273"/>
        <v>9</v>
      </c>
      <c r="H1060" s="30" t="str">
        <f t="shared" si="270"/>
        <v>-</v>
      </c>
      <c r="I1060" s="30">
        <f t="shared" si="275"/>
        <v>11</v>
      </c>
      <c r="J1060" s="35" t="str">
        <f t="shared" si="271"/>
        <v>Birla Sun Life Gilt Plus - Liquid Plan - Daily Dividend - Regular Plan</v>
      </c>
      <c r="K1060" s="35">
        <f t="shared" si="276"/>
        <v>82</v>
      </c>
      <c r="L1060" s="30" t="str">
        <f t="shared" si="277"/>
        <v>10.0100</v>
      </c>
      <c r="M1060" s="30">
        <f t="shared" si="278"/>
        <v>90</v>
      </c>
      <c r="N1060" s="30" t="str">
        <f t="shared" si="279"/>
        <v>10.0100</v>
      </c>
      <c r="O1060" s="30">
        <f t="shared" si="280"/>
        <v>98</v>
      </c>
      <c r="P1060" s="30" t="str">
        <f t="shared" si="281"/>
        <v>10.0100</v>
      </c>
      <c r="Q1060" s="30">
        <f t="shared" si="282"/>
        <v>106</v>
      </c>
      <c r="R1060" s="36" t="str">
        <f t="shared" si="283"/>
        <v>11-Dec-2015</v>
      </c>
      <c r="S1060" s="37">
        <f t="shared" si="274"/>
        <v>10.01</v>
      </c>
    </row>
    <row r="1061" spans="1:19">
      <c r="A1061" s="30" t="s">
        <v>171</v>
      </c>
      <c r="D1061" s="30" t="str">
        <f t="shared" si="268"/>
        <v>119612</v>
      </c>
      <c r="E1061" s="30">
        <f t="shared" si="272"/>
        <v>7</v>
      </c>
      <c r="F1061" s="30" t="str">
        <f t="shared" si="269"/>
        <v>INF209K01XM4</v>
      </c>
      <c r="G1061" s="30">
        <f t="shared" si="273"/>
        <v>20</v>
      </c>
      <c r="H1061" s="30" t="str">
        <f t="shared" si="270"/>
        <v>-</v>
      </c>
      <c r="I1061" s="30">
        <f t="shared" si="275"/>
        <v>22</v>
      </c>
      <c r="J1061" s="35" t="str">
        <f t="shared" si="271"/>
        <v>Birla Sun Life Gilt Plus - Liquid Plan - Growth - Direct Plan</v>
      </c>
      <c r="K1061" s="35">
        <f t="shared" si="276"/>
        <v>84</v>
      </c>
      <c r="L1061" s="30" t="str">
        <f t="shared" si="277"/>
        <v>32.4464</v>
      </c>
      <c r="M1061" s="30">
        <f t="shared" si="278"/>
        <v>92</v>
      </c>
      <c r="N1061" s="30" t="str">
        <f t="shared" si="279"/>
        <v>32.4464</v>
      </c>
      <c r="O1061" s="30">
        <f t="shared" si="280"/>
        <v>100</v>
      </c>
      <c r="P1061" s="30" t="str">
        <f t="shared" si="281"/>
        <v>32.4464</v>
      </c>
      <c r="Q1061" s="30">
        <f t="shared" si="282"/>
        <v>108</v>
      </c>
      <c r="R1061" s="36" t="str">
        <f t="shared" si="283"/>
        <v>11-Dec-2015</v>
      </c>
      <c r="S1061" s="37">
        <f t="shared" si="274"/>
        <v>32.446399999999997</v>
      </c>
    </row>
    <row r="1062" spans="1:19">
      <c r="A1062" s="30" t="s">
        <v>172</v>
      </c>
      <c r="D1062" s="30" t="str">
        <f t="shared" si="268"/>
        <v>100055</v>
      </c>
      <c r="E1062" s="30">
        <f t="shared" si="272"/>
        <v>7</v>
      </c>
      <c r="F1062" s="30" t="str">
        <f t="shared" si="269"/>
        <v>INF209K01AA7</v>
      </c>
      <c r="G1062" s="30">
        <f t="shared" si="273"/>
        <v>20</v>
      </c>
      <c r="H1062" s="30" t="str">
        <f t="shared" si="270"/>
        <v>-</v>
      </c>
      <c r="I1062" s="30">
        <f t="shared" si="275"/>
        <v>22</v>
      </c>
      <c r="J1062" s="35" t="str">
        <f t="shared" si="271"/>
        <v>Birla Sun Life Gilt Plus - Liquid Plan - Growth - Regular Plan</v>
      </c>
      <c r="K1062" s="35">
        <f t="shared" si="276"/>
        <v>85</v>
      </c>
      <c r="L1062" s="30" t="str">
        <f t="shared" si="277"/>
        <v>32.2187</v>
      </c>
      <c r="M1062" s="30">
        <f t="shared" si="278"/>
        <v>93</v>
      </c>
      <c r="N1062" s="30" t="str">
        <f t="shared" si="279"/>
        <v>32.2187</v>
      </c>
      <c r="O1062" s="30">
        <f t="shared" si="280"/>
        <v>101</v>
      </c>
      <c r="P1062" s="30" t="str">
        <f t="shared" si="281"/>
        <v>32.2187</v>
      </c>
      <c r="Q1062" s="30">
        <f t="shared" si="282"/>
        <v>109</v>
      </c>
      <c r="R1062" s="36" t="str">
        <f t="shared" si="283"/>
        <v>11-Dec-2015</v>
      </c>
      <c r="S1062" s="37">
        <f t="shared" si="274"/>
        <v>32.218699999999998</v>
      </c>
    </row>
    <row r="1063" spans="1:19" ht="26">
      <c r="A1063" s="30" t="s">
        <v>173</v>
      </c>
      <c r="D1063" s="30" t="str">
        <f t="shared" si="268"/>
        <v>119610</v>
      </c>
      <c r="E1063" s="30">
        <f t="shared" si="272"/>
        <v>7</v>
      </c>
      <c r="F1063" s="30" t="str">
        <f t="shared" si="269"/>
        <v>-</v>
      </c>
      <c r="G1063" s="30">
        <f t="shared" si="273"/>
        <v>9</v>
      </c>
      <c r="H1063" s="30" t="str">
        <f t="shared" si="270"/>
        <v>-</v>
      </c>
      <c r="I1063" s="30">
        <f t="shared" si="275"/>
        <v>11</v>
      </c>
      <c r="J1063" s="35" t="str">
        <f t="shared" si="271"/>
        <v>Birla Sun Life Gilt Plus - Liquid Plan - Quarterly Dividend - Direct Plan</v>
      </c>
      <c r="K1063" s="35">
        <f t="shared" si="276"/>
        <v>85</v>
      </c>
      <c r="L1063" s="30" t="str">
        <f t="shared" si="277"/>
        <v>10.9265</v>
      </c>
      <c r="M1063" s="30">
        <f t="shared" si="278"/>
        <v>93</v>
      </c>
      <c r="N1063" s="30" t="str">
        <f t="shared" si="279"/>
        <v>10.9265</v>
      </c>
      <c r="O1063" s="30">
        <f t="shared" si="280"/>
        <v>101</v>
      </c>
      <c r="P1063" s="30" t="str">
        <f t="shared" si="281"/>
        <v>10.9265</v>
      </c>
      <c r="Q1063" s="30">
        <f t="shared" si="282"/>
        <v>109</v>
      </c>
      <c r="R1063" s="36" t="str">
        <f t="shared" si="283"/>
        <v>11-Dec-2015</v>
      </c>
      <c r="S1063" s="37">
        <f t="shared" si="274"/>
        <v>10.926500000000001</v>
      </c>
    </row>
    <row r="1064" spans="1:19" ht="26">
      <c r="A1064" s="30" t="s">
        <v>174</v>
      </c>
      <c r="D1064" s="30" t="str">
        <f t="shared" si="268"/>
        <v>100054</v>
      </c>
      <c r="E1064" s="30">
        <f t="shared" si="272"/>
        <v>7</v>
      </c>
      <c r="F1064" s="30" t="str">
        <f t="shared" si="269"/>
        <v>INF209K01AB5</v>
      </c>
      <c r="G1064" s="30">
        <f t="shared" si="273"/>
        <v>20</v>
      </c>
      <c r="H1064" s="30" t="str">
        <f t="shared" si="270"/>
        <v>-</v>
      </c>
      <c r="I1064" s="30">
        <f t="shared" si="275"/>
        <v>22</v>
      </c>
      <c r="J1064" s="35" t="str">
        <f t="shared" si="271"/>
        <v>Birla Sun Life Gilt Plus - Liquid Plan - Quarterly Dividend - Regular Plan</v>
      </c>
      <c r="K1064" s="35">
        <f t="shared" si="276"/>
        <v>97</v>
      </c>
      <c r="L1064" s="30" t="str">
        <f t="shared" si="277"/>
        <v>10.8119</v>
      </c>
      <c r="M1064" s="30">
        <f t="shared" si="278"/>
        <v>105</v>
      </c>
      <c r="N1064" s="30" t="str">
        <f t="shared" si="279"/>
        <v>10.8119</v>
      </c>
      <c r="O1064" s="30">
        <f t="shared" si="280"/>
        <v>113</v>
      </c>
      <c r="P1064" s="30" t="str">
        <f t="shared" si="281"/>
        <v>10.8119</v>
      </c>
      <c r="Q1064" s="30">
        <f t="shared" si="282"/>
        <v>121</v>
      </c>
      <c r="R1064" s="36" t="str">
        <f t="shared" si="283"/>
        <v>11-Dec-2015</v>
      </c>
      <c r="S1064" s="37">
        <f t="shared" si="274"/>
        <v>10.8119</v>
      </c>
    </row>
    <row r="1065" spans="1:19" ht="26">
      <c r="A1065" s="30" t="s">
        <v>175</v>
      </c>
      <c r="D1065" s="30" t="str">
        <f t="shared" si="268"/>
        <v>123862</v>
      </c>
      <c r="E1065" s="30">
        <f t="shared" si="272"/>
        <v>7</v>
      </c>
      <c r="F1065" s="30" t="str">
        <f t="shared" si="269"/>
        <v>-</v>
      </c>
      <c r="G1065" s="30">
        <f t="shared" si="273"/>
        <v>9</v>
      </c>
      <c r="H1065" s="30" t="str">
        <f t="shared" si="270"/>
        <v>-</v>
      </c>
      <c r="I1065" s="30">
        <f t="shared" si="275"/>
        <v>11</v>
      </c>
      <c r="J1065" s="35" t="str">
        <f t="shared" si="271"/>
        <v>Birla Sun Life Gilt Plus - Liquid Plan - Weekly Dividend - Direct Plan</v>
      </c>
      <c r="K1065" s="35">
        <f t="shared" si="276"/>
        <v>82</v>
      </c>
      <c r="L1065" s="30" t="str">
        <f t="shared" si="277"/>
        <v>10.0228</v>
      </c>
      <c r="M1065" s="30">
        <f t="shared" si="278"/>
        <v>90</v>
      </c>
      <c r="N1065" s="30" t="str">
        <f t="shared" si="279"/>
        <v>10.0228</v>
      </c>
      <c r="O1065" s="30">
        <f t="shared" si="280"/>
        <v>98</v>
      </c>
      <c r="P1065" s="30" t="str">
        <f t="shared" si="281"/>
        <v>10.0228</v>
      </c>
      <c r="Q1065" s="30">
        <f t="shared" si="282"/>
        <v>106</v>
      </c>
      <c r="R1065" s="36" t="str">
        <f t="shared" si="283"/>
        <v>11-Dec-2015</v>
      </c>
      <c r="S1065" s="37">
        <f t="shared" si="274"/>
        <v>10.0228</v>
      </c>
    </row>
    <row r="1066" spans="1:19" ht="26">
      <c r="A1066" s="30" t="s">
        <v>176</v>
      </c>
      <c r="D1066" s="30" t="str">
        <f t="shared" si="268"/>
        <v>123861</v>
      </c>
      <c r="E1066" s="30">
        <f t="shared" si="272"/>
        <v>7</v>
      </c>
      <c r="F1066" s="30" t="str">
        <f t="shared" si="269"/>
        <v>-</v>
      </c>
      <c r="G1066" s="30">
        <f t="shared" si="273"/>
        <v>9</v>
      </c>
      <c r="H1066" s="30" t="str">
        <f t="shared" si="270"/>
        <v>-</v>
      </c>
      <c r="I1066" s="30">
        <f t="shared" si="275"/>
        <v>11</v>
      </c>
      <c r="J1066" s="35" t="str">
        <f t="shared" si="271"/>
        <v>Birla Sun Life Gilt Plus - Liquid Plan - Weekly Dividend - Regular Plan</v>
      </c>
      <c r="K1066" s="35">
        <f t="shared" si="276"/>
        <v>83</v>
      </c>
      <c r="L1066" s="30" t="str">
        <f t="shared" si="277"/>
        <v>10.0213</v>
      </c>
      <c r="M1066" s="30">
        <f t="shared" si="278"/>
        <v>91</v>
      </c>
      <c r="N1066" s="30" t="str">
        <f t="shared" si="279"/>
        <v>10.0213</v>
      </c>
      <c r="O1066" s="30">
        <f t="shared" si="280"/>
        <v>99</v>
      </c>
      <c r="P1066" s="30" t="str">
        <f t="shared" si="281"/>
        <v>10.0213</v>
      </c>
      <c r="Q1066" s="30">
        <f t="shared" si="282"/>
        <v>107</v>
      </c>
      <c r="R1066" s="36" t="str">
        <f t="shared" si="283"/>
        <v>11-Dec-2015</v>
      </c>
      <c r="S1066" s="37">
        <f t="shared" si="274"/>
        <v>10.0213</v>
      </c>
    </row>
    <row r="1067" spans="1:19">
      <c r="A1067" s="30" t="s">
        <v>7190</v>
      </c>
      <c r="D1067" s="30" t="str">
        <f t="shared" si="268"/>
        <v>119605</v>
      </c>
      <c r="E1067" s="30">
        <f t="shared" si="272"/>
        <v>7</v>
      </c>
      <c r="F1067" s="30" t="str">
        <f t="shared" si="269"/>
        <v>INF209K01XP7</v>
      </c>
      <c r="G1067" s="30">
        <f t="shared" si="273"/>
        <v>20</v>
      </c>
      <c r="H1067" s="30" t="str">
        <f t="shared" si="270"/>
        <v>-</v>
      </c>
      <c r="I1067" s="30">
        <f t="shared" si="275"/>
        <v>22</v>
      </c>
      <c r="J1067" s="35" t="str">
        <f t="shared" si="271"/>
        <v>Birla Sun Life Gilt Plus - PF Plan - Growth - Direct Plan</v>
      </c>
      <c r="K1067" s="35">
        <f t="shared" si="276"/>
        <v>80</v>
      </c>
      <c r="L1067" s="30" t="str">
        <f t="shared" si="277"/>
        <v>50.1200</v>
      </c>
      <c r="M1067" s="30">
        <f t="shared" si="278"/>
        <v>88</v>
      </c>
      <c r="N1067" s="30" t="str">
        <f t="shared" si="279"/>
        <v>49.8694</v>
      </c>
      <c r="O1067" s="30">
        <f t="shared" si="280"/>
        <v>96</v>
      </c>
      <c r="P1067" s="30" t="str">
        <f t="shared" si="281"/>
        <v>50.1200</v>
      </c>
      <c r="Q1067" s="30">
        <f t="shared" si="282"/>
        <v>104</v>
      </c>
      <c r="R1067" s="36" t="str">
        <f t="shared" si="283"/>
        <v>08-Aug-2017</v>
      </c>
      <c r="S1067" s="37">
        <f t="shared" si="274"/>
        <v>50.12</v>
      </c>
    </row>
    <row r="1068" spans="1:19">
      <c r="A1068" s="30" t="s">
        <v>7191</v>
      </c>
      <c r="D1068" s="30" t="str">
        <f t="shared" si="268"/>
        <v>100058</v>
      </c>
      <c r="E1068" s="30">
        <f t="shared" si="272"/>
        <v>7</v>
      </c>
      <c r="F1068" s="30" t="str">
        <f t="shared" si="269"/>
        <v>INF209K01AC3</v>
      </c>
      <c r="G1068" s="30">
        <f t="shared" si="273"/>
        <v>20</v>
      </c>
      <c r="H1068" s="30" t="str">
        <f t="shared" si="270"/>
        <v>INF209K01AD1</v>
      </c>
      <c r="I1068" s="30">
        <f t="shared" si="275"/>
        <v>33</v>
      </c>
      <c r="J1068" s="35" t="str">
        <f t="shared" si="271"/>
        <v>Birla Sun Life Gilt Plus - PF Plan - Growth - Regular Plan</v>
      </c>
      <c r="K1068" s="35">
        <f t="shared" si="276"/>
        <v>92</v>
      </c>
      <c r="L1068" s="30" t="str">
        <f t="shared" si="277"/>
        <v>48.9927</v>
      </c>
      <c r="M1068" s="30">
        <f t="shared" si="278"/>
        <v>100</v>
      </c>
      <c r="N1068" s="30" t="str">
        <f t="shared" si="279"/>
        <v>48.7477</v>
      </c>
      <c r="O1068" s="30">
        <f t="shared" si="280"/>
        <v>108</v>
      </c>
      <c r="P1068" s="30" t="str">
        <f t="shared" si="281"/>
        <v>48.9927</v>
      </c>
      <c r="Q1068" s="30">
        <f t="shared" si="282"/>
        <v>116</v>
      </c>
      <c r="R1068" s="36" t="str">
        <f t="shared" si="283"/>
        <v>08-Aug-2017</v>
      </c>
      <c r="S1068" s="37">
        <f t="shared" si="274"/>
        <v>48.992699999999999</v>
      </c>
    </row>
    <row r="1069" spans="1:19" ht="26">
      <c r="A1069" s="30" t="s">
        <v>7192</v>
      </c>
      <c r="D1069" s="30" t="str">
        <f t="shared" si="268"/>
        <v>119606</v>
      </c>
      <c r="E1069" s="30">
        <f t="shared" si="272"/>
        <v>7</v>
      </c>
      <c r="F1069" s="30" t="str">
        <f t="shared" si="269"/>
        <v>INF209KA1LC4</v>
      </c>
      <c r="G1069" s="30">
        <f t="shared" si="273"/>
        <v>20</v>
      </c>
      <c r="H1069" s="30" t="str">
        <f t="shared" si="270"/>
        <v>-</v>
      </c>
      <c r="I1069" s="30">
        <f t="shared" si="275"/>
        <v>22</v>
      </c>
      <c r="J1069" s="35" t="str">
        <f t="shared" si="271"/>
        <v>Birla Sun Life Gilt Plus - PF Plan - Quarterly Dividend - Direct Plan</v>
      </c>
      <c r="K1069" s="35">
        <f t="shared" si="276"/>
        <v>92</v>
      </c>
      <c r="L1069" s="30" t="str">
        <f t="shared" si="277"/>
        <v>10.7986</v>
      </c>
      <c r="M1069" s="30">
        <f t="shared" si="278"/>
        <v>100</v>
      </c>
      <c r="N1069" s="30" t="str">
        <f t="shared" si="279"/>
        <v>10.7446</v>
      </c>
      <c r="O1069" s="30">
        <f t="shared" si="280"/>
        <v>108</v>
      </c>
      <c r="P1069" s="30" t="str">
        <f t="shared" si="281"/>
        <v>10.7986</v>
      </c>
      <c r="Q1069" s="30">
        <f t="shared" si="282"/>
        <v>116</v>
      </c>
      <c r="R1069" s="36" t="str">
        <f t="shared" si="283"/>
        <v>08-Aug-2017</v>
      </c>
      <c r="S1069" s="37">
        <f t="shared" si="274"/>
        <v>10.7986</v>
      </c>
    </row>
    <row r="1070" spans="1:19" ht="26">
      <c r="A1070" s="30" t="s">
        <v>7193</v>
      </c>
      <c r="D1070" s="30" t="str">
        <f t="shared" si="268"/>
        <v>100057</v>
      </c>
      <c r="E1070" s="30">
        <f t="shared" si="272"/>
        <v>7</v>
      </c>
      <c r="F1070" s="30" t="str">
        <f t="shared" si="269"/>
        <v>INF209K01AF6</v>
      </c>
      <c r="G1070" s="30">
        <f t="shared" si="273"/>
        <v>20</v>
      </c>
      <c r="H1070" s="30" t="str">
        <f t="shared" si="270"/>
        <v>INF209K01DP9</v>
      </c>
      <c r="I1070" s="30">
        <f t="shared" si="275"/>
        <v>33</v>
      </c>
      <c r="J1070" s="35" t="str">
        <f t="shared" si="271"/>
        <v>Birla Sun Life Gilt Plus - PF Plan - Quarterly Dividend - Regular Plan</v>
      </c>
      <c r="K1070" s="35">
        <f t="shared" si="276"/>
        <v>104</v>
      </c>
      <c r="L1070" s="30" t="str">
        <f t="shared" si="277"/>
        <v>10.6195</v>
      </c>
      <c r="M1070" s="30">
        <f t="shared" si="278"/>
        <v>112</v>
      </c>
      <c r="N1070" s="30" t="str">
        <f t="shared" si="279"/>
        <v>10.5664</v>
      </c>
      <c r="O1070" s="30">
        <f t="shared" si="280"/>
        <v>120</v>
      </c>
      <c r="P1070" s="30" t="str">
        <f t="shared" si="281"/>
        <v>10.6195</v>
      </c>
      <c r="Q1070" s="30">
        <f t="shared" si="282"/>
        <v>128</v>
      </c>
      <c r="R1070" s="36" t="str">
        <f t="shared" si="283"/>
        <v>08-Aug-2017</v>
      </c>
      <c r="S1070" s="37">
        <f t="shared" si="274"/>
        <v>10.6195</v>
      </c>
    </row>
    <row r="1071" spans="1:19">
      <c r="A1071" s="30" t="s">
        <v>177</v>
      </c>
      <c r="D1071" s="30" t="str">
        <f t="shared" si="268"/>
        <v>100059</v>
      </c>
      <c r="E1071" s="30">
        <f t="shared" si="272"/>
        <v>7</v>
      </c>
      <c r="F1071" s="30" t="str">
        <f t="shared" si="269"/>
        <v>-</v>
      </c>
      <c r="G1071" s="30">
        <f t="shared" si="273"/>
        <v>9</v>
      </c>
      <c r="H1071" s="30" t="str">
        <f t="shared" si="270"/>
        <v>INF209K01DO2</v>
      </c>
      <c r="I1071" s="30">
        <f t="shared" si="275"/>
        <v>22</v>
      </c>
      <c r="J1071" s="35" t="str">
        <f t="shared" si="271"/>
        <v>Birla Sun Life Gilt Plus-PF Plan (Annual Dividend)</v>
      </c>
      <c r="K1071" s="35">
        <f t="shared" si="276"/>
        <v>73</v>
      </c>
      <c r="L1071" s="30" t="str">
        <f t="shared" si="277"/>
        <v>10.0000</v>
      </c>
      <c r="M1071" s="30">
        <f t="shared" si="278"/>
        <v>81</v>
      </c>
      <c r="N1071" s="30" t="str">
        <f t="shared" si="279"/>
        <v>10.0000</v>
      </c>
      <c r="O1071" s="30">
        <f t="shared" si="280"/>
        <v>89</v>
      </c>
      <c r="P1071" s="30" t="str">
        <f t="shared" si="281"/>
        <v>10.0000</v>
      </c>
      <c r="Q1071" s="30">
        <f t="shared" si="282"/>
        <v>97</v>
      </c>
      <c r="R1071" s="36" t="str">
        <f t="shared" si="283"/>
        <v>22-Feb-2013</v>
      </c>
      <c r="S1071" s="37">
        <f t="shared" si="274"/>
        <v>10</v>
      </c>
    </row>
    <row r="1072" spans="1:19">
      <c r="A1072" s="30" t="s">
        <v>178</v>
      </c>
      <c r="D1072" s="30" t="str">
        <f t="shared" si="268"/>
        <v>100062</v>
      </c>
      <c r="E1072" s="30">
        <f t="shared" si="272"/>
        <v>7</v>
      </c>
      <c r="F1072" s="30" t="str">
        <f t="shared" si="269"/>
        <v>-</v>
      </c>
      <c r="G1072" s="30">
        <f t="shared" si="273"/>
        <v>9</v>
      </c>
      <c r="H1072" s="30" t="str">
        <f t="shared" si="270"/>
        <v>INF209K01DQ7</v>
      </c>
      <c r="I1072" s="30">
        <f t="shared" si="275"/>
        <v>22</v>
      </c>
      <c r="J1072" s="35" t="str">
        <f t="shared" si="271"/>
        <v>Birla Sun Life Gilt Plus-Regular Plan (Annual Dividend)</v>
      </c>
      <c r="K1072" s="35">
        <f t="shared" si="276"/>
        <v>78</v>
      </c>
      <c r="L1072" s="30" t="str">
        <f t="shared" si="277"/>
        <v>23.7552</v>
      </c>
      <c r="M1072" s="30">
        <f t="shared" si="278"/>
        <v>86</v>
      </c>
      <c r="N1072" s="30" t="str">
        <f t="shared" si="279"/>
        <v>23.7552</v>
      </c>
      <c r="O1072" s="30">
        <f t="shared" si="280"/>
        <v>94</v>
      </c>
      <c r="P1072" s="30" t="str">
        <f t="shared" si="281"/>
        <v>23.7552</v>
      </c>
      <c r="Q1072" s="30">
        <f t="shared" si="282"/>
        <v>102</v>
      </c>
      <c r="R1072" s="36" t="str">
        <f t="shared" si="283"/>
        <v>11-Feb-2011</v>
      </c>
      <c r="S1072" s="37">
        <f t="shared" si="274"/>
        <v>23.755199999999999</v>
      </c>
    </row>
    <row r="1073" spans="1:19" ht="26">
      <c r="A1073" s="30" t="s">
        <v>7194</v>
      </c>
      <c r="D1073" s="30" t="str">
        <f t="shared" si="268"/>
        <v>133440</v>
      </c>
      <c r="E1073" s="30">
        <f t="shared" si="272"/>
        <v>7</v>
      </c>
      <c r="F1073" s="30" t="str">
        <f t="shared" si="269"/>
        <v>-</v>
      </c>
      <c r="G1073" s="30">
        <f t="shared" si="273"/>
        <v>9</v>
      </c>
      <c r="H1073" s="30" t="str">
        <f t="shared" si="270"/>
        <v>INF209K01YJ8</v>
      </c>
      <c r="I1073" s="30">
        <f t="shared" si="275"/>
        <v>22</v>
      </c>
      <c r="J1073" s="35" t="str">
        <f t="shared" si="271"/>
        <v>Birla Sun Life Government Securities Fund - Long Term Plan - Dividend - Direct Plan</v>
      </c>
      <c r="K1073" s="35">
        <f t="shared" si="276"/>
        <v>106</v>
      </c>
      <c r="L1073" s="30" t="str">
        <f t="shared" si="277"/>
        <v>12.8670</v>
      </c>
      <c r="M1073" s="30">
        <f t="shared" si="278"/>
        <v>114</v>
      </c>
      <c r="N1073" s="30" t="str">
        <f t="shared" si="279"/>
        <v>12.8670</v>
      </c>
      <c r="O1073" s="30">
        <f t="shared" si="280"/>
        <v>122</v>
      </c>
      <c r="P1073" s="30" t="str">
        <f t="shared" si="281"/>
        <v>12.8670</v>
      </c>
      <c r="Q1073" s="30">
        <f t="shared" si="282"/>
        <v>130</v>
      </c>
      <c r="R1073" s="36" t="str">
        <f t="shared" si="283"/>
        <v>08-Aug-2017</v>
      </c>
      <c r="S1073" s="37">
        <f t="shared" si="274"/>
        <v>12.867000000000001</v>
      </c>
    </row>
    <row r="1074" spans="1:19" ht="26">
      <c r="A1074" s="30" t="s">
        <v>7195</v>
      </c>
      <c r="D1074" s="30" t="str">
        <f t="shared" si="268"/>
        <v>133439</v>
      </c>
      <c r="E1074" s="30">
        <f t="shared" si="272"/>
        <v>7</v>
      </c>
      <c r="F1074" s="30" t="str">
        <f t="shared" si="269"/>
        <v>INF209KA1WN8</v>
      </c>
      <c r="G1074" s="30">
        <f t="shared" si="273"/>
        <v>20</v>
      </c>
      <c r="H1074" s="30" t="str">
        <f t="shared" si="270"/>
        <v>-</v>
      </c>
      <c r="I1074" s="30">
        <f t="shared" si="275"/>
        <v>22</v>
      </c>
      <c r="J1074" s="35" t="str">
        <f t="shared" si="271"/>
        <v>Birla Sun Life Government Securities Fund - Long Term Plan - Dividend - Regular Plan</v>
      </c>
      <c r="K1074" s="35">
        <f t="shared" si="276"/>
        <v>107</v>
      </c>
      <c r="L1074" s="30" t="str">
        <f t="shared" si="277"/>
        <v>12.5187</v>
      </c>
      <c r="M1074" s="30">
        <f t="shared" si="278"/>
        <v>115</v>
      </c>
      <c r="N1074" s="30" t="str">
        <f t="shared" si="279"/>
        <v>12.5187</v>
      </c>
      <c r="O1074" s="30">
        <f t="shared" si="280"/>
        <v>123</v>
      </c>
      <c r="P1074" s="30" t="str">
        <f t="shared" si="281"/>
        <v>12.5187</v>
      </c>
      <c r="Q1074" s="30">
        <f t="shared" si="282"/>
        <v>131</v>
      </c>
      <c r="R1074" s="36" t="str">
        <f t="shared" si="283"/>
        <v>08-Aug-2017</v>
      </c>
      <c r="S1074" s="37">
        <f t="shared" si="274"/>
        <v>12.518700000000001</v>
      </c>
    </row>
    <row r="1075" spans="1:19" ht="26">
      <c r="A1075" s="30" t="s">
        <v>7196</v>
      </c>
      <c r="D1075" s="30" t="str">
        <f t="shared" si="268"/>
        <v>120533</v>
      </c>
      <c r="E1075" s="30">
        <f t="shared" si="272"/>
        <v>7</v>
      </c>
      <c r="F1075" s="30" t="str">
        <f t="shared" si="269"/>
        <v>INF209K01YL4</v>
      </c>
      <c r="G1075" s="30">
        <f t="shared" si="273"/>
        <v>20</v>
      </c>
      <c r="H1075" s="30" t="str">
        <f t="shared" si="270"/>
        <v>-</v>
      </c>
      <c r="I1075" s="30">
        <f t="shared" si="275"/>
        <v>22</v>
      </c>
      <c r="J1075" s="35" t="str">
        <f t="shared" si="271"/>
        <v>Birla Sun Life Government Securities Fund - Long Term Plan - Growth - Direct Plan</v>
      </c>
      <c r="K1075" s="35">
        <f t="shared" si="276"/>
        <v>104</v>
      </c>
      <c r="L1075" s="30" t="str">
        <f t="shared" si="277"/>
        <v>51.7681</v>
      </c>
      <c r="M1075" s="30">
        <f t="shared" si="278"/>
        <v>112</v>
      </c>
      <c r="N1075" s="30" t="str">
        <f t="shared" si="279"/>
        <v>51.7681</v>
      </c>
      <c r="O1075" s="30">
        <f t="shared" si="280"/>
        <v>120</v>
      </c>
      <c r="P1075" s="30" t="str">
        <f t="shared" si="281"/>
        <v>51.7681</v>
      </c>
      <c r="Q1075" s="30">
        <f t="shared" si="282"/>
        <v>128</v>
      </c>
      <c r="R1075" s="36" t="str">
        <f t="shared" si="283"/>
        <v>08-Aug-2017</v>
      </c>
      <c r="S1075" s="37">
        <f t="shared" si="274"/>
        <v>51.768099999999997</v>
      </c>
    </row>
    <row r="1076" spans="1:19" ht="26">
      <c r="A1076" s="30" t="s">
        <v>7197</v>
      </c>
      <c r="D1076" s="30" t="str">
        <f t="shared" si="268"/>
        <v>103188</v>
      </c>
      <c r="E1076" s="30">
        <f t="shared" si="272"/>
        <v>7</v>
      </c>
      <c r="F1076" s="30" t="str">
        <f t="shared" si="269"/>
        <v>INF209K01BF4</v>
      </c>
      <c r="G1076" s="30">
        <f t="shared" si="273"/>
        <v>20</v>
      </c>
      <c r="H1076" s="30" t="str">
        <f t="shared" si="270"/>
        <v>-</v>
      </c>
      <c r="I1076" s="30">
        <f t="shared" si="275"/>
        <v>22</v>
      </c>
      <c r="J1076" s="35" t="str">
        <f t="shared" si="271"/>
        <v>Birla Sun Life Government Securities Fund - Long Term Plan - Growth - Regular Plan</v>
      </c>
      <c r="K1076" s="35">
        <f t="shared" si="276"/>
        <v>105</v>
      </c>
      <c r="L1076" s="30" t="str">
        <f t="shared" si="277"/>
        <v>50.5191</v>
      </c>
      <c r="M1076" s="30">
        <f t="shared" si="278"/>
        <v>113</v>
      </c>
      <c r="N1076" s="30" t="str">
        <f t="shared" si="279"/>
        <v>50.5191</v>
      </c>
      <c r="O1076" s="30">
        <f t="shared" si="280"/>
        <v>121</v>
      </c>
      <c r="P1076" s="30" t="str">
        <f t="shared" si="281"/>
        <v>50.5191</v>
      </c>
      <c r="Q1076" s="30">
        <f t="shared" si="282"/>
        <v>129</v>
      </c>
      <c r="R1076" s="36" t="str">
        <f t="shared" si="283"/>
        <v>08-Aug-2017</v>
      </c>
      <c r="S1076" s="37">
        <f t="shared" si="274"/>
        <v>50.519100000000002</v>
      </c>
    </row>
    <row r="1077" spans="1:19" ht="26">
      <c r="A1077" s="30" t="s">
        <v>7198</v>
      </c>
      <c r="D1077" s="30" t="str">
        <f t="shared" si="268"/>
        <v>120532</v>
      </c>
      <c r="E1077" s="30">
        <f t="shared" si="272"/>
        <v>7</v>
      </c>
      <c r="F1077" s="30" t="str">
        <f t="shared" si="269"/>
        <v>INF209K01YK6</v>
      </c>
      <c r="G1077" s="30">
        <f t="shared" si="273"/>
        <v>20</v>
      </c>
      <c r="H1077" s="30" t="str">
        <f t="shared" si="270"/>
        <v>-</v>
      </c>
      <c r="I1077" s="30">
        <f t="shared" si="275"/>
        <v>22</v>
      </c>
      <c r="J1077" s="35" t="str">
        <f t="shared" si="271"/>
        <v>Birla Sun Life Government Securities Fund - Long Term Plan - Half Yearly Dividend - Direct Plan</v>
      </c>
      <c r="K1077" s="35">
        <f t="shared" si="276"/>
        <v>118</v>
      </c>
      <c r="L1077" s="30" t="str">
        <f t="shared" si="277"/>
        <v>11.2685</v>
      </c>
      <c r="M1077" s="30">
        <f t="shared" si="278"/>
        <v>126</v>
      </c>
      <c r="N1077" s="30" t="str">
        <f t="shared" si="279"/>
        <v>11.2685</v>
      </c>
      <c r="O1077" s="30">
        <f t="shared" si="280"/>
        <v>134</v>
      </c>
      <c r="P1077" s="30" t="str">
        <f t="shared" si="281"/>
        <v>11.2685</v>
      </c>
      <c r="Q1077" s="30">
        <f t="shared" si="282"/>
        <v>142</v>
      </c>
      <c r="R1077" s="36" t="str">
        <f t="shared" si="283"/>
        <v>08-Aug-2017</v>
      </c>
      <c r="S1077" s="37">
        <f t="shared" si="274"/>
        <v>11.2685</v>
      </c>
    </row>
    <row r="1078" spans="1:19" ht="26">
      <c r="A1078" s="30" t="s">
        <v>7199</v>
      </c>
      <c r="D1078" s="30" t="str">
        <f t="shared" si="268"/>
        <v>103187</v>
      </c>
      <c r="E1078" s="30">
        <f t="shared" si="272"/>
        <v>7</v>
      </c>
      <c r="F1078" s="30" t="str">
        <f t="shared" si="269"/>
        <v>INF209K01BE7</v>
      </c>
      <c r="G1078" s="30">
        <f t="shared" si="273"/>
        <v>20</v>
      </c>
      <c r="H1078" s="30" t="str">
        <f t="shared" si="270"/>
        <v>INF209K01EA9</v>
      </c>
      <c r="I1078" s="30">
        <f t="shared" si="275"/>
        <v>33</v>
      </c>
      <c r="J1078" s="35" t="str">
        <f t="shared" si="271"/>
        <v>Birla Sun Life Government Securities Fund - Long Term Plan - Half Yearly Dividend - Regular Plan</v>
      </c>
      <c r="K1078" s="35">
        <f t="shared" si="276"/>
        <v>130</v>
      </c>
      <c r="L1078" s="30" t="str">
        <f t="shared" si="277"/>
        <v>10.6616</v>
      </c>
      <c r="M1078" s="30">
        <f t="shared" si="278"/>
        <v>138</v>
      </c>
      <c r="N1078" s="30" t="str">
        <f t="shared" si="279"/>
        <v>10.6616</v>
      </c>
      <c r="O1078" s="30">
        <f t="shared" si="280"/>
        <v>146</v>
      </c>
      <c r="P1078" s="30" t="str">
        <f t="shared" si="281"/>
        <v>10.6616</v>
      </c>
      <c r="Q1078" s="30">
        <f t="shared" si="282"/>
        <v>154</v>
      </c>
      <c r="R1078" s="36" t="str">
        <f t="shared" si="283"/>
        <v>08-Aug-2017</v>
      </c>
      <c r="S1078" s="37">
        <f t="shared" si="274"/>
        <v>10.6616</v>
      </c>
    </row>
    <row r="1079" spans="1:19" ht="26">
      <c r="A1079" s="30" t="s">
        <v>179</v>
      </c>
      <c r="D1079" s="30" t="str">
        <f t="shared" si="268"/>
        <v>123864</v>
      </c>
      <c r="E1079" s="30">
        <f t="shared" si="272"/>
        <v>7</v>
      </c>
      <c r="F1079" s="30" t="str">
        <f t="shared" si="269"/>
        <v>-</v>
      </c>
      <c r="G1079" s="30">
        <f t="shared" si="273"/>
        <v>9</v>
      </c>
      <c r="H1079" s="30" t="str">
        <f t="shared" si="270"/>
        <v>-</v>
      </c>
      <c r="I1079" s="30">
        <f t="shared" si="275"/>
        <v>11</v>
      </c>
      <c r="J1079" s="35" t="str">
        <f t="shared" si="271"/>
        <v>Birla Sin Life Government Securities Fund - Short Term Plan - Weekly Dividend - Regular Plan</v>
      </c>
      <c r="K1079" s="35">
        <f t="shared" si="276"/>
        <v>104</v>
      </c>
      <c r="L1079" s="30" t="str">
        <f t="shared" si="277"/>
        <v>10.2176</v>
      </c>
      <c r="M1079" s="30">
        <f t="shared" si="278"/>
        <v>112</v>
      </c>
      <c r="N1079" s="30" t="str">
        <f t="shared" si="279"/>
        <v>10.2176</v>
      </c>
      <c r="O1079" s="30">
        <f t="shared" si="280"/>
        <v>120</v>
      </c>
      <c r="P1079" s="30" t="str">
        <f t="shared" si="281"/>
        <v>10.2176</v>
      </c>
      <c r="Q1079" s="30">
        <f t="shared" si="282"/>
        <v>128</v>
      </c>
      <c r="R1079" s="36" t="str">
        <f t="shared" si="283"/>
        <v>30-Oct-2015</v>
      </c>
      <c r="S1079" s="37">
        <f t="shared" si="274"/>
        <v>10.217599999999999</v>
      </c>
    </row>
    <row r="1080" spans="1:19" ht="26">
      <c r="A1080" s="30" t="s">
        <v>180</v>
      </c>
      <c r="D1080" s="30" t="str">
        <f t="shared" si="268"/>
        <v>119530</v>
      </c>
      <c r="E1080" s="30">
        <f t="shared" si="272"/>
        <v>7</v>
      </c>
      <c r="F1080" s="30" t="str">
        <f t="shared" si="269"/>
        <v>-</v>
      </c>
      <c r="G1080" s="30">
        <f t="shared" si="273"/>
        <v>9</v>
      </c>
      <c r="H1080" s="30" t="str">
        <f t="shared" si="270"/>
        <v>-</v>
      </c>
      <c r="I1080" s="30">
        <f t="shared" si="275"/>
        <v>11</v>
      </c>
      <c r="J1080" s="35" t="str">
        <f t="shared" si="271"/>
        <v>Birla Sun Life Government Securities Fund - Short Term Plan - Daily Dividend - Direct Plan</v>
      </c>
      <c r="K1080" s="35">
        <f t="shared" si="276"/>
        <v>102</v>
      </c>
      <c r="L1080" s="30" t="str">
        <f t="shared" si="277"/>
        <v>11.1182</v>
      </c>
      <c r="M1080" s="30">
        <f t="shared" si="278"/>
        <v>110</v>
      </c>
      <c r="N1080" s="30" t="str">
        <f t="shared" si="279"/>
        <v>11.1182</v>
      </c>
      <c r="O1080" s="30">
        <f t="shared" si="280"/>
        <v>118</v>
      </c>
      <c r="P1080" s="30" t="str">
        <f t="shared" si="281"/>
        <v>11.1182</v>
      </c>
      <c r="Q1080" s="30">
        <f t="shared" si="282"/>
        <v>126</v>
      </c>
      <c r="R1080" s="36" t="str">
        <f t="shared" si="283"/>
        <v>11-Dec-2015</v>
      </c>
      <c r="S1080" s="37">
        <f t="shared" si="274"/>
        <v>11.1182</v>
      </c>
    </row>
    <row r="1081" spans="1:19" ht="26">
      <c r="A1081" s="30" t="s">
        <v>181</v>
      </c>
      <c r="D1081" s="30" t="str">
        <f t="shared" si="268"/>
        <v>119529</v>
      </c>
      <c r="E1081" s="30">
        <f t="shared" si="272"/>
        <v>7</v>
      </c>
      <c r="F1081" s="30" t="str">
        <f t="shared" si="269"/>
        <v>INF209K01YI0</v>
      </c>
      <c r="G1081" s="30">
        <f t="shared" si="273"/>
        <v>20</v>
      </c>
      <c r="H1081" s="30" t="str">
        <f t="shared" si="270"/>
        <v>-</v>
      </c>
      <c r="I1081" s="30">
        <f t="shared" si="275"/>
        <v>22</v>
      </c>
      <c r="J1081" s="35" t="str">
        <f t="shared" si="271"/>
        <v>Birla Sun Life Government Securities Fund - Short Term Plan - Growth - Direct Plan</v>
      </c>
      <c r="K1081" s="35">
        <f t="shared" si="276"/>
        <v>105</v>
      </c>
      <c r="L1081" s="30" t="str">
        <f t="shared" si="277"/>
        <v>12.2272</v>
      </c>
      <c r="M1081" s="30">
        <f t="shared" si="278"/>
        <v>113</v>
      </c>
      <c r="N1081" s="30" t="str">
        <f t="shared" si="279"/>
        <v>12.2272</v>
      </c>
      <c r="O1081" s="30">
        <f t="shared" si="280"/>
        <v>121</v>
      </c>
      <c r="P1081" s="30" t="str">
        <f t="shared" si="281"/>
        <v>12.2272</v>
      </c>
      <c r="Q1081" s="30">
        <f t="shared" si="282"/>
        <v>129</v>
      </c>
      <c r="R1081" s="36" t="str">
        <f t="shared" si="283"/>
        <v>11-Dec-2015</v>
      </c>
      <c r="S1081" s="37">
        <f t="shared" si="274"/>
        <v>12.2272</v>
      </c>
    </row>
    <row r="1082" spans="1:19" ht="26">
      <c r="A1082" s="30" t="s">
        <v>182</v>
      </c>
      <c r="D1082" s="30" t="str">
        <f t="shared" si="268"/>
        <v>103190</v>
      </c>
      <c r="E1082" s="30">
        <f t="shared" si="272"/>
        <v>7</v>
      </c>
      <c r="F1082" s="30" t="str">
        <f t="shared" si="269"/>
        <v>INF209K01BD9</v>
      </c>
      <c r="G1082" s="30">
        <f t="shared" si="273"/>
        <v>20</v>
      </c>
      <c r="H1082" s="30" t="str">
        <f t="shared" si="270"/>
        <v>-</v>
      </c>
      <c r="I1082" s="30">
        <f t="shared" si="275"/>
        <v>22</v>
      </c>
      <c r="J1082" s="35" t="str">
        <f t="shared" si="271"/>
        <v>Birla Sun Life Government Securities Fund - Short Term Plan - Growth - Regular Plan</v>
      </c>
      <c r="K1082" s="35">
        <f t="shared" si="276"/>
        <v>106</v>
      </c>
      <c r="L1082" s="30" t="str">
        <f t="shared" si="277"/>
        <v>26.8750</v>
      </c>
      <c r="M1082" s="30">
        <f t="shared" si="278"/>
        <v>114</v>
      </c>
      <c r="N1082" s="30" t="str">
        <f t="shared" si="279"/>
        <v>26.8750</v>
      </c>
      <c r="O1082" s="30">
        <f t="shared" si="280"/>
        <v>122</v>
      </c>
      <c r="P1082" s="30" t="str">
        <f t="shared" si="281"/>
        <v>26.8750</v>
      </c>
      <c r="Q1082" s="30">
        <f t="shared" si="282"/>
        <v>130</v>
      </c>
      <c r="R1082" s="36" t="str">
        <f t="shared" si="283"/>
        <v>11-Dec-2015</v>
      </c>
      <c r="S1082" s="37">
        <f t="shared" si="274"/>
        <v>26.875</v>
      </c>
    </row>
    <row r="1083" spans="1:19" ht="26">
      <c r="A1083" s="30" t="s">
        <v>183</v>
      </c>
      <c r="D1083" s="30" t="str">
        <f t="shared" si="268"/>
        <v>110515</v>
      </c>
      <c r="E1083" s="30">
        <f t="shared" si="272"/>
        <v>7</v>
      </c>
      <c r="F1083" s="30" t="str">
        <f t="shared" si="269"/>
        <v>INF209K01BB3</v>
      </c>
      <c r="G1083" s="30">
        <f t="shared" si="273"/>
        <v>20</v>
      </c>
      <c r="H1083" s="30" t="str">
        <f t="shared" si="270"/>
        <v>-</v>
      </c>
      <c r="I1083" s="30">
        <f t="shared" si="275"/>
        <v>22</v>
      </c>
      <c r="J1083" s="35" t="str">
        <f t="shared" si="271"/>
        <v>Birla Sun Life Government Seurities Fund - Short Term Plan - Daily Dividend - Regular Plan</v>
      </c>
      <c r="K1083" s="35">
        <f t="shared" si="276"/>
        <v>113</v>
      </c>
      <c r="L1083" s="30" t="str">
        <f t="shared" si="277"/>
        <v>10.0031</v>
      </c>
      <c r="M1083" s="30">
        <f t="shared" si="278"/>
        <v>121</v>
      </c>
      <c r="N1083" s="30" t="str">
        <f t="shared" si="279"/>
        <v>10.0031</v>
      </c>
      <c r="O1083" s="30">
        <f t="shared" si="280"/>
        <v>129</v>
      </c>
      <c r="P1083" s="30" t="str">
        <f t="shared" si="281"/>
        <v>10.0031</v>
      </c>
      <c r="Q1083" s="30">
        <f t="shared" si="282"/>
        <v>137</v>
      </c>
      <c r="R1083" s="36" t="str">
        <f t="shared" si="283"/>
        <v>11-Dec-2015</v>
      </c>
      <c r="S1083" s="37">
        <f t="shared" si="274"/>
        <v>10.0031</v>
      </c>
    </row>
    <row r="1084" spans="1:19" ht="26">
      <c r="A1084" s="30" t="s">
        <v>184</v>
      </c>
      <c r="D1084" s="30" t="str">
        <f t="shared" si="268"/>
        <v>110666</v>
      </c>
      <c r="E1084" s="30">
        <f t="shared" si="272"/>
        <v>7</v>
      </c>
      <c r="F1084" s="30" t="str">
        <f t="shared" si="269"/>
        <v>-</v>
      </c>
      <c r="G1084" s="30">
        <f t="shared" si="273"/>
        <v>9</v>
      </c>
      <c r="H1084" s="30" t="str">
        <f t="shared" si="270"/>
        <v>-</v>
      </c>
      <c r="I1084" s="30">
        <f t="shared" si="275"/>
        <v>11</v>
      </c>
      <c r="J1084" s="35" t="str">
        <f t="shared" si="271"/>
        <v>Birla Sun Life Govt, Securities Short Term Fund-Institutional Daily Dividend Option</v>
      </c>
      <c r="K1084" s="35">
        <f t="shared" si="276"/>
        <v>95</v>
      </c>
      <c r="L1084" s="30" t="str">
        <f t="shared" si="277"/>
        <v>10.0000</v>
      </c>
      <c r="M1084" s="30">
        <f t="shared" si="278"/>
        <v>103</v>
      </c>
      <c r="N1084" s="30" t="str">
        <f t="shared" si="279"/>
        <v>10.0000</v>
      </c>
      <c r="O1084" s="30">
        <f t="shared" si="280"/>
        <v>111</v>
      </c>
      <c r="P1084" s="30" t="str">
        <f t="shared" si="281"/>
        <v>10.0000</v>
      </c>
      <c r="Q1084" s="30">
        <f t="shared" si="282"/>
        <v>119</v>
      </c>
      <c r="R1084" s="36" t="str">
        <f t="shared" si="283"/>
        <v>06-Nov-2009</v>
      </c>
      <c r="S1084" s="37">
        <f t="shared" si="274"/>
        <v>10</v>
      </c>
    </row>
    <row r="1085" spans="1:19" ht="26">
      <c r="A1085" s="30" t="s">
        <v>185</v>
      </c>
      <c r="D1085" s="30" t="str">
        <f t="shared" si="268"/>
        <v>110668</v>
      </c>
      <c r="E1085" s="30">
        <f t="shared" si="272"/>
        <v>7</v>
      </c>
      <c r="F1085" s="30" t="str">
        <f t="shared" si="269"/>
        <v>INF209K01KJ7</v>
      </c>
      <c r="G1085" s="30">
        <f t="shared" si="273"/>
        <v>20</v>
      </c>
      <c r="H1085" s="30" t="str">
        <f t="shared" si="270"/>
        <v>-</v>
      </c>
      <c r="I1085" s="30">
        <f t="shared" si="275"/>
        <v>22</v>
      </c>
      <c r="J1085" s="35" t="str">
        <f t="shared" si="271"/>
        <v>Birla Sun Life Govt, Securities Short Term Fund-Institutional Plan A(Dividend)</v>
      </c>
      <c r="K1085" s="35">
        <f t="shared" si="276"/>
        <v>101</v>
      </c>
      <c r="L1085" s="30" t="str">
        <f t="shared" si="277"/>
        <v>10.0000</v>
      </c>
      <c r="M1085" s="30">
        <f t="shared" si="278"/>
        <v>109</v>
      </c>
      <c r="N1085" s="30" t="str">
        <f t="shared" si="279"/>
        <v>10.0000</v>
      </c>
      <c r="O1085" s="30">
        <f t="shared" si="280"/>
        <v>117</v>
      </c>
      <c r="P1085" s="30" t="str">
        <f t="shared" si="281"/>
        <v>10.0000</v>
      </c>
      <c r="Q1085" s="30">
        <f t="shared" si="282"/>
        <v>125</v>
      </c>
      <c r="R1085" s="36" t="str">
        <f t="shared" si="283"/>
        <v>21-Nov-2012</v>
      </c>
      <c r="S1085" s="37">
        <f t="shared" si="274"/>
        <v>10</v>
      </c>
    </row>
    <row r="1086" spans="1:19" ht="26">
      <c r="A1086" s="30" t="s">
        <v>186</v>
      </c>
      <c r="D1086" s="30" t="str">
        <f t="shared" si="268"/>
        <v>110665</v>
      </c>
      <c r="E1086" s="30">
        <f t="shared" si="272"/>
        <v>7</v>
      </c>
      <c r="F1086" s="30" t="str">
        <f t="shared" si="269"/>
        <v>-</v>
      </c>
      <c r="G1086" s="30">
        <f t="shared" si="273"/>
        <v>9</v>
      </c>
      <c r="H1086" s="30" t="str">
        <f t="shared" si="270"/>
        <v>-</v>
      </c>
      <c r="I1086" s="30">
        <f t="shared" si="275"/>
        <v>11</v>
      </c>
      <c r="J1086" s="35" t="str">
        <f t="shared" si="271"/>
        <v>Birla Sun Life Govt, Securities Short Term Fund-Institutional Weekly Dividend Option</v>
      </c>
      <c r="K1086" s="35">
        <f t="shared" si="276"/>
        <v>96</v>
      </c>
      <c r="L1086" s="30" t="str">
        <f t="shared" si="277"/>
        <v>10.0000</v>
      </c>
      <c r="M1086" s="30">
        <f t="shared" si="278"/>
        <v>104</v>
      </c>
      <c r="N1086" s="30" t="str">
        <f t="shared" si="279"/>
        <v>10.0000</v>
      </c>
      <c r="O1086" s="30">
        <f t="shared" si="280"/>
        <v>112</v>
      </c>
      <c r="P1086" s="30" t="str">
        <f t="shared" si="281"/>
        <v>10.0000</v>
      </c>
      <c r="Q1086" s="30">
        <f t="shared" si="282"/>
        <v>120</v>
      </c>
      <c r="R1086" s="36" t="str">
        <f t="shared" si="283"/>
        <v>18-Aug-2009</v>
      </c>
      <c r="S1086" s="37">
        <f t="shared" si="274"/>
        <v>10</v>
      </c>
    </row>
    <row r="1087" spans="1:19" ht="26">
      <c r="A1087" s="30" t="s">
        <v>187</v>
      </c>
      <c r="D1087" s="30" t="str">
        <f t="shared" si="268"/>
        <v>103189</v>
      </c>
      <c r="E1087" s="30">
        <f t="shared" si="272"/>
        <v>7</v>
      </c>
      <c r="F1087" s="30" t="str">
        <f t="shared" si="269"/>
        <v>-</v>
      </c>
      <c r="G1087" s="30">
        <f t="shared" si="273"/>
        <v>9</v>
      </c>
      <c r="H1087" s="30" t="str">
        <f t="shared" si="270"/>
        <v>INF209K01DZ8</v>
      </c>
      <c r="I1087" s="30">
        <f t="shared" si="275"/>
        <v>22</v>
      </c>
      <c r="J1087" s="35" t="str">
        <f t="shared" si="271"/>
        <v>Birla Sun Life Govt, Securities Short Term Fund-Retail Plan A(Dividend)</v>
      </c>
      <c r="K1087" s="35">
        <f t="shared" si="276"/>
        <v>94</v>
      </c>
      <c r="L1087" s="30" t="str">
        <f t="shared" si="277"/>
        <v>10.2017</v>
      </c>
      <c r="M1087" s="30">
        <f t="shared" si="278"/>
        <v>102</v>
      </c>
      <c r="N1087" s="30" t="str">
        <f t="shared" si="279"/>
        <v>10.2017</v>
      </c>
      <c r="O1087" s="30">
        <f t="shared" si="280"/>
        <v>110</v>
      </c>
      <c r="P1087" s="30" t="str">
        <f t="shared" si="281"/>
        <v>10.2017</v>
      </c>
      <c r="Q1087" s="30">
        <f t="shared" si="282"/>
        <v>118</v>
      </c>
      <c r="R1087" s="36" t="str">
        <f t="shared" si="283"/>
        <v>11-Feb-2011</v>
      </c>
      <c r="S1087" s="37">
        <f t="shared" si="274"/>
        <v>10.201700000000001</v>
      </c>
    </row>
    <row r="1088" spans="1:19" ht="26">
      <c r="A1088" s="30" t="s">
        <v>188</v>
      </c>
      <c r="D1088" s="30" t="str">
        <f t="shared" si="268"/>
        <v>110516</v>
      </c>
      <c r="E1088" s="30">
        <f t="shared" si="272"/>
        <v>7</v>
      </c>
      <c r="F1088" s="30" t="str">
        <f t="shared" si="269"/>
        <v>-</v>
      </c>
      <c r="G1088" s="30">
        <f t="shared" si="273"/>
        <v>9</v>
      </c>
      <c r="H1088" s="30" t="str">
        <f t="shared" si="270"/>
        <v>-</v>
      </c>
      <c r="I1088" s="30">
        <f t="shared" si="275"/>
        <v>11</v>
      </c>
      <c r="J1088" s="35" t="str">
        <f t="shared" si="271"/>
        <v>Birla Sun Life Govt, Securities Short Term Fund-Retail Weekly Dividend Option</v>
      </c>
      <c r="K1088" s="35">
        <f t="shared" si="276"/>
        <v>89</v>
      </c>
      <c r="L1088" s="30" t="str">
        <f t="shared" si="277"/>
        <v>10.0107</v>
      </c>
      <c r="M1088" s="30">
        <f t="shared" si="278"/>
        <v>97</v>
      </c>
      <c r="N1088" s="30" t="str">
        <f t="shared" si="279"/>
        <v>10.0107</v>
      </c>
      <c r="O1088" s="30">
        <f t="shared" si="280"/>
        <v>105</v>
      </c>
      <c r="P1088" s="30" t="str">
        <f t="shared" si="281"/>
        <v>10.0107</v>
      </c>
      <c r="Q1088" s="30">
        <f t="shared" si="282"/>
        <v>113</v>
      </c>
      <c r="R1088" s="36" t="str">
        <f t="shared" si="283"/>
        <v>11-Feb-2011</v>
      </c>
      <c r="S1088" s="37">
        <f t="shared" si="274"/>
        <v>10.0107</v>
      </c>
    </row>
    <row r="1089" spans="1:19">
      <c r="A1089" s="30" t="s">
        <v>97</v>
      </c>
      <c r="D1089" s="30" t="str">
        <f t="shared" si="268"/>
        <v/>
      </c>
      <c r="E1089" s="30" t="str">
        <f t="shared" si="272"/>
        <v/>
      </c>
      <c r="F1089" s="30" t="str">
        <f t="shared" si="269"/>
        <v xml:space="preserve"> </v>
      </c>
      <c r="G1089" s="30" t="str">
        <f t="shared" si="273"/>
        <v/>
      </c>
      <c r="H1089" s="30" t="str">
        <f t="shared" si="270"/>
        <v/>
      </c>
      <c r="I1089" s="30" t="str">
        <f t="shared" si="275"/>
        <v/>
      </c>
      <c r="J1089" s="35" t="str">
        <f t="shared" si="271"/>
        <v/>
      </c>
      <c r="K1089" s="35" t="str">
        <f t="shared" si="276"/>
        <v/>
      </c>
      <c r="L1089" s="30" t="str">
        <f t="shared" si="277"/>
        <v/>
      </c>
      <c r="M1089" s="30" t="str">
        <f t="shared" si="278"/>
        <v/>
      </c>
      <c r="N1089" s="30" t="str">
        <f t="shared" si="279"/>
        <v/>
      </c>
      <c r="O1089" s="30" t="str">
        <f t="shared" si="280"/>
        <v/>
      </c>
      <c r="P1089" s="30" t="str">
        <f t="shared" si="281"/>
        <v/>
      </c>
      <c r="Q1089" s="30" t="str">
        <f t="shared" si="282"/>
        <v/>
      </c>
      <c r="R1089" s="36" t="str">
        <f t="shared" si="283"/>
        <v/>
      </c>
      <c r="S1089" s="37" t="str">
        <f t="shared" si="274"/>
        <v/>
      </c>
    </row>
    <row r="1090" spans="1:19">
      <c r="A1090" s="30" t="s">
        <v>122</v>
      </c>
      <c r="D1090" s="30" t="str">
        <f t="shared" si="268"/>
        <v/>
      </c>
      <c r="E1090" s="30" t="str">
        <f t="shared" si="272"/>
        <v/>
      </c>
      <c r="F1090" s="30" t="str">
        <f t="shared" si="269"/>
        <v>BNP Paribas Mutual Fund</v>
      </c>
      <c r="G1090" s="30" t="str">
        <f t="shared" si="273"/>
        <v/>
      </c>
      <c r="H1090" s="30" t="str">
        <f t="shared" si="270"/>
        <v/>
      </c>
      <c r="I1090" s="30" t="str">
        <f t="shared" si="275"/>
        <v/>
      </c>
      <c r="J1090" s="35" t="str">
        <f t="shared" si="271"/>
        <v/>
      </c>
      <c r="K1090" s="35" t="str">
        <f t="shared" si="276"/>
        <v/>
      </c>
      <c r="L1090" s="30" t="str">
        <f t="shared" si="277"/>
        <v/>
      </c>
      <c r="M1090" s="30" t="str">
        <f t="shared" si="278"/>
        <v/>
      </c>
      <c r="N1090" s="30" t="str">
        <f t="shared" si="279"/>
        <v/>
      </c>
      <c r="O1090" s="30" t="str">
        <f t="shared" si="280"/>
        <v/>
      </c>
      <c r="P1090" s="30" t="str">
        <f t="shared" si="281"/>
        <v/>
      </c>
      <c r="Q1090" s="30" t="str">
        <f t="shared" si="282"/>
        <v/>
      </c>
      <c r="R1090" s="36" t="str">
        <f t="shared" si="283"/>
        <v/>
      </c>
      <c r="S1090" s="37" t="str">
        <f t="shared" si="274"/>
        <v/>
      </c>
    </row>
    <row r="1091" spans="1:19">
      <c r="A1091" s="30" t="s">
        <v>97</v>
      </c>
      <c r="D1091" s="30" t="str">
        <f t="shared" si="268"/>
        <v/>
      </c>
      <c r="E1091" s="30" t="str">
        <f t="shared" si="272"/>
        <v/>
      </c>
      <c r="F1091" s="30" t="str">
        <f t="shared" si="269"/>
        <v xml:space="preserve"> </v>
      </c>
      <c r="G1091" s="30" t="str">
        <f t="shared" si="273"/>
        <v/>
      </c>
      <c r="H1091" s="30" t="str">
        <f t="shared" si="270"/>
        <v/>
      </c>
      <c r="I1091" s="30" t="str">
        <f t="shared" si="275"/>
        <v/>
      </c>
      <c r="J1091" s="35" t="str">
        <f t="shared" si="271"/>
        <v/>
      </c>
      <c r="K1091" s="35" t="str">
        <f t="shared" si="276"/>
        <v/>
      </c>
      <c r="L1091" s="30" t="str">
        <f t="shared" si="277"/>
        <v/>
      </c>
      <c r="M1091" s="30" t="str">
        <f t="shared" si="278"/>
        <v/>
      </c>
      <c r="N1091" s="30" t="str">
        <f t="shared" si="279"/>
        <v/>
      </c>
      <c r="O1091" s="30" t="str">
        <f t="shared" si="280"/>
        <v/>
      </c>
      <c r="P1091" s="30" t="str">
        <f t="shared" si="281"/>
        <v/>
      </c>
      <c r="Q1091" s="30" t="str">
        <f t="shared" si="282"/>
        <v/>
      </c>
      <c r="R1091" s="36" t="str">
        <f t="shared" si="283"/>
        <v/>
      </c>
      <c r="S1091" s="37" t="str">
        <f t="shared" si="274"/>
        <v/>
      </c>
    </row>
    <row r="1092" spans="1:19" ht="26">
      <c r="A1092" s="30" t="s">
        <v>7200</v>
      </c>
      <c r="D1092" s="30" t="str">
        <f t="shared" si="268"/>
        <v>122393</v>
      </c>
      <c r="E1092" s="30">
        <f t="shared" si="272"/>
        <v>7</v>
      </c>
      <c r="F1092" s="30" t="str">
        <f t="shared" si="269"/>
        <v>INF251K01JB8</v>
      </c>
      <c r="G1092" s="30">
        <f t="shared" si="273"/>
        <v>20</v>
      </c>
      <c r="H1092" s="30" t="str">
        <f t="shared" si="270"/>
        <v>INF251K01JL7</v>
      </c>
      <c r="I1092" s="30">
        <f t="shared" si="275"/>
        <v>33</v>
      </c>
      <c r="J1092" s="35" t="str">
        <f t="shared" si="271"/>
        <v>BNP Paribas Government Securities Fund - Annual dividend option</v>
      </c>
      <c r="K1092" s="35">
        <f t="shared" si="276"/>
        <v>97</v>
      </c>
      <c r="L1092" s="30" t="str">
        <f t="shared" si="277"/>
        <v>10.7208</v>
      </c>
      <c r="M1092" s="30">
        <f t="shared" si="278"/>
        <v>105</v>
      </c>
      <c r="N1092" s="30" t="str">
        <f t="shared" si="279"/>
        <v>10.7208</v>
      </c>
      <c r="O1092" s="30">
        <f t="shared" si="280"/>
        <v>113</v>
      </c>
      <c r="P1092" s="30" t="str">
        <f t="shared" si="281"/>
        <v>10.7208</v>
      </c>
      <c r="Q1092" s="30">
        <f t="shared" si="282"/>
        <v>121</v>
      </c>
      <c r="R1092" s="36" t="str">
        <f t="shared" si="283"/>
        <v>08-Aug-2017</v>
      </c>
      <c r="S1092" s="37">
        <f t="shared" si="274"/>
        <v>10.720800000000001</v>
      </c>
    </row>
    <row r="1093" spans="1:19" ht="26">
      <c r="A1093" s="30" t="s">
        <v>7201</v>
      </c>
      <c r="D1093" s="30" t="str">
        <f t="shared" si="268"/>
        <v>122291</v>
      </c>
      <c r="E1093" s="30">
        <f t="shared" si="272"/>
        <v>7</v>
      </c>
      <c r="F1093" s="30" t="str">
        <f t="shared" si="269"/>
        <v>INF251K01JC6</v>
      </c>
      <c r="G1093" s="30">
        <f t="shared" si="273"/>
        <v>20</v>
      </c>
      <c r="H1093" s="30" t="str">
        <f t="shared" si="270"/>
        <v>INF251K01JM5</v>
      </c>
      <c r="I1093" s="30">
        <f t="shared" si="275"/>
        <v>33</v>
      </c>
      <c r="J1093" s="35" t="str">
        <f t="shared" si="271"/>
        <v>BNP Paribas Government Securities Fund - Calendar quarterly dividend option</v>
      </c>
      <c r="K1093" s="35">
        <f t="shared" si="276"/>
        <v>109</v>
      </c>
      <c r="L1093" s="30" t="str">
        <f t="shared" si="277"/>
        <v>10.3775</v>
      </c>
      <c r="M1093" s="30">
        <f t="shared" si="278"/>
        <v>117</v>
      </c>
      <c r="N1093" s="30" t="str">
        <f t="shared" si="279"/>
        <v>10.3775</v>
      </c>
      <c r="O1093" s="30">
        <f t="shared" si="280"/>
        <v>125</v>
      </c>
      <c r="P1093" s="30" t="str">
        <f t="shared" si="281"/>
        <v>10.3775</v>
      </c>
      <c r="Q1093" s="30">
        <f t="shared" si="282"/>
        <v>133</v>
      </c>
      <c r="R1093" s="36" t="str">
        <f t="shared" si="283"/>
        <v>08-Aug-2017</v>
      </c>
      <c r="S1093" s="37">
        <f t="shared" si="274"/>
        <v>10.3775</v>
      </c>
    </row>
    <row r="1094" spans="1:19" ht="26">
      <c r="A1094" s="30" t="s">
        <v>7202</v>
      </c>
      <c r="D1094" s="30" t="str">
        <f t="shared" si="268"/>
        <v>122376</v>
      </c>
      <c r="E1094" s="30">
        <f t="shared" si="272"/>
        <v>7</v>
      </c>
      <c r="F1094" s="30" t="str">
        <f t="shared" si="269"/>
        <v>INF251K01JK9</v>
      </c>
      <c r="G1094" s="30">
        <f t="shared" si="273"/>
        <v>20</v>
      </c>
      <c r="H1094" s="30" t="str">
        <f t="shared" si="270"/>
        <v>INF251K01JS2</v>
      </c>
      <c r="I1094" s="30">
        <f t="shared" si="275"/>
        <v>33</v>
      </c>
      <c r="J1094" s="35" t="str">
        <f t="shared" si="271"/>
        <v>BNP Paribas Government Securities Fund - Direct Plan - Annual dividend option</v>
      </c>
      <c r="K1094" s="35">
        <f t="shared" si="276"/>
        <v>111</v>
      </c>
      <c r="L1094" s="30" t="str">
        <f t="shared" si="277"/>
        <v>10.8003</v>
      </c>
      <c r="M1094" s="30">
        <f t="shared" si="278"/>
        <v>119</v>
      </c>
      <c r="N1094" s="30" t="str">
        <f t="shared" si="279"/>
        <v>10.8003</v>
      </c>
      <c r="O1094" s="30">
        <f t="shared" si="280"/>
        <v>127</v>
      </c>
      <c r="P1094" s="30" t="str">
        <f t="shared" si="281"/>
        <v>10.8003</v>
      </c>
      <c r="Q1094" s="30">
        <f t="shared" si="282"/>
        <v>135</v>
      </c>
      <c r="R1094" s="36" t="str">
        <f t="shared" si="283"/>
        <v>08-Aug-2017</v>
      </c>
      <c r="S1094" s="37">
        <f t="shared" si="274"/>
        <v>10.8003</v>
      </c>
    </row>
    <row r="1095" spans="1:19" ht="26">
      <c r="A1095" s="30" t="s">
        <v>7203</v>
      </c>
      <c r="D1095" s="30" t="str">
        <f t="shared" ref="D1095:D1158" si="284">IF(ISERROR(LEFT(A1095,SEARCH(";",A1095)-1)),"",LEFT(A1095,SEARCH(";",A1095)-1))</f>
        <v>122374</v>
      </c>
      <c r="E1095" s="30">
        <f t="shared" si="272"/>
        <v>7</v>
      </c>
      <c r="F1095" s="30" t="str">
        <f t="shared" ref="F1095:F1158" si="285">IF($D1095="",A1095,MID($A1095,E1095+1,SEARCH(";",$A1095,E1095+1)-E1095-1))</f>
        <v>INF251K01JG7</v>
      </c>
      <c r="G1095" s="30">
        <f t="shared" si="273"/>
        <v>20</v>
      </c>
      <c r="H1095" s="30" t="str">
        <f t="shared" ref="H1095:H1158" si="286">IF($D1095="","",MID($A1095,G1095+1,SEARCH(";",$A1095,G1095+1)-G1095-1))</f>
        <v>-</v>
      </c>
      <c r="I1095" s="30">
        <f t="shared" si="275"/>
        <v>22</v>
      </c>
      <c r="J1095" s="35" t="str">
        <f t="shared" ref="J1095:J1158" si="287">IF($D1095="","",MID($A1095,I1095+1,SEARCH(";",$A1095,I1095+1)-I1095-1))</f>
        <v>BNP Paribas Government Securities Fund - Direct Plan - Growth Option</v>
      </c>
      <c r="K1095" s="35">
        <f t="shared" si="276"/>
        <v>91</v>
      </c>
      <c r="L1095" s="30" t="str">
        <f t="shared" si="277"/>
        <v>15.6400</v>
      </c>
      <c r="M1095" s="30">
        <f t="shared" si="278"/>
        <v>99</v>
      </c>
      <c r="N1095" s="30" t="str">
        <f t="shared" si="279"/>
        <v>15.6400</v>
      </c>
      <c r="O1095" s="30">
        <f t="shared" si="280"/>
        <v>107</v>
      </c>
      <c r="P1095" s="30" t="str">
        <f t="shared" si="281"/>
        <v>15.6400</v>
      </c>
      <c r="Q1095" s="30">
        <f t="shared" si="282"/>
        <v>115</v>
      </c>
      <c r="R1095" s="36" t="str">
        <f t="shared" si="283"/>
        <v>08-Aug-2017</v>
      </c>
      <c r="S1095" s="37">
        <f t="shared" si="274"/>
        <v>15.64</v>
      </c>
    </row>
    <row r="1096" spans="1:19" ht="26">
      <c r="A1096" s="30" t="s">
        <v>7204</v>
      </c>
      <c r="D1096" s="30" t="str">
        <f t="shared" si="284"/>
        <v>122400</v>
      </c>
      <c r="E1096" s="30">
        <f t="shared" ref="E1096:E1159" si="288">IF($D1096="","",LEN(D1096)+1)</f>
        <v>7</v>
      </c>
      <c r="F1096" s="30" t="str">
        <f t="shared" si="285"/>
        <v>INF251K01JH5</v>
      </c>
      <c r="G1096" s="30">
        <f t="shared" ref="G1096:G1159" si="289">IF($D1096="","",E1096+(LEN(F1096)+1))</f>
        <v>20</v>
      </c>
      <c r="H1096" s="30" t="str">
        <f t="shared" si="286"/>
        <v>INF251K01JP8</v>
      </c>
      <c r="I1096" s="30">
        <f t="shared" si="275"/>
        <v>33</v>
      </c>
      <c r="J1096" s="35" t="str">
        <f t="shared" si="287"/>
        <v>BNP Paribas Government Securities Fund - Direct Plan - Monthly Dividend Option</v>
      </c>
      <c r="K1096" s="35">
        <f t="shared" si="276"/>
        <v>112</v>
      </c>
      <c r="L1096" s="30" t="str">
        <f t="shared" si="277"/>
        <v>10.4458</v>
      </c>
      <c r="M1096" s="30">
        <f t="shared" si="278"/>
        <v>120</v>
      </c>
      <c r="N1096" s="30" t="str">
        <f t="shared" si="279"/>
        <v>10.4458</v>
      </c>
      <c r="O1096" s="30">
        <f t="shared" si="280"/>
        <v>128</v>
      </c>
      <c r="P1096" s="30" t="str">
        <f t="shared" si="281"/>
        <v>10.4458</v>
      </c>
      <c r="Q1096" s="30">
        <f t="shared" si="282"/>
        <v>136</v>
      </c>
      <c r="R1096" s="36" t="str">
        <f t="shared" si="283"/>
        <v>08-Aug-2017</v>
      </c>
      <c r="S1096" s="37">
        <f t="shared" ref="S1096:S1159" si="290">IF(L1096="","",L1096+0)</f>
        <v>10.4458</v>
      </c>
    </row>
    <row r="1097" spans="1:19">
      <c r="A1097" s="30" t="s">
        <v>7205</v>
      </c>
      <c r="D1097" s="30" t="str">
        <f t="shared" si="284"/>
        <v>122289</v>
      </c>
      <c r="E1097" s="30">
        <f t="shared" si="288"/>
        <v>7</v>
      </c>
      <c r="F1097" s="30" t="str">
        <f t="shared" si="285"/>
        <v>INF251K01JF9</v>
      </c>
      <c r="G1097" s="30">
        <f t="shared" si="289"/>
        <v>20</v>
      </c>
      <c r="H1097" s="30" t="str">
        <f t="shared" si="286"/>
        <v>-</v>
      </c>
      <c r="I1097" s="30">
        <f t="shared" si="275"/>
        <v>22</v>
      </c>
      <c r="J1097" s="35" t="str">
        <f t="shared" si="287"/>
        <v>BNP Paribas Government Securities Fund - Growth Option</v>
      </c>
      <c r="K1097" s="35">
        <f t="shared" si="276"/>
        <v>77</v>
      </c>
      <c r="L1097" s="30" t="str">
        <f t="shared" si="277"/>
        <v>15.1658</v>
      </c>
      <c r="M1097" s="30">
        <f t="shared" si="278"/>
        <v>85</v>
      </c>
      <c r="N1097" s="30" t="str">
        <f t="shared" si="279"/>
        <v>15.1658</v>
      </c>
      <c r="O1097" s="30">
        <f t="shared" si="280"/>
        <v>93</v>
      </c>
      <c r="P1097" s="30" t="str">
        <f t="shared" si="281"/>
        <v>15.1658</v>
      </c>
      <c r="Q1097" s="30">
        <f t="shared" si="282"/>
        <v>101</v>
      </c>
      <c r="R1097" s="36" t="str">
        <f t="shared" si="283"/>
        <v>08-Aug-2017</v>
      </c>
      <c r="S1097" s="37">
        <f t="shared" si="290"/>
        <v>15.165800000000001</v>
      </c>
    </row>
    <row r="1098" spans="1:19" ht="26">
      <c r="A1098" s="30" t="s">
        <v>7206</v>
      </c>
      <c r="D1098" s="30" t="str">
        <f t="shared" si="284"/>
        <v>122293</v>
      </c>
      <c r="E1098" s="30">
        <f t="shared" si="288"/>
        <v>7</v>
      </c>
      <c r="F1098" s="30" t="str">
        <f t="shared" si="285"/>
        <v>INF251K01JD4</v>
      </c>
      <c r="G1098" s="30">
        <f t="shared" si="289"/>
        <v>20</v>
      </c>
      <c r="H1098" s="30" t="str">
        <f t="shared" si="286"/>
        <v>INF251K01JN3</v>
      </c>
      <c r="I1098" s="30">
        <f t="shared" si="275"/>
        <v>33</v>
      </c>
      <c r="J1098" s="35" t="str">
        <f t="shared" si="287"/>
        <v>BNP Paribas Government Securities Fund - Half yearly dividend option</v>
      </c>
      <c r="K1098" s="35">
        <f t="shared" si="276"/>
        <v>102</v>
      </c>
      <c r="L1098" s="30" t="str">
        <f t="shared" si="277"/>
        <v>10.7090</v>
      </c>
      <c r="M1098" s="30">
        <f t="shared" si="278"/>
        <v>110</v>
      </c>
      <c r="N1098" s="30" t="str">
        <f t="shared" si="279"/>
        <v>10.7090</v>
      </c>
      <c r="O1098" s="30">
        <f t="shared" si="280"/>
        <v>118</v>
      </c>
      <c r="P1098" s="30" t="str">
        <f t="shared" si="281"/>
        <v>10.7090</v>
      </c>
      <c r="Q1098" s="30">
        <f t="shared" si="282"/>
        <v>126</v>
      </c>
      <c r="R1098" s="36" t="str">
        <f t="shared" si="283"/>
        <v>08-Aug-2017</v>
      </c>
      <c r="S1098" s="37">
        <f t="shared" si="290"/>
        <v>10.709</v>
      </c>
    </row>
    <row r="1099" spans="1:19" ht="26">
      <c r="A1099" s="30" t="s">
        <v>7207</v>
      </c>
      <c r="D1099" s="30" t="str">
        <f t="shared" si="284"/>
        <v>122290</v>
      </c>
      <c r="E1099" s="30">
        <f t="shared" si="288"/>
        <v>7</v>
      </c>
      <c r="F1099" s="30" t="str">
        <f t="shared" si="285"/>
        <v>INF251K01JE2</v>
      </c>
      <c r="G1099" s="30">
        <f t="shared" si="289"/>
        <v>20</v>
      </c>
      <c r="H1099" s="30" t="str">
        <f t="shared" si="286"/>
        <v>INF251K01JO1</v>
      </c>
      <c r="I1099" s="30">
        <f t="shared" si="275"/>
        <v>33</v>
      </c>
      <c r="J1099" s="35" t="str">
        <f t="shared" si="287"/>
        <v>BNP Paribas Government Securities Fund -Monthly dividend option</v>
      </c>
      <c r="K1099" s="35">
        <f t="shared" si="276"/>
        <v>97</v>
      </c>
      <c r="L1099" s="30" t="str">
        <f t="shared" si="277"/>
        <v>10.1119</v>
      </c>
      <c r="M1099" s="30">
        <f t="shared" si="278"/>
        <v>105</v>
      </c>
      <c r="N1099" s="30" t="str">
        <f t="shared" si="279"/>
        <v>10.1119</v>
      </c>
      <c r="O1099" s="30">
        <f t="shared" si="280"/>
        <v>113</v>
      </c>
      <c r="P1099" s="30" t="str">
        <f t="shared" si="281"/>
        <v>10.1119</v>
      </c>
      <c r="Q1099" s="30">
        <f t="shared" si="282"/>
        <v>121</v>
      </c>
      <c r="R1099" s="36" t="str">
        <f t="shared" si="283"/>
        <v>08-Aug-2017</v>
      </c>
      <c r="S1099" s="37">
        <f t="shared" si="290"/>
        <v>10.1119</v>
      </c>
    </row>
    <row r="1100" spans="1:19">
      <c r="A1100" s="30" t="s">
        <v>97</v>
      </c>
      <c r="D1100" s="30" t="str">
        <f t="shared" si="284"/>
        <v/>
      </c>
      <c r="E1100" s="30" t="str">
        <f t="shared" si="288"/>
        <v/>
      </c>
      <c r="F1100" s="30" t="str">
        <f t="shared" si="285"/>
        <v xml:space="preserve"> </v>
      </c>
      <c r="G1100" s="30" t="str">
        <f t="shared" si="289"/>
        <v/>
      </c>
      <c r="H1100" s="30" t="str">
        <f t="shared" si="286"/>
        <v/>
      </c>
      <c r="I1100" s="30" t="str">
        <f t="shared" si="275"/>
        <v/>
      </c>
      <c r="J1100" s="35" t="str">
        <f t="shared" si="287"/>
        <v/>
      </c>
      <c r="K1100" s="35" t="str">
        <f t="shared" si="276"/>
        <v/>
      </c>
      <c r="L1100" s="30" t="str">
        <f t="shared" si="277"/>
        <v/>
      </c>
      <c r="M1100" s="30" t="str">
        <f t="shared" si="278"/>
        <v/>
      </c>
      <c r="N1100" s="30" t="str">
        <f t="shared" si="279"/>
        <v/>
      </c>
      <c r="O1100" s="30" t="str">
        <f t="shared" si="280"/>
        <v/>
      </c>
      <c r="P1100" s="30" t="str">
        <f t="shared" si="281"/>
        <v/>
      </c>
      <c r="Q1100" s="30" t="str">
        <f t="shared" si="282"/>
        <v/>
      </c>
      <c r="R1100" s="36" t="str">
        <f t="shared" si="283"/>
        <v/>
      </c>
      <c r="S1100" s="37" t="str">
        <f t="shared" si="290"/>
        <v/>
      </c>
    </row>
    <row r="1101" spans="1:19">
      <c r="A1101" s="30" t="s">
        <v>103</v>
      </c>
      <c r="D1101" s="30" t="str">
        <f t="shared" si="284"/>
        <v/>
      </c>
      <c r="E1101" s="30" t="str">
        <f t="shared" si="288"/>
        <v/>
      </c>
      <c r="F1101" s="30" t="str">
        <f t="shared" si="285"/>
        <v>Canara Robeco Mutual Fund</v>
      </c>
      <c r="G1101" s="30" t="str">
        <f t="shared" si="289"/>
        <v/>
      </c>
      <c r="H1101" s="30" t="str">
        <f t="shared" si="286"/>
        <v/>
      </c>
      <c r="I1101" s="30" t="str">
        <f t="shared" ref="I1101:I1164" si="291">IF($D1101="","",G1101+LEN(H1101)+1)</f>
        <v/>
      </c>
      <c r="J1101" s="35" t="str">
        <f t="shared" si="287"/>
        <v/>
      </c>
      <c r="K1101" s="35" t="str">
        <f t="shared" ref="K1101:K1164" si="292">IF($D1101="","",I1101+LEN(J1101)+1)</f>
        <v/>
      </c>
      <c r="L1101" s="30" t="str">
        <f t="shared" ref="L1101:L1164" si="293">IF($D1101="","",MID($A1101,K1101+1,SEARCH(";",$A1101,K1101+1)-K1101-1))</f>
        <v/>
      </c>
      <c r="M1101" s="30" t="str">
        <f t="shared" ref="M1101:M1164" si="294">IF($D1101="","",K1101+LEN(L1101)+1)</f>
        <v/>
      </c>
      <c r="N1101" s="30" t="str">
        <f t="shared" ref="N1101:N1164" si="295">IF($D1101="","",MID($A1101,M1101+1,SEARCH(";",$A1101,M1101+1)-M1101-1))</f>
        <v/>
      </c>
      <c r="O1101" s="30" t="str">
        <f t="shared" ref="O1101:O1164" si="296">IF($D1101="","",M1101+LEN(N1101)+1)</f>
        <v/>
      </c>
      <c r="P1101" s="30" t="str">
        <f t="shared" ref="P1101:P1164" si="297">IF($D1101="","",MID($A1101,O1101+1,SEARCH(";",$A1101,O1101+1)-O1101-1))</f>
        <v/>
      </c>
      <c r="Q1101" s="30" t="str">
        <f t="shared" ref="Q1101:Q1164" si="298">IF($D1101="","",O1101+LEN(P1101)+1)</f>
        <v/>
      </c>
      <c r="R1101" s="36" t="str">
        <f t="shared" ref="R1101:R1164" si="299">IF($D1101="","",MID($A1101,Q1101+1,15))</f>
        <v/>
      </c>
      <c r="S1101" s="37" t="str">
        <f t="shared" si="290"/>
        <v/>
      </c>
    </row>
    <row r="1102" spans="1:19">
      <c r="A1102" s="30" t="s">
        <v>97</v>
      </c>
      <c r="D1102" s="30" t="str">
        <f t="shared" si="284"/>
        <v/>
      </c>
      <c r="E1102" s="30" t="str">
        <f t="shared" si="288"/>
        <v/>
      </c>
      <c r="F1102" s="30" t="str">
        <f t="shared" si="285"/>
        <v xml:space="preserve"> </v>
      </c>
      <c r="G1102" s="30" t="str">
        <f t="shared" si="289"/>
        <v/>
      </c>
      <c r="H1102" s="30" t="str">
        <f t="shared" si="286"/>
        <v/>
      </c>
      <c r="I1102" s="30" t="str">
        <f t="shared" si="291"/>
        <v/>
      </c>
      <c r="J1102" s="35" t="str">
        <f t="shared" si="287"/>
        <v/>
      </c>
      <c r="K1102" s="35" t="str">
        <f t="shared" si="292"/>
        <v/>
      </c>
      <c r="L1102" s="30" t="str">
        <f t="shared" si="293"/>
        <v/>
      </c>
      <c r="M1102" s="30" t="str">
        <f t="shared" si="294"/>
        <v/>
      </c>
      <c r="N1102" s="30" t="str">
        <f t="shared" si="295"/>
        <v/>
      </c>
      <c r="O1102" s="30" t="str">
        <f t="shared" si="296"/>
        <v/>
      </c>
      <c r="P1102" s="30" t="str">
        <f t="shared" si="297"/>
        <v/>
      </c>
      <c r="Q1102" s="30" t="str">
        <f t="shared" si="298"/>
        <v/>
      </c>
      <c r="R1102" s="36" t="str">
        <f t="shared" si="299"/>
        <v/>
      </c>
      <c r="S1102" s="37" t="str">
        <f t="shared" si="290"/>
        <v/>
      </c>
    </row>
    <row r="1103" spans="1:19" ht="26">
      <c r="A1103" s="30" t="s">
        <v>189</v>
      </c>
      <c r="D1103" s="30" t="str">
        <f t="shared" si="284"/>
        <v>118296</v>
      </c>
      <c r="E1103" s="30">
        <f t="shared" si="288"/>
        <v>7</v>
      </c>
      <c r="F1103" s="30" t="str">
        <f t="shared" si="285"/>
        <v>INF760K01EU9</v>
      </c>
      <c r="G1103" s="30">
        <f t="shared" si="289"/>
        <v>20</v>
      </c>
      <c r="H1103" s="30" t="str">
        <f t="shared" si="286"/>
        <v>INF760K01EV7</v>
      </c>
      <c r="I1103" s="30">
        <f t="shared" si="291"/>
        <v>33</v>
      </c>
      <c r="J1103" s="35" t="str">
        <f t="shared" si="287"/>
        <v>Canara Robeco Gilt Advantage Fund - Direct Plan - Dividend Option</v>
      </c>
      <c r="K1103" s="35">
        <f t="shared" si="292"/>
        <v>99</v>
      </c>
      <c r="L1103" s="30" t="str">
        <f t="shared" si="293"/>
        <v>13.5611</v>
      </c>
      <c r="M1103" s="30">
        <f t="shared" si="294"/>
        <v>107</v>
      </c>
      <c r="N1103" s="30" t="str">
        <f t="shared" si="295"/>
        <v>13.5611</v>
      </c>
      <c r="O1103" s="30">
        <f t="shared" si="296"/>
        <v>115</v>
      </c>
      <c r="P1103" s="30" t="str">
        <f t="shared" si="297"/>
        <v>13.5611</v>
      </c>
      <c r="Q1103" s="30">
        <f t="shared" si="298"/>
        <v>123</v>
      </c>
      <c r="R1103" s="36" t="str">
        <f t="shared" si="299"/>
        <v>21-Dec-2015</v>
      </c>
      <c r="S1103" s="37">
        <f t="shared" si="290"/>
        <v>13.5611</v>
      </c>
    </row>
    <row r="1104" spans="1:19" ht="26">
      <c r="A1104" s="30" t="s">
        <v>190</v>
      </c>
      <c r="D1104" s="30" t="str">
        <f t="shared" si="284"/>
        <v>118297</v>
      </c>
      <c r="E1104" s="30">
        <f t="shared" si="288"/>
        <v>7</v>
      </c>
      <c r="F1104" s="30" t="str">
        <f t="shared" si="285"/>
        <v>INF760K01EW5</v>
      </c>
      <c r="G1104" s="30">
        <f t="shared" si="289"/>
        <v>20</v>
      </c>
      <c r="H1104" s="30" t="str">
        <f t="shared" si="286"/>
        <v>-</v>
      </c>
      <c r="I1104" s="30">
        <f t="shared" si="291"/>
        <v>22</v>
      </c>
      <c r="J1104" s="35" t="str">
        <f t="shared" si="287"/>
        <v>Canara Robeco Gilt Advantage Fund - Direct Plan - Growth Option</v>
      </c>
      <c r="K1104" s="35">
        <f t="shared" si="292"/>
        <v>86</v>
      </c>
      <c r="L1104" s="30" t="str">
        <f t="shared" si="293"/>
        <v>14.4037</v>
      </c>
      <c r="M1104" s="30">
        <f t="shared" si="294"/>
        <v>94</v>
      </c>
      <c r="N1104" s="30" t="str">
        <f t="shared" si="295"/>
        <v>14.4037</v>
      </c>
      <c r="O1104" s="30">
        <f t="shared" si="296"/>
        <v>102</v>
      </c>
      <c r="P1104" s="30" t="str">
        <f t="shared" si="297"/>
        <v>14.4037</v>
      </c>
      <c r="Q1104" s="30">
        <f t="shared" si="298"/>
        <v>110</v>
      </c>
      <c r="R1104" s="36" t="str">
        <f t="shared" si="299"/>
        <v>21-Dec-2015</v>
      </c>
      <c r="S1104" s="37">
        <f t="shared" si="290"/>
        <v>14.403700000000001</v>
      </c>
    </row>
    <row r="1105" spans="1:19">
      <c r="A1105" s="30" t="s">
        <v>191</v>
      </c>
      <c r="D1105" s="30" t="str">
        <f t="shared" si="284"/>
        <v>114683</v>
      </c>
      <c r="E1105" s="30">
        <f t="shared" si="288"/>
        <v>7</v>
      </c>
      <c r="F1105" s="30" t="str">
        <f t="shared" si="285"/>
        <v>INF760K01BD1</v>
      </c>
      <c r="G1105" s="30">
        <f t="shared" si="289"/>
        <v>20</v>
      </c>
      <c r="H1105" s="30" t="str">
        <f t="shared" si="286"/>
        <v>INF760K01BC3</v>
      </c>
      <c r="I1105" s="30">
        <f t="shared" si="291"/>
        <v>33</v>
      </c>
      <c r="J1105" s="35" t="str">
        <f t="shared" si="287"/>
        <v>Canara Robeco Gilt Advantage Fund - Regular Plan - Dividend</v>
      </c>
      <c r="K1105" s="35">
        <f t="shared" si="292"/>
        <v>93</v>
      </c>
      <c r="L1105" s="30" t="str">
        <f t="shared" si="293"/>
        <v>13.3737</v>
      </c>
      <c r="M1105" s="30">
        <f t="shared" si="294"/>
        <v>101</v>
      </c>
      <c r="N1105" s="30" t="str">
        <f t="shared" si="295"/>
        <v>13.3737</v>
      </c>
      <c r="O1105" s="30">
        <f t="shared" si="296"/>
        <v>109</v>
      </c>
      <c r="P1105" s="30" t="str">
        <f t="shared" si="297"/>
        <v>13.3737</v>
      </c>
      <c r="Q1105" s="30">
        <f t="shared" si="298"/>
        <v>117</v>
      </c>
      <c r="R1105" s="36" t="str">
        <f t="shared" si="299"/>
        <v>21-Dec-2015</v>
      </c>
      <c r="S1105" s="37">
        <f t="shared" si="290"/>
        <v>13.373699999999999</v>
      </c>
    </row>
    <row r="1106" spans="1:19">
      <c r="A1106" s="30" t="s">
        <v>192</v>
      </c>
      <c r="D1106" s="30" t="str">
        <f t="shared" si="284"/>
        <v>114682</v>
      </c>
      <c r="E1106" s="30">
        <f t="shared" si="288"/>
        <v>7</v>
      </c>
      <c r="F1106" s="30" t="str">
        <f t="shared" si="285"/>
        <v>INF760K01BB5</v>
      </c>
      <c r="G1106" s="30">
        <f t="shared" si="289"/>
        <v>20</v>
      </c>
      <c r="H1106" s="30" t="str">
        <f t="shared" si="286"/>
        <v>-</v>
      </c>
      <c r="I1106" s="30">
        <f t="shared" si="291"/>
        <v>22</v>
      </c>
      <c r="J1106" s="35" t="str">
        <f t="shared" si="287"/>
        <v>Canara Robeco Gilt Advantage Fund - Regular Plan - Growth</v>
      </c>
      <c r="K1106" s="35">
        <f t="shared" si="292"/>
        <v>80</v>
      </c>
      <c r="L1106" s="30" t="str">
        <f t="shared" si="293"/>
        <v>14.2099</v>
      </c>
      <c r="M1106" s="30">
        <f t="shared" si="294"/>
        <v>88</v>
      </c>
      <c r="N1106" s="30" t="str">
        <f t="shared" si="295"/>
        <v>14.2099</v>
      </c>
      <c r="O1106" s="30">
        <f t="shared" si="296"/>
        <v>96</v>
      </c>
      <c r="P1106" s="30" t="str">
        <f t="shared" si="297"/>
        <v>14.2099</v>
      </c>
      <c r="Q1106" s="30">
        <f t="shared" si="298"/>
        <v>104</v>
      </c>
      <c r="R1106" s="36" t="str">
        <f t="shared" si="299"/>
        <v>21-Dec-2015</v>
      </c>
      <c r="S1106" s="37">
        <f t="shared" si="290"/>
        <v>14.209899999999999</v>
      </c>
    </row>
    <row r="1107" spans="1:19">
      <c r="A1107" s="30" t="s">
        <v>7208</v>
      </c>
      <c r="D1107" s="30" t="str">
        <f t="shared" si="284"/>
        <v>100596</v>
      </c>
      <c r="E1107" s="30">
        <f t="shared" si="288"/>
        <v>7</v>
      </c>
      <c r="F1107" s="30" t="str">
        <f t="shared" si="285"/>
        <v>INF760K01AB7</v>
      </c>
      <c r="G1107" s="30">
        <f t="shared" si="289"/>
        <v>20</v>
      </c>
      <c r="H1107" s="30" t="str">
        <f t="shared" si="286"/>
        <v>INF760K01AC5</v>
      </c>
      <c r="I1107" s="30">
        <f t="shared" si="291"/>
        <v>33</v>
      </c>
      <c r="J1107" s="35" t="str">
        <f t="shared" si="287"/>
        <v>Canara Robeco Gilt PGS - Regular Plan - Dividend</v>
      </c>
      <c r="K1107" s="35">
        <f t="shared" si="292"/>
        <v>82</v>
      </c>
      <c r="L1107" s="30" t="str">
        <f t="shared" si="293"/>
        <v>15.0859</v>
      </c>
      <c r="M1107" s="30">
        <f t="shared" si="294"/>
        <v>90</v>
      </c>
      <c r="N1107" s="30" t="str">
        <f t="shared" si="295"/>
        <v>15.0859</v>
      </c>
      <c r="O1107" s="30">
        <f t="shared" si="296"/>
        <v>98</v>
      </c>
      <c r="P1107" s="30" t="str">
        <f t="shared" si="297"/>
        <v>15.0859</v>
      </c>
      <c r="Q1107" s="30">
        <f t="shared" si="298"/>
        <v>106</v>
      </c>
      <c r="R1107" s="36" t="str">
        <f t="shared" si="299"/>
        <v>09-Aug-2017</v>
      </c>
      <c r="S1107" s="37">
        <f t="shared" si="290"/>
        <v>15.085900000000001</v>
      </c>
    </row>
    <row r="1108" spans="1:19">
      <c r="A1108" s="30" t="s">
        <v>7209</v>
      </c>
      <c r="D1108" s="30" t="str">
        <f t="shared" si="284"/>
        <v>100597</v>
      </c>
      <c r="E1108" s="30">
        <f t="shared" si="288"/>
        <v>7</v>
      </c>
      <c r="F1108" s="30" t="str">
        <f t="shared" si="285"/>
        <v>INF760K01AE1</v>
      </c>
      <c r="G1108" s="30">
        <f t="shared" si="289"/>
        <v>20</v>
      </c>
      <c r="H1108" s="30" t="str">
        <f t="shared" si="286"/>
        <v>-</v>
      </c>
      <c r="I1108" s="30">
        <f t="shared" si="291"/>
        <v>22</v>
      </c>
      <c r="J1108" s="35" t="str">
        <f t="shared" si="287"/>
        <v>Canara Robeco Gilt PGS - Regular Plan - Growth</v>
      </c>
      <c r="K1108" s="35">
        <f t="shared" si="292"/>
        <v>69</v>
      </c>
      <c r="L1108" s="30" t="str">
        <f t="shared" si="293"/>
        <v>48.4449</v>
      </c>
      <c r="M1108" s="30">
        <f t="shared" si="294"/>
        <v>77</v>
      </c>
      <c r="N1108" s="30" t="str">
        <f t="shared" si="295"/>
        <v>48.4449</v>
      </c>
      <c r="O1108" s="30">
        <f t="shared" si="296"/>
        <v>85</v>
      </c>
      <c r="P1108" s="30" t="str">
        <f t="shared" si="297"/>
        <v>48.4449</v>
      </c>
      <c r="Q1108" s="30">
        <f t="shared" si="298"/>
        <v>93</v>
      </c>
      <c r="R1108" s="36" t="str">
        <f t="shared" si="299"/>
        <v>09-Aug-2017</v>
      </c>
      <c r="S1108" s="37">
        <f t="shared" si="290"/>
        <v>48.444899999999997</v>
      </c>
    </row>
    <row r="1109" spans="1:19">
      <c r="A1109" s="30" t="s">
        <v>7210</v>
      </c>
      <c r="D1109" s="30" t="str">
        <f t="shared" si="284"/>
        <v>118298</v>
      </c>
      <c r="E1109" s="30">
        <f t="shared" si="288"/>
        <v>7</v>
      </c>
      <c r="F1109" s="30" t="str">
        <f t="shared" si="285"/>
        <v>INF760K01FA8</v>
      </c>
      <c r="G1109" s="30">
        <f t="shared" si="289"/>
        <v>20</v>
      </c>
      <c r="H1109" s="30" t="str">
        <f t="shared" si="286"/>
        <v>INF760K01FB6</v>
      </c>
      <c r="I1109" s="30">
        <f t="shared" si="291"/>
        <v>33</v>
      </c>
      <c r="J1109" s="35" t="str">
        <f t="shared" si="287"/>
        <v>Canara Robeco Gilt PGS-Direct Plan - Dividend Option</v>
      </c>
      <c r="K1109" s="35">
        <f t="shared" si="292"/>
        <v>86</v>
      </c>
      <c r="L1109" s="30" t="str">
        <f t="shared" si="293"/>
        <v>15.4356</v>
      </c>
      <c r="M1109" s="30">
        <f t="shared" si="294"/>
        <v>94</v>
      </c>
      <c r="N1109" s="30" t="str">
        <f t="shared" si="295"/>
        <v>15.4356</v>
      </c>
      <c r="O1109" s="30">
        <f t="shared" si="296"/>
        <v>102</v>
      </c>
      <c r="P1109" s="30" t="str">
        <f t="shared" si="297"/>
        <v>15.4356</v>
      </c>
      <c r="Q1109" s="30">
        <f t="shared" si="298"/>
        <v>110</v>
      </c>
      <c r="R1109" s="36" t="str">
        <f t="shared" si="299"/>
        <v>09-Aug-2017</v>
      </c>
      <c r="S1109" s="37">
        <f t="shared" si="290"/>
        <v>15.435600000000001</v>
      </c>
    </row>
    <row r="1110" spans="1:19">
      <c r="A1110" s="30" t="s">
        <v>7211</v>
      </c>
      <c r="D1110" s="30" t="str">
        <f t="shared" si="284"/>
        <v>118299</v>
      </c>
      <c r="E1110" s="30">
        <f t="shared" si="288"/>
        <v>7</v>
      </c>
      <c r="F1110" s="30" t="str">
        <f t="shared" si="285"/>
        <v>INF760K01FC4</v>
      </c>
      <c r="G1110" s="30">
        <f t="shared" si="289"/>
        <v>20</v>
      </c>
      <c r="H1110" s="30" t="str">
        <f t="shared" si="286"/>
        <v>-</v>
      </c>
      <c r="I1110" s="30">
        <f t="shared" si="291"/>
        <v>22</v>
      </c>
      <c r="J1110" s="35" t="str">
        <f t="shared" si="287"/>
        <v>Canara Robeco Gilt PGS-Direct Plan - Growth option</v>
      </c>
      <c r="K1110" s="35">
        <f t="shared" si="292"/>
        <v>73</v>
      </c>
      <c r="L1110" s="30" t="str">
        <f t="shared" si="293"/>
        <v>49.4346</v>
      </c>
      <c r="M1110" s="30">
        <f t="shared" si="294"/>
        <v>81</v>
      </c>
      <c r="N1110" s="30" t="str">
        <f t="shared" si="295"/>
        <v>49.4346</v>
      </c>
      <c r="O1110" s="30">
        <f t="shared" si="296"/>
        <v>89</v>
      </c>
      <c r="P1110" s="30" t="str">
        <f t="shared" si="297"/>
        <v>49.4346</v>
      </c>
      <c r="Q1110" s="30">
        <f t="shared" si="298"/>
        <v>97</v>
      </c>
      <c r="R1110" s="36" t="str">
        <f t="shared" si="299"/>
        <v>09-Aug-2017</v>
      </c>
      <c r="S1110" s="37">
        <f t="shared" si="290"/>
        <v>49.434600000000003</v>
      </c>
    </row>
    <row r="1111" spans="1:19">
      <c r="A1111" s="30" t="s">
        <v>97</v>
      </c>
      <c r="D1111" s="30" t="str">
        <f t="shared" si="284"/>
        <v/>
      </c>
      <c r="E1111" s="30" t="str">
        <f t="shared" si="288"/>
        <v/>
      </c>
      <c r="F1111" s="30" t="str">
        <f t="shared" si="285"/>
        <v xml:space="preserve"> </v>
      </c>
      <c r="G1111" s="30" t="str">
        <f t="shared" si="289"/>
        <v/>
      </c>
      <c r="H1111" s="30" t="str">
        <f t="shared" si="286"/>
        <v/>
      </c>
      <c r="I1111" s="30" t="str">
        <f t="shared" si="291"/>
        <v/>
      </c>
      <c r="J1111" s="35" t="str">
        <f t="shared" si="287"/>
        <v/>
      </c>
      <c r="K1111" s="35" t="str">
        <f t="shared" si="292"/>
        <v/>
      </c>
      <c r="L1111" s="30" t="str">
        <f t="shared" si="293"/>
        <v/>
      </c>
      <c r="M1111" s="30" t="str">
        <f t="shared" si="294"/>
        <v/>
      </c>
      <c r="N1111" s="30" t="str">
        <f t="shared" si="295"/>
        <v/>
      </c>
      <c r="O1111" s="30" t="str">
        <f t="shared" si="296"/>
        <v/>
      </c>
      <c r="P1111" s="30" t="str">
        <f t="shared" si="297"/>
        <v/>
      </c>
      <c r="Q1111" s="30" t="str">
        <f t="shared" si="298"/>
        <v/>
      </c>
      <c r="R1111" s="36" t="str">
        <f t="shared" si="299"/>
        <v/>
      </c>
      <c r="S1111" s="37" t="str">
        <f t="shared" si="290"/>
        <v/>
      </c>
    </row>
    <row r="1112" spans="1:19">
      <c r="A1112" s="30" t="s">
        <v>123</v>
      </c>
      <c r="D1112" s="30" t="str">
        <f t="shared" si="284"/>
        <v/>
      </c>
      <c r="E1112" s="30" t="str">
        <f t="shared" si="288"/>
        <v/>
      </c>
      <c r="F1112" s="30" t="str">
        <f t="shared" si="285"/>
        <v>DHFL Pramerica Mutual Fund</v>
      </c>
      <c r="G1112" s="30" t="str">
        <f t="shared" si="289"/>
        <v/>
      </c>
      <c r="H1112" s="30" t="str">
        <f t="shared" si="286"/>
        <v/>
      </c>
      <c r="I1112" s="30" t="str">
        <f t="shared" si="291"/>
        <v/>
      </c>
      <c r="J1112" s="35" t="str">
        <f t="shared" si="287"/>
        <v/>
      </c>
      <c r="K1112" s="35" t="str">
        <f t="shared" si="292"/>
        <v/>
      </c>
      <c r="L1112" s="30" t="str">
        <f t="shared" si="293"/>
        <v/>
      </c>
      <c r="M1112" s="30" t="str">
        <f t="shared" si="294"/>
        <v/>
      </c>
      <c r="N1112" s="30" t="str">
        <f t="shared" si="295"/>
        <v/>
      </c>
      <c r="O1112" s="30" t="str">
        <f t="shared" si="296"/>
        <v/>
      </c>
      <c r="P1112" s="30" t="str">
        <f t="shared" si="297"/>
        <v/>
      </c>
      <c r="Q1112" s="30" t="str">
        <f t="shared" si="298"/>
        <v/>
      </c>
      <c r="R1112" s="36" t="str">
        <f t="shared" si="299"/>
        <v/>
      </c>
      <c r="S1112" s="37" t="str">
        <f t="shared" si="290"/>
        <v/>
      </c>
    </row>
    <row r="1113" spans="1:19">
      <c r="A1113" s="30" t="s">
        <v>97</v>
      </c>
      <c r="D1113" s="30" t="str">
        <f t="shared" si="284"/>
        <v/>
      </c>
      <c r="E1113" s="30" t="str">
        <f t="shared" si="288"/>
        <v/>
      </c>
      <c r="F1113" s="30" t="str">
        <f t="shared" si="285"/>
        <v xml:space="preserve"> </v>
      </c>
      <c r="G1113" s="30" t="str">
        <f t="shared" si="289"/>
        <v/>
      </c>
      <c r="H1113" s="30" t="str">
        <f t="shared" si="286"/>
        <v/>
      </c>
      <c r="I1113" s="30" t="str">
        <f t="shared" si="291"/>
        <v/>
      </c>
      <c r="J1113" s="35" t="str">
        <f t="shared" si="287"/>
        <v/>
      </c>
      <c r="K1113" s="35" t="str">
        <f t="shared" si="292"/>
        <v/>
      </c>
      <c r="L1113" s="30" t="str">
        <f t="shared" si="293"/>
        <v/>
      </c>
      <c r="M1113" s="30" t="str">
        <f t="shared" si="294"/>
        <v/>
      </c>
      <c r="N1113" s="30" t="str">
        <f t="shared" si="295"/>
        <v/>
      </c>
      <c r="O1113" s="30" t="str">
        <f t="shared" si="296"/>
        <v/>
      </c>
      <c r="P1113" s="30" t="str">
        <f t="shared" si="297"/>
        <v/>
      </c>
      <c r="Q1113" s="30" t="str">
        <f t="shared" si="298"/>
        <v/>
      </c>
      <c r="R1113" s="36" t="str">
        <f t="shared" si="299"/>
        <v/>
      </c>
      <c r="S1113" s="37" t="str">
        <f t="shared" si="290"/>
        <v/>
      </c>
    </row>
    <row r="1114" spans="1:19">
      <c r="A1114" s="30" t="s">
        <v>193</v>
      </c>
      <c r="D1114" s="30" t="str">
        <f t="shared" si="284"/>
        <v>138471</v>
      </c>
      <c r="E1114" s="30">
        <f t="shared" si="288"/>
        <v>7</v>
      </c>
      <c r="F1114" s="30" t="str">
        <f t="shared" si="285"/>
        <v>INF223J01AR4</v>
      </c>
      <c r="G1114" s="30">
        <f t="shared" si="289"/>
        <v>20</v>
      </c>
      <c r="H1114" s="30" t="str">
        <f t="shared" si="286"/>
        <v>-</v>
      </c>
      <c r="I1114" s="30">
        <f t="shared" si="291"/>
        <v>22</v>
      </c>
      <c r="J1114" s="35" t="str">
        <f t="shared" si="287"/>
        <v>DHFL Pramerica Gilt Fund - Bonus</v>
      </c>
      <c r="K1114" s="35">
        <f t="shared" si="292"/>
        <v>55</v>
      </c>
      <c r="L1114" s="30" t="str">
        <f t="shared" si="293"/>
        <v>13.8662</v>
      </c>
      <c r="M1114" s="30">
        <f t="shared" si="294"/>
        <v>63</v>
      </c>
      <c r="N1114" s="30" t="str">
        <f t="shared" si="295"/>
        <v>13.8662</v>
      </c>
      <c r="O1114" s="30">
        <f t="shared" si="296"/>
        <v>71</v>
      </c>
      <c r="P1114" s="30" t="str">
        <f t="shared" si="297"/>
        <v>13.8662</v>
      </c>
      <c r="Q1114" s="30">
        <f t="shared" si="298"/>
        <v>79</v>
      </c>
      <c r="R1114" s="36" t="str">
        <f t="shared" si="299"/>
        <v>01-Aug-2016</v>
      </c>
      <c r="S1114" s="37">
        <f t="shared" si="290"/>
        <v>13.866199999999999</v>
      </c>
    </row>
    <row r="1115" spans="1:19">
      <c r="A1115" s="30" t="s">
        <v>7212</v>
      </c>
      <c r="D1115" s="30" t="str">
        <f t="shared" si="284"/>
        <v>138474</v>
      </c>
      <c r="E1115" s="30">
        <f t="shared" si="288"/>
        <v>7</v>
      </c>
      <c r="F1115" s="30" t="str">
        <f t="shared" si="285"/>
        <v>INF223J01NB1</v>
      </c>
      <c r="G1115" s="30">
        <f t="shared" si="289"/>
        <v>20</v>
      </c>
      <c r="H1115" s="30" t="str">
        <f t="shared" si="286"/>
        <v>-</v>
      </c>
      <c r="I1115" s="30">
        <f t="shared" si="291"/>
        <v>22</v>
      </c>
      <c r="J1115" s="35" t="str">
        <f t="shared" si="287"/>
        <v>DHFL Pramerica Gilt Fund - Direct Plan - Dividend</v>
      </c>
      <c r="K1115" s="35">
        <f t="shared" si="292"/>
        <v>72</v>
      </c>
      <c r="L1115" s="30" t="str">
        <f t="shared" si="293"/>
        <v>14.3663</v>
      </c>
      <c r="M1115" s="30">
        <f t="shared" si="294"/>
        <v>80</v>
      </c>
      <c r="N1115" s="30" t="str">
        <f t="shared" si="295"/>
        <v>14.3663</v>
      </c>
      <c r="O1115" s="30">
        <f t="shared" si="296"/>
        <v>88</v>
      </c>
      <c r="P1115" s="30" t="str">
        <f t="shared" si="297"/>
        <v>14.3663</v>
      </c>
      <c r="Q1115" s="30">
        <f t="shared" si="298"/>
        <v>96</v>
      </c>
      <c r="R1115" s="36" t="str">
        <f t="shared" si="299"/>
        <v>09-Aug-2017</v>
      </c>
      <c r="S1115" s="37">
        <f t="shared" si="290"/>
        <v>14.366300000000001</v>
      </c>
    </row>
    <row r="1116" spans="1:19">
      <c r="A1116" s="30" t="s">
        <v>7213</v>
      </c>
      <c r="D1116" s="30" t="str">
        <f t="shared" si="284"/>
        <v>138472</v>
      </c>
      <c r="E1116" s="30">
        <f t="shared" si="288"/>
        <v>7</v>
      </c>
      <c r="F1116" s="30" t="str">
        <f t="shared" si="285"/>
        <v>INF223J01ND7</v>
      </c>
      <c r="G1116" s="30">
        <f t="shared" si="289"/>
        <v>20</v>
      </c>
      <c r="H1116" s="30" t="str">
        <f t="shared" si="286"/>
        <v>-</v>
      </c>
      <c r="I1116" s="30">
        <f t="shared" si="291"/>
        <v>22</v>
      </c>
      <c r="J1116" s="35" t="str">
        <f t="shared" si="287"/>
        <v>DHFL Pramerica Gilt Fund - Direct Plan - Growth</v>
      </c>
      <c r="K1116" s="35">
        <f t="shared" si="292"/>
        <v>70</v>
      </c>
      <c r="L1116" s="30" t="str">
        <f t="shared" si="293"/>
        <v>19.0431</v>
      </c>
      <c r="M1116" s="30">
        <f t="shared" si="294"/>
        <v>78</v>
      </c>
      <c r="N1116" s="30" t="str">
        <f t="shared" si="295"/>
        <v>19.0431</v>
      </c>
      <c r="O1116" s="30">
        <f t="shared" si="296"/>
        <v>86</v>
      </c>
      <c r="P1116" s="30" t="str">
        <f t="shared" si="297"/>
        <v>19.0431</v>
      </c>
      <c r="Q1116" s="30">
        <f t="shared" si="298"/>
        <v>94</v>
      </c>
      <c r="R1116" s="36" t="str">
        <f t="shared" si="299"/>
        <v>09-Aug-2017</v>
      </c>
      <c r="S1116" s="37">
        <f t="shared" si="290"/>
        <v>19.043099999999999</v>
      </c>
    </row>
    <row r="1117" spans="1:19">
      <c r="A1117" s="30" t="s">
        <v>7214</v>
      </c>
      <c r="D1117" s="30" t="str">
        <f t="shared" si="284"/>
        <v>138476</v>
      </c>
      <c r="E1117" s="30">
        <f t="shared" si="288"/>
        <v>7</v>
      </c>
      <c r="F1117" s="30" t="str">
        <f t="shared" si="285"/>
        <v>INF223J01VM1</v>
      </c>
      <c r="G1117" s="30">
        <f t="shared" si="289"/>
        <v>20</v>
      </c>
      <c r="H1117" s="30" t="str">
        <f t="shared" si="286"/>
        <v>-</v>
      </c>
      <c r="I1117" s="30">
        <f t="shared" si="291"/>
        <v>22</v>
      </c>
      <c r="J1117" s="35" t="str">
        <f t="shared" si="287"/>
        <v>DHFL Pramerica Gilt Fund - Direct Plan - Half Yearly Bonus</v>
      </c>
      <c r="K1117" s="35">
        <f t="shared" si="292"/>
        <v>81</v>
      </c>
      <c r="L1117" s="30" t="str">
        <f t="shared" si="293"/>
        <v>12.7294</v>
      </c>
      <c r="M1117" s="30">
        <f t="shared" si="294"/>
        <v>89</v>
      </c>
      <c r="N1117" s="30" t="str">
        <f t="shared" si="295"/>
        <v>12.7294</v>
      </c>
      <c r="O1117" s="30">
        <f t="shared" si="296"/>
        <v>97</v>
      </c>
      <c r="P1117" s="30" t="str">
        <f t="shared" si="297"/>
        <v>12.7294</v>
      </c>
      <c r="Q1117" s="30">
        <f t="shared" si="298"/>
        <v>105</v>
      </c>
      <c r="R1117" s="36" t="str">
        <f t="shared" si="299"/>
        <v>09-Aug-2017</v>
      </c>
      <c r="S1117" s="37">
        <f t="shared" si="290"/>
        <v>12.7294</v>
      </c>
    </row>
    <row r="1118" spans="1:19">
      <c r="A1118" s="30" t="s">
        <v>7215</v>
      </c>
      <c r="D1118" s="30" t="str">
        <f t="shared" si="284"/>
        <v>138467</v>
      </c>
      <c r="E1118" s="30">
        <f t="shared" si="288"/>
        <v>7</v>
      </c>
      <c r="F1118" s="30" t="str">
        <f t="shared" si="285"/>
        <v>INF223J01AO1</v>
      </c>
      <c r="G1118" s="30">
        <f t="shared" si="289"/>
        <v>20</v>
      </c>
      <c r="H1118" s="30" t="str">
        <f t="shared" si="286"/>
        <v>-</v>
      </c>
      <c r="I1118" s="30">
        <f t="shared" si="291"/>
        <v>22</v>
      </c>
      <c r="J1118" s="35" t="str">
        <f t="shared" si="287"/>
        <v>DHFL Pramerica Gilt Fund - Dividend</v>
      </c>
      <c r="K1118" s="35">
        <f t="shared" si="292"/>
        <v>58</v>
      </c>
      <c r="L1118" s="30" t="str">
        <f t="shared" si="293"/>
        <v>14.2509</v>
      </c>
      <c r="M1118" s="30">
        <f t="shared" si="294"/>
        <v>66</v>
      </c>
      <c r="N1118" s="30" t="str">
        <f t="shared" si="295"/>
        <v>14.2509</v>
      </c>
      <c r="O1118" s="30">
        <f t="shared" si="296"/>
        <v>74</v>
      </c>
      <c r="P1118" s="30" t="str">
        <f t="shared" si="297"/>
        <v>14.2509</v>
      </c>
      <c r="Q1118" s="30">
        <f t="shared" si="298"/>
        <v>82</v>
      </c>
      <c r="R1118" s="36" t="str">
        <f t="shared" si="299"/>
        <v>09-Aug-2017</v>
      </c>
      <c r="S1118" s="37">
        <f t="shared" si="290"/>
        <v>14.2509</v>
      </c>
    </row>
    <row r="1119" spans="1:19">
      <c r="A1119" s="30" t="s">
        <v>7216</v>
      </c>
      <c r="D1119" s="30" t="str">
        <f t="shared" si="284"/>
        <v>138470</v>
      </c>
      <c r="E1119" s="30">
        <f t="shared" si="288"/>
        <v>7</v>
      </c>
      <c r="F1119" s="30" t="str">
        <f t="shared" si="285"/>
        <v>INF223J01AQ6</v>
      </c>
      <c r="G1119" s="30">
        <f t="shared" si="289"/>
        <v>20</v>
      </c>
      <c r="H1119" s="30" t="str">
        <f t="shared" si="286"/>
        <v>-</v>
      </c>
      <c r="I1119" s="30">
        <f t="shared" si="291"/>
        <v>22</v>
      </c>
      <c r="J1119" s="35" t="str">
        <f t="shared" si="287"/>
        <v>DHFL Pramerica Gilt Fund - Growth</v>
      </c>
      <c r="K1119" s="35">
        <f t="shared" si="292"/>
        <v>56</v>
      </c>
      <c r="L1119" s="30" t="str">
        <f t="shared" si="293"/>
        <v>18.8392</v>
      </c>
      <c r="M1119" s="30">
        <f t="shared" si="294"/>
        <v>64</v>
      </c>
      <c r="N1119" s="30" t="str">
        <f t="shared" si="295"/>
        <v>18.8392</v>
      </c>
      <c r="O1119" s="30">
        <f t="shared" si="296"/>
        <v>72</v>
      </c>
      <c r="P1119" s="30" t="str">
        <f t="shared" si="297"/>
        <v>18.8392</v>
      </c>
      <c r="Q1119" s="30">
        <f t="shared" si="298"/>
        <v>80</v>
      </c>
      <c r="R1119" s="36" t="str">
        <f t="shared" si="299"/>
        <v>09-Aug-2017</v>
      </c>
      <c r="S1119" s="37">
        <f t="shared" si="290"/>
        <v>18.839200000000002</v>
      </c>
    </row>
    <row r="1120" spans="1:19">
      <c r="A1120" s="30" t="s">
        <v>7217</v>
      </c>
      <c r="D1120" s="30" t="str">
        <f t="shared" si="284"/>
        <v>138475</v>
      </c>
      <c r="E1120" s="30">
        <f t="shared" si="288"/>
        <v>7</v>
      </c>
      <c r="F1120" s="30" t="str">
        <f t="shared" si="285"/>
        <v>INF223J01VL3</v>
      </c>
      <c r="G1120" s="30">
        <f t="shared" si="289"/>
        <v>20</v>
      </c>
      <c r="H1120" s="30" t="str">
        <f t="shared" si="286"/>
        <v>-</v>
      </c>
      <c r="I1120" s="30">
        <f t="shared" si="291"/>
        <v>22</v>
      </c>
      <c r="J1120" s="35" t="str">
        <f t="shared" si="287"/>
        <v>DHFL Pramerica Gilt Fund - Half Yearly Bonus</v>
      </c>
      <c r="K1120" s="35">
        <f t="shared" si="292"/>
        <v>67</v>
      </c>
      <c r="L1120" s="30" t="str">
        <f t="shared" si="293"/>
        <v>12.584</v>
      </c>
      <c r="M1120" s="30">
        <f t="shared" si="294"/>
        <v>74</v>
      </c>
      <c r="N1120" s="30" t="str">
        <f t="shared" si="295"/>
        <v>12.584</v>
      </c>
      <c r="O1120" s="30">
        <f t="shared" si="296"/>
        <v>81</v>
      </c>
      <c r="P1120" s="30" t="str">
        <f t="shared" si="297"/>
        <v>12.584</v>
      </c>
      <c r="Q1120" s="30">
        <f t="shared" si="298"/>
        <v>88</v>
      </c>
      <c r="R1120" s="36" t="str">
        <f t="shared" si="299"/>
        <v>09-Aug-2017</v>
      </c>
      <c r="S1120" s="37">
        <f t="shared" si="290"/>
        <v>12.584</v>
      </c>
    </row>
    <row r="1121" spans="1:19">
      <c r="A1121" s="30" t="s">
        <v>97</v>
      </c>
      <c r="D1121" s="30" t="str">
        <f t="shared" si="284"/>
        <v/>
      </c>
      <c r="E1121" s="30" t="str">
        <f t="shared" si="288"/>
        <v/>
      </c>
      <c r="F1121" s="30" t="str">
        <f t="shared" si="285"/>
        <v xml:space="preserve"> </v>
      </c>
      <c r="G1121" s="30" t="str">
        <f t="shared" si="289"/>
        <v/>
      </c>
      <c r="H1121" s="30" t="str">
        <f t="shared" si="286"/>
        <v/>
      </c>
      <c r="I1121" s="30" t="str">
        <f t="shared" si="291"/>
        <v/>
      </c>
      <c r="J1121" s="35" t="str">
        <f t="shared" si="287"/>
        <v/>
      </c>
      <c r="K1121" s="35" t="str">
        <f t="shared" si="292"/>
        <v/>
      </c>
      <c r="L1121" s="30" t="str">
        <f t="shared" si="293"/>
        <v/>
      </c>
      <c r="M1121" s="30" t="str">
        <f t="shared" si="294"/>
        <v/>
      </c>
      <c r="N1121" s="30" t="str">
        <f t="shared" si="295"/>
        <v/>
      </c>
      <c r="O1121" s="30" t="str">
        <f t="shared" si="296"/>
        <v/>
      </c>
      <c r="P1121" s="30" t="str">
        <f t="shared" si="297"/>
        <v/>
      </c>
      <c r="Q1121" s="30" t="str">
        <f t="shared" si="298"/>
        <v/>
      </c>
      <c r="R1121" s="36" t="str">
        <f t="shared" si="299"/>
        <v/>
      </c>
      <c r="S1121" s="37" t="str">
        <f t="shared" si="290"/>
        <v/>
      </c>
    </row>
    <row r="1122" spans="1:19">
      <c r="A1122" s="30" t="s">
        <v>104</v>
      </c>
      <c r="D1122" s="30" t="str">
        <f t="shared" si="284"/>
        <v/>
      </c>
      <c r="E1122" s="30" t="str">
        <f t="shared" si="288"/>
        <v/>
      </c>
      <c r="F1122" s="30" t="str">
        <f t="shared" si="285"/>
        <v>DSP BlackRock Mutual Fund</v>
      </c>
      <c r="G1122" s="30" t="str">
        <f t="shared" si="289"/>
        <v/>
      </c>
      <c r="H1122" s="30" t="str">
        <f t="shared" si="286"/>
        <v/>
      </c>
      <c r="I1122" s="30" t="str">
        <f t="shared" si="291"/>
        <v/>
      </c>
      <c r="J1122" s="35" t="str">
        <f t="shared" si="287"/>
        <v/>
      </c>
      <c r="K1122" s="35" t="str">
        <f t="shared" si="292"/>
        <v/>
      </c>
      <c r="L1122" s="30" t="str">
        <f t="shared" si="293"/>
        <v/>
      </c>
      <c r="M1122" s="30" t="str">
        <f t="shared" si="294"/>
        <v/>
      </c>
      <c r="N1122" s="30" t="str">
        <f t="shared" si="295"/>
        <v/>
      </c>
      <c r="O1122" s="30" t="str">
        <f t="shared" si="296"/>
        <v/>
      </c>
      <c r="P1122" s="30" t="str">
        <f t="shared" si="297"/>
        <v/>
      </c>
      <c r="Q1122" s="30" t="str">
        <f t="shared" si="298"/>
        <v/>
      </c>
      <c r="R1122" s="36" t="str">
        <f t="shared" si="299"/>
        <v/>
      </c>
      <c r="S1122" s="37" t="str">
        <f t="shared" si="290"/>
        <v/>
      </c>
    </row>
    <row r="1123" spans="1:19">
      <c r="A1123" s="30" t="s">
        <v>97</v>
      </c>
      <c r="D1123" s="30" t="str">
        <f t="shared" si="284"/>
        <v/>
      </c>
      <c r="E1123" s="30" t="str">
        <f t="shared" si="288"/>
        <v/>
      </c>
      <c r="F1123" s="30" t="str">
        <f t="shared" si="285"/>
        <v xml:space="preserve"> </v>
      </c>
      <c r="G1123" s="30" t="str">
        <f t="shared" si="289"/>
        <v/>
      </c>
      <c r="H1123" s="30" t="str">
        <f t="shared" si="286"/>
        <v/>
      </c>
      <c r="I1123" s="30" t="str">
        <f t="shared" si="291"/>
        <v/>
      </c>
      <c r="J1123" s="35" t="str">
        <f t="shared" si="287"/>
        <v/>
      </c>
      <c r="K1123" s="35" t="str">
        <f t="shared" si="292"/>
        <v/>
      </c>
      <c r="L1123" s="30" t="str">
        <f t="shared" si="293"/>
        <v/>
      </c>
      <c r="M1123" s="30" t="str">
        <f t="shared" si="294"/>
        <v/>
      </c>
      <c r="N1123" s="30" t="str">
        <f t="shared" si="295"/>
        <v/>
      </c>
      <c r="O1123" s="30" t="str">
        <f t="shared" si="296"/>
        <v/>
      </c>
      <c r="P1123" s="30" t="str">
        <f t="shared" si="297"/>
        <v/>
      </c>
      <c r="Q1123" s="30" t="str">
        <f t="shared" si="298"/>
        <v/>
      </c>
      <c r="R1123" s="36" t="str">
        <f t="shared" si="299"/>
        <v/>
      </c>
      <c r="S1123" s="37" t="str">
        <f t="shared" si="290"/>
        <v/>
      </c>
    </row>
    <row r="1124" spans="1:19" ht="26">
      <c r="A1124" s="30" t="s">
        <v>7218</v>
      </c>
      <c r="D1124" s="30" t="str">
        <f t="shared" si="284"/>
        <v>131304</v>
      </c>
      <c r="E1124" s="30">
        <f t="shared" si="288"/>
        <v>7</v>
      </c>
      <c r="F1124" s="30" t="str">
        <f t="shared" si="285"/>
        <v>INF740K010J2</v>
      </c>
      <c r="G1124" s="30">
        <f t="shared" si="289"/>
        <v>20</v>
      </c>
      <c r="H1124" s="30" t="str">
        <f t="shared" si="286"/>
        <v>INF740K011J0</v>
      </c>
      <c r="I1124" s="30">
        <f t="shared" si="291"/>
        <v>33</v>
      </c>
      <c r="J1124" s="35" t="str">
        <f t="shared" si="287"/>
        <v>DSP BlackRock Constant Maturity 10Y G-Sec Fund - Direct Plan - Dividend</v>
      </c>
      <c r="K1124" s="35">
        <f t="shared" si="292"/>
        <v>105</v>
      </c>
      <c r="L1124" s="30" t="str">
        <f t="shared" si="293"/>
        <v>10.9910</v>
      </c>
      <c r="M1124" s="30">
        <f t="shared" si="294"/>
        <v>113</v>
      </c>
      <c r="N1124" s="30" t="str">
        <f t="shared" si="295"/>
        <v>10.9910</v>
      </c>
      <c r="O1124" s="30">
        <f t="shared" si="296"/>
        <v>121</v>
      </c>
      <c r="P1124" s="30" t="str">
        <f t="shared" si="297"/>
        <v>10.9910</v>
      </c>
      <c r="Q1124" s="30">
        <f t="shared" si="298"/>
        <v>129</v>
      </c>
      <c r="R1124" s="36" t="str">
        <f t="shared" si="299"/>
        <v>08-Aug-2017</v>
      </c>
      <c r="S1124" s="37">
        <f t="shared" si="290"/>
        <v>10.991</v>
      </c>
    </row>
    <row r="1125" spans="1:19" ht="26">
      <c r="A1125" s="30" t="s">
        <v>7219</v>
      </c>
      <c r="D1125" s="30" t="str">
        <f t="shared" si="284"/>
        <v>131301</v>
      </c>
      <c r="E1125" s="30">
        <f t="shared" si="288"/>
        <v>7</v>
      </c>
      <c r="F1125" s="30" t="str">
        <f t="shared" si="285"/>
        <v>INF740K019I5</v>
      </c>
      <c r="G1125" s="30">
        <f t="shared" si="289"/>
        <v>20</v>
      </c>
      <c r="H1125" s="30" t="str">
        <f t="shared" si="286"/>
        <v>-</v>
      </c>
      <c r="I1125" s="30">
        <f t="shared" si="291"/>
        <v>22</v>
      </c>
      <c r="J1125" s="35" t="str">
        <f t="shared" si="287"/>
        <v>DSP BlackRock Constant Maturity 10Y G-Sec Fund - Direct Plan - Growth</v>
      </c>
      <c r="K1125" s="35">
        <f t="shared" si="292"/>
        <v>92</v>
      </c>
      <c r="L1125" s="30" t="str">
        <f t="shared" si="293"/>
        <v>13.8493</v>
      </c>
      <c r="M1125" s="30">
        <f t="shared" si="294"/>
        <v>100</v>
      </c>
      <c r="N1125" s="30" t="str">
        <f t="shared" si="295"/>
        <v>13.8493</v>
      </c>
      <c r="O1125" s="30">
        <f t="shared" si="296"/>
        <v>108</v>
      </c>
      <c r="P1125" s="30" t="str">
        <f t="shared" si="297"/>
        <v>13.8493</v>
      </c>
      <c r="Q1125" s="30">
        <f t="shared" si="298"/>
        <v>116</v>
      </c>
      <c r="R1125" s="36" t="str">
        <f t="shared" si="299"/>
        <v>08-Aug-2017</v>
      </c>
      <c r="S1125" s="37">
        <f t="shared" si="290"/>
        <v>13.849299999999999</v>
      </c>
    </row>
    <row r="1126" spans="1:19" ht="26">
      <c r="A1126" s="30" t="s">
        <v>7220</v>
      </c>
      <c r="D1126" s="30" t="str">
        <f t="shared" si="284"/>
        <v>131303</v>
      </c>
      <c r="E1126" s="30">
        <f t="shared" si="288"/>
        <v>7</v>
      </c>
      <c r="F1126" s="30" t="str">
        <f t="shared" si="285"/>
        <v>INF740K012J8</v>
      </c>
      <c r="G1126" s="30">
        <f t="shared" si="289"/>
        <v>20</v>
      </c>
      <c r="H1126" s="30" t="str">
        <f t="shared" si="286"/>
        <v>INF740K013J6</v>
      </c>
      <c r="I1126" s="30">
        <f t="shared" si="291"/>
        <v>33</v>
      </c>
      <c r="J1126" s="35" t="str">
        <f t="shared" si="287"/>
        <v>DSP BlackRock Constant Maturity 10Y G-Sec Fund - Direct Plan - Monthly Dividend</v>
      </c>
      <c r="K1126" s="35">
        <f t="shared" si="292"/>
        <v>113</v>
      </c>
      <c r="L1126" s="30" t="str">
        <f t="shared" si="293"/>
        <v>10.3798</v>
      </c>
      <c r="M1126" s="30">
        <f t="shared" si="294"/>
        <v>121</v>
      </c>
      <c r="N1126" s="30" t="str">
        <f t="shared" si="295"/>
        <v>10.3798</v>
      </c>
      <c r="O1126" s="30">
        <f t="shared" si="296"/>
        <v>129</v>
      </c>
      <c r="P1126" s="30" t="str">
        <f t="shared" si="297"/>
        <v>10.3798</v>
      </c>
      <c r="Q1126" s="30">
        <f t="shared" si="298"/>
        <v>137</v>
      </c>
      <c r="R1126" s="36" t="str">
        <f t="shared" si="299"/>
        <v>08-Aug-2017</v>
      </c>
      <c r="S1126" s="37">
        <f t="shared" si="290"/>
        <v>10.379799999999999</v>
      </c>
    </row>
    <row r="1127" spans="1:19" ht="26">
      <c r="A1127" s="30" t="s">
        <v>7221</v>
      </c>
      <c r="D1127" s="30" t="str">
        <f t="shared" si="284"/>
        <v>131302</v>
      </c>
      <c r="E1127" s="30">
        <f t="shared" si="288"/>
        <v>7</v>
      </c>
      <c r="F1127" s="30" t="str">
        <f t="shared" si="285"/>
        <v>INF740K014J4</v>
      </c>
      <c r="G1127" s="30">
        <f t="shared" si="289"/>
        <v>20</v>
      </c>
      <c r="H1127" s="30" t="str">
        <f t="shared" si="286"/>
        <v>INF740K015J1</v>
      </c>
      <c r="I1127" s="30">
        <f t="shared" si="291"/>
        <v>33</v>
      </c>
      <c r="J1127" s="35" t="str">
        <f t="shared" si="287"/>
        <v>DSP BlackRock Constant Maturity 10Y G-Sec Fund - Direct Plan - Quarterly Dividend</v>
      </c>
      <c r="K1127" s="35">
        <f t="shared" si="292"/>
        <v>115</v>
      </c>
      <c r="L1127" s="30" t="str">
        <f t="shared" si="293"/>
        <v>10.4844</v>
      </c>
      <c r="M1127" s="30">
        <f t="shared" si="294"/>
        <v>123</v>
      </c>
      <c r="N1127" s="30" t="str">
        <f t="shared" si="295"/>
        <v>10.4844</v>
      </c>
      <c r="O1127" s="30">
        <f t="shared" si="296"/>
        <v>131</v>
      </c>
      <c r="P1127" s="30" t="str">
        <f t="shared" si="297"/>
        <v>10.4844</v>
      </c>
      <c r="Q1127" s="30">
        <f t="shared" si="298"/>
        <v>139</v>
      </c>
      <c r="R1127" s="36" t="str">
        <f t="shared" si="299"/>
        <v>08-Aug-2017</v>
      </c>
      <c r="S1127" s="37">
        <f t="shared" si="290"/>
        <v>10.484400000000001</v>
      </c>
    </row>
    <row r="1128" spans="1:19" ht="26">
      <c r="A1128" s="30" t="s">
        <v>7222</v>
      </c>
      <c r="D1128" s="30" t="str">
        <f t="shared" si="284"/>
        <v>131298</v>
      </c>
      <c r="E1128" s="30">
        <f t="shared" si="288"/>
        <v>7</v>
      </c>
      <c r="F1128" s="30" t="str">
        <f t="shared" si="285"/>
        <v>INF740K013I8</v>
      </c>
      <c r="G1128" s="30">
        <f t="shared" si="289"/>
        <v>20</v>
      </c>
      <c r="H1128" s="30" t="str">
        <f t="shared" si="286"/>
        <v>INF740K014I6</v>
      </c>
      <c r="I1128" s="30">
        <f t="shared" si="291"/>
        <v>33</v>
      </c>
      <c r="J1128" s="35" t="str">
        <f t="shared" si="287"/>
        <v>DSP BlackRock Constant Maturity 10Y G-Sec Fund - Regular Plan - Dividend</v>
      </c>
      <c r="K1128" s="35">
        <f t="shared" si="292"/>
        <v>106</v>
      </c>
      <c r="L1128" s="30" t="str">
        <f t="shared" si="293"/>
        <v>10.9800</v>
      </c>
      <c r="M1128" s="30">
        <f t="shared" si="294"/>
        <v>114</v>
      </c>
      <c r="N1128" s="30" t="str">
        <f t="shared" si="295"/>
        <v>10.9800</v>
      </c>
      <c r="O1128" s="30">
        <f t="shared" si="296"/>
        <v>122</v>
      </c>
      <c r="P1128" s="30" t="str">
        <f t="shared" si="297"/>
        <v>10.9800</v>
      </c>
      <c r="Q1128" s="30">
        <f t="shared" si="298"/>
        <v>130</v>
      </c>
      <c r="R1128" s="36" t="str">
        <f t="shared" si="299"/>
        <v>08-Aug-2017</v>
      </c>
      <c r="S1128" s="37">
        <f t="shared" si="290"/>
        <v>10.98</v>
      </c>
    </row>
    <row r="1129" spans="1:19" ht="26">
      <c r="A1129" s="30" t="s">
        <v>7223</v>
      </c>
      <c r="D1129" s="30" t="str">
        <f t="shared" si="284"/>
        <v>131297</v>
      </c>
      <c r="E1129" s="30">
        <f t="shared" si="288"/>
        <v>7</v>
      </c>
      <c r="F1129" s="30" t="str">
        <f t="shared" si="285"/>
        <v>INF740K012I0</v>
      </c>
      <c r="G1129" s="30">
        <f t="shared" si="289"/>
        <v>20</v>
      </c>
      <c r="H1129" s="30" t="str">
        <f t="shared" si="286"/>
        <v>-</v>
      </c>
      <c r="I1129" s="30">
        <f t="shared" si="291"/>
        <v>22</v>
      </c>
      <c r="J1129" s="35" t="str">
        <f t="shared" si="287"/>
        <v>DSP BlackRock Constant Maturity 10Y G-Sec Fund - Regular Plan - Growth</v>
      </c>
      <c r="K1129" s="35">
        <f t="shared" si="292"/>
        <v>93</v>
      </c>
      <c r="L1129" s="30" t="str">
        <f t="shared" si="293"/>
        <v>13.7503</v>
      </c>
      <c r="M1129" s="30">
        <f t="shared" si="294"/>
        <v>101</v>
      </c>
      <c r="N1129" s="30" t="str">
        <f t="shared" si="295"/>
        <v>13.7503</v>
      </c>
      <c r="O1129" s="30">
        <f t="shared" si="296"/>
        <v>109</v>
      </c>
      <c r="P1129" s="30" t="str">
        <f t="shared" si="297"/>
        <v>13.7503</v>
      </c>
      <c r="Q1129" s="30">
        <f t="shared" si="298"/>
        <v>117</v>
      </c>
      <c r="R1129" s="36" t="str">
        <f t="shared" si="299"/>
        <v>08-Aug-2017</v>
      </c>
      <c r="S1129" s="37">
        <f t="shared" si="290"/>
        <v>13.750299999999999</v>
      </c>
    </row>
    <row r="1130" spans="1:19" ht="26">
      <c r="A1130" s="30" t="s">
        <v>7224</v>
      </c>
      <c r="D1130" s="30" t="str">
        <f t="shared" si="284"/>
        <v>131299</v>
      </c>
      <c r="E1130" s="30">
        <f t="shared" si="288"/>
        <v>7</v>
      </c>
      <c r="F1130" s="30" t="str">
        <f t="shared" si="285"/>
        <v>INF740K015I3</v>
      </c>
      <c r="G1130" s="30">
        <f t="shared" si="289"/>
        <v>20</v>
      </c>
      <c r="H1130" s="30" t="str">
        <f t="shared" si="286"/>
        <v>INF740K016I1</v>
      </c>
      <c r="I1130" s="30">
        <f t="shared" si="291"/>
        <v>33</v>
      </c>
      <c r="J1130" s="35" t="str">
        <f t="shared" si="287"/>
        <v>DSP BlackRock Constant Maturity 10Y G-Sec Fund - Regular Plan - Monthly Dividend</v>
      </c>
      <c r="K1130" s="35">
        <f t="shared" si="292"/>
        <v>114</v>
      </c>
      <c r="L1130" s="30" t="str">
        <f t="shared" si="293"/>
        <v>10.3781</v>
      </c>
      <c r="M1130" s="30">
        <f t="shared" si="294"/>
        <v>122</v>
      </c>
      <c r="N1130" s="30" t="str">
        <f t="shared" si="295"/>
        <v>10.3781</v>
      </c>
      <c r="O1130" s="30">
        <f t="shared" si="296"/>
        <v>130</v>
      </c>
      <c r="P1130" s="30" t="str">
        <f t="shared" si="297"/>
        <v>10.3781</v>
      </c>
      <c r="Q1130" s="30">
        <f t="shared" si="298"/>
        <v>138</v>
      </c>
      <c r="R1130" s="36" t="str">
        <f t="shared" si="299"/>
        <v>08-Aug-2017</v>
      </c>
      <c r="S1130" s="37">
        <f t="shared" si="290"/>
        <v>10.3781</v>
      </c>
    </row>
    <row r="1131" spans="1:19" ht="26">
      <c r="A1131" s="30" t="s">
        <v>7225</v>
      </c>
      <c r="D1131" s="30" t="str">
        <f t="shared" si="284"/>
        <v>131300</v>
      </c>
      <c r="E1131" s="30">
        <f t="shared" si="288"/>
        <v>7</v>
      </c>
      <c r="F1131" s="30" t="str">
        <f t="shared" si="285"/>
        <v>INF740K017I9</v>
      </c>
      <c r="G1131" s="30">
        <f t="shared" si="289"/>
        <v>20</v>
      </c>
      <c r="H1131" s="30" t="str">
        <f t="shared" si="286"/>
        <v>INF740K018I7</v>
      </c>
      <c r="I1131" s="30">
        <f t="shared" si="291"/>
        <v>33</v>
      </c>
      <c r="J1131" s="35" t="str">
        <f t="shared" si="287"/>
        <v>DSP BlackRock Constant Maturity 10Y G-Sec Fund - Regular Plan - Quarterly Dividend</v>
      </c>
      <c r="K1131" s="35">
        <f t="shared" si="292"/>
        <v>116</v>
      </c>
      <c r="L1131" s="30" t="str">
        <f t="shared" si="293"/>
        <v>10.5485</v>
      </c>
      <c r="M1131" s="30">
        <f t="shared" si="294"/>
        <v>124</v>
      </c>
      <c r="N1131" s="30" t="str">
        <f t="shared" si="295"/>
        <v>10.5485</v>
      </c>
      <c r="O1131" s="30">
        <f t="shared" si="296"/>
        <v>132</v>
      </c>
      <c r="P1131" s="30" t="str">
        <f t="shared" si="297"/>
        <v>10.5485</v>
      </c>
      <c r="Q1131" s="30">
        <f t="shared" si="298"/>
        <v>140</v>
      </c>
      <c r="R1131" s="36" t="str">
        <f t="shared" si="299"/>
        <v>08-Aug-2017</v>
      </c>
      <c r="S1131" s="37">
        <f t="shared" si="290"/>
        <v>10.548500000000001</v>
      </c>
    </row>
    <row r="1132" spans="1:19" ht="26">
      <c r="A1132" s="30" t="s">
        <v>7226</v>
      </c>
      <c r="D1132" s="30" t="str">
        <f t="shared" si="284"/>
        <v>119101</v>
      </c>
      <c r="E1132" s="30">
        <f t="shared" si="288"/>
        <v>7</v>
      </c>
      <c r="F1132" s="30" t="str">
        <f t="shared" si="285"/>
        <v>INF740K01NG1</v>
      </c>
      <c r="G1132" s="30">
        <f t="shared" si="289"/>
        <v>20</v>
      </c>
      <c r="H1132" s="30" t="str">
        <f t="shared" si="286"/>
        <v>INF740K01NI7</v>
      </c>
      <c r="I1132" s="30">
        <f t="shared" si="291"/>
        <v>33</v>
      </c>
      <c r="J1132" s="35" t="str">
        <f t="shared" si="287"/>
        <v>DSP BlackRock Government Securities Fund - Direct Plan - Dividend</v>
      </c>
      <c r="K1132" s="35">
        <f t="shared" si="292"/>
        <v>99</v>
      </c>
      <c r="L1132" s="30" t="str">
        <f t="shared" si="293"/>
        <v>12.4116</v>
      </c>
      <c r="M1132" s="30">
        <f t="shared" si="294"/>
        <v>107</v>
      </c>
      <c r="N1132" s="30" t="str">
        <f t="shared" si="295"/>
        <v>12.4116</v>
      </c>
      <c r="O1132" s="30">
        <f t="shared" si="296"/>
        <v>115</v>
      </c>
      <c r="P1132" s="30" t="str">
        <f t="shared" si="297"/>
        <v>12.4116</v>
      </c>
      <c r="Q1132" s="30">
        <f t="shared" si="298"/>
        <v>123</v>
      </c>
      <c r="R1132" s="36" t="str">
        <f t="shared" si="299"/>
        <v>08-Aug-2017</v>
      </c>
      <c r="S1132" s="37">
        <f t="shared" si="290"/>
        <v>12.4116</v>
      </c>
    </row>
    <row r="1133" spans="1:19" ht="26">
      <c r="A1133" s="30" t="s">
        <v>7227</v>
      </c>
      <c r="D1133" s="30" t="str">
        <f t="shared" si="284"/>
        <v>119099</v>
      </c>
      <c r="E1133" s="30">
        <f t="shared" si="288"/>
        <v>7</v>
      </c>
      <c r="F1133" s="30" t="str">
        <f t="shared" si="285"/>
        <v>INF740K01NF3</v>
      </c>
      <c r="G1133" s="30">
        <f t="shared" si="289"/>
        <v>20</v>
      </c>
      <c r="H1133" s="30" t="str">
        <f t="shared" si="286"/>
        <v>-</v>
      </c>
      <c r="I1133" s="30">
        <f t="shared" si="291"/>
        <v>22</v>
      </c>
      <c r="J1133" s="35" t="str">
        <f t="shared" si="287"/>
        <v>DSP BlackRock Government Securities Fund - Direct Plan - Growth</v>
      </c>
      <c r="K1133" s="35">
        <f t="shared" si="292"/>
        <v>86</v>
      </c>
      <c r="L1133" s="30" t="str">
        <f t="shared" si="293"/>
        <v>56.3000</v>
      </c>
      <c r="M1133" s="30">
        <f t="shared" si="294"/>
        <v>94</v>
      </c>
      <c r="N1133" s="30" t="str">
        <f t="shared" si="295"/>
        <v>56.3000</v>
      </c>
      <c r="O1133" s="30">
        <f t="shared" si="296"/>
        <v>102</v>
      </c>
      <c r="P1133" s="30" t="str">
        <f t="shared" si="297"/>
        <v>56.3000</v>
      </c>
      <c r="Q1133" s="30">
        <f t="shared" si="298"/>
        <v>110</v>
      </c>
      <c r="R1133" s="36" t="str">
        <f t="shared" si="299"/>
        <v>08-Aug-2017</v>
      </c>
      <c r="S1133" s="37">
        <f t="shared" si="290"/>
        <v>56.3</v>
      </c>
    </row>
    <row r="1134" spans="1:19" ht="26">
      <c r="A1134" s="30" t="s">
        <v>7228</v>
      </c>
      <c r="D1134" s="30" t="str">
        <f t="shared" si="284"/>
        <v>119100</v>
      </c>
      <c r="E1134" s="30">
        <f t="shared" si="288"/>
        <v>7</v>
      </c>
      <c r="F1134" s="30" t="str">
        <f t="shared" si="285"/>
        <v>INF740K01NE6</v>
      </c>
      <c r="G1134" s="30">
        <f t="shared" si="289"/>
        <v>20</v>
      </c>
      <c r="H1134" s="30" t="str">
        <f t="shared" si="286"/>
        <v>INF740K01NH9</v>
      </c>
      <c r="I1134" s="30">
        <f t="shared" si="291"/>
        <v>33</v>
      </c>
      <c r="J1134" s="35" t="str">
        <f t="shared" si="287"/>
        <v>DSP BlackRock Government Securities Fund - Direct Plan - Monthly Dividend</v>
      </c>
      <c r="K1134" s="35">
        <f t="shared" si="292"/>
        <v>107</v>
      </c>
      <c r="L1134" s="30" t="str">
        <f t="shared" si="293"/>
        <v>10.6151</v>
      </c>
      <c r="M1134" s="30">
        <f t="shared" si="294"/>
        <v>115</v>
      </c>
      <c r="N1134" s="30" t="str">
        <f t="shared" si="295"/>
        <v>10.6151</v>
      </c>
      <c r="O1134" s="30">
        <f t="shared" si="296"/>
        <v>123</v>
      </c>
      <c r="P1134" s="30" t="str">
        <f t="shared" si="297"/>
        <v>10.6151</v>
      </c>
      <c r="Q1134" s="30">
        <f t="shared" si="298"/>
        <v>131</v>
      </c>
      <c r="R1134" s="36" t="str">
        <f t="shared" si="299"/>
        <v>08-Aug-2017</v>
      </c>
      <c r="S1134" s="37">
        <f t="shared" si="290"/>
        <v>10.6151</v>
      </c>
    </row>
    <row r="1135" spans="1:19" ht="26">
      <c r="A1135" s="30" t="s">
        <v>7229</v>
      </c>
      <c r="D1135" s="30" t="str">
        <f t="shared" si="284"/>
        <v>100085</v>
      </c>
      <c r="E1135" s="30">
        <f t="shared" si="288"/>
        <v>7</v>
      </c>
      <c r="F1135" s="30" t="str">
        <f t="shared" si="285"/>
        <v>INF740K01607</v>
      </c>
      <c r="G1135" s="30">
        <f t="shared" si="289"/>
        <v>20</v>
      </c>
      <c r="H1135" s="30" t="str">
        <f t="shared" si="286"/>
        <v>INF740K01AD5</v>
      </c>
      <c r="I1135" s="30">
        <f t="shared" si="291"/>
        <v>33</v>
      </c>
      <c r="J1135" s="35" t="str">
        <f t="shared" si="287"/>
        <v>DSP BlackRock Government Securities Fund - Regular Plan - Dividend</v>
      </c>
      <c r="K1135" s="35">
        <f t="shared" si="292"/>
        <v>100</v>
      </c>
      <c r="L1135" s="30" t="str">
        <f t="shared" si="293"/>
        <v>12.2919</v>
      </c>
      <c r="M1135" s="30">
        <f t="shared" si="294"/>
        <v>108</v>
      </c>
      <c r="N1135" s="30" t="str">
        <f t="shared" si="295"/>
        <v>12.2919</v>
      </c>
      <c r="O1135" s="30">
        <f t="shared" si="296"/>
        <v>116</v>
      </c>
      <c r="P1135" s="30" t="str">
        <f t="shared" si="297"/>
        <v>12.2919</v>
      </c>
      <c r="Q1135" s="30">
        <f t="shared" si="298"/>
        <v>124</v>
      </c>
      <c r="R1135" s="36" t="str">
        <f t="shared" si="299"/>
        <v>08-Aug-2017</v>
      </c>
      <c r="S1135" s="37">
        <f t="shared" si="290"/>
        <v>12.2919</v>
      </c>
    </row>
    <row r="1136" spans="1:19" ht="26">
      <c r="A1136" s="30" t="s">
        <v>7230</v>
      </c>
      <c r="D1136" s="30" t="str">
        <f t="shared" si="284"/>
        <v>100084</v>
      </c>
      <c r="E1136" s="30">
        <f t="shared" si="288"/>
        <v>7</v>
      </c>
      <c r="F1136" s="30" t="str">
        <f t="shared" si="285"/>
        <v>INF740K01615</v>
      </c>
      <c r="G1136" s="30">
        <f t="shared" si="289"/>
        <v>20</v>
      </c>
      <c r="H1136" s="30" t="str">
        <f t="shared" si="286"/>
        <v>-</v>
      </c>
      <c r="I1136" s="30">
        <f t="shared" si="291"/>
        <v>22</v>
      </c>
      <c r="J1136" s="35" t="str">
        <f t="shared" si="287"/>
        <v>DSP BlackRock Government Securities Fund - Regular Plan - Growth</v>
      </c>
      <c r="K1136" s="35">
        <f t="shared" si="292"/>
        <v>87</v>
      </c>
      <c r="L1136" s="30" t="str">
        <f t="shared" si="293"/>
        <v>55.4481</v>
      </c>
      <c r="M1136" s="30">
        <f t="shared" si="294"/>
        <v>95</v>
      </c>
      <c r="N1136" s="30" t="str">
        <f t="shared" si="295"/>
        <v>55.4481</v>
      </c>
      <c r="O1136" s="30">
        <f t="shared" si="296"/>
        <v>103</v>
      </c>
      <c r="P1136" s="30" t="str">
        <f t="shared" si="297"/>
        <v>55.4481</v>
      </c>
      <c r="Q1136" s="30">
        <f t="shared" si="298"/>
        <v>111</v>
      </c>
      <c r="R1136" s="36" t="str">
        <f t="shared" si="299"/>
        <v>08-Aug-2017</v>
      </c>
      <c r="S1136" s="37">
        <f t="shared" si="290"/>
        <v>55.448099999999997</v>
      </c>
    </row>
    <row r="1137" spans="1:19" ht="26">
      <c r="A1137" s="30" t="s">
        <v>7231</v>
      </c>
      <c r="D1137" s="30" t="str">
        <f t="shared" si="284"/>
        <v>100086</v>
      </c>
      <c r="E1137" s="30">
        <f t="shared" si="288"/>
        <v>7</v>
      </c>
      <c r="F1137" s="30" t="str">
        <f t="shared" si="285"/>
        <v>INF740K01623</v>
      </c>
      <c r="G1137" s="30">
        <f t="shared" si="289"/>
        <v>20</v>
      </c>
      <c r="H1137" s="30" t="str">
        <f t="shared" si="286"/>
        <v>INF740K01AE3</v>
      </c>
      <c r="I1137" s="30">
        <f t="shared" si="291"/>
        <v>33</v>
      </c>
      <c r="J1137" s="35" t="str">
        <f t="shared" si="287"/>
        <v>DSP BlackRock Government Securities Fund - Regular Plan - Monthly Dividend</v>
      </c>
      <c r="K1137" s="35">
        <f t="shared" si="292"/>
        <v>108</v>
      </c>
      <c r="L1137" s="30" t="str">
        <f t="shared" si="293"/>
        <v>10.5889</v>
      </c>
      <c r="M1137" s="30">
        <f t="shared" si="294"/>
        <v>116</v>
      </c>
      <c r="N1137" s="30" t="str">
        <f t="shared" si="295"/>
        <v>10.5889</v>
      </c>
      <c r="O1137" s="30">
        <f t="shared" si="296"/>
        <v>124</v>
      </c>
      <c r="P1137" s="30" t="str">
        <f t="shared" si="297"/>
        <v>10.5889</v>
      </c>
      <c r="Q1137" s="30">
        <f t="shared" si="298"/>
        <v>132</v>
      </c>
      <c r="R1137" s="36" t="str">
        <f t="shared" si="299"/>
        <v>08-Aug-2017</v>
      </c>
      <c r="S1137" s="37">
        <f t="shared" si="290"/>
        <v>10.588900000000001</v>
      </c>
    </row>
    <row r="1138" spans="1:19">
      <c r="A1138" s="30" t="s">
        <v>97</v>
      </c>
      <c r="D1138" s="30" t="str">
        <f t="shared" si="284"/>
        <v/>
      </c>
      <c r="E1138" s="30" t="str">
        <f t="shared" si="288"/>
        <v/>
      </c>
      <c r="F1138" s="30" t="str">
        <f t="shared" si="285"/>
        <v xml:space="preserve"> </v>
      </c>
      <c r="G1138" s="30" t="str">
        <f t="shared" si="289"/>
        <v/>
      </c>
      <c r="H1138" s="30" t="str">
        <f t="shared" si="286"/>
        <v/>
      </c>
      <c r="I1138" s="30" t="str">
        <f t="shared" si="291"/>
        <v/>
      </c>
      <c r="J1138" s="35" t="str">
        <f t="shared" si="287"/>
        <v/>
      </c>
      <c r="K1138" s="35" t="str">
        <f t="shared" si="292"/>
        <v/>
      </c>
      <c r="L1138" s="30" t="str">
        <f t="shared" si="293"/>
        <v/>
      </c>
      <c r="M1138" s="30" t="str">
        <f t="shared" si="294"/>
        <v/>
      </c>
      <c r="N1138" s="30" t="str">
        <f t="shared" si="295"/>
        <v/>
      </c>
      <c r="O1138" s="30" t="str">
        <f t="shared" si="296"/>
        <v/>
      </c>
      <c r="P1138" s="30" t="str">
        <f t="shared" si="297"/>
        <v/>
      </c>
      <c r="Q1138" s="30" t="str">
        <f t="shared" si="298"/>
        <v/>
      </c>
      <c r="R1138" s="36" t="str">
        <f t="shared" si="299"/>
        <v/>
      </c>
      <c r="S1138" s="37" t="str">
        <f t="shared" si="290"/>
        <v/>
      </c>
    </row>
    <row r="1139" spans="1:19">
      <c r="A1139" s="30" t="s">
        <v>124</v>
      </c>
      <c r="D1139" s="30" t="str">
        <f t="shared" si="284"/>
        <v/>
      </c>
      <c r="E1139" s="30" t="str">
        <f t="shared" si="288"/>
        <v/>
      </c>
      <c r="F1139" s="30" t="str">
        <f t="shared" si="285"/>
        <v>Edelweiss Mutual Fund</v>
      </c>
      <c r="G1139" s="30" t="str">
        <f t="shared" si="289"/>
        <v/>
      </c>
      <c r="H1139" s="30" t="str">
        <f t="shared" si="286"/>
        <v/>
      </c>
      <c r="I1139" s="30" t="str">
        <f t="shared" si="291"/>
        <v/>
      </c>
      <c r="J1139" s="35" t="str">
        <f t="shared" si="287"/>
        <v/>
      </c>
      <c r="K1139" s="35" t="str">
        <f t="shared" si="292"/>
        <v/>
      </c>
      <c r="L1139" s="30" t="str">
        <f t="shared" si="293"/>
        <v/>
      </c>
      <c r="M1139" s="30" t="str">
        <f t="shared" si="294"/>
        <v/>
      </c>
      <c r="N1139" s="30" t="str">
        <f t="shared" si="295"/>
        <v/>
      </c>
      <c r="O1139" s="30" t="str">
        <f t="shared" si="296"/>
        <v/>
      </c>
      <c r="P1139" s="30" t="str">
        <f t="shared" si="297"/>
        <v/>
      </c>
      <c r="Q1139" s="30" t="str">
        <f t="shared" si="298"/>
        <v/>
      </c>
      <c r="R1139" s="36" t="str">
        <f t="shared" si="299"/>
        <v/>
      </c>
      <c r="S1139" s="37" t="str">
        <f t="shared" si="290"/>
        <v/>
      </c>
    </row>
    <row r="1140" spans="1:19">
      <c r="A1140" s="30" t="s">
        <v>97</v>
      </c>
      <c r="D1140" s="30" t="str">
        <f t="shared" si="284"/>
        <v/>
      </c>
      <c r="E1140" s="30" t="str">
        <f t="shared" si="288"/>
        <v/>
      </c>
      <c r="F1140" s="30" t="str">
        <f t="shared" si="285"/>
        <v xml:space="preserve"> </v>
      </c>
      <c r="G1140" s="30" t="str">
        <f t="shared" si="289"/>
        <v/>
      </c>
      <c r="H1140" s="30" t="str">
        <f t="shared" si="286"/>
        <v/>
      </c>
      <c r="I1140" s="30" t="str">
        <f t="shared" si="291"/>
        <v/>
      </c>
      <c r="J1140" s="35" t="str">
        <f t="shared" si="287"/>
        <v/>
      </c>
      <c r="K1140" s="35" t="str">
        <f t="shared" si="292"/>
        <v/>
      </c>
      <c r="L1140" s="30" t="str">
        <f t="shared" si="293"/>
        <v/>
      </c>
      <c r="M1140" s="30" t="str">
        <f t="shared" si="294"/>
        <v/>
      </c>
      <c r="N1140" s="30" t="str">
        <f t="shared" si="295"/>
        <v/>
      </c>
      <c r="O1140" s="30" t="str">
        <f t="shared" si="296"/>
        <v/>
      </c>
      <c r="P1140" s="30" t="str">
        <f t="shared" si="297"/>
        <v/>
      </c>
      <c r="Q1140" s="30" t="str">
        <f t="shared" si="298"/>
        <v/>
      </c>
      <c r="R1140" s="36" t="str">
        <f t="shared" si="299"/>
        <v/>
      </c>
      <c r="S1140" s="37" t="str">
        <f t="shared" si="290"/>
        <v/>
      </c>
    </row>
    <row r="1141" spans="1:19" ht="26">
      <c r="A1141" s="30" t="s">
        <v>7232</v>
      </c>
      <c r="D1141" s="30" t="str">
        <f t="shared" si="284"/>
        <v>140298</v>
      </c>
      <c r="E1141" s="30">
        <f t="shared" si="288"/>
        <v>7</v>
      </c>
      <c r="F1141" s="30" t="str">
        <f t="shared" si="285"/>
        <v>INF843K01GS2</v>
      </c>
      <c r="G1141" s="30">
        <f t="shared" si="289"/>
        <v>20</v>
      </c>
      <c r="H1141" s="30" t="str">
        <f t="shared" si="286"/>
        <v>-</v>
      </c>
      <c r="I1141" s="30">
        <f t="shared" si="291"/>
        <v>22</v>
      </c>
      <c r="J1141" s="35" t="str">
        <f t="shared" si="287"/>
        <v>Edelweiss Government Securities Fund - Direct Plan - Growth Option</v>
      </c>
      <c r="K1141" s="35">
        <f t="shared" si="292"/>
        <v>89</v>
      </c>
      <c r="L1141" s="30" t="str">
        <f t="shared" si="293"/>
        <v>14.2076</v>
      </c>
      <c r="M1141" s="30">
        <f t="shared" si="294"/>
        <v>97</v>
      </c>
      <c r="N1141" s="30" t="str">
        <f t="shared" si="295"/>
        <v>14.2076</v>
      </c>
      <c r="O1141" s="30">
        <f t="shared" si="296"/>
        <v>105</v>
      </c>
      <c r="P1141" s="30" t="str">
        <f t="shared" si="297"/>
        <v>14.2076</v>
      </c>
      <c r="Q1141" s="30">
        <f t="shared" si="298"/>
        <v>113</v>
      </c>
      <c r="R1141" s="36" t="str">
        <f t="shared" si="299"/>
        <v>09-Aug-2017</v>
      </c>
      <c r="S1141" s="37">
        <f t="shared" si="290"/>
        <v>14.207599999999999</v>
      </c>
    </row>
    <row r="1142" spans="1:19" ht="26">
      <c r="A1142" s="30" t="s">
        <v>7233</v>
      </c>
      <c r="D1142" s="30" t="str">
        <f t="shared" si="284"/>
        <v>140310</v>
      </c>
      <c r="E1142" s="30">
        <f t="shared" si="288"/>
        <v>7</v>
      </c>
      <c r="F1142" s="30" t="str">
        <f t="shared" si="285"/>
        <v>INF843K01HL5</v>
      </c>
      <c r="G1142" s="30">
        <f t="shared" si="289"/>
        <v>20</v>
      </c>
      <c r="H1142" s="30" t="str">
        <f t="shared" si="286"/>
        <v>INF843K01HK7</v>
      </c>
      <c r="I1142" s="30">
        <f t="shared" si="291"/>
        <v>33</v>
      </c>
      <c r="J1142" s="35" t="str">
        <f t="shared" si="287"/>
        <v>Edelweiss Government Securities Fund - Regular Plan - Annual Dividend Option</v>
      </c>
      <c r="K1142" s="35">
        <f t="shared" si="292"/>
        <v>110</v>
      </c>
      <c r="L1142" s="30" t="str">
        <f t="shared" si="293"/>
        <v>13.9881</v>
      </c>
      <c r="M1142" s="30">
        <f t="shared" si="294"/>
        <v>118</v>
      </c>
      <c r="N1142" s="30" t="str">
        <f t="shared" si="295"/>
        <v>13.9881</v>
      </c>
      <c r="O1142" s="30">
        <f t="shared" si="296"/>
        <v>126</v>
      </c>
      <c r="P1142" s="30" t="str">
        <f t="shared" si="297"/>
        <v>13.9881</v>
      </c>
      <c r="Q1142" s="30">
        <f t="shared" si="298"/>
        <v>134</v>
      </c>
      <c r="R1142" s="36" t="str">
        <f t="shared" si="299"/>
        <v>09-Aug-2017</v>
      </c>
      <c r="S1142" s="37">
        <f t="shared" si="290"/>
        <v>13.988099999999999</v>
      </c>
    </row>
    <row r="1143" spans="1:19" ht="26">
      <c r="A1143" s="30" t="s">
        <v>7234</v>
      </c>
      <c r="D1143" s="30" t="str">
        <f t="shared" si="284"/>
        <v>140301</v>
      </c>
      <c r="E1143" s="30">
        <f t="shared" si="288"/>
        <v>7</v>
      </c>
      <c r="F1143" s="30" t="str">
        <f t="shared" si="285"/>
        <v>INF843K01HE0</v>
      </c>
      <c r="G1143" s="30">
        <f t="shared" si="289"/>
        <v>20</v>
      </c>
      <c r="H1143" s="30" t="str">
        <f t="shared" si="286"/>
        <v>INF843K01HF7</v>
      </c>
      <c r="I1143" s="30">
        <f t="shared" si="291"/>
        <v>33</v>
      </c>
      <c r="J1143" s="35" t="str">
        <f t="shared" si="287"/>
        <v>Edelweiss Government Securities Fund - Regular Plan - Dividend Option</v>
      </c>
      <c r="K1143" s="35">
        <f t="shared" si="292"/>
        <v>103</v>
      </c>
      <c r="L1143" s="30" t="str">
        <f t="shared" si="293"/>
        <v>13.9909</v>
      </c>
      <c r="M1143" s="30">
        <f t="shared" si="294"/>
        <v>111</v>
      </c>
      <c r="N1143" s="30" t="str">
        <f t="shared" si="295"/>
        <v>13.9909</v>
      </c>
      <c r="O1143" s="30">
        <f t="shared" si="296"/>
        <v>119</v>
      </c>
      <c r="P1143" s="30" t="str">
        <f t="shared" si="297"/>
        <v>13.9909</v>
      </c>
      <c r="Q1143" s="30">
        <f t="shared" si="298"/>
        <v>127</v>
      </c>
      <c r="R1143" s="36" t="str">
        <f t="shared" si="299"/>
        <v>09-Aug-2017</v>
      </c>
      <c r="S1143" s="37">
        <f t="shared" si="290"/>
        <v>13.9909</v>
      </c>
    </row>
    <row r="1144" spans="1:19" ht="26">
      <c r="A1144" s="30" t="s">
        <v>7235</v>
      </c>
      <c r="D1144" s="30" t="str">
        <f t="shared" si="284"/>
        <v>140297</v>
      </c>
      <c r="E1144" s="30">
        <f t="shared" si="288"/>
        <v>7</v>
      </c>
      <c r="F1144" s="30" t="str">
        <f t="shared" si="285"/>
        <v>INF843K01HC4</v>
      </c>
      <c r="G1144" s="30">
        <f t="shared" si="289"/>
        <v>20</v>
      </c>
      <c r="H1144" s="30" t="str">
        <f t="shared" si="286"/>
        <v>-</v>
      </c>
      <c r="I1144" s="30">
        <f t="shared" si="291"/>
        <v>22</v>
      </c>
      <c r="J1144" s="35" t="str">
        <f t="shared" si="287"/>
        <v>Edelweiss Government Securities Fund - Regular Plan - Growth Option</v>
      </c>
      <c r="K1144" s="35">
        <f t="shared" si="292"/>
        <v>90</v>
      </c>
      <c r="L1144" s="30" t="str">
        <f t="shared" si="293"/>
        <v>13.9817</v>
      </c>
      <c r="M1144" s="30">
        <f t="shared" si="294"/>
        <v>98</v>
      </c>
      <c r="N1144" s="30" t="str">
        <f t="shared" si="295"/>
        <v>13.9817</v>
      </c>
      <c r="O1144" s="30">
        <f t="shared" si="296"/>
        <v>106</v>
      </c>
      <c r="P1144" s="30" t="str">
        <f t="shared" si="297"/>
        <v>13.9817</v>
      </c>
      <c r="Q1144" s="30">
        <f t="shared" si="298"/>
        <v>114</v>
      </c>
      <c r="R1144" s="36" t="str">
        <f t="shared" si="299"/>
        <v>09-Aug-2017</v>
      </c>
      <c r="S1144" s="37">
        <f t="shared" si="290"/>
        <v>13.9817</v>
      </c>
    </row>
    <row r="1145" spans="1:19" ht="26">
      <c r="A1145" s="30" t="s">
        <v>7236</v>
      </c>
      <c r="D1145" s="30" t="str">
        <f t="shared" si="284"/>
        <v>140307</v>
      </c>
      <c r="E1145" s="30">
        <f t="shared" si="288"/>
        <v>7</v>
      </c>
      <c r="F1145" s="30" t="str">
        <f t="shared" si="285"/>
        <v>INF843K01HJ9</v>
      </c>
      <c r="G1145" s="30">
        <f t="shared" si="289"/>
        <v>20</v>
      </c>
      <c r="H1145" s="30" t="str">
        <f t="shared" si="286"/>
        <v>INF843K01HI1</v>
      </c>
      <c r="I1145" s="30">
        <f t="shared" si="291"/>
        <v>33</v>
      </c>
      <c r="J1145" s="35" t="str">
        <f t="shared" si="287"/>
        <v>Edelweiss Government Securities Fund - Regular Plan - Monthly Dividend Option</v>
      </c>
      <c r="K1145" s="35">
        <f t="shared" si="292"/>
        <v>111</v>
      </c>
      <c r="L1145" s="30" t="str">
        <f t="shared" si="293"/>
        <v>10.6992</v>
      </c>
      <c r="M1145" s="30">
        <f t="shared" si="294"/>
        <v>119</v>
      </c>
      <c r="N1145" s="30" t="str">
        <f t="shared" si="295"/>
        <v>10.6992</v>
      </c>
      <c r="O1145" s="30">
        <f t="shared" si="296"/>
        <v>127</v>
      </c>
      <c r="P1145" s="30" t="str">
        <f t="shared" si="297"/>
        <v>10.6992</v>
      </c>
      <c r="Q1145" s="30">
        <f t="shared" si="298"/>
        <v>135</v>
      </c>
      <c r="R1145" s="36" t="str">
        <f t="shared" si="299"/>
        <v>09-Aug-2017</v>
      </c>
      <c r="S1145" s="37">
        <f t="shared" si="290"/>
        <v>10.699199999999999</v>
      </c>
    </row>
    <row r="1146" spans="1:19" ht="26">
      <c r="A1146" s="30" t="s">
        <v>7237</v>
      </c>
      <c r="D1146" s="30" t="str">
        <f t="shared" si="284"/>
        <v>140303</v>
      </c>
      <c r="E1146" s="30">
        <f t="shared" si="288"/>
        <v>7</v>
      </c>
      <c r="F1146" s="30" t="str">
        <f t="shared" si="285"/>
        <v>INF843K01HG5</v>
      </c>
      <c r="G1146" s="30">
        <f t="shared" si="289"/>
        <v>20</v>
      </c>
      <c r="H1146" s="30" t="str">
        <f t="shared" si="286"/>
        <v>-</v>
      </c>
      <c r="I1146" s="30">
        <f t="shared" si="291"/>
        <v>22</v>
      </c>
      <c r="J1146" s="35" t="str">
        <f t="shared" si="287"/>
        <v>Edelweiss Government Securities Fund - Regular Plan - Weekly Dividend Option</v>
      </c>
      <c r="K1146" s="35">
        <f t="shared" si="292"/>
        <v>99</v>
      </c>
      <c r="L1146" s="30" t="str">
        <f t="shared" si="293"/>
        <v>10.5478</v>
      </c>
      <c r="M1146" s="30">
        <f t="shared" si="294"/>
        <v>107</v>
      </c>
      <c r="N1146" s="30" t="str">
        <f t="shared" si="295"/>
        <v>10.5478</v>
      </c>
      <c r="O1146" s="30">
        <f t="shared" si="296"/>
        <v>115</v>
      </c>
      <c r="P1146" s="30" t="str">
        <f t="shared" si="297"/>
        <v>10.5478</v>
      </c>
      <c r="Q1146" s="30">
        <f t="shared" si="298"/>
        <v>123</v>
      </c>
      <c r="R1146" s="36" t="str">
        <f t="shared" si="299"/>
        <v>09-Aug-2017</v>
      </c>
      <c r="S1146" s="37">
        <f t="shared" si="290"/>
        <v>10.547800000000001</v>
      </c>
    </row>
    <row r="1147" spans="1:19">
      <c r="A1147" s="30" t="s">
        <v>97</v>
      </c>
      <c r="D1147" s="30" t="str">
        <f t="shared" si="284"/>
        <v/>
      </c>
      <c r="E1147" s="30" t="str">
        <f t="shared" si="288"/>
        <v/>
      </c>
      <c r="F1147" s="30" t="str">
        <f t="shared" si="285"/>
        <v xml:space="preserve"> </v>
      </c>
      <c r="G1147" s="30" t="str">
        <f t="shared" si="289"/>
        <v/>
      </c>
      <c r="H1147" s="30" t="str">
        <f t="shared" si="286"/>
        <v/>
      </c>
      <c r="I1147" s="30" t="str">
        <f t="shared" si="291"/>
        <v/>
      </c>
      <c r="J1147" s="35" t="str">
        <f t="shared" si="287"/>
        <v/>
      </c>
      <c r="K1147" s="35" t="str">
        <f t="shared" si="292"/>
        <v/>
      </c>
      <c r="L1147" s="30" t="str">
        <f t="shared" si="293"/>
        <v/>
      </c>
      <c r="M1147" s="30" t="str">
        <f t="shared" si="294"/>
        <v/>
      </c>
      <c r="N1147" s="30" t="str">
        <f t="shared" si="295"/>
        <v/>
      </c>
      <c r="O1147" s="30" t="str">
        <f t="shared" si="296"/>
        <v/>
      </c>
      <c r="P1147" s="30" t="str">
        <f t="shared" si="297"/>
        <v/>
      </c>
      <c r="Q1147" s="30" t="str">
        <f t="shared" si="298"/>
        <v/>
      </c>
      <c r="R1147" s="36" t="str">
        <f t="shared" si="299"/>
        <v/>
      </c>
      <c r="S1147" s="37" t="str">
        <f t="shared" si="290"/>
        <v/>
      </c>
    </row>
    <row r="1148" spans="1:19">
      <c r="A1148" s="30" t="s">
        <v>105</v>
      </c>
      <c r="D1148" s="30" t="str">
        <f t="shared" si="284"/>
        <v/>
      </c>
      <c r="E1148" s="30" t="str">
        <f t="shared" si="288"/>
        <v/>
      </c>
      <c r="F1148" s="30" t="str">
        <f t="shared" si="285"/>
        <v>Escorts Mutual Fund</v>
      </c>
      <c r="G1148" s="30" t="str">
        <f t="shared" si="289"/>
        <v/>
      </c>
      <c r="H1148" s="30" t="str">
        <f t="shared" si="286"/>
        <v/>
      </c>
      <c r="I1148" s="30" t="str">
        <f t="shared" si="291"/>
        <v/>
      </c>
      <c r="J1148" s="35" t="str">
        <f t="shared" si="287"/>
        <v/>
      </c>
      <c r="K1148" s="35" t="str">
        <f t="shared" si="292"/>
        <v/>
      </c>
      <c r="L1148" s="30" t="str">
        <f t="shared" si="293"/>
        <v/>
      </c>
      <c r="M1148" s="30" t="str">
        <f t="shared" si="294"/>
        <v/>
      </c>
      <c r="N1148" s="30" t="str">
        <f t="shared" si="295"/>
        <v/>
      </c>
      <c r="O1148" s="30" t="str">
        <f t="shared" si="296"/>
        <v/>
      </c>
      <c r="P1148" s="30" t="str">
        <f t="shared" si="297"/>
        <v/>
      </c>
      <c r="Q1148" s="30" t="str">
        <f t="shared" si="298"/>
        <v/>
      </c>
      <c r="R1148" s="36" t="str">
        <f t="shared" si="299"/>
        <v/>
      </c>
      <c r="S1148" s="37" t="str">
        <f t="shared" si="290"/>
        <v/>
      </c>
    </row>
    <row r="1149" spans="1:19">
      <c r="A1149" s="30" t="s">
        <v>97</v>
      </c>
      <c r="D1149" s="30" t="str">
        <f t="shared" si="284"/>
        <v/>
      </c>
      <c r="E1149" s="30" t="str">
        <f t="shared" si="288"/>
        <v/>
      </c>
      <c r="F1149" s="30" t="str">
        <f t="shared" si="285"/>
        <v xml:space="preserve"> </v>
      </c>
      <c r="G1149" s="30" t="str">
        <f t="shared" si="289"/>
        <v/>
      </c>
      <c r="H1149" s="30" t="str">
        <f t="shared" si="286"/>
        <v/>
      </c>
      <c r="I1149" s="30" t="str">
        <f t="shared" si="291"/>
        <v/>
      </c>
      <c r="J1149" s="35" t="str">
        <f t="shared" si="287"/>
        <v/>
      </c>
      <c r="K1149" s="35" t="str">
        <f t="shared" si="292"/>
        <v/>
      </c>
      <c r="L1149" s="30" t="str">
        <f t="shared" si="293"/>
        <v/>
      </c>
      <c r="M1149" s="30" t="str">
        <f t="shared" si="294"/>
        <v/>
      </c>
      <c r="N1149" s="30" t="str">
        <f t="shared" si="295"/>
        <v/>
      </c>
      <c r="O1149" s="30" t="str">
        <f t="shared" si="296"/>
        <v/>
      </c>
      <c r="P1149" s="30" t="str">
        <f t="shared" si="297"/>
        <v/>
      </c>
      <c r="Q1149" s="30" t="str">
        <f t="shared" si="298"/>
        <v/>
      </c>
      <c r="R1149" s="36" t="str">
        <f t="shared" si="299"/>
        <v/>
      </c>
      <c r="S1149" s="37" t="str">
        <f t="shared" si="290"/>
        <v/>
      </c>
    </row>
    <row r="1150" spans="1:19">
      <c r="A1150" s="30" t="s">
        <v>7238</v>
      </c>
      <c r="D1150" s="30" t="str">
        <f t="shared" si="284"/>
        <v>101071</v>
      </c>
      <c r="E1150" s="30">
        <f t="shared" si="288"/>
        <v>7</v>
      </c>
      <c r="F1150" s="30" t="str">
        <f t="shared" si="285"/>
        <v>INF966L01184</v>
      </c>
      <c r="G1150" s="30">
        <f t="shared" si="289"/>
        <v>20</v>
      </c>
      <c r="H1150" s="30" t="str">
        <f t="shared" si="286"/>
        <v>INF966L01192</v>
      </c>
      <c r="I1150" s="30">
        <f t="shared" si="291"/>
        <v>33</v>
      </c>
      <c r="J1150" s="35" t="str">
        <f t="shared" si="287"/>
        <v>Escorts Gilt Plan-DIVIDEND OPTION</v>
      </c>
      <c r="K1150" s="35">
        <f t="shared" si="292"/>
        <v>67</v>
      </c>
      <c r="L1150" s="30" t="str">
        <f t="shared" si="293"/>
        <v>32.1185</v>
      </c>
      <c r="M1150" s="30">
        <f t="shared" si="294"/>
        <v>75</v>
      </c>
      <c r="N1150" s="30" t="str">
        <f t="shared" si="295"/>
        <v>32.1185</v>
      </c>
      <c r="O1150" s="30">
        <f t="shared" si="296"/>
        <v>83</v>
      </c>
      <c r="P1150" s="30" t="str">
        <f t="shared" si="297"/>
        <v>32.1185</v>
      </c>
      <c r="Q1150" s="30">
        <f t="shared" si="298"/>
        <v>91</v>
      </c>
      <c r="R1150" s="36" t="str">
        <f t="shared" si="299"/>
        <v>09-Aug-2017</v>
      </c>
      <c r="S1150" s="37">
        <f t="shared" si="290"/>
        <v>32.118499999999997</v>
      </c>
    </row>
    <row r="1151" spans="1:19">
      <c r="A1151" s="30" t="s">
        <v>7239</v>
      </c>
      <c r="D1151" s="30" t="str">
        <f t="shared" si="284"/>
        <v>120820</v>
      </c>
      <c r="E1151" s="30">
        <f t="shared" si="288"/>
        <v>7</v>
      </c>
      <c r="F1151" s="30" t="str">
        <f t="shared" si="285"/>
        <v>INF966L01564</v>
      </c>
      <c r="G1151" s="30">
        <f t="shared" si="289"/>
        <v>20</v>
      </c>
      <c r="H1151" s="30" t="str">
        <f t="shared" si="286"/>
        <v>INF966L01572</v>
      </c>
      <c r="I1151" s="30">
        <f t="shared" si="291"/>
        <v>33</v>
      </c>
      <c r="J1151" s="35" t="str">
        <f t="shared" si="287"/>
        <v>Escorts Gilt Plan-DIVIDEND OPTION-Direct Plan</v>
      </c>
      <c r="K1151" s="35">
        <f t="shared" si="292"/>
        <v>79</v>
      </c>
      <c r="L1151" s="30" t="str">
        <f t="shared" si="293"/>
        <v>32.1185</v>
      </c>
      <c r="M1151" s="30">
        <f t="shared" si="294"/>
        <v>87</v>
      </c>
      <c r="N1151" s="30" t="str">
        <f t="shared" si="295"/>
        <v>32.1185</v>
      </c>
      <c r="O1151" s="30">
        <f t="shared" si="296"/>
        <v>95</v>
      </c>
      <c r="P1151" s="30" t="str">
        <f t="shared" si="297"/>
        <v>32.1185</v>
      </c>
      <c r="Q1151" s="30">
        <f t="shared" si="298"/>
        <v>103</v>
      </c>
      <c r="R1151" s="36" t="str">
        <f t="shared" si="299"/>
        <v>09-Aug-2017</v>
      </c>
      <c r="S1151" s="37">
        <f t="shared" si="290"/>
        <v>32.118499999999997</v>
      </c>
    </row>
    <row r="1152" spans="1:19">
      <c r="A1152" s="30" t="s">
        <v>7240</v>
      </c>
      <c r="D1152" s="30" t="str">
        <f t="shared" si="284"/>
        <v>101072</v>
      </c>
      <c r="E1152" s="30">
        <f t="shared" si="288"/>
        <v>7</v>
      </c>
      <c r="F1152" s="30" t="str">
        <f t="shared" si="285"/>
        <v>INF966L01200</v>
      </c>
      <c r="G1152" s="30">
        <f t="shared" si="289"/>
        <v>20</v>
      </c>
      <c r="H1152" s="30" t="str">
        <f t="shared" si="286"/>
        <v>-</v>
      </c>
      <c r="I1152" s="30">
        <f t="shared" si="291"/>
        <v>22</v>
      </c>
      <c r="J1152" s="35" t="str">
        <f t="shared" si="287"/>
        <v>Escorts Gilt Plan-GROWTH OPTION</v>
      </c>
      <c r="K1152" s="35">
        <f t="shared" si="292"/>
        <v>54</v>
      </c>
      <c r="L1152" s="30" t="str">
        <f t="shared" si="293"/>
        <v>35.0869</v>
      </c>
      <c r="M1152" s="30">
        <f t="shared" si="294"/>
        <v>62</v>
      </c>
      <c r="N1152" s="30" t="str">
        <f t="shared" si="295"/>
        <v>35.0869</v>
      </c>
      <c r="O1152" s="30">
        <f t="shared" si="296"/>
        <v>70</v>
      </c>
      <c r="P1152" s="30" t="str">
        <f t="shared" si="297"/>
        <v>35.0869</v>
      </c>
      <c r="Q1152" s="30">
        <f t="shared" si="298"/>
        <v>78</v>
      </c>
      <c r="R1152" s="36" t="str">
        <f t="shared" si="299"/>
        <v>09-Aug-2017</v>
      </c>
      <c r="S1152" s="37">
        <f t="shared" si="290"/>
        <v>35.0869</v>
      </c>
    </row>
    <row r="1153" spans="1:19">
      <c r="A1153" s="30" t="s">
        <v>7241</v>
      </c>
      <c r="D1153" s="30" t="str">
        <f t="shared" si="284"/>
        <v>120821</v>
      </c>
      <c r="E1153" s="30">
        <f t="shared" si="288"/>
        <v>7</v>
      </c>
      <c r="F1153" s="30" t="str">
        <f t="shared" si="285"/>
        <v>INF966L01580</v>
      </c>
      <c r="G1153" s="30">
        <f t="shared" si="289"/>
        <v>20</v>
      </c>
      <c r="H1153" s="30" t="str">
        <f t="shared" si="286"/>
        <v>-</v>
      </c>
      <c r="I1153" s="30">
        <f t="shared" si="291"/>
        <v>22</v>
      </c>
      <c r="J1153" s="35" t="str">
        <f t="shared" si="287"/>
        <v>Escorts Gilt Plan-GROWTH OPTION-Direct Plan</v>
      </c>
      <c r="K1153" s="35">
        <f t="shared" si="292"/>
        <v>66</v>
      </c>
      <c r="L1153" s="30" t="str">
        <f t="shared" si="293"/>
        <v>35.0869</v>
      </c>
      <c r="M1153" s="30">
        <f t="shared" si="294"/>
        <v>74</v>
      </c>
      <c r="N1153" s="30" t="str">
        <f t="shared" si="295"/>
        <v>35.0869</v>
      </c>
      <c r="O1153" s="30">
        <f t="shared" si="296"/>
        <v>82</v>
      </c>
      <c r="P1153" s="30" t="str">
        <f t="shared" si="297"/>
        <v>35.0869</v>
      </c>
      <c r="Q1153" s="30">
        <f t="shared" si="298"/>
        <v>90</v>
      </c>
      <c r="R1153" s="36" t="str">
        <f t="shared" si="299"/>
        <v>09-Aug-2017</v>
      </c>
      <c r="S1153" s="37">
        <f t="shared" si="290"/>
        <v>35.0869</v>
      </c>
    </row>
    <row r="1154" spans="1:19">
      <c r="A1154" s="30" t="s">
        <v>97</v>
      </c>
      <c r="D1154" s="30" t="str">
        <f t="shared" si="284"/>
        <v/>
      </c>
      <c r="E1154" s="30" t="str">
        <f t="shared" si="288"/>
        <v/>
      </c>
      <c r="F1154" s="30" t="str">
        <f t="shared" si="285"/>
        <v xml:space="preserve"> </v>
      </c>
      <c r="G1154" s="30" t="str">
        <f t="shared" si="289"/>
        <v/>
      </c>
      <c r="H1154" s="30" t="str">
        <f t="shared" si="286"/>
        <v/>
      </c>
      <c r="I1154" s="30" t="str">
        <f t="shared" si="291"/>
        <v/>
      </c>
      <c r="J1154" s="35" t="str">
        <f t="shared" si="287"/>
        <v/>
      </c>
      <c r="K1154" s="35" t="str">
        <f t="shared" si="292"/>
        <v/>
      </c>
      <c r="L1154" s="30" t="str">
        <f t="shared" si="293"/>
        <v/>
      </c>
      <c r="M1154" s="30" t="str">
        <f t="shared" si="294"/>
        <v/>
      </c>
      <c r="N1154" s="30" t="str">
        <f t="shared" si="295"/>
        <v/>
      </c>
      <c r="O1154" s="30" t="str">
        <f t="shared" si="296"/>
        <v/>
      </c>
      <c r="P1154" s="30" t="str">
        <f t="shared" si="297"/>
        <v/>
      </c>
      <c r="Q1154" s="30" t="str">
        <f t="shared" si="298"/>
        <v/>
      </c>
      <c r="R1154" s="36" t="str">
        <f t="shared" si="299"/>
        <v/>
      </c>
      <c r="S1154" s="37" t="str">
        <f t="shared" si="290"/>
        <v/>
      </c>
    </row>
    <row r="1155" spans="1:19">
      <c r="A1155" s="30" t="s">
        <v>106</v>
      </c>
      <c r="D1155" s="30" t="str">
        <f t="shared" si="284"/>
        <v/>
      </c>
      <c r="E1155" s="30" t="str">
        <f t="shared" si="288"/>
        <v/>
      </c>
      <c r="F1155" s="30" t="str">
        <f t="shared" si="285"/>
        <v>Franklin Templeton Mutual Fund</v>
      </c>
      <c r="G1155" s="30" t="str">
        <f t="shared" si="289"/>
        <v/>
      </c>
      <c r="H1155" s="30" t="str">
        <f t="shared" si="286"/>
        <v/>
      </c>
      <c r="I1155" s="30" t="str">
        <f t="shared" si="291"/>
        <v/>
      </c>
      <c r="J1155" s="35" t="str">
        <f t="shared" si="287"/>
        <v/>
      </c>
      <c r="K1155" s="35" t="str">
        <f t="shared" si="292"/>
        <v/>
      </c>
      <c r="L1155" s="30" t="str">
        <f t="shared" si="293"/>
        <v/>
      </c>
      <c r="M1155" s="30" t="str">
        <f t="shared" si="294"/>
        <v/>
      </c>
      <c r="N1155" s="30" t="str">
        <f t="shared" si="295"/>
        <v/>
      </c>
      <c r="O1155" s="30" t="str">
        <f t="shared" si="296"/>
        <v/>
      </c>
      <c r="P1155" s="30" t="str">
        <f t="shared" si="297"/>
        <v/>
      </c>
      <c r="Q1155" s="30" t="str">
        <f t="shared" si="298"/>
        <v/>
      </c>
      <c r="R1155" s="36" t="str">
        <f t="shared" si="299"/>
        <v/>
      </c>
      <c r="S1155" s="37" t="str">
        <f t="shared" si="290"/>
        <v/>
      </c>
    </row>
    <row r="1156" spans="1:19">
      <c r="A1156" s="30" t="s">
        <v>97</v>
      </c>
      <c r="D1156" s="30" t="str">
        <f t="shared" si="284"/>
        <v/>
      </c>
      <c r="E1156" s="30" t="str">
        <f t="shared" si="288"/>
        <v/>
      </c>
      <c r="F1156" s="30" t="str">
        <f t="shared" si="285"/>
        <v xml:space="preserve"> </v>
      </c>
      <c r="G1156" s="30" t="str">
        <f t="shared" si="289"/>
        <v/>
      </c>
      <c r="H1156" s="30" t="str">
        <f t="shared" si="286"/>
        <v/>
      </c>
      <c r="I1156" s="30" t="str">
        <f t="shared" si="291"/>
        <v/>
      </c>
      <c r="J1156" s="35" t="str">
        <f t="shared" si="287"/>
        <v/>
      </c>
      <c r="K1156" s="35" t="str">
        <f t="shared" si="292"/>
        <v/>
      </c>
      <c r="L1156" s="30" t="str">
        <f t="shared" si="293"/>
        <v/>
      </c>
      <c r="M1156" s="30" t="str">
        <f t="shared" si="294"/>
        <v/>
      </c>
      <c r="N1156" s="30" t="str">
        <f t="shared" si="295"/>
        <v/>
      </c>
      <c r="O1156" s="30" t="str">
        <f t="shared" si="296"/>
        <v/>
      </c>
      <c r="P1156" s="30" t="str">
        <f t="shared" si="297"/>
        <v/>
      </c>
      <c r="Q1156" s="30" t="str">
        <f t="shared" si="298"/>
        <v/>
      </c>
      <c r="R1156" s="36" t="str">
        <f t="shared" si="299"/>
        <v/>
      </c>
      <c r="S1156" s="37" t="str">
        <f t="shared" si="290"/>
        <v/>
      </c>
    </row>
    <row r="1157" spans="1:19" ht="26">
      <c r="A1157" s="30" t="s">
        <v>7242</v>
      </c>
      <c r="D1157" s="30" t="str">
        <f t="shared" si="284"/>
        <v>118502</v>
      </c>
      <c r="E1157" s="30">
        <f t="shared" si="288"/>
        <v>7</v>
      </c>
      <c r="F1157" s="30" t="str">
        <f t="shared" si="285"/>
        <v>INF090I01HJ1</v>
      </c>
      <c r="G1157" s="30">
        <f t="shared" si="289"/>
        <v>20</v>
      </c>
      <c r="H1157" s="30" t="str">
        <f t="shared" si="286"/>
        <v>-</v>
      </c>
      <c r="I1157" s="30">
        <f t="shared" si="291"/>
        <v>22</v>
      </c>
      <c r="J1157" s="35" t="str">
        <f t="shared" si="287"/>
        <v>Franklin India GOVERNMENT SECURITIES FUND - Composite Plan - Direct - Growth</v>
      </c>
      <c r="K1157" s="35">
        <f t="shared" si="292"/>
        <v>99</v>
      </c>
      <c r="L1157" s="30" t="str">
        <f t="shared" si="293"/>
        <v>59.6483</v>
      </c>
      <c r="M1157" s="30">
        <f t="shared" si="294"/>
        <v>107</v>
      </c>
      <c r="N1157" s="30" t="str">
        <f t="shared" si="295"/>
        <v>59.3501</v>
      </c>
      <c r="O1157" s="30">
        <f t="shared" si="296"/>
        <v>115</v>
      </c>
      <c r="P1157" s="30" t="str">
        <f t="shared" si="297"/>
        <v>59.6483</v>
      </c>
      <c r="Q1157" s="30">
        <f t="shared" si="298"/>
        <v>123</v>
      </c>
      <c r="R1157" s="36" t="str">
        <f t="shared" si="299"/>
        <v>08-Aug-2017</v>
      </c>
      <c r="S1157" s="37">
        <f t="shared" si="290"/>
        <v>59.648299999999999</v>
      </c>
    </row>
    <row r="1158" spans="1:19" ht="26">
      <c r="A1158" s="30" t="s">
        <v>7243</v>
      </c>
      <c r="D1158" s="30" t="str">
        <f t="shared" si="284"/>
        <v>118501</v>
      </c>
      <c r="E1158" s="30">
        <f t="shared" si="288"/>
        <v>7</v>
      </c>
      <c r="F1158" s="30" t="str">
        <f t="shared" si="285"/>
        <v>INF090I01HH5</v>
      </c>
      <c r="G1158" s="30">
        <f t="shared" si="289"/>
        <v>20</v>
      </c>
      <c r="H1158" s="30" t="str">
        <f t="shared" si="286"/>
        <v>INF090I01HI3</v>
      </c>
      <c r="I1158" s="30">
        <f t="shared" si="291"/>
        <v>33</v>
      </c>
      <c r="J1158" s="35" t="str">
        <f t="shared" si="287"/>
        <v>Franklin India GOVERNMENT SECURITIES FUND - Composite Plan - Direct - Quarterly Dividend</v>
      </c>
      <c r="K1158" s="35">
        <f t="shared" si="292"/>
        <v>122</v>
      </c>
      <c r="L1158" s="30" t="str">
        <f t="shared" si="293"/>
        <v>12.4519</v>
      </c>
      <c r="M1158" s="30">
        <f t="shared" si="294"/>
        <v>130</v>
      </c>
      <c r="N1158" s="30" t="str">
        <f t="shared" si="295"/>
        <v>12.3896</v>
      </c>
      <c r="O1158" s="30">
        <f t="shared" si="296"/>
        <v>138</v>
      </c>
      <c r="P1158" s="30" t="str">
        <f t="shared" si="297"/>
        <v>12.4519</v>
      </c>
      <c r="Q1158" s="30">
        <f t="shared" si="298"/>
        <v>146</v>
      </c>
      <c r="R1158" s="36" t="str">
        <f t="shared" si="299"/>
        <v>08-Aug-2017</v>
      </c>
      <c r="S1158" s="37">
        <f t="shared" si="290"/>
        <v>12.4519</v>
      </c>
    </row>
    <row r="1159" spans="1:19" ht="26">
      <c r="A1159" s="30" t="s">
        <v>194</v>
      </c>
      <c r="D1159" s="30" t="str">
        <f t="shared" ref="D1159:D1222" si="300">IF(ISERROR(LEFT(A1159,SEARCH(";",A1159)-1)),"",LEFT(A1159,SEARCH(";",A1159)-1))</f>
        <v>119295</v>
      </c>
      <c r="E1159" s="30">
        <f t="shared" si="288"/>
        <v>7</v>
      </c>
      <c r="F1159" s="30" t="str">
        <f t="shared" ref="F1159:F1222" si="301">IF($D1159="",A1159,MID($A1159,E1159+1,SEARCH(";",$A1159,E1159+1)-E1159-1))</f>
        <v>INF090I01KG1</v>
      </c>
      <c r="G1159" s="30">
        <f t="shared" si="289"/>
        <v>20</v>
      </c>
      <c r="H1159" s="30" t="str">
        <f t="shared" ref="H1159:H1222" si="302">IF($D1159="","",MID($A1159,G1159+1,SEARCH(";",$A1159,G1159+1)-G1159-1))</f>
        <v>-</v>
      </c>
      <c r="I1159" s="30">
        <f t="shared" si="291"/>
        <v>22</v>
      </c>
      <c r="J1159" s="35" t="str">
        <f t="shared" ref="J1159:J1222" si="303">IF($D1159="","",MID($A1159,I1159+1,SEARCH(";",$A1159,I1159+1)-I1159-1))</f>
        <v>Franklin India GOVERNMENT SECURITIES FUND - Long Term Plan - Direct - Bonus</v>
      </c>
      <c r="K1159" s="35">
        <f t="shared" si="292"/>
        <v>98</v>
      </c>
      <c r="L1159" s="30" t="str">
        <f t="shared" si="293"/>
        <v>0.0000</v>
      </c>
      <c r="M1159" s="30">
        <f t="shared" si="294"/>
        <v>105</v>
      </c>
      <c r="N1159" s="30" t="str">
        <f t="shared" si="295"/>
        <v>0.0000</v>
      </c>
      <c r="O1159" s="30">
        <f t="shared" si="296"/>
        <v>112</v>
      </c>
      <c r="P1159" s="30" t="str">
        <f t="shared" si="297"/>
        <v>0.0000</v>
      </c>
      <c r="Q1159" s="30">
        <f t="shared" si="298"/>
        <v>119</v>
      </c>
      <c r="R1159" s="36" t="str">
        <f t="shared" si="299"/>
        <v>08-Jun-2015</v>
      </c>
      <c r="S1159" s="37">
        <f t="shared" si="290"/>
        <v>0</v>
      </c>
    </row>
    <row r="1160" spans="1:19" ht="26">
      <c r="A1160" s="30" t="s">
        <v>7244</v>
      </c>
      <c r="D1160" s="30" t="str">
        <f t="shared" si="300"/>
        <v>118498</v>
      </c>
      <c r="E1160" s="30">
        <f t="shared" ref="E1160:E1223" si="304">IF($D1160="","",LEN(D1160)+1)</f>
        <v>7</v>
      </c>
      <c r="F1160" s="30" t="str">
        <f t="shared" si="301"/>
        <v>INF090I01HS2</v>
      </c>
      <c r="G1160" s="30">
        <f t="shared" ref="G1160:G1223" si="305">IF($D1160="","",E1160+(LEN(F1160)+1))</f>
        <v>20</v>
      </c>
      <c r="H1160" s="30" t="str">
        <f t="shared" si="302"/>
        <v>-</v>
      </c>
      <c r="I1160" s="30">
        <f t="shared" si="291"/>
        <v>22</v>
      </c>
      <c r="J1160" s="35" t="str">
        <f t="shared" si="303"/>
        <v>Franklin India GOVERNMENT SECURITIES FUND - Long Term Plan - Direct - Growth</v>
      </c>
      <c r="K1160" s="35">
        <f t="shared" si="292"/>
        <v>99</v>
      </c>
      <c r="L1160" s="30" t="str">
        <f t="shared" si="293"/>
        <v>42.3443</v>
      </c>
      <c r="M1160" s="30">
        <f t="shared" si="294"/>
        <v>107</v>
      </c>
      <c r="N1160" s="30" t="str">
        <f t="shared" si="295"/>
        <v>42.3443</v>
      </c>
      <c r="O1160" s="30">
        <f t="shared" si="296"/>
        <v>115</v>
      </c>
      <c r="P1160" s="30" t="str">
        <f t="shared" si="297"/>
        <v>42.3443</v>
      </c>
      <c r="Q1160" s="30">
        <f t="shared" si="298"/>
        <v>123</v>
      </c>
      <c r="R1160" s="36" t="str">
        <f t="shared" si="299"/>
        <v>08-Aug-2017</v>
      </c>
      <c r="S1160" s="37">
        <f t="shared" ref="S1160:S1223" si="306">IF(L1160="","",L1160+0)</f>
        <v>42.344299999999997</v>
      </c>
    </row>
    <row r="1161" spans="1:19" ht="26">
      <c r="A1161" s="30" t="s">
        <v>7245</v>
      </c>
      <c r="D1161" s="30" t="str">
        <f t="shared" si="300"/>
        <v>118497</v>
      </c>
      <c r="E1161" s="30">
        <f t="shared" si="304"/>
        <v>7</v>
      </c>
      <c r="F1161" s="30" t="str">
        <f t="shared" si="301"/>
        <v>INF090I01HQ6</v>
      </c>
      <c r="G1161" s="30">
        <f t="shared" si="305"/>
        <v>20</v>
      </c>
      <c r="H1161" s="30" t="str">
        <f t="shared" si="302"/>
        <v>INF090I01HR4</v>
      </c>
      <c r="I1161" s="30">
        <f t="shared" si="291"/>
        <v>33</v>
      </c>
      <c r="J1161" s="35" t="str">
        <f t="shared" si="303"/>
        <v>Franklin India GOVERNMENT SECURITIES FUND - Long Term Plan - Direct - Quarterly Dividend</v>
      </c>
      <c r="K1161" s="35">
        <f t="shared" si="292"/>
        <v>122</v>
      </c>
      <c r="L1161" s="30" t="str">
        <f t="shared" si="293"/>
        <v>12.6564</v>
      </c>
      <c r="M1161" s="30">
        <f t="shared" si="294"/>
        <v>130</v>
      </c>
      <c r="N1161" s="30" t="str">
        <f t="shared" si="295"/>
        <v>12.6564</v>
      </c>
      <c r="O1161" s="30">
        <f t="shared" si="296"/>
        <v>138</v>
      </c>
      <c r="P1161" s="30" t="str">
        <f t="shared" si="297"/>
        <v>12.6564</v>
      </c>
      <c r="Q1161" s="30">
        <f t="shared" si="298"/>
        <v>146</v>
      </c>
      <c r="R1161" s="36" t="str">
        <f t="shared" si="299"/>
        <v>08-Aug-2017</v>
      </c>
      <c r="S1161" s="37">
        <f t="shared" si="306"/>
        <v>12.6564</v>
      </c>
    </row>
    <row r="1162" spans="1:19" ht="26">
      <c r="A1162" s="30" t="s">
        <v>7246</v>
      </c>
      <c r="D1162" s="30" t="str">
        <f t="shared" si="300"/>
        <v>118504</v>
      </c>
      <c r="E1162" s="30">
        <f t="shared" si="304"/>
        <v>7</v>
      </c>
      <c r="F1162" s="30" t="str">
        <f t="shared" si="301"/>
        <v>INF090I01HP8</v>
      </c>
      <c r="G1162" s="30">
        <f t="shared" si="305"/>
        <v>20</v>
      </c>
      <c r="H1162" s="30" t="str">
        <f t="shared" si="302"/>
        <v>-</v>
      </c>
      <c r="I1162" s="30">
        <f t="shared" si="291"/>
        <v>22</v>
      </c>
      <c r="J1162" s="35" t="str">
        <f t="shared" si="303"/>
        <v>Franklin India GOVERNMENT SECURITIES FUND PF PLAN - Direct - Growth</v>
      </c>
      <c r="K1162" s="35">
        <f t="shared" si="292"/>
        <v>90</v>
      </c>
      <c r="L1162" s="30" t="str">
        <f t="shared" si="293"/>
        <v>25.8786</v>
      </c>
      <c r="M1162" s="30">
        <f t="shared" si="294"/>
        <v>98</v>
      </c>
      <c r="N1162" s="30" t="str">
        <f t="shared" si="295"/>
        <v>25.7492</v>
      </c>
      <c r="O1162" s="30">
        <f t="shared" si="296"/>
        <v>106</v>
      </c>
      <c r="P1162" s="30" t="str">
        <f t="shared" si="297"/>
        <v>25.8786</v>
      </c>
      <c r="Q1162" s="30">
        <f t="shared" si="298"/>
        <v>114</v>
      </c>
      <c r="R1162" s="36" t="str">
        <f t="shared" si="299"/>
        <v>08-Aug-2017</v>
      </c>
      <c r="S1162" s="37">
        <f t="shared" si="306"/>
        <v>25.878599999999999</v>
      </c>
    </row>
    <row r="1163" spans="1:19">
      <c r="A1163" s="30" t="s">
        <v>7247</v>
      </c>
      <c r="D1163" s="30" t="str">
        <f t="shared" si="300"/>
        <v>100486</v>
      </c>
      <c r="E1163" s="30">
        <f t="shared" si="304"/>
        <v>7</v>
      </c>
      <c r="F1163" s="30" t="str">
        <f t="shared" si="301"/>
        <v>INF090I01CP9</v>
      </c>
      <c r="G1163" s="30">
        <f t="shared" si="305"/>
        <v>20</v>
      </c>
      <c r="H1163" s="30" t="str">
        <f t="shared" si="302"/>
        <v>INF090I01CQ7</v>
      </c>
      <c r="I1163" s="30">
        <f t="shared" si="291"/>
        <v>33</v>
      </c>
      <c r="J1163" s="35" t="str">
        <f t="shared" si="303"/>
        <v>Franklin India Govt.Sec. Fund-Composite Plan - Dividend</v>
      </c>
      <c r="K1163" s="35">
        <f t="shared" si="292"/>
        <v>89</v>
      </c>
      <c r="L1163" s="30" t="str">
        <f t="shared" si="293"/>
        <v>11.8255</v>
      </c>
      <c r="M1163" s="30">
        <f t="shared" si="294"/>
        <v>97</v>
      </c>
      <c r="N1163" s="30" t="str">
        <f t="shared" si="295"/>
        <v>11.7664</v>
      </c>
      <c r="O1163" s="30">
        <f t="shared" si="296"/>
        <v>105</v>
      </c>
      <c r="P1163" s="30" t="str">
        <f t="shared" si="297"/>
        <v>11.8255</v>
      </c>
      <c r="Q1163" s="30">
        <f t="shared" si="298"/>
        <v>113</v>
      </c>
      <c r="R1163" s="36" t="str">
        <f t="shared" si="299"/>
        <v>08-Aug-2017</v>
      </c>
      <c r="S1163" s="37">
        <f t="shared" si="306"/>
        <v>11.8255</v>
      </c>
    </row>
    <row r="1164" spans="1:19">
      <c r="A1164" s="30" t="s">
        <v>7248</v>
      </c>
      <c r="D1164" s="30" t="str">
        <f t="shared" si="300"/>
        <v>100485</v>
      </c>
      <c r="E1164" s="30">
        <f t="shared" si="304"/>
        <v>7</v>
      </c>
      <c r="F1164" s="30" t="str">
        <f t="shared" si="301"/>
        <v>INF090I01CR5</v>
      </c>
      <c r="G1164" s="30">
        <f t="shared" si="305"/>
        <v>20</v>
      </c>
      <c r="H1164" s="30" t="str">
        <f t="shared" si="302"/>
        <v>-</v>
      </c>
      <c r="I1164" s="30">
        <f t="shared" si="291"/>
        <v>22</v>
      </c>
      <c r="J1164" s="35" t="str">
        <f t="shared" si="303"/>
        <v>Franklin India Govt.Sec. Fund-Composite Plan - Growth</v>
      </c>
      <c r="K1164" s="35">
        <f t="shared" si="292"/>
        <v>76</v>
      </c>
      <c r="L1164" s="30" t="str">
        <f t="shared" si="293"/>
        <v>57.4696</v>
      </c>
      <c r="M1164" s="30">
        <f t="shared" si="294"/>
        <v>84</v>
      </c>
      <c r="N1164" s="30" t="str">
        <f t="shared" si="295"/>
        <v>57.1823</v>
      </c>
      <c r="O1164" s="30">
        <f t="shared" si="296"/>
        <v>92</v>
      </c>
      <c r="P1164" s="30" t="str">
        <f t="shared" si="297"/>
        <v>57.4696</v>
      </c>
      <c r="Q1164" s="30">
        <f t="shared" si="298"/>
        <v>100</v>
      </c>
      <c r="R1164" s="36" t="str">
        <f t="shared" si="299"/>
        <v>08-Aug-2017</v>
      </c>
      <c r="S1164" s="37">
        <f t="shared" si="306"/>
        <v>57.4696</v>
      </c>
    </row>
    <row r="1165" spans="1:19">
      <c r="A1165" s="30" t="s">
        <v>195</v>
      </c>
      <c r="D1165" s="30" t="str">
        <f t="shared" si="300"/>
        <v>100495</v>
      </c>
      <c r="E1165" s="30">
        <f t="shared" si="304"/>
        <v>7</v>
      </c>
      <c r="F1165" s="30" t="str">
        <f t="shared" si="301"/>
        <v>INF090I01CO2</v>
      </c>
      <c r="G1165" s="30">
        <f t="shared" si="305"/>
        <v>20</v>
      </c>
      <c r="H1165" s="30" t="str">
        <f t="shared" si="302"/>
        <v>-</v>
      </c>
      <c r="I1165" s="30">
        <f t="shared" ref="I1165:I1228" si="307">IF($D1165="","",G1165+LEN(H1165)+1)</f>
        <v>22</v>
      </c>
      <c r="J1165" s="35" t="str">
        <f t="shared" si="303"/>
        <v>Franklin India Govt.Sec. Fund-Long Term Plan - Bonus</v>
      </c>
      <c r="K1165" s="35">
        <f t="shared" ref="K1165:K1228" si="308">IF($D1165="","",I1165+LEN(J1165)+1)</f>
        <v>75</v>
      </c>
      <c r="L1165" s="30" t="str">
        <f t="shared" ref="L1165:L1228" si="309">IF($D1165="","",MID($A1165,K1165+1,SEARCH(";",$A1165,K1165+1)-K1165-1))</f>
        <v>0.0000</v>
      </c>
      <c r="M1165" s="30">
        <f t="shared" ref="M1165:M1228" si="310">IF($D1165="","",K1165+LEN(L1165)+1)</f>
        <v>82</v>
      </c>
      <c r="N1165" s="30" t="str">
        <f t="shared" ref="N1165:N1228" si="311">IF($D1165="","",MID($A1165,M1165+1,SEARCH(";",$A1165,M1165+1)-M1165-1))</f>
        <v>0.0000</v>
      </c>
      <c r="O1165" s="30">
        <f t="shared" ref="O1165:O1228" si="312">IF($D1165="","",M1165+LEN(N1165)+1)</f>
        <v>89</v>
      </c>
      <c r="P1165" s="30" t="str">
        <f t="shared" ref="P1165:P1228" si="313">IF($D1165="","",MID($A1165,O1165+1,SEARCH(";",$A1165,O1165+1)-O1165-1))</f>
        <v>0.0000</v>
      </c>
      <c r="Q1165" s="30">
        <f t="shared" ref="Q1165:Q1228" si="314">IF($D1165="","",O1165+LEN(P1165)+1)</f>
        <v>96</v>
      </c>
      <c r="R1165" s="36" t="str">
        <f t="shared" ref="R1165:R1228" si="315">IF($D1165="","",MID($A1165,Q1165+1,15))</f>
        <v>08-Jun-2015</v>
      </c>
      <c r="S1165" s="37">
        <f t="shared" si="306"/>
        <v>0</v>
      </c>
    </row>
    <row r="1166" spans="1:19">
      <c r="A1166" s="30" t="s">
        <v>7249</v>
      </c>
      <c r="D1166" s="30" t="str">
        <f t="shared" si="300"/>
        <v>100494</v>
      </c>
      <c r="E1166" s="30">
        <f t="shared" si="304"/>
        <v>7</v>
      </c>
      <c r="F1166" s="30" t="str">
        <f t="shared" si="301"/>
        <v>INF090I01CS3</v>
      </c>
      <c r="G1166" s="30">
        <f t="shared" si="305"/>
        <v>20</v>
      </c>
      <c r="H1166" s="30" t="str">
        <f t="shared" si="302"/>
        <v>INF090I01CT1</v>
      </c>
      <c r="I1166" s="30">
        <f t="shared" si="307"/>
        <v>33</v>
      </c>
      <c r="J1166" s="35" t="str">
        <f t="shared" si="303"/>
        <v>Franklin India Govt.Sec. Fund-Long Term Plan - Dividend</v>
      </c>
      <c r="K1166" s="35">
        <f t="shared" si="308"/>
        <v>89</v>
      </c>
      <c r="L1166" s="30" t="str">
        <f t="shared" si="309"/>
        <v>12.0045</v>
      </c>
      <c r="M1166" s="30">
        <f t="shared" si="310"/>
        <v>97</v>
      </c>
      <c r="N1166" s="30" t="str">
        <f t="shared" si="311"/>
        <v>12.0045</v>
      </c>
      <c r="O1166" s="30">
        <f t="shared" si="312"/>
        <v>105</v>
      </c>
      <c r="P1166" s="30" t="str">
        <f t="shared" si="313"/>
        <v>12.0045</v>
      </c>
      <c r="Q1166" s="30">
        <f t="shared" si="314"/>
        <v>113</v>
      </c>
      <c r="R1166" s="36" t="str">
        <f t="shared" si="315"/>
        <v>08-Aug-2017</v>
      </c>
      <c r="S1166" s="37">
        <f t="shared" si="306"/>
        <v>12.0045</v>
      </c>
    </row>
    <row r="1167" spans="1:19">
      <c r="A1167" s="30" t="s">
        <v>7250</v>
      </c>
      <c r="D1167" s="30" t="str">
        <f t="shared" si="300"/>
        <v>100493</v>
      </c>
      <c r="E1167" s="30">
        <f t="shared" si="304"/>
        <v>7</v>
      </c>
      <c r="F1167" s="30" t="str">
        <f t="shared" si="301"/>
        <v>INF090I01CU9</v>
      </c>
      <c r="G1167" s="30">
        <f t="shared" si="305"/>
        <v>20</v>
      </c>
      <c r="H1167" s="30" t="str">
        <f t="shared" si="302"/>
        <v>-</v>
      </c>
      <c r="I1167" s="30">
        <f t="shared" si="307"/>
        <v>22</v>
      </c>
      <c r="J1167" s="35" t="str">
        <f t="shared" si="303"/>
        <v>Franklin India Govt.Sec. Fund-Long Term Plan - Growth</v>
      </c>
      <c r="K1167" s="35">
        <f t="shared" si="308"/>
        <v>76</v>
      </c>
      <c r="L1167" s="30" t="str">
        <f t="shared" si="309"/>
        <v>40.4773</v>
      </c>
      <c r="M1167" s="30">
        <f t="shared" si="310"/>
        <v>84</v>
      </c>
      <c r="N1167" s="30" t="str">
        <f t="shared" si="311"/>
        <v>40.4773</v>
      </c>
      <c r="O1167" s="30">
        <f t="shared" si="312"/>
        <v>92</v>
      </c>
      <c r="P1167" s="30" t="str">
        <f t="shared" si="313"/>
        <v>40.4773</v>
      </c>
      <c r="Q1167" s="30">
        <f t="shared" si="314"/>
        <v>100</v>
      </c>
      <c r="R1167" s="36" t="str">
        <f t="shared" si="315"/>
        <v>08-Aug-2017</v>
      </c>
      <c r="S1167" s="37">
        <f t="shared" si="306"/>
        <v>40.4773</v>
      </c>
    </row>
    <row r="1168" spans="1:19">
      <c r="A1168" s="30" t="s">
        <v>7251</v>
      </c>
      <c r="D1168" s="30" t="str">
        <f t="shared" si="300"/>
        <v>100491</v>
      </c>
      <c r="E1168" s="30">
        <f t="shared" si="304"/>
        <v>7</v>
      </c>
      <c r="F1168" s="30" t="str">
        <f t="shared" si="301"/>
        <v>INF090I01CW5</v>
      </c>
      <c r="G1168" s="30">
        <f t="shared" si="305"/>
        <v>20</v>
      </c>
      <c r="H1168" s="30" t="str">
        <f t="shared" si="302"/>
        <v>INF090I01CX3</v>
      </c>
      <c r="I1168" s="30">
        <f t="shared" si="307"/>
        <v>33</v>
      </c>
      <c r="J1168" s="35" t="str">
        <f t="shared" si="303"/>
        <v>Franklin India Govt.Sec. Fund-PF Plan - Dividend</v>
      </c>
      <c r="K1168" s="35">
        <f t="shared" si="308"/>
        <v>82</v>
      </c>
      <c r="L1168" s="30" t="str">
        <f t="shared" si="309"/>
        <v>25.2421</v>
      </c>
      <c r="M1168" s="30">
        <f t="shared" si="310"/>
        <v>90</v>
      </c>
      <c r="N1168" s="30" t="str">
        <f t="shared" si="311"/>
        <v>25.1159</v>
      </c>
      <c r="O1168" s="30">
        <f t="shared" si="312"/>
        <v>98</v>
      </c>
      <c r="P1168" s="30" t="str">
        <f t="shared" si="313"/>
        <v>25.2421</v>
      </c>
      <c r="Q1168" s="30">
        <f t="shared" si="314"/>
        <v>106</v>
      </c>
      <c r="R1168" s="36" t="str">
        <f t="shared" si="315"/>
        <v>08-Aug-2017</v>
      </c>
      <c r="S1168" s="37">
        <f t="shared" si="306"/>
        <v>25.242100000000001</v>
      </c>
    </row>
    <row r="1169" spans="1:19">
      <c r="A1169" s="30" t="s">
        <v>7252</v>
      </c>
      <c r="D1169" s="30" t="str">
        <f t="shared" si="300"/>
        <v>100490</v>
      </c>
      <c r="E1169" s="30">
        <f t="shared" si="304"/>
        <v>7</v>
      </c>
      <c r="F1169" s="30" t="str">
        <f t="shared" si="301"/>
        <v>INF090I01CY1</v>
      </c>
      <c r="G1169" s="30">
        <f t="shared" si="305"/>
        <v>20</v>
      </c>
      <c r="H1169" s="30" t="str">
        <f t="shared" si="302"/>
        <v>-</v>
      </c>
      <c r="I1169" s="30">
        <f t="shared" si="307"/>
        <v>22</v>
      </c>
      <c r="J1169" s="35" t="str">
        <f t="shared" si="303"/>
        <v>Franklin India Govt.Sec. Fund-PF Plan - Growth</v>
      </c>
      <c r="K1169" s="35">
        <f t="shared" si="308"/>
        <v>69</v>
      </c>
      <c r="L1169" s="30" t="str">
        <f t="shared" si="309"/>
        <v>25.2421</v>
      </c>
      <c r="M1169" s="30">
        <f t="shared" si="310"/>
        <v>77</v>
      </c>
      <c r="N1169" s="30" t="str">
        <f t="shared" si="311"/>
        <v>25.1159</v>
      </c>
      <c r="O1169" s="30">
        <f t="shared" si="312"/>
        <v>85</v>
      </c>
      <c r="P1169" s="30" t="str">
        <f t="shared" si="313"/>
        <v>25.2421</v>
      </c>
      <c r="Q1169" s="30">
        <f t="shared" si="314"/>
        <v>93</v>
      </c>
      <c r="R1169" s="36" t="str">
        <f t="shared" si="315"/>
        <v>08-Aug-2017</v>
      </c>
      <c r="S1169" s="37">
        <f t="shared" si="306"/>
        <v>25.242100000000001</v>
      </c>
    </row>
    <row r="1170" spans="1:19">
      <c r="A1170" s="30" t="s">
        <v>97</v>
      </c>
      <c r="D1170" s="30" t="str">
        <f t="shared" si="300"/>
        <v/>
      </c>
      <c r="E1170" s="30" t="str">
        <f t="shared" si="304"/>
        <v/>
      </c>
      <c r="F1170" s="30" t="str">
        <f t="shared" si="301"/>
        <v xml:space="preserve"> </v>
      </c>
      <c r="G1170" s="30" t="str">
        <f t="shared" si="305"/>
        <v/>
      </c>
      <c r="H1170" s="30" t="str">
        <f t="shared" si="302"/>
        <v/>
      </c>
      <c r="I1170" s="30" t="str">
        <f t="shared" si="307"/>
        <v/>
      </c>
      <c r="J1170" s="35" t="str">
        <f t="shared" si="303"/>
        <v/>
      </c>
      <c r="K1170" s="35" t="str">
        <f t="shared" si="308"/>
        <v/>
      </c>
      <c r="L1170" s="30" t="str">
        <f t="shared" si="309"/>
        <v/>
      </c>
      <c r="M1170" s="30" t="str">
        <f t="shared" si="310"/>
        <v/>
      </c>
      <c r="N1170" s="30" t="str">
        <f t="shared" si="311"/>
        <v/>
      </c>
      <c r="O1170" s="30" t="str">
        <f t="shared" si="312"/>
        <v/>
      </c>
      <c r="P1170" s="30" t="str">
        <f t="shared" si="313"/>
        <v/>
      </c>
      <c r="Q1170" s="30" t="str">
        <f t="shared" si="314"/>
        <v/>
      </c>
      <c r="R1170" s="36" t="str">
        <f t="shared" si="315"/>
        <v/>
      </c>
      <c r="S1170" s="37" t="str">
        <f t="shared" si="306"/>
        <v/>
      </c>
    </row>
    <row r="1171" spans="1:19">
      <c r="A1171" s="30" t="s">
        <v>107</v>
      </c>
      <c r="D1171" s="30" t="str">
        <f t="shared" si="300"/>
        <v/>
      </c>
      <c r="E1171" s="30" t="str">
        <f t="shared" si="304"/>
        <v/>
      </c>
      <c r="F1171" s="30" t="str">
        <f t="shared" si="301"/>
        <v>HDFC Mutual Fund</v>
      </c>
      <c r="G1171" s="30" t="str">
        <f t="shared" si="305"/>
        <v/>
      </c>
      <c r="H1171" s="30" t="str">
        <f t="shared" si="302"/>
        <v/>
      </c>
      <c r="I1171" s="30" t="str">
        <f t="shared" si="307"/>
        <v/>
      </c>
      <c r="J1171" s="35" t="str">
        <f t="shared" si="303"/>
        <v/>
      </c>
      <c r="K1171" s="35" t="str">
        <f t="shared" si="308"/>
        <v/>
      </c>
      <c r="L1171" s="30" t="str">
        <f t="shared" si="309"/>
        <v/>
      </c>
      <c r="M1171" s="30" t="str">
        <f t="shared" si="310"/>
        <v/>
      </c>
      <c r="N1171" s="30" t="str">
        <f t="shared" si="311"/>
        <v/>
      </c>
      <c r="O1171" s="30" t="str">
        <f t="shared" si="312"/>
        <v/>
      </c>
      <c r="P1171" s="30" t="str">
        <f t="shared" si="313"/>
        <v/>
      </c>
      <c r="Q1171" s="30" t="str">
        <f t="shared" si="314"/>
        <v/>
      </c>
      <c r="R1171" s="36" t="str">
        <f t="shared" si="315"/>
        <v/>
      </c>
      <c r="S1171" s="37" t="str">
        <f t="shared" si="306"/>
        <v/>
      </c>
    </row>
    <row r="1172" spans="1:19">
      <c r="A1172" s="30" t="s">
        <v>97</v>
      </c>
      <c r="D1172" s="30" t="str">
        <f t="shared" si="300"/>
        <v/>
      </c>
      <c r="E1172" s="30" t="str">
        <f t="shared" si="304"/>
        <v/>
      </c>
      <c r="F1172" s="30" t="str">
        <f t="shared" si="301"/>
        <v xml:space="preserve"> </v>
      </c>
      <c r="G1172" s="30" t="str">
        <f t="shared" si="305"/>
        <v/>
      </c>
      <c r="H1172" s="30" t="str">
        <f t="shared" si="302"/>
        <v/>
      </c>
      <c r="I1172" s="30" t="str">
        <f t="shared" si="307"/>
        <v/>
      </c>
      <c r="J1172" s="35" t="str">
        <f t="shared" si="303"/>
        <v/>
      </c>
      <c r="K1172" s="35" t="str">
        <f t="shared" si="308"/>
        <v/>
      </c>
      <c r="L1172" s="30" t="str">
        <f t="shared" si="309"/>
        <v/>
      </c>
      <c r="M1172" s="30" t="str">
        <f t="shared" si="310"/>
        <v/>
      </c>
      <c r="N1172" s="30" t="str">
        <f t="shared" si="311"/>
        <v/>
      </c>
      <c r="O1172" s="30" t="str">
        <f t="shared" si="312"/>
        <v/>
      </c>
      <c r="P1172" s="30" t="str">
        <f t="shared" si="313"/>
        <v/>
      </c>
      <c r="Q1172" s="30" t="str">
        <f t="shared" si="314"/>
        <v/>
      </c>
      <c r="R1172" s="36" t="str">
        <f t="shared" si="315"/>
        <v/>
      </c>
      <c r="S1172" s="37" t="str">
        <f t="shared" si="306"/>
        <v/>
      </c>
    </row>
    <row r="1173" spans="1:19">
      <c r="A1173" s="30" t="s">
        <v>7253</v>
      </c>
      <c r="D1173" s="30" t="str">
        <f t="shared" si="300"/>
        <v>119115</v>
      </c>
      <c r="E1173" s="30">
        <f t="shared" si="304"/>
        <v>7</v>
      </c>
      <c r="F1173" s="30" t="str">
        <f t="shared" si="301"/>
        <v>INF179K01VR2</v>
      </c>
      <c r="G1173" s="30">
        <f t="shared" si="305"/>
        <v>20</v>
      </c>
      <c r="H1173" s="30" t="str">
        <f t="shared" si="302"/>
        <v>INF179K01VT8</v>
      </c>
      <c r="I1173" s="30">
        <f t="shared" si="307"/>
        <v>33</v>
      </c>
      <c r="J1173" s="35" t="str">
        <f t="shared" si="303"/>
        <v>HDFC Gilt Fund Long Term Plan -Direct Plan - Dividend Option</v>
      </c>
      <c r="K1173" s="35">
        <f t="shared" si="308"/>
        <v>94</v>
      </c>
      <c r="L1173" s="30" t="str">
        <f t="shared" si="309"/>
        <v>11.5359</v>
      </c>
      <c r="M1173" s="30">
        <f t="shared" si="310"/>
        <v>102</v>
      </c>
      <c r="N1173" s="30" t="str">
        <f t="shared" si="311"/>
        <v>11.5359</v>
      </c>
      <c r="O1173" s="30">
        <f t="shared" si="312"/>
        <v>110</v>
      </c>
      <c r="P1173" s="30" t="str">
        <f t="shared" si="313"/>
        <v>11.5359</v>
      </c>
      <c r="Q1173" s="30">
        <f t="shared" si="314"/>
        <v>118</v>
      </c>
      <c r="R1173" s="36" t="str">
        <f t="shared" si="315"/>
        <v>09-Aug-2017</v>
      </c>
      <c r="S1173" s="37">
        <f t="shared" si="306"/>
        <v>11.5359</v>
      </c>
    </row>
    <row r="1174" spans="1:19">
      <c r="A1174" s="30" t="s">
        <v>7254</v>
      </c>
      <c r="D1174" s="30" t="str">
        <f t="shared" si="300"/>
        <v>119116</v>
      </c>
      <c r="E1174" s="30">
        <f t="shared" si="304"/>
        <v>7</v>
      </c>
      <c r="F1174" s="30" t="str">
        <f t="shared" si="301"/>
        <v>INF179K01VS0</v>
      </c>
      <c r="G1174" s="30">
        <f t="shared" si="305"/>
        <v>20</v>
      </c>
      <c r="H1174" s="30" t="str">
        <f t="shared" si="302"/>
        <v>-</v>
      </c>
      <c r="I1174" s="30">
        <f t="shared" si="307"/>
        <v>22</v>
      </c>
      <c r="J1174" s="35" t="str">
        <f t="shared" si="303"/>
        <v>HDFC Gilt Fund Long Term Plan -Direct Plan - Growth Option</v>
      </c>
      <c r="K1174" s="35">
        <f t="shared" si="308"/>
        <v>81</v>
      </c>
      <c r="L1174" s="30" t="str">
        <f t="shared" si="309"/>
        <v>35.9341</v>
      </c>
      <c r="M1174" s="30">
        <f t="shared" si="310"/>
        <v>89</v>
      </c>
      <c r="N1174" s="30" t="str">
        <f t="shared" si="311"/>
        <v>35.9341</v>
      </c>
      <c r="O1174" s="30">
        <f t="shared" si="312"/>
        <v>97</v>
      </c>
      <c r="P1174" s="30" t="str">
        <f t="shared" si="313"/>
        <v>35.9341</v>
      </c>
      <c r="Q1174" s="30">
        <f t="shared" si="314"/>
        <v>105</v>
      </c>
      <c r="R1174" s="36" t="str">
        <f t="shared" si="315"/>
        <v>09-Aug-2017</v>
      </c>
      <c r="S1174" s="37">
        <f t="shared" si="306"/>
        <v>35.934100000000001</v>
      </c>
    </row>
    <row r="1175" spans="1:19">
      <c r="A1175" s="30" t="s">
        <v>7255</v>
      </c>
      <c r="D1175" s="30" t="str">
        <f t="shared" si="300"/>
        <v>101084</v>
      </c>
      <c r="E1175" s="30">
        <f t="shared" si="304"/>
        <v>7</v>
      </c>
      <c r="F1175" s="30" t="str">
        <f t="shared" si="301"/>
        <v>INF179K01772</v>
      </c>
      <c r="G1175" s="30">
        <f t="shared" si="305"/>
        <v>20</v>
      </c>
      <c r="H1175" s="30" t="str">
        <f t="shared" si="302"/>
        <v>INF179K01764</v>
      </c>
      <c r="I1175" s="30">
        <f t="shared" si="307"/>
        <v>33</v>
      </c>
      <c r="J1175" s="35" t="str">
        <f t="shared" si="303"/>
        <v>HDFC Gilt Fund-Long Term-Dividend</v>
      </c>
      <c r="K1175" s="35">
        <f t="shared" si="308"/>
        <v>67</v>
      </c>
      <c r="L1175" s="30" t="str">
        <f t="shared" si="309"/>
        <v>11.2712</v>
      </c>
      <c r="M1175" s="30">
        <f t="shared" si="310"/>
        <v>75</v>
      </c>
      <c r="N1175" s="30" t="str">
        <f t="shared" si="311"/>
        <v>11.2712</v>
      </c>
      <c r="O1175" s="30">
        <f t="shared" si="312"/>
        <v>83</v>
      </c>
      <c r="P1175" s="30" t="str">
        <f t="shared" si="313"/>
        <v>11.2712</v>
      </c>
      <c r="Q1175" s="30">
        <f t="shared" si="314"/>
        <v>91</v>
      </c>
      <c r="R1175" s="36" t="str">
        <f t="shared" si="315"/>
        <v>09-Aug-2017</v>
      </c>
      <c r="S1175" s="37">
        <f t="shared" si="306"/>
        <v>11.2712</v>
      </c>
    </row>
    <row r="1176" spans="1:19">
      <c r="A1176" s="30" t="s">
        <v>7256</v>
      </c>
      <c r="D1176" s="30" t="str">
        <f t="shared" si="300"/>
        <v>101083</v>
      </c>
      <c r="E1176" s="30">
        <f t="shared" si="304"/>
        <v>7</v>
      </c>
      <c r="F1176" s="30" t="str">
        <f t="shared" si="301"/>
        <v>INF179K01756</v>
      </c>
      <c r="G1176" s="30">
        <f t="shared" si="305"/>
        <v>20</v>
      </c>
      <c r="H1176" s="30" t="str">
        <f t="shared" si="302"/>
        <v>-</v>
      </c>
      <c r="I1176" s="30">
        <f t="shared" si="307"/>
        <v>22</v>
      </c>
      <c r="J1176" s="35" t="str">
        <f t="shared" si="303"/>
        <v>HDFC Gilt Fund-Long Term-Growth</v>
      </c>
      <c r="K1176" s="35">
        <f t="shared" si="308"/>
        <v>54</v>
      </c>
      <c r="L1176" s="30" t="str">
        <f t="shared" si="309"/>
        <v>35.2785</v>
      </c>
      <c r="M1176" s="30">
        <f t="shared" si="310"/>
        <v>62</v>
      </c>
      <c r="N1176" s="30" t="str">
        <f t="shared" si="311"/>
        <v>35.2785</v>
      </c>
      <c r="O1176" s="30">
        <f t="shared" si="312"/>
        <v>70</v>
      </c>
      <c r="P1176" s="30" t="str">
        <f t="shared" si="313"/>
        <v>35.2785</v>
      </c>
      <c r="Q1176" s="30">
        <f t="shared" si="314"/>
        <v>78</v>
      </c>
      <c r="R1176" s="36" t="str">
        <f t="shared" si="315"/>
        <v>09-Aug-2017</v>
      </c>
      <c r="S1176" s="37">
        <f t="shared" si="306"/>
        <v>35.278500000000001</v>
      </c>
    </row>
    <row r="1177" spans="1:19">
      <c r="A1177" s="30" t="s">
        <v>7257</v>
      </c>
      <c r="D1177" s="30" t="str">
        <f t="shared" si="300"/>
        <v>119113</v>
      </c>
      <c r="E1177" s="30">
        <f t="shared" si="304"/>
        <v>7</v>
      </c>
      <c r="F1177" s="30" t="str">
        <f t="shared" si="301"/>
        <v>INF179K01VU6</v>
      </c>
      <c r="G1177" s="30">
        <f t="shared" si="305"/>
        <v>20</v>
      </c>
      <c r="H1177" s="30" t="str">
        <f t="shared" si="302"/>
        <v>INF179K01VW2</v>
      </c>
      <c r="I1177" s="30">
        <f t="shared" si="307"/>
        <v>33</v>
      </c>
      <c r="J1177" s="35" t="str">
        <f t="shared" si="303"/>
        <v>HDFC Gilt Fund Short Term Plan -Direct Plan - Dividend Option</v>
      </c>
      <c r="K1177" s="35">
        <f t="shared" si="308"/>
        <v>95</v>
      </c>
      <c r="L1177" s="30" t="str">
        <f t="shared" si="309"/>
        <v>11.6120</v>
      </c>
      <c r="M1177" s="30">
        <f t="shared" si="310"/>
        <v>103</v>
      </c>
      <c r="N1177" s="30" t="str">
        <f t="shared" si="311"/>
        <v>11.6120</v>
      </c>
      <c r="O1177" s="30">
        <f t="shared" si="312"/>
        <v>111</v>
      </c>
      <c r="P1177" s="30" t="str">
        <f t="shared" si="313"/>
        <v>11.6120</v>
      </c>
      <c r="Q1177" s="30">
        <f t="shared" si="314"/>
        <v>119</v>
      </c>
      <c r="R1177" s="36" t="str">
        <f t="shared" si="315"/>
        <v>09-Aug-2017</v>
      </c>
      <c r="S1177" s="37">
        <f t="shared" si="306"/>
        <v>11.612</v>
      </c>
    </row>
    <row r="1178" spans="1:19">
      <c r="A1178" s="30" t="s">
        <v>7258</v>
      </c>
      <c r="D1178" s="30" t="str">
        <f t="shared" si="300"/>
        <v>119114</v>
      </c>
      <c r="E1178" s="30">
        <f t="shared" si="304"/>
        <v>7</v>
      </c>
      <c r="F1178" s="30" t="str">
        <f t="shared" si="301"/>
        <v>INF179K01VV4</v>
      </c>
      <c r="G1178" s="30">
        <f t="shared" si="305"/>
        <v>20</v>
      </c>
      <c r="H1178" s="30" t="str">
        <f t="shared" si="302"/>
        <v>-</v>
      </c>
      <c r="I1178" s="30">
        <f t="shared" si="307"/>
        <v>22</v>
      </c>
      <c r="J1178" s="35" t="str">
        <f t="shared" si="303"/>
        <v>HDFC Gilt Fund Short Term Plan -Direct Plan - Growth Option</v>
      </c>
      <c r="K1178" s="35">
        <f t="shared" si="308"/>
        <v>82</v>
      </c>
      <c r="L1178" s="30" t="str">
        <f t="shared" si="309"/>
        <v>28.5297</v>
      </c>
      <c r="M1178" s="30">
        <f t="shared" si="310"/>
        <v>90</v>
      </c>
      <c r="N1178" s="30" t="str">
        <f t="shared" si="311"/>
        <v>28.5297</v>
      </c>
      <c r="O1178" s="30">
        <f t="shared" si="312"/>
        <v>98</v>
      </c>
      <c r="P1178" s="30" t="str">
        <f t="shared" si="313"/>
        <v>28.5297</v>
      </c>
      <c r="Q1178" s="30">
        <f t="shared" si="314"/>
        <v>106</v>
      </c>
      <c r="R1178" s="36" t="str">
        <f t="shared" si="315"/>
        <v>09-Aug-2017</v>
      </c>
      <c r="S1178" s="37">
        <f t="shared" si="306"/>
        <v>28.529699999999998</v>
      </c>
    </row>
    <row r="1179" spans="1:19">
      <c r="A1179" s="30" t="s">
        <v>7259</v>
      </c>
      <c r="D1179" s="30" t="str">
        <f t="shared" si="300"/>
        <v>101081</v>
      </c>
      <c r="E1179" s="30">
        <f t="shared" si="304"/>
        <v>7</v>
      </c>
      <c r="F1179" s="30" t="str">
        <f t="shared" si="301"/>
        <v>INF179K01780</v>
      </c>
      <c r="G1179" s="30">
        <f t="shared" si="305"/>
        <v>20</v>
      </c>
      <c r="H1179" s="30" t="str">
        <f t="shared" si="302"/>
        <v>INF179K01798</v>
      </c>
      <c r="I1179" s="30">
        <f t="shared" si="307"/>
        <v>33</v>
      </c>
      <c r="J1179" s="35" t="str">
        <f t="shared" si="303"/>
        <v>HDFC Gilt Fund-Short Term-Dividend</v>
      </c>
      <c r="K1179" s="35">
        <f t="shared" si="308"/>
        <v>68</v>
      </c>
      <c r="L1179" s="30" t="str">
        <f t="shared" si="309"/>
        <v>11.4285</v>
      </c>
      <c r="M1179" s="30">
        <f t="shared" si="310"/>
        <v>76</v>
      </c>
      <c r="N1179" s="30" t="str">
        <f t="shared" si="311"/>
        <v>11.4285</v>
      </c>
      <c r="O1179" s="30">
        <f t="shared" si="312"/>
        <v>84</v>
      </c>
      <c r="P1179" s="30" t="str">
        <f t="shared" si="313"/>
        <v>11.4285</v>
      </c>
      <c r="Q1179" s="30">
        <f t="shared" si="314"/>
        <v>92</v>
      </c>
      <c r="R1179" s="36" t="str">
        <f t="shared" si="315"/>
        <v>09-Aug-2017</v>
      </c>
      <c r="S1179" s="37">
        <f t="shared" si="306"/>
        <v>11.4285</v>
      </c>
    </row>
    <row r="1180" spans="1:19">
      <c r="A1180" s="30" t="s">
        <v>7260</v>
      </c>
      <c r="D1180" s="30" t="str">
        <f t="shared" si="300"/>
        <v>101082</v>
      </c>
      <c r="E1180" s="30">
        <f t="shared" si="304"/>
        <v>7</v>
      </c>
      <c r="F1180" s="30" t="str">
        <f t="shared" si="301"/>
        <v>INF179K01806</v>
      </c>
      <c r="G1180" s="30">
        <f t="shared" si="305"/>
        <v>20</v>
      </c>
      <c r="H1180" s="30" t="str">
        <f t="shared" si="302"/>
        <v>-</v>
      </c>
      <c r="I1180" s="30">
        <f t="shared" si="307"/>
        <v>22</v>
      </c>
      <c r="J1180" s="35" t="str">
        <f t="shared" si="303"/>
        <v>HDFC Gilt Fund-Short Term-Growth</v>
      </c>
      <c r="K1180" s="35">
        <f t="shared" si="308"/>
        <v>55</v>
      </c>
      <c r="L1180" s="30" t="str">
        <f t="shared" si="309"/>
        <v>28.1615</v>
      </c>
      <c r="M1180" s="30">
        <f t="shared" si="310"/>
        <v>63</v>
      </c>
      <c r="N1180" s="30" t="str">
        <f t="shared" si="311"/>
        <v>28.1615</v>
      </c>
      <c r="O1180" s="30">
        <f t="shared" si="312"/>
        <v>71</v>
      </c>
      <c r="P1180" s="30" t="str">
        <f t="shared" si="313"/>
        <v>28.1615</v>
      </c>
      <c r="Q1180" s="30">
        <f t="shared" si="314"/>
        <v>79</v>
      </c>
      <c r="R1180" s="36" t="str">
        <f t="shared" si="315"/>
        <v>09-Aug-2017</v>
      </c>
      <c r="S1180" s="37">
        <f t="shared" si="306"/>
        <v>28.1615</v>
      </c>
    </row>
    <row r="1181" spans="1:19">
      <c r="A1181" s="30" t="s">
        <v>97</v>
      </c>
      <c r="D1181" s="30" t="str">
        <f t="shared" si="300"/>
        <v/>
      </c>
      <c r="E1181" s="30" t="str">
        <f t="shared" si="304"/>
        <v/>
      </c>
      <c r="F1181" s="30" t="str">
        <f t="shared" si="301"/>
        <v xml:space="preserve"> </v>
      </c>
      <c r="G1181" s="30" t="str">
        <f t="shared" si="305"/>
        <v/>
      </c>
      <c r="H1181" s="30" t="str">
        <f t="shared" si="302"/>
        <v/>
      </c>
      <c r="I1181" s="30" t="str">
        <f t="shared" si="307"/>
        <v/>
      </c>
      <c r="J1181" s="35" t="str">
        <f t="shared" si="303"/>
        <v/>
      </c>
      <c r="K1181" s="35" t="str">
        <f t="shared" si="308"/>
        <v/>
      </c>
      <c r="L1181" s="30" t="str">
        <f t="shared" si="309"/>
        <v/>
      </c>
      <c r="M1181" s="30" t="str">
        <f t="shared" si="310"/>
        <v/>
      </c>
      <c r="N1181" s="30" t="str">
        <f t="shared" si="311"/>
        <v/>
      </c>
      <c r="O1181" s="30" t="str">
        <f t="shared" si="312"/>
        <v/>
      </c>
      <c r="P1181" s="30" t="str">
        <f t="shared" si="313"/>
        <v/>
      </c>
      <c r="Q1181" s="30" t="str">
        <f t="shared" si="314"/>
        <v/>
      </c>
      <c r="R1181" s="36" t="str">
        <f t="shared" si="315"/>
        <v/>
      </c>
      <c r="S1181" s="37" t="str">
        <f t="shared" si="306"/>
        <v/>
      </c>
    </row>
    <row r="1182" spans="1:19">
      <c r="A1182" s="30" t="s">
        <v>108</v>
      </c>
      <c r="D1182" s="30" t="str">
        <f t="shared" si="300"/>
        <v/>
      </c>
      <c r="E1182" s="30" t="str">
        <f t="shared" si="304"/>
        <v/>
      </c>
      <c r="F1182" s="30" t="str">
        <f t="shared" si="301"/>
        <v>ICICI Prudential Mutual Fund</v>
      </c>
      <c r="G1182" s="30" t="str">
        <f t="shared" si="305"/>
        <v/>
      </c>
      <c r="H1182" s="30" t="str">
        <f t="shared" si="302"/>
        <v/>
      </c>
      <c r="I1182" s="30" t="str">
        <f t="shared" si="307"/>
        <v/>
      </c>
      <c r="J1182" s="35" t="str">
        <f t="shared" si="303"/>
        <v/>
      </c>
      <c r="K1182" s="35" t="str">
        <f t="shared" si="308"/>
        <v/>
      </c>
      <c r="L1182" s="30" t="str">
        <f t="shared" si="309"/>
        <v/>
      </c>
      <c r="M1182" s="30" t="str">
        <f t="shared" si="310"/>
        <v/>
      </c>
      <c r="N1182" s="30" t="str">
        <f t="shared" si="311"/>
        <v/>
      </c>
      <c r="O1182" s="30" t="str">
        <f t="shared" si="312"/>
        <v/>
      </c>
      <c r="P1182" s="30" t="str">
        <f t="shared" si="313"/>
        <v/>
      </c>
      <c r="Q1182" s="30" t="str">
        <f t="shared" si="314"/>
        <v/>
      </c>
      <c r="R1182" s="36" t="str">
        <f t="shared" si="315"/>
        <v/>
      </c>
      <c r="S1182" s="37" t="str">
        <f t="shared" si="306"/>
        <v/>
      </c>
    </row>
    <row r="1183" spans="1:19">
      <c r="A1183" s="30" t="s">
        <v>97</v>
      </c>
      <c r="D1183" s="30" t="str">
        <f t="shared" si="300"/>
        <v/>
      </c>
      <c r="E1183" s="30" t="str">
        <f t="shared" si="304"/>
        <v/>
      </c>
      <c r="F1183" s="30" t="str">
        <f t="shared" si="301"/>
        <v xml:space="preserve"> </v>
      </c>
      <c r="G1183" s="30" t="str">
        <f t="shared" si="305"/>
        <v/>
      </c>
      <c r="H1183" s="30" t="str">
        <f t="shared" si="302"/>
        <v/>
      </c>
      <c r="I1183" s="30" t="str">
        <f t="shared" si="307"/>
        <v/>
      </c>
      <c r="J1183" s="35" t="str">
        <f t="shared" si="303"/>
        <v/>
      </c>
      <c r="K1183" s="35" t="str">
        <f t="shared" si="308"/>
        <v/>
      </c>
      <c r="L1183" s="30" t="str">
        <f t="shared" si="309"/>
        <v/>
      </c>
      <c r="M1183" s="30" t="str">
        <f t="shared" si="310"/>
        <v/>
      </c>
      <c r="N1183" s="30" t="str">
        <f t="shared" si="311"/>
        <v/>
      </c>
      <c r="O1183" s="30" t="str">
        <f t="shared" si="312"/>
        <v/>
      </c>
      <c r="P1183" s="30" t="str">
        <f t="shared" si="313"/>
        <v/>
      </c>
      <c r="Q1183" s="30" t="str">
        <f t="shared" si="314"/>
        <v/>
      </c>
      <c r="R1183" s="36" t="str">
        <f t="shared" si="315"/>
        <v/>
      </c>
      <c r="S1183" s="37" t="str">
        <f t="shared" si="306"/>
        <v/>
      </c>
    </row>
    <row r="1184" spans="1:19" ht="26">
      <c r="A1184" s="30" t="s">
        <v>7261</v>
      </c>
      <c r="D1184" s="30" t="str">
        <f t="shared" si="300"/>
        <v>131059</v>
      </c>
      <c r="E1184" s="30">
        <f t="shared" si="304"/>
        <v>7</v>
      </c>
      <c r="F1184" s="30" t="str">
        <f t="shared" si="301"/>
        <v>INF109KA1N87</v>
      </c>
      <c r="G1184" s="30">
        <f t="shared" si="305"/>
        <v>20</v>
      </c>
      <c r="H1184" s="30" t="str">
        <f t="shared" si="302"/>
        <v>INF109KA1O29</v>
      </c>
      <c r="I1184" s="30">
        <f t="shared" si="307"/>
        <v>33</v>
      </c>
      <c r="J1184" s="35" t="str">
        <f t="shared" si="303"/>
        <v>ICICI Prudential Constant Maturity Gilt Fund - Annual Dividend</v>
      </c>
      <c r="K1184" s="35">
        <f t="shared" si="308"/>
        <v>96</v>
      </c>
      <c r="L1184" s="30" t="str">
        <f t="shared" si="309"/>
        <v>11.4728</v>
      </c>
      <c r="M1184" s="30">
        <f t="shared" si="310"/>
        <v>104</v>
      </c>
      <c r="N1184" s="30" t="str">
        <f t="shared" si="311"/>
        <v>11.4441</v>
      </c>
      <c r="O1184" s="30">
        <f t="shared" si="312"/>
        <v>112</v>
      </c>
      <c r="P1184" s="30" t="str">
        <f t="shared" si="313"/>
        <v>11.4728</v>
      </c>
      <c r="Q1184" s="30">
        <f t="shared" si="314"/>
        <v>120</v>
      </c>
      <c r="R1184" s="36" t="str">
        <f t="shared" si="315"/>
        <v>08-Aug-2017</v>
      </c>
      <c r="S1184" s="37">
        <f t="shared" si="306"/>
        <v>11.472799999999999</v>
      </c>
    </row>
    <row r="1185" spans="1:19" ht="26">
      <c r="A1185" s="30" t="s">
        <v>7262</v>
      </c>
      <c r="D1185" s="30" t="str">
        <f t="shared" si="300"/>
        <v>131056</v>
      </c>
      <c r="E1185" s="30">
        <f t="shared" si="304"/>
        <v>7</v>
      </c>
      <c r="F1185" s="30" t="str">
        <f t="shared" si="301"/>
        <v>INF109KA1O78</v>
      </c>
      <c r="G1185" s="30">
        <f t="shared" si="305"/>
        <v>20</v>
      </c>
      <c r="H1185" s="30" t="str">
        <f t="shared" si="302"/>
        <v>INF109KA1P10</v>
      </c>
      <c r="I1185" s="30">
        <f t="shared" si="307"/>
        <v>33</v>
      </c>
      <c r="J1185" s="35" t="str">
        <f t="shared" si="303"/>
        <v>ICICI Prudential Constant Maturity Gilt Fund - Direct Plan - Annual Dividend</v>
      </c>
      <c r="K1185" s="35">
        <f t="shared" si="308"/>
        <v>110</v>
      </c>
      <c r="L1185" s="30" t="str">
        <f t="shared" si="309"/>
        <v>11.6899</v>
      </c>
      <c r="M1185" s="30">
        <f t="shared" si="310"/>
        <v>118</v>
      </c>
      <c r="N1185" s="30" t="str">
        <f t="shared" si="311"/>
        <v>11.6607</v>
      </c>
      <c r="O1185" s="30">
        <f t="shared" si="312"/>
        <v>126</v>
      </c>
      <c r="P1185" s="30" t="str">
        <f t="shared" si="313"/>
        <v>11.6899</v>
      </c>
      <c r="Q1185" s="30">
        <f t="shared" si="314"/>
        <v>134</v>
      </c>
      <c r="R1185" s="36" t="str">
        <f t="shared" si="315"/>
        <v>08-Aug-2017</v>
      </c>
      <c r="S1185" s="37">
        <f t="shared" si="306"/>
        <v>11.6899</v>
      </c>
    </row>
    <row r="1186" spans="1:19" ht="26">
      <c r="A1186" s="30" t="s">
        <v>7263</v>
      </c>
      <c r="D1186" s="30" t="str">
        <f t="shared" si="300"/>
        <v>131061</v>
      </c>
      <c r="E1186" s="30">
        <f t="shared" si="304"/>
        <v>7</v>
      </c>
      <c r="F1186" s="30" t="str">
        <f t="shared" si="301"/>
        <v>INF109KA1O37</v>
      </c>
      <c r="G1186" s="30">
        <f t="shared" si="305"/>
        <v>20</v>
      </c>
      <c r="H1186" s="30" t="str">
        <f t="shared" si="302"/>
        <v>-</v>
      </c>
      <c r="I1186" s="30">
        <f t="shared" si="307"/>
        <v>22</v>
      </c>
      <c r="J1186" s="35" t="str">
        <f t="shared" si="303"/>
        <v>ICICI Prudential Constant Maturity Gilt Fund - Direct Plan - Growth</v>
      </c>
      <c r="K1186" s="35">
        <f t="shared" si="308"/>
        <v>90</v>
      </c>
      <c r="L1186" s="30" t="str">
        <f t="shared" si="309"/>
        <v>13.9684</v>
      </c>
      <c r="M1186" s="30">
        <f t="shared" si="310"/>
        <v>98</v>
      </c>
      <c r="N1186" s="30" t="str">
        <f t="shared" si="311"/>
        <v>13.9335</v>
      </c>
      <c r="O1186" s="30">
        <f t="shared" si="312"/>
        <v>106</v>
      </c>
      <c r="P1186" s="30" t="str">
        <f t="shared" si="313"/>
        <v>13.9684</v>
      </c>
      <c r="Q1186" s="30">
        <f t="shared" si="314"/>
        <v>114</v>
      </c>
      <c r="R1186" s="36" t="str">
        <f t="shared" si="315"/>
        <v>08-Aug-2017</v>
      </c>
      <c r="S1186" s="37">
        <f t="shared" si="306"/>
        <v>13.968400000000001</v>
      </c>
    </row>
    <row r="1187" spans="1:19" ht="26">
      <c r="A1187" s="30" t="s">
        <v>7264</v>
      </c>
      <c r="D1187" s="30" t="str">
        <f t="shared" si="300"/>
        <v>131055</v>
      </c>
      <c r="E1187" s="30">
        <f t="shared" si="304"/>
        <v>7</v>
      </c>
      <c r="F1187" s="30" t="str">
        <f t="shared" si="301"/>
        <v>INF109KA1O60</v>
      </c>
      <c r="G1187" s="30">
        <f t="shared" si="305"/>
        <v>20</v>
      </c>
      <c r="H1187" s="30" t="str">
        <f t="shared" si="302"/>
        <v>INF109KA1P02</v>
      </c>
      <c r="I1187" s="30">
        <f t="shared" si="307"/>
        <v>33</v>
      </c>
      <c r="J1187" s="35" t="str">
        <f t="shared" si="303"/>
        <v>ICICI Prudential Constant Maturity Gilt Fund - Direct Plan - Half Yearly Dividend</v>
      </c>
      <c r="K1187" s="35">
        <f t="shared" si="308"/>
        <v>115</v>
      </c>
      <c r="L1187" s="30" t="str">
        <f t="shared" si="309"/>
        <v>11.5243</v>
      </c>
      <c r="M1187" s="30">
        <f t="shared" si="310"/>
        <v>123</v>
      </c>
      <c r="N1187" s="30" t="str">
        <f t="shared" si="311"/>
        <v>11.4955</v>
      </c>
      <c r="O1187" s="30">
        <f t="shared" si="312"/>
        <v>131</v>
      </c>
      <c r="P1187" s="30" t="str">
        <f t="shared" si="313"/>
        <v>11.5243</v>
      </c>
      <c r="Q1187" s="30">
        <f t="shared" si="314"/>
        <v>139</v>
      </c>
      <c r="R1187" s="36" t="str">
        <f t="shared" si="315"/>
        <v>08-Aug-2017</v>
      </c>
      <c r="S1187" s="37">
        <f t="shared" si="306"/>
        <v>11.5243</v>
      </c>
    </row>
    <row r="1188" spans="1:19" ht="26">
      <c r="A1188" s="30" t="s">
        <v>7265</v>
      </c>
      <c r="D1188" s="30" t="str">
        <f t="shared" si="300"/>
        <v>131053</v>
      </c>
      <c r="E1188" s="30">
        <f t="shared" si="304"/>
        <v>7</v>
      </c>
      <c r="F1188" s="30" t="str">
        <f t="shared" si="301"/>
        <v>INF109KA1O45</v>
      </c>
      <c r="G1188" s="30">
        <f t="shared" si="305"/>
        <v>20</v>
      </c>
      <c r="H1188" s="30" t="str">
        <f t="shared" si="302"/>
        <v>INF109KA1O86</v>
      </c>
      <c r="I1188" s="30">
        <f t="shared" si="307"/>
        <v>33</v>
      </c>
      <c r="J1188" s="35" t="str">
        <f t="shared" si="303"/>
        <v>ICICI Prudential Constant Maturity Gilt Fund - Direct Plan - Monthly Dividend</v>
      </c>
      <c r="K1188" s="35">
        <f t="shared" si="308"/>
        <v>111</v>
      </c>
      <c r="L1188" s="30" t="str">
        <f t="shared" si="309"/>
        <v>11.5804</v>
      </c>
      <c r="M1188" s="30">
        <f t="shared" si="310"/>
        <v>119</v>
      </c>
      <c r="N1188" s="30" t="str">
        <f t="shared" si="311"/>
        <v>11.5514</v>
      </c>
      <c r="O1188" s="30">
        <f t="shared" si="312"/>
        <v>127</v>
      </c>
      <c r="P1188" s="30" t="str">
        <f t="shared" si="313"/>
        <v>11.5804</v>
      </c>
      <c r="Q1188" s="30">
        <f t="shared" si="314"/>
        <v>135</v>
      </c>
      <c r="R1188" s="36" t="str">
        <f t="shared" si="315"/>
        <v>08-Aug-2017</v>
      </c>
      <c r="S1188" s="37">
        <f t="shared" si="306"/>
        <v>11.580399999999999</v>
      </c>
    </row>
    <row r="1189" spans="1:19" ht="26">
      <c r="A1189" s="30" t="s">
        <v>7266</v>
      </c>
      <c r="D1189" s="30" t="str">
        <f t="shared" si="300"/>
        <v>131054</v>
      </c>
      <c r="E1189" s="30">
        <f t="shared" si="304"/>
        <v>7</v>
      </c>
      <c r="F1189" s="30" t="str">
        <f t="shared" si="301"/>
        <v>INF109KA1O52</v>
      </c>
      <c r="G1189" s="30">
        <f t="shared" si="305"/>
        <v>20</v>
      </c>
      <c r="H1189" s="30" t="str">
        <f t="shared" si="302"/>
        <v>INF109KA1O94</v>
      </c>
      <c r="I1189" s="30">
        <f t="shared" si="307"/>
        <v>33</v>
      </c>
      <c r="J1189" s="35" t="str">
        <f t="shared" si="303"/>
        <v>ICICI Prudential Constant Maturity Gilt Fund - Direct Plan - Quarterly Dividend</v>
      </c>
      <c r="K1189" s="35">
        <f t="shared" si="308"/>
        <v>113</v>
      </c>
      <c r="L1189" s="30" t="str">
        <f t="shared" si="309"/>
        <v>11.2601</v>
      </c>
      <c r="M1189" s="30">
        <f t="shared" si="310"/>
        <v>121</v>
      </c>
      <c r="N1189" s="30" t="str">
        <f t="shared" si="311"/>
        <v>11.2319</v>
      </c>
      <c r="O1189" s="30">
        <f t="shared" si="312"/>
        <v>129</v>
      </c>
      <c r="P1189" s="30" t="str">
        <f t="shared" si="313"/>
        <v>11.2601</v>
      </c>
      <c r="Q1189" s="30">
        <f t="shared" si="314"/>
        <v>137</v>
      </c>
      <c r="R1189" s="36" t="str">
        <f t="shared" si="315"/>
        <v>08-Aug-2017</v>
      </c>
      <c r="S1189" s="37">
        <f t="shared" si="306"/>
        <v>11.2601</v>
      </c>
    </row>
    <row r="1190" spans="1:19">
      <c r="A1190" s="30" t="s">
        <v>7267</v>
      </c>
      <c r="D1190" s="30" t="str">
        <f t="shared" si="300"/>
        <v>131051</v>
      </c>
      <c r="E1190" s="30">
        <f t="shared" si="304"/>
        <v>7</v>
      </c>
      <c r="F1190" s="30" t="str">
        <f t="shared" si="301"/>
        <v>INF109KA1N46</v>
      </c>
      <c r="G1190" s="30">
        <f t="shared" si="305"/>
        <v>20</v>
      </c>
      <c r="H1190" s="30" t="str">
        <f t="shared" si="302"/>
        <v>-</v>
      </c>
      <c r="I1190" s="30">
        <f t="shared" si="307"/>
        <v>22</v>
      </c>
      <c r="J1190" s="35" t="str">
        <f t="shared" si="303"/>
        <v>ICICI Prudential Constant Maturity Gilt Fund - Growth</v>
      </c>
      <c r="K1190" s="35">
        <f t="shared" si="308"/>
        <v>76</v>
      </c>
      <c r="L1190" s="30" t="str">
        <f t="shared" si="309"/>
        <v>13.8551</v>
      </c>
      <c r="M1190" s="30">
        <f t="shared" si="310"/>
        <v>84</v>
      </c>
      <c r="N1190" s="30" t="str">
        <f t="shared" si="311"/>
        <v>13.8205</v>
      </c>
      <c r="O1190" s="30">
        <f t="shared" si="312"/>
        <v>92</v>
      </c>
      <c r="P1190" s="30" t="str">
        <f t="shared" si="313"/>
        <v>13.8551</v>
      </c>
      <c r="Q1190" s="30">
        <f t="shared" si="314"/>
        <v>100</v>
      </c>
      <c r="R1190" s="36" t="str">
        <f t="shared" si="315"/>
        <v>08-Aug-2017</v>
      </c>
      <c r="S1190" s="37">
        <f t="shared" si="306"/>
        <v>13.8551</v>
      </c>
    </row>
    <row r="1191" spans="1:19" ht="26">
      <c r="A1191" s="30" t="s">
        <v>7268</v>
      </c>
      <c r="D1191" s="30" t="str">
        <f t="shared" si="300"/>
        <v>131058</v>
      </c>
      <c r="E1191" s="30">
        <f t="shared" si="304"/>
        <v>7</v>
      </c>
      <c r="F1191" s="30" t="str">
        <f t="shared" si="301"/>
        <v>INF109KA1N79</v>
      </c>
      <c r="G1191" s="30">
        <f t="shared" si="305"/>
        <v>20</v>
      </c>
      <c r="H1191" s="30" t="str">
        <f t="shared" si="302"/>
        <v>INF109KA1O11</v>
      </c>
      <c r="I1191" s="30">
        <f t="shared" si="307"/>
        <v>33</v>
      </c>
      <c r="J1191" s="35" t="str">
        <f t="shared" si="303"/>
        <v>ICICI Prudential Constant Maturity Gilt Fund - Half Yearly Dividend</v>
      </c>
      <c r="K1191" s="35">
        <f t="shared" si="308"/>
        <v>101</v>
      </c>
      <c r="L1191" s="30" t="str">
        <f t="shared" si="309"/>
        <v>11.2297</v>
      </c>
      <c r="M1191" s="30">
        <f t="shared" si="310"/>
        <v>109</v>
      </c>
      <c r="N1191" s="30" t="str">
        <f t="shared" si="311"/>
        <v>11.2016</v>
      </c>
      <c r="O1191" s="30">
        <f t="shared" si="312"/>
        <v>117</v>
      </c>
      <c r="P1191" s="30" t="str">
        <f t="shared" si="313"/>
        <v>11.2297</v>
      </c>
      <c r="Q1191" s="30">
        <f t="shared" si="314"/>
        <v>125</v>
      </c>
      <c r="R1191" s="36" t="str">
        <f t="shared" si="315"/>
        <v>08-Aug-2017</v>
      </c>
      <c r="S1191" s="37">
        <f t="shared" si="306"/>
        <v>11.229699999999999</v>
      </c>
    </row>
    <row r="1192" spans="1:19" ht="26">
      <c r="A1192" s="30" t="s">
        <v>7269</v>
      </c>
      <c r="D1192" s="30" t="str">
        <f t="shared" si="300"/>
        <v>131062</v>
      </c>
      <c r="E1192" s="30">
        <f t="shared" si="304"/>
        <v>7</v>
      </c>
      <c r="F1192" s="30" t="str">
        <f t="shared" si="301"/>
        <v>INF109KA1N53</v>
      </c>
      <c r="G1192" s="30">
        <f t="shared" si="305"/>
        <v>20</v>
      </c>
      <c r="H1192" s="30" t="str">
        <f t="shared" si="302"/>
        <v>INF109KA1N95</v>
      </c>
      <c r="I1192" s="30">
        <f t="shared" si="307"/>
        <v>33</v>
      </c>
      <c r="J1192" s="35" t="str">
        <f t="shared" si="303"/>
        <v>ICICI Prudential Constant Maturity Gilt Fund - Monthly Dividend</v>
      </c>
      <c r="K1192" s="35">
        <f t="shared" si="308"/>
        <v>97</v>
      </c>
      <c r="L1192" s="30" t="str">
        <f t="shared" si="309"/>
        <v>11.3888</v>
      </c>
      <c r="M1192" s="30">
        <f t="shared" si="310"/>
        <v>105</v>
      </c>
      <c r="N1192" s="30" t="str">
        <f t="shared" si="311"/>
        <v>11.3603</v>
      </c>
      <c r="O1192" s="30">
        <f t="shared" si="312"/>
        <v>113</v>
      </c>
      <c r="P1192" s="30" t="str">
        <f t="shared" si="313"/>
        <v>11.3888</v>
      </c>
      <c r="Q1192" s="30">
        <f t="shared" si="314"/>
        <v>121</v>
      </c>
      <c r="R1192" s="36" t="str">
        <f t="shared" si="315"/>
        <v>08-Aug-2017</v>
      </c>
      <c r="S1192" s="37">
        <f t="shared" si="306"/>
        <v>11.3888</v>
      </c>
    </row>
    <row r="1193" spans="1:19" ht="26">
      <c r="A1193" s="30" t="s">
        <v>7270</v>
      </c>
      <c r="D1193" s="30" t="str">
        <f t="shared" si="300"/>
        <v>131057</v>
      </c>
      <c r="E1193" s="30">
        <f t="shared" si="304"/>
        <v>7</v>
      </c>
      <c r="F1193" s="30" t="str">
        <f t="shared" si="301"/>
        <v>INF109KA1N61</v>
      </c>
      <c r="G1193" s="30">
        <f t="shared" si="305"/>
        <v>20</v>
      </c>
      <c r="H1193" s="30" t="str">
        <f t="shared" si="302"/>
        <v>INF109KA1O03</v>
      </c>
      <c r="I1193" s="30">
        <f t="shared" si="307"/>
        <v>33</v>
      </c>
      <c r="J1193" s="35" t="str">
        <f t="shared" si="303"/>
        <v>ICICI Prudential Constant Maturity Gilt Fund - quarterly Dividend</v>
      </c>
      <c r="K1193" s="35">
        <f t="shared" si="308"/>
        <v>99</v>
      </c>
      <c r="L1193" s="30" t="str">
        <f t="shared" si="309"/>
        <v>11.0188</v>
      </c>
      <c r="M1193" s="30">
        <f t="shared" si="310"/>
        <v>107</v>
      </c>
      <c r="N1193" s="30" t="str">
        <f t="shared" si="311"/>
        <v>10.9913</v>
      </c>
      <c r="O1193" s="30">
        <f t="shared" si="312"/>
        <v>115</v>
      </c>
      <c r="P1193" s="30" t="str">
        <f t="shared" si="313"/>
        <v>11.0188</v>
      </c>
      <c r="Q1193" s="30">
        <f t="shared" si="314"/>
        <v>123</v>
      </c>
      <c r="R1193" s="36" t="str">
        <f t="shared" si="315"/>
        <v>08-Aug-2017</v>
      </c>
      <c r="S1193" s="37">
        <f t="shared" si="306"/>
        <v>11.018800000000001</v>
      </c>
    </row>
    <row r="1194" spans="1:19">
      <c r="A1194" s="30" t="s">
        <v>7271</v>
      </c>
      <c r="D1194" s="30" t="str">
        <f t="shared" si="300"/>
        <v>120589</v>
      </c>
      <c r="E1194" s="30">
        <f t="shared" si="304"/>
        <v>7</v>
      </c>
      <c r="F1194" s="30" t="str">
        <f t="shared" si="301"/>
        <v>INF109K016C9</v>
      </c>
      <c r="G1194" s="30">
        <f t="shared" si="305"/>
        <v>20</v>
      </c>
      <c r="H1194" s="30" t="str">
        <f t="shared" si="302"/>
        <v>INF109K017C7</v>
      </c>
      <c r="I1194" s="30">
        <f t="shared" si="307"/>
        <v>33</v>
      </c>
      <c r="J1194" s="35" t="str">
        <f t="shared" si="303"/>
        <v>ICICI Prudential Long Term Gilt Fund - Direct Plan - Dividend</v>
      </c>
      <c r="K1194" s="35">
        <f t="shared" si="308"/>
        <v>95</v>
      </c>
      <c r="L1194" s="30" t="str">
        <f t="shared" si="309"/>
        <v>12.9521</v>
      </c>
      <c r="M1194" s="30">
        <f t="shared" si="310"/>
        <v>103</v>
      </c>
      <c r="N1194" s="30" t="str">
        <f t="shared" si="311"/>
        <v>12.9521</v>
      </c>
      <c r="O1194" s="30">
        <f t="shared" si="312"/>
        <v>111</v>
      </c>
      <c r="P1194" s="30" t="str">
        <f t="shared" si="313"/>
        <v>12.9521</v>
      </c>
      <c r="Q1194" s="30">
        <f t="shared" si="314"/>
        <v>119</v>
      </c>
      <c r="R1194" s="36" t="str">
        <f t="shared" si="315"/>
        <v>08-Aug-2017</v>
      </c>
      <c r="S1194" s="37">
        <f t="shared" si="306"/>
        <v>12.9521</v>
      </c>
    </row>
    <row r="1195" spans="1:19">
      <c r="A1195" s="30" t="s">
        <v>7272</v>
      </c>
      <c r="D1195" s="30" t="str">
        <f t="shared" si="300"/>
        <v>120590</v>
      </c>
      <c r="E1195" s="30">
        <f t="shared" si="304"/>
        <v>7</v>
      </c>
      <c r="F1195" s="30" t="str">
        <f t="shared" si="301"/>
        <v>INF109K018C5</v>
      </c>
      <c r="G1195" s="30">
        <f t="shared" si="305"/>
        <v>20</v>
      </c>
      <c r="H1195" s="30" t="str">
        <f t="shared" si="302"/>
        <v>-</v>
      </c>
      <c r="I1195" s="30">
        <f t="shared" si="307"/>
        <v>22</v>
      </c>
      <c r="J1195" s="35" t="str">
        <f t="shared" si="303"/>
        <v>ICICI Prudential Long Term Gilt Fund - Direct Plan - Growth</v>
      </c>
      <c r="K1195" s="35">
        <f t="shared" si="308"/>
        <v>82</v>
      </c>
      <c r="L1195" s="30" t="str">
        <f t="shared" si="309"/>
        <v>62.2053</v>
      </c>
      <c r="M1195" s="30">
        <f t="shared" si="310"/>
        <v>90</v>
      </c>
      <c r="N1195" s="30" t="str">
        <f t="shared" si="311"/>
        <v>62.2053</v>
      </c>
      <c r="O1195" s="30">
        <f t="shared" si="312"/>
        <v>98</v>
      </c>
      <c r="P1195" s="30" t="str">
        <f t="shared" si="313"/>
        <v>62.2053</v>
      </c>
      <c r="Q1195" s="30">
        <f t="shared" si="314"/>
        <v>106</v>
      </c>
      <c r="R1195" s="36" t="str">
        <f t="shared" si="315"/>
        <v>08-Aug-2017</v>
      </c>
      <c r="S1195" s="37">
        <f t="shared" si="306"/>
        <v>62.205300000000001</v>
      </c>
    </row>
    <row r="1196" spans="1:19">
      <c r="A1196" s="30" t="s">
        <v>7273</v>
      </c>
      <c r="D1196" s="30" t="str">
        <f t="shared" si="300"/>
        <v>100368</v>
      </c>
      <c r="E1196" s="30">
        <f t="shared" si="304"/>
        <v>7</v>
      </c>
      <c r="F1196" s="30" t="str">
        <f t="shared" si="301"/>
        <v>INF109K01JQ6</v>
      </c>
      <c r="G1196" s="30">
        <f t="shared" si="305"/>
        <v>20</v>
      </c>
      <c r="H1196" s="30" t="str">
        <f t="shared" si="302"/>
        <v>INF109K01JP8</v>
      </c>
      <c r="I1196" s="30">
        <f t="shared" si="307"/>
        <v>33</v>
      </c>
      <c r="J1196" s="35" t="str">
        <f t="shared" si="303"/>
        <v>ICICI Prudential Long Term Gilt Fund - Dividend</v>
      </c>
      <c r="K1196" s="35">
        <f t="shared" si="308"/>
        <v>81</v>
      </c>
      <c r="L1196" s="30" t="str">
        <f t="shared" si="309"/>
        <v>12.6814</v>
      </c>
      <c r="M1196" s="30">
        <f t="shared" si="310"/>
        <v>89</v>
      </c>
      <c r="N1196" s="30" t="str">
        <f t="shared" si="311"/>
        <v>12.6814</v>
      </c>
      <c r="O1196" s="30">
        <f t="shared" si="312"/>
        <v>97</v>
      </c>
      <c r="P1196" s="30" t="str">
        <f t="shared" si="313"/>
        <v>12.6814</v>
      </c>
      <c r="Q1196" s="30">
        <f t="shared" si="314"/>
        <v>105</v>
      </c>
      <c r="R1196" s="36" t="str">
        <f t="shared" si="315"/>
        <v>08-Aug-2017</v>
      </c>
      <c r="S1196" s="37">
        <f t="shared" si="306"/>
        <v>12.6814</v>
      </c>
    </row>
    <row r="1197" spans="1:19">
      <c r="A1197" s="30" t="s">
        <v>7274</v>
      </c>
      <c r="D1197" s="30" t="str">
        <f t="shared" si="300"/>
        <v>100369</v>
      </c>
      <c r="E1197" s="30">
        <f t="shared" si="304"/>
        <v>7</v>
      </c>
      <c r="F1197" s="30" t="str">
        <f t="shared" si="301"/>
        <v>INF109K01JR4</v>
      </c>
      <c r="G1197" s="30">
        <f t="shared" si="305"/>
        <v>20</v>
      </c>
      <c r="H1197" s="30" t="str">
        <f t="shared" si="302"/>
        <v>-</v>
      </c>
      <c r="I1197" s="30">
        <f t="shared" si="307"/>
        <v>22</v>
      </c>
      <c r="J1197" s="35" t="str">
        <f t="shared" si="303"/>
        <v>ICICI Prudential Long Term Gilt Fund - Growth</v>
      </c>
      <c r="K1197" s="35">
        <f t="shared" si="308"/>
        <v>68</v>
      </c>
      <c r="L1197" s="30" t="str">
        <f t="shared" si="309"/>
        <v>60.2501</v>
      </c>
      <c r="M1197" s="30">
        <f t="shared" si="310"/>
        <v>76</v>
      </c>
      <c r="N1197" s="30" t="str">
        <f t="shared" si="311"/>
        <v>60.2501</v>
      </c>
      <c r="O1197" s="30">
        <f t="shared" si="312"/>
        <v>84</v>
      </c>
      <c r="P1197" s="30" t="str">
        <f t="shared" si="313"/>
        <v>60.2501</v>
      </c>
      <c r="Q1197" s="30">
        <f t="shared" si="314"/>
        <v>92</v>
      </c>
      <c r="R1197" s="36" t="str">
        <f t="shared" si="315"/>
        <v>08-Aug-2017</v>
      </c>
      <c r="S1197" s="37">
        <f t="shared" si="306"/>
        <v>60.250100000000003</v>
      </c>
    </row>
    <row r="1198" spans="1:19">
      <c r="A1198" s="30" t="s">
        <v>196</v>
      </c>
      <c r="D1198" s="30" t="str">
        <f t="shared" si="300"/>
        <v>130903</v>
      </c>
      <c r="E1198" s="30">
        <f t="shared" si="304"/>
        <v>7</v>
      </c>
      <c r="F1198" s="30" t="str">
        <f t="shared" si="301"/>
        <v>INF109KA1H10</v>
      </c>
      <c r="G1198" s="30">
        <f t="shared" si="305"/>
        <v>20</v>
      </c>
      <c r="H1198" s="30" t="str">
        <f t="shared" si="302"/>
        <v>-</v>
      </c>
      <c r="I1198" s="30">
        <f t="shared" si="307"/>
        <v>22</v>
      </c>
      <c r="J1198" s="35" t="str">
        <f t="shared" si="303"/>
        <v>ICICI Prudential Long Term Glit Fund - Bonus</v>
      </c>
      <c r="K1198" s="35">
        <f t="shared" si="308"/>
        <v>67</v>
      </c>
      <c r="L1198" s="30" t="str">
        <f t="shared" si="309"/>
        <v>12.8414</v>
      </c>
      <c r="M1198" s="30">
        <f t="shared" si="310"/>
        <v>75</v>
      </c>
      <c r="N1198" s="30" t="str">
        <f t="shared" si="311"/>
        <v>12.8414</v>
      </c>
      <c r="O1198" s="30">
        <f t="shared" si="312"/>
        <v>83</v>
      </c>
      <c r="P1198" s="30" t="str">
        <f t="shared" si="313"/>
        <v>12.8414</v>
      </c>
      <c r="Q1198" s="30">
        <f t="shared" si="314"/>
        <v>91</v>
      </c>
      <c r="R1198" s="36" t="str">
        <f t="shared" si="315"/>
        <v>18-Aug-2016</v>
      </c>
      <c r="S1198" s="37">
        <f t="shared" si="306"/>
        <v>12.8414</v>
      </c>
    </row>
    <row r="1199" spans="1:19">
      <c r="A1199" s="30" t="s">
        <v>7275</v>
      </c>
      <c r="D1199" s="30" t="str">
        <f t="shared" si="300"/>
        <v>130955</v>
      </c>
      <c r="E1199" s="30">
        <f t="shared" si="304"/>
        <v>7</v>
      </c>
      <c r="F1199" s="30" t="str">
        <f t="shared" si="301"/>
        <v>INF109KA1H02</v>
      </c>
      <c r="G1199" s="30">
        <f t="shared" si="305"/>
        <v>20</v>
      </c>
      <c r="H1199" s="30" t="str">
        <f t="shared" si="302"/>
        <v>-</v>
      </c>
      <c r="I1199" s="30">
        <f t="shared" si="307"/>
        <v>22</v>
      </c>
      <c r="J1199" s="35" t="str">
        <f t="shared" si="303"/>
        <v>ICICI Prudential Long Term Glit Fund - Direct Plan Bonus</v>
      </c>
      <c r="K1199" s="35">
        <f t="shared" si="308"/>
        <v>79</v>
      </c>
      <c r="L1199" s="30" t="str">
        <f t="shared" si="309"/>
        <v>14.6782</v>
      </c>
      <c r="M1199" s="30">
        <f t="shared" si="310"/>
        <v>87</v>
      </c>
      <c r="N1199" s="30" t="str">
        <f t="shared" si="311"/>
        <v>14.6782</v>
      </c>
      <c r="O1199" s="30">
        <f t="shared" si="312"/>
        <v>95</v>
      </c>
      <c r="P1199" s="30" t="str">
        <f t="shared" si="313"/>
        <v>14.6782</v>
      </c>
      <c r="Q1199" s="30">
        <f t="shared" si="314"/>
        <v>103</v>
      </c>
      <c r="R1199" s="36" t="str">
        <f t="shared" si="315"/>
        <v>08-Aug-2017</v>
      </c>
      <c r="S1199" s="37">
        <f t="shared" si="306"/>
        <v>14.6782</v>
      </c>
    </row>
    <row r="1200" spans="1:19">
      <c r="A1200" s="30" t="s">
        <v>7276</v>
      </c>
      <c r="D1200" s="30" t="str">
        <f t="shared" si="300"/>
        <v>120607</v>
      </c>
      <c r="E1200" s="30">
        <f t="shared" si="304"/>
        <v>7</v>
      </c>
      <c r="F1200" s="30" t="str">
        <f t="shared" si="301"/>
        <v>INF109K012D6</v>
      </c>
      <c r="G1200" s="30">
        <f t="shared" si="305"/>
        <v>20</v>
      </c>
      <c r="H1200" s="30" t="str">
        <f t="shared" si="302"/>
        <v>INF109K013D4</v>
      </c>
      <c r="I1200" s="30">
        <f t="shared" si="307"/>
        <v>33</v>
      </c>
      <c r="J1200" s="35" t="str">
        <f t="shared" si="303"/>
        <v>ICICI Prudential Short Term Gilt Fund - Direct Plan -  Dividend</v>
      </c>
      <c r="K1200" s="35">
        <f t="shared" si="308"/>
        <v>97</v>
      </c>
      <c r="L1200" s="30" t="str">
        <f t="shared" si="309"/>
        <v>12.6276</v>
      </c>
      <c r="M1200" s="30">
        <f t="shared" si="310"/>
        <v>105</v>
      </c>
      <c r="N1200" s="30" t="str">
        <f t="shared" si="311"/>
        <v>12.6276</v>
      </c>
      <c r="O1200" s="30">
        <f t="shared" si="312"/>
        <v>113</v>
      </c>
      <c r="P1200" s="30" t="str">
        <f t="shared" si="313"/>
        <v>12.6276</v>
      </c>
      <c r="Q1200" s="30">
        <f t="shared" si="314"/>
        <v>121</v>
      </c>
      <c r="R1200" s="36" t="str">
        <f t="shared" si="315"/>
        <v>08-Aug-2017</v>
      </c>
      <c r="S1200" s="37">
        <f t="shared" si="306"/>
        <v>12.627599999999999</v>
      </c>
    </row>
    <row r="1201" spans="1:19">
      <c r="A1201" s="30" t="s">
        <v>7277</v>
      </c>
      <c r="D1201" s="30" t="str">
        <f t="shared" si="300"/>
        <v>120608</v>
      </c>
      <c r="E1201" s="30">
        <f t="shared" si="304"/>
        <v>7</v>
      </c>
      <c r="F1201" s="30" t="str">
        <f t="shared" si="301"/>
        <v>INF109K014D2</v>
      </c>
      <c r="G1201" s="30">
        <f t="shared" si="305"/>
        <v>20</v>
      </c>
      <c r="H1201" s="30" t="str">
        <f t="shared" si="302"/>
        <v>-</v>
      </c>
      <c r="I1201" s="30">
        <f t="shared" si="307"/>
        <v>22</v>
      </c>
      <c r="J1201" s="35" t="str">
        <f t="shared" si="303"/>
        <v>ICICI Prudential Short Term Gilt Fund - Direct Plan -  Growth</v>
      </c>
      <c r="K1201" s="35">
        <f t="shared" si="308"/>
        <v>84</v>
      </c>
      <c r="L1201" s="30" t="str">
        <f t="shared" si="309"/>
        <v>44.1244</v>
      </c>
      <c r="M1201" s="30">
        <f t="shared" si="310"/>
        <v>92</v>
      </c>
      <c r="N1201" s="30" t="str">
        <f t="shared" si="311"/>
        <v>44.1244</v>
      </c>
      <c r="O1201" s="30">
        <f t="shared" si="312"/>
        <v>100</v>
      </c>
      <c r="P1201" s="30" t="str">
        <f t="shared" si="313"/>
        <v>44.1244</v>
      </c>
      <c r="Q1201" s="30">
        <f t="shared" si="314"/>
        <v>108</v>
      </c>
      <c r="R1201" s="36" t="str">
        <f t="shared" si="315"/>
        <v>08-Aug-2017</v>
      </c>
      <c r="S1201" s="37">
        <f t="shared" si="306"/>
        <v>44.124400000000001</v>
      </c>
    </row>
    <row r="1202" spans="1:19" ht="26">
      <c r="A1202" s="30" t="s">
        <v>7278</v>
      </c>
      <c r="D1202" s="30" t="str">
        <f t="shared" si="300"/>
        <v>120609</v>
      </c>
      <c r="E1202" s="30">
        <f t="shared" si="304"/>
        <v>7</v>
      </c>
      <c r="F1202" s="30" t="str">
        <f t="shared" si="301"/>
        <v>INF109K015D9</v>
      </c>
      <c r="G1202" s="30">
        <f t="shared" si="305"/>
        <v>20</v>
      </c>
      <c r="H1202" s="30" t="str">
        <f t="shared" si="302"/>
        <v>INF109K016D7</v>
      </c>
      <c r="I1202" s="30">
        <f t="shared" si="307"/>
        <v>33</v>
      </c>
      <c r="J1202" s="35" t="str">
        <f t="shared" si="303"/>
        <v>ICICI Prudential Short Term Gilt Fund - Direct Plan -  Half Yearly Dividend</v>
      </c>
      <c r="K1202" s="35">
        <f t="shared" si="308"/>
        <v>109</v>
      </c>
      <c r="L1202" s="30" t="str">
        <f t="shared" si="309"/>
        <v>10.6741</v>
      </c>
      <c r="M1202" s="30">
        <f t="shared" si="310"/>
        <v>117</v>
      </c>
      <c r="N1202" s="30" t="str">
        <f t="shared" si="311"/>
        <v>10.6741</v>
      </c>
      <c r="O1202" s="30">
        <f t="shared" si="312"/>
        <v>125</v>
      </c>
      <c r="P1202" s="30" t="str">
        <f t="shared" si="313"/>
        <v>10.6741</v>
      </c>
      <c r="Q1202" s="30">
        <f t="shared" si="314"/>
        <v>133</v>
      </c>
      <c r="R1202" s="36" t="str">
        <f t="shared" si="315"/>
        <v>08-Aug-2017</v>
      </c>
      <c r="S1202" s="37">
        <f t="shared" si="306"/>
        <v>10.674099999999999</v>
      </c>
    </row>
    <row r="1203" spans="1:19">
      <c r="A1203" s="30" t="s">
        <v>7279</v>
      </c>
      <c r="D1203" s="30" t="str">
        <f t="shared" si="300"/>
        <v>100370</v>
      </c>
      <c r="E1203" s="30">
        <f t="shared" si="304"/>
        <v>7</v>
      </c>
      <c r="F1203" s="30" t="str">
        <f t="shared" si="301"/>
        <v>INF109K01JW4</v>
      </c>
      <c r="G1203" s="30">
        <f t="shared" si="305"/>
        <v>20</v>
      </c>
      <c r="H1203" s="30" t="str">
        <f t="shared" si="302"/>
        <v>INF109K01JV6</v>
      </c>
      <c r="I1203" s="30">
        <f t="shared" si="307"/>
        <v>33</v>
      </c>
      <c r="J1203" s="35" t="str">
        <f t="shared" si="303"/>
        <v>ICICI Prudential Short Term Gilt Fund - Dividend</v>
      </c>
      <c r="K1203" s="35">
        <f t="shared" si="308"/>
        <v>82</v>
      </c>
      <c r="L1203" s="30" t="str">
        <f t="shared" si="309"/>
        <v>12.4563</v>
      </c>
      <c r="M1203" s="30">
        <f t="shared" si="310"/>
        <v>90</v>
      </c>
      <c r="N1203" s="30" t="str">
        <f t="shared" si="311"/>
        <v>12.4563</v>
      </c>
      <c r="O1203" s="30">
        <f t="shared" si="312"/>
        <v>98</v>
      </c>
      <c r="P1203" s="30" t="str">
        <f t="shared" si="313"/>
        <v>12.4563</v>
      </c>
      <c r="Q1203" s="30">
        <f t="shared" si="314"/>
        <v>106</v>
      </c>
      <c r="R1203" s="36" t="str">
        <f t="shared" si="315"/>
        <v>08-Aug-2017</v>
      </c>
      <c r="S1203" s="37">
        <f t="shared" si="306"/>
        <v>12.456300000000001</v>
      </c>
    </row>
    <row r="1204" spans="1:19">
      <c r="A1204" s="30" t="s">
        <v>7280</v>
      </c>
      <c r="D1204" s="30" t="str">
        <f t="shared" si="300"/>
        <v>100371</v>
      </c>
      <c r="E1204" s="30">
        <f t="shared" si="304"/>
        <v>7</v>
      </c>
      <c r="F1204" s="30" t="str">
        <f t="shared" si="301"/>
        <v>INF109K01JX2</v>
      </c>
      <c r="G1204" s="30">
        <f t="shared" si="305"/>
        <v>20</v>
      </c>
      <c r="H1204" s="30" t="str">
        <f t="shared" si="302"/>
        <v>-</v>
      </c>
      <c r="I1204" s="30">
        <f t="shared" si="307"/>
        <v>22</v>
      </c>
      <c r="J1204" s="35" t="str">
        <f t="shared" si="303"/>
        <v>ICICI Prudential Short Term Gilt Fund - Growth</v>
      </c>
      <c r="K1204" s="35">
        <f t="shared" si="308"/>
        <v>69</v>
      </c>
      <c r="L1204" s="30" t="str">
        <f t="shared" si="309"/>
        <v>43.2253</v>
      </c>
      <c r="M1204" s="30">
        <f t="shared" si="310"/>
        <v>77</v>
      </c>
      <c r="N1204" s="30" t="str">
        <f t="shared" si="311"/>
        <v>43.2253</v>
      </c>
      <c r="O1204" s="30">
        <f t="shared" si="312"/>
        <v>85</v>
      </c>
      <c r="P1204" s="30" t="str">
        <f t="shared" si="313"/>
        <v>43.2253</v>
      </c>
      <c r="Q1204" s="30">
        <f t="shared" si="314"/>
        <v>93</v>
      </c>
      <c r="R1204" s="36" t="str">
        <f t="shared" si="315"/>
        <v>08-Aug-2017</v>
      </c>
      <c r="S1204" s="37">
        <f t="shared" si="306"/>
        <v>43.225299999999997</v>
      </c>
    </row>
    <row r="1205" spans="1:19">
      <c r="A1205" s="30" t="s">
        <v>7281</v>
      </c>
      <c r="D1205" s="30" t="str">
        <f t="shared" si="300"/>
        <v>100372</v>
      </c>
      <c r="E1205" s="30">
        <f t="shared" si="304"/>
        <v>7</v>
      </c>
      <c r="F1205" s="30" t="str">
        <f t="shared" si="301"/>
        <v>INF109K01JZ7</v>
      </c>
      <c r="G1205" s="30">
        <f t="shared" si="305"/>
        <v>20</v>
      </c>
      <c r="H1205" s="30" t="str">
        <f t="shared" si="302"/>
        <v>INF109K01JY0</v>
      </c>
      <c r="I1205" s="30">
        <f t="shared" si="307"/>
        <v>33</v>
      </c>
      <c r="J1205" s="35" t="str">
        <f t="shared" si="303"/>
        <v>ICICI Prudential Short Term Gilt Fund - Half Yearly Dividend</v>
      </c>
      <c r="K1205" s="35">
        <f t="shared" si="308"/>
        <v>94</v>
      </c>
      <c r="L1205" s="30" t="str">
        <f t="shared" si="309"/>
        <v>11.5741</v>
      </c>
      <c r="M1205" s="30">
        <f t="shared" si="310"/>
        <v>102</v>
      </c>
      <c r="N1205" s="30" t="str">
        <f t="shared" si="311"/>
        <v>11.5741</v>
      </c>
      <c r="O1205" s="30">
        <f t="shared" si="312"/>
        <v>110</v>
      </c>
      <c r="P1205" s="30" t="str">
        <f t="shared" si="313"/>
        <v>11.5741</v>
      </c>
      <c r="Q1205" s="30">
        <f t="shared" si="314"/>
        <v>118</v>
      </c>
      <c r="R1205" s="36" t="str">
        <f t="shared" si="315"/>
        <v>08-Aug-2017</v>
      </c>
      <c r="S1205" s="37">
        <f t="shared" si="306"/>
        <v>11.5741</v>
      </c>
    </row>
    <row r="1206" spans="1:19">
      <c r="A1206" s="30" t="s">
        <v>197</v>
      </c>
      <c r="D1206" s="30" t="str">
        <f t="shared" si="300"/>
        <v>130902</v>
      </c>
      <c r="E1206" s="30">
        <f t="shared" si="304"/>
        <v>7</v>
      </c>
      <c r="F1206" s="30" t="str">
        <f t="shared" si="301"/>
        <v>INF109KA1I68</v>
      </c>
      <c r="G1206" s="30">
        <f t="shared" si="305"/>
        <v>20</v>
      </c>
      <c r="H1206" s="30" t="str">
        <f t="shared" si="302"/>
        <v>-</v>
      </c>
      <c r="I1206" s="30">
        <f t="shared" si="307"/>
        <v>22</v>
      </c>
      <c r="J1206" s="35" t="str">
        <f t="shared" si="303"/>
        <v>ICICI Prudential Short Term Glit Fund - Bonus</v>
      </c>
      <c r="K1206" s="35">
        <f t="shared" si="308"/>
        <v>68</v>
      </c>
      <c r="L1206" s="30" t="str">
        <f t="shared" si="309"/>
        <v>10.0481</v>
      </c>
      <c r="M1206" s="30">
        <f t="shared" si="310"/>
        <v>76</v>
      </c>
      <c r="N1206" s="30" t="str">
        <f t="shared" si="311"/>
        <v>10.0481</v>
      </c>
      <c r="O1206" s="30">
        <f t="shared" si="312"/>
        <v>84</v>
      </c>
      <c r="P1206" s="30" t="str">
        <f t="shared" si="313"/>
        <v>10.0481</v>
      </c>
      <c r="Q1206" s="30">
        <f t="shared" si="314"/>
        <v>92</v>
      </c>
      <c r="R1206" s="36" t="str">
        <f t="shared" si="315"/>
        <v>12-May-2015</v>
      </c>
      <c r="S1206" s="37">
        <f t="shared" si="306"/>
        <v>10.0481</v>
      </c>
    </row>
    <row r="1207" spans="1:19">
      <c r="A1207" s="30" t="s">
        <v>7282</v>
      </c>
      <c r="D1207" s="30" t="str">
        <f t="shared" si="300"/>
        <v>130956</v>
      </c>
      <c r="E1207" s="30">
        <f t="shared" si="304"/>
        <v>7</v>
      </c>
      <c r="F1207" s="30" t="str">
        <f t="shared" si="301"/>
        <v>INF109KA1I50</v>
      </c>
      <c r="G1207" s="30">
        <f t="shared" si="305"/>
        <v>20</v>
      </c>
      <c r="H1207" s="30" t="str">
        <f t="shared" si="302"/>
        <v>-</v>
      </c>
      <c r="I1207" s="30">
        <f t="shared" si="307"/>
        <v>22</v>
      </c>
      <c r="J1207" s="35" t="str">
        <f t="shared" si="303"/>
        <v>ICICI Prudential Short Term Glit Fund - Direct Plan Bonus</v>
      </c>
      <c r="K1207" s="35">
        <f t="shared" si="308"/>
        <v>80</v>
      </c>
      <c r="L1207" s="30" t="str">
        <f t="shared" si="309"/>
        <v>12.5910</v>
      </c>
      <c r="M1207" s="30">
        <f t="shared" si="310"/>
        <v>88</v>
      </c>
      <c r="N1207" s="30" t="str">
        <f t="shared" si="311"/>
        <v>12.5910</v>
      </c>
      <c r="O1207" s="30">
        <f t="shared" si="312"/>
        <v>96</v>
      </c>
      <c r="P1207" s="30" t="str">
        <f t="shared" si="313"/>
        <v>12.5910</v>
      </c>
      <c r="Q1207" s="30">
        <f t="shared" si="314"/>
        <v>104</v>
      </c>
      <c r="R1207" s="36" t="str">
        <f t="shared" si="315"/>
        <v>08-Aug-2017</v>
      </c>
      <c r="S1207" s="37">
        <f t="shared" si="306"/>
        <v>12.590999999999999</v>
      </c>
    </row>
    <row r="1208" spans="1:19" ht="26">
      <c r="A1208" s="30" t="s">
        <v>7283</v>
      </c>
      <c r="D1208" s="30" t="str">
        <f t="shared" si="300"/>
        <v>120606</v>
      </c>
      <c r="E1208" s="30">
        <f t="shared" si="304"/>
        <v>7</v>
      </c>
      <c r="F1208" s="30" t="str">
        <f t="shared" si="301"/>
        <v>INF109K019C3</v>
      </c>
      <c r="G1208" s="30">
        <f t="shared" si="305"/>
        <v>20</v>
      </c>
      <c r="H1208" s="30" t="str">
        <f t="shared" si="302"/>
        <v>INF109K010D0</v>
      </c>
      <c r="I1208" s="30">
        <f t="shared" si="307"/>
        <v>33</v>
      </c>
      <c r="J1208" s="35" t="str">
        <f t="shared" si="303"/>
        <v>ICICI Prudential Gilt Fund Investment Plan PF Option - Direct Plan - Half Yearly Dividend</v>
      </c>
      <c r="K1208" s="35">
        <f t="shared" si="308"/>
        <v>123</v>
      </c>
      <c r="L1208" s="30" t="str">
        <f t="shared" si="309"/>
        <v>11.6833</v>
      </c>
      <c r="M1208" s="30">
        <f t="shared" si="310"/>
        <v>131</v>
      </c>
      <c r="N1208" s="30" t="str">
        <f t="shared" si="311"/>
        <v>11.6833</v>
      </c>
      <c r="O1208" s="30">
        <f t="shared" si="312"/>
        <v>139</v>
      </c>
      <c r="P1208" s="30" t="str">
        <f t="shared" si="313"/>
        <v>11.6833</v>
      </c>
      <c r="Q1208" s="30">
        <f t="shared" si="314"/>
        <v>147</v>
      </c>
      <c r="R1208" s="36" t="str">
        <f t="shared" si="315"/>
        <v>08-Aug-2017</v>
      </c>
      <c r="S1208" s="37">
        <f t="shared" si="306"/>
        <v>11.683299999999999</v>
      </c>
    </row>
    <row r="1209" spans="1:19" ht="26">
      <c r="A1209" s="30" t="s">
        <v>7284</v>
      </c>
      <c r="D1209" s="30" t="str">
        <f t="shared" si="300"/>
        <v>120605</v>
      </c>
      <c r="E1209" s="30">
        <f t="shared" si="304"/>
        <v>7</v>
      </c>
      <c r="F1209" s="30" t="str">
        <f t="shared" si="301"/>
        <v>INF109K011D8</v>
      </c>
      <c r="G1209" s="30">
        <f t="shared" si="305"/>
        <v>20</v>
      </c>
      <c r="H1209" s="30" t="str">
        <f t="shared" si="302"/>
        <v>-</v>
      </c>
      <c r="I1209" s="30">
        <f t="shared" si="307"/>
        <v>22</v>
      </c>
      <c r="J1209" s="35" t="str">
        <f t="shared" si="303"/>
        <v>ICICI Prudential Gilt Fund Investment Plan PF Option - Direct Plan -Growth Option</v>
      </c>
      <c r="K1209" s="35">
        <f t="shared" si="308"/>
        <v>104</v>
      </c>
      <c r="L1209" s="30" t="str">
        <f t="shared" si="309"/>
        <v>35.5828</v>
      </c>
      <c r="M1209" s="30">
        <f t="shared" si="310"/>
        <v>112</v>
      </c>
      <c r="N1209" s="30" t="str">
        <f t="shared" si="311"/>
        <v>35.5828</v>
      </c>
      <c r="O1209" s="30">
        <f t="shared" si="312"/>
        <v>120</v>
      </c>
      <c r="P1209" s="30" t="str">
        <f t="shared" si="313"/>
        <v>35.5828</v>
      </c>
      <c r="Q1209" s="30">
        <f t="shared" si="314"/>
        <v>128</v>
      </c>
      <c r="R1209" s="36" t="str">
        <f t="shared" si="315"/>
        <v>08-Aug-2017</v>
      </c>
      <c r="S1209" s="37">
        <f t="shared" si="306"/>
        <v>35.582799999999999</v>
      </c>
    </row>
    <row r="1210" spans="1:19">
      <c r="A1210" s="30" t="s">
        <v>7285</v>
      </c>
      <c r="D1210" s="30" t="str">
        <f t="shared" si="300"/>
        <v>102060</v>
      </c>
      <c r="E1210" s="30">
        <f t="shared" si="304"/>
        <v>7</v>
      </c>
      <c r="F1210" s="30" t="str">
        <f t="shared" si="301"/>
        <v>INF109K01JS2</v>
      </c>
      <c r="G1210" s="30">
        <f t="shared" si="305"/>
        <v>20</v>
      </c>
      <c r="H1210" s="30" t="str">
        <f t="shared" si="302"/>
        <v>-</v>
      </c>
      <c r="I1210" s="30">
        <f t="shared" si="307"/>
        <v>22</v>
      </c>
      <c r="J1210" s="35" t="str">
        <f t="shared" si="303"/>
        <v>ICICI Prudential Gilt Fund Investment Plan PF Option - Growth</v>
      </c>
      <c r="K1210" s="35">
        <f t="shared" si="308"/>
        <v>84</v>
      </c>
      <c r="L1210" s="30" t="str">
        <f t="shared" si="309"/>
        <v>35.1089</v>
      </c>
      <c r="M1210" s="30">
        <f t="shared" si="310"/>
        <v>92</v>
      </c>
      <c r="N1210" s="30" t="str">
        <f t="shared" si="311"/>
        <v>35.1089</v>
      </c>
      <c r="O1210" s="30">
        <f t="shared" si="312"/>
        <v>100</v>
      </c>
      <c r="P1210" s="30" t="str">
        <f t="shared" si="313"/>
        <v>35.1089</v>
      </c>
      <c r="Q1210" s="30">
        <f t="shared" si="314"/>
        <v>108</v>
      </c>
      <c r="R1210" s="36" t="str">
        <f t="shared" si="315"/>
        <v>08-Aug-2017</v>
      </c>
      <c r="S1210" s="37">
        <f t="shared" si="306"/>
        <v>35.108899999999998</v>
      </c>
    </row>
    <row r="1211" spans="1:19" ht="26">
      <c r="A1211" s="30" t="s">
        <v>7286</v>
      </c>
      <c r="D1211" s="30" t="str">
        <f t="shared" si="300"/>
        <v>118019</v>
      </c>
      <c r="E1211" s="30">
        <f t="shared" si="304"/>
        <v>7</v>
      </c>
      <c r="F1211" s="30" t="str">
        <f t="shared" si="301"/>
        <v>INF109K01I15</v>
      </c>
      <c r="G1211" s="30">
        <f t="shared" si="305"/>
        <v>20</v>
      </c>
      <c r="H1211" s="30" t="str">
        <f t="shared" si="302"/>
        <v>INF109K01I07</v>
      </c>
      <c r="I1211" s="30">
        <f t="shared" si="307"/>
        <v>33</v>
      </c>
      <c r="J1211" s="35" t="str">
        <f t="shared" si="303"/>
        <v>ICICI Prudential Gilt Fund Investment Plan PF Option - Half Yearly Dividend</v>
      </c>
      <c r="K1211" s="35">
        <f t="shared" si="308"/>
        <v>109</v>
      </c>
      <c r="L1211" s="30" t="str">
        <f t="shared" si="309"/>
        <v>12.0578</v>
      </c>
      <c r="M1211" s="30">
        <f t="shared" si="310"/>
        <v>117</v>
      </c>
      <c r="N1211" s="30" t="str">
        <f t="shared" si="311"/>
        <v>12.0578</v>
      </c>
      <c r="O1211" s="30">
        <f t="shared" si="312"/>
        <v>125</v>
      </c>
      <c r="P1211" s="30" t="str">
        <f t="shared" si="313"/>
        <v>12.0578</v>
      </c>
      <c r="Q1211" s="30">
        <f t="shared" si="314"/>
        <v>133</v>
      </c>
      <c r="R1211" s="36" t="str">
        <f t="shared" si="315"/>
        <v>08-Aug-2017</v>
      </c>
      <c r="S1211" s="37">
        <f t="shared" si="306"/>
        <v>12.0578</v>
      </c>
    </row>
    <row r="1212" spans="1:19">
      <c r="A1212" s="30" t="s">
        <v>7287</v>
      </c>
      <c r="D1212" s="30" t="str">
        <f t="shared" si="300"/>
        <v>130901</v>
      </c>
      <c r="E1212" s="30">
        <f t="shared" si="304"/>
        <v>7</v>
      </c>
      <c r="F1212" s="30" t="str">
        <f t="shared" si="301"/>
        <v>INF109KA1C31</v>
      </c>
      <c r="G1212" s="30">
        <f t="shared" si="305"/>
        <v>20</v>
      </c>
      <c r="H1212" s="30" t="str">
        <f t="shared" si="302"/>
        <v>-</v>
      </c>
      <c r="I1212" s="30">
        <f t="shared" si="307"/>
        <v>22</v>
      </c>
      <c r="J1212" s="35" t="str">
        <f t="shared" si="303"/>
        <v>ICICI Prudential Gilt Investment PF Option - Bonus</v>
      </c>
      <c r="K1212" s="35">
        <f t="shared" si="308"/>
        <v>73</v>
      </c>
      <c r="L1212" s="30" t="str">
        <f t="shared" si="309"/>
        <v>14.1164</v>
      </c>
      <c r="M1212" s="30">
        <f t="shared" si="310"/>
        <v>81</v>
      </c>
      <c r="N1212" s="30" t="str">
        <f t="shared" si="311"/>
        <v>14.1164</v>
      </c>
      <c r="O1212" s="30">
        <f t="shared" si="312"/>
        <v>89</v>
      </c>
      <c r="P1212" s="30" t="str">
        <f t="shared" si="313"/>
        <v>14.1164</v>
      </c>
      <c r="Q1212" s="30">
        <f t="shared" si="314"/>
        <v>97</v>
      </c>
      <c r="R1212" s="36" t="str">
        <f t="shared" si="315"/>
        <v>08-Aug-2017</v>
      </c>
      <c r="S1212" s="37">
        <f t="shared" si="306"/>
        <v>14.116400000000001</v>
      </c>
    </row>
    <row r="1213" spans="1:19">
      <c r="A1213" s="30" t="s">
        <v>7288</v>
      </c>
      <c r="D1213" s="30" t="str">
        <f t="shared" si="300"/>
        <v>130954</v>
      </c>
      <c r="E1213" s="30">
        <f t="shared" si="304"/>
        <v>7</v>
      </c>
      <c r="F1213" s="30" t="str">
        <f t="shared" si="301"/>
        <v>INF109KA1C23</v>
      </c>
      <c r="G1213" s="30">
        <f t="shared" si="305"/>
        <v>20</v>
      </c>
      <c r="H1213" s="30" t="str">
        <f t="shared" si="302"/>
        <v>-</v>
      </c>
      <c r="I1213" s="30">
        <f t="shared" si="307"/>
        <v>22</v>
      </c>
      <c r="J1213" s="35" t="str">
        <f t="shared" si="303"/>
        <v>ICICI Prudential Gilt Investment PF Option - Direct Plan Bonus</v>
      </c>
      <c r="K1213" s="35">
        <f t="shared" si="308"/>
        <v>85</v>
      </c>
      <c r="L1213" s="30" t="str">
        <f t="shared" si="309"/>
        <v>14.5256</v>
      </c>
      <c r="M1213" s="30">
        <f t="shared" si="310"/>
        <v>93</v>
      </c>
      <c r="N1213" s="30" t="str">
        <f t="shared" si="311"/>
        <v>14.5256</v>
      </c>
      <c r="O1213" s="30">
        <f t="shared" si="312"/>
        <v>101</v>
      </c>
      <c r="P1213" s="30" t="str">
        <f t="shared" si="313"/>
        <v>14.5256</v>
      </c>
      <c r="Q1213" s="30">
        <f t="shared" si="314"/>
        <v>109</v>
      </c>
      <c r="R1213" s="36" t="str">
        <f t="shared" si="315"/>
        <v>08-Aug-2017</v>
      </c>
      <c r="S1213" s="37">
        <f t="shared" si="306"/>
        <v>14.525600000000001</v>
      </c>
    </row>
    <row r="1214" spans="1:19" ht="26">
      <c r="A1214" s="30" t="s">
        <v>7289</v>
      </c>
      <c r="D1214" s="30" t="str">
        <f t="shared" si="300"/>
        <v>120612</v>
      </c>
      <c r="E1214" s="30">
        <f t="shared" si="304"/>
        <v>7</v>
      </c>
      <c r="F1214" s="30" t="str">
        <f t="shared" si="301"/>
        <v>INF109K017D5</v>
      </c>
      <c r="G1214" s="30">
        <f t="shared" si="305"/>
        <v>20</v>
      </c>
      <c r="H1214" s="30" t="str">
        <f t="shared" si="302"/>
        <v>INF109K018D3</v>
      </c>
      <c r="I1214" s="30">
        <f t="shared" si="307"/>
        <v>33</v>
      </c>
      <c r="J1214" s="35" t="str">
        <f t="shared" si="303"/>
        <v>ICICI Prudential Gilt Fund Treasury Plan PF Option - Direct Plan - Half Yearly Dividend</v>
      </c>
      <c r="K1214" s="35">
        <f t="shared" si="308"/>
        <v>121</v>
      </c>
      <c r="L1214" s="30" t="str">
        <f t="shared" si="309"/>
        <v>11.4175</v>
      </c>
      <c r="M1214" s="30">
        <f t="shared" si="310"/>
        <v>129</v>
      </c>
      <c r="N1214" s="30" t="str">
        <f t="shared" si="311"/>
        <v>11.3604</v>
      </c>
      <c r="O1214" s="30">
        <f t="shared" si="312"/>
        <v>137</v>
      </c>
      <c r="P1214" s="30" t="str">
        <f t="shared" si="313"/>
        <v>N.A.</v>
      </c>
      <c r="Q1214" s="30">
        <f t="shared" si="314"/>
        <v>142</v>
      </c>
      <c r="R1214" s="36" t="str">
        <f t="shared" si="315"/>
        <v>08-Aug-2017</v>
      </c>
      <c r="S1214" s="37">
        <f t="shared" si="306"/>
        <v>11.4175</v>
      </c>
    </row>
    <row r="1215" spans="1:19" ht="26">
      <c r="A1215" s="30" t="s">
        <v>7290</v>
      </c>
      <c r="D1215" s="30" t="str">
        <f t="shared" si="300"/>
        <v>120610</v>
      </c>
      <c r="E1215" s="30">
        <f t="shared" si="304"/>
        <v>7</v>
      </c>
      <c r="F1215" s="30" t="str">
        <f t="shared" si="301"/>
        <v>INF109K019D1</v>
      </c>
      <c r="G1215" s="30">
        <f t="shared" si="305"/>
        <v>20</v>
      </c>
      <c r="H1215" s="30" t="str">
        <f t="shared" si="302"/>
        <v>INF109K010E8</v>
      </c>
      <c r="I1215" s="30">
        <f t="shared" si="307"/>
        <v>33</v>
      </c>
      <c r="J1215" s="35" t="str">
        <f t="shared" si="303"/>
        <v>ICICI Prudential Gilt Fund Treasury Plan PF Option - Direct Plan - Quarterly Dividend</v>
      </c>
      <c r="K1215" s="35">
        <f t="shared" si="308"/>
        <v>119</v>
      </c>
      <c r="L1215" s="30" t="str">
        <f t="shared" si="309"/>
        <v>13.1499</v>
      </c>
      <c r="M1215" s="30">
        <f t="shared" si="310"/>
        <v>127</v>
      </c>
      <c r="N1215" s="30" t="str">
        <f t="shared" si="311"/>
        <v>13.0842</v>
      </c>
      <c r="O1215" s="30">
        <f t="shared" si="312"/>
        <v>135</v>
      </c>
      <c r="P1215" s="30" t="str">
        <f t="shared" si="313"/>
        <v>13.1499</v>
      </c>
      <c r="Q1215" s="30">
        <f t="shared" si="314"/>
        <v>143</v>
      </c>
      <c r="R1215" s="36" t="str">
        <f t="shared" si="315"/>
        <v>08-Aug-2017</v>
      </c>
      <c r="S1215" s="37">
        <f t="shared" si="306"/>
        <v>13.149900000000001</v>
      </c>
    </row>
    <row r="1216" spans="1:19" ht="26">
      <c r="A1216" s="30" t="s">
        <v>7291</v>
      </c>
      <c r="D1216" s="30" t="str">
        <f t="shared" si="300"/>
        <v>120611</v>
      </c>
      <c r="E1216" s="30">
        <f t="shared" si="304"/>
        <v>7</v>
      </c>
      <c r="F1216" s="30" t="str">
        <f t="shared" si="301"/>
        <v>INF109K011E6</v>
      </c>
      <c r="G1216" s="30">
        <f t="shared" si="305"/>
        <v>20</v>
      </c>
      <c r="H1216" s="30" t="str">
        <f t="shared" si="302"/>
        <v>-</v>
      </c>
      <c r="I1216" s="30">
        <f t="shared" si="307"/>
        <v>22</v>
      </c>
      <c r="J1216" s="35" t="str">
        <f t="shared" si="303"/>
        <v>ICICI Prudential Gilt Fund Treasury Plan PF Option - Direct Plan -Growth Option</v>
      </c>
      <c r="K1216" s="35">
        <f t="shared" si="308"/>
        <v>102</v>
      </c>
      <c r="L1216" s="30" t="str">
        <f t="shared" si="309"/>
        <v>25.4860</v>
      </c>
      <c r="M1216" s="30">
        <f t="shared" si="310"/>
        <v>110</v>
      </c>
      <c r="N1216" s="30" t="str">
        <f t="shared" si="311"/>
        <v>25.3586</v>
      </c>
      <c r="O1216" s="30">
        <f t="shared" si="312"/>
        <v>118</v>
      </c>
      <c r="P1216" s="30" t="str">
        <f t="shared" si="313"/>
        <v>25.4860</v>
      </c>
      <c r="Q1216" s="30">
        <f t="shared" si="314"/>
        <v>126</v>
      </c>
      <c r="R1216" s="36" t="str">
        <f t="shared" si="315"/>
        <v>08-Aug-2017</v>
      </c>
      <c r="S1216" s="37">
        <f t="shared" si="306"/>
        <v>25.486000000000001</v>
      </c>
    </row>
    <row r="1217" spans="1:19">
      <c r="A1217" s="30" t="s">
        <v>7292</v>
      </c>
      <c r="D1217" s="30" t="str">
        <f t="shared" si="300"/>
        <v>102248</v>
      </c>
      <c r="E1217" s="30">
        <f t="shared" si="304"/>
        <v>7</v>
      </c>
      <c r="F1217" s="30" t="str">
        <f t="shared" si="301"/>
        <v>INF109K01KA8</v>
      </c>
      <c r="G1217" s="30">
        <f t="shared" si="305"/>
        <v>20</v>
      </c>
      <c r="H1217" s="30" t="str">
        <f t="shared" si="302"/>
        <v>-</v>
      </c>
      <c r="I1217" s="30">
        <f t="shared" si="307"/>
        <v>22</v>
      </c>
      <c r="J1217" s="35" t="str">
        <f t="shared" si="303"/>
        <v>ICICI Prudential Gilt Fund Treasury Plan PF Option - Growth</v>
      </c>
      <c r="K1217" s="35">
        <f t="shared" si="308"/>
        <v>82</v>
      </c>
      <c r="L1217" s="30" t="str">
        <f t="shared" si="309"/>
        <v>24.9665</v>
      </c>
      <c r="M1217" s="30">
        <f t="shared" si="310"/>
        <v>90</v>
      </c>
      <c r="N1217" s="30" t="str">
        <f t="shared" si="311"/>
        <v>24.8417</v>
      </c>
      <c r="O1217" s="30">
        <f t="shared" si="312"/>
        <v>98</v>
      </c>
      <c r="P1217" s="30" t="str">
        <f t="shared" si="313"/>
        <v>24.9665</v>
      </c>
      <c r="Q1217" s="30">
        <f t="shared" si="314"/>
        <v>106</v>
      </c>
      <c r="R1217" s="36" t="str">
        <f t="shared" si="315"/>
        <v>08-Aug-2017</v>
      </c>
      <c r="S1217" s="37">
        <f t="shared" si="306"/>
        <v>24.9665</v>
      </c>
    </row>
    <row r="1218" spans="1:19" ht="26">
      <c r="A1218" s="30" t="s">
        <v>7293</v>
      </c>
      <c r="D1218" s="30" t="str">
        <f t="shared" si="300"/>
        <v>118023</v>
      </c>
      <c r="E1218" s="30">
        <f t="shared" si="304"/>
        <v>7</v>
      </c>
      <c r="F1218" s="30" t="str">
        <f t="shared" si="301"/>
        <v>INF109K01I56</v>
      </c>
      <c r="G1218" s="30">
        <f t="shared" si="305"/>
        <v>20</v>
      </c>
      <c r="H1218" s="30" t="str">
        <f t="shared" si="302"/>
        <v>INF109K01I31</v>
      </c>
      <c r="I1218" s="30">
        <f t="shared" si="307"/>
        <v>33</v>
      </c>
      <c r="J1218" s="35" t="str">
        <f t="shared" si="303"/>
        <v>ICICI Prudential Gilt Fund Treasury Plan PF Option - Half Yearly Dividend</v>
      </c>
      <c r="K1218" s="35">
        <f t="shared" si="308"/>
        <v>107</v>
      </c>
      <c r="L1218" s="30" t="str">
        <f t="shared" si="309"/>
        <v>10.9549</v>
      </c>
      <c r="M1218" s="30">
        <f t="shared" si="310"/>
        <v>115</v>
      </c>
      <c r="N1218" s="30" t="str">
        <f t="shared" si="311"/>
        <v>10.9001</v>
      </c>
      <c r="O1218" s="30">
        <f t="shared" si="312"/>
        <v>123</v>
      </c>
      <c r="P1218" s="30" t="str">
        <f t="shared" si="313"/>
        <v>N.A.</v>
      </c>
      <c r="Q1218" s="30">
        <f t="shared" si="314"/>
        <v>128</v>
      </c>
      <c r="R1218" s="36" t="str">
        <f t="shared" si="315"/>
        <v>08-Aug-2017</v>
      </c>
      <c r="S1218" s="37">
        <f t="shared" si="306"/>
        <v>10.9549</v>
      </c>
    </row>
    <row r="1219" spans="1:19" ht="26">
      <c r="A1219" s="30" t="s">
        <v>7294</v>
      </c>
      <c r="D1219" s="30" t="str">
        <f t="shared" si="300"/>
        <v>118022</v>
      </c>
      <c r="E1219" s="30">
        <f t="shared" si="304"/>
        <v>7</v>
      </c>
      <c r="F1219" s="30" t="str">
        <f t="shared" si="301"/>
        <v>INF109K01I49</v>
      </c>
      <c r="G1219" s="30">
        <f t="shared" si="305"/>
        <v>20</v>
      </c>
      <c r="H1219" s="30" t="str">
        <f t="shared" si="302"/>
        <v>INF109K01I23</v>
      </c>
      <c r="I1219" s="30">
        <f t="shared" si="307"/>
        <v>33</v>
      </c>
      <c r="J1219" s="35" t="str">
        <f t="shared" si="303"/>
        <v>ICICI Prudential Gilt Fund Treasury Plan PF Option - Quarterly Dividend</v>
      </c>
      <c r="K1219" s="35">
        <f t="shared" si="308"/>
        <v>105</v>
      </c>
      <c r="L1219" s="30" t="str">
        <f t="shared" si="309"/>
        <v>13.0034</v>
      </c>
      <c r="M1219" s="30">
        <f t="shared" si="310"/>
        <v>113</v>
      </c>
      <c r="N1219" s="30" t="str">
        <f t="shared" si="311"/>
        <v>12.9384</v>
      </c>
      <c r="O1219" s="30">
        <f t="shared" si="312"/>
        <v>121</v>
      </c>
      <c r="P1219" s="30" t="str">
        <f t="shared" si="313"/>
        <v>13.0034</v>
      </c>
      <c r="Q1219" s="30">
        <f t="shared" si="314"/>
        <v>129</v>
      </c>
      <c r="R1219" s="36" t="str">
        <f t="shared" si="315"/>
        <v>08-Aug-2017</v>
      </c>
      <c r="S1219" s="37">
        <f t="shared" si="306"/>
        <v>13.003399999999999</v>
      </c>
    </row>
    <row r="1220" spans="1:19">
      <c r="A1220" s="30" t="s">
        <v>7295</v>
      </c>
      <c r="D1220" s="30" t="str">
        <f t="shared" si="300"/>
        <v>130905</v>
      </c>
      <c r="E1220" s="30">
        <f t="shared" si="304"/>
        <v>7</v>
      </c>
      <c r="F1220" s="30" t="str">
        <f t="shared" si="301"/>
        <v>INF109KA1C56</v>
      </c>
      <c r="G1220" s="30">
        <f t="shared" si="305"/>
        <v>20</v>
      </c>
      <c r="H1220" s="30" t="str">
        <f t="shared" si="302"/>
        <v>-</v>
      </c>
      <c r="I1220" s="30">
        <f t="shared" si="307"/>
        <v>22</v>
      </c>
      <c r="J1220" s="35" t="str">
        <f t="shared" si="303"/>
        <v>ICICI Prudential Gilt Treasury PF Option - Bonus</v>
      </c>
      <c r="K1220" s="35">
        <f t="shared" si="308"/>
        <v>71</v>
      </c>
      <c r="L1220" s="30" t="str">
        <f t="shared" si="309"/>
        <v>12.9717</v>
      </c>
      <c r="M1220" s="30">
        <f t="shared" si="310"/>
        <v>79</v>
      </c>
      <c r="N1220" s="30" t="str">
        <f t="shared" si="311"/>
        <v>12.9068</v>
      </c>
      <c r="O1220" s="30">
        <f t="shared" si="312"/>
        <v>87</v>
      </c>
      <c r="P1220" s="30" t="str">
        <f t="shared" si="313"/>
        <v>12.9717</v>
      </c>
      <c r="Q1220" s="30">
        <f t="shared" si="314"/>
        <v>95</v>
      </c>
      <c r="R1220" s="36" t="str">
        <f t="shared" si="315"/>
        <v>08-Aug-2017</v>
      </c>
      <c r="S1220" s="37">
        <f t="shared" si="306"/>
        <v>12.9717</v>
      </c>
    </row>
    <row r="1221" spans="1:19">
      <c r="A1221" s="30" t="s">
        <v>97</v>
      </c>
      <c r="D1221" s="30" t="str">
        <f t="shared" si="300"/>
        <v/>
      </c>
      <c r="E1221" s="30" t="str">
        <f t="shared" si="304"/>
        <v/>
      </c>
      <c r="F1221" s="30" t="str">
        <f t="shared" si="301"/>
        <v xml:space="preserve"> </v>
      </c>
      <c r="G1221" s="30" t="str">
        <f t="shared" si="305"/>
        <v/>
      </c>
      <c r="H1221" s="30" t="str">
        <f t="shared" si="302"/>
        <v/>
      </c>
      <c r="I1221" s="30" t="str">
        <f t="shared" si="307"/>
        <v/>
      </c>
      <c r="J1221" s="35" t="str">
        <f t="shared" si="303"/>
        <v/>
      </c>
      <c r="K1221" s="35" t="str">
        <f t="shared" si="308"/>
        <v/>
      </c>
      <c r="L1221" s="30" t="str">
        <f t="shared" si="309"/>
        <v/>
      </c>
      <c r="M1221" s="30" t="str">
        <f t="shared" si="310"/>
        <v/>
      </c>
      <c r="N1221" s="30" t="str">
        <f t="shared" si="311"/>
        <v/>
      </c>
      <c r="O1221" s="30" t="str">
        <f t="shared" si="312"/>
        <v/>
      </c>
      <c r="P1221" s="30" t="str">
        <f t="shared" si="313"/>
        <v/>
      </c>
      <c r="Q1221" s="30" t="str">
        <f t="shared" si="314"/>
        <v/>
      </c>
      <c r="R1221" s="36" t="str">
        <f t="shared" si="315"/>
        <v/>
      </c>
      <c r="S1221" s="37" t="str">
        <f t="shared" si="306"/>
        <v/>
      </c>
    </row>
    <row r="1222" spans="1:19">
      <c r="A1222" s="30" t="s">
        <v>126</v>
      </c>
      <c r="D1222" s="30" t="str">
        <f t="shared" si="300"/>
        <v/>
      </c>
      <c r="E1222" s="30" t="str">
        <f t="shared" si="304"/>
        <v/>
      </c>
      <c r="F1222" s="30" t="str">
        <f t="shared" si="301"/>
        <v>IDBI Mutual Fund</v>
      </c>
      <c r="G1222" s="30" t="str">
        <f t="shared" si="305"/>
        <v/>
      </c>
      <c r="H1222" s="30" t="str">
        <f t="shared" si="302"/>
        <v/>
      </c>
      <c r="I1222" s="30" t="str">
        <f t="shared" si="307"/>
        <v/>
      </c>
      <c r="J1222" s="35" t="str">
        <f t="shared" si="303"/>
        <v/>
      </c>
      <c r="K1222" s="35" t="str">
        <f t="shared" si="308"/>
        <v/>
      </c>
      <c r="L1222" s="30" t="str">
        <f t="shared" si="309"/>
        <v/>
      </c>
      <c r="M1222" s="30" t="str">
        <f t="shared" si="310"/>
        <v/>
      </c>
      <c r="N1222" s="30" t="str">
        <f t="shared" si="311"/>
        <v/>
      </c>
      <c r="O1222" s="30" t="str">
        <f t="shared" si="312"/>
        <v/>
      </c>
      <c r="P1222" s="30" t="str">
        <f t="shared" si="313"/>
        <v/>
      </c>
      <c r="Q1222" s="30" t="str">
        <f t="shared" si="314"/>
        <v/>
      </c>
      <c r="R1222" s="36" t="str">
        <f t="shared" si="315"/>
        <v/>
      </c>
      <c r="S1222" s="37" t="str">
        <f t="shared" si="306"/>
        <v/>
      </c>
    </row>
    <row r="1223" spans="1:19">
      <c r="A1223" s="30" t="s">
        <v>97</v>
      </c>
      <c r="D1223" s="30" t="str">
        <f t="shared" ref="D1223:D1286" si="316">IF(ISERROR(LEFT(A1223,SEARCH(";",A1223)-1)),"",LEFT(A1223,SEARCH(";",A1223)-1))</f>
        <v/>
      </c>
      <c r="E1223" s="30" t="str">
        <f t="shared" si="304"/>
        <v/>
      </c>
      <c r="F1223" s="30" t="str">
        <f t="shared" ref="F1223:F1286" si="317">IF($D1223="",A1223,MID($A1223,E1223+1,SEARCH(";",$A1223,E1223+1)-E1223-1))</f>
        <v xml:space="preserve"> </v>
      </c>
      <c r="G1223" s="30" t="str">
        <f t="shared" si="305"/>
        <v/>
      </c>
      <c r="H1223" s="30" t="str">
        <f t="shared" ref="H1223:H1286" si="318">IF($D1223="","",MID($A1223,G1223+1,SEARCH(";",$A1223,G1223+1)-G1223-1))</f>
        <v/>
      </c>
      <c r="I1223" s="30" t="str">
        <f t="shared" si="307"/>
        <v/>
      </c>
      <c r="J1223" s="35" t="str">
        <f t="shared" ref="J1223:J1286" si="319">IF($D1223="","",MID($A1223,I1223+1,SEARCH(";",$A1223,I1223+1)-I1223-1))</f>
        <v/>
      </c>
      <c r="K1223" s="35" t="str">
        <f t="shared" si="308"/>
        <v/>
      </c>
      <c r="L1223" s="30" t="str">
        <f t="shared" si="309"/>
        <v/>
      </c>
      <c r="M1223" s="30" t="str">
        <f t="shared" si="310"/>
        <v/>
      </c>
      <c r="N1223" s="30" t="str">
        <f t="shared" si="311"/>
        <v/>
      </c>
      <c r="O1223" s="30" t="str">
        <f t="shared" si="312"/>
        <v/>
      </c>
      <c r="P1223" s="30" t="str">
        <f t="shared" si="313"/>
        <v/>
      </c>
      <c r="Q1223" s="30" t="str">
        <f t="shared" si="314"/>
        <v/>
      </c>
      <c r="R1223" s="36" t="str">
        <f t="shared" si="315"/>
        <v/>
      </c>
      <c r="S1223" s="37" t="str">
        <f t="shared" si="306"/>
        <v/>
      </c>
    </row>
    <row r="1224" spans="1:19">
      <c r="A1224" s="30" t="s">
        <v>7296</v>
      </c>
      <c r="D1224" s="30" t="str">
        <f t="shared" si="316"/>
        <v>118034</v>
      </c>
      <c r="E1224" s="30">
        <f t="shared" ref="E1224:E1287" si="320">IF($D1224="","",LEN(D1224)+1)</f>
        <v>7</v>
      </c>
      <c r="F1224" s="30" t="str">
        <f t="shared" si="317"/>
        <v>INF397L01AA8</v>
      </c>
      <c r="G1224" s="30">
        <f t="shared" ref="G1224:G1287" si="321">IF($D1224="","",E1224+(LEN(F1224)+1))</f>
        <v>20</v>
      </c>
      <c r="H1224" s="30" t="str">
        <f t="shared" si="318"/>
        <v>INF397L01AB6</v>
      </c>
      <c r="I1224" s="30">
        <f t="shared" si="307"/>
        <v>33</v>
      </c>
      <c r="J1224" s="35" t="str">
        <f t="shared" si="319"/>
        <v>IDBI Gilt Fund Annual Dividend</v>
      </c>
      <c r="K1224" s="35">
        <f t="shared" si="308"/>
        <v>64</v>
      </c>
      <c r="L1224" s="30" t="str">
        <f t="shared" si="309"/>
        <v>10.7593</v>
      </c>
      <c r="M1224" s="30">
        <f t="shared" si="310"/>
        <v>72</v>
      </c>
      <c r="N1224" s="30" t="str">
        <f t="shared" si="311"/>
        <v>10.7055</v>
      </c>
      <c r="O1224" s="30">
        <f t="shared" si="312"/>
        <v>80</v>
      </c>
      <c r="P1224" s="30" t="str">
        <f t="shared" si="313"/>
        <v>10.7593</v>
      </c>
      <c r="Q1224" s="30">
        <f t="shared" si="314"/>
        <v>88</v>
      </c>
      <c r="R1224" s="36" t="str">
        <f t="shared" si="315"/>
        <v>09-Aug-2017</v>
      </c>
      <c r="S1224" s="37">
        <f t="shared" ref="S1224:S1287" si="322">IF(L1224="","",L1224+0)</f>
        <v>10.7593</v>
      </c>
    </row>
    <row r="1225" spans="1:19">
      <c r="A1225" s="30" t="s">
        <v>7297</v>
      </c>
      <c r="D1225" s="30" t="str">
        <f t="shared" si="316"/>
        <v>118447</v>
      </c>
      <c r="E1225" s="30">
        <f t="shared" si="320"/>
        <v>7</v>
      </c>
      <c r="F1225" s="30" t="str">
        <f t="shared" si="317"/>
        <v>INF397L01BZ3</v>
      </c>
      <c r="G1225" s="30">
        <f t="shared" si="321"/>
        <v>20</v>
      </c>
      <c r="H1225" s="30" t="str">
        <f t="shared" si="318"/>
        <v>INF397L01CA4</v>
      </c>
      <c r="I1225" s="30">
        <f t="shared" si="307"/>
        <v>33</v>
      </c>
      <c r="J1225" s="35" t="str">
        <f t="shared" si="319"/>
        <v>IDBI Gilt Fund Annual Dividend Direct</v>
      </c>
      <c r="K1225" s="35">
        <f t="shared" si="308"/>
        <v>71</v>
      </c>
      <c r="L1225" s="30" t="str">
        <f t="shared" si="309"/>
        <v>11.1697</v>
      </c>
      <c r="M1225" s="30">
        <f t="shared" si="310"/>
        <v>79</v>
      </c>
      <c r="N1225" s="30" t="str">
        <f t="shared" si="311"/>
        <v>11.1139</v>
      </c>
      <c r="O1225" s="30">
        <f t="shared" si="312"/>
        <v>87</v>
      </c>
      <c r="P1225" s="30" t="str">
        <f t="shared" si="313"/>
        <v>11.1697</v>
      </c>
      <c r="Q1225" s="30">
        <f t="shared" si="314"/>
        <v>95</v>
      </c>
      <c r="R1225" s="36" t="str">
        <f t="shared" si="315"/>
        <v>09-Aug-2017</v>
      </c>
      <c r="S1225" s="37">
        <f t="shared" si="322"/>
        <v>11.169700000000001</v>
      </c>
    </row>
    <row r="1226" spans="1:19">
      <c r="A1226" s="30" t="s">
        <v>7298</v>
      </c>
      <c r="D1226" s="30" t="str">
        <f t="shared" si="316"/>
        <v>118030</v>
      </c>
      <c r="E1226" s="30">
        <f t="shared" si="320"/>
        <v>7</v>
      </c>
      <c r="F1226" s="30" t="str">
        <f t="shared" si="317"/>
        <v>INF397L01AD2</v>
      </c>
      <c r="G1226" s="30">
        <f t="shared" si="321"/>
        <v>20</v>
      </c>
      <c r="H1226" s="30" t="str">
        <f t="shared" si="318"/>
        <v>-</v>
      </c>
      <c r="I1226" s="30">
        <f t="shared" si="307"/>
        <v>22</v>
      </c>
      <c r="J1226" s="35" t="str">
        <f t="shared" si="319"/>
        <v>IDBI Gilt Fund Growth</v>
      </c>
      <c r="K1226" s="35">
        <f t="shared" si="308"/>
        <v>44</v>
      </c>
      <c r="L1226" s="30" t="str">
        <f t="shared" si="309"/>
        <v>14.5283</v>
      </c>
      <c r="M1226" s="30">
        <f t="shared" si="310"/>
        <v>52</v>
      </c>
      <c r="N1226" s="30" t="str">
        <f t="shared" si="311"/>
        <v>14.4557</v>
      </c>
      <c r="O1226" s="30">
        <f t="shared" si="312"/>
        <v>60</v>
      </c>
      <c r="P1226" s="30" t="str">
        <f t="shared" si="313"/>
        <v>14.5283</v>
      </c>
      <c r="Q1226" s="30">
        <f t="shared" si="314"/>
        <v>68</v>
      </c>
      <c r="R1226" s="36" t="str">
        <f t="shared" si="315"/>
        <v>09-Aug-2017</v>
      </c>
      <c r="S1226" s="37">
        <f t="shared" si="322"/>
        <v>14.5283</v>
      </c>
    </row>
    <row r="1227" spans="1:19">
      <c r="A1227" s="30" t="s">
        <v>7299</v>
      </c>
      <c r="D1227" s="30" t="str">
        <f t="shared" si="316"/>
        <v>118341</v>
      </c>
      <c r="E1227" s="30">
        <f t="shared" si="320"/>
        <v>7</v>
      </c>
      <c r="F1227" s="30" t="str">
        <f t="shared" si="317"/>
        <v>INF397L01CC0</v>
      </c>
      <c r="G1227" s="30">
        <f t="shared" si="321"/>
        <v>20</v>
      </c>
      <c r="H1227" s="30" t="str">
        <f t="shared" si="318"/>
        <v>-</v>
      </c>
      <c r="I1227" s="30">
        <f t="shared" si="307"/>
        <v>22</v>
      </c>
      <c r="J1227" s="35" t="str">
        <f t="shared" si="319"/>
        <v>IDBI Gilt Fund Growth Direct</v>
      </c>
      <c r="K1227" s="35">
        <f t="shared" si="308"/>
        <v>51</v>
      </c>
      <c r="L1227" s="30" t="str">
        <f t="shared" si="309"/>
        <v>14.8882</v>
      </c>
      <c r="M1227" s="30">
        <f t="shared" si="310"/>
        <v>59</v>
      </c>
      <c r="N1227" s="30" t="str">
        <f t="shared" si="311"/>
        <v>14.8138</v>
      </c>
      <c r="O1227" s="30">
        <f t="shared" si="312"/>
        <v>67</v>
      </c>
      <c r="P1227" s="30" t="str">
        <f t="shared" si="313"/>
        <v>14.8882</v>
      </c>
      <c r="Q1227" s="30">
        <f t="shared" si="314"/>
        <v>75</v>
      </c>
      <c r="R1227" s="36" t="str">
        <f t="shared" si="315"/>
        <v>09-Aug-2017</v>
      </c>
      <c r="S1227" s="37">
        <f t="shared" si="322"/>
        <v>14.888199999999999</v>
      </c>
    </row>
    <row r="1228" spans="1:19">
      <c r="A1228" s="30" t="s">
        <v>7300</v>
      </c>
      <c r="D1228" s="30" t="str">
        <f t="shared" si="316"/>
        <v>118031</v>
      </c>
      <c r="E1228" s="30">
        <f t="shared" si="320"/>
        <v>7</v>
      </c>
      <c r="F1228" s="30" t="str">
        <f t="shared" si="317"/>
        <v>INF397L01AE0</v>
      </c>
      <c r="G1228" s="30">
        <f t="shared" si="321"/>
        <v>20</v>
      </c>
      <c r="H1228" s="30" t="str">
        <f t="shared" si="318"/>
        <v>INF397L01AF7</v>
      </c>
      <c r="I1228" s="30">
        <f t="shared" si="307"/>
        <v>33</v>
      </c>
      <c r="J1228" s="35" t="str">
        <f t="shared" si="319"/>
        <v>IDBI Gilt Fund Quarterly Dividend</v>
      </c>
      <c r="K1228" s="35">
        <f t="shared" si="308"/>
        <v>67</v>
      </c>
      <c r="L1228" s="30" t="str">
        <f t="shared" si="309"/>
        <v>10.3192</v>
      </c>
      <c r="M1228" s="30">
        <f t="shared" si="310"/>
        <v>75</v>
      </c>
      <c r="N1228" s="30" t="str">
        <f t="shared" si="311"/>
        <v>10.2676</v>
      </c>
      <c r="O1228" s="30">
        <f t="shared" si="312"/>
        <v>83</v>
      </c>
      <c r="P1228" s="30" t="str">
        <f t="shared" si="313"/>
        <v>10.3192</v>
      </c>
      <c r="Q1228" s="30">
        <f t="shared" si="314"/>
        <v>91</v>
      </c>
      <c r="R1228" s="36" t="str">
        <f t="shared" si="315"/>
        <v>09-Aug-2017</v>
      </c>
      <c r="S1228" s="37">
        <f t="shared" si="322"/>
        <v>10.3192</v>
      </c>
    </row>
    <row r="1229" spans="1:19">
      <c r="A1229" s="30" t="s">
        <v>7301</v>
      </c>
      <c r="D1229" s="30" t="str">
        <f t="shared" si="316"/>
        <v>118446</v>
      </c>
      <c r="E1229" s="30">
        <f t="shared" si="320"/>
        <v>7</v>
      </c>
      <c r="F1229" s="30" t="str">
        <f t="shared" si="317"/>
        <v>INF397L01CD8</v>
      </c>
      <c r="G1229" s="30">
        <f t="shared" si="321"/>
        <v>20</v>
      </c>
      <c r="H1229" s="30" t="str">
        <f t="shared" si="318"/>
        <v>INF397L01CE6</v>
      </c>
      <c r="I1229" s="30">
        <f t="shared" ref="I1229:I1292" si="323">IF($D1229="","",G1229+LEN(H1229)+1)</f>
        <v>33</v>
      </c>
      <c r="J1229" s="35" t="str">
        <f t="shared" si="319"/>
        <v>IDBI Gilt Fund Quarterly Dividend Direct</v>
      </c>
      <c r="K1229" s="35">
        <f t="shared" ref="K1229:K1292" si="324">IF($D1229="","",I1229+LEN(J1229)+1)</f>
        <v>74</v>
      </c>
      <c r="L1229" s="30" t="str">
        <f t="shared" ref="L1229:L1292" si="325">IF($D1229="","",MID($A1229,K1229+1,SEARCH(";",$A1229,K1229+1)-K1229-1))</f>
        <v>11.2919</v>
      </c>
      <c r="M1229" s="30">
        <f t="shared" ref="M1229:M1292" si="326">IF($D1229="","",K1229+LEN(L1229)+1)</f>
        <v>82</v>
      </c>
      <c r="N1229" s="30" t="str">
        <f t="shared" ref="N1229:N1292" si="327">IF($D1229="","",MID($A1229,M1229+1,SEARCH(";",$A1229,M1229+1)-M1229-1))</f>
        <v>11.2354</v>
      </c>
      <c r="O1229" s="30">
        <f t="shared" ref="O1229:O1292" si="328">IF($D1229="","",M1229+LEN(N1229)+1)</f>
        <v>90</v>
      </c>
      <c r="P1229" s="30" t="str">
        <f t="shared" ref="P1229:P1292" si="329">IF($D1229="","",MID($A1229,O1229+1,SEARCH(";",$A1229,O1229+1)-O1229-1))</f>
        <v>11.2919</v>
      </c>
      <c r="Q1229" s="30">
        <f t="shared" ref="Q1229:Q1292" si="330">IF($D1229="","",O1229+LEN(P1229)+1)</f>
        <v>98</v>
      </c>
      <c r="R1229" s="36" t="str">
        <f t="shared" ref="R1229:R1292" si="331">IF($D1229="","",MID($A1229,Q1229+1,15))</f>
        <v>09-Aug-2017</v>
      </c>
      <c r="S1229" s="37">
        <f t="shared" si="322"/>
        <v>11.2919</v>
      </c>
    </row>
    <row r="1230" spans="1:19">
      <c r="A1230" s="30" t="s">
        <v>97</v>
      </c>
      <c r="D1230" s="30" t="str">
        <f t="shared" si="316"/>
        <v/>
      </c>
      <c r="E1230" s="30" t="str">
        <f t="shared" si="320"/>
        <v/>
      </c>
      <c r="F1230" s="30" t="str">
        <f t="shared" si="317"/>
        <v xml:space="preserve"> </v>
      </c>
      <c r="G1230" s="30" t="str">
        <f t="shared" si="321"/>
        <v/>
      </c>
      <c r="H1230" s="30" t="str">
        <f t="shared" si="318"/>
        <v/>
      </c>
      <c r="I1230" s="30" t="str">
        <f t="shared" si="323"/>
        <v/>
      </c>
      <c r="J1230" s="35" t="str">
        <f t="shared" si="319"/>
        <v/>
      </c>
      <c r="K1230" s="35" t="str">
        <f t="shared" si="324"/>
        <v/>
      </c>
      <c r="L1230" s="30" t="str">
        <f t="shared" si="325"/>
        <v/>
      </c>
      <c r="M1230" s="30" t="str">
        <f t="shared" si="326"/>
        <v/>
      </c>
      <c r="N1230" s="30" t="str">
        <f t="shared" si="327"/>
        <v/>
      </c>
      <c r="O1230" s="30" t="str">
        <f t="shared" si="328"/>
        <v/>
      </c>
      <c r="P1230" s="30" t="str">
        <f t="shared" si="329"/>
        <v/>
      </c>
      <c r="Q1230" s="30" t="str">
        <f t="shared" si="330"/>
        <v/>
      </c>
      <c r="R1230" s="36" t="str">
        <f t="shared" si="331"/>
        <v/>
      </c>
      <c r="S1230" s="37" t="str">
        <f t="shared" si="322"/>
        <v/>
      </c>
    </row>
    <row r="1231" spans="1:19">
      <c r="A1231" s="30" t="s">
        <v>127</v>
      </c>
      <c r="D1231" s="30" t="str">
        <f t="shared" si="316"/>
        <v/>
      </c>
      <c r="E1231" s="30" t="str">
        <f t="shared" si="320"/>
        <v/>
      </c>
      <c r="F1231" s="30" t="str">
        <f t="shared" si="317"/>
        <v>IDFC Mutual Fund</v>
      </c>
      <c r="G1231" s="30" t="str">
        <f t="shared" si="321"/>
        <v/>
      </c>
      <c r="H1231" s="30" t="str">
        <f t="shared" si="318"/>
        <v/>
      </c>
      <c r="I1231" s="30" t="str">
        <f t="shared" si="323"/>
        <v/>
      </c>
      <c r="J1231" s="35" t="str">
        <f t="shared" si="319"/>
        <v/>
      </c>
      <c r="K1231" s="35" t="str">
        <f t="shared" si="324"/>
        <v/>
      </c>
      <c r="L1231" s="30" t="str">
        <f t="shared" si="325"/>
        <v/>
      </c>
      <c r="M1231" s="30" t="str">
        <f t="shared" si="326"/>
        <v/>
      </c>
      <c r="N1231" s="30" t="str">
        <f t="shared" si="327"/>
        <v/>
      </c>
      <c r="O1231" s="30" t="str">
        <f t="shared" si="328"/>
        <v/>
      </c>
      <c r="P1231" s="30" t="str">
        <f t="shared" si="329"/>
        <v/>
      </c>
      <c r="Q1231" s="30" t="str">
        <f t="shared" si="330"/>
        <v/>
      </c>
      <c r="R1231" s="36" t="str">
        <f t="shared" si="331"/>
        <v/>
      </c>
      <c r="S1231" s="37" t="str">
        <f t="shared" si="322"/>
        <v/>
      </c>
    </row>
    <row r="1232" spans="1:19">
      <c r="A1232" s="30" t="s">
        <v>97</v>
      </c>
      <c r="D1232" s="30" t="str">
        <f t="shared" si="316"/>
        <v/>
      </c>
      <c r="E1232" s="30" t="str">
        <f t="shared" si="320"/>
        <v/>
      </c>
      <c r="F1232" s="30" t="str">
        <f t="shared" si="317"/>
        <v xml:space="preserve"> </v>
      </c>
      <c r="G1232" s="30" t="str">
        <f t="shared" si="321"/>
        <v/>
      </c>
      <c r="H1232" s="30" t="str">
        <f t="shared" si="318"/>
        <v/>
      </c>
      <c r="I1232" s="30" t="str">
        <f t="shared" si="323"/>
        <v/>
      </c>
      <c r="J1232" s="35" t="str">
        <f t="shared" si="319"/>
        <v/>
      </c>
      <c r="K1232" s="35" t="str">
        <f t="shared" si="324"/>
        <v/>
      </c>
      <c r="L1232" s="30" t="str">
        <f t="shared" si="325"/>
        <v/>
      </c>
      <c r="M1232" s="30" t="str">
        <f t="shared" si="326"/>
        <v/>
      </c>
      <c r="N1232" s="30" t="str">
        <f t="shared" si="327"/>
        <v/>
      </c>
      <c r="O1232" s="30" t="str">
        <f t="shared" si="328"/>
        <v/>
      </c>
      <c r="P1232" s="30" t="str">
        <f t="shared" si="329"/>
        <v/>
      </c>
      <c r="Q1232" s="30" t="str">
        <f t="shared" si="330"/>
        <v/>
      </c>
      <c r="R1232" s="36" t="str">
        <f t="shared" si="331"/>
        <v/>
      </c>
      <c r="S1232" s="37" t="str">
        <f t="shared" si="322"/>
        <v/>
      </c>
    </row>
    <row r="1233" spans="1:19" ht="26">
      <c r="A1233" s="30" t="s">
        <v>7302</v>
      </c>
      <c r="D1233" s="30" t="str">
        <f t="shared" si="316"/>
        <v>108557</v>
      </c>
      <c r="E1233" s="30">
        <f t="shared" si="320"/>
        <v>7</v>
      </c>
      <c r="F1233" s="30" t="str">
        <f t="shared" si="317"/>
        <v>INF194K01EH8</v>
      </c>
      <c r="G1233" s="30">
        <f t="shared" si="321"/>
        <v>20</v>
      </c>
      <c r="H1233" s="30" t="str">
        <f t="shared" si="318"/>
        <v>INF194K01EG0</v>
      </c>
      <c r="I1233" s="30">
        <f t="shared" si="323"/>
        <v>33</v>
      </c>
      <c r="J1233" s="35" t="str">
        <f t="shared" si="319"/>
        <v>IDFC Government Securities Fund - IP - Regular Plan - Quarterly Dividend</v>
      </c>
      <c r="K1233" s="35">
        <f t="shared" si="324"/>
        <v>106</v>
      </c>
      <c r="L1233" s="30" t="str">
        <f t="shared" si="325"/>
        <v>11.1410</v>
      </c>
      <c r="M1233" s="30">
        <f t="shared" si="326"/>
        <v>114</v>
      </c>
      <c r="N1233" s="30" t="str">
        <f t="shared" si="327"/>
        <v>11.1410</v>
      </c>
      <c r="O1233" s="30">
        <f t="shared" si="328"/>
        <v>122</v>
      </c>
      <c r="P1233" s="30" t="str">
        <f t="shared" si="329"/>
        <v>11.1410</v>
      </c>
      <c r="Q1233" s="30">
        <f t="shared" si="330"/>
        <v>130</v>
      </c>
      <c r="R1233" s="36" t="str">
        <f t="shared" si="331"/>
        <v>08-Aug-2017</v>
      </c>
      <c r="S1233" s="37">
        <f t="shared" si="322"/>
        <v>11.141</v>
      </c>
    </row>
    <row r="1234" spans="1:19" ht="26">
      <c r="A1234" s="30" t="s">
        <v>7303</v>
      </c>
      <c r="D1234" s="30" t="str">
        <f t="shared" si="316"/>
        <v>108559</v>
      </c>
      <c r="E1234" s="30">
        <f t="shared" si="320"/>
        <v>7</v>
      </c>
      <c r="F1234" s="30" t="str">
        <f t="shared" si="317"/>
        <v>INF194K01EE5</v>
      </c>
      <c r="G1234" s="30">
        <f t="shared" si="321"/>
        <v>20</v>
      </c>
      <c r="H1234" s="30" t="str">
        <f t="shared" si="318"/>
        <v>INF194K01ED7</v>
      </c>
      <c r="I1234" s="30">
        <f t="shared" si="323"/>
        <v>33</v>
      </c>
      <c r="J1234" s="35" t="str">
        <f t="shared" si="319"/>
        <v>IDFC Government Securities Fund - IP - Regular Plan - Annual Dividend</v>
      </c>
      <c r="K1234" s="35">
        <f t="shared" si="324"/>
        <v>103</v>
      </c>
      <c r="L1234" s="30" t="str">
        <f t="shared" si="325"/>
        <v>10.9802</v>
      </c>
      <c r="M1234" s="30">
        <f t="shared" si="326"/>
        <v>111</v>
      </c>
      <c r="N1234" s="30" t="str">
        <f t="shared" si="327"/>
        <v>10.9802</v>
      </c>
      <c r="O1234" s="30">
        <f t="shared" si="328"/>
        <v>119</v>
      </c>
      <c r="P1234" s="30" t="str">
        <f t="shared" si="329"/>
        <v>10.9802</v>
      </c>
      <c r="Q1234" s="30">
        <f t="shared" si="330"/>
        <v>127</v>
      </c>
      <c r="R1234" s="36" t="str">
        <f t="shared" si="331"/>
        <v>08-Aug-2017</v>
      </c>
      <c r="S1234" s="37">
        <f t="shared" si="322"/>
        <v>10.9802</v>
      </c>
    </row>
    <row r="1235" spans="1:19" ht="26">
      <c r="A1235" s="30" t="s">
        <v>7304</v>
      </c>
      <c r="D1235" s="30" t="str">
        <f t="shared" si="316"/>
        <v>108558</v>
      </c>
      <c r="E1235" s="30">
        <f t="shared" si="320"/>
        <v>7</v>
      </c>
      <c r="F1235" s="30" t="str">
        <f t="shared" si="317"/>
        <v>INF194K01EB1</v>
      </c>
      <c r="G1235" s="30">
        <f t="shared" si="321"/>
        <v>20</v>
      </c>
      <c r="H1235" s="30" t="str">
        <f t="shared" si="318"/>
        <v>INF194K01EA3</v>
      </c>
      <c r="I1235" s="30">
        <f t="shared" si="323"/>
        <v>33</v>
      </c>
      <c r="J1235" s="35" t="str">
        <f t="shared" si="319"/>
        <v>IDFC Government Securities Fund - IP - Regular Plan - Half Yearly Dividend</v>
      </c>
      <c r="K1235" s="35">
        <f t="shared" si="324"/>
        <v>108</v>
      </c>
      <c r="L1235" s="30" t="str">
        <f t="shared" si="325"/>
        <v>11.2723</v>
      </c>
      <c r="M1235" s="30">
        <f t="shared" si="326"/>
        <v>116</v>
      </c>
      <c r="N1235" s="30" t="str">
        <f t="shared" si="327"/>
        <v>11.2723</v>
      </c>
      <c r="O1235" s="30">
        <f t="shared" si="328"/>
        <v>124</v>
      </c>
      <c r="P1235" s="30" t="str">
        <f t="shared" si="329"/>
        <v>11.2723</v>
      </c>
      <c r="Q1235" s="30">
        <f t="shared" si="330"/>
        <v>132</v>
      </c>
      <c r="R1235" s="36" t="str">
        <f t="shared" si="331"/>
        <v>08-Aug-2017</v>
      </c>
      <c r="S1235" s="37">
        <f t="shared" si="322"/>
        <v>11.2723</v>
      </c>
    </row>
    <row r="1236" spans="1:19">
      <c r="A1236" s="30" t="s">
        <v>6226</v>
      </c>
      <c r="D1236" s="30" t="str">
        <f t="shared" si="316"/>
        <v>108752</v>
      </c>
      <c r="E1236" s="30">
        <f t="shared" si="320"/>
        <v>7</v>
      </c>
      <c r="F1236" s="30" t="str">
        <f t="shared" si="317"/>
        <v>INF194K01DP3</v>
      </c>
      <c r="G1236" s="30">
        <f t="shared" si="321"/>
        <v>20</v>
      </c>
      <c r="H1236" s="30" t="str">
        <f t="shared" si="318"/>
        <v>-</v>
      </c>
      <c r="I1236" s="30">
        <f t="shared" si="323"/>
        <v>22</v>
      </c>
      <c r="J1236" s="35" t="str">
        <f t="shared" si="319"/>
        <v>IDFC GSF - Investment Plan - Growth</v>
      </c>
      <c r="K1236" s="35">
        <f t="shared" si="324"/>
        <v>58</v>
      </c>
      <c r="L1236" s="30" t="str">
        <f t="shared" si="325"/>
        <v>33.01409138</v>
      </c>
      <c r="M1236" s="30">
        <f t="shared" si="326"/>
        <v>70</v>
      </c>
      <c r="N1236" s="30" t="str">
        <f t="shared" si="327"/>
        <v>33.01409138</v>
      </c>
      <c r="O1236" s="30">
        <f t="shared" si="328"/>
        <v>82</v>
      </c>
      <c r="P1236" s="30" t="str">
        <f t="shared" si="329"/>
        <v>33.01409138</v>
      </c>
      <c r="Q1236" s="30">
        <f t="shared" si="330"/>
        <v>94</v>
      </c>
      <c r="R1236" s="36" t="str">
        <f t="shared" si="331"/>
        <v>17-Feb-2017</v>
      </c>
      <c r="S1236" s="37">
        <f t="shared" si="322"/>
        <v>33.014091380000004</v>
      </c>
    </row>
    <row r="1237" spans="1:19">
      <c r="A1237" s="30" t="s">
        <v>6227</v>
      </c>
      <c r="D1237" s="30" t="str">
        <f t="shared" si="316"/>
        <v>108754</v>
      </c>
      <c r="E1237" s="30">
        <f t="shared" si="320"/>
        <v>7</v>
      </c>
      <c r="F1237" s="30" t="str">
        <f t="shared" si="317"/>
        <v>INF194K01DR9</v>
      </c>
      <c r="G1237" s="30">
        <f t="shared" si="321"/>
        <v>20</v>
      </c>
      <c r="H1237" s="30" t="str">
        <f t="shared" si="318"/>
        <v>INF194K01DQ1</v>
      </c>
      <c r="I1237" s="30">
        <f t="shared" si="323"/>
        <v>33</v>
      </c>
      <c r="J1237" s="35" t="str">
        <f t="shared" si="319"/>
        <v>IDFC GSF - Investment Plan - Half Yearly Dividend</v>
      </c>
      <c r="K1237" s="35">
        <f t="shared" si="324"/>
        <v>83</v>
      </c>
      <c r="L1237" s="30" t="str">
        <f t="shared" si="325"/>
        <v>11.94521025</v>
      </c>
      <c r="M1237" s="30">
        <f t="shared" si="326"/>
        <v>95</v>
      </c>
      <c r="N1237" s="30" t="str">
        <f t="shared" si="327"/>
        <v>11.94521025</v>
      </c>
      <c r="O1237" s="30">
        <f t="shared" si="328"/>
        <v>107</v>
      </c>
      <c r="P1237" s="30" t="str">
        <f t="shared" si="329"/>
        <v>11.94521025</v>
      </c>
      <c r="Q1237" s="30">
        <f t="shared" si="330"/>
        <v>119</v>
      </c>
      <c r="R1237" s="36" t="str">
        <f t="shared" si="331"/>
        <v>17-Feb-2017</v>
      </c>
      <c r="S1237" s="37">
        <f t="shared" si="322"/>
        <v>11.945210250000001</v>
      </c>
    </row>
    <row r="1238" spans="1:19">
      <c r="A1238" s="30" t="s">
        <v>6228</v>
      </c>
      <c r="D1238" s="30" t="str">
        <f t="shared" si="316"/>
        <v>108643</v>
      </c>
      <c r="E1238" s="30">
        <f t="shared" si="320"/>
        <v>7</v>
      </c>
      <c r="F1238" s="30" t="str">
        <f t="shared" si="317"/>
        <v>INF194K01DX7</v>
      </c>
      <c r="G1238" s="30">
        <f t="shared" si="321"/>
        <v>20</v>
      </c>
      <c r="H1238" s="30" t="str">
        <f t="shared" si="318"/>
        <v>INF194K01DW9</v>
      </c>
      <c r="I1238" s="30">
        <f t="shared" si="323"/>
        <v>33</v>
      </c>
      <c r="J1238" s="35" t="str">
        <f t="shared" si="319"/>
        <v>IDFC GSF - Investment Plan - Quarterly Dividend</v>
      </c>
      <c r="K1238" s="35">
        <f t="shared" si="324"/>
        <v>81</v>
      </c>
      <c r="L1238" s="30" t="str">
        <f t="shared" si="325"/>
        <v>14.38576854</v>
      </c>
      <c r="M1238" s="30">
        <f t="shared" si="326"/>
        <v>93</v>
      </c>
      <c r="N1238" s="30" t="str">
        <f t="shared" si="327"/>
        <v>14.38576854</v>
      </c>
      <c r="O1238" s="30">
        <f t="shared" si="328"/>
        <v>105</v>
      </c>
      <c r="P1238" s="30" t="str">
        <f t="shared" si="329"/>
        <v>14.38576854</v>
      </c>
      <c r="Q1238" s="30">
        <f t="shared" si="330"/>
        <v>117</v>
      </c>
      <c r="R1238" s="36" t="str">
        <f t="shared" si="331"/>
        <v>17-Feb-2017</v>
      </c>
      <c r="S1238" s="37">
        <f t="shared" si="322"/>
        <v>14.385768540000001</v>
      </c>
    </row>
    <row r="1239" spans="1:19">
      <c r="A1239" s="30" t="s">
        <v>7305</v>
      </c>
      <c r="D1239" s="30" t="str">
        <f t="shared" si="316"/>
        <v>108753</v>
      </c>
      <c r="E1239" s="30">
        <f t="shared" si="320"/>
        <v>7</v>
      </c>
      <c r="F1239" s="30" t="str">
        <f t="shared" si="317"/>
        <v>INF194K01FA0</v>
      </c>
      <c r="G1239" s="30">
        <f t="shared" si="321"/>
        <v>20</v>
      </c>
      <c r="H1239" s="30" t="str">
        <f t="shared" si="318"/>
        <v>-</v>
      </c>
      <c r="I1239" s="30">
        <f t="shared" si="323"/>
        <v>22</v>
      </c>
      <c r="J1239" s="35" t="str">
        <f t="shared" si="319"/>
        <v>IDFC GSF - Short Term-Regular Plan- Growth</v>
      </c>
      <c r="K1239" s="35">
        <f t="shared" si="324"/>
        <v>65</v>
      </c>
      <c r="L1239" s="30" t="str">
        <f t="shared" si="325"/>
        <v>24.7347</v>
      </c>
      <c r="M1239" s="30">
        <f t="shared" si="326"/>
        <v>73</v>
      </c>
      <c r="N1239" s="30" t="str">
        <f t="shared" si="327"/>
        <v>24.7347</v>
      </c>
      <c r="O1239" s="30">
        <f t="shared" si="328"/>
        <v>81</v>
      </c>
      <c r="P1239" s="30" t="str">
        <f t="shared" si="329"/>
        <v>24.7347</v>
      </c>
      <c r="Q1239" s="30">
        <f t="shared" si="330"/>
        <v>89</v>
      </c>
      <c r="R1239" s="36" t="str">
        <f t="shared" si="331"/>
        <v>08-Aug-2017</v>
      </c>
      <c r="S1239" s="37">
        <f t="shared" si="322"/>
        <v>24.7347</v>
      </c>
    </row>
    <row r="1240" spans="1:19" ht="26">
      <c r="A1240" s="30" t="s">
        <v>7306</v>
      </c>
      <c r="D1240" s="30" t="str">
        <f t="shared" si="316"/>
        <v>118764</v>
      </c>
      <c r="E1240" s="30">
        <f t="shared" si="320"/>
        <v>7</v>
      </c>
      <c r="F1240" s="30" t="str">
        <f t="shared" si="317"/>
        <v>INF194K01O88</v>
      </c>
      <c r="G1240" s="30">
        <f t="shared" si="321"/>
        <v>20</v>
      </c>
      <c r="H1240" s="30" t="str">
        <f t="shared" si="318"/>
        <v>INF194K01O70</v>
      </c>
      <c r="I1240" s="30">
        <f t="shared" si="323"/>
        <v>33</v>
      </c>
      <c r="J1240" s="35" t="str">
        <f t="shared" si="319"/>
        <v>IDFC  Government Securities Fund - Provident Fund -Direct Plan-Annual Dividend</v>
      </c>
      <c r="K1240" s="35">
        <f t="shared" si="324"/>
        <v>112</v>
      </c>
      <c r="L1240" s="30" t="str">
        <f t="shared" si="325"/>
        <v>12.9665</v>
      </c>
      <c r="M1240" s="30">
        <f t="shared" si="326"/>
        <v>120</v>
      </c>
      <c r="N1240" s="30" t="str">
        <f t="shared" si="327"/>
        <v>12.9665</v>
      </c>
      <c r="O1240" s="30">
        <f t="shared" si="328"/>
        <v>128</v>
      </c>
      <c r="P1240" s="30" t="str">
        <f t="shared" si="329"/>
        <v>12.9665</v>
      </c>
      <c r="Q1240" s="30">
        <f t="shared" si="330"/>
        <v>136</v>
      </c>
      <c r="R1240" s="36" t="str">
        <f t="shared" si="331"/>
        <v>08-Aug-2017</v>
      </c>
      <c r="S1240" s="37">
        <f t="shared" si="322"/>
        <v>12.9665</v>
      </c>
    </row>
    <row r="1241" spans="1:19" ht="26">
      <c r="A1241" s="30" t="s">
        <v>7307</v>
      </c>
      <c r="D1241" s="30" t="str">
        <f t="shared" si="316"/>
        <v>118766</v>
      </c>
      <c r="E1241" s="30">
        <f t="shared" si="320"/>
        <v>7</v>
      </c>
      <c r="F1241" s="30" t="str">
        <f t="shared" si="317"/>
        <v>INF194K01O62</v>
      </c>
      <c r="G1241" s="30">
        <f t="shared" si="321"/>
        <v>20</v>
      </c>
      <c r="H1241" s="30" t="str">
        <f t="shared" si="318"/>
        <v>-</v>
      </c>
      <c r="I1241" s="30">
        <f t="shared" si="323"/>
        <v>22</v>
      </c>
      <c r="J1241" s="35" t="str">
        <f t="shared" si="319"/>
        <v>IDFC  Government Securities Fund - Provident Fund -Direct Plan-Growth</v>
      </c>
      <c r="K1241" s="35">
        <f t="shared" si="324"/>
        <v>92</v>
      </c>
      <c r="L1241" s="30" t="str">
        <f t="shared" si="325"/>
        <v>31.2074</v>
      </c>
      <c r="M1241" s="30">
        <f t="shared" si="326"/>
        <v>100</v>
      </c>
      <c r="N1241" s="30" t="str">
        <f t="shared" si="327"/>
        <v>31.2074</v>
      </c>
      <c r="O1241" s="30">
        <f t="shared" si="328"/>
        <v>108</v>
      </c>
      <c r="P1241" s="30" t="str">
        <f t="shared" si="329"/>
        <v>31.2074</v>
      </c>
      <c r="Q1241" s="30">
        <f t="shared" si="330"/>
        <v>116</v>
      </c>
      <c r="R1241" s="36" t="str">
        <f t="shared" si="331"/>
        <v>08-Aug-2017</v>
      </c>
      <c r="S1241" s="37">
        <f t="shared" si="322"/>
        <v>31.2074</v>
      </c>
    </row>
    <row r="1242" spans="1:19" ht="26">
      <c r="A1242" s="30" t="s">
        <v>7308</v>
      </c>
      <c r="D1242" s="30" t="str">
        <f t="shared" si="316"/>
        <v>118765</v>
      </c>
      <c r="E1242" s="30">
        <f t="shared" si="320"/>
        <v>7</v>
      </c>
      <c r="F1242" s="30" t="str">
        <f t="shared" si="317"/>
        <v>INF194K01P12</v>
      </c>
      <c r="G1242" s="30">
        <f t="shared" si="321"/>
        <v>20</v>
      </c>
      <c r="H1242" s="30" t="str">
        <f t="shared" si="318"/>
        <v>INF194K01P04</v>
      </c>
      <c r="I1242" s="30">
        <f t="shared" si="323"/>
        <v>33</v>
      </c>
      <c r="J1242" s="35" t="str">
        <f t="shared" si="319"/>
        <v>IDFC  Government Securities Fund - Provident Fund -Direct Plan-Quarterly Dividend</v>
      </c>
      <c r="K1242" s="35">
        <f t="shared" si="324"/>
        <v>115</v>
      </c>
      <c r="L1242" s="30" t="str">
        <f t="shared" si="325"/>
        <v>12.6714</v>
      </c>
      <c r="M1242" s="30">
        <f t="shared" si="326"/>
        <v>123</v>
      </c>
      <c r="N1242" s="30" t="str">
        <f t="shared" si="327"/>
        <v>12.6714</v>
      </c>
      <c r="O1242" s="30">
        <f t="shared" si="328"/>
        <v>131</v>
      </c>
      <c r="P1242" s="30" t="str">
        <f t="shared" si="329"/>
        <v>12.6714</v>
      </c>
      <c r="Q1242" s="30">
        <f t="shared" si="330"/>
        <v>139</v>
      </c>
      <c r="R1242" s="36" t="str">
        <f t="shared" si="331"/>
        <v>08-Aug-2017</v>
      </c>
      <c r="S1242" s="37">
        <f t="shared" si="322"/>
        <v>12.6714</v>
      </c>
    </row>
    <row r="1243" spans="1:19">
      <c r="A1243" s="30" t="s">
        <v>7309</v>
      </c>
      <c r="D1243" s="30" t="str">
        <f t="shared" si="316"/>
        <v>131392</v>
      </c>
      <c r="E1243" s="30">
        <f t="shared" si="320"/>
        <v>7</v>
      </c>
      <c r="F1243" s="30" t="str">
        <f t="shared" si="317"/>
        <v>INF194KA1SF9</v>
      </c>
      <c r="G1243" s="30">
        <f t="shared" si="321"/>
        <v>20</v>
      </c>
      <c r="H1243" s="30" t="str">
        <f t="shared" si="318"/>
        <v>INF194KA1SG7</v>
      </c>
      <c r="I1243" s="30">
        <f t="shared" si="323"/>
        <v>33</v>
      </c>
      <c r="J1243" s="35" t="str">
        <f t="shared" si="319"/>
        <v>IDFC GSF -PF -Direct Plan_Periodic Dividend</v>
      </c>
      <c r="K1243" s="35">
        <f t="shared" si="324"/>
        <v>77</v>
      </c>
      <c r="L1243" s="30" t="str">
        <f t="shared" si="325"/>
        <v>13.9006</v>
      </c>
      <c r="M1243" s="30">
        <f t="shared" si="326"/>
        <v>85</v>
      </c>
      <c r="N1243" s="30" t="str">
        <f t="shared" si="327"/>
        <v>13.9006</v>
      </c>
      <c r="O1243" s="30">
        <f t="shared" si="328"/>
        <v>93</v>
      </c>
      <c r="P1243" s="30" t="str">
        <f t="shared" si="329"/>
        <v>13.9006</v>
      </c>
      <c r="Q1243" s="30">
        <f t="shared" si="330"/>
        <v>101</v>
      </c>
      <c r="R1243" s="36" t="str">
        <f t="shared" si="331"/>
        <v>08-Aug-2017</v>
      </c>
      <c r="S1243" s="37">
        <f t="shared" si="322"/>
        <v>13.900600000000001</v>
      </c>
    </row>
    <row r="1244" spans="1:19">
      <c r="A1244" s="30" t="s">
        <v>7310</v>
      </c>
      <c r="D1244" s="30" t="str">
        <f t="shared" si="316"/>
        <v>131393</v>
      </c>
      <c r="E1244" s="30">
        <f t="shared" si="320"/>
        <v>7</v>
      </c>
      <c r="F1244" s="30" t="str">
        <f t="shared" si="317"/>
        <v>INF194KA1SC6</v>
      </c>
      <c r="G1244" s="30">
        <f t="shared" si="321"/>
        <v>20</v>
      </c>
      <c r="H1244" s="30" t="str">
        <f t="shared" si="318"/>
        <v>INF194KA1SD4</v>
      </c>
      <c r="I1244" s="30">
        <f t="shared" si="323"/>
        <v>33</v>
      </c>
      <c r="J1244" s="35" t="str">
        <f t="shared" si="319"/>
        <v>IDFC GSF -PF -Regular Plan_Periodic Dividend</v>
      </c>
      <c r="K1244" s="35">
        <f t="shared" si="324"/>
        <v>78</v>
      </c>
      <c r="L1244" s="30" t="str">
        <f t="shared" si="325"/>
        <v>14.2360</v>
      </c>
      <c r="M1244" s="30">
        <f t="shared" si="326"/>
        <v>86</v>
      </c>
      <c r="N1244" s="30" t="str">
        <f t="shared" si="327"/>
        <v>14.2360</v>
      </c>
      <c r="O1244" s="30">
        <f t="shared" si="328"/>
        <v>94</v>
      </c>
      <c r="P1244" s="30" t="str">
        <f t="shared" si="329"/>
        <v>14.2360</v>
      </c>
      <c r="Q1244" s="30">
        <f t="shared" si="330"/>
        <v>102</v>
      </c>
      <c r="R1244" s="36" t="str">
        <f t="shared" si="331"/>
        <v>08-Aug-2017</v>
      </c>
      <c r="S1244" s="37">
        <f t="shared" si="322"/>
        <v>14.236000000000001</v>
      </c>
    </row>
    <row r="1245" spans="1:19">
      <c r="A1245" s="30" t="s">
        <v>6229</v>
      </c>
      <c r="D1245" s="30" t="str">
        <f t="shared" si="316"/>
        <v>108659</v>
      </c>
      <c r="E1245" s="30">
        <f t="shared" si="320"/>
        <v>7</v>
      </c>
      <c r="F1245" s="30" t="str">
        <f t="shared" si="317"/>
        <v>INF194K01ET3</v>
      </c>
      <c r="G1245" s="30">
        <f t="shared" si="321"/>
        <v>20</v>
      </c>
      <c r="H1245" s="30" t="str">
        <f t="shared" si="318"/>
        <v>-</v>
      </c>
      <c r="I1245" s="30">
        <f t="shared" si="323"/>
        <v>22</v>
      </c>
      <c r="J1245" s="35" t="str">
        <f t="shared" si="319"/>
        <v>IDFC GSF-Provident Fund-Inst Plan B-Growth</v>
      </c>
      <c r="K1245" s="35">
        <f t="shared" si="324"/>
        <v>65</v>
      </c>
      <c r="L1245" s="30" t="str">
        <f t="shared" si="325"/>
        <v>29.19688610</v>
      </c>
      <c r="M1245" s="30">
        <f t="shared" si="326"/>
        <v>77</v>
      </c>
      <c r="N1245" s="30" t="str">
        <f t="shared" si="327"/>
        <v>29.19688610</v>
      </c>
      <c r="O1245" s="30">
        <f t="shared" si="328"/>
        <v>89</v>
      </c>
      <c r="P1245" s="30" t="str">
        <f t="shared" si="329"/>
        <v>29.19688610</v>
      </c>
      <c r="Q1245" s="30">
        <f t="shared" si="330"/>
        <v>101</v>
      </c>
      <c r="R1245" s="36" t="str">
        <f t="shared" si="331"/>
        <v>17-Feb-2017</v>
      </c>
      <c r="S1245" s="37">
        <f t="shared" si="322"/>
        <v>29.1968861</v>
      </c>
    </row>
    <row r="1246" spans="1:19">
      <c r="A1246" s="30" t="s">
        <v>6230</v>
      </c>
      <c r="D1246" s="30" t="str">
        <f t="shared" si="316"/>
        <v>108660</v>
      </c>
      <c r="E1246" s="30">
        <f t="shared" si="320"/>
        <v>7</v>
      </c>
      <c r="F1246" s="30" t="str">
        <f t="shared" si="317"/>
        <v>INF194K01EY3</v>
      </c>
      <c r="G1246" s="30">
        <f t="shared" si="321"/>
        <v>20</v>
      </c>
      <c r="H1246" s="30" t="str">
        <f t="shared" si="318"/>
        <v>INF194K01EX5</v>
      </c>
      <c r="I1246" s="30">
        <f t="shared" si="323"/>
        <v>33</v>
      </c>
      <c r="J1246" s="35" t="str">
        <f t="shared" si="319"/>
        <v>IDFC GSF-Provident Fund-Inst Plan B-Quarterly Dividend</v>
      </c>
      <c r="K1246" s="35">
        <f t="shared" si="324"/>
        <v>88</v>
      </c>
      <c r="L1246" s="30" t="str">
        <f t="shared" si="325"/>
        <v>11.43367593</v>
      </c>
      <c r="M1246" s="30">
        <f t="shared" si="326"/>
        <v>100</v>
      </c>
      <c r="N1246" s="30" t="str">
        <f t="shared" si="327"/>
        <v>11.43367593</v>
      </c>
      <c r="O1246" s="30">
        <f t="shared" si="328"/>
        <v>112</v>
      </c>
      <c r="P1246" s="30" t="str">
        <f t="shared" si="329"/>
        <v>11.43367593</v>
      </c>
      <c r="Q1246" s="30">
        <f t="shared" si="330"/>
        <v>124</v>
      </c>
      <c r="R1246" s="36" t="str">
        <f t="shared" si="331"/>
        <v>17-Feb-2017</v>
      </c>
      <c r="S1246" s="37">
        <f t="shared" si="322"/>
        <v>11.43367593</v>
      </c>
    </row>
    <row r="1247" spans="1:19">
      <c r="A1247" s="30" t="s">
        <v>7311</v>
      </c>
      <c r="D1247" s="30" t="str">
        <f t="shared" si="316"/>
        <v>108663</v>
      </c>
      <c r="E1247" s="30">
        <f t="shared" si="320"/>
        <v>7</v>
      </c>
      <c r="F1247" s="30" t="str">
        <f t="shared" si="317"/>
        <v>INF194K01EO4</v>
      </c>
      <c r="G1247" s="30">
        <f t="shared" si="321"/>
        <v>20</v>
      </c>
      <c r="H1247" s="30" t="str">
        <f t="shared" si="318"/>
        <v>INF194K01EN6</v>
      </c>
      <c r="I1247" s="30">
        <f t="shared" si="323"/>
        <v>33</v>
      </c>
      <c r="J1247" s="35" t="str">
        <f t="shared" si="319"/>
        <v>IDFC GSF-Provident Fund-Regular Plan-Annual Dividend</v>
      </c>
      <c r="K1247" s="35">
        <f t="shared" si="324"/>
        <v>86</v>
      </c>
      <c r="L1247" s="30" t="str">
        <f t="shared" si="325"/>
        <v>11.7013</v>
      </c>
      <c r="M1247" s="30">
        <f t="shared" si="326"/>
        <v>94</v>
      </c>
      <c r="N1247" s="30" t="str">
        <f t="shared" si="327"/>
        <v>11.7013</v>
      </c>
      <c r="O1247" s="30">
        <f t="shared" si="328"/>
        <v>102</v>
      </c>
      <c r="P1247" s="30" t="str">
        <f t="shared" si="329"/>
        <v>11.7013</v>
      </c>
      <c r="Q1247" s="30">
        <f t="shared" si="330"/>
        <v>110</v>
      </c>
      <c r="R1247" s="36" t="str">
        <f t="shared" si="331"/>
        <v>08-Aug-2017</v>
      </c>
      <c r="S1247" s="37">
        <f t="shared" si="322"/>
        <v>11.7013</v>
      </c>
    </row>
    <row r="1248" spans="1:19">
      <c r="A1248" s="30" t="s">
        <v>7312</v>
      </c>
      <c r="D1248" s="30" t="str">
        <f t="shared" si="316"/>
        <v>108661</v>
      </c>
      <c r="E1248" s="30">
        <f t="shared" si="320"/>
        <v>7</v>
      </c>
      <c r="F1248" s="30" t="str">
        <f t="shared" si="317"/>
        <v>INF194K01EM8</v>
      </c>
      <c r="G1248" s="30">
        <f t="shared" si="321"/>
        <v>20</v>
      </c>
      <c r="H1248" s="30" t="str">
        <f t="shared" si="318"/>
        <v>-</v>
      </c>
      <c r="I1248" s="30">
        <f t="shared" si="323"/>
        <v>22</v>
      </c>
      <c r="J1248" s="35" t="str">
        <f t="shared" si="319"/>
        <v>IDFC GSF-Provident Fund-Regular Plan-Growth</v>
      </c>
      <c r="K1248" s="35">
        <f t="shared" si="324"/>
        <v>66</v>
      </c>
      <c r="L1248" s="30" t="str">
        <f t="shared" si="325"/>
        <v>30.4672</v>
      </c>
      <c r="M1248" s="30">
        <f t="shared" si="326"/>
        <v>74</v>
      </c>
      <c r="N1248" s="30" t="str">
        <f t="shared" si="327"/>
        <v>30.4672</v>
      </c>
      <c r="O1248" s="30">
        <f t="shared" si="328"/>
        <v>82</v>
      </c>
      <c r="P1248" s="30" t="str">
        <f t="shared" si="329"/>
        <v>30.4672</v>
      </c>
      <c r="Q1248" s="30">
        <f t="shared" si="330"/>
        <v>90</v>
      </c>
      <c r="R1248" s="36" t="str">
        <f t="shared" si="331"/>
        <v>08-Aug-2017</v>
      </c>
      <c r="S1248" s="37">
        <f t="shared" si="322"/>
        <v>30.467199999999998</v>
      </c>
    </row>
    <row r="1249" spans="1:19">
      <c r="A1249" s="30" t="s">
        <v>7313</v>
      </c>
      <c r="D1249" s="30" t="str">
        <f t="shared" si="316"/>
        <v>108662</v>
      </c>
      <c r="E1249" s="30">
        <f t="shared" si="320"/>
        <v>7</v>
      </c>
      <c r="F1249" s="30" t="str">
        <f t="shared" si="317"/>
        <v>INF194K01ER7</v>
      </c>
      <c r="G1249" s="30">
        <f t="shared" si="321"/>
        <v>20</v>
      </c>
      <c r="H1249" s="30" t="str">
        <f t="shared" si="318"/>
        <v>INF194K01EQ9</v>
      </c>
      <c r="I1249" s="30">
        <f t="shared" si="323"/>
        <v>33</v>
      </c>
      <c r="J1249" s="35" t="str">
        <f t="shared" si="319"/>
        <v>IDFC GSF-Provident Fund-Regular Plan-Quarterly Dividend</v>
      </c>
      <c r="K1249" s="35">
        <f t="shared" si="324"/>
        <v>89</v>
      </c>
      <c r="L1249" s="30" t="str">
        <f t="shared" si="325"/>
        <v>12.2820</v>
      </c>
      <c r="M1249" s="30">
        <f t="shared" si="326"/>
        <v>97</v>
      </c>
      <c r="N1249" s="30" t="str">
        <f t="shared" si="327"/>
        <v>12.2820</v>
      </c>
      <c r="O1249" s="30">
        <f t="shared" si="328"/>
        <v>105</v>
      </c>
      <c r="P1249" s="30" t="str">
        <f t="shared" si="329"/>
        <v>12.2820</v>
      </c>
      <c r="Q1249" s="30">
        <f t="shared" si="330"/>
        <v>113</v>
      </c>
      <c r="R1249" s="36" t="str">
        <f t="shared" si="331"/>
        <v>08-Aug-2017</v>
      </c>
      <c r="S1249" s="37">
        <f t="shared" si="322"/>
        <v>12.282</v>
      </c>
    </row>
    <row r="1250" spans="1:19">
      <c r="A1250" s="30" t="s">
        <v>7314</v>
      </c>
      <c r="D1250" s="30" t="str">
        <f t="shared" si="316"/>
        <v>108646</v>
      </c>
      <c r="E1250" s="30">
        <f t="shared" si="320"/>
        <v>7</v>
      </c>
      <c r="F1250" s="30" t="str">
        <f t="shared" si="317"/>
        <v>INF194K01FF9</v>
      </c>
      <c r="G1250" s="30">
        <f t="shared" si="321"/>
        <v>20</v>
      </c>
      <c r="H1250" s="30" t="str">
        <f t="shared" si="318"/>
        <v>INF194K01FE2</v>
      </c>
      <c r="I1250" s="30">
        <f t="shared" si="323"/>
        <v>33</v>
      </c>
      <c r="J1250" s="35" t="str">
        <f t="shared" si="319"/>
        <v>IDFC GSF - Short Term -Regular Plan- Quarterly Dividend</v>
      </c>
      <c r="K1250" s="35">
        <f t="shared" si="324"/>
        <v>89</v>
      </c>
      <c r="L1250" s="30" t="str">
        <f t="shared" si="325"/>
        <v>10.8248</v>
      </c>
      <c r="M1250" s="30">
        <f t="shared" si="326"/>
        <v>97</v>
      </c>
      <c r="N1250" s="30" t="str">
        <f t="shared" si="327"/>
        <v>10.8248</v>
      </c>
      <c r="O1250" s="30">
        <f t="shared" si="328"/>
        <v>105</v>
      </c>
      <c r="P1250" s="30" t="str">
        <f t="shared" si="329"/>
        <v>10.8248</v>
      </c>
      <c r="Q1250" s="30">
        <f t="shared" si="330"/>
        <v>113</v>
      </c>
      <c r="R1250" s="36" t="str">
        <f t="shared" si="331"/>
        <v>08-Aug-2017</v>
      </c>
      <c r="S1250" s="37">
        <f t="shared" si="322"/>
        <v>10.8248</v>
      </c>
    </row>
    <row r="1251" spans="1:19">
      <c r="A1251" s="30" t="s">
        <v>6231</v>
      </c>
      <c r="D1251" s="30" t="str">
        <f t="shared" si="316"/>
        <v>108645</v>
      </c>
      <c r="E1251" s="30">
        <f t="shared" si="320"/>
        <v>7</v>
      </c>
      <c r="F1251" s="30" t="str">
        <f t="shared" si="317"/>
        <v>INF194K01DU3</v>
      </c>
      <c r="G1251" s="30">
        <f t="shared" si="321"/>
        <v>20</v>
      </c>
      <c r="H1251" s="30" t="str">
        <f t="shared" si="318"/>
        <v>INF194K01DT5</v>
      </c>
      <c r="I1251" s="30">
        <f t="shared" si="323"/>
        <v>33</v>
      </c>
      <c r="J1251" s="35" t="str">
        <f t="shared" si="319"/>
        <v>IDFC GSF - Investment Plan - Annual Dividend</v>
      </c>
      <c r="K1251" s="35">
        <f t="shared" si="324"/>
        <v>78</v>
      </c>
      <c r="L1251" s="30" t="str">
        <f t="shared" si="325"/>
        <v>13.41600075</v>
      </c>
      <c r="M1251" s="30">
        <f t="shared" si="326"/>
        <v>90</v>
      </c>
      <c r="N1251" s="30" t="str">
        <f t="shared" si="327"/>
        <v>13.41600075</v>
      </c>
      <c r="O1251" s="30">
        <f t="shared" si="328"/>
        <v>102</v>
      </c>
      <c r="P1251" s="30" t="str">
        <f t="shared" si="329"/>
        <v>13.41600075</v>
      </c>
      <c r="Q1251" s="30">
        <f t="shared" si="330"/>
        <v>114</v>
      </c>
      <c r="R1251" s="36" t="str">
        <f t="shared" si="331"/>
        <v>17-Feb-2017</v>
      </c>
      <c r="S1251" s="37">
        <f t="shared" si="322"/>
        <v>13.41600075</v>
      </c>
    </row>
    <row r="1252" spans="1:19" ht="26">
      <c r="A1252" s="30" t="s">
        <v>7315</v>
      </c>
      <c r="D1252" s="30" t="str">
        <f t="shared" si="316"/>
        <v>118387</v>
      </c>
      <c r="E1252" s="30">
        <f t="shared" si="320"/>
        <v>7</v>
      </c>
      <c r="F1252" s="30" t="str">
        <f t="shared" si="317"/>
        <v>INF194K01P38</v>
      </c>
      <c r="G1252" s="30">
        <f t="shared" si="321"/>
        <v>20</v>
      </c>
      <c r="H1252" s="30" t="str">
        <f t="shared" si="318"/>
        <v>-</v>
      </c>
      <c r="I1252" s="30">
        <f t="shared" si="323"/>
        <v>22</v>
      </c>
      <c r="J1252" s="35" t="str">
        <f t="shared" si="319"/>
        <v>IDFC Government Securities Fund - Short Term -Direct Plan-Growth</v>
      </c>
      <c r="K1252" s="35">
        <f t="shared" si="324"/>
        <v>87</v>
      </c>
      <c r="L1252" s="30" t="str">
        <f t="shared" si="325"/>
        <v>24.8617</v>
      </c>
      <c r="M1252" s="30">
        <f t="shared" si="326"/>
        <v>95</v>
      </c>
      <c r="N1252" s="30" t="str">
        <f t="shared" si="327"/>
        <v>24.8617</v>
      </c>
      <c r="O1252" s="30">
        <f t="shared" si="328"/>
        <v>103</v>
      </c>
      <c r="P1252" s="30" t="str">
        <f t="shared" si="329"/>
        <v>24.8617</v>
      </c>
      <c r="Q1252" s="30">
        <f t="shared" si="330"/>
        <v>111</v>
      </c>
      <c r="R1252" s="36" t="str">
        <f t="shared" si="331"/>
        <v>08-Aug-2017</v>
      </c>
      <c r="S1252" s="37">
        <f t="shared" si="322"/>
        <v>24.861699999999999</v>
      </c>
    </row>
    <row r="1253" spans="1:19" ht="26">
      <c r="A1253" s="30" t="s">
        <v>7316</v>
      </c>
      <c r="D1253" s="30" t="str">
        <f t="shared" si="316"/>
        <v>118390</v>
      </c>
      <c r="E1253" s="30">
        <f t="shared" si="320"/>
        <v>7</v>
      </c>
      <c r="F1253" s="30" t="str">
        <f t="shared" si="317"/>
        <v>INF194K01P53</v>
      </c>
      <c r="G1253" s="30">
        <f t="shared" si="321"/>
        <v>20</v>
      </c>
      <c r="H1253" s="30" t="str">
        <f t="shared" si="318"/>
        <v>INF194K01P46</v>
      </c>
      <c r="I1253" s="30">
        <f t="shared" si="323"/>
        <v>33</v>
      </c>
      <c r="J1253" s="35" t="str">
        <f t="shared" si="319"/>
        <v>IDFC Government Securities Fund - Short Term -Direct Plan-Monthly Dividend</v>
      </c>
      <c r="K1253" s="35">
        <f t="shared" si="324"/>
        <v>108</v>
      </c>
      <c r="L1253" s="30" t="str">
        <f t="shared" si="325"/>
        <v>10.4444</v>
      </c>
      <c r="M1253" s="30">
        <f t="shared" si="326"/>
        <v>116</v>
      </c>
      <c r="N1253" s="30" t="str">
        <f t="shared" si="327"/>
        <v>10.4444</v>
      </c>
      <c r="O1253" s="30">
        <f t="shared" si="328"/>
        <v>124</v>
      </c>
      <c r="P1253" s="30" t="str">
        <f t="shared" si="329"/>
        <v>10.4444</v>
      </c>
      <c r="Q1253" s="30">
        <f t="shared" si="330"/>
        <v>132</v>
      </c>
      <c r="R1253" s="36" t="str">
        <f t="shared" si="331"/>
        <v>08-Aug-2017</v>
      </c>
      <c r="S1253" s="37">
        <f t="shared" si="322"/>
        <v>10.4444</v>
      </c>
    </row>
    <row r="1254" spans="1:19" ht="26">
      <c r="A1254" s="30" t="s">
        <v>7317</v>
      </c>
      <c r="D1254" s="30" t="str">
        <f t="shared" si="316"/>
        <v>118388</v>
      </c>
      <c r="E1254" s="30">
        <f t="shared" si="320"/>
        <v>7</v>
      </c>
      <c r="F1254" s="30" t="str">
        <f t="shared" si="317"/>
        <v>INF194K01P87</v>
      </c>
      <c r="G1254" s="30">
        <f t="shared" si="321"/>
        <v>20</v>
      </c>
      <c r="H1254" s="30" t="str">
        <f t="shared" si="318"/>
        <v>INF194K01P79</v>
      </c>
      <c r="I1254" s="30">
        <f t="shared" si="323"/>
        <v>33</v>
      </c>
      <c r="J1254" s="35" t="str">
        <f t="shared" si="319"/>
        <v>IDFC Government Securities Fund - Short Term -Direct Plan-Quarterly Dividend</v>
      </c>
      <c r="K1254" s="35">
        <f t="shared" si="324"/>
        <v>110</v>
      </c>
      <c r="L1254" s="30" t="str">
        <f t="shared" si="325"/>
        <v>11.0925</v>
      </c>
      <c r="M1254" s="30">
        <f t="shared" si="326"/>
        <v>118</v>
      </c>
      <c r="N1254" s="30" t="str">
        <f t="shared" si="327"/>
        <v>11.0925</v>
      </c>
      <c r="O1254" s="30">
        <f t="shared" si="328"/>
        <v>126</v>
      </c>
      <c r="P1254" s="30" t="str">
        <f t="shared" si="329"/>
        <v>11.0925</v>
      </c>
      <c r="Q1254" s="30">
        <f t="shared" si="330"/>
        <v>134</v>
      </c>
      <c r="R1254" s="36" t="str">
        <f t="shared" si="331"/>
        <v>08-Aug-2017</v>
      </c>
      <c r="S1254" s="37">
        <f t="shared" si="322"/>
        <v>11.092499999999999</v>
      </c>
    </row>
    <row r="1255" spans="1:19" ht="26">
      <c r="A1255" s="30" t="s">
        <v>7318</v>
      </c>
      <c r="D1255" s="30" t="str">
        <f t="shared" si="316"/>
        <v>118389</v>
      </c>
      <c r="E1255" s="30">
        <f t="shared" si="320"/>
        <v>7</v>
      </c>
      <c r="F1255" s="30" t="str">
        <f t="shared" si="317"/>
        <v>-</v>
      </c>
      <c r="G1255" s="30">
        <f t="shared" si="321"/>
        <v>9</v>
      </c>
      <c r="H1255" s="30" t="str">
        <f t="shared" si="318"/>
        <v>INF194K01Q03</v>
      </c>
      <c r="I1255" s="30">
        <f t="shared" si="323"/>
        <v>22</v>
      </c>
      <c r="J1255" s="35" t="str">
        <f t="shared" si="319"/>
        <v>IDFC Government Securities Fund - Short Term -Direct Plan-Weekly Dividend</v>
      </c>
      <c r="K1255" s="35">
        <f t="shared" si="324"/>
        <v>96</v>
      </c>
      <c r="L1255" s="30" t="str">
        <f t="shared" si="325"/>
        <v>15.5473</v>
      </c>
      <c r="M1255" s="30">
        <f t="shared" si="326"/>
        <v>104</v>
      </c>
      <c r="N1255" s="30" t="str">
        <f t="shared" si="327"/>
        <v>15.5473</v>
      </c>
      <c r="O1255" s="30">
        <f t="shared" si="328"/>
        <v>112</v>
      </c>
      <c r="P1255" s="30" t="str">
        <f t="shared" si="329"/>
        <v>15.5473</v>
      </c>
      <c r="Q1255" s="30">
        <f t="shared" si="330"/>
        <v>120</v>
      </c>
      <c r="R1255" s="36" t="str">
        <f t="shared" si="331"/>
        <v>08-Aug-2017</v>
      </c>
      <c r="S1255" s="37">
        <f t="shared" si="322"/>
        <v>15.5473</v>
      </c>
    </row>
    <row r="1256" spans="1:19" ht="26">
      <c r="A1256" s="30" t="s">
        <v>7319</v>
      </c>
      <c r="D1256" s="30" t="str">
        <f t="shared" si="316"/>
        <v>108644</v>
      </c>
      <c r="E1256" s="30">
        <f t="shared" si="320"/>
        <v>7</v>
      </c>
      <c r="F1256" s="30" t="str">
        <f t="shared" si="317"/>
        <v>INF194K01FC6</v>
      </c>
      <c r="G1256" s="30">
        <f t="shared" si="321"/>
        <v>20</v>
      </c>
      <c r="H1256" s="30" t="str">
        <f t="shared" si="318"/>
        <v>INF194K01FB8</v>
      </c>
      <c r="I1256" s="30">
        <f t="shared" si="323"/>
        <v>33</v>
      </c>
      <c r="J1256" s="35" t="str">
        <f t="shared" si="319"/>
        <v>IDFC Government Securities Fund - Short Term -Regular Plan- Monthly Dividend</v>
      </c>
      <c r="K1256" s="35">
        <f t="shared" si="324"/>
        <v>110</v>
      </c>
      <c r="L1256" s="30" t="str">
        <f t="shared" si="325"/>
        <v>10.4444</v>
      </c>
      <c r="M1256" s="30">
        <f t="shared" si="326"/>
        <v>118</v>
      </c>
      <c r="N1256" s="30" t="str">
        <f t="shared" si="327"/>
        <v>10.4444</v>
      </c>
      <c r="O1256" s="30">
        <f t="shared" si="328"/>
        <v>126</v>
      </c>
      <c r="P1256" s="30" t="str">
        <f t="shared" si="329"/>
        <v>10.4444</v>
      </c>
      <c r="Q1256" s="30">
        <f t="shared" si="330"/>
        <v>134</v>
      </c>
      <c r="R1256" s="36" t="str">
        <f t="shared" si="331"/>
        <v>08-Aug-2017</v>
      </c>
      <c r="S1256" s="37">
        <f t="shared" si="322"/>
        <v>10.4444</v>
      </c>
    </row>
    <row r="1257" spans="1:19" ht="26">
      <c r="A1257" s="30" t="s">
        <v>7320</v>
      </c>
      <c r="D1257" s="30" t="str">
        <f t="shared" si="316"/>
        <v>131390</v>
      </c>
      <c r="E1257" s="30">
        <f t="shared" si="320"/>
        <v>7</v>
      </c>
      <c r="F1257" s="30" t="str">
        <f t="shared" si="317"/>
        <v>INF194KA1SL7</v>
      </c>
      <c r="G1257" s="30">
        <f t="shared" si="321"/>
        <v>20</v>
      </c>
      <c r="H1257" s="30" t="str">
        <f t="shared" si="318"/>
        <v>INF194KA1SM5</v>
      </c>
      <c r="I1257" s="30">
        <f t="shared" si="323"/>
        <v>33</v>
      </c>
      <c r="J1257" s="35" t="str">
        <f t="shared" si="319"/>
        <v>IDFC Government Securities Fund -Short Term -Direct Plan_Periodic Dividend</v>
      </c>
      <c r="K1257" s="35">
        <f t="shared" si="324"/>
        <v>108</v>
      </c>
      <c r="L1257" s="30" t="str">
        <f t="shared" si="325"/>
        <v>13.2686</v>
      </c>
      <c r="M1257" s="30">
        <f t="shared" si="326"/>
        <v>116</v>
      </c>
      <c r="N1257" s="30" t="str">
        <f t="shared" si="327"/>
        <v>13.2686</v>
      </c>
      <c r="O1257" s="30">
        <f t="shared" si="328"/>
        <v>124</v>
      </c>
      <c r="P1257" s="30" t="str">
        <f t="shared" si="329"/>
        <v>13.2686</v>
      </c>
      <c r="Q1257" s="30">
        <f t="shared" si="330"/>
        <v>132</v>
      </c>
      <c r="R1257" s="36" t="str">
        <f t="shared" si="331"/>
        <v>08-Aug-2017</v>
      </c>
      <c r="S1257" s="37">
        <f t="shared" si="322"/>
        <v>13.268599999999999</v>
      </c>
    </row>
    <row r="1258" spans="1:19" ht="26">
      <c r="A1258" s="30" t="s">
        <v>7321</v>
      </c>
      <c r="D1258" s="30" t="str">
        <f t="shared" si="316"/>
        <v>131391</v>
      </c>
      <c r="E1258" s="30">
        <f t="shared" si="320"/>
        <v>7</v>
      </c>
      <c r="F1258" s="30" t="str">
        <f t="shared" si="317"/>
        <v>INF194KA1SI3</v>
      </c>
      <c r="G1258" s="30">
        <f t="shared" si="321"/>
        <v>20</v>
      </c>
      <c r="H1258" s="30" t="str">
        <f t="shared" si="318"/>
        <v>INF194KA1SJ1</v>
      </c>
      <c r="I1258" s="30">
        <f t="shared" si="323"/>
        <v>33</v>
      </c>
      <c r="J1258" s="35" t="str">
        <f t="shared" si="319"/>
        <v>IDFC Government Securities Fund -Short Term -Regular Plan_Periodic Dividend</v>
      </c>
      <c r="K1258" s="35">
        <f t="shared" si="324"/>
        <v>109</v>
      </c>
      <c r="L1258" s="30" t="str">
        <f t="shared" si="325"/>
        <v>13.2563</v>
      </c>
      <c r="M1258" s="30">
        <f t="shared" si="326"/>
        <v>117</v>
      </c>
      <c r="N1258" s="30" t="str">
        <f t="shared" si="327"/>
        <v>13.2563</v>
      </c>
      <c r="O1258" s="30">
        <f t="shared" si="328"/>
        <v>125</v>
      </c>
      <c r="P1258" s="30" t="str">
        <f t="shared" si="329"/>
        <v>13.2563</v>
      </c>
      <c r="Q1258" s="30">
        <f t="shared" si="330"/>
        <v>133</v>
      </c>
      <c r="R1258" s="36" t="str">
        <f t="shared" si="331"/>
        <v>08-Aug-2017</v>
      </c>
      <c r="S1258" s="37">
        <f t="shared" si="322"/>
        <v>13.2563</v>
      </c>
    </row>
    <row r="1259" spans="1:19">
      <c r="A1259" s="30" t="s">
        <v>198</v>
      </c>
      <c r="D1259" s="30" t="str">
        <f t="shared" si="316"/>
        <v>111339</v>
      </c>
      <c r="E1259" s="30">
        <f t="shared" si="320"/>
        <v>7</v>
      </c>
      <c r="F1259" s="30" t="str">
        <f t="shared" si="317"/>
        <v>INF194K01FK9</v>
      </c>
      <c r="G1259" s="30">
        <f t="shared" si="321"/>
        <v>20</v>
      </c>
      <c r="H1259" s="30" t="str">
        <f t="shared" si="318"/>
        <v>-</v>
      </c>
      <c r="I1259" s="30">
        <f t="shared" si="323"/>
        <v>22</v>
      </c>
      <c r="J1259" s="35" t="str">
        <f t="shared" si="319"/>
        <v>IDFC GSF - Short Term -Plan B Growth</v>
      </c>
      <c r="K1259" s="35">
        <f t="shared" si="324"/>
        <v>59</v>
      </c>
      <c r="L1259" s="30" t="str">
        <f t="shared" si="325"/>
        <v>10.0501</v>
      </c>
      <c r="M1259" s="30">
        <f t="shared" si="326"/>
        <v>67</v>
      </c>
      <c r="N1259" s="30" t="str">
        <f t="shared" si="327"/>
        <v>10.0501</v>
      </c>
      <c r="O1259" s="30">
        <f t="shared" si="328"/>
        <v>75</v>
      </c>
      <c r="P1259" s="30" t="str">
        <f t="shared" si="329"/>
        <v>10.0501</v>
      </c>
      <c r="Q1259" s="30">
        <f t="shared" si="330"/>
        <v>83</v>
      </c>
      <c r="R1259" s="36" t="str">
        <f t="shared" si="331"/>
        <v>17-Jun-2010</v>
      </c>
      <c r="S1259" s="37">
        <f t="shared" si="322"/>
        <v>10.0501</v>
      </c>
    </row>
    <row r="1260" spans="1:19">
      <c r="A1260" s="30" t="s">
        <v>199</v>
      </c>
      <c r="D1260" s="30" t="str">
        <f t="shared" si="316"/>
        <v>111341</v>
      </c>
      <c r="E1260" s="30">
        <f t="shared" si="320"/>
        <v>7</v>
      </c>
      <c r="F1260" s="30" t="str">
        <f t="shared" si="317"/>
        <v>INF194K01FP8</v>
      </c>
      <c r="G1260" s="30">
        <f t="shared" si="321"/>
        <v>20</v>
      </c>
      <c r="H1260" s="30" t="str">
        <f t="shared" si="318"/>
        <v>INF194K01FO1</v>
      </c>
      <c r="I1260" s="30">
        <f t="shared" si="323"/>
        <v>33</v>
      </c>
      <c r="J1260" s="35" t="str">
        <f t="shared" si="319"/>
        <v>IDFC GSF - Short Term -Plan B Quaterly Dividend</v>
      </c>
      <c r="K1260" s="35">
        <f t="shared" si="324"/>
        <v>81</v>
      </c>
      <c r="L1260" s="30" t="str">
        <f t="shared" si="325"/>
        <v>10.1008</v>
      </c>
      <c r="M1260" s="30">
        <f t="shared" si="326"/>
        <v>89</v>
      </c>
      <c r="N1260" s="30" t="str">
        <f t="shared" si="327"/>
        <v>10.1008</v>
      </c>
      <c r="O1260" s="30">
        <f t="shared" si="328"/>
        <v>97</v>
      </c>
      <c r="P1260" s="30" t="str">
        <f t="shared" si="329"/>
        <v>10.1008</v>
      </c>
      <c r="Q1260" s="30">
        <f t="shared" si="330"/>
        <v>105</v>
      </c>
      <c r="R1260" s="36" t="str">
        <f t="shared" si="331"/>
        <v>04-Jun-2010</v>
      </c>
      <c r="S1260" s="37">
        <f t="shared" si="322"/>
        <v>10.1008</v>
      </c>
    </row>
    <row r="1261" spans="1:19">
      <c r="A1261" s="30" t="s">
        <v>200</v>
      </c>
      <c r="D1261" s="30" t="str">
        <f t="shared" si="316"/>
        <v>111342</v>
      </c>
      <c r="E1261" s="30">
        <f t="shared" si="320"/>
        <v>7</v>
      </c>
      <c r="F1261" s="30" t="str">
        <f t="shared" si="317"/>
        <v>INF194K01FM5</v>
      </c>
      <c r="G1261" s="30">
        <f t="shared" si="321"/>
        <v>20</v>
      </c>
      <c r="H1261" s="30" t="str">
        <f t="shared" si="318"/>
        <v>INF194K01FL7</v>
      </c>
      <c r="I1261" s="30">
        <f t="shared" si="323"/>
        <v>33</v>
      </c>
      <c r="J1261" s="35" t="str">
        <f t="shared" si="319"/>
        <v>IDFC GSF - Short Term -Plan B Weekly Dividend</v>
      </c>
      <c r="K1261" s="35">
        <f t="shared" si="324"/>
        <v>79</v>
      </c>
      <c r="L1261" s="30" t="str">
        <f t="shared" si="325"/>
        <v>10.0098</v>
      </c>
      <c r="M1261" s="30">
        <f t="shared" si="326"/>
        <v>87</v>
      </c>
      <c r="N1261" s="30" t="str">
        <f t="shared" si="327"/>
        <v>10.0098</v>
      </c>
      <c r="O1261" s="30">
        <f t="shared" si="328"/>
        <v>95</v>
      </c>
      <c r="P1261" s="30" t="str">
        <f t="shared" si="329"/>
        <v>10.0098</v>
      </c>
      <c r="Q1261" s="30">
        <f t="shared" si="330"/>
        <v>103</v>
      </c>
      <c r="R1261" s="36" t="str">
        <f t="shared" si="331"/>
        <v>24-Aug-2009</v>
      </c>
      <c r="S1261" s="37">
        <f t="shared" si="322"/>
        <v>10.0098</v>
      </c>
    </row>
    <row r="1262" spans="1:19">
      <c r="A1262" s="30" t="s">
        <v>7322</v>
      </c>
      <c r="D1262" s="30" t="str">
        <f t="shared" si="316"/>
        <v>111343</v>
      </c>
      <c r="E1262" s="30">
        <f t="shared" si="320"/>
        <v>7</v>
      </c>
      <c r="F1262" s="30" t="str">
        <f t="shared" si="317"/>
        <v>INF194K01FI3</v>
      </c>
      <c r="G1262" s="30">
        <f t="shared" si="321"/>
        <v>20</v>
      </c>
      <c r="H1262" s="30" t="str">
        <f t="shared" si="318"/>
        <v>INF194K01FH5</v>
      </c>
      <c r="I1262" s="30">
        <f t="shared" si="323"/>
        <v>33</v>
      </c>
      <c r="J1262" s="35" t="str">
        <f t="shared" si="319"/>
        <v>IDFC GSF - Short Term -Regular Plan- Weekly Dividend</v>
      </c>
      <c r="K1262" s="35">
        <f t="shared" si="324"/>
        <v>86</v>
      </c>
      <c r="L1262" s="30" t="str">
        <f t="shared" si="325"/>
        <v>10.1865</v>
      </c>
      <c r="M1262" s="30">
        <f t="shared" si="326"/>
        <v>94</v>
      </c>
      <c r="N1262" s="30" t="str">
        <f t="shared" si="327"/>
        <v>10.1865</v>
      </c>
      <c r="O1262" s="30">
        <f t="shared" si="328"/>
        <v>102</v>
      </c>
      <c r="P1262" s="30" t="str">
        <f t="shared" si="329"/>
        <v>10.1865</v>
      </c>
      <c r="Q1262" s="30">
        <f t="shared" si="330"/>
        <v>110</v>
      </c>
      <c r="R1262" s="36" t="str">
        <f t="shared" si="331"/>
        <v>08-Aug-2017</v>
      </c>
      <c r="S1262" s="37">
        <f t="shared" si="322"/>
        <v>10.186500000000001</v>
      </c>
    </row>
    <row r="1263" spans="1:19" ht="26">
      <c r="A1263" s="30" t="s">
        <v>7323</v>
      </c>
      <c r="D1263" s="30" t="str">
        <f t="shared" si="316"/>
        <v>118467</v>
      </c>
      <c r="E1263" s="30">
        <f t="shared" si="320"/>
        <v>7</v>
      </c>
      <c r="F1263" s="30" t="str">
        <f t="shared" si="317"/>
        <v>INF194K01Q78</v>
      </c>
      <c r="G1263" s="30">
        <f t="shared" si="321"/>
        <v>20</v>
      </c>
      <c r="H1263" s="30" t="str">
        <f t="shared" si="318"/>
        <v>INF194K01Q60</v>
      </c>
      <c r="I1263" s="30">
        <f t="shared" si="323"/>
        <v>33</v>
      </c>
      <c r="J1263" s="35" t="str">
        <f t="shared" si="319"/>
        <v>IDFC  Government Securities Fund-  Investment Plan-Direct Plan-Annual Dividend</v>
      </c>
      <c r="K1263" s="35">
        <f t="shared" si="324"/>
        <v>112</v>
      </c>
      <c r="L1263" s="30" t="str">
        <f t="shared" si="325"/>
        <v>12.0252</v>
      </c>
      <c r="M1263" s="30">
        <f t="shared" si="326"/>
        <v>120</v>
      </c>
      <c r="N1263" s="30" t="str">
        <f t="shared" si="327"/>
        <v>12.0252</v>
      </c>
      <c r="O1263" s="30">
        <f t="shared" si="328"/>
        <v>128</v>
      </c>
      <c r="P1263" s="30" t="str">
        <f t="shared" si="329"/>
        <v>12.0252</v>
      </c>
      <c r="Q1263" s="30">
        <f t="shared" si="330"/>
        <v>136</v>
      </c>
      <c r="R1263" s="36" t="str">
        <f t="shared" si="331"/>
        <v>08-Aug-2017</v>
      </c>
      <c r="S1263" s="37">
        <f t="shared" si="322"/>
        <v>12.0252</v>
      </c>
    </row>
    <row r="1264" spans="1:19" ht="26">
      <c r="A1264" s="30" t="s">
        <v>7324</v>
      </c>
      <c r="D1264" s="30" t="str">
        <f t="shared" si="316"/>
        <v>118463</v>
      </c>
      <c r="E1264" s="30">
        <f t="shared" si="320"/>
        <v>7</v>
      </c>
      <c r="F1264" s="30" t="str">
        <f t="shared" si="317"/>
        <v>INF194K01R36</v>
      </c>
      <c r="G1264" s="30">
        <f t="shared" si="321"/>
        <v>20</v>
      </c>
      <c r="H1264" s="30" t="str">
        <f t="shared" si="318"/>
        <v>INF194K01R28</v>
      </c>
      <c r="I1264" s="30">
        <f t="shared" si="323"/>
        <v>33</v>
      </c>
      <c r="J1264" s="35" t="str">
        <f t="shared" si="319"/>
        <v>IDFC  Government Securities Fund-  Investment Plan-Direct Plan-Dividend</v>
      </c>
      <c r="K1264" s="35">
        <f t="shared" si="324"/>
        <v>105</v>
      </c>
      <c r="L1264" s="30" t="str">
        <f t="shared" si="325"/>
        <v>11.6396</v>
      </c>
      <c r="M1264" s="30">
        <f t="shared" si="326"/>
        <v>113</v>
      </c>
      <c r="N1264" s="30" t="str">
        <f t="shared" si="327"/>
        <v>11.6396</v>
      </c>
      <c r="O1264" s="30">
        <f t="shared" si="328"/>
        <v>121</v>
      </c>
      <c r="P1264" s="30" t="str">
        <f t="shared" si="329"/>
        <v>11.6396</v>
      </c>
      <c r="Q1264" s="30">
        <f t="shared" si="330"/>
        <v>129</v>
      </c>
      <c r="R1264" s="36" t="str">
        <f t="shared" si="331"/>
        <v>08-Aug-2017</v>
      </c>
      <c r="S1264" s="37">
        <f t="shared" si="322"/>
        <v>11.6396</v>
      </c>
    </row>
    <row r="1265" spans="1:19" ht="26">
      <c r="A1265" s="30" t="s">
        <v>7325</v>
      </c>
      <c r="D1265" s="30" t="str">
        <f t="shared" si="316"/>
        <v>118464</v>
      </c>
      <c r="E1265" s="30">
        <f t="shared" si="320"/>
        <v>7</v>
      </c>
      <c r="F1265" s="30" t="str">
        <f t="shared" si="317"/>
        <v>INF194K01Q29</v>
      </c>
      <c r="G1265" s="30">
        <f t="shared" si="321"/>
        <v>20</v>
      </c>
      <c r="H1265" s="30" t="str">
        <f t="shared" si="318"/>
        <v>-</v>
      </c>
      <c r="I1265" s="30">
        <f t="shared" si="323"/>
        <v>22</v>
      </c>
      <c r="J1265" s="35" t="str">
        <f t="shared" si="319"/>
        <v>IDFC  Government Securities Fund-  Investment Plan-Direct Plan-Growth</v>
      </c>
      <c r="K1265" s="35">
        <f t="shared" si="324"/>
        <v>92</v>
      </c>
      <c r="L1265" s="30" t="str">
        <f t="shared" si="325"/>
        <v>21.3085</v>
      </c>
      <c r="M1265" s="30">
        <f t="shared" si="326"/>
        <v>100</v>
      </c>
      <c r="N1265" s="30" t="str">
        <f t="shared" si="327"/>
        <v>21.3085</v>
      </c>
      <c r="O1265" s="30">
        <f t="shared" si="328"/>
        <v>108</v>
      </c>
      <c r="P1265" s="30" t="str">
        <f t="shared" si="329"/>
        <v>21.3085</v>
      </c>
      <c r="Q1265" s="30">
        <f t="shared" si="330"/>
        <v>116</v>
      </c>
      <c r="R1265" s="36" t="str">
        <f t="shared" si="331"/>
        <v>08-Aug-2017</v>
      </c>
      <c r="S1265" s="37">
        <f t="shared" si="322"/>
        <v>21.308499999999999</v>
      </c>
    </row>
    <row r="1266" spans="1:19" ht="26">
      <c r="A1266" s="30" t="s">
        <v>201</v>
      </c>
      <c r="D1266" s="30" t="str">
        <f t="shared" si="316"/>
        <v>118465</v>
      </c>
      <c r="E1266" s="30">
        <f t="shared" si="320"/>
        <v>7</v>
      </c>
      <c r="F1266" s="30" t="str">
        <f t="shared" si="317"/>
        <v>INF194K01Q45</v>
      </c>
      <c r="G1266" s="30">
        <f t="shared" si="321"/>
        <v>20</v>
      </c>
      <c r="H1266" s="30" t="str">
        <f t="shared" si="318"/>
        <v>INF194K01Q37</v>
      </c>
      <c r="I1266" s="30">
        <f t="shared" si="323"/>
        <v>33</v>
      </c>
      <c r="J1266" s="35" t="str">
        <f t="shared" si="319"/>
        <v>IDFC  Government Securities Fund-  Investment Plan-Direct Plan-Half Yearly Dividend</v>
      </c>
      <c r="K1266" s="35">
        <f t="shared" si="324"/>
        <v>117</v>
      </c>
      <c r="L1266" s="30" t="str">
        <f t="shared" si="325"/>
        <v>10.3686</v>
      </c>
      <c r="M1266" s="30">
        <f t="shared" si="326"/>
        <v>125</v>
      </c>
      <c r="N1266" s="30" t="str">
        <f t="shared" si="327"/>
        <v>10.3686</v>
      </c>
      <c r="O1266" s="30">
        <f t="shared" si="328"/>
        <v>133</v>
      </c>
      <c r="P1266" s="30" t="str">
        <f t="shared" si="329"/>
        <v>10.3686</v>
      </c>
      <c r="Q1266" s="30">
        <f t="shared" si="330"/>
        <v>141</v>
      </c>
      <c r="R1266" s="36" t="str">
        <f t="shared" si="331"/>
        <v>16-Dec-2014</v>
      </c>
      <c r="S1266" s="37">
        <f t="shared" si="322"/>
        <v>10.368600000000001</v>
      </c>
    </row>
    <row r="1267" spans="1:19" ht="26">
      <c r="A1267" s="30" t="s">
        <v>7326</v>
      </c>
      <c r="D1267" s="30" t="str">
        <f t="shared" si="316"/>
        <v>118466</v>
      </c>
      <c r="E1267" s="30">
        <f t="shared" si="320"/>
        <v>7</v>
      </c>
      <c r="F1267" s="30" t="str">
        <f t="shared" si="317"/>
        <v>INF194K01R02</v>
      </c>
      <c r="G1267" s="30">
        <f t="shared" si="321"/>
        <v>20</v>
      </c>
      <c r="H1267" s="30" t="str">
        <f t="shared" si="318"/>
        <v>INF194K01Q94</v>
      </c>
      <c r="I1267" s="30">
        <f t="shared" si="323"/>
        <v>33</v>
      </c>
      <c r="J1267" s="35" t="str">
        <f t="shared" si="319"/>
        <v>IDFC  Government Securities Fund-  Investment Plan-Direct Plan-Quarterly Dividend</v>
      </c>
      <c r="K1267" s="35">
        <f t="shared" si="324"/>
        <v>115</v>
      </c>
      <c r="L1267" s="30" t="str">
        <f t="shared" si="325"/>
        <v>10.8074</v>
      </c>
      <c r="M1267" s="30">
        <f t="shared" si="326"/>
        <v>123</v>
      </c>
      <c r="N1267" s="30" t="str">
        <f t="shared" si="327"/>
        <v>10.8074</v>
      </c>
      <c r="O1267" s="30">
        <f t="shared" si="328"/>
        <v>131</v>
      </c>
      <c r="P1267" s="30" t="str">
        <f t="shared" si="329"/>
        <v>10.8074</v>
      </c>
      <c r="Q1267" s="30">
        <f t="shared" si="330"/>
        <v>139</v>
      </c>
      <c r="R1267" s="36" t="str">
        <f t="shared" si="331"/>
        <v>08-Aug-2017</v>
      </c>
      <c r="S1267" s="37">
        <f t="shared" si="322"/>
        <v>10.807399999999999</v>
      </c>
    </row>
    <row r="1268" spans="1:19">
      <c r="A1268" s="30" t="s">
        <v>7327</v>
      </c>
      <c r="D1268" s="30" t="str">
        <f t="shared" si="316"/>
        <v>111527</v>
      </c>
      <c r="E1268" s="30">
        <f t="shared" si="320"/>
        <v>7</v>
      </c>
      <c r="F1268" s="30" t="str">
        <f t="shared" si="317"/>
        <v>INF194K01EK2</v>
      </c>
      <c r="G1268" s="30">
        <f t="shared" si="321"/>
        <v>20</v>
      </c>
      <c r="H1268" s="30" t="str">
        <f t="shared" si="318"/>
        <v>INF194K01EJ4</v>
      </c>
      <c r="I1268" s="30">
        <f t="shared" si="323"/>
        <v>33</v>
      </c>
      <c r="J1268" s="35" t="str">
        <f t="shared" si="319"/>
        <v>IDFC GSF - Investment Plan -Regular Plan- DIVIDEND</v>
      </c>
      <c r="K1268" s="35">
        <f t="shared" si="324"/>
        <v>84</v>
      </c>
      <c r="L1268" s="30" t="str">
        <f t="shared" si="325"/>
        <v>10.7869</v>
      </c>
      <c r="M1268" s="30">
        <f t="shared" si="326"/>
        <v>92</v>
      </c>
      <c r="N1268" s="30" t="str">
        <f t="shared" si="327"/>
        <v>10.7869</v>
      </c>
      <c r="O1268" s="30">
        <f t="shared" si="328"/>
        <v>100</v>
      </c>
      <c r="P1268" s="30" t="str">
        <f t="shared" si="329"/>
        <v>10.7869</v>
      </c>
      <c r="Q1268" s="30">
        <f t="shared" si="330"/>
        <v>108</v>
      </c>
      <c r="R1268" s="36" t="str">
        <f t="shared" si="331"/>
        <v>08-Aug-2017</v>
      </c>
      <c r="S1268" s="37">
        <f t="shared" si="322"/>
        <v>10.786899999999999</v>
      </c>
    </row>
    <row r="1269" spans="1:19">
      <c r="A1269" s="30" t="s">
        <v>7328</v>
      </c>
      <c r="D1269" s="30" t="str">
        <f t="shared" si="316"/>
        <v>111525</v>
      </c>
      <c r="E1269" s="30">
        <f t="shared" si="320"/>
        <v>7</v>
      </c>
      <c r="F1269" s="30" t="str">
        <f t="shared" si="317"/>
        <v>INF194K01DZ2</v>
      </c>
      <c r="G1269" s="30">
        <f t="shared" si="321"/>
        <v>20</v>
      </c>
      <c r="H1269" s="30" t="str">
        <f t="shared" si="318"/>
        <v>-</v>
      </c>
      <c r="I1269" s="30">
        <f t="shared" si="323"/>
        <v>22</v>
      </c>
      <c r="J1269" s="35" t="str">
        <f t="shared" si="319"/>
        <v>IDFC GSF - Investment Plan -Regular Plan-GROWTH</v>
      </c>
      <c r="K1269" s="35">
        <f t="shared" si="324"/>
        <v>70</v>
      </c>
      <c r="L1269" s="30" t="str">
        <f t="shared" si="325"/>
        <v>20.6857</v>
      </c>
      <c r="M1269" s="30">
        <f t="shared" si="326"/>
        <v>78</v>
      </c>
      <c r="N1269" s="30" t="str">
        <f t="shared" si="327"/>
        <v>20.6857</v>
      </c>
      <c r="O1269" s="30">
        <f t="shared" si="328"/>
        <v>86</v>
      </c>
      <c r="P1269" s="30" t="str">
        <f t="shared" si="329"/>
        <v>20.6857</v>
      </c>
      <c r="Q1269" s="30">
        <f t="shared" si="330"/>
        <v>94</v>
      </c>
      <c r="R1269" s="36" t="str">
        <f t="shared" si="331"/>
        <v>08-Aug-2017</v>
      </c>
      <c r="S1269" s="37">
        <f t="shared" si="322"/>
        <v>20.685700000000001</v>
      </c>
    </row>
    <row r="1270" spans="1:19">
      <c r="A1270" s="30" t="s">
        <v>7329</v>
      </c>
      <c r="D1270" s="30" t="str">
        <f t="shared" si="316"/>
        <v>131394</v>
      </c>
      <c r="E1270" s="30">
        <f t="shared" si="320"/>
        <v>7</v>
      </c>
      <c r="F1270" s="30" t="str">
        <f t="shared" si="317"/>
        <v>INF194KA1RZ9</v>
      </c>
      <c r="G1270" s="30">
        <f t="shared" si="321"/>
        <v>20</v>
      </c>
      <c r="H1270" s="30" t="str">
        <f t="shared" si="318"/>
        <v>INF194KA1SA0</v>
      </c>
      <c r="I1270" s="30">
        <f t="shared" si="323"/>
        <v>33</v>
      </c>
      <c r="J1270" s="35" t="str">
        <f t="shared" si="319"/>
        <v>IDFC GSF -IP -Direct Plan_Periodic Dividend</v>
      </c>
      <c r="K1270" s="35">
        <f t="shared" si="324"/>
        <v>77</v>
      </c>
      <c r="L1270" s="30" t="str">
        <f t="shared" si="325"/>
        <v>13.9628</v>
      </c>
      <c r="M1270" s="30">
        <f t="shared" si="326"/>
        <v>85</v>
      </c>
      <c r="N1270" s="30" t="str">
        <f t="shared" si="327"/>
        <v>13.9628</v>
      </c>
      <c r="O1270" s="30">
        <f t="shared" si="328"/>
        <v>93</v>
      </c>
      <c r="P1270" s="30" t="str">
        <f t="shared" si="329"/>
        <v>13.9628</v>
      </c>
      <c r="Q1270" s="30">
        <f t="shared" si="330"/>
        <v>101</v>
      </c>
      <c r="R1270" s="36" t="str">
        <f t="shared" si="331"/>
        <v>08-Aug-2017</v>
      </c>
      <c r="S1270" s="37">
        <f t="shared" si="322"/>
        <v>13.9628</v>
      </c>
    </row>
    <row r="1271" spans="1:19">
      <c r="A1271" s="30" t="s">
        <v>7330</v>
      </c>
      <c r="D1271" s="30" t="str">
        <f t="shared" si="316"/>
        <v>131395</v>
      </c>
      <c r="E1271" s="30">
        <f t="shared" si="320"/>
        <v>7</v>
      </c>
      <c r="F1271" s="30" t="str">
        <f t="shared" si="317"/>
        <v>INF194KA1RW6</v>
      </c>
      <c r="G1271" s="30">
        <f t="shared" si="321"/>
        <v>20</v>
      </c>
      <c r="H1271" s="30" t="str">
        <f t="shared" si="318"/>
        <v>INF194KA1RX4</v>
      </c>
      <c r="I1271" s="30">
        <f t="shared" si="323"/>
        <v>33</v>
      </c>
      <c r="J1271" s="35" t="str">
        <f t="shared" si="319"/>
        <v>IDFC GSF -IP -Regular Plan_Periodic Dividend</v>
      </c>
      <c r="K1271" s="35">
        <f t="shared" si="324"/>
        <v>78</v>
      </c>
      <c r="L1271" s="30" t="str">
        <f t="shared" si="325"/>
        <v>13.9570</v>
      </c>
      <c r="M1271" s="30">
        <f t="shared" si="326"/>
        <v>86</v>
      </c>
      <c r="N1271" s="30" t="str">
        <f t="shared" si="327"/>
        <v>13.9570</v>
      </c>
      <c r="O1271" s="30">
        <f t="shared" si="328"/>
        <v>94</v>
      </c>
      <c r="P1271" s="30" t="str">
        <f t="shared" si="329"/>
        <v>13.9570</v>
      </c>
      <c r="Q1271" s="30">
        <f t="shared" si="330"/>
        <v>102</v>
      </c>
      <c r="R1271" s="36" t="str">
        <f t="shared" si="331"/>
        <v>08-Aug-2017</v>
      </c>
      <c r="S1271" s="37">
        <f t="shared" si="322"/>
        <v>13.957000000000001</v>
      </c>
    </row>
    <row r="1272" spans="1:19">
      <c r="A1272" s="30" t="s">
        <v>97</v>
      </c>
      <c r="D1272" s="30" t="str">
        <f t="shared" si="316"/>
        <v/>
      </c>
      <c r="E1272" s="30" t="str">
        <f t="shared" si="320"/>
        <v/>
      </c>
      <c r="F1272" s="30" t="str">
        <f t="shared" si="317"/>
        <v xml:space="preserve"> </v>
      </c>
      <c r="G1272" s="30" t="str">
        <f t="shared" si="321"/>
        <v/>
      </c>
      <c r="H1272" s="30" t="str">
        <f t="shared" si="318"/>
        <v/>
      </c>
      <c r="I1272" s="30" t="str">
        <f t="shared" si="323"/>
        <v/>
      </c>
      <c r="J1272" s="35" t="str">
        <f t="shared" si="319"/>
        <v/>
      </c>
      <c r="K1272" s="35" t="str">
        <f t="shared" si="324"/>
        <v/>
      </c>
      <c r="L1272" s="30" t="str">
        <f t="shared" si="325"/>
        <v/>
      </c>
      <c r="M1272" s="30" t="str">
        <f t="shared" si="326"/>
        <v/>
      </c>
      <c r="N1272" s="30" t="str">
        <f t="shared" si="327"/>
        <v/>
      </c>
      <c r="O1272" s="30" t="str">
        <f t="shared" si="328"/>
        <v/>
      </c>
      <c r="P1272" s="30" t="str">
        <f t="shared" si="329"/>
        <v/>
      </c>
      <c r="Q1272" s="30" t="str">
        <f t="shared" si="330"/>
        <v/>
      </c>
      <c r="R1272" s="36" t="str">
        <f t="shared" si="331"/>
        <v/>
      </c>
      <c r="S1272" s="37" t="str">
        <f t="shared" si="322"/>
        <v/>
      </c>
    </row>
    <row r="1273" spans="1:19">
      <c r="A1273" s="30" t="s">
        <v>202</v>
      </c>
      <c r="D1273" s="30" t="str">
        <f t="shared" si="316"/>
        <v/>
      </c>
      <c r="E1273" s="30" t="str">
        <f t="shared" si="320"/>
        <v/>
      </c>
      <c r="F1273" s="30" t="str">
        <f t="shared" si="317"/>
        <v>Indiabulls Mutual Fund</v>
      </c>
      <c r="G1273" s="30" t="str">
        <f t="shared" si="321"/>
        <v/>
      </c>
      <c r="H1273" s="30" t="str">
        <f t="shared" si="318"/>
        <v/>
      </c>
      <c r="I1273" s="30" t="str">
        <f t="shared" si="323"/>
        <v/>
      </c>
      <c r="J1273" s="35" t="str">
        <f t="shared" si="319"/>
        <v/>
      </c>
      <c r="K1273" s="35" t="str">
        <f t="shared" si="324"/>
        <v/>
      </c>
      <c r="L1273" s="30" t="str">
        <f t="shared" si="325"/>
        <v/>
      </c>
      <c r="M1273" s="30" t="str">
        <f t="shared" si="326"/>
        <v/>
      </c>
      <c r="N1273" s="30" t="str">
        <f t="shared" si="327"/>
        <v/>
      </c>
      <c r="O1273" s="30" t="str">
        <f t="shared" si="328"/>
        <v/>
      </c>
      <c r="P1273" s="30" t="str">
        <f t="shared" si="329"/>
        <v/>
      </c>
      <c r="Q1273" s="30" t="str">
        <f t="shared" si="330"/>
        <v/>
      </c>
      <c r="R1273" s="36" t="str">
        <f t="shared" si="331"/>
        <v/>
      </c>
      <c r="S1273" s="37" t="str">
        <f t="shared" si="322"/>
        <v/>
      </c>
    </row>
    <row r="1274" spans="1:19">
      <c r="A1274" s="30" t="s">
        <v>97</v>
      </c>
      <c r="D1274" s="30" t="str">
        <f t="shared" si="316"/>
        <v/>
      </c>
      <c r="E1274" s="30" t="str">
        <f t="shared" si="320"/>
        <v/>
      </c>
      <c r="F1274" s="30" t="str">
        <f t="shared" si="317"/>
        <v xml:space="preserve"> </v>
      </c>
      <c r="G1274" s="30" t="str">
        <f t="shared" si="321"/>
        <v/>
      </c>
      <c r="H1274" s="30" t="str">
        <f t="shared" si="318"/>
        <v/>
      </c>
      <c r="I1274" s="30" t="str">
        <f t="shared" si="323"/>
        <v/>
      </c>
      <c r="J1274" s="35" t="str">
        <f t="shared" si="319"/>
        <v/>
      </c>
      <c r="K1274" s="35" t="str">
        <f t="shared" si="324"/>
        <v/>
      </c>
      <c r="L1274" s="30" t="str">
        <f t="shared" si="325"/>
        <v/>
      </c>
      <c r="M1274" s="30" t="str">
        <f t="shared" si="326"/>
        <v/>
      </c>
      <c r="N1274" s="30" t="str">
        <f t="shared" si="327"/>
        <v/>
      </c>
      <c r="O1274" s="30" t="str">
        <f t="shared" si="328"/>
        <v/>
      </c>
      <c r="P1274" s="30" t="str">
        <f t="shared" si="329"/>
        <v/>
      </c>
      <c r="Q1274" s="30" t="str">
        <f t="shared" si="330"/>
        <v/>
      </c>
      <c r="R1274" s="36" t="str">
        <f t="shared" si="331"/>
        <v/>
      </c>
      <c r="S1274" s="37" t="str">
        <f t="shared" si="322"/>
        <v/>
      </c>
    </row>
    <row r="1275" spans="1:19">
      <c r="A1275" s="30" t="s">
        <v>7331</v>
      </c>
      <c r="D1275" s="30" t="str">
        <f t="shared" si="316"/>
        <v>118427</v>
      </c>
      <c r="E1275" s="30">
        <f t="shared" si="320"/>
        <v>7</v>
      </c>
      <c r="F1275" s="30" t="str">
        <f t="shared" si="317"/>
        <v>INF666M01295</v>
      </c>
      <c r="G1275" s="30">
        <f t="shared" si="321"/>
        <v>20</v>
      </c>
      <c r="H1275" s="30" t="str">
        <f t="shared" si="318"/>
        <v>-</v>
      </c>
      <c r="I1275" s="30">
        <f t="shared" si="323"/>
        <v>22</v>
      </c>
      <c r="J1275" s="35" t="str">
        <f t="shared" si="319"/>
        <v>Indiabulls Gilt Fund - Direct Plan -  Growth Option</v>
      </c>
      <c r="K1275" s="35">
        <f t="shared" si="324"/>
        <v>74</v>
      </c>
      <c r="L1275" s="30" t="str">
        <f t="shared" si="325"/>
        <v>1599.3696</v>
      </c>
      <c r="M1275" s="30">
        <f t="shared" si="326"/>
        <v>84</v>
      </c>
      <c r="N1275" s="30" t="str">
        <f t="shared" si="327"/>
        <v>1599.3696</v>
      </c>
      <c r="O1275" s="30">
        <f t="shared" si="328"/>
        <v>94</v>
      </c>
      <c r="P1275" s="30" t="str">
        <f t="shared" si="329"/>
        <v>1599.3696</v>
      </c>
      <c r="Q1275" s="30">
        <f t="shared" si="330"/>
        <v>104</v>
      </c>
      <c r="R1275" s="36" t="str">
        <f t="shared" si="331"/>
        <v>08-Aug-2017</v>
      </c>
      <c r="S1275" s="37">
        <f t="shared" si="322"/>
        <v>1599.3696</v>
      </c>
    </row>
    <row r="1276" spans="1:19">
      <c r="A1276" s="30" t="s">
        <v>7332</v>
      </c>
      <c r="D1276" s="30" t="str">
        <f t="shared" si="316"/>
        <v>118817</v>
      </c>
      <c r="E1276" s="30">
        <f t="shared" si="320"/>
        <v>7</v>
      </c>
      <c r="F1276" s="30" t="str">
        <f t="shared" si="317"/>
        <v>INF666M01329</v>
      </c>
      <c r="G1276" s="30">
        <f t="shared" si="321"/>
        <v>20</v>
      </c>
      <c r="H1276" s="30" t="str">
        <f t="shared" si="318"/>
        <v>INF666M01337</v>
      </c>
      <c r="I1276" s="30">
        <f t="shared" si="323"/>
        <v>33</v>
      </c>
      <c r="J1276" s="35" t="str">
        <f t="shared" si="319"/>
        <v>Indiabulls Gilt Fund - Direct Plan - Fortnightly Dividend Option</v>
      </c>
      <c r="K1276" s="35">
        <f t="shared" si="324"/>
        <v>98</v>
      </c>
      <c r="L1276" s="30" t="str">
        <f t="shared" si="325"/>
        <v>1018.0000</v>
      </c>
      <c r="M1276" s="30">
        <f t="shared" si="326"/>
        <v>108</v>
      </c>
      <c r="N1276" s="30" t="str">
        <f t="shared" si="327"/>
        <v>1018.0000</v>
      </c>
      <c r="O1276" s="30">
        <f t="shared" si="328"/>
        <v>118</v>
      </c>
      <c r="P1276" s="30" t="str">
        <f t="shared" si="329"/>
        <v>1018.0000</v>
      </c>
      <c r="Q1276" s="30">
        <f t="shared" si="330"/>
        <v>128</v>
      </c>
      <c r="R1276" s="36" t="str">
        <f t="shared" si="331"/>
        <v>08-Aug-2017</v>
      </c>
      <c r="S1276" s="37">
        <f t="shared" si="322"/>
        <v>1018</v>
      </c>
    </row>
    <row r="1277" spans="1:19">
      <c r="A1277" s="30" t="s">
        <v>7333</v>
      </c>
      <c r="D1277" s="30" t="str">
        <f t="shared" si="316"/>
        <v>118818</v>
      </c>
      <c r="E1277" s="30">
        <f t="shared" si="320"/>
        <v>7</v>
      </c>
      <c r="F1277" s="30" t="str">
        <f t="shared" si="317"/>
        <v>INF666M01345</v>
      </c>
      <c r="G1277" s="30">
        <f t="shared" si="321"/>
        <v>20</v>
      </c>
      <c r="H1277" s="30" t="str">
        <f t="shared" si="318"/>
        <v>INF666M01352</v>
      </c>
      <c r="I1277" s="30">
        <f t="shared" si="323"/>
        <v>33</v>
      </c>
      <c r="J1277" s="35" t="str">
        <f t="shared" si="319"/>
        <v>Indiabulls Gilt Fund - Direct Plan - Monthly Dividend Option</v>
      </c>
      <c r="K1277" s="35">
        <f t="shared" si="324"/>
        <v>94</v>
      </c>
      <c r="L1277" s="30" t="str">
        <f t="shared" si="325"/>
        <v>1018.0418</v>
      </c>
      <c r="M1277" s="30">
        <f t="shared" si="326"/>
        <v>104</v>
      </c>
      <c r="N1277" s="30" t="str">
        <f t="shared" si="327"/>
        <v>1018.0418</v>
      </c>
      <c r="O1277" s="30">
        <f t="shared" si="328"/>
        <v>114</v>
      </c>
      <c r="P1277" s="30" t="str">
        <f t="shared" si="329"/>
        <v>1018.0418</v>
      </c>
      <c r="Q1277" s="30">
        <f t="shared" si="330"/>
        <v>124</v>
      </c>
      <c r="R1277" s="36" t="str">
        <f t="shared" si="331"/>
        <v>08-Aug-2017</v>
      </c>
      <c r="S1277" s="37">
        <f t="shared" si="322"/>
        <v>1018.0418</v>
      </c>
    </row>
    <row r="1278" spans="1:19">
      <c r="A1278" s="30" t="s">
        <v>7334</v>
      </c>
      <c r="D1278" s="30" t="str">
        <f t="shared" si="316"/>
        <v>118816</v>
      </c>
      <c r="E1278" s="30">
        <f t="shared" si="320"/>
        <v>7</v>
      </c>
      <c r="F1278" s="30" t="str">
        <f t="shared" si="317"/>
        <v>INF666M01303</v>
      </c>
      <c r="G1278" s="30">
        <f t="shared" si="321"/>
        <v>20</v>
      </c>
      <c r="H1278" s="30" t="str">
        <f t="shared" si="318"/>
        <v>INF666M01311</v>
      </c>
      <c r="I1278" s="30">
        <f t="shared" si="323"/>
        <v>33</v>
      </c>
      <c r="J1278" s="35" t="str">
        <f t="shared" si="319"/>
        <v>Indiabulls Gilt Fund - Direct Plan - Weekly Dividend Option</v>
      </c>
      <c r="K1278" s="35">
        <f t="shared" si="324"/>
        <v>93</v>
      </c>
      <c r="L1278" s="30" t="str">
        <f t="shared" si="325"/>
        <v>1006.4181</v>
      </c>
      <c r="M1278" s="30">
        <f t="shared" si="326"/>
        <v>103</v>
      </c>
      <c r="N1278" s="30" t="str">
        <f t="shared" si="327"/>
        <v>1006.4181</v>
      </c>
      <c r="O1278" s="30">
        <f t="shared" si="328"/>
        <v>113</v>
      </c>
      <c r="P1278" s="30" t="str">
        <f t="shared" si="329"/>
        <v>1006.4181</v>
      </c>
      <c r="Q1278" s="30">
        <f t="shared" si="330"/>
        <v>123</v>
      </c>
      <c r="R1278" s="36" t="str">
        <f t="shared" si="331"/>
        <v>08-Aug-2017</v>
      </c>
      <c r="S1278" s="37">
        <f t="shared" si="322"/>
        <v>1006.4181</v>
      </c>
    </row>
    <row r="1279" spans="1:19" ht="26">
      <c r="A1279" s="30" t="s">
        <v>7335</v>
      </c>
      <c r="D1279" s="30" t="str">
        <f t="shared" si="316"/>
        <v>118822</v>
      </c>
      <c r="E1279" s="30">
        <f t="shared" si="320"/>
        <v>7</v>
      </c>
      <c r="F1279" s="30" t="str">
        <f t="shared" si="317"/>
        <v>INF666M01402</v>
      </c>
      <c r="G1279" s="30">
        <f t="shared" si="321"/>
        <v>20</v>
      </c>
      <c r="H1279" s="30" t="str">
        <f t="shared" si="318"/>
        <v>INF666M01410</v>
      </c>
      <c r="I1279" s="30">
        <f t="shared" si="323"/>
        <v>33</v>
      </c>
      <c r="J1279" s="35" t="str">
        <f t="shared" si="319"/>
        <v>Indiabulls Gilt Fund - Indirect Plan - Fortnightly Dividend Option</v>
      </c>
      <c r="K1279" s="35">
        <f t="shared" si="324"/>
        <v>100</v>
      </c>
      <c r="L1279" s="30" t="str">
        <f t="shared" si="325"/>
        <v>1040.7752</v>
      </c>
      <c r="M1279" s="30">
        <f t="shared" si="326"/>
        <v>110</v>
      </c>
      <c r="N1279" s="30" t="str">
        <f t="shared" si="327"/>
        <v>1040.7752</v>
      </c>
      <c r="O1279" s="30">
        <f t="shared" si="328"/>
        <v>120</v>
      </c>
      <c r="P1279" s="30" t="str">
        <f t="shared" si="329"/>
        <v>1040.7752</v>
      </c>
      <c r="Q1279" s="30">
        <f t="shared" si="330"/>
        <v>130</v>
      </c>
      <c r="R1279" s="36" t="str">
        <f t="shared" si="331"/>
        <v>08-Aug-2017</v>
      </c>
      <c r="S1279" s="37">
        <f t="shared" si="322"/>
        <v>1040.7752</v>
      </c>
    </row>
    <row r="1280" spans="1:19">
      <c r="A1280" s="30" t="s">
        <v>7336</v>
      </c>
      <c r="D1280" s="30" t="str">
        <f t="shared" si="316"/>
        <v>118820</v>
      </c>
      <c r="E1280" s="30">
        <f t="shared" si="320"/>
        <v>7</v>
      </c>
      <c r="F1280" s="30" t="str">
        <f t="shared" si="317"/>
        <v>INF666M01378</v>
      </c>
      <c r="G1280" s="30">
        <f t="shared" si="321"/>
        <v>20</v>
      </c>
      <c r="H1280" s="30" t="str">
        <f t="shared" si="318"/>
        <v>-</v>
      </c>
      <c r="I1280" s="30">
        <f t="shared" si="323"/>
        <v>22</v>
      </c>
      <c r="J1280" s="35" t="str">
        <f t="shared" si="319"/>
        <v>Indiabulls Gilt Fund - Indirect Plan - Growth Option</v>
      </c>
      <c r="K1280" s="35">
        <f t="shared" si="324"/>
        <v>75</v>
      </c>
      <c r="L1280" s="30" t="str">
        <f t="shared" si="325"/>
        <v>1528.3603</v>
      </c>
      <c r="M1280" s="30">
        <f t="shared" si="326"/>
        <v>85</v>
      </c>
      <c r="N1280" s="30" t="str">
        <f t="shared" si="327"/>
        <v>1528.3603</v>
      </c>
      <c r="O1280" s="30">
        <f t="shared" si="328"/>
        <v>95</v>
      </c>
      <c r="P1280" s="30" t="str">
        <f t="shared" si="329"/>
        <v>1528.3603</v>
      </c>
      <c r="Q1280" s="30">
        <f t="shared" si="330"/>
        <v>105</v>
      </c>
      <c r="R1280" s="36" t="str">
        <f t="shared" si="331"/>
        <v>08-Aug-2017</v>
      </c>
      <c r="S1280" s="37">
        <f t="shared" si="322"/>
        <v>1528.3603000000001</v>
      </c>
    </row>
    <row r="1281" spans="1:19">
      <c r="A1281" s="30" t="s">
        <v>7337</v>
      </c>
      <c r="D1281" s="30" t="str">
        <f t="shared" si="316"/>
        <v>118823</v>
      </c>
      <c r="E1281" s="30">
        <f t="shared" si="320"/>
        <v>7</v>
      </c>
      <c r="F1281" s="30" t="str">
        <f t="shared" si="317"/>
        <v>INF666M01428</v>
      </c>
      <c r="G1281" s="30">
        <f t="shared" si="321"/>
        <v>20</v>
      </c>
      <c r="H1281" s="30" t="str">
        <f t="shared" si="318"/>
        <v>INF666M01436</v>
      </c>
      <c r="I1281" s="30">
        <f t="shared" si="323"/>
        <v>33</v>
      </c>
      <c r="J1281" s="35" t="str">
        <f t="shared" si="319"/>
        <v>Indiabulls Gilt Fund - Indirect Plan - Monthly Dividend Option</v>
      </c>
      <c r="K1281" s="35">
        <f t="shared" si="324"/>
        <v>96</v>
      </c>
      <c r="L1281" s="30" t="str">
        <f t="shared" si="325"/>
        <v>1040.8394</v>
      </c>
      <c r="M1281" s="30">
        <f t="shared" si="326"/>
        <v>106</v>
      </c>
      <c r="N1281" s="30" t="str">
        <f t="shared" si="327"/>
        <v>1040.8394</v>
      </c>
      <c r="O1281" s="30">
        <f t="shared" si="328"/>
        <v>116</v>
      </c>
      <c r="P1281" s="30" t="str">
        <f t="shared" si="329"/>
        <v>1040.8394</v>
      </c>
      <c r="Q1281" s="30">
        <f t="shared" si="330"/>
        <v>126</v>
      </c>
      <c r="R1281" s="36" t="str">
        <f t="shared" si="331"/>
        <v>08-Aug-2017</v>
      </c>
      <c r="S1281" s="37">
        <f t="shared" si="322"/>
        <v>1040.8394000000001</v>
      </c>
    </row>
    <row r="1282" spans="1:19">
      <c r="A1282" s="30" t="s">
        <v>7338</v>
      </c>
      <c r="D1282" s="30" t="str">
        <f t="shared" si="316"/>
        <v>118821</v>
      </c>
      <c r="E1282" s="30">
        <f t="shared" si="320"/>
        <v>7</v>
      </c>
      <c r="F1282" s="30" t="str">
        <f t="shared" si="317"/>
        <v>INF666M01386</v>
      </c>
      <c r="G1282" s="30">
        <f t="shared" si="321"/>
        <v>20</v>
      </c>
      <c r="H1282" s="30" t="str">
        <f t="shared" si="318"/>
        <v>INF666M01394</v>
      </c>
      <c r="I1282" s="30">
        <f t="shared" si="323"/>
        <v>33</v>
      </c>
      <c r="J1282" s="35" t="str">
        <f t="shared" si="319"/>
        <v>Indiabulls Gilt Fund - Indirect Plan - Weekly Dividend Option</v>
      </c>
      <c r="K1282" s="35">
        <f t="shared" si="324"/>
        <v>95</v>
      </c>
      <c r="L1282" s="30" t="str">
        <f t="shared" si="325"/>
        <v>1042.6942</v>
      </c>
      <c r="M1282" s="30">
        <f t="shared" si="326"/>
        <v>105</v>
      </c>
      <c r="N1282" s="30" t="str">
        <f t="shared" si="327"/>
        <v>1042.6942</v>
      </c>
      <c r="O1282" s="30">
        <f t="shared" si="328"/>
        <v>115</v>
      </c>
      <c r="P1282" s="30" t="str">
        <f t="shared" si="329"/>
        <v>1042.6942</v>
      </c>
      <c r="Q1282" s="30">
        <f t="shared" si="330"/>
        <v>125</v>
      </c>
      <c r="R1282" s="36" t="str">
        <f t="shared" si="331"/>
        <v>08-Aug-2017</v>
      </c>
      <c r="S1282" s="37">
        <f t="shared" si="322"/>
        <v>1042.6941999999999</v>
      </c>
    </row>
    <row r="1283" spans="1:19">
      <c r="A1283" s="30" t="s">
        <v>97</v>
      </c>
      <c r="D1283" s="30" t="str">
        <f t="shared" si="316"/>
        <v/>
      </c>
      <c r="E1283" s="30" t="str">
        <f t="shared" si="320"/>
        <v/>
      </c>
      <c r="F1283" s="30" t="str">
        <f t="shared" si="317"/>
        <v xml:space="preserve"> </v>
      </c>
      <c r="G1283" s="30" t="str">
        <f t="shared" si="321"/>
        <v/>
      </c>
      <c r="H1283" s="30" t="str">
        <f t="shared" si="318"/>
        <v/>
      </c>
      <c r="I1283" s="30" t="str">
        <f t="shared" si="323"/>
        <v/>
      </c>
      <c r="J1283" s="35" t="str">
        <f t="shared" si="319"/>
        <v/>
      </c>
      <c r="K1283" s="35" t="str">
        <f t="shared" si="324"/>
        <v/>
      </c>
      <c r="L1283" s="30" t="str">
        <f t="shared" si="325"/>
        <v/>
      </c>
      <c r="M1283" s="30" t="str">
        <f t="shared" si="326"/>
        <v/>
      </c>
      <c r="N1283" s="30" t="str">
        <f t="shared" si="327"/>
        <v/>
      </c>
      <c r="O1283" s="30" t="str">
        <f t="shared" si="328"/>
        <v/>
      </c>
      <c r="P1283" s="30" t="str">
        <f t="shared" si="329"/>
        <v/>
      </c>
      <c r="Q1283" s="30" t="str">
        <f t="shared" si="330"/>
        <v/>
      </c>
      <c r="R1283" s="36" t="str">
        <f t="shared" si="331"/>
        <v/>
      </c>
      <c r="S1283" s="37" t="str">
        <f t="shared" si="322"/>
        <v/>
      </c>
    </row>
    <row r="1284" spans="1:19">
      <c r="A1284" s="30" t="s">
        <v>128</v>
      </c>
      <c r="D1284" s="30" t="str">
        <f t="shared" si="316"/>
        <v/>
      </c>
      <c r="E1284" s="30" t="str">
        <f t="shared" si="320"/>
        <v/>
      </c>
      <c r="F1284" s="30" t="str">
        <f t="shared" si="317"/>
        <v>Invesco Mutual Fund</v>
      </c>
      <c r="G1284" s="30" t="str">
        <f t="shared" si="321"/>
        <v/>
      </c>
      <c r="H1284" s="30" t="str">
        <f t="shared" si="318"/>
        <v/>
      </c>
      <c r="I1284" s="30" t="str">
        <f t="shared" si="323"/>
        <v/>
      </c>
      <c r="J1284" s="35" t="str">
        <f t="shared" si="319"/>
        <v/>
      </c>
      <c r="K1284" s="35" t="str">
        <f t="shared" si="324"/>
        <v/>
      </c>
      <c r="L1284" s="30" t="str">
        <f t="shared" si="325"/>
        <v/>
      </c>
      <c r="M1284" s="30" t="str">
        <f t="shared" si="326"/>
        <v/>
      </c>
      <c r="N1284" s="30" t="str">
        <f t="shared" si="327"/>
        <v/>
      </c>
      <c r="O1284" s="30" t="str">
        <f t="shared" si="328"/>
        <v/>
      </c>
      <c r="P1284" s="30" t="str">
        <f t="shared" si="329"/>
        <v/>
      </c>
      <c r="Q1284" s="30" t="str">
        <f t="shared" si="330"/>
        <v/>
      </c>
      <c r="R1284" s="36" t="str">
        <f t="shared" si="331"/>
        <v/>
      </c>
      <c r="S1284" s="37" t="str">
        <f t="shared" si="322"/>
        <v/>
      </c>
    </row>
    <row r="1285" spans="1:19">
      <c r="A1285" s="30" t="s">
        <v>97</v>
      </c>
      <c r="D1285" s="30" t="str">
        <f t="shared" si="316"/>
        <v/>
      </c>
      <c r="E1285" s="30" t="str">
        <f t="shared" si="320"/>
        <v/>
      </c>
      <c r="F1285" s="30" t="str">
        <f t="shared" si="317"/>
        <v xml:space="preserve"> </v>
      </c>
      <c r="G1285" s="30" t="str">
        <f t="shared" si="321"/>
        <v/>
      </c>
      <c r="H1285" s="30" t="str">
        <f t="shared" si="318"/>
        <v/>
      </c>
      <c r="I1285" s="30" t="str">
        <f t="shared" si="323"/>
        <v/>
      </c>
      <c r="J1285" s="35" t="str">
        <f t="shared" si="319"/>
        <v/>
      </c>
      <c r="K1285" s="35" t="str">
        <f t="shared" si="324"/>
        <v/>
      </c>
      <c r="L1285" s="30" t="str">
        <f t="shared" si="325"/>
        <v/>
      </c>
      <c r="M1285" s="30" t="str">
        <f t="shared" si="326"/>
        <v/>
      </c>
      <c r="N1285" s="30" t="str">
        <f t="shared" si="327"/>
        <v/>
      </c>
      <c r="O1285" s="30" t="str">
        <f t="shared" si="328"/>
        <v/>
      </c>
      <c r="P1285" s="30" t="str">
        <f t="shared" si="329"/>
        <v/>
      </c>
      <c r="Q1285" s="30" t="str">
        <f t="shared" si="330"/>
        <v/>
      </c>
      <c r="R1285" s="36" t="str">
        <f t="shared" si="331"/>
        <v/>
      </c>
      <c r="S1285" s="37" t="str">
        <f t="shared" si="322"/>
        <v/>
      </c>
    </row>
    <row r="1286" spans="1:19">
      <c r="A1286" s="30" t="s">
        <v>7339</v>
      </c>
      <c r="D1286" s="30" t="str">
        <f t="shared" si="316"/>
        <v>107476</v>
      </c>
      <c r="E1286" s="30">
        <f t="shared" si="320"/>
        <v>7</v>
      </c>
      <c r="F1286" s="30" t="str">
        <f t="shared" si="317"/>
        <v>INF205K01SJ8</v>
      </c>
      <c r="G1286" s="30">
        <f t="shared" si="321"/>
        <v>20</v>
      </c>
      <c r="H1286" s="30" t="str">
        <f t="shared" si="318"/>
        <v>INF205K01SK6</v>
      </c>
      <c r="I1286" s="30">
        <f t="shared" si="323"/>
        <v>33</v>
      </c>
      <c r="J1286" s="35" t="str">
        <f t="shared" si="319"/>
        <v>Invesco India GILT Fund - Annual Dividend</v>
      </c>
      <c r="K1286" s="35">
        <f t="shared" si="324"/>
        <v>75</v>
      </c>
      <c r="L1286" s="30" t="str">
        <f t="shared" si="325"/>
        <v>1546.3957</v>
      </c>
      <c r="M1286" s="30">
        <f t="shared" si="326"/>
        <v>85</v>
      </c>
      <c r="N1286" s="30" t="str">
        <f t="shared" si="327"/>
        <v>1546.3957</v>
      </c>
      <c r="O1286" s="30">
        <f t="shared" si="328"/>
        <v>95</v>
      </c>
      <c r="P1286" s="30" t="str">
        <f t="shared" si="329"/>
        <v>1546.3957</v>
      </c>
      <c r="Q1286" s="30">
        <f t="shared" si="330"/>
        <v>105</v>
      </c>
      <c r="R1286" s="36" t="str">
        <f t="shared" si="331"/>
        <v>08-Aug-2017</v>
      </c>
      <c r="S1286" s="37">
        <f t="shared" si="322"/>
        <v>1546.3957</v>
      </c>
    </row>
    <row r="1287" spans="1:19">
      <c r="A1287" s="30" t="s">
        <v>7340</v>
      </c>
      <c r="D1287" s="30" t="str">
        <f t="shared" ref="D1287:D1350" si="332">IF(ISERROR(LEFT(A1287,SEARCH(";",A1287)-1)),"",LEFT(A1287,SEARCH(";",A1287)-1))</f>
        <v>120520</v>
      </c>
      <c r="E1287" s="30">
        <f t="shared" si="320"/>
        <v>7</v>
      </c>
      <c r="F1287" s="30" t="str">
        <f t="shared" ref="F1287:F1350" si="333">IF($D1287="",A1287,MID($A1287,E1287+1,SEARCH(";",$A1287,E1287+1)-E1287-1))</f>
        <v>INF205K01SN0</v>
      </c>
      <c r="G1287" s="30">
        <f t="shared" si="321"/>
        <v>20</v>
      </c>
      <c r="H1287" s="30" t="str">
        <f t="shared" ref="H1287:H1350" si="334">IF($D1287="","",MID($A1287,G1287+1,SEARCH(";",$A1287,G1287+1)-G1287-1))</f>
        <v>-</v>
      </c>
      <c r="I1287" s="30">
        <f t="shared" si="323"/>
        <v>22</v>
      </c>
      <c r="J1287" s="35" t="str">
        <f t="shared" ref="J1287:J1350" si="335">IF($D1287="","",MID($A1287,I1287+1,SEARCH(";",$A1287,I1287+1)-I1287-1))</f>
        <v>Invesco India GILT Fund - Direct  Plan - Growth</v>
      </c>
      <c r="K1287" s="35">
        <f t="shared" si="324"/>
        <v>70</v>
      </c>
      <c r="L1287" s="30" t="str">
        <f t="shared" si="325"/>
        <v>1939.8679</v>
      </c>
      <c r="M1287" s="30">
        <f t="shared" si="326"/>
        <v>80</v>
      </c>
      <c r="N1287" s="30" t="str">
        <f t="shared" si="327"/>
        <v>1939.8679</v>
      </c>
      <c r="O1287" s="30">
        <f t="shared" si="328"/>
        <v>90</v>
      </c>
      <c r="P1287" s="30" t="str">
        <f t="shared" si="329"/>
        <v>1939.8679</v>
      </c>
      <c r="Q1287" s="30">
        <f t="shared" si="330"/>
        <v>100</v>
      </c>
      <c r="R1287" s="36" t="str">
        <f t="shared" si="331"/>
        <v>08-Aug-2017</v>
      </c>
      <c r="S1287" s="37">
        <f t="shared" si="322"/>
        <v>1939.8679</v>
      </c>
    </row>
    <row r="1288" spans="1:19">
      <c r="A1288" s="30" t="s">
        <v>7341</v>
      </c>
      <c r="D1288" s="30" t="str">
        <f t="shared" si="332"/>
        <v>120519</v>
      </c>
      <c r="E1288" s="30">
        <f t="shared" ref="E1288:E1351" si="336">IF($D1288="","",LEN(D1288)+1)</f>
        <v>7</v>
      </c>
      <c r="F1288" s="30" t="str">
        <f t="shared" si="333"/>
        <v>INF205K01SL4</v>
      </c>
      <c r="G1288" s="30">
        <f t="shared" ref="G1288:G1351" si="337">IF($D1288="","",E1288+(LEN(F1288)+1))</f>
        <v>20</v>
      </c>
      <c r="H1288" s="30" t="str">
        <f t="shared" si="334"/>
        <v>INF205K01SM2</v>
      </c>
      <c r="I1288" s="30">
        <f t="shared" si="323"/>
        <v>33</v>
      </c>
      <c r="J1288" s="35" t="str">
        <f t="shared" si="335"/>
        <v>Invesco India GILT Fund - Direct Plan - Annual Dividend</v>
      </c>
      <c r="K1288" s="35">
        <f t="shared" si="324"/>
        <v>89</v>
      </c>
      <c r="L1288" s="30" t="str">
        <f t="shared" si="325"/>
        <v>1709.3433</v>
      </c>
      <c r="M1288" s="30">
        <f t="shared" si="326"/>
        <v>99</v>
      </c>
      <c r="N1288" s="30" t="str">
        <f t="shared" si="327"/>
        <v>1709.3433</v>
      </c>
      <c r="O1288" s="30">
        <f t="shared" si="328"/>
        <v>109</v>
      </c>
      <c r="P1288" s="30" t="str">
        <f t="shared" si="329"/>
        <v>1709.3433</v>
      </c>
      <c r="Q1288" s="30">
        <f t="shared" si="330"/>
        <v>119</v>
      </c>
      <c r="R1288" s="36" t="str">
        <f t="shared" si="331"/>
        <v>08-Aug-2017</v>
      </c>
      <c r="S1288" s="37">
        <f t="shared" ref="S1288:S1351" si="338">IF(L1288="","",L1288+0)</f>
        <v>1709.3433</v>
      </c>
    </row>
    <row r="1289" spans="1:19">
      <c r="A1289" s="30" t="s">
        <v>7342</v>
      </c>
      <c r="D1289" s="30" t="str">
        <f t="shared" si="332"/>
        <v>120521</v>
      </c>
      <c r="E1289" s="30">
        <f t="shared" si="336"/>
        <v>7</v>
      </c>
      <c r="F1289" s="30" t="str">
        <f t="shared" si="333"/>
        <v>-</v>
      </c>
      <c r="G1289" s="30">
        <f t="shared" si="337"/>
        <v>9</v>
      </c>
      <c r="H1289" s="30" t="str">
        <f t="shared" si="334"/>
        <v>INF205K01SO8</v>
      </c>
      <c r="I1289" s="30">
        <f t="shared" si="323"/>
        <v>22</v>
      </c>
      <c r="J1289" s="35" t="str">
        <f t="shared" si="335"/>
        <v>Invesco India GILT Fund - Direct Plan - Monthly Dividend</v>
      </c>
      <c r="K1289" s="35">
        <f t="shared" si="324"/>
        <v>79</v>
      </c>
      <c r="L1289" s="30" t="str">
        <f t="shared" si="325"/>
        <v>1513.8779</v>
      </c>
      <c r="M1289" s="30">
        <f t="shared" si="326"/>
        <v>89</v>
      </c>
      <c r="N1289" s="30" t="str">
        <f t="shared" si="327"/>
        <v>1513.8779</v>
      </c>
      <c r="O1289" s="30">
        <f t="shared" si="328"/>
        <v>99</v>
      </c>
      <c r="P1289" s="30" t="str">
        <f t="shared" si="329"/>
        <v>1513.8779</v>
      </c>
      <c r="Q1289" s="30">
        <f t="shared" si="330"/>
        <v>109</v>
      </c>
      <c r="R1289" s="36" t="str">
        <f t="shared" si="331"/>
        <v>08-Aug-2017</v>
      </c>
      <c r="S1289" s="37">
        <f t="shared" si="338"/>
        <v>1513.8779</v>
      </c>
    </row>
    <row r="1290" spans="1:19">
      <c r="A1290" s="30" t="s">
        <v>7343</v>
      </c>
      <c r="D1290" s="30" t="str">
        <f t="shared" si="332"/>
        <v>120522</v>
      </c>
      <c r="E1290" s="30">
        <f t="shared" si="336"/>
        <v>7</v>
      </c>
      <c r="F1290" s="30" t="str">
        <f t="shared" si="333"/>
        <v>INF205K01SP5</v>
      </c>
      <c r="G1290" s="30">
        <f t="shared" si="337"/>
        <v>20</v>
      </c>
      <c r="H1290" s="30" t="str">
        <f t="shared" si="334"/>
        <v>INF205K01SQ3</v>
      </c>
      <c r="I1290" s="30">
        <f t="shared" si="323"/>
        <v>33</v>
      </c>
      <c r="J1290" s="35" t="str">
        <f t="shared" si="335"/>
        <v>Invesco India GILT Fund - Direct Plan - Quarterly Dividend</v>
      </c>
      <c r="K1290" s="35">
        <f t="shared" si="324"/>
        <v>92</v>
      </c>
      <c r="L1290" s="30" t="str">
        <f t="shared" si="325"/>
        <v>1158.8726</v>
      </c>
      <c r="M1290" s="30">
        <f t="shared" si="326"/>
        <v>102</v>
      </c>
      <c r="N1290" s="30" t="str">
        <f t="shared" si="327"/>
        <v>1158.8726</v>
      </c>
      <c r="O1290" s="30">
        <f t="shared" si="328"/>
        <v>112</v>
      </c>
      <c r="P1290" s="30" t="str">
        <f t="shared" si="329"/>
        <v>1158.8726</v>
      </c>
      <c r="Q1290" s="30">
        <f t="shared" si="330"/>
        <v>122</v>
      </c>
      <c r="R1290" s="36" t="str">
        <f t="shared" si="331"/>
        <v>08-Aug-2017</v>
      </c>
      <c r="S1290" s="37">
        <f t="shared" si="338"/>
        <v>1158.8725999999999</v>
      </c>
    </row>
    <row r="1291" spans="1:19">
      <c r="A1291" s="30" t="s">
        <v>7344</v>
      </c>
      <c r="D1291" s="30" t="str">
        <f t="shared" si="332"/>
        <v>107477</v>
      </c>
      <c r="E1291" s="30">
        <f t="shared" si="336"/>
        <v>7</v>
      </c>
      <c r="F1291" s="30" t="str">
        <f t="shared" si="333"/>
        <v>INF205K01SR1</v>
      </c>
      <c r="G1291" s="30">
        <f t="shared" si="337"/>
        <v>20</v>
      </c>
      <c r="H1291" s="30" t="str">
        <f t="shared" si="334"/>
        <v>-</v>
      </c>
      <c r="I1291" s="30">
        <f t="shared" si="323"/>
        <v>22</v>
      </c>
      <c r="J1291" s="35" t="str">
        <f t="shared" si="335"/>
        <v>Invesco India GILT Fund - Growth</v>
      </c>
      <c r="K1291" s="35">
        <f t="shared" si="324"/>
        <v>55</v>
      </c>
      <c r="L1291" s="30" t="str">
        <f t="shared" si="325"/>
        <v>1863.7756</v>
      </c>
      <c r="M1291" s="30">
        <f t="shared" si="326"/>
        <v>65</v>
      </c>
      <c r="N1291" s="30" t="str">
        <f t="shared" si="327"/>
        <v>1863.7756</v>
      </c>
      <c r="O1291" s="30">
        <f t="shared" si="328"/>
        <v>75</v>
      </c>
      <c r="P1291" s="30" t="str">
        <f t="shared" si="329"/>
        <v>1863.7756</v>
      </c>
      <c r="Q1291" s="30">
        <f t="shared" si="330"/>
        <v>85</v>
      </c>
      <c r="R1291" s="36" t="str">
        <f t="shared" si="331"/>
        <v>08-Aug-2017</v>
      </c>
      <c r="S1291" s="37">
        <f t="shared" si="338"/>
        <v>1863.7755999999999</v>
      </c>
    </row>
    <row r="1292" spans="1:19">
      <c r="A1292" s="30" t="s">
        <v>7345</v>
      </c>
      <c r="D1292" s="30" t="str">
        <f t="shared" si="332"/>
        <v>107471</v>
      </c>
      <c r="E1292" s="30">
        <f t="shared" si="336"/>
        <v>7</v>
      </c>
      <c r="F1292" s="30" t="str">
        <f t="shared" si="333"/>
        <v>-</v>
      </c>
      <c r="G1292" s="30">
        <f t="shared" si="337"/>
        <v>9</v>
      </c>
      <c r="H1292" s="30" t="str">
        <f t="shared" si="334"/>
        <v>INF205K01SS9</v>
      </c>
      <c r="I1292" s="30">
        <f t="shared" si="323"/>
        <v>22</v>
      </c>
      <c r="J1292" s="35" t="str">
        <f t="shared" si="335"/>
        <v>Invesco India GILT Fund - Monthly Dividend</v>
      </c>
      <c r="K1292" s="35">
        <f t="shared" si="324"/>
        <v>65</v>
      </c>
      <c r="L1292" s="30" t="str">
        <f t="shared" si="325"/>
        <v>1054.7471</v>
      </c>
      <c r="M1292" s="30">
        <f t="shared" si="326"/>
        <v>75</v>
      </c>
      <c r="N1292" s="30" t="str">
        <f t="shared" si="327"/>
        <v>1054.7471</v>
      </c>
      <c r="O1292" s="30">
        <f t="shared" si="328"/>
        <v>85</v>
      </c>
      <c r="P1292" s="30" t="str">
        <f t="shared" si="329"/>
        <v>1054.7471</v>
      </c>
      <c r="Q1292" s="30">
        <f t="shared" si="330"/>
        <v>95</v>
      </c>
      <c r="R1292" s="36" t="str">
        <f t="shared" si="331"/>
        <v>08-Aug-2017</v>
      </c>
      <c r="S1292" s="37">
        <f t="shared" si="338"/>
        <v>1054.7471</v>
      </c>
    </row>
    <row r="1293" spans="1:19">
      <c r="A1293" s="30" t="s">
        <v>7346</v>
      </c>
      <c r="D1293" s="30" t="str">
        <f t="shared" si="332"/>
        <v>107472</v>
      </c>
      <c r="E1293" s="30">
        <f t="shared" si="336"/>
        <v>7</v>
      </c>
      <c r="F1293" s="30" t="str">
        <f t="shared" si="333"/>
        <v>INF205K01ST7</v>
      </c>
      <c r="G1293" s="30">
        <f t="shared" si="337"/>
        <v>20</v>
      </c>
      <c r="H1293" s="30" t="str">
        <f t="shared" si="334"/>
        <v>INF205K01SU5</v>
      </c>
      <c r="I1293" s="30">
        <f t="shared" ref="I1293:I1356" si="339">IF($D1293="","",G1293+LEN(H1293)+1)</f>
        <v>33</v>
      </c>
      <c r="J1293" s="35" t="str">
        <f t="shared" si="335"/>
        <v>Invesco India GILT Fund - Quarterly Dividend</v>
      </c>
      <c r="K1293" s="35">
        <f t="shared" ref="K1293:K1356" si="340">IF($D1293="","",I1293+LEN(J1293)+1)</f>
        <v>78</v>
      </c>
      <c r="L1293" s="30" t="str">
        <f t="shared" ref="L1293:L1356" si="341">IF($D1293="","",MID($A1293,K1293+1,SEARCH(";",$A1293,K1293+1)-K1293-1))</f>
        <v>1061.3584</v>
      </c>
      <c r="M1293" s="30">
        <f t="shared" ref="M1293:M1356" si="342">IF($D1293="","",K1293+LEN(L1293)+1)</f>
        <v>88</v>
      </c>
      <c r="N1293" s="30" t="str">
        <f t="shared" ref="N1293:N1356" si="343">IF($D1293="","",MID($A1293,M1293+1,SEARCH(";",$A1293,M1293+1)-M1293-1))</f>
        <v>1061.3584</v>
      </c>
      <c r="O1293" s="30">
        <f t="shared" ref="O1293:O1356" si="344">IF($D1293="","",M1293+LEN(N1293)+1)</f>
        <v>98</v>
      </c>
      <c r="P1293" s="30" t="str">
        <f t="shared" ref="P1293:P1356" si="345">IF($D1293="","",MID($A1293,O1293+1,SEARCH(";",$A1293,O1293+1)-O1293-1))</f>
        <v>1061.3584</v>
      </c>
      <c r="Q1293" s="30">
        <f t="shared" ref="Q1293:Q1356" si="346">IF($D1293="","",O1293+LEN(P1293)+1)</f>
        <v>108</v>
      </c>
      <c r="R1293" s="36" t="str">
        <f t="shared" ref="R1293:R1356" si="347">IF($D1293="","",MID($A1293,Q1293+1,15))</f>
        <v>08-Aug-2017</v>
      </c>
      <c r="S1293" s="37">
        <f t="shared" si="338"/>
        <v>1061.3584000000001</v>
      </c>
    </row>
    <row r="1294" spans="1:19">
      <c r="A1294" s="30" t="s">
        <v>97</v>
      </c>
      <c r="D1294" s="30" t="str">
        <f t="shared" si="332"/>
        <v/>
      </c>
      <c r="E1294" s="30" t="str">
        <f t="shared" si="336"/>
        <v/>
      </c>
      <c r="F1294" s="30" t="str">
        <f t="shared" si="333"/>
        <v xml:space="preserve"> </v>
      </c>
      <c r="G1294" s="30" t="str">
        <f t="shared" si="337"/>
        <v/>
      </c>
      <c r="H1294" s="30" t="str">
        <f t="shared" si="334"/>
        <v/>
      </c>
      <c r="I1294" s="30" t="str">
        <f t="shared" si="339"/>
        <v/>
      </c>
      <c r="J1294" s="35" t="str">
        <f t="shared" si="335"/>
        <v/>
      </c>
      <c r="K1294" s="35" t="str">
        <f t="shared" si="340"/>
        <v/>
      </c>
      <c r="L1294" s="30" t="str">
        <f t="shared" si="341"/>
        <v/>
      </c>
      <c r="M1294" s="30" t="str">
        <f t="shared" si="342"/>
        <v/>
      </c>
      <c r="N1294" s="30" t="str">
        <f t="shared" si="343"/>
        <v/>
      </c>
      <c r="O1294" s="30" t="str">
        <f t="shared" si="344"/>
        <v/>
      </c>
      <c r="P1294" s="30" t="str">
        <f t="shared" si="345"/>
        <v/>
      </c>
      <c r="Q1294" s="30" t="str">
        <f t="shared" si="346"/>
        <v/>
      </c>
      <c r="R1294" s="36" t="str">
        <f t="shared" si="347"/>
        <v/>
      </c>
      <c r="S1294" s="37" t="str">
        <f t="shared" si="338"/>
        <v/>
      </c>
    </row>
    <row r="1295" spans="1:19">
      <c r="A1295" s="30" t="s">
        <v>109</v>
      </c>
      <c r="D1295" s="30" t="str">
        <f t="shared" si="332"/>
        <v/>
      </c>
      <c r="E1295" s="30" t="str">
        <f t="shared" si="336"/>
        <v/>
      </c>
      <c r="F1295" s="30" t="str">
        <f t="shared" si="333"/>
        <v>JM Financial Mutual Fund</v>
      </c>
      <c r="G1295" s="30" t="str">
        <f t="shared" si="337"/>
        <v/>
      </c>
      <c r="H1295" s="30" t="str">
        <f t="shared" si="334"/>
        <v/>
      </c>
      <c r="I1295" s="30" t="str">
        <f t="shared" si="339"/>
        <v/>
      </c>
      <c r="J1295" s="35" t="str">
        <f t="shared" si="335"/>
        <v/>
      </c>
      <c r="K1295" s="35" t="str">
        <f t="shared" si="340"/>
        <v/>
      </c>
      <c r="L1295" s="30" t="str">
        <f t="shared" si="341"/>
        <v/>
      </c>
      <c r="M1295" s="30" t="str">
        <f t="shared" si="342"/>
        <v/>
      </c>
      <c r="N1295" s="30" t="str">
        <f t="shared" si="343"/>
        <v/>
      </c>
      <c r="O1295" s="30" t="str">
        <f t="shared" si="344"/>
        <v/>
      </c>
      <c r="P1295" s="30" t="str">
        <f t="shared" si="345"/>
        <v/>
      </c>
      <c r="Q1295" s="30" t="str">
        <f t="shared" si="346"/>
        <v/>
      </c>
      <c r="R1295" s="36" t="str">
        <f t="shared" si="347"/>
        <v/>
      </c>
      <c r="S1295" s="37" t="str">
        <f t="shared" si="338"/>
        <v/>
      </c>
    </row>
    <row r="1296" spans="1:19">
      <c r="A1296" s="30" t="s">
        <v>97</v>
      </c>
      <c r="D1296" s="30" t="str">
        <f t="shared" si="332"/>
        <v/>
      </c>
      <c r="E1296" s="30" t="str">
        <f t="shared" si="336"/>
        <v/>
      </c>
      <c r="F1296" s="30" t="str">
        <f t="shared" si="333"/>
        <v xml:space="preserve"> </v>
      </c>
      <c r="G1296" s="30" t="str">
        <f t="shared" si="337"/>
        <v/>
      </c>
      <c r="H1296" s="30" t="str">
        <f t="shared" si="334"/>
        <v/>
      </c>
      <c r="I1296" s="30" t="str">
        <f t="shared" si="339"/>
        <v/>
      </c>
      <c r="J1296" s="35" t="str">
        <f t="shared" si="335"/>
        <v/>
      </c>
      <c r="K1296" s="35" t="str">
        <f t="shared" si="340"/>
        <v/>
      </c>
      <c r="L1296" s="30" t="str">
        <f t="shared" si="341"/>
        <v/>
      </c>
      <c r="M1296" s="30" t="str">
        <f t="shared" si="342"/>
        <v/>
      </c>
      <c r="N1296" s="30" t="str">
        <f t="shared" si="343"/>
        <v/>
      </c>
      <c r="O1296" s="30" t="str">
        <f t="shared" si="344"/>
        <v/>
      </c>
      <c r="P1296" s="30" t="str">
        <f t="shared" si="345"/>
        <v/>
      </c>
      <c r="Q1296" s="30" t="str">
        <f t="shared" si="346"/>
        <v/>
      </c>
      <c r="R1296" s="36" t="str">
        <f t="shared" si="347"/>
        <v/>
      </c>
      <c r="S1296" s="37" t="str">
        <f t="shared" si="338"/>
        <v/>
      </c>
    </row>
    <row r="1297" spans="1:19">
      <c r="A1297" s="30" t="s">
        <v>7347</v>
      </c>
      <c r="D1297" s="30" t="str">
        <f t="shared" si="332"/>
        <v>120421</v>
      </c>
      <c r="E1297" s="30">
        <f t="shared" si="336"/>
        <v>7</v>
      </c>
      <c r="F1297" s="30" t="str">
        <f t="shared" si="333"/>
        <v>INF192K01CR5</v>
      </c>
      <c r="G1297" s="30">
        <f t="shared" si="337"/>
        <v>20</v>
      </c>
      <c r="H1297" s="30" t="str">
        <f t="shared" si="334"/>
        <v>-</v>
      </c>
      <c r="I1297" s="30">
        <f t="shared" si="339"/>
        <v>22</v>
      </c>
      <c r="J1297" s="35" t="str">
        <f t="shared" si="335"/>
        <v>JM G-Sec Fund - (Direct) - Growth Option</v>
      </c>
      <c r="K1297" s="35">
        <f t="shared" si="340"/>
        <v>63</v>
      </c>
      <c r="L1297" s="30" t="str">
        <f t="shared" si="341"/>
        <v>57.3407</v>
      </c>
      <c r="M1297" s="30">
        <f t="shared" si="342"/>
        <v>71</v>
      </c>
      <c r="N1297" s="30" t="str">
        <f t="shared" si="343"/>
        <v>57.3407</v>
      </c>
      <c r="O1297" s="30">
        <f t="shared" si="344"/>
        <v>79</v>
      </c>
      <c r="P1297" s="30" t="str">
        <f t="shared" si="345"/>
        <v>57.3407</v>
      </c>
      <c r="Q1297" s="30">
        <f t="shared" si="346"/>
        <v>87</v>
      </c>
      <c r="R1297" s="36" t="str">
        <f t="shared" si="347"/>
        <v>09-Aug-2017</v>
      </c>
      <c r="S1297" s="37">
        <f t="shared" si="338"/>
        <v>57.340699999999998</v>
      </c>
    </row>
    <row r="1298" spans="1:19">
      <c r="A1298" s="30" t="s">
        <v>7348</v>
      </c>
      <c r="D1298" s="30" t="str">
        <f t="shared" si="332"/>
        <v>120420</v>
      </c>
      <c r="E1298" s="30">
        <f t="shared" si="336"/>
        <v>7</v>
      </c>
      <c r="F1298" s="30" t="str">
        <f t="shared" si="333"/>
        <v>INF192K01CP9</v>
      </c>
      <c r="G1298" s="30">
        <f t="shared" si="337"/>
        <v>20</v>
      </c>
      <c r="H1298" s="30" t="str">
        <f t="shared" si="334"/>
        <v>INF192K01CQ7</v>
      </c>
      <c r="I1298" s="30">
        <f t="shared" si="339"/>
        <v>33</v>
      </c>
      <c r="J1298" s="35" t="str">
        <f t="shared" si="335"/>
        <v>JM G-Sec Fund - (Direct) - Quarterly Dividend Option</v>
      </c>
      <c r="K1298" s="35">
        <f t="shared" si="340"/>
        <v>86</v>
      </c>
      <c r="L1298" s="30" t="str">
        <f t="shared" si="341"/>
        <v>26.3450</v>
      </c>
      <c r="M1298" s="30">
        <f t="shared" si="342"/>
        <v>94</v>
      </c>
      <c r="N1298" s="30" t="str">
        <f t="shared" si="343"/>
        <v>26.3450</v>
      </c>
      <c r="O1298" s="30">
        <f t="shared" si="344"/>
        <v>102</v>
      </c>
      <c r="P1298" s="30" t="str">
        <f t="shared" si="345"/>
        <v>26.3450</v>
      </c>
      <c r="Q1298" s="30">
        <f t="shared" si="346"/>
        <v>110</v>
      </c>
      <c r="R1298" s="36" t="str">
        <f t="shared" si="347"/>
        <v>09-Aug-2017</v>
      </c>
      <c r="S1298" s="37">
        <f t="shared" si="338"/>
        <v>26.344999999999999</v>
      </c>
    </row>
    <row r="1299" spans="1:19">
      <c r="A1299" s="30" t="s">
        <v>7349</v>
      </c>
      <c r="D1299" s="30" t="str">
        <f t="shared" si="332"/>
        <v>134662</v>
      </c>
      <c r="E1299" s="30">
        <f t="shared" si="336"/>
        <v>7</v>
      </c>
      <c r="F1299" s="30" t="str">
        <f t="shared" si="333"/>
        <v>INF192K01KI7</v>
      </c>
      <c r="G1299" s="30">
        <f t="shared" si="337"/>
        <v>20</v>
      </c>
      <c r="H1299" s="30" t="str">
        <f t="shared" si="334"/>
        <v>INF192K01KJ5</v>
      </c>
      <c r="I1299" s="30">
        <f t="shared" si="339"/>
        <v>33</v>
      </c>
      <c r="J1299" s="35" t="str">
        <f t="shared" si="335"/>
        <v>JM G-Sec Fund - (Direct) Annual Dividend Option</v>
      </c>
      <c r="K1299" s="35">
        <f t="shared" si="340"/>
        <v>81</v>
      </c>
      <c r="L1299" s="30" t="str">
        <f t="shared" si="341"/>
        <v>26.7874</v>
      </c>
      <c r="M1299" s="30">
        <f t="shared" si="342"/>
        <v>89</v>
      </c>
      <c r="N1299" s="30" t="str">
        <f t="shared" si="343"/>
        <v>26.7874</v>
      </c>
      <c r="O1299" s="30">
        <f t="shared" si="344"/>
        <v>97</v>
      </c>
      <c r="P1299" s="30" t="str">
        <f t="shared" si="345"/>
        <v>26.7874</v>
      </c>
      <c r="Q1299" s="30">
        <f t="shared" si="346"/>
        <v>105</v>
      </c>
      <c r="R1299" s="36" t="str">
        <f t="shared" si="347"/>
        <v>09-Aug-2017</v>
      </c>
      <c r="S1299" s="37">
        <f t="shared" si="338"/>
        <v>26.787400000000002</v>
      </c>
    </row>
    <row r="1300" spans="1:19">
      <c r="A1300" s="30" t="s">
        <v>7350</v>
      </c>
      <c r="D1300" s="30" t="str">
        <f t="shared" si="332"/>
        <v>120419</v>
      </c>
      <c r="E1300" s="30">
        <f t="shared" si="336"/>
        <v>7</v>
      </c>
      <c r="F1300" s="30" t="str">
        <f t="shared" si="333"/>
        <v>INF192K01CT1</v>
      </c>
      <c r="G1300" s="30">
        <f t="shared" si="337"/>
        <v>20</v>
      </c>
      <c r="H1300" s="30" t="str">
        <f t="shared" si="334"/>
        <v>-</v>
      </c>
      <c r="I1300" s="30">
        <f t="shared" si="339"/>
        <v>22</v>
      </c>
      <c r="J1300" s="35" t="str">
        <f t="shared" si="335"/>
        <v>JM G-Sec Fund - (Direct) Bonus Option - Principal Units</v>
      </c>
      <c r="K1300" s="35">
        <f t="shared" si="340"/>
        <v>78</v>
      </c>
      <c r="L1300" s="30" t="str">
        <f t="shared" si="341"/>
        <v>29.3819</v>
      </c>
      <c r="M1300" s="30">
        <f t="shared" si="342"/>
        <v>86</v>
      </c>
      <c r="N1300" s="30" t="str">
        <f t="shared" si="343"/>
        <v>29.3819</v>
      </c>
      <c r="O1300" s="30">
        <f t="shared" si="344"/>
        <v>94</v>
      </c>
      <c r="P1300" s="30" t="str">
        <f t="shared" si="345"/>
        <v>29.3819</v>
      </c>
      <c r="Q1300" s="30">
        <f t="shared" si="346"/>
        <v>102</v>
      </c>
      <c r="R1300" s="36" t="str">
        <f t="shared" si="347"/>
        <v>09-Aug-2017</v>
      </c>
      <c r="S1300" s="37">
        <f t="shared" si="338"/>
        <v>29.381900000000002</v>
      </c>
    </row>
    <row r="1301" spans="1:19">
      <c r="A1301" s="30" t="s">
        <v>7351</v>
      </c>
      <c r="D1301" s="30" t="str">
        <f t="shared" si="332"/>
        <v>134661</v>
      </c>
      <c r="E1301" s="30">
        <f t="shared" si="336"/>
        <v>7</v>
      </c>
      <c r="F1301" s="30" t="str">
        <f t="shared" si="333"/>
        <v>INF192K01KE6</v>
      </c>
      <c r="G1301" s="30">
        <f t="shared" si="337"/>
        <v>20</v>
      </c>
      <c r="H1301" s="30" t="str">
        <f t="shared" si="334"/>
        <v>INF192K01KF3</v>
      </c>
      <c r="I1301" s="30">
        <f t="shared" si="339"/>
        <v>33</v>
      </c>
      <c r="J1301" s="35" t="str">
        <f t="shared" si="335"/>
        <v>JM G-Sec Fund - (Direct) Half Yearly Dividend Option</v>
      </c>
      <c r="K1301" s="35">
        <f t="shared" si="340"/>
        <v>86</v>
      </c>
      <c r="L1301" s="30" t="str">
        <f t="shared" si="341"/>
        <v>26.7879</v>
      </c>
      <c r="M1301" s="30">
        <f t="shared" si="342"/>
        <v>94</v>
      </c>
      <c r="N1301" s="30" t="str">
        <f t="shared" si="343"/>
        <v>26.7879</v>
      </c>
      <c r="O1301" s="30">
        <f t="shared" si="344"/>
        <v>102</v>
      </c>
      <c r="P1301" s="30" t="str">
        <f t="shared" si="345"/>
        <v>26.7879</v>
      </c>
      <c r="Q1301" s="30">
        <f t="shared" si="346"/>
        <v>110</v>
      </c>
      <c r="R1301" s="36" t="str">
        <f t="shared" si="347"/>
        <v>09-Aug-2017</v>
      </c>
      <c r="S1301" s="37">
        <f t="shared" si="338"/>
        <v>26.7879</v>
      </c>
    </row>
    <row r="1302" spans="1:19">
      <c r="A1302" s="30" t="s">
        <v>7352</v>
      </c>
      <c r="D1302" s="30" t="str">
        <f t="shared" si="332"/>
        <v>134664</v>
      </c>
      <c r="E1302" s="30">
        <f t="shared" si="336"/>
        <v>7</v>
      </c>
      <c r="F1302" s="30" t="str">
        <f t="shared" si="333"/>
        <v>INF192K01JY6</v>
      </c>
      <c r="G1302" s="30">
        <f t="shared" si="337"/>
        <v>20</v>
      </c>
      <c r="H1302" s="30" t="str">
        <f t="shared" si="334"/>
        <v>INF192K01KB2</v>
      </c>
      <c r="I1302" s="30">
        <f t="shared" si="339"/>
        <v>33</v>
      </c>
      <c r="J1302" s="35" t="str">
        <f t="shared" si="335"/>
        <v>JM G-Sec Fund - (Direct) Monthly Dividend Option</v>
      </c>
      <c r="K1302" s="35">
        <f t="shared" si="340"/>
        <v>82</v>
      </c>
      <c r="L1302" s="30" t="str">
        <f t="shared" si="341"/>
        <v>26.6470</v>
      </c>
      <c r="M1302" s="30">
        <f t="shared" si="342"/>
        <v>90</v>
      </c>
      <c r="N1302" s="30" t="str">
        <f t="shared" si="343"/>
        <v>26.6470</v>
      </c>
      <c r="O1302" s="30">
        <f t="shared" si="344"/>
        <v>98</v>
      </c>
      <c r="P1302" s="30" t="str">
        <f t="shared" si="345"/>
        <v>26.6470</v>
      </c>
      <c r="Q1302" s="30">
        <f t="shared" si="346"/>
        <v>106</v>
      </c>
      <c r="R1302" s="36" t="str">
        <f t="shared" si="347"/>
        <v>09-Aug-2017</v>
      </c>
      <c r="S1302" s="37">
        <f t="shared" si="338"/>
        <v>26.646999999999998</v>
      </c>
    </row>
    <row r="1303" spans="1:19">
      <c r="A1303" s="30" t="s">
        <v>7353</v>
      </c>
      <c r="D1303" s="30" t="str">
        <f t="shared" si="332"/>
        <v>134659</v>
      </c>
      <c r="E1303" s="30">
        <f t="shared" si="336"/>
        <v>7</v>
      </c>
      <c r="F1303" s="30" t="str">
        <f t="shared" si="333"/>
        <v>INF192K01KG1</v>
      </c>
      <c r="G1303" s="30">
        <f t="shared" si="337"/>
        <v>20</v>
      </c>
      <c r="H1303" s="30" t="str">
        <f t="shared" si="334"/>
        <v>INF192K01KH9</v>
      </c>
      <c r="I1303" s="30">
        <f t="shared" si="339"/>
        <v>33</v>
      </c>
      <c r="J1303" s="35" t="str">
        <f t="shared" si="335"/>
        <v>JM G-Sec Fund - Annual Dividend Option</v>
      </c>
      <c r="K1303" s="35">
        <f t="shared" si="340"/>
        <v>72</v>
      </c>
      <c r="L1303" s="30" t="str">
        <f t="shared" si="341"/>
        <v>25.8098</v>
      </c>
      <c r="M1303" s="30">
        <f t="shared" si="342"/>
        <v>80</v>
      </c>
      <c r="N1303" s="30" t="str">
        <f t="shared" si="343"/>
        <v>25.8098</v>
      </c>
      <c r="O1303" s="30">
        <f t="shared" si="344"/>
        <v>88</v>
      </c>
      <c r="P1303" s="30" t="str">
        <f t="shared" si="345"/>
        <v>25.8098</v>
      </c>
      <c r="Q1303" s="30">
        <f t="shared" si="346"/>
        <v>96</v>
      </c>
      <c r="R1303" s="36" t="str">
        <f t="shared" si="347"/>
        <v>09-Aug-2017</v>
      </c>
      <c r="S1303" s="37">
        <f t="shared" si="338"/>
        <v>25.809799999999999</v>
      </c>
    </row>
    <row r="1304" spans="1:19">
      <c r="A1304" s="30" t="s">
        <v>7354</v>
      </c>
      <c r="D1304" s="30" t="str">
        <f t="shared" si="332"/>
        <v>100253</v>
      </c>
      <c r="E1304" s="30">
        <f t="shared" si="336"/>
        <v>7</v>
      </c>
      <c r="F1304" s="30" t="str">
        <f t="shared" si="333"/>
        <v>INF192K01817</v>
      </c>
      <c r="G1304" s="30">
        <f t="shared" si="337"/>
        <v>20</v>
      </c>
      <c r="H1304" s="30" t="str">
        <f t="shared" si="334"/>
        <v>-</v>
      </c>
      <c r="I1304" s="30">
        <f t="shared" si="339"/>
        <v>22</v>
      </c>
      <c r="J1304" s="35" t="str">
        <f t="shared" si="335"/>
        <v>JM G-Sec Fund - Bonus Option - Principal Units</v>
      </c>
      <c r="K1304" s="35">
        <f t="shared" si="340"/>
        <v>69</v>
      </c>
      <c r="L1304" s="30" t="str">
        <f t="shared" si="341"/>
        <v>27.0074</v>
      </c>
      <c r="M1304" s="30">
        <f t="shared" si="342"/>
        <v>77</v>
      </c>
      <c r="N1304" s="30" t="str">
        <f t="shared" si="343"/>
        <v>27.0074</v>
      </c>
      <c r="O1304" s="30">
        <f t="shared" si="344"/>
        <v>85</v>
      </c>
      <c r="P1304" s="30" t="str">
        <f t="shared" si="345"/>
        <v>27.0074</v>
      </c>
      <c r="Q1304" s="30">
        <f t="shared" si="346"/>
        <v>93</v>
      </c>
      <c r="R1304" s="36" t="str">
        <f t="shared" si="347"/>
        <v>09-Aug-2017</v>
      </c>
      <c r="S1304" s="37">
        <f t="shared" si="338"/>
        <v>27.007400000000001</v>
      </c>
    </row>
    <row r="1305" spans="1:19">
      <c r="A1305" s="30" t="s">
        <v>7355</v>
      </c>
      <c r="D1305" s="30" t="str">
        <f t="shared" si="332"/>
        <v>100250</v>
      </c>
      <c r="E1305" s="30">
        <f t="shared" si="336"/>
        <v>7</v>
      </c>
      <c r="F1305" s="30" t="str">
        <f t="shared" si="333"/>
        <v>INF192K01809</v>
      </c>
      <c r="G1305" s="30">
        <f t="shared" si="337"/>
        <v>20</v>
      </c>
      <c r="H1305" s="30" t="str">
        <f t="shared" si="334"/>
        <v>-</v>
      </c>
      <c r="I1305" s="30">
        <f t="shared" si="339"/>
        <v>22</v>
      </c>
      <c r="J1305" s="35" t="str">
        <f t="shared" si="335"/>
        <v>JM G-Sec Fund - Growth Option</v>
      </c>
      <c r="K1305" s="35">
        <f t="shared" si="340"/>
        <v>52</v>
      </c>
      <c r="L1305" s="30" t="str">
        <f t="shared" si="341"/>
        <v>55.5136</v>
      </c>
      <c r="M1305" s="30">
        <f t="shared" si="342"/>
        <v>60</v>
      </c>
      <c r="N1305" s="30" t="str">
        <f t="shared" si="343"/>
        <v>55.5136</v>
      </c>
      <c r="O1305" s="30">
        <f t="shared" si="344"/>
        <v>68</v>
      </c>
      <c r="P1305" s="30" t="str">
        <f t="shared" si="345"/>
        <v>55.5136</v>
      </c>
      <c r="Q1305" s="30">
        <f t="shared" si="346"/>
        <v>76</v>
      </c>
      <c r="R1305" s="36" t="str">
        <f t="shared" si="347"/>
        <v>09-Aug-2017</v>
      </c>
      <c r="S1305" s="37">
        <f t="shared" si="338"/>
        <v>55.513599999999997</v>
      </c>
    </row>
    <row r="1306" spans="1:19">
      <c r="A1306" s="30" t="s">
        <v>7356</v>
      </c>
      <c r="D1306" s="30" t="str">
        <f t="shared" si="332"/>
        <v>134663</v>
      </c>
      <c r="E1306" s="30">
        <f t="shared" si="336"/>
        <v>7</v>
      </c>
      <c r="F1306" s="30" t="str">
        <f t="shared" si="333"/>
        <v>INF192K01KC0</v>
      </c>
      <c r="G1306" s="30">
        <f t="shared" si="337"/>
        <v>20</v>
      </c>
      <c r="H1306" s="30" t="str">
        <f t="shared" si="334"/>
        <v>INF192K01KD8</v>
      </c>
      <c r="I1306" s="30">
        <f t="shared" si="339"/>
        <v>33</v>
      </c>
      <c r="J1306" s="35" t="str">
        <f t="shared" si="335"/>
        <v>JM G-Sec Fund - Half Yearly Dividend Option</v>
      </c>
      <c r="K1306" s="35">
        <f t="shared" si="340"/>
        <v>77</v>
      </c>
      <c r="L1306" s="30" t="str">
        <f t="shared" si="341"/>
        <v>25.7409</v>
      </c>
      <c r="M1306" s="30">
        <f t="shared" si="342"/>
        <v>85</v>
      </c>
      <c r="N1306" s="30" t="str">
        <f t="shared" si="343"/>
        <v>25.7409</v>
      </c>
      <c r="O1306" s="30">
        <f t="shared" si="344"/>
        <v>93</v>
      </c>
      <c r="P1306" s="30" t="str">
        <f t="shared" si="345"/>
        <v>25.7409</v>
      </c>
      <c r="Q1306" s="30">
        <f t="shared" si="346"/>
        <v>101</v>
      </c>
      <c r="R1306" s="36" t="str">
        <f t="shared" si="347"/>
        <v>09-Aug-2017</v>
      </c>
      <c r="S1306" s="37">
        <f t="shared" si="338"/>
        <v>25.7409</v>
      </c>
    </row>
    <row r="1307" spans="1:19">
      <c r="A1307" s="30" t="s">
        <v>7357</v>
      </c>
      <c r="D1307" s="30" t="str">
        <f t="shared" si="332"/>
        <v>134660</v>
      </c>
      <c r="E1307" s="30">
        <f t="shared" si="336"/>
        <v>7</v>
      </c>
      <c r="F1307" s="30" t="str">
        <f t="shared" si="333"/>
        <v>INF192K01JW0</v>
      </c>
      <c r="G1307" s="30">
        <f t="shared" si="337"/>
        <v>20</v>
      </c>
      <c r="H1307" s="30" t="str">
        <f t="shared" si="334"/>
        <v>INF192K01JX8</v>
      </c>
      <c r="I1307" s="30">
        <f t="shared" si="339"/>
        <v>33</v>
      </c>
      <c r="J1307" s="35" t="str">
        <f t="shared" si="335"/>
        <v>JM G-Sec Fund - Monthly Dividend Option</v>
      </c>
      <c r="K1307" s="35">
        <f t="shared" si="340"/>
        <v>73</v>
      </c>
      <c r="L1307" s="30" t="str">
        <f t="shared" si="341"/>
        <v>25.8098</v>
      </c>
      <c r="M1307" s="30">
        <f t="shared" si="342"/>
        <v>81</v>
      </c>
      <c r="N1307" s="30" t="str">
        <f t="shared" si="343"/>
        <v>25.8098</v>
      </c>
      <c r="O1307" s="30">
        <f t="shared" si="344"/>
        <v>89</v>
      </c>
      <c r="P1307" s="30" t="str">
        <f t="shared" si="345"/>
        <v>25.8098</v>
      </c>
      <c r="Q1307" s="30">
        <f t="shared" si="346"/>
        <v>97</v>
      </c>
      <c r="R1307" s="36" t="str">
        <f t="shared" si="347"/>
        <v>09-Aug-2017</v>
      </c>
      <c r="S1307" s="37">
        <f t="shared" si="338"/>
        <v>25.809799999999999</v>
      </c>
    </row>
    <row r="1308" spans="1:19">
      <c r="A1308" s="30" t="s">
        <v>7358</v>
      </c>
      <c r="D1308" s="30" t="str">
        <f t="shared" si="332"/>
        <v>100249</v>
      </c>
      <c r="E1308" s="30">
        <f t="shared" si="336"/>
        <v>7</v>
      </c>
      <c r="F1308" s="30" t="str">
        <f t="shared" si="333"/>
        <v>INF192K01783</v>
      </c>
      <c r="G1308" s="30">
        <f t="shared" si="337"/>
        <v>20</v>
      </c>
      <c r="H1308" s="30" t="str">
        <f t="shared" si="334"/>
        <v>INF192K01791</v>
      </c>
      <c r="I1308" s="30">
        <f t="shared" si="339"/>
        <v>33</v>
      </c>
      <c r="J1308" s="35" t="str">
        <f t="shared" si="335"/>
        <v>JM G-Sec Fund - Quarterly Dividend Option</v>
      </c>
      <c r="K1308" s="35">
        <f t="shared" si="340"/>
        <v>75</v>
      </c>
      <c r="L1308" s="30" t="str">
        <f t="shared" si="341"/>
        <v>25.3715</v>
      </c>
      <c r="M1308" s="30">
        <f t="shared" si="342"/>
        <v>83</v>
      </c>
      <c r="N1308" s="30" t="str">
        <f t="shared" si="343"/>
        <v>25.3715</v>
      </c>
      <c r="O1308" s="30">
        <f t="shared" si="344"/>
        <v>91</v>
      </c>
      <c r="P1308" s="30" t="str">
        <f t="shared" si="345"/>
        <v>25.3715</v>
      </c>
      <c r="Q1308" s="30">
        <f t="shared" si="346"/>
        <v>99</v>
      </c>
      <c r="R1308" s="36" t="str">
        <f t="shared" si="347"/>
        <v>09-Aug-2017</v>
      </c>
      <c r="S1308" s="37">
        <f t="shared" si="338"/>
        <v>25.371500000000001</v>
      </c>
    </row>
    <row r="1309" spans="1:19">
      <c r="A1309" s="30" t="s">
        <v>97</v>
      </c>
      <c r="D1309" s="30" t="str">
        <f t="shared" si="332"/>
        <v/>
      </c>
      <c r="E1309" s="30" t="str">
        <f t="shared" si="336"/>
        <v/>
      </c>
      <c r="F1309" s="30" t="str">
        <f t="shared" si="333"/>
        <v xml:space="preserve"> </v>
      </c>
      <c r="G1309" s="30" t="str">
        <f t="shared" si="337"/>
        <v/>
      </c>
      <c r="H1309" s="30" t="str">
        <f t="shared" si="334"/>
        <v/>
      </c>
      <c r="I1309" s="30" t="str">
        <f t="shared" si="339"/>
        <v/>
      </c>
      <c r="J1309" s="35" t="str">
        <f t="shared" si="335"/>
        <v/>
      </c>
      <c r="K1309" s="35" t="str">
        <f t="shared" si="340"/>
        <v/>
      </c>
      <c r="L1309" s="30" t="str">
        <f t="shared" si="341"/>
        <v/>
      </c>
      <c r="M1309" s="30" t="str">
        <f t="shared" si="342"/>
        <v/>
      </c>
      <c r="N1309" s="30" t="str">
        <f t="shared" si="343"/>
        <v/>
      </c>
      <c r="O1309" s="30" t="str">
        <f t="shared" si="344"/>
        <v/>
      </c>
      <c r="P1309" s="30" t="str">
        <f t="shared" si="345"/>
        <v/>
      </c>
      <c r="Q1309" s="30" t="str">
        <f t="shared" si="346"/>
        <v/>
      </c>
      <c r="R1309" s="36" t="str">
        <f t="shared" si="347"/>
        <v/>
      </c>
      <c r="S1309" s="37" t="str">
        <f t="shared" si="338"/>
        <v/>
      </c>
    </row>
    <row r="1310" spans="1:19">
      <c r="A1310" s="30" t="s">
        <v>110</v>
      </c>
      <c r="D1310" s="30" t="str">
        <f t="shared" si="332"/>
        <v/>
      </c>
      <c r="E1310" s="30" t="str">
        <f t="shared" si="336"/>
        <v/>
      </c>
      <c r="F1310" s="30" t="str">
        <f t="shared" si="333"/>
        <v>Kotak Mahindra Mutual Fund</v>
      </c>
      <c r="G1310" s="30" t="str">
        <f t="shared" si="337"/>
        <v/>
      </c>
      <c r="H1310" s="30" t="str">
        <f t="shared" si="334"/>
        <v/>
      </c>
      <c r="I1310" s="30" t="str">
        <f t="shared" si="339"/>
        <v/>
      </c>
      <c r="J1310" s="35" t="str">
        <f t="shared" si="335"/>
        <v/>
      </c>
      <c r="K1310" s="35" t="str">
        <f t="shared" si="340"/>
        <v/>
      </c>
      <c r="L1310" s="30" t="str">
        <f t="shared" si="341"/>
        <v/>
      </c>
      <c r="M1310" s="30" t="str">
        <f t="shared" si="342"/>
        <v/>
      </c>
      <c r="N1310" s="30" t="str">
        <f t="shared" si="343"/>
        <v/>
      </c>
      <c r="O1310" s="30" t="str">
        <f t="shared" si="344"/>
        <v/>
      </c>
      <c r="P1310" s="30" t="str">
        <f t="shared" si="345"/>
        <v/>
      </c>
      <c r="Q1310" s="30" t="str">
        <f t="shared" si="346"/>
        <v/>
      </c>
      <c r="R1310" s="36" t="str">
        <f t="shared" si="347"/>
        <v/>
      </c>
      <c r="S1310" s="37" t="str">
        <f t="shared" si="338"/>
        <v/>
      </c>
    </row>
    <row r="1311" spans="1:19">
      <c r="A1311" s="30" t="s">
        <v>97</v>
      </c>
      <c r="D1311" s="30" t="str">
        <f t="shared" si="332"/>
        <v/>
      </c>
      <c r="E1311" s="30" t="str">
        <f t="shared" si="336"/>
        <v/>
      </c>
      <c r="F1311" s="30" t="str">
        <f t="shared" si="333"/>
        <v xml:space="preserve"> </v>
      </c>
      <c r="G1311" s="30" t="str">
        <f t="shared" si="337"/>
        <v/>
      </c>
      <c r="H1311" s="30" t="str">
        <f t="shared" si="334"/>
        <v/>
      </c>
      <c r="I1311" s="30" t="str">
        <f t="shared" si="339"/>
        <v/>
      </c>
      <c r="J1311" s="35" t="str">
        <f t="shared" si="335"/>
        <v/>
      </c>
      <c r="K1311" s="35" t="str">
        <f t="shared" si="340"/>
        <v/>
      </c>
      <c r="L1311" s="30" t="str">
        <f t="shared" si="341"/>
        <v/>
      </c>
      <c r="M1311" s="30" t="str">
        <f t="shared" si="342"/>
        <v/>
      </c>
      <c r="N1311" s="30" t="str">
        <f t="shared" si="343"/>
        <v/>
      </c>
      <c r="O1311" s="30" t="str">
        <f t="shared" si="344"/>
        <v/>
      </c>
      <c r="P1311" s="30" t="str">
        <f t="shared" si="345"/>
        <v/>
      </c>
      <c r="Q1311" s="30" t="str">
        <f t="shared" si="346"/>
        <v/>
      </c>
      <c r="R1311" s="36" t="str">
        <f t="shared" si="347"/>
        <v/>
      </c>
      <c r="S1311" s="37" t="str">
        <f t="shared" si="338"/>
        <v/>
      </c>
    </row>
    <row r="1312" spans="1:19">
      <c r="A1312" s="30" t="s">
        <v>7359</v>
      </c>
      <c r="D1312" s="30" t="str">
        <f t="shared" si="332"/>
        <v>100280</v>
      </c>
      <c r="E1312" s="30">
        <f t="shared" si="336"/>
        <v>7</v>
      </c>
      <c r="F1312" s="30" t="str">
        <f t="shared" si="333"/>
        <v>INF174K01FM7</v>
      </c>
      <c r="G1312" s="30">
        <f t="shared" si="337"/>
        <v>20</v>
      </c>
      <c r="H1312" s="30" t="str">
        <f t="shared" si="334"/>
        <v>-</v>
      </c>
      <c r="I1312" s="30">
        <f t="shared" si="339"/>
        <v>22</v>
      </c>
      <c r="J1312" s="35" t="str">
        <f t="shared" si="335"/>
        <v>Kotak Gilt-Investment  Provident Fund and Trust-Dividend</v>
      </c>
      <c r="K1312" s="35">
        <f t="shared" si="340"/>
        <v>79</v>
      </c>
      <c r="L1312" s="30" t="str">
        <f t="shared" si="341"/>
        <v>11.792</v>
      </c>
      <c r="M1312" s="30">
        <f t="shared" si="342"/>
        <v>86</v>
      </c>
      <c r="N1312" s="30" t="str">
        <f t="shared" si="343"/>
        <v>11.792</v>
      </c>
      <c r="O1312" s="30">
        <f t="shared" si="344"/>
        <v>93</v>
      </c>
      <c r="P1312" s="30" t="str">
        <f t="shared" si="345"/>
        <v>11.792</v>
      </c>
      <c r="Q1312" s="30">
        <f t="shared" si="346"/>
        <v>100</v>
      </c>
      <c r="R1312" s="36" t="str">
        <f t="shared" si="347"/>
        <v>08-Aug-2017</v>
      </c>
      <c r="S1312" s="37">
        <f t="shared" si="338"/>
        <v>11.792</v>
      </c>
    </row>
    <row r="1313" spans="1:19">
      <c r="A1313" s="30" t="s">
        <v>7360</v>
      </c>
      <c r="D1313" s="30" t="str">
        <f t="shared" si="332"/>
        <v>100281</v>
      </c>
      <c r="E1313" s="30">
        <f t="shared" si="336"/>
        <v>7</v>
      </c>
      <c r="F1313" s="30" t="str">
        <f t="shared" si="333"/>
        <v>INF174K01FL9</v>
      </c>
      <c r="G1313" s="30">
        <f t="shared" si="337"/>
        <v>20</v>
      </c>
      <c r="H1313" s="30" t="str">
        <f t="shared" si="334"/>
        <v>-</v>
      </c>
      <c r="I1313" s="30">
        <f t="shared" si="339"/>
        <v>22</v>
      </c>
      <c r="J1313" s="35" t="str">
        <f t="shared" si="335"/>
        <v>Kotak Gilt-Investment  Provident Fund and Trust-Growth</v>
      </c>
      <c r="K1313" s="35">
        <f t="shared" si="340"/>
        <v>77</v>
      </c>
      <c r="L1313" s="30" t="str">
        <f t="shared" si="341"/>
        <v>60.5626</v>
      </c>
      <c r="M1313" s="30">
        <f t="shared" si="342"/>
        <v>85</v>
      </c>
      <c r="N1313" s="30" t="str">
        <f t="shared" si="343"/>
        <v>60.5626</v>
      </c>
      <c r="O1313" s="30">
        <f t="shared" si="344"/>
        <v>93</v>
      </c>
      <c r="P1313" s="30" t="str">
        <f t="shared" si="345"/>
        <v>60.5626</v>
      </c>
      <c r="Q1313" s="30">
        <f t="shared" si="346"/>
        <v>101</v>
      </c>
      <c r="R1313" s="36" t="str">
        <f t="shared" si="347"/>
        <v>08-Aug-2017</v>
      </c>
      <c r="S1313" s="37">
        <f t="shared" si="338"/>
        <v>60.562600000000003</v>
      </c>
    </row>
    <row r="1314" spans="1:19" ht="26">
      <c r="A1314" s="30" t="s">
        <v>7361</v>
      </c>
      <c r="D1314" s="30" t="str">
        <f t="shared" si="332"/>
        <v>119757</v>
      </c>
      <c r="E1314" s="30">
        <f t="shared" si="336"/>
        <v>7</v>
      </c>
      <c r="F1314" s="30" t="str">
        <f t="shared" si="333"/>
        <v>INF174K01KM7</v>
      </c>
      <c r="G1314" s="30">
        <f t="shared" si="337"/>
        <v>20</v>
      </c>
      <c r="H1314" s="30" t="str">
        <f t="shared" si="334"/>
        <v>-</v>
      </c>
      <c r="I1314" s="30">
        <f t="shared" si="339"/>
        <v>22</v>
      </c>
      <c r="J1314" s="35" t="str">
        <f t="shared" si="335"/>
        <v>Kotak Gilt-Investment  Provident Fund and Trust-Growth - Direct</v>
      </c>
      <c r="K1314" s="35">
        <f t="shared" si="340"/>
        <v>86</v>
      </c>
      <c r="L1314" s="30" t="str">
        <f t="shared" si="341"/>
        <v>63.4254</v>
      </c>
      <c r="M1314" s="30">
        <f t="shared" si="342"/>
        <v>94</v>
      </c>
      <c r="N1314" s="30" t="str">
        <f t="shared" si="343"/>
        <v>63.4254</v>
      </c>
      <c r="O1314" s="30">
        <f t="shared" si="344"/>
        <v>102</v>
      </c>
      <c r="P1314" s="30" t="str">
        <f t="shared" si="345"/>
        <v>63.4254</v>
      </c>
      <c r="Q1314" s="30">
        <f t="shared" si="346"/>
        <v>110</v>
      </c>
      <c r="R1314" s="36" t="str">
        <f t="shared" si="347"/>
        <v>08-Aug-2017</v>
      </c>
      <c r="S1314" s="37">
        <f t="shared" si="338"/>
        <v>63.425400000000003</v>
      </c>
    </row>
    <row r="1315" spans="1:19">
      <c r="A1315" s="30" t="s">
        <v>7362</v>
      </c>
      <c r="D1315" s="30" t="str">
        <f t="shared" si="332"/>
        <v>100264</v>
      </c>
      <c r="E1315" s="30">
        <f t="shared" si="336"/>
        <v>7</v>
      </c>
      <c r="F1315" s="30" t="str">
        <f t="shared" si="333"/>
        <v>INF174K01FJ3</v>
      </c>
      <c r="G1315" s="30">
        <f t="shared" si="337"/>
        <v>20</v>
      </c>
      <c r="H1315" s="30" t="str">
        <f t="shared" si="334"/>
        <v>INF174K01FK1</v>
      </c>
      <c r="I1315" s="30">
        <f t="shared" si="339"/>
        <v>33</v>
      </c>
      <c r="J1315" s="35" t="str">
        <f t="shared" si="335"/>
        <v>Kotak Gilt-Investment Regular-Dividend</v>
      </c>
      <c r="K1315" s="35">
        <f t="shared" si="340"/>
        <v>72</v>
      </c>
      <c r="L1315" s="30" t="str">
        <f t="shared" si="341"/>
        <v>13.1905</v>
      </c>
      <c r="M1315" s="30">
        <f t="shared" si="342"/>
        <v>80</v>
      </c>
      <c r="N1315" s="30" t="str">
        <f t="shared" si="343"/>
        <v>13.1905</v>
      </c>
      <c r="O1315" s="30">
        <f t="shared" si="344"/>
        <v>88</v>
      </c>
      <c r="P1315" s="30" t="str">
        <f t="shared" si="345"/>
        <v>13.1905</v>
      </c>
      <c r="Q1315" s="30">
        <f t="shared" si="346"/>
        <v>96</v>
      </c>
      <c r="R1315" s="36" t="str">
        <f t="shared" si="347"/>
        <v>08-Aug-2017</v>
      </c>
      <c r="S1315" s="37">
        <f t="shared" si="338"/>
        <v>13.1905</v>
      </c>
    </row>
    <row r="1316" spans="1:19">
      <c r="A1316" s="30" t="s">
        <v>7363</v>
      </c>
      <c r="D1316" s="30" t="str">
        <f t="shared" si="332"/>
        <v>119758</v>
      </c>
      <c r="E1316" s="30">
        <f t="shared" si="336"/>
        <v>7</v>
      </c>
      <c r="F1316" s="30" t="str">
        <f t="shared" si="333"/>
        <v>INF174K01KG9</v>
      </c>
      <c r="G1316" s="30">
        <f t="shared" si="337"/>
        <v>20</v>
      </c>
      <c r="H1316" s="30" t="str">
        <f t="shared" si="334"/>
        <v>-</v>
      </c>
      <c r="I1316" s="30">
        <f t="shared" si="339"/>
        <v>22</v>
      </c>
      <c r="J1316" s="35" t="str">
        <f t="shared" si="335"/>
        <v>Kotak Gilt-Investment Regular-Dividend - Direct</v>
      </c>
      <c r="K1316" s="35">
        <f t="shared" si="340"/>
        <v>70</v>
      </c>
      <c r="L1316" s="30" t="str">
        <f t="shared" si="341"/>
        <v>13.9855</v>
      </c>
      <c r="M1316" s="30">
        <f t="shared" si="342"/>
        <v>78</v>
      </c>
      <c r="N1316" s="30" t="str">
        <f t="shared" si="343"/>
        <v>13.9855</v>
      </c>
      <c r="O1316" s="30">
        <f t="shared" si="344"/>
        <v>86</v>
      </c>
      <c r="P1316" s="30" t="str">
        <f t="shared" si="345"/>
        <v>13.9855</v>
      </c>
      <c r="Q1316" s="30">
        <f t="shared" si="346"/>
        <v>94</v>
      </c>
      <c r="R1316" s="36" t="str">
        <f t="shared" si="347"/>
        <v>08-Aug-2017</v>
      </c>
      <c r="S1316" s="37">
        <f t="shared" si="338"/>
        <v>13.9855</v>
      </c>
    </row>
    <row r="1317" spans="1:19">
      <c r="A1317" s="30" t="s">
        <v>7364</v>
      </c>
      <c r="D1317" s="30" t="str">
        <f t="shared" si="332"/>
        <v>100265</v>
      </c>
      <c r="E1317" s="30">
        <f t="shared" si="336"/>
        <v>7</v>
      </c>
      <c r="F1317" s="30" t="str">
        <f t="shared" si="333"/>
        <v>INF174K01FI5</v>
      </c>
      <c r="G1317" s="30">
        <f t="shared" si="337"/>
        <v>20</v>
      </c>
      <c r="H1317" s="30" t="str">
        <f t="shared" si="334"/>
        <v>-</v>
      </c>
      <c r="I1317" s="30">
        <f t="shared" si="339"/>
        <v>22</v>
      </c>
      <c r="J1317" s="35" t="str">
        <f t="shared" si="335"/>
        <v>Kotak Gilt-Investment Regular-Growth</v>
      </c>
      <c r="K1317" s="35">
        <f t="shared" si="340"/>
        <v>59</v>
      </c>
      <c r="L1317" s="30" t="str">
        <f t="shared" si="341"/>
        <v>59.1973</v>
      </c>
      <c r="M1317" s="30">
        <f t="shared" si="342"/>
        <v>67</v>
      </c>
      <c r="N1317" s="30" t="str">
        <f t="shared" si="343"/>
        <v>59.1973</v>
      </c>
      <c r="O1317" s="30">
        <f t="shared" si="344"/>
        <v>75</v>
      </c>
      <c r="P1317" s="30" t="str">
        <f t="shared" si="345"/>
        <v>59.1973</v>
      </c>
      <c r="Q1317" s="30">
        <f t="shared" si="346"/>
        <v>83</v>
      </c>
      <c r="R1317" s="36" t="str">
        <f t="shared" si="347"/>
        <v>08-Aug-2017</v>
      </c>
      <c r="S1317" s="37">
        <f t="shared" si="338"/>
        <v>59.197299999999998</v>
      </c>
    </row>
    <row r="1318" spans="1:19">
      <c r="A1318" s="30" t="s">
        <v>7365</v>
      </c>
      <c r="D1318" s="30" t="str">
        <f t="shared" si="332"/>
        <v>119759</v>
      </c>
      <c r="E1318" s="30">
        <f t="shared" si="336"/>
        <v>7</v>
      </c>
      <c r="F1318" s="30" t="str">
        <f t="shared" si="333"/>
        <v>INF174K01KE4</v>
      </c>
      <c r="G1318" s="30">
        <f t="shared" si="337"/>
        <v>20</v>
      </c>
      <c r="H1318" s="30" t="str">
        <f t="shared" si="334"/>
        <v>-</v>
      </c>
      <c r="I1318" s="30">
        <f t="shared" si="339"/>
        <v>22</v>
      </c>
      <c r="J1318" s="35" t="str">
        <f t="shared" si="335"/>
        <v>Kotak Gilt-Investment Regular-Growth - Direct</v>
      </c>
      <c r="K1318" s="35">
        <f t="shared" si="340"/>
        <v>68</v>
      </c>
      <c r="L1318" s="30" t="str">
        <f t="shared" si="341"/>
        <v>61.9412</v>
      </c>
      <c r="M1318" s="30">
        <f t="shared" si="342"/>
        <v>76</v>
      </c>
      <c r="N1318" s="30" t="str">
        <f t="shared" si="343"/>
        <v>61.9412</v>
      </c>
      <c r="O1318" s="30">
        <f t="shared" si="344"/>
        <v>84</v>
      </c>
      <c r="P1318" s="30" t="str">
        <f t="shared" si="345"/>
        <v>61.9412</v>
      </c>
      <c r="Q1318" s="30">
        <f t="shared" si="346"/>
        <v>92</v>
      </c>
      <c r="R1318" s="36" t="str">
        <f t="shared" si="347"/>
        <v>08-Aug-2017</v>
      </c>
      <c r="S1318" s="37">
        <f t="shared" si="338"/>
        <v>61.941200000000002</v>
      </c>
    </row>
    <row r="1319" spans="1:19">
      <c r="A1319" s="30" t="s">
        <v>97</v>
      </c>
      <c r="D1319" s="30" t="str">
        <f t="shared" si="332"/>
        <v/>
      </c>
      <c r="E1319" s="30" t="str">
        <f t="shared" si="336"/>
        <v/>
      </c>
      <c r="F1319" s="30" t="str">
        <f t="shared" si="333"/>
        <v xml:space="preserve"> </v>
      </c>
      <c r="G1319" s="30" t="str">
        <f t="shared" si="337"/>
        <v/>
      </c>
      <c r="H1319" s="30" t="str">
        <f t="shared" si="334"/>
        <v/>
      </c>
      <c r="I1319" s="30" t="str">
        <f t="shared" si="339"/>
        <v/>
      </c>
      <c r="J1319" s="35" t="str">
        <f t="shared" si="335"/>
        <v/>
      </c>
      <c r="K1319" s="35" t="str">
        <f t="shared" si="340"/>
        <v/>
      </c>
      <c r="L1319" s="30" t="str">
        <f t="shared" si="341"/>
        <v/>
      </c>
      <c r="M1319" s="30" t="str">
        <f t="shared" si="342"/>
        <v/>
      </c>
      <c r="N1319" s="30" t="str">
        <f t="shared" si="343"/>
        <v/>
      </c>
      <c r="O1319" s="30" t="str">
        <f t="shared" si="344"/>
        <v/>
      </c>
      <c r="P1319" s="30" t="str">
        <f t="shared" si="345"/>
        <v/>
      </c>
      <c r="Q1319" s="30" t="str">
        <f t="shared" si="346"/>
        <v/>
      </c>
      <c r="R1319" s="36" t="str">
        <f t="shared" si="347"/>
        <v/>
      </c>
      <c r="S1319" s="37" t="str">
        <f t="shared" si="338"/>
        <v/>
      </c>
    </row>
    <row r="1320" spans="1:19">
      <c r="A1320" s="30" t="s">
        <v>129</v>
      </c>
      <c r="D1320" s="30" t="str">
        <f t="shared" si="332"/>
        <v/>
      </c>
      <c r="E1320" s="30" t="str">
        <f t="shared" si="336"/>
        <v/>
      </c>
      <c r="F1320" s="30" t="str">
        <f t="shared" si="333"/>
        <v>L&amp;T Mutual Fund</v>
      </c>
      <c r="G1320" s="30" t="str">
        <f t="shared" si="337"/>
        <v/>
      </c>
      <c r="H1320" s="30" t="str">
        <f t="shared" si="334"/>
        <v/>
      </c>
      <c r="I1320" s="30" t="str">
        <f t="shared" si="339"/>
        <v/>
      </c>
      <c r="J1320" s="35" t="str">
        <f t="shared" si="335"/>
        <v/>
      </c>
      <c r="K1320" s="35" t="str">
        <f t="shared" si="340"/>
        <v/>
      </c>
      <c r="L1320" s="30" t="str">
        <f t="shared" si="341"/>
        <v/>
      </c>
      <c r="M1320" s="30" t="str">
        <f t="shared" si="342"/>
        <v/>
      </c>
      <c r="N1320" s="30" t="str">
        <f t="shared" si="343"/>
        <v/>
      </c>
      <c r="O1320" s="30" t="str">
        <f t="shared" si="344"/>
        <v/>
      </c>
      <c r="P1320" s="30" t="str">
        <f t="shared" si="345"/>
        <v/>
      </c>
      <c r="Q1320" s="30" t="str">
        <f t="shared" si="346"/>
        <v/>
      </c>
      <c r="R1320" s="36" t="str">
        <f t="shared" si="347"/>
        <v/>
      </c>
      <c r="S1320" s="37" t="str">
        <f t="shared" si="338"/>
        <v/>
      </c>
    </row>
    <row r="1321" spans="1:19">
      <c r="A1321" s="30" t="s">
        <v>97</v>
      </c>
      <c r="D1321" s="30" t="str">
        <f t="shared" si="332"/>
        <v/>
      </c>
      <c r="E1321" s="30" t="str">
        <f t="shared" si="336"/>
        <v/>
      </c>
      <c r="F1321" s="30" t="str">
        <f t="shared" si="333"/>
        <v xml:space="preserve"> </v>
      </c>
      <c r="G1321" s="30" t="str">
        <f t="shared" si="337"/>
        <v/>
      </c>
      <c r="H1321" s="30" t="str">
        <f t="shared" si="334"/>
        <v/>
      </c>
      <c r="I1321" s="30" t="str">
        <f t="shared" si="339"/>
        <v/>
      </c>
      <c r="J1321" s="35" t="str">
        <f t="shared" si="335"/>
        <v/>
      </c>
      <c r="K1321" s="35" t="str">
        <f t="shared" si="340"/>
        <v/>
      </c>
      <c r="L1321" s="30" t="str">
        <f t="shared" si="341"/>
        <v/>
      </c>
      <c r="M1321" s="30" t="str">
        <f t="shared" si="342"/>
        <v/>
      </c>
      <c r="N1321" s="30" t="str">
        <f t="shared" si="343"/>
        <v/>
      </c>
      <c r="O1321" s="30" t="str">
        <f t="shared" si="344"/>
        <v/>
      </c>
      <c r="P1321" s="30" t="str">
        <f t="shared" si="345"/>
        <v/>
      </c>
      <c r="Q1321" s="30" t="str">
        <f t="shared" si="346"/>
        <v/>
      </c>
      <c r="R1321" s="36" t="str">
        <f t="shared" si="347"/>
        <v/>
      </c>
      <c r="S1321" s="37" t="str">
        <f t="shared" si="338"/>
        <v/>
      </c>
    </row>
    <row r="1322" spans="1:19">
      <c r="A1322" s="30" t="s">
        <v>7366</v>
      </c>
      <c r="D1322" s="30" t="str">
        <f t="shared" si="332"/>
        <v>119425</v>
      </c>
      <c r="E1322" s="30">
        <f t="shared" si="336"/>
        <v>7</v>
      </c>
      <c r="F1322" s="30" t="str">
        <f t="shared" si="333"/>
        <v>INF917K01FI7</v>
      </c>
      <c r="G1322" s="30">
        <f t="shared" si="337"/>
        <v>20</v>
      </c>
      <c r="H1322" s="30" t="str">
        <f t="shared" si="334"/>
        <v>-</v>
      </c>
      <c r="I1322" s="30">
        <f t="shared" si="339"/>
        <v>22</v>
      </c>
      <c r="J1322" s="35" t="str">
        <f t="shared" si="335"/>
        <v>L&amp;T Gilt Fund-Direct Plan-Growth</v>
      </c>
      <c r="K1322" s="35">
        <f t="shared" si="340"/>
        <v>55</v>
      </c>
      <c r="L1322" s="30" t="str">
        <f t="shared" si="341"/>
        <v>44.8906</v>
      </c>
      <c r="M1322" s="30">
        <f t="shared" si="342"/>
        <v>63</v>
      </c>
      <c r="N1322" s="30" t="str">
        <f t="shared" si="343"/>
        <v>44.8906</v>
      </c>
      <c r="O1322" s="30">
        <f t="shared" si="344"/>
        <v>71</v>
      </c>
      <c r="P1322" s="30" t="str">
        <f t="shared" si="345"/>
        <v>44.8906</v>
      </c>
      <c r="Q1322" s="30">
        <f t="shared" si="346"/>
        <v>79</v>
      </c>
      <c r="R1322" s="36" t="str">
        <f t="shared" si="347"/>
        <v>08-Aug-2017</v>
      </c>
      <c r="S1322" s="37">
        <f t="shared" si="338"/>
        <v>44.890599999999999</v>
      </c>
    </row>
    <row r="1323" spans="1:19">
      <c r="A1323" s="30" t="s">
        <v>7367</v>
      </c>
      <c r="D1323" s="30" t="str">
        <f t="shared" si="332"/>
        <v>119426</v>
      </c>
      <c r="E1323" s="30">
        <f t="shared" si="336"/>
        <v>7</v>
      </c>
      <c r="F1323" s="30" t="str">
        <f t="shared" si="333"/>
        <v>INF917K01FK3</v>
      </c>
      <c r="G1323" s="30">
        <f t="shared" si="337"/>
        <v>20</v>
      </c>
      <c r="H1323" s="30" t="str">
        <f t="shared" si="334"/>
        <v>INF917K01FJ5</v>
      </c>
      <c r="I1323" s="30">
        <f t="shared" si="339"/>
        <v>33</v>
      </c>
      <c r="J1323" s="35" t="str">
        <f t="shared" si="335"/>
        <v>L&amp;T Gilt Fund-Direct Plan-Quarterly Dividend</v>
      </c>
      <c r="K1323" s="35">
        <f t="shared" si="340"/>
        <v>78</v>
      </c>
      <c r="L1323" s="30" t="str">
        <f t="shared" si="341"/>
        <v>13.3103</v>
      </c>
      <c r="M1323" s="30">
        <f t="shared" si="342"/>
        <v>86</v>
      </c>
      <c r="N1323" s="30" t="str">
        <f t="shared" si="343"/>
        <v>13.3103</v>
      </c>
      <c r="O1323" s="30">
        <f t="shared" si="344"/>
        <v>94</v>
      </c>
      <c r="P1323" s="30" t="str">
        <f t="shared" si="345"/>
        <v>13.3103</v>
      </c>
      <c r="Q1323" s="30">
        <f t="shared" si="346"/>
        <v>102</v>
      </c>
      <c r="R1323" s="36" t="str">
        <f t="shared" si="347"/>
        <v>08-Aug-2017</v>
      </c>
      <c r="S1323" s="37">
        <f t="shared" si="338"/>
        <v>13.3103</v>
      </c>
    </row>
    <row r="1324" spans="1:19">
      <c r="A1324" s="30" t="s">
        <v>7368</v>
      </c>
      <c r="D1324" s="30" t="str">
        <f t="shared" si="332"/>
        <v>112429</v>
      </c>
      <c r="E1324" s="30">
        <f t="shared" si="336"/>
        <v>7</v>
      </c>
      <c r="F1324" s="30" t="str">
        <f t="shared" si="333"/>
        <v>INF917K01BP1</v>
      </c>
      <c r="G1324" s="30">
        <f t="shared" si="337"/>
        <v>20</v>
      </c>
      <c r="H1324" s="30" t="str">
        <f t="shared" si="334"/>
        <v>-</v>
      </c>
      <c r="I1324" s="30">
        <f t="shared" si="339"/>
        <v>22</v>
      </c>
      <c r="J1324" s="35" t="str">
        <f t="shared" si="335"/>
        <v>L&amp;T Gilt Fund-Regular Plan - Growth</v>
      </c>
      <c r="K1324" s="35">
        <f t="shared" si="340"/>
        <v>58</v>
      </c>
      <c r="L1324" s="30" t="str">
        <f t="shared" si="341"/>
        <v>43.1884</v>
      </c>
      <c r="M1324" s="30">
        <f t="shared" si="342"/>
        <v>66</v>
      </c>
      <c r="N1324" s="30" t="str">
        <f t="shared" si="343"/>
        <v>43.1884</v>
      </c>
      <c r="O1324" s="30">
        <f t="shared" si="344"/>
        <v>74</v>
      </c>
      <c r="P1324" s="30" t="str">
        <f t="shared" si="345"/>
        <v>43.1884</v>
      </c>
      <c r="Q1324" s="30">
        <f t="shared" si="346"/>
        <v>82</v>
      </c>
      <c r="R1324" s="36" t="str">
        <f t="shared" si="347"/>
        <v>08-Aug-2017</v>
      </c>
      <c r="S1324" s="37">
        <f t="shared" si="338"/>
        <v>43.188400000000001</v>
      </c>
    </row>
    <row r="1325" spans="1:19">
      <c r="A1325" s="30" t="s">
        <v>7369</v>
      </c>
      <c r="D1325" s="30" t="str">
        <f t="shared" si="332"/>
        <v>112428</v>
      </c>
      <c r="E1325" s="30">
        <f t="shared" si="336"/>
        <v>7</v>
      </c>
      <c r="F1325" s="30" t="str">
        <f t="shared" si="333"/>
        <v>INF917K01BN6</v>
      </c>
      <c r="G1325" s="30">
        <f t="shared" si="337"/>
        <v>20</v>
      </c>
      <c r="H1325" s="30" t="str">
        <f t="shared" si="334"/>
        <v>INF917K01BO4</v>
      </c>
      <c r="I1325" s="30">
        <f t="shared" si="339"/>
        <v>33</v>
      </c>
      <c r="J1325" s="35" t="str">
        <f t="shared" si="335"/>
        <v>L&amp;T Gilt Fund-Regular Plan - Quarterly Dividend</v>
      </c>
      <c r="K1325" s="35">
        <f t="shared" si="340"/>
        <v>81</v>
      </c>
      <c r="L1325" s="30" t="str">
        <f t="shared" si="341"/>
        <v>12.764</v>
      </c>
      <c r="M1325" s="30">
        <f t="shared" si="342"/>
        <v>88</v>
      </c>
      <c r="N1325" s="30" t="str">
        <f t="shared" si="343"/>
        <v>12.764</v>
      </c>
      <c r="O1325" s="30">
        <f t="shared" si="344"/>
        <v>95</v>
      </c>
      <c r="P1325" s="30" t="str">
        <f t="shared" si="345"/>
        <v>12.764</v>
      </c>
      <c r="Q1325" s="30">
        <f t="shared" si="346"/>
        <v>102</v>
      </c>
      <c r="R1325" s="36" t="str">
        <f t="shared" si="347"/>
        <v>08-Aug-2017</v>
      </c>
      <c r="S1325" s="37">
        <f t="shared" si="338"/>
        <v>12.763999999999999</v>
      </c>
    </row>
    <row r="1326" spans="1:19">
      <c r="A1326" s="30" t="s">
        <v>97</v>
      </c>
      <c r="D1326" s="30" t="str">
        <f t="shared" si="332"/>
        <v/>
      </c>
      <c r="E1326" s="30" t="str">
        <f t="shared" si="336"/>
        <v/>
      </c>
      <c r="F1326" s="30" t="str">
        <f t="shared" si="333"/>
        <v xml:space="preserve"> </v>
      </c>
      <c r="G1326" s="30" t="str">
        <f t="shared" si="337"/>
        <v/>
      </c>
      <c r="H1326" s="30" t="str">
        <f t="shared" si="334"/>
        <v/>
      </c>
      <c r="I1326" s="30" t="str">
        <f t="shared" si="339"/>
        <v/>
      </c>
      <c r="J1326" s="35" t="str">
        <f t="shared" si="335"/>
        <v/>
      </c>
      <c r="K1326" s="35" t="str">
        <f t="shared" si="340"/>
        <v/>
      </c>
      <c r="L1326" s="30" t="str">
        <f t="shared" si="341"/>
        <v/>
      </c>
      <c r="M1326" s="30" t="str">
        <f t="shared" si="342"/>
        <v/>
      </c>
      <c r="N1326" s="30" t="str">
        <f t="shared" si="343"/>
        <v/>
      </c>
      <c r="O1326" s="30" t="str">
        <f t="shared" si="344"/>
        <v/>
      </c>
      <c r="P1326" s="30" t="str">
        <f t="shared" si="345"/>
        <v/>
      </c>
      <c r="Q1326" s="30" t="str">
        <f t="shared" si="346"/>
        <v/>
      </c>
      <c r="R1326" s="36" t="str">
        <f t="shared" si="347"/>
        <v/>
      </c>
      <c r="S1326" s="37" t="str">
        <f t="shared" si="338"/>
        <v/>
      </c>
    </row>
    <row r="1327" spans="1:19">
      <c r="A1327" s="30" t="s">
        <v>111</v>
      </c>
      <c r="D1327" s="30" t="str">
        <f t="shared" si="332"/>
        <v/>
      </c>
      <c r="E1327" s="30" t="str">
        <f t="shared" si="336"/>
        <v/>
      </c>
      <c r="F1327" s="30" t="str">
        <f t="shared" si="333"/>
        <v>LIC Mutual Fund</v>
      </c>
      <c r="G1327" s="30" t="str">
        <f t="shared" si="337"/>
        <v/>
      </c>
      <c r="H1327" s="30" t="str">
        <f t="shared" si="334"/>
        <v/>
      </c>
      <c r="I1327" s="30" t="str">
        <f t="shared" si="339"/>
        <v/>
      </c>
      <c r="J1327" s="35" t="str">
        <f t="shared" si="335"/>
        <v/>
      </c>
      <c r="K1327" s="35" t="str">
        <f t="shared" si="340"/>
        <v/>
      </c>
      <c r="L1327" s="30" t="str">
        <f t="shared" si="341"/>
        <v/>
      </c>
      <c r="M1327" s="30" t="str">
        <f t="shared" si="342"/>
        <v/>
      </c>
      <c r="N1327" s="30" t="str">
        <f t="shared" si="343"/>
        <v/>
      </c>
      <c r="O1327" s="30" t="str">
        <f t="shared" si="344"/>
        <v/>
      </c>
      <c r="P1327" s="30" t="str">
        <f t="shared" si="345"/>
        <v/>
      </c>
      <c r="Q1327" s="30" t="str">
        <f t="shared" si="346"/>
        <v/>
      </c>
      <c r="R1327" s="36" t="str">
        <f t="shared" si="347"/>
        <v/>
      </c>
      <c r="S1327" s="37" t="str">
        <f t="shared" si="338"/>
        <v/>
      </c>
    </row>
    <row r="1328" spans="1:19">
      <c r="A1328" s="30" t="s">
        <v>97</v>
      </c>
      <c r="D1328" s="30" t="str">
        <f t="shared" si="332"/>
        <v/>
      </c>
      <c r="E1328" s="30" t="str">
        <f t="shared" si="336"/>
        <v/>
      </c>
      <c r="F1328" s="30" t="str">
        <f t="shared" si="333"/>
        <v xml:space="preserve"> </v>
      </c>
      <c r="G1328" s="30" t="str">
        <f t="shared" si="337"/>
        <v/>
      </c>
      <c r="H1328" s="30" t="str">
        <f t="shared" si="334"/>
        <v/>
      </c>
      <c r="I1328" s="30" t="str">
        <f t="shared" si="339"/>
        <v/>
      </c>
      <c r="J1328" s="35" t="str">
        <f t="shared" si="335"/>
        <v/>
      </c>
      <c r="K1328" s="35" t="str">
        <f t="shared" si="340"/>
        <v/>
      </c>
      <c r="L1328" s="30" t="str">
        <f t="shared" si="341"/>
        <v/>
      </c>
      <c r="M1328" s="30" t="str">
        <f t="shared" si="342"/>
        <v/>
      </c>
      <c r="N1328" s="30" t="str">
        <f t="shared" si="343"/>
        <v/>
      </c>
      <c r="O1328" s="30" t="str">
        <f t="shared" si="344"/>
        <v/>
      </c>
      <c r="P1328" s="30" t="str">
        <f t="shared" si="345"/>
        <v/>
      </c>
      <c r="Q1328" s="30" t="str">
        <f t="shared" si="346"/>
        <v/>
      </c>
      <c r="R1328" s="36" t="str">
        <f t="shared" si="347"/>
        <v/>
      </c>
      <c r="S1328" s="37" t="str">
        <f t="shared" si="338"/>
        <v/>
      </c>
    </row>
    <row r="1329" spans="1:19">
      <c r="A1329" s="30" t="s">
        <v>7370</v>
      </c>
      <c r="D1329" s="30" t="str">
        <f t="shared" si="332"/>
        <v>120282</v>
      </c>
      <c r="E1329" s="30">
        <f t="shared" si="336"/>
        <v>7</v>
      </c>
      <c r="F1329" s="30" t="str">
        <f t="shared" si="333"/>
        <v>INF767K01EZ3</v>
      </c>
      <c r="G1329" s="30">
        <f t="shared" si="337"/>
        <v>20</v>
      </c>
      <c r="H1329" s="30" t="str">
        <f t="shared" si="334"/>
        <v>-</v>
      </c>
      <c r="I1329" s="30">
        <f t="shared" si="339"/>
        <v>22</v>
      </c>
      <c r="J1329" s="35" t="str">
        <f t="shared" si="335"/>
        <v>LIC MF Govt Securities Fund-Direct Plan Growth Option</v>
      </c>
      <c r="K1329" s="35">
        <f t="shared" si="340"/>
        <v>76</v>
      </c>
      <c r="L1329" s="30" t="str">
        <f t="shared" si="341"/>
        <v>38.5598</v>
      </c>
      <c r="M1329" s="30">
        <f t="shared" si="342"/>
        <v>84</v>
      </c>
      <c r="N1329" s="30" t="str">
        <f t="shared" si="343"/>
        <v>38.4634</v>
      </c>
      <c r="O1329" s="30">
        <f t="shared" si="344"/>
        <v>92</v>
      </c>
      <c r="P1329" s="30" t="str">
        <f t="shared" si="345"/>
        <v>38.5598</v>
      </c>
      <c r="Q1329" s="30">
        <f t="shared" si="346"/>
        <v>100</v>
      </c>
      <c r="R1329" s="36" t="str">
        <f t="shared" si="347"/>
        <v>08-Aug-2017</v>
      </c>
      <c r="S1329" s="37">
        <f t="shared" si="338"/>
        <v>38.559800000000003</v>
      </c>
    </row>
    <row r="1330" spans="1:19">
      <c r="A1330" s="30" t="s">
        <v>7371</v>
      </c>
      <c r="D1330" s="30" t="str">
        <f t="shared" si="332"/>
        <v>100318</v>
      </c>
      <c r="E1330" s="30">
        <f t="shared" si="336"/>
        <v>7</v>
      </c>
      <c r="F1330" s="30" t="str">
        <f t="shared" si="333"/>
        <v>INF767K01717</v>
      </c>
      <c r="G1330" s="30">
        <f t="shared" si="337"/>
        <v>20</v>
      </c>
      <c r="H1330" s="30" t="str">
        <f t="shared" si="334"/>
        <v>INF767K01725</v>
      </c>
      <c r="I1330" s="30">
        <f t="shared" si="339"/>
        <v>33</v>
      </c>
      <c r="J1330" s="35" t="str">
        <f t="shared" si="335"/>
        <v>LIC MF Govt Securities Fund-PF Plan (D)</v>
      </c>
      <c r="K1330" s="35">
        <f t="shared" si="340"/>
        <v>73</v>
      </c>
      <c r="L1330" s="30" t="str">
        <f t="shared" si="341"/>
        <v>13.8960</v>
      </c>
      <c r="M1330" s="30">
        <f t="shared" si="342"/>
        <v>81</v>
      </c>
      <c r="N1330" s="30" t="str">
        <f t="shared" si="343"/>
        <v>13.8613</v>
      </c>
      <c r="O1330" s="30">
        <f t="shared" si="344"/>
        <v>89</v>
      </c>
      <c r="P1330" s="30" t="str">
        <f t="shared" si="345"/>
        <v>13.8960</v>
      </c>
      <c r="Q1330" s="30">
        <f t="shared" si="346"/>
        <v>97</v>
      </c>
      <c r="R1330" s="36" t="str">
        <f t="shared" si="347"/>
        <v>08-Aug-2017</v>
      </c>
      <c r="S1330" s="37">
        <f t="shared" si="338"/>
        <v>13.896000000000001</v>
      </c>
    </row>
    <row r="1331" spans="1:19">
      <c r="A1331" s="30" t="s">
        <v>7372</v>
      </c>
      <c r="D1331" s="30" t="str">
        <f t="shared" si="332"/>
        <v>100319</v>
      </c>
      <c r="E1331" s="30">
        <f t="shared" si="336"/>
        <v>7</v>
      </c>
      <c r="F1331" s="30" t="str">
        <f t="shared" si="333"/>
        <v>INF767K01733</v>
      </c>
      <c r="G1331" s="30">
        <f t="shared" si="337"/>
        <v>20</v>
      </c>
      <c r="H1331" s="30" t="str">
        <f t="shared" si="334"/>
        <v>-</v>
      </c>
      <c r="I1331" s="30">
        <f t="shared" si="339"/>
        <v>22</v>
      </c>
      <c r="J1331" s="35" t="str">
        <f t="shared" si="335"/>
        <v>LIC MF Govt Securities Fund-PF Plan (G)</v>
      </c>
      <c r="K1331" s="35">
        <f t="shared" si="340"/>
        <v>62</v>
      </c>
      <c r="L1331" s="30" t="str">
        <f t="shared" si="341"/>
        <v>21.4744</v>
      </c>
      <c r="M1331" s="30">
        <f t="shared" si="342"/>
        <v>70</v>
      </c>
      <c r="N1331" s="30" t="str">
        <f t="shared" si="343"/>
        <v>21.4207</v>
      </c>
      <c r="O1331" s="30">
        <f t="shared" si="344"/>
        <v>78</v>
      </c>
      <c r="P1331" s="30" t="str">
        <f t="shared" si="345"/>
        <v>21.4744</v>
      </c>
      <c r="Q1331" s="30">
        <f t="shared" si="346"/>
        <v>86</v>
      </c>
      <c r="R1331" s="36" t="str">
        <f t="shared" si="347"/>
        <v>08-Aug-2017</v>
      </c>
      <c r="S1331" s="37">
        <f t="shared" si="338"/>
        <v>21.474399999999999</v>
      </c>
    </row>
    <row r="1332" spans="1:19" ht="26">
      <c r="A1332" s="30" t="s">
        <v>7373</v>
      </c>
      <c r="D1332" s="30" t="str">
        <f t="shared" si="332"/>
        <v>120283</v>
      </c>
      <c r="E1332" s="30">
        <f t="shared" si="336"/>
        <v>7</v>
      </c>
      <c r="F1332" s="30" t="str">
        <f t="shared" si="333"/>
        <v>INF767K01EY6</v>
      </c>
      <c r="G1332" s="30">
        <f t="shared" si="337"/>
        <v>20</v>
      </c>
      <c r="H1332" s="30" t="str">
        <f t="shared" si="334"/>
        <v>INF767K01FA3</v>
      </c>
      <c r="I1332" s="30">
        <f t="shared" si="339"/>
        <v>33</v>
      </c>
      <c r="J1332" s="35" t="str">
        <f t="shared" si="335"/>
        <v>LIC MF Govt Securities Fund-Regular Direct Plan Dividend Option</v>
      </c>
      <c r="K1332" s="35">
        <f t="shared" si="340"/>
        <v>97</v>
      </c>
      <c r="L1332" s="30" t="str">
        <f t="shared" si="341"/>
        <v>11.4812</v>
      </c>
      <c r="M1332" s="30">
        <f t="shared" si="342"/>
        <v>105</v>
      </c>
      <c r="N1332" s="30" t="str">
        <f t="shared" si="343"/>
        <v>11.4525</v>
      </c>
      <c r="O1332" s="30">
        <f t="shared" si="344"/>
        <v>113</v>
      </c>
      <c r="P1332" s="30" t="str">
        <f t="shared" si="345"/>
        <v>11.4812</v>
      </c>
      <c r="Q1332" s="30">
        <f t="shared" si="346"/>
        <v>121</v>
      </c>
      <c r="R1332" s="36" t="str">
        <f t="shared" si="347"/>
        <v>08-Aug-2017</v>
      </c>
      <c r="S1332" s="37">
        <f t="shared" si="338"/>
        <v>11.481199999999999</v>
      </c>
    </row>
    <row r="1333" spans="1:19">
      <c r="A1333" s="30" t="s">
        <v>7374</v>
      </c>
      <c r="D1333" s="30" t="str">
        <f t="shared" si="332"/>
        <v>100316</v>
      </c>
      <c r="E1333" s="30">
        <f t="shared" si="336"/>
        <v>7</v>
      </c>
      <c r="F1333" s="30" t="str">
        <f t="shared" si="333"/>
        <v>INF767K01683</v>
      </c>
      <c r="G1333" s="30">
        <f t="shared" si="337"/>
        <v>20</v>
      </c>
      <c r="H1333" s="30" t="str">
        <f t="shared" si="334"/>
        <v>INF767K01691</v>
      </c>
      <c r="I1333" s="30">
        <f t="shared" si="339"/>
        <v>33</v>
      </c>
      <c r="J1333" s="35" t="str">
        <f t="shared" si="335"/>
        <v>LIC MF Govt Securities Fund-Regular Plan (D)</v>
      </c>
      <c r="K1333" s="35">
        <f t="shared" si="340"/>
        <v>78</v>
      </c>
      <c r="L1333" s="30" t="str">
        <f t="shared" si="341"/>
        <v>11.0228</v>
      </c>
      <c r="M1333" s="30">
        <f t="shared" si="342"/>
        <v>86</v>
      </c>
      <c r="N1333" s="30" t="str">
        <f t="shared" si="343"/>
        <v>10.9952</v>
      </c>
      <c r="O1333" s="30">
        <f t="shared" si="344"/>
        <v>94</v>
      </c>
      <c r="P1333" s="30" t="str">
        <f t="shared" si="345"/>
        <v>11.0228</v>
      </c>
      <c r="Q1333" s="30">
        <f t="shared" si="346"/>
        <v>102</v>
      </c>
      <c r="R1333" s="36" t="str">
        <f t="shared" si="347"/>
        <v>08-Aug-2017</v>
      </c>
      <c r="S1333" s="37">
        <f t="shared" si="338"/>
        <v>11.0228</v>
      </c>
    </row>
    <row r="1334" spans="1:19">
      <c r="A1334" s="30" t="s">
        <v>7375</v>
      </c>
      <c r="D1334" s="30" t="str">
        <f t="shared" si="332"/>
        <v>100317</v>
      </c>
      <c r="E1334" s="30">
        <f t="shared" si="336"/>
        <v>7</v>
      </c>
      <c r="F1334" s="30" t="str">
        <f t="shared" si="333"/>
        <v>INF767K01709</v>
      </c>
      <c r="G1334" s="30">
        <f t="shared" si="337"/>
        <v>20</v>
      </c>
      <c r="H1334" s="30" t="str">
        <f t="shared" si="334"/>
        <v>-</v>
      </c>
      <c r="I1334" s="30">
        <f t="shared" si="339"/>
        <v>22</v>
      </c>
      <c r="J1334" s="35" t="str">
        <f t="shared" si="335"/>
        <v>LIC MF Govt Securities Fund-Regular Plan (G)</v>
      </c>
      <c r="K1334" s="35">
        <f t="shared" si="340"/>
        <v>67</v>
      </c>
      <c r="L1334" s="30" t="str">
        <f t="shared" si="341"/>
        <v>37.1812</v>
      </c>
      <c r="M1334" s="30">
        <f t="shared" si="342"/>
        <v>75</v>
      </c>
      <c r="N1334" s="30" t="str">
        <f t="shared" si="343"/>
        <v>37.0882</v>
      </c>
      <c r="O1334" s="30">
        <f t="shared" si="344"/>
        <v>83</v>
      </c>
      <c r="P1334" s="30" t="str">
        <f t="shared" si="345"/>
        <v>37.1812</v>
      </c>
      <c r="Q1334" s="30">
        <f t="shared" si="346"/>
        <v>91</v>
      </c>
      <c r="R1334" s="36" t="str">
        <f t="shared" si="347"/>
        <v>08-Aug-2017</v>
      </c>
      <c r="S1334" s="37">
        <f t="shared" si="338"/>
        <v>37.181199999999997</v>
      </c>
    </row>
    <row r="1335" spans="1:19">
      <c r="A1335" s="30" t="s">
        <v>97</v>
      </c>
      <c r="D1335" s="30" t="str">
        <f t="shared" si="332"/>
        <v/>
      </c>
      <c r="E1335" s="30" t="str">
        <f t="shared" si="336"/>
        <v/>
      </c>
      <c r="F1335" s="30" t="str">
        <f t="shared" si="333"/>
        <v xml:space="preserve"> </v>
      </c>
      <c r="G1335" s="30" t="str">
        <f t="shared" si="337"/>
        <v/>
      </c>
      <c r="H1335" s="30" t="str">
        <f t="shared" si="334"/>
        <v/>
      </c>
      <c r="I1335" s="30" t="str">
        <f t="shared" si="339"/>
        <v/>
      </c>
      <c r="J1335" s="35" t="str">
        <f t="shared" si="335"/>
        <v/>
      </c>
      <c r="K1335" s="35" t="str">
        <f t="shared" si="340"/>
        <v/>
      </c>
      <c r="L1335" s="30" t="str">
        <f t="shared" si="341"/>
        <v/>
      </c>
      <c r="M1335" s="30" t="str">
        <f t="shared" si="342"/>
        <v/>
      </c>
      <c r="N1335" s="30" t="str">
        <f t="shared" si="343"/>
        <v/>
      </c>
      <c r="O1335" s="30" t="str">
        <f t="shared" si="344"/>
        <v/>
      </c>
      <c r="P1335" s="30" t="str">
        <f t="shared" si="345"/>
        <v/>
      </c>
      <c r="Q1335" s="30" t="str">
        <f t="shared" si="346"/>
        <v/>
      </c>
      <c r="R1335" s="36" t="str">
        <f t="shared" si="347"/>
        <v/>
      </c>
      <c r="S1335" s="37" t="str">
        <f t="shared" si="338"/>
        <v/>
      </c>
    </row>
    <row r="1336" spans="1:19">
      <c r="A1336" s="30" t="s">
        <v>112</v>
      </c>
      <c r="D1336" s="30" t="str">
        <f t="shared" si="332"/>
        <v/>
      </c>
      <c r="E1336" s="30" t="str">
        <f t="shared" si="336"/>
        <v/>
      </c>
      <c r="F1336" s="30" t="str">
        <f t="shared" si="333"/>
        <v>PRINCIPAL Mutual Fund</v>
      </c>
      <c r="G1336" s="30" t="str">
        <f t="shared" si="337"/>
        <v/>
      </c>
      <c r="H1336" s="30" t="str">
        <f t="shared" si="334"/>
        <v/>
      </c>
      <c r="I1336" s="30" t="str">
        <f t="shared" si="339"/>
        <v/>
      </c>
      <c r="J1336" s="35" t="str">
        <f t="shared" si="335"/>
        <v/>
      </c>
      <c r="K1336" s="35" t="str">
        <f t="shared" si="340"/>
        <v/>
      </c>
      <c r="L1336" s="30" t="str">
        <f t="shared" si="341"/>
        <v/>
      </c>
      <c r="M1336" s="30" t="str">
        <f t="shared" si="342"/>
        <v/>
      </c>
      <c r="N1336" s="30" t="str">
        <f t="shared" si="343"/>
        <v/>
      </c>
      <c r="O1336" s="30" t="str">
        <f t="shared" si="344"/>
        <v/>
      </c>
      <c r="P1336" s="30" t="str">
        <f t="shared" si="345"/>
        <v/>
      </c>
      <c r="Q1336" s="30" t="str">
        <f t="shared" si="346"/>
        <v/>
      </c>
      <c r="R1336" s="36" t="str">
        <f t="shared" si="347"/>
        <v/>
      </c>
      <c r="S1336" s="37" t="str">
        <f t="shared" si="338"/>
        <v/>
      </c>
    </row>
    <row r="1337" spans="1:19">
      <c r="A1337" s="30" t="s">
        <v>97</v>
      </c>
      <c r="D1337" s="30" t="str">
        <f t="shared" si="332"/>
        <v/>
      </c>
      <c r="E1337" s="30" t="str">
        <f t="shared" si="336"/>
        <v/>
      </c>
      <c r="F1337" s="30" t="str">
        <f t="shared" si="333"/>
        <v xml:space="preserve"> </v>
      </c>
      <c r="G1337" s="30" t="str">
        <f t="shared" si="337"/>
        <v/>
      </c>
      <c r="H1337" s="30" t="str">
        <f t="shared" si="334"/>
        <v/>
      </c>
      <c r="I1337" s="30" t="str">
        <f t="shared" si="339"/>
        <v/>
      </c>
      <c r="J1337" s="35" t="str">
        <f t="shared" si="335"/>
        <v/>
      </c>
      <c r="K1337" s="35" t="str">
        <f t="shared" si="340"/>
        <v/>
      </c>
      <c r="L1337" s="30" t="str">
        <f t="shared" si="341"/>
        <v/>
      </c>
      <c r="M1337" s="30" t="str">
        <f t="shared" si="342"/>
        <v/>
      </c>
      <c r="N1337" s="30" t="str">
        <f t="shared" si="343"/>
        <v/>
      </c>
      <c r="O1337" s="30" t="str">
        <f t="shared" si="344"/>
        <v/>
      </c>
      <c r="P1337" s="30" t="str">
        <f t="shared" si="345"/>
        <v/>
      </c>
      <c r="Q1337" s="30" t="str">
        <f t="shared" si="346"/>
        <v/>
      </c>
      <c r="R1337" s="36" t="str">
        <f t="shared" si="347"/>
        <v/>
      </c>
      <c r="S1337" s="37" t="str">
        <f t="shared" si="338"/>
        <v/>
      </c>
    </row>
    <row r="1338" spans="1:19" ht="26">
      <c r="A1338" s="30" t="s">
        <v>7376</v>
      </c>
      <c r="D1338" s="30" t="str">
        <f t="shared" si="332"/>
        <v>119454</v>
      </c>
      <c r="E1338" s="30">
        <f t="shared" si="336"/>
        <v>7</v>
      </c>
      <c r="F1338" s="30" t="str">
        <f t="shared" si="333"/>
        <v>INF173K01GF1</v>
      </c>
      <c r="G1338" s="30">
        <f t="shared" si="337"/>
        <v>20</v>
      </c>
      <c r="H1338" s="30" t="str">
        <f t="shared" si="334"/>
        <v>INF173K01GG9</v>
      </c>
      <c r="I1338" s="30">
        <f t="shared" si="339"/>
        <v>33</v>
      </c>
      <c r="J1338" s="35" t="str">
        <f t="shared" si="335"/>
        <v>Principal Government Securities Fund- Direct Plan - Dividend Option - Quarterly</v>
      </c>
      <c r="K1338" s="35">
        <f t="shared" si="340"/>
        <v>113</v>
      </c>
      <c r="L1338" s="30" t="str">
        <f t="shared" si="341"/>
        <v>12.2979</v>
      </c>
      <c r="M1338" s="30">
        <f t="shared" si="342"/>
        <v>121</v>
      </c>
      <c r="N1338" s="30" t="str">
        <f t="shared" si="343"/>
        <v>12.2979</v>
      </c>
      <c r="O1338" s="30">
        <f t="shared" si="344"/>
        <v>129</v>
      </c>
      <c r="P1338" s="30" t="str">
        <f t="shared" si="345"/>
        <v>12.2979</v>
      </c>
      <c r="Q1338" s="30">
        <f t="shared" si="346"/>
        <v>137</v>
      </c>
      <c r="R1338" s="36" t="str">
        <f t="shared" si="347"/>
        <v>09-Aug-2017</v>
      </c>
      <c r="S1338" s="37">
        <f t="shared" si="338"/>
        <v>12.2979</v>
      </c>
    </row>
    <row r="1339" spans="1:19" ht="26">
      <c r="A1339" s="30" t="s">
        <v>7377</v>
      </c>
      <c r="D1339" s="30" t="str">
        <f t="shared" si="332"/>
        <v>119456</v>
      </c>
      <c r="E1339" s="30">
        <f t="shared" si="336"/>
        <v>7</v>
      </c>
      <c r="F1339" s="30" t="str">
        <f t="shared" si="333"/>
        <v>INF173K01GB0</v>
      </c>
      <c r="G1339" s="30">
        <f t="shared" si="337"/>
        <v>20</v>
      </c>
      <c r="H1339" s="30" t="str">
        <f t="shared" si="334"/>
        <v>INF173K01GC8</v>
      </c>
      <c r="I1339" s="30">
        <f t="shared" si="339"/>
        <v>33</v>
      </c>
      <c r="J1339" s="35" t="str">
        <f t="shared" si="335"/>
        <v>Principal Government Securities Fund- Direct Plan - Dividend Option- Annually</v>
      </c>
      <c r="K1339" s="35">
        <f t="shared" si="340"/>
        <v>111</v>
      </c>
      <c r="L1339" s="30" t="str">
        <f t="shared" si="341"/>
        <v>14.6928</v>
      </c>
      <c r="M1339" s="30">
        <f t="shared" si="342"/>
        <v>119</v>
      </c>
      <c r="N1339" s="30" t="str">
        <f t="shared" si="343"/>
        <v>14.6928</v>
      </c>
      <c r="O1339" s="30">
        <f t="shared" si="344"/>
        <v>127</v>
      </c>
      <c r="P1339" s="30" t="str">
        <f t="shared" si="345"/>
        <v>14.6928</v>
      </c>
      <c r="Q1339" s="30">
        <f t="shared" si="346"/>
        <v>135</v>
      </c>
      <c r="R1339" s="36" t="str">
        <f t="shared" si="347"/>
        <v>09-Aug-2017</v>
      </c>
      <c r="S1339" s="37">
        <f t="shared" si="338"/>
        <v>14.6928</v>
      </c>
    </row>
    <row r="1340" spans="1:19" ht="26">
      <c r="A1340" s="30" t="s">
        <v>7378</v>
      </c>
      <c r="D1340" s="30" t="str">
        <f t="shared" si="332"/>
        <v>119453</v>
      </c>
      <c r="E1340" s="30">
        <f t="shared" si="336"/>
        <v>7</v>
      </c>
      <c r="F1340" s="30" t="str">
        <f t="shared" si="333"/>
        <v>INF173K01GE4</v>
      </c>
      <c r="G1340" s="30">
        <f t="shared" si="337"/>
        <v>20</v>
      </c>
      <c r="H1340" s="30" t="str">
        <f t="shared" si="334"/>
        <v>-</v>
      </c>
      <c r="I1340" s="30">
        <f t="shared" si="339"/>
        <v>22</v>
      </c>
      <c r="J1340" s="35" t="str">
        <f t="shared" si="335"/>
        <v>Principal Government Securities Fund-Direct Plan - Growth Option</v>
      </c>
      <c r="K1340" s="35">
        <f t="shared" si="340"/>
        <v>87</v>
      </c>
      <c r="L1340" s="30" t="str">
        <f t="shared" si="341"/>
        <v>35.4302</v>
      </c>
      <c r="M1340" s="30">
        <f t="shared" si="342"/>
        <v>95</v>
      </c>
      <c r="N1340" s="30" t="str">
        <f t="shared" si="343"/>
        <v>35.4302</v>
      </c>
      <c r="O1340" s="30">
        <f t="shared" si="344"/>
        <v>103</v>
      </c>
      <c r="P1340" s="30" t="str">
        <f t="shared" si="345"/>
        <v>35.4302</v>
      </c>
      <c r="Q1340" s="30">
        <f t="shared" si="346"/>
        <v>111</v>
      </c>
      <c r="R1340" s="36" t="str">
        <f t="shared" si="347"/>
        <v>09-Aug-2017</v>
      </c>
      <c r="S1340" s="37">
        <f t="shared" si="338"/>
        <v>35.430199999999999</v>
      </c>
    </row>
    <row r="1341" spans="1:19" ht="26">
      <c r="A1341" s="30" t="s">
        <v>7379</v>
      </c>
      <c r="D1341" s="30" t="str">
        <f t="shared" si="332"/>
        <v>101117</v>
      </c>
      <c r="E1341" s="30">
        <f t="shared" si="336"/>
        <v>7</v>
      </c>
      <c r="F1341" s="30" t="str">
        <f t="shared" si="333"/>
        <v>INF173K01AN8</v>
      </c>
      <c r="G1341" s="30">
        <f t="shared" si="337"/>
        <v>20</v>
      </c>
      <c r="H1341" s="30" t="str">
        <f t="shared" si="334"/>
        <v>INF173K01AO6</v>
      </c>
      <c r="I1341" s="30">
        <f t="shared" si="339"/>
        <v>33</v>
      </c>
      <c r="J1341" s="35" t="str">
        <f t="shared" si="335"/>
        <v>Principal Government Securities Fund-Dividend Option - Quarterly</v>
      </c>
      <c r="K1341" s="35">
        <f t="shared" si="340"/>
        <v>98</v>
      </c>
      <c r="L1341" s="30" t="str">
        <f t="shared" si="341"/>
        <v>12.2361</v>
      </c>
      <c r="M1341" s="30">
        <f t="shared" si="342"/>
        <v>106</v>
      </c>
      <c r="N1341" s="30" t="str">
        <f t="shared" si="343"/>
        <v>12.2361</v>
      </c>
      <c r="O1341" s="30">
        <f t="shared" si="344"/>
        <v>114</v>
      </c>
      <c r="P1341" s="30" t="str">
        <f t="shared" si="345"/>
        <v>12.2361</v>
      </c>
      <c r="Q1341" s="30">
        <f t="shared" si="346"/>
        <v>122</v>
      </c>
      <c r="R1341" s="36" t="str">
        <f t="shared" si="347"/>
        <v>09-Aug-2017</v>
      </c>
      <c r="S1341" s="37">
        <f t="shared" si="338"/>
        <v>12.2361</v>
      </c>
    </row>
    <row r="1342" spans="1:19" ht="26">
      <c r="A1342" s="30" t="s">
        <v>7380</v>
      </c>
      <c r="D1342" s="30" t="str">
        <f t="shared" si="332"/>
        <v>101119</v>
      </c>
      <c r="E1342" s="30">
        <f t="shared" si="336"/>
        <v>7</v>
      </c>
      <c r="F1342" s="30" t="str">
        <f t="shared" si="333"/>
        <v>INF173K01AQ1</v>
      </c>
      <c r="G1342" s="30">
        <f t="shared" si="337"/>
        <v>20</v>
      </c>
      <c r="H1342" s="30" t="str">
        <f t="shared" si="334"/>
        <v>INF173K01AR9</v>
      </c>
      <c r="I1342" s="30">
        <f t="shared" si="339"/>
        <v>33</v>
      </c>
      <c r="J1342" s="35" t="str">
        <f t="shared" si="335"/>
        <v>Principal Government Securities Fund-Dividend Option- Annually</v>
      </c>
      <c r="K1342" s="35">
        <f t="shared" si="340"/>
        <v>96</v>
      </c>
      <c r="L1342" s="30" t="str">
        <f t="shared" si="341"/>
        <v>14.1547</v>
      </c>
      <c r="M1342" s="30">
        <f t="shared" si="342"/>
        <v>104</v>
      </c>
      <c r="N1342" s="30" t="str">
        <f t="shared" si="343"/>
        <v>14.1547</v>
      </c>
      <c r="O1342" s="30">
        <f t="shared" si="344"/>
        <v>112</v>
      </c>
      <c r="P1342" s="30" t="str">
        <f t="shared" si="345"/>
        <v>14.1547</v>
      </c>
      <c r="Q1342" s="30">
        <f t="shared" si="346"/>
        <v>120</v>
      </c>
      <c r="R1342" s="36" t="str">
        <f t="shared" si="347"/>
        <v>09-Aug-2017</v>
      </c>
      <c r="S1342" s="37">
        <f t="shared" si="338"/>
        <v>14.1547</v>
      </c>
    </row>
    <row r="1343" spans="1:19">
      <c r="A1343" s="30" t="s">
        <v>7381</v>
      </c>
      <c r="D1343" s="30" t="str">
        <f t="shared" si="332"/>
        <v>101118</v>
      </c>
      <c r="E1343" s="30">
        <f t="shared" si="336"/>
        <v>7</v>
      </c>
      <c r="F1343" s="30" t="str">
        <f t="shared" si="333"/>
        <v>INF173K01AM0</v>
      </c>
      <c r="G1343" s="30">
        <f t="shared" si="337"/>
        <v>20</v>
      </c>
      <c r="H1343" s="30" t="str">
        <f t="shared" si="334"/>
        <v>-</v>
      </c>
      <c r="I1343" s="30">
        <f t="shared" si="339"/>
        <v>22</v>
      </c>
      <c r="J1343" s="35" t="str">
        <f t="shared" si="335"/>
        <v>Principal Government Securities Fund-Growth</v>
      </c>
      <c r="K1343" s="35">
        <f t="shared" si="340"/>
        <v>66</v>
      </c>
      <c r="L1343" s="30" t="str">
        <f t="shared" si="341"/>
        <v>34.4829</v>
      </c>
      <c r="M1343" s="30">
        <f t="shared" si="342"/>
        <v>74</v>
      </c>
      <c r="N1343" s="30" t="str">
        <f t="shared" si="343"/>
        <v>34.4829</v>
      </c>
      <c r="O1343" s="30">
        <f t="shared" si="344"/>
        <v>82</v>
      </c>
      <c r="P1343" s="30" t="str">
        <f t="shared" si="345"/>
        <v>34.4829</v>
      </c>
      <c r="Q1343" s="30">
        <f t="shared" si="346"/>
        <v>90</v>
      </c>
      <c r="R1343" s="36" t="str">
        <f t="shared" si="347"/>
        <v>09-Aug-2017</v>
      </c>
      <c r="S1343" s="37">
        <f t="shared" si="338"/>
        <v>34.482900000000001</v>
      </c>
    </row>
    <row r="1344" spans="1:19">
      <c r="A1344" s="30" t="s">
        <v>97</v>
      </c>
      <c r="D1344" s="30" t="str">
        <f t="shared" si="332"/>
        <v/>
      </c>
      <c r="E1344" s="30" t="str">
        <f t="shared" si="336"/>
        <v/>
      </c>
      <c r="F1344" s="30" t="str">
        <f t="shared" si="333"/>
        <v xml:space="preserve"> </v>
      </c>
      <c r="G1344" s="30" t="str">
        <f t="shared" si="337"/>
        <v/>
      </c>
      <c r="H1344" s="30" t="str">
        <f t="shared" si="334"/>
        <v/>
      </c>
      <c r="I1344" s="30" t="str">
        <f t="shared" si="339"/>
        <v/>
      </c>
      <c r="J1344" s="35" t="str">
        <f t="shared" si="335"/>
        <v/>
      </c>
      <c r="K1344" s="35" t="str">
        <f t="shared" si="340"/>
        <v/>
      </c>
      <c r="L1344" s="30" t="str">
        <f t="shared" si="341"/>
        <v/>
      </c>
      <c r="M1344" s="30" t="str">
        <f t="shared" si="342"/>
        <v/>
      </c>
      <c r="N1344" s="30" t="str">
        <f t="shared" si="343"/>
        <v/>
      </c>
      <c r="O1344" s="30" t="str">
        <f t="shared" si="344"/>
        <v/>
      </c>
      <c r="P1344" s="30" t="str">
        <f t="shared" si="345"/>
        <v/>
      </c>
      <c r="Q1344" s="30" t="str">
        <f t="shared" si="346"/>
        <v/>
      </c>
      <c r="R1344" s="36" t="str">
        <f t="shared" si="347"/>
        <v/>
      </c>
      <c r="S1344" s="37" t="str">
        <f t="shared" si="338"/>
        <v/>
      </c>
    </row>
    <row r="1345" spans="1:19">
      <c r="A1345" s="30" t="s">
        <v>113</v>
      </c>
      <c r="D1345" s="30" t="str">
        <f t="shared" si="332"/>
        <v/>
      </c>
      <c r="E1345" s="30" t="str">
        <f t="shared" si="336"/>
        <v/>
      </c>
      <c r="F1345" s="30" t="str">
        <f t="shared" si="333"/>
        <v>Reliance Mutual Fund</v>
      </c>
      <c r="G1345" s="30" t="str">
        <f t="shared" si="337"/>
        <v/>
      </c>
      <c r="H1345" s="30" t="str">
        <f t="shared" si="334"/>
        <v/>
      </c>
      <c r="I1345" s="30" t="str">
        <f t="shared" si="339"/>
        <v/>
      </c>
      <c r="J1345" s="35" t="str">
        <f t="shared" si="335"/>
        <v/>
      </c>
      <c r="K1345" s="35" t="str">
        <f t="shared" si="340"/>
        <v/>
      </c>
      <c r="L1345" s="30" t="str">
        <f t="shared" si="341"/>
        <v/>
      </c>
      <c r="M1345" s="30" t="str">
        <f t="shared" si="342"/>
        <v/>
      </c>
      <c r="N1345" s="30" t="str">
        <f t="shared" si="343"/>
        <v/>
      </c>
      <c r="O1345" s="30" t="str">
        <f t="shared" si="344"/>
        <v/>
      </c>
      <c r="P1345" s="30" t="str">
        <f t="shared" si="345"/>
        <v/>
      </c>
      <c r="Q1345" s="30" t="str">
        <f t="shared" si="346"/>
        <v/>
      </c>
      <c r="R1345" s="36" t="str">
        <f t="shared" si="347"/>
        <v/>
      </c>
      <c r="S1345" s="37" t="str">
        <f t="shared" si="338"/>
        <v/>
      </c>
    </row>
    <row r="1346" spans="1:19">
      <c r="A1346" s="30" t="s">
        <v>97</v>
      </c>
      <c r="D1346" s="30" t="str">
        <f t="shared" si="332"/>
        <v/>
      </c>
      <c r="E1346" s="30" t="str">
        <f t="shared" si="336"/>
        <v/>
      </c>
      <c r="F1346" s="30" t="str">
        <f t="shared" si="333"/>
        <v xml:space="preserve"> </v>
      </c>
      <c r="G1346" s="30" t="str">
        <f t="shared" si="337"/>
        <v/>
      </c>
      <c r="H1346" s="30" t="str">
        <f t="shared" si="334"/>
        <v/>
      </c>
      <c r="I1346" s="30" t="str">
        <f t="shared" si="339"/>
        <v/>
      </c>
      <c r="J1346" s="35" t="str">
        <f t="shared" si="335"/>
        <v/>
      </c>
      <c r="K1346" s="35" t="str">
        <f t="shared" si="340"/>
        <v/>
      </c>
      <c r="L1346" s="30" t="str">
        <f t="shared" si="341"/>
        <v/>
      </c>
      <c r="M1346" s="30" t="str">
        <f t="shared" si="342"/>
        <v/>
      </c>
      <c r="N1346" s="30" t="str">
        <f t="shared" si="343"/>
        <v/>
      </c>
      <c r="O1346" s="30" t="str">
        <f t="shared" si="344"/>
        <v/>
      </c>
      <c r="P1346" s="30" t="str">
        <f t="shared" si="345"/>
        <v/>
      </c>
      <c r="Q1346" s="30" t="str">
        <f t="shared" si="346"/>
        <v/>
      </c>
      <c r="R1346" s="36" t="str">
        <f t="shared" si="347"/>
        <v/>
      </c>
      <c r="S1346" s="37" t="str">
        <f t="shared" si="338"/>
        <v/>
      </c>
    </row>
    <row r="1347" spans="1:19" ht="26">
      <c r="A1347" s="30" t="s">
        <v>7382</v>
      </c>
      <c r="D1347" s="30" t="str">
        <f t="shared" si="332"/>
        <v>118674</v>
      </c>
      <c r="E1347" s="30">
        <f t="shared" si="336"/>
        <v>7</v>
      </c>
      <c r="F1347" s="30" t="str">
        <f t="shared" si="333"/>
        <v>-</v>
      </c>
      <c r="G1347" s="30">
        <f t="shared" si="337"/>
        <v>9</v>
      </c>
      <c r="H1347" s="30" t="str">
        <f t="shared" si="334"/>
        <v>INF204K01E62</v>
      </c>
      <c r="I1347" s="30">
        <f t="shared" si="339"/>
        <v>22</v>
      </c>
      <c r="J1347" s="35" t="str">
        <f t="shared" si="335"/>
        <v>Reliance Gilt Securities Fund - Direct Plan - P F Option - Automatic Annual Reinvest Option</v>
      </c>
      <c r="K1347" s="35">
        <f t="shared" si="340"/>
        <v>114</v>
      </c>
      <c r="L1347" s="30" t="str">
        <f t="shared" si="341"/>
        <v>13.0572</v>
      </c>
      <c r="M1347" s="30">
        <f t="shared" si="342"/>
        <v>122</v>
      </c>
      <c r="N1347" s="30" t="str">
        <f t="shared" si="343"/>
        <v>13.0572</v>
      </c>
      <c r="O1347" s="30">
        <f t="shared" si="344"/>
        <v>130</v>
      </c>
      <c r="P1347" s="30" t="str">
        <f t="shared" si="345"/>
        <v>13.0572</v>
      </c>
      <c r="Q1347" s="30">
        <f t="shared" si="346"/>
        <v>138</v>
      </c>
      <c r="R1347" s="36" t="str">
        <f t="shared" si="347"/>
        <v>08-Aug-2017</v>
      </c>
      <c r="S1347" s="37">
        <f t="shared" si="338"/>
        <v>13.0572</v>
      </c>
    </row>
    <row r="1348" spans="1:19" ht="26">
      <c r="A1348" s="30" t="s">
        <v>7383</v>
      </c>
      <c r="D1348" s="30" t="str">
        <f t="shared" si="332"/>
        <v>118669</v>
      </c>
      <c r="E1348" s="30">
        <f t="shared" si="336"/>
        <v>7</v>
      </c>
      <c r="F1348" s="30" t="str">
        <f t="shared" si="333"/>
        <v>INF204K01E70</v>
      </c>
      <c r="G1348" s="30">
        <f t="shared" si="337"/>
        <v>20</v>
      </c>
      <c r="H1348" s="30" t="str">
        <f t="shared" si="334"/>
        <v>-</v>
      </c>
      <c r="I1348" s="30">
        <f t="shared" si="339"/>
        <v>22</v>
      </c>
      <c r="J1348" s="35" t="str">
        <f t="shared" si="335"/>
        <v>Reliance Gilt Securities Fund - Direct Plan - P F Option - Automatic Capital Appreciation Payout Option</v>
      </c>
      <c r="K1348" s="35">
        <f t="shared" si="340"/>
        <v>126</v>
      </c>
      <c r="L1348" s="30" t="str">
        <f t="shared" si="341"/>
        <v>24.0668</v>
      </c>
      <c r="M1348" s="30">
        <f t="shared" si="342"/>
        <v>134</v>
      </c>
      <c r="N1348" s="30" t="str">
        <f t="shared" si="343"/>
        <v>24.0668</v>
      </c>
      <c r="O1348" s="30">
        <f t="shared" si="344"/>
        <v>142</v>
      </c>
      <c r="P1348" s="30" t="str">
        <f t="shared" si="345"/>
        <v>24.0668</v>
      </c>
      <c r="Q1348" s="30">
        <f t="shared" si="346"/>
        <v>150</v>
      </c>
      <c r="R1348" s="36" t="str">
        <f t="shared" si="347"/>
        <v>08-Aug-2017</v>
      </c>
      <c r="S1348" s="37">
        <f t="shared" si="338"/>
        <v>24.066800000000001</v>
      </c>
    </row>
    <row r="1349" spans="1:19" ht="26">
      <c r="A1349" s="30" t="s">
        <v>7384</v>
      </c>
      <c r="D1349" s="30" t="str">
        <f t="shared" si="332"/>
        <v>118673</v>
      </c>
      <c r="E1349" s="30">
        <f t="shared" si="336"/>
        <v>7</v>
      </c>
      <c r="F1349" s="30" t="str">
        <f t="shared" si="333"/>
        <v>INF204K01E88</v>
      </c>
      <c r="G1349" s="30">
        <f t="shared" si="337"/>
        <v>20</v>
      </c>
      <c r="H1349" s="30" t="str">
        <f t="shared" si="334"/>
        <v>-</v>
      </c>
      <c r="I1349" s="30">
        <f t="shared" si="339"/>
        <v>22</v>
      </c>
      <c r="J1349" s="35" t="str">
        <f t="shared" si="335"/>
        <v>Reliance Gilt Securities Fund - Direct Plan - P F Option - Defined Maturity Date Option</v>
      </c>
      <c r="K1349" s="35">
        <f t="shared" si="340"/>
        <v>110</v>
      </c>
      <c r="L1349" s="30" t="str">
        <f t="shared" si="341"/>
        <v>24.1930</v>
      </c>
      <c r="M1349" s="30">
        <f t="shared" si="342"/>
        <v>118</v>
      </c>
      <c r="N1349" s="30" t="str">
        <f t="shared" si="343"/>
        <v>24.1930</v>
      </c>
      <c r="O1349" s="30">
        <f t="shared" si="344"/>
        <v>126</v>
      </c>
      <c r="P1349" s="30" t="str">
        <f t="shared" si="345"/>
        <v>24.1930</v>
      </c>
      <c r="Q1349" s="30">
        <f t="shared" si="346"/>
        <v>134</v>
      </c>
      <c r="R1349" s="36" t="str">
        <f t="shared" si="347"/>
        <v>08-Aug-2017</v>
      </c>
      <c r="S1349" s="37">
        <f t="shared" si="338"/>
        <v>24.193000000000001</v>
      </c>
    </row>
    <row r="1350" spans="1:19" ht="26">
      <c r="A1350" s="30" t="s">
        <v>7385</v>
      </c>
      <c r="D1350" s="30" t="str">
        <f t="shared" si="332"/>
        <v>118672</v>
      </c>
      <c r="E1350" s="30">
        <f t="shared" si="336"/>
        <v>7</v>
      </c>
      <c r="F1350" s="30" t="str">
        <f t="shared" si="333"/>
        <v>INF204K01XP8</v>
      </c>
      <c r="G1350" s="30">
        <f t="shared" si="337"/>
        <v>20</v>
      </c>
      <c r="H1350" s="30" t="str">
        <f t="shared" si="334"/>
        <v>-</v>
      </c>
      <c r="I1350" s="30">
        <f t="shared" si="339"/>
        <v>22</v>
      </c>
      <c r="J1350" s="35" t="str">
        <f t="shared" si="335"/>
        <v>Reliance Gilt Securities Fund - Direct Plan Growth Plan - Growth Option</v>
      </c>
      <c r="K1350" s="35">
        <f t="shared" si="340"/>
        <v>94</v>
      </c>
      <c r="L1350" s="30" t="str">
        <f t="shared" si="341"/>
        <v>24.1287</v>
      </c>
      <c r="M1350" s="30">
        <f t="shared" si="342"/>
        <v>102</v>
      </c>
      <c r="N1350" s="30" t="str">
        <f t="shared" si="343"/>
        <v>24.1287</v>
      </c>
      <c r="O1350" s="30">
        <f t="shared" si="344"/>
        <v>110</v>
      </c>
      <c r="P1350" s="30" t="str">
        <f t="shared" si="345"/>
        <v>24.1287</v>
      </c>
      <c r="Q1350" s="30">
        <f t="shared" si="346"/>
        <v>118</v>
      </c>
      <c r="R1350" s="36" t="str">
        <f t="shared" si="347"/>
        <v>08-Aug-2017</v>
      </c>
      <c r="S1350" s="37">
        <f t="shared" si="338"/>
        <v>24.128699999999998</v>
      </c>
    </row>
    <row r="1351" spans="1:19" ht="26">
      <c r="A1351" s="30" t="s">
        <v>7386</v>
      </c>
      <c r="D1351" s="30" t="str">
        <f t="shared" ref="D1351:D1414" si="348">IF(ISERROR(LEFT(A1351,SEARCH(";",A1351)-1)),"",LEFT(A1351,SEARCH(";",A1351)-1))</f>
        <v>118670</v>
      </c>
      <c r="E1351" s="30">
        <f t="shared" si="336"/>
        <v>7</v>
      </c>
      <c r="F1351" s="30" t="str">
        <f t="shared" ref="F1351:F1414" si="349">IF($D1351="",A1351,MID($A1351,E1351+1,SEARCH(";",$A1351,E1351+1)-E1351-1))</f>
        <v>INF204K01XQ6</v>
      </c>
      <c r="G1351" s="30">
        <f t="shared" si="337"/>
        <v>20</v>
      </c>
      <c r="H1351" s="30" t="str">
        <f t="shared" ref="H1351:H1414" si="350">IF($D1351="","",MID($A1351,G1351+1,SEARCH(";",$A1351,G1351+1)-G1351-1))</f>
        <v>INF204K01XR4</v>
      </c>
      <c r="I1351" s="30">
        <f t="shared" si="339"/>
        <v>33</v>
      </c>
      <c r="J1351" s="35" t="str">
        <f t="shared" ref="J1351:J1414" si="351">IF($D1351="","",MID($A1351,I1351+1,SEARCH(";",$A1351,I1351+1)-I1351-1))</f>
        <v>Reliance Gilt Securities Fund - Direct Plan- Monthly Dividend Plan</v>
      </c>
      <c r="K1351" s="35">
        <f t="shared" si="340"/>
        <v>100</v>
      </c>
      <c r="L1351" s="30" t="str">
        <f t="shared" si="341"/>
        <v>11.3340</v>
      </c>
      <c r="M1351" s="30">
        <f t="shared" si="342"/>
        <v>108</v>
      </c>
      <c r="N1351" s="30" t="str">
        <f t="shared" si="343"/>
        <v>11.3340</v>
      </c>
      <c r="O1351" s="30">
        <f t="shared" si="344"/>
        <v>116</v>
      </c>
      <c r="P1351" s="30" t="str">
        <f t="shared" si="345"/>
        <v>11.3340</v>
      </c>
      <c r="Q1351" s="30">
        <f t="shared" si="346"/>
        <v>124</v>
      </c>
      <c r="R1351" s="36" t="str">
        <f t="shared" si="347"/>
        <v>08-Aug-2017</v>
      </c>
      <c r="S1351" s="37">
        <f t="shared" si="338"/>
        <v>11.334</v>
      </c>
    </row>
    <row r="1352" spans="1:19" ht="26">
      <c r="A1352" s="30" t="s">
        <v>7387</v>
      </c>
      <c r="D1352" s="30" t="str">
        <f t="shared" si="348"/>
        <v>109717</v>
      </c>
      <c r="E1352" s="30">
        <f t="shared" ref="E1352:E1415" si="352">IF($D1352="","",LEN(D1352)+1)</f>
        <v>7</v>
      </c>
      <c r="F1352" s="30" t="str">
        <f t="shared" si="349"/>
        <v>INF204K01BX8</v>
      </c>
      <c r="G1352" s="30">
        <f t="shared" ref="G1352:G1415" si="353">IF($D1352="","",E1352+(LEN(F1352)+1))</f>
        <v>20</v>
      </c>
      <c r="H1352" s="30" t="str">
        <f t="shared" si="350"/>
        <v>-</v>
      </c>
      <c r="I1352" s="30">
        <f t="shared" si="339"/>
        <v>22</v>
      </c>
      <c r="J1352" s="35" t="str">
        <f t="shared" si="351"/>
        <v>Reliance Gilt Securities Fund - Institutional Plan-Growth Plan -Growth Option</v>
      </c>
      <c r="K1352" s="35">
        <f t="shared" si="340"/>
        <v>100</v>
      </c>
      <c r="L1352" s="30" t="str">
        <f t="shared" si="341"/>
        <v>23.1862</v>
      </c>
      <c r="M1352" s="30">
        <f t="shared" si="342"/>
        <v>108</v>
      </c>
      <c r="N1352" s="30" t="str">
        <f t="shared" si="343"/>
        <v>23.1862</v>
      </c>
      <c r="O1352" s="30">
        <f t="shared" si="344"/>
        <v>116</v>
      </c>
      <c r="P1352" s="30" t="str">
        <f t="shared" si="345"/>
        <v>23.1862</v>
      </c>
      <c r="Q1352" s="30">
        <f t="shared" si="346"/>
        <v>124</v>
      </c>
      <c r="R1352" s="36" t="str">
        <f t="shared" si="347"/>
        <v>08-Aug-2017</v>
      </c>
      <c r="S1352" s="37">
        <f t="shared" ref="S1352:S1415" si="354">IF(L1352="","",L1352+0)</f>
        <v>23.186199999999999</v>
      </c>
    </row>
    <row r="1353" spans="1:19">
      <c r="A1353" s="30" t="s">
        <v>7388</v>
      </c>
      <c r="D1353" s="30" t="str">
        <f t="shared" si="348"/>
        <v>109720</v>
      </c>
      <c r="E1353" s="30">
        <f t="shared" si="352"/>
        <v>7</v>
      </c>
      <c r="F1353" s="30" t="str">
        <f t="shared" si="349"/>
        <v>INF204K01BU4</v>
      </c>
      <c r="G1353" s="30">
        <f t="shared" si="353"/>
        <v>20</v>
      </c>
      <c r="H1353" s="30" t="str">
        <f t="shared" si="350"/>
        <v>-</v>
      </c>
      <c r="I1353" s="30">
        <f t="shared" si="339"/>
        <v>22</v>
      </c>
      <c r="J1353" s="35" t="str">
        <f t="shared" si="351"/>
        <v>Reliance Gilt Securities Fund -Growth Plan - Growth Option</v>
      </c>
      <c r="K1353" s="35">
        <f t="shared" si="340"/>
        <v>81</v>
      </c>
      <c r="L1353" s="30" t="str">
        <f t="shared" si="341"/>
        <v>22.9973</v>
      </c>
      <c r="M1353" s="30">
        <f t="shared" si="342"/>
        <v>89</v>
      </c>
      <c r="N1353" s="30" t="str">
        <f t="shared" si="343"/>
        <v>22.9973</v>
      </c>
      <c r="O1353" s="30">
        <f t="shared" si="344"/>
        <v>97</v>
      </c>
      <c r="P1353" s="30" t="str">
        <f t="shared" si="345"/>
        <v>22.9973</v>
      </c>
      <c r="Q1353" s="30">
        <f t="shared" si="346"/>
        <v>105</v>
      </c>
      <c r="R1353" s="36" t="str">
        <f t="shared" si="347"/>
        <v>08-Aug-2017</v>
      </c>
      <c r="S1353" s="37">
        <f t="shared" si="354"/>
        <v>22.997299999999999</v>
      </c>
    </row>
    <row r="1354" spans="1:19">
      <c r="A1354" s="30" t="s">
        <v>7389</v>
      </c>
      <c r="D1354" s="30" t="str">
        <f t="shared" si="348"/>
        <v>109723</v>
      </c>
      <c r="E1354" s="30">
        <f t="shared" si="352"/>
        <v>7</v>
      </c>
      <c r="F1354" s="30" t="str">
        <f t="shared" si="349"/>
        <v>INF204K01BV2</v>
      </c>
      <c r="G1354" s="30">
        <f t="shared" si="353"/>
        <v>20</v>
      </c>
      <c r="H1354" s="30" t="str">
        <f t="shared" si="350"/>
        <v>INF204K01BW0</v>
      </c>
      <c r="I1354" s="30">
        <f t="shared" si="339"/>
        <v>33</v>
      </c>
      <c r="J1354" s="35" t="str">
        <f t="shared" si="351"/>
        <v>Reliance Gilt Securities Fund -Monthly Dividend Plan</v>
      </c>
      <c r="K1354" s="35">
        <f t="shared" si="340"/>
        <v>86</v>
      </c>
      <c r="L1354" s="30" t="str">
        <f t="shared" si="341"/>
        <v>10.4332</v>
      </c>
      <c r="M1354" s="30">
        <f t="shared" si="342"/>
        <v>94</v>
      </c>
      <c r="N1354" s="30" t="str">
        <f t="shared" si="343"/>
        <v>10.4332</v>
      </c>
      <c r="O1354" s="30">
        <f t="shared" si="344"/>
        <v>102</v>
      </c>
      <c r="P1354" s="30" t="str">
        <f t="shared" si="345"/>
        <v>10.4332</v>
      </c>
      <c r="Q1354" s="30">
        <f t="shared" si="346"/>
        <v>110</v>
      </c>
      <c r="R1354" s="36" t="str">
        <f t="shared" si="347"/>
        <v>08-Aug-2017</v>
      </c>
      <c r="S1354" s="37">
        <f t="shared" si="354"/>
        <v>10.433199999999999</v>
      </c>
    </row>
    <row r="1355" spans="1:19" ht="26">
      <c r="A1355" s="30" t="s">
        <v>7390</v>
      </c>
      <c r="D1355" s="30" t="str">
        <f t="shared" si="348"/>
        <v>109716</v>
      </c>
      <c r="E1355" s="30">
        <f t="shared" si="352"/>
        <v>7</v>
      </c>
      <c r="F1355" s="30" t="str">
        <f t="shared" si="349"/>
        <v>INF204K01CA4</v>
      </c>
      <c r="G1355" s="30">
        <f t="shared" si="353"/>
        <v>20</v>
      </c>
      <c r="H1355" s="30" t="str">
        <f t="shared" si="350"/>
        <v>-</v>
      </c>
      <c r="I1355" s="30">
        <f t="shared" si="339"/>
        <v>22</v>
      </c>
      <c r="J1355" s="35" t="str">
        <f t="shared" si="351"/>
        <v>Reliance Gilt Securities Fund -P F Option-Automatic Annual Reinvest Option</v>
      </c>
      <c r="K1355" s="35">
        <f t="shared" si="340"/>
        <v>97</v>
      </c>
      <c r="L1355" s="30" t="str">
        <f t="shared" si="341"/>
        <v>19.2778</v>
      </c>
      <c r="M1355" s="30">
        <f t="shared" si="342"/>
        <v>105</v>
      </c>
      <c r="N1355" s="30" t="str">
        <f t="shared" si="343"/>
        <v>19.2778</v>
      </c>
      <c r="O1355" s="30">
        <f t="shared" si="344"/>
        <v>113</v>
      </c>
      <c r="P1355" s="30" t="str">
        <f t="shared" si="345"/>
        <v>19.2778</v>
      </c>
      <c r="Q1355" s="30">
        <f t="shared" si="346"/>
        <v>121</v>
      </c>
      <c r="R1355" s="36" t="str">
        <f t="shared" si="347"/>
        <v>08-Aug-2017</v>
      </c>
      <c r="S1355" s="37">
        <f t="shared" si="354"/>
        <v>19.277799999999999</v>
      </c>
    </row>
    <row r="1356" spans="1:19" ht="26">
      <c r="A1356" s="30" t="s">
        <v>7391</v>
      </c>
      <c r="D1356" s="30" t="str">
        <f t="shared" si="348"/>
        <v>109721</v>
      </c>
      <c r="E1356" s="30">
        <f t="shared" si="352"/>
        <v>7</v>
      </c>
      <c r="F1356" s="30" t="str">
        <f t="shared" si="349"/>
        <v>INF204K01CB2</v>
      </c>
      <c r="G1356" s="30">
        <f t="shared" si="353"/>
        <v>20</v>
      </c>
      <c r="H1356" s="30" t="str">
        <f t="shared" si="350"/>
        <v>-</v>
      </c>
      <c r="I1356" s="30">
        <f t="shared" si="339"/>
        <v>22</v>
      </c>
      <c r="J1356" s="35" t="str">
        <f t="shared" si="351"/>
        <v>Reliance Gilt Securities Fund -P F Option-Defined Maturity Date Option</v>
      </c>
      <c r="K1356" s="35">
        <f t="shared" si="340"/>
        <v>93</v>
      </c>
      <c r="L1356" s="30" t="str">
        <f t="shared" si="341"/>
        <v>22.9973</v>
      </c>
      <c r="M1356" s="30">
        <f t="shared" si="342"/>
        <v>101</v>
      </c>
      <c r="N1356" s="30" t="str">
        <f t="shared" si="343"/>
        <v>22.9973</v>
      </c>
      <c r="O1356" s="30">
        <f t="shared" si="344"/>
        <v>109</v>
      </c>
      <c r="P1356" s="30" t="str">
        <f t="shared" si="345"/>
        <v>22.9973</v>
      </c>
      <c r="Q1356" s="30">
        <f t="shared" si="346"/>
        <v>117</v>
      </c>
      <c r="R1356" s="36" t="str">
        <f t="shared" si="347"/>
        <v>08-Aug-2017</v>
      </c>
      <c r="S1356" s="37">
        <f t="shared" si="354"/>
        <v>22.997299999999999</v>
      </c>
    </row>
    <row r="1357" spans="1:19" ht="26">
      <c r="A1357" s="30" t="s">
        <v>7392</v>
      </c>
      <c r="D1357" s="30" t="str">
        <f t="shared" si="348"/>
        <v>133265</v>
      </c>
      <c r="E1357" s="30">
        <f t="shared" si="352"/>
        <v>7</v>
      </c>
      <c r="F1357" s="30" t="str">
        <f t="shared" si="349"/>
        <v>INF204KA1YV2</v>
      </c>
      <c r="G1357" s="30">
        <f t="shared" si="353"/>
        <v>20</v>
      </c>
      <c r="H1357" s="30" t="str">
        <f t="shared" si="350"/>
        <v>-</v>
      </c>
      <c r="I1357" s="30">
        <f t="shared" ref="I1357:I1420" si="355">IF($D1357="","",G1357+LEN(H1357)+1)</f>
        <v>22</v>
      </c>
      <c r="J1357" s="35" t="str">
        <f t="shared" si="351"/>
        <v>Reliance Gilt Securities Fund- Direct Plan- Growth Plan- Bonus Option</v>
      </c>
      <c r="K1357" s="35">
        <f t="shared" ref="K1357:K1420" si="356">IF($D1357="","",I1357+LEN(J1357)+1)</f>
        <v>92</v>
      </c>
      <c r="L1357" s="30" t="str">
        <f t="shared" ref="L1357:L1420" si="357">IF($D1357="","",MID($A1357,K1357+1,SEARCH(";",$A1357,K1357+1)-K1357-1))</f>
        <v>13.4857</v>
      </c>
      <c r="M1357" s="30">
        <f t="shared" ref="M1357:M1420" si="358">IF($D1357="","",K1357+LEN(L1357)+1)</f>
        <v>100</v>
      </c>
      <c r="N1357" s="30" t="str">
        <f t="shared" ref="N1357:N1420" si="359">IF($D1357="","",MID($A1357,M1357+1,SEARCH(";",$A1357,M1357+1)-M1357-1))</f>
        <v>13.4857</v>
      </c>
      <c r="O1357" s="30">
        <f t="shared" ref="O1357:O1420" si="360">IF($D1357="","",M1357+LEN(N1357)+1)</f>
        <v>108</v>
      </c>
      <c r="P1357" s="30" t="str">
        <f t="shared" ref="P1357:P1420" si="361">IF($D1357="","",MID($A1357,O1357+1,SEARCH(";",$A1357,O1357+1)-O1357-1))</f>
        <v>13.4857</v>
      </c>
      <c r="Q1357" s="30">
        <f t="shared" ref="Q1357:Q1420" si="362">IF($D1357="","",O1357+LEN(P1357)+1)</f>
        <v>116</v>
      </c>
      <c r="R1357" s="36" t="str">
        <f t="shared" ref="R1357:R1420" si="363">IF($D1357="","",MID($A1357,Q1357+1,15))</f>
        <v>08-Aug-2017</v>
      </c>
      <c r="S1357" s="37">
        <f t="shared" si="354"/>
        <v>13.4857</v>
      </c>
    </row>
    <row r="1358" spans="1:19">
      <c r="A1358" s="30" t="s">
        <v>7393</v>
      </c>
      <c r="D1358" s="30" t="str">
        <f t="shared" si="348"/>
        <v>133264</v>
      </c>
      <c r="E1358" s="30">
        <f t="shared" si="352"/>
        <v>7</v>
      </c>
      <c r="F1358" s="30" t="str">
        <f t="shared" si="349"/>
        <v>INF204KA1YU4</v>
      </c>
      <c r="G1358" s="30">
        <f t="shared" si="353"/>
        <v>20</v>
      </c>
      <c r="H1358" s="30" t="str">
        <f t="shared" si="350"/>
        <v>-</v>
      </c>
      <c r="I1358" s="30">
        <f t="shared" si="355"/>
        <v>22</v>
      </c>
      <c r="J1358" s="35" t="str">
        <f t="shared" si="351"/>
        <v>Reliance Gilt Securities Fund- Growth Plan- Bonus Option</v>
      </c>
      <c r="K1358" s="35">
        <f t="shared" si="356"/>
        <v>79</v>
      </c>
      <c r="L1358" s="30" t="str">
        <f t="shared" si="357"/>
        <v>13.1953</v>
      </c>
      <c r="M1358" s="30">
        <f t="shared" si="358"/>
        <v>87</v>
      </c>
      <c r="N1358" s="30" t="str">
        <f t="shared" si="359"/>
        <v>13.1953</v>
      </c>
      <c r="O1358" s="30">
        <f t="shared" si="360"/>
        <v>95</v>
      </c>
      <c r="P1358" s="30" t="str">
        <f t="shared" si="361"/>
        <v>13.1953</v>
      </c>
      <c r="Q1358" s="30">
        <f t="shared" si="362"/>
        <v>103</v>
      </c>
      <c r="R1358" s="36" t="str">
        <f t="shared" si="363"/>
        <v>08-Aug-2017</v>
      </c>
      <c r="S1358" s="37">
        <f t="shared" si="354"/>
        <v>13.1953</v>
      </c>
    </row>
    <row r="1359" spans="1:19" ht="26">
      <c r="A1359" s="30" t="s">
        <v>6470</v>
      </c>
      <c r="D1359" s="30" t="str">
        <f t="shared" si="348"/>
        <v>109718</v>
      </c>
      <c r="E1359" s="30">
        <f t="shared" si="352"/>
        <v>7</v>
      </c>
      <c r="F1359" s="30" t="str">
        <f t="shared" si="349"/>
        <v>INF204K01CD8</v>
      </c>
      <c r="G1359" s="30">
        <f t="shared" si="353"/>
        <v>20</v>
      </c>
      <c r="H1359" s="30" t="str">
        <f t="shared" si="350"/>
        <v>-</v>
      </c>
      <c r="I1359" s="30">
        <f t="shared" si="355"/>
        <v>22</v>
      </c>
      <c r="J1359" s="35" t="str">
        <f t="shared" si="351"/>
        <v>Reliance Gilt Securities Fund-Institutional Plan-P F Option-Automatic Capital Appreciation Payout Option</v>
      </c>
      <c r="K1359" s="35">
        <f t="shared" si="356"/>
        <v>127</v>
      </c>
      <c r="L1359" s="30" t="str">
        <f t="shared" si="357"/>
        <v>23.0785</v>
      </c>
      <c r="M1359" s="30">
        <f t="shared" si="358"/>
        <v>135</v>
      </c>
      <c r="N1359" s="30" t="str">
        <f t="shared" si="359"/>
        <v>23.0785</v>
      </c>
      <c r="O1359" s="30">
        <f t="shared" si="360"/>
        <v>143</v>
      </c>
      <c r="P1359" s="30" t="str">
        <f t="shared" si="361"/>
        <v>23.0785</v>
      </c>
      <c r="Q1359" s="30">
        <f t="shared" si="362"/>
        <v>151</v>
      </c>
      <c r="R1359" s="36" t="str">
        <f t="shared" si="363"/>
        <v>31-Jul-2017</v>
      </c>
      <c r="S1359" s="37">
        <f t="shared" si="354"/>
        <v>23.078499999999998</v>
      </c>
    </row>
    <row r="1360" spans="1:19" ht="26">
      <c r="A1360" s="30" t="s">
        <v>7394</v>
      </c>
      <c r="D1360" s="30" t="str">
        <f t="shared" si="348"/>
        <v>109724</v>
      </c>
      <c r="E1360" s="30">
        <f t="shared" si="352"/>
        <v>7</v>
      </c>
      <c r="F1360" s="30" t="str">
        <f t="shared" si="349"/>
        <v>INF204K01CC0</v>
      </c>
      <c r="G1360" s="30">
        <f t="shared" si="353"/>
        <v>20</v>
      </c>
      <c r="H1360" s="30" t="str">
        <f t="shared" si="350"/>
        <v>-</v>
      </c>
      <c r="I1360" s="30">
        <f t="shared" si="355"/>
        <v>22</v>
      </c>
      <c r="J1360" s="35" t="str">
        <f t="shared" si="351"/>
        <v>Reliance Gilt Securities Fund-P F Option-Automatic Capital Appreciation Payout Option</v>
      </c>
      <c r="K1360" s="35">
        <f t="shared" si="356"/>
        <v>108</v>
      </c>
      <c r="L1360" s="30" t="str">
        <f t="shared" si="357"/>
        <v>22.9973</v>
      </c>
      <c r="M1360" s="30">
        <f t="shared" si="358"/>
        <v>116</v>
      </c>
      <c r="N1360" s="30" t="str">
        <f t="shared" si="359"/>
        <v>22.9973</v>
      </c>
      <c r="O1360" s="30">
        <f t="shared" si="360"/>
        <v>124</v>
      </c>
      <c r="P1360" s="30" t="str">
        <f t="shared" si="361"/>
        <v>22.9973</v>
      </c>
      <c r="Q1360" s="30">
        <f t="shared" si="362"/>
        <v>132</v>
      </c>
      <c r="R1360" s="36" t="str">
        <f t="shared" si="363"/>
        <v>08-Aug-2017</v>
      </c>
      <c r="S1360" s="37">
        <f t="shared" si="354"/>
        <v>22.997299999999999</v>
      </c>
    </row>
    <row r="1361" spans="1:19">
      <c r="A1361" s="30" t="s">
        <v>97</v>
      </c>
      <c r="D1361" s="30" t="str">
        <f t="shared" si="348"/>
        <v/>
      </c>
      <c r="E1361" s="30" t="str">
        <f t="shared" si="352"/>
        <v/>
      </c>
      <c r="F1361" s="30" t="str">
        <f t="shared" si="349"/>
        <v xml:space="preserve"> </v>
      </c>
      <c r="G1361" s="30" t="str">
        <f t="shared" si="353"/>
        <v/>
      </c>
      <c r="H1361" s="30" t="str">
        <f t="shared" si="350"/>
        <v/>
      </c>
      <c r="I1361" s="30" t="str">
        <f t="shared" si="355"/>
        <v/>
      </c>
      <c r="J1361" s="35" t="str">
        <f t="shared" si="351"/>
        <v/>
      </c>
      <c r="K1361" s="35" t="str">
        <f t="shared" si="356"/>
        <v/>
      </c>
      <c r="L1361" s="30" t="str">
        <f t="shared" si="357"/>
        <v/>
      </c>
      <c r="M1361" s="30" t="str">
        <f t="shared" si="358"/>
        <v/>
      </c>
      <c r="N1361" s="30" t="str">
        <f t="shared" si="359"/>
        <v/>
      </c>
      <c r="O1361" s="30" t="str">
        <f t="shared" si="360"/>
        <v/>
      </c>
      <c r="P1361" s="30" t="str">
        <f t="shared" si="361"/>
        <v/>
      </c>
      <c r="Q1361" s="30" t="str">
        <f t="shared" si="362"/>
        <v/>
      </c>
      <c r="R1361" s="36" t="str">
        <f t="shared" si="363"/>
        <v/>
      </c>
      <c r="S1361" s="37" t="str">
        <f t="shared" si="354"/>
        <v/>
      </c>
    </row>
    <row r="1362" spans="1:19">
      <c r="A1362" s="30" t="s">
        <v>114</v>
      </c>
      <c r="D1362" s="30" t="str">
        <f t="shared" si="348"/>
        <v/>
      </c>
      <c r="E1362" s="30" t="str">
        <f t="shared" si="352"/>
        <v/>
      </c>
      <c r="F1362" s="30" t="str">
        <f t="shared" si="349"/>
        <v>SBI Mutual Fund</v>
      </c>
      <c r="G1362" s="30" t="str">
        <f t="shared" si="353"/>
        <v/>
      </c>
      <c r="H1362" s="30" t="str">
        <f t="shared" si="350"/>
        <v/>
      </c>
      <c r="I1362" s="30" t="str">
        <f t="shared" si="355"/>
        <v/>
      </c>
      <c r="J1362" s="35" t="str">
        <f t="shared" si="351"/>
        <v/>
      </c>
      <c r="K1362" s="35" t="str">
        <f t="shared" si="356"/>
        <v/>
      </c>
      <c r="L1362" s="30" t="str">
        <f t="shared" si="357"/>
        <v/>
      </c>
      <c r="M1362" s="30" t="str">
        <f t="shared" si="358"/>
        <v/>
      </c>
      <c r="N1362" s="30" t="str">
        <f t="shared" si="359"/>
        <v/>
      </c>
      <c r="O1362" s="30" t="str">
        <f t="shared" si="360"/>
        <v/>
      </c>
      <c r="P1362" s="30" t="str">
        <f t="shared" si="361"/>
        <v/>
      </c>
      <c r="Q1362" s="30" t="str">
        <f t="shared" si="362"/>
        <v/>
      </c>
      <c r="R1362" s="36" t="str">
        <f t="shared" si="363"/>
        <v/>
      </c>
      <c r="S1362" s="37" t="str">
        <f t="shared" si="354"/>
        <v/>
      </c>
    </row>
    <row r="1363" spans="1:19">
      <c r="A1363" s="30" t="s">
        <v>97</v>
      </c>
      <c r="D1363" s="30" t="str">
        <f t="shared" si="348"/>
        <v/>
      </c>
      <c r="E1363" s="30" t="str">
        <f t="shared" si="352"/>
        <v/>
      </c>
      <c r="F1363" s="30" t="str">
        <f t="shared" si="349"/>
        <v xml:space="preserve"> </v>
      </c>
      <c r="G1363" s="30" t="str">
        <f t="shared" si="353"/>
        <v/>
      </c>
      <c r="H1363" s="30" t="str">
        <f t="shared" si="350"/>
        <v/>
      </c>
      <c r="I1363" s="30" t="str">
        <f t="shared" si="355"/>
        <v/>
      </c>
      <c r="J1363" s="35" t="str">
        <f t="shared" si="351"/>
        <v/>
      </c>
      <c r="K1363" s="35" t="str">
        <f t="shared" si="356"/>
        <v/>
      </c>
      <c r="L1363" s="30" t="str">
        <f t="shared" si="357"/>
        <v/>
      </c>
      <c r="M1363" s="30" t="str">
        <f t="shared" si="358"/>
        <v/>
      </c>
      <c r="N1363" s="30" t="str">
        <f t="shared" si="359"/>
        <v/>
      </c>
      <c r="O1363" s="30" t="str">
        <f t="shared" si="360"/>
        <v/>
      </c>
      <c r="P1363" s="30" t="str">
        <f t="shared" si="361"/>
        <v/>
      </c>
      <c r="Q1363" s="30" t="str">
        <f t="shared" si="362"/>
        <v/>
      </c>
      <c r="R1363" s="36" t="str">
        <f t="shared" si="363"/>
        <v/>
      </c>
      <c r="S1363" s="37" t="str">
        <f t="shared" si="354"/>
        <v/>
      </c>
    </row>
    <row r="1364" spans="1:19" ht="26">
      <c r="A1364" s="30" t="s">
        <v>7395</v>
      </c>
      <c r="D1364" s="30" t="str">
        <f t="shared" si="348"/>
        <v>119706</v>
      </c>
      <c r="E1364" s="30">
        <f t="shared" si="352"/>
        <v>7</v>
      </c>
      <c r="F1364" s="30" t="str">
        <f t="shared" si="349"/>
        <v>INF200K01SF7</v>
      </c>
      <c r="G1364" s="30">
        <f t="shared" si="353"/>
        <v>20</v>
      </c>
      <c r="H1364" s="30" t="str">
        <f t="shared" si="350"/>
        <v>INF200K01SG5</v>
      </c>
      <c r="I1364" s="30">
        <f t="shared" si="355"/>
        <v>33</v>
      </c>
      <c r="J1364" s="35" t="str">
        <f t="shared" si="351"/>
        <v>SBI MAGNUM GILT FUND - LONG TERM - DIRECT PLAN - DIVIDEND</v>
      </c>
      <c r="K1364" s="35">
        <f t="shared" si="356"/>
        <v>91</v>
      </c>
      <c r="L1364" s="30" t="str">
        <f t="shared" si="357"/>
        <v>14.7584</v>
      </c>
      <c r="M1364" s="30">
        <f t="shared" si="358"/>
        <v>99</v>
      </c>
      <c r="N1364" s="30" t="str">
        <f t="shared" si="359"/>
        <v>14.7584</v>
      </c>
      <c r="O1364" s="30">
        <f t="shared" si="360"/>
        <v>107</v>
      </c>
      <c r="P1364" s="30" t="str">
        <f t="shared" si="361"/>
        <v>14.7584</v>
      </c>
      <c r="Q1364" s="30">
        <f t="shared" si="362"/>
        <v>115</v>
      </c>
      <c r="R1364" s="36" t="str">
        <f t="shared" si="363"/>
        <v>08-Aug-2017</v>
      </c>
      <c r="S1364" s="37">
        <f t="shared" si="354"/>
        <v>14.7584</v>
      </c>
    </row>
    <row r="1365" spans="1:19" ht="26">
      <c r="A1365" s="30" t="s">
        <v>7396</v>
      </c>
      <c r="D1365" s="30" t="str">
        <f t="shared" si="348"/>
        <v>100999</v>
      </c>
      <c r="E1365" s="30">
        <f t="shared" si="352"/>
        <v>7</v>
      </c>
      <c r="F1365" s="30" t="str">
        <f t="shared" si="349"/>
        <v>INF200K01990</v>
      </c>
      <c r="G1365" s="30">
        <f t="shared" si="353"/>
        <v>20</v>
      </c>
      <c r="H1365" s="30" t="str">
        <f t="shared" si="350"/>
        <v>INF200K01AA6</v>
      </c>
      <c r="I1365" s="30">
        <f t="shared" si="355"/>
        <v>33</v>
      </c>
      <c r="J1365" s="35" t="str">
        <f t="shared" si="351"/>
        <v>SBI MAGNUM GILT FUND - REGULAR PLAN - LONG TERM - DIVIDEND</v>
      </c>
      <c r="K1365" s="35">
        <f t="shared" si="356"/>
        <v>92</v>
      </c>
      <c r="L1365" s="30" t="str">
        <f t="shared" si="357"/>
        <v>14.0578</v>
      </c>
      <c r="M1365" s="30">
        <f t="shared" si="358"/>
        <v>100</v>
      </c>
      <c r="N1365" s="30" t="str">
        <f t="shared" si="359"/>
        <v>14.0578</v>
      </c>
      <c r="O1365" s="30">
        <f t="shared" si="360"/>
        <v>108</v>
      </c>
      <c r="P1365" s="30" t="str">
        <f t="shared" si="361"/>
        <v>14.0578</v>
      </c>
      <c r="Q1365" s="30">
        <f t="shared" si="362"/>
        <v>116</v>
      </c>
      <c r="R1365" s="36" t="str">
        <f t="shared" si="363"/>
        <v>08-Aug-2017</v>
      </c>
      <c r="S1365" s="37">
        <f t="shared" si="354"/>
        <v>14.0578</v>
      </c>
    </row>
    <row r="1366" spans="1:19" ht="26">
      <c r="A1366" s="30" t="s">
        <v>7397</v>
      </c>
      <c r="D1366" s="30" t="str">
        <f t="shared" si="348"/>
        <v>119707</v>
      </c>
      <c r="E1366" s="30">
        <f t="shared" si="352"/>
        <v>7</v>
      </c>
      <c r="F1366" s="30" t="str">
        <f t="shared" si="349"/>
        <v>INF200K01SH3</v>
      </c>
      <c r="G1366" s="30">
        <f t="shared" si="353"/>
        <v>20</v>
      </c>
      <c r="H1366" s="30" t="str">
        <f t="shared" si="350"/>
        <v>-</v>
      </c>
      <c r="I1366" s="30">
        <f t="shared" si="355"/>
        <v>22</v>
      </c>
      <c r="J1366" s="35" t="str">
        <f t="shared" si="351"/>
        <v>SBI MAGNUM GILT FUND - LONG TERM - DIRECT PLAN - GROWTH</v>
      </c>
      <c r="K1366" s="35">
        <f t="shared" si="356"/>
        <v>78</v>
      </c>
      <c r="L1366" s="30" t="str">
        <f t="shared" si="357"/>
        <v>39.3501</v>
      </c>
      <c r="M1366" s="30">
        <f t="shared" si="358"/>
        <v>86</v>
      </c>
      <c r="N1366" s="30" t="str">
        <f t="shared" si="359"/>
        <v>39.3501</v>
      </c>
      <c r="O1366" s="30">
        <f t="shared" si="360"/>
        <v>94</v>
      </c>
      <c r="P1366" s="30" t="str">
        <f t="shared" si="361"/>
        <v>39.3501</v>
      </c>
      <c r="Q1366" s="30">
        <f t="shared" si="362"/>
        <v>102</v>
      </c>
      <c r="R1366" s="36" t="str">
        <f t="shared" si="363"/>
        <v>08-Aug-2017</v>
      </c>
      <c r="S1366" s="37">
        <f t="shared" si="354"/>
        <v>39.350099999999998</v>
      </c>
    </row>
    <row r="1367" spans="1:19" ht="26">
      <c r="A1367" s="30" t="s">
        <v>7398</v>
      </c>
      <c r="D1367" s="30" t="str">
        <f t="shared" si="348"/>
        <v>101001</v>
      </c>
      <c r="E1367" s="30">
        <f t="shared" si="352"/>
        <v>7</v>
      </c>
      <c r="F1367" s="30" t="str">
        <f t="shared" si="349"/>
        <v>INF200K01982</v>
      </c>
      <c r="G1367" s="30">
        <f t="shared" si="353"/>
        <v>20</v>
      </c>
      <c r="H1367" s="30" t="str">
        <f t="shared" si="350"/>
        <v>-</v>
      </c>
      <c r="I1367" s="30">
        <f t="shared" si="355"/>
        <v>22</v>
      </c>
      <c r="J1367" s="35" t="str">
        <f t="shared" si="351"/>
        <v>SBI MAGNUM GILT FUND - LONG TERM - REGULAR PLAN - GROWTH</v>
      </c>
      <c r="K1367" s="35">
        <f t="shared" si="356"/>
        <v>79</v>
      </c>
      <c r="L1367" s="30" t="str">
        <f t="shared" si="357"/>
        <v>38.6388</v>
      </c>
      <c r="M1367" s="30">
        <f t="shared" si="358"/>
        <v>87</v>
      </c>
      <c r="N1367" s="30" t="str">
        <f t="shared" si="359"/>
        <v>38.6388</v>
      </c>
      <c r="O1367" s="30">
        <f t="shared" si="360"/>
        <v>95</v>
      </c>
      <c r="P1367" s="30" t="str">
        <f t="shared" si="361"/>
        <v>38.6388</v>
      </c>
      <c r="Q1367" s="30">
        <f t="shared" si="362"/>
        <v>103</v>
      </c>
      <c r="R1367" s="36" t="str">
        <f t="shared" si="363"/>
        <v>08-Aug-2017</v>
      </c>
      <c r="S1367" s="37">
        <f t="shared" si="354"/>
        <v>38.638800000000003</v>
      </c>
    </row>
    <row r="1368" spans="1:19">
      <c r="A1368" s="30" t="s">
        <v>7399</v>
      </c>
      <c r="D1368" s="30" t="str">
        <f t="shared" si="348"/>
        <v>120136</v>
      </c>
      <c r="E1368" s="30">
        <f t="shared" si="352"/>
        <v>7</v>
      </c>
      <c r="F1368" s="30" t="str">
        <f t="shared" si="349"/>
        <v>INF200K01SI1</v>
      </c>
      <c r="G1368" s="30">
        <f t="shared" si="353"/>
        <v>20</v>
      </c>
      <c r="H1368" s="30" t="str">
        <f t="shared" si="350"/>
        <v>INF200K01SJ9</v>
      </c>
      <c r="I1368" s="30">
        <f t="shared" si="355"/>
        <v>33</v>
      </c>
      <c r="J1368" s="35" t="str">
        <f t="shared" si="351"/>
        <v>SBI MAGNUM GILT FUND - SHORT TERM - DIVIDEND</v>
      </c>
      <c r="K1368" s="35">
        <f t="shared" si="356"/>
        <v>78</v>
      </c>
      <c r="L1368" s="30" t="str">
        <f t="shared" si="357"/>
        <v>13.1796</v>
      </c>
      <c r="M1368" s="30">
        <f t="shared" si="358"/>
        <v>86</v>
      </c>
      <c r="N1368" s="30" t="str">
        <f t="shared" si="359"/>
        <v>13.1796</v>
      </c>
      <c r="O1368" s="30">
        <f t="shared" si="360"/>
        <v>94</v>
      </c>
      <c r="P1368" s="30" t="str">
        <f t="shared" si="361"/>
        <v>13.1796</v>
      </c>
      <c r="Q1368" s="30">
        <f t="shared" si="362"/>
        <v>102</v>
      </c>
      <c r="R1368" s="36" t="str">
        <f t="shared" si="363"/>
        <v>08-Aug-2017</v>
      </c>
      <c r="S1368" s="37">
        <f t="shared" si="354"/>
        <v>13.179600000000001</v>
      </c>
    </row>
    <row r="1369" spans="1:19" ht="26">
      <c r="A1369" s="30" t="s">
        <v>7400</v>
      </c>
      <c r="D1369" s="30" t="str">
        <f t="shared" si="348"/>
        <v>101003</v>
      </c>
      <c r="E1369" s="30">
        <f t="shared" si="352"/>
        <v>7</v>
      </c>
      <c r="F1369" s="30" t="str">
        <f t="shared" si="349"/>
        <v>INF200K01AO7</v>
      </c>
      <c r="G1369" s="30">
        <f t="shared" si="353"/>
        <v>20</v>
      </c>
      <c r="H1369" s="30" t="str">
        <f t="shared" si="350"/>
        <v>INF200K01AP4</v>
      </c>
      <c r="I1369" s="30">
        <f t="shared" si="355"/>
        <v>33</v>
      </c>
      <c r="J1369" s="35" t="str">
        <f t="shared" si="351"/>
        <v>SBI MAGNUM GILT FUND - SHORT TERM - REGULAR PLAN - DIVIDEND</v>
      </c>
      <c r="K1369" s="35">
        <f t="shared" si="356"/>
        <v>93</v>
      </c>
      <c r="L1369" s="30" t="str">
        <f t="shared" si="357"/>
        <v>13.0241</v>
      </c>
      <c r="M1369" s="30">
        <f t="shared" si="358"/>
        <v>101</v>
      </c>
      <c r="N1369" s="30" t="str">
        <f t="shared" si="359"/>
        <v>13.0241</v>
      </c>
      <c r="O1369" s="30">
        <f t="shared" si="360"/>
        <v>109</v>
      </c>
      <c r="P1369" s="30" t="str">
        <f t="shared" si="361"/>
        <v>13.0241</v>
      </c>
      <c r="Q1369" s="30">
        <f t="shared" si="362"/>
        <v>117</v>
      </c>
      <c r="R1369" s="36" t="str">
        <f t="shared" si="363"/>
        <v>08-Aug-2017</v>
      </c>
      <c r="S1369" s="37">
        <f t="shared" si="354"/>
        <v>13.024100000000001</v>
      </c>
    </row>
    <row r="1370" spans="1:19" ht="26">
      <c r="A1370" s="30" t="s">
        <v>7401</v>
      </c>
      <c r="D1370" s="30" t="str">
        <f t="shared" si="348"/>
        <v>120137</v>
      </c>
      <c r="E1370" s="30">
        <f t="shared" si="352"/>
        <v>7</v>
      </c>
      <c r="F1370" s="30" t="str">
        <f t="shared" si="349"/>
        <v>INF200K01SK7</v>
      </c>
      <c r="G1370" s="30">
        <f t="shared" si="353"/>
        <v>20</v>
      </c>
      <c r="H1370" s="30" t="str">
        <f t="shared" si="350"/>
        <v>-</v>
      </c>
      <c r="I1370" s="30">
        <f t="shared" si="355"/>
        <v>22</v>
      </c>
      <c r="J1370" s="35" t="str">
        <f t="shared" si="351"/>
        <v>SBI MAGNUM GILT FUND - SHORT TERM - DIRECT PLAN - GROWTH</v>
      </c>
      <c r="K1370" s="35">
        <f t="shared" si="356"/>
        <v>79</v>
      </c>
      <c r="L1370" s="30" t="str">
        <f t="shared" si="357"/>
        <v>36.3833</v>
      </c>
      <c r="M1370" s="30">
        <f t="shared" si="358"/>
        <v>87</v>
      </c>
      <c r="N1370" s="30" t="str">
        <f t="shared" si="359"/>
        <v>36.3833</v>
      </c>
      <c r="O1370" s="30">
        <f t="shared" si="360"/>
        <v>95</v>
      </c>
      <c r="P1370" s="30" t="str">
        <f t="shared" si="361"/>
        <v>36.3833</v>
      </c>
      <c r="Q1370" s="30">
        <f t="shared" si="362"/>
        <v>103</v>
      </c>
      <c r="R1370" s="36" t="str">
        <f t="shared" si="363"/>
        <v>08-Aug-2017</v>
      </c>
      <c r="S1370" s="37">
        <f t="shared" si="354"/>
        <v>36.383299999999998</v>
      </c>
    </row>
    <row r="1371" spans="1:19" ht="26">
      <c r="A1371" s="30" t="s">
        <v>7402</v>
      </c>
      <c r="D1371" s="30" t="str">
        <f t="shared" si="348"/>
        <v>101002</v>
      </c>
      <c r="E1371" s="30">
        <f t="shared" si="352"/>
        <v>7</v>
      </c>
      <c r="F1371" s="30" t="str">
        <f t="shared" si="349"/>
        <v>INF200K01AN9</v>
      </c>
      <c r="G1371" s="30">
        <f t="shared" si="353"/>
        <v>20</v>
      </c>
      <c r="H1371" s="30" t="str">
        <f t="shared" si="350"/>
        <v>-</v>
      </c>
      <c r="I1371" s="30">
        <f t="shared" si="355"/>
        <v>22</v>
      </c>
      <c r="J1371" s="35" t="str">
        <f t="shared" si="351"/>
        <v>SBI MAGNUM GILT FUND - SHORT TERM - REGULAR PLAN - GROWTH</v>
      </c>
      <c r="K1371" s="35">
        <f t="shared" si="356"/>
        <v>80</v>
      </c>
      <c r="L1371" s="30" t="str">
        <f t="shared" si="357"/>
        <v>35.8883</v>
      </c>
      <c r="M1371" s="30">
        <f t="shared" si="358"/>
        <v>88</v>
      </c>
      <c r="N1371" s="30" t="str">
        <f t="shared" si="359"/>
        <v>35.8883</v>
      </c>
      <c r="O1371" s="30">
        <f t="shared" si="360"/>
        <v>96</v>
      </c>
      <c r="P1371" s="30" t="str">
        <f t="shared" si="361"/>
        <v>35.8883</v>
      </c>
      <c r="Q1371" s="30">
        <f t="shared" si="362"/>
        <v>104</v>
      </c>
      <c r="R1371" s="36" t="str">
        <f t="shared" si="363"/>
        <v>08-Aug-2017</v>
      </c>
      <c r="S1371" s="37">
        <f t="shared" si="354"/>
        <v>35.888300000000001</v>
      </c>
    </row>
    <row r="1372" spans="1:19">
      <c r="A1372" s="30" t="s">
        <v>7403</v>
      </c>
      <c r="D1372" s="30" t="str">
        <f t="shared" si="348"/>
        <v>101950</v>
      </c>
      <c r="E1372" s="30">
        <f t="shared" si="352"/>
        <v>7</v>
      </c>
      <c r="F1372" s="30" t="str">
        <f t="shared" si="349"/>
        <v>INF200K01AC2</v>
      </c>
      <c r="G1372" s="30">
        <f t="shared" si="353"/>
        <v>20</v>
      </c>
      <c r="H1372" s="30" t="str">
        <f t="shared" si="350"/>
        <v>INF200K01AD0</v>
      </c>
      <c r="I1372" s="30">
        <f t="shared" si="355"/>
        <v>33</v>
      </c>
      <c r="J1372" s="35" t="str">
        <f t="shared" si="351"/>
        <v>SBI MGLT-  DIVIDEND - PF (Fixed Period - 1 Yr) Option</v>
      </c>
      <c r="K1372" s="35">
        <f t="shared" si="356"/>
        <v>87</v>
      </c>
      <c r="L1372" s="30" t="str">
        <f t="shared" si="357"/>
        <v>13.6637</v>
      </c>
      <c r="M1372" s="30">
        <f t="shared" si="358"/>
        <v>95</v>
      </c>
      <c r="N1372" s="30" t="str">
        <f t="shared" si="359"/>
        <v>13.5954</v>
      </c>
      <c r="O1372" s="30">
        <f t="shared" si="360"/>
        <v>103</v>
      </c>
      <c r="P1372" s="30" t="str">
        <f t="shared" si="361"/>
        <v>13.6637</v>
      </c>
      <c r="Q1372" s="30">
        <f t="shared" si="362"/>
        <v>111</v>
      </c>
      <c r="R1372" s="36" t="str">
        <f t="shared" si="363"/>
        <v>08-Aug-2017</v>
      </c>
      <c r="S1372" s="37">
        <f t="shared" si="354"/>
        <v>13.6637</v>
      </c>
    </row>
    <row r="1373" spans="1:19">
      <c r="A1373" s="30" t="s">
        <v>7404</v>
      </c>
      <c r="D1373" s="30" t="str">
        <f t="shared" si="348"/>
        <v>101951</v>
      </c>
      <c r="E1373" s="30">
        <f t="shared" si="352"/>
        <v>7</v>
      </c>
      <c r="F1373" s="30" t="str">
        <f t="shared" si="349"/>
        <v>INF200K01AF5</v>
      </c>
      <c r="G1373" s="30">
        <f t="shared" si="353"/>
        <v>20</v>
      </c>
      <c r="H1373" s="30" t="str">
        <f t="shared" si="350"/>
        <v>INF200K01AG3</v>
      </c>
      <c r="I1373" s="30">
        <f t="shared" si="355"/>
        <v>33</v>
      </c>
      <c r="J1373" s="35" t="str">
        <f t="shared" si="351"/>
        <v>SBI MGLT-  DIVIDEND - PF (Fixed Period - 2 Yrs) Option</v>
      </c>
      <c r="K1373" s="35">
        <f t="shared" si="356"/>
        <v>88</v>
      </c>
      <c r="L1373" s="30" t="str">
        <f t="shared" si="357"/>
        <v>13.8119</v>
      </c>
      <c r="M1373" s="30">
        <f t="shared" si="358"/>
        <v>96</v>
      </c>
      <c r="N1373" s="30" t="str">
        <f t="shared" si="359"/>
        <v>13.7428</v>
      </c>
      <c r="O1373" s="30">
        <f t="shared" si="360"/>
        <v>104</v>
      </c>
      <c r="P1373" s="30" t="str">
        <f t="shared" si="361"/>
        <v>13.8119</v>
      </c>
      <c r="Q1373" s="30">
        <f t="shared" si="362"/>
        <v>112</v>
      </c>
      <c r="R1373" s="36" t="str">
        <f t="shared" si="363"/>
        <v>08-Aug-2017</v>
      </c>
      <c r="S1373" s="37">
        <f t="shared" si="354"/>
        <v>13.8119</v>
      </c>
    </row>
    <row r="1374" spans="1:19">
      <c r="A1374" s="30" t="s">
        <v>7405</v>
      </c>
      <c r="D1374" s="30" t="str">
        <f t="shared" si="348"/>
        <v>101952</v>
      </c>
      <c r="E1374" s="30">
        <f t="shared" si="352"/>
        <v>7</v>
      </c>
      <c r="F1374" s="30" t="str">
        <f t="shared" si="349"/>
        <v>INF200K01AI9</v>
      </c>
      <c r="G1374" s="30">
        <f t="shared" si="353"/>
        <v>20</v>
      </c>
      <c r="H1374" s="30" t="str">
        <f t="shared" si="350"/>
        <v>INF200K01AJ7</v>
      </c>
      <c r="I1374" s="30">
        <f t="shared" si="355"/>
        <v>33</v>
      </c>
      <c r="J1374" s="35" t="str">
        <f t="shared" si="351"/>
        <v>SBI MGLT-  DIVIDEND - PF (Fixed Period - 3 Yrs) Option</v>
      </c>
      <c r="K1374" s="35">
        <f t="shared" si="356"/>
        <v>88</v>
      </c>
      <c r="L1374" s="30" t="str">
        <f t="shared" si="357"/>
        <v>13.4358</v>
      </c>
      <c r="M1374" s="30">
        <f t="shared" si="358"/>
        <v>96</v>
      </c>
      <c r="N1374" s="30" t="str">
        <f t="shared" si="359"/>
        <v>13.3686</v>
      </c>
      <c r="O1374" s="30">
        <f t="shared" si="360"/>
        <v>104</v>
      </c>
      <c r="P1374" s="30" t="str">
        <f t="shared" si="361"/>
        <v>13.4358</v>
      </c>
      <c r="Q1374" s="30">
        <f t="shared" si="362"/>
        <v>112</v>
      </c>
      <c r="R1374" s="36" t="str">
        <f t="shared" si="363"/>
        <v>08-Aug-2017</v>
      </c>
      <c r="S1374" s="37">
        <f t="shared" si="354"/>
        <v>13.4358</v>
      </c>
    </row>
    <row r="1375" spans="1:19">
      <c r="A1375" s="30" t="s">
        <v>7406</v>
      </c>
      <c r="D1375" s="30" t="str">
        <f t="shared" si="348"/>
        <v>101935</v>
      </c>
      <c r="E1375" s="30">
        <f t="shared" si="352"/>
        <v>7</v>
      </c>
      <c r="F1375" s="30" t="str">
        <f t="shared" si="349"/>
        <v>INF200K01AL3</v>
      </c>
      <c r="G1375" s="30">
        <f t="shared" si="353"/>
        <v>20</v>
      </c>
      <c r="H1375" s="30" t="str">
        <f t="shared" si="350"/>
        <v>INF200K01AM1</v>
      </c>
      <c r="I1375" s="30">
        <f t="shared" si="355"/>
        <v>33</v>
      </c>
      <c r="J1375" s="35" t="str">
        <f t="shared" si="351"/>
        <v>SBI MGLT-  DIVIDEND - PF (Regular) Option</v>
      </c>
      <c r="K1375" s="35">
        <f t="shared" si="356"/>
        <v>75</v>
      </c>
      <c r="L1375" s="30" t="str">
        <f t="shared" si="357"/>
        <v>14.2274</v>
      </c>
      <c r="M1375" s="30">
        <f t="shared" si="358"/>
        <v>83</v>
      </c>
      <c r="N1375" s="30" t="str">
        <f t="shared" si="359"/>
        <v>14.1563</v>
      </c>
      <c r="O1375" s="30">
        <f t="shared" si="360"/>
        <v>91</v>
      </c>
      <c r="P1375" s="30" t="str">
        <f t="shared" si="361"/>
        <v>14.2274</v>
      </c>
      <c r="Q1375" s="30">
        <f t="shared" si="362"/>
        <v>99</v>
      </c>
      <c r="R1375" s="36" t="str">
        <f t="shared" si="363"/>
        <v>08-Aug-2017</v>
      </c>
      <c r="S1375" s="37">
        <f t="shared" si="354"/>
        <v>14.227399999999999</v>
      </c>
    </row>
    <row r="1376" spans="1:19">
      <c r="A1376" s="30" t="s">
        <v>7407</v>
      </c>
      <c r="D1376" s="30" t="str">
        <f t="shared" si="348"/>
        <v>102061</v>
      </c>
      <c r="E1376" s="30">
        <f t="shared" si="352"/>
        <v>7</v>
      </c>
      <c r="F1376" s="30" t="str">
        <f t="shared" si="349"/>
        <v>INF200K01AB4</v>
      </c>
      <c r="G1376" s="30">
        <f t="shared" si="353"/>
        <v>20</v>
      </c>
      <c r="H1376" s="30" t="str">
        <f t="shared" si="350"/>
        <v>-</v>
      </c>
      <c r="I1376" s="30">
        <f t="shared" si="355"/>
        <v>22</v>
      </c>
      <c r="J1376" s="35" t="str">
        <f t="shared" si="351"/>
        <v>SBI MGLT-  GROWTH - PF (Fixed Period - 1 Yr) Option</v>
      </c>
      <c r="K1376" s="35">
        <f t="shared" si="356"/>
        <v>74</v>
      </c>
      <c r="L1376" s="30" t="str">
        <f t="shared" si="357"/>
        <v>N.A.</v>
      </c>
      <c r="M1376" s="30">
        <f t="shared" si="358"/>
        <v>79</v>
      </c>
      <c r="N1376" s="30" t="str">
        <f t="shared" si="359"/>
        <v>N.A.</v>
      </c>
      <c r="O1376" s="30">
        <f t="shared" si="360"/>
        <v>84</v>
      </c>
      <c r="P1376" s="30" t="str">
        <f t="shared" si="361"/>
        <v>N.A.</v>
      </c>
      <c r="Q1376" s="30">
        <f t="shared" si="362"/>
        <v>89</v>
      </c>
      <c r="R1376" s="36" t="str">
        <f t="shared" si="363"/>
        <v>08-Aug-2017</v>
      </c>
      <c r="S1376" s="37" t="e">
        <f t="shared" si="354"/>
        <v>#VALUE!</v>
      </c>
    </row>
    <row r="1377" spans="1:19">
      <c r="A1377" s="30" t="s">
        <v>7408</v>
      </c>
      <c r="D1377" s="30" t="str">
        <f t="shared" si="348"/>
        <v>101933</v>
      </c>
      <c r="E1377" s="30">
        <f t="shared" si="352"/>
        <v>7</v>
      </c>
      <c r="F1377" s="30" t="str">
        <f t="shared" si="349"/>
        <v>INF200K01AE8</v>
      </c>
      <c r="G1377" s="30">
        <f t="shared" si="353"/>
        <v>20</v>
      </c>
      <c r="H1377" s="30" t="str">
        <f t="shared" si="350"/>
        <v>-</v>
      </c>
      <c r="I1377" s="30">
        <f t="shared" si="355"/>
        <v>22</v>
      </c>
      <c r="J1377" s="35" t="str">
        <f t="shared" si="351"/>
        <v>SBI MGLT-  GROWTH - PF (Fixed Period - 2 Yrs) Option</v>
      </c>
      <c r="K1377" s="35">
        <f t="shared" si="356"/>
        <v>75</v>
      </c>
      <c r="L1377" s="30" t="str">
        <f t="shared" si="357"/>
        <v>N.A.</v>
      </c>
      <c r="M1377" s="30">
        <f t="shared" si="358"/>
        <v>80</v>
      </c>
      <c r="N1377" s="30" t="str">
        <f t="shared" si="359"/>
        <v>N.A.</v>
      </c>
      <c r="O1377" s="30">
        <f t="shared" si="360"/>
        <v>85</v>
      </c>
      <c r="P1377" s="30" t="str">
        <f t="shared" si="361"/>
        <v>N.A.</v>
      </c>
      <c r="Q1377" s="30">
        <f t="shared" si="362"/>
        <v>90</v>
      </c>
      <c r="R1377" s="36" t="str">
        <f t="shared" si="363"/>
        <v>08-Aug-2017</v>
      </c>
      <c r="S1377" s="37" t="e">
        <f t="shared" si="354"/>
        <v>#VALUE!</v>
      </c>
    </row>
    <row r="1378" spans="1:19">
      <c r="A1378" s="30" t="s">
        <v>7409</v>
      </c>
      <c r="D1378" s="30" t="str">
        <f t="shared" si="348"/>
        <v>101934</v>
      </c>
      <c r="E1378" s="30">
        <f t="shared" si="352"/>
        <v>7</v>
      </c>
      <c r="F1378" s="30" t="str">
        <f t="shared" si="349"/>
        <v>INF200K01AH1</v>
      </c>
      <c r="G1378" s="30">
        <f t="shared" si="353"/>
        <v>20</v>
      </c>
      <c r="H1378" s="30" t="str">
        <f t="shared" si="350"/>
        <v>-</v>
      </c>
      <c r="I1378" s="30">
        <f t="shared" si="355"/>
        <v>22</v>
      </c>
      <c r="J1378" s="35" t="str">
        <f t="shared" si="351"/>
        <v>SBI MGLT-  GROWTH - PF (Fixed Period - 3 Yrs) Option</v>
      </c>
      <c r="K1378" s="35">
        <f t="shared" si="356"/>
        <v>75</v>
      </c>
      <c r="L1378" s="30" t="str">
        <f t="shared" si="357"/>
        <v>23.1745</v>
      </c>
      <c r="M1378" s="30">
        <f t="shared" si="358"/>
        <v>83</v>
      </c>
      <c r="N1378" s="30" t="str">
        <f t="shared" si="359"/>
        <v>23.0586</v>
      </c>
      <c r="O1378" s="30">
        <f t="shared" si="360"/>
        <v>91</v>
      </c>
      <c r="P1378" s="30" t="str">
        <f t="shared" si="361"/>
        <v>23.1745</v>
      </c>
      <c r="Q1378" s="30">
        <f t="shared" si="362"/>
        <v>99</v>
      </c>
      <c r="R1378" s="36" t="str">
        <f t="shared" si="363"/>
        <v>08-Aug-2017</v>
      </c>
      <c r="S1378" s="37">
        <f t="shared" si="354"/>
        <v>23.174499999999998</v>
      </c>
    </row>
    <row r="1379" spans="1:19">
      <c r="A1379" s="30" t="s">
        <v>7410</v>
      </c>
      <c r="D1379" s="30" t="str">
        <f t="shared" si="348"/>
        <v>101932</v>
      </c>
      <c r="E1379" s="30">
        <f t="shared" si="352"/>
        <v>7</v>
      </c>
      <c r="F1379" s="30" t="str">
        <f t="shared" si="349"/>
        <v>INF200K01AK5</v>
      </c>
      <c r="G1379" s="30">
        <f t="shared" si="353"/>
        <v>20</v>
      </c>
      <c r="H1379" s="30" t="str">
        <f t="shared" si="350"/>
        <v>-</v>
      </c>
      <c r="I1379" s="30">
        <f t="shared" si="355"/>
        <v>22</v>
      </c>
      <c r="J1379" s="35" t="str">
        <f t="shared" si="351"/>
        <v>SBI MGLT-  GROWTH - PF (Regular) Option</v>
      </c>
      <c r="K1379" s="35">
        <f t="shared" si="356"/>
        <v>62</v>
      </c>
      <c r="L1379" s="30" t="str">
        <f t="shared" si="357"/>
        <v>24.8034</v>
      </c>
      <c r="M1379" s="30">
        <f t="shared" si="358"/>
        <v>70</v>
      </c>
      <c r="N1379" s="30" t="str">
        <f t="shared" si="359"/>
        <v>24.6794</v>
      </c>
      <c r="O1379" s="30">
        <f t="shared" si="360"/>
        <v>78</v>
      </c>
      <c r="P1379" s="30" t="str">
        <f t="shared" si="361"/>
        <v>24.8034</v>
      </c>
      <c r="Q1379" s="30">
        <f t="shared" si="362"/>
        <v>86</v>
      </c>
      <c r="R1379" s="36" t="str">
        <f t="shared" si="363"/>
        <v>08-Aug-2017</v>
      </c>
      <c r="S1379" s="37">
        <f t="shared" si="354"/>
        <v>24.8034</v>
      </c>
    </row>
    <row r="1380" spans="1:19">
      <c r="A1380" s="30" t="s">
        <v>97</v>
      </c>
      <c r="D1380" s="30" t="str">
        <f t="shared" si="348"/>
        <v/>
      </c>
      <c r="E1380" s="30" t="str">
        <f t="shared" si="352"/>
        <v/>
      </c>
      <c r="F1380" s="30" t="str">
        <f t="shared" si="349"/>
        <v xml:space="preserve"> </v>
      </c>
      <c r="G1380" s="30" t="str">
        <f t="shared" si="353"/>
        <v/>
      </c>
      <c r="H1380" s="30" t="str">
        <f t="shared" si="350"/>
        <v/>
      </c>
      <c r="I1380" s="30" t="str">
        <f t="shared" si="355"/>
        <v/>
      </c>
      <c r="J1380" s="35" t="str">
        <f t="shared" si="351"/>
        <v/>
      </c>
      <c r="K1380" s="35" t="str">
        <f t="shared" si="356"/>
        <v/>
      </c>
      <c r="L1380" s="30" t="str">
        <f t="shared" si="357"/>
        <v/>
      </c>
      <c r="M1380" s="30" t="str">
        <f t="shared" si="358"/>
        <v/>
      </c>
      <c r="N1380" s="30" t="str">
        <f t="shared" si="359"/>
        <v/>
      </c>
      <c r="O1380" s="30" t="str">
        <f t="shared" si="360"/>
        <v/>
      </c>
      <c r="P1380" s="30" t="str">
        <f t="shared" si="361"/>
        <v/>
      </c>
      <c r="Q1380" s="30" t="str">
        <f t="shared" si="362"/>
        <v/>
      </c>
      <c r="R1380" s="36" t="str">
        <f t="shared" si="363"/>
        <v/>
      </c>
      <c r="S1380" s="37" t="str">
        <f t="shared" si="354"/>
        <v/>
      </c>
    </row>
    <row r="1381" spans="1:19">
      <c r="A1381" s="30" t="s">
        <v>115</v>
      </c>
      <c r="D1381" s="30" t="str">
        <f t="shared" si="348"/>
        <v/>
      </c>
      <c r="E1381" s="30" t="str">
        <f t="shared" si="352"/>
        <v/>
      </c>
      <c r="F1381" s="30" t="str">
        <f t="shared" si="349"/>
        <v>Sundaram Mutual Fund</v>
      </c>
      <c r="G1381" s="30" t="str">
        <f t="shared" si="353"/>
        <v/>
      </c>
      <c r="H1381" s="30" t="str">
        <f t="shared" si="350"/>
        <v/>
      </c>
      <c r="I1381" s="30" t="str">
        <f t="shared" si="355"/>
        <v/>
      </c>
      <c r="J1381" s="35" t="str">
        <f t="shared" si="351"/>
        <v/>
      </c>
      <c r="K1381" s="35" t="str">
        <f t="shared" si="356"/>
        <v/>
      </c>
      <c r="L1381" s="30" t="str">
        <f t="shared" si="357"/>
        <v/>
      </c>
      <c r="M1381" s="30" t="str">
        <f t="shared" si="358"/>
        <v/>
      </c>
      <c r="N1381" s="30" t="str">
        <f t="shared" si="359"/>
        <v/>
      </c>
      <c r="O1381" s="30" t="str">
        <f t="shared" si="360"/>
        <v/>
      </c>
      <c r="P1381" s="30" t="str">
        <f t="shared" si="361"/>
        <v/>
      </c>
      <c r="Q1381" s="30" t="str">
        <f t="shared" si="362"/>
        <v/>
      </c>
      <c r="R1381" s="36" t="str">
        <f t="shared" si="363"/>
        <v/>
      </c>
      <c r="S1381" s="37" t="str">
        <f t="shared" si="354"/>
        <v/>
      </c>
    </row>
    <row r="1382" spans="1:19">
      <c r="A1382" s="30" t="s">
        <v>97</v>
      </c>
      <c r="D1382" s="30" t="str">
        <f t="shared" si="348"/>
        <v/>
      </c>
      <c r="E1382" s="30" t="str">
        <f t="shared" si="352"/>
        <v/>
      </c>
      <c r="F1382" s="30" t="str">
        <f t="shared" si="349"/>
        <v xml:space="preserve"> </v>
      </c>
      <c r="G1382" s="30" t="str">
        <f t="shared" si="353"/>
        <v/>
      </c>
      <c r="H1382" s="30" t="str">
        <f t="shared" si="350"/>
        <v/>
      </c>
      <c r="I1382" s="30" t="str">
        <f t="shared" si="355"/>
        <v/>
      </c>
      <c r="J1382" s="35" t="str">
        <f t="shared" si="351"/>
        <v/>
      </c>
      <c r="K1382" s="35" t="str">
        <f t="shared" si="356"/>
        <v/>
      </c>
      <c r="L1382" s="30" t="str">
        <f t="shared" si="357"/>
        <v/>
      </c>
      <c r="M1382" s="30" t="str">
        <f t="shared" si="358"/>
        <v/>
      </c>
      <c r="N1382" s="30" t="str">
        <f t="shared" si="359"/>
        <v/>
      </c>
      <c r="O1382" s="30" t="str">
        <f t="shared" si="360"/>
        <v/>
      </c>
      <c r="P1382" s="30" t="str">
        <f t="shared" si="361"/>
        <v/>
      </c>
      <c r="Q1382" s="30" t="str">
        <f t="shared" si="362"/>
        <v/>
      </c>
      <c r="R1382" s="36" t="str">
        <f t="shared" si="363"/>
        <v/>
      </c>
      <c r="S1382" s="37" t="str">
        <f t="shared" si="354"/>
        <v/>
      </c>
    </row>
    <row r="1383" spans="1:19">
      <c r="A1383" s="30" t="s">
        <v>7411</v>
      </c>
      <c r="D1383" s="30" t="str">
        <f t="shared" si="348"/>
        <v>101092</v>
      </c>
      <c r="E1383" s="30">
        <f t="shared" si="352"/>
        <v>7</v>
      </c>
      <c r="F1383" s="30" t="str">
        <f t="shared" si="349"/>
        <v>INF903J01FA6</v>
      </c>
      <c r="G1383" s="30">
        <f t="shared" si="353"/>
        <v>20</v>
      </c>
      <c r="H1383" s="30" t="str">
        <f t="shared" si="350"/>
        <v>-</v>
      </c>
      <c r="I1383" s="30">
        <f t="shared" si="355"/>
        <v>22</v>
      </c>
      <c r="J1383" s="35" t="str">
        <f t="shared" si="351"/>
        <v>SUNDARAM GILT FUND (Growth. OPTION)</v>
      </c>
      <c r="K1383" s="35">
        <f t="shared" si="356"/>
        <v>58</v>
      </c>
      <c r="L1383" s="30" t="str">
        <f t="shared" si="357"/>
        <v>27.9808</v>
      </c>
      <c r="M1383" s="30">
        <f t="shared" si="358"/>
        <v>66</v>
      </c>
      <c r="N1383" s="30" t="str">
        <f t="shared" si="359"/>
        <v>27.9808</v>
      </c>
      <c r="O1383" s="30">
        <f t="shared" si="360"/>
        <v>74</v>
      </c>
      <c r="P1383" s="30" t="str">
        <f t="shared" si="361"/>
        <v>27.9808</v>
      </c>
      <c r="Q1383" s="30">
        <f t="shared" si="362"/>
        <v>82</v>
      </c>
      <c r="R1383" s="36" t="str">
        <f t="shared" si="363"/>
        <v>08-Aug-2017</v>
      </c>
      <c r="S1383" s="37">
        <f t="shared" si="354"/>
        <v>27.980799999999999</v>
      </c>
    </row>
    <row r="1384" spans="1:19">
      <c r="A1384" s="30" t="s">
        <v>203</v>
      </c>
      <c r="D1384" s="30" t="str">
        <f t="shared" si="348"/>
        <v>119607</v>
      </c>
      <c r="E1384" s="30">
        <f t="shared" si="352"/>
        <v>7</v>
      </c>
      <c r="F1384" s="30" t="str">
        <f t="shared" si="349"/>
        <v>INF903J01RJ2</v>
      </c>
      <c r="G1384" s="30">
        <f t="shared" si="353"/>
        <v>20</v>
      </c>
      <c r="H1384" s="30" t="str">
        <f t="shared" si="350"/>
        <v>-</v>
      </c>
      <c r="I1384" s="30">
        <f t="shared" si="355"/>
        <v>22</v>
      </c>
      <c r="J1384" s="35" t="str">
        <f t="shared" si="351"/>
        <v>Sundaram Gilt Fund - Direct Plan - Bonus Option</v>
      </c>
      <c r="K1384" s="35">
        <f t="shared" si="356"/>
        <v>70</v>
      </c>
      <c r="L1384" s="30" t="str">
        <f t="shared" si="357"/>
        <v>0.0000</v>
      </c>
      <c r="M1384" s="30">
        <f t="shared" si="358"/>
        <v>77</v>
      </c>
      <c r="N1384" s="30" t="str">
        <f t="shared" si="359"/>
        <v>0.0000</v>
      </c>
      <c r="O1384" s="30">
        <f t="shared" si="360"/>
        <v>84</v>
      </c>
      <c r="P1384" s="30" t="str">
        <f t="shared" si="361"/>
        <v>0.0000</v>
      </c>
      <c r="Q1384" s="30">
        <f t="shared" si="362"/>
        <v>91</v>
      </c>
      <c r="R1384" s="36" t="str">
        <f t="shared" si="363"/>
        <v>26-Sep-2013</v>
      </c>
      <c r="S1384" s="37">
        <f t="shared" si="354"/>
        <v>0</v>
      </c>
    </row>
    <row r="1385" spans="1:19">
      <c r="A1385" s="30" t="s">
        <v>7412</v>
      </c>
      <c r="D1385" s="30" t="str">
        <f t="shared" si="348"/>
        <v>119603</v>
      </c>
      <c r="E1385" s="30">
        <f t="shared" si="352"/>
        <v>7</v>
      </c>
      <c r="F1385" s="30" t="str">
        <f t="shared" si="349"/>
        <v>INF903J01NY0</v>
      </c>
      <c r="G1385" s="30">
        <f t="shared" si="353"/>
        <v>20</v>
      </c>
      <c r="H1385" s="30" t="str">
        <f t="shared" si="350"/>
        <v>-</v>
      </c>
      <c r="I1385" s="30">
        <f t="shared" si="355"/>
        <v>22</v>
      </c>
      <c r="J1385" s="35" t="str">
        <f t="shared" si="351"/>
        <v>Sundaram Gilt Fund - Direct Plan - Growth Option</v>
      </c>
      <c r="K1385" s="35">
        <f t="shared" si="356"/>
        <v>71</v>
      </c>
      <c r="L1385" s="30" t="str">
        <f t="shared" si="357"/>
        <v>28.5212</v>
      </c>
      <c r="M1385" s="30">
        <f t="shared" si="358"/>
        <v>79</v>
      </c>
      <c r="N1385" s="30" t="str">
        <f t="shared" si="359"/>
        <v>28.5212</v>
      </c>
      <c r="O1385" s="30">
        <f t="shared" si="360"/>
        <v>87</v>
      </c>
      <c r="P1385" s="30" t="str">
        <f t="shared" si="361"/>
        <v>28.5212</v>
      </c>
      <c r="Q1385" s="30">
        <f t="shared" si="362"/>
        <v>95</v>
      </c>
      <c r="R1385" s="36" t="str">
        <f t="shared" si="363"/>
        <v>08-Aug-2017</v>
      </c>
      <c r="S1385" s="37">
        <f t="shared" si="354"/>
        <v>28.5212</v>
      </c>
    </row>
    <row r="1386" spans="1:19">
      <c r="A1386" s="30" t="s">
        <v>7413</v>
      </c>
      <c r="D1386" s="30" t="str">
        <f t="shared" si="348"/>
        <v>101059</v>
      </c>
      <c r="E1386" s="30">
        <f t="shared" si="352"/>
        <v>7</v>
      </c>
      <c r="F1386" s="30" t="str">
        <f t="shared" si="349"/>
        <v>INF903J01FB4</v>
      </c>
      <c r="G1386" s="30">
        <f t="shared" si="353"/>
        <v>20</v>
      </c>
      <c r="H1386" s="30" t="str">
        <f t="shared" si="350"/>
        <v>INF903J01FC2</v>
      </c>
      <c r="I1386" s="30">
        <f t="shared" si="355"/>
        <v>33</v>
      </c>
      <c r="J1386" s="35" t="str">
        <f t="shared" si="351"/>
        <v>SUNDARAM GILT FUND (DIV. OPTION)</v>
      </c>
      <c r="K1386" s="35">
        <f t="shared" si="356"/>
        <v>66</v>
      </c>
      <c r="L1386" s="30" t="str">
        <f t="shared" si="357"/>
        <v>12.3905</v>
      </c>
      <c r="M1386" s="30">
        <f t="shared" si="358"/>
        <v>74</v>
      </c>
      <c r="N1386" s="30" t="str">
        <f t="shared" si="359"/>
        <v>12.3905</v>
      </c>
      <c r="O1386" s="30">
        <f t="shared" si="360"/>
        <v>82</v>
      </c>
      <c r="P1386" s="30" t="str">
        <f t="shared" si="361"/>
        <v>12.3905</v>
      </c>
      <c r="Q1386" s="30">
        <f t="shared" si="362"/>
        <v>90</v>
      </c>
      <c r="R1386" s="36" t="str">
        <f t="shared" si="363"/>
        <v>08-Aug-2017</v>
      </c>
      <c r="S1386" s="37">
        <f t="shared" si="354"/>
        <v>12.390499999999999</v>
      </c>
    </row>
    <row r="1387" spans="1:19">
      <c r="A1387" s="30" t="s">
        <v>7414</v>
      </c>
      <c r="D1387" s="30" t="str">
        <f t="shared" si="348"/>
        <v>119608</v>
      </c>
      <c r="E1387" s="30">
        <f t="shared" si="352"/>
        <v>7</v>
      </c>
      <c r="F1387" s="30" t="str">
        <f t="shared" si="349"/>
        <v>INF903J01NW4</v>
      </c>
      <c r="G1387" s="30">
        <f t="shared" si="353"/>
        <v>20</v>
      </c>
      <c r="H1387" s="30" t="str">
        <f t="shared" si="350"/>
        <v>INF903J01NX2</v>
      </c>
      <c r="I1387" s="30">
        <f t="shared" si="355"/>
        <v>33</v>
      </c>
      <c r="J1387" s="35" t="str">
        <f t="shared" si="351"/>
        <v>Sundaram Gilt Fund - Direct Plan - Dividend Option</v>
      </c>
      <c r="K1387" s="35">
        <f t="shared" si="356"/>
        <v>84</v>
      </c>
      <c r="L1387" s="30" t="str">
        <f t="shared" si="357"/>
        <v>12.6922</v>
      </c>
      <c r="M1387" s="30">
        <f t="shared" si="358"/>
        <v>92</v>
      </c>
      <c r="N1387" s="30" t="str">
        <f t="shared" si="359"/>
        <v>12.6922</v>
      </c>
      <c r="O1387" s="30">
        <f t="shared" si="360"/>
        <v>100</v>
      </c>
      <c r="P1387" s="30" t="str">
        <f t="shared" si="361"/>
        <v>12.6922</v>
      </c>
      <c r="Q1387" s="30">
        <f t="shared" si="362"/>
        <v>108</v>
      </c>
      <c r="R1387" s="36" t="str">
        <f t="shared" si="363"/>
        <v>08-Aug-2017</v>
      </c>
      <c r="S1387" s="37">
        <f t="shared" si="354"/>
        <v>12.6922</v>
      </c>
    </row>
    <row r="1388" spans="1:19">
      <c r="A1388" s="30" t="s">
        <v>97</v>
      </c>
      <c r="D1388" s="30" t="str">
        <f t="shared" si="348"/>
        <v/>
      </c>
      <c r="E1388" s="30" t="str">
        <f t="shared" si="352"/>
        <v/>
      </c>
      <c r="F1388" s="30" t="str">
        <f t="shared" si="349"/>
        <v xml:space="preserve"> </v>
      </c>
      <c r="G1388" s="30" t="str">
        <f t="shared" si="353"/>
        <v/>
      </c>
      <c r="H1388" s="30" t="str">
        <f t="shared" si="350"/>
        <v/>
      </c>
      <c r="I1388" s="30" t="str">
        <f t="shared" si="355"/>
        <v/>
      </c>
      <c r="J1388" s="35" t="str">
        <f t="shared" si="351"/>
        <v/>
      </c>
      <c r="K1388" s="35" t="str">
        <f t="shared" si="356"/>
        <v/>
      </c>
      <c r="L1388" s="30" t="str">
        <f t="shared" si="357"/>
        <v/>
      </c>
      <c r="M1388" s="30" t="str">
        <f t="shared" si="358"/>
        <v/>
      </c>
      <c r="N1388" s="30" t="str">
        <f t="shared" si="359"/>
        <v/>
      </c>
      <c r="O1388" s="30" t="str">
        <f t="shared" si="360"/>
        <v/>
      </c>
      <c r="P1388" s="30" t="str">
        <f t="shared" si="361"/>
        <v/>
      </c>
      <c r="Q1388" s="30" t="str">
        <f t="shared" si="362"/>
        <v/>
      </c>
      <c r="R1388" s="36" t="str">
        <f t="shared" si="363"/>
        <v/>
      </c>
      <c r="S1388" s="37" t="str">
        <f t="shared" si="354"/>
        <v/>
      </c>
    </row>
    <row r="1389" spans="1:19">
      <c r="A1389" s="30" t="s">
        <v>117</v>
      </c>
      <c r="D1389" s="30" t="str">
        <f t="shared" si="348"/>
        <v/>
      </c>
      <c r="E1389" s="30" t="str">
        <f t="shared" si="352"/>
        <v/>
      </c>
      <c r="F1389" s="30" t="str">
        <f t="shared" si="349"/>
        <v>Tata Mutual Fund</v>
      </c>
      <c r="G1389" s="30" t="str">
        <f t="shared" si="353"/>
        <v/>
      </c>
      <c r="H1389" s="30" t="str">
        <f t="shared" si="350"/>
        <v/>
      </c>
      <c r="I1389" s="30" t="str">
        <f t="shared" si="355"/>
        <v/>
      </c>
      <c r="J1389" s="35" t="str">
        <f t="shared" si="351"/>
        <v/>
      </c>
      <c r="K1389" s="35" t="str">
        <f t="shared" si="356"/>
        <v/>
      </c>
      <c r="L1389" s="30" t="str">
        <f t="shared" si="357"/>
        <v/>
      </c>
      <c r="M1389" s="30" t="str">
        <f t="shared" si="358"/>
        <v/>
      </c>
      <c r="N1389" s="30" t="str">
        <f t="shared" si="359"/>
        <v/>
      </c>
      <c r="O1389" s="30" t="str">
        <f t="shared" si="360"/>
        <v/>
      </c>
      <c r="P1389" s="30" t="str">
        <f t="shared" si="361"/>
        <v/>
      </c>
      <c r="Q1389" s="30" t="str">
        <f t="shared" si="362"/>
        <v/>
      </c>
      <c r="R1389" s="36" t="str">
        <f t="shared" si="363"/>
        <v/>
      </c>
      <c r="S1389" s="37" t="str">
        <f t="shared" si="354"/>
        <v/>
      </c>
    </row>
    <row r="1390" spans="1:19">
      <c r="A1390" s="30" t="s">
        <v>97</v>
      </c>
      <c r="D1390" s="30" t="str">
        <f t="shared" si="348"/>
        <v/>
      </c>
      <c r="E1390" s="30" t="str">
        <f t="shared" si="352"/>
        <v/>
      </c>
      <c r="F1390" s="30" t="str">
        <f t="shared" si="349"/>
        <v xml:space="preserve"> </v>
      </c>
      <c r="G1390" s="30" t="str">
        <f t="shared" si="353"/>
        <v/>
      </c>
      <c r="H1390" s="30" t="str">
        <f t="shared" si="350"/>
        <v/>
      </c>
      <c r="I1390" s="30" t="str">
        <f t="shared" si="355"/>
        <v/>
      </c>
      <c r="J1390" s="35" t="str">
        <f t="shared" si="351"/>
        <v/>
      </c>
      <c r="K1390" s="35" t="str">
        <f t="shared" si="356"/>
        <v/>
      </c>
      <c r="L1390" s="30" t="str">
        <f t="shared" si="357"/>
        <v/>
      </c>
      <c r="M1390" s="30" t="str">
        <f t="shared" si="358"/>
        <v/>
      </c>
      <c r="N1390" s="30" t="str">
        <f t="shared" si="359"/>
        <v/>
      </c>
      <c r="O1390" s="30" t="str">
        <f t="shared" si="360"/>
        <v/>
      </c>
      <c r="P1390" s="30" t="str">
        <f t="shared" si="361"/>
        <v/>
      </c>
      <c r="Q1390" s="30" t="str">
        <f t="shared" si="362"/>
        <v/>
      </c>
      <c r="R1390" s="36" t="str">
        <f t="shared" si="363"/>
        <v/>
      </c>
      <c r="S1390" s="37" t="str">
        <f t="shared" si="354"/>
        <v/>
      </c>
    </row>
    <row r="1391" spans="1:19">
      <c r="A1391" s="30" t="s">
        <v>7415</v>
      </c>
      <c r="D1391" s="30" t="str">
        <f t="shared" si="348"/>
        <v>101902</v>
      </c>
      <c r="E1391" s="30">
        <f t="shared" si="352"/>
        <v>7</v>
      </c>
      <c r="F1391" s="30" t="str">
        <f t="shared" si="349"/>
        <v>INF277K01DO9</v>
      </c>
      <c r="G1391" s="30">
        <f t="shared" si="353"/>
        <v>20</v>
      </c>
      <c r="H1391" s="30" t="str">
        <f t="shared" si="350"/>
        <v>INF277K01543</v>
      </c>
      <c r="I1391" s="30">
        <f t="shared" si="355"/>
        <v>33</v>
      </c>
      <c r="J1391" s="35" t="str">
        <f t="shared" si="351"/>
        <v>Tata Gilt High Fund - Dividend Opt</v>
      </c>
      <c r="K1391" s="35">
        <f t="shared" si="356"/>
        <v>68</v>
      </c>
      <c r="L1391" s="30" t="str">
        <f t="shared" si="357"/>
        <v>18.9418</v>
      </c>
      <c r="M1391" s="30">
        <f t="shared" si="358"/>
        <v>76</v>
      </c>
      <c r="N1391" s="30" t="str">
        <f t="shared" si="359"/>
        <v>18.8471</v>
      </c>
      <c r="O1391" s="30">
        <f t="shared" si="360"/>
        <v>84</v>
      </c>
      <c r="P1391" s="30" t="str">
        <f t="shared" si="361"/>
        <v>18.9418</v>
      </c>
      <c r="Q1391" s="30">
        <f t="shared" si="362"/>
        <v>92</v>
      </c>
      <c r="R1391" s="36" t="str">
        <f t="shared" si="363"/>
        <v>09-Aug-2017</v>
      </c>
      <c r="S1391" s="37">
        <f t="shared" si="354"/>
        <v>18.941800000000001</v>
      </c>
    </row>
    <row r="1392" spans="1:19">
      <c r="A1392" s="30" t="s">
        <v>7416</v>
      </c>
      <c r="D1392" s="30" t="str">
        <f t="shared" si="348"/>
        <v>102016</v>
      </c>
      <c r="E1392" s="30">
        <f t="shared" si="352"/>
        <v>7</v>
      </c>
      <c r="F1392" s="30" t="str">
        <f t="shared" si="349"/>
        <v>INF277K01550</v>
      </c>
      <c r="G1392" s="30">
        <f t="shared" si="353"/>
        <v>20</v>
      </c>
      <c r="H1392" s="30" t="str">
        <f t="shared" si="350"/>
        <v>-</v>
      </c>
      <c r="I1392" s="30">
        <f t="shared" si="355"/>
        <v>22</v>
      </c>
      <c r="J1392" s="35" t="str">
        <f t="shared" si="351"/>
        <v>Tata Gilt High Fund - Growth</v>
      </c>
      <c r="K1392" s="35">
        <f t="shared" si="356"/>
        <v>51</v>
      </c>
      <c r="L1392" s="30" t="str">
        <f t="shared" si="357"/>
        <v>31.3667</v>
      </c>
      <c r="M1392" s="30">
        <f t="shared" si="358"/>
        <v>59</v>
      </c>
      <c r="N1392" s="30" t="str">
        <f t="shared" si="359"/>
        <v>31.2099</v>
      </c>
      <c r="O1392" s="30">
        <f t="shared" si="360"/>
        <v>67</v>
      </c>
      <c r="P1392" s="30" t="str">
        <f t="shared" si="361"/>
        <v>31.3667</v>
      </c>
      <c r="Q1392" s="30">
        <f t="shared" si="362"/>
        <v>75</v>
      </c>
      <c r="R1392" s="36" t="str">
        <f t="shared" si="363"/>
        <v>09-Aug-2017</v>
      </c>
      <c r="S1392" s="37">
        <f t="shared" si="354"/>
        <v>31.366700000000002</v>
      </c>
    </row>
    <row r="1393" spans="1:19">
      <c r="A1393" s="30" t="s">
        <v>7417</v>
      </c>
      <c r="D1393" s="30" t="str">
        <f t="shared" si="348"/>
        <v>119944</v>
      </c>
      <c r="E1393" s="30">
        <f t="shared" si="352"/>
        <v>7</v>
      </c>
      <c r="F1393" s="30" t="str">
        <f t="shared" si="349"/>
        <v>INF277K01OQ1</v>
      </c>
      <c r="G1393" s="30">
        <f t="shared" si="353"/>
        <v>20</v>
      </c>
      <c r="H1393" s="30" t="str">
        <f t="shared" si="350"/>
        <v>-</v>
      </c>
      <c r="I1393" s="30">
        <f t="shared" si="355"/>
        <v>22</v>
      </c>
      <c r="J1393" s="35" t="str">
        <f t="shared" si="351"/>
        <v>Tata Gilt Mid Term Fund - Direct Plan - Growth</v>
      </c>
      <c r="K1393" s="35">
        <f t="shared" si="356"/>
        <v>69</v>
      </c>
      <c r="L1393" s="30" t="str">
        <f t="shared" si="357"/>
        <v>19.4940</v>
      </c>
      <c r="M1393" s="30">
        <f t="shared" si="358"/>
        <v>77</v>
      </c>
      <c r="N1393" s="30" t="str">
        <f t="shared" si="359"/>
        <v>19.4940</v>
      </c>
      <c r="O1393" s="30">
        <f t="shared" si="360"/>
        <v>85</v>
      </c>
      <c r="P1393" s="30" t="str">
        <f t="shared" si="361"/>
        <v>19.4940</v>
      </c>
      <c r="Q1393" s="30">
        <f t="shared" si="362"/>
        <v>93</v>
      </c>
      <c r="R1393" s="36" t="str">
        <f t="shared" si="363"/>
        <v>09-Aug-2017</v>
      </c>
      <c r="S1393" s="37">
        <f t="shared" si="354"/>
        <v>19.494</v>
      </c>
    </row>
    <row r="1394" spans="1:19">
      <c r="A1394" s="30" t="s">
        <v>7418</v>
      </c>
      <c r="D1394" s="30" t="str">
        <f t="shared" si="348"/>
        <v>119945</v>
      </c>
      <c r="E1394" s="30">
        <f t="shared" si="352"/>
        <v>7</v>
      </c>
      <c r="F1394" s="30" t="str">
        <f t="shared" si="349"/>
        <v>INF277K01OR9</v>
      </c>
      <c r="G1394" s="30">
        <f t="shared" si="353"/>
        <v>20</v>
      </c>
      <c r="H1394" s="30" t="str">
        <f t="shared" si="350"/>
        <v>INF277K01OS7</v>
      </c>
      <c r="I1394" s="30">
        <f t="shared" si="355"/>
        <v>33</v>
      </c>
      <c r="J1394" s="35" t="str">
        <f t="shared" si="351"/>
        <v>Tata Gilt Mid Term Fund - Direct Plan - Periodic Dividend</v>
      </c>
      <c r="K1394" s="35">
        <f t="shared" si="356"/>
        <v>91</v>
      </c>
      <c r="L1394" s="30" t="str">
        <f t="shared" si="357"/>
        <v>18.2444</v>
      </c>
      <c r="M1394" s="30">
        <f t="shared" si="358"/>
        <v>99</v>
      </c>
      <c r="N1394" s="30" t="str">
        <f t="shared" si="359"/>
        <v>18.2444</v>
      </c>
      <c r="O1394" s="30">
        <f t="shared" si="360"/>
        <v>107</v>
      </c>
      <c r="P1394" s="30" t="str">
        <f t="shared" si="361"/>
        <v>18.2444</v>
      </c>
      <c r="Q1394" s="30">
        <f t="shared" si="362"/>
        <v>115</v>
      </c>
      <c r="R1394" s="36" t="str">
        <f t="shared" si="363"/>
        <v>09-Aug-2017</v>
      </c>
      <c r="S1394" s="37">
        <f t="shared" si="354"/>
        <v>18.244399999999999</v>
      </c>
    </row>
    <row r="1395" spans="1:19">
      <c r="A1395" s="30" t="s">
        <v>7419</v>
      </c>
      <c r="D1395" s="30" t="str">
        <f t="shared" si="348"/>
        <v>119946</v>
      </c>
      <c r="E1395" s="30">
        <f t="shared" si="352"/>
        <v>7</v>
      </c>
      <c r="F1395" s="30" t="str">
        <f t="shared" si="349"/>
        <v>INF277K01OT5</v>
      </c>
      <c r="G1395" s="30">
        <f t="shared" si="353"/>
        <v>20</v>
      </c>
      <c r="H1395" s="30" t="str">
        <f t="shared" si="350"/>
        <v>INF277K01OU3</v>
      </c>
      <c r="I1395" s="30">
        <f t="shared" si="355"/>
        <v>33</v>
      </c>
      <c r="J1395" s="35" t="str">
        <f t="shared" si="351"/>
        <v>Tata Gilt Mid Term Fund - Direct Plan - Quarterly Dividend</v>
      </c>
      <c r="K1395" s="35">
        <f t="shared" si="356"/>
        <v>92</v>
      </c>
      <c r="L1395" s="30" t="str">
        <f t="shared" si="357"/>
        <v>16.1422</v>
      </c>
      <c r="M1395" s="30">
        <f t="shared" si="358"/>
        <v>100</v>
      </c>
      <c r="N1395" s="30" t="str">
        <f t="shared" si="359"/>
        <v>16.1422</v>
      </c>
      <c r="O1395" s="30">
        <f t="shared" si="360"/>
        <v>108</v>
      </c>
      <c r="P1395" s="30" t="str">
        <f t="shared" si="361"/>
        <v>16.1422</v>
      </c>
      <c r="Q1395" s="30">
        <f t="shared" si="362"/>
        <v>116</v>
      </c>
      <c r="R1395" s="36" t="str">
        <f t="shared" si="363"/>
        <v>09-Aug-2017</v>
      </c>
      <c r="S1395" s="37">
        <f t="shared" si="354"/>
        <v>16.142199999999999</v>
      </c>
    </row>
    <row r="1396" spans="1:19">
      <c r="A1396" s="30" t="s">
        <v>7420</v>
      </c>
      <c r="D1396" s="30" t="str">
        <f t="shared" si="348"/>
        <v>112929</v>
      </c>
      <c r="E1396" s="30">
        <f t="shared" si="352"/>
        <v>7</v>
      </c>
      <c r="F1396" s="30" t="str">
        <f t="shared" si="349"/>
        <v>INF277K01LI4</v>
      </c>
      <c r="G1396" s="30">
        <f t="shared" si="353"/>
        <v>20</v>
      </c>
      <c r="H1396" s="30" t="str">
        <f t="shared" si="350"/>
        <v>INF277K01LJ2</v>
      </c>
      <c r="I1396" s="30">
        <f t="shared" si="355"/>
        <v>33</v>
      </c>
      <c r="J1396" s="35" t="str">
        <f t="shared" si="351"/>
        <v>Tata Gilt Mid Term Fund - Regular Plan -Periodic Dividend</v>
      </c>
      <c r="K1396" s="35">
        <f t="shared" si="356"/>
        <v>91</v>
      </c>
      <c r="L1396" s="30" t="str">
        <f t="shared" si="357"/>
        <v>17.7885</v>
      </c>
      <c r="M1396" s="30">
        <f t="shared" si="358"/>
        <v>99</v>
      </c>
      <c r="N1396" s="30" t="str">
        <f t="shared" si="359"/>
        <v>17.7885</v>
      </c>
      <c r="O1396" s="30">
        <f t="shared" si="360"/>
        <v>107</v>
      </c>
      <c r="P1396" s="30" t="str">
        <f t="shared" si="361"/>
        <v>17.7885</v>
      </c>
      <c r="Q1396" s="30">
        <f t="shared" si="362"/>
        <v>115</v>
      </c>
      <c r="R1396" s="36" t="str">
        <f t="shared" si="363"/>
        <v>09-Aug-2017</v>
      </c>
      <c r="S1396" s="37">
        <f t="shared" si="354"/>
        <v>17.788499999999999</v>
      </c>
    </row>
    <row r="1397" spans="1:19">
      <c r="A1397" s="30" t="s">
        <v>7421</v>
      </c>
      <c r="D1397" s="30" t="str">
        <f t="shared" si="348"/>
        <v>112928</v>
      </c>
      <c r="E1397" s="30">
        <f t="shared" si="352"/>
        <v>7</v>
      </c>
      <c r="F1397" s="30" t="str">
        <f t="shared" si="349"/>
        <v>INF277K01LH6</v>
      </c>
      <c r="G1397" s="30">
        <f t="shared" si="353"/>
        <v>20</v>
      </c>
      <c r="H1397" s="30" t="str">
        <f t="shared" si="350"/>
        <v>-</v>
      </c>
      <c r="I1397" s="30">
        <f t="shared" si="355"/>
        <v>22</v>
      </c>
      <c r="J1397" s="35" t="str">
        <f t="shared" si="351"/>
        <v>Tata Gilt Mid Term Fund -Regular Plan- Growth</v>
      </c>
      <c r="K1397" s="35">
        <f t="shared" si="356"/>
        <v>68</v>
      </c>
      <c r="L1397" s="30" t="str">
        <f t="shared" si="357"/>
        <v>18.7537</v>
      </c>
      <c r="M1397" s="30">
        <f t="shared" si="358"/>
        <v>76</v>
      </c>
      <c r="N1397" s="30" t="str">
        <f t="shared" si="359"/>
        <v>18.7537</v>
      </c>
      <c r="O1397" s="30">
        <f t="shared" si="360"/>
        <v>84</v>
      </c>
      <c r="P1397" s="30" t="str">
        <f t="shared" si="361"/>
        <v>18.7537</v>
      </c>
      <c r="Q1397" s="30">
        <f t="shared" si="362"/>
        <v>92</v>
      </c>
      <c r="R1397" s="36" t="str">
        <f t="shared" si="363"/>
        <v>09-Aug-2017</v>
      </c>
      <c r="S1397" s="37">
        <f t="shared" si="354"/>
        <v>18.753699999999998</v>
      </c>
    </row>
    <row r="1398" spans="1:19">
      <c r="A1398" s="30" t="s">
        <v>7422</v>
      </c>
      <c r="D1398" s="30" t="str">
        <f t="shared" si="348"/>
        <v>112930</v>
      </c>
      <c r="E1398" s="30">
        <f t="shared" si="352"/>
        <v>7</v>
      </c>
      <c r="F1398" s="30" t="str">
        <f t="shared" si="349"/>
        <v>INF277K01LK0</v>
      </c>
      <c r="G1398" s="30">
        <f t="shared" si="353"/>
        <v>20</v>
      </c>
      <c r="H1398" s="30" t="str">
        <f t="shared" si="350"/>
        <v>INF277K01LL8</v>
      </c>
      <c r="I1398" s="30">
        <f t="shared" si="355"/>
        <v>33</v>
      </c>
      <c r="J1398" s="35" t="str">
        <f t="shared" si="351"/>
        <v>Tata Gilt Mid Term Fund -Regular Plan- Quarterly Dividend</v>
      </c>
      <c r="K1398" s="35">
        <f t="shared" si="356"/>
        <v>91</v>
      </c>
      <c r="L1398" s="30" t="str">
        <f t="shared" si="357"/>
        <v>15.6533</v>
      </c>
      <c r="M1398" s="30">
        <f t="shared" si="358"/>
        <v>99</v>
      </c>
      <c r="N1398" s="30" t="str">
        <f t="shared" si="359"/>
        <v>15.6533</v>
      </c>
      <c r="O1398" s="30">
        <f t="shared" si="360"/>
        <v>107</v>
      </c>
      <c r="P1398" s="30" t="str">
        <f t="shared" si="361"/>
        <v>15.6533</v>
      </c>
      <c r="Q1398" s="30">
        <f t="shared" si="362"/>
        <v>115</v>
      </c>
      <c r="R1398" s="36" t="str">
        <f t="shared" si="363"/>
        <v>09-Aug-2017</v>
      </c>
      <c r="S1398" s="37">
        <f t="shared" si="354"/>
        <v>15.6533</v>
      </c>
    </row>
    <row r="1399" spans="1:19">
      <c r="A1399" s="30" t="s">
        <v>7423</v>
      </c>
      <c r="D1399" s="30" t="str">
        <f t="shared" si="348"/>
        <v>101945</v>
      </c>
      <c r="E1399" s="30">
        <f t="shared" si="352"/>
        <v>7</v>
      </c>
      <c r="F1399" s="30" t="str">
        <f t="shared" si="349"/>
        <v>-</v>
      </c>
      <c r="G1399" s="30">
        <f t="shared" si="353"/>
        <v>9</v>
      </c>
      <c r="H1399" s="30" t="str">
        <f t="shared" si="350"/>
        <v>-</v>
      </c>
      <c r="I1399" s="30">
        <f t="shared" si="355"/>
        <v>11</v>
      </c>
      <c r="J1399" s="35" t="str">
        <f t="shared" si="351"/>
        <v>Tata Gilt Retirement Plan 28/2/25 Growth Option</v>
      </c>
      <c r="K1399" s="35">
        <f t="shared" si="356"/>
        <v>59</v>
      </c>
      <c r="L1399" s="30" t="str">
        <f t="shared" si="357"/>
        <v>23.1213</v>
      </c>
      <c r="M1399" s="30">
        <f t="shared" si="358"/>
        <v>67</v>
      </c>
      <c r="N1399" s="30" t="str">
        <f t="shared" si="359"/>
        <v>23.0057</v>
      </c>
      <c r="O1399" s="30">
        <f t="shared" si="360"/>
        <v>75</v>
      </c>
      <c r="P1399" s="30" t="str">
        <f t="shared" si="361"/>
        <v>23.1213</v>
      </c>
      <c r="Q1399" s="30">
        <f t="shared" si="362"/>
        <v>83</v>
      </c>
      <c r="R1399" s="36" t="str">
        <f t="shared" si="363"/>
        <v>09-Aug-2017</v>
      </c>
      <c r="S1399" s="37">
        <f t="shared" si="354"/>
        <v>23.121300000000002</v>
      </c>
    </row>
    <row r="1400" spans="1:19">
      <c r="A1400" s="30" t="s">
        <v>7424</v>
      </c>
      <c r="D1400" s="30" t="str">
        <f t="shared" si="348"/>
        <v>102046</v>
      </c>
      <c r="E1400" s="30">
        <f t="shared" si="352"/>
        <v>7</v>
      </c>
      <c r="F1400" s="30" t="str">
        <f t="shared" si="349"/>
        <v>-</v>
      </c>
      <c r="G1400" s="30">
        <f t="shared" si="353"/>
        <v>9</v>
      </c>
      <c r="H1400" s="30" t="str">
        <f t="shared" si="350"/>
        <v>-</v>
      </c>
      <c r="I1400" s="30">
        <f t="shared" si="355"/>
        <v>11</v>
      </c>
      <c r="J1400" s="35" t="str">
        <f t="shared" si="351"/>
        <v>Tata Gilt Retirement Plan28/2/25 Dividend Option</v>
      </c>
      <c r="K1400" s="35">
        <f t="shared" si="356"/>
        <v>60</v>
      </c>
      <c r="L1400" s="30" t="str">
        <f t="shared" si="357"/>
        <v>23.0921</v>
      </c>
      <c r="M1400" s="30">
        <f t="shared" si="358"/>
        <v>68</v>
      </c>
      <c r="N1400" s="30" t="str">
        <f t="shared" si="359"/>
        <v>22.9766</v>
      </c>
      <c r="O1400" s="30">
        <f t="shared" si="360"/>
        <v>76</v>
      </c>
      <c r="P1400" s="30" t="str">
        <f t="shared" si="361"/>
        <v>23.0921</v>
      </c>
      <c r="Q1400" s="30">
        <f t="shared" si="362"/>
        <v>84</v>
      </c>
      <c r="R1400" s="36" t="str">
        <f t="shared" si="363"/>
        <v>09-Aug-2017</v>
      </c>
      <c r="S1400" s="37">
        <f t="shared" si="354"/>
        <v>23.092099999999999</v>
      </c>
    </row>
    <row r="1401" spans="1:19">
      <c r="A1401" s="30" t="s">
        <v>7425</v>
      </c>
      <c r="D1401" s="30" t="str">
        <f t="shared" si="348"/>
        <v>101042</v>
      </c>
      <c r="E1401" s="30">
        <f t="shared" si="352"/>
        <v>7</v>
      </c>
      <c r="F1401" s="30" t="str">
        <f t="shared" si="349"/>
        <v>INF277K01519</v>
      </c>
      <c r="G1401" s="30">
        <f t="shared" si="353"/>
        <v>20</v>
      </c>
      <c r="H1401" s="30" t="str">
        <f t="shared" si="350"/>
        <v>-</v>
      </c>
      <c r="I1401" s="30">
        <f t="shared" si="355"/>
        <v>22</v>
      </c>
      <c r="J1401" s="35" t="str">
        <f t="shared" si="351"/>
        <v>Tata Gilt Securities Fund -Regular Plan- Growth</v>
      </c>
      <c r="K1401" s="35">
        <f t="shared" si="356"/>
        <v>70</v>
      </c>
      <c r="L1401" s="30" t="str">
        <f t="shared" si="357"/>
        <v>50.8544</v>
      </c>
      <c r="M1401" s="30">
        <f t="shared" si="358"/>
        <v>78</v>
      </c>
      <c r="N1401" s="30" t="str">
        <f t="shared" si="359"/>
        <v>50.6001</v>
      </c>
      <c r="O1401" s="30">
        <f t="shared" si="360"/>
        <v>86</v>
      </c>
      <c r="P1401" s="30" t="str">
        <f t="shared" si="361"/>
        <v>50.8544</v>
      </c>
      <c r="Q1401" s="30">
        <f t="shared" si="362"/>
        <v>94</v>
      </c>
      <c r="R1401" s="36" t="str">
        <f t="shared" si="363"/>
        <v>09-Aug-2017</v>
      </c>
      <c r="S1401" s="37">
        <f t="shared" si="354"/>
        <v>50.854399999999998</v>
      </c>
    </row>
    <row r="1402" spans="1:19">
      <c r="A1402" s="30" t="s">
        <v>7426</v>
      </c>
      <c r="D1402" s="30" t="str">
        <f t="shared" si="348"/>
        <v>101049</v>
      </c>
      <c r="E1402" s="30">
        <f t="shared" si="352"/>
        <v>7</v>
      </c>
      <c r="F1402" s="30" t="str">
        <f t="shared" si="349"/>
        <v>INF277K01DN1</v>
      </c>
      <c r="G1402" s="30">
        <f t="shared" si="353"/>
        <v>20</v>
      </c>
      <c r="H1402" s="30" t="str">
        <f t="shared" si="350"/>
        <v>INF277K01535</v>
      </c>
      <c r="I1402" s="30">
        <f t="shared" si="355"/>
        <v>33</v>
      </c>
      <c r="J1402" s="35" t="str">
        <f t="shared" si="351"/>
        <v>Tata Gilt Securities Fund Regular Plan -  Dividend</v>
      </c>
      <c r="K1402" s="35">
        <f t="shared" si="356"/>
        <v>84</v>
      </c>
      <c r="L1402" s="30" t="str">
        <f t="shared" si="357"/>
        <v>14.8902</v>
      </c>
      <c r="M1402" s="30">
        <f t="shared" si="358"/>
        <v>92</v>
      </c>
      <c r="N1402" s="30" t="str">
        <f t="shared" si="359"/>
        <v>14.8157</v>
      </c>
      <c r="O1402" s="30">
        <f t="shared" si="360"/>
        <v>100</v>
      </c>
      <c r="P1402" s="30" t="str">
        <f t="shared" si="361"/>
        <v>14.8902</v>
      </c>
      <c r="Q1402" s="30">
        <f t="shared" si="362"/>
        <v>108</v>
      </c>
      <c r="R1402" s="36" t="str">
        <f t="shared" si="363"/>
        <v>09-Aug-2017</v>
      </c>
      <c r="S1402" s="37">
        <f t="shared" si="354"/>
        <v>14.8902</v>
      </c>
    </row>
    <row r="1403" spans="1:19">
      <c r="A1403" s="30" t="s">
        <v>7427</v>
      </c>
      <c r="D1403" s="30" t="str">
        <f t="shared" si="348"/>
        <v>102263</v>
      </c>
      <c r="E1403" s="30">
        <f t="shared" si="352"/>
        <v>7</v>
      </c>
      <c r="F1403" s="30" t="str">
        <f t="shared" si="349"/>
        <v>INF277K01527</v>
      </c>
      <c r="G1403" s="30">
        <f t="shared" si="353"/>
        <v>20</v>
      </c>
      <c r="H1403" s="30" t="str">
        <f t="shared" si="350"/>
        <v>-</v>
      </c>
      <c r="I1403" s="30">
        <f t="shared" si="355"/>
        <v>22</v>
      </c>
      <c r="J1403" s="35" t="str">
        <f t="shared" si="351"/>
        <v>Tata Gilt Securities Fund RIP ( Bonus)</v>
      </c>
      <c r="K1403" s="35">
        <f t="shared" si="356"/>
        <v>61</v>
      </c>
      <c r="L1403" s="30" t="str">
        <f t="shared" si="357"/>
        <v>25.5809</v>
      </c>
      <c r="M1403" s="30">
        <f t="shared" si="358"/>
        <v>69</v>
      </c>
      <c r="N1403" s="30" t="str">
        <f t="shared" si="359"/>
        <v>25.4530</v>
      </c>
      <c r="O1403" s="30">
        <f t="shared" si="360"/>
        <v>77</v>
      </c>
      <c r="P1403" s="30" t="str">
        <f t="shared" si="361"/>
        <v>25.5809</v>
      </c>
      <c r="Q1403" s="30">
        <f t="shared" si="362"/>
        <v>85</v>
      </c>
      <c r="R1403" s="36" t="str">
        <f t="shared" si="363"/>
        <v>09-Aug-2017</v>
      </c>
      <c r="S1403" s="37">
        <f t="shared" si="354"/>
        <v>25.5809</v>
      </c>
    </row>
    <row r="1404" spans="1:19">
      <c r="A1404" s="30" t="s">
        <v>7428</v>
      </c>
      <c r="D1404" s="30" t="str">
        <f t="shared" si="348"/>
        <v>119954</v>
      </c>
      <c r="E1404" s="30">
        <f t="shared" si="352"/>
        <v>7</v>
      </c>
      <c r="F1404" s="30" t="str">
        <f t="shared" si="349"/>
        <v>INF277K01OV1</v>
      </c>
      <c r="G1404" s="30">
        <f t="shared" si="353"/>
        <v>20</v>
      </c>
      <c r="H1404" s="30" t="str">
        <f t="shared" si="350"/>
        <v>INF277K01OW9</v>
      </c>
      <c r="I1404" s="30">
        <f t="shared" si="355"/>
        <v>33</v>
      </c>
      <c r="J1404" s="35" t="str">
        <f t="shared" si="351"/>
        <v>Tata Gilt Securities Fund- Direct Plan - Dividend</v>
      </c>
      <c r="K1404" s="35">
        <f t="shared" si="356"/>
        <v>83</v>
      </c>
      <c r="L1404" s="30" t="str">
        <f t="shared" si="357"/>
        <v>15.5615</v>
      </c>
      <c r="M1404" s="30">
        <f t="shared" si="358"/>
        <v>91</v>
      </c>
      <c r="N1404" s="30" t="str">
        <f t="shared" si="359"/>
        <v>15.4837</v>
      </c>
      <c r="O1404" s="30">
        <f t="shared" si="360"/>
        <v>99</v>
      </c>
      <c r="P1404" s="30" t="str">
        <f t="shared" si="361"/>
        <v>15.5615</v>
      </c>
      <c r="Q1404" s="30">
        <f t="shared" si="362"/>
        <v>107</v>
      </c>
      <c r="R1404" s="36" t="str">
        <f t="shared" si="363"/>
        <v>09-Aug-2017</v>
      </c>
      <c r="S1404" s="37">
        <f t="shared" si="354"/>
        <v>15.561500000000001</v>
      </c>
    </row>
    <row r="1405" spans="1:19">
      <c r="A1405" s="30" t="s">
        <v>7429</v>
      </c>
      <c r="D1405" s="30" t="str">
        <f t="shared" si="348"/>
        <v>119953</v>
      </c>
      <c r="E1405" s="30">
        <f t="shared" si="352"/>
        <v>7</v>
      </c>
      <c r="F1405" s="30" t="str">
        <f t="shared" si="349"/>
        <v>INF277K01OX7</v>
      </c>
      <c r="G1405" s="30">
        <f t="shared" si="353"/>
        <v>20</v>
      </c>
      <c r="H1405" s="30" t="str">
        <f t="shared" si="350"/>
        <v>-</v>
      </c>
      <c r="I1405" s="30">
        <f t="shared" si="355"/>
        <v>22</v>
      </c>
      <c r="J1405" s="35" t="str">
        <f t="shared" si="351"/>
        <v>Tata Gilt Securities Fund- Direct Plan - Growth</v>
      </c>
      <c r="K1405" s="35">
        <f t="shared" si="356"/>
        <v>70</v>
      </c>
      <c r="L1405" s="30" t="str">
        <f t="shared" si="357"/>
        <v>52.8798</v>
      </c>
      <c r="M1405" s="30">
        <f t="shared" si="358"/>
        <v>78</v>
      </c>
      <c r="N1405" s="30" t="str">
        <f t="shared" si="359"/>
        <v>52.6154</v>
      </c>
      <c r="O1405" s="30">
        <f t="shared" si="360"/>
        <v>86</v>
      </c>
      <c r="P1405" s="30" t="str">
        <f t="shared" si="361"/>
        <v>52.8798</v>
      </c>
      <c r="Q1405" s="30">
        <f t="shared" si="362"/>
        <v>94</v>
      </c>
      <c r="R1405" s="36" t="str">
        <f t="shared" si="363"/>
        <v>09-Aug-2017</v>
      </c>
      <c r="S1405" s="37">
        <f t="shared" si="354"/>
        <v>52.879800000000003</v>
      </c>
    </row>
    <row r="1406" spans="1:19">
      <c r="A1406" s="30" t="s">
        <v>97</v>
      </c>
      <c r="D1406" s="30" t="str">
        <f t="shared" si="348"/>
        <v/>
      </c>
      <c r="E1406" s="30" t="str">
        <f t="shared" si="352"/>
        <v/>
      </c>
      <c r="F1406" s="30" t="str">
        <f t="shared" si="349"/>
        <v xml:space="preserve"> </v>
      </c>
      <c r="G1406" s="30" t="str">
        <f t="shared" si="353"/>
        <v/>
      </c>
      <c r="H1406" s="30" t="str">
        <f t="shared" si="350"/>
        <v/>
      </c>
      <c r="I1406" s="30" t="str">
        <f t="shared" si="355"/>
        <v/>
      </c>
      <c r="J1406" s="35" t="str">
        <f t="shared" si="351"/>
        <v/>
      </c>
      <c r="K1406" s="35" t="str">
        <f t="shared" si="356"/>
        <v/>
      </c>
      <c r="L1406" s="30" t="str">
        <f t="shared" si="357"/>
        <v/>
      </c>
      <c r="M1406" s="30" t="str">
        <f t="shared" si="358"/>
        <v/>
      </c>
      <c r="N1406" s="30" t="str">
        <f t="shared" si="359"/>
        <v/>
      </c>
      <c r="O1406" s="30" t="str">
        <f t="shared" si="360"/>
        <v/>
      </c>
      <c r="P1406" s="30" t="str">
        <f t="shared" si="361"/>
        <v/>
      </c>
      <c r="Q1406" s="30" t="str">
        <f t="shared" si="362"/>
        <v/>
      </c>
      <c r="R1406" s="36" t="str">
        <f t="shared" si="363"/>
        <v/>
      </c>
      <c r="S1406" s="37" t="str">
        <f t="shared" si="354"/>
        <v/>
      </c>
    </row>
    <row r="1407" spans="1:19">
      <c r="A1407" s="30" t="s">
        <v>118</v>
      </c>
      <c r="D1407" s="30" t="str">
        <f t="shared" si="348"/>
        <v/>
      </c>
      <c r="E1407" s="30" t="str">
        <f t="shared" si="352"/>
        <v/>
      </c>
      <c r="F1407" s="30" t="str">
        <f t="shared" si="349"/>
        <v>UTI Mutual Fund</v>
      </c>
      <c r="G1407" s="30" t="str">
        <f t="shared" si="353"/>
        <v/>
      </c>
      <c r="H1407" s="30" t="str">
        <f t="shared" si="350"/>
        <v/>
      </c>
      <c r="I1407" s="30" t="str">
        <f t="shared" si="355"/>
        <v/>
      </c>
      <c r="J1407" s="35" t="str">
        <f t="shared" si="351"/>
        <v/>
      </c>
      <c r="K1407" s="35" t="str">
        <f t="shared" si="356"/>
        <v/>
      </c>
      <c r="L1407" s="30" t="str">
        <f t="shared" si="357"/>
        <v/>
      </c>
      <c r="M1407" s="30" t="str">
        <f t="shared" si="358"/>
        <v/>
      </c>
      <c r="N1407" s="30" t="str">
        <f t="shared" si="359"/>
        <v/>
      </c>
      <c r="O1407" s="30" t="str">
        <f t="shared" si="360"/>
        <v/>
      </c>
      <c r="P1407" s="30" t="str">
        <f t="shared" si="361"/>
        <v/>
      </c>
      <c r="Q1407" s="30" t="str">
        <f t="shared" si="362"/>
        <v/>
      </c>
      <c r="R1407" s="36" t="str">
        <f t="shared" si="363"/>
        <v/>
      </c>
      <c r="S1407" s="37" t="str">
        <f t="shared" si="354"/>
        <v/>
      </c>
    </row>
    <row r="1408" spans="1:19">
      <c r="A1408" s="30" t="s">
        <v>97</v>
      </c>
      <c r="D1408" s="30" t="str">
        <f t="shared" si="348"/>
        <v/>
      </c>
      <c r="E1408" s="30" t="str">
        <f t="shared" si="352"/>
        <v/>
      </c>
      <c r="F1408" s="30" t="str">
        <f t="shared" si="349"/>
        <v xml:space="preserve"> </v>
      </c>
      <c r="G1408" s="30" t="str">
        <f t="shared" si="353"/>
        <v/>
      </c>
      <c r="H1408" s="30" t="str">
        <f t="shared" si="350"/>
        <v/>
      </c>
      <c r="I1408" s="30" t="str">
        <f t="shared" si="355"/>
        <v/>
      </c>
      <c r="J1408" s="35" t="str">
        <f t="shared" si="351"/>
        <v/>
      </c>
      <c r="K1408" s="35" t="str">
        <f t="shared" si="356"/>
        <v/>
      </c>
      <c r="L1408" s="30" t="str">
        <f t="shared" si="357"/>
        <v/>
      </c>
      <c r="M1408" s="30" t="str">
        <f t="shared" si="358"/>
        <v/>
      </c>
      <c r="N1408" s="30" t="str">
        <f t="shared" si="359"/>
        <v/>
      </c>
      <c r="O1408" s="30" t="str">
        <f t="shared" si="360"/>
        <v/>
      </c>
      <c r="P1408" s="30" t="str">
        <f t="shared" si="361"/>
        <v/>
      </c>
      <c r="Q1408" s="30" t="str">
        <f t="shared" si="362"/>
        <v/>
      </c>
      <c r="R1408" s="36" t="str">
        <f t="shared" si="363"/>
        <v/>
      </c>
      <c r="S1408" s="37" t="str">
        <f t="shared" si="354"/>
        <v/>
      </c>
    </row>
    <row r="1409" spans="1:19">
      <c r="A1409" s="30" t="s">
        <v>204</v>
      </c>
      <c r="D1409" s="30" t="str">
        <f t="shared" si="348"/>
        <v>100812</v>
      </c>
      <c r="E1409" s="30">
        <f t="shared" si="352"/>
        <v>7</v>
      </c>
      <c r="F1409" s="30" t="str">
        <f t="shared" si="349"/>
        <v>INF789F01638</v>
      </c>
      <c r="G1409" s="30">
        <f t="shared" si="353"/>
        <v>20</v>
      </c>
      <c r="H1409" s="30" t="str">
        <f t="shared" si="350"/>
        <v>-</v>
      </c>
      <c r="I1409" s="30">
        <f t="shared" si="355"/>
        <v>22</v>
      </c>
      <c r="J1409" s="35" t="str">
        <f t="shared" si="351"/>
        <v>UTI - G-Sec Fund-Growth</v>
      </c>
      <c r="K1409" s="35">
        <f t="shared" si="356"/>
        <v>46</v>
      </c>
      <c r="L1409" s="30" t="str">
        <f t="shared" si="357"/>
        <v>22.715</v>
      </c>
      <c r="M1409" s="30">
        <f t="shared" si="358"/>
        <v>53</v>
      </c>
      <c r="N1409" s="30" t="str">
        <f t="shared" si="359"/>
        <v>22.715</v>
      </c>
      <c r="O1409" s="30">
        <f t="shared" si="360"/>
        <v>60</v>
      </c>
      <c r="P1409" s="30" t="str">
        <f t="shared" si="361"/>
        <v>22.715</v>
      </c>
      <c r="Q1409" s="30">
        <f t="shared" si="362"/>
        <v>67</v>
      </c>
      <c r="R1409" s="36" t="str">
        <f t="shared" si="363"/>
        <v>30-Aug-2012</v>
      </c>
      <c r="S1409" s="37">
        <f t="shared" si="354"/>
        <v>22.715</v>
      </c>
    </row>
    <row r="1410" spans="1:19">
      <c r="A1410" s="30" t="s">
        <v>205</v>
      </c>
      <c r="D1410" s="30" t="str">
        <f t="shared" si="348"/>
        <v>100811</v>
      </c>
      <c r="E1410" s="30">
        <f t="shared" si="352"/>
        <v>7</v>
      </c>
      <c r="F1410" s="30" t="str">
        <f t="shared" si="349"/>
        <v>INF789F01612</v>
      </c>
      <c r="G1410" s="30">
        <f t="shared" si="353"/>
        <v>20</v>
      </c>
      <c r="H1410" s="30" t="str">
        <f t="shared" si="350"/>
        <v>INF789F01620</v>
      </c>
      <c r="I1410" s="30">
        <f t="shared" si="355"/>
        <v>33</v>
      </c>
      <c r="J1410" s="35" t="str">
        <f t="shared" si="351"/>
        <v>UTI - G-Sec Fund-Income</v>
      </c>
      <c r="K1410" s="35">
        <f t="shared" si="356"/>
        <v>57</v>
      </c>
      <c r="L1410" s="30" t="str">
        <f t="shared" si="357"/>
        <v>11.1297</v>
      </c>
      <c r="M1410" s="30">
        <f t="shared" si="358"/>
        <v>65</v>
      </c>
      <c r="N1410" s="30" t="str">
        <f t="shared" si="359"/>
        <v>11.1297</v>
      </c>
      <c r="O1410" s="30">
        <f t="shared" si="360"/>
        <v>73</v>
      </c>
      <c r="P1410" s="30" t="str">
        <f t="shared" si="361"/>
        <v>11.1297</v>
      </c>
      <c r="Q1410" s="30">
        <f t="shared" si="362"/>
        <v>81</v>
      </c>
      <c r="R1410" s="36" t="str">
        <f t="shared" si="363"/>
        <v>30-Aug-2012</v>
      </c>
      <c r="S1410" s="37">
        <f t="shared" si="354"/>
        <v>11.1297</v>
      </c>
    </row>
    <row r="1411" spans="1:19">
      <c r="A1411" s="30" t="s">
        <v>7430</v>
      </c>
      <c r="D1411" s="30" t="str">
        <f t="shared" si="348"/>
        <v>124265</v>
      </c>
      <c r="E1411" s="30">
        <f t="shared" si="352"/>
        <v>7</v>
      </c>
      <c r="F1411" s="30" t="str">
        <f t="shared" si="349"/>
        <v>-</v>
      </c>
      <c r="G1411" s="30">
        <f t="shared" si="353"/>
        <v>9</v>
      </c>
      <c r="H1411" s="30" t="str">
        <f t="shared" si="350"/>
        <v>INF789FB1T13</v>
      </c>
      <c r="I1411" s="30">
        <f t="shared" si="355"/>
        <v>22</v>
      </c>
      <c r="J1411" s="35" t="str">
        <f t="shared" si="351"/>
        <v>UTI - G-Sec Fund-STP Daily Div Option</v>
      </c>
      <c r="K1411" s="35">
        <f t="shared" si="356"/>
        <v>60</v>
      </c>
      <c r="L1411" s="30" t="str">
        <f t="shared" si="357"/>
        <v>12.9803</v>
      </c>
      <c r="M1411" s="30">
        <f t="shared" si="358"/>
        <v>68</v>
      </c>
      <c r="N1411" s="30" t="str">
        <f t="shared" si="359"/>
        <v>12.9803</v>
      </c>
      <c r="O1411" s="30">
        <f t="shared" si="360"/>
        <v>76</v>
      </c>
      <c r="P1411" s="30" t="str">
        <f t="shared" si="361"/>
        <v>0</v>
      </c>
      <c r="Q1411" s="30">
        <f t="shared" si="362"/>
        <v>78</v>
      </c>
      <c r="R1411" s="36" t="str">
        <f t="shared" si="363"/>
        <v>08-Aug-2017</v>
      </c>
      <c r="S1411" s="37">
        <f t="shared" si="354"/>
        <v>12.9803</v>
      </c>
    </row>
    <row r="1412" spans="1:19">
      <c r="A1412" s="30" t="s">
        <v>7431</v>
      </c>
      <c r="D1412" s="30" t="str">
        <f t="shared" si="348"/>
        <v>100814</v>
      </c>
      <c r="E1412" s="30">
        <f t="shared" si="352"/>
        <v>7</v>
      </c>
      <c r="F1412" s="30" t="str">
        <f t="shared" si="349"/>
        <v>INF789F01604</v>
      </c>
      <c r="G1412" s="30">
        <f t="shared" si="353"/>
        <v>20</v>
      </c>
      <c r="H1412" s="30" t="str">
        <f t="shared" si="350"/>
        <v>-</v>
      </c>
      <c r="I1412" s="30">
        <f t="shared" si="355"/>
        <v>22</v>
      </c>
      <c r="J1412" s="35" t="str">
        <f t="shared" si="351"/>
        <v>UTI - G-Sec Fund-STP Growth</v>
      </c>
      <c r="K1412" s="35">
        <f t="shared" si="356"/>
        <v>50</v>
      </c>
      <c r="L1412" s="30" t="str">
        <f t="shared" si="357"/>
        <v>23.6758</v>
      </c>
      <c r="M1412" s="30">
        <f t="shared" si="358"/>
        <v>58</v>
      </c>
      <c r="N1412" s="30" t="str">
        <f t="shared" si="359"/>
        <v>23.6758</v>
      </c>
      <c r="O1412" s="30">
        <f t="shared" si="360"/>
        <v>66</v>
      </c>
      <c r="P1412" s="30" t="str">
        <f t="shared" si="361"/>
        <v>23.6758</v>
      </c>
      <c r="Q1412" s="30">
        <f t="shared" si="362"/>
        <v>74</v>
      </c>
      <c r="R1412" s="36" t="str">
        <f t="shared" si="363"/>
        <v>08-Aug-2017</v>
      </c>
      <c r="S1412" s="37">
        <f t="shared" si="354"/>
        <v>23.675799999999999</v>
      </c>
    </row>
    <row r="1413" spans="1:19">
      <c r="A1413" s="30" t="s">
        <v>7432</v>
      </c>
      <c r="D1413" s="30" t="str">
        <f t="shared" si="348"/>
        <v>120785</v>
      </c>
      <c r="E1413" s="30">
        <f t="shared" si="352"/>
        <v>7</v>
      </c>
      <c r="F1413" s="30" t="str">
        <f t="shared" si="349"/>
        <v>INF789FB1S71</v>
      </c>
      <c r="G1413" s="30">
        <f t="shared" si="353"/>
        <v>20</v>
      </c>
      <c r="H1413" s="30" t="str">
        <f t="shared" si="350"/>
        <v>-</v>
      </c>
      <c r="I1413" s="30">
        <f t="shared" si="355"/>
        <v>22</v>
      </c>
      <c r="J1413" s="35" t="str">
        <f t="shared" si="351"/>
        <v>UTI - G-Sec Fund-STP Growth- Direct</v>
      </c>
      <c r="K1413" s="35">
        <f t="shared" si="356"/>
        <v>58</v>
      </c>
      <c r="L1413" s="30" t="str">
        <f t="shared" si="357"/>
        <v>23.8068</v>
      </c>
      <c r="M1413" s="30">
        <f t="shared" si="358"/>
        <v>66</v>
      </c>
      <c r="N1413" s="30" t="str">
        <f t="shared" si="359"/>
        <v>23.8068</v>
      </c>
      <c r="O1413" s="30">
        <f t="shared" si="360"/>
        <v>74</v>
      </c>
      <c r="P1413" s="30" t="str">
        <f t="shared" si="361"/>
        <v>23.8068</v>
      </c>
      <c r="Q1413" s="30">
        <f t="shared" si="362"/>
        <v>82</v>
      </c>
      <c r="R1413" s="36" t="str">
        <f t="shared" si="363"/>
        <v>08-Aug-2017</v>
      </c>
      <c r="S1413" s="37">
        <f t="shared" si="354"/>
        <v>23.806799999999999</v>
      </c>
    </row>
    <row r="1414" spans="1:19">
      <c r="A1414" s="30" t="s">
        <v>7433</v>
      </c>
      <c r="D1414" s="30" t="str">
        <f t="shared" si="348"/>
        <v>100813</v>
      </c>
      <c r="E1414" s="30">
        <f t="shared" si="352"/>
        <v>7</v>
      </c>
      <c r="F1414" s="30" t="str">
        <f t="shared" si="349"/>
        <v>INF789F01588</v>
      </c>
      <c r="G1414" s="30">
        <f t="shared" si="353"/>
        <v>20</v>
      </c>
      <c r="H1414" s="30" t="str">
        <f t="shared" si="350"/>
        <v>INF789F01596</v>
      </c>
      <c r="I1414" s="30">
        <f t="shared" si="355"/>
        <v>33</v>
      </c>
      <c r="J1414" s="35" t="str">
        <f t="shared" si="351"/>
        <v>UTI - G-Sec Fund-STP Periodic Div Option</v>
      </c>
      <c r="K1414" s="35">
        <f t="shared" si="356"/>
        <v>74</v>
      </c>
      <c r="L1414" s="30" t="str">
        <f t="shared" si="357"/>
        <v>13.7191</v>
      </c>
      <c r="M1414" s="30">
        <f t="shared" si="358"/>
        <v>82</v>
      </c>
      <c r="N1414" s="30" t="str">
        <f t="shared" si="359"/>
        <v>13.7191</v>
      </c>
      <c r="O1414" s="30">
        <f t="shared" si="360"/>
        <v>90</v>
      </c>
      <c r="P1414" s="30" t="str">
        <f t="shared" si="361"/>
        <v>13.7191</v>
      </c>
      <c r="Q1414" s="30">
        <f t="shared" si="362"/>
        <v>98</v>
      </c>
      <c r="R1414" s="36" t="str">
        <f t="shared" si="363"/>
        <v>08-Aug-2017</v>
      </c>
      <c r="S1414" s="37">
        <f t="shared" si="354"/>
        <v>13.719099999999999</v>
      </c>
    </row>
    <row r="1415" spans="1:19">
      <c r="A1415" s="30" t="s">
        <v>7434</v>
      </c>
      <c r="D1415" s="30" t="str">
        <f t="shared" ref="D1415:D1478" si="364">IF(ISERROR(LEFT(A1415,SEARCH(";",A1415)-1)),"",LEFT(A1415,SEARCH(";",A1415)-1))</f>
        <v>120786</v>
      </c>
      <c r="E1415" s="30">
        <f t="shared" si="352"/>
        <v>7</v>
      </c>
      <c r="F1415" s="30" t="str">
        <f t="shared" ref="F1415:F1478" si="365">IF($D1415="",A1415,MID($A1415,E1415+1,SEARCH(";",$A1415,E1415+1)-E1415-1))</f>
        <v>INF789FB1T05</v>
      </c>
      <c r="G1415" s="30">
        <f t="shared" si="353"/>
        <v>20</v>
      </c>
      <c r="H1415" s="30" t="str">
        <f t="shared" ref="H1415:H1478" si="366">IF($D1415="","",MID($A1415,G1415+1,SEARCH(";",$A1415,G1415+1)-G1415-1))</f>
        <v>INF789FB1S97</v>
      </c>
      <c r="I1415" s="30">
        <f t="shared" si="355"/>
        <v>33</v>
      </c>
      <c r="J1415" s="35" t="str">
        <f t="shared" ref="J1415:J1478" si="367">IF($D1415="","",MID($A1415,I1415+1,SEARCH(";",$A1415,I1415+1)-I1415-1))</f>
        <v>UTI - G-Sec Fund-STP Periodic Div Option - Direct</v>
      </c>
      <c r="K1415" s="35">
        <f t="shared" si="356"/>
        <v>83</v>
      </c>
      <c r="L1415" s="30" t="str">
        <f t="shared" si="357"/>
        <v>14.0123</v>
      </c>
      <c r="M1415" s="30">
        <f t="shared" si="358"/>
        <v>91</v>
      </c>
      <c r="N1415" s="30" t="str">
        <f t="shared" si="359"/>
        <v>14.0123</v>
      </c>
      <c r="O1415" s="30">
        <f t="shared" si="360"/>
        <v>99</v>
      </c>
      <c r="P1415" s="30" t="str">
        <f t="shared" si="361"/>
        <v>14.0123</v>
      </c>
      <c r="Q1415" s="30">
        <f t="shared" si="362"/>
        <v>107</v>
      </c>
      <c r="R1415" s="36" t="str">
        <f t="shared" si="363"/>
        <v>08-Aug-2017</v>
      </c>
      <c r="S1415" s="37">
        <f t="shared" si="354"/>
        <v>14.0123</v>
      </c>
    </row>
    <row r="1416" spans="1:19" ht="26">
      <c r="A1416" s="30" t="s">
        <v>206</v>
      </c>
      <c r="D1416" s="30" t="str">
        <f t="shared" si="364"/>
        <v>102513</v>
      </c>
      <c r="E1416" s="30">
        <f t="shared" ref="E1416:E1479" si="368">IF($D1416="","",LEN(D1416)+1)</f>
        <v>7</v>
      </c>
      <c r="F1416" s="30" t="str">
        <f t="shared" si="365"/>
        <v>INF789F01PP4</v>
      </c>
      <c r="G1416" s="30">
        <f t="shared" ref="G1416:G1479" si="369">IF($D1416="","",E1416+(LEN(F1416)+1))</f>
        <v>20</v>
      </c>
      <c r="H1416" s="30" t="str">
        <f t="shared" si="366"/>
        <v>INF789F01PQ2</v>
      </c>
      <c r="I1416" s="30">
        <f t="shared" si="355"/>
        <v>33</v>
      </c>
      <c r="J1416" s="35" t="str">
        <f t="shared" si="367"/>
        <v>UTI - GILT ADVANTAGE-LONG TERM PF-( PRESCRIBED APPRECIATION AUTO REDEMPTION</v>
      </c>
      <c r="K1416" s="35">
        <f t="shared" si="356"/>
        <v>109</v>
      </c>
      <c r="L1416" s="30" t="str">
        <f t="shared" si="357"/>
        <v>14.8006</v>
      </c>
      <c r="M1416" s="30">
        <f t="shared" si="358"/>
        <v>117</v>
      </c>
      <c r="N1416" s="30" t="str">
        <f t="shared" si="359"/>
        <v>14.8006</v>
      </c>
      <c r="O1416" s="30">
        <f t="shared" si="360"/>
        <v>125</v>
      </c>
      <c r="P1416" s="30" t="str">
        <f t="shared" si="361"/>
        <v>14.8006</v>
      </c>
      <c r="Q1416" s="30">
        <f t="shared" si="362"/>
        <v>133</v>
      </c>
      <c r="R1416" s="36" t="str">
        <f t="shared" si="363"/>
        <v>06-Jan-2011</v>
      </c>
      <c r="S1416" s="37">
        <f t="shared" ref="S1416:S1479" si="370">IF(L1416="","",L1416+0)</f>
        <v>14.800599999999999</v>
      </c>
    </row>
    <row r="1417" spans="1:19">
      <c r="A1417" s="30" t="s">
        <v>7435</v>
      </c>
      <c r="D1417" s="30" t="str">
        <f t="shared" si="364"/>
        <v>102511</v>
      </c>
      <c r="E1417" s="30">
        <f t="shared" si="368"/>
        <v>7</v>
      </c>
      <c r="F1417" s="30" t="str">
        <f t="shared" si="365"/>
        <v>INF789F01PR0</v>
      </c>
      <c r="G1417" s="30">
        <f t="shared" si="369"/>
        <v>20</v>
      </c>
      <c r="H1417" s="30" t="str">
        <f t="shared" si="366"/>
        <v>INF789F01PS8</v>
      </c>
      <c r="I1417" s="30">
        <f t="shared" si="355"/>
        <v>33</v>
      </c>
      <c r="J1417" s="35" t="str">
        <f t="shared" si="367"/>
        <v>UTI - GILT ADVANTAGE-LONG TERM PF-DIVIDEND</v>
      </c>
      <c r="K1417" s="35">
        <f t="shared" si="356"/>
        <v>76</v>
      </c>
      <c r="L1417" s="30" t="str">
        <f t="shared" si="357"/>
        <v>17.6857</v>
      </c>
      <c r="M1417" s="30">
        <f t="shared" si="358"/>
        <v>84</v>
      </c>
      <c r="N1417" s="30" t="str">
        <f t="shared" si="359"/>
        <v>17.6857</v>
      </c>
      <c r="O1417" s="30">
        <f t="shared" si="360"/>
        <v>92</v>
      </c>
      <c r="P1417" s="30" t="str">
        <f t="shared" si="361"/>
        <v>17.6857</v>
      </c>
      <c r="Q1417" s="30">
        <f t="shared" si="362"/>
        <v>100</v>
      </c>
      <c r="R1417" s="36" t="str">
        <f t="shared" si="363"/>
        <v>08-Aug-2017</v>
      </c>
      <c r="S1417" s="37">
        <f t="shared" si="370"/>
        <v>17.685700000000001</v>
      </c>
    </row>
    <row r="1418" spans="1:19">
      <c r="A1418" s="30" t="s">
        <v>7436</v>
      </c>
      <c r="D1418" s="30" t="str">
        <f t="shared" si="364"/>
        <v>102512</v>
      </c>
      <c r="E1418" s="30">
        <f t="shared" si="368"/>
        <v>7</v>
      </c>
      <c r="F1418" s="30" t="str">
        <f t="shared" si="365"/>
        <v>INF789F01PT6</v>
      </c>
      <c r="G1418" s="30">
        <f t="shared" si="369"/>
        <v>20</v>
      </c>
      <c r="H1418" s="30" t="str">
        <f t="shared" si="366"/>
        <v>-</v>
      </c>
      <c r="I1418" s="30">
        <f t="shared" si="355"/>
        <v>22</v>
      </c>
      <c r="J1418" s="35" t="str">
        <f t="shared" si="367"/>
        <v>UTI - GILT ADVANTAGE-LONG TERM PF-GROWTH</v>
      </c>
      <c r="K1418" s="35">
        <f t="shared" si="356"/>
        <v>63</v>
      </c>
      <c r="L1418" s="30" t="str">
        <f t="shared" si="357"/>
        <v>28.6615</v>
      </c>
      <c r="M1418" s="30">
        <f t="shared" si="358"/>
        <v>71</v>
      </c>
      <c r="N1418" s="30" t="str">
        <f t="shared" si="359"/>
        <v>28.6615</v>
      </c>
      <c r="O1418" s="30">
        <f t="shared" si="360"/>
        <v>79</v>
      </c>
      <c r="P1418" s="30" t="str">
        <f t="shared" si="361"/>
        <v>28.6615</v>
      </c>
      <c r="Q1418" s="30">
        <f t="shared" si="362"/>
        <v>87</v>
      </c>
      <c r="R1418" s="36" t="str">
        <f t="shared" si="363"/>
        <v>08-Aug-2017</v>
      </c>
      <c r="S1418" s="37">
        <f t="shared" si="370"/>
        <v>28.6615</v>
      </c>
    </row>
    <row r="1419" spans="1:19" ht="26">
      <c r="A1419" s="30" t="s">
        <v>7437</v>
      </c>
      <c r="D1419" s="30" t="str">
        <f t="shared" si="364"/>
        <v>102514</v>
      </c>
      <c r="E1419" s="30">
        <f t="shared" si="368"/>
        <v>7</v>
      </c>
      <c r="F1419" s="30" t="str">
        <f t="shared" si="365"/>
        <v>INF789F01PU4</v>
      </c>
      <c r="G1419" s="30">
        <f t="shared" si="369"/>
        <v>20</v>
      </c>
      <c r="H1419" s="30" t="str">
        <f t="shared" si="366"/>
        <v>-</v>
      </c>
      <c r="I1419" s="30">
        <f t="shared" si="355"/>
        <v>22</v>
      </c>
      <c r="J1419" s="35" t="str">
        <f t="shared" si="367"/>
        <v>UTI - GILT ADVANTAGE-LONG TERM PF-PRESCRIBED DATE AUTO REDEMPTION</v>
      </c>
      <c r="K1419" s="35">
        <f t="shared" si="356"/>
        <v>88</v>
      </c>
      <c r="L1419" s="30" t="str">
        <f t="shared" si="357"/>
        <v>28.6774</v>
      </c>
      <c r="M1419" s="30">
        <f t="shared" si="358"/>
        <v>96</v>
      </c>
      <c r="N1419" s="30" t="str">
        <f t="shared" si="359"/>
        <v>28.6774</v>
      </c>
      <c r="O1419" s="30">
        <f t="shared" si="360"/>
        <v>104</v>
      </c>
      <c r="P1419" s="30" t="str">
        <f t="shared" si="361"/>
        <v>28.6774</v>
      </c>
      <c r="Q1419" s="30">
        <f t="shared" si="362"/>
        <v>112</v>
      </c>
      <c r="R1419" s="36" t="str">
        <f t="shared" si="363"/>
        <v>08-Aug-2017</v>
      </c>
      <c r="S1419" s="37">
        <f t="shared" si="370"/>
        <v>28.677399999999999</v>
      </c>
    </row>
    <row r="1420" spans="1:19">
      <c r="A1420" s="30" t="s">
        <v>7438</v>
      </c>
      <c r="D1420" s="30" t="str">
        <f t="shared" si="364"/>
        <v>102509</v>
      </c>
      <c r="E1420" s="30">
        <f t="shared" si="368"/>
        <v>7</v>
      </c>
      <c r="F1420" s="30" t="str">
        <f t="shared" si="365"/>
        <v>INF789F01646</v>
      </c>
      <c r="G1420" s="30">
        <f t="shared" si="369"/>
        <v>20</v>
      </c>
      <c r="H1420" s="30" t="str">
        <f t="shared" si="366"/>
        <v>INF789F01653</v>
      </c>
      <c r="I1420" s="30">
        <f t="shared" si="355"/>
        <v>33</v>
      </c>
      <c r="J1420" s="35" t="str">
        <f t="shared" si="367"/>
        <v>UTI - GILT ADVANTAGE-LONG TERM-DIVIDEND</v>
      </c>
      <c r="K1420" s="35">
        <f t="shared" si="356"/>
        <v>73</v>
      </c>
      <c r="L1420" s="30" t="str">
        <f t="shared" si="357"/>
        <v>23.9112</v>
      </c>
      <c r="M1420" s="30">
        <f t="shared" si="358"/>
        <v>81</v>
      </c>
      <c r="N1420" s="30" t="str">
        <f t="shared" si="359"/>
        <v>23.9112</v>
      </c>
      <c r="O1420" s="30">
        <f t="shared" si="360"/>
        <v>89</v>
      </c>
      <c r="P1420" s="30" t="str">
        <f t="shared" si="361"/>
        <v>23.9112</v>
      </c>
      <c r="Q1420" s="30">
        <f t="shared" si="362"/>
        <v>97</v>
      </c>
      <c r="R1420" s="36" t="str">
        <f t="shared" si="363"/>
        <v>08-Aug-2017</v>
      </c>
      <c r="S1420" s="37">
        <f t="shared" si="370"/>
        <v>23.911200000000001</v>
      </c>
    </row>
    <row r="1421" spans="1:19">
      <c r="A1421" s="30" t="s">
        <v>7439</v>
      </c>
      <c r="D1421" s="30" t="str">
        <f t="shared" si="364"/>
        <v>120791</v>
      </c>
      <c r="E1421" s="30">
        <f t="shared" si="368"/>
        <v>7</v>
      </c>
      <c r="F1421" s="30" t="str">
        <f t="shared" si="365"/>
        <v>INF789F01TJ9</v>
      </c>
      <c r="G1421" s="30">
        <f t="shared" si="369"/>
        <v>20</v>
      </c>
      <c r="H1421" s="30" t="str">
        <f t="shared" si="366"/>
        <v>INF789F01TK7</v>
      </c>
      <c r="I1421" s="30">
        <f t="shared" ref="I1421:I1484" si="371">IF($D1421="","",G1421+LEN(H1421)+1)</f>
        <v>33</v>
      </c>
      <c r="J1421" s="35" t="str">
        <f t="shared" si="367"/>
        <v>UTI - GILT ADVANTAGE-LONG TERM-DIVIDEND- Direct</v>
      </c>
      <c r="K1421" s="35">
        <f t="shared" ref="K1421:K1484" si="372">IF($D1421="","",I1421+LEN(J1421)+1)</f>
        <v>81</v>
      </c>
      <c r="L1421" s="30" t="str">
        <f t="shared" ref="L1421:L1484" si="373">IF($D1421="","",MID($A1421,K1421+1,SEARCH(";",$A1421,K1421+1)-K1421-1))</f>
        <v>21.007</v>
      </c>
      <c r="M1421" s="30">
        <f t="shared" ref="M1421:M1484" si="374">IF($D1421="","",K1421+LEN(L1421)+1)</f>
        <v>88</v>
      </c>
      <c r="N1421" s="30" t="str">
        <f t="shared" ref="N1421:N1484" si="375">IF($D1421="","",MID($A1421,M1421+1,SEARCH(";",$A1421,M1421+1)-M1421-1))</f>
        <v>21.007</v>
      </c>
      <c r="O1421" s="30">
        <f t="shared" ref="O1421:O1484" si="376">IF($D1421="","",M1421+LEN(N1421)+1)</f>
        <v>95</v>
      </c>
      <c r="P1421" s="30" t="str">
        <f t="shared" ref="P1421:P1484" si="377">IF($D1421="","",MID($A1421,O1421+1,SEARCH(";",$A1421,O1421+1)-O1421-1))</f>
        <v>21.007</v>
      </c>
      <c r="Q1421" s="30">
        <f t="shared" ref="Q1421:Q1484" si="378">IF($D1421="","",O1421+LEN(P1421)+1)</f>
        <v>102</v>
      </c>
      <c r="R1421" s="36" t="str">
        <f t="shared" ref="R1421:R1484" si="379">IF($D1421="","",MID($A1421,Q1421+1,15))</f>
        <v>08-Aug-2017</v>
      </c>
      <c r="S1421" s="37">
        <f t="shared" si="370"/>
        <v>21.007000000000001</v>
      </c>
    </row>
    <row r="1422" spans="1:19">
      <c r="A1422" s="30" t="s">
        <v>7440</v>
      </c>
      <c r="D1422" s="30" t="str">
        <f t="shared" si="364"/>
        <v>102510</v>
      </c>
      <c r="E1422" s="30">
        <f t="shared" si="368"/>
        <v>7</v>
      </c>
      <c r="F1422" s="30" t="str">
        <f t="shared" si="365"/>
        <v>INF789F01661</v>
      </c>
      <c r="G1422" s="30">
        <f t="shared" si="369"/>
        <v>20</v>
      </c>
      <c r="H1422" s="30" t="str">
        <f t="shared" si="366"/>
        <v>-</v>
      </c>
      <c r="I1422" s="30">
        <f t="shared" si="371"/>
        <v>22</v>
      </c>
      <c r="J1422" s="35" t="str">
        <f t="shared" si="367"/>
        <v>UTI - GILT ADVANTAGE-LONG TERM-GROWTH</v>
      </c>
      <c r="K1422" s="35">
        <f t="shared" si="372"/>
        <v>60</v>
      </c>
      <c r="L1422" s="30" t="str">
        <f t="shared" si="373"/>
        <v>38.5476</v>
      </c>
      <c r="M1422" s="30">
        <f t="shared" si="374"/>
        <v>68</v>
      </c>
      <c r="N1422" s="30" t="str">
        <f t="shared" si="375"/>
        <v>38.5476</v>
      </c>
      <c r="O1422" s="30">
        <f t="shared" si="376"/>
        <v>76</v>
      </c>
      <c r="P1422" s="30" t="str">
        <f t="shared" si="377"/>
        <v>38.5476</v>
      </c>
      <c r="Q1422" s="30">
        <f t="shared" si="378"/>
        <v>84</v>
      </c>
      <c r="R1422" s="36" t="str">
        <f t="shared" si="379"/>
        <v>08-Aug-2017</v>
      </c>
      <c r="S1422" s="37">
        <f t="shared" si="370"/>
        <v>38.547600000000003</v>
      </c>
    </row>
    <row r="1423" spans="1:19">
      <c r="A1423" s="30" t="s">
        <v>7441</v>
      </c>
      <c r="D1423" s="30" t="str">
        <f t="shared" si="364"/>
        <v>120792</v>
      </c>
      <c r="E1423" s="30">
        <f t="shared" si="368"/>
        <v>7</v>
      </c>
      <c r="F1423" s="30" t="str">
        <f t="shared" si="365"/>
        <v>INF789F01TL5</v>
      </c>
      <c r="G1423" s="30">
        <f t="shared" si="369"/>
        <v>20</v>
      </c>
      <c r="H1423" s="30" t="str">
        <f t="shared" si="366"/>
        <v>-</v>
      </c>
      <c r="I1423" s="30">
        <f t="shared" si="371"/>
        <v>22</v>
      </c>
      <c r="J1423" s="35" t="str">
        <f t="shared" si="367"/>
        <v>UTI - GILT ADVANTAGE-LONG TERM-GROWTH- Direct</v>
      </c>
      <c r="K1423" s="35">
        <f t="shared" si="372"/>
        <v>68</v>
      </c>
      <c r="L1423" s="30" t="str">
        <f t="shared" si="373"/>
        <v>39.0544</v>
      </c>
      <c r="M1423" s="30">
        <f t="shared" si="374"/>
        <v>76</v>
      </c>
      <c r="N1423" s="30" t="str">
        <f t="shared" si="375"/>
        <v>39.0544</v>
      </c>
      <c r="O1423" s="30">
        <f t="shared" si="376"/>
        <v>84</v>
      </c>
      <c r="P1423" s="30" t="str">
        <f t="shared" si="377"/>
        <v>39.0544</v>
      </c>
      <c r="Q1423" s="30">
        <f t="shared" si="378"/>
        <v>92</v>
      </c>
      <c r="R1423" s="36" t="str">
        <f t="shared" si="379"/>
        <v>08-Aug-2017</v>
      </c>
      <c r="S1423" s="37">
        <f t="shared" si="370"/>
        <v>39.054400000000001</v>
      </c>
    </row>
    <row r="1424" spans="1:19">
      <c r="A1424" s="30" t="s">
        <v>97</v>
      </c>
      <c r="D1424" s="30" t="str">
        <f t="shared" si="364"/>
        <v/>
      </c>
      <c r="E1424" s="30" t="str">
        <f t="shared" si="368"/>
        <v/>
      </c>
      <c r="F1424" s="30" t="str">
        <f t="shared" si="365"/>
        <v xml:space="preserve"> </v>
      </c>
      <c r="G1424" s="30" t="str">
        <f t="shared" si="369"/>
        <v/>
      </c>
      <c r="H1424" s="30" t="str">
        <f t="shared" si="366"/>
        <v/>
      </c>
      <c r="I1424" s="30" t="str">
        <f t="shared" si="371"/>
        <v/>
      </c>
      <c r="J1424" s="35" t="str">
        <f t="shared" si="367"/>
        <v/>
      </c>
      <c r="K1424" s="35" t="str">
        <f t="shared" si="372"/>
        <v/>
      </c>
      <c r="L1424" s="30" t="str">
        <f t="shared" si="373"/>
        <v/>
      </c>
      <c r="M1424" s="30" t="str">
        <f t="shared" si="374"/>
        <v/>
      </c>
      <c r="N1424" s="30" t="str">
        <f t="shared" si="375"/>
        <v/>
      </c>
      <c r="O1424" s="30" t="str">
        <f t="shared" si="376"/>
        <v/>
      </c>
      <c r="P1424" s="30" t="str">
        <f t="shared" si="377"/>
        <v/>
      </c>
      <c r="Q1424" s="30" t="str">
        <f t="shared" si="378"/>
        <v/>
      </c>
      <c r="R1424" s="36" t="str">
        <f t="shared" si="379"/>
        <v/>
      </c>
      <c r="S1424" s="37" t="str">
        <f t="shared" si="370"/>
        <v/>
      </c>
    </row>
    <row r="1425" spans="1:19">
      <c r="A1425" s="30" t="s">
        <v>207</v>
      </c>
      <c r="D1425" s="30" t="str">
        <f t="shared" si="364"/>
        <v/>
      </c>
      <c r="E1425" s="30" t="str">
        <f t="shared" si="368"/>
        <v/>
      </c>
      <c r="F1425" s="30" t="str">
        <f t="shared" si="365"/>
        <v>Open Ended Schemes(GOLD ETFs)</v>
      </c>
      <c r="G1425" s="30" t="str">
        <f t="shared" si="369"/>
        <v/>
      </c>
      <c r="H1425" s="30" t="str">
        <f t="shared" si="366"/>
        <v/>
      </c>
      <c r="I1425" s="30" t="str">
        <f t="shared" si="371"/>
        <v/>
      </c>
      <c r="J1425" s="35" t="str">
        <f t="shared" si="367"/>
        <v/>
      </c>
      <c r="K1425" s="35" t="str">
        <f t="shared" si="372"/>
        <v/>
      </c>
      <c r="L1425" s="30" t="str">
        <f t="shared" si="373"/>
        <v/>
      </c>
      <c r="M1425" s="30" t="str">
        <f t="shared" si="374"/>
        <v/>
      </c>
      <c r="N1425" s="30" t="str">
        <f t="shared" si="375"/>
        <v/>
      </c>
      <c r="O1425" s="30" t="str">
        <f t="shared" si="376"/>
        <v/>
      </c>
      <c r="P1425" s="30" t="str">
        <f t="shared" si="377"/>
        <v/>
      </c>
      <c r="Q1425" s="30" t="str">
        <f t="shared" si="378"/>
        <v/>
      </c>
      <c r="R1425" s="36" t="str">
        <f t="shared" si="379"/>
        <v/>
      </c>
      <c r="S1425" s="37" t="str">
        <f t="shared" si="370"/>
        <v/>
      </c>
    </row>
    <row r="1426" spans="1:19">
      <c r="A1426" s="30" t="s">
        <v>97</v>
      </c>
      <c r="D1426" s="30" t="str">
        <f t="shared" si="364"/>
        <v/>
      </c>
      <c r="E1426" s="30" t="str">
        <f t="shared" si="368"/>
        <v/>
      </c>
      <c r="F1426" s="30" t="str">
        <f t="shared" si="365"/>
        <v xml:space="preserve"> </v>
      </c>
      <c r="G1426" s="30" t="str">
        <f t="shared" si="369"/>
        <v/>
      </c>
      <c r="H1426" s="30" t="str">
        <f t="shared" si="366"/>
        <v/>
      </c>
      <c r="I1426" s="30" t="str">
        <f t="shared" si="371"/>
        <v/>
      </c>
      <c r="J1426" s="35" t="str">
        <f t="shared" si="367"/>
        <v/>
      </c>
      <c r="K1426" s="35" t="str">
        <f t="shared" si="372"/>
        <v/>
      </c>
      <c r="L1426" s="30" t="str">
        <f t="shared" si="373"/>
        <v/>
      </c>
      <c r="M1426" s="30" t="str">
        <f t="shared" si="374"/>
        <v/>
      </c>
      <c r="N1426" s="30" t="str">
        <f t="shared" si="375"/>
        <v/>
      </c>
      <c r="O1426" s="30" t="str">
        <f t="shared" si="376"/>
        <v/>
      </c>
      <c r="P1426" s="30" t="str">
        <f t="shared" si="377"/>
        <v/>
      </c>
      <c r="Q1426" s="30" t="str">
        <f t="shared" si="378"/>
        <v/>
      </c>
      <c r="R1426" s="36" t="str">
        <f t="shared" si="379"/>
        <v/>
      </c>
      <c r="S1426" s="37" t="str">
        <f t="shared" si="370"/>
        <v/>
      </c>
    </row>
    <row r="1427" spans="1:19">
      <c r="A1427" s="30" t="s">
        <v>99</v>
      </c>
      <c r="D1427" s="30" t="str">
        <f t="shared" si="364"/>
        <v/>
      </c>
      <c r="E1427" s="30" t="str">
        <f t="shared" si="368"/>
        <v/>
      </c>
      <c r="F1427" s="30" t="str">
        <f t="shared" si="365"/>
        <v>Axis Mutual Fund</v>
      </c>
      <c r="G1427" s="30" t="str">
        <f t="shared" si="369"/>
        <v/>
      </c>
      <c r="H1427" s="30" t="str">
        <f t="shared" si="366"/>
        <v/>
      </c>
      <c r="I1427" s="30" t="str">
        <f t="shared" si="371"/>
        <v/>
      </c>
      <c r="J1427" s="35" t="str">
        <f t="shared" si="367"/>
        <v/>
      </c>
      <c r="K1427" s="35" t="str">
        <f t="shared" si="372"/>
        <v/>
      </c>
      <c r="L1427" s="30" t="str">
        <f t="shared" si="373"/>
        <v/>
      </c>
      <c r="M1427" s="30" t="str">
        <f t="shared" si="374"/>
        <v/>
      </c>
      <c r="N1427" s="30" t="str">
        <f t="shared" si="375"/>
        <v/>
      </c>
      <c r="O1427" s="30" t="str">
        <f t="shared" si="376"/>
        <v/>
      </c>
      <c r="P1427" s="30" t="str">
        <f t="shared" si="377"/>
        <v/>
      </c>
      <c r="Q1427" s="30" t="str">
        <f t="shared" si="378"/>
        <v/>
      </c>
      <c r="R1427" s="36" t="str">
        <f t="shared" si="379"/>
        <v/>
      </c>
      <c r="S1427" s="37" t="str">
        <f t="shared" si="370"/>
        <v/>
      </c>
    </row>
    <row r="1428" spans="1:19">
      <c r="A1428" s="30" t="s">
        <v>97</v>
      </c>
      <c r="D1428" s="30" t="str">
        <f t="shared" si="364"/>
        <v/>
      </c>
      <c r="E1428" s="30" t="str">
        <f t="shared" si="368"/>
        <v/>
      </c>
      <c r="F1428" s="30" t="str">
        <f t="shared" si="365"/>
        <v xml:space="preserve"> </v>
      </c>
      <c r="G1428" s="30" t="str">
        <f t="shared" si="369"/>
        <v/>
      </c>
      <c r="H1428" s="30" t="str">
        <f t="shared" si="366"/>
        <v/>
      </c>
      <c r="I1428" s="30" t="str">
        <f t="shared" si="371"/>
        <v/>
      </c>
      <c r="J1428" s="35" t="str">
        <f t="shared" si="367"/>
        <v/>
      </c>
      <c r="K1428" s="35" t="str">
        <f t="shared" si="372"/>
        <v/>
      </c>
      <c r="L1428" s="30" t="str">
        <f t="shared" si="373"/>
        <v/>
      </c>
      <c r="M1428" s="30" t="str">
        <f t="shared" si="374"/>
        <v/>
      </c>
      <c r="N1428" s="30" t="str">
        <f t="shared" si="375"/>
        <v/>
      </c>
      <c r="O1428" s="30" t="str">
        <f t="shared" si="376"/>
        <v/>
      </c>
      <c r="P1428" s="30" t="str">
        <f t="shared" si="377"/>
        <v/>
      </c>
      <c r="Q1428" s="30" t="str">
        <f t="shared" si="378"/>
        <v/>
      </c>
      <c r="R1428" s="36" t="str">
        <f t="shared" si="379"/>
        <v/>
      </c>
      <c r="S1428" s="37" t="str">
        <f t="shared" si="370"/>
        <v/>
      </c>
    </row>
    <row r="1429" spans="1:19">
      <c r="A1429" s="30" t="s">
        <v>7442</v>
      </c>
      <c r="D1429" s="30" t="str">
        <f t="shared" si="364"/>
        <v>113434</v>
      </c>
      <c r="E1429" s="30">
        <f t="shared" si="368"/>
        <v>7</v>
      </c>
      <c r="F1429" s="30" t="str">
        <f t="shared" si="365"/>
        <v>INF846K01347</v>
      </c>
      <c r="G1429" s="30">
        <f t="shared" si="369"/>
        <v>20</v>
      </c>
      <c r="H1429" s="30" t="str">
        <f t="shared" si="366"/>
        <v>-</v>
      </c>
      <c r="I1429" s="30">
        <f t="shared" si="371"/>
        <v>22</v>
      </c>
      <c r="J1429" s="35" t="str">
        <f t="shared" si="367"/>
        <v>Axis Gold ETF</v>
      </c>
      <c r="K1429" s="35">
        <f t="shared" si="372"/>
        <v>36</v>
      </c>
      <c r="L1429" s="30" t="str">
        <f t="shared" si="373"/>
        <v>2547.8530</v>
      </c>
      <c r="M1429" s="30">
        <f t="shared" si="374"/>
        <v>46</v>
      </c>
      <c r="N1429" s="30" t="str">
        <f t="shared" si="375"/>
        <v>2547.8530</v>
      </c>
      <c r="O1429" s="30">
        <f t="shared" si="376"/>
        <v>56</v>
      </c>
      <c r="P1429" s="30" t="str">
        <f t="shared" si="377"/>
        <v>2547.8530</v>
      </c>
      <c r="Q1429" s="30">
        <f t="shared" si="378"/>
        <v>66</v>
      </c>
      <c r="R1429" s="36" t="str">
        <f t="shared" si="379"/>
        <v>08-Aug-2017</v>
      </c>
      <c r="S1429" s="37">
        <f t="shared" si="370"/>
        <v>2547.8530000000001</v>
      </c>
    </row>
    <row r="1430" spans="1:19">
      <c r="A1430" s="30" t="s">
        <v>97</v>
      </c>
      <c r="D1430" s="30" t="str">
        <f t="shared" si="364"/>
        <v/>
      </c>
      <c r="E1430" s="30" t="str">
        <f t="shared" si="368"/>
        <v/>
      </c>
      <c r="F1430" s="30" t="str">
        <f t="shared" si="365"/>
        <v xml:space="preserve"> </v>
      </c>
      <c r="G1430" s="30" t="str">
        <f t="shared" si="369"/>
        <v/>
      </c>
      <c r="H1430" s="30" t="str">
        <f t="shared" si="366"/>
        <v/>
      </c>
      <c r="I1430" s="30" t="str">
        <f t="shared" si="371"/>
        <v/>
      </c>
      <c r="J1430" s="35" t="str">
        <f t="shared" si="367"/>
        <v/>
      </c>
      <c r="K1430" s="35" t="str">
        <f t="shared" si="372"/>
        <v/>
      </c>
      <c r="L1430" s="30" t="str">
        <f t="shared" si="373"/>
        <v/>
      </c>
      <c r="M1430" s="30" t="str">
        <f t="shared" si="374"/>
        <v/>
      </c>
      <c r="N1430" s="30" t="str">
        <f t="shared" si="375"/>
        <v/>
      </c>
      <c r="O1430" s="30" t="str">
        <f t="shared" si="376"/>
        <v/>
      </c>
      <c r="P1430" s="30" t="str">
        <f t="shared" si="377"/>
        <v/>
      </c>
      <c r="Q1430" s="30" t="str">
        <f t="shared" si="378"/>
        <v/>
      </c>
      <c r="R1430" s="36" t="str">
        <f t="shared" si="379"/>
        <v/>
      </c>
      <c r="S1430" s="37" t="str">
        <f t="shared" si="370"/>
        <v/>
      </c>
    </row>
    <row r="1431" spans="1:19">
      <c r="A1431" s="30" t="s">
        <v>101</v>
      </c>
      <c r="D1431" s="30" t="str">
        <f t="shared" si="364"/>
        <v/>
      </c>
      <c r="E1431" s="30" t="str">
        <f t="shared" si="368"/>
        <v/>
      </c>
      <c r="F1431" s="30" t="str">
        <f t="shared" si="365"/>
        <v>Birla Sun Life Mutual Fund</v>
      </c>
      <c r="G1431" s="30" t="str">
        <f t="shared" si="369"/>
        <v/>
      </c>
      <c r="H1431" s="30" t="str">
        <f t="shared" si="366"/>
        <v/>
      </c>
      <c r="I1431" s="30" t="str">
        <f t="shared" si="371"/>
        <v/>
      </c>
      <c r="J1431" s="35" t="str">
        <f t="shared" si="367"/>
        <v/>
      </c>
      <c r="K1431" s="35" t="str">
        <f t="shared" si="372"/>
        <v/>
      </c>
      <c r="L1431" s="30" t="str">
        <f t="shared" si="373"/>
        <v/>
      </c>
      <c r="M1431" s="30" t="str">
        <f t="shared" si="374"/>
        <v/>
      </c>
      <c r="N1431" s="30" t="str">
        <f t="shared" si="375"/>
        <v/>
      </c>
      <c r="O1431" s="30" t="str">
        <f t="shared" si="376"/>
        <v/>
      </c>
      <c r="P1431" s="30" t="str">
        <f t="shared" si="377"/>
        <v/>
      </c>
      <c r="Q1431" s="30" t="str">
        <f t="shared" si="378"/>
        <v/>
      </c>
      <c r="R1431" s="36" t="str">
        <f t="shared" si="379"/>
        <v/>
      </c>
      <c r="S1431" s="37" t="str">
        <f t="shared" si="370"/>
        <v/>
      </c>
    </row>
    <row r="1432" spans="1:19">
      <c r="A1432" s="30" t="s">
        <v>97</v>
      </c>
      <c r="D1432" s="30" t="str">
        <f t="shared" si="364"/>
        <v/>
      </c>
      <c r="E1432" s="30" t="str">
        <f t="shared" si="368"/>
        <v/>
      </c>
      <c r="F1432" s="30" t="str">
        <f t="shared" si="365"/>
        <v xml:space="preserve"> </v>
      </c>
      <c r="G1432" s="30" t="str">
        <f t="shared" si="369"/>
        <v/>
      </c>
      <c r="H1432" s="30" t="str">
        <f t="shared" si="366"/>
        <v/>
      </c>
      <c r="I1432" s="30" t="str">
        <f t="shared" si="371"/>
        <v/>
      </c>
      <c r="J1432" s="35" t="str">
        <f t="shared" si="367"/>
        <v/>
      </c>
      <c r="K1432" s="35" t="str">
        <f t="shared" si="372"/>
        <v/>
      </c>
      <c r="L1432" s="30" t="str">
        <f t="shared" si="373"/>
        <v/>
      </c>
      <c r="M1432" s="30" t="str">
        <f t="shared" si="374"/>
        <v/>
      </c>
      <c r="N1432" s="30" t="str">
        <f t="shared" si="375"/>
        <v/>
      </c>
      <c r="O1432" s="30" t="str">
        <f t="shared" si="376"/>
        <v/>
      </c>
      <c r="P1432" s="30" t="str">
        <f t="shared" si="377"/>
        <v/>
      </c>
      <c r="Q1432" s="30" t="str">
        <f t="shared" si="378"/>
        <v/>
      </c>
      <c r="R1432" s="36" t="str">
        <f t="shared" si="379"/>
        <v/>
      </c>
      <c r="S1432" s="37" t="str">
        <f t="shared" si="370"/>
        <v/>
      </c>
    </row>
    <row r="1433" spans="1:19">
      <c r="A1433" s="30" t="s">
        <v>7443</v>
      </c>
      <c r="D1433" s="30" t="str">
        <f t="shared" si="364"/>
        <v>115127</v>
      </c>
      <c r="E1433" s="30">
        <f t="shared" si="368"/>
        <v>7</v>
      </c>
      <c r="F1433" s="30" t="str">
        <f t="shared" si="365"/>
        <v>INF209K01HT2</v>
      </c>
      <c r="G1433" s="30">
        <f t="shared" si="369"/>
        <v>20</v>
      </c>
      <c r="H1433" s="30" t="str">
        <f t="shared" si="366"/>
        <v>-</v>
      </c>
      <c r="I1433" s="30">
        <f t="shared" si="371"/>
        <v>22</v>
      </c>
      <c r="J1433" s="35" t="str">
        <f t="shared" si="367"/>
        <v>Birla Sun Life Gold ETF</v>
      </c>
      <c r="K1433" s="35">
        <f t="shared" si="372"/>
        <v>46</v>
      </c>
      <c r="L1433" s="30" t="str">
        <f t="shared" si="373"/>
        <v>2690.8279</v>
      </c>
      <c r="M1433" s="30">
        <f t="shared" si="374"/>
        <v>56</v>
      </c>
      <c r="N1433" s="30" t="str">
        <f t="shared" si="375"/>
        <v>2690.8279</v>
      </c>
      <c r="O1433" s="30">
        <f t="shared" si="376"/>
        <v>66</v>
      </c>
      <c r="P1433" s="30" t="str">
        <f t="shared" si="377"/>
        <v>2690.8279</v>
      </c>
      <c r="Q1433" s="30">
        <f t="shared" si="378"/>
        <v>76</v>
      </c>
      <c r="R1433" s="36" t="str">
        <f t="shared" si="379"/>
        <v>08-Aug-2017</v>
      </c>
      <c r="S1433" s="37">
        <f t="shared" si="370"/>
        <v>2690.8279000000002</v>
      </c>
    </row>
    <row r="1434" spans="1:19">
      <c r="A1434" s="30" t="s">
        <v>97</v>
      </c>
      <c r="D1434" s="30" t="str">
        <f t="shared" si="364"/>
        <v/>
      </c>
      <c r="E1434" s="30" t="str">
        <f t="shared" si="368"/>
        <v/>
      </c>
      <c r="F1434" s="30" t="str">
        <f t="shared" si="365"/>
        <v xml:space="preserve"> </v>
      </c>
      <c r="G1434" s="30" t="str">
        <f t="shared" si="369"/>
        <v/>
      </c>
      <c r="H1434" s="30" t="str">
        <f t="shared" si="366"/>
        <v/>
      </c>
      <c r="I1434" s="30" t="str">
        <f t="shared" si="371"/>
        <v/>
      </c>
      <c r="J1434" s="35" t="str">
        <f t="shared" si="367"/>
        <v/>
      </c>
      <c r="K1434" s="35" t="str">
        <f t="shared" si="372"/>
        <v/>
      </c>
      <c r="L1434" s="30" t="str">
        <f t="shared" si="373"/>
        <v/>
      </c>
      <c r="M1434" s="30" t="str">
        <f t="shared" si="374"/>
        <v/>
      </c>
      <c r="N1434" s="30" t="str">
        <f t="shared" si="375"/>
        <v/>
      </c>
      <c r="O1434" s="30" t="str">
        <f t="shared" si="376"/>
        <v/>
      </c>
      <c r="P1434" s="30" t="str">
        <f t="shared" si="377"/>
        <v/>
      </c>
      <c r="Q1434" s="30" t="str">
        <f t="shared" si="378"/>
        <v/>
      </c>
      <c r="R1434" s="36" t="str">
        <f t="shared" si="379"/>
        <v/>
      </c>
      <c r="S1434" s="37" t="str">
        <f t="shared" si="370"/>
        <v/>
      </c>
    </row>
    <row r="1435" spans="1:19">
      <c r="A1435" s="30" t="s">
        <v>103</v>
      </c>
      <c r="D1435" s="30" t="str">
        <f t="shared" si="364"/>
        <v/>
      </c>
      <c r="E1435" s="30" t="str">
        <f t="shared" si="368"/>
        <v/>
      </c>
      <c r="F1435" s="30" t="str">
        <f t="shared" si="365"/>
        <v>Canara Robeco Mutual Fund</v>
      </c>
      <c r="G1435" s="30" t="str">
        <f t="shared" si="369"/>
        <v/>
      </c>
      <c r="H1435" s="30" t="str">
        <f t="shared" si="366"/>
        <v/>
      </c>
      <c r="I1435" s="30" t="str">
        <f t="shared" si="371"/>
        <v/>
      </c>
      <c r="J1435" s="35" t="str">
        <f t="shared" si="367"/>
        <v/>
      </c>
      <c r="K1435" s="35" t="str">
        <f t="shared" si="372"/>
        <v/>
      </c>
      <c r="L1435" s="30" t="str">
        <f t="shared" si="373"/>
        <v/>
      </c>
      <c r="M1435" s="30" t="str">
        <f t="shared" si="374"/>
        <v/>
      </c>
      <c r="N1435" s="30" t="str">
        <f t="shared" si="375"/>
        <v/>
      </c>
      <c r="O1435" s="30" t="str">
        <f t="shared" si="376"/>
        <v/>
      </c>
      <c r="P1435" s="30" t="str">
        <f t="shared" si="377"/>
        <v/>
      </c>
      <c r="Q1435" s="30" t="str">
        <f t="shared" si="378"/>
        <v/>
      </c>
      <c r="R1435" s="36" t="str">
        <f t="shared" si="379"/>
        <v/>
      </c>
      <c r="S1435" s="37" t="str">
        <f t="shared" si="370"/>
        <v/>
      </c>
    </row>
    <row r="1436" spans="1:19">
      <c r="A1436" s="30" t="s">
        <v>97</v>
      </c>
      <c r="D1436" s="30" t="str">
        <f t="shared" si="364"/>
        <v/>
      </c>
      <c r="E1436" s="30" t="str">
        <f t="shared" si="368"/>
        <v/>
      </c>
      <c r="F1436" s="30" t="str">
        <f t="shared" si="365"/>
        <v xml:space="preserve"> </v>
      </c>
      <c r="G1436" s="30" t="str">
        <f t="shared" si="369"/>
        <v/>
      </c>
      <c r="H1436" s="30" t="str">
        <f t="shared" si="366"/>
        <v/>
      </c>
      <c r="I1436" s="30" t="str">
        <f t="shared" si="371"/>
        <v/>
      </c>
      <c r="J1436" s="35" t="str">
        <f t="shared" si="367"/>
        <v/>
      </c>
      <c r="K1436" s="35" t="str">
        <f t="shared" si="372"/>
        <v/>
      </c>
      <c r="L1436" s="30" t="str">
        <f t="shared" si="373"/>
        <v/>
      </c>
      <c r="M1436" s="30" t="str">
        <f t="shared" si="374"/>
        <v/>
      </c>
      <c r="N1436" s="30" t="str">
        <f t="shared" si="375"/>
        <v/>
      </c>
      <c r="O1436" s="30" t="str">
        <f t="shared" si="376"/>
        <v/>
      </c>
      <c r="P1436" s="30" t="str">
        <f t="shared" si="377"/>
        <v/>
      </c>
      <c r="Q1436" s="30" t="str">
        <f t="shared" si="378"/>
        <v/>
      </c>
      <c r="R1436" s="36" t="str">
        <f t="shared" si="379"/>
        <v/>
      </c>
      <c r="S1436" s="37" t="str">
        <f t="shared" si="370"/>
        <v/>
      </c>
    </row>
    <row r="1437" spans="1:19">
      <c r="A1437" s="30" t="s">
        <v>7444</v>
      </c>
      <c r="D1437" s="30" t="str">
        <f t="shared" si="364"/>
        <v>117076</v>
      </c>
      <c r="E1437" s="30">
        <f t="shared" si="368"/>
        <v>7</v>
      </c>
      <c r="F1437" s="30" t="str">
        <f t="shared" si="365"/>
        <v>INF760K01BR1</v>
      </c>
      <c r="G1437" s="30">
        <f t="shared" si="369"/>
        <v>20</v>
      </c>
      <c r="H1437" s="30" t="str">
        <f t="shared" si="366"/>
        <v>-</v>
      </c>
      <c r="I1437" s="30">
        <f t="shared" si="371"/>
        <v>22</v>
      </c>
      <c r="J1437" s="35" t="str">
        <f t="shared" si="367"/>
        <v>Canara Robeco Gold Exchange Traded Fund</v>
      </c>
      <c r="K1437" s="35">
        <f t="shared" si="372"/>
        <v>62</v>
      </c>
      <c r="L1437" s="30" t="str">
        <f t="shared" si="373"/>
        <v>2674.9604</v>
      </c>
      <c r="M1437" s="30">
        <f t="shared" si="374"/>
        <v>72</v>
      </c>
      <c r="N1437" s="30" t="str">
        <f t="shared" si="375"/>
        <v>2674.9604</v>
      </c>
      <c r="O1437" s="30">
        <f t="shared" si="376"/>
        <v>82</v>
      </c>
      <c r="P1437" s="30" t="str">
        <f t="shared" si="377"/>
        <v>2674.9604</v>
      </c>
      <c r="Q1437" s="30">
        <f t="shared" si="378"/>
        <v>92</v>
      </c>
      <c r="R1437" s="36" t="str">
        <f t="shared" si="379"/>
        <v>09-Aug-2017</v>
      </c>
      <c r="S1437" s="37">
        <f t="shared" si="370"/>
        <v>2674.9603999999999</v>
      </c>
    </row>
    <row r="1438" spans="1:19">
      <c r="A1438" s="30" t="s">
        <v>97</v>
      </c>
      <c r="D1438" s="30" t="str">
        <f t="shared" si="364"/>
        <v/>
      </c>
      <c r="E1438" s="30" t="str">
        <f t="shared" si="368"/>
        <v/>
      </c>
      <c r="F1438" s="30" t="str">
        <f t="shared" si="365"/>
        <v xml:space="preserve"> </v>
      </c>
      <c r="G1438" s="30" t="str">
        <f t="shared" si="369"/>
        <v/>
      </c>
      <c r="H1438" s="30" t="str">
        <f t="shared" si="366"/>
        <v/>
      </c>
      <c r="I1438" s="30" t="str">
        <f t="shared" si="371"/>
        <v/>
      </c>
      <c r="J1438" s="35" t="str">
        <f t="shared" si="367"/>
        <v/>
      </c>
      <c r="K1438" s="35" t="str">
        <f t="shared" si="372"/>
        <v/>
      </c>
      <c r="L1438" s="30" t="str">
        <f t="shared" si="373"/>
        <v/>
      </c>
      <c r="M1438" s="30" t="str">
        <f t="shared" si="374"/>
        <v/>
      </c>
      <c r="N1438" s="30" t="str">
        <f t="shared" si="375"/>
        <v/>
      </c>
      <c r="O1438" s="30" t="str">
        <f t="shared" si="376"/>
        <v/>
      </c>
      <c r="P1438" s="30" t="str">
        <f t="shared" si="377"/>
        <v/>
      </c>
      <c r="Q1438" s="30" t="str">
        <f t="shared" si="378"/>
        <v/>
      </c>
      <c r="R1438" s="36" t="str">
        <f t="shared" si="379"/>
        <v/>
      </c>
      <c r="S1438" s="37" t="str">
        <f t="shared" si="370"/>
        <v/>
      </c>
    </row>
    <row r="1439" spans="1:19">
      <c r="A1439" s="30" t="s">
        <v>107</v>
      </c>
      <c r="D1439" s="30" t="str">
        <f t="shared" si="364"/>
        <v/>
      </c>
      <c r="E1439" s="30" t="str">
        <f t="shared" si="368"/>
        <v/>
      </c>
      <c r="F1439" s="30" t="str">
        <f t="shared" si="365"/>
        <v>HDFC Mutual Fund</v>
      </c>
      <c r="G1439" s="30" t="str">
        <f t="shared" si="369"/>
        <v/>
      </c>
      <c r="H1439" s="30" t="str">
        <f t="shared" si="366"/>
        <v/>
      </c>
      <c r="I1439" s="30" t="str">
        <f t="shared" si="371"/>
        <v/>
      </c>
      <c r="J1439" s="35" t="str">
        <f t="shared" si="367"/>
        <v/>
      </c>
      <c r="K1439" s="35" t="str">
        <f t="shared" si="372"/>
        <v/>
      </c>
      <c r="L1439" s="30" t="str">
        <f t="shared" si="373"/>
        <v/>
      </c>
      <c r="M1439" s="30" t="str">
        <f t="shared" si="374"/>
        <v/>
      </c>
      <c r="N1439" s="30" t="str">
        <f t="shared" si="375"/>
        <v/>
      </c>
      <c r="O1439" s="30" t="str">
        <f t="shared" si="376"/>
        <v/>
      </c>
      <c r="P1439" s="30" t="str">
        <f t="shared" si="377"/>
        <v/>
      </c>
      <c r="Q1439" s="30" t="str">
        <f t="shared" si="378"/>
        <v/>
      </c>
      <c r="R1439" s="36" t="str">
        <f t="shared" si="379"/>
        <v/>
      </c>
      <c r="S1439" s="37" t="str">
        <f t="shared" si="370"/>
        <v/>
      </c>
    </row>
    <row r="1440" spans="1:19">
      <c r="A1440" s="30" t="s">
        <v>97</v>
      </c>
      <c r="D1440" s="30" t="str">
        <f t="shared" si="364"/>
        <v/>
      </c>
      <c r="E1440" s="30" t="str">
        <f t="shared" si="368"/>
        <v/>
      </c>
      <c r="F1440" s="30" t="str">
        <f t="shared" si="365"/>
        <v xml:space="preserve"> </v>
      </c>
      <c r="G1440" s="30" t="str">
        <f t="shared" si="369"/>
        <v/>
      </c>
      <c r="H1440" s="30" t="str">
        <f t="shared" si="366"/>
        <v/>
      </c>
      <c r="I1440" s="30" t="str">
        <f t="shared" si="371"/>
        <v/>
      </c>
      <c r="J1440" s="35" t="str">
        <f t="shared" si="367"/>
        <v/>
      </c>
      <c r="K1440" s="35" t="str">
        <f t="shared" si="372"/>
        <v/>
      </c>
      <c r="L1440" s="30" t="str">
        <f t="shared" si="373"/>
        <v/>
      </c>
      <c r="M1440" s="30" t="str">
        <f t="shared" si="374"/>
        <v/>
      </c>
      <c r="N1440" s="30" t="str">
        <f t="shared" si="375"/>
        <v/>
      </c>
      <c r="O1440" s="30" t="str">
        <f t="shared" si="376"/>
        <v/>
      </c>
      <c r="P1440" s="30" t="str">
        <f t="shared" si="377"/>
        <v/>
      </c>
      <c r="Q1440" s="30" t="str">
        <f t="shared" si="378"/>
        <v/>
      </c>
      <c r="R1440" s="36" t="str">
        <f t="shared" si="379"/>
        <v/>
      </c>
      <c r="S1440" s="37" t="str">
        <f t="shared" si="370"/>
        <v/>
      </c>
    </row>
    <row r="1441" spans="1:19">
      <c r="A1441" s="30" t="s">
        <v>7445</v>
      </c>
      <c r="D1441" s="30" t="str">
        <f t="shared" si="364"/>
        <v>113049</v>
      </c>
      <c r="E1441" s="30">
        <f t="shared" si="368"/>
        <v>7</v>
      </c>
      <c r="F1441" s="30" t="str">
        <f t="shared" si="365"/>
        <v>INF179K01CN1</v>
      </c>
      <c r="G1441" s="30">
        <f t="shared" si="369"/>
        <v>20</v>
      </c>
      <c r="H1441" s="30" t="str">
        <f t="shared" si="366"/>
        <v>-</v>
      </c>
      <c r="I1441" s="30">
        <f t="shared" si="371"/>
        <v>22</v>
      </c>
      <c r="J1441" s="35" t="str">
        <f t="shared" si="367"/>
        <v>HDFC Gold Exchange Traded Fund</v>
      </c>
      <c r="K1441" s="35">
        <f t="shared" si="372"/>
        <v>53</v>
      </c>
      <c r="L1441" s="30" t="str">
        <f t="shared" si="373"/>
        <v>2661.5473</v>
      </c>
      <c r="M1441" s="30">
        <f t="shared" si="374"/>
        <v>63</v>
      </c>
      <c r="N1441" s="30" t="str">
        <f t="shared" si="375"/>
        <v>0.0000</v>
      </c>
      <c r="O1441" s="30">
        <f t="shared" si="376"/>
        <v>70</v>
      </c>
      <c r="P1441" s="30" t="str">
        <f t="shared" si="377"/>
        <v>0.0000</v>
      </c>
      <c r="Q1441" s="30">
        <f t="shared" si="378"/>
        <v>77</v>
      </c>
      <c r="R1441" s="36" t="str">
        <f t="shared" si="379"/>
        <v>09-Aug-2017</v>
      </c>
      <c r="S1441" s="37">
        <f t="shared" si="370"/>
        <v>2661.5473000000002</v>
      </c>
    </row>
    <row r="1442" spans="1:19">
      <c r="A1442" s="30" t="s">
        <v>97</v>
      </c>
      <c r="D1442" s="30" t="str">
        <f t="shared" si="364"/>
        <v/>
      </c>
      <c r="E1442" s="30" t="str">
        <f t="shared" si="368"/>
        <v/>
      </c>
      <c r="F1442" s="30" t="str">
        <f t="shared" si="365"/>
        <v xml:space="preserve"> </v>
      </c>
      <c r="G1442" s="30" t="str">
        <f t="shared" si="369"/>
        <v/>
      </c>
      <c r="H1442" s="30" t="str">
        <f t="shared" si="366"/>
        <v/>
      </c>
      <c r="I1442" s="30" t="str">
        <f t="shared" si="371"/>
        <v/>
      </c>
      <c r="J1442" s="35" t="str">
        <f t="shared" si="367"/>
        <v/>
      </c>
      <c r="K1442" s="35" t="str">
        <f t="shared" si="372"/>
        <v/>
      </c>
      <c r="L1442" s="30" t="str">
        <f t="shared" si="373"/>
        <v/>
      </c>
      <c r="M1442" s="30" t="str">
        <f t="shared" si="374"/>
        <v/>
      </c>
      <c r="N1442" s="30" t="str">
        <f t="shared" si="375"/>
        <v/>
      </c>
      <c r="O1442" s="30" t="str">
        <f t="shared" si="376"/>
        <v/>
      </c>
      <c r="P1442" s="30" t="str">
        <f t="shared" si="377"/>
        <v/>
      </c>
      <c r="Q1442" s="30" t="str">
        <f t="shared" si="378"/>
        <v/>
      </c>
      <c r="R1442" s="36" t="str">
        <f t="shared" si="379"/>
        <v/>
      </c>
      <c r="S1442" s="37" t="str">
        <f t="shared" si="370"/>
        <v/>
      </c>
    </row>
    <row r="1443" spans="1:19">
      <c r="A1443" s="30" t="s">
        <v>108</v>
      </c>
      <c r="D1443" s="30" t="str">
        <f t="shared" si="364"/>
        <v/>
      </c>
      <c r="E1443" s="30" t="str">
        <f t="shared" si="368"/>
        <v/>
      </c>
      <c r="F1443" s="30" t="str">
        <f t="shared" si="365"/>
        <v>ICICI Prudential Mutual Fund</v>
      </c>
      <c r="G1443" s="30" t="str">
        <f t="shared" si="369"/>
        <v/>
      </c>
      <c r="H1443" s="30" t="str">
        <f t="shared" si="366"/>
        <v/>
      </c>
      <c r="I1443" s="30" t="str">
        <f t="shared" si="371"/>
        <v/>
      </c>
      <c r="J1443" s="35" t="str">
        <f t="shared" si="367"/>
        <v/>
      </c>
      <c r="K1443" s="35" t="str">
        <f t="shared" si="372"/>
        <v/>
      </c>
      <c r="L1443" s="30" t="str">
        <f t="shared" si="373"/>
        <v/>
      </c>
      <c r="M1443" s="30" t="str">
        <f t="shared" si="374"/>
        <v/>
      </c>
      <c r="N1443" s="30" t="str">
        <f t="shared" si="375"/>
        <v/>
      </c>
      <c r="O1443" s="30" t="str">
        <f t="shared" si="376"/>
        <v/>
      </c>
      <c r="P1443" s="30" t="str">
        <f t="shared" si="377"/>
        <v/>
      </c>
      <c r="Q1443" s="30" t="str">
        <f t="shared" si="378"/>
        <v/>
      </c>
      <c r="R1443" s="36" t="str">
        <f t="shared" si="379"/>
        <v/>
      </c>
      <c r="S1443" s="37" t="str">
        <f t="shared" si="370"/>
        <v/>
      </c>
    </row>
    <row r="1444" spans="1:19">
      <c r="A1444" s="30" t="s">
        <v>97</v>
      </c>
      <c r="D1444" s="30" t="str">
        <f t="shared" si="364"/>
        <v/>
      </c>
      <c r="E1444" s="30" t="str">
        <f t="shared" si="368"/>
        <v/>
      </c>
      <c r="F1444" s="30" t="str">
        <f t="shared" si="365"/>
        <v xml:space="preserve"> </v>
      </c>
      <c r="G1444" s="30" t="str">
        <f t="shared" si="369"/>
        <v/>
      </c>
      <c r="H1444" s="30" t="str">
        <f t="shared" si="366"/>
        <v/>
      </c>
      <c r="I1444" s="30" t="str">
        <f t="shared" si="371"/>
        <v/>
      </c>
      <c r="J1444" s="35" t="str">
        <f t="shared" si="367"/>
        <v/>
      </c>
      <c r="K1444" s="35" t="str">
        <f t="shared" si="372"/>
        <v/>
      </c>
      <c r="L1444" s="30" t="str">
        <f t="shared" si="373"/>
        <v/>
      </c>
      <c r="M1444" s="30" t="str">
        <f t="shared" si="374"/>
        <v/>
      </c>
      <c r="N1444" s="30" t="str">
        <f t="shared" si="375"/>
        <v/>
      </c>
      <c r="O1444" s="30" t="str">
        <f t="shared" si="376"/>
        <v/>
      </c>
      <c r="P1444" s="30" t="str">
        <f t="shared" si="377"/>
        <v/>
      </c>
      <c r="Q1444" s="30" t="str">
        <f t="shared" si="378"/>
        <v/>
      </c>
      <c r="R1444" s="36" t="str">
        <f t="shared" si="379"/>
        <v/>
      </c>
      <c r="S1444" s="37" t="str">
        <f t="shared" si="370"/>
        <v/>
      </c>
    </row>
    <row r="1445" spans="1:19">
      <c r="A1445" s="30" t="s">
        <v>7446</v>
      </c>
      <c r="D1445" s="30" t="str">
        <f t="shared" si="364"/>
        <v>113076</v>
      </c>
      <c r="E1445" s="30">
        <f t="shared" si="368"/>
        <v>7</v>
      </c>
      <c r="F1445" s="30" t="str">
        <f t="shared" si="365"/>
        <v>INF109KB1WF4</v>
      </c>
      <c r="G1445" s="30">
        <f t="shared" si="369"/>
        <v>20</v>
      </c>
      <c r="H1445" s="30" t="str">
        <f t="shared" si="366"/>
        <v>-</v>
      </c>
      <c r="I1445" s="30">
        <f t="shared" si="371"/>
        <v>22</v>
      </c>
      <c r="J1445" s="35" t="str">
        <f t="shared" si="367"/>
        <v>ICICI Prudential Gold iWIN ETF</v>
      </c>
      <c r="K1445" s="35">
        <f t="shared" si="372"/>
        <v>53</v>
      </c>
      <c r="L1445" s="30" t="str">
        <f t="shared" si="373"/>
        <v>265.1435</v>
      </c>
      <c r="M1445" s="30">
        <f t="shared" si="374"/>
        <v>62</v>
      </c>
      <c r="N1445" s="30" t="str">
        <f t="shared" si="375"/>
        <v>N.A.</v>
      </c>
      <c r="O1445" s="30">
        <f t="shared" si="376"/>
        <v>67</v>
      </c>
      <c r="P1445" s="30" t="str">
        <f t="shared" si="377"/>
        <v>N.A.</v>
      </c>
      <c r="Q1445" s="30">
        <f t="shared" si="378"/>
        <v>72</v>
      </c>
      <c r="R1445" s="36" t="str">
        <f t="shared" si="379"/>
        <v>08-Aug-2017</v>
      </c>
      <c r="S1445" s="37">
        <f t="shared" si="370"/>
        <v>265.14350000000002</v>
      </c>
    </row>
    <row r="1446" spans="1:19">
      <c r="A1446" s="30" t="s">
        <v>97</v>
      </c>
      <c r="D1446" s="30" t="str">
        <f t="shared" si="364"/>
        <v/>
      </c>
      <c r="E1446" s="30" t="str">
        <f t="shared" si="368"/>
        <v/>
      </c>
      <c r="F1446" s="30" t="str">
        <f t="shared" si="365"/>
        <v xml:space="preserve"> </v>
      </c>
      <c r="G1446" s="30" t="str">
        <f t="shared" si="369"/>
        <v/>
      </c>
      <c r="H1446" s="30" t="str">
        <f t="shared" si="366"/>
        <v/>
      </c>
      <c r="I1446" s="30" t="str">
        <f t="shared" si="371"/>
        <v/>
      </c>
      <c r="J1446" s="35" t="str">
        <f t="shared" si="367"/>
        <v/>
      </c>
      <c r="K1446" s="35" t="str">
        <f t="shared" si="372"/>
        <v/>
      </c>
      <c r="L1446" s="30" t="str">
        <f t="shared" si="373"/>
        <v/>
      </c>
      <c r="M1446" s="30" t="str">
        <f t="shared" si="374"/>
        <v/>
      </c>
      <c r="N1446" s="30" t="str">
        <f t="shared" si="375"/>
        <v/>
      </c>
      <c r="O1446" s="30" t="str">
        <f t="shared" si="376"/>
        <v/>
      </c>
      <c r="P1446" s="30" t="str">
        <f t="shared" si="377"/>
        <v/>
      </c>
      <c r="Q1446" s="30" t="str">
        <f t="shared" si="378"/>
        <v/>
      </c>
      <c r="R1446" s="36" t="str">
        <f t="shared" si="379"/>
        <v/>
      </c>
      <c r="S1446" s="37" t="str">
        <f t="shared" si="370"/>
        <v/>
      </c>
    </row>
    <row r="1447" spans="1:19">
      <c r="A1447" s="30" t="s">
        <v>126</v>
      </c>
      <c r="D1447" s="30" t="str">
        <f t="shared" si="364"/>
        <v/>
      </c>
      <c r="E1447" s="30" t="str">
        <f t="shared" si="368"/>
        <v/>
      </c>
      <c r="F1447" s="30" t="str">
        <f t="shared" si="365"/>
        <v>IDBI Mutual Fund</v>
      </c>
      <c r="G1447" s="30" t="str">
        <f t="shared" si="369"/>
        <v/>
      </c>
      <c r="H1447" s="30" t="str">
        <f t="shared" si="366"/>
        <v/>
      </c>
      <c r="I1447" s="30" t="str">
        <f t="shared" si="371"/>
        <v/>
      </c>
      <c r="J1447" s="35" t="str">
        <f t="shared" si="367"/>
        <v/>
      </c>
      <c r="K1447" s="35" t="str">
        <f t="shared" si="372"/>
        <v/>
      </c>
      <c r="L1447" s="30" t="str">
        <f t="shared" si="373"/>
        <v/>
      </c>
      <c r="M1447" s="30" t="str">
        <f t="shared" si="374"/>
        <v/>
      </c>
      <c r="N1447" s="30" t="str">
        <f t="shared" si="375"/>
        <v/>
      </c>
      <c r="O1447" s="30" t="str">
        <f t="shared" si="376"/>
        <v/>
      </c>
      <c r="P1447" s="30" t="str">
        <f t="shared" si="377"/>
        <v/>
      </c>
      <c r="Q1447" s="30" t="str">
        <f t="shared" si="378"/>
        <v/>
      </c>
      <c r="R1447" s="36" t="str">
        <f t="shared" si="379"/>
        <v/>
      </c>
      <c r="S1447" s="37" t="str">
        <f t="shared" si="370"/>
        <v/>
      </c>
    </row>
    <row r="1448" spans="1:19">
      <c r="A1448" s="30" t="s">
        <v>97</v>
      </c>
      <c r="D1448" s="30" t="str">
        <f t="shared" si="364"/>
        <v/>
      </c>
      <c r="E1448" s="30" t="str">
        <f t="shared" si="368"/>
        <v/>
      </c>
      <c r="F1448" s="30" t="str">
        <f t="shared" si="365"/>
        <v xml:space="preserve"> </v>
      </c>
      <c r="G1448" s="30" t="str">
        <f t="shared" si="369"/>
        <v/>
      </c>
      <c r="H1448" s="30" t="str">
        <f t="shared" si="366"/>
        <v/>
      </c>
      <c r="I1448" s="30" t="str">
        <f t="shared" si="371"/>
        <v/>
      </c>
      <c r="J1448" s="35" t="str">
        <f t="shared" si="367"/>
        <v/>
      </c>
      <c r="K1448" s="35" t="str">
        <f t="shared" si="372"/>
        <v/>
      </c>
      <c r="L1448" s="30" t="str">
        <f t="shared" si="373"/>
        <v/>
      </c>
      <c r="M1448" s="30" t="str">
        <f t="shared" si="374"/>
        <v/>
      </c>
      <c r="N1448" s="30" t="str">
        <f t="shared" si="375"/>
        <v/>
      </c>
      <c r="O1448" s="30" t="str">
        <f t="shared" si="376"/>
        <v/>
      </c>
      <c r="P1448" s="30" t="str">
        <f t="shared" si="377"/>
        <v/>
      </c>
      <c r="Q1448" s="30" t="str">
        <f t="shared" si="378"/>
        <v/>
      </c>
      <c r="R1448" s="36" t="str">
        <f t="shared" si="379"/>
        <v/>
      </c>
      <c r="S1448" s="37" t="str">
        <f t="shared" si="370"/>
        <v/>
      </c>
    </row>
    <row r="1449" spans="1:19">
      <c r="A1449" s="30" t="s">
        <v>7447</v>
      </c>
      <c r="D1449" s="30" t="str">
        <f t="shared" si="364"/>
        <v>115939</v>
      </c>
      <c r="E1449" s="30">
        <f t="shared" si="368"/>
        <v>7</v>
      </c>
      <c r="F1449" s="30" t="str">
        <f t="shared" si="365"/>
        <v>INF397L01554</v>
      </c>
      <c r="G1449" s="30">
        <f t="shared" si="369"/>
        <v>20</v>
      </c>
      <c r="H1449" s="30" t="str">
        <f t="shared" si="366"/>
        <v>-</v>
      </c>
      <c r="I1449" s="30">
        <f t="shared" si="371"/>
        <v>22</v>
      </c>
      <c r="J1449" s="35" t="str">
        <f t="shared" si="367"/>
        <v>IDBI Gold Exchange Traded Fund</v>
      </c>
      <c r="K1449" s="35">
        <f t="shared" si="372"/>
        <v>53</v>
      </c>
      <c r="L1449" s="30" t="str">
        <f t="shared" si="373"/>
        <v>2720.2513</v>
      </c>
      <c r="M1449" s="30">
        <f t="shared" si="374"/>
        <v>63</v>
      </c>
      <c r="N1449" s="30" t="str">
        <f t="shared" si="375"/>
        <v>2720.2513</v>
      </c>
      <c r="O1449" s="30">
        <f t="shared" si="376"/>
        <v>73</v>
      </c>
      <c r="P1449" s="30" t="str">
        <f t="shared" si="377"/>
        <v>0.0000</v>
      </c>
      <c r="Q1449" s="30">
        <f t="shared" si="378"/>
        <v>80</v>
      </c>
      <c r="R1449" s="36" t="str">
        <f t="shared" si="379"/>
        <v>09-Aug-2017</v>
      </c>
      <c r="S1449" s="37">
        <f t="shared" si="370"/>
        <v>2720.2512999999999</v>
      </c>
    </row>
    <row r="1450" spans="1:19">
      <c r="A1450" s="30" t="s">
        <v>97</v>
      </c>
      <c r="D1450" s="30" t="str">
        <f t="shared" si="364"/>
        <v/>
      </c>
      <c r="E1450" s="30" t="str">
        <f t="shared" si="368"/>
        <v/>
      </c>
      <c r="F1450" s="30" t="str">
        <f t="shared" si="365"/>
        <v xml:space="preserve"> </v>
      </c>
      <c r="G1450" s="30" t="str">
        <f t="shared" si="369"/>
        <v/>
      </c>
      <c r="H1450" s="30" t="str">
        <f t="shared" si="366"/>
        <v/>
      </c>
      <c r="I1450" s="30" t="str">
        <f t="shared" si="371"/>
        <v/>
      </c>
      <c r="J1450" s="35" t="str">
        <f t="shared" si="367"/>
        <v/>
      </c>
      <c r="K1450" s="35" t="str">
        <f t="shared" si="372"/>
        <v/>
      </c>
      <c r="L1450" s="30" t="str">
        <f t="shared" si="373"/>
        <v/>
      </c>
      <c r="M1450" s="30" t="str">
        <f t="shared" si="374"/>
        <v/>
      </c>
      <c r="N1450" s="30" t="str">
        <f t="shared" si="375"/>
        <v/>
      </c>
      <c r="O1450" s="30" t="str">
        <f t="shared" si="376"/>
        <v/>
      </c>
      <c r="P1450" s="30" t="str">
        <f t="shared" si="377"/>
        <v/>
      </c>
      <c r="Q1450" s="30" t="str">
        <f t="shared" si="378"/>
        <v/>
      </c>
      <c r="R1450" s="36" t="str">
        <f t="shared" si="379"/>
        <v/>
      </c>
      <c r="S1450" s="37" t="str">
        <f t="shared" si="370"/>
        <v/>
      </c>
    </row>
    <row r="1451" spans="1:19">
      <c r="A1451" s="30" t="s">
        <v>128</v>
      </c>
      <c r="D1451" s="30" t="str">
        <f t="shared" si="364"/>
        <v/>
      </c>
      <c r="E1451" s="30" t="str">
        <f t="shared" si="368"/>
        <v/>
      </c>
      <c r="F1451" s="30" t="str">
        <f t="shared" si="365"/>
        <v>Invesco Mutual Fund</v>
      </c>
      <c r="G1451" s="30" t="str">
        <f t="shared" si="369"/>
        <v/>
      </c>
      <c r="H1451" s="30" t="str">
        <f t="shared" si="366"/>
        <v/>
      </c>
      <c r="I1451" s="30" t="str">
        <f t="shared" si="371"/>
        <v/>
      </c>
      <c r="J1451" s="35" t="str">
        <f t="shared" si="367"/>
        <v/>
      </c>
      <c r="K1451" s="35" t="str">
        <f t="shared" si="372"/>
        <v/>
      </c>
      <c r="L1451" s="30" t="str">
        <f t="shared" si="373"/>
        <v/>
      </c>
      <c r="M1451" s="30" t="str">
        <f t="shared" si="374"/>
        <v/>
      </c>
      <c r="N1451" s="30" t="str">
        <f t="shared" si="375"/>
        <v/>
      </c>
      <c r="O1451" s="30" t="str">
        <f t="shared" si="376"/>
        <v/>
      </c>
      <c r="P1451" s="30" t="str">
        <f t="shared" si="377"/>
        <v/>
      </c>
      <c r="Q1451" s="30" t="str">
        <f t="shared" si="378"/>
        <v/>
      </c>
      <c r="R1451" s="36" t="str">
        <f t="shared" si="379"/>
        <v/>
      </c>
      <c r="S1451" s="37" t="str">
        <f t="shared" si="370"/>
        <v/>
      </c>
    </row>
    <row r="1452" spans="1:19">
      <c r="A1452" s="30" t="s">
        <v>97</v>
      </c>
      <c r="D1452" s="30" t="str">
        <f t="shared" si="364"/>
        <v/>
      </c>
      <c r="E1452" s="30" t="str">
        <f t="shared" si="368"/>
        <v/>
      </c>
      <c r="F1452" s="30" t="str">
        <f t="shared" si="365"/>
        <v xml:space="preserve"> </v>
      </c>
      <c r="G1452" s="30" t="str">
        <f t="shared" si="369"/>
        <v/>
      </c>
      <c r="H1452" s="30" t="str">
        <f t="shared" si="366"/>
        <v/>
      </c>
      <c r="I1452" s="30" t="str">
        <f t="shared" si="371"/>
        <v/>
      </c>
      <c r="J1452" s="35" t="str">
        <f t="shared" si="367"/>
        <v/>
      </c>
      <c r="K1452" s="35" t="str">
        <f t="shared" si="372"/>
        <v/>
      </c>
      <c r="L1452" s="30" t="str">
        <f t="shared" si="373"/>
        <v/>
      </c>
      <c r="M1452" s="30" t="str">
        <f t="shared" si="374"/>
        <v/>
      </c>
      <c r="N1452" s="30" t="str">
        <f t="shared" si="375"/>
        <v/>
      </c>
      <c r="O1452" s="30" t="str">
        <f t="shared" si="376"/>
        <v/>
      </c>
      <c r="P1452" s="30" t="str">
        <f t="shared" si="377"/>
        <v/>
      </c>
      <c r="Q1452" s="30" t="str">
        <f t="shared" si="378"/>
        <v/>
      </c>
      <c r="R1452" s="36" t="str">
        <f t="shared" si="379"/>
        <v/>
      </c>
      <c r="S1452" s="37" t="str">
        <f t="shared" si="370"/>
        <v/>
      </c>
    </row>
    <row r="1453" spans="1:19">
      <c r="A1453" s="30" t="s">
        <v>7448</v>
      </c>
      <c r="D1453" s="30" t="str">
        <f t="shared" si="364"/>
        <v>112368</v>
      </c>
      <c r="E1453" s="30">
        <f t="shared" si="368"/>
        <v>7</v>
      </c>
      <c r="F1453" s="30" t="str">
        <f t="shared" si="365"/>
        <v>INF205K01361</v>
      </c>
      <c r="G1453" s="30">
        <f t="shared" si="369"/>
        <v>20</v>
      </c>
      <c r="H1453" s="30" t="str">
        <f t="shared" si="366"/>
        <v>-</v>
      </c>
      <c r="I1453" s="30">
        <f t="shared" si="371"/>
        <v>22</v>
      </c>
      <c r="J1453" s="35" t="str">
        <f t="shared" si="367"/>
        <v>Invesco India Gold Exchange Traded Fund</v>
      </c>
      <c r="K1453" s="35">
        <f t="shared" si="372"/>
        <v>62</v>
      </c>
      <c r="L1453" s="30" t="str">
        <f t="shared" si="373"/>
        <v>2652.2405</v>
      </c>
      <c r="M1453" s="30">
        <f t="shared" si="374"/>
        <v>72</v>
      </c>
      <c r="N1453" s="30" t="str">
        <f t="shared" si="375"/>
        <v>2652.2405</v>
      </c>
      <c r="O1453" s="30">
        <f t="shared" si="376"/>
        <v>82</v>
      </c>
      <c r="P1453" s="30" t="str">
        <f t="shared" si="377"/>
        <v>2652.2405</v>
      </c>
      <c r="Q1453" s="30">
        <f t="shared" si="378"/>
        <v>92</v>
      </c>
      <c r="R1453" s="36" t="str">
        <f t="shared" si="379"/>
        <v>08-Aug-2017</v>
      </c>
      <c r="S1453" s="37">
        <f t="shared" si="370"/>
        <v>2652.2404999999999</v>
      </c>
    </row>
    <row r="1454" spans="1:19">
      <c r="A1454" s="30" t="s">
        <v>97</v>
      </c>
      <c r="D1454" s="30" t="str">
        <f t="shared" si="364"/>
        <v/>
      </c>
      <c r="E1454" s="30" t="str">
        <f t="shared" si="368"/>
        <v/>
      </c>
      <c r="F1454" s="30" t="str">
        <f t="shared" si="365"/>
        <v xml:space="preserve"> </v>
      </c>
      <c r="G1454" s="30" t="str">
        <f t="shared" si="369"/>
        <v/>
      </c>
      <c r="H1454" s="30" t="str">
        <f t="shared" si="366"/>
        <v/>
      </c>
      <c r="I1454" s="30" t="str">
        <f t="shared" si="371"/>
        <v/>
      </c>
      <c r="J1454" s="35" t="str">
        <f t="shared" si="367"/>
        <v/>
      </c>
      <c r="K1454" s="35" t="str">
        <f t="shared" si="372"/>
        <v/>
      </c>
      <c r="L1454" s="30" t="str">
        <f t="shared" si="373"/>
        <v/>
      </c>
      <c r="M1454" s="30" t="str">
        <f t="shared" si="374"/>
        <v/>
      </c>
      <c r="N1454" s="30" t="str">
        <f t="shared" si="375"/>
        <v/>
      </c>
      <c r="O1454" s="30" t="str">
        <f t="shared" si="376"/>
        <v/>
      </c>
      <c r="P1454" s="30" t="str">
        <f t="shared" si="377"/>
        <v/>
      </c>
      <c r="Q1454" s="30" t="str">
        <f t="shared" si="378"/>
        <v/>
      </c>
      <c r="R1454" s="36" t="str">
        <f t="shared" si="379"/>
        <v/>
      </c>
      <c r="S1454" s="37" t="str">
        <f t="shared" si="370"/>
        <v/>
      </c>
    </row>
    <row r="1455" spans="1:19">
      <c r="A1455" s="30" t="s">
        <v>110</v>
      </c>
      <c r="D1455" s="30" t="str">
        <f t="shared" si="364"/>
        <v/>
      </c>
      <c r="E1455" s="30" t="str">
        <f t="shared" si="368"/>
        <v/>
      </c>
      <c r="F1455" s="30" t="str">
        <f t="shared" si="365"/>
        <v>Kotak Mahindra Mutual Fund</v>
      </c>
      <c r="G1455" s="30" t="str">
        <f t="shared" si="369"/>
        <v/>
      </c>
      <c r="H1455" s="30" t="str">
        <f t="shared" si="366"/>
        <v/>
      </c>
      <c r="I1455" s="30" t="str">
        <f t="shared" si="371"/>
        <v/>
      </c>
      <c r="J1455" s="35" t="str">
        <f t="shared" si="367"/>
        <v/>
      </c>
      <c r="K1455" s="35" t="str">
        <f t="shared" si="372"/>
        <v/>
      </c>
      <c r="L1455" s="30" t="str">
        <f t="shared" si="373"/>
        <v/>
      </c>
      <c r="M1455" s="30" t="str">
        <f t="shared" si="374"/>
        <v/>
      </c>
      <c r="N1455" s="30" t="str">
        <f t="shared" si="375"/>
        <v/>
      </c>
      <c r="O1455" s="30" t="str">
        <f t="shared" si="376"/>
        <v/>
      </c>
      <c r="P1455" s="30" t="str">
        <f t="shared" si="377"/>
        <v/>
      </c>
      <c r="Q1455" s="30" t="str">
        <f t="shared" si="378"/>
        <v/>
      </c>
      <c r="R1455" s="36" t="str">
        <f t="shared" si="379"/>
        <v/>
      </c>
      <c r="S1455" s="37" t="str">
        <f t="shared" si="370"/>
        <v/>
      </c>
    </row>
    <row r="1456" spans="1:19">
      <c r="A1456" s="30" t="s">
        <v>97</v>
      </c>
      <c r="D1456" s="30" t="str">
        <f t="shared" si="364"/>
        <v/>
      </c>
      <c r="E1456" s="30" t="str">
        <f t="shared" si="368"/>
        <v/>
      </c>
      <c r="F1456" s="30" t="str">
        <f t="shared" si="365"/>
        <v xml:space="preserve"> </v>
      </c>
      <c r="G1456" s="30" t="str">
        <f t="shared" si="369"/>
        <v/>
      </c>
      <c r="H1456" s="30" t="str">
        <f t="shared" si="366"/>
        <v/>
      </c>
      <c r="I1456" s="30" t="str">
        <f t="shared" si="371"/>
        <v/>
      </c>
      <c r="J1456" s="35" t="str">
        <f t="shared" si="367"/>
        <v/>
      </c>
      <c r="K1456" s="35" t="str">
        <f t="shared" si="372"/>
        <v/>
      </c>
      <c r="L1456" s="30" t="str">
        <f t="shared" si="373"/>
        <v/>
      </c>
      <c r="M1456" s="30" t="str">
        <f t="shared" si="374"/>
        <v/>
      </c>
      <c r="N1456" s="30" t="str">
        <f t="shared" si="375"/>
        <v/>
      </c>
      <c r="O1456" s="30" t="str">
        <f t="shared" si="376"/>
        <v/>
      </c>
      <c r="P1456" s="30" t="str">
        <f t="shared" si="377"/>
        <v/>
      </c>
      <c r="Q1456" s="30" t="str">
        <f t="shared" si="378"/>
        <v/>
      </c>
      <c r="R1456" s="36" t="str">
        <f t="shared" si="379"/>
        <v/>
      </c>
      <c r="S1456" s="37" t="str">
        <f t="shared" si="370"/>
        <v/>
      </c>
    </row>
    <row r="1457" spans="1:19">
      <c r="A1457" s="30" t="s">
        <v>7449</v>
      </c>
      <c r="D1457" s="30" t="str">
        <f t="shared" si="364"/>
        <v>106193</v>
      </c>
      <c r="E1457" s="30">
        <f t="shared" si="368"/>
        <v>7</v>
      </c>
      <c r="F1457" s="30" t="str">
        <f t="shared" si="365"/>
        <v>INF373I01049</v>
      </c>
      <c r="G1457" s="30">
        <f t="shared" si="369"/>
        <v>20</v>
      </c>
      <c r="H1457" s="30" t="str">
        <f t="shared" si="366"/>
        <v>-</v>
      </c>
      <c r="I1457" s="30">
        <f t="shared" si="371"/>
        <v>22</v>
      </c>
      <c r="J1457" s="35" t="str">
        <f t="shared" si="367"/>
        <v>KOTAK GOLD ETF</v>
      </c>
      <c r="K1457" s="35">
        <f t="shared" si="372"/>
        <v>37</v>
      </c>
      <c r="L1457" s="30" t="str">
        <f t="shared" si="373"/>
        <v>256.2632</v>
      </c>
      <c r="M1457" s="30">
        <f t="shared" si="374"/>
        <v>46</v>
      </c>
      <c r="N1457" s="30" t="str">
        <f t="shared" si="375"/>
        <v>256.2632</v>
      </c>
      <c r="O1457" s="30">
        <f t="shared" si="376"/>
        <v>55</v>
      </c>
      <c r="P1457" s="30" t="str">
        <f t="shared" si="377"/>
        <v>256.2632</v>
      </c>
      <c r="Q1457" s="30">
        <f t="shared" si="378"/>
        <v>64</v>
      </c>
      <c r="R1457" s="36" t="str">
        <f t="shared" si="379"/>
        <v>08-Aug-2017</v>
      </c>
      <c r="S1457" s="37">
        <f t="shared" si="370"/>
        <v>256.26319999999998</v>
      </c>
    </row>
    <row r="1458" spans="1:19">
      <c r="A1458" s="30" t="s">
        <v>97</v>
      </c>
      <c r="D1458" s="30" t="str">
        <f t="shared" si="364"/>
        <v/>
      </c>
      <c r="E1458" s="30" t="str">
        <f t="shared" si="368"/>
        <v/>
      </c>
      <c r="F1458" s="30" t="str">
        <f t="shared" si="365"/>
        <v xml:space="preserve"> </v>
      </c>
      <c r="G1458" s="30" t="str">
        <f t="shared" si="369"/>
        <v/>
      </c>
      <c r="H1458" s="30" t="str">
        <f t="shared" si="366"/>
        <v/>
      </c>
      <c r="I1458" s="30" t="str">
        <f t="shared" si="371"/>
        <v/>
      </c>
      <c r="J1458" s="35" t="str">
        <f t="shared" si="367"/>
        <v/>
      </c>
      <c r="K1458" s="35" t="str">
        <f t="shared" si="372"/>
        <v/>
      </c>
      <c r="L1458" s="30" t="str">
        <f t="shared" si="373"/>
        <v/>
      </c>
      <c r="M1458" s="30" t="str">
        <f t="shared" si="374"/>
        <v/>
      </c>
      <c r="N1458" s="30" t="str">
        <f t="shared" si="375"/>
        <v/>
      </c>
      <c r="O1458" s="30" t="str">
        <f t="shared" si="376"/>
        <v/>
      </c>
      <c r="P1458" s="30" t="str">
        <f t="shared" si="377"/>
        <v/>
      </c>
      <c r="Q1458" s="30" t="str">
        <f t="shared" si="378"/>
        <v/>
      </c>
      <c r="R1458" s="36" t="str">
        <f t="shared" si="379"/>
        <v/>
      </c>
      <c r="S1458" s="37" t="str">
        <f t="shared" si="370"/>
        <v/>
      </c>
    </row>
    <row r="1459" spans="1:19">
      <c r="A1459" s="30" t="s">
        <v>133</v>
      </c>
      <c r="D1459" s="30" t="str">
        <f t="shared" si="364"/>
        <v/>
      </c>
      <c r="E1459" s="30" t="str">
        <f t="shared" si="368"/>
        <v/>
      </c>
      <c r="F1459" s="30" t="str">
        <f t="shared" si="365"/>
        <v>Quantum Mutual Fund</v>
      </c>
      <c r="G1459" s="30" t="str">
        <f t="shared" si="369"/>
        <v/>
      </c>
      <c r="H1459" s="30" t="str">
        <f t="shared" si="366"/>
        <v/>
      </c>
      <c r="I1459" s="30" t="str">
        <f t="shared" si="371"/>
        <v/>
      </c>
      <c r="J1459" s="35" t="str">
        <f t="shared" si="367"/>
        <v/>
      </c>
      <c r="K1459" s="35" t="str">
        <f t="shared" si="372"/>
        <v/>
      </c>
      <c r="L1459" s="30" t="str">
        <f t="shared" si="373"/>
        <v/>
      </c>
      <c r="M1459" s="30" t="str">
        <f t="shared" si="374"/>
        <v/>
      </c>
      <c r="N1459" s="30" t="str">
        <f t="shared" si="375"/>
        <v/>
      </c>
      <c r="O1459" s="30" t="str">
        <f t="shared" si="376"/>
        <v/>
      </c>
      <c r="P1459" s="30" t="str">
        <f t="shared" si="377"/>
        <v/>
      </c>
      <c r="Q1459" s="30" t="str">
        <f t="shared" si="378"/>
        <v/>
      </c>
      <c r="R1459" s="36" t="str">
        <f t="shared" si="379"/>
        <v/>
      </c>
      <c r="S1459" s="37" t="str">
        <f t="shared" si="370"/>
        <v/>
      </c>
    </row>
    <row r="1460" spans="1:19">
      <c r="A1460" s="30" t="s">
        <v>97</v>
      </c>
      <c r="D1460" s="30" t="str">
        <f t="shared" si="364"/>
        <v/>
      </c>
      <c r="E1460" s="30" t="str">
        <f t="shared" si="368"/>
        <v/>
      </c>
      <c r="F1460" s="30" t="str">
        <f t="shared" si="365"/>
        <v xml:space="preserve"> </v>
      </c>
      <c r="G1460" s="30" t="str">
        <f t="shared" si="369"/>
        <v/>
      </c>
      <c r="H1460" s="30" t="str">
        <f t="shared" si="366"/>
        <v/>
      </c>
      <c r="I1460" s="30" t="str">
        <f t="shared" si="371"/>
        <v/>
      </c>
      <c r="J1460" s="35" t="str">
        <f t="shared" si="367"/>
        <v/>
      </c>
      <c r="K1460" s="35" t="str">
        <f t="shared" si="372"/>
        <v/>
      </c>
      <c r="L1460" s="30" t="str">
        <f t="shared" si="373"/>
        <v/>
      </c>
      <c r="M1460" s="30" t="str">
        <f t="shared" si="374"/>
        <v/>
      </c>
      <c r="N1460" s="30" t="str">
        <f t="shared" si="375"/>
        <v/>
      </c>
      <c r="O1460" s="30" t="str">
        <f t="shared" si="376"/>
        <v/>
      </c>
      <c r="P1460" s="30" t="str">
        <f t="shared" si="377"/>
        <v/>
      </c>
      <c r="Q1460" s="30" t="str">
        <f t="shared" si="378"/>
        <v/>
      </c>
      <c r="R1460" s="36" t="str">
        <f t="shared" si="379"/>
        <v/>
      </c>
      <c r="S1460" s="37" t="str">
        <f t="shared" si="370"/>
        <v/>
      </c>
    </row>
    <row r="1461" spans="1:19">
      <c r="A1461" s="30" t="s">
        <v>7450</v>
      </c>
      <c r="D1461" s="30" t="str">
        <f t="shared" si="364"/>
        <v>107693</v>
      </c>
      <c r="E1461" s="30">
        <f t="shared" si="368"/>
        <v>7</v>
      </c>
      <c r="F1461" s="30" t="str">
        <f t="shared" si="365"/>
        <v>INF082J01010</v>
      </c>
      <c r="G1461" s="30">
        <f t="shared" si="369"/>
        <v>20</v>
      </c>
      <c r="H1461" s="30" t="str">
        <f t="shared" si="366"/>
        <v>-</v>
      </c>
      <c r="I1461" s="30">
        <f t="shared" si="371"/>
        <v>22</v>
      </c>
      <c r="J1461" s="35" t="str">
        <f t="shared" si="367"/>
        <v>Quantum Gold Fund (an ETF)</v>
      </c>
      <c r="K1461" s="35">
        <f t="shared" si="372"/>
        <v>49</v>
      </c>
      <c r="L1461" s="30" t="str">
        <f t="shared" si="373"/>
        <v>1280.7754</v>
      </c>
      <c r="M1461" s="30">
        <f t="shared" si="374"/>
        <v>59</v>
      </c>
      <c r="N1461" s="30" t="str">
        <f t="shared" si="375"/>
        <v>1280.7754</v>
      </c>
      <c r="O1461" s="30">
        <f t="shared" si="376"/>
        <v>69</v>
      </c>
      <c r="P1461" s="30" t="str">
        <f t="shared" si="377"/>
        <v>1280.7754</v>
      </c>
      <c r="Q1461" s="30">
        <f t="shared" si="378"/>
        <v>79</v>
      </c>
      <c r="R1461" s="36" t="str">
        <f t="shared" si="379"/>
        <v>08-Aug-2017</v>
      </c>
      <c r="S1461" s="37">
        <f t="shared" si="370"/>
        <v>1280.7754</v>
      </c>
    </row>
    <row r="1462" spans="1:19">
      <c r="A1462" s="30" t="s">
        <v>97</v>
      </c>
      <c r="D1462" s="30" t="str">
        <f t="shared" si="364"/>
        <v/>
      </c>
      <c r="E1462" s="30" t="str">
        <f t="shared" si="368"/>
        <v/>
      </c>
      <c r="F1462" s="30" t="str">
        <f t="shared" si="365"/>
        <v xml:space="preserve"> </v>
      </c>
      <c r="G1462" s="30" t="str">
        <f t="shared" si="369"/>
        <v/>
      </c>
      <c r="H1462" s="30" t="str">
        <f t="shared" si="366"/>
        <v/>
      </c>
      <c r="I1462" s="30" t="str">
        <f t="shared" si="371"/>
        <v/>
      </c>
      <c r="J1462" s="35" t="str">
        <f t="shared" si="367"/>
        <v/>
      </c>
      <c r="K1462" s="35" t="str">
        <f t="shared" si="372"/>
        <v/>
      </c>
      <c r="L1462" s="30" t="str">
        <f t="shared" si="373"/>
        <v/>
      </c>
      <c r="M1462" s="30" t="str">
        <f t="shared" si="374"/>
        <v/>
      </c>
      <c r="N1462" s="30" t="str">
        <f t="shared" si="375"/>
        <v/>
      </c>
      <c r="O1462" s="30" t="str">
        <f t="shared" si="376"/>
        <v/>
      </c>
      <c r="P1462" s="30" t="str">
        <f t="shared" si="377"/>
        <v/>
      </c>
      <c r="Q1462" s="30" t="str">
        <f t="shared" si="378"/>
        <v/>
      </c>
      <c r="R1462" s="36" t="str">
        <f t="shared" si="379"/>
        <v/>
      </c>
      <c r="S1462" s="37" t="str">
        <f t="shared" si="370"/>
        <v/>
      </c>
    </row>
    <row r="1463" spans="1:19">
      <c r="A1463" s="30" t="s">
        <v>113</v>
      </c>
      <c r="D1463" s="30" t="str">
        <f t="shared" si="364"/>
        <v/>
      </c>
      <c r="E1463" s="30" t="str">
        <f t="shared" si="368"/>
        <v/>
      </c>
      <c r="F1463" s="30" t="str">
        <f t="shared" si="365"/>
        <v>Reliance Mutual Fund</v>
      </c>
      <c r="G1463" s="30" t="str">
        <f t="shared" si="369"/>
        <v/>
      </c>
      <c r="H1463" s="30" t="str">
        <f t="shared" si="366"/>
        <v/>
      </c>
      <c r="I1463" s="30" t="str">
        <f t="shared" si="371"/>
        <v/>
      </c>
      <c r="J1463" s="35" t="str">
        <f t="shared" si="367"/>
        <v/>
      </c>
      <c r="K1463" s="35" t="str">
        <f t="shared" si="372"/>
        <v/>
      </c>
      <c r="L1463" s="30" t="str">
        <f t="shared" si="373"/>
        <v/>
      </c>
      <c r="M1463" s="30" t="str">
        <f t="shared" si="374"/>
        <v/>
      </c>
      <c r="N1463" s="30" t="str">
        <f t="shared" si="375"/>
        <v/>
      </c>
      <c r="O1463" s="30" t="str">
        <f t="shared" si="376"/>
        <v/>
      </c>
      <c r="P1463" s="30" t="str">
        <f t="shared" si="377"/>
        <v/>
      </c>
      <c r="Q1463" s="30" t="str">
        <f t="shared" si="378"/>
        <v/>
      </c>
      <c r="R1463" s="36" t="str">
        <f t="shared" si="379"/>
        <v/>
      </c>
      <c r="S1463" s="37" t="str">
        <f t="shared" si="370"/>
        <v/>
      </c>
    </row>
    <row r="1464" spans="1:19">
      <c r="A1464" s="30" t="s">
        <v>97</v>
      </c>
      <c r="D1464" s="30" t="str">
        <f t="shared" si="364"/>
        <v/>
      </c>
      <c r="E1464" s="30" t="str">
        <f t="shared" si="368"/>
        <v/>
      </c>
      <c r="F1464" s="30" t="str">
        <f t="shared" si="365"/>
        <v xml:space="preserve"> </v>
      </c>
      <c r="G1464" s="30" t="str">
        <f t="shared" si="369"/>
        <v/>
      </c>
      <c r="H1464" s="30" t="str">
        <f t="shared" si="366"/>
        <v/>
      </c>
      <c r="I1464" s="30" t="str">
        <f t="shared" si="371"/>
        <v/>
      </c>
      <c r="J1464" s="35" t="str">
        <f t="shared" si="367"/>
        <v/>
      </c>
      <c r="K1464" s="35" t="str">
        <f t="shared" si="372"/>
        <v/>
      </c>
      <c r="L1464" s="30" t="str">
        <f t="shared" si="373"/>
        <v/>
      </c>
      <c r="M1464" s="30" t="str">
        <f t="shared" si="374"/>
        <v/>
      </c>
      <c r="N1464" s="30" t="str">
        <f t="shared" si="375"/>
        <v/>
      </c>
      <c r="O1464" s="30" t="str">
        <f t="shared" si="376"/>
        <v/>
      </c>
      <c r="P1464" s="30" t="str">
        <f t="shared" si="377"/>
        <v/>
      </c>
      <c r="Q1464" s="30" t="str">
        <f t="shared" si="378"/>
        <v/>
      </c>
      <c r="R1464" s="36" t="str">
        <f t="shared" si="379"/>
        <v/>
      </c>
      <c r="S1464" s="37" t="str">
        <f t="shared" si="370"/>
        <v/>
      </c>
    </row>
    <row r="1465" spans="1:19">
      <c r="A1465" s="30" t="s">
        <v>7451</v>
      </c>
      <c r="D1465" s="30" t="str">
        <f t="shared" si="364"/>
        <v>140088</v>
      </c>
      <c r="E1465" s="30">
        <f t="shared" si="368"/>
        <v>7</v>
      </c>
      <c r="F1465" s="30" t="str">
        <f t="shared" si="365"/>
        <v>INF732E01102</v>
      </c>
      <c r="G1465" s="30">
        <f t="shared" si="369"/>
        <v>20</v>
      </c>
      <c r="H1465" s="30" t="str">
        <f t="shared" si="366"/>
        <v>-</v>
      </c>
      <c r="I1465" s="30">
        <f t="shared" si="371"/>
        <v>22</v>
      </c>
      <c r="J1465" s="35" t="str">
        <f t="shared" si="367"/>
        <v>Reliance ETF Gold BeES</v>
      </c>
      <c r="K1465" s="35">
        <f t="shared" si="372"/>
        <v>45</v>
      </c>
      <c r="L1465" s="30" t="str">
        <f t="shared" si="373"/>
        <v>2588.5973</v>
      </c>
      <c r="M1465" s="30">
        <f t="shared" si="374"/>
        <v>55</v>
      </c>
      <c r="N1465" s="30" t="str">
        <f t="shared" si="375"/>
        <v>2588.5973</v>
      </c>
      <c r="O1465" s="30">
        <f t="shared" si="376"/>
        <v>65</v>
      </c>
      <c r="P1465" s="30" t="str">
        <f t="shared" si="377"/>
        <v>2588.5973</v>
      </c>
      <c r="Q1465" s="30">
        <f t="shared" si="378"/>
        <v>75</v>
      </c>
      <c r="R1465" s="36" t="str">
        <f t="shared" si="379"/>
        <v>09-Aug-2017</v>
      </c>
      <c r="S1465" s="37">
        <f t="shared" si="370"/>
        <v>2588.5972999999999</v>
      </c>
    </row>
    <row r="1466" spans="1:19">
      <c r="A1466" s="30" t="s">
        <v>97</v>
      </c>
      <c r="D1466" s="30" t="str">
        <f t="shared" si="364"/>
        <v/>
      </c>
      <c r="E1466" s="30" t="str">
        <f t="shared" si="368"/>
        <v/>
      </c>
      <c r="F1466" s="30" t="str">
        <f t="shared" si="365"/>
        <v xml:space="preserve"> </v>
      </c>
      <c r="G1466" s="30" t="str">
        <f t="shared" si="369"/>
        <v/>
      </c>
      <c r="H1466" s="30" t="str">
        <f t="shared" si="366"/>
        <v/>
      </c>
      <c r="I1466" s="30" t="str">
        <f t="shared" si="371"/>
        <v/>
      </c>
      <c r="J1466" s="35" t="str">
        <f t="shared" si="367"/>
        <v/>
      </c>
      <c r="K1466" s="35" t="str">
        <f t="shared" si="372"/>
        <v/>
      </c>
      <c r="L1466" s="30" t="str">
        <f t="shared" si="373"/>
        <v/>
      </c>
      <c r="M1466" s="30" t="str">
        <f t="shared" si="374"/>
        <v/>
      </c>
      <c r="N1466" s="30" t="str">
        <f t="shared" si="375"/>
        <v/>
      </c>
      <c r="O1466" s="30" t="str">
        <f t="shared" si="376"/>
        <v/>
      </c>
      <c r="P1466" s="30" t="str">
        <f t="shared" si="377"/>
        <v/>
      </c>
      <c r="Q1466" s="30" t="str">
        <f t="shared" si="378"/>
        <v/>
      </c>
      <c r="R1466" s="36" t="str">
        <f t="shared" si="379"/>
        <v/>
      </c>
      <c r="S1466" s="37" t="str">
        <f t="shared" si="370"/>
        <v/>
      </c>
    </row>
    <row r="1467" spans="1:19">
      <c r="A1467" s="30" t="s">
        <v>114</v>
      </c>
      <c r="D1467" s="30" t="str">
        <f t="shared" si="364"/>
        <v/>
      </c>
      <c r="E1467" s="30" t="str">
        <f t="shared" si="368"/>
        <v/>
      </c>
      <c r="F1467" s="30" t="str">
        <f t="shared" si="365"/>
        <v>SBI Mutual Fund</v>
      </c>
      <c r="G1467" s="30" t="str">
        <f t="shared" si="369"/>
        <v/>
      </c>
      <c r="H1467" s="30" t="str">
        <f t="shared" si="366"/>
        <v/>
      </c>
      <c r="I1467" s="30" t="str">
        <f t="shared" si="371"/>
        <v/>
      </c>
      <c r="J1467" s="35" t="str">
        <f t="shared" si="367"/>
        <v/>
      </c>
      <c r="K1467" s="35" t="str">
        <f t="shared" si="372"/>
        <v/>
      </c>
      <c r="L1467" s="30" t="str">
        <f t="shared" si="373"/>
        <v/>
      </c>
      <c r="M1467" s="30" t="str">
        <f t="shared" si="374"/>
        <v/>
      </c>
      <c r="N1467" s="30" t="str">
        <f t="shared" si="375"/>
        <v/>
      </c>
      <c r="O1467" s="30" t="str">
        <f t="shared" si="376"/>
        <v/>
      </c>
      <c r="P1467" s="30" t="str">
        <f t="shared" si="377"/>
        <v/>
      </c>
      <c r="Q1467" s="30" t="str">
        <f t="shared" si="378"/>
        <v/>
      </c>
      <c r="R1467" s="36" t="str">
        <f t="shared" si="379"/>
        <v/>
      </c>
      <c r="S1467" s="37" t="str">
        <f t="shared" si="370"/>
        <v/>
      </c>
    </row>
    <row r="1468" spans="1:19">
      <c r="A1468" s="30" t="s">
        <v>97</v>
      </c>
      <c r="D1468" s="30" t="str">
        <f t="shared" si="364"/>
        <v/>
      </c>
      <c r="E1468" s="30" t="str">
        <f t="shared" si="368"/>
        <v/>
      </c>
      <c r="F1468" s="30" t="str">
        <f t="shared" si="365"/>
        <v xml:space="preserve"> </v>
      </c>
      <c r="G1468" s="30" t="str">
        <f t="shared" si="369"/>
        <v/>
      </c>
      <c r="H1468" s="30" t="str">
        <f t="shared" si="366"/>
        <v/>
      </c>
      <c r="I1468" s="30" t="str">
        <f t="shared" si="371"/>
        <v/>
      </c>
      <c r="J1468" s="35" t="str">
        <f t="shared" si="367"/>
        <v/>
      </c>
      <c r="K1468" s="35" t="str">
        <f t="shared" si="372"/>
        <v/>
      </c>
      <c r="L1468" s="30" t="str">
        <f t="shared" si="373"/>
        <v/>
      </c>
      <c r="M1468" s="30" t="str">
        <f t="shared" si="374"/>
        <v/>
      </c>
      <c r="N1468" s="30" t="str">
        <f t="shared" si="375"/>
        <v/>
      </c>
      <c r="O1468" s="30" t="str">
        <f t="shared" si="376"/>
        <v/>
      </c>
      <c r="P1468" s="30" t="str">
        <f t="shared" si="377"/>
        <v/>
      </c>
      <c r="Q1468" s="30" t="str">
        <f t="shared" si="378"/>
        <v/>
      </c>
      <c r="R1468" s="36" t="str">
        <f t="shared" si="379"/>
        <v/>
      </c>
      <c r="S1468" s="37" t="str">
        <f t="shared" si="370"/>
        <v/>
      </c>
    </row>
    <row r="1469" spans="1:19">
      <c r="A1469" s="30" t="s">
        <v>7452</v>
      </c>
      <c r="D1469" s="30" t="str">
        <f t="shared" si="364"/>
        <v>111954</v>
      </c>
      <c r="E1469" s="30">
        <f t="shared" si="368"/>
        <v>7</v>
      </c>
      <c r="F1469" s="30" t="str">
        <f t="shared" si="365"/>
        <v>INF200K01099</v>
      </c>
      <c r="G1469" s="30">
        <f t="shared" si="369"/>
        <v>20</v>
      </c>
      <c r="H1469" s="30" t="str">
        <f t="shared" si="366"/>
        <v>-</v>
      </c>
      <c r="I1469" s="30">
        <f t="shared" si="371"/>
        <v>22</v>
      </c>
      <c r="J1469" s="35" t="str">
        <f t="shared" si="367"/>
        <v>SBI-ETF Gold</v>
      </c>
      <c r="K1469" s="35">
        <f t="shared" si="372"/>
        <v>35</v>
      </c>
      <c r="L1469" s="30" t="str">
        <f t="shared" si="373"/>
        <v>2635.7831</v>
      </c>
      <c r="M1469" s="30">
        <f t="shared" si="374"/>
        <v>45</v>
      </c>
      <c r="N1469" s="30" t="str">
        <f t="shared" si="375"/>
        <v>2635.7831</v>
      </c>
      <c r="O1469" s="30">
        <f t="shared" si="376"/>
        <v>55</v>
      </c>
      <c r="P1469" s="30" t="str">
        <f t="shared" si="377"/>
        <v>2635.7831</v>
      </c>
      <c r="Q1469" s="30">
        <f t="shared" si="378"/>
        <v>65</v>
      </c>
      <c r="R1469" s="36" t="str">
        <f t="shared" si="379"/>
        <v>08-Aug-2017</v>
      </c>
      <c r="S1469" s="37">
        <f t="shared" si="370"/>
        <v>2635.7831000000001</v>
      </c>
    </row>
    <row r="1470" spans="1:19">
      <c r="A1470" s="30" t="s">
        <v>97</v>
      </c>
      <c r="D1470" s="30" t="str">
        <f t="shared" si="364"/>
        <v/>
      </c>
      <c r="E1470" s="30" t="str">
        <f t="shared" si="368"/>
        <v/>
      </c>
      <c r="F1470" s="30" t="str">
        <f t="shared" si="365"/>
        <v xml:space="preserve"> </v>
      </c>
      <c r="G1470" s="30" t="str">
        <f t="shared" si="369"/>
        <v/>
      </c>
      <c r="H1470" s="30" t="str">
        <f t="shared" si="366"/>
        <v/>
      </c>
      <c r="I1470" s="30" t="str">
        <f t="shared" si="371"/>
        <v/>
      </c>
      <c r="J1470" s="35" t="str">
        <f t="shared" si="367"/>
        <v/>
      </c>
      <c r="K1470" s="35" t="str">
        <f t="shared" si="372"/>
        <v/>
      </c>
      <c r="L1470" s="30" t="str">
        <f t="shared" si="373"/>
        <v/>
      </c>
      <c r="M1470" s="30" t="str">
        <f t="shared" si="374"/>
        <v/>
      </c>
      <c r="N1470" s="30" t="str">
        <f t="shared" si="375"/>
        <v/>
      </c>
      <c r="O1470" s="30" t="str">
        <f t="shared" si="376"/>
        <v/>
      </c>
      <c r="P1470" s="30" t="str">
        <f t="shared" si="377"/>
        <v/>
      </c>
      <c r="Q1470" s="30" t="str">
        <f t="shared" si="378"/>
        <v/>
      </c>
      <c r="R1470" s="36" t="str">
        <f t="shared" si="379"/>
        <v/>
      </c>
      <c r="S1470" s="37" t="str">
        <f t="shared" si="370"/>
        <v/>
      </c>
    </row>
    <row r="1471" spans="1:19">
      <c r="A1471" s="30" t="s">
        <v>118</v>
      </c>
      <c r="D1471" s="30" t="str">
        <f t="shared" si="364"/>
        <v/>
      </c>
      <c r="E1471" s="30" t="str">
        <f t="shared" si="368"/>
        <v/>
      </c>
      <c r="F1471" s="30" t="str">
        <f t="shared" si="365"/>
        <v>UTI Mutual Fund</v>
      </c>
      <c r="G1471" s="30" t="str">
        <f t="shared" si="369"/>
        <v/>
      </c>
      <c r="H1471" s="30" t="str">
        <f t="shared" si="366"/>
        <v/>
      </c>
      <c r="I1471" s="30" t="str">
        <f t="shared" si="371"/>
        <v/>
      </c>
      <c r="J1471" s="35" t="str">
        <f t="shared" si="367"/>
        <v/>
      </c>
      <c r="K1471" s="35" t="str">
        <f t="shared" si="372"/>
        <v/>
      </c>
      <c r="L1471" s="30" t="str">
        <f t="shared" si="373"/>
        <v/>
      </c>
      <c r="M1471" s="30" t="str">
        <f t="shared" si="374"/>
        <v/>
      </c>
      <c r="N1471" s="30" t="str">
        <f t="shared" si="375"/>
        <v/>
      </c>
      <c r="O1471" s="30" t="str">
        <f t="shared" si="376"/>
        <v/>
      </c>
      <c r="P1471" s="30" t="str">
        <f t="shared" si="377"/>
        <v/>
      </c>
      <c r="Q1471" s="30" t="str">
        <f t="shared" si="378"/>
        <v/>
      </c>
      <c r="R1471" s="36" t="str">
        <f t="shared" si="379"/>
        <v/>
      </c>
      <c r="S1471" s="37" t="str">
        <f t="shared" si="370"/>
        <v/>
      </c>
    </row>
    <row r="1472" spans="1:19">
      <c r="A1472" s="30" t="s">
        <v>97</v>
      </c>
      <c r="D1472" s="30" t="str">
        <f t="shared" si="364"/>
        <v/>
      </c>
      <c r="E1472" s="30" t="str">
        <f t="shared" si="368"/>
        <v/>
      </c>
      <c r="F1472" s="30" t="str">
        <f t="shared" si="365"/>
        <v xml:space="preserve"> </v>
      </c>
      <c r="G1472" s="30" t="str">
        <f t="shared" si="369"/>
        <v/>
      </c>
      <c r="H1472" s="30" t="str">
        <f t="shared" si="366"/>
        <v/>
      </c>
      <c r="I1472" s="30" t="str">
        <f t="shared" si="371"/>
        <v/>
      </c>
      <c r="J1472" s="35" t="str">
        <f t="shared" si="367"/>
        <v/>
      </c>
      <c r="K1472" s="35" t="str">
        <f t="shared" si="372"/>
        <v/>
      </c>
      <c r="L1472" s="30" t="str">
        <f t="shared" si="373"/>
        <v/>
      </c>
      <c r="M1472" s="30" t="str">
        <f t="shared" si="374"/>
        <v/>
      </c>
      <c r="N1472" s="30" t="str">
        <f t="shared" si="375"/>
        <v/>
      </c>
      <c r="O1472" s="30" t="str">
        <f t="shared" si="376"/>
        <v/>
      </c>
      <c r="P1472" s="30" t="str">
        <f t="shared" si="377"/>
        <v/>
      </c>
      <c r="Q1472" s="30" t="str">
        <f t="shared" si="378"/>
        <v/>
      </c>
      <c r="R1472" s="36" t="str">
        <f t="shared" si="379"/>
        <v/>
      </c>
      <c r="S1472" s="37" t="str">
        <f t="shared" si="370"/>
        <v/>
      </c>
    </row>
    <row r="1473" spans="1:19">
      <c r="A1473" s="30" t="s">
        <v>7453</v>
      </c>
      <c r="D1473" s="30" t="str">
        <f t="shared" si="364"/>
        <v>105463</v>
      </c>
      <c r="E1473" s="30">
        <f t="shared" si="368"/>
        <v>7</v>
      </c>
      <c r="F1473" s="30" t="str">
        <f t="shared" si="365"/>
        <v>INF78901059</v>
      </c>
      <c r="G1473" s="30">
        <f t="shared" si="369"/>
        <v>19</v>
      </c>
      <c r="H1473" s="30" t="str">
        <f t="shared" si="366"/>
        <v>-</v>
      </c>
      <c r="I1473" s="30">
        <f t="shared" si="371"/>
        <v>21</v>
      </c>
      <c r="J1473" s="35" t="str">
        <f t="shared" si="367"/>
        <v>UTI GOLD Exchange Traded Fund</v>
      </c>
      <c r="K1473" s="35">
        <f t="shared" si="372"/>
        <v>51</v>
      </c>
      <c r="L1473" s="30" t="str">
        <f t="shared" si="373"/>
        <v>2583.5864</v>
      </c>
      <c r="M1473" s="30">
        <f t="shared" si="374"/>
        <v>61</v>
      </c>
      <c r="N1473" s="30" t="str">
        <f t="shared" si="375"/>
        <v>0</v>
      </c>
      <c r="O1473" s="30">
        <f t="shared" si="376"/>
        <v>63</v>
      </c>
      <c r="P1473" s="30" t="str">
        <f t="shared" si="377"/>
        <v>2583.5864</v>
      </c>
      <c r="Q1473" s="30">
        <f t="shared" si="378"/>
        <v>73</v>
      </c>
      <c r="R1473" s="36" t="str">
        <f t="shared" si="379"/>
        <v>08-Aug-2017</v>
      </c>
      <c r="S1473" s="37">
        <f t="shared" si="370"/>
        <v>2583.5864000000001</v>
      </c>
    </row>
    <row r="1474" spans="1:19">
      <c r="A1474" s="30" t="s">
        <v>97</v>
      </c>
      <c r="D1474" s="30" t="str">
        <f t="shared" si="364"/>
        <v/>
      </c>
      <c r="E1474" s="30" t="str">
        <f t="shared" si="368"/>
        <v/>
      </c>
      <c r="F1474" s="30" t="str">
        <f t="shared" si="365"/>
        <v xml:space="preserve"> </v>
      </c>
      <c r="G1474" s="30" t="str">
        <f t="shared" si="369"/>
        <v/>
      </c>
      <c r="H1474" s="30" t="str">
        <f t="shared" si="366"/>
        <v/>
      </c>
      <c r="I1474" s="30" t="str">
        <f t="shared" si="371"/>
        <v/>
      </c>
      <c r="J1474" s="35" t="str">
        <f t="shared" si="367"/>
        <v/>
      </c>
      <c r="K1474" s="35" t="str">
        <f t="shared" si="372"/>
        <v/>
      </c>
      <c r="L1474" s="30" t="str">
        <f t="shared" si="373"/>
        <v/>
      </c>
      <c r="M1474" s="30" t="str">
        <f t="shared" si="374"/>
        <v/>
      </c>
      <c r="N1474" s="30" t="str">
        <f t="shared" si="375"/>
        <v/>
      </c>
      <c r="O1474" s="30" t="str">
        <f t="shared" si="376"/>
        <v/>
      </c>
      <c r="P1474" s="30" t="str">
        <f t="shared" si="377"/>
        <v/>
      </c>
      <c r="Q1474" s="30" t="str">
        <f t="shared" si="378"/>
        <v/>
      </c>
      <c r="R1474" s="36" t="str">
        <f t="shared" si="379"/>
        <v/>
      </c>
      <c r="S1474" s="37" t="str">
        <f t="shared" si="370"/>
        <v/>
      </c>
    </row>
    <row r="1475" spans="1:19">
      <c r="A1475" s="30" t="s">
        <v>208</v>
      </c>
      <c r="D1475" s="30" t="str">
        <f t="shared" si="364"/>
        <v/>
      </c>
      <c r="E1475" s="30" t="str">
        <f t="shared" si="368"/>
        <v/>
      </c>
      <c r="F1475" s="30" t="str">
        <f t="shared" si="365"/>
        <v>Open Ended Schemes(Growth)</v>
      </c>
      <c r="G1475" s="30" t="str">
        <f t="shared" si="369"/>
        <v/>
      </c>
      <c r="H1475" s="30" t="str">
        <f t="shared" si="366"/>
        <v/>
      </c>
      <c r="I1475" s="30" t="str">
        <f t="shared" si="371"/>
        <v/>
      </c>
      <c r="J1475" s="35" t="str">
        <f t="shared" si="367"/>
        <v/>
      </c>
      <c r="K1475" s="35" t="str">
        <f t="shared" si="372"/>
        <v/>
      </c>
      <c r="L1475" s="30" t="str">
        <f t="shared" si="373"/>
        <v/>
      </c>
      <c r="M1475" s="30" t="str">
        <f t="shared" si="374"/>
        <v/>
      </c>
      <c r="N1475" s="30" t="str">
        <f t="shared" si="375"/>
        <v/>
      </c>
      <c r="O1475" s="30" t="str">
        <f t="shared" si="376"/>
        <v/>
      </c>
      <c r="P1475" s="30" t="str">
        <f t="shared" si="377"/>
        <v/>
      </c>
      <c r="Q1475" s="30" t="str">
        <f t="shared" si="378"/>
        <v/>
      </c>
      <c r="R1475" s="36" t="str">
        <f t="shared" si="379"/>
        <v/>
      </c>
      <c r="S1475" s="37" t="str">
        <f t="shared" si="370"/>
        <v/>
      </c>
    </row>
    <row r="1476" spans="1:19">
      <c r="A1476" s="30" t="s">
        <v>97</v>
      </c>
      <c r="D1476" s="30" t="str">
        <f t="shared" si="364"/>
        <v/>
      </c>
      <c r="E1476" s="30" t="str">
        <f t="shared" si="368"/>
        <v/>
      </c>
      <c r="F1476" s="30" t="str">
        <f t="shared" si="365"/>
        <v xml:space="preserve"> </v>
      </c>
      <c r="G1476" s="30" t="str">
        <f t="shared" si="369"/>
        <v/>
      </c>
      <c r="H1476" s="30" t="str">
        <f t="shared" si="366"/>
        <v/>
      </c>
      <c r="I1476" s="30" t="str">
        <f t="shared" si="371"/>
        <v/>
      </c>
      <c r="J1476" s="35" t="str">
        <f t="shared" si="367"/>
        <v/>
      </c>
      <c r="K1476" s="35" t="str">
        <f t="shared" si="372"/>
        <v/>
      </c>
      <c r="L1476" s="30" t="str">
        <f t="shared" si="373"/>
        <v/>
      </c>
      <c r="M1476" s="30" t="str">
        <f t="shared" si="374"/>
        <v/>
      </c>
      <c r="N1476" s="30" t="str">
        <f t="shared" si="375"/>
        <v/>
      </c>
      <c r="O1476" s="30" t="str">
        <f t="shared" si="376"/>
        <v/>
      </c>
      <c r="P1476" s="30" t="str">
        <f t="shared" si="377"/>
        <v/>
      </c>
      <c r="Q1476" s="30" t="str">
        <f t="shared" si="378"/>
        <v/>
      </c>
      <c r="R1476" s="36" t="str">
        <f t="shared" si="379"/>
        <v/>
      </c>
      <c r="S1476" s="37" t="str">
        <f t="shared" si="370"/>
        <v/>
      </c>
    </row>
    <row r="1477" spans="1:19">
      <c r="A1477" s="30" t="s">
        <v>99</v>
      </c>
      <c r="D1477" s="30" t="str">
        <f t="shared" si="364"/>
        <v/>
      </c>
      <c r="E1477" s="30" t="str">
        <f t="shared" si="368"/>
        <v/>
      </c>
      <c r="F1477" s="30" t="str">
        <f t="shared" si="365"/>
        <v>Axis Mutual Fund</v>
      </c>
      <c r="G1477" s="30" t="str">
        <f t="shared" si="369"/>
        <v/>
      </c>
      <c r="H1477" s="30" t="str">
        <f t="shared" si="366"/>
        <v/>
      </c>
      <c r="I1477" s="30" t="str">
        <f t="shared" si="371"/>
        <v/>
      </c>
      <c r="J1477" s="35" t="str">
        <f t="shared" si="367"/>
        <v/>
      </c>
      <c r="K1477" s="35" t="str">
        <f t="shared" si="372"/>
        <v/>
      </c>
      <c r="L1477" s="30" t="str">
        <f t="shared" si="373"/>
        <v/>
      </c>
      <c r="M1477" s="30" t="str">
        <f t="shared" si="374"/>
        <v/>
      </c>
      <c r="N1477" s="30" t="str">
        <f t="shared" si="375"/>
        <v/>
      </c>
      <c r="O1477" s="30" t="str">
        <f t="shared" si="376"/>
        <v/>
      </c>
      <c r="P1477" s="30" t="str">
        <f t="shared" si="377"/>
        <v/>
      </c>
      <c r="Q1477" s="30" t="str">
        <f t="shared" si="378"/>
        <v/>
      </c>
      <c r="R1477" s="36" t="str">
        <f t="shared" si="379"/>
        <v/>
      </c>
      <c r="S1477" s="37" t="str">
        <f t="shared" si="370"/>
        <v/>
      </c>
    </row>
    <row r="1478" spans="1:19">
      <c r="A1478" s="30" t="s">
        <v>97</v>
      </c>
      <c r="D1478" s="30" t="str">
        <f t="shared" si="364"/>
        <v/>
      </c>
      <c r="E1478" s="30" t="str">
        <f t="shared" si="368"/>
        <v/>
      </c>
      <c r="F1478" s="30" t="str">
        <f t="shared" si="365"/>
        <v xml:space="preserve"> </v>
      </c>
      <c r="G1478" s="30" t="str">
        <f t="shared" si="369"/>
        <v/>
      </c>
      <c r="H1478" s="30" t="str">
        <f t="shared" si="366"/>
        <v/>
      </c>
      <c r="I1478" s="30" t="str">
        <f t="shared" si="371"/>
        <v/>
      </c>
      <c r="J1478" s="35" t="str">
        <f t="shared" si="367"/>
        <v/>
      </c>
      <c r="K1478" s="35" t="str">
        <f t="shared" si="372"/>
        <v/>
      </c>
      <c r="L1478" s="30" t="str">
        <f t="shared" si="373"/>
        <v/>
      </c>
      <c r="M1478" s="30" t="str">
        <f t="shared" si="374"/>
        <v/>
      </c>
      <c r="N1478" s="30" t="str">
        <f t="shared" si="375"/>
        <v/>
      </c>
      <c r="O1478" s="30" t="str">
        <f t="shared" si="376"/>
        <v/>
      </c>
      <c r="P1478" s="30" t="str">
        <f t="shared" si="377"/>
        <v/>
      </c>
      <c r="Q1478" s="30" t="str">
        <f t="shared" si="378"/>
        <v/>
      </c>
      <c r="R1478" s="36" t="str">
        <f t="shared" si="379"/>
        <v/>
      </c>
      <c r="S1478" s="37" t="str">
        <f t="shared" si="370"/>
        <v/>
      </c>
    </row>
    <row r="1479" spans="1:19">
      <c r="A1479" s="30" t="s">
        <v>7454</v>
      </c>
      <c r="D1479" s="30" t="str">
        <f t="shared" ref="D1479:D1542" si="380">IF(ISERROR(LEFT(A1479,SEARCH(";",A1479)-1)),"",LEFT(A1479,SEARCH(";",A1479)-1))</f>
        <v>141643</v>
      </c>
      <c r="E1479" s="30">
        <f t="shared" si="368"/>
        <v>7</v>
      </c>
      <c r="F1479" s="30" t="str">
        <f t="shared" ref="F1479:F1542" si="381">IF($D1479="",A1479,MID($A1479,E1479+1,SEARCH(";",$A1479,E1479+1)-E1479-1))</f>
        <v>INF846K01A37</v>
      </c>
      <c r="G1479" s="30">
        <f t="shared" si="369"/>
        <v>20</v>
      </c>
      <c r="H1479" s="30" t="str">
        <f t="shared" ref="H1479:H1542" si="382">IF($D1479="","",MID($A1479,G1479+1,SEARCH(";",$A1479,G1479+1)-G1479-1))</f>
        <v>INF846K01A45</v>
      </c>
      <c r="I1479" s="30">
        <f t="shared" si="371"/>
        <v>33</v>
      </c>
      <c r="J1479" s="35" t="str">
        <f t="shared" ref="J1479:J1542" si="383">IF($D1479="","",MID($A1479,I1479+1,SEARCH(";",$A1479,I1479+1)-I1479-1))</f>
        <v>Axis Dynamic Equity Fund - Direct Plan - Dividend</v>
      </c>
      <c r="K1479" s="35">
        <f t="shared" si="372"/>
        <v>83</v>
      </c>
      <c r="L1479" s="30" t="str">
        <f t="shared" si="373"/>
        <v>10.02</v>
      </c>
      <c r="M1479" s="30">
        <f t="shared" si="374"/>
        <v>89</v>
      </c>
      <c r="N1479" s="30" t="str">
        <f t="shared" si="375"/>
        <v>9.92</v>
      </c>
      <c r="O1479" s="30">
        <f t="shared" si="376"/>
        <v>94</v>
      </c>
      <c r="P1479" s="30" t="str">
        <f t="shared" si="377"/>
        <v>10.02</v>
      </c>
      <c r="Q1479" s="30">
        <f t="shared" si="378"/>
        <v>100</v>
      </c>
      <c r="R1479" s="36" t="str">
        <f t="shared" si="379"/>
        <v>08-Aug-2017</v>
      </c>
      <c r="S1479" s="37">
        <f t="shared" si="370"/>
        <v>10.02</v>
      </c>
    </row>
    <row r="1480" spans="1:19">
      <c r="A1480" s="30" t="s">
        <v>7455</v>
      </c>
      <c r="D1480" s="30" t="str">
        <f t="shared" si="380"/>
        <v>141642</v>
      </c>
      <c r="E1480" s="30">
        <f t="shared" ref="E1480:E1543" si="384">IF($D1480="","",LEN(D1480)+1)</f>
        <v>7</v>
      </c>
      <c r="F1480" s="30" t="str">
        <f t="shared" si="381"/>
        <v>INF846K01A29</v>
      </c>
      <c r="G1480" s="30">
        <f t="shared" ref="G1480:G1543" si="385">IF($D1480="","",E1480+(LEN(F1480)+1))</f>
        <v>20</v>
      </c>
      <c r="H1480" s="30" t="str">
        <f t="shared" si="382"/>
        <v>-</v>
      </c>
      <c r="I1480" s="30">
        <f t="shared" si="371"/>
        <v>22</v>
      </c>
      <c r="J1480" s="35" t="str">
        <f t="shared" si="383"/>
        <v>Axis Dynamic Equity Fund - Direct Plan - Growth</v>
      </c>
      <c r="K1480" s="35">
        <f t="shared" si="372"/>
        <v>70</v>
      </c>
      <c r="L1480" s="30" t="str">
        <f t="shared" si="373"/>
        <v>10.02</v>
      </c>
      <c r="M1480" s="30">
        <f t="shared" si="374"/>
        <v>76</v>
      </c>
      <c r="N1480" s="30" t="str">
        <f t="shared" si="375"/>
        <v>9.92</v>
      </c>
      <c r="O1480" s="30">
        <f t="shared" si="376"/>
        <v>81</v>
      </c>
      <c r="P1480" s="30" t="str">
        <f t="shared" si="377"/>
        <v>10.02</v>
      </c>
      <c r="Q1480" s="30">
        <f t="shared" si="378"/>
        <v>87</v>
      </c>
      <c r="R1480" s="36" t="str">
        <f t="shared" si="379"/>
        <v>08-Aug-2017</v>
      </c>
      <c r="S1480" s="37">
        <f t="shared" ref="S1480:S1543" si="386">IF(L1480="","",L1480+0)</f>
        <v>10.02</v>
      </c>
    </row>
    <row r="1481" spans="1:19">
      <c r="A1481" s="30" t="s">
        <v>7456</v>
      </c>
      <c r="D1481" s="30" t="str">
        <f t="shared" si="380"/>
        <v>141645</v>
      </c>
      <c r="E1481" s="30">
        <f t="shared" si="384"/>
        <v>7</v>
      </c>
      <c r="F1481" s="30" t="str">
        <f t="shared" si="381"/>
        <v>INF846K01A60</v>
      </c>
      <c r="G1481" s="30">
        <f t="shared" si="385"/>
        <v>20</v>
      </c>
      <c r="H1481" s="30" t="str">
        <f t="shared" si="382"/>
        <v>INF846K01A78</v>
      </c>
      <c r="I1481" s="30">
        <f t="shared" si="371"/>
        <v>33</v>
      </c>
      <c r="J1481" s="35" t="str">
        <f t="shared" si="383"/>
        <v>Axis Dynamic Equity Fund - Regular Plan - Dividend</v>
      </c>
      <c r="K1481" s="35">
        <f t="shared" si="372"/>
        <v>84</v>
      </c>
      <c r="L1481" s="30" t="str">
        <f t="shared" si="373"/>
        <v>10.02</v>
      </c>
      <c r="M1481" s="30">
        <f t="shared" si="374"/>
        <v>90</v>
      </c>
      <c r="N1481" s="30" t="str">
        <f t="shared" si="375"/>
        <v>9.92</v>
      </c>
      <c r="O1481" s="30">
        <f t="shared" si="376"/>
        <v>95</v>
      </c>
      <c r="P1481" s="30" t="str">
        <f t="shared" si="377"/>
        <v>10.02</v>
      </c>
      <c r="Q1481" s="30">
        <f t="shared" si="378"/>
        <v>101</v>
      </c>
      <c r="R1481" s="36" t="str">
        <f t="shared" si="379"/>
        <v>08-Aug-2017</v>
      </c>
      <c r="S1481" s="37">
        <f t="shared" si="386"/>
        <v>10.02</v>
      </c>
    </row>
    <row r="1482" spans="1:19">
      <c r="A1482" s="30" t="s">
        <v>7457</v>
      </c>
      <c r="D1482" s="30" t="str">
        <f t="shared" si="380"/>
        <v>141644</v>
      </c>
      <c r="E1482" s="30">
        <f t="shared" si="384"/>
        <v>7</v>
      </c>
      <c r="F1482" s="30" t="str">
        <f t="shared" si="381"/>
        <v>INF846K01A52</v>
      </c>
      <c r="G1482" s="30">
        <f t="shared" si="385"/>
        <v>20</v>
      </c>
      <c r="H1482" s="30" t="str">
        <f t="shared" si="382"/>
        <v>-</v>
      </c>
      <c r="I1482" s="30">
        <f t="shared" si="371"/>
        <v>22</v>
      </c>
      <c r="J1482" s="35" t="str">
        <f t="shared" si="383"/>
        <v>Axis Dynamic Equity Fund - Regular Plan - Growth</v>
      </c>
      <c r="K1482" s="35">
        <f t="shared" si="372"/>
        <v>71</v>
      </c>
      <c r="L1482" s="30" t="str">
        <f t="shared" si="373"/>
        <v>10.02</v>
      </c>
      <c r="M1482" s="30">
        <f t="shared" si="374"/>
        <v>77</v>
      </c>
      <c r="N1482" s="30" t="str">
        <f t="shared" si="375"/>
        <v>9.92</v>
      </c>
      <c r="O1482" s="30">
        <f t="shared" si="376"/>
        <v>82</v>
      </c>
      <c r="P1482" s="30" t="str">
        <f t="shared" si="377"/>
        <v>10.02</v>
      </c>
      <c r="Q1482" s="30">
        <f t="shared" si="378"/>
        <v>88</v>
      </c>
      <c r="R1482" s="36" t="str">
        <f t="shared" si="379"/>
        <v>08-Aug-2017</v>
      </c>
      <c r="S1482" s="37">
        <f t="shared" si="386"/>
        <v>10.02</v>
      </c>
    </row>
    <row r="1483" spans="1:19">
      <c r="A1483" s="30" t="s">
        <v>7458</v>
      </c>
      <c r="D1483" s="30" t="str">
        <f t="shared" si="380"/>
        <v>130774</v>
      </c>
      <c r="E1483" s="30">
        <f t="shared" si="384"/>
        <v>7</v>
      </c>
      <c r="F1483" s="30" t="str">
        <f t="shared" si="381"/>
        <v>INF846K01QA2</v>
      </c>
      <c r="G1483" s="30">
        <f t="shared" si="385"/>
        <v>20</v>
      </c>
      <c r="H1483" s="30" t="str">
        <f t="shared" si="382"/>
        <v>INF846K01QB0</v>
      </c>
      <c r="I1483" s="30">
        <f t="shared" si="371"/>
        <v>33</v>
      </c>
      <c r="J1483" s="35" t="str">
        <f t="shared" si="383"/>
        <v>Axis Enhanced Arbitrage Fund - Direct Plan - Dividend</v>
      </c>
      <c r="K1483" s="35">
        <f t="shared" si="372"/>
        <v>87</v>
      </c>
      <c r="L1483" s="30" t="str">
        <f t="shared" si="373"/>
        <v>10.8596</v>
      </c>
      <c r="M1483" s="30">
        <f t="shared" si="374"/>
        <v>95</v>
      </c>
      <c r="N1483" s="30" t="str">
        <f t="shared" si="375"/>
        <v>10.8325</v>
      </c>
      <c r="O1483" s="30">
        <f t="shared" si="376"/>
        <v>103</v>
      </c>
      <c r="P1483" s="30" t="str">
        <f t="shared" si="377"/>
        <v>10.8596</v>
      </c>
      <c r="Q1483" s="30">
        <f t="shared" si="378"/>
        <v>111</v>
      </c>
      <c r="R1483" s="36" t="str">
        <f t="shared" si="379"/>
        <v>08-Aug-2017</v>
      </c>
      <c r="S1483" s="37">
        <f t="shared" si="386"/>
        <v>10.8596</v>
      </c>
    </row>
    <row r="1484" spans="1:19">
      <c r="A1484" s="30" t="s">
        <v>7459</v>
      </c>
      <c r="D1484" s="30" t="str">
        <f t="shared" si="380"/>
        <v>130773</v>
      </c>
      <c r="E1484" s="30">
        <f t="shared" si="384"/>
        <v>7</v>
      </c>
      <c r="F1484" s="30" t="str">
        <f t="shared" si="381"/>
        <v>INF846K01PZ1</v>
      </c>
      <c r="G1484" s="30">
        <f t="shared" si="385"/>
        <v>20</v>
      </c>
      <c r="H1484" s="30" t="str">
        <f t="shared" si="382"/>
        <v>-</v>
      </c>
      <c r="I1484" s="30">
        <f t="shared" si="371"/>
        <v>22</v>
      </c>
      <c r="J1484" s="35" t="str">
        <f t="shared" si="383"/>
        <v>Axis Enhanced Arbitrage Fund - Direct Plan - Growth</v>
      </c>
      <c r="K1484" s="35">
        <f t="shared" si="372"/>
        <v>74</v>
      </c>
      <c r="L1484" s="30" t="str">
        <f t="shared" si="373"/>
        <v>12.4727</v>
      </c>
      <c r="M1484" s="30">
        <f t="shared" si="374"/>
        <v>82</v>
      </c>
      <c r="N1484" s="30" t="str">
        <f t="shared" si="375"/>
        <v>12.4415</v>
      </c>
      <c r="O1484" s="30">
        <f t="shared" si="376"/>
        <v>90</v>
      </c>
      <c r="P1484" s="30" t="str">
        <f t="shared" si="377"/>
        <v>12.4727</v>
      </c>
      <c r="Q1484" s="30">
        <f t="shared" si="378"/>
        <v>98</v>
      </c>
      <c r="R1484" s="36" t="str">
        <f t="shared" si="379"/>
        <v>08-Aug-2017</v>
      </c>
      <c r="S1484" s="37">
        <f t="shared" si="386"/>
        <v>12.4727</v>
      </c>
    </row>
    <row r="1485" spans="1:19">
      <c r="A1485" s="30" t="s">
        <v>7460</v>
      </c>
      <c r="D1485" s="30" t="str">
        <f t="shared" si="380"/>
        <v>130776</v>
      </c>
      <c r="E1485" s="30">
        <f t="shared" si="384"/>
        <v>7</v>
      </c>
      <c r="F1485" s="30" t="str">
        <f t="shared" si="381"/>
        <v>INF846K01QD6</v>
      </c>
      <c r="G1485" s="30">
        <f t="shared" si="385"/>
        <v>20</v>
      </c>
      <c r="H1485" s="30" t="str">
        <f t="shared" si="382"/>
        <v>INF846K01QE4</v>
      </c>
      <c r="I1485" s="30">
        <f t="shared" ref="I1485:I1548" si="387">IF($D1485="","",G1485+LEN(H1485)+1)</f>
        <v>33</v>
      </c>
      <c r="J1485" s="35" t="str">
        <f t="shared" si="383"/>
        <v>Axis Enhanced Arbitrage Fund - Regular Plan - Dividend</v>
      </c>
      <c r="K1485" s="35">
        <f t="shared" ref="K1485:K1548" si="388">IF($D1485="","",I1485+LEN(J1485)+1)</f>
        <v>88</v>
      </c>
      <c r="L1485" s="30" t="str">
        <f t="shared" ref="L1485:L1548" si="389">IF($D1485="","",MID($A1485,K1485+1,SEARCH(";",$A1485,K1485+1)-K1485-1))</f>
        <v>10.4877</v>
      </c>
      <c r="M1485" s="30">
        <f t="shared" ref="M1485:M1548" si="390">IF($D1485="","",K1485+LEN(L1485)+1)</f>
        <v>96</v>
      </c>
      <c r="N1485" s="30" t="str">
        <f t="shared" ref="N1485:N1548" si="391">IF($D1485="","",MID($A1485,M1485+1,SEARCH(";",$A1485,M1485+1)-M1485-1))</f>
        <v>10.4615</v>
      </c>
      <c r="O1485" s="30">
        <f t="shared" ref="O1485:O1548" si="392">IF($D1485="","",M1485+LEN(N1485)+1)</f>
        <v>104</v>
      </c>
      <c r="P1485" s="30" t="str">
        <f t="shared" ref="P1485:P1548" si="393">IF($D1485="","",MID($A1485,O1485+1,SEARCH(";",$A1485,O1485+1)-O1485-1))</f>
        <v>10.4877</v>
      </c>
      <c r="Q1485" s="30">
        <f t="shared" ref="Q1485:Q1548" si="394">IF($D1485="","",O1485+LEN(P1485)+1)</f>
        <v>112</v>
      </c>
      <c r="R1485" s="36" t="str">
        <f t="shared" ref="R1485:R1548" si="395">IF($D1485="","",MID($A1485,Q1485+1,15))</f>
        <v>08-Aug-2017</v>
      </c>
      <c r="S1485" s="37">
        <f t="shared" si="386"/>
        <v>10.4877</v>
      </c>
    </row>
    <row r="1486" spans="1:19">
      <c r="A1486" s="30" t="s">
        <v>7461</v>
      </c>
      <c r="D1486" s="30" t="str">
        <f t="shared" si="380"/>
        <v>130771</v>
      </c>
      <c r="E1486" s="30">
        <f t="shared" si="384"/>
        <v>7</v>
      </c>
      <c r="F1486" s="30" t="str">
        <f t="shared" si="381"/>
        <v>INF846K01QC8</v>
      </c>
      <c r="G1486" s="30">
        <f t="shared" si="385"/>
        <v>20</v>
      </c>
      <c r="H1486" s="30" t="str">
        <f t="shared" si="382"/>
        <v>-</v>
      </c>
      <c r="I1486" s="30">
        <f t="shared" si="387"/>
        <v>22</v>
      </c>
      <c r="J1486" s="35" t="str">
        <f t="shared" si="383"/>
        <v>Axis Enhanced Arbitrage Fund - Regular Plan - Growth</v>
      </c>
      <c r="K1486" s="35">
        <f t="shared" si="388"/>
        <v>75</v>
      </c>
      <c r="L1486" s="30" t="str">
        <f t="shared" si="389"/>
        <v>12.1647</v>
      </c>
      <c r="M1486" s="30">
        <f t="shared" si="390"/>
        <v>83</v>
      </c>
      <c r="N1486" s="30" t="str">
        <f t="shared" si="391"/>
        <v>12.1343</v>
      </c>
      <c r="O1486" s="30">
        <f t="shared" si="392"/>
        <v>91</v>
      </c>
      <c r="P1486" s="30" t="str">
        <f t="shared" si="393"/>
        <v>12.1647</v>
      </c>
      <c r="Q1486" s="30">
        <f t="shared" si="394"/>
        <v>99</v>
      </c>
      <c r="R1486" s="36" t="str">
        <f t="shared" si="395"/>
        <v>08-Aug-2017</v>
      </c>
      <c r="S1486" s="37">
        <f t="shared" si="386"/>
        <v>12.1647</v>
      </c>
    </row>
    <row r="1487" spans="1:19">
      <c r="A1487" s="30" t="s">
        <v>7462</v>
      </c>
      <c r="D1487" s="30" t="str">
        <f t="shared" si="380"/>
        <v>120466</v>
      </c>
      <c r="E1487" s="30">
        <f t="shared" si="384"/>
        <v>7</v>
      </c>
      <c r="F1487" s="30" t="str">
        <f t="shared" si="381"/>
        <v>INF846K01DN3</v>
      </c>
      <c r="G1487" s="30">
        <f t="shared" si="385"/>
        <v>20</v>
      </c>
      <c r="H1487" s="30" t="str">
        <f t="shared" si="382"/>
        <v>INF846K01DO1</v>
      </c>
      <c r="I1487" s="30">
        <f t="shared" si="387"/>
        <v>33</v>
      </c>
      <c r="J1487" s="35" t="str">
        <f t="shared" si="383"/>
        <v>Axis Equity Fund - Direct Plan - Dividend</v>
      </c>
      <c r="K1487" s="35">
        <f t="shared" si="388"/>
        <v>75</v>
      </c>
      <c r="L1487" s="30" t="str">
        <f t="shared" si="389"/>
        <v>16.56</v>
      </c>
      <c r="M1487" s="30">
        <f t="shared" si="390"/>
        <v>81</v>
      </c>
      <c r="N1487" s="30" t="str">
        <f t="shared" si="391"/>
        <v>16.39</v>
      </c>
      <c r="O1487" s="30">
        <f t="shared" si="392"/>
        <v>87</v>
      </c>
      <c r="P1487" s="30" t="str">
        <f t="shared" si="393"/>
        <v>16.56</v>
      </c>
      <c r="Q1487" s="30">
        <f t="shared" si="394"/>
        <v>93</v>
      </c>
      <c r="R1487" s="36" t="str">
        <f t="shared" si="395"/>
        <v>08-Aug-2017</v>
      </c>
      <c r="S1487" s="37">
        <f t="shared" si="386"/>
        <v>16.559999999999999</v>
      </c>
    </row>
    <row r="1488" spans="1:19">
      <c r="A1488" s="30" t="s">
        <v>7463</v>
      </c>
      <c r="D1488" s="30" t="str">
        <f t="shared" si="380"/>
        <v>120465</v>
      </c>
      <c r="E1488" s="30">
        <f t="shared" si="384"/>
        <v>7</v>
      </c>
      <c r="F1488" s="30" t="str">
        <f t="shared" si="381"/>
        <v>INF846K01DP8</v>
      </c>
      <c r="G1488" s="30">
        <f t="shared" si="385"/>
        <v>20</v>
      </c>
      <c r="H1488" s="30" t="str">
        <f t="shared" si="382"/>
        <v>-</v>
      </c>
      <c r="I1488" s="30">
        <f t="shared" si="387"/>
        <v>22</v>
      </c>
      <c r="J1488" s="35" t="str">
        <f t="shared" si="383"/>
        <v>Axis Equity Fund - Direct Plan - Growth</v>
      </c>
      <c r="K1488" s="35">
        <f t="shared" si="388"/>
        <v>62</v>
      </c>
      <c r="L1488" s="30" t="str">
        <f t="shared" si="389"/>
        <v>24.71</v>
      </c>
      <c r="M1488" s="30">
        <f t="shared" si="390"/>
        <v>68</v>
      </c>
      <c r="N1488" s="30" t="str">
        <f t="shared" si="391"/>
        <v>24.46</v>
      </c>
      <c r="O1488" s="30">
        <f t="shared" si="392"/>
        <v>74</v>
      </c>
      <c r="P1488" s="30" t="str">
        <f t="shared" si="393"/>
        <v>24.71</v>
      </c>
      <c r="Q1488" s="30">
        <f t="shared" si="394"/>
        <v>80</v>
      </c>
      <c r="R1488" s="36" t="str">
        <f t="shared" si="395"/>
        <v>08-Aug-2017</v>
      </c>
      <c r="S1488" s="37">
        <f t="shared" si="386"/>
        <v>24.71</v>
      </c>
    </row>
    <row r="1489" spans="1:19">
      <c r="A1489" s="30" t="s">
        <v>7464</v>
      </c>
      <c r="D1489" s="30" t="str">
        <f t="shared" si="380"/>
        <v>112278</v>
      </c>
      <c r="E1489" s="30">
        <f t="shared" si="384"/>
        <v>7</v>
      </c>
      <c r="F1489" s="30" t="str">
        <f t="shared" si="381"/>
        <v>INF846K01172</v>
      </c>
      <c r="G1489" s="30">
        <f t="shared" si="385"/>
        <v>20</v>
      </c>
      <c r="H1489" s="30" t="str">
        <f t="shared" si="382"/>
        <v>INF846K01180</v>
      </c>
      <c r="I1489" s="30">
        <f t="shared" si="387"/>
        <v>33</v>
      </c>
      <c r="J1489" s="35" t="str">
        <f t="shared" si="383"/>
        <v>Axis Equity Fund - Dividend</v>
      </c>
      <c r="K1489" s="35">
        <f t="shared" si="388"/>
        <v>61</v>
      </c>
      <c r="L1489" s="30" t="str">
        <f t="shared" si="389"/>
        <v>15.69</v>
      </c>
      <c r="M1489" s="30">
        <f t="shared" si="390"/>
        <v>67</v>
      </c>
      <c r="N1489" s="30" t="str">
        <f t="shared" si="391"/>
        <v>15.53</v>
      </c>
      <c r="O1489" s="30">
        <f t="shared" si="392"/>
        <v>73</v>
      </c>
      <c r="P1489" s="30" t="str">
        <f t="shared" si="393"/>
        <v>15.69</v>
      </c>
      <c r="Q1489" s="30">
        <f t="shared" si="394"/>
        <v>79</v>
      </c>
      <c r="R1489" s="36" t="str">
        <f t="shared" si="395"/>
        <v>08-Aug-2017</v>
      </c>
      <c r="S1489" s="37">
        <f t="shared" si="386"/>
        <v>15.69</v>
      </c>
    </row>
    <row r="1490" spans="1:19">
      <c r="A1490" s="30" t="s">
        <v>7465</v>
      </c>
      <c r="D1490" s="30" t="str">
        <f t="shared" si="380"/>
        <v>112277</v>
      </c>
      <c r="E1490" s="30">
        <f t="shared" si="384"/>
        <v>7</v>
      </c>
      <c r="F1490" s="30" t="str">
        <f t="shared" si="381"/>
        <v>INF846K01164</v>
      </c>
      <c r="G1490" s="30">
        <f t="shared" si="385"/>
        <v>20</v>
      </c>
      <c r="H1490" s="30" t="str">
        <f t="shared" si="382"/>
        <v>-</v>
      </c>
      <c r="I1490" s="30">
        <f t="shared" si="387"/>
        <v>22</v>
      </c>
      <c r="J1490" s="35" t="str">
        <f t="shared" si="383"/>
        <v>Axis Equity Fund - Growth</v>
      </c>
      <c r="K1490" s="35">
        <f t="shared" si="388"/>
        <v>48</v>
      </c>
      <c r="L1490" s="30" t="str">
        <f t="shared" si="389"/>
        <v>23.51</v>
      </c>
      <c r="M1490" s="30">
        <f t="shared" si="390"/>
        <v>54</v>
      </c>
      <c r="N1490" s="30" t="str">
        <f t="shared" si="391"/>
        <v>23.27</v>
      </c>
      <c r="O1490" s="30">
        <f t="shared" si="392"/>
        <v>60</v>
      </c>
      <c r="P1490" s="30" t="str">
        <f t="shared" si="393"/>
        <v>23.51</v>
      </c>
      <c r="Q1490" s="30">
        <f t="shared" si="394"/>
        <v>66</v>
      </c>
      <c r="R1490" s="36" t="str">
        <f t="shared" si="395"/>
        <v>08-Aug-2017</v>
      </c>
      <c r="S1490" s="37">
        <f t="shared" si="386"/>
        <v>23.51</v>
      </c>
    </row>
    <row r="1491" spans="1:19">
      <c r="A1491" s="30" t="s">
        <v>7466</v>
      </c>
      <c r="D1491" s="30" t="str">
        <f t="shared" si="380"/>
        <v>135120</v>
      </c>
      <c r="E1491" s="30">
        <f t="shared" si="384"/>
        <v>7</v>
      </c>
      <c r="F1491" s="30" t="str">
        <f t="shared" si="381"/>
        <v>INF846K01VJ3</v>
      </c>
      <c r="G1491" s="30">
        <f t="shared" si="385"/>
        <v>20</v>
      </c>
      <c r="H1491" s="30" t="str">
        <f t="shared" si="382"/>
        <v>-</v>
      </c>
      <c r="I1491" s="30">
        <f t="shared" si="387"/>
        <v>22</v>
      </c>
      <c r="J1491" s="35" t="str">
        <f t="shared" si="383"/>
        <v>Axis Equity Saver Fund - Direct Plan - Growth</v>
      </c>
      <c r="K1491" s="35">
        <f t="shared" si="388"/>
        <v>68</v>
      </c>
      <c r="L1491" s="30" t="str">
        <f t="shared" si="389"/>
        <v>11.76</v>
      </c>
      <c r="M1491" s="30">
        <f t="shared" si="390"/>
        <v>74</v>
      </c>
      <c r="N1491" s="30" t="str">
        <f t="shared" si="391"/>
        <v>11.64</v>
      </c>
      <c r="O1491" s="30">
        <f t="shared" si="392"/>
        <v>80</v>
      </c>
      <c r="P1491" s="30" t="str">
        <f t="shared" si="393"/>
        <v>11.76</v>
      </c>
      <c r="Q1491" s="30">
        <f t="shared" si="394"/>
        <v>86</v>
      </c>
      <c r="R1491" s="36" t="str">
        <f t="shared" si="395"/>
        <v>08-Aug-2017</v>
      </c>
      <c r="S1491" s="37">
        <f t="shared" si="386"/>
        <v>11.76</v>
      </c>
    </row>
    <row r="1492" spans="1:19">
      <c r="A1492" s="30" t="s">
        <v>7467</v>
      </c>
      <c r="D1492" s="30" t="str">
        <f t="shared" si="380"/>
        <v>135121</v>
      </c>
      <c r="E1492" s="30">
        <f t="shared" si="384"/>
        <v>7</v>
      </c>
      <c r="F1492" s="30" t="str">
        <f t="shared" si="381"/>
        <v>INF846K01VK1</v>
      </c>
      <c r="G1492" s="30">
        <f t="shared" si="385"/>
        <v>20</v>
      </c>
      <c r="H1492" s="30" t="str">
        <f t="shared" si="382"/>
        <v>INF846K01VL9</v>
      </c>
      <c r="I1492" s="30">
        <f t="shared" si="387"/>
        <v>33</v>
      </c>
      <c r="J1492" s="35" t="str">
        <f t="shared" si="383"/>
        <v>Axis Equity Saver Fund - Direct Plan - Monthly Dividend</v>
      </c>
      <c r="K1492" s="35">
        <f t="shared" si="388"/>
        <v>89</v>
      </c>
      <c r="L1492" s="30" t="str">
        <f t="shared" si="389"/>
        <v>11.02</v>
      </c>
      <c r="M1492" s="30">
        <f t="shared" si="390"/>
        <v>95</v>
      </c>
      <c r="N1492" s="30" t="str">
        <f t="shared" si="391"/>
        <v>10.91</v>
      </c>
      <c r="O1492" s="30">
        <f t="shared" si="392"/>
        <v>101</v>
      </c>
      <c r="P1492" s="30" t="str">
        <f t="shared" si="393"/>
        <v>11.02</v>
      </c>
      <c r="Q1492" s="30">
        <f t="shared" si="394"/>
        <v>107</v>
      </c>
      <c r="R1492" s="36" t="str">
        <f t="shared" si="395"/>
        <v>08-Aug-2017</v>
      </c>
      <c r="S1492" s="37">
        <f t="shared" si="386"/>
        <v>11.02</v>
      </c>
    </row>
    <row r="1493" spans="1:19">
      <c r="A1493" s="30" t="s">
        <v>7468</v>
      </c>
      <c r="D1493" s="30" t="str">
        <f t="shared" si="380"/>
        <v>135124</v>
      </c>
      <c r="E1493" s="30">
        <f t="shared" si="384"/>
        <v>7</v>
      </c>
      <c r="F1493" s="30" t="str">
        <f t="shared" si="381"/>
        <v>INF846K01VM7</v>
      </c>
      <c r="G1493" s="30">
        <f t="shared" si="385"/>
        <v>20</v>
      </c>
      <c r="H1493" s="30" t="str">
        <f t="shared" si="382"/>
        <v>INF846K01VN5</v>
      </c>
      <c r="I1493" s="30">
        <f t="shared" si="387"/>
        <v>33</v>
      </c>
      <c r="J1493" s="35" t="str">
        <f t="shared" si="383"/>
        <v>Axis Equity Saver Fund - Direct Plan - Quarterly Dividend</v>
      </c>
      <c r="K1493" s="35">
        <f t="shared" si="388"/>
        <v>91</v>
      </c>
      <c r="L1493" s="30" t="str">
        <f t="shared" si="389"/>
        <v>11.12</v>
      </c>
      <c r="M1493" s="30">
        <f t="shared" si="390"/>
        <v>97</v>
      </c>
      <c r="N1493" s="30" t="str">
        <f t="shared" si="391"/>
        <v>11.01</v>
      </c>
      <c r="O1493" s="30">
        <f t="shared" si="392"/>
        <v>103</v>
      </c>
      <c r="P1493" s="30" t="str">
        <f t="shared" si="393"/>
        <v>11.12</v>
      </c>
      <c r="Q1493" s="30">
        <f t="shared" si="394"/>
        <v>109</v>
      </c>
      <c r="R1493" s="36" t="str">
        <f t="shared" si="395"/>
        <v>08-Aug-2017</v>
      </c>
      <c r="S1493" s="37">
        <f t="shared" si="386"/>
        <v>11.12</v>
      </c>
    </row>
    <row r="1494" spans="1:19">
      <c r="A1494" s="30" t="s">
        <v>7469</v>
      </c>
      <c r="D1494" s="30" t="str">
        <f t="shared" si="380"/>
        <v>139520</v>
      </c>
      <c r="E1494" s="30">
        <f t="shared" si="384"/>
        <v>7</v>
      </c>
      <c r="F1494" s="30" t="str">
        <f t="shared" si="381"/>
        <v>INF846K01XP6</v>
      </c>
      <c r="G1494" s="30">
        <f t="shared" si="385"/>
        <v>20</v>
      </c>
      <c r="H1494" s="30" t="str">
        <f t="shared" si="382"/>
        <v>INF846K01XQ4</v>
      </c>
      <c r="I1494" s="30">
        <f t="shared" si="387"/>
        <v>33</v>
      </c>
      <c r="J1494" s="35" t="str">
        <f t="shared" si="383"/>
        <v>Axis Equity Saver Fund - Direct Plan - Regular Dividend</v>
      </c>
      <c r="K1494" s="35">
        <f t="shared" si="388"/>
        <v>89</v>
      </c>
      <c r="L1494" s="30" t="str">
        <f t="shared" si="389"/>
        <v>10.93</v>
      </c>
      <c r="M1494" s="30">
        <f t="shared" si="390"/>
        <v>95</v>
      </c>
      <c r="N1494" s="30" t="str">
        <f t="shared" si="391"/>
        <v>10.82</v>
      </c>
      <c r="O1494" s="30">
        <f t="shared" si="392"/>
        <v>101</v>
      </c>
      <c r="P1494" s="30" t="str">
        <f t="shared" si="393"/>
        <v>10.93</v>
      </c>
      <c r="Q1494" s="30">
        <f t="shared" si="394"/>
        <v>107</v>
      </c>
      <c r="R1494" s="36" t="str">
        <f t="shared" si="395"/>
        <v>08-Aug-2017</v>
      </c>
      <c r="S1494" s="37">
        <f t="shared" si="386"/>
        <v>10.93</v>
      </c>
    </row>
    <row r="1495" spans="1:19">
      <c r="A1495" s="30" t="s">
        <v>7470</v>
      </c>
      <c r="D1495" s="30" t="str">
        <f t="shared" si="380"/>
        <v>135122</v>
      </c>
      <c r="E1495" s="30">
        <f t="shared" si="384"/>
        <v>7</v>
      </c>
      <c r="F1495" s="30" t="str">
        <f t="shared" si="381"/>
        <v>INF846K01VO3</v>
      </c>
      <c r="G1495" s="30">
        <f t="shared" si="385"/>
        <v>20</v>
      </c>
      <c r="H1495" s="30" t="str">
        <f t="shared" si="382"/>
        <v>-</v>
      </c>
      <c r="I1495" s="30">
        <f t="shared" si="387"/>
        <v>22</v>
      </c>
      <c r="J1495" s="35" t="str">
        <f t="shared" si="383"/>
        <v>Axis Equity Saver Fund - Regular Plan - Growth</v>
      </c>
      <c r="K1495" s="35">
        <f t="shared" si="388"/>
        <v>69</v>
      </c>
      <c r="L1495" s="30" t="str">
        <f t="shared" si="389"/>
        <v>11.47</v>
      </c>
      <c r="M1495" s="30">
        <f t="shared" si="390"/>
        <v>75</v>
      </c>
      <c r="N1495" s="30" t="str">
        <f t="shared" si="391"/>
        <v>11.36</v>
      </c>
      <c r="O1495" s="30">
        <f t="shared" si="392"/>
        <v>81</v>
      </c>
      <c r="P1495" s="30" t="str">
        <f t="shared" si="393"/>
        <v>11.47</v>
      </c>
      <c r="Q1495" s="30">
        <f t="shared" si="394"/>
        <v>87</v>
      </c>
      <c r="R1495" s="36" t="str">
        <f t="shared" si="395"/>
        <v>08-Aug-2017</v>
      </c>
      <c r="S1495" s="37">
        <f t="shared" si="386"/>
        <v>11.47</v>
      </c>
    </row>
    <row r="1496" spans="1:19">
      <c r="A1496" s="30" t="s">
        <v>7471</v>
      </c>
      <c r="D1496" s="30" t="str">
        <f t="shared" si="380"/>
        <v>135123</v>
      </c>
      <c r="E1496" s="30">
        <f t="shared" si="384"/>
        <v>7</v>
      </c>
      <c r="F1496" s="30" t="str">
        <f t="shared" si="381"/>
        <v>INF846K01VP0</v>
      </c>
      <c r="G1496" s="30">
        <f t="shared" si="385"/>
        <v>20</v>
      </c>
      <c r="H1496" s="30" t="str">
        <f t="shared" si="382"/>
        <v>INF846K01VQ8</v>
      </c>
      <c r="I1496" s="30">
        <f t="shared" si="387"/>
        <v>33</v>
      </c>
      <c r="J1496" s="35" t="str">
        <f t="shared" si="383"/>
        <v>Axis Equity Saver Fund - Regular Plan - Monthly Dividend</v>
      </c>
      <c r="K1496" s="35">
        <f t="shared" si="388"/>
        <v>90</v>
      </c>
      <c r="L1496" s="30" t="str">
        <f t="shared" si="389"/>
        <v>10.79</v>
      </c>
      <c r="M1496" s="30">
        <f t="shared" si="390"/>
        <v>96</v>
      </c>
      <c r="N1496" s="30" t="str">
        <f t="shared" si="391"/>
        <v>10.68</v>
      </c>
      <c r="O1496" s="30">
        <f t="shared" si="392"/>
        <v>102</v>
      </c>
      <c r="P1496" s="30" t="str">
        <f t="shared" si="393"/>
        <v>10.79</v>
      </c>
      <c r="Q1496" s="30">
        <f t="shared" si="394"/>
        <v>108</v>
      </c>
      <c r="R1496" s="36" t="str">
        <f t="shared" si="395"/>
        <v>08-Aug-2017</v>
      </c>
      <c r="S1496" s="37">
        <f t="shared" si="386"/>
        <v>10.79</v>
      </c>
    </row>
    <row r="1497" spans="1:19">
      <c r="A1497" s="30" t="s">
        <v>7472</v>
      </c>
      <c r="D1497" s="30" t="str">
        <f t="shared" si="380"/>
        <v>135125</v>
      </c>
      <c r="E1497" s="30">
        <f t="shared" si="384"/>
        <v>7</v>
      </c>
      <c r="F1497" s="30" t="str">
        <f t="shared" si="381"/>
        <v>INF846K01VR6</v>
      </c>
      <c r="G1497" s="30">
        <f t="shared" si="385"/>
        <v>20</v>
      </c>
      <c r="H1497" s="30" t="str">
        <f t="shared" si="382"/>
        <v>INF846K01VS4</v>
      </c>
      <c r="I1497" s="30">
        <f t="shared" si="387"/>
        <v>33</v>
      </c>
      <c r="J1497" s="35" t="str">
        <f t="shared" si="383"/>
        <v>Axis Equity Saver Fund - Regular Plan - Quarterly Dividend</v>
      </c>
      <c r="K1497" s="35">
        <f t="shared" si="388"/>
        <v>92</v>
      </c>
      <c r="L1497" s="30" t="str">
        <f t="shared" si="389"/>
        <v>10.88</v>
      </c>
      <c r="M1497" s="30">
        <f t="shared" si="390"/>
        <v>98</v>
      </c>
      <c r="N1497" s="30" t="str">
        <f t="shared" si="391"/>
        <v>10.77</v>
      </c>
      <c r="O1497" s="30">
        <f t="shared" si="392"/>
        <v>104</v>
      </c>
      <c r="P1497" s="30" t="str">
        <f t="shared" si="393"/>
        <v>10.88</v>
      </c>
      <c r="Q1497" s="30">
        <f t="shared" si="394"/>
        <v>110</v>
      </c>
      <c r="R1497" s="36" t="str">
        <f t="shared" si="395"/>
        <v>08-Aug-2017</v>
      </c>
      <c r="S1497" s="37">
        <f t="shared" si="386"/>
        <v>10.88</v>
      </c>
    </row>
    <row r="1498" spans="1:19">
      <c r="A1498" s="30" t="s">
        <v>7473</v>
      </c>
      <c r="D1498" s="30" t="str">
        <f t="shared" si="380"/>
        <v>139521</v>
      </c>
      <c r="E1498" s="30">
        <f t="shared" si="384"/>
        <v>7</v>
      </c>
      <c r="F1498" s="30" t="str">
        <f t="shared" si="381"/>
        <v>INF846K01XR2</v>
      </c>
      <c r="G1498" s="30">
        <f t="shared" si="385"/>
        <v>20</v>
      </c>
      <c r="H1498" s="30" t="str">
        <f t="shared" si="382"/>
        <v>INF846K01XS0</v>
      </c>
      <c r="I1498" s="30">
        <f t="shared" si="387"/>
        <v>33</v>
      </c>
      <c r="J1498" s="35" t="str">
        <f t="shared" si="383"/>
        <v>Axis Equity Saver Fund - Regular Plan - Regular Dividend</v>
      </c>
      <c r="K1498" s="35">
        <f t="shared" si="388"/>
        <v>90</v>
      </c>
      <c r="L1498" s="30" t="str">
        <f t="shared" si="389"/>
        <v>11.13</v>
      </c>
      <c r="M1498" s="30">
        <f t="shared" si="390"/>
        <v>96</v>
      </c>
      <c r="N1498" s="30" t="str">
        <f t="shared" si="391"/>
        <v>11.02</v>
      </c>
      <c r="O1498" s="30">
        <f t="shared" si="392"/>
        <v>102</v>
      </c>
      <c r="P1498" s="30" t="str">
        <f t="shared" si="393"/>
        <v>11.13</v>
      </c>
      <c r="Q1498" s="30">
        <f t="shared" si="394"/>
        <v>108</v>
      </c>
      <c r="R1498" s="36" t="str">
        <f t="shared" si="395"/>
        <v>08-Aug-2017</v>
      </c>
      <c r="S1498" s="37">
        <f t="shared" si="386"/>
        <v>11.13</v>
      </c>
    </row>
    <row r="1499" spans="1:19">
      <c r="A1499" s="30" t="s">
        <v>7474</v>
      </c>
      <c r="D1499" s="30" t="str">
        <f t="shared" si="380"/>
        <v>120467</v>
      </c>
      <c r="E1499" s="30">
        <f t="shared" si="384"/>
        <v>7</v>
      </c>
      <c r="F1499" s="30" t="str">
        <f t="shared" si="381"/>
        <v>INF846K01CO3</v>
      </c>
      <c r="G1499" s="30">
        <f t="shared" si="385"/>
        <v>20</v>
      </c>
      <c r="H1499" s="30" t="str">
        <f t="shared" si="382"/>
        <v>INF846K01CP0</v>
      </c>
      <c r="I1499" s="30">
        <f t="shared" si="387"/>
        <v>33</v>
      </c>
      <c r="J1499" s="35" t="str">
        <f t="shared" si="383"/>
        <v>Axis Focused 25 Fund - Direct Plan - Dividend Option</v>
      </c>
      <c r="K1499" s="35">
        <f t="shared" si="388"/>
        <v>86</v>
      </c>
      <c r="L1499" s="30" t="str">
        <f t="shared" si="389"/>
        <v>25.18</v>
      </c>
      <c r="M1499" s="30">
        <f t="shared" si="390"/>
        <v>92</v>
      </c>
      <c r="N1499" s="30" t="str">
        <f t="shared" si="391"/>
        <v>24.93</v>
      </c>
      <c r="O1499" s="30">
        <f t="shared" si="392"/>
        <v>98</v>
      </c>
      <c r="P1499" s="30" t="str">
        <f t="shared" si="393"/>
        <v>25.18</v>
      </c>
      <c r="Q1499" s="30">
        <f t="shared" si="394"/>
        <v>104</v>
      </c>
      <c r="R1499" s="36" t="str">
        <f t="shared" si="395"/>
        <v>08-Aug-2017</v>
      </c>
      <c r="S1499" s="37">
        <f t="shared" si="386"/>
        <v>25.18</v>
      </c>
    </row>
    <row r="1500" spans="1:19">
      <c r="A1500" s="30" t="s">
        <v>7475</v>
      </c>
      <c r="D1500" s="30" t="str">
        <f t="shared" si="380"/>
        <v>120468</v>
      </c>
      <c r="E1500" s="30">
        <f t="shared" si="384"/>
        <v>7</v>
      </c>
      <c r="F1500" s="30" t="str">
        <f t="shared" si="381"/>
        <v>INF846K01CQ8</v>
      </c>
      <c r="G1500" s="30">
        <f t="shared" si="385"/>
        <v>20</v>
      </c>
      <c r="H1500" s="30" t="str">
        <f t="shared" si="382"/>
        <v>-</v>
      </c>
      <c r="I1500" s="30">
        <f t="shared" si="387"/>
        <v>22</v>
      </c>
      <c r="J1500" s="35" t="str">
        <f t="shared" si="383"/>
        <v>Axis Focused 25 Fund - Direct Plan - Growth Option</v>
      </c>
      <c r="K1500" s="35">
        <f t="shared" si="388"/>
        <v>73</v>
      </c>
      <c r="L1500" s="30" t="str">
        <f t="shared" si="389"/>
        <v>25.50</v>
      </c>
      <c r="M1500" s="30">
        <f t="shared" si="390"/>
        <v>79</v>
      </c>
      <c r="N1500" s="30" t="str">
        <f t="shared" si="391"/>
        <v>25.25</v>
      </c>
      <c r="O1500" s="30">
        <f t="shared" si="392"/>
        <v>85</v>
      </c>
      <c r="P1500" s="30" t="str">
        <f t="shared" si="393"/>
        <v>25.50</v>
      </c>
      <c r="Q1500" s="30">
        <f t="shared" si="394"/>
        <v>91</v>
      </c>
      <c r="R1500" s="36" t="str">
        <f t="shared" si="395"/>
        <v>08-Aug-2017</v>
      </c>
      <c r="S1500" s="37">
        <f t="shared" si="386"/>
        <v>25.5</v>
      </c>
    </row>
    <row r="1501" spans="1:19">
      <c r="A1501" s="30" t="s">
        <v>7476</v>
      </c>
      <c r="D1501" s="30" t="str">
        <f t="shared" si="380"/>
        <v>117559</v>
      </c>
      <c r="E1501" s="30">
        <f t="shared" si="384"/>
        <v>7</v>
      </c>
      <c r="F1501" s="30" t="str">
        <f t="shared" si="381"/>
        <v>INF846K01CI5</v>
      </c>
      <c r="G1501" s="30">
        <f t="shared" si="385"/>
        <v>20</v>
      </c>
      <c r="H1501" s="30" t="str">
        <f t="shared" si="382"/>
        <v>INF846K01CJ3</v>
      </c>
      <c r="I1501" s="30">
        <f t="shared" si="387"/>
        <v>33</v>
      </c>
      <c r="J1501" s="35" t="str">
        <f t="shared" si="383"/>
        <v>Axis Focused 25 Fund - Dividend Option</v>
      </c>
      <c r="K1501" s="35">
        <f t="shared" si="388"/>
        <v>72</v>
      </c>
      <c r="L1501" s="30" t="str">
        <f t="shared" si="389"/>
        <v>18.73</v>
      </c>
      <c r="M1501" s="30">
        <f t="shared" si="390"/>
        <v>78</v>
      </c>
      <c r="N1501" s="30" t="str">
        <f t="shared" si="391"/>
        <v>18.54</v>
      </c>
      <c r="O1501" s="30">
        <f t="shared" si="392"/>
        <v>84</v>
      </c>
      <c r="P1501" s="30" t="str">
        <f t="shared" si="393"/>
        <v>18.73</v>
      </c>
      <c r="Q1501" s="30">
        <f t="shared" si="394"/>
        <v>90</v>
      </c>
      <c r="R1501" s="36" t="str">
        <f t="shared" si="395"/>
        <v>08-Aug-2017</v>
      </c>
      <c r="S1501" s="37">
        <f t="shared" si="386"/>
        <v>18.73</v>
      </c>
    </row>
    <row r="1502" spans="1:19">
      <c r="A1502" s="30" t="s">
        <v>7477</v>
      </c>
      <c r="D1502" s="30" t="str">
        <f t="shared" si="380"/>
        <v>117560</v>
      </c>
      <c r="E1502" s="30">
        <f t="shared" si="384"/>
        <v>7</v>
      </c>
      <c r="F1502" s="30" t="str">
        <f t="shared" si="381"/>
        <v>INF846K01CH7</v>
      </c>
      <c r="G1502" s="30">
        <f t="shared" si="385"/>
        <v>20</v>
      </c>
      <c r="H1502" s="30" t="str">
        <f t="shared" si="382"/>
        <v>-</v>
      </c>
      <c r="I1502" s="30">
        <f t="shared" si="387"/>
        <v>22</v>
      </c>
      <c r="J1502" s="35" t="str">
        <f t="shared" si="383"/>
        <v>Axis Focused 25 Fund - Growth Option</v>
      </c>
      <c r="K1502" s="35">
        <f t="shared" si="388"/>
        <v>59</v>
      </c>
      <c r="L1502" s="30" t="str">
        <f t="shared" si="389"/>
        <v>24.12</v>
      </c>
      <c r="M1502" s="30">
        <f t="shared" si="390"/>
        <v>65</v>
      </c>
      <c r="N1502" s="30" t="str">
        <f t="shared" si="391"/>
        <v>23.88</v>
      </c>
      <c r="O1502" s="30">
        <f t="shared" si="392"/>
        <v>71</v>
      </c>
      <c r="P1502" s="30" t="str">
        <f t="shared" si="393"/>
        <v>24.12</v>
      </c>
      <c r="Q1502" s="30">
        <f t="shared" si="394"/>
        <v>77</v>
      </c>
      <c r="R1502" s="36" t="str">
        <f t="shared" si="395"/>
        <v>08-Aug-2017</v>
      </c>
      <c r="S1502" s="37">
        <f t="shared" si="386"/>
        <v>24.12</v>
      </c>
    </row>
    <row r="1503" spans="1:19">
      <c r="A1503" s="30" t="s">
        <v>7478</v>
      </c>
      <c r="D1503" s="30" t="str">
        <f t="shared" si="380"/>
        <v>120504</v>
      </c>
      <c r="E1503" s="30">
        <f t="shared" si="384"/>
        <v>7</v>
      </c>
      <c r="F1503" s="30" t="str">
        <f t="shared" si="381"/>
        <v>INF846K01EF7</v>
      </c>
      <c r="G1503" s="30">
        <f t="shared" si="385"/>
        <v>20</v>
      </c>
      <c r="H1503" s="30" t="str">
        <f t="shared" si="382"/>
        <v>INF846K01EG5</v>
      </c>
      <c r="I1503" s="30">
        <f t="shared" si="387"/>
        <v>33</v>
      </c>
      <c r="J1503" s="35" t="str">
        <f t="shared" si="383"/>
        <v>Axis Midcap Fund - Direct Plan - Dividend</v>
      </c>
      <c r="K1503" s="35">
        <f t="shared" si="388"/>
        <v>75</v>
      </c>
      <c r="L1503" s="30" t="str">
        <f t="shared" si="389"/>
        <v>27.77</v>
      </c>
      <c r="M1503" s="30">
        <f t="shared" si="390"/>
        <v>81</v>
      </c>
      <c r="N1503" s="30" t="str">
        <f t="shared" si="391"/>
        <v>27.49</v>
      </c>
      <c r="O1503" s="30">
        <f t="shared" si="392"/>
        <v>87</v>
      </c>
      <c r="P1503" s="30" t="str">
        <f t="shared" si="393"/>
        <v>27.77</v>
      </c>
      <c r="Q1503" s="30">
        <f t="shared" si="394"/>
        <v>93</v>
      </c>
      <c r="R1503" s="36" t="str">
        <f t="shared" si="395"/>
        <v>08-Aug-2017</v>
      </c>
      <c r="S1503" s="37">
        <f t="shared" si="386"/>
        <v>27.77</v>
      </c>
    </row>
    <row r="1504" spans="1:19">
      <c r="A1504" s="30" t="s">
        <v>7479</v>
      </c>
      <c r="D1504" s="30" t="str">
        <f t="shared" si="380"/>
        <v>120505</v>
      </c>
      <c r="E1504" s="30">
        <f t="shared" si="384"/>
        <v>7</v>
      </c>
      <c r="F1504" s="30" t="str">
        <f t="shared" si="381"/>
        <v>INF846K01EH3</v>
      </c>
      <c r="G1504" s="30">
        <f t="shared" si="385"/>
        <v>20</v>
      </c>
      <c r="H1504" s="30" t="str">
        <f t="shared" si="382"/>
        <v>-</v>
      </c>
      <c r="I1504" s="30">
        <f t="shared" si="387"/>
        <v>22</v>
      </c>
      <c r="J1504" s="35" t="str">
        <f t="shared" si="383"/>
        <v>Axis Midcap Fund - Direct Plan - Growth</v>
      </c>
      <c r="K1504" s="35">
        <f t="shared" si="388"/>
        <v>62</v>
      </c>
      <c r="L1504" s="30" t="str">
        <f t="shared" si="389"/>
        <v>32.31</v>
      </c>
      <c r="M1504" s="30">
        <f t="shared" si="390"/>
        <v>68</v>
      </c>
      <c r="N1504" s="30" t="str">
        <f t="shared" si="391"/>
        <v>31.99</v>
      </c>
      <c r="O1504" s="30">
        <f t="shared" si="392"/>
        <v>74</v>
      </c>
      <c r="P1504" s="30" t="str">
        <f t="shared" si="393"/>
        <v>32.31</v>
      </c>
      <c r="Q1504" s="30">
        <f t="shared" si="394"/>
        <v>80</v>
      </c>
      <c r="R1504" s="36" t="str">
        <f t="shared" si="395"/>
        <v>08-Aug-2017</v>
      </c>
      <c r="S1504" s="37">
        <f t="shared" si="386"/>
        <v>32.31</v>
      </c>
    </row>
    <row r="1505" spans="1:19">
      <c r="A1505" s="30" t="s">
        <v>7480</v>
      </c>
      <c r="D1505" s="30" t="str">
        <f t="shared" si="380"/>
        <v>114565</v>
      </c>
      <c r="E1505" s="30">
        <f t="shared" si="384"/>
        <v>7</v>
      </c>
      <c r="F1505" s="30" t="str">
        <f t="shared" si="381"/>
        <v>INF846K01867</v>
      </c>
      <c r="G1505" s="30">
        <f t="shared" si="385"/>
        <v>20</v>
      </c>
      <c r="H1505" s="30" t="str">
        <f t="shared" si="382"/>
        <v>INF846K01875</v>
      </c>
      <c r="I1505" s="30">
        <f t="shared" si="387"/>
        <v>33</v>
      </c>
      <c r="J1505" s="35" t="str">
        <f t="shared" si="383"/>
        <v>Axis Midcap Fund - Dividend</v>
      </c>
      <c r="K1505" s="35">
        <f t="shared" si="388"/>
        <v>61</v>
      </c>
      <c r="L1505" s="30" t="str">
        <f t="shared" si="389"/>
        <v>23.81</v>
      </c>
      <c r="M1505" s="30">
        <f t="shared" si="390"/>
        <v>67</v>
      </c>
      <c r="N1505" s="30" t="str">
        <f t="shared" si="391"/>
        <v>23.57</v>
      </c>
      <c r="O1505" s="30">
        <f t="shared" si="392"/>
        <v>73</v>
      </c>
      <c r="P1505" s="30" t="str">
        <f t="shared" si="393"/>
        <v>23.81</v>
      </c>
      <c r="Q1505" s="30">
        <f t="shared" si="394"/>
        <v>79</v>
      </c>
      <c r="R1505" s="36" t="str">
        <f t="shared" si="395"/>
        <v>08-Aug-2017</v>
      </c>
      <c r="S1505" s="37">
        <f t="shared" si="386"/>
        <v>23.81</v>
      </c>
    </row>
    <row r="1506" spans="1:19">
      <c r="A1506" s="30" t="s">
        <v>7481</v>
      </c>
      <c r="D1506" s="30" t="str">
        <f t="shared" si="380"/>
        <v>114564</v>
      </c>
      <c r="E1506" s="30">
        <f t="shared" si="384"/>
        <v>7</v>
      </c>
      <c r="F1506" s="30" t="str">
        <f t="shared" si="381"/>
        <v>INF846K01859</v>
      </c>
      <c r="G1506" s="30">
        <f t="shared" si="385"/>
        <v>20</v>
      </c>
      <c r="H1506" s="30" t="str">
        <f t="shared" si="382"/>
        <v>-</v>
      </c>
      <c r="I1506" s="30">
        <f t="shared" si="387"/>
        <v>22</v>
      </c>
      <c r="J1506" s="35" t="str">
        <f t="shared" si="383"/>
        <v>Axis Midcap Fund - Growth</v>
      </c>
      <c r="K1506" s="35">
        <f t="shared" si="388"/>
        <v>48</v>
      </c>
      <c r="L1506" s="30" t="str">
        <f t="shared" si="389"/>
        <v>30.57</v>
      </c>
      <c r="M1506" s="30">
        <f t="shared" si="390"/>
        <v>54</v>
      </c>
      <c r="N1506" s="30" t="str">
        <f t="shared" si="391"/>
        <v>30.26</v>
      </c>
      <c r="O1506" s="30">
        <f t="shared" si="392"/>
        <v>60</v>
      </c>
      <c r="P1506" s="30" t="str">
        <f t="shared" si="393"/>
        <v>30.57</v>
      </c>
      <c r="Q1506" s="30">
        <f t="shared" si="394"/>
        <v>66</v>
      </c>
      <c r="R1506" s="36" t="str">
        <f t="shared" si="395"/>
        <v>08-Aug-2017</v>
      </c>
      <c r="S1506" s="37">
        <f t="shared" si="386"/>
        <v>30.57</v>
      </c>
    </row>
    <row r="1507" spans="1:19">
      <c r="A1507" s="30" t="s">
        <v>97</v>
      </c>
      <c r="D1507" s="30" t="str">
        <f t="shared" si="380"/>
        <v/>
      </c>
      <c r="E1507" s="30" t="str">
        <f t="shared" si="384"/>
        <v/>
      </c>
      <c r="F1507" s="30" t="str">
        <f t="shared" si="381"/>
        <v xml:space="preserve"> </v>
      </c>
      <c r="G1507" s="30" t="str">
        <f t="shared" si="385"/>
        <v/>
      </c>
      <c r="H1507" s="30" t="str">
        <f t="shared" si="382"/>
        <v/>
      </c>
      <c r="I1507" s="30" t="str">
        <f t="shared" si="387"/>
        <v/>
      </c>
      <c r="J1507" s="35" t="str">
        <f t="shared" si="383"/>
        <v/>
      </c>
      <c r="K1507" s="35" t="str">
        <f t="shared" si="388"/>
        <v/>
      </c>
      <c r="L1507" s="30" t="str">
        <f t="shared" si="389"/>
        <v/>
      </c>
      <c r="M1507" s="30" t="str">
        <f t="shared" si="390"/>
        <v/>
      </c>
      <c r="N1507" s="30" t="str">
        <f t="shared" si="391"/>
        <v/>
      </c>
      <c r="O1507" s="30" t="str">
        <f t="shared" si="392"/>
        <v/>
      </c>
      <c r="P1507" s="30" t="str">
        <f t="shared" si="393"/>
        <v/>
      </c>
      <c r="Q1507" s="30" t="str">
        <f t="shared" si="394"/>
        <v/>
      </c>
      <c r="R1507" s="36" t="str">
        <f t="shared" si="395"/>
        <v/>
      </c>
      <c r="S1507" s="37" t="str">
        <f t="shared" si="386"/>
        <v/>
      </c>
    </row>
    <row r="1508" spans="1:19">
      <c r="A1508" s="30" t="s">
        <v>100</v>
      </c>
      <c r="D1508" s="30" t="str">
        <f t="shared" si="380"/>
        <v/>
      </c>
      <c r="E1508" s="30" t="str">
        <f t="shared" si="384"/>
        <v/>
      </c>
      <c r="F1508" s="30" t="str">
        <f t="shared" si="381"/>
        <v>Baroda Pioneer Mutual Fund</v>
      </c>
      <c r="G1508" s="30" t="str">
        <f t="shared" si="385"/>
        <v/>
      </c>
      <c r="H1508" s="30" t="str">
        <f t="shared" si="382"/>
        <v/>
      </c>
      <c r="I1508" s="30" t="str">
        <f t="shared" si="387"/>
        <v/>
      </c>
      <c r="J1508" s="35" t="str">
        <f t="shared" si="383"/>
        <v/>
      </c>
      <c r="K1508" s="35" t="str">
        <f t="shared" si="388"/>
        <v/>
      </c>
      <c r="L1508" s="30" t="str">
        <f t="shared" si="389"/>
        <v/>
      </c>
      <c r="M1508" s="30" t="str">
        <f t="shared" si="390"/>
        <v/>
      </c>
      <c r="N1508" s="30" t="str">
        <f t="shared" si="391"/>
        <v/>
      </c>
      <c r="O1508" s="30" t="str">
        <f t="shared" si="392"/>
        <v/>
      </c>
      <c r="P1508" s="30" t="str">
        <f t="shared" si="393"/>
        <v/>
      </c>
      <c r="Q1508" s="30" t="str">
        <f t="shared" si="394"/>
        <v/>
      </c>
      <c r="R1508" s="36" t="str">
        <f t="shared" si="395"/>
        <v/>
      </c>
      <c r="S1508" s="37" t="str">
        <f t="shared" si="386"/>
        <v/>
      </c>
    </row>
    <row r="1509" spans="1:19">
      <c r="A1509" s="30" t="s">
        <v>97</v>
      </c>
      <c r="D1509" s="30" t="str">
        <f t="shared" si="380"/>
        <v/>
      </c>
      <c r="E1509" s="30" t="str">
        <f t="shared" si="384"/>
        <v/>
      </c>
      <c r="F1509" s="30" t="str">
        <f t="shared" si="381"/>
        <v xml:space="preserve"> </v>
      </c>
      <c r="G1509" s="30" t="str">
        <f t="shared" si="385"/>
        <v/>
      </c>
      <c r="H1509" s="30" t="str">
        <f t="shared" si="382"/>
        <v/>
      </c>
      <c r="I1509" s="30" t="str">
        <f t="shared" si="387"/>
        <v/>
      </c>
      <c r="J1509" s="35" t="str">
        <f t="shared" si="383"/>
        <v/>
      </c>
      <c r="K1509" s="35" t="str">
        <f t="shared" si="388"/>
        <v/>
      </c>
      <c r="L1509" s="30" t="str">
        <f t="shared" si="389"/>
        <v/>
      </c>
      <c r="M1509" s="30" t="str">
        <f t="shared" si="390"/>
        <v/>
      </c>
      <c r="N1509" s="30" t="str">
        <f t="shared" si="391"/>
        <v/>
      </c>
      <c r="O1509" s="30" t="str">
        <f t="shared" si="392"/>
        <v/>
      </c>
      <c r="P1509" s="30" t="str">
        <f t="shared" si="393"/>
        <v/>
      </c>
      <c r="Q1509" s="30" t="str">
        <f t="shared" si="394"/>
        <v/>
      </c>
      <c r="R1509" s="36" t="str">
        <f t="shared" si="395"/>
        <v/>
      </c>
      <c r="S1509" s="37" t="str">
        <f t="shared" si="386"/>
        <v/>
      </c>
    </row>
    <row r="1510" spans="1:19" ht="26">
      <c r="A1510" s="30" t="s">
        <v>7482</v>
      </c>
      <c r="D1510" s="30" t="str">
        <f t="shared" si="380"/>
        <v>125114</v>
      </c>
      <c r="E1510" s="30">
        <f t="shared" si="384"/>
        <v>7</v>
      </c>
      <c r="F1510" s="30" t="str">
        <f t="shared" si="381"/>
        <v>INF955L01DD1</v>
      </c>
      <c r="G1510" s="30">
        <f t="shared" si="385"/>
        <v>20</v>
      </c>
      <c r="H1510" s="30" t="str">
        <f t="shared" si="382"/>
        <v>-</v>
      </c>
      <c r="I1510" s="30">
        <f t="shared" si="387"/>
        <v>22</v>
      </c>
      <c r="J1510" s="35" t="str">
        <f t="shared" si="383"/>
        <v>Baroda Pioneer Banking And Financial Services Fund - Plan A - Bonus Option</v>
      </c>
      <c r="K1510" s="35">
        <f t="shared" si="388"/>
        <v>97</v>
      </c>
      <c r="L1510" s="30" t="str">
        <f t="shared" si="389"/>
        <v>20.57</v>
      </c>
      <c r="M1510" s="30">
        <f t="shared" si="390"/>
        <v>103</v>
      </c>
      <c r="N1510" s="30" t="str">
        <f t="shared" si="391"/>
        <v>20.36</v>
      </c>
      <c r="O1510" s="30">
        <f t="shared" si="392"/>
        <v>109</v>
      </c>
      <c r="P1510" s="30" t="str">
        <f t="shared" si="393"/>
        <v>20.57</v>
      </c>
      <c r="Q1510" s="30">
        <f t="shared" si="394"/>
        <v>115</v>
      </c>
      <c r="R1510" s="36" t="str">
        <f t="shared" si="395"/>
        <v>09-Aug-2017</v>
      </c>
      <c r="S1510" s="37">
        <f t="shared" si="386"/>
        <v>20.57</v>
      </c>
    </row>
    <row r="1511" spans="1:19" ht="26">
      <c r="A1511" s="30" t="s">
        <v>7483</v>
      </c>
      <c r="D1511" s="30" t="str">
        <f t="shared" si="380"/>
        <v>117547</v>
      </c>
      <c r="E1511" s="30">
        <f t="shared" si="384"/>
        <v>7</v>
      </c>
      <c r="F1511" s="30" t="str">
        <f t="shared" si="381"/>
        <v>INF955L01831</v>
      </c>
      <c r="G1511" s="30">
        <f t="shared" si="385"/>
        <v>20</v>
      </c>
      <c r="H1511" s="30" t="str">
        <f t="shared" si="382"/>
        <v>-</v>
      </c>
      <c r="I1511" s="30">
        <f t="shared" si="387"/>
        <v>22</v>
      </c>
      <c r="J1511" s="35" t="str">
        <f t="shared" si="383"/>
        <v>Baroda Pioneer Banking and Financial Services Fund - Plan A - Dividend Payout Option</v>
      </c>
      <c r="K1511" s="35">
        <f t="shared" si="388"/>
        <v>107</v>
      </c>
      <c r="L1511" s="30" t="str">
        <f t="shared" si="389"/>
        <v>17.49</v>
      </c>
      <c r="M1511" s="30">
        <f t="shared" si="390"/>
        <v>113</v>
      </c>
      <c r="N1511" s="30" t="str">
        <f t="shared" si="391"/>
        <v>17.32</v>
      </c>
      <c r="O1511" s="30">
        <f t="shared" si="392"/>
        <v>119</v>
      </c>
      <c r="P1511" s="30" t="str">
        <f t="shared" si="393"/>
        <v>17.49</v>
      </c>
      <c r="Q1511" s="30">
        <f t="shared" si="394"/>
        <v>125</v>
      </c>
      <c r="R1511" s="36" t="str">
        <f t="shared" si="395"/>
        <v>09-Aug-2017</v>
      </c>
      <c r="S1511" s="37">
        <f t="shared" si="386"/>
        <v>17.489999999999998</v>
      </c>
    </row>
    <row r="1512" spans="1:19" ht="26">
      <c r="A1512" s="30" t="s">
        <v>7484</v>
      </c>
      <c r="D1512" s="30" t="str">
        <f t="shared" si="380"/>
        <v>117549</v>
      </c>
      <c r="E1512" s="30">
        <f t="shared" si="384"/>
        <v>7</v>
      </c>
      <c r="F1512" s="30" t="str">
        <f t="shared" si="381"/>
        <v>INF955L01856</v>
      </c>
      <c r="G1512" s="30">
        <f t="shared" si="385"/>
        <v>20</v>
      </c>
      <c r="H1512" s="30" t="str">
        <f t="shared" si="382"/>
        <v>-</v>
      </c>
      <c r="I1512" s="30">
        <f t="shared" si="387"/>
        <v>22</v>
      </c>
      <c r="J1512" s="35" t="str">
        <f t="shared" si="383"/>
        <v>Baroda Pioneer Banking and Financial Services Fund - Plan A - Growth Option</v>
      </c>
      <c r="K1512" s="35">
        <f t="shared" si="388"/>
        <v>98</v>
      </c>
      <c r="L1512" s="30" t="str">
        <f t="shared" si="389"/>
        <v>20.57</v>
      </c>
      <c r="M1512" s="30">
        <f t="shared" si="390"/>
        <v>104</v>
      </c>
      <c r="N1512" s="30" t="str">
        <f t="shared" si="391"/>
        <v>20.36</v>
      </c>
      <c r="O1512" s="30">
        <f t="shared" si="392"/>
        <v>110</v>
      </c>
      <c r="P1512" s="30" t="str">
        <f t="shared" si="393"/>
        <v>20.57</v>
      </c>
      <c r="Q1512" s="30">
        <f t="shared" si="394"/>
        <v>116</v>
      </c>
      <c r="R1512" s="36" t="str">
        <f t="shared" si="395"/>
        <v>09-Aug-2017</v>
      </c>
      <c r="S1512" s="37">
        <f t="shared" si="386"/>
        <v>20.57</v>
      </c>
    </row>
    <row r="1513" spans="1:19" ht="26">
      <c r="A1513" s="30" t="s">
        <v>209</v>
      </c>
      <c r="D1513" s="30" t="str">
        <f t="shared" si="380"/>
        <v>125115</v>
      </c>
      <c r="E1513" s="30">
        <f t="shared" si="384"/>
        <v>7</v>
      </c>
      <c r="F1513" s="30" t="str">
        <f t="shared" si="381"/>
        <v>INF955L01DE9</v>
      </c>
      <c r="G1513" s="30">
        <f t="shared" si="385"/>
        <v>20</v>
      </c>
      <c r="H1513" s="30" t="str">
        <f t="shared" si="382"/>
        <v>-</v>
      </c>
      <c r="I1513" s="30">
        <f t="shared" si="387"/>
        <v>22</v>
      </c>
      <c r="J1513" s="35" t="str">
        <f t="shared" si="383"/>
        <v>Baroda Pioneer Banking And Financial Services Fund - Plan B (Direct) - Bonus Option</v>
      </c>
      <c r="K1513" s="35">
        <f t="shared" si="388"/>
        <v>106</v>
      </c>
      <c r="L1513" s="30" t="str">
        <f t="shared" si="389"/>
        <v>14.75</v>
      </c>
      <c r="M1513" s="30">
        <f t="shared" si="390"/>
        <v>112</v>
      </c>
      <c r="N1513" s="30" t="str">
        <f t="shared" si="391"/>
        <v>14.60</v>
      </c>
      <c r="O1513" s="30">
        <f t="shared" si="392"/>
        <v>118</v>
      </c>
      <c r="P1513" s="30" t="str">
        <f t="shared" si="393"/>
        <v>14.75</v>
      </c>
      <c r="Q1513" s="30">
        <f t="shared" si="394"/>
        <v>124</v>
      </c>
      <c r="R1513" s="36" t="str">
        <f t="shared" si="395"/>
        <v>01-Sep-2015</v>
      </c>
      <c r="S1513" s="37">
        <f t="shared" si="386"/>
        <v>14.75</v>
      </c>
    </row>
    <row r="1514" spans="1:19" ht="26">
      <c r="A1514" s="30" t="s">
        <v>7485</v>
      </c>
      <c r="D1514" s="30" t="str">
        <f t="shared" si="380"/>
        <v>119334</v>
      </c>
      <c r="E1514" s="30">
        <f t="shared" si="384"/>
        <v>7</v>
      </c>
      <c r="F1514" s="30" t="str">
        <f t="shared" si="381"/>
        <v>INF955L01955</v>
      </c>
      <c r="G1514" s="30">
        <f t="shared" si="385"/>
        <v>20</v>
      </c>
      <c r="H1514" s="30" t="str">
        <f t="shared" si="382"/>
        <v>-</v>
      </c>
      <c r="I1514" s="30">
        <f t="shared" si="387"/>
        <v>22</v>
      </c>
      <c r="J1514" s="35" t="str">
        <f t="shared" si="383"/>
        <v>Baroda Pioneer Banking and Financial Services Fund - Plan B (Direct) - Dividend Payout Option</v>
      </c>
      <c r="K1514" s="35">
        <f t="shared" si="388"/>
        <v>116</v>
      </c>
      <c r="L1514" s="30" t="str">
        <f t="shared" si="389"/>
        <v>18.21</v>
      </c>
      <c r="M1514" s="30">
        <f t="shared" si="390"/>
        <v>122</v>
      </c>
      <c r="N1514" s="30" t="str">
        <f t="shared" si="391"/>
        <v>18.03</v>
      </c>
      <c r="O1514" s="30">
        <f t="shared" si="392"/>
        <v>128</v>
      </c>
      <c r="P1514" s="30" t="str">
        <f t="shared" si="393"/>
        <v>18.21</v>
      </c>
      <c r="Q1514" s="30">
        <f t="shared" si="394"/>
        <v>134</v>
      </c>
      <c r="R1514" s="36" t="str">
        <f t="shared" si="395"/>
        <v>09-Aug-2017</v>
      </c>
      <c r="S1514" s="37">
        <f t="shared" si="386"/>
        <v>18.21</v>
      </c>
    </row>
    <row r="1515" spans="1:19" ht="26">
      <c r="A1515" s="30" t="s">
        <v>7486</v>
      </c>
      <c r="D1515" s="30" t="str">
        <f t="shared" si="380"/>
        <v>119333</v>
      </c>
      <c r="E1515" s="30">
        <f t="shared" si="384"/>
        <v>7</v>
      </c>
      <c r="F1515" s="30" t="str">
        <f t="shared" si="381"/>
        <v>INF955L01971</v>
      </c>
      <c r="G1515" s="30">
        <f t="shared" si="385"/>
        <v>20</v>
      </c>
      <c r="H1515" s="30" t="str">
        <f t="shared" si="382"/>
        <v>-</v>
      </c>
      <c r="I1515" s="30">
        <f t="shared" si="387"/>
        <v>22</v>
      </c>
      <c r="J1515" s="35" t="str">
        <f t="shared" si="383"/>
        <v>Baroda Pioneer Banking and Financial Services Fund - Plan B (Direct) - Growth Option</v>
      </c>
      <c r="K1515" s="35">
        <f t="shared" si="388"/>
        <v>107</v>
      </c>
      <c r="L1515" s="30" t="str">
        <f t="shared" si="389"/>
        <v>21.35</v>
      </c>
      <c r="M1515" s="30">
        <f t="shared" si="390"/>
        <v>113</v>
      </c>
      <c r="N1515" s="30" t="str">
        <f t="shared" si="391"/>
        <v>21.14</v>
      </c>
      <c r="O1515" s="30">
        <f t="shared" si="392"/>
        <v>119</v>
      </c>
      <c r="P1515" s="30" t="str">
        <f t="shared" si="393"/>
        <v>21.35</v>
      </c>
      <c r="Q1515" s="30">
        <f t="shared" si="394"/>
        <v>125</v>
      </c>
      <c r="R1515" s="36" t="str">
        <f t="shared" si="395"/>
        <v>09-Aug-2017</v>
      </c>
      <c r="S1515" s="37">
        <f t="shared" si="386"/>
        <v>21.35</v>
      </c>
    </row>
    <row r="1516" spans="1:19">
      <c r="A1516" s="30" t="s">
        <v>7487</v>
      </c>
      <c r="D1516" s="30" t="str">
        <f t="shared" si="380"/>
        <v>102021</v>
      </c>
      <c r="E1516" s="30">
        <f t="shared" si="384"/>
        <v>7</v>
      </c>
      <c r="F1516" s="30" t="str">
        <f t="shared" si="381"/>
        <v>INF955L01658</v>
      </c>
      <c r="G1516" s="30">
        <f t="shared" si="385"/>
        <v>20</v>
      </c>
      <c r="H1516" s="30" t="str">
        <f t="shared" si="382"/>
        <v>INF955L01666</v>
      </c>
      <c r="I1516" s="30">
        <f t="shared" si="387"/>
        <v>33</v>
      </c>
      <c r="J1516" s="35" t="str">
        <f t="shared" si="383"/>
        <v>BARODA PIONEER GROWTH FUND - Plan A - Dividend Option</v>
      </c>
      <c r="K1516" s="35">
        <f t="shared" si="388"/>
        <v>87</v>
      </c>
      <c r="L1516" s="30" t="str">
        <f t="shared" si="389"/>
        <v>36.39</v>
      </c>
      <c r="M1516" s="30">
        <f t="shared" si="390"/>
        <v>93</v>
      </c>
      <c r="N1516" s="30" t="str">
        <f t="shared" si="391"/>
        <v>36.03</v>
      </c>
      <c r="O1516" s="30">
        <f t="shared" si="392"/>
        <v>99</v>
      </c>
      <c r="P1516" s="30" t="str">
        <f t="shared" si="393"/>
        <v>36.39</v>
      </c>
      <c r="Q1516" s="30">
        <f t="shared" si="394"/>
        <v>105</v>
      </c>
      <c r="R1516" s="36" t="str">
        <f t="shared" si="395"/>
        <v>09-Aug-2017</v>
      </c>
      <c r="S1516" s="37">
        <f t="shared" si="386"/>
        <v>36.39</v>
      </c>
    </row>
    <row r="1517" spans="1:19">
      <c r="A1517" s="30" t="s">
        <v>7488</v>
      </c>
      <c r="D1517" s="30" t="str">
        <f t="shared" si="380"/>
        <v>102020</v>
      </c>
      <c r="E1517" s="30">
        <f t="shared" si="384"/>
        <v>7</v>
      </c>
      <c r="F1517" s="30" t="str">
        <f t="shared" si="381"/>
        <v>INF955L01674</v>
      </c>
      <c r="G1517" s="30">
        <f t="shared" si="385"/>
        <v>20</v>
      </c>
      <c r="H1517" s="30" t="str">
        <f t="shared" si="382"/>
        <v>-</v>
      </c>
      <c r="I1517" s="30">
        <f t="shared" si="387"/>
        <v>22</v>
      </c>
      <c r="J1517" s="35" t="str">
        <f t="shared" si="383"/>
        <v>BARODA PIONEER GROWTH FUND - Plan A - Growth Option</v>
      </c>
      <c r="K1517" s="35">
        <f t="shared" si="388"/>
        <v>74</v>
      </c>
      <c r="L1517" s="30" t="str">
        <f t="shared" si="389"/>
        <v>95.21</v>
      </c>
      <c r="M1517" s="30">
        <f t="shared" si="390"/>
        <v>80</v>
      </c>
      <c r="N1517" s="30" t="str">
        <f t="shared" si="391"/>
        <v>94.26</v>
      </c>
      <c r="O1517" s="30">
        <f t="shared" si="392"/>
        <v>86</v>
      </c>
      <c r="P1517" s="30" t="str">
        <f t="shared" si="393"/>
        <v>95.21</v>
      </c>
      <c r="Q1517" s="30">
        <f t="shared" si="394"/>
        <v>92</v>
      </c>
      <c r="R1517" s="36" t="str">
        <f t="shared" si="395"/>
        <v>09-Aug-2017</v>
      </c>
      <c r="S1517" s="37">
        <f t="shared" si="386"/>
        <v>95.21</v>
      </c>
    </row>
    <row r="1518" spans="1:19" ht="26">
      <c r="A1518" s="30" t="s">
        <v>7489</v>
      </c>
      <c r="D1518" s="30" t="str">
        <f t="shared" si="380"/>
        <v>119353</v>
      </c>
      <c r="E1518" s="30">
        <f t="shared" si="384"/>
        <v>7</v>
      </c>
      <c r="F1518" s="30" t="str">
        <f t="shared" si="381"/>
        <v>INF955L01AE5</v>
      </c>
      <c r="G1518" s="30">
        <f t="shared" si="385"/>
        <v>20</v>
      </c>
      <c r="H1518" s="30" t="str">
        <f t="shared" si="382"/>
        <v>-</v>
      </c>
      <c r="I1518" s="30">
        <f t="shared" si="387"/>
        <v>22</v>
      </c>
      <c r="J1518" s="35" t="str">
        <f t="shared" si="383"/>
        <v>BARODA PIONEER GROWTH FUND - Plan B (Direct) - Dividend Option</v>
      </c>
      <c r="K1518" s="35">
        <f t="shared" si="388"/>
        <v>85</v>
      </c>
      <c r="L1518" s="30" t="str">
        <f t="shared" si="389"/>
        <v>35.95</v>
      </c>
      <c r="M1518" s="30">
        <f t="shared" si="390"/>
        <v>91</v>
      </c>
      <c r="N1518" s="30" t="str">
        <f t="shared" si="391"/>
        <v>35.59</v>
      </c>
      <c r="O1518" s="30">
        <f t="shared" si="392"/>
        <v>97</v>
      </c>
      <c r="P1518" s="30" t="str">
        <f t="shared" si="393"/>
        <v>35.95</v>
      </c>
      <c r="Q1518" s="30">
        <f t="shared" si="394"/>
        <v>103</v>
      </c>
      <c r="R1518" s="36" t="str">
        <f t="shared" si="395"/>
        <v>09-Aug-2017</v>
      </c>
      <c r="S1518" s="37">
        <f t="shared" si="386"/>
        <v>35.950000000000003</v>
      </c>
    </row>
    <row r="1519" spans="1:19" ht="26">
      <c r="A1519" s="30" t="s">
        <v>7490</v>
      </c>
      <c r="D1519" s="30" t="str">
        <f t="shared" si="380"/>
        <v>119354</v>
      </c>
      <c r="E1519" s="30">
        <f t="shared" si="384"/>
        <v>7</v>
      </c>
      <c r="F1519" s="30" t="str">
        <f t="shared" si="381"/>
        <v>INF955L01AG0</v>
      </c>
      <c r="G1519" s="30">
        <f t="shared" si="385"/>
        <v>20</v>
      </c>
      <c r="H1519" s="30" t="str">
        <f t="shared" si="382"/>
        <v>-</v>
      </c>
      <c r="I1519" s="30">
        <f t="shared" si="387"/>
        <v>22</v>
      </c>
      <c r="J1519" s="35" t="str">
        <f t="shared" si="383"/>
        <v>BARODA PIONEER GROWTH FUND - Plan B (Direct) - Growth Option</v>
      </c>
      <c r="K1519" s="35">
        <f t="shared" si="388"/>
        <v>83</v>
      </c>
      <c r="L1519" s="30" t="str">
        <f t="shared" si="389"/>
        <v>99.13</v>
      </c>
      <c r="M1519" s="30">
        <f t="shared" si="390"/>
        <v>89</v>
      </c>
      <c r="N1519" s="30" t="str">
        <f t="shared" si="391"/>
        <v>98.14</v>
      </c>
      <c r="O1519" s="30">
        <f t="shared" si="392"/>
        <v>95</v>
      </c>
      <c r="P1519" s="30" t="str">
        <f t="shared" si="393"/>
        <v>99.13</v>
      </c>
      <c r="Q1519" s="30">
        <f t="shared" si="394"/>
        <v>101</v>
      </c>
      <c r="R1519" s="36" t="str">
        <f t="shared" si="395"/>
        <v>09-Aug-2017</v>
      </c>
      <c r="S1519" s="37">
        <f t="shared" si="386"/>
        <v>99.13</v>
      </c>
    </row>
    <row r="1520" spans="1:19">
      <c r="A1520" s="30" t="s">
        <v>7491</v>
      </c>
      <c r="D1520" s="30" t="str">
        <f t="shared" si="380"/>
        <v>112944</v>
      </c>
      <c r="E1520" s="30">
        <f t="shared" si="384"/>
        <v>7</v>
      </c>
      <c r="F1520" s="30" t="str">
        <f t="shared" si="381"/>
        <v>INF955L01617</v>
      </c>
      <c r="G1520" s="30">
        <f t="shared" si="385"/>
        <v>20</v>
      </c>
      <c r="H1520" s="30" t="str">
        <f t="shared" si="382"/>
        <v>INF955L01625</v>
      </c>
      <c r="I1520" s="30">
        <f t="shared" si="387"/>
        <v>33</v>
      </c>
      <c r="J1520" s="35" t="str">
        <f t="shared" si="383"/>
        <v>Baroda Pioneer Large cap Fund - Plan A - Dividend Option</v>
      </c>
      <c r="K1520" s="35">
        <f t="shared" si="388"/>
        <v>90</v>
      </c>
      <c r="L1520" s="30" t="str">
        <f t="shared" si="389"/>
        <v>12.51</v>
      </c>
      <c r="M1520" s="30">
        <f t="shared" si="390"/>
        <v>96</v>
      </c>
      <c r="N1520" s="30" t="str">
        <f t="shared" si="391"/>
        <v>12.38</v>
      </c>
      <c r="O1520" s="30">
        <f t="shared" si="392"/>
        <v>102</v>
      </c>
      <c r="P1520" s="30" t="str">
        <f t="shared" si="393"/>
        <v>12.51</v>
      </c>
      <c r="Q1520" s="30">
        <f t="shared" si="394"/>
        <v>108</v>
      </c>
      <c r="R1520" s="36" t="str">
        <f t="shared" si="395"/>
        <v>09-Aug-2017</v>
      </c>
      <c r="S1520" s="37">
        <f t="shared" si="386"/>
        <v>12.51</v>
      </c>
    </row>
    <row r="1521" spans="1:19">
      <c r="A1521" s="30" t="s">
        <v>7492</v>
      </c>
      <c r="D1521" s="30" t="str">
        <f t="shared" si="380"/>
        <v>112943</v>
      </c>
      <c r="E1521" s="30">
        <f t="shared" si="384"/>
        <v>7</v>
      </c>
      <c r="F1521" s="30" t="str">
        <f t="shared" si="381"/>
        <v>INF955L01633</v>
      </c>
      <c r="G1521" s="30">
        <f t="shared" si="385"/>
        <v>20</v>
      </c>
      <c r="H1521" s="30" t="str">
        <f t="shared" si="382"/>
        <v>-</v>
      </c>
      <c r="I1521" s="30">
        <f t="shared" si="387"/>
        <v>22</v>
      </c>
      <c r="J1521" s="35" t="str">
        <f t="shared" si="383"/>
        <v>Baroda Pioneer Large cap Fund - Plan A - Growth Option</v>
      </c>
      <c r="K1521" s="35">
        <f t="shared" si="388"/>
        <v>77</v>
      </c>
      <c r="L1521" s="30" t="str">
        <f t="shared" si="389"/>
        <v>13.59</v>
      </c>
      <c r="M1521" s="30">
        <f t="shared" si="390"/>
        <v>83</v>
      </c>
      <c r="N1521" s="30" t="str">
        <f t="shared" si="391"/>
        <v>13.45</v>
      </c>
      <c r="O1521" s="30">
        <f t="shared" si="392"/>
        <v>89</v>
      </c>
      <c r="P1521" s="30" t="str">
        <f t="shared" si="393"/>
        <v>13.59</v>
      </c>
      <c r="Q1521" s="30">
        <f t="shared" si="394"/>
        <v>95</v>
      </c>
      <c r="R1521" s="36" t="str">
        <f t="shared" si="395"/>
        <v>09-Aug-2017</v>
      </c>
      <c r="S1521" s="37">
        <f t="shared" si="386"/>
        <v>13.59</v>
      </c>
    </row>
    <row r="1522" spans="1:19" ht="26">
      <c r="A1522" s="30" t="s">
        <v>7493</v>
      </c>
      <c r="D1522" s="30" t="str">
        <f t="shared" si="380"/>
        <v>119366</v>
      </c>
      <c r="E1522" s="30">
        <f t="shared" si="384"/>
        <v>7</v>
      </c>
      <c r="F1522" s="30" t="str">
        <f t="shared" si="381"/>
        <v>INF955L01AH8</v>
      </c>
      <c r="G1522" s="30">
        <f t="shared" si="385"/>
        <v>20</v>
      </c>
      <c r="H1522" s="30" t="str">
        <f t="shared" si="382"/>
        <v>-</v>
      </c>
      <c r="I1522" s="30">
        <f t="shared" si="387"/>
        <v>22</v>
      </c>
      <c r="J1522" s="35" t="str">
        <f t="shared" si="383"/>
        <v>Baroda Pioneer Large cap Fund - Plan B (Direct) - Dividend Option</v>
      </c>
      <c r="K1522" s="35">
        <f t="shared" si="388"/>
        <v>88</v>
      </c>
      <c r="L1522" s="30" t="str">
        <f t="shared" si="389"/>
        <v>12.92</v>
      </c>
      <c r="M1522" s="30">
        <f t="shared" si="390"/>
        <v>94</v>
      </c>
      <c r="N1522" s="30" t="str">
        <f t="shared" si="391"/>
        <v>12.79</v>
      </c>
      <c r="O1522" s="30">
        <f t="shared" si="392"/>
        <v>100</v>
      </c>
      <c r="P1522" s="30" t="str">
        <f t="shared" si="393"/>
        <v>12.92</v>
      </c>
      <c r="Q1522" s="30">
        <f t="shared" si="394"/>
        <v>106</v>
      </c>
      <c r="R1522" s="36" t="str">
        <f t="shared" si="395"/>
        <v>09-Aug-2017</v>
      </c>
      <c r="S1522" s="37">
        <f t="shared" si="386"/>
        <v>12.92</v>
      </c>
    </row>
    <row r="1523" spans="1:19" ht="26">
      <c r="A1523" s="30" t="s">
        <v>7494</v>
      </c>
      <c r="D1523" s="30" t="str">
        <f t="shared" si="380"/>
        <v>119367</v>
      </c>
      <c r="E1523" s="30">
        <f t="shared" si="384"/>
        <v>7</v>
      </c>
      <c r="F1523" s="30" t="str">
        <f t="shared" si="381"/>
        <v>INF955L01AJ4</v>
      </c>
      <c r="G1523" s="30">
        <f t="shared" si="385"/>
        <v>20</v>
      </c>
      <c r="H1523" s="30" t="str">
        <f t="shared" si="382"/>
        <v>-</v>
      </c>
      <c r="I1523" s="30">
        <f t="shared" si="387"/>
        <v>22</v>
      </c>
      <c r="J1523" s="35" t="str">
        <f t="shared" si="383"/>
        <v>Baroda Pioneer Large cap Fund - Plan B (Direct) - Growth Option</v>
      </c>
      <c r="K1523" s="35">
        <f t="shared" si="388"/>
        <v>86</v>
      </c>
      <c r="L1523" s="30" t="str">
        <f t="shared" si="389"/>
        <v>14.01</v>
      </c>
      <c r="M1523" s="30">
        <f t="shared" si="390"/>
        <v>92</v>
      </c>
      <c r="N1523" s="30" t="str">
        <f t="shared" si="391"/>
        <v>13.87</v>
      </c>
      <c r="O1523" s="30">
        <f t="shared" si="392"/>
        <v>98</v>
      </c>
      <c r="P1523" s="30" t="str">
        <f t="shared" si="393"/>
        <v>14.01</v>
      </c>
      <c r="Q1523" s="30">
        <f t="shared" si="394"/>
        <v>104</v>
      </c>
      <c r="R1523" s="36" t="str">
        <f t="shared" si="395"/>
        <v>09-Aug-2017</v>
      </c>
      <c r="S1523" s="37">
        <f t="shared" si="386"/>
        <v>14.01</v>
      </c>
    </row>
    <row r="1524" spans="1:19">
      <c r="A1524" s="30" t="s">
        <v>7495</v>
      </c>
      <c r="D1524" s="30" t="str">
        <f t="shared" si="380"/>
        <v>113328</v>
      </c>
      <c r="E1524" s="30">
        <f t="shared" si="384"/>
        <v>7</v>
      </c>
      <c r="F1524" s="30" t="str">
        <f t="shared" si="381"/>
        <v>INF955L01583</v>
      </c>
      <c r="G1524" s="30">
        <f t="shared" si="385"/>
        <v>20</v>
      </c>
      <c r="H1524" s="30" t="str">
        <f t="shared" si="382"/>
        <v>INF955L01591</v>
      </c>
      <c r="I1524" s="30">
        <f t="shared" si="387"/>
        <v>33</v>
      </c>
      <c r="J1524" s="35" t="str">
        <f t="shared" si="383"/>
        <v>Baroda Pioneer Mid-cap Fund- Plan A - Dividend Option</v>
      </c>
      <c r="K1524" s="35">
        <f t="shared" si="388"/>
        <v>87</v>
      </c>
      <c r="L1524" s="30" t="str">
        <f t="shared" si="389"/>
        <v>8.89</v>
      </c>
      <c r="M1524" s="30">
        <f t="shared" si="390"/>
        <v>92</v>
      </c>
      <c r="N1524" s="30" t="str">
        <f t="shared" si="391"/>
        <v>8.80</v>
      </c>
      <c r="O1524" s="30">
        <f t="shared" si="392"/>
        <v>97</v>
      </c>
      <c r="P1524" s="30" t="str">
        <f t="shared" si="393"/>
        <v>8.89</v>
      </c>
      <c r="Q1524" s="30">
        <f t="shared" si="394"/>
        <v>102</v>
      </c>
      <c r="R1524" s="36" t="str">
        <f t="shared" si="395"/>
        <v>09-Aug-2017</v>
      </c>
      <c r="S1524" s="37">
        <f t="shared" si="386"/>
        <v>8.89</v>
      </c>
    </row>
    <row r="1525" spans="1:19">
      <c r="A1525" s="30" t="s">
        <v>7496</v>
      </c>
      <c r="D1525" s="30" t="str">
        <f t="shared" si="380"/>
        <v>113327</v>
      </c>
      <c r="E1525" s="30">
        <f t="shared" si="384"/>
        <v>7</v>
      </c>
      <c r="F1525" s="30" t="str">
        <f t="shared" si="381"/>
        <v>INF955L01609</v>
      </c>
      <c r="G1525" s="30">
        <f t="shared" si="385"/>
        <v>20</v>
      </c>
      <c r="H1525" s="30" t="str">
        <f t="shared" si="382"/>
        <v>-</v>
      </c>
      <c r="I1525" s="30">
        <f t="shared" si="387"/>
        <v>22</v>
      </c>
      <c r="J1525" s="35" t="str">
        <f t="shared" si="383"/>
        <v>Baroda Pioneer Mid-cap Fund- Plan A - Growth Option</v>
      </c>
      <c r="K1525" s="35">
        <f t="shared" si="388"/>
        <v>74</v>
      </c>
      <c r="L1525" s="30" t="str">
        <f t="shared" si="389"/>
        <v>8.89</v>
      </c>
      <c r="M1525" s="30">
        <f t="shared" si="390"/>
        <v>79</v>
      </c>
      <c r="N1525" s="30" t="str">
        <f t="shared" si="391"/>
        <v>8.80</v>
      </c>
      <c r="O1525" s="30">
        <f t="shared" si="392"/>
        <v>84</v>
      </c>
      <c r="P1525" s="30" t="str">
        <f t="shared" si="393"/>
        <v>8.89</v>
      </c>
      <c r="Q1525" s="30">
        <f t="shared" si="394"/>
        <v>89</v>
      </c>
      <c r="R1525" s="36" t="str">
        <f t="shared" si="395"/>
        <v>09-Aug-2017</v>
      </c>
      <c r="S1525" s="37">
        <f t="shared" si="386"/>
        <v>8.89</v>
      </c>
    </row>
    <row r="1526" spans="1:19">
      <c r="A1526" s="30" t="s">
        <v>7497</v>
      </c>
      <c r="D1526" s="30" t="str">
        <f t="shared" si="380"/>
        <v>119392</v>
      </c>
      <c r="E1526" s="30">
        <f t="shared" si="384"/>
        <v>7</v>
      </c>
      <c r="F1526" s="30" t="str">
        <f t="shared" si="381"/>
        <v>INF955L01AV9</v>
      </c>
      <c r="G1526" s="30">
        <f t="shared" si="385"/>
        <v>20</v>
      </c>
      <c r="H1526" s="30" t="str">
        <f t="shared" si="382"/>
        <v>-</v>
      </c>
      <c r="I1526" s="30">
        <f t="shared" si="387"/>
        <v>22</v>
      </c>
      <c r="J1526" s="35" t="str">
        <f t="shared" si="383"/>
        <v>Baroda Pioneer Mid-cap Fund- Plan B (Direct) - Growth Option</v>
      </c>
      <c r="K1526" s="35">
        <f t="shared" si="388"/>
        <v>83</v>
      </c>
      <c r="L1526" s="30" t="str">
        <f t="shared" si="389"/>
        <v>9.21</v>
      </c>
      <c r="M1526" s="30">
        <f t="shared" si="390"/>
        <v>88</v>
      </c>
      <c r="N1526" s="30" t="str">
        <f t="shared" si="391"/>
        <v>9.12</v>
      </c>
      <c r="O1526" s="30">
        <f t="shared" si="392"/>
        <v>93</v>
      </c>
      <c r="P1526" s="30" t="str">
        <f t="shared" si="393"/>
        <v>9.21</v>
      </c>
      <c r="Q1526" s="30">
        <f t="shared" si="394"/>
        <v>98</v>
      </c>
      <c r="R1526" s="36" t="str">
        <f t="shared" si="395"/>
        <v>09-Aug-2017</v>
      </c>
      <c r="S1526" s="37">
        <f t="shared" si="386"/>
        <v>9.2100000000000009</v>
      </c>
    </row>
    <row r="1527" spans="1:19">
      <c r="A1527" s="30" t="s">
        <v>7498</v>
      </c>
      <c r="D1527" s="30" t="str">
        <f t="shared" si="380"/>
        <v>119313</v>
      </c>
      <c r="E1527" s="30">
        <f t="shared" si="384"/>
        <v>7</v>
      </c>
      <c r="F1527" s="30" t="str">
        <f t="shared" si="381"/>
        <v>INF955L01AT3</v>
      </c>
      <c r="G1527" s="30">
        <f t="shared" si="385"/>
        <v>20</v>
      </c>
      <c r="H1527" s="30" t="str">
        <f t="shared" si="382"/>
        <v>-</v>
      </c>
      <c r="I1527" s="30">
        <f t="shared" si="387"/>
        <v>22</v>
      </c>
      <c r="J1527" s="35" t="str">
        <f t="shared" si="383"/>
        <v>Baroda Pioneer Mid-cap Fund-Plan B (Direct)-Dividend Option</v>
      </c>
      <c r="K1527" s="35">
        <f t="shared" si="388"/>
        <v>82</v>
      </c>
      <c r="L1527" s="30" t="str">
        <f t="shared" si="389"/>
        <v>9.21</v>
      </c>
      <c r="M1527" s="30">
        <f t="shared" si="390"/>
        <v>87</v>
      </c>
      <c r="N1527" s="30" t="str">
        <f t="shared" si="391"/>
        <v>9.12</v>
      </c>
      <c r="O1527" s="30">
        <f t="shared" si="392"/>
        <v>92</v>
      </c>
      <c r="P1527" s="30" t="str">
        <f t="shared" si="393"/>
        <v>9.21</v>
      </c>
      <c r="Q1527" s="30">
        <f t="shared" si="394"/>
        <v>97</v>
      </c>
      <c r="R1527" s="36" t="str">
        <f t="shared" si="395"/>
        <v>09-Aug-2017</v>
      </c>
      <c r="S1527" s="37">
        <f t="shared" si="386"/>
        <v>9.2100000000000009</v>
      </c>
    </row>
    <row r="1528" spans="1:19">
      <c r="A1528" s="30" t="s">
        <v>97</v>
      </c>
      <c r="D1528" s="30" t="str">
        <f t="shared" si="380"/>
        <v/>
      </c>
      <c r="E1528" s="30" t="str">
        <f t="shared" si="384"/>
        <v/>
      </c>
      <c r="F1528" s="30" t="str">
        <f t="shared" si="381"/>
        <v xml:space="preserve"> </v>
      </c>
      <c r="G1528" s="30" t="str">
        <f t="shared" si="385"/>
        <v/>
      </c>
      <c r="H1528" s="30" t="str">
        <f t="shared" si="382"/>
        <v/>
      </c>
      <c r="I1528" s="30" t="str">
        <f t="shared" si="387"/>
        <v/>
      </c>
      <c r="J1528" s="35" t="str">
        <f t="shared" si="383"/>
        <v/>
      </c>
      <c r="K1528" s="35" t="str">
        <f t="shared" si="388"/>
        <v/>
      </c>
      <c r="L1528" s="30" t="str">
        <f t="shared" si="389"/>
        <v/>
      </c>
      <c r="M1528" s="30" t="str">
        <f t="shared" si="390"/>
        <v/>
      </c>
      <c r="N1528" s="30" t="str">
        <f t="shared" si="391"/>
        <v/>
      </c>
      <c r="O1528" s="30" t="str">
        <f t="shared" si="392"/>
        <v/>
      </c>
      <c r="P1528" s="30" t="str">
        <f t="shared" si="393"/>
        <v/>
      </c>
      <c r="Q1528" s="30" t="str">
        <f t="shared" si="394"/>
        <v/>
      </c>
      <c r="R1528" s="36" t="str">
        <f t="shared" si="395"/>
        <v/>
      </c>
      <c r="S1528" s="37" t="str">
        <f t="shared" si="386"/>
        <v/>
      </c>
    </row>
    <row r="1529" spans="1:19">
      <c r="A1529" s="30" t="s">
        <v>101</v>
      </c>
      <c r="D1529" s="30" t="str">
        <f t="shared" si="380"/>
        <v/>
      </c>
      <c r="E1529" s="30" t="str">
        <f t="shared" si="384"/>
        <v/>
      </c>
      <c r="F1529" s="30" t="str">
        <f t="shared" si="381"/>
        <v>Birla Sun Life Mutual Fund</v>
      </c>
      <c r="G1529" s="30" t="str">
        <f t="shared" si="385"/>
        <v/>
      </c>
      <c r="H1529" s="30" t="str">
        <f t="shared" si="382"/>
        <v/>
      </c>
      <c r="I1529" s="30" t="str">
        <f t="shared" si="387"/>
        <v/>
      </c>
      <c r="J1529" s="35" t="str">
        <f t="shared" si="383"/>
        <v/>
      </c>
      <c r="K1529" s="35" t="str">
        <f t="shared" si="388"/>
        <v/>
      </c>
      <c r="L1529" s="30" t="str">
        <f t="shared" si="389"/>
        <v/>
      </c>
      <c r="M1529" s="30" t="str">
        <f t="shared" si="390"/>
        <v/>
      </c>
      <c r="N1529" s="30" t="str">
        <f t="shared" si="391"/>
        <v/>
      </c>
      <c r="O1529" s="30" t="str">
        <f t="shared" si="392"/>
        <v/>
      </c>
      <c r="P1529" s="30" t="str">
        <f t="shared" si="393"/>
        <v/>
      </c>
      <c r="Q1529" s="30" t="str">
        <f t="shared" si="394"/>
        <v/>
      </c>
      <c r="R1529" s="36" t="str">
        <f t="shared" si="395"/>
        <v/>
      </c>
      <c r="S1529" s="37" t="str">
        <f t="shared" si="386"/>
        <v/>
      </c>
    </row>
    <row r="1530" spans="1:19">
      <c r="A1530" s="30" t="s">
        <v>97</v>
      </c>
      <c r="D1530" s="30" t="str">
        <f t="shared" si="380"/>
        <v/>
      </c>
      <c r="E1530" s="30" t="str">
        <f t="shared" si="384"/>
        <v/>
      </c>
      <c r="F1530" s="30" t="str">
        <f t="shared" si="381"/>
        <v xml:space="preserve"> </v>
      </c>
      <c r="G1530" s="30" t="str">
        <f t="shared" si="385"/>
        <v/>
      </c>
      <c r="H1530" s="30" t="str">
        <f t="shared" si="382"/>
        <v/>
      </c>
      <c r="I1530" s="30" t="str">
        <f t="shared" si="387"/>
        <v/>
      </c>
      <c r="J1530" s="35" t="str">
        <f t="shared" si="383"/>
        <v/>
      </c>
      <c r="K1530" s="35" t="str">
        <f t="shared" si="388"/>
        <v/>
      </c>
      <c r="L1530" s="30" t="str">
        <f t="shared" si="389"/>
        <v/>
      </c>
      <c r="M1530" s="30" t="str">
        <f t="shared" si="390"/>
        <v/>
      </c>
      <c r="N1530" s="30" t="str">
        <f t="shared" si="391"/>
        <v/>
      </c>
      <c r="O1530" s="30" t="str">
        <f t="shared" si="392"/>
        <v/>
      </c>
      <c r="P1530" s="30" t="str">
        <f t="shared" si="393"/>
        <v/>
      </c>
      <c r="Q1530" s="30" t="str">
        <f t="shared" si="394"/>
        <v/>
      </c>
      <c r="R1530" s="36" t="str">
        <f t="shared" si="395"/>
        <v/>
      </c>
      <c r="S1530" s="37" t="str">
        <f t="shared" si="386"/>
        <v/>
      </c>
    </row>
    <row r="1531" spans="1:19">
      <c r="A1531" s="30" t="s">
        <v>7499</v>
      </c>
      <c r="D1531" s="30" t="str">
        <f t="shared" si="380"/>
        <v>119433</v>
      </c>
      <c r="E1531" s="30">
        <f t="shared" si="384"/>
        <v>7</v>
      </c>
      <c r="F1531" s="30" t="str">
        <f t="shared" si="381"/>
        <v>INF209K01VG0</v>
      </c>
      <c r="G1531" s="30">
        <f t="shared" si="385"/>
        <v>20</v>
      </c>
      <c r="H1531" s="30" t="str">
        <f t="shared" si="382"/>
        <v>-</v>
      </c>
      <c r="I1531" s="30">
        <f t="shared" si="387"/>
        <v>22</v>
      </c>
      <c r="J1531" s="35" t="str">
        <f t="shared" si="383"/>
        <v>Birla Sun Life Advantage Fund - Dividend - Direct Plan</v>
      </c>
      <c r="K1531" s="35">
        <f t="shared" si="388"/>
        <v>77</v>
      </c>
      <c r="L1531" s="30" t="str">
        <f t="shared" si="389"/>
        <v>144.09</v>
      </c>
      <c r="M1531" s="30">
        <f t="shared" si="390"/>
        <v>84</v>
      </c>
      <c r="N1531" s="30" t="str">
        <f t="shared" si="391"/>
        <v>142.65</v>
      </c>
      <c r="O1531" s="30">
        <f t="shared" si="392"/>
        <v>91</v>
      </c>
      <c r="P1531" s="30" t="str">
        <f t="shared" si="393"/>
        <v>144.09</v>
      </c>
      <c r="Q1531" s="30">
        <f t="shared" si="394"/>
        <v>98</v>
      </c>
      <c r="R1531" s="36" t="str">
        <f t="shared" si="395"/>
        <v>08-Aug-2017</v>
      </c>
      <c r="S1531" s="37">
        <f t="shared" si="386"/>
        <v>144.09</v>
      </c>
    </row>
    <row r="1532" spans="1:19">
      <c r="A1532" s="30" t="s">
        <v>7500</v>
      </c>
      <c r="D1532" s="30" t="str">
        <f t="shared" si="380"/>
        <v>119436</v>
      </c>
      <c r="E1532" s="30">
        <f t="shared" si="384"/>
        <v>7</v>
      </c>
      <c r="F1532" s="30" t="str">
        <f t="shared" si="381"/>
        <v>INF209K01VH8</v>
      </c>
      <c r="G1532" s="30">
        <f t="shared" si="385"/>
        <v>20</v>
      </c>
      <c r="H1532" s="30" t="str">
        <f t="shared" si="382"/>
        <v>-</v>
      </c>
      <c r="I1532" s="30">
        <f t="shared" si="387"/>
        <v>22</v>
      </c>
      <c r="J1532" s="35" t="str">
        <f t="shared" si="383"/>
        <v>Birla Sun Life Advantage Fund - Growth - Direct Plan</v>
      </c>
      <c r="K1532" s="35">
        <f t="shared" si="388"/>
        <v>75</v>
      </c>
      <c r="L1532" s="30" t="str">
        <f t="shared" si="389"/>
        <v>438.24</v>
      </c>
      <c r="M1532" s="30">
        <f t="shared" si="390"/>
        <v>82</v>
      </c>
      <c r="N1532" s="30" t="str">
        <f t="shared" si="391"/>
        <v>433.86</v>
      </c>
      <c r="O1532" s="30">
        <f t="shared" si="392"/>
        <v>89</v>
      </c>
      <c r="P1532" s="30" t="str">
        <f t="shared" si="393"/>
        <v>438.24</v>
      </c>
      <c r="Q1532" s="30">
        <f t="shared" si="394"/>
        <v>96</v>
      </c>
      <c r="R1532" s="36" t="str">
        <f t="shared" si="395"/>
        <v>08-Aug-2017</v>
      </c>
      <c r="S1532" s="37">
        <f t="shared" si="386"/>
        <v>438.24</v>
      </c>
    </row>
    <row r="1533" spans="1:19">
      <c r="A1533" s="30" t="s">
        <v>7501</v>
      </c>
      <c r="D1533" s="30" t="str">
        <f t="shared" si="380"/>
        <v>100033</v>
      </c>
      <c r="E1533" s="30">
        <f t="shared" si="384"/>
        <v>7</v>
      </c>
      <c r="F1533" s="30" t="str">
        <f t="shared" si="381"/>
        <v>INF209K01165</v>
      </c>
      <c r="G1533" s="30">
        <f t="shared" si="385"/>
        <v>20</v>
      </c>
      <c r="H1533" s="30" t="str">
        <f t="shared" si="382"/>
        <v>-</v>
      </c>
      <c r="I1533" s="30">
        <f t="shared" si="387"/>
        <v>22</v>
      </c>
      <c r="J1533" s="35" t="str">
        <f t="shared" si="383"/>
        <v>Birla Sun Life Advantage Fund - Regular Growth</v>
      </c>
      <c r="K1533" s="35">
        <f t="shared" si="388"/>
        <v>69</v>
      </c>
      <c r="L1533" s="30" t="str">
        <f t="shared" si="389"/>
        <v>423.65</v>
      </c>
      <c r="M1533" s="30">
        <f t="shared" si="390"/>
        <v>76</v>
      </c>
      <c r="N1533" s="30" t="str">
        <f t="shared" si="391"/>
        <v>419.41</v>
      </c>
      <c r="O1533" s="30">
        <f t="shared" si="392"/>
        <v>83</v>
      </c>
      <c r="P1533" s="30" t="str">
        <f t="shared" si="393"/>
        <v>423.65</v>
      </c>
      <c r="Q1533" s="30">
        <f t="shared" si="394"/>
        <v>90</v>
      </c>
      <c r="R1533" s="36" t="str">
        <f t="shared" si="395"/>
        <v>08-Aug-2017</v>
      </c>
      <c r="S1533" s="37">
        <f t="shared" si="386"/>
        <v>423.65</v>
      </c>
    </row>
    <row r="1534" spans="1:19">
      <c r="A1534" s="30" t="s">
        <v>7502</v>
      </c>
      <c r="D1534" s="30" t="str">
        <f t="shared" si="380"/>
        <v>100034</v>
      </c>
      <c r="E1534" s="30">
        <f t="shared" si="384"/>
        <v>7</v>
      </c>
      <c r="F1534" s="30" t="str">
        <f t="shared" si="381"/>
        <v>INF209K01157</v>
      </c>
      <c r="G1534" s="30">
        <f t="shared" si="385"/>
        <v>20</v>
      </c>
      <c r="H1534" s="30" t="str">
        <f t="shared" si="382"/>
        <v>-</v>
      </c>
      <c r="I1534" s="30">
        <f t="shared" si="387"/>
        <v>22</v>
      </c>
      <c r="J1534" s="35" t="str">
        <f t="shared" si="383"/>
        <v>Birla Sun Life Advantage Fund -Regular Dividend</v>
      </c>
      <c r="K1534" s="35">
        <f t="shared" si="388"/>
        <v>70</v>
      </c>
      <c r="L1534" s="30" t="str">
        <f t="shared" si="389"/>
        <v>115.10</v>
      </c>
      <c r="M1534" s="30">
        <f t="shared" si="390"/>
        <v>77</v>
      </c>
      <c r="N1534" s="30" t="str">
        <f t="shared" si="391"/>
        <v>113.95</v>
      </c>
      <c r="O1534" s="30">
        <f t="shared" si="392"/>
        <v>84</v>
      </c>
      <c r="P1534" s="30" t="str">
        <f t="shared" si="393"/>
        <v>115.10</v>
      </c>
      <c r="Q1534" s="30">
        <f t="shared" si="394"/>
        <v>91</v>
      </c>
      <c r="R1534" s="36" t="str">
        <f t="shared" si="395"/>
        <v>08-Aug-2017</v>
      </c>
      <c r="S1534" s="37">
        <f t="shared" si="386"/>
        <v>115.1</v>
      </c>
    </row>
    <row r="1535" spans="1:19" ht="26">
      <c r="A1535" s="30" t="s">
        <v>7503</v>
      </c>
      <c r="D1535" s="30" t="str">
        <f t="shared" si="380"/>
        <v>125598</v>
      </c>
      <c r="E1535" s="30">
        <f t="shared" si="384"/>
        <v>7</v>
      </c>
      <c r="F1535" s="30" t="str">
        <f t="shared" si="381"/>
        <v>INF209K013W3</v>
      </c>
      <c r="G1535" s="30">
        <f t="shared" si="385"/>
        <v>20</v>
      </c>
      <c r="H1535" s="30" t="str">
        <f t="shared" si="382"/>
        <v>INF209K015W8</v>
      </c>
      <c r="I1535" s="30">
        <f t="shared" si="387"/>
        <v>33</v>
      </c>
      <c r="J1535" s="35" t="str">
        <f t="shared" si="383"/>
        <v>Birla Sun Life Banking and Financial Services Fund - Direct Plan - Dividend</v>
      </c>
      <c r="K1535" s="35">
        <f t="shared" si="388"/>
        <v>109</v>
      </c>
      <c r="L1535" s="30" t="str">
        <f t="shared" si="389"/>
        <v>23.95</v>
      </c>
      <c r="M1535" s="30">
        <f t="shared" si="390"/>
        <v>115</v>
      </c>
      <c r="N1535" s="30" t="str">
        <f t="shared" si="391"/>
        <v>23.71</v>
      </c>
      <c r="O1535" s="30">
        <f t="shared" si="392"/>
        <v>121</v>
      </c>
      <c r="P1535" s="30" t="str">
        <f t="shared" si="393"/>
        <v>23.95</v>
      </c>
      <c r="Q1535" s="30">
        <f t="shared" si="394"/>
        <v>127</v>
      </c>
      <c r="R1535" s="36" t="str">
        <f t="shared" si="395"/>
        <v>08-Aug-2017</v>
      </c>
      <c r="S1535" s="37">
        <f t="shared" si="386"/>
        <v>23.95</v>
      </c>
    </row>
    <row r="1536" spans="1:19" ht="26">
      <c r="A1536" s="30" t="s">
        <v>7504</v>
      </c>
      <c r="D1536" s="30" t="str">
        <f t="shared" si="380"/>
        <v>125597</v>
      </c>
      <c r="E1536" s="30">
        <f t="shared" si="384"/>
        <v>7</v>
      </c>
      <c r="F1536" s="30" t="str">
        <f t="shared" si="381"/>
        <v>INF209K014W1</v>
      </c>
      <c r="G1536" s="30">
        <f t="shared" si="385"/>
        <v>20</v>
      </c>
      <c r="H1536" s="30" t="str">
        <f t="shared" si="382"/>
        <v>-</v>
      </c>
      <c r="I1536" s="30">
        <f t="shared" si="387"/>
        <v>22</v>
      </c>
      <c r="J1536" s="35" t="str">
        <f t="shared" si="383"/>
        <v>Birla Sun Life Banking and Financial Services Fund - Direct Plan - Growth</v>
      </c>
      <c r="K1536" s="35">
        <f t="shared" si="388"/>
        <v>96</v>
      </c>
      <c r="L1536" s="30" t="str">
        <f t="shared" si="389"/>
        <v>28.29</v>
      </c>
      <c r="M1536" s="30">
        <f t="shared" si="390"/>
        <v>102</v>
      </c>
      <c r="N1536" s="30" t="str">
        <f t="shared" si="391"/>
        <v>28.01</v>
      </c>
      <c r="O1536" s="30">
        <f t="shared" si="392"/>
        <v>108</v>
      </c>
      <c r="P1536" s="30" t="str">
        <f t="shared" si="393"/>
        <v>28.29</v>
      </c>
      <c r="Q1536" s="30">
        <f t="shared" si="394"/>
        <v>114</v>
      </c>
      <c r="R1536" s="36" t="str">
        <f t="shared" si="395"/>
        <v>08-Aug-2017</v>
      </c>
      <c r="S1536" s="37">
        <f t="shared" si="386"/>
        <v>28.29</v>
      </c>
    </row>
    <row r="1537" spans="1:19" ht="26">
      <c r="A1537" s="30" t="s">
        <v>7505</v>
      </c>
      <c r="D1537" s="30" t="str">
        <f t="shared" si="380"/>
        <v>125596</v>
      </c>
      <c r="E1537" s="30">
        <f t="shared" si="384"/>
        <v>7</v>
      </c>
      <c r="F1537" s="30" t="str">
        <f t="shared" si="381"/>
        <v>INF209K010W9</v>
      </c>
      <c r="G1537" s="30">
        <f t="shared" si="385"/>
        <v>20</v>
      </c>
      <c r="H1537" s="30" t="str">
        <f t="shared" si="382"/>
        <v>INF209K012W5</v>
      </c>
      <c r="I1537" s="30">
        <f t="shared" si="387"/>
        <v>33</v>
      </c>
      <c r="J1537" s="35" t="str">
        <f t="shared" si="383"/>
        <v>Birla Sun Life Banking and Financial Services Fund - Regular Plan - Dividend</v>
      </c>
      <c r="K1537" s="35">
        <f t="shared" si="388"/>
        <v>110</v>
      </c>
      <c r="L1537" s="30" t="str">
        <f t="shared" si="389"/>
        <v>19.22</v>
      </c>
      <c r="M1537" s="30">
        <f t="shared" si="390"/>
        <v>116</v>
      </c>
      <c r="N1537" s="30" t="str">
        <f t="shared" si="391"/>
        <v>19.03</v>
      </c>
      <c r="O1537" s="30">
        <f t="shared" si="392"/>
        <v>122</v>
      </c>
      <c r="P1537" s="30" t="str">
        <f t="shared" si="393"/>
        <v>19.22</v>
      </c>
      <c r="Q1537" s="30">
        <f t="shared" si="394"/>
        <v>128</v>
      </c>
      <c r="R1537" s="36" t="str">
        <f t="shared" si="395"/>
        <v>08-Aug-2017</v>
      </c>
      <c r="S1537" s="37">
        <f t="shared" si="386"/>
        <v>19.22</v>
      </c>
    </row>
    <row r="1538" spans="1:19" ht="26">
      <c r="A1538" s="30" t="s">
        <v>7506</v>
      </c>
      <c r="D1538" s="30" t="str">
        <f t="shared" si="380"/>
        <v>125595</v>
      </c>
      <c r="E1538" s="30">
        <f t="shared" si="384"/>
        <v>7</v>
      </c>
      <c r="F1538" s="30" t="str">
        <f t="shared" si="381"/>
        <v>INF209K011W7</v>
      </c>
      <c r="G1538" s="30">
        <f t="shared" si="385"/>
        <v>20</v>
      </c>
      <c r="H1538" s="30" t="str">
        <f t="shared" si="382"/>
        <v>-</v>
      </c>
      <c r="I1538" s="30">
        <f t="shared" si="387"/>
        <v>22</v>
      </c>
      <c r="J1538" s="35" t="str">
        <f t="shared" si="383"/>
        <v>Birla Sun Life Banking and Financial Services Fund - Regular Plan - Growth</v>
      </c>
      <c r="K1538" s="35">
        <f t="shared" si="388"/>
        <v>97</v>
      </c>
      <c r="L1538" s="30" t="str">
        <f t="shared" si="389"/>
        <v>27.36</v>
      </c>
      <c r="M1538" s="30">
        <f t="shared" si="390"/>
        <v>103</v>
      </c>
      <c r="N1538" s="30" t="str">
        <f t="shared" si="391"/>
        <v>27.09</v>
      </c>
      <c r="O1538" s="30">
        <f t="shared" si="392"/>
        <v>109</v>
      </c>
      <c r="P1538" s="30" t="str">
        <f t="shared" si="393"/>
        <v>27.36</v>
      </c>
      <c r="Q1538" s="30">
        <f t="shared" si="394"/>
        <v>115</v>
      </c>
      <c r="R1538" s="36" t="str">
        <f t="shared" si="395"/>
        <v>08-Aug-2017</v>
      </c>
      <c r="S1538" s="37">
        <f t="shared" si="386"/>
        <v>27.36</v>
      </c>
    </row>
    <row r="1539" spans="1:19">
      <c r="A1539" s="30" t="s">
        <v>210</v>
      </c>
      <c r="D1539" s="30" t="str">
        <f t="shared" si="380"/>
        <v>120528</v>
      </c>
      <c r="E1539" s="30">
        <f t="shared" si="384"/>
        <v>7</v>
      </c>
      <c r="F1539" s="30" t="str">
        <f t="shared" si="381"/>
        <v>INF209K01P31</v>
      </c>
      <c r="G1539" s="30">
        <f t="shared" si="385"/>
        <v>20</v>
      </c>
      <c r="H1539" s="30" t="str">
        <f t="shared" si="382"/>
        <v>INF209K01UO6</v>
      </c>
      <c r="I1539" s="30">
        <f t="shared" si="387"/>
        <v>33</v>
      </c>
      <c r="J1539" s="35" t="str">
        <f t="shared" si="383"/>
        <v>Birla Sun Life Buy India Fund - Dividend - Direct Plan</v>
      </c>
      <c r="K1539" s="35">
        <f t="shared" si="388"/>
        <v>88</v>
      </c>
      <c r="L1539" s="30" t="str">
        <f t="shared" si="389"/>
        <v>40.63</v>
      </c>
      <c r="M1539" s="30">
        <f t="shared" si="390"/>
        <v>94</v>
      </c>
      <c r="N1539" s="30" t="str">
        <f t="shared" si="391"/>
        <v>40.22</v>
      </c>
      <c r="O1539" s="30">
        <f t="shared" si="392"/>
        <v>100</v>
      </c>
      <c r="P1539" s="30" t="str">
        <f t="shared" si="393"/>
        <v>40.63</v>
      </c>
      <c r="Q1539" s="30">
        <f t="shared" si="394"/>
        <v>106</v>
      </c>
      <c r="R1539" s="36" t="str">
        <f t="shared" si="395"/>
        <v>05-Feb-2016</v>
      </c>
      <c r="S1539" s="37">
        <f t="shared" si="386"/>
        <v>40.630000000000003</v>
      </c>
    </row>
    <row r="1540" spans="1:19">
      <c r="A1540" s="30" t="s">
        <v>211</v>
      </c>
      <c r="D1540" s="30" t="str">
        <f t="shared" si="380"/>
        <v>103169</v>
      </c>
      <c r="E1540" s="30">
        <f t="shared" si="384"/>
        <v>7</v>
      </c>
      <c r="F1540" s="30" t="str">
        <f t="shared" si="381"/>
        <v>INF209K01116</v>
      </c>
      <c r="G1540" s="30">
        <f t="shared" si="385"/>
        <v>20</v>
      </c>
      <c r="H1540" s="30" t="str">
        <f t="shared" si="382"/>
        <v>INF209K01CC9</v>
      </c>
      <c r="I1540" s="30">
        <f t="shared" si="387"/>
        <v>33</v>
      </c>
      <c r="J1540" s="35" t="str">
        <f t="shared" si="383"/>
        <v>Birla Sun Life Buy India Fund - Dividend - Regular Plan</v>
      </c>
      <c r="K1540" s="35">
        <f t="shared" si="388"/>
        <v>89</v>
      </c>
      <c r="L1540" s="30" t="str">
        <f t="shared" si="389"/>
        <v>35.91</v>
      </c>
      <c r="M1540" s="30">
        <f t="shared" si="390"/>
        <v>95</v>
      </c>
      <c r="N1540" s="30" t="str">
        <f t="shared" si="391"/>
        <v>35.55</v>
      </c>
      <c r="O1540" s="30">
        <f t="shared" si="392"/>
        <v>101</v>
      </c>
      <c r="P1540" s="30" t="str">
        <f t="shared" si="393"/>
        <v>35.91</v>
      </c>
      <c r="Q1540" s="30">
        <f t="shared" si="394"/>
        <v>107</v>
      </c>
      <c r="R1540" s="36" t="str">
        <f t="shared" si="395"/>
        <v>05-Feb-2016</v>
      </c>
      <c r="S1540" s="37">
        <f t="shared" si="386"/>
        <v>35.909999999999997</v>
      </c>
    </row>
    <row r="1541" spans="1:19">
      <c r="A1541" s="30" t="s">
        <v>212</v>
      </c>
      <c r="D1541" s="30" t="str">
        <f t="shared" si="380"/>
        <v>120529</v>
      </c>
      <c r="E1541" s="30">
        <f t="shared" si="384"/>
        <v>7</v>
      </c>
      <c r="F1541" s="30" t="str">
        <f t="shared" si="381"/>
        <v>INF209K01UP3</v>
      </c>
      <c r="G1541" s="30">
        <f t="shared" si="385"/>
        <v>20</v>
      </c>
      <c r="H1541" s="30" t="str">
        <f t="shared" si="382"/>
        <v>-</v>
      </c>
      <c r="I1541" s="30">
        <f t="shared" si="387"/>
        <v>22</v>
      </c>
      <c r="J1541" s="35" t="str">
        <f t="shared" si="383"/>
        <v>Birla Sun Life Buy India Fund - Growth - Direct Plan</v>
      </c>
      <c r="K1541" s="35">
        <f t="shared" si="388"/>
        <v>75</v>
      </c>
      <c r="L1541" s="30" t="str">
        <f t="shared" si="389"/>
        <v>92.57</v>
      </c>
      <c r="M1541" s="30">
        <f t="shared" si="390"/>
        <v>81</v>
      </c>
      <c r="N1541" s="30" t="str">
        <f t="shared" si="391"/>
        <v>91.64</v>
      </c>
      <c r="O1541" s="30">
        <f t="shared" si="392"/>
        <v>87</v>
      </c>
      <c r="P1541" s="30" t="str">
        <f t="shared" si="393"/>
        <v>92.57</v>
      </c>
      <c r="Q1541" s="30">
        <f t="shared" si="394"/>
        <v>93</v>
      </c>
      <c r="R1541" s="36" t="str">
        <f t="shared" si="395"/>
        <v>05-Feb-2016</v>
      </c>
      <c r="S1541" s="37">
        <f t="shared" si="386"/>
        <v>92.57</v>
      </c>
    </row>
    <row r="1542" spans="1:19">
      <c r="A1542" s="30" t="s">
        <v>213</v>
      </c>
      <c r="D1542" s="30" t="str">
        <f t="shared" si="380"/>
        <v>103170</v>
      </c>
      <c r="E1542" s="30">
        <f t="shared" si="384"/>
        <v>7</v>
      </c>
      <c r="F1542" s="30" t="str">
        <f t="shared" si="381"/>
        <v>INF209K01124</v>
      </c>
      <c r="G1542" s="30">
        <f t="shared" si="385"/>
        <v>20</v>
      </c>
      <c r="H1542" s="30" t="str">
        <f t="shared" si="382"/>
        <v>-</v>
      </c>
      <c r="I1542" s="30">
        <f t="shared" si="387"/>
        <v>22</v>
      </c>
      <c r="J1542" s="35" t="str">
        <f t="shared" si="383"/>
        <v>Birla Sun Life Buy India Fund - Growth - Regular Plan</v>
      </c>
      <c r="K1542" s="35">
        <f t="shared" si="388"/>
        <v>76</v>
      </c>
      <c r="L1542" s="30" t="str">
        <f t="shared" si="389"/>
        <v>90.93</v>
      </c>
      <c r="M1542" s="30">
        <f t="shared" si="390"/>
        <v>82</v>
      </c>
      <c r="N1542" s="30" t="str">
        <f t="shared" si="391"/>
        <v>90.02</v>
      </c>
      <c r="O1542" s="30">
        <f t="shared" si="392"/>
        <v>88</v>
      </c>
      <c r="P1542" s="30" t="str">
        <f t="shared" si="393"/>
        <v>90.93</v>
      </c>
      <c r="Q1542" s="30">
        <f t="shared" si="394"/>
        <v>94</v>
      </c>
      <c r="R1542" s="36" t="str">
        <f t="shared" si="395"/>
        <v>05-Feb-2016</v>
      </c>
      <c r="S1542" s="37">
        <f t="shared" si="386"/>
        <v>90.93</v>
      </c>
    </row>
    <row r="1543" spans="1:19" ht="26">
      <c r="A1543" s="30" t="s">
        <v>7507</v>
      </c>
      <c r="D1543" s="30" t="str">
        <f t="shared" ref="D1543:D1606" si="396">IF(ISERROR(LEFT(A1543,SEARCH(";",A1543)-1)),"",LEFT(A1543,SEARCH(";",A1543)-1))</f>
        <v>119575</v>
      </c>
      <c r="E1543" s="30">
        <f t="shared" si="384"/>
        <v>7</v>
      </c>
      <c r="F1543" s="30" t="str">
        <f t="shared" ref="F1543:F1606" si="397">IF($D1543="",A1543,MID($A1543,E1543+1,SEARCH(";",$A1543,E1543+1)-E1543-1))</f>
        <v>INF209K01P64</v>
      </c>
      <c r="G1543" s="30">
        <f t="shared" si="385"/>
        <v>20</v>
      </c>
      <c r="H1543" s="30" t="str">
        <f t="shared" ref="H1543:H1606" si="398">IF($D1543="","",MID($A1543,G1543+1,SEARCH(";",$A1543,G1543+1)-G1543-1))</f>
        <v>INF209K01VM8</v>
      </c>
      <c r="I1543" s="30">
        <f t="shared" si="387"/>
        <v>33</v>
      </c>
      <c r="J1543" s="35" t="str">
        <f t="shared" ref="J1543:J1606" si="399">IF($D1543="","",MID($A1543,I1543+1,SEARCH(";",$A1543,I1543+1)-I1543-1))</f>
        <v>Birla Sun Life Commodity Equities Fund - Global Agri Plan - Dividend - Direct Plan</v>
      </c>
      <c r="K1543" s="35">
        <f t="shared" si="388"/>
        <v>116</v>
      </c>
      <c r="L1543" s="30" t="str">
        <f t="shared" si="389"/>
        <v>15.9810</v>
      </c>
      <c r="M1543" s="30">
        <f t="shared" si="390"/>
        <v>124</v>
      </c>
      <c r="N1543" s="30" t="str">
        <f t="shared" si="391"/>
        <v>15.8212</v>
      </c>
      <c r="O1543" s="30">
        <f t="shared" si="392"/>
        <v>132</v>
      </c>
      <c r="P1543" s="30" t="str">
        <f t="shared" si="393"/>
        <v>15.9810</v>
      </c>
      <c r="Q1543" s="30">
        <f t="shared" si="394"/>
        <v>140</v>
      </c>
      <c r="R1543" s="36" t="str">
        <f t="shared" si="395"/>
        <v>08-Aug-2017</v>
      </c>
      <c r="S1543" s="37">
        <f t="shared" si="386"/>
        <v>15.981</v>
      </c>
    </row>
    <row r="1544" spans="1:19" ht="26">
      <c r="A1544" s="30" t="s">
        <v>7508</v>
      </c>
      <c r="D1544" s="30" t="str">
        <f t="shared" si="396"/>
        <v>111348</v>
      </c>
      <c r="E1544" s="30">
        <f t="shared" ref="E1544:E1607" si="400">IF($D1544="","",LEN(D1544)+1)</f>
        <v>7</v>
      </c>
      <c r="F1544" s="30" t="str">
        <f t="shared" si="397"/>
        <v>INF209K01199</v>
      </c>
      <c r="G1544" s="30">
        <f t="shared" ref="G1544:G1607" si="401">IF($D1544="","",E1544+(LEN(F1544)+1))</f>
        <v>20</v>
      </c>
      <c r="H1544" s="30" t="str">
        <f t="shared" si="398"/>
        <v>INF209K01CG0</v>
      </c>
      <c r="I1544" s="30">
        <f t="shared" si="387"/>
        <v>33</v>
      </c>
      <c r="J1544" s="35" t="str">
        <f t="shared" si="399"/>
        <v>Birla Sun Life Commodity Equities Fund - Global Agri Plan - Dividend - Regular Plan</v>
      </c>
      <c r="K1544" s="35">
        <f t="shared" si="388"/>
        <v>117</v>
      </c>
      <c r="L1544" s="30" t="str">
        <f t="shared" si="389"/>
        <v>15.6432</v>
      </c>
      <c r="M1544" s="30">
        <f t="shared" si="390"/>
        <v>125</v>
      </c>
      <c r="N1544" s="30" t="str">
        <f t="shared" si="391"/>
        <v>15.4868</v>
      </c>
      <c r="O1544" s="30">
        <f t="shared" si="392"/>
        <v>133</v>
      </c>
      <c r="P1544" s="30" t="str">
        <f t="shared" si="393"/>
        <v>15.6432</v>
      </c>
      <c r="Q1544" s="30">
        <f t="shared" si="394"/>
        <v>141</v>
      </c>
      <c r="R1544" s="36" t="str">
        <f t="shared" si="395"/>
        <v>08-Aug-2017</v>
      </c>
      <c r="S1544" s="37">
        <f t="shared" ref="S1544:S1607" si="402">IF(L1544="","",L1544+0)</f>
        <v>15.6432</v>
      </c>
    </row>
    <row r="1545" spans="1:19" ht="26">
      <c r="A1545" s="30" t="s">
        <v>7509</v>
      </c>
      <c r="D1545" s="30" t="str">
        <f t="shared" si="396"/>
        <v>119576</v>
      </c>
      <c r="E1545" s="30">
        <f t="shared" si="400"/>
        <v>7</v>
      </c>
      <c r="F1545" s="30" t="str">
        <f t="shared" si="397"/>
        <v>INF209K01VL0</v>
      </c>
      <c r="G1545" s="30">
        <f t="shared" si="401"/>
        <v>20</v>
      </c>
      <c r="H1545" s="30" t="str">
        <f t="shared" si="398"/>
        <v>-</v>
      </c>
      <c r="I1545" s="30">
        <f t="shared" si="387"/>
        <v>22</v>
      </c>
      <c r="J1545" s="35" t="str">
        <f t="shared" si="399"/>
        <v>Birla Sun Life Commodity Equities Fund - Global Agri Plan - Growth - Direct Plan</v>
      </c>
      <c r="K1545" s="35">
        <f t="shared" si="388"/>
        <v>103</v>
      </c>
      <c r="L1545" s="30" t="str">
        <f t="shared" si="389"/>
        <v>22.4905</v>
      </c>
      <c r="M1545" s="30">
        <f t="shared" si="390"/>
        <v>111</v>
      </c>
      <c r="N1545" s="30" t="str">
        <f t="shared" si="391"/>
        <v>22.2656</v>
      </c>
      <c r="O1545" s="30">
        <f t="shared" si="392"/>
        <v>119</v>
      </c>
      <c r="P1545" s="30" t="str">
        <f t="shared" si="393"/>
        <v>22.4905</v>
      </c>
      <c r="Q1545" s="30">
        <f t="shared" si="394"/>
        <v>127</v>
      </c>
      <c r="R1545" s="36" t="str">
        <f t="shared" si="395"/>
        <v>08-Aug-2017</v>
      </c>
      <c r="S1545" s="37">
        <f t="shared" si="402"/>
        <v>22.490500000000001</v>
      </c>
    </row>
    <row r="1546" spans="1:19" ht="26">
      <c r="A1546" s="30" t="s">
        <v>7510</v>
      </c>
      <c r="D1546" s="30" t="str">
        <f t="shared" si="396"/>
        <v>111349</v>
      </c>
      <c r="E1546" s="30">
        <f t="shared" si="400"/>
        <v>7</v>
      </c>
      <c r="F1546" s="30" t="str">
        <f t="shared" si="397"/>
        <v>INF209K01207</v>
      </c>
      <c r="G1546" s="30">
        <f t="shared" si="401"/>
        <v>20</v>
      </c>
      <c r="H1546" s="30" t="str">
        <f t="shared" si="398"/>
        <v>-</v>
      </c>
      <c r="I1546" s="30">
        <f t="shared" si="387"/>
        <v>22</v>
      </c>
      <c r="J1546" s="35" t="str">
        <f t="shared" si="399"/>
        <v>Birla Sun Life Commodity Equities Fund - Global Agri Plan - Growth - Regular Plan</v>
      </c>
      <c r="K1546" s="35">
        <f t="shared" si="388"/>
        <v>104</v>
      </c>
      <c r="L1546" s="30" t="str">
        <f t="shared" si="389"/>
        <v>22.0546</v>
      </c>
      <c r="M1546" s="30">
        <f t="shared" si="390"/>
        <v>112</v>
      </c>
      <c r="N1546" s="30" t="str">
        <f t="shared" si="391"/>
        <v>21.8341</v>
      </c>
      <c r="O1546" s="30">
        <f t="shared" si="392"/>
        <v>120</v>
      </c>
      <c r="P1546" s="30" t="str">
        <f t="shared" si="393"/>
        <v>22.0546</v>
      </c>
      <c r="Q1546" s="30">
        <f t="shared" si="394"/>
        <v>128</v>
      </c>
      <c r="R1546" s="36" t="str">
        <f t="shared" si="395"/>
        <v>08-Aug-2017</v>
      </c>
      <c r="S1546" s="37">
        <f t="shared" si="402"/>
        <v>22.054600000000001</v>
      </c>
    </row>
    <row r="1547" spans="1:19">
      <c r="A1547" s="30" t="s">
        <v>7511</v>
      </c>
      <c r="D1547" s="30" t="str">
        <f t="shared" si="396"/>
        <v>119506</v>
      </c>
      <c r="E1547" s="30">
        <f t="shared" si="400"/>
        <v>7</v>
      </c>
      <c r="F1547" s="30" t="str">
        <f t="shared" si="397"/>
        <v>INF209K01Q55</v>
      </c>
      <c r="G1547" s="30">
        <f t="shared" si="401"/>
        <v>20</v>
      </c>
      <c r="H1547" s="30" t="str">
        <f t="shared" si="398"/>
        <v>INF209K01WB9</v>
      </c>
      <c r="I1547" s="30">
        <f t="shared" si="387"/>
        <v>33</v>
      </c>
      <c r="J1547" s="35" t="str">
        <f t="shared" si="399"/>
        <v>Birla Sun Life Dividend Yield Plus - Dividend - Direct Plan</v>
      </c>
      <c r="K1547" s="35">
        <f t="shared" si="388"/>
        <v>93</v>
      </c>
      <c r="L1547" s="30" t="str">
        <f t="shared" si="389"/>
        <v>26.03</v>
      </c>
      <c r="M1547" s="30">
        <f t="shared" si="390"/>
        <v>99</v>
      </c>
      <c r="N1547" s="30" t="str">
        <f t="shared" si="391"/>
        <v>25.77</v>
      </c>
      <c r="O1547" s="30">
        <f t="shared" si="392"/>
        <v>105</v>
      </c>
      <c r="P1547" s="30" t="str">
        <f t="shared" si="393"/>
        <v>26.03</v>
      </c>
      <c r="Q1547" s="30">
        <f t="shared" si="394"/>
        <v>111</v>
      </c>
      <c r="R1547" s="36" t="str">
        <f t="shared" si="395"/>
        <v>08-Aug-2017</v>
      </c>
      <c r="S1547" s="37">
        <f t="shared" si="402"/>
        <v>26.03</v>
      </c>
    </row>
    <row r="1548" spans="1:19">
      <c r="A1548" s="30" t="s">
        <v>7512</v>
      </c>
      <c r="D1548" s="30" t="str">
        <f t="shared" si="396"/>
        <v>101737</v>
      </c>
      <c r="E1548" s="30">
        <f t="shared" si="400"/>
        <v>7</v>
      </c>
      <c r="F1548" s="30" t="str">
        <f t="shared" si="397"/>
        <v>INF209K01397</v>
      </c>
      <c r="G1548" s="30">
        <f t="shared" si="401"/>
        <v>20</v>
      </c>
      <c r="H1548" s="30" t="str">
        <f t="shared" si="398"/>
        <v>INF209K01CP1</v>
      </c>
      <c r="I1548" s="30">
        <f t="shared" si="387"/>
        <v>33</v>
      </c>
      <c r="J1548" s="35" t="str">
        <f t="shared" si="399"/>
        <v>Birla Sun Life Dividend Yield Plus - Dividend - Regular Plan</v>
      </c>
      <c r="K1548" s="35">
        <f t="shared" si="388"/>
        <v>94</v>
      </c>
      <c r="L1548" s="30" t="str">
        <f t="shared" si="389"/>
        <v>17.33</v>
      </c>
      <c r="M1548" s="30">
        <f t="shared" si="390"/>
        <v>100</v>
      </c>
      <c r="N1548" s="30" t="str">
        <f t="shared" si="391"/>
        <v>17.16</v>
      </c>
      <c r="O1548" s="30">
        <f t="shared" si="392"/>
        <v>106</v>
      </c>
      <c r="P1548" s="30" t="str">
        <f t="shared" si="393"/>
        <v>17.33</v>
      </c>
      <c r="Q1548" s="30">
        <f t="shared" si="394"/>
        <v>112</v>
      </c>
      <c r="R1548" s="36" t="str">
        <f t="shared" si="395"/>
        <v>08-Aug-2017</v>
      </c>
      <c r="S1548" s="37">
        <f t="shared" si="402"/>
        <v>17.329999999999998</v>
      </c>
    </row>
    <row r="1549" spans="1:19">
      <c r="A1549" s="30" t="s">
        <v>7513</v>
      </c>
      <c r="D1549" s="30" t="str">
        <f t="shared" si="396"/>
        <v>119507</v>
      </c>
      <c r="E1549" s="30">
        <f t="shared" si="400"/>
        <v>7</v>
      </c>
      <c r="F1549" s="30" t="str">
        <f t="shared" si="397"/>
        <v>INF209K01WA1</v>
      </c>
      <c r="G1549" s="30">
        <f t="shared" si="401"/>
        <v>20</v>
      </c>
      <c r="H1549" s="30" t="str">
        <f t="shared" si="398"/>
        <v>-</v>
      </c>
      <c r="I1549" s="30">
        <f t="shared" ref="I1549:I1612" si="403">IF($D1549="","",G1549+LEN(H1549)+1)</f>
        <v>22</v>
      </c>
      <c r="J1549" s="35" t="str">
        <f t="shared" si="399"/>
        <v>Birla Sun Life Dividend Yield Plus - Growth - Direct Plan</v>
      </c>
      <c r="K1549" s="35">
        <f t="shared" ref="K1549:K1612" si="404">IF($D1549="","",I1549+LEN(J1549)+1)</f>
        <v>80</v>
      </c>
      <c r="L1549" s="30" t="str">
        <f t="shared" ref="L1549:L1612" si="405">IF($D1549="","",MID($A1549,K1549+1,SEARCH(";",$A1549,K1549+1)-K1549-1))</f>
        <v>180.93</v>
      </c>
      <c r="M1549" s="30">
        <f t="shared" ref="M1549:M1612" si="406">IF($D1549="","",K1549+LEN(L1549)+1)</f>
        <v>87</v>
      </c>
      <c r="N1549" s="30" t="str">
        <f t="shared" ref="N1549:N1612" si="407">IF($D1549="","",MID($A1549,M1549+1,SEARCH(";",$A1549,M1549+1)-M1549-1))</f>
        <v>179.12</v>
      </c>
      <c r="O1549" s="30">
        <f t="shared" ref="O1549:O1612" si="408">IF($D1549="","",M1549+LEN(N1549)+1)</f>
        <v>94</v>
      </c>
      <c r="P1549" s="30" t="str">
        <f t="shared" ref="P1549:P1612" si="409">IF($D1549="","",MID($A1549,O1549+1,SEARCH(";",$A1549,O1549+1)-O1549-1))</f>
        <v>180.93</v>
      </c>
      <c r="Q1549" s="30">
        <f t="shared" ref="Q1549:Q1612" si="410">IF($D1549="","",O1549+LEN(P1549)+1)</f>
        <v>101</v>
      </c>
      <c r="R1549" s="36" t="str">
        <f t="shared" ref="R1549:R1612" si="411">IF($D1549="","",MID($A1549,Q1549+1,15))</f>
        <v>08-Aug-2017</v>
      </c>
      <c r="S1549" s="37">
        <f t="shared" si="402"/>
        <v>180.93</v>
      </c>
    </row>
    <row r="1550" spans="1:19">
      <c r="A1550" s="30" t="s">
        <v>7514</v>
      </c>
      <c r="D1550" s="30" t="str">
        <f t="shared" si="396"/>
        <v>101738</v>
      </c>
      <c r="E1550" s="30">
        <f t="shared" si="400"/>
        <v>7</v>
      </c>
      <c r="F1550" s="30" t="str">
        <f t="shared" si="397"/>
        <v>INF209K01405</v>
      </c>
      <c r="G1550" s="30">
        <f t="shared" si="401"/>
        <v>20</v>
      </c>
      <c r="H1550" s="30" t="str">
        <f t="shared" si="398"/>
        <v>-</v>
      </c>
      <c r="I1550" s="30">
        <f t="shared" si="403"/>
        <v>22</v>
      </c>
      <c r="J1550" s="35" t="str">
        <f t="shared" si="399"/>
        <v>Birla Sun Life Dividend Yield Plus - Growth - Regular Plan</v>
      </c>
      <c r="K1550" s="35">
        <f t="shared" si="404"/>
        <v>81</v>
      </c>
      <c r="L1550" s="30" t="str">
        <f t="shared" si="405"/>
        <v>174.58</v>
      </c>
      <c r="M1550" s="30">
        <f t="shared" si="406"/>
        <v>88</v>
      </c>
      <c r="N1550" s="30" t="str">
        <f t="shared" si="407"/>
        <v>172.83</v>
      </c>
      <c r="O1550" s="30">
        <f t="shared" si="408"/>
        <v>95</v>
      </c>
      <c r="P1550" s="30" t="str">
        <f t="shared" si="409"/>
        <v>174.58</v>
      </c>
      <c r="Q1550" s="30">
        <f t="shared" si="410"/>
        <v>102</v>
      </c>
      <c r="R1550" s="36" t="str">
        <f t="shared" si="411"/>
        <v>08-Aug-2017</v>
      </c>
      <c r="S1550" s="37">
        <f t="shared" si="402"/>
        <v>174.58</v>
      </c>
    </row>
    <row r="1551" spans="1:19">
      <c r="A1551" s="30" t="s">
        <v>7515</v>
      </c>
      <c r="D1551" s="30" t="str">
        <f t="shared" si="396"/>
        <v>119525</v>
      </c>
      <c r="E1551" s="30">
        <f t="shared" si="400"/>
        <v>7</v>
      </c>
      <c r="F1551" s="30" t="str">
        <f t="shared" si="397"/>
        <v>INF209K01P80</v>
      </c>
      <c r="G1551" s="30">
        <f t="shared" si="401"/>
        <v>20</v>
      </c>
      <c r="H1551" s="30" t="str">
        <f t="shared" si="398"/>
        <v>-</v>
      </c>
      <c r="I1551" s="30">
        <f t="shared" si="403"/>
        <v>22</v>
      </c>
      <c r="J1551" s="35" t="str">
        <f t="shared" si="399"/>
        <v>Birla Sun Life Enhanced Arbitrage Fund - Dividend - Direct Plan</v>
      </c>
      <c r="K1551" s="35">
        <f t="shared" si="404"/>
        <v>86</v>
      </c>
      <c r="L1551" s="30" t="str">
        <f t="shared" si="405"/>
        <v>11.0594</v>
      </c>
      <c r="M1551" s="30">
        <f t="shared" si="406"/>
        <v>94</v>
      </c>
      <c r="N1551" s="30" t="str">
        <f t="shared" si="407"/>
        <v>11.0041</v>
      </c>
      <c r="O1551" s="30">
        <f t="shared" si="408"/>
        <v>102</v>
      </c>
      <c r="P1551" s="30" t="str">
        <f t="shared" si="409"/>
        <v>11.0594</v>
      </c>
      <c r="Q1551" s="30">
        <f t="shared" si="410"/>
        <v>110</v>
      </c>
      <c r="R1551" s="36" t="str">
        <f t="shared" si="411"/>
        <v>08-Aug-2017</v>
      </c>
      <c r="S1551" s="37">
        <f t="shared" si="402"/>
        <v>11.0594</v>
      </c>
    </row>
    <row r="1552" spans="1:19">
      <c r="A1552" s="30" t="s">
        <v>7516</v>
      </c>
      <c r="D1552" s="30" t="str">
        <f t="shared" si="396"/>
        <v>119526</v>
      </c>
      <c r="E1552" s="30">
        <f t="shared" si="400"/>
        <v>7</v>
      </c>
      <c r="F1552" s="30" t="str">
        <f t="shared" si="397"/>
        <v>INF209K01VP1</v>
      </c>
      <c r="G1552" s="30">
        <f t="shared" si="401"/>
        <v>20</v>
      </c>
      <c r="H1552" s="30" t="str">
        <f t="shared" si="398"/>
        <v>-</v>
      </c>
      <c r="I1552" s="30">
        <f t="shared" si="403"/>
        <v>22</v>
      </c>
      <c r="J1552" s="35" t="str">
        <f t="shared" si="399"/>
        <v>Birla Sun Life Enhanced Arbitrage Fund - Growth - Direct Plan</v>
      </c>
      <c r="K1552" s="35">
        <f t="shared" si="404"/>
        <v>84</v>
      </c>
      <c r="L1552" s="30" t="str">
        <f t="shared" si="405"/>
        <v>17.6286</v>
      </c>
      <c r="M1552" s="30">
        <f t="shared" si="406"/>
        <v>92</v>
      </c>
      <c r="N1552" s="30" t="str">
        <f t="shared" si="407"/>
        <v>17.5405</v>
      </c>
      <c r="O1552" s="30">
        <f t="shared" si="408"/>
        <v>100</v>
      </c>
      <c r="P1552" s="30" t="str">
        <f t="shared" si="409"/>
        <v>17.6286</v>
      </c>
      <c r="Q1552" s="30">
        <f t="shared" si="410"/>
        <v>108</v>
      </c>
      <c r="R1552" s="36" t="str">
        <f t="shared" si="411"/>
        <v>08-Aug-2017</v>
      </c>
      <c r="S1552" s="37">
        <f t="shared" si="402"/>
        <v>17.628599999999999</v>
      </c>
    </row>
    <row r="1553" spans="1:19" ht="26">
      <c r="A1553" s="30" t="s">
        <v>214</v>
      </c>
      <c r="D1553" s="30" t="str">
        <f t="shared" si="396"/>
        <v>112085</v>
      </c>
      <c r="E1553" s="30">
        <f t="shared" si="400"/>
        <v>7</v>
      </c>
      <c r="F1553" s="30" t="str">
        <f t="shared" si="397"/>
        <v>-</v>
      </c>
      <c r="G1553" s="30">
        <f t="shared" si="401"/>
        <v>9</v>
      </c>
      <c r="H1553" s="30" t="str">
        <f t="shared" si="398"/>
        <v>INF209K01LH9</v>
      </c>
      <c r="I1553" s="30">
        <f t="shared" si="403"/>
        <v>22</v>
      </c>
      <c r="J1553" s="35" t="str">
        <f t="shared" si="399"/>
        <v>BIRLA SUN LIFE ENHANCED ARBITRAGE FUND - INSTITUTIONAL PLAN - DIVIDEND</v>
      </c>
      <c r="K1553" s="35">
        <f t="shared" si="404"/>
        <v>93</v>
      </c>
      <c r="L1553" s="30" t="str">
        <f t="shared" si="405"/>
        <v>10.1628</v>
      </c>
      <c r="M1553" s="30">
        <f t="shared" si="406"/>
        <v>101</v>
      </c>
      <c r="N1553" s="30" t="str">
        <f t="shared" si="407"/>
        <v>10.0866</v>
      </c>
      <c r="O1553" s="30">
        <f t="shared" si="408"/>
        <v>109</v>
      </c>
      <c r="P1553" s="30" t="str">
        <f t="shared" si="409"/>
        <v>10.1628</v>
      </c>
      <c r="Q1553" s="30">
        <f t="shared" si="410"/>
        <v>117</v>
      </c>
      <c r="R1553" s="36" t="str">
        <f t="shared" si="411"/>
        <v>16-Aug-2010</v>
      </c>
      <c r="S1553" s="37">
        <f t="shared" si="402"/>
        <v>10.162800000000001</v>
      </c>
    </row>
    <row r="1554" spans="1:19" ht="26">
      <c r="A1554" s="30" t="s">
        <v>215</v>
      </c>
      <c r="D1554" s="30" t="str">
        <f t="shared" si="396"/>
        <v>112086</v>
      </c>
      <c r="E1554" s="30">
        <f t="shared" si="400"/>
        <v>7</v>
      </c>
      <c r="F1554" s="30" t="str">
        <f t="shared" si="397"/>
        <v>-</v>
      </c>
      <c r="G1554" s="30">
        <f t="shared" si="401"/>
        <v>9</v>
      </c>
      <c r="H1554" s="30" t="str">
        <f t="shared" si="398"/>
        <v>-</v>
      </c>
      <c r="I1554" s="30">
        <f t="shared" si="403"/>
        <v>11</v>
      </c>
      <c r="J1554" s="35" t="str">
        <f t="shared" si="399"/>
        <v>BIRLA SUN LIFE ENHANCED ARBITRAGE FUND - INSTITUTIONAL PLAN - GROWTH</v>
      </c>
      <c r="K1554" s="35">
        <f t="shared" si="404"/>
        <v>80</v>
      </c>
      <c r="L1554" s="30" t="str">
        <f t="shared" si="405"/>
        <v>0.0000</v>
      </c>
      <c r="M1554" s="30">
        <f t="shared" si="406"/>
        <v>87</v>
      </c>
      <c r="N1554" s="30" t="str">
        <f t="shared" si="407"/>
        <v>0.0000</v>
      </c>
      <c r="O1554" s="30">
        <f t="shared" si="408"/>
        <v>94</v>
      </c>
      <c r="P1554" s="30" t="str">
        <f t="shared" si="409"/>
        <v>0.0000</v>
      </c>
      <c r="Q1554" s="30">
        <f t="shared" si="410"/>
        <v>101</v>
      </c>
      <c r="R1554" s="36" t="str">
        <f t="shared" si="411"/>
        <v>28-Jul-2009</v>
      </c>
      <c r="S1554" s="37">
        <f t="shared" si="402"/>
        <v>0</v>
      </c>
    </row>
    <row r="1555" spans="1:19" ht="26">
      <c r="A1555" s="30" t="s">
        <v>7517</v>
      </c>
      <c r="D1555" s="30" t="str">
        <f t="shared" si="396"/>
        <v>112087</v>
      </c>
      <c r="E1555" s="30">
        <f t="shared" si="400"/>
        <v>7</v>
      </c>
      <c r="F1555" s="30" t="str">
        <f t="shared" si="397"/>
        <v>INF209K01256</v>
      </c>
      <c r="G1555" s="30">
        <f t="shared" si="401"/>
        <v>20</v>
      </c>
      <c r="H1555" s="30" t="str">
        <f t="shared" si="398"/>
        <v>INF209K01CI6</v>
      </c>
      <c r="I1555" s="30">
        <f t="shared" si="403"/>
        <v>33</v>
      </c>
      <c r="J1555" s="35" t="str">
        <f t="shared" si="399"/>
        <v>BIRLA SUN LIFE ENHANCED ARBITRAGE FUND - REGULAR PLAN - DIVIDEND</v>
      </c>
      <c r="K1555" s="35">
        <f t="shared" si="404"/>
        <v>98</v>
      </c>
      <c r="L1555" s="30" t="str">
        <f t="shared" si="405"/>
        <v>10.9231</v>
      </c>
      <c r="M1555" s="30">
        <f t="shared" si="406"/>
        <v>106</v>
      </c>
      <c r="N1555" s="30" t="str">
        <f t="shared" si="407"/>
        <v>10.8685</v>
      </c>
      <c r="O1555" s="30">
        <f t="shared" si="408"/>
        <v>114</v>
      </c>
      <c r="P1555" s="30" t="str">
        <f t="shared" si="409"/>
        <v>10.9231</v>
      </c>
      <c r="Q1555" s="30">
        <f t="shared" si="410"/>
        <v>122</v>
      </c>
      <c r="R1555" s="36" t="str">
        <f t="shared" si="411"/>
        <v>08-Aug-2017</v>
      </c>
      <c r="S1555" s="37">
        <f t="shared" si="402"/>
        <v>10.9231</v>
      </c>
    </row>
    <row r="1556" spans="1:19" ht="26">
      <c r="A1556" s="30" t="s">
        <v>7518</v>
      </c>
      <c r="D1556" s="30" t="str">
        <f t="shared" si="396"/>
        <v>112088</v>
      </c>
      <c r="E1556" s="30">
        <f t="shared" si="400"/>
        <v>7</v>
      </c>
      <c r="F1556" s="30" t="str">
        <f t="shared" si="397"/>
        <v>INF209K01264</v>
      </c>
      <c r="G1556" s="30">
        <f t="shared" si="401"/>
        <v>20</v>
      </c>
      <c r="H1556" s="30" t="str">
        <f t="shared" si="398"/>
        <v>-</v>
      </c>
      <c r="I1556" s="30">
        <f t="shared" si="403"/>
        <v>22</v>
      </c>
      <c r="J1556" s="35" t="str">
        <f t="shared" si="399"/>
        <v>BIRLA SUN LIFE ENHANCED ARBITRAGE FUND - REGULAR PLAN - GROWTH</v>
      </c>
      <c r="K1556" s="35">
        <f t="shared" si="404"/>
        <v>85</v>
      </c>
      <c r="L1556" s="30" t="str">
        <f t="shared" si="405"/>
        <v>17.2192</v>
      </c>
      <c r="M1556" s="30">
        <f t="shared" si="406"/>
        <v>93</v>
      </c>
      <c r="N1556" s="30" t="str">
        <f t="shared" si="407"/>
        <v>17.1331</v>
      </c>
      <c r="O1556" s="30">
        <f t="shared" si="408"/>
        <v>101</v>
      </c>
      <c r="P1556" s="30" t="str">
        <f t="shared" si="409"/>
        <v>17.2192</v>
      </c>
      <c r="Q1556" s="30">
        <f t="shared" si="410"/>
        <v>109</v>
      </c>
      <c r="R1556" s="36" t="str">
        <f t="shared" si="411"/>
        <v>08-Aug-2017</v>
      </c>
      <c r="S1556" s="37">
        <f t="shared" si="402"/>
        <v>17.219200000000001</v>
      </c>
    </row>
    <row r="1557" spans="1:19">
      <c r="A1557" s="30" t="s">
        <v>7519</v>
      </c>
      <c r="D1557" s="30" t="str">
        <f t="shared" si="396"/>
        <v>120565</v>
      </c>
      <c r="E1557" s="30">
        <f t="shared" si="400"/>
        <v>7</v>
      </c>
      <c r="F1557" s="30" t="str">
        <f t="shared" si="397"/>
        <v>INF209KA1LE0</v>
      </c>
      <c r="G1557" s="30">
        <f t="shared" si="401"/>
        <v>20</v>
      </c>
      <c r="H1557" s="30" t="str">
        <f t="shared" si="398"/>
        <v>INF209K01XY9</v>
      </c>
      <c r="I1557" s="30">
        <f t="shared" si="403"/>
        <v>33</v>
      </c>
      <c r="J1557" s="35" t="str">
        <f t="shared" si="399"/>
        <v>Birla Sun Life Equity Fund - Dividend - Direct Plan</v>
      </c>
      <c r="K1557" s="35">
        <f t="shared" si="404"/>
        <v>85</v>
      </c>
      <c r="L1557" s="30" t="str">
        <f t="shared" si="405"/>
        <v>138.04</v>
      </c>
      <c r="M1557" s="30">
        <f t="shared" si="406"/>
        <v>92</v>
      </c>
      <c r="N1557" s="30" t="str">
        <f t="shared" si="407"/>
        <v>136.66</v>
      </c>
      <c r="O1557" s="30">
        <f t="shared" si="408"/>
        <v>99</v>
      </c>
      <c r="P1557" s="30" t="str">
        <f t="shared" si="409"/>
        <v>138.04</v>
      </c>
      <c r="Q1557" s="30">
        <f t="shared" si="410"/>
        <v>106</v>
      </c>
      <c r="R1557" s="36" t="str">
        <f t="shared" si="411"/>
        <v>08-Aug-2017</v>
      </c>
      <c r="S1557" s="37">
        <f t="shared" si="402"/>
        <v>138.04</v>
      </c>
    </row>
    <row r="1558" spans="1:19">
      <c r="A1558" s="30" t="s">
        <v>7520</v>
      </c>
      <c r="D1558" s="30" t="str">
        <f t="shared" si="396"/>
        <v>103165</v>
      </c>
      <c r="E1558" s="30">
        <f t="shared" si="400"/>
        <v>7</v>
      </c>
      <c r="F1558" s="30" t="str">
        <f t="shared" si="397"/>
        <v>INF209K01AQ3</v>
      </c>
      <c r="G1558" s="30">
        <f t="shared" si="401"/>
        <v>20</v>
      </c>
      <c r="H1558" s="30" t="str">
        <f t="shared" si="398"/>
        <v>INF209K01DT1</v>
      </c>
      <c r="I1558" s="30">
        <f t="shared" si="403"/>
        <v>33</v>
      </c>
      <c r="J1558" s="35" t="str">
        <f t="shared" si="399"/>
        <v>Birla Sun Life Equity Fund - Dividend - Regular Plan</v>
      </c>
      <c r="K1558" s="35">
        <f t="shared" si="404"/>
        <v>86</v>
      </c>
      <c r="L1558" s="30" t="str">
        <f t="shared" si="405"/>
        <v>110.97</v>
      </c>
      <c r="M1558" s="30">
        <f t="shared" si="406"/>
        <v>93</v>
      </c>
      <c r="N1558" s="30" t="str">
        <f t="shared" si="407"/>
        <v>109.86</v>
      </c>
      <c r="O1558" s="30">
        <f t="shared" si="408"/>
        <v>100</v>
      </c>
      <c r="P1558" s="30" t="str">
        <f t="shared" si="409"/>
        <v>110.97</v>
      </c>
      <c r="Q1558" s="30">
        <f t="shared" si="410"/>
        <v>107</v>
      </c>
      <c r="R1558" s="36" t="str">
        <f t="shared" si="411"/>
        <v>08-Aug-2017</v>
      </c>
      <c r="S1558" s="37">
        <f t="shared" si="402"/>
        <v>110.97</v>
      </c>
    </row>
    <row r="1559" spans="1:19">
      <c r="A1559" s="30" t="s">
        <v>7521</v>
      </c>
      <c r="D1559" s="30" t="str">
        <f t="shared" si="396"/>
        <v>120564</v>
      </c>
      <c r="E1559" s="30">
        <f t="shared" si="400"/>
        <v>7</v>
      </c>
      <c r="F1559" s="30" t="str">
        <f t="shared" si="397"/>
        <v>INF209K01XX1</v>
      </c>
      <c r="G1559" s="30">
        <f t="shared" si="401"/>
        <v>20</v>
      </c>
      <c r="H1559" s="30" t="str">
        <f t="shared" si="398"/>
        <v>-</v>
      </c>
      <c r="I1559" s="30">
        <f t="shared" si="403"/>
        <v>22</v>
      </c>
      <c r="J1559" s="35" t="str">
        <f t="shared" si="399"/>
        <v>Birla Sun Life Equity Fund - Growth - Direct Plan</v>
      </c>
      <c r="K1559" s="35">
        <f t="shared" si="404"/>
        <v>72</v>
      </c>
      <c r="L1559" s="30" t="str">
        <f t="shared" si="405"/>
        <v>714.00</v>
      </c>
      <c r="M1559" s="30">
        <f t="shared" si="406"/>
        <v>79</v>
      </c>
      <c r="N1559" s="30" t="str">
        <f t="shared" si="407"/>
        <v>706.86</v>
      </c>
      <c r="O1559" s="30">
        <f t="shared" si="408"/>
        <v>86</v>
      </c>
      <c r="P1559" s="30" t="str">
        <f t="shared" si="409"/>
        <v>714.00</v>
      </c>
      <c r="Q1559" s="30">
        <f t="shared" si="410"/>
        <v>93</v>
      </c>
      <c r="R1559" s="36" t="str">
        <f t="shared" si="411"/>
        <v>08-Aug-2017</v>
      </c>
      <c r="S1559" s="37">
        <f t="shared" si="402"/>
        <v>714</v>
      </c>
    </row>
    <row r="1560" spans="1:19">
      <c r="A1560" s="30" t="s">
        <v>7522</v>
      </c>
      <c r="D1560" s="30" t="str">
        <f t="shared" si="396"/>
        <v>103166</v>
      </c>
      <c r="E1560" s="30">
        <f t="shared" si="400"/>
        <v>7</v>
      </c>
      <c r="F1560" s="30" t="str">
        <f t="shared" si="397"/>
        <v>INF209K01AJ8</v>
      </c>
      <c r="G1560" s="30">
        <f t="shared" si="401"/>
        <v>20</v>
      </c>
      <c r="H1560" s="30" t="str">
        <f t="shared" si="398"/>
        <v>-</v>
      </c>
      <c r="I1560" s="30">
        <f t="shared" si="403"/>
        <v>22</v>
      </c>
      <c r="J1560" s="35" t="str">
        <f t="shared" si="399"/>
        <v>Birla Sun Life Equity Fund - Growth - Regular Plan</v>
      </c>
      <c r="K1560" s="35">
        <f t="shared" si="404"/>
        <v>73</v>
      </c>
      <c r="L1560" s="30" t="str">
        <f t="shared" si="405"/>
        <v>686.21</v>
      </c>
      <c r="M1560" s="30">
        <f t="shared" si="406"/>
        <v>80</v>
      </c>
      <c r="N1560" s="30" t="str">
        <f t="shared" si="407"/>
        <v>679.35</v>
      </c>
      <c r="O1560" s="30">
        <f t="shared" si="408"/>
        <v>87</v>
      </c>
      <c r="P1560" s="30" t="str">
        <f t="shared" si="409"/>
        <v>686.21</v>
      </c>
      <c r="Q1560" s="30">
        <f t="shared" si="410"/>
        <v>94</v>
      </c>
      <c r="R1560" s="36" t="str">
        <f t="shared" si="411"/>
        <v>08-Aug-2017</v>
      </c>
      <c r="S1560" s="37">
        <f t="shared" si="402"/>
        <v>686.21</v>
      </c>
    </row>
    <row r="1561" spans="1:19">
      <c r="A1561" s="30" t="s">
        <v>7523</v>
      </c>
      <c r="D1561" s="30" t="str">
        <f t="shared" si="396"/>
        <v>132996</v>
      </c>
      <c r="E1561" s="30">
        <f t="shared" si="400"/>
        <v>7</v>
      </c>
      <c r="F1561" s="30" t="str">
        <f t="shared" si="397"/>
        <v>INF209KA1TQ7</v>
      </c>
      <c r="G1561" s="30">
        <f t="shared" si="401"/>
        <v>20</v>
      </c>
      <c r="H1561" s="30" t="str">
        <f t="shared" si="398"/>
        <v>INF209KA1TR5</v>
      </c>
      <c r="I1561" s="30">
        <f t="shared" si="403"/>
        <v>33</v>
      </c>
      <c r="J1561" s="35" t="str">
        <f t="shared" si="399"/>
        <v>Birla Sun Life Equity Savings Fund - Direct Plan - Dividend</v>
      </c>
      <c r="K1561" s="35">
        <f t="shared" si="404"/>
        <v>93</v>
      </c>
      <c r="L1561" s="30" t="str">
        <f t="shared" si="405"/>
        <v>12.15</v>
      </c>
      <c r="M1561" s="30">
        <f t="shared" si="406"/>
        <v>99</v>
      </c>
      <c r="N1561" s="30" t="str">
        <f t="shared" si="407"/>
        <v>12.03</v>
      </c>
      <c r="O1561" s="30">
        <f t="shared" si="408"/>
        <v>105</v>
      </c>
      <c r="P1561" s="30" t="str">
        <f t="shared" si="409"/>
        <v>12.15</v>
      </c>
      <c r="Q1561" s="30">
        <f t="shared" si="410"/>
        <v>111</v>
      </c>
      <c r="R1561" s="36" t="str">
        <f t="shared" si="411"/>
        <v>08-Aug-2017</v>
      </c>
      <c r="S1561" s="37">
        <f t="shared" si="402"/>
        <v>12.15</v>
      </c>
    </row>
    <row r="1562" spans="1:19">
      <c r="A1562" s="30" t="s">
        <v>7524</v>
      </c>
      <c r="D1562" s="30" t="str">
        <f t="shared" si="396"/>
        <v>132995</v>
      </c>
      <c r="E1562" s="30">
        <f t="shared" si="400"/>
        <v>7</v>
      </c>
      <c r="F1562" s="30" t="str">
        <f t="shared" si="397"/>
        <v>INF209KA1TP9</v>
      </c>
      <c r="G1562" s="30">
        <f t="shared" si="401"/>
        <v>20</v>
      </c>
      <c r="H1562" s="30" t="str">
        <f t="shared" si="398"/>
        <v>-</v>
      </c>
      <c r="I1562" s="30">
        <f t="shared" si="403"/>
        <v>22</v>
      </c>
      <c r="J1562" s="35" t="str">
        <f t="shared" si="399"/>
        <v>Birla Sun Life Equity Savings Fund - Direct Plan - Growth</v>
      </c>
      <c r="K1562" s="35">
        <f t="shared" si="404"/>
        <v>80</v>
      </c>
      <c r="L1562" s="30" t="str">
        <f t="shared" si="405"/>
        <v>13.41</v>
      </c>
      <c r="M1562" s="30">
        <f t="shared" si="406"/>
        <v>86</v>
      </c>
      <c r="N1562" s="30" t="str">
        <f t="shared" si="407"/>
        <v>13.28</v>
      </c>
      <c r="O1562" s="30">
        <f t="shared" si="408"/>
        <v>92</v>
      </c>
      <c r="P1562" s="30" t="str">
        <f t="shared" si="409"/>
        <v>13.41</v>
      </c>
      <c r="Q1562" s="30">
        <f t="shared" si="410"/>
        <v>98</v>
      </c>
      <c r="R1562" s="36" t="str">
        <f t="shared" si="411"/>
        <v>08-Aug-2017</v>
      </c>
      <c r="S1562" s="37">
        <f t="shared" si="402"/>
        <v>13.41</v>
      </c>
    </row>
    <row r="1563" spans="1:19">
      <c r="A1563" s="30" t="s">
        <v>7525</v>
      </c>
      <c r="D1563" s="30" t="str">
        <f t="shared" si="396"/>
        <v>132997</v>
      </c>
      <c r="E1563" s="30">
        <f t="shared" si="400"/>
        <v>7</v>
      </c>
      <c r="F1563" s="30" t="str">
        <f t="shared" si="397"/>
        <v>INF209KA1TT1</v>
      </c>
      <c r="G1563" s="30">
        <f t="shared" si="401"/>
        <v>20</v>
      </c>
      <c r="H1563" s="30" t="str">
        <f t="shared" si="398"/>
        <v>INF209KA1TU9</v>
      </c>
      <c r="I1563" s="30">
        <f t="shared" si="403"/>
        <v>33</v>
      </c>
      <c r="J1563" s="35" t="str">
        <f t="shared" si="399"/>
        <v>Birla Sun Life Equity Savings Fund - Regular Plan - Dividend</v>
      </c>
      <c r="K1563" s="35">
        <f t="shared" si="404"/>
        <v>94</v>
      </c>
      <c r="L1563" s="30" t="str">
        <f t="shared" si="405"/>
        <v>11.81</v>
      </c>
      <c r="M1563" s="30">
        <f t="shared" si="406"/>
        <v>100</v>
      </c>
      <c r="N1563" s="30" t="str">
        <f t="shared" si="407"/>
        <v>11.69</v>
      </c>
      <c r="O1563" s="30">
        <f t="shared" si="408"/>
        <v>106</v>
      </c>
      <c r="P1563" s="30" t="str">
        <f t="shared" si="409"/>
        <v>11.81</v>
      </c>
      <c r="Q1563" s="30">
        <f t="shared" si="410"/>
        <v>112</v>
      </c>
      <c r="R1563" s="36" t="str">
        <f t="shared" si="411"/>
        <v>08-Aug-2017</v>
      </c>
      <c r="S1563" s="37">
        <f t="shared" si="402"/>
        <v>11.81</v>
      </c>
    </row>
    <row r="1564" spans="1:19">
      <c r="A1564" s="30" t="s">
        <v>7526</v>
      </c>
      <c r="D1564" s="30" t="str">
        <f t="shared" si="396"/>
        <v>132998</v>
      </c>
      <c r="E1564" s="30">
        <f t="shared" si="400"/>
        <v>7</v>
      </c>
      <c r="F1564" s="30" t="str">
        <f t="shared" si="397"/>
        <v>INF209KA1TS3</v>
      </c>
      <c r="G1564" s="30">
        <f t="shared" si="401"/>
        <v>20</v>
      </c>
      <c r="H1564" s="30" t="str">
        <f t="shared" si="398"/>
        <v>-</v>
      </c>
      <c r="I1564" s="30">
        <f t="shared" si="403"/>
        <v>22</v>
      </c>
      <c r="J1564" s="35" t="str">
        <f t="shared" si="399"/>
        <v>Birla Sun Life Equity Savings Fund - Regular Plan - Growth</v>
      </c>
      <c r="K1564" s="35">
        <f t="shared" si="404"/>
        <v>81</v>
      </c>
      <c r="L1564" s="30" t="str">
        <f t="shared" si="405"/>
        <v>13.01</v>
      </c>
      <c r="M1564" s="30">
        <f t="shared" si="406"/>
        <v>87</v>
      </c>
      <c r="N1564" s="30" t="str">
        <f t="shared" si="407"/>
        <v>12.88</v>
      </c>
      <c r="O1564" s="30">
        <f t="shared" si="408"/>
        <v>93</v>
      </c>
      <c r="P1564" s="30" t="str">
        <f t="shared" si="409"/>
        <v>13.01</v>
      </c>
      <c r="Q1564" s="30">
        <f t="shared" si="410"/>
        <v>99</v>
      </c>
      <c r="R1564" s="36" t="str">
        <f t="shared" si="411"/>
        <v>08-Aug-2017</v>
      </c>
      <c r="S1564" s="37">
        <f t="shared" si="402"/>
        <v>13.01</v>
      </c>
    </row>
    <row r="1565" spans="1:19">
      <c r="A1565" s="30" t="s">
        <v>7527</v>
      </c>
      <c r="D1565" s="30" t="str">
        <f t="shared" si="396"/>
        <v>119527</v>
      </c>
      <c r="E1565" s="30">
        <f t="shared" si="400"/>
        <v>7</v>
      </c>
      <c r="F1565" s="30" t="str">
        <f t="shared" si="397"/>
        <v>INF209K01YX9</v>
      </c>
      <c r="G1565" s="30">
        <f t="shared" si="401"/>
        <v>20</v>
      </c>
      <c r="H1565" s="30" t="str">
        <f t="shared" si="398"/>
        <v>INF209K01YW1</v>
      </c>
      <c r="I1565" s="30">
        <f t="shared" si="403"/>
        <v>33</v>
      </c>
      <c r="J1565" s="35" t="str">
        <f t="shared" si="399"/>
        <v>Birla Sun Life Frontline Equity Fund - Dividend - Direct Plan</v>
      </c>
      <c r="K1565" s="35">
        <f t="shared" si="404"/>
        <v>95</v>
      </c>
      <c r="L1565" s="30" t="str">
        <f t="shared" si="405"/>
        <v>49.24</v>
      </c>
      <c r="M1565" s="30">
        <f t="shared" si="406"/>
        <v>101</v>
      </c>
      <c r="N1565" s="30" t="str">
        <f t="shared" si="407"/>
        <v>48.75</v>
      </c>
      <c r="O1565" s="30">
        <f t="shared" si="408"/>
        <v>107</v>
      </c>
      <c r="P1565" s="30" t="str">
        <f t="shared" si="409"/>
        <v>49.24</v>
      </c>
      <c r="Q1565" s="30">
        <f t="shared" si="410"/>
        <v>113</v>
      </c>
      <c r="R1565" s="36" t="str">
        <f t="shared" si="411"/>
        <v>08-Aug-2017</v>
      </c>
      <c r="S1565" s="37">
        <f t="shared" si="402"/>
        <v>49.24</v>
      </c>
    </row>
    <row r="1566" spans="1:19">
      <c r="A1566" s="30" t="s">
        <v>7528</v>
      </c>
      <c r="D1566" s="30" t="str">
        <f t="shared" si="396"/>
        <v>119528</v>
      </c>
      <c r="E1566" s="30">
        <f t="shared" si="400"/>
        <v>7</v>
      </c>
      <c r="F1566" s="30" t="str">
        <f t="shared" si="397"/>
        <v>INF209K01YY7</v>
      </c>
      <c r="G1566" s="30">
        <f t="shared" si="401"/>
        <v>20</v>
      </c>
      <c r="H1566" s="30" t="str">
        <f t="shared" si="398"/>
        <v>-</v>
      </c>
      <c r="I1566" s="30">
        <f t="shared" si="403"/>
        <v>22</v>
      </c>
      <c r="J1566" s="35" t="str">
        <f t="shared" si="399"/>
        <v>Birla Sun Life Frontline Equity Fund - Growth - Direct Plan</v>
      </c>
      <c r="K1566" s="35">
        <f t="shared" si="404"/>
        <v>82</v>
      </c>
      <c r="L1566" s="30" t="str">
        <f t="shared" si="405"/>
        <v>220.72</v>
      </c>
      <c r="M1566" s="30">
        <f t="shared" si="406"/>
        <v>89</v>
      </c>
      <c r="N1566" s="30" t="str">
        <f t="shared" si="407"/>
        <v>218.51</v>
      </c>
      <c r="O1566" s="30">
        <f t="shared" si="408"/>
        <v>96</v>
      </c>
      <c r="P1566" s="30" t="str">
        <f t="shared" si="409"/>
        <v>220.72</v>
      </c>
      <c r="Q1566" s="30">
        <f t="shared" si="410"/>
        <v>103</v>
      </c>
      <c r="R1566" s="36" t="str">
        <f t="shared" si="411"/>
        <v>08-Aug-2017</v>
      </c>
      <c r="S1566" s="37">
        <f t="shared" si="402"/>
        <v>220.72</v>
      </c>
    </row>
    <row r="1567" spans="1:19">
      <c r="A1567" s="30" t="s">
        <v>7529</v>
      </c>
      <c r="D1567" s="30" t="str">
        <f t="shared" si="396"/>
        <v>103173</v>
      </c>
      <c r="E1567" s="30">
        <f t="shared" si="400"/>
        <v>7</v>
      </c>
      <c r="F1567" s="30" t="str">
        <f t="shared" si="397"/>
        <v>INF209K01BO6</v>
      </c>
      <c r="G1567" s="30">
        <f t="shared" si="401"/>
        <v>20</v>
      </c>
      <c r="H1567" s="30" t="str">
        <f t="shared" si="398"/>
        <v>INF209K01EC5</v>
      </c>
      <c r="I1567" s="30">
        <f t="shared" si="403"/>
        <v>33</v>
      </c>
      <c r="J1567" s="35" t="str">
        <f t="shared" si="399"/>
        <v>Birla Sun Life Frontline Equity Fund-Dividend</v>
      </c>
      <c r="K1567" s="35">
        <f t="shared" si="404"/>
        <v>79</v>
      </c>
      <c r="L1567" s="30" t="str">
        <f t="shared" si="405"/>
        <v>28.93</v>
      </c>
      <c r="M1567" s="30">
        <f t="shared" si="406"/>
        <v>85</v>
      </c>
      <c r="N1567" s="30" t="str">
        <f t="shared" si="407"/>
        <v>28.64</v>
      </c>
      <c r="O1567" s="30">
        <f t="shared" si="408"/>
        <v>91</v>
      </c>
      <c r="P1567" s="30" t="str">
        <f t="shared" si="409"/>
        <v>28.93</v>
      </c>
      <c r="Q1567" s="30">
        <f t="shared" si="410"/>
        <v>97</v>
      </c>
      <c r="R1567" s="36" t="str">
        <f t="shared" si="411"/>
        <v>08-Aug-2017</v>
      </c>
      <c r="S1567" s="37">
        <f t="shared" si="402"/>
        <v>28.93</v>
      </c>
    </row>
    <row r="1568" spans="1:19">
      <c r="A1568" s="30" t="s">
        <v>7530</v>
      </c>
      <c r="D1568" s="30" t="str">
        <f t="shared" si="396"/>
        <v>103174</v>
      </c>
      <c r="E1568" s="30">
        <f t="shared" si="400"/>
        <v>7</v>
      </c>
      <c r="F1568" s="30" t="str">
        <f t="shared" si="397"/>
        <v>INF209K01BR9</v>
      </c>
      <c r="G1568" s="30">
        <f t="shared" si="401"/>
        <v>20</v>
      </c>
      <c r="H1568" s="30" t="str">
        <f t="shared" si="398"/>
        <v>-</v>
      </c>
      <c r="I1568" s="30">
        <f t="shared" si="403"/>
        <v>22</v>
      </c>
      <c r="J1568" s="35" t="str">
        <f t="shared" si="399"/>
        <v>Birla Sun Life Frontline Equity Fund-Growth</v>
      </c>
      <c r="K1568" s="35">
        <f t="shared" si="404"/>
        <v>66</v>
      </c>
      <c r="L1568" s="30" t="str">
        <f t="shared" si="405"/>
        <v>211.68</v>
      </c>
      <c r="M1568" s="30">
        <f t="shared" si="406"/>
        <v>73</v>
      </c>
      <c r="N1568" s="30" t="str">
        <f t="shared" si="407"/>
        <v>209.56</v>
      </c>
      <c r="O1568" s="30">
        <f t="shared" si="408"/>
        <v>80</v>
      </c>
      <c r="P1568" s="30" t="str">
        <f t="shared" si="409"/>
        <v>211.68</v>
      </c>
      <c r="Q1568" s="30">
        <f t="shared" si="410"/>
        <v>87</v>
      </c>
      <c r="R1568" s="36" t="str">
        <f t="shared" si="411"/>
        <v>08-Aug-2017</v>
      </c>
      <c r="S1568" s="37">
        <f t="shared" si="402"/>
        <v>211.68</v>
      </c>
    </row>
    <row r="1569" spans="1:19">
      <c r="A1569" s="30" t="s">
        <v>216</v>
      </c>
      <c r="D1569" s="30" t="str">
        <f t="shared" si="396"/>
        <v>112113</v>
      </c>
      <c r="E1569" s="30">
        <f t="shared" si="400"/>
        <v>7</v>
      </c>
      <c r="F1569" s="30" t="str">
        <f t="shared" si="397"/>
        <v>-</v>
      </c>
      <c r="G1569" s="30">
        <f t="shared" si="401"/>
        <v>9</v>
      </c>
      <c r="H1569" s="30" t="str">
        <f t="shared" si="398"/>
        <v>INF209K01ED3</v>
      </c>
      <c r="I1569" s="30">
        <f t="shared" si="403"/>
        <v>22</v>
      </c>
      <c r="J1569" s="35" t="str">
        <f t="shared" si="399"/>
        <v>Birla Sun Life Frontline Equity Fund-Plan B (Dividend)</v>
      </c>
      <c r="K1569" s="35">
        <f t="shared" si="404"/>
        <v>77</v>
      </c>
      <c r="L1569" s="30" t="str">
        <f t="shared" si="405"/>
        <v>12.50</v>
      </c>
      <c r="M1569" s="30">
        <f t="shared" si="406"/>
        <v>83</v>
      </c>
      <c r="N1569" s="30" t="str">
        <f t="shared" si="407"/>
        <v>12.38</v>
      </c>
      <c r="O1569" s="30">
        <f t="shared" si="408"/>
        <v>89</v>
      </c>
      <c r="P1569" s="30" t="str">
        <f t="shared" si="409"/>
        <v>12.50</v>
      </c>
      <c r="Q1569" s="30">
        <f t="shared" si="410"/>
        <v>95</v>
      </c>
      <c r="R1569" s="36" t="str">
        <f t="shared" si="411"/>
        <v>11-Feb-2011</v>
      </c>
      <c r="S1569" s="37">
        <f t="shared" si="402"/>
        <v>12.5</v>
      </c>
    </row>
    <row r="1570" spans="1:19">
      <c r="A1570" s="30" t="s">
        <v>217</v>
      </c>
      <c r="D1570" s="30" t="str">
        <f t="shared" si="396"/>
        <v>112114</v>
      </c>
      <c r="E1570" s="30">
        <f t="shared" si="400"/>
        <v>7</v>
      </c>
      <c r="F1570" s="30" t="str">
        <f t="shared" si="397"/>
        <v>-</v>
      </c>
      <c r="G1570" s="30">
        <f t="shared" si="401"/>
        <v>9</v>
      </c>
      <c r="H1570" s="30" t="str">
        <f t="shared" si="398"/>
        <v>-</v>
      </c>
      <c r="I1570" s="30">
        <f t="shared" si="403"/>
        <v>11</v>
      </c>
      <c r="J1570" s="35" t="str">
        <f t="shared" si="399"/>
        <v>Birla Sun Life Frontline Equity Fund-Plan B (Growth)</v>
      </c>
      <c r="K1570" s="35">
        <f t="shared" si="404"/>
        <v>64</v>
      </c>
      <c r="L1570" s="30" t="str">
        <f t="shared" si="405"/>
        <v>12.50</v>
      </c>
      <c r="M1570" s="30">
        <f t="shared" si="406"/>
        <v>70</v>
      </c>
      <c r="N1570" s="30" t="str">
        <f t="shared" si="407"/>
        <v>12.38</v>
      </c>
      <c r="O1570" s="30">
        <f t="shared" si="408"/>
        <v>76</v>
      </c>
      <c r="P1570" s="30" t="str">
        <f t="shared" si="409"/>
        <v>12.50</v>
      </c>
      <c r="Q1570" s="30">
        <f t="shared" si="410"/>
        <v>82</v>
      </c>
      <c r="R1570" s="36" t="str">
        <f t="shared" si="411"/>
        <v>11-Feb-2011</v>
      </c>
      <c r="S1570" s="37">
        <f t="shared" si="402"/>
        <v>12.5</v>
      </c>
    </row>
    <row r="1571" spans="1:19">
      <c r="A1571" s="30" t="s">
        <v>7531</v>
      </c>
      <c r="D1571" s="30" t="str">
        <f t="shared" si="396"/>
        <v>119649</v>
      </c>
      <c r="E1571" s="30">
        <f t="shared" si="400"/>
        <v>7</v>
      </c>
      <c r="F1571" s="30" t="str">
        <f t="shared" si="397"/>
        <v>INF209K01VX5</v>
      </c>
      <c r="G1571" s="30">
        <f t="shared" si="401"/>
        <v>20</v>
      </c>
      <c r="H1571" s="30" t="str">
        <f t="shared" si="398"/>
        <v>-</v>
      </c>
      <c r="I1571" s="30">
        <f t="shared" si="403"/>
        <v>22</v>
      </c>
      <c r="J1571" s="35" t="str">
        <f t="shared" si="399"/>
        <v>Birla Sun Life Index Fund - Dividend - Direct Plan</v>
      </c>
      <c r="K1571" s="35">
        <f t="shared" si="404"/>
        <v>73</v>
      </c>
      <c r="L1571" s="30" t="str">
        <f t="shared" si="405"/>
        <v>12.9981</v>
      </c>
      <c r="M1571" s="30">
        <f t="shared" si="406"/>
        <v>81</v>
      </c>
      <c r="N1571" s="30" t="str">
        <f t="shared" si="407"/>
        <v>12.9981</v>
      </c>
      <c r="O1571" s="30">
        <f t="shared" si="408"/>
        <v>89</v>
      </c>
      <c r="P1571" s="30" t="str">
        <f t="shared" si="409"/>
        <v>12.9981</v>
      </c>
      <c r="Q1571" s="30">
        <f t="shared" si="410"/>
        <v>97</v>
      </c>
      <c r="R1571" s="36" t="str">
        <f t="shared" si="411"/>
        <v>08-Aug-2017</v>
      </c>
      <c r="S1571" s="37">
        <f t="shared" si="402"/>
        <v>12.998100000000001</v>
      </c>
    </row>
    <row r="1572" spans="1:19">
      <c r="A1572" s="30" t="s">
        <v>7532</v>
      </c>
      <c r="D1572" s="30" t="str">
        <f t="shared" si="396"/>
        <v>101313</v>
      </c>
      <c r="E1572" s="30">
        <f t="shared" si="400"/>
        <v>7</v>
      </c>
      <c r="F1572" s="30" t="str">
        <f t="shared" si="397"/>
        <v>INF209K01LA4</v>
      </c>
      <c r="G1572" s="30">
        <f t="shared" si="401"/>
        <v>20</v>
      </c>
      <c r="H1572" s="30" t="str">
        <f t="shared" si="398"/>
        <v>INF209K01LC0</v>
      </c>
      <c r="I1572" s="30">
        <f t="shared" si="403"/>
        <v>33</v>
      </c>
      <c r="J1572" s="35" t="str">
        <f t="shared" si="399"/>
        <v>Birla Sun Life Index Fund - Dividend - Regular Plan</v>
      </c>
      <c r="K1572" s="35">
        <f t="shared" si="404"/>
        <v>85</v>
      </c>
      <c r="L1572" s="30" t="str">
        <f t="shared" si="405"/>
        <v>12.8459</v>
      </c>
      <c r="M1572" s="30">
        <f t="shared" si="406"/>
        <v>93</v>
      </c>
      <c r="N1572" s="30" t="str">
        <f t="shared" si="407"/>
        <v>12.8459</v>
      </c>
      <c r="O1572" s="30">
        <f t="shared" si="408"/>
        <v>101</v>
      </c>
      <c r="P1572" s="30" t="str">
        <f t="shared" si="409"/>
        <v>12.8459</v>
      </c>
      <c r="Q1572" s="30">
        <f t="shared" si="410"/>
        <v>109</v>
      </c>
      <c r="R1572" s="36" t="str">
        <f t="shared" si="411"/>
        <v>08-Aug-2017</v>
      </c>
      <c r="S1572" s="37">
        <f t="shared" si="402"/>
        <v>12.8459</v>
      </c>
    </row>
    <row r="1573" spans="1:19">
      <c r="A1573" s="30" t="s">
        <v>7533</v>
      </c>
      <c r="D1573" s="30" t="str">
        <f t="shared" si="396"/>
        <v>119648</v>
      </c>
      <c r="E1573" s="30">
        <f t="shared" si="400"/>
        <v>7</v>
      </c>
      <c r="F1573" s="30" t="str">
        <f t="shared" si="397"/>
        <v>INF209K01VY3</v>
      </c>
      <c r="G1573" s="30">
        <f t="shared" si="401"/>
        <v>20</v>
      </c>
      <c r="H1573" s="30" t="str">
        <f t="shared" si="398"/>
        <v>-</v>
      </c>
      <c r="I1573" s="30">
        <f t="shared" si="403"/>
        <v>22</v>
      </c>
      <c r="J1573" s="35" t="str">
        <f t="shared" si="399"/>
        <v>Birla Sun Life Index Fund - Growth - Direct Plan</v>
      </c>
      <c r="K1573" s="35">
        <f t="shared" si="404"/>
        <v>71</v>
      </c>
      <c r="L1573" s="30" t="str">
        <f t="shared" si="405"/>
        <v>98.1298</v>
      </c>
      <c r="M1573" s="30">
        <f t="shared" si="406"/>
        <v>79</v>
      </c>
      <c r="N1573" s="30" t="str">
        <f t="shared" si="407"/>
        <v>98.1298</v>
      </c>
      <c r="O1573" s="30">
        <f t="shared" si="408"/>
        <v>87</v>
      </c>
      <c r="P1573" s="30" t="str">
        <f t="shared" si="409"/>
        <v>98.1298</v>
      </c>
      <c r="Q1573" s="30">
        <f t="shared" si="410"/>
        <v>95</v>
      </c>
      <c r="R1573" s="36" t="str">
        <f t="shared" si="411"/>
        <v>08-Aug-2017</v>
      </c>
      <c r="S1573" s="37">
        <f t="shared" si="402"/>
        <v>98.129800000000003</v>
      </c>
    </row>
    <row r="1574" spans="1:19">
      <c r="A1574" s="30" t="s">
        <v>7534</v>
      </c>
      <c r="D1574" s="30" t="str">
        <f t="shared" si="396"/>
        <v>101314</v>
      </c>
      <c r="E1574" s="30">
        <f t="shared" si="400"/>
        <v>7</v>
      </c>
      <c r="F1574" s="30" t="str">
        <f t="shared" si="397"/>
        <v>INF209K01LB2</v>
      </c>
      <c r="G1574" s="30">
        <f t="shared" si="401"/>
        <v>20</v>
      </c>
      <c r="H1574" s="30" t="str">
        <f t="shared" si="398"/>
        <v>-</v>
      </c>
      <c r="I1574" s="30">
        <f t="shared" si="403"/>
        <v>22</v>
      </c>
      <c r="J1574" s="35" t="str">
        <f t="shared" si="399"/>
        <v>Birla Sun Life Index Fund - Growth - Regular Plan</v>
      </c>
      <c r="K1574" s="35">
        <f t="shared" si="404"/>
        <v>72</v>
      </c>
      <c r="L1574" s="30" t="str">
        <f t="shared" si="405"/>
        <v>98.0169</v>
      </c>
      <c r="M1574" s="30">
        <f t="shared" si="406"/>
        <v>80</v>
      </c>
      <c r="N1574" s="30" t="str">
        <f t="shared" si="407"/>
        <v>98.0169</v>
      </c>
      <c r="O1574" s="30">
        <f t="shared" si="408"/>
        <v>88</v>
      </c>
      <c r="P1574" s="30" t="str">
        <f t="shared" si="409"/>
        <v>98.0169</v>
      </c>
      <c r="Q1574" s="30">
        <f t="shared" si="410"/>
        <v>96</v>
      </c>
      <c r="R1574" s="36" t="str">
        <f t="shared" si="411"/>
        <v>08-Aug-2017</v>
      </c>
      <c r="S1574" s="37">
        <f t="shared" si="402"/>
        <v>98.016900000000007</v>
      </c>
    </row>
    <row r="1575" spans="1:19">
      <c r="A1575" s="30" t="s">
        <v>7535</v>
      </c>
      <c r="D1575" s="30" t="str">
        <f t="shared" si="396"/>
        <v>119590</v>
      </c>
      <c r="E1575" s="30">
        <f t="shared" si="400"/>
        <v>7</v>
      </c>
      <c r="F1575" s="30" t="str">
        <f t="shared" si="397"/>
        <v>INF209K01Q63</v>
      </c>
      <c r="G1575" s="30">
        <f t="shared" si="401"/>
        <v>20</v>
      </c>
      <c r="H1575" s="30" t="str">
        <f t="shared" si="398"/>
        <v>-</v>
      </c>
      <c r="I1575" s="30">
        <f t="shared" si="403"/>
        <v>22</v>
      </c>
      <c r="J1575" s="35" t="str">
        <f t="shared" si="399"/>
        <v>Birla Sun Life India Gennext Fund - Dividend - Direct Plan</v>
      </c>
      <c r="K1575" s="35">
        <f t="shared" si="404"/>
        <v>81</v>
      </c>
      <c r="L1575" s="30" t="str">
        <f t="shared" si="405"/>
        <v>27.93</v>
      </c>
      <c r="M1575" s="30">
        <f t="shared" si="406"/>
        <v>87</v>
      </c>
      <c r="N1575" s="30" t="str">
        <f t="shared" si="407"/>
        <v>27.65</v>
      </c>
      <c r="O1575" s="30">
        <f t="shared" si="408"/>
        <v>93</v>
      </c>
      <c r="P1575" s="30" t="str">
        <f t="shared" si="409"/>
        <v>27.93</v>
      </c>
      <c r="Q1575" s="30">
        <f t="shared" si="410"/>
        <v>99</v>
      </c>
      <c r="R1575" s="36" t="str">
        <f t="shared" si="411"/>
        <v>08-Aug-2017</v>
      </c>
      <c r="S1575" s="37">
        <f t="shared" si="402"/>
        <v>27.93</v>
      </c>
    </row>
    <row r="1576" spans="1:19">
      <c r="A1576" s="30" t="s">
        <v>7536</v>
      </c>
      <c r="D1576" s="30" t="str">
        <f t="shared" si="396"/>
        <v>119591</v>
      </c>
      <c r="E1576" s="30">
        <f t="shared" si="400"/>
        <v>7</v>
      </c>
      <c r="F1576" s="30" t="str">
        <f t="shared" si="397"/>
        <v>INF209K01WC7</v>
      </c>
      <c r="G1576" s="30">
        <f t="shared" si="401"/>
        <v>20</v>
      </c>
      <c r="H1576" s="30" t="str">
        <f t="shared" si="398"/>
        <v>-</v>
      </c>
      <c r="I1576" s="30">
        <f t="shared" si="403"/>
        <v>22</v>
      </c>
      <c r="J1576" s="35" t="str">
        <f t="shared" si="399"/>
        <v>Birla Sun Life India Gennext Fund - Growth - Direct Plan</v>
      </c>
      <c r="K1576" s="35">
        <f t="shared" si="404"/>
        <v>79</v>
      </c>
      <c r="L1576" s="30" t="str">
        <f t="shared" si="405"/>
        <v>78.44</v>
      </c>
      <c r="M1576" s="30">
        <f t="shared" si="406"/>
        <v>85</v>
      </c>
      <c r="N1576" s="30" t="str">
        <f t="shared" si="407"/>
        <v>77.66</v>
      </c>
      <c r="O1576" s="30">
        <f t="shared" si="408"/>
        <v>91</v>
      </c>
      <c r="P1576" s="30" t="str">
        <f t="shared" si="409"/>
        <v>78.44</v>
      </c>
      <c r="Q1576" s="30">
        <f t="shared" si="410"/>
        <v>97</v>
      </c>
      <c r="R1576" s="36" t="str">
        <f t="shared" si="411"/>
        <v>08-Aug-2017</v>
      </c>
      <c r="S1576" s="37">
        <f t="shared" si="402"/>
        <v>78.44</v>
      </c>
    </row>
    <row r="1577" spans="1:19">
      <c r="A1577" s="30" t="s">
        <v>7537</v>
      </c>
      <c r="D1577" s="30" t="str">
        <f t="shared" si="396"/>
        <v>103110</v>
      </c>
      <c r="E1577" s="30">
        <f t="shared" si="400"/>
        <v>7</v>
      </c>
      <c r="F1577" s="30" t="str">
        <f t="shared" si="397"/>
        <v>INF209K01439</v>
      </c>
      <c r="G1577" s="30">
        <f t="shared" si="401"/>
        <v>20</v>
      </c>
      <c r="H1577" s="30" t="str">
        <f t="shared" si="398"/>
        <v>INF209K01CR7</v>
      </c>
      <c r="I1577" s="30">
        <f t="shared" si="403"/>
        <v>33</v>
      </c>
      <c r="J1577" s="35" t="str">
        <f t="shared" si="399"/>
        <v>Birla Sun Life India Gennext Fund-Dividend Option</v>
      </c>
      <c r="K1577" s="35">
        <f t="shared" si="404"/>
        <v>83</v>
      </c>
      <c r="L1577" s="30" t="str">
        <f t="shared" si="405"/>
        <v>24.66</v>
      </c>
      <c r="M1577" s="30">
        <f t="shared" si="406"/>
        <v>89</v>
      </c>
      <c r="N1577" s="30" t="str">
        <f t="shared" si="407"/>
        <v>24.41</v>
      </c>
      <c r="O1577" s="30">
        <f t="shared" si="408"/>
        <v>95</v>
      </c>
      <c r="P1577" s="30" t="str">
        <f t="shared" si="409"/>
        <v>24.66</v>
      </c>
      <c r="Q1577" s="30">
        <f t="shared" si="410"/>
        <v>101</v>
      </c>
      <c r="R1577" s="36" t="str">
        <f t="shared" si="411"/>
        <v>08-Aug-2017</v>
      </c>
      <c r="S1577" s="37">
        <f t="shared" si="402"/>
        <v>24.66</v>
      </c>
    </row>
    <row r="1578" spans="1:19">
      <c r="A1578" s="30" t="s">
        <v>7538</v>
      </c>
      <c r="D1578" s="30" t="str">
        <f t="shared" si="396"/>
        <v>103111</v>
      </c>
      <c r="E1578" s="30">
        <f t="shared" si="400"/>
        <v>7</v>
      </c>
      <c r="F1578" s="30" t="str">
        <f t="shared" si="397"/>
        <v>INF209K01447</v>
      </c>
      <c r="G1578" s="30">
        <f t="shared" si="401"/>
        <v>20</v>
      </c>
      <c r="H1578" s="30" t="str">
        <f t="shared" si="398"/>
        <v>-</v>
      </c>
      <c r="I1578" s="30">
        <f t="shared" si="403"/>
        <v>22</v>
      </c>
      <c r="J1578" s="35" t="str">
        <f t="shared" si="399"/>
        <v>Birla Sun Life India Gennext Fund-Growth Option</v>
      </c>
      <c r="K1578" s="35">
        <f t="shared" si="404"/>
        <v>70</v>
      </c>
      <c r="L1578" s="30" t="str">
        <f t="shared" si="405"/>
        <v>75.09</v>
      </c>
      <c r="M1578" s="30">
        <f t="shared" si="406"/>
        <v>76</v>
      </c>
      <c r="N1578" s="30" t="str">
        <f t="shared" si="407"/>
        <v>74.34</v>
      </c>
      <c r="O1578" s="30">
        <f t="shared" si="408"/>
        <v>82</v>
      </c>
      <c r="P1578" s="30" t="str">
        <f t="shared" si="409"/>
        <v>75.09</v>
      </c>
      <c r="Q1578" s="30">
        <f t="shared" si="410"/>
        <v>88</v>
      </c>
      <c r="R1578" s="36" t="str">
        <f t="shared" si="411"/>
        <v>08-Aug-2017</v>
      </c>
      <c r="S1578" s="37">
        <f t="shared" si="402"/>
        <v>75.09</v>
      </c>
    </row>
    <row r="1579" spans="1:19">
      <c r="A1579" s="30" t="s">
        <v>7539</v>
      </c>
      <c r="D1579" s="30" t="str">
        <f t="shared" si="396"/>
        <v>119617</v>
      </c>
      <c r="E1579" s="30">
        <f t="shared" si="400"/>
        <v>7</v>
      </c>
      <c r="F1579" s="30" t="str">
        <f t="shared" si="397"/>
        <v>INF209K01P98</v>
      </c>
      <c r="G1579" s="30">
        <f t="shared" si="401"/>
        <v>20</v>
      </c>
      <c r="H1579" s="30" t="str">
        <f t="shared" si="398"/>
        <v>-</v>
      </c>
      <c r="I1579" s="30">
        <f t="shared" si="403"/>
        <v>22</v>
      </c>
      <c r="J1579" s="35" t="str">
        <f t="shared" si="399"/>
        <v>Birla Sun Life India Opportunities Fund - Dividend - Direct Plan</v>
      </c>
      <c r="K1579" s="35">
        <f t="shared" si="404"/>
        <v>87</v>
      </c>
      <c r="L1579" s="30" t="str">
        <f t="shared" si="405"/>
        <v>37.80</v>
      </c>
      <c r="M1579" s="30">
        <f t="shared" si="406"/>
        <v>93</v>
      </c>
      <c r="N1579" s="30" t="str">
        <f t="shared" si="407"/>
        <v>37.42</v>
      </c>
      <c r="O1579" s="30">
        <f t="shared" si="408"/>
        <v>99</v>
      </c>
      <c r="P1579" s="30" t="str">
        <f t="shared" si="409"/>
        <v>37.80</v>
      </c>
      <c r="Q1579" s="30">
        <f t="shared" si="410"/>
        <v>105</v>
      </c>
      <c r="R1579" s="36" t="str">
        <f t="shared" si="411"/>
        <v>08-Aug-2017</v>
      </c>
      <c r="S1579" s="37">
        <f t="shared" si="402"/>
        <v>37.799999999999997</v>
      </c>
    </row>
    <row r="1580" spans="1:19" ht="26">
      <c r="A1580" s="30" t="s">
        <v>7540</v>
      </c>
      <c r="D1580" s="30" t="str">
        <f t="shared" si="396"/>
        <v>100065</v>
      </c>
      <c r="E1580" s="30">
        <f t="shared" si="400"/>
        <v>7</v>
      </c>
      <c r="F1580" s="30" t="str">
        <f t="shared" si="397"/>
        <v>INF209K01280</v>
      </c>
      <c r="G1580" s="30">
        <f t="shared" si="401"/>
        <v>20</v>
      </c>
      <c r="H1580" s="30" t="str">
        <f t="shared" si="398"/>
        <v>INF209K01CK2</v>
      </c>
      <c r="I1580" s="30">
        <f t="shared" si="403"/>
        <v>33</v>
      </c>
      <c r="J1580" s="35" t="str">
        <f t="shared" si="399"/>
        <v>Birla Sun Life India Opportunities Fund - Dividend - Regular Plan</v>
      </c>
      <c r="K1580" s="35">
        <f t="shared" si="404"/>
        <v>99</v>
      </c>
      <c r="L1580" s="30" t="str">
        <f t="shared" si="405"/>
        <v>27.53</v>
      </c>
      <c r="M1580" s="30">
        <f t="shared" si="406"/>
        <v>105</v>
      </c>
      <c r="N1580" s="30" t="str">
        <f t="shared" si="407"/>
        <v>27.25</v>
      </c>
      <c r="O1580" s="30">
        <f t="shared" si="408"/>
        <v>111</v>
      </c>
      <c r="P1580" s="30" t="str">
        <f t="shared" si="409"/>
        <v>27.53</v>
      </c>
      <c r="Q1580" s="30">
        <f t="shared" si="410"/>
        <v>117</v>
      </c>
      <c r="R1580" s="36" t="str">
        <f t="shared" si="411"/>
        <v>08-Aug-2017</v>
      </c>
      <c r="S1580" s="37">
        <f t="shared" si="402"/>
        <v>27.53</v>
      </c>
    </row>
    <row r="1581" spans="1:19">
      <c r="A1581" s="30" t="s">
        <v>7541</v>
      </c>
      <c r="D1581" s="30" t="str">
        <f t="shared" si="396"/>
        <v>119618</v>
      </c>
      <c r="E1581" s="30">
        <f t="shared" si="400"/>
        <v>7</v>
      </c>
      <c r="F1581" s="30" t="str">
        <f t="shared" si="397"/>
        <v>INF209K01VR7</v>
      </c>
      <c r="G1581" s="30">
        <f t="shared" si="401"/>
        <v>20</v>
      </c>
      <c r="H1581" s="30" t="str">
        <f t="shared" si="398"/>
        <v>-</v>
      </c>
      <c r="I1581" s="30">
        <f t="shared" si="403"/>
        <v>22</v>
      </c>
      <c r="J1581" s="35" t="str">
        <f t="shared" si="399"/>
        <v>Birla Sun Life India Opportunities Fund - Growth - Direct Plan</v>
      </c>
      <c r="K1581" s="35">
        <f t="shared" si="404"/>
        <v>85</v>
      </c>
      <c r="L1581" s="30" t="str">
        <f t="shared" si="405"/>
        <v>136.38</v>
      </c>
      <c r="M1581" s="30">
        <f t="shared" si="406"/>
        <v>92</v>
      </c>
      <c r="N1581" s="30" t="str">
        <f t="shared" si="407"/>
        <v>135.02</v>
      </c>
      <c r="O1581" s="30">
        <f t="shared" si="408"/>
        <v>99</v>
      </c>
      <c r="P1581" s="30" t="str">
        <f t="shared" si="409"/>
        <v>136.38</v>
      </c>
      <c r="Q1581" s="30">
        <f t="shared" si="410"/>
        <v>106</v>
      </c>
      <c r="R1581" s="36" t="str">
        <f t="shared" si="411"/>
        <v>08-Aug-2017</v>
      </c>
      <c r="S1581" s="37">
        <f t="shared" si="402"/>
        <v>136.38</v>
      </c>
    </row>
    <row r="1582" spans="1:19">
      <c r="A1582" s="30" t="s">
        <v>7542</v>
      </c>
      <c r="D1582" s="30" t="str">
        <f t="shared" si="396"/>
        <v>100066</v>
      </c>
      <c r="E1582" s="30">
        <f t="shared" si="400"/>
        <v>7</v>
      </c>
      <c r="F1582" s="30" t="str">
        <f t="shared" si="397"/>
        <v>INF209K01298</v>
      </c>
      <c r="G1582" s="30">
        <f t="shared" si="401"/>
        <v>20</v>
      </c>
      <c r="H1582" s="30" t="str">
        <f t="shared" si="398"/>
        <v>-</v>
      </c>
      <c r="I1582" s="30">
        <f t="shared" si="403"/>
        <v>22</v>
      </c>
      <c r="J1582" s="35" t="str">
        <f t="shared" si="399"/>
        <v>Birla Sun Life India Opportunities Fund - Growth - Regular Plan</v>
      </c>
      <c r="K1582" s="35">
        <f t="shared" si="404"/>
        <v>86</v>
      </c>
      <c r="L1582" s="30" t="str">
        <f t="shared" si="405"/>
        <v>132.54</v>
      </c>
      <c r="M1582" s="30">
        <f t="shared" si="406"/>
        <v>93</v>
      </c>
      <c r="N1582" s="30" t="str">
        <f t="shared" si="407"/>
        <v>131.21</v>
      </c>
      <c r="O1582" s="30">
        <f t="shared" si="408"/>
        <v>100</v>
      </c>
      <c r="P1582" s="30" t="str">
        <f t="shared" si="409"/>
        <v>132.54</v>
      </c>
      <c r="Q1582" s="30">
        <f t="shared" si="410"/>
        <v>107</v>
      </c>
      <c r="R1582" s="36" t="str">
        <f t="shared" si="411"/>
        <v>08-Aug-2017</v>
      </c>
      <c r="S1582" s="37">
        <f t="shared" si="402"/>
        <v>132.54</v>
      </c>
    </row>
    <row r="1583" spans="1:19">
      <c r="A1583" s="30" t="s">
        <v>7543</v>
      </c>
      <c r="D1583" s="30" t="str">
        <f t="shared" si="396"/>
        <v>119537</v>
      </c>
      <c r="E1583" s="30">
        <f t="shared" si="400"/>
        <v>7</v>
      </c>
      <c r="F1583" s="30" t="str">
        <f t="shared" si="397"/>
        <v>INF209K01ZA4</v>
      </c>
      <c r="G1583" s="30">
        <f t="shared" si="401"/>
        <v>20</v>
      </c>
      <c r="H1583" s="30" t="str">
        <f t="shared" si="398"/>
        <v>-</v>
      </c>
      <c r="I1583" s="30">
        <f t="shared" si="403"/>
        <v>22</v>
      </c>
      <c r="J1583" s="35" t="str">
        <f t="shared" si="399"/>
        <v>Birla Sun Life India Reforms Fund - Dividend - Direct Plan</v>
      </c>
      <c r="K1583" s="35">
        <f t="shared" si="404"/>
        <v>81</v>
      </c>
      <c r="L1583" s="30" t="str">
        <f t="shared" si="405"/>
        <v>20.79</v>
      </c>
      <c r="M1583" s="30">
        <f t="shared" si="406"/>
        <v>87</v>
      </c>
      <c r="N1583" s="30" t="str">
        <f t="shared" si="407"/>
        <v>20.58</v>
      </c>
      <c r="O1583" s="30">
        <f t="shared" si="408"/>
        <v>93</v>
      </c>
      <c r="P1583" s="30" t="str">
        <f t="shared" si="409"/>
        <v>20.79</v>
      </c>
      <c r="Q1583" s="30">
        <f t="shared" si="410"/>
        <v>99</v>
      </c>
      <c r="R1583" s="36" t="str">
        <f t="shared" si="411"/>
        <v>08-Aug-2017</v>
      </c>
      <c r="S1583" s="37">
        <f t="shared" si="402"/>
        <v>20.79</v>
      </c>
    </row>
    <row r="1584" spans="1:19">
      <c r="A1584" s="30" t="s">
        <v>7544</v>
      </c>
      <c r="D1584" s="30" t="str">
        <f t="shared" si="396"/>
        <v>119536</v>
      </c>
      <c r="E1584" s="30">
        <f t="shared" si="400"/>
        <v>7</v>
      </c>
      <c r="F1584" s="30" t="str">
        <f t="shared" si="397"/>
        <v>INF209K01YZ4</v>
      </c>
      <c r="G1584" s="30">
        <f t="shared" si="401"/>
        <v>20</v>
      </c>
      <c r="H1584" s="30" t="str">
        <f t="shared" si="398"/>
        <v>-</v>
      </c>
      <c r="I1584" s="30">
        <f t="shared" si="403"/>
        <v>22</v>
      </c>
      <c r="J1584" s="35" t="str">
        <f t="shared" si="399"/>
        <v>Birla Sun Life India Reforms Fund - Growth - Direct Plan</v>
      </c>
      <c r="K1584" s="35">
        <f t="shared" si="404"/>
        <v>79</v>
      </c>
      <c r="L1584" s="30" t="str">
        <f t="shared" si="405"/>
        <v>20.78</v>
      </c>
      <c r="M1584" s="30">
        <f t="shared" si="406"/>
        <v>85</v>
      </c>
      <c r="N1584" s="30" t="str">
        <f t="shared" si="407"/>
        <v>20.57</v>
      </c>
      <c r="O1584" s="30">
        <f t="shared" si="408"/>
        <v>91</v>
      </c>
      <c r="P1584" s="30" t="str">
        <f t="shared" si="409"/>
        <v>20.78</v>
      </c>
      <c r="Q1584" s="30">
        <f t="shared" si="410"/>
        <v>97</v>
      </c>
      <c r="R1584" s="36" t="str">
        <f t="shared" si="411"/>
        <v>08-Aug-2017</v>
      </c>
      <c r="S1584" s="37">
        <f t="shared" si="402"/>
        <v>20.78</v>
      </c>
    </row>
    <row r="1585" spans="1:19">
      <c r="A1585" s="30" t="s">
        <v>7545</v>
      </c>
      <c r="D1585" s="30" t="str">
        <f t="shared" si="396"/>
        <v>112922</v>
      </c>
      <c r="E1585" s="30">
        <f t="shared" si="400"/>
        <v>7</v>
      </c>
      <c r="F1585" s="30" t="str">
        <f t="shared" si="397"/>
        <v>INF209K01EL6</v>
      </c>
      <c r="G1585" s="30">
        <f t="shared" si="401"/>
        <v>20</v>
      </c>
      <c r="H1585" s="30" t="str">
        <f t="shared" si="398"/>
        <v>INF209K01EM4</v>
      </c>
      <c r="I1585" s="30">
        <f t="shared" si="403"/>
        <v>33</v>
      </c>
      <c r="J1585" s="35" t="str">
        <f t="shared" si="399"/>
        <v>Birla Sun Life India Reforms Fund-DIVIDEND</v>
      </c>
      <c r="K1585" s="35">
        <f t="shared" si="404"/>
        <v>76</v>
      </c>
      <c r="L1585" s="30" t="str">
        <f t="shared" si="405"/>
        <v>15.86</v>
      </c>
      <c r="M1585" s="30">
        <f t="shared" si="406"/>
        <v>82</v>
      </c>
      <c r="N1585" s="30" t="str">
        <f t="shared" si="407"/>
        <v>15.70</v>
      </c>
      <c r="O1585" s="30">
        <f t="shared" si="408"/>
        <v>88</v>
      </c>
      <c r="P1585" s="30" t="str">
        <f t="shared" si="409"/>
        <v>15.86</v>
      </c>
      <c r="Q1585" s="30">
        <f t="shared" si="410"/>
        <v>94</v>
      </c>
      <c r="R1585" s="36" t="str">
        <f t="shared" si="411"/>
        <v>08-Aug-2017</v>
      </c>
      <c r="S1585" s="37">
        <f t="shared" si="402"/>
        <v>15.86</v>
      </c>
    </row>
    <row r="1586" spans="1:19">
      <c r="A1586" s="30" t="s">
        <v>7546</v>
      </c>
      <c r="D1586" s="30" t="str">
        <f t="shared" si="396"/>
        <v>112921</v>
      </c>
      <c r="E1586" s="30">
        <f t="shared" si="400"/>
        <v>7</v>
      </c>
      <c r="F1586" s="30" t="str">
        <f t="shared" si="397"/>
        <v>INF209K01EK8</v>
      </c>
      <c r="G1586" s="30">
        <f t="shared" si="401"/>
        <v>20</v>
      </c>
      <c r="H1586" s="30" t="str">
        <f t="shared" si="398"/>
        <v>-</v>
      </c>
      <c r="I1586" s="30">
        <f t="shared" si="403"/>
        <v>22</v>
      </c>
      <c r="J1586" s="35" t="str">
        <f t="shared" si="399"/>
        <v>Birla Sun Life India Reforms Fund-GROWTH</v>
      </c>
      <c r="K1586" s="35">
        <f t="shared" si="404"/>
        <v>63</v>
      </c>
      <c r="L1586" s="30" t="str">
        <f t="shared" si="405"/>
        <v>20.17</v>
      </c>
      <c r="M1586" s="30">
        <f t="shared" si="406"/>
        <v>69</v>
      </c>
      <c r="N1586" s="30" t="str">
        <f t="shared" si="407"/>
        <v>19.97</v>
      </c>
      <c r="O1586" s="30">
        <f t="shared" si="408"/>
        <v>75</v>
      </c>
      <c r="P1586" s="30" t="str">
        <f t="shared" si="409"/>
        <v>20.17</v>
      </c>
      <c r="Q1586" s="30">
        <f t="shared" si="410"/>
        <v>81</v>
      </c>
      <c r="R1586" s="36" t="str">
        <f t="shared" si="411"/>
        <v>08-Aug-2017</v>
      </c>
      <c r="S1586" s="37">
        <f t="shared" si="402"/>
        <v>20.170000000000002</v>
      </c>
    </row>
    <row r="1587" spans="1:19">
      <c r="A1587" s="30" t="s">
        <v>7547</v>
      </c>
      <c r="D1587" s="30" t="str">
        <f t="shared" si="396"/>
        <v>119515</v>
      </c>
      <c r="E1587" s="30">
        <f t="shared" si="400"/>
        <v>7</v>
      </c>
      <c r="F1587" s="30" t="str">
        <f t="shared" si="397"/>
        <v>INF209K01WG8</v>
      </c>
      <c r="G1587" s="30">
        <f t="shared" si="401"/>
        <v>20</v>
      </c>
      <c r="H1587" s="30" t="str">
        <f t="shared" si="398"/>
        <v>-</v>
      </c>
      <c r="I1587" s="30">
        <f t="shared" si="403"/>
        <v>22</v>
      </c>
      <c r="J1587" s="35" t="str">
        <f t="shared" si="399"/>
        <v>Birla Sun Life Infrastructure Fund -  Dividend - Direct Plan</v>
      </c>
      <c r="K1587" s="35">
        <f t="shared" si="404"/>
        <v>83</v>
      </c>
      <c r="L1587" s="30" t="str">
        <f t="shared" si="405"/>
        <v>25.35</v>
      </c>
      <c r="M1587" s="30">
        <f t="shared" si="406"/>
        <v>89</v>
      </c>
      <c r="N1587" s="30" t="str">
        <f t="shared" si="407"/>
        <v>25.10</v>
      </c>
      <c r="O1587" s="30">
        <f t="shared" si="408"/>
        <v>95</v>
      </c>
      <c r="P1587" s="30" t="str">
        <f t="shared" si="409"/>
        <v>25.35</v>
      </c>
      <c r="Q1587" s="30">
        <f t="shared" si="410"/>
        <v>101</v>
      </c>
      <c r="R1587" s="36" t="str">
        <f t="shared" si="411"/>
        <v>08-Aug-2017</v>
      </c>
      <c r="S1587" s="37">
        <f t="shared" si="402"/>
        <v>25.35</v>
      </c>
    </row>
    <row r="1588" spans="1:19">
      <c r="A1588" s="30" t="s">
        <v>7548</v>
      </c>
      <c r="D1588" s="30" t="str">
        <f t="shared" si="396"/>
        <v>119514</v>
      </c>
      <c r="E1588" s="30">
        <f t="shared" si="400"/>
        <v>7</v>
      </c>
      <c r="F1588" s="30" t="str">
        <f t="shared" si="397"/>
        <v>INF209K01WH6</v>
      </c>
      <c r="G1588" s="30">
        <f t="shared" si="401"/>
        <v>20</v>
      </c>
      <c r="H1588" s="30" t="str">
        <f t="shared" si="398"/>
        <v>-</v>
      </c>
      <c r="I1588" s="30">
        <f t="shared" si="403"/>
        <v>22</v>
      </c>
      <c r="J1588" s="35" t="str">
        <f t="shared" si="399"/>
        <v>Birla Sun Life Infrastructure Fund - Growth - Direct Plan</v>
      </c>
      <c r="K1588" s="35">
        <f t="shared" si="404"/>
        <v>80</v>
      </c>
      <c r="L1588" s="30" t="str">
        <f t="shared" si="405"/>
        <v>36.94</v>
      </c>
      <c r="M1588" s="30">
        <f t="shared" si="406"/>
        <v>86</v>
      </c>
      <c r="N1588" s="30" t="str">
        <f t="shared" si="407"/>
        <v>36.57</v>
      </c>
      <c r="O1588" s="30">
        <f t="shared" si="408"/>
        <v>92</v>
      </c>
      <c r="P1588" s="30" t="str">
        <f t="shared" si="409"/>
        <v>36.94</v>
      </c>
      <c r="Q1588" s="30">
        <f t="shared" si="410"/>
        <v>98</v>
      </c>
      <c r="R1588" s="36" t="str">
        <f t="shared" si="411"/>
        <v>08-Aug-2017</v>
      </c>
      <c r="S1588" s="37">
        <f t="shared" si="402"/>
        <v>36.94</v>
      </c>
    </row>
    <row r="1589" spans="1:19">
      <c r="A1589" s="30" t="s">
        <v>7549</v>
      </c>
      <c r="D1589" s="30" t="str">
        <f t="shared" si="396"/>
        <v>103475</v>
      </c>
      <c r="E1589" s="30">
        <f t="shared" si="400"/>
        <v>7</v>
      </c>
      <c r="F1589" s="30" t="str">
        <f t="shared" si="397"/>
        <v>INF209K01470</v>
      </c>
      <c r="G1589" s="30">
        <f t="shared" si="401"/>
        <v>20</v>
      </c>
      <c r="H1589" s="30" t="str">
        <f t="shared" si="398"/>
        <v>INF209K01CT3</v>
      </c>
      <c r="I1589" s="30">
        <f t="shared" si="403"/>
        <v>33</v>
      </c>
      <c r="J1589" s="35" t="str">
        <f t="shared" si="399"/>
        <v>Birla Sun Life Infrastructure Fund-Dividend</v>
      </c>
      <c r="K1589" s="35">
        <f t="shared" si="404"/>
        <v>77</v>
      </c>
      <c r="L1589" s="30" t="str">
        <f t="shared" si="405"/>
        <v>17.68</v>
      </c>
      <c r="M1589" s="30">
        <f t="shared" si="406"/>
        <v>83</v>
      </c>
      <c r="N1589" s="30" t="str">
        <f t="shared" si="407"/>
        <v>17.50</v>
      </c>
      <c r="O1589" s="30">
        <f t="shared" si="408"/>
        <v>89</v>
      </c>
      <c r="P1589" s="30" t="str">
        <f t="shared" si="409"/>
        <v>17.68</v>
      </c>
      <c r="Q1589" s="30">
        <f t="shared" si="410"/>
        <v>95</v>
      </c>
      <c r="R1589" s="36" t="str">
        <f t="shared" si="411"/>
        <v>08-Aug-2017</v>
      </c>
      <c r="S1589" s="37">
        <f t="shared" si="402"/>
        <v>17.68</v>
      </c>
    </row>
    <row r="1590" spans="1:19">
      <c r="A1590" s="30" t="s">
        <v>7550</v>
      </c>
      <c r="D1590" s="30" t="str">
        <f t="shared" si="396"/>
        <v>103476</v>
      </c>
      <c r="E1590" s="30">
        <f t="shared" si="400"/>
        <v>7</v>
      </c>
      <c r="F1590" s="30" t="str">
        <f t="shared" si="397"/>
        <v>INF209K01504</v>
      </c>
      <c r="G1590" s="30">
        <f t="shared" si="401"/>
        <v>20</v>
      </c>
      <c r="H1590" s="30" t="str">
        <f t="shared" si="398"/>
        <v>-</v>
      </c>
      <c r="I1590" s="30">
        <f t="shared" si="403"/>
        <v>22</v>
      </c>
      <c r="J1590" s="35" t="str">
        <f t="shared" si="399"/>
        <v>Birla Sun Life Infrastructure Fund-Growth</v>
      </c>
      <c r="K1590" s="35">
        <f t="shared" si="404"/>
        <v>64</v>
      </c>
      <c r="L1590" s="30" t="str">
        <f t="shared" si="405"/>
        <v>35.77</v>
      </c>
      <c r="M1590" s="30">
        <f t="shared" si="406"/>
        <v>70</v>
      </c>
      <c r="N1590" s="30" t="str">
        <f t="shared" si="407"/>
        <v>35.41</v>
      </c>
      <c r="O1590" s="30">
        <f t="shared" si="408"/>
        <v>76</v>
      </c>
      <c r="P1590" s="30" t="str">
        <f t="shared" si="409"/>
        <v>35.77</v>
      </c>
      <c r="Q1590" s="30">
        <f t="shared" si="410"/>
        <v>82</v>
      </c>
      <c r="R1590" s="36" t="str">
        <f t="shared" si="411"/>
        <v>08-Aug-2017</v>
      </c>
      <c r="S1590" s="37">
        <f t="shared" si="402"/>
        <v>35.770000000000003</v>
      </c>
    </row>
    <row r="1591" spans="1:19">
      <c r="A1591" s="30" t="s">
        <v>218</v>
      </c>
      <c r="D1591" s="30" t="str">
        <f t="shared" si="396"/>
        <v>111956</v>
      </c>
      <c r="E1591" s="30">
        <f t="shared" si="400"/>
        <v>7</v>
      </c>
      <c r="F1591" s="30" t="str">
        <f t="shared" si="397"/>
        <v>-</v>
      </c>
      <c r="G1591" s="30">
        <f t="shared" si="401"/>
        <v>9</v>
      </c>
      <c r="H1591" s="30" t="str">
        <f t="shared" si="398"/>
        <v>INF209K01CU1</v>
      </c>
      <c r="I1591" s="30">
        <f t="shared" si="403"/>
        <v>22</v>
      </c>
      <c r="J1591" s="35" t="str">
        <f t="shared" si="399"/>
        <v>Birla Sun Life Infrastructure Fund-Plan B (Dividend)</v>
      </c>
      <c r="K1591" s="35">
        <f t="shared" si="404"/>
        <v>75</v>
      </c>
      <c r="L1591" s="30" t="str">
        <f t="shared" si="405"/>
        <v>10.97</v>
      </c>
      <c r="M1591" s="30">
        <f t="shared" si="406"/>
        <v>81</v>
      </c>
      <c r="N1591" s="30" t="str">
        <f t="shared" si="407"/>
        <v>10.86</v>
      </c>
      <c r="O1591" s="30">
        <f t="shared" si="408"/>
        <v>87</v>
      </c>
      <c r="P1591" s="30" t="str">
        <f t="shared" si="409"/>
        <v>10.97</v>
      </c>
      <c r="Q1591" s="30">
        <f t="shared" si="410"/>
        <v>93</v>
      </c>
      <c r="R1591" s="36" t="str">
        <f t="shared" si="411"/>
        <v>11-Feb-2011</v>
      </c>
      <c r="S1591" s="37">
        <f t="shared" si="402"/>
        <v>10.97</v>
      </c>
    </row>
    <row r="1592" spans="1:19">
      <c r="A1592" s="30" t="s">
        <v>219</v>
      </c>
      <c r="D1592" s="30" t="str">
        <f t="shared" si="396"/>
        <v>111955</v>
      </c>
      <c r="E1592" s="30">
        <f t="shared" si="400"/>
        <v>7</v>
      </c>
      <c r="F1592" s="30" t="str">
        <f t="shared" si="397"/>
        <v>-</v>
      </c>
      <c r="G1592" s="30">
        <f t="shared" si="401"/>
        <v>9</v>
      </c>
      <c r="H1592" s="30" t="str">
        <f t="shared" si="398"/>
        <v>-</v>
      </c>
      <c r="I1592" s="30">
        <f t="shared" si="403"/>
        <v>11</v>
      </c>
      <c r="J1592" s="35" t="str">
        <f t="shared" si="399"/>
        <v>Birla Sun Life Infrastructure Fund-Plan B (Growth)</v>
      </c>
      <c r="K1592" s="35">
        <f t="shared" si="404"/>
        <v>62</v>
      </c>
      <c r="L1592" s="30" t="str">
        <f t="shared" si="405"/>
        <v>11.43</v>
      </c>
      <c r="M1592" s="30">
        <f t="shared" si="406"/>
        <v>68</v>
      </c>
      <c r="N1592" s="30" t="str">
        <f t="shared" si="407"/>
        <v>11.32</v>
      </c>
      <c r="O1592" s="30">
        <f t="shared" si="408"/>
        <v>74</v>
      </c>
      <c r="P1592" s="30" t="str">
        <f t="shared" si="409"/>
        <v>11.43</v>
      </c>
      <c r="Q1592" s="30">
        <f t="shared" si="410"/>
        <v>80</v>
      </c>
      <c r="R1592" s="36" t="str">
        <f t="shared" si="411"/>
        <v>11-Feb-2011</v>
      </c>
      <c r="S1592" s="37">
        <f t="shared" si="402"/>
        <v>11.43</v>
      </c>
    </row>
    <row r="1593" spans="1:19" ht="26">
      <c r="A1593" s="30" t="s">
        <v>7551</v>
      </c>
      <c r="D1593" s="30" t="str">
        <f t="shared" si="396"/>
        <v>119516</v>
      </c>
      <c r="E1593" s="30">
        <f t="shared" si="400"/>
        <v>7</v>
      </c>
      <c r="F1593" s="30" t="str">
        <f t="shared" si="397"/>
        <v>INF209K01Q89</v>
      </c>
      <c r="G1593" s="30">
        <f t="shared" si="401"/>
        <v>20</v>
      </c>
      <c r="H1593" s="30" t="str">
        <f t="shared" si="398"/>
        <v>-</v>
      </c>
      <c r="I1593" s="30">
        <f t="shared" si="403"/>
        <v>22</v>
      </c>
      <c r="J1593" s="35" t="str">
        <f t="shared" si="399"/>
        <v>Birla Sun Life International Equity Fund - Plan A - Dividend - Direct Plan</v>
      </c>
      <c r="K1593" s="35">
        <f t="shared" si="404"/>
        <v>97</v>
      </c>
      <c r="L1593" s="30" t="str">
        <f t="shared" si="405"/>
        <v>17.2921</v>
      </c>
      <c r="M1593" s="30">
        <f t="shared" si="406"/>
        <v>105</v>
      </c>
      <c r="N1593" s="30" t="str">
        <f t="shared" si="407"/>
        <v>17.1192</v>
      </c>
      <c r="O1593" s="30">
        <f t="shared" si="408"/>
        <v>113</v>
      </c>
      <c r="P1593" s="30" t="str">
        <f t="shared" si="409"/>
        <v>17.2921</v>
      </c>
      <c r="Q1593" s="30">
        <f t="shared" si="410"/>
        <v>121</v>
      </c>
      <c r="R1593" s="36" t="str">
        <f t="shared" si="411"/>
        <v>08-Aug-2017</v>
      </c>
      <c r="S1593" s="37">
        <f t="shared" si="402"/>
        <v>17.292100000000001</v>
      </c>
    </row>
    <row r="1594" spans="1:19" ht="26">
      <c r="A1594" s="30" t="s">
        <v>7552</v>
      </c>
      <c r="D1594" s="30" t="str">
        <f t="shared" si="396"/>
        <v>106872</v>
      </c>
      <c r="E1594" s="30">
        <f t="shared" si="400"/>
        <v>7</v>
      </c>
      <c r="F1594" s="30" t="str">
        <f t="shared" si="397"/>
        <v>INF209K01512</v>
      </c>
      <c r="G1594" s="30">
        <f t="shared" si="401"/>
        <v>20</v>
      </c>
      <c r="H1594" s="30" t="str">
        <f t="shared" si="398"/>
        <v>INF209K01CV9</v>
      </c>
      <c r="I1594" s="30">
        <f t="shared" si="403"/>
        <v>33</v>
      </c>
      <c r="J1594" s="35" t="str">
        <f t="shared" si="399"/>
        <v>Birla Sun Life International Equity Fund - Plan A - Dividend - Regular Plan</v>
      </c>
      <c r="K1594" s="35">
        <f t="shared" si="404"/>
        <v>109</v>
      </c>
      <c r="L1594" s="30" t="str">
        <f t="shared" si="405"/>
        <v>13.6865</v>
      </c>
      <c r="M1594" s="30">
        <f t="shared" si="406"/>
        <v>117</v>
      </c>
      <c r="N1594" s="30" t="str">
        <f t="shared" si="407"/>
        <v>13.5496</v>
      </c>
      <c r="O1594" s="30">
        <f t="shared" si="408"/>
        <v>125</v>
      </c>
      <c r="P1594" s="30" t="str">
        <f t="shared" si="409"/>
        <v>13.6865</v>
      </c>
      <c r="Q1594" s="30">
        <f t="shared" si="410"/>
        <v>133</v>
      </c>
      <c r="R1594" s="36" t="str">
        <f t="shared" si="411"/>
        <v>08-Aug-2017</v>
      </c>
      <c r="S1594" s="37">
        <f t="shared" si="402"/>
        <v>13.686500000000001</v>
      </c>
    </row>
    <row r="1595" spans="1:19" ht="26">
      <c r="A1595" s="30" t="s">
        <v>7553</v>
      </c>
      <c r="D1595" s="30" t="str">
        <f t="shared" si="396"/>
        <v>119517</v>
      </c>
      <c r="E1595" s="30">
        <f t="shared" si="400"/>
        <v>7</v>
      </c>
      <c r="F1595" s="30" t="str">
        <f t="shared" si="397"/>
        <v>INF209K01WS3</v>
      </c>
      <c r="G1595" s="30">
        <f t="shared" si="401"/>
        <v>20</v>
      </c>
      <c r="H1595" s="30" t="str">
        <f t="shared" si="398"/>
        <v>-</v>
      </c>
      <c r="I1595" s="30">
        <f t="shared" si="403"/>
        <v>22</v>
      </c>
      <c r="J1595" s="35" t="str">
        <f t="shared" si="399"/>
        <v>Birla Sun Life International Equity Fund - Plan A - Growth - Direct Plan</v>
      </c>
      <c r="K1595" s="35">
        <f t="shared" si="404"/>
        <v>95</v>
      </c>
      <c r="L1595" s="30" t="str">
        <f t="shared" si="405"/>
        <v>17.2786</v>
      </c>
      <c r="M1595" s="30">
        <f t="shared" si="406"/>
        <v>103</v>
      </c>
      <c r="N1595" s="30" t="str">
        <f t="shared" si="407"/>
        <v>17.1058</v>
      </c>
      <c r="O1595" s="30">
        <f t="shared" si="408"/>
        <v>111</v>
      </c>
      <c r="P1595" s="30" t="str">
        <f t="shared" si="409"/>
        <v>17.2786</v>
      </c>
      <c r="Q1595" s="30">
        <f t="shared" si="410"/>
        <v>119</v>
      </c>
      <c r="R1595" s="36" t="str">
        <f t="shared" si="411"/>
        <v>08-Aug-2017</v>
      </c>
      <c r="S1595" s="37">
        <f t="shared" si="402"/>
        <v>17.278600000000001</v>
      </c>
    </row>
    <row r="1596" spans="1:19" ht="26">
      <c r="A1596" s="30" t="s">
        <v>7554</v>
      </c>
      <c r="D1596" s="30" t="str">
        <f t="shared" si="396"/>
        <v>106873</v>
      </c>
      <c r="E1596" s="30">
        <f t="shared" si="400"/>
        <v>7</v>
      </c>
      <c r="F1596" s="30" t="str">
        <f t="shared" si="397"/>
        <v>INF209K01520</v>
      </c>
      <c r="G1596" s="30">
        <f t="shared" si="401"/>
        <v>20</v>
      </c>
      <c r="H1596" s="30" t="str">
        <f t="shared" si="398"/>
        <v>-</v>
      </c>
      <c r="I1596" s="30">
        <f t="shared" si="403"/>
        <v>22</v>
      </c>
      <c r="J1596" s="35" t="str">
        <f t="shared" si="399"/>
        <v>Birla Sun Life International Equity Fund - Plan A - Growth - Regular Plan</v>
      </c>
      <c r="K1596" s="35">
        <f t="shared" si="404"/>
        <v>96</v>
      </c>
      <c r="L1596" s="30" t="str">
        <f t="shared" si="405"/>
        <v>16.8689</v>
      </c>
      <c r="M1596" s="30">
        <f t="shared" si="406"/>
        <v>104</v>
      </c>
      <c r="N1596" s="30" t="str">
        <f t="shared" si="407"/>
        <v>16.7002</v>
      </c>
      <c r="O1596" s="30">
        <f t="shared" si="408"/>
        <v>112</v>
      </c>
      <c r="P1596" s="30" t="str">
        <f t="shared" si="409"/>
        <v>16.8689</v>
      </c>
      <c r="Q1596" s="30">
        <f t="shared" si="410"/>
        <v>120</v>
      </c>
      <c r="R1596" s="36" t="str">
        <f t="shared" si="411"/>
        <v>08-Aug-2017</v>
      </c>
      <c r="S1596" s="37">
        <f t="shared" si="402"/>
        <v>16.8689</v>
      </c>
    </row>
    <row r="1597" spans="1:19" ht="26">
      <c r="A1597" s="30" t="s">
        <v>7555</v>
      </c>
      <c r="D1597" s="30" t="str">
        <f t="shared" si="396"/>
        <v>119519</v>
      </c>
      <c r="E1597" s="30">
        <f t="shared" si="400"/>
        <v>7</v>
      </c>
      <c r="F1597" s="30" t="str">
        <f t="shared" si="397"/>
        <v>INF209K01Q97</v>
      </c>
      <c r="G1597" s="30">
        <f t="shared" si="401"/>
        <v>20</v>
      </c>
      <c r="H1597" s="30" t="str">
        <f t="shared" si="398"/>
        <v>-</v>
      </c>
      <c r="I1597" s="30">
        <f t="shared" si="403"/>
        <v>22</v>
      </c>
      <c r="J1597" s="35" t="str">
        <f t="shared" si="399"/>
        <v>Birla Sun Life International Equity Fund - Plan B - Dividend - Direct Plan</v>
      </c>
      <c r="K1597" s="35">
        <f t="shared" si="404"/>
        <v>97</v>
      </c>
      <c r="L1597" s="30" t="str">
        <f t="shared" si="405"/>
        <v>18.0935</v>
      </c>
      <c r="M1597" s="30">
        <f t="shared" si="406"/>
        <v>105</v>
      </c>
      <c r="N1597" s="30" t="str">
        <f t="shared" si="407"/>
        <v>17.9126</v>
      </c>
      <c r="O1597" s="30">
        <f t="shared" si="408"/>
        <v>113</v>
      </c>
      <c r="P1597" s="30" t="str">
        <f t="shared" si="409"/>
        <v>18.0935</v>
      </c>
      <c r="Q1597" s="30">
        <f t="shared" si="410"/>
        <v>121</v>
      </c>
      <c r="R1597" s="36" t="str">
        <f t="shared" si="411"/>
        <v>08-Aug-2017</v>
      </c>
      <c r="S1597" s="37">
        <f t="shared" si="402"/>
        <v>18.093499999999999</v>
      </c>
    </row>
    <row r="1598" spans="1:19" ht="26">
      <c r="A1598" s="30" t="s">
        <v>7556</v>
      </c>
      <c r="D1598" s="30" t="str">
        <f t="shared" si="396"/>
        <v>106875</v>
      </c>
      <c r="E1598" s="30">
        <f t="shared" si="400"/>
        <v>7</v>
      </c>
      <c r="F1598" s="30" t="str">
        <f t="shared" si="397"/>
        <v>INF209K01538</v>
      </c>
      <c r="G1598" s="30">
        <f t="shared" si="401"/>
        <v>20</v>
      </c>
      <c r="H1598" s="30" t="str">
        <f t="shared" si="398"/>
        <v>INF209K01CW7</v>
      </c>
      <c r="I1598" s="30">
        <f t="shared" si="403"/>
        <v>33</v>
      </c>
      <c r="J1598" s="35" t="str">
        <f t="shared" si="399"/>
        <v>Birla Sun Life International Equity Fund - Plan B - Dividend - Regular Plan</v>
      </c>
      <c r="K1598" s="35">
        <f t="shared" si="404"/>
        <v>109</v>
      </c>
      <c r="L1598" s="30" t="str">
        <f t="shared" si="405"/>
        <v>15.9260</v>
      </c>
      <c r="M1598" s="30">
        <f t="shared" si="406"/>
        <v>117</v>
      </c>
      <c r="N1598" s="30" t="str">
        <f t="shared" si="407"/>
        <v>15.7667</v>
      </c>
      <c r="O1598" s="30">
        <f t="shared" si="408"/>
        <v>125</v>
      </c>
      <c r="P1598" s="30" t="str">
        <f t="shared" si="409"/>
        <v>15.9260</v>
      </c>
      <c r="Q1598" s="30">
        <f t="shared" si="410"/>
        <v>133</v>
      </c>
      <c r="R1598" s="36" t="str">
        <f t="shared" si="411"/>
        <v>08-Aug-2017</v>
      </c>
      <c r="S1598" s="37">
        <f t="shared" si="402"/>
        <v>15.926</v>
      </c>
    </row>
    <row r="1599" spans="1:19" ht="26">
      <c r="A1599" s="30" t="s">
        <v>7557</v>
      </c>
      <c r="D1599" s="30" t="str">
        <f t="shared" si="396"/>
        <v>119518</v>
      </c>
      <c r="E1599" s="30">
        <f t="shared" si="400"/>
        <v>7</v>
      </c>
      <c r="F1599" s="30" t="str">
        <f t="shared" si="397"/>
        <v>INF209K01WU9</v>
      </c>
      <c r="G1599" s="30">
        <f t="shared" si="401"/>
        <v>20</v>
      </c>
      <c r="H1599" s="30" t="str">
        <f t="shared" si="398"/>
        <v>-</v>
      </c>
      <c r="I1599" s="30">
        <f t="shared" si="403"/>
        <v>22</v>
      </c>
      <c r="J1599" s="35" t="str">
        <f t="shared" si="399"/>
        <v>Birla Sun Life International Equity Fund - Plan B - Growth - Direct Plan</v>
      </c>
      <c r="K1599" s="35">
        <f t="shared" si="404"/>
        <v>95</v>
      </c>
      <c r="L1599" s="30" t="str">
        <f t="shared" si="405"/>
        <v>18.1029</v>
      </c>
      <c r="M1599" s="30">
        <f t="shared" si="406"/>
        <v>103</v>
      </c>
      <c r="N1599" s="30" t="str">
        <f t="shared" si="407"/>
        <v>17.9219</v>
      </c>
      <c r="O1599" s="30">
        <f t="shared" si="408"/>
        <v>111</v>
      </c>
      <c r="P1599" s="30" t="str">
        <f t="shared" si="409"/>
        <v>18.1029</v>
      </c>
      <c r="Q1599" s="30">
        <f t="shared" si="410"/>
        <v>119</v>
      </c>
      <c r="R1599" s="36" t="str">
        <f t="shared" si="411"/>
        <v>08-Aug-2017</v>
      </c>
      <c r="S1599" s="37">
        <f t="shared" si="402"/>
        <v>18.102900000000002</v>
      </c>
    </row>
    <row r="1600" spans="1:19" ht="26">
      <c r="A1600" s="30" t="s">
        <v>7558</v>
      </c>
      <c r="D1600" s="30" t="str">
        <f t="shared" si="396"/>
        <v>106876</v>
      </c>
      <c r="E1600" s="30">
        <f t="shared" si="400"/>
        <v>7</v>
      </c>
      <c r="F1600" s="30" t="str">
        <f t="shared" si="397"/>
        <v>INF209K01546</v>
      </c>
      <c r="G1600" s="30">
        <f t="shared" si="401"/>
        <v>20</v>
      </c>
      <c r="H1600" s="30" t="str">
        <f t="shared" si="398"/>
        <v>-</v>
      </c>
      <c r="I1600" s="30">
        <f t="shared" si="403"/>
        <v>22</v>
      </c>
      <c r="J1600" s="35" t="str">
        <f t="shared" si="399"/>
        <v>Birla Sun Life International Equity Fund - Plan B - Growth - Regular Plan</v>
      </c>
      <c r="K1600" s="35">
        <f t="shared" si="404"/>
        <v>96</v>
      </c>
      <c r="L1600" s="30" t="str">
        <f t="shared" si="405"/>
        <v>17.6695</v>
      </c>
      <c r="M1600" s="30">
        <f t="shared" si="406"/>
        <v>104</v>
      </c>
      <c r="N1600" s="30" t="str">
        <f t="shared" si="407"/>
        <v>17.4928</v>
      </c>
      <c r="O1600" s="30">
        <f t="shared" si="408"/>
        <v>112</v>
      </c>
      <c r="P1600" s="30" t="str">
        <f t="shared" si="409"/>
        <v>17.6695</v>
      </c>
      <c r="Q1600" s="30">
        <f t="shared" si="410"/>
        <v>120</v>
      </c>
      <c r="R1600" s="36" t="str">
        <f t="shared" si="411"/>
        <v>08-Aug-2017</v>
      </c>
      <c r="S1600" s="37">
        <f t="shared" si="402"/>
        <v>17.669499999999999</v>
      </c>
    </row>
    <row r="1601" spans="1:19">
      <c r="A1601" s="30" t="s">
        <v>220</v>
      </c>
      <c r="D1601" s="30" t="str">
        <f t="shared" si="396"/>
        <v>119521</v>
      </c>
      <c r="E1601" s="30">
        <f t="shared" si="400"/>
        <v>7</v>
      </c>
      <c r="F1601" s="30" t="str">
        <f t="shared" si="397"/>
        <v>INF209K01WJ2</v>
      </c>
      <c r="G1601" s="30">
        <f t="shared" si="401"/>
        <v>20</v>
      </c>
      <c r="H1601" s="30" t="str">
        <f t="shared" si="398"/>
        <v>-</v>
      </c>
      <c r="I1601" s="30">
        <f t="shared" si="403"/>
        <v>22</v>
      </c>
      <c r="J1601" s="35" t="str">
        <f t="shared" si="399"/>
        <v>Birla Sun Life Long Term Advantage - Dividend - Direct Plan</v>
      </c>
      <c r="K1601" s="35">
        <f t="shared" si="404"/>
        <v>82</v>
      </c>
      <c r="L1601" s="30" t="str">
        <f t="shared" si="405"/>
        <v>23.45</v>
      </c>
      <c r="M1601" s="30">
        <f t="shared" si="406"/>
        <v>88</v>
      </c>
      <c r="N1601" s="30" t="str">
        <f t="shared" si="407"/>
        <v>23.22</v>
      </c>
      <c r="O1601" s="30">
        <f t="shared" si="408"/>
        <v>94</v>
      </c>
      <c r="P1601" s="30" t="str">
        <f t="shared" si="409"/>
        <v>23.45</v>
      </c>
      <c r="Q1601" s="30">
        <f t="shared" si="410"/>
        <v>100</v>
      </c>
      <c r="R1601" s="36" t="str">
        <f t="shared" si="411"/>
        <v>05-Feb-2016</v>
      </c>
      <c r="S1601" s="37">
        <f t="shared" si="402"/>
        <v>23.45</v>
      </c>
    </row>
    <row r="1602" spans="1:19">
      <c r="A1602" s="30" t="s">
        <v>221</v>
      </c>
      <c r="D1602" s="30" t="str">
        <f t="shared" si="396"/>
        <v>119520</v>
      </c>
      <c r="E1602" s="30">
        <f t="shared" si="400"/>
        <v>7</v>
      </c>
      <c r="F1602" s="30" t="str">
        <f t="shared" si="397"/>
        <v>INF209K01WK0</v>
      </c>
      <c r="G1602" s="30">
        <f t="shared" si="401"/>
        <v>20</v>
      </c>
      <c r="H1602" s="30" t="str">
        <f t="shared" si="398"/>
        <v>-</v>
      </c>
      <c r="I1602" s="30">
        <f t="shared" si="403"/>
        <v>22</v>
      </c>
      <c r="J1602" s="35" t="str">
        <f t="shared" si="399"/>
        <v>Birla Sun Life Long Term Advantage - Growth - Direct Plan</v>
      </c>
      <c r="K1602" s="35">
        <f t="shared" si="404"/>
        <v>80</v>
      </c>
      <c r="L1602" s="30" t="str">
        <f t="shared" si="405"/>
        <v>25.37</v>
      </c>
      <c r="M1602" s="30">
        <f t="shared" si="406"/>
        <v>86</v>
      </c>
      <c r="N1602" s="30" t="str">
        <f t="shared" si="407"/>
        <v>25.12</v>
      </c>
      <c r="O1602" s="30">
        <f t="shared" si="408"/>
        <v>92</v>
      </c>
      <c r="P1602" s="30" t="str">
        <f t="shared" si="409"/>
        <v>25.37</v>
      </c>
      <c r="Q1602" s="30">
        <f t="shared" si="410"/>
        <v>98</v>
      </c>
      <c r="R1602" s="36" t="str">
        <f t="shared" si="411"/>
        <v>05-Feb-2016</v>
      </c>
      <c r="S1602" s="37">
        <f t="shared" si="402"/>
        <v>25.37</v>
      </c>
    </row>
    <row r="1603" spans="1:19">
      <c r="A1603" s="30" t="s">
        <v>222</v>
      </c>
      <c r="D1603" s="30" t="str">
        <f t="shared" si="396"/>
        <v>104339</v>
      </c>
      <c r="E1603" s="30">
        <f t="shared" si="400"/>
        <v>7</v>
      </c>
      <c r="F1603" s="30" t="str">
        <f t="shared" si="397"/>
        <v>INF209K01SD3</v>
      </c>
      <c r="G1603" s="30">
        <f t="shared" si="401"/>
        <v>20</v>
      </c>
      <c r="H1603" s="30" t="str">
        <f t="shared" si="398"/>
        <v>-</v>
      </c>
      <c r="I1603" s="30">
        <f t="shared" si="403"/>
        <v>22</v>
      </c>
      <c r="J1603" s="35" t="str">
        <f t="shared" si="399"/>
        <v>Birla Sun Life Long Term Fund- Growth Option</v>
      </c>
      <c r="K1603" s="35">
        <f t="shared" si="404"/>
        <v>67</v>
      </c>
      <c r="L1603" s="30" t="str">
        <f t="shared" si="405"/>
        <v>24.78</v>
      </c>
      <c r="M1603" s="30">
        <f t="shared" si="406"/>
        <v>73</v>
      </c>
      <c r="N1603" s="30" t="str">
        <f t="shared" si="407"/>
        <v>24.53</v>
      </c>
      <c r="O1603" s="30">
        <f t="shared" si="408"/>
        <v>79</v>
      </c>
      <c r="P1603" s="30" t="str">
        <f t="shared" si="409"/>
        <v>24.78</v>
      </c>
      <c r="Q1603" s="30">
        <f t="shared" si="410"/>
        <v>85</v>
      </c>
      <c r="R1603" s="36" t="str">
        <f t="shared" si="411"/>
        <v>05-Feb-2016</v>
      </c>
      <c r="S1603" s="37">
        <f t="shared" si="402"/>
        <v>24.78</v>
      </c>
    </row>
    <row r="1604" spans="1:19">
      <c r="A1604" s="30" t="s">
        <v>223</v>
      </c>
      <c r="D1604" s="30" t="str">
        <f t="shared" si="396"/>
        <v>104338</v>
      </c>
      <c r="E1604" s="30">
        <f t="shared" si="400"/>
        <v>7</v>
      </c>
      <c r="F1604" s="30" t="str">
        <f t="shared" si="397"/>
        <v>INF209K01SE1</v>
      </c>
      <c r="G1604" s="30">
        <f t="shared" si="401"/>
        <v>20</v>
      </c>
      <c r="H1604" s="30" t="str">
        <f t="shared" si="398"/>
        <v>INF209K01SF8</v>
      </c>
      <c r="I1604" s="30">
        <f t="shared" si="403"/>
        <v>33</v>
      </c>
      <c r="J1604" s="35" t="str">
        <f t="shared" si="399"/>
        <v>Birla Sun Life Long Term Fund-Dividend Option</v>
      </c>
      <c r="K1604" s="35">
        <f t="shared" si="404"/>
        <v>79</v>
      </c>
      <c r="L1604" s="30" t="str">
        <f t="shared" si="405"/>
        <v>18.46</v>
      </c>
      <c r="M1604" s="30">
        <f t="shared" si="406"/>
        <v>85</v>
      </c>
      <c r="N1604" s="30" t="str">
        <f t="shared" si="407"/>
        <v>18.28</v>
      </c>
      <c r="O1604" s="30">
        <f t="shared" si="408"/>
        <v>91</v>
      </c>
      <c r="P1604" s="30" t="str">
        <f t="shared" si="409"/>
        <v>18.46</v>
      </c>
      <c r="Q1604" s="30">
        <f t="shared" si="410"/>
        <v>97</v>
      </c>
      <c r="R1604" s="36" t="str">
        <f t="shared" si="411"/>
        <v>05-Feb-2016</v>
      </c>
      <c r="S1604" s="37">
        <f t="shared" si="402"/>
        <v>18.46</v>
      </c>
    </row>
    <row r="1605" spans="1:19" ht="26">
      <c r="A1605" s="30" t="s">
        <v>7559</v>
      </c>
      <c r="D1605" s="30" t="str">
        <f t="shared" si="396"/>
        <v>133514</v>
      </c>
      <c r="E1605" s="30">
        <f t="shared" si="400"/>
        <v>7</v>
      </c>
      <c r="F1605" s="30" t="str">
        <f t="shared" si="397"/>
        <v>INF209KA1YL8</v>
      </c>
      <c r="G1605" s="30">
        <f t="shared" si="401"/>
        <v>20</v>
      </c>
      <c r="H1605" s="30" t="str">
        <f t="shared" si="398"/>
        <v>INF209KA1YM6</v>
      </c>
      <c r="I1605" s="30">
        <f t="shared" si="403"/>
        <v>33</v>
      </c>
      <c r="J1605" s="35" t="str">
        <f t="shared" si="399"/>
        <v>Birla Sun Life Manufacturing Equity Fund - Direct Plan - Dividend</v>
      </c>
      <c r="K1605" s="35">
        <f t="shared" si="404"/>
        <v>99</v>
      </c>
      <c r="L1605" s="30" t="str">
        <f t="shared" si="405"/>
        <v>12.79</v>
      </c>
      <c r="M1605" s="30">
        <f t="shared" si="406"/>
        <v>105</v>
      </c>
      <c r="N1605" s="30" t="str">
        <f t="shared" si="407"/>
        <v>12.66</v>
      </c>
      <c r="O1605" s="30">
        <f t="shared" si="408"/>
        <v>111</v>
      </c>
      <c r="P1605" s="30" t="str">
        <f t="shared" si="409"/>
        <v>12.79</v>
      </c>
      <c r="Q1605" s="30">
        <f t="shared" si="410"/>
        <v>117</v>
      </c>
      <c r="R1605" s="36" t="str">
        <f t="shared" si="411"/>
        <v>08-Aug-2017</v>
      </c>
      <c r="S1605" s="37">
        <f t="shared" si="402"/>
        <v>12.79</v>
      </c>
    </row>
    <row r="1606" spans="1:19" ht="26">
      <c r="A1606" s="30" t="s">
        <v>7560</v>
      </c>
      <c r="D1606" s="30" t="str">
        <f t="shared" si="396"/>
        <v>133516</v>
      </c>
      <c r="E1606" s="30">
        <f t="shared" si="400"/>
        <v>7</v>
      </c>
      <c r="F1606" s="30" t="str">
        <f t="shared" si="397"/>
        <v>INF209KA1YK0</v>
      </c>
      <c r="G1606" s="30">
        <f t="shared" si="401"/>
        <v>20</v>
      </c>
      <c r="H1606" s="30" t="str">
        <f t="shared" si="398"/>
        <v>-</v>
      </c>
      <c r="I1606" s="30">
        <f t="shared" si="403"/>
        <v>22</v>
      </c>
      <c r="J1606" s="35" t="str">
        <f t="shared" si="399"/>
        <v>Birla Sun Life Manufacturing Equity Fund - Direct Plan - Growth</v>
      </c>
      <c r="K1606" s="35">
        <f t="shared" si="404"/>
        <v>86</v>
      </c>
      <c r="L1606" s="30" t="str">
        <f t="shared" si="405"/>
        <v>13.86</v>
      </c>
      <c r="M1606" s="30">
        <f t="shared" si="406"/>
        <v>92</v>
      </c>
      <c r="N1606" s="30" t="str">
        <f t="shared" si="407"/>
        <v>13.72</v>
      </c>
      <c r="O1606" s="30">
        <f t="shared" si="408"/>
        <v>98</v>
      </c>
      <c r="P1606" s="30" t="str">
        <f t="shared" si="409"/>
        <v>13.86</v>
      </c>
      <c r="Q1606" s="30">
        <f t="shared" si="410"/>
        <v>104</v>
      </c>
      <c r="R1606" s="36" t="str">
        <f t="shared" si="411"/>
        <v>08-Aug-2017</v>
      </c>
      <c r="S1606" s="37">
        <f t="shared" si="402"/>
        <v>13.86</v>
      </c>
    </row>
    <row r="1607" spans="1:19" ht="26">
      <c r="A1607" s="30" t="s">
        <v>7561</v>
      </c>
      <c r="D1607" s="30" t="str">
        <f t="shared" ref="D1607:D1670" si="412">IF(ISERROR(LEFT(A1607,SEARCH(";",A1607)-1)),"",LEFT(A1607,SEARCH(";",A1607)-1))</f>
        <v>133515</v>
      </c>
      <c r="E1607" s="30">
        <f t="shared" si="400"/>
        <v>7</v>
      </c>
      <c r="F1607" s="30" t="str">
        <f t="shared" ref="F1607:F1670" si="413">IF($D1607="",A1607,MID($A1607,E1607+1,SEARCH(";",$A1607,E1607+1)-E1607-1))</f>
        <v>INF209KA1YI4</v>
      </c>
      <c r="G1607" s="30">
        <f t="shared" si="401"/>
        <v>20</v>
      </c>
      <c r="H1607" s="30" t="str">
        <f t="shared" ref="H1607:H1670" si="414">IF($D1607="","",MID($A1607,G1607+1,SEARCH(";",$A1607,G1607+1)-G1607-1))</f>
        <v>INF209KA1YJ2</v>
      </c>
      <c r="I1607" s="30">
        <f t="shared" si="403"/>
        <v>33</v>
      </c>
      <c r="J1607" s="35" t="str">
        <f t="shared" ref="J1607:J1670" si="415">IF($D1607="","",MID($A1607,I1607+1,SEARCH(";",$A1607,I1607+1)-I1607-1))</f>
        <v>Birla Sun Life Manufacturing Equity Fund - Regular Plan - Dividend</v>
      </c>
      <c r="K1607" s="35">
        <f t="shared" si="404"/>
        <v>100</v>
      </c>
      <c r="L1607" s="30" t="str">
        <f t="shared" si="405"/>
        <v>12.45</v>
      </c>
      <c r="M1607" s="30">
        <f t="shared" si="406"/>
        <v>106</v>
      </c>
      <c r="N1607" s="30" t="str">
        <f t="shared" si="407"/>
        <v>12.33</v>
      </c>
      <c r="O1607" s="30">
        <f t="shared" si="408"/>
        <v>112</v>
      </c>
      <c r="P1607" s="30" t="str">
        <f t="shared" si="409"/>
        <v>12.45</v>
      </c>
      <c r="Q1607" s="30">
        <f t="shared" si="410"/>
        <v>118</v>
      </c>
      <c r="R1607" s="36" t="str">
        <f t="shared" si="411"/>
        <v>08-Aug-2017</v>
      </c>
      <c r="S1607" s="37">
        <f t="shared" si="402"/>
        <v>12.45</v>
      </c>
    </row>
    <row r="1608" spans="1:19" ht="26">
      <c r="A1608" s="30" t="s">
        <v>7562</v>
      </c>
      <c r="D1608" s="30" t="str">
        <f t="shared" si="412"/>
        <v>133513</v>
      </c>
      <c r="E1608" s="30">
        <f t="shared" ref="E1608:E1671" si="416">IF($D1608="","",LEN(D1608)+1)</f>
        <v>7</v>
      </c>
      <c r="F1608" s="30" t="str">
        <f t="shared" si="413"/>
        <v>INF209KA1YH6</v>
      </c>
      <c r="G1608" s="30">
        <f t="shared" ref="G1608:G1671" si="417">IF($D1608="","",E1608+(LEN(F1608)+1))</f>
        <v>20</v>
      </c>
      <c r="H1608" s="30" t="str">
        <f t="shared" si="414"/>
        <v>-</v>
      </c>
      <c r="I1608" s="30">
        <f t="shared" si="403"/>
        <v>22</v>
      </c>
      <c r="J1608" s="35" t="str">
        <f t="shared" si="415"/>
        <v>Birla Sun Life Manufacturing Equity Fund - Regular Plan - Growth</v>
      </c>
      <c r="K1608" s="35">
        <f t="shared" si="404"/>
        <v>87</v>
      </c>
      <c r="L1608" s="30" t="str">
        <f t="shared" si="405"/>
        <v>13.52</v>
      </c>
      <c r="M1608" s="30">
        <f t="shared" si="406"/>
        <v>93</v>
      </c>
      <c r="N1608" s="30" t="str">
        <f t="shared" si="407"/>
        <v>13.38</v>
      </c>
      <c r="O1608" s="30">
        <f t="shared" si="408"/>
        <v>99</v>
      </c>
      <c r="P1608" s="30" t="str">
        <f t="shared" si="409"/>
        <v>13.52</v>
      </c>
      <c r="Q1608" s="30">
        <f t="shared" si="410"/>
        <v>105</v>
      </c>
      <c r="R1608" s="36" t="str">
        <f t="shared" si="411"/>
        <v>08-Aug-2017</v>
      </c>
      <c r="S1608" s="37">
        <f t="shared" ref="S1608:S1671" si="418">IF(L1608="","",L1608+0)</f>
        <v>13.52</v>
      </c>
    </row>
    <row r="1609" spans="1:19">
      <c r="A1609" s="30" t="s">
        <v>7563</v>
      </c>
      <c r="D1609" s="30" t="str">
        <f t="shared" si="412"/>
        <v>119619</v>
      </c>
      <c r="E1609" s="30">
        <f t="shared" si="416"/>
        <v>7</v>
      </c>
      <c r="F1609" s="30" t="str">
        <f t="shared" si="413"/>
        <v>INF209K01Q22</v>
      </c>
      <c r="G1609" s="30">
        <f t="shared" si="417"/>
        <v>20</v>
      </c>
      <c r="H1609" s="30" t="str">
        <f t="shared" si="414"/>
        <v>-</v>
      </c>
      <c r="I1609" s="30">
        <f t="shared" si="403"/>
        <v>22</v>
      </c>
      <c r="J1609" s="35" t="str">
        <f t="shared" si="415"/>
        <v>Birla Sun Life Midcap Fund - Dividend - Direct Plan</v>
      </c>
      <c r="K1609" s="35">
        <f t="shared" si="404"/>
        <v>74</v>
      </c>
      <c r="L1609" s="30" t="str">
        <f t="shared" si="405"/>
        <v>59.05</v>
      </c>
      <c r="M1609" s="30">
        <f t="shared" si="406"/>
        <v>80</v>
      </c>
      <c r="N1609" s="30" t="str">
        <f t="shared" si="407"/>
        <v>58.46</v>
      </c>
      <c r="O1609" s="30">
        <f t="shared" si="408"/>
        <v>86</v>
      </c>
      <c r="P1609" s="30" t="str">
        <f t="shared" si="409"/>
        <v>59.05</v>
      </c>
      <c r="Q1609" s="30">
        <f t="shared" si="410"/>
        <v>92</v>
      </c>
      <c r="R1609" s="36" t="str">
        <f t="shared" si="411"/>
        <v>08-Aug-2017</v>
      </c>
      <c r="S1609" s="37">
        <f t="shared" si="418"/>
        <v>59.05</v>
      </c>
    </row>
    <row r="1610" spans="1:19">
      <c r="A1610" s="30" t="s">
        <v>7564</v>
      </c>
      <c r="D1610" s="30" t="str">
        <f t="shared" si="412"/>
        <v>119620</v>
      </c>
      <c r="E1610" s="30">
        <f t="shared" si="416"/>
        <v>7</v>
      </c>
      <c r="F1610" s="30" t="str">
        <f t="shared" si="413"/>
        <v>INF209K01Q30</v>
      </c>
      <c r="G1610" s="30">
        <f t="shared" si="417"/>
        <v>20</v>
      </c>
      <c r="H1610" s="30" t="str">
        <f t="shared" si="414"/>
        <v>-</v>
      </c>
      <c r="I1610" s="30">
        <f t="shared" si="403"/>
        <v>22</v>
      </c>
      <c r="J1610" s="35" t="str">
        <f t="shared" si="415"/>
        <v>Birla Sun Life Midcap Fund - Growth - Direct Plan</v>
      </c>
      <c r="K1610" s="35">
        <f t="shared" si="404"/>
        <v>72</v>
      </c>
      <c r="L1610" s="30" t="str">
        <f t="shared" si="405"/>
        <v>314.12</v>
      </c>
      <c r="M1610" s="30">
        <f t="shared" si="406"/>
        <v>79</v>
      </c>
      <c r="N1610" s="30" t="str">
        <f t="shared" si="407"/>
        <v>310.98</v>
      </c>
      <c r="O1610" s="30">
        <f t="shared" si="408"/>
        <v>86</v>
      </c>
      <c r="P1610" s="30" t="str">
        <f t="shared" si="409"/>
        <v>314.12</v>
      </c>
      <c r="Q1610" s="30">
        <f t="shared" si="410"/>
        <v>93</v>
      </c>
      <c r="R1610" s="36" t="str">
        <f t="shared" si="411"/>
        <v>08-Aug-2017</v>
      </c>
      <c r="S1610" s="37">
        <f t="shared" si="418"/>
        <v>314.12</v>
      </c>
    </row>
    <row r="1611" spans="1:19">
      <c r="A1611" s="30" t="s">
        <v>7565</v>
      </c>
      <c r="D1611" s="30" t="str">
        <f t="shared" si="412"/>
        <v>101591</v>
      </c>
      <c r="E1611" s="30">
        <f t="shared" si="416"/>
        <v>7</v>
      </c>
      <c r="F1611" s="30" t="str">
        <f t="shared" si="413"/>
        <v>INF209K01355</v>
      </c>
      <c r="G1611" s="30">
        <f t="shared" si="417"/>
        <v>20</v>
      </c>
      <c r="H1611" s="30" t="str">
        <f t="shared" si="414"/>
        <v>INF209K01CN6</v>
      </c>
      <c r="I1611" s="30">
        <f t="shared" si="403"/>
        <v>33</v>
      </c>
      <c r="J1611" s="35" t="str">
        <f t="shared" si="415"/>
        <v>Birla Sun Life MIDCAP Fund-Dividend</v>
      </c>
      <c r="K1611" s="35">
        <f t="shared" si="404"/>
        <v>69</v>
      </c>
      <c r="L1611" s="30" t="str">
        <f t="shared" si="405"/>
        <v>39.26</v>
      </c>
      <c r="M1611" s="30">
        <f t="shared" si="406"/>
        <v>75</v>
      </c>
      <c r="N1611" s="30" t="str">
        <f t="shared" si="407"/>
        <v>38.87</v>
      </c>
      <c r="O1611" s="30">
        <f t="shared" si="408"/>
        <v>81</v>
      </c>
      <c r="P1611" s="30" t="str">
        <f t="shared" si="409"/>
        <v>39.26</v>
      </c>
      <c r="Q1611" s="30">
        <f t="shared" si="410"/>
        <v>87</v>
      </c>
      <c r="R1611" s="36" t="str">
        <f t="shared" si="411"/>
        <v>08-Aug-2017</v>
      </c>
      <c r="S1611" s="37">
        <f t="shared" si="418"/>
        <v>39.26</v>
      </c>
    </row>
    <row r="1612" spans="1:19">
      <c r="A1612" s="30" t="s">
        <v>7566</v>
      </c>
      <c r="D1612" s="30" t="str">
        <f t="shared" si="412"/>
        <v>101592</v>
      </c>
      <c r="E1612" s="30">
        <f t="shared" si="416"/>
        <v>7</v>
      </c>
      <c r="F1612" s="30" t="str">
        <f t="shared" si="413"/>
        <v>INF209K01363</v>
      </c>
      <c r="G1612" s="30">
        <f t="shared" si="417"/>
        <v>20</v>
      </c>
      <c r="H1612" s="30" t="str">
        <f t="shared" si="414"/>
        <v>-</v>
      </c>
      <c r="I1612" s="30">
        <f t="shared" si="403"/>
        <v>22</v>
      </c>
      <c r="J1612" s="35" t="str">
        <f t="shared" si="415"/>
        <v>Birla Sun Life MIDCAP Fund-Growth</v>
      </c>
      <c r="K1612" s="35">
        <f t="shared" si="404"/>
        <v>56</v>
      </c>
      <c r="L1612" s="30" t="str">
        <f t="shared" si="405"/>
        <v>302.64</v>
      </c>
      <c r="M1612" s="30">
        <f t="shared" si="406"/>
        <v>63</v>
      </c>
      <c r="N1612" s="30" t="str">
        <f t="shared" si="407"/>
        <v>299.61</v>
      </c>
      <c r="O1612" s="30">
        <f t="shared" si="408"/>
        <v>70</v>
      </c>
      <c r="P1612" s="30" t="str">
        <f t="shared" si="409"/>
        <v>302.64</v>
      </c>
      <c r="Q1612" s="30">
        <f t="shared" si="410"/>
        <v>77</v>
      </c>
      <c r="R1612" s="36" t="str">
        <f t="shared" si="411"/>
        <v>08-Aug-2017</v>
      </c>
      <c r="S1612" s="37">
        <f t="shared" si="418"/>
        <v>302.64</v>
      </c>
    </row>
    <row r="1613" spans="1:19">
      <c r="A1613" s="30" t="s">
        <v>224</v>
      </c>
      <c r="D1613" s="30" t="str">
        <f t="shared" si="412"/>
        <v>112115</v>
      </c>
      <c r="E1613" s="30">
        <f t="shared" si="416"/>
        <v>7</v>
      </c>
      <c r="F1613" s="30" t="str">
        <f t="shared" si="413"/>
        <v>-</v>
      </c>
      <c r="G1613" s="30">
        <f t="shared" si="417"/>
        <v>9</v>
      </c>
      <c r="H1613" s="30" t="str">
        <f t="shared" si="414"/>
        <v>INF209K01CO4</v>
      </c>
      <c r="I1613" s="30">
        <f t="shared" ref="I1613:I1676" si="419">IF($D1613="","",G1613+LEN(H1613)+1)</f>
        <v>22</v>
      </c>
      <c r="J1613" s="35" t="str">
        <f t="shared" si="415"/>
        <v>Birla Sun Life MIDCAP Fund-Plan B (Dividend)</v>
      </c>
      <c r="K1613" s="35">
        <f t="shared" ref="K1613:K1676" si="420">IF($D1613="","",I1613+LEN(J1613)+1)</f>
        <v>67</v>
      </c>
      <c r="L1613" s="30" t="str">
        <f t="shared" ref="L1613:L1676" si="421">IF($D1613="","",MID($A1613,K1613+1,SEARCH(";",$A1613,K1613+1)-K1613-1))</f>
        <v>12.51</v>
      </c>
      <c r="M1613" s="30">
        <f t="shared" ref="M1613:M1676" si="422">IF($D1613="","",K1613+LEN(L1613)+1)</f>
        <v>73</v>
      </c>
      <c r="N1613" s="30" t="str">
        <f t="shared" ref="N1613:N1676" si="423">IF($D1613="","",MID($A1613,M1613+1,SEARCH(";",$A1613,M1613+1)-M1613-1))</f>
        <v>12.38</v>
      </c>
      <c r="O1613" s="30">
        <f t="shared" ref="O1613:O1676" si="424">IF($D1613="","",M1613+LEN(N1613)+1)</f>
        <v>79</v>
      </c>
      <c r="P1613" s="30" t="str">
        <f t="shared" ref="P1613:P1676" si="425">IF($D1613="","",MID($A1613,O1613+1,SEARCH(";",$A1613,O1613+1)-O1613-1))</f>
        <v>12.51</v>
      </c>
      <c r="Q1613" s="30">
        <f t="shared" ref="Q1613:Q1676" si="426">IF($D1613="","",O1613+LEN(P1613)+1)</f>
        <v>85</v>
      </c>
      <c r="R1613" s="36" t="str">
        <f t="shared" ref="R1613:R1676" si="427">IF($D1613="","",MID($A1613,Q1613+1,15))</f>
        <v>11-Feb-2011</v>
      </c>
      <c r="S1613" s="37">
        <f t="shared" si="418"/>
        <v>12.51</v>
      </c>
    </row>
    <row r="1614" spans="1:19">
      <c r="A1614" s="30" t="s">
        <v>225</v>
      </c>
      <c r="D1614" s="30" t="str">
        <f t="shared" si="412"/>
        <v>112116</v>
      </c>
      <c r="E1614" s="30">
        <f t="shared" si="416"/>
        <v>7</v>
      </c>
      <c r="F1614" s="30" t="str">
        <f t="shared" si="413"/>
        <v>-</v>
      </c>
      <c r="G1614" s="30">
        <f t="shared" si="417"/>
        <v>9</v>
      </c>
      <c r="H1614" s="30" t="str">
        <f t="shared" si="414"/>
        <v>-</v>
      </c>
      <c r="I1614" s="30">
        <f t="shared" si="419"/>
        <v>11</v>
      </c>
      <c r="J1614" s="35" t="str">
        <f t="shared" si="415"/>
        <v>Birla Sun Life MIDCAP Fund-Plan B (Growth)</v>
      </c>
      <c r="K1614" s="35">
        <f t="shared" si="420"/>
        <v>54</v>
      </c>
      <c r="L1614" s="30" t="str">
        <f t="shared" si="421"/>
        <v>12.51</v>
      </c>
      <c r="M1614" s="30">
        <f t="shared" si="422"/>
        <v>60</v>
      </c>
      <c r="N1614" s="30" t="str">
        <f t="shared" si="423"/>
        <v>12.38</v>
      </c>
      <c r="O1614" s="30">
        <f t="shared" si="424"/>
        <v>66</v>
      </c>
      <c r="P1614" s="30" t="str">
        <f t="shared" si="425"/>
        <v>12.51</v>
      </c>
      <c r="Q1614" s="30">
        <f t="shared" si="426"/>
        <v>72</v>
      </c>
      <c r="R1614" s="36" t="str">
        <f t="shared" si="427"/>
        <v>11-Feb-2011</v>
      </c>
      <c r="S1614" s="37">
        <f t="shared" si="418"/>
        <v>12.51</v>
      </c>
    </row>
    <row r="1615" spans="1:19">
      <c r="A1615" s="30" t="s">
        <v>7567</v>
      </c>
      <c r="D1615" s="30" t="str">
        <f t="shared" si="412"/>
        <v>119647</v>
      </c>
      <c r="E1615" s="30">
        <f t="shared" si="416"/>
        <v>7</v>
      </c>
      <c r="F1615" s="30" t="str">
        <f t="shared" si="413"/>
        <v>INF209K01Q06</v>
      </c>
      <c r="G1615" s="30">
        <f t="shared" si="417"/>
        <v>20</v>
      </c>
      <c r="H1615" s="30" t="str">
        <f t="shared" si="414"/>
        <v>INF209K01VU1</v>
      </c>
      <c r="I1615" s="30">
        <f t="shared" si="419"/>
        <v>33</v>
      </c>
      <c r="J1615" s="35" t="str">
        <f t="shared" si="415"/>
        <v>Birla Sun Life MNC Fund - Dividend - Direct Plan</v>
      </c>
      <c r="K1615" s="35">
        <f t="shared" si="420"/>
        <v>82</v>
      </c>
      <c r="L1615" s="30" t="str">
        <f t="shared" si="421"/>
        <v>242.52</v>
      </c>
      <c r="M1615" s="30">
        <f t="shared" si="422"/>
        <v>89</v>
      </c>
      <c r="N1615" s="30" t="str">
        <f t="shared" si="423"/>
        <v>240.09</v>
      </c>
      <c r="O1615" s="30">
        <f t="shared" si="424"/>
        <v>96</v>
      </c>
      <c r="P1615" s="30" t="str">
        <f t="shared" si="425"/>
        <v>242.52</v>
      </c>
      <c r="Q1615" s="30">
        <f t="shared" si="426"/>
        <v>103</v>
      </c>
      <c r="R1615" s="36" t="str">
        <f t="shared" si="427"/>
        <v>08-Aug-2017</v>
      </c>
      <c r="S1615" s="37">
        <f t="shared" si="418"/>
        <v>242.52</v>
      </c>
    </row>
    <row r="1616" spans="1:19">
      <c r="A1616" s="30" t="s">
        <v>7568</v>
      </c>
      <c r="D1616" s="30" t="str">
        <f t="shared" si="412"/>
        <v>100063</v>
      </c>
      <c r="E1616" s="30">
        <f t="shared" si="416"/>
        <v>7</v>
      </c>
      <c r="F1616" s="30" t="str">
        <f t="shared" si="413"/>
        <v>INF209K01314</v>
      </c>
      <c r="G1616" s="30">
        <f t="shared" si="417"/>
        <v>20</v>
      </c>
      <c r="H1616" s="30" t="str">
        <f t="shared" si="414"/>
        <v>INF209K01CL0</v>
      </c>
      <c r="I1616" s="30">
        <f t="shared" si="419"/>
        <v>33</v>
      </c>
      <c r="J1616" s="35" t="str">
        <f t="shared" si="415"/>
        <v>Birla Sun Life MNC Fund - Dividend - Regular Plan</v>
      </c>
      <c r="K1616" s="35">
        <f t="shared" si="420"/>
        <v>83</v>
      </c>
      <c r="L1616" s="30" t="str">
        <f t="shared" si="421"/>
        <v>171.22</v>
      </c>
      <c r="M1616" s="30">
        <f t="shared" si="422"/>
        <v>90</v>
      </c>
      <c r="N1616" s="30" t="str">
        <f t="shared" si="423"/>
        <v>169.51</v>
      </c>
      <c r="O1616" s="30">
        <f t="shared" si="424"/>
        <v>97</v>
      </c>
      <c r="P1616" s="30" t="str">
        <f t="shared" si="425"/>
        <v>171.22</v>
      </c>
      <c r="Q1616" s="30">
        <f t="shared" si="426"/>
        <v>104</v>
      </c>
      <c r="R1616" s="36" t="str">
        <f t="shared" si="427"/>
        <v>08-Aug-2017</v>
      </c>
      <c r="S1616" s="37">
        <f t="shared" si="418"/>
        <v>171.22</v>
      </c>
    </row>
    <row r="1617" spans="1:19">
      <c r="A1617" s="30" t="s">
        <v>7569</v>
      </c>
      <c r="D1617" s="30" t="str">
        <f t="shared" si="412"/>
        <v>119646</v>
      </c>
      <c r="E1617" s="30">
        <f t="shared" si="416"/>
        <v>7</v>
      </c>
      <c r="F1617" s="30" t="str">
        <f t="shared" si="413"/>
        <v>INF209K01VT3</v>
      </c>
      <c r="G1617" s="30">
        <f t="shared" si="417"/>
        <v>20</v>
      </c>
      <c r="H1617" s="30" t="str">
        <f t="shared" si="414"/>
        <v>-</v>
      </c>
      <c r="I1617" s="30">
        <f t="shared" si="419"/>
        <v>22</v>
      </c>
      <c r="J1617" s="35" t="str">
        <f t="shared" si="415"/>
        <v>Birla Sun Life MNC Fund - Growth - Direct Plan</v>
      </c>
      <c r="K1617" s="35">
        <f t="shared" si="420"/>
        <v>69</v>
      </c>
      <c r="L1617" s="30" t="str">
        <f t="shared" si="421"/>
        <v>715.10</v>
      </c>
      <c r="M1617" s="30">
        <f t="shared" si="422"/>
        <v>76</v>
      </c>
      <c r="N1617" s="30" t="str">
        <f t="shared" si="423"/>
        <v>707.95</v>
      </c>
      <c r="O1617" s="30">
        <f t="shared" si="424"/>
        <v>83</v>
      </c>
      <c r="P1617" s="30" t="str">
        <f t="shared" si="425"/>
        <v>715.10</v>
      </c>
      <c r="Q1617" s="30">
        <f t="shared" si="426"/>
        <v>90</v>
      </c>
      <c r="R1617" s="36" t="str">
        <f t="shared" si="427"/>
        <v>08-Aug-2017</v>
      </c>
      <c r="S1617" s="37">
        <f t="shared" si="418"/>
        <v>715.1</v>
      </c>
    </row>
    <row r="1618" spans="1:19">
      <c r="A1618" s="30" t="s">
        <v>7570</v>
      </c>
      <c r="D1618" s="30" t="str">
        <f t="shared" si="412"/>
        <v>100064</v>
      </c>
      <c r="E1618" s="30">
        <f t="shared" si="416"/>
        <v>7</v>
      </c>
      <c r="F1618" s="30" t="str">
        <f t="shared" si="413"/>
        <v>INF209K01322</v>
      </c>
      <c r="G1618" s="30">
        <f t="shared" si="417"/>
        <v>20</v>
      </c>
      <c r="H1618" s="30" t="str">
        <f t="shared" si="414"/>
        <v>-</v>
      </c>
      <c r="I1618" s="30">
        <f t="shared" si="419"/>
        <v>22</v>
      </c>
      <c r="J1618" s="35" t="str">
        <f t="shared" si="415"/>
        <v>Birla Sun Life MNC Fund - Growth - Regular Plan</v>
      </c>
      <c r="K1618" s="35">
        <f t="shared" si="420"/>
        <v>70</v>
      </c>
      <c r="L1618" s="30" t="str">
        <f t="shared" si="421"/>
        <v>685.92</v>
      </c>
      <c r="M1618" s="30">
        <f t="shared" si="422"/>
        <v>77</v>
      </c>
      <c r="N1618" s="30" t="str">
        <f t="shared" si="423"/>
        <v>679.06</v>
      </c>
      <c r="O1618" s="30">
        <f t="shared" si="424"/>
        <v>84</v>
      </c>
      <c r="P1618" s="30" t="str">
        <f t="shared" si="425"/>
        <v>685.92</v>
      </c>
      <c r="Q1618" s="30">
        <f t="shared" si="426"/>
        <v>91</v>
      </c>
      <c r="R1618" s="36" t="str">
        <f t="shared" si="427"/>
        <v>08-Aug-2017</v>
      </c>
      <c r="S1618" s="37">
        <f t="shared" si="418"/>
        <v>685.92</v>
      </c>
    </row>
    <row r="1619" spans="1:19">
      <c r="A1619" s="30" t="s">
        <v>7571</v>
      </c>
      <c r="D1619" s="30" t="str">
        <f t="shared" si="412"/>
        <v>103167</v>
      </c>
      <c r="E1619" s="30">
        <f t="shared" si="416"/>
        <v>7</v>
      </c>
      <c r="F1619" s="30" t="str">
        <f t="shared" si="413"/>
        <v>INF209K01132</v>
      </c>
      <c r="G1619" s="30">
        <f t="shared" si="417"/>
        <v>20</v>
      </c>
      <c r="H1619" s="30" t="str">
        <f t="shared" si="414"/>
        <v>INF209K01CD7</v>
      </c>
      <c r="I1619" s="30">
        <f t="shared" si="419"/>
        <v>33</v>
      </c>
      <c r="J1619" s="35" t="str">
        <f t="shared" si="415"/>
        <v>Birla Sun Life New Millenium Fund - Dividend - Regular Plan</v>
      </c>
      <c r="K1619" s="35">
        <f t="shared" si="420"/>
        <v>93</v>
      </c>
      <c r="L1619" s="30" t="str">
        <f t="shared" si="421"/>
        <v>16.45</v>
      </c>
      <c r="M1619" s="30">
        <f t="shared" si="422"/>
        <v>99</v>
      </c>
      <c r="N1619" s="30" t="str">
        <f t="shared" si="423"/>
        <v>16.29</v>
      </c>
      <c r="O1619" s="30">
        <f t="shared" si="424"/>
        <v>105</v>
      </c>
      <c r="P1619" s="30" t="str">
        <f t="shared" si="425"/>
        <v>16.45</v>
      </c>
      <c r="Q1619" s="30">
        <f t="shared" si="426"/>
        <v>111</v>
      </c>
      <c r="R1619" s="36" t="str">
        <f t="shared" si="427"/>
        <v>08-Aug-2017</v>
      </c>
      <c r="S1619" s="37">
        <f t="shared" si="418"/>
        <v>16.45</v>
      </c>
    </row>
    <row r="1620" spans="1:19">
      <c r="A1620" s="30" t="s">
        <v>7572</v>
      </c>
      <c r="D1620" s="30" t="str">
        <f t="shared" si="412"/>
        <v>103168</v>
      </c>
      <c r="E1620" s="30">
        <f t="shared" si="416"/>
        <v>7</v>
      </c>
      <c r="F1620" s="30" t="str">
        <f t="shared" si="413"/>
        <v>INF209K01140</v>
      </c>
      <c r="G1620" s="30">
        <f t="shared" si="417"/>
        <v>20</v>
      </c>
      <c r="H1620" s="30" t="str">
        <f t="shared" si="414"/>
        <v>-</v>
      </c>
      <c r="I1620" s="30">
        <f t="shared" si="419"/>
        <v>22</v>
      </c>
      <c r="J1620" s="35" t="str">
        <f t="shared" si="415"/>
        <v>Birla Sun Life New Millenium Fund - Growth - Regular Plan</v>
      </c>
      <c r="K1620" s="35">
        <f t="shared" si="420"/>
        <v>80</v>
      </c>
      <c r="L1620" s="30" t="str">
        <f t="shared" si="421"/>
        <v>36.86</v>
      </c>
      <c r="M1620" s="30">
        <f t="shared" si="422"/>
        <v>86</v>
      </c>
      <c r="N1620" s="30" t="str">
        <f t="shared" si="423"/>
        <v>36.49</v>
      </c>
      <c r="O1620" s="30">
        <f t="shared" si="424"/>
        <v>92</v>
      </c>
      <c r="P1620" s="30" t="str">
        <f t="shared" si="425"/>
        <v>36.86</v>
      </c>
      <c r="Q1620" s="30">
        <f t="shared" si="426"/>
        <v>98</v>
      </c>
      <c r="R1620" s="36" t="str">
        <f t="shared" si="427"/>
        <v>08-Aug-2017</v>
      </c>
      <c r="S1620" s="37">
        <f t="shared" si="418"/>
        <v>36.86</v>
      </c>
    </row>
    <row r="1621" spans="1:19">
      <c r="A1621" s="30" t="s">
        <v>7573</v>
      </c>
      <c r="D1621" s="30" t="str">
        <f t="shared" si="412"/>
        <v>120538</v>
      </c>
      <c r="E1621" s="30">
        <f t="shared" si="416"/>
        <v>7</v>
      </c>
      <c r="F1621" s="30" t="str">
        <f t="shared" si="413"/>
        <v>INF209K01P49</v>
      </c>
      <c r="G1621" s="30">
        <f t="shared" si="417"/>
        <v>20</v>
      </c>
      <c r="H1621" s="30" t="str">
        <f t="shared" si="414"/>
        <v>-</v>
      </c>
      <c r="I1621" s="30">
        <f t="shared" si="419"/>
        <v>22</v>
      </c>
      <c r="J1621" s="35" t="str">
        <f t="shared" si="415"/>
        <v>Birla Sun Life New Millennium Fund - Dividend - Direct Plan</v>
      </c>
      <c r="K1621" s="35">
        <f t="shared" si="420"/>
        <v>82</v>
      </c>
      <c r="L1621" s="30" t="str">
        <f t="shared" si="421"/>
        <v>19.52</v>
      </c>
      <c r="M1621" s="30">
        <f t="shared" si="422"/>
        <v>88</v>
      </c>
      <c r="N1621" s="30" t="str">
        <f t="shared" si="423"/>
        <v>19.32</v>
      </c>
      <c r="O1621" s="30">
        <f t="shared" si="424"/>
        <v>94</v>
      </c>
      <c r="P1621" s="30" t="str">
        <f t="shared" si="425"/>
        <v>19.52</v>
      </c>
      <c r="Q1621" s="30">
        <f t="shared" si="426"/>
        <v>100</v>
      </c>
      <c r="R1621" s="36" t="str">
        <f t="shared" si="427"/>
        <v>08-Aug-2017</v>
      </c>
      <c r="S1621" s="37">
        <f t="shared" si="418"/>
        <v>19.52</v>
      </c>
    </row>
    <row r="1622" spans="1:19">
      <c r="A1622" s="30" t="s">
        <v>7574</v>
      </c>
      <c r="D1622" s="30" t="str">
        <f t="shared" si="412"/>
        <v>120539</v>
      </c>
      <c r="E1622" s="30">
        <f t="shared" si="416"/>
        <v>7</v>
      </c>
      <c r="F1622" s="30" t="str">
        <f t="shared" si="413"/>
        <v>INF209K01VF2</v>
      </c>
      <c r="G1622" s="30">
        <f t="shared" si="417"/>
        <v>20</v>
      </c>
      <c r="H1622" s="30" t="str">
        <f t="shared" si="414"/>
        <v>-</v>
      </c>
      <c r="I1622" s="30">
        <f t="shared" si="419"/>
        <v>22</v>
      </c>
      <c r="J1622" s="35" t="str">
        <f t="shared" si="415"/>
        <v>Birla Sun Life New Millennium Fund - Growth - Direct Plan</v>
      </c>
      <c r="K1622" s="35">
        <f t="shared" si="420"/>
        <v>80</v>
      </c>
      <c r="L1622" s="30" t="str">
        <f t="shared" si="421"/>
        <v>38.06</v>
      </c>
      <c r="M1622" s="30">
        <f t="shared" si="422"/>
        <v>86</v>
      </c>
      <c r="N1622" s="30" t="str">
        <f t="shared" si="423"/>
        <v>37.68</v>
      </c>
      <c r="O1622" s="30">
        <f t="shared" si="424"/>
        <v>92</v>
      </c>
      <c r="P1622" s="30" t="str">
        <f t="shared" si="425"/>
        <v>38.06</v>
      </c>
      <c r="Q1622" s="30">
        <f t="shared" si="426"/>
        <v>98</v>
      </c>
      <c r="R1622" s="36" t="str">
        <f t="shared" si="427"/>
        <v>08-Aug-2017</v>
      </c>
      <c r="S1622" s="37">
        <f t="shared" si="418"/>
        <v>38.06</v>
      </c>
    </row>
    <row r="1623" spans="1:19">
      <c r="A1623" s="30" t="s">
        <v>7575</v>
      </c>
      <c r="D1623" s="30" t="str">
        <f t="shared" si="412"/>
        <v>119658</v>
      </c>
      <c r="E1623" s="30">
        <f t="shared" si="416"/>
        <v>7</v>
      </c>
      <c r="F1623" s="30" t="str">
        <f t="shared" si="413"/>
        <v>INF209K01WP9</v>
      </c>
      <c r="G1623" s="30">
        <f t="shared" si="417"/>
        <v>20</v>
      </c>
      <c r="H1623" s="30" t="str">
        <f t="shared" si="414"/>
        <v>-</v>
      </c>
      <c r="I1623" s="30">
        <f t="shared" si="419"/>
        <v>22</v>
      </c>
      <c r="J1623" s="35" t="str">
        <f t="shared" si="415"/>
        <v>Birla Sun Life Pure Value Fund - Dividend - Direct Plan</v>
      </c>
      <c r="K1623" s="35">
        <f t="shared" si="420"/>
        <v>78</v>
      </c>
      <c r="L1623" s="30" t="str">
        <f t="shared" si="421"/>
        <v>47.0127</v>
      </c>
      <c r="M1623" s="30">
        <f t="shared" si="422"/>
        <v>86</v>
      </c>
      <c r="N1623" s="30" t="str">
        <f t="shared" si="423"/>
        <v>46.5426</v>
      </c>
      <c r="O1623" s="30">
        <f t="shared" si="424"/>
        <v>94</v>
      </c>
      <c r="P1623" s="30" t="str">
        <f t="shared" si="425"/>
        <v>47.0127</v>
      </c>
      <c r="Q1623" s="30">
        <f t="shared" si="426"/>
        <v>102</v>
      </c>
      <c r="R1623" s="36" t="str">
        <f t="shared" si="427"/>
        <v>08-Aug-2017</v>
      </c>
      <c r="S1623" s="37">
        <f t="shared" si="418"/>
        <v>47.012700000000002</v>
      </c>
    </row>
    <row r="1624" spans="1:19">
      <c r="A1624" s="30" t="s">
        <v>7576</v>
      </c>
      <c r="D1624" s="30" t="str">
        <f t="shared" si="412"/>
        <v>108166</v>
      </c>
      <c r="E1624" s="30">
        <f t="shared" si="416"/>
        <v>7</v>
      </c>
      <c r="F1624" s="30" t="str">
        <f t="shared" si="413"/>
        <v>INF209K01LE6</v>
      </c>
      <c r="G1624" s="30">
        <f t="shared" si="417"/>
        <v>20</v>
      </c>
      <c r="H1624" s="30" t="str">
        <f t="shared" si="414"/>
        <v>INF209K01LG1</v>
      </c>
      <c r="I1624" s="30">
        <f t="shared" si="419"/>
        <v>33</v>
      </c>
      <c r="J1624" s="35" t="str">
        <f t="shared" si="415"/>
        <v>Birla Sun Life Pure Value Fund - Dividend Option</v>
      </c>
      <c r="K1624" s="35">
        <f t="shared" si="420"/>
        <v>82</v>
      </c>
      <c r="L1624" s="30" t="str">
        <f t="shared" si="421"/>
        <v>30.7923</v>
      </c>
      <c r="M1624" s="30">
        <f t="shared" si="422"/>
        <v>90</v>
      </c>
      <c r="N1624" s="30" t="str">
        <f t="shared" si="423"/>
        <v>30.4844</v>
      </c>
      <c r="O1624" s="30">
        <f t="shared" si="424"/>
        <v>98</v>
      </c>
      <c r="P1624" s="30" t="str">
        <f t="shared" si="425"/>
        <v>30.7923</v>
      </c>
      <c r="Q1624" s="30">
        <f t="shared" si="426"/>
        <v>106</v>
      </c>
      <c r="R1624" s="36" t="str">
        <f t="shared" si="427"/>
        <v>08-Aug-2017</v>
      </c>
      <c r="S1624" s="37">
        <f t="shared" si="418"/>
        <v>30.792300000000001</v>
      </c>
    </row>
    <row r="1625" spans="1:19">
      <c r="A1625" s="30" t="s">
        <v>7577</v>
      </c>
      <c r="D1625" s="30" t="str">
        <f t="shared" si="412"/>
        <v>119659</v>
      </c>
      <c r="E1625" s="30">
        <f t="shared" si="416"/>
        <v>7</v>
      </c>
      <c r="F1625" s="30" t="str">
        <f t="shared" si="413"/>
        <v>INF209K01WQ7</v>
      </c>
      <c r="G1625" s="30">
        <f t="shared" si="417"/>
        <v>20</v>
      </c>
      <c r="H1625" s="30" t="str">
        <f t="shared" si="414"/>
        <v>-</v>
      </c>
      <c r="I1625" s="30">
        <f t="shared" si="419"/>
        <v>22</v>
      </c>
      <c r="J1625" s="35" t="str">
        <f t="shared" si="415"/>
        <v>Birla Sun Life Pure Value Fund - Growth - Direct Plan</v>
      </c>
      <c r="K1625" s="35">
        <f t="shared" si="420"/>
        <v>76</v>
      </c>
      <c r="L1625" s="30" t="str">
        <f t="shared" si="421"/>
        <v>59.6219</v>
      </c>
      <c r="M1625" s="30">
        <f t="shared" si="422"/>
        <v>84</v>
      </c>
      <c r="N1625" s="30" t="str">
        <f t="shared" si="423"/>
        <v>59.0257</v>
      </c>
      <c r="O1625" s="30">
        <f t="shared" si="424"/>
        <v>92</v>
      </c>
      <c r="P1625" s="30" t="str">
        <f t="shared" si="425"/>
        <v>59.6219</v>
      </c>
      <c r="Q1625" s="30">
        <f t="shared" si="426"/>
        <v>100</v>
      </c>
      <c r="R1625" s="36" t="str">
        <f t="shared" si="427"/>
        <v>08-Aug-2017</v>
      </c>
      <c r="S1625" s="37">
        <f t="shared" si="418"/>
        <v>59.621899999999997</v>
      </c>
    </row>
    <row r="1626" spans="1:19">
      <c r="A1626" s="30" t="s">
        <v>7578</v>
      </c>
      <c r="D1626" s="30" t="str">
        <f t="shared" si="412"/>
        <v>108167</v>
      </c>
      <c r="E1626" s="30">
        <f t="shared" si="416"/>
        <v>7</v>
      </c>
      <c r="F1626" s="30" t="str">
        <f t="shared" si="413"/>
        <v>INF209K01LF3</v>
      </c>
      <c r="G1626" s="30">
        <f t="shared" si="417"/>
        <v>20</v>
      </c>
      <c r="H1626" s="30" t="str">
        <f t="shared" si="414"/>
        <v>-</v>
      </c>
      <c r="I1626" s="30">
        <f t="shared" si="419"/>
        <v>22</v>
      </c>
      <c r="J1626" s="35" t="str">
        <f t="shared" si="415"/>
        <v>Birla Sun Life Pure Value Fund - Growth Option</v>
      </c>
      <c r="K1626" s="35">
        <f t="shared" si="420"/>
        <v>69</v>
      </c>
      <c r="L1626" s="30" t="str">
        <f t="shared" si="421"/>
        <v>57.3705</v>
      </c>
      <c r="M1626" s="30">
        <f t="shared" si="422"/>
        <v>77</v>
      </c>
      <c r="N1626" s="30" t="str">
        <f t="shared" si="423"/>
        <v>56.7968</v>
      </c>
      <c r="O1626" s="30">
        <f t="shared" si="424"/>
        <v>85</v>
      </c>
      <c r="P1626" s="30" t="str">
        <f t="shared" si="425"/>
        <v>57.3705</v>
      </c>
      <c r="Q1626" s="30">
        <f t="shared" si="426"/>
        <v>93</v>
      </c>
      <c r="R1626" s="36" t="str">
        <f t="shared" si="427"/>
        <v>08-Aug-2017</v>
      </c>
      <c r="S1626" s="37">
        <f t="shared" si="418"/>
        <v>57.3705</v>
      </c>
    </row>
    <row r="1627" spans="1:19">
      <c r="A1627" s="30" t="s">
        <v>7579</v>
      </c>
      <c r="D1627" s="30" t="str">
        <f t="shared" si="412"/>
        <v>105805</v>
      </c>
      <c r="E1627" s="30">
        <f t="shared" si="416"/>
        <v>7</v>
      </c>
      <c r="F1627" s="30" t="str">
        <f t="shared" si="413"/>
        <v>INF209K01EO0</v>
      </c>
      <c r="G1627" s="30">
        <f t="shared" si="417"/>
        <v>20</v>
      </c>
      <c r="H1627" s="30" t="str">
        <f t="shared" si="414"/>
        <v>INF209K01EP7</v>
      </c>
      <c r="I1627" s="30">
        <f t="shared" si="419"/>
        <v>33</v>
      </c>
      <c r="J1627" s="35" t="str">
        <f t="shared" si="415"/>
        <v>Birla Sun Life Small &amp; Midcap Fund - DIVIDEND</v>
      </c>
      <c r="K1627" s="35">
        <f t="shared" si="420"/>
        <v>79</v>
      </c>
      <c r="L1627" s="30" t="str">
        <f t="shared" si="421"/>
        <v>26.6258</v>
      </c>
      <c r="M1627" s="30">
        <f t="shared" si="422"/>
        <v>87</v>
      </c>
      <c r="N1627" s="30" t="str">
        <f t="shared" si="423"/>
        <v>26.3595</v>
      </c>
      <c r="O1627" s="30">
        <f t="shared" si="424"/>
        <v>95</v>
      </c>
      <c r="P1627" s="30" t="str">
        <f t="shared" si="425"/>
        <v>26.6258</v>
      </c>
      <c r="Q1627" s="30">
        <f t="shared" si="426"/>
        <v>103</v>
      </c>
      <c r="R1627" s="36" t="str">
        <f t="shared" si="427"/>
        <v>08-Aug-2017</v>
      </c>
      <c r="S1627" s="37">
        <f t="shared" si="418"/>
        <v>26.625800000000002</v>
      </c>
    </row>
    <row r="1628" spans="1:19">
      <c r="A1628" s="30" t="s">
        <v>7580</v>
      </c>
      <c r="D1628" s="30" t="str">
        <f t="shared" si="412"/>
        <v>105804</v>
      </c>
      <c r="E1628" s="30">
        <f t="shared" si="416"/>
        <v>7</v>
      </c>
      <c r="F1628" s="30" t="str">
        <f t="shared" si="413"/>
        <v>INF209K01EN2</v>
      </c>
      <c r="G1628" s="30">
        <f t="shared" si="417"/>
        <v>20</v>
      </c>
      <c r="H1628" s="30" t="str">
        <f t="shared" si="414"/>
        <v>-</v>
      </c>
      <c r="I1628" s="30">
        <f t="shared" si="419"/>
        <v>22</v>
      </c>
      <c r="J1628" s="35" t="str">
        <f t="shared" si="415"/>
        <v>Birla Sun Life Small &amp; Midcap Fund - GROWTH</v>
      </c>
      <c r="K1628" s="35">
        <f t="shared" si="420"/>
        <v>66</v>
      </c>
      <c r="L1628" s="30" t="str">
        <f t="shared" si="421"/>
        <v>37.6484</v>
      </c>
      <c r="M1628" s="30">
        <f t="shared" si="422"/>
        <v>74</v>
      </c>
      <c r="N1628" s="30" t="str">
        <f t="shared" si="423"/>
        <v>37.2719</v>
      </c>
      <c r="O1628" s="30">
        <f t="shared" si="424"/>
        <v>82</v>
      </c>
      <c r="P1628" s="30" t="str">
        <f t="shared" si="425"/>
        <v>37.6484</v>
      </c>
      <c r="Q1628" s="30">
        <f t="shared" si="426"/>
        <v>90</v>
      </c>
      <c r="R1628" s="36" t="str">
        <f t="shared" si="427"/>
        <v>08-Aug-2017</v>
      </c>
      <c r="S1628" s="37">
        <f t="shared" si="418"/>
        <v>37.648400000000002</v>
      </c>
    </row>
    <row r="1629" spans="1:19">
      <c r="A1629" s="30" t="s">
        <v>7581</v>
      </c>
      <c r="D1629" s="30" t="str">
        <f t="shared" si="412"/>
        <v>119557</v>
      </c>
      <c r="E1629" s="30">
        <f t="shared" si="416"/>
        <v>7</v>
      </c>
      <c r="F1629" s="30" t="str">
        <f t="shared" si="413"/>
        <v>INF209K01WM6</v>
      </c>
      <c r="G1629" s="30">
        <f t="shared" si="417"/>
        <v>20</v>
      </c>
      <c r="H1629" s="30" t="str">
        <f t="shared" si="414"/>
        <v>-</v>
      </c>
      <c r="I1629" s="30">
        <f t="shared" si="419"/>
        <v>22</v>
      </c>
      <c r="J1629" s="35" t="str">
        <f t="shared" si="415"/>
        <v>Birla Sun Life Small And Midcap Fund - Dividend - Direct Plan</v>
      </c>
      <c r="K1629" s="35">
        <f t="shared" si="420"/>
        <v>84</v>
      </c>
      <c r="L1629" s="30" t="str">
        <f t="shared" si="421"/>
        <v>37.9451</v>
      </c>
      <c r="M1629" s="30">
        <f t="shared" si="422"/>
        <v>92</v>
      </c>
      <c r="N1629" s="30" t="str">
        <f t="shared" si="423"/>
        <v>37.5656</v>
      </c>
      <c r="O1629" s="30">
        <f t="shared" si="424"/>
        <v>100</v>
      </c>
      <c r="P1629" s="30" t="str">
        <f t="shared" si="425"/>
        <v>37.9451</v>
      </c>
      <c r="Q1629" s="30">
        <f t="shared" si="426"/>
        <v>108</v>
      </c>
      <c r="R1629" s="36" t="str">
        <f t="shared" si="427"/>
        <v>08-Aug-2017</v>
      </c>
      <c r="S1629" s="37">
        <f t="shared" si="418"/>
        <v>37.945099999999996</v>
      </c>
    </row>
    <row r="1630" spans="1:19">
      <c r="A1630" s="30" t="s">
        <v>7582</v>
      </c>
      <c r="D1630" s="30" t="str">
        <f t="shared" si="412"/>
        <v>119556</v>
      </c>
      <c r="E1630" s="30">
        <f t="shared" si="416"/>
        <v>7</v>
      </c>
      <c r="F1630" s="30" t="str">
        <f t="shared" si="413"/>
        <v>INF209K01WN4</v>
      </c>
      <c r="G1630" s="30">
        <f t="shared" si="417"/>
        <v>20</v>
      </c>
      <c r="H1630" s="30" t="str">
        <f t="shared" si="414"/>
        <v>-</v>
      </c>
      <c r="I1630" s="30">
        <f t="shared" si="419"/>
        <v>22</v>
      </c>
      <c r="J1630" s="35" t="str">
        <f t="shared" si="415"/>
        <v>Birla Sun Life Small And Midcap Fund - Growth - Direct Plan</v>
      </c>
      <c r="K1630" s="35">
        <f t="shared" si="420"/>
        <v>82</v>
      </c>
      <c r="L1630" s="30" t="str">
        <f t="shared" si="421"/>
        <v>39.1651</v>
      </c>
      <c r="M1630" s="30">
        <f t="shared" si="422"/>
        <v>90</v>
      </c>
      <c r="N1630" s="30" t="str">
        <f t="shared" si="423"/>
        <v>38.7734</v>
      </c>
      <c r="O1630" s="30">
        <f t="shared" si="424"/>
        <v>98</v>
      </c>
      <c r="P1630" s="30" t="str">
        <f t="shared" si="425"/>
        <v>39.1651</v>
      </c>
      <c r="Q1630" s="30">
        <f t="shared" si="426"/>
        <v>106</v>
      </c>
      <c r="R1630" s="36" t="str">
        <f t="shared" si="427"/>
        <v>08-Aug-2017</v>
      </c>
      <c r="S1630" s="37">
        <f t="shared" si="418"/>
        <v>39.165100000000002</v>
      </c>
    </row>
    <row r="1631" spans="1:19">
      <c r="A1631" s="30" t="s">
        <v>7583</v>
      </c>
      <c r="D1631" s="30" t="str">
        <f t="shared" si="412"/>
        <v>107505</v>
      </c>
      <c r="E1631" s="30">
        <f t="shared" si="416"/>
        <v>7</v>
      </c>
      <c r="F1631" s="30" t="str">
        <f t="shared" si="413"/>
        <v>INF209K01553</v>
      </c>
      <c r="G1631" s="30">
        <f t="shared" si="417"/>
        <v>20</v>
      </c>
      <c r="H1631" s="30" t="str">
        <f t="shared" si="414"/>
        <v>INF209K01CX5</v>
      </c>
      <c r="I1631" s="30">
        <f t="shared" si="419"/>
        <v>33</v>
      </c>
      <c r="J1631" s="35" t="str">
        <f t="shared" si="415"/>
        <v>Birla Sun Life Special Situations Fund - Dividend</v>
      </c>
      <c r="K1631" s="35">
        <f t="shared" si="420"/>
        <v>83</v>
      </c>
      <c r="L1631" s="30" t="str">
        <f t="shared" si="421"/>
        <v>18.5644</v>
      </c>
      <c r="M1631" s="30">
        <f t="shared" si="422"/>
        <v>91</v>
      </c>
      <c r="N1631" s="30" t="str">
        <f t="shared" si="423"/>
        <v>18.3788</v>
      </c>
      <c r="O1631" s="30">
        <f t="shared" si="424"/>
        <v>99</v>
      </c>
      <c r="P1631" s="30" t="str">
        <f t="shared" si="425"/>
        <v>18.5644</v>
      </c>
      <c r="Q1631" s="30">
        <f t="shared" si="426"/>
        <v>107</v>
      </c>
      <c r="R1631" s="36" t="str">
        <f t="shared" si="427"/>
        <v>08-Aug-2017</v>
      </c>
      <c r="S1631" s="37">
        <f t="shared" si="418"/>
        <v>18.564399999999999</v>
      </c>
    </row>
    <row r="1632" spans="1:19">
      <c r="A1632" s="30" t="s">
        <v>7584</v>
      </c>
      <c r="D1632" s="30" t="str">
        <f t="shared" si="412"/>
        <v>119547</v>
      </c>
      <c r="E1632" s="30">
        <f t="shared" si="416"/>
        <v>7</v>
      </c>
      <c r="F1632" s="30" t="str">
        <f t="shared" si="413"/>
        <v>INF209K01R05</v>
      </c>
      <c r="G1632" s="30">
        <f t="shared" si="417"/>
        <v>20</v>
      </c>
      <c r="H1632" s="30" t="str">
        <f t="shared" si="414"/>
        <v>INF209K01WX3</v>
      </c>
      <c r="I1632" s="30">
        <f t="shared" si="419"/>
        <v>33</v>
      </c>
      <c r="J1632" s="35" t="str">
        <f t="shared" si="415"/>
        <v>Birla Sun Life Special Situations Fund - Dividend - Direct Plan</v>
      </c>
      <c r="K1632" s="35">
        <f t="shared" si="420"/>
        <v>97</v>
      </c>
      <c r="L1632" s="30" t="str">
        <f t="shared" si="421"/>
        <v>24.7354</v>
      </c>
      <c r="M1632" s="30">
        <f t="shared" si="422"/>
        <v>105</v>
      </c>
      <c r="N1632" s="30" t="str">
        <f t="shared" si="423"/>
        <v>24.4880</v>
      </c>
      <c r="O1632" s="30">
        <f t="shared" si="424"/>
        <v>113</v>
      </c>
      <c r="P1632" s="30" t="str">
        <f t="shared" si="425"/>
        <v>24.7354</v>
      </c>
      <c r="Q1632" s="30">
        <f t="shared" si="426"/>
        <v>121</v>
      </c>
      <c r="R1632" s="36" t="str">
        <f t="shared" si="427"/>
        <v>08-Aug-2017</v>
      </c>
      <c r="S1632" s="37">
        <f t="shared" si="418"/>
        <v>24.735399999999998</v>
      </c>
    </row>
    <row r="1633" spans="1:19">
      <c r="A1633" s="30" t="s">
        <v>7585</v>
      </c>
      <c r="D1633" s="30" t="str">
        <f t="shared" si="412"/>
        <v>107504</v>
      </c>
      <c r="E1633" s="30">
        <f t="shared" si="416"/>
        <v>7</v>
      </c>
      <c r="F1633" s="30" t="str">
        <f t="shared" si="413"/>
        <v>INF209K01561</v>
      </c>
      <c r="G1633" s="30">
        <f t="shared" si="417"/>
        <v>20</v>
      </c>
      <c r="H1633" s="30" t="str">
        <f t="shared" si="414"/>
        <v>-</v>
      </c>
      <c r="I1633" s="30">
        <f t="shared" si="419"/>
        <v>22</v>
      </c>
      <c r="J1633" s="35" t="str">
        <f t="shared" si="415"/>
        <v>Birla Sun Life Special Situations Fund - Growth</v>
      </c>
      <c r="K1633" s="35">
        <f t="shared" si="420"/>
        <v>70</v>
      </c>
      <c r="L1633" s="30" t="str">
        <f t="shared" si="421"/>
        <v>24.0645</v>
      </c>
      <c r="M1633" s="30">
        <f t="shared" si="422"/>
        <v>78</v>
      </c>
      <c r="N1633" s="30" t="str">
        <f t="shared" si="423"/>
        <v>23.8239</v>
      </c>
      <c r="O1633" s="30">
        <f t="shared" si="424"/>
        <v>86</v>
      </c>
      <c r="P1633" s="30" t="str">
        <f t="shared" si="425"/>
        <v>24.0645</v>
      </c>
      <c r="Q1633" s="30">
        <f t="shared" si="426"/>
        <v>94</v>
      </c>
      <c r="R1633" s="36" t="str">
        <f t="shared" si="427"/>
        <v>08-Aug-2017</v>
      </c>
      <c r="S1633" s="37">
        <f t="shared" si="418"/>
        <v>24.064499999999999</v>
      </c>
    </row>
    <row r="1634" spans="1:19">
      <c r="A1634" s="30" t="s">
        <v>7586</v>
      </c>
      <c r="D1634" s="30" t="str">
        <f t="shared" si="412"/>
        <v>119546</v>
      </c>
      <c r="E1634" s="30">
        <f t="shared" si="416"/>
        <v>7</v>
      </c>
      <c r="F1634" s="30" t="str">
        <f t="shared" si="413"/>
        <v>INF209K01WW5</v>
      </c>
      <c r="G1634" s="30">
        <f t="shared" si="417"/>
        <v>20</v>
      </c>
      <c r="H1634" s="30" t="str">
        <f t="shared" si="414"/>
        <v>-</v>
      </c>
      <c r="I1634" s="30">
        <f t="shared" si="419"/>
        <v>22</v>
      </c>
      <c r="J1634" s="35" t="str">
        <f t="shared" si="415"/>
        <v>Birla Sun Life Special Situations Fund - Growth - Direct Plan</v>
      </c>
      <c r="K1634" s="35">
        <f t="shared" si="420"/>
        <v>84</v>
      </c>
      <c r="L1634" s="30" t="str">
        <f t="shared" si="421"/>
        <v>24.7573</v>
      </c>
      <c r="M1634" s="30">
        <f t="shared" si="422"/>
        <v>92</v>
      </c>
      <c r="N1634" s="30" t="str">
        <f t="shared" si="423"/>
        <v>24.5097</v>
      </c>
      <c r="O1634" s="30">
        <f t="shared" si="424"/>
        <v>100</v>
      </c>
      <c r="P1634" s="30" t="str">
        <f t="shared" si="425"/>
        <v>24.7573</v>
      </c>
      <c r="Q1634" s="30">
        <f t="shared" si="426"/>
        <v>108</v>
      </c>
      <c r="R1634" s="36" t="str">
        <f t="shared" si="427"/>
        <v>08-Aug-2017</v>
      </c>
      <c r="S1634" s="37">
        <f t="shared" si="418"/>
        <v>24.757300000000001</v>
      </c>
    </row>
    <row r="1635" spans="1:19">
      <c r="A1635" s="30" t="s">
        <v>7587</v>
      </c>
      <c r="D1635" s="30" t="str">
        <f t="shared" si="412"/>
        <v>119563</v>
      </c>
      <c r="E1635" s="30">
        <f t="shared" si="416"/>
        <v>7</v>
      </c>
      <c r="F1635" s="30" t="str">
        <f t="shared" si="413"/>
        <v>INF209K01Q71</v>
      </c>
      <c r="G1635" s="30">
        <f t="shared" si="417"/>
        <v>20</v>
      </c>
      <c r="H1635" s="30" t="str">
        <f t="shared" si="414"/>
        <v>INF209K01WF0</v>
      </c>
      <c r="I1635" s="30">
        <f t="shared" si="419"/>
        <v>33</v>
      </c>
      <c r="J1635" s="35" t="str">
        <f t="shared" si="415"/>
        <v>Birla Sun Life Top 100 Fund - Dividend - Direct Plan</v>
      </c>
      <c r="K1635" s="35">
        <f t="shared" si="420"/>
        <v>86</v>
      </c>
      <c r="L1635" s="30" t="str">
        <f t="shared" si="421"/>
        <v>33.2545</v>
      </c>
      <c r="M1635" s="30">
        <f t="shared" si="422"/>
        <v>94</v>
      </c>
      <c r="N1635" s="30" t="str">
        <f t="shared" si="423"/>
        <v>32.9220</v>
      </c>
      <c r="O1635" s="30">
        <f t="shared" si="424"/>
        <v>102</v>
      </c>
      <c r="P1635" s="30" t="str">
        <f t="shared" si="425"/>
        <v>33.2545</v>
      </c>
      <c r="Q1635" s="30">
        <f t="shared" si="426"/>
        <v>110</v>
      </c>
      <c r="R1635" s="36" t="str">
        <f t="shared" si="427"/>
        <v>08-Aug-2017</v>
      </c>
      <c r="S1635" s="37">
        <f t="shared" si="418"/>
        <v>33.2545</v>
      </c>
    </row>
    <row r="1636" spans="1:19">
      <c r="A1636" s="30" t="s">
        <v>7588</v>
      </c>
      <c r="D1636" s="30" t="str">
        <f t="shared" si="412"/>
        <v>119564</v>
      </c>
      <c r="E1636" s="30">
        <f t="shared" si="416"/>
        <v>7</v>
      </c>
      <c r="F1636" s="30" t="str">
        <f t="shared" si="413"/>
        <v>INF209K01WE3</v>
      </c>
      <c r="G1636" s="30">
        <f t="shared" si="417"/>
        <v>20</v>
      </c>
      <c r="H1636" s="30" t="str">
        <f t="shared" si="414"/>
        <v>-</v>
      </c>
      <c r="I1636" s="30">
        <f t="shared" si="419"/>
        <v>22</v>
      </c>
      <c r="J1636" s="35" t="str">
        <f t="shared" si="415"/>
        <v>Birla Sun Life Top 100 Fund - Growth - Direct Plan</v>
      </c>
      <c r="K1636" s="35">
        <f t="shared" si="420"/>
        <v>73</v>
      </c>
      <c r="L1636" s="30" t="str">
        <f t="shared" si="421"/>
        <v>58.3787</v>
      </c>
      <c r="M1636" s="30">
        <f t="shared" si="422"/>
        <v>81</v>
      </c>
      <c r="N1636" s="30" t="str">
        <f t="shared" si="423"/>
        <v>57.7949</v>
      </c>
      <c r="O1636" s="30">
        <f t="shared" si="424"/>
        <v>89</v>
      </c>
      <c r="P1636" s="30" t="str">
        <f t="shared" si="425"/>
        <v>58.3787</v>
      </c>
      <c r="Q1636" s="30">
        <f t="shared" si="426"/>
        <v>97</v>
      </c>
      <c r="R1636" s="36" t="str">
        <f t="shared" si="427"/>
        <v>08-Aug-2017</v>
      </c>
      <c r="S1636" s="37">
        <f t="shared" si="418"/>
        <v>58.378700000000002</v>
      </c>
    </row>
    <row r="1637" spans="1:19">
      <c r="A1637" s="30" t="s">
        <v>7589</v>
      </c>
      <c r="D1637" s="30" t="str">
        <f t="shared" si="412"/>
        <v>103308</v>
      </c>
      <c r="E1637" s="30">
        <f t="shared" si="416"/>
        <v>7</v>
      </c>
      <c r="F1637" s="30" t="str">
        <f t="shared" si="413"/>
        <v>INF209K01454</v>
      </c>
      <c r="G1637" s="30">
        <f t="shared" si="417"/>
        <v>20</v>
      </c>
      <c r="H1637" s="30" t="str">
        <f t="shared" si="414"/>
        <v>INF209K01CS5</v>
      </c>
      <c r="I1637" s="30">
        <f t="shared" si="419"/>
        <v>33</v>
      </c>
      <c r="J1637" s="35" t="str">
        <f t="shared" si="415"/>
        <v>Birla Sun Life Top 100 Fund -Dividend Option</v>
      </c>
      <c r="K1637" s="35">
        <f t="shared" si="420"/>
        <v>78</v>
      </c>
      <c r="L1637" s="30" t="str">
        <f t="shared" si="421"/>
        <v>17.4109</v>
      </c>
      <c r="M1637" s="30">
        <f t="shared" si="422"/>
        <v>86</v>
      </c>
      <c r="N1637" s="30" t="str">
        <f t="shared" si="423"/>
        <v>17.2368</v>
      </c>
      <c r="O1637" s="30">
        <f t="shared" si="424"/>
        <v>94</v>
      </c>
      <c r="P1637" s="30" t="str">
        <f t="shared" si="425"/>
        <v>17.4109</v>
      </c>
      <c r="Q1637" s="30">
        <f t="shared" si="426"/>
        <v>102</v>
      </c>
      <c r="R1637" s="36" t="str">
        <f t="shared" si="427"/>
        <v>08-Aug-2017</v>
      </c>
      <c r="S1637" s="37">
        <f t="shared" si="418"/>
        <v>17.410900000000002</v>
      </c>
    </row>
    <row r="1638" spans="1:19">
      <c r="A1638" s="30" t="s">
        <v>7590</v>
      </c>
      <c r="D1638" s="30" t="str">
        <f t="shared" si="412"/>
        <v>103309</v>
      </c>
      <c r="E1638" s="30">
        <f t="shared" si="416"/>
        <v>7</v>
      </c>
      <c r="F1638" s="30" t="str">
        <f t="shared" si="413"/>
        <v>INF209K01462</v>
      </c>
      <c r="G1638" s="30">
        <f t="shared" si="417"/>
        <v>20</v>
      </c>
      <c r="H1638" s="30" t="str">
        <f t="shared" si="414"/>
        <v>-</v>
      </c>
      <c r="I1638" s="30">
        <f t="shared" si="419"/>
        <v>22</v>
      </c>
      <c r="J1638" s="35" t="str">
        <f t="shared" si="415"/>
        <v>Birla Sun Life Top 100 Fund -Growth Option</v>
      </c>
      <c r="K1638" s="35">
        <f t="shared" si="420"/>
        <v>65</v>
      </c>
      <c r="L1638" s="30" t="str">
        <f t="shared" si="421"/>
        <v>55.9441</v>
      </c>
      <c r="M1638" s="30">
        <f t="shared" si="422"/>
        <v>73</v>
      </c>
      <c r="N1638" s="30" t="str">
        <f t="shared" si="423"/>
        <v>55.3847</v>
      </c>
      <c r="O1638" s="30">
        <f t="shared" si="424"/>
        <v>81</v>
      </c>
      <c r="P1638" s="30" t="str">
        <f t="shared" si="425"/>
        <v>55.9441</v>
      </c>
      <c r="Q1638" s="30">
        <f t="shared" si="426"/>
        <v>89</v>
      </c>
      <c r="R1638" s="36" t="str">
        <f t="shared" si="427"/>
        <v>08-Aug-2017</v>
      </c>
      <c r="S1638" s="37">
        <f t="shared" si="418"/>
        <v>55.944099999999999</v>
      </c>
    </row>
    <row r="1639" spans="1:19">
      <c r="A1639" s="30" t="s">
        <v>97</v>
      </c>
      <c r="D1639" s="30" t="str">
        <f t="shared" si="412"/>
        <v/>
      </c>
      <c r="E1639" s="30" t="str">
        <f t="shared" si="416"/>
        <v/>
      </c>
      <c r="F1639" s="30" t="str">
        <f t="shared" si="413"/>
        <v xml:space="preserve"> </v>
      </c>
      <c r="G1639" s="30" t="str">
        <f t="shared" si="417"/>
        <v/>
      </c>
      <c r="H1639" s="30" t="str">
        <f t="shared" si="414"/>
        <v/>
      </c>
      <c r="I1639" s="30" t="str">
        <f t="shared" si="419"/>
        <v/>
      </c>
      <c r="J1639" s="35" t="str">
        <f t="shared" si="415"/>
        <v/>
      </c>
      <c r="K1639" s="35" t="str">
        <f t="shared" si="420"/>
        <v/>
      </c>
      <c r="L1639" s="30" t="str">
        <f t="shared" si="421"/>
        <v/>
      </c>
      <c r="M1639" s="30" t="str">
        <f t="shared" si="422"/>
        <v/>
      </c>
      <c r="N1639" s="30" t="str">
        <f t="shared" si="423"/>
        <v/>
      </c>
      <c r="O1639" s="30" t="str">
        <f t="shared" si="424"/>
        <v/>
      </c>
      <c r="P1639" s="30" t="str">
        <f t="shared" si="425"/>
        <v/>
      </c>
      <c r="Q1639" s="30" t="str">
        <f t="shared" si="426"/>
        <v/>
      </c>
      <c r="R1639" s="36" t="str">
        <f t="shared" si="427"/>
        <v/>
      </c>
      <c r="S1639" s="37" t="str">
        <f t="shared" si="418"/>
        <v/>
      </c>
    </row>
    <row r="1640" spans="1:19">
      <c r="A1640" s="30" t="s">
        <v>122</v>
      </c>
      <c r="D1640" s="30" t="str">
        <f t="shared" si="412"/>
        <v/>
      </c>
      <c r="E1640" s="30" t="str">
        <f t="shared" si="416"/>
        <v/>
      </c>
      <c r="F1640" s="30" t="str">
        <f t="shared" si="413"/>
        <v>BNP Paribas Mutual Fund</v>
      </c>
      <c r="G1640" s="30" t="str">
        <f t="shared" si="417"/>
        <v/>
      </c>
      <c r="H1640" s="30" t="str">
        <f t="shared" si="414"/>
        <v/>
      </c>
      <c r="I1640" s="30" t="str">
        <f t="shared" si="419"/>
        <v/>
      </c>
      <c r="J1640" s="35" t="str">
        <f t="shared" si="415"/>
        <v/>
      </c>
      <c r="K1640" s="35" t="str">
        <f t="shared" si="420"/>
        <v/>
      </c>
      <c r="L1640" s="30" t="str">
        <f t="shared" si="421"/>
        <v/>
      </c>
      <c r="M1640" s="30" t="str">
        <f t="shared" si="422"/>
        <v/>
      </c>
      <c r="N1640" s="30" t="str">
        <f t="shared" si="423"/>
        <v/>
      </c>
      <c r="O1640" s="30" t="str">
        <f t="shared" si="424"/>
        <v/>
      </c>
      <c r="P1640" s="30" t="str">
        <f t="shared" si="425"/>
        <v/>
      </c>
      <c r="Q1640" s="30" t="str">
        <f t="shared" si="426"/>
        <v/>
      </c>
      <c r="R1640" s="36" t="str">
        <f t="shared" si="427"/>
        <v/>
      </c>
      <c r="S1640" s="37" t="str">
        <f t="shared" si="418"/>
        <v/>
      </c>
    </row>
    <row r="1641" spans="1:19">
      <c r="A1641" s="30" t="s">
        <v>97</v>
      </c>
      <c r="D1641" s="30" t="str">
        <f t="shared" si="412"/>
        <v/>
      </c>
      <c r="E1641" s="30" t="str">
        <f t="shared" si="416"/>
        <v/>
      </c>
      <c r="F1641" s="30" t="str">
        <f t="shared" si="413"/>
        <v xml:space="preserve"> </v>
      </c>
      <c r="G1641" s="30" t="str">
        <f t="shared" si="417"/>
        <v/>
      </c>
      <c r="H1641" s="30" t="str">
        <f t="shared" si="414"/>
        <v/>
      </c>
      <c r="I1641" s="30" t="str">
        <f t="shared" si="419"/>
        <v/>
      </c>
      <c r="J1641" s="35" t="str">
        <f t="shared" si="415"/>
        <v/>
      </c>
      <c r="K1641" s="35" t="str">
        <f t="shared" si="420"/>
        <v/>
      </c>
      <c r="L1641" s="30" t="str">
        <f t="shared" si="421"/>
        <v/>
      </c>
      <c r="M1641" s="30" t="str">
        <f t="shared" si="422"/>
        <v/>
      </c>
      <c r="N1641" s="30" t="str">
        <f t="shared" si="423"/>
        <v/>
      </c>
      <c r="O1641" s="30" t="str">
        <f t="shared" si="424"/>
        <v/>
      </c>
      <c r="P1641" s="30" t="str">
        <f t="shared" si="425"/>
        <v/>
      </c>
      <c r="Q1641" s="30" t="str">
        <f t="shared" si="426"/>
        <v/>
      </c>
      <c r="R1641" s="36" t="str">
        <f t="shared" si="427"/>
        <v/>
      </c>
      <c r="S1641" s="37" t="str">
        <f t="shared" si="418"/>
        <v/>
      </c>
    </row>
    <row r="1642" spans="1:19">
      <c r="A1642" s="30" t="s">
        <v>7591</v>
      </c>
      <c r="D1642" s="30" t="str">
        <f t="shared" si="412"/>
        <v>113545</v>
      </c>
      <c r="E1642" s="30">
        <f t="shared" si="416"/>
        <v>7</v>
      </c>
      <c r="F1642" s="30" t="str">
        <f t="shared" si="413"/>
        <v>INF251K01910</v>
      </c>
      <c r="G1642" s="30">
        <f t="shared" si="417"/>
        <v>20</v>
      </c>
      <c r="H1642" s="30" t="str">
        <f t="shared" si="414"/>
        <v>INF251K01902</v>
      </c>
      <c r="I1642" s="30">
        <f t="shared" si="419"/>
        <v>33</v>
      </c>
      <c r="J1642" s="35" t="str">
        <f t="shared" si="415"/>
        <v>BNP PARIBAS  Equity Fund-Dividend Option</v>
      </c>
      <c r="K1642" s="35">
        <f t="shared" si="420"/>
        <v>74</v>
      </c>
      <c r="L1642" s="30" t="str">
        <f t="shared" si="421"/>
        <v>17.3700</v>
      </c>
      <c r="M1642" s="30">
        <f t="shared" si="422"/>
        <v>82</v>
      </c>
      <c r="N1642" s="30" t="str">
        <f t="shared" si="423"/>
        <v>17.3700</v>
      </c>
      <c r="O1642" s="30">
        <f t="shared" si="424"/>
        <v>90</v>
      </c>
      <c r="P1642" s="30" t="str">
        <f t="shared" si="425"/>
        <v>17.3700</v>
      </c>
      <c r="Q1642" s="30">
        <f t="shared" si="426"/>
        <v>98</v>
      </c>
      <c r="R1642" s="36" t="str">
        <f t="shared" si="427"/>
        <v>08-Aug-2017</v>
      </c>
      <c r="S1642" s="37">
        <f t="shared" si="418"/>
        <v>17.37</v>
      </c>
    </row>
    <row r="1643" spans="1:19">
      <c r="A1643" s="30" t="s">
        <v>7592</v>
      </c>
      <c r="D1643" s="30" t="str">
        <f t="shared" si="412"/>
        <v>113544</v>
      </c>
      <c r="E1643" s="30">
        <f t="shared" si="416"/>
        <v>7</v>
      </c>
      <c r="F1643" s="30" t="str">
        <f t="shared" si="413"/>
        <v>INF251K01894</v>
      </c>
      <c r="G1643" s="30">
        <f t="shared" si="417"/>
        <v>20</v>
      </c>
      <c r="H1643" s="30" t="str">
        <f t="shared" si="414"/>
        <v>-</v>
      </c>
      <c r="I1643" s="30">
        <f t="shared" si="419"/>
        <v>22</v>
      </c>
      <c r="J1643" s="35" t="str">
        <f t="shared" si="415"/>
        <v>BNP PARIBAS  Equity Fund-Growth Option</v>
      </c>
      <c r="K1643" s="35">
        <f t="shared" si="420"/>
        <v>61</v>
      </c>
      <c r="L1643" s="30" t="str">
        <f t="shared" si="421"/>
        <v>81.7700</v>
      </c>
      <c r="M1643" s="30">
        <f t="shared" si="422"/>
        <v>69</v>
      </c>
      <c r="N1643" s="30" t="str">
        <f t="shared" si="423"/>
        <v>81.7700</v>
      </c>
      <c r="O1643" s="30">
        <f t="shared" si="424"/>
        <v>77</v>
      </c>
      <c r="P1643" s="30" t="str">
        <f t="shared" si="425"/>
        <v>81.7700</v>
      </c>
      <c r="Q1643" s="30">
        <f t="shared" si="426"/>
        <v>85</v>
      </c>
      <c r="R1643" s="36" t="str">
        <f t="shared" si="427"/>
        <v>08-Aug-2017</v>
      </c>
      <c r="S1643" s="37">
        <f t="shared" si="418"/>
        <v>81.77</v>
      </c>
    </row>
    <row r="1644" spans="1:19">
      <c r="A1644" s="30" t="s">
        <v>7593</v>
      </c>
      <c r="D1644" s="30" t="str">
        <f t="shared" si="412"/>
        <v>119894</v>
      </c>
      <c r="E1644" s="30">
        <f t="shared" si="416"/>
        <v>7</v>
      </c>
      <c r="F1644" s="30" t="str">
        <f t="shared" si="413"/>
        <v>INF251K01HL1</v>
      </c>
      <c r="G1644" s="30">
        <f t="shared" si="417"/>
        <v>20</v>
      </c>
      <c r="H1644" s="30" t="str">
        <f t="shared" si="414"/>
        <v>INF251K01HM9</v>
      </c>
      <c r="I1644" s="30">
        <f t="shared" si="419"/>
        <v>33</v>
      </c>
      <c r="J1644" s="35" t="str">
        <f t="shared" si="415"/>
        <v>BNP Paribas Equity Fund - Direct Plan - Dividend Option</v>
      </c>
      <c r="K1644" s="35">
        <f t="shared" si="420"/>
        <v>89</v>
      </c>
      <c r="L1644" s="30" t="str">
        <f t="shared" si="421"/>
        <v>18.3100</v>
      </c>
      <c r="M1644" s="30">
        <f t="shared" si="422"/>
        <v>97</v>
      </c>
      <c r="N1644" s="30" t="str">
        <f t="shared" si="423"/>
        <v>18.3100</v>
      </c>
      <c r="O1644" s="30">
        <f t="shared" si="424"/>
        <v>105</v>
      </c>
      <c r="P1644" s="30" t="str">
        <f t="shared" si="425"/>
        <v>18.3100</v>
      </c>
      <c r="Q1644" s="30">
        <f t="shared" si="426"/>
        <v>113</v>
      </c>
      <c r="R1644" s="36" t="str">
        <f t="shared" si="427"/>
        <v>08-Aug-2017</v>
      </c>
      <c r="S1644" s="37">
        <f t="shared" si="418"/>
        <v>18.309999999999999</v>
      </c>
    </row>
    <row r="1645" spans="1:19">
      <c r="A1645" s="30" t="s">
        <v>7594</v>
      </c>
      <c r="D1645" s="30" t="str">
        <f t="shared" si="412"/>
        <v>119893</v>
      </c>
      <c r="E1645" s="30">
        <f t="shared" si="416"/>
        <v>7</v>
      </c>
      <c r="F1645" s="30" t="str">
        <f t="shared" si="413"/>
        <v>INF251K01HN7</v>
      </c>
      <c r="G1645" s="30">
        <f t="shared" si="417"/>
        <v>20</v>
      </c>
      <c r="H1645" s="30" t="str">
        <f t="shared" si="414"/>
        <v>-</v>
      </c>
      <c r="I1645" s="30">
        <f t="shared" si="419"/>
        <v>22</v>
      </c>
      <c r="J1645" s="35" t="str">
        <f t="shared" si="415"/>
        <v>BNP Paribas Equity Fund - Direct Plan - Growth Option</v>
      </c>
      <c r="K1645" s="35">
        <f t="shared" si="420"/>
        <v>76</v>
      </c>
      <c r="L1645" s="30" t="str">
        <f t="shared" si="421"/>
        <v>85.6100</v>
      </c>
      <c r="M1645" s="30">
        <f t="shared" si="422"/>
        <v>84</v>
      </c>
      <c r="N1645" s="30" t="str">
        <f t="shared" si="423"/>
        <v>85.6100</v>
      </c>
      <c r="O1645" s="30">
        <f t="shared" si="424"/>
        <v>92</v>
      </c>
      <c r="P1645" s="30" t="str">
        <f t="shared" si="425"/>
        <v>85.6100</v>
      </c>
      <c r="Q1645" s="30">
        <f t="shared" si="426"/>
        <v>100</v>
      </c>
      <c r="R1645" s="36" t="str">
        <f t="shared" si="427"/>
        <v>08-Aug-2017</v>
      </c>
      <c r="S1645" s="37">
        <f t="shared" si="418"/>
        <v>85.61</v>
      </c>
    </row>
    <row r="1646" spans="1:19" ht="26">
      <c r="A1646" s="30" t="s">
        <v>7595</v>
      </c>
      <c r="D1646" s="30" t="str">
        <f t="shared" si="412"/>
        <v>119987</v>
      </c>
      <c r="E1646" s="30">
        <f t="shared" si="416"/>
        <v>7</v>
      </c>
      <c r="F1646" s="30" t="str">
        <f t="shared" si="413"/>
        <v>INF251K01HI7</v>
      </c>
      <c r="G1646" s="30">
        <f t="shared" si="417"/>
        <v>20</v>
      </c>
      <c r="H1646" s="30" t="str">
        <f t="shared" si="414"/>
        <v>INF251K01HJ5</v>
      </c>
      <c r="I1646" s="30">
        <f t="shared" si="419"/>
        <v>33</v>
      </c>
      <c r="J1646" s="35" t="str">
        <f t="shared" si="415"/>
        <v>BNP Paribas Dividend Yield Fund - Direct Plan - Dividend Option</v>
      </c>
      <c r="K1646" s="35">
        <f t="shared" si="420"/>
        <v>97</v>
      </c>
      <c r="L1646" s="30" t="str">
        <f t="shared" si="421"/>
        <v>19.0820</v>
      </c>
      <c r="M1646" s="30">
        <f t="shared" si="422"/>
        <v>105</v>
      </c>
      <c r="N1646" s="30" t="str">
        <f t="shared" si="423"/>
        <v>19.0820</v>
      </c>
      <c r="O1646" s="30">
        <f t="shared" si="424"/>
        <v>113</v>
      </c>
      <c r="P1646" s="30" t="str">
        <f t="shared" si="425"/>
        <v>19.0820</v>
      </c>
      <c r="Q1646" s="30">
        <f t="shared" si="426"/>
        <v>121</v>
      </c>
      <c r="R1646" s="36" t="str">
        <f t="shared" si="427"/>
        <v>08-Aug-2017</v>
      </c>
      <c r="S1646" s="37">
        <f t="shared" si="418"/>
        <v>19.082000000000001</v>
      </c>
    </row>
    <row r="1647" spans="1:19">
      <c r="A1647" s="30" t="s">
        <v>7596</v>
      </c>
      <c r="D1647" s="30" t="str">
        <f t="shared" si="412"/>
        <v>119988</v>
      </c>
      <c r="E1647" s="30">
        <f t="shared" si="416"/>
        <v>7</v>
      </c>
      <c r="F1647" s="30" t="str">
        <f t="shared" si="413"/>
        <v>INF251K01HK3</v>
      </c>
      <c r="G1647" s="30">
        <f t="shared" si="417"/>
        <v>20</v>
      </c>
      <c r="H1647" s="30" t="str">
        <f t="shared" si="414"/>
        <v>-</v>
      </c>
      <c r="I1647" s="30">
        <f t="shared" si="419"/>
        <v>22</v>
      </c>
      <c r="J1647" s="35" t="str">
        <f t="shared" si="415"/>
        <v>BNP Paribas Dividend Yield Fund - Direct Plan - Growth Option</v>
      </c>
      <c r="K1647" s="35">
        <f t="shared" si="420"/>
        <v>84</v>
      </c>
      <c r="L1647" s="30" t="str">
        <f t="shared" si="421"/>
        <v>48.7670</v>
      </c>
      <c r="M1647" s="30">
        <f t="shared" si="422"/>
        <v>92</v>
      </c>
      <c r="N1647" s="30" t="str">
        <f t="shared" si="423"/>
        <v>48.7670</v>
      </c>
      <c r="O1647" s="30">
        <f t="shared" si="424"/>
        <v>100</v>
      </c>
      <c r="P1647" s="30" t="str">
        <f t="shared" si="425"/>
        <v>48.7670</v>
      </c>
      <c r="Q1647" s="30">
        <f t="shared" si="426"/>
        <v>108</v>
      </c>
      <c r="R1647" s="36" t="str">
        <f t="shared" si="427"/>
        <v>08-Aug-2017</v>
      </c>
      <c r="S1647" s="37">
        <f t="shared" si="418"/>
        <v>48.767000000000003</v>
      </c>
    </row>
    <row r="1648" spans="1:19">
      <c r="A1648" s="30" t="s">
        <v>7597</v>
      </c>
      <c r="D1648" s="30" t="str">
        <f t="shared" si="412"/>
        <v>113461</v>
      </c>
      <c r="E1648" s="30">
        <f t="shared" si="416"/>
        <v>7</v>
      </c>
      <c r="F1648" s="30" t="str">
        <f t="shared" si="413"/>
        <v>INF251K01977</v>
      </c>
      <c r="G1648" s="30">
        <f t="shared" si="417"/>
        <v>20</v>
      </c>
      <c r="H1648" s="30" t="str">
        <f t="shared" si="414"/>
        <v>INF251K01969</v>
      </c>
      <c r="I1648" s="30">
        <f t="shared" si="419"/>
        <v>33</v>
      </c>
      <c r="J1648" s="35" t="str">
        <f t="shared" si="415"/>
        <v>BNP PARIBAS Dividend Yield Fund-Dividend Option</v>
      </c>
      <c r="K1648" s="35">
        <f t="shared" si="420"/>
        <v>81</v>
      </c>
      <c r="L1648" s="30" t="str">
        <f t="shared" si="421"/>
        <v>17.7050</v>
      </c>
      <c r="M1648" s="30">
        <f t="shared" si="422"/>
        <v>89</v>
      </c>
      <c r="N1648" s="30" t="str">
        <f t="shared" si="423"/>
        <v>17.7050</v>
      </c>
      <c r="O1648" s="30">
        <f t="shared" si="424"/>
        <v>97</v>
      </c>
      <c r="P1648" s="30" t="str">
        <f t="shared" si="425"/>
        <v>17.7050</v>
      </c>
      <c r="Q1648" s="30">
        <f t="shared" si="426"/>
        <v>105</v>
      </c>
      <c r="R1648" s="36" t="str">
        <f t="shared" si="427"/>
        <v>08-Aug-2017</v>
      </c>
      <c r="S1648" s="37">
        <f t="shared" si="418"/>
        <v>17.704999999999998</v>
      </c>
    </row>
    <row r="1649" spans="1:19">
      <c r="A1649" s="30" t="s">
        <v>7598</v>
      </c>
      <c r="D1649" s="30" t="str">
        <f t="shared" si="412"/>
        <v>113460</v>
      </c>
      <c r="E1649" s="30">
        <f t="shared" si="416"/>
        <v>7</v>
      </c>
      <c r="F1649" s="30" t="str">
        <f t="shared" si="413"/>
        <v>INF251K01951</v>
      </c>
      <c r="G1649" s="30">
        <f t="shared" si="417"/>
        <v>20</v>
      </c>
      <c r="H1649" s="30" t="str">
        <f t="shared" si="414"/>
        <v>-</v>
      </c>
      <c r="I1649" s="30">
        <f t="shared" si="419"/>
        <v>22</v>
      </c>
      <c r="J1649" s="35" t="str">
        <f t="shared" si="415"/>
        <v>BNP PARIBAS Dividend Yield Fund-Growth Option</v>
      </c>
      <c r="K1649" s="35">
        <f t="shared" si="420"/>
        <v>68</v>
      </c>
      <c r="L1649" s="30" t="str">
        <f t="shared" si="421"/>
        <v>45.7330</v>
      </c>
      <c r="M1649" s="30">
        <f t="shared" si="422"/>
        <v>76</v>
      </c>
      <c r="N1649" s="30" t="str">
        <f t="shared" si="423"/>
        <v>45.7330</v>
      </c>
      <c r="O1649" s="30">
        <f t="shared" si="424"/>
        <v>84</v>
      </c>
      <c r="P1649" s="30" t="str">
        <f t="shared" si="425"/>
        <v>45.7330</v>
      </c>
      <c r="Q1649" s="30">
        <f t="shared" si="426"/>
        <v>92</v>
      </c>
      <c r="R1649" s="36" t="str">
        <f t="shared" si="427"/>
        <v>08-Aug-2017</v>
      </c>
      <c r="S1649" s="37">
        <f t="shared" si="418"/>
        <v>45.732999999999997</v>
      </c>
    </row>
    <row r="1650" spans="1:19" ht="26">
      <c r="A1650" s="30" t="s">
        <v>7599</v>
      </c>
      <c r="D1650" s="30" t="str">
        <f t="shared" si="412"/>
        <v>140387</v>
      </c>
      <c r="E1650" s="30">
        <f t="shared" si="416"/>
        <v>7</v>
      </c>
      <c r="F1650" s="30" t="str">
        <f t="shared" si="413"/>
        <v>INF251K01OV6</v>
      </c>
      <c r="G1650" s="30">
        <f t="shared" si="417"/>
        <v>20</v>
      </c>
      <c r="H1650" s="30" t="str">
        <f t="shared" si="414"/>
        <v>INF251K01OU8</v>
      </c>
      <c r="I1650" s="30">
        <f t="shared" si="419"/>
        <v>33</v>
      </c>
      <c r="J1650" s="35" t="str">
        <f t="shared" si="415"/>
        <v>BNP PARIBAS ENHANCED ARBITRAGE FUND -DIRECT PLAN - ADHOC DIVIDEND OPTION</v>
      </c>
      <c r="K1650" s="35">
        <f t="shared" si="420"/>
        <v>106</v>
      </c>
      <c r="L1650" s="30" t="str">
        <f t="shared" si="421"/>
        <v>10.4560</v>
      </c>
      <c r="M1650" s="30">
        <f t="shared" si="422"/>
        <v>114</v>
      </c>
      <c r="N1650" s="30" t="str">
        <f t="shared" si="423"/>
        <v>10.4560</v>
      </c>
      <c r="O1650" s="30">
        <f t="shared" si="424"/>
        <v>122</v>
      </c>
      <c r="P1650" s="30" t="str">
        <f t="shared" si="425"/>
        <v>10.4560</v>
      </c>
      <c r="Q1650" s="30">
        <f t="shared" si="426"/>
        <v>130</v>
      </c>
      <c r="R1650" s="36" t="str">
        <f t="shared" si="427"/>
        <v>08-Aug-2017</v>
      </c>
      <c r="S1650" s="37">
        <f t="shared" si="418"/>
        <v>10.456</v>
      </c>
    </row>
    <row r="1651" spans="1:19" ht="26">
      <c r="A1651" s="30" t="s">
        <v>7600</v>
      </c>
      <c r="D1651" s="30" t="str">
        <f t="shared" si="412"/>
        <v>141208</v>
      </c>
      <c r="E1651" s="30">
        <f t="shared" si="416"/>
        <v>7</v>
      </c>
      <c r="F1651" s="30" t="str">
        <f t="shared" si="413"/>
        <v>INF251K01PF6</v>
      </c>
      <c r="G1651" s="30">
        <f t="shared" si="417"/>
        <v>20</v>
      </c>
      <c r="H1651" s="30" t="str">
        <f t="shared" si="414"/>
        <v>INF251K01PE9</v>
      </c>
      <c r="I1651" s="30">
        <f t="shared" si="419"/>
        <v>33</v>
      </c>
      <c r="J1651" s="35" t="str">
        <f t="shared" si="415"/>
        <v>BNP PARIBAS ENHANCED ARBITRAGE FUND DIRECT PLAN MONTHLY DIVIDEND</v>
      </c>
      <c r="K1651" s="35">
        <f t="shared" si="420"/>
        <v>98</v>
      </c>
      <c r="L1651" s="30" t="str">
        <f t="shared" si="421"/>
        <v>10.0560</v>
      </c>
      <c r="M1651" s="30">
        <f t="shared" si="422"/>
        <v>106</v>
      </c>
      <c r="N1651" s="30" t="str">
        <f t="shared" si="423"/>
        <v>10.0560</v>
      </c>
      <c r="O1651" s="30">
        <f t="shared" si="424"/>
        <v>114</v>
      </c>
      <c r="P1651" s="30" t="str">
        <f t="shared" si="425"/>
        <v>10.0560</v>
      </c>
      <c r="Q1651" s="30">
        <f t="shared" si="426"/>
        <v>122</v>
      </c>
      <c r="R1651" s="36" t="str">
        <f t="shared" si="427"/>
        <v>08-Aug-2017</v>
      </c>
      <c r="S1651" s="37">
        <f t="shared" si="418"/>
        <v>10.055999999999999</v>
      </c>
    </row>
    <row r="1652" spans="1:19" ht="26">
      <c r="A1652" s="30" t="s">
        <v>7601</v>
      </c>
      <c r="D1652" s="30" t="str">
        <f t="shared" si="412"/>
        <v>141209</v>
      </c>
      <c r="E1652" s="30">
        <f t="shared" si="416"/>
        <v>7</v>
      </c>
      <c r="F1652" s="30" t="str">
        <f t="shared" si="413"/>
        <v>INF251K01PJ8</v>
      </c>
      <c r="G1652" s="30">
        <f t="shared" si="417"/>
        <v>20</v>
      </c>
      <c r="H1652" s="30" t="str">
        <f t="shared" si="414"/>
        <v>INF251K01PI0</v>
      </c>
      <c r="I1652" s="30">
        <f t="shared" si="419"/>
        <v>33</v>
      </c>
      <c r="J1652" s="35" t="str">
        <f t="shared" si="415"/>
        <v>BNP PARIBAS ENHANCED ARBITRAGE FUND DIRECT PLAN QUARTERLY DIVIDEND</v>
      </c>
      <c r="K1652" s="35">
        <f t="shared" si="420"/>
        <v>100</v>
      </c>
      <c r="L1652" s="30" t="str">
        <f t="shared" si="421"/>
        <v>10.1530</v>
      </c>
      <c r="M1652" s="30">
        <f t="shared" si="422"/>
        <v>108</v>
      </c>
      <c r="N1652" s="30" t="str">
        <f t="shared" si="423"/>
        <v>10.1530</v>
      </c>
      <c r="O1652" s="30">
        <f t="shared" si="424"/>
        <v>116</v>
      </c>
      <c r="P1652" s="30" t="str">
        <f t="shared" si="425"/>
        <v>10.1530</v>
      </c>
      <c r="Q1652" s="30">
        <f t="shared" si="426"/>
        <v>124</v>
      </c>
      <c r="R1652" s="36" t="str">
        <f t="shared" si="427"/>
        <v>08-Aug-2017</v>
      </c>
      <c r="S1652" s="37">
        <f t="shared" si="418"/>
        <v>10.153</v>
      </c>
    </row>
    <row r="1653" spans="1:19" ht="26">
      <c r="A1653" s="30" t="s">
        <v>7602</v>
      </c>
      <c r="D1653" s="30" t="str">
        <f t="shared" si="412"/>
        <v>141207</v>
      </c>
      <c r="E1653" s="30">
        <f t="shared" si="416"/>
        <v>7</v>
      </c>
      <c r="F1653" s="30" t="str">
        <f t="shared" si="413"/>
        <v>INF251K01PD1</v>
      </c>
      <c r="G1653" s="30">
        <f t="shared" si="417"/>
        <v>20</v>
      </c>
      <c r="H1653" s="30" t="str">
        <f t="shared" si="414"/>
        <v>INF251K01PC3</v>
      </c>
      <c r="I1653" s="30">
        <f t="shared" si="419"/>
        <v>33</v>
      </c>
      <c r="J1653" s="35" t="str">
        <f t="shared" si="415"/>
        <v>BNP PARIBAS ENHANCED ARBITRAGE FUND REGULAR PLAN MONTHLY DIVIDEND</v>
      </c>
      <c r="K1653" s="35">
        <f t="shared" si="420"/>
        <v>99</v>
      </c>
      <c r="L1653" s="30" t="str">
        <f t="shared" si="421"/>
        <v>10.0430</v>
      </c>
      <c r="M1653" s="30">
        <f t="shared" si="422"/>
        <v>107</v>
      </c>
      <c r="N1653" s="30" t="str">
        <f t="shared" si="423"/>
        <v>10.0430</v>
      </c>
      <c r="O1653" s="30">
        <f t="shared" si="424"/>
        <v>115</v>
      </c>
      <c r="P1653" s="30" t="str">
        <f t="shared" si="425"/>
        <v>10.0430</v>
      </c>
      <c r="Q1653" s="30">
        <f t="shared" si="426"/>
        <v>123</v>
      </c>
      <c r="R1653" s="36" t="str">
        <f t="shared" si="427"/>
        <v>08-Aug-2017</v>
      </c>
      <c r="S1653" s="37">
        <f t="shared" si="418"/>
        <v>10.042999999999999</v>
      </c>
    </row>
    <row r="1654" spans="1:19" ht="26">
      <c r="A1654" s="30" t="s">
        <v>7603</v>
      </c>
      <c r="D1654" s="30" t="str">
        <f t="shared" si="412"/>
        <v>141210</v>
      </c>
      <c r="E1654" s="30">
        <f t="shared" si="416"/>
        <v>7</v>
      </c>
      <c r="F1654" s="30" t="str">
        <f t="shared" si="413"/>
        <v>INF251K01PH2</v>
      </c>
      <c r="G1654" s="30">
        <f t="shared" si="417"/>
        <v>20</v>
      </c>
      <c r="H1654" s="30" t="str">
        <f t="shared" si="414"/>
        <v>INF251K01PG4</v>
      </c>
      <c r="I1654" s="30">
        <f t="shared" si="419"/>
        <v>33</v>
      </c>
      <c r="J1654" s="35" t="str">
        <f t="shared" si="415"/>
        <v>BNP PARIBAS ENHANCED ARBITRAGE FUND REGULAR PLAN QUARTERLY DIVIDEND</v>
      </c>
      <c r="K1654" s="35">
        <f t="shared" si="420"/>
        <v>101</v>
      </c>
      <c r="L1654" s="30" t="str">
        <f t="shared" si="421"/>
        <v>10.1410</v>
      </c>
      <c r="M1654" s="30">
        <f t="shared" si="422"/>
        <v>109</v>
      </c>
      <c r="N1654" s="30" t="str">
        <f t="shared" si="423"/>
        <v>10.1410</v>
      </c>
      <c r="O1654" s="30">
        <f t="shared" si="424"/>
        <v>117</v>
      </c>
      <c r="P1654" s="30" t="str">
        <f t="shared" si="425"/>
        <v>10.1410</v>
      </c>
      <c r="Q1654" s="30">
        <f t="shared" si="426"/>
        <v>125</v>
      </c>
      <c r="R1654" s="36" t="str">
        <f t="shared" si="427"/>
        <v>08-Aug-2017</v>
      </c>
      <c r="S1654" s="37">
        <f t="shared" si="418"/>
        <v>10.141</v>
      </c>
    </row>
    <row r="1655" spans="1:19" ht="26">
      <c r="A1655" s="30" t="s">
        <v>7604</v>
      </c>
      <c r="D1655" s="30" t="str">
        <f t="shared" si="412"/>
        <v>140385</v>
      </c>
      <c r="E1655" s="30">
        <f t="shared" si="416"/>
        <v>7</v>
      </c>
      <c r="F1655" s="30" t="str">
        <f t="shared" si="413"/>
        <v>INF251K01ON3</v>
      </c>
      <c r="G1655" s="30">
        <f t="shared" si="417"/>
        <v>20</v>
      </c>
      <c r="H1655" s="30" t="str">
        <f t="shared" si="414"/>
        <v>-</v>
      </c>
      <c r="I1655" s="30">
        <f t="shared" si="419"/>
        <v>22</v>
      </c>
      <c r="J1655" s="35" t="str">
        <f t="shared" si="415"/>
        <v>BNP PARIBAS ENHANCED ARBITRAGE FUND- REGULAR PLAN- GROWTH OPTION</v>
      </c>
      <c r="K1655" s="35">
        <f t="shared" si="420"/>
        <v>87</v>
      </c>
      <c r="L1655" s="30" t="str">
        <f t="shared" si="421"/>
        <v>10.4230</v>
      </c>
      <c r="M1655" s="30">
        <f t="shared" si="422"/>
        <v>95</v>
      </c>
      <c r="N1655" s="30" t="str">
        <f t="shared" si="423"/>
        <v>10.4230</v>
      </c>
      <c r="O1655" s="30">
        <f t="shared" si="424"/>
        <v>103</v>
      </c>
      <c r="P1655" s="30" t="str">
        <f t="shared" si="425"/>
        <v>10.4230</v>
      </c>
      <c r="Q1655" s="30">
        <f t="shared" si="426"/>
        <v>111</v>
      </c>
      <c r="R1655" s="36" t="str">
        <f t="shared" si="427"/>
        <v>08-Aug-2017</v>
      </c>
      <c r="S1655" s="37">
        <f t="shared" si="418"/>
        <v>10.423</v>
      </c>
    </row>
    <row r="1656" spans="1:19" ht="26">
      <c r="A1656" s="30" t="s">
        <v>7605</v>
      </c>
      <c r="D1656" s="30" t="str">
        <f t="shared" si="412"/>
        <v>140386</v>
      </c>
      <c r="E1656" s="30">
        <f t="shared" si="416"/>
        <v>7</v>
      </c>
      <c r="F1656" s="30" t="str">
        <f t="shared" si="413"/>
        <v>INF251K01OT0</v>
      </c>
      <c r="G1656" s="30">
        <f t="shared" si="417"/>
        <v>20</v>
      </c>
      <c r="H1656" s="30" t="str">
        <f t="shared" si="414"/>
        <v>-</v>
      </c>
      <c r="I1656" s="30">
        <f t="shared" si="419"/>
        <v>22</v>
      </c>
      <c r="J1656" s="35" t="str">
        <f t="shared" si="415"/>
        <v>BNP PARIBAS ENHANCED ARBITRAGE FUND-DIRECT PLAN-GROWTH OPTION</v>
      </c>
      <c r="K1656" s="35">
        <f t="shared" si="420"/>
        <v>84</v>
      </c>
      <c r="L1656" s="30" t="str">
        <f t="shared" si="421"/>
        <v>10.4560</v>
      </c>
      <c r="M1656" s="30">
        <f t="shared" si="422"/>
        <v>92</v>
      </c>
      <c r="N1656" s="30" t="str">
        <f t="shared" si="423"/>
        <v>10.4560</v>
      </c>
      <c r="O1656" s="30">
        <f t="shared" si="424"/>
        <v>100</v>
      </c>
      <c r="P1656" s="30" t="str">
        <f t="shared" si="425"/>
        <v>10.4560</v>
      </c>
      <c r="Q1656" s="30">
        <f t="shared" si="426"/>
        <v>108</v>
      </c>
      <c r="R1656" s="36" t="str">
        <f t="shared" si="427"/>
        <v>08-Aug-2017</v>
      </c>
      <c r="S1656" s="37">
        <f t="shared" si="418"/>
        <v>10.456</v>
      </c>
    </row>
    <row r="1657" spans="1:19" ht="26">
      <c r="A1657" s="30" t="s">
        <v>7606</v>
      </c>
      <c r="D1657" s="30" t="str">
        <f t="shared" si="412"/>
        <v>140388</v>
      </c>
      <c r="E1657" s="30">
        <f t="shared" si="416"/>
        <v>7</v>
      </c>
      <c r="F1657" s="30" t="str">
        <f t="shared" si="413"/>
        <v>INF251K01OP8</v>
      </c>
      <c r="G1657" s="30">
        <f t="shared" si="417"/>
        <v>20</v>
      </c>
      <c r="H1657" s="30" t="str">
        <f t="shared" si="414"/>
        <v>INF251K01OO1</v>
      </c>
      <c r="I1657" s="30">
        <f t="shared" si="419"/>
        <v>33</v>
      </c>
      <c r="J1657" s="35" t="str">
        <f t="shared" si="415"/>
        <v>BNP PARIBAS ENHANCED ARBITRAGE FUND-REGULAR PLAN- ADHOC DIVIDEND OPTION</v>
      </c>
      <c r="K1657" s="35">
        <f t="shared" si="420"/>
        <v>105</v>
      </c>
      <c r="L1657" s="30" t="str">
        <f t="shared" si="421"/>
        <v>10.4220</v>
      </c>
      <c r="M1657" s="30">
        <f t="shared" si="422"/>
        <v>113</v>
      </c>
      <c r="N1657" s="30" t="str">
        <f t="shared" si="423"/>
        <v>10.4220</v>
      </c>
      <c r="O1657" s="30">
        <f t="shared" si="424"/>
        <v>121</v>
      </c>
      <c r="P1657" s="30" t="str">
        <f t="shared" si="425"/>
        <v>10.4220</v>
      </c>
      <c r="Q1657" s="30">
        <f t="shared" si="426"/>
        <v>129</v>
      </c>
      <c r="R1657" s="36" t="str">
        <f t="shared" si="427"/>
        <v>08-Aug-2017</v>
      </c>
      <c r="S1657" s="37">
        <f t="shared" si="418"/>
        <v>10.422000000000001</v>
      </c>
    </row>
    <row r="1658" spans="1:19">
      <c r="A1658" s="30" t="s">
        <v>7607</v>
      </c>
      <c r="D1658" s="30" t="str">
        <f t="shared" si="412"/>
        <v>120001</v>
      </c>
      <c r="E1658" s="30">
        <f t="shared" si="416"/>
        <v>7</v>
      </c>
      <c r="F1658" s="30" t="str">
        <f t="shared" si="413"/>
        <v>INF251K01HO5</v>
      </c>
      <c r="G1658" s="30">
        <f t="shared" si="417"/>
        <v>20</v>
      </c>
      <c r="H1658" s="30" t="str">
        <f t="shared" si="414"/>
        <v>INF251K01HP2</v>
      </c>
      <c r="I1658" s="30">
        <f t="shared" si="419"/>
        <v>33</v>
      </c>
      <c r="J1658" s="35" t="str">
        <f t="shared" si="415"/>
        <v>BNP Paribas Mid Cap Fund - Direct Plan - Dividend Option</v>
      </c>
      <c r="K1658" s="35">
        <f t="shared" si="420"/>
        <v>90</v>
      </c>
      <c r="L1658" s="30" t="str">
        <f t="shared" si="421"/>
        <v>34.7200</v>
      </c>
      <c r="M1658" s="30">
        <f t="shared" si="422"/>
        <v>98</v>
      </c>
      <c r="N1658" s="30" t="str">
        <f t="shared" si="423"/>
        <v>34.7200</v>
      </c>
      <c r="O1658" s="30">
        <f t="shared" si="424"/>
        <v>106</v>
      </c>
      <c r="P1658" s="30" t="str">
        <f t="shared" si="425"/>
        <v>34.7200</v>
      </c>
      <c r="Q1658" s="30">
        <f t="shared" si="426"/>
        <v>114</v>
      </c>
      <c r="R1658" s="36" t="str">
        <f t="shared" si="427"/>
        <v>08-Aug-2017</v>
      </c>
      <c r="S1658" s="37">
        <f t="shared" si="418"/>
        <v>34.72</v>
      </c>
    </row>
    <row r="1659" spans="1:19">
      <c r="A1659" s="30" t="s">
        <v>7608</v>
      </c>
      <c r="D1659" s="30" t="str">
        <f t="shared" si="412"/>
        <v>120002</v>
      </c>
      <c r="E1659" s="30">
        <f t="shared" si="416"/>
        <v>7</v>
      </c>
      <c r="F1659" s="30" t="str">
        <f t="shared" si="413"/>
        <v>INF251K01HQ0</v>
      </c>
      <c r="G1659" s="30">
        <f t="shared" si="417"/>
        <v>20</v>
      </c>
      <c r="H1659" s="30" t="str">
        <f t="shared" si="414"/>
        <v>-</v>
      </c>
      <c r="I1659" s="30">
        <f t="shared" si="419"/>
        <v>22</v>
      </c>
      <c r="J1659" s="35" t="str">
        <f t="shared" si="415"/>
        <v>BNP Paribas Mid Cap Fund - Direct Plan - Growth Option</v>
      </c>
      <c r="K1659" s="35">
        <f t="shared" si="420"/>
        <v>77</v>
      </c>
      <c r="L1659" s="30" t="str">
        <f t="shared" si="421"/>
        <v>34.8810</v>
      </c>
      <c r="M1659" s="30">
        <f t="shared" si="422"/>
        <v>85</v>
      </c>
      <c r="N1659" s="30" t="str">
        <f t="shared" si="423"/>
        <v>34.8810</v>
      </c>
      <c r="O1659" s="30">
        <f t="shared" si="424"/>
        <v>93</v>
      </c>
      <c r="P1659" s="30" t="str">
        <f t="shared" si="425"/>
        <v>34.8810</v>
      </c>
      <c r="Q1659" s="30">
        <f t="shared" si="426"/>
        <v>101</v>
      </c>
      <c r="R1659" s="36" t="str">
        <f t="shared" si="427"/>
        <v>08-Aug-2017</v>
      </c>
      <c r="S1659" s="37">
        <f t="shared" si="418"/>
        <v>34.881</v>
      </c>
    </row>
    <row r="1660" spans="1:19">
      <c r="A1660" s="30" t="s">
        <v>7609</v>
      </c>
      <c r="D1660" s="30" t="str">
        <f t="shared" si="412"/>
        <v>113567</v>
      </c>
      <c r="E1660" s="30">
        <f t="shared" si="416"/>
        <v>7</v>
      </c>
      <c r="F1660" s="30" t="str">
        <f t="shared" si="413"/>
        <v>INF251K01AX1</v>
      </c>
      <c r="G1660" s="30">
        <f t="shared" si="417"/>
        <v>20</v>
      </c>
      <c r="H1660" s="30" t="str">
        <f t="shared" si="414"/>
        <v>INF251K01AY9</v>
      </c>
      <c r="I1660" s="30">
        <f t="shared" si="419"/>
        <v>33</v>
      </c>
      <c r="J1660" s="35" t="str">
        <f t="shared" si="415"/>
        <v>BNP Paribas Mid Cap Fund-Dividend Option</v>
      </c>
      <c r="K1660" s="35">
        <f t="shared" si="420"/>
        <v>74</v>
      </c>
      <c r="L1660" s="30" t="str">
        <f t="shared" si="421"/>
        <v>31.7970</v>
      </c>
      <c r="M1660" s="30">
        <f t="shared" si="422"/>
        <v>82</v>
      </c>
      <c r="N1660" s="30" t="str">
        <f t="shared" si="423"/>
        <v>31.7970</v>
      </c>
      <c r="O1660" s="30">
        <f t="shared" si="424"/>
        <v>90</v>
      </c>
      <c r="P1660" s="30" t="str">
        <f t="shared" si="425"/>
        <v>31.7970</v>
      </c>
      <c r="Q1660" s="30">
        <f t="shared" si="426"/>
        <v>98</v>
      </c>
      <c r="R1660" s="36" t="str">
        <f t="shared" si="427"/>
        <v>08-Aug-2017</v>
      </c>
      <c r="S1660" s="37">
        <f t="shared" si="418"/>
        <v>31.797000000000001</v>
      </c>
    </row>
    <row r="1661" spans="1:19">
      <c r="A1661" s="30" t="s">
        <v>7610</v>
      </c>
      <c r="D1661" s="30" t="str">
        <f t="shared" si="412"/>
        <v>113566</v>
      </c>
      <c r="E1661" s="30">
        <f t="shared" si="416"/>
        <v>7</v>
      </c>
      <c r="F1661" s="30" t="str">
        <f t="shared" si="413"/>
        <v>INF251K01AW3</v>
      </c>
      <c r="G1661" s="30">
        <f t="shared" si="417"/>
        <v>20</v>
      </c>
      <c r="H1661" s="30" t="str">
        <f t="shared" si="414"/>
        <v>-</v>
      </c>
      <c r="I1661" s="30">
        <f t="shared" si="419"/>
        <v>22</v>
      </c>
      <c r="J1661" s="35" t="str">
        <f t="shared" si="415"/>
        <v>BNP Paribas Mid Cap Fund-Growth Option</v>
      </c>
      <c r="K1661" s="35">
        <f t="shared" si="420"/>
        <v>61</v>
      </c>
      <c r="L1661" s="30" t="str">
        <f t="shared" si="421"/>
        <v>33.0530</v>
      </c>
      <c r="M1661" s="30">
        <f t="shared" si="422"/>
        <v>69</v>
      </c>
      <c r="N1661" s="30" t="str">
        <f t="shared" si="423"/>
        <v>33.0530</v>
      </c>
      <c r="O1661" s="30">
        <f t="shared" si="424"/>
        <v>77</v>
      </c>
      <c r="P1661" s="30" t="str">
        <f t="shared" si="425"/>
        <v>33.0530</v>
      </c>
      <c r="Q1661" s="30">
        <f t="shared" si="426"/>
        <v>85</v>
      </c>
      <c r="R1661" s="36" t="str">
        <f t="shared" si="427"/>
        <v>08-Aug-2017</v>
      </c>
      <c r="S1661" s="37">
        <f t="shared" si="418"/>
        <v>33.052999999999997</v>
      </c>
    </row>
    <row r="1662" spans="1:19">
      <c r="A1662" s="30" t="s">
        <v>97</v>
      </c>
      <c r="D1662" s="30" t="str">
        <f t="shared" si="412"/>
        <v/>
      </c>
      <c r="E1662" s="30" t="str">
        <f t="shared" si="416"/>
        <v/>
      </c>
      <c r="F1662" s="30" t="str">
        <f t="shared" si="413"/>
        <v xml:space="preserve"> </v>
      </c>
      <c r="G1662" s="30" t="str">
        <f t="shared" si="417"/>
        <v/>
      </c>
      <c r="H1662" s="30" t="str">
        <f t="shared" si="414"/>
        <v/>
      </c>
      <c r="I1662" s="30" t="str">
        <f t="shared" si="419"/>
        <v/>
      </c>
      <c r="J1662" s="35" t="str">
        <f t="shared" si="415"/>
        <v/>
      </c>
      <c r="K1662" s="35" t="str">
        <f t="shared" si="420"/>
        <v/>
      </c>
      <c r="L1662" s="30" t="str">
        <f t="shared" si="421"/>
        <v/>
      </c>
      <c r="M1662" s="30" t="str">
        <f t="shared" si="422"/>
        <v/>
      </c>
      <c r="N1662" s="30" t="str">
        <f t="shared" si="423"/>
        <v/>
      </c>
      <c r="O1662" s="30" t="str">
        <f t="shared" si="424"/>
        <v/>
      </c>
      <c r="P1662" s="30" t="str">
        <f t="shared" si="425"/>
        <v/>
      </c>
      <c r="Q1662" s="30" t="str">
        <f t="shared" si="426"/>
        <v/>
      </c>
      <c r="R1662" s="36" t="str">
        <f t="shared" si="427"/>
        <v/>
      </c>
      <c r="S1662" s="37" t="str">
        <f t="shared" si="418"/>
        <v/>
      </c>
    </row>
    <row r="1663" spans="1:19">
      <c r="A1663" s="30" t="s">
        <v>102</v>
      </c>
      <c r="D1663" s="30" t="str">
        <f t="shared" si="412"/>
        <v/>
      </c>
      <c r="E1663" s="30" t="str">
        <f t="shared" si="416"/>
        <v/>
      </c>
      <c r="F1663" s="30" t="str">
        <f t="shared" si="413"/>
        <v>BOI AXA Mutual Fund</v>
      </c>
      <c r="G1663" s="30" t="str">
        <f t="shared" si="417"/>
        <v/>
      </c>
      <c r="H1663" s="30" t="str">
        <f t="shared" si="414"/>
        <v/>
      </c>
      <c r="I1663" s="30" t="str">
        <f t="shared" si="419"/>
        <v/>
      </c>
      <c r="J1663" s="35" t="str">
        <f t="shared" si="415"/>
        <v/>
      </c>
      <c r="K1663" s="35" t="str">
        <f t="shared" si="420"/>
        <v/>
      </c>
      <c r="L1663" s="30" t="str">
        <f t="shared" si="421"/>
        <v/>
      </c>
      <c r="M1663" s="30" t="str">
        <f t="shared" si="422"/>
        <v/>
      </c>
      <c r="N1663" s="30" t="str">
        <f t="shared" si="423"/>
        <v/>
      </c>
      <c r="O1663" s="30" t="str">
        <f t="shared" si="424"/>
        <v/>
      </c>
      <c r="P1663" s="30" t="str">
        <f t="shared" si="425"/>
        <v/>
      </c>
      <c r="Q1663" s="30" t="str">
        <f t="shared" si="426"/>
        <v/>
      </c>
      <c r="R1663" s="36" t="str">
        <f t="shared" si="427"/>
        <v/>
      </c>
      <c r="S1663" s="37" t="str">
        <f t="shared" si="418"/>
        <v/>
      </c>
    </row>
    <row r="1664" spans="1:19">
      <c r="A1664" s="30" t="s">
        <v>97</v>
      </c>
      <c r="D1664" s="30" t="str">
        <f t="shared" si="412"/>
        <v/>
      </c>
      <c r="E1664" s="30" t="str">
        <f t="shared" si="416"/>
        <v/>
      </c>
      <c r="F1664" s="30" t="str">
        <f t="shared" si="413"/>
        <v xml:space="preserve"> </v>
      </c>
      <c r="G1664" s="30" t="str">
        <f t="shared" si="417"/>
        <v/>
      </c>
      <c r="H1664" s="30" t="str">
        <f t="shared" si="414"/>
        <v/>
      </c>
      <c r="I1664" s="30" t="str">
        <f t="shared" si="419"/>
        <v/>
      </c>
      <c r="J1664" s="35" t="str">
        <f t="shared" si="415"/>
        <v/>
      </c>
      <c r="K1664" s="35" t="str">
        <f t="shared" si="420"/>
        <v/>
      </c>
      <c r="L1664" s="30" t="str">
        <f t="shared" si="421"/>
        <v/>
      </c>
      <c r="M1664" s="30" t="str">
        <f t="shared" si="422"/>
        <v/>
      </c>
      <c r="N1664" s="30" t="str">
        <f t="shared" si="423"/>
        <v/>
      </c>
      <c r="O1664" s="30" t="str">
        <f t="shared" si="424"/>
        <v/>
      </c>
      <c r="P1664" s="30" t="str">
        <f t="shared" si="425"/>
        <v/>
      </c>
      <c r="Q1664" s="30" t="str">
        <f t="shared" si="426"/>
        <v/>
      </c>
      <c r="R1664" s="36" t="str">
        <f t="shared" si="427"/>
        <v/>
      </c>
      <c r="S1664" s="37" t="str">
        <f t="shared" si="418"/>
        <v/>
      </c>
    </row>
    <row r="1665" spans="1:19">
      <c r="A1665" s="30" t="s">
        <v>7611</v>
      </c>
      <c r="D1665" s="30" t="str">
        <f t="shared" si="412"/>
        <v>119349</v>
      </c>
      <c r="E1665" s="30">
        <f t="shared" si="416"/>
        <v>7</v>
      </c>
      <c r="F1665" s="30" t="str">
        <f t="shared" si="413"/>
        <v>INF761K01678</v>
      </c>
      <c r="G1665" s="30">
        <f t="shared" si="417"/>
        <v>20</v>
      </c>
      <c r="H1665" s="30" t="str">
        <f t="shared" si="414"/>
        <v>INF761K01660</v>
      </c>
      <c r="I1665" s="30">
        <f t="shared" si="419"/>
        <v>33</v>
      </c>
      <c r="J1665" s="35" t="str">
        <f t="shared" si="415"/>
        <v>BOI AXA Equity Fund Direct  Plan- Quarterly Dividend</v>
      </c>
      <c r="K1665" s="35">
        <f t="shared" si="420"/>
        <v>86</v>
      </c>
      <c r="L1665" s="30" t="str">
        <f t="shared" si="421"/>
        <v>13.19</v>
      </c>
      <c r="M1665" s="30">
        <f t="shared" si="422"/>
        <v>92</v>
      </c>
      <c r="N1665" s="30" t="str">
        <f t="shared" si="423"/>
        <v>13.06</v>
      </c>
      <c r="O1665" s="30">
        <f t="shared" si="424"/>
        <v>98</v>
      </c>
      <c r="P1665" s="30" t="str">
        <f t="shared" si="425"/>
        <v>13.19</v>
      </c>
      <c r="Q1665" s="30">
        <f t="shared" si="426"/>
        <v>104</v>
      </c>
      <c r="R1665" s="36" t="str">
        <f t="shared" si="427"/>
        <v>08-Aug-2017</v>
      </c>
      <c r="S1665" s="37">
        <f t="shared" si="418"/>
        <v>13.19</v>
      </c>
    </row>
    <row r="1666" spans="1:19">
      <c r="A1666" s="30" t="s">
        <v>7612</v>
      </c>
      <c r="D1666" s="30" t="str">
        <f t="shared" si="412"/>
        <v>119300</v>
      </c>
      <c r="E1666" s="30">
        <f t="shared" si="416"/>
        <v>7</v>
      </c>
      <c r="F1666" s="30" t="str">
        <f t="shared" si="413"/>
        <v>INF761K01629</v>
      </c>
      <c r="G1666" s="30">
        <f t="shared" si="417"/>
        <v>20</v>
      </c>
      <c r="H1666" s="30" t="str">
        <f t="shared" si="414"/>
        <v>-</v>
      </c>
      <c r="I1666" s="30">
        <f t="shared" si="419"/>
        <v>22</v>
      </c>
      <c r="J1666" s="35" t="str">
        <f t="shared" si="415"/>
        <v>BOI AXA Equity Fund Direct Plan- Bonus</v>
      </c>
      <c r="K1666" s="35">
        <f t="shared" si="420"/>
        <v>61</v>
      </c>
      <c r="L1666" s="30" t="str">
        <f t="shared" si="421"/>
        <v>18.55</v>
      </c>
      <c r="M1666" s="30">
        <f t="shared" si="422"/>
        <v>67</v>
      </c>
      <c r="N1666" s="30" t="str">
        <f t="shared" si="423"/>
        <v>18.36</v>
      </c>
      <c r="O1666" s="30">
        <f t="shared" si="424"/>
        <v>73</v>
      </c>
      <c r="P1666" s="30" t="str">
        <f t="shared" si="425"/>
        <v>18.55</v>
      </c>
      <c r="Q1666" s="30">
        <f t="shared" si="426"/>
        <v>79</v>
      </c>
      <c r="R1666" s="36" t="str">
        <f t="shared" si="427"/>
        <v>08-Aug-2017</v>
      </c>
      <c r="S1666" s="37">
        <f t="shared" si="418"/>
        <v>18.55</v>
      </c>
    </row>
    <row r="1667" spans="1:19">
      <c r="A1667" s="30" t="s">
        <v>7613</v>
      </c>
      <c r="D1667" s="30" t="str">
        <f t="shared" si="412"/>
        <v>119350</v>
      </c>
      <c r="E1667" s="30">
        <f t="shared" si="416"/>
        <v>7</v>
      </c>
      <c r="F1667" s="30" t="str">
        <f t="shared" si="413"/>
        <v>INF761K01652</v>
      </c>
      <c r="G1667" s="30">
        <f t="shared" si="417"/>
        <v>20</v>
      </c>
      <c r="H1667" s="30" t="str">
        <f t="shared" si="414"/>
        <v>-</v>
      </c>
      <c r="I1667" s="30">
        <f t="shared" si="419"/>
        <v>22</v>
      </c>
      <c r="J1667" s="35" t="str">
        <f t="shared" si="415"/>
        <v>BOI AXA Equity Fund Direct Plan-Growth</v>
      </c>
      <c r="K1667" s="35">
        <f t="shared" si="420"/>
        <v>61</v>
      </c>
      <c r="L1667" s="30" t="str">
        <f t="shared" si="421"/>
        <v>35.82</v>
      </c>
      <c r="M1667" s="30">
        <f t="shared" si="422"/>
        <v>67</v>
      </c>
      <c r="N1667" s="30" t="str">
        <f t="shared" si="423"/>
        <v>35.46</v>
      </c>
      <c r="O1667" s="30">
        <f t="shared" si="424"/>
        <v>73</v>
      </c>
      <c r="P1667" s="30" t="str">
        <f t="shared" si="425"/>
        <v>35.82</v>
      </c>
      <c r="Q1667" s="30">
        <f t="shared" si="426"/>
        <v>79</v>
      </c>
      <c r="R1667" s="36" t="str">
        <f t="shared" si="427"/>
        <v>08-Aug-2017</v>
      </c>
      <c r="S1667" s="37">
        <f t="shared" si="418"/>
        <v>35.82</v>
      </c>
    </row>
    <row r="1668" spans="1:19">
      <c r="A1668" s="30" t="s">
        <v>7614</v>
      </c>
      <c r="D1668" s="30" t="str">
        <f t="shared" si="412"/>
        <v>119346</v>
      </c>
      <c r="E1668" s="30">
        <f t="shared" si="416"/>
        <v>7</v>
      </c>
      <c r="F1668" s="30" t="str">
        <f t="shared" si="413"/>
        <v>INF761K01645</v>
      </c>
      <c r="G1668" s="30">
        <f t="shared" si="417"/>
        <v>20</v>
      </c>
      <c r="H1668" s="30" t="str">
        <f t="shared" si="414"/>
        <v>INF761K01637</v>
      </c>
      <c r="I1668" s="30">
        <f t="shared" si="419"/>
        <v>33</v>
      </c>
      <c r="J1668" s="35" t="str">
        <f t="shared" si="415"/>
        <v>BOI AXA Equity Fund Direct Plan-Regular Dividend</v>
      </c>
      <c r="K1668" s="35">
        <f t="shared" si="420"/>
        <v>82</v>
      </c>
      <c r="L1668" s="30" t="str">
        <f t="shared" si="421"/>
        <v>15.30</v>
      </c>
      <c r="M1668" s="30">
        <f t="shared" si="422"/>
        <v>88</v>
      </c>
      <c r="N1668" s="30" t="str">
        <f t="shared" si="423"/>
        <v>15.15</v>
      </c>
      <c r="O1668" s="30">
        <f t="shared" si="424"/>
        <v>94</v>
      </c>
      <c r="P1668" s="30" t="str">
        <f t="shared" si="425"/>
        <v>15.30</v>
      </c>
      <c r="Q1668" s="30">
        <f t="shared" si="426"/>
        <v>100</v>
      </c>
      <c r="R1668" s="36" t="str">
        <f t="shared" si="427"/>
        <v>08-Aug-2017</v>
      </c>
      <c r="S1668" s="37">
        <f t="shared" si="418"/>
        <v>15.3</v>
      </c>
    </row>
    <row r="1669" spans="1:19">
      <c r="A1669" s="30" t="s">
        <v>7615</v>
      </c>
      <c r="D1669" s="30" t="str">
        <f t="shared" si="412"/>
        <v>110599</v>
      </c>
      <c r="E1669" s="30">
        <f t="shared" si="416"/>
        <v>7</v>
      </c>
      <c r="F1669" s="30" t="str">
        <f t="shared" si="413"/>
        <v>INF761K01041</v>
      </c>
      <c r="G1669" s="30">
        <f t="shared" si="417"/>
        <v>20</v>
      </c>
      <c r="H1669" s="30" t="str">
        <f t="shared" si="414"/>
        <v>-</v>
      </c>
      <c r="I1669" s="30">
        <f t="shared" si="419"/>
        <v>22</v>
      </c>
      <c r="J1669" s="35" t="str">
        <f t="shared" si="415"/>
        <v>BOI AXA Equity Fund Eco Plan- Growth</v>
      </c>
      <c r="K1669" s="35">
        <f t="shared" si="420"/>
        <v>59</v>
      </c>
      <c r="L1669" s="30" t="str">
        <f t="shared" si="421"/>
        <v>35.58</v>
      </c>
      <c r="M1669" s="30">
        <f t="shared" si="422"/>
        <v>65</v>
      </c>
      <c r="N1669" s="30" t="str">
        <f t="shared" si="423"/>
        <v>35.22</v>
      </c>
      <c r="O1669" s="30">
        <f t="shared" si="424"/>
        <v>71</v>
      </c>
      <c r="P1669" s="30" t="str">
        <f t="shared" si="425"/>
        <v>0.00</v>
      </c>
      <c r="Q1669" s="30">
        <f t="shared" si="426"/>
        <v>76</v>
      </c>
      <c r="R1669" s="36" t="str">
        <f t="shared" si="427"/>
        <v>08-Aug-2017</v>
      </c>
      <c r="S1669" s="37">
        <f t="shared" si="418"/>
        <v>35.58</v>
      </c>
    </row>
    <row r="1670" spans="1:19">
      <c r="A1670" s="30" t="s">
        <v>7616</v>
      </c>
      <c r="D1670" s="30" t="str">
        <f t="shared" si="412"/>
        <v>110601</v>
      </c>
      <c r="E1670" s="30">
        <f t="shared" si="416"/>
        <v>7</v>
      </c>
      <c r="F1670" s="30" t="str">
        <f t="shared" si="413"/>
        <v>INF761K01017</v>
      </c>
      <c r="G1670" s="30">
        <f t="shared" si="417"/>
        <v>20</v>
      </c>
      <c r="H1670" s="30" t="str">
        <f t="shared" si="414"/>
        <v>-</v>
      </c>
      <c r="I1670" s="30">
        <f t="shared" si="419"/>
        <v>22</v>
      </c>
      <c r="J1670" s="35" t="str">
        <f t="shared" si="415"/>
        <v>BOI AXA Equity Fund Eco Plan-Bonus</v>
      </c>
      <c r="K1670" s="35">
        <f t="shared" si="420"/>
        <v>57</v>
      </c>
      <c r="L1670" s="30" t="str">
        <f t="shared" si="421"/>
        <v>35.58</v>
      </c>
      <c r="M1670" s="30">
        <f t="shared" si="422"/>
        <v>63</v>
      </c>
      <c r="N1670" s="30" t="str">
        <f t="shared" si="423"/>
        <v>35.22</v>
      </c>
      <c r="O1670" s="30">
        <f t="shared" si="424"/>
        <v>69</v>
      </c>
      <c r="P1670" s="30" t="str">
        <f t="shared" si="425"/>
        <v>0.00</v>
      </c>
      <c r="Q1670" s="30">
        <f t="shared" si="426"/>
        <v>74</v>
      </c>
      <c r="R1670" s="36" t="str">
        <f t="shared" si="427"/>
        <v>08-Aug-2017</v>
      </c>
      <c r="S1670" s="37">
        <f t="shared" si="418"/>
        <v>35.58</v>
      </c>
    </row>
    <row r="1671" spans="1:19">
      <c r="A1671" s="30" t="s">
        <v>7617</v>
      </c>
      <c r="D1671" s="30" t="str">
        <f t="shared" ref="D1671:D1734" si="428">IF(ISERROR(LEFT(A1671,SEARCH(";",A1671)-1)),"",LEFT(A1671,SEARCH(";",A1671)-1))</f>
        <v>110604</v>
      </c>
      <c r="E1671" s="30">
        <f t="shared" si="416"/>
        <v>7</v>
      </c>
      <c r="F1671" s="30" t="str">
        <f t="shared" ref="F1671:F1734" si="429">IF($D1671="",A1671,MID($A1671,E1671+1,SEARCH(";",$A1671,E1671+1)-E1671-1))</f>
        <v>INF761K01058</v>
      </c>
      <c r="G1671" s="30">
        <f t="shared" si="417"/>
        <v>20</v>
      </c>
      <c r="H1671" s="30" t="str">
        <f t="shared" ref="H1671:H1734" si="430">IF($D1671="","",MID($A1671,G1671+1,SEARCH(";",$A1671,G1671+1)-G1671-1))</f>
        <v>INF761K01066</v>
      </c>
      <c r="I1671" s="30">
        <f t="shared" si="419"/>
        <v>33</v>
      </c>
      <c r="J1671" s="35" t="str">
        <f t="shared" ref="J1671:J1734" si="431">IF($D1671="","",MID($A1671,I1671+1,SEARCH(";",$A1671,I1671+1)-I1671-1))</f>
        <v>BOI AXA Equity Fund Eco Plan-Quarterly Dividend</v>
      </c>
      <c r="K1671" s="35">
        <f t="shared" si="420"/>
        <v>81</v>
      </c>
      <c r="L1671" s="30" t="str">
        <f t="shared" si="421"/>
        <v>13.01</v>
      </c>
      <c r="M1671" s="30">
        <f t="shared" si="422"/>
        <v>87</v>
      </c>
      <c r="N1671" s="30" t="str">
        <f t="shared" si="423"/>
        <v>12.88</v>
      </c>
      <c r="O1671" s="30">
        <f t="shared" si="424"/>
        <v>93</v>
      </c>
      <c r="P1671" s="30" t="str">
        <f t="shared" si="425"/>
        <v>0.00</v>
      </c>
      <c r="Q1671" s="30">
        <f t="shared" si="426"/>
        <v>98</v>
      </c>
      <c r="R1671" s="36" t="str">
        <f t="shared" si="427"/>
        <v>08-Aug-2017</v>
      </c>
      <c r="S1671" s="37">
        <f t="shared" si="418"/>
        <v>13.01</v>
      </c>
    </row>
    <row r="1672" spans="1:19">
      <c r="A1672" s="30" t="s">
        <v>7618</v>
      </c>
      <c r="D1672" s="30" t="str">
        <f t="shared" si="428"/>
        <v>110608</v>
      </c>
      <c r="E1672" s="30">
        <f t="shared" ref="E1672:E1735" si="432">IF($D1672="","",LEN(D1672)+1)</f>
        <v>7</v>
      </c>
      <c r="F1672" s="30" t="str">
        <f t="shared" si="429"/>
        <v>INF761K01025</v>
      </c>
      <c r="G1672" s="30">
        <f t="shared" ref="G1672:G1735" si="433">IF($D1672="","",E1672+(LEN(F1672)+1))</f>
        <v>20</v>
      </c>
      <c r="H1672" s="30" t="str">
        <f t="shared" si="430"/>
        <v>INF761K01033</v>
      </c>
      <c r="I1672" s="30">
        <f t="shared" si="419"/>
        <v>33</v>
      </c>
      <c r="J1672" s="35" t="str">
        <f t="shared" si="431"/>
        <v>BOI AXA Equity Fund Eco Plan-Regular Dividend</v>
      </c>
      <c r="K1672" s="35">
        <f t="shared" si="420"/>
        <v>79</v>
      </c>
      <c r="L1672" s="30" t="str">
        <f t="shared" si="421"/>
        <v>15.13</v>
      </c>
      <c r="M1672" s="30">
        <f t="shared" si="422"/>
        <v>85</v>
      </c>
      <c r="N1672" s="30" t="str">
        <f t="shared" si="423"/>
        <v>14.98</v>
      </c>
      <c r="O1672" s="30">
        <f t="shared" si="424"/>
        <v>91</v>
      </c>
      <c r="P1672" s="30" t="str">
        <f t="shared" si="425"/>
        <v>0.00</v>
      </c>
      <c r="Q1672" s="30">
        <f t="shared" si="426"/>
        <v>96</v>
      </c>
      <c r="R1672" s="36" t="str">
        <f t="shared" si="427"/>
        <v>08-Aug-2017</v>
      </c>
      <c r="S1672" s="37">
        <f t="shared" ref="S1672:S1735" si="434">IF(L1672="","",L1672+0)</f>
        <v>15.13</v>
      </c>
    </row>
    <row r="1673" spans="1:19">
      <c r="A1673" s="30" t="s">
        <v>7619</v>
      </c>
      <c r="D1673" s="30" t="str">
        <f t="shared" si="428"/>
        <v>110603</v>
      </c>
      <c r="E1673" s="30">
        <f t="shared" si="432"/>
        <v>7</v>
      </c>
      <c r="F1673" s="30" t="str">
        <f t="shared" si="429"/>
        <v>INF761K01108</v>
      </c>
      <c r="G1673" s="30">
        <f t="shared" si="433"/>
        <v>20</v>
      </c>
      <c r="H1673" s="30" t="str">
        <f t="shared" si="430"/>
        <v>-</v>
      </c>
      <c r="I1673" s="30">
        <f t="shared" si="419"/>
        <v>22</v>
      </c>
      <c r="J1673" s="35" t="str">
        <f t="shared" si="431"/>
        <v>BOI AXA Equity Fund Regular Plan- Growth</v>
      </c>
      <c r="K1673" s="35">
        <f t="shared" si="420"/>
        <v>63</v>
      </c>
      <c r="L1673" s="30" t="str">
        <f t="shared" si="421"/>
        <v>34.08</v>
      </c>
      <c r="M1673" s="30">
        <f t="shared" si="422"/>
        <v>69</v>
      </c>
      <c r="N1673" s="30" t="str">
        <f t="shared" si="423"/>
        <v>33.74</v>
      </c>
      <c r="O1673" s="30">
        <f t="shared" si="424"/>
        <v>75</v>
      </c>
      <c r="P1673" s="30" t="str">
        <f t="shared" si="425"/>
        <v>34.08</v>
      </c>
      <c r="Q1673" s="30">
        <f t="shared" si="426"/>
        <v>81</v>
      </c>
      <c r="R1673" s="36" t="str">
        <f t="shared" si="427"/>
        <v>08-Aug-2017</v>
      </c>
      <c r="S1673" s="37">
        <f t="shared" si="434"/>
        <v>34.08</v>
      </c>
    </row>
    <row r="1674" spans="1:19">
      <c r="A1674" s="30" t="s">
        <v>7620</v>
      </c>
      <c r="D1674" s="30" t="str">
        <f t="shared" si="428"/>
        <v>110598</v>
      </c>
      <c r="E1674" s="30">
        <f t="shared" si="432"/>
        <v>7</v>
      </c>
      <c r="F1674" s="30" t="str">
        <f t="shared" si="429"/>
        <v>INF761K01116</v>
      </c>
      <c r="G1674" s="30">
        <f t="shared" si="433"/>
        <v>20</v>
      </c>
      <c r="H1674" s="30" t="str">
        <f t="shared" si="430"/>
        <v>INF761K01124</v>
      </c>
      <c r="I1674" s="30">
        <f t="shared" si="419"/>
        <v>33</v>
      </c>
      <c r="J1674" s="35" t="str">
        <f t="shared" si="431"/>
        <v>BOI AXA Equity Fund Regular Plan- Quarterly Dividend</v>
      </c>
      <c r="K1674" s="35">
        <f t="shared" si="420"/>
        <v>86</v>
      </c>
      <c r="L1674" s="30" t="str">
        <f t="shared" si="421"/>
        <v>13.30</v>
      </c>
      <c r="M1674" s="30">
        <f t="shared" si="422"/>
        <v>92</v>
      </c>
      <c r="N1674" s="30" t="str">
        <f t="shared" si="423"/>
        <v>13.17</v>
      </c>
      <c r="O1674" s="30">
        <f t="shared" si="424"/>
        <v>98</v>
      </c>
      <c r="P1674" s="30" t="str">
        <f t="shared" si="425"/>
        <v>13.30</v>
      </c>
      <c r="Q1674" s="30">
        <f t="shared" si="426"/>
        <v>104</v>
      </c>
      <c r="R1674" s="36" t="str">
        <f t="shared" si="427"/>
        <v>08-Aug-2017</v>
      </c>
      <c r="S1674" s="37">
        <f t="shared" si="434"/>
        <v>13.3</v>
      </c>
    </row>
    <row r="1675" spans="1:19">
      <c r="A1675" s="30" t="s">
        <v>7621</v>
      </c>
      <c r="D1675" s="30" t="str">
        <f t="shared" si="428"/>
        <v>110607</v>
      </c>
      <c r="E1675" s="30">
        <f t="shared" si="432"/>
        <v>7</v>
      </c>
      <c r="F1675" s="30" t="str">
        <f t="shared" si="429"/>
        <v>INF761K01082</v>
      </c>
      <c r="G1675" s="30">
        <f t="shared" si="433"/>
        <v>20</v>
      </c>
      <c r="H1675" s="30" t="str">
        <f t="shared" si="430"/>
        <v>INF761K01090</v>
      </c>
      <c r="I1675" s="30">
        <f t="shared" si="419"/>
        <v>33</v>
      </c>
      <c r="J1675" s="35" t="str">
        <f t="shared" si="431"/>
        <v>BOI AXA Equity Fund Regular Plan- Regular Dividend</v>
      </c>
      <c r="K1675" s="35">
        <f t="shared" si="420"/>
        <v>84</v>
      </c>
      <c r="L1675" s="30" t="str">
        <f t="shared" si="421"/>
        <v>13.34</v>
      </c>
      <c r="M1675" s="30">
        <f t="shared" si="422"/>
        <v>90</v>
      </c>
      <c r="N1675" s="30" t="str">
        <f t="shared" si="423"/>
        <v>13.21</v>
      </c>
      <c r="O1675" s="30">
        <f t="shared" si="424"/>
        <v>96</v>
      </c>
      <c r="P1675" s="30" t="str">
        <f t="shared" si="425"/>
        <v>13.34</v>
      </c>
      <c r="Q1675" s="30">
        <f t="shared" si="426"/>
        <v>102</v>
      </c>
      <c r="R1675" s="36" t="str">
        <f t="shared" si="427"/>
        <v>08-Aug-2017</v>
      </c>
      <c r="S1675" s="37">
        <f t="shared" si="434"/>
        <v>13.34</v>
      </c>
    </row>
    <row r="1676" spans="1:19">
      <c r="A1676" s="30" t="s">
        <v>7622</v>
      </c>
      <c r="D1676" s="30" t="str">
        <f t="shared" si="428"/>
        <v>110606</v>
      </c>
      <c r="E1676" s="30">
        <f t="shared" si="432"/>
        <v>7</v>
      </c>
      <c r="F1676" s="30" t="str">
        <f t="shared" si="429"/>
        <v>INF761K01074</v>
      </c>
      <c r="G1676" s="30">
        <f t="shared" si="433"/>
        <v>20</v>
      </c>
      <c r="H1676" s="30" t="str">
        <f t="shared" si="430"/>
        <v>-</v>
      </c>
      <c r="I1676" s="30">
        <f t="shared" si="419"/>
        <v>22</v>
      </c>
      <c r="J1676" s="35" t="str">
        <f t="shared" si="431"/>
        <v>BOI AXA Equity Fund Regular Plan-Bonus</v>
      </c>
      <c r="K1676" s="35">
        <f t="shared" si="420"/>
        <v>61</v>
      </c>
      <c r="L1676" s="30" t="str">
        <f t="shared" si="421"/>
        <v>34.07</v>
      </c>
      <c r="M1676" s="30">
        <f t="shared" si="422"/>
        <v>67</v>
      </c>
      <c r="N1676" s="30" t="str">
        <f t="shared" si="423"/>
        <v>33.73</v>
      </c>
      <c r="O1676" s="30">
        <f t="shared" si="424"/>
        <v>73</v>
      </c>
      <c r="P1676" s="30" t="str">
        <f t="shared" si="425"/>
        <v>34.07</v>
      </c>
      <c r="Q1676" s="30">
        <f t="shared" si="426"/>
        <v>79</v>
      </c>
      <c r="R1676" s="36" t="str">
        <f t="shared" si="427"/>
        <v>08-Aug-2017</v>
      </c>
      <c r="S1676" s="37">
        <f t="shared" si="434"/>
        <v>34.07</v>
      </c>
    </row>
    <row r="1677" spans="1:19" ht="26">
      <c r="A1677" s="30" t="s">
        <v>7623</v>
      </c>
      <c r="D1677" s="30" t="str">
        <f t="shared" si="428"/>
        <v>119364</v>
      </c>
      <c r="E1677" s="30">
        <f t="shared" si="432"/>
        <v>7</v>
      </c>
      <c r="F1677" s="30" t="str">
        <f t="shared" si="429"/>
        <v>INF761K01702</v>
      </c>
      <c r="G1677" s="30">
        <f t="shared" si="433"/>
        <v>20</v>
      </c>
      <c r="H1677" s="30" t="str">
        <f t="shared" si="430"/>
        <v>-</v>
      </c>
      <c r="I1677" s="30">
        <f t="shared" ref="I1677:I1740" si="435">IF($D1677="","",G1677+LEN(H1677)+1)</f>
        <v>22</v>
      </c>
      <c r="J1677" s="35" t="str">
        <f t="shared" si="431"/>
        <v>BOI AXA Manufacturing &amp; Infrastructure Fund-Direct Plan-Growth</v>
      </c>
      <c r="K1677" s="35">
        <f t="shared" ref="K1677:K1740" si="436">IF($D1677="","",I1677+LEN(J1677)+1)</f>
        <v>85</v>
      </c>
      <c r="L1677" s="30" t="str">
        <f t="shared" ref="L1677:L1740" si="437">IF($D1677="","",MID($A1677,K1677+1,SEARCH(";",$A1677,K1677+1)-K1677-1))</f>
        <v>16.00</v>
      </c>
      <c r="M1677" s="30">
        <f t="shared" ref="M1677:M1740" si="438">IF($D1677="","",K1677+LEN(L1677)+1)</f>
        <v>91</v>
      </c>
      <c r="N1677" s="30" t="str">
        <f t="shared" ref="N1677:N1740" si="439">IF($D1677="","",MID($A1677,M1677+1,SEARCH(";",$A1677,M1677+1)-M1677-1))</f>
        <v>15.84</v>
      </c>
      <c r="O1677" s="30">
        <f t="shared" ref="O1677:O1740" si="440">IF($D1677="","",M1677+LEN(N1677)+1)</f>
        <v>97</v>
      </c>
      <c r="P1677" s="30" t="str">
        <f t="shared" ref="P1677:P1740" si="441">IF($D1677="","",MID($A1677,O1677+1,SEARCH(";",$A1677,O1677+1)-O1677-1))</f>
        <v>16.00</v>
      </c>
      <c r="Q1677" s="30">
        <f t="shared" ref="Q1677:Q1740" si="442">IF($D1677="","",O1677+LEN(P1677)+1)</f>
        <v>103</v>
      </c>
      <c r="R1677" s="36" t="str">
        <f t="shared" ref="R1677:R1740" si="443">IF($D1677="","",MID($A1677,Q1677+1,15))</f>
        <v>08-Aug-2017</v>
      </c>
      <c r="S1677" s="37">
        <f t="shared" si="434"/>
        <v>16</v>
      </c>
    </row>
    <row r="1678" spans="1:19" ht="26">
      <c r="A1678" s="30" t="s">
        <v>7624</v>
      </c>
      <c r="D1678" s="30" t="str">
        <f t="shared" si="428"/>
        <v>119365</v>
      </c>
      <c r="E1678" s="30">
        <f t="shared" si="432"/>
        <v>7</v>
      </c>
      <c r="F1678" s="30" t="str">
        <f t="shared" si="429"/>
        <v>INF761K01728</v>
      </c>
      <c r="G1678" s="30">
        <f t="shared" si="433"/>
        <v>20</v>
      </c>
      <c r="H1678" s="30" t="str">
        <f t="shared" si="430"/>
        <v>INF761K01710</v>
      </c>
      <c r="I1678" s="30">
        <f t="shared" si="435"/>
        <v>33</v>
      </c>
      <c r="J1678" s="35" t="str">
        <f t="shared" si="431"/>
        <v>BOI AXA Manufacturing &amp; Infrastructure Fund-Direct Plan-Quarterly Dividend</v>
      </c>
      <c r="K1678" s="35">
        <f t="shared" si="436"/>
        <v>108</v>
      </c>
      <c r="L1678" s="30" t="str">
        <f t="shared" si="437"/>
        <v>15.78</v>
      </c>
      <c r="M1678" s="30">
        <f t="shared" si="438"/>
        <v>114</v>
      </c>
      <c r="N1678" s="30" t="str">
        <f t="shared" si="439"/>
        <v>15.62</v>
      </c>
      <c r="O1678" s="30">
        <f t="shared" si="440"/>
        <v>120</v>
      </c>
      <c r="P1678" s="30" t="str">
        <f t="shared" si="441"/>
        <v>15.78</v>
      </c>
      <c r="Q1678" s="30">
        <f t="shared" si="442"/>
        <v>126</v>
      </c>
      <c r="R1678" s="36" t="str">
        <f t="shared" si="443"/>
        <v>08-Aug-2017</v>
      </c>
      <c r="S1678" s="37">
        <f t="shared" si="434"/>
        <v>15.78</v>
      </c>
    </row>
    <row r="1679" spans="1:19" ht="26">
      <c r="A1679" s="30" t="s">
        <v>7625</v>
      </c>
      <c r="D1679" s="30" t="str">
        <f t="shared" si="428"/>
        <v>119363</v>
      </c>
      <c r="E1679" s="30">
        <f t="shared" si="432"/>
        <v>7</v>
      </c>
      <c r="F1679" s="30" t="str">
        <f t="shared" si="429"/>
        <v>INF761K01694</v>
      </c>
      <c r="G1679" s="30">
        <f t="shared" si="433"/>
        <v>20</v>
      </c>
      <c r="H1679" s="30" t="str">
        <f t="shared" si="430"/>
        <v>INF761K01686</v>
      </c>
      <c r="I1679" s="30">
        <f t="shared" si="435"/>
        <v>33</v>
      </c>
      <c r="J1679" s="35" t="str">
        <f t="shared" si="431"/>
        <v>BOI AXA Manufacturing &amp; Infrastructure Fund-Direct Plan-Regular Dividend</v>
      </c>
      <c r="K1679" s="35">
        <f t="shared" si="436"/>
        <v>106</v>
      </c>
      <c r="L1679" s="30" t="str">
        <f t="shared" si="437"/>
        <v>15.22</v>
      </c>
      <c r="M1679" s="30">
        <f t="shared" si="438"/>
        <v>112</v>
      </c>
      <c r="N1679" s="30" t="str">
        <f t="shared" si="439"/>
        <v>15.07</v>
      </c>
      <c r="O1679" s="30">
        <f t="shared" si="440"/>
        <v>118</v>
      </c>
      <c r="P1679" s="30" t="str">
        <f t="shared" si="441"/>
        <v>15.22</v>
      </c>
      <c r="Q1679" s="30">
        <f t="shared" si="442"/>
        <v>124</v>
      </c>
      <c r="R1679" s="36" t="str">
        <f t="shared" si="443"/>
        <v>08-Aug-2017</v>
      </c>
      <c r="S1679" s="37">
        <f t="shared" si="434"/>
        <v>15.22</v>
      </c>
    </row>
    <row r="1680" spans="1:19">
      <c r="A1680" s="30" t="s">
        <v>7626</v>
      </c>
      <c r="D1680" s="30" t="str">
        <f t="shared" si="428"/>
        <v>112359</v>
      </c>
      <c r="E1680" s="30">
        <f t="shared" si="432"/>
        <v>7</v>
      </c>
      <c r="F1680" s="30" t="str">
        <f t="shared" si="429"/>
        <v>INF761K01199</v>
      </c>
      <c r="G1680" s="30">
        <f t="shared" si="433"/>
        <v>20</v>
      </c>
      <c r="H1680" s="30" t="str">
        <f t="shared" si="430"/>
        <v>-</v>
      </c>
      <c r="I1680" s="30">
        <f t="shared" si="435"/>
        <v>22</v>
      </c>
      <c r="J1680" s="35" t="str">
        <f t="shared" si="431"/>
        <v>BOI AXA Manufacturing &amp; Infrastructure Fund-Growth</v>
      </c>
      <c r="K1680" s="35">
        <f t="shared" si="436"/>
        <v>73</v>
      </c>
      <c r="L1680" s="30" t="str">
        <f t="shared" si="437"/>
        <v>15.18</v>
      </c>
      <c r="M1680" s="30">
        <f t="shared" si="438"/>
        <v>79</v>
      </c>
      <c r="N1680" s="30" t="str">
        <f t="shared" si="439"/>
        <v>15.03</v>
      </c>
      <c r="O1680" s="30">
        <f t="shared" si="440"/>
        <v>85</v>
      </c>
      <c r="P1680" s="30" t="str">
        <f t="shared" si="441"/>
        <v>15.18</v>
      </c>
      <c r="Q1680" s="30">
        <f t="shared" si="442"/>
        <v>91</v>
      </c>
      <c r="R1680" s="36" t="str">
        <f t="shared" si="443"/>
        <v>08-Aug-2017</v>
      </c>
      <c r="S1680" s="37">
        <f t="shared" si="434"/>
        <v>15.18</v>
      </c>
    </row>
    <row r="1681" spans="1:19" ht="26">
      <c r="A1681" s="30" t="s">
        <v>7627</v>
      </c>
      <c r="D1681" s="30" t="str">
        <f t="shared" si="428"/>
        <v>112360</v>
      </c>
      <c r="E1681" s="30">
        <f t="shared" si="432"/>
        <v>7</v>
      </c>
      <c r="F1681" s="30" t="str">
        <f t="shared" si="429"/>
        <v>INF761K01231</v>
      </c>
      <c r="G1681" s="30">
        <f t="shared" si="433"/>
        <v>20</v>
      </c>
      <c r="H1681" s="30" t="str">
        <f t="shared" si="430"/>
        <v>INF761K01223</v>
      </c>
      <c r="I1681" s="30">
        <f t="shared" si="435"/>
        <v>33</v>
      </c>
      <c r="J1681" s="35" t="str">
        <f t="shared" si="431"/>
        <v>BOI AXA Manufacturing &amp; Infrastructure Fund-Quarterly Dividend</v>
      </c>
      <c r="K1681" s="35">
        <f t="shared" si="436"/>
        <v>96</v>
      </c>
      <c r="L1681" s="30" t="str">
        <f t="shared" si="437"/>
        <v>13.44</v>
      </c>
      <c r="M1681" s="30">
        <f t="shared" si="438"/>
        <v>102</v>
      </c>
      <c r="N1681" s="30" t="str">
        <f t="shared" si="439"/>
        <v>13.31</v>
      </c>
      <c r="O1681" s="30">
        <f t="shared" si="440"/>
        <v>108</v>
      </c>
      <c r="P1681" s="30" t="str">
        <f t="shared" si="441"/>
        <v>13.44</v>
      </c>
      <c r="Q1681" s="30">
        <f t="shared" si="442"/>
        <v>114</v>
      </c>
      <c r="R1681" s="36" t="str">
        <f t="shared" si="443"/>
        <v>08-Aug-2017</v>
      </c>
      <c r="S1681" s="37">
        <f t="shared" si="434"/>
        <v>13.44</v>
      </c>
    </row>
    <row r="1682" spans="1:19" ht="26">
      <c r="A1682" s="30" t="s">
        <v>7628</v>
      </c>
      <c r="D1682" s="30" t="str">
        <f t="shared" si="428"/>
        <v>112361</v>
      </c>
      <c r="E1682" s="30">
        <f t="shared" si="432"/>
        <v>7</v>
      </c>
      <c r="F1682" s="30" t="str">
        <f t="shared" si="429"/>
        <v>INF761K01215</v>
      </c>
      <c r="G1682" s="30">
        <f t="shared" si="433"/>
        <v>20</v>
      </c>
      <c r="H1682" s="30" t="str">
        <f t="shared" si="430"/>
        <v>INF761K01207</v>
      </c>
      <c r="I1682" s="30">
        <f t="shared" si="435"/>
        <v>33</v>
      </c>
      <c r="J1682" s="35" t="str">
        <f t="shared" si="431"/>
        <v>BOI AXA Manufacturing &amp; Infrastructure Fund-Regular Dividend</v>
      </c>
      <c r="K1682" s="35">
        <f t="shared" si="436"/>
        <v>94</v>
      </c>
      <c r="L1682" s="30" t="str">
        <f t="shared" si="437"/>
        <v>14.08</v>
      </c>
      <c r="M1682" s="30">
        <f t="shared" si="438"/>
        <v>100</v>
      </c>
      <c r="N1682" s="30" t="str">
        <f t="shared" si="439"/>
        <v>13.94</v>
      </c>
      <c r="O1682" s="30">
        <f t="shared" si="440"/>
        <v>106</v>
      </c>
      <c r="P1682" s="30" t="str">
        <f t="shared" si="441"/>
        <v>14.08</v>
      </c>
      <c r="Q1682" s="30">
        <f t="shared" si="442"/>
        <v>112</v>
      </c>
      <c r="R1682" s="36" t="str">
        <f t="shared" si="443"/>
        <v>08-Aug-2017</v>
      </c>
      <c r="S1682" s="37">
        <f t="shared" si="434"/>
        <v>14.08</v>
      </c>
    </row>
    <row r="1683" spans="1:19" ht="26">
      <c r="A1683" s="30" t="s">
        <v>7629</v>
      </c>
      <c r="D1683" s="30" t="str">
        <f t="shared" si="428"/>
        <v>139530</v>
      </c>
      <c r="E1683" s="30">
        <f t="shared" si="432"/>
        <v>7</v>
      </c>
      <c r="F1683" s="30" t="str">
        <f t="shared" si="429"/>
        <v>INF761K01DN4</v>
      </c>
      <c r="G1683" s="30">
        <f t="shared" si="433"/>
        <v>20</v>
      </c>
      <c r="H1683" s="30" t="str">
        <f t="shared" si="430"/>
        <v>INF761K01DO2</v>
      </c>
      <c r="I1683" s="30">
        <f t="shared" si="435"/>
        <v>33</v>
      </c>
      <c r="J1683" s="35" t="str">
        <f t="shared" si="431"/>
        <v>BOI AXA MID CAP EQUITY &amp; DEBT FUND - DIRECT PLAN  DIVIDEND</v>
      </c>
      <c r="K1683" s="35">
        <f t="shared" si="436"/>
        <v>92</v>
      </c>
      <c r="L1683" s="30" t="str">
        <f t="shared" si="437"/>
        <v>11.56</v>
      </c>
      <c r="M1683" s="30">
        <f t="shared" si="438"/>
        <v>98</v>
      </c>
      <c r="N1683" s="30" t="str">
        <f t="shared" si="439"/>
        <v>11.44</v>
      </c>
      <c r="O1683" s="30">
        <f t="shared" si="440"/>
        <v>104</v>
      </c>
      <c r="P1683" s="30" t="str">
        <f t="shared" si="441"/>
        <v>11.56</v>
      </c>
      <c r="Q1683" s="30">
        <f t="shared" si="442"/>
        <v>110</v>
      </c>
      <c r="R1683" s="36" t="str">
        <f t="shared" si="443"/>
        <v>08-Aug-2017</v>
      </c>
      <c r="S1683" s="37">
        <f t="shared" si="434"/>
        <v>11.56</v>
      </c>
    </row>
    <row r="1684" spans="1:19" ht="26">
      <c r="A1684" s="30" t="s">
        <v>7630</v>
      </c>
      <c r="D1684" s="30" t="str">
        <f t="shared" si="428"/>
        <v>139527</v>
      </c>
      <c r="E1684" s="30">
        <f t="shared" si="432"/>
        <v>7</v>
      </c>
      <c r="F1684" s="30" t="str">
        <f t="shared" si="429"/>
        <v>INF761K01DM6</v>
      </c>
      <c r="G1684" s="30">
        <f t="shared" si="433"/>
        <v>20</v>
      </c>
      <c r="H1684" s="30" t="str">
        <f t="shared" si="430"/>
        <v>-</v>
      </c>
      <c r="I1684" s="30">
        <f t="shared" si="435"/>
        <v>22</v>
      </c>
      <c r="J1684" s="35" t="str">
        <f t="shared" si="431"/>
        <v>BOI AXA MID CAP EQUITY &amp; DEBT FUND - DIRECT PLAN GROWTH</v>
      </c>
      <c r="K1684" s="35">
        <f t="shared" si="436"/>
        <v>78</v>
      </c>
      <c r="L1684" s="30" t="str">
        <f t="shared" si="437"/>
        <v>12.44</v>
      </c>
      <c r="M1684" s="30">
        <f t="shared" si="438"/>
        <v>84</v>
      </c>
      <c r="N1684" s="30" t="str">
        <f t="shared" si="439"/>
        <v>12.32</v>
      </c>
      <c r="O1684" s="30">
        <f t="shared" si="440"/>
        <v>90</v>
      </c>
      <c r="P1684" s="30" t="str">
        <f t="shared" si="441"/>
        <v>12.44</v>
      </c>
      <c r="Q1684" s="30">
        <f t="shared" si="442"/>
        <v>96</v>
      </c>
      <c r="R1684" s="36" t="str">
        <f t="shared" si="443"/>
        <v>08-Aug-2017</v>
      </c>
      <c r="S1684" s="37">
        <f t="shared" si="434"/>
        <v>12.44</v>
      </c>
    </row>
    <row r="1685" spans="1:19" ht="26">
      <c r="A1685" s="30" t="s">
        <v>7631</v>
      </c>
      <c r="D1685" s="30" t="str">
        <f t="shared" si="428"/>
        <v>139528</v>
      </c>
      <c r="E1685" s="30">
        <f t="shared" si="432"/>
        <v>7</v>
      </c>
      <c r="F1685" s="30" t="str">
        <f t="shared" si="429"/>
        <v>INF761K01DQ7</v>
      </c>
      <c r="G1685" s="30">
        <f t="shared" si="433"/>
        <v>20</v>
      </c>
      <c r="H1685" s="30" t="str">
        <f t="shared" si="430"/>
        <v>INF761K01DR5</v>
      </c>
      <c r="I1685" s="30">
        <f t="shared" si="435"/>
        <v>33</v>
      </c>
      <c r="J1685" s="35" t="str">
        <f t="shared" si="431"/>
        <v>BOI AXA MID CAP EQUITY &amp; DEBT FUND - REGULAR  PLAN  DIVIDEND</v>
      </c>
      <c r="K1685" s="35">
        <f t="shared" si="436"/>
        <v>94</v>
      </c>
      <c r="L1685" s="30" t="str">
        <f t="shared" si="437"/>
        <v>11.54</v>
      </c>
      <c r="M1685" s="30">
        <f t="shared" si="438"/>
        <v>100</v>
      </c>
      <c r="N1685" s="30" t="str">
        <f t="shared" si="439"/>
        <v>11.42</v>
      </c>
      <c r="O1685" s="30">
        <f t="shared" si="440"/>
        <v>106</v>
      </c>
      <c r="P1685" s="30" t="str">
        <f t="shared" si="441"/>
        <v>11.54</v>
      </c>
      <c r="Q1685" s="30">
        <f t="shared" si="442"/>
        <v>112</v>
      </c>
      <c r="R1685" s="36" t="str">
        <f t="shared" si="443"/>
        <v>08-Aug-2017</v>
      </c>
      <c r="S1685" s="37">
        <f t="shared" si="434"/>
        <v>11.54</v>
      </c>
    </row>
    <row r="1686" spans="1:19" ht="26">
      <c r="A1686" s="30" t="s">
        <v>7632</v>
      </c>
      <c r="D1686" s="30" t="str">
        <f t="shared" si="428"/>
        <v>139529</v>
      </c>
      <c r="E1686" s="30">
        <f t="shared" si="432"/>
        <v>7</v>
      </c>
      <c r="F1686" s="30" t="str">
        <f t="shared" si="429"/>
        <v>INF761K01DP9</v>
      </c>
      <c r="G1686" s="30">
        <f t="shared" si="433"/>
        <v>20</v>
      </c>
      <c r="H1686" s="30" t="str">
        <f t="shared" si="430"/>
        <v>-</v>
      </c>
      <c r="I1686" s="30">
        <f t="shared" si="435"/>
        <v>22</v>
      </c>
      <c r="J1686" s="35" t="str">
        <f t="shared" si="431"/>
        <v>BOI AXA MID CAP EQUITY &amp; DEBT FUND - REGULAR  PLAN  GROWTH</v>
      </c>
      <c r="K1686" s="35">
        <f t="shared" si="436"/>
        <v>81</v>
      </c>
      <c r="L1686" s="30" t="str">
        <f t="shared" si="437"/>
        <v>12.32</v>
      </c>
      <c r="M1686" s="30">
        <f t="shared" si="438"/>
        <v>87</v>
      </c>
      <c r="N1686" s="30" t="str">
        <f t="shared" si="439"/>
        <v>12.20</v>
      </c>
      <c r="O1686" s="30">
        <f t="shared" si="440"/>
        <v>93</v>
      </c>
      <c r="P1686" s="30" t="str">
        <f t="shared" si="441"/>
        <v>12.32</v>
      </c>
      <c r="Q1686" s="30">
        <f t="shared" si="442"/>
        <v>99</v>
      </c>
      <c r="R1686" s="36" t="str">
        <f t="shared" si="443"/>
        <v>08-Aug-2017</v>
      </c>
      <c r="S1686" s="37">
        <f t="shared" si="434"/>
        <v>12.32</v>
      </c>
    </row>
    <row r="1687" spans="1:19">
      <c r="A1687" s="30" t="s">
        <v>97</v>
      </c>
      <c r="D1687" s="30" t="str">
        <f t="shared" si="428"/>
        <v/>
      </c>
      <c r="E1687" s="30" t="str">
        <f t="shared" si="432"/>
        <v/>
      </c>
      <c r="F1687" s="30" t="str">
        <f t="shared" si="429"/>
        <v xml:space="preserve"> </v>
      </c>
      <c r="G1687" s="30" t="str">
        <f t="shared" si="433"/>
        <v/>
      </c>
      <c r="H1687" s="30" t="str">
        <f t="shared" si="430"/>
        <v/>
      </c>
      <c r="I1687" s="30" t="str">
        <f t="shared" si="435"/>
        <v/>
      </c>
      <c r="J1687" s="35" t="str">
        <f t="shared" si="431"/>
        <v/>
      </c>
      <c r="K1687" s="35" t="str">
        <f t="shared" si="436"/>
        <v/>
      </c>
      <c r="L1687" s="30" t="str">
        <f t="shared" si="437"/>
        <v/>
      </c>
      <c r="M1687" s="30" t="str">
        <f t="shared" si="438"/>
        <v/>
      </c>
      <c r="N1687" s="30" t="str">
        <f t="shared" si="439"/>
        <v/>
      </c>
      <c r="O1687" s="30" t="str">
        <f t="shared" si="440"/>
        <v/>
      </c>
      <c r="P1687" s="30" t="str">
        <f t="shared" si="441"/>
        <v/>
      </c>
      <c r="Q1687" s="30" t="str">
        <f t="shared" si="442"/>
        <v/>
      </c>
      <c r="R1687" s="36" t="str">
        <f t="shared" si="443"/>
        <v/>
      </c>
      <c r="S1687" s="37" t="str">
        <f t="shared" si="434"/>
        <v/>
      </c>
    </row>
    <row r="1688" spans="1:19">
      <c r="A1688" s="30" t="s">
        <v>103</v>
      </c>
      <c r="D1688" s="30" t="str">
        <f t="shared" si="428"/>
        <v/>
      </c>
      <c r="E1688" s="30" t="str">
        <f t="shared" si="432"/>
        <v/>
      </c>
      <c r="F1688" s="30" t="str">
        <f t="shared" si="429"/>
        <v>Canara Robeco Mutual Fund</v>
      </c>
      <c r="G1688" s="30" t="str">
        <f t="shared" si="433"/>
        <v/>
      </c>
      <c r="H1688" s="30" t="str">
        <f t="shared" si="430"/>
        <v/>
      </c>
      <c r="I1688" s="30" t="str">
        <f t="shared" si="435"/>
        <v/>
      </c>
      <c r="J1688" s="35" t="str">
        <f t="shared" si="431"/>
        <v/>
      </c>
      <c r="K1688" s="35" t="str">
        <f t="shared" si="436"/>
        <v/>
      </c>
      <c r="L1688" s="30" t="str">
        <f t="shared" si="437"/>
        <v/>
      </c>
      <c r="M1688" s="30" t="str">
        <f t="shared" si="438"/>
        <v/>
      </c>
      <c r="N1688" s="30" t="str">
        <f t="shared" si="439"/>
        <v/>
      </c>
      <c r="O1688" s="30" t="str">
        <f t="shared" si="440"/>
        <v/>
      </c>
      <c r="P1688" s="30" t="str">
        <f t="shared" si="441"/>
        <v/>
      </c>
      <c r="Q1688" s="30" t="str">
        <f t="shared" si="442"/>
        <v/>
      </c>
      <c r="R1688" s="36" t="str">
        <f t="shared" si="443"/>
        <v/>
      </c>
      <c r="S1688" s="37" t="str">
        <f t="shared" si="434"/>
        <v/>
      </c>
    </row>
    <row r="1689" spans="1:19">
      <c r="A1689" s="30" t="s">
        <v>97</v>
      </c>
      <c r="D1689" s="30" t="str">
        <f t="shared" si="428"/>
        <v/>
      </c>
      <c r="E1689" s="30" t="str">
        <f t="shared" si="432"/>
        <v/>
      </c>
      <c r="F1689" s="30" t="str">
        <f t="shared" si="429"/>
        <v xml:space="preserve"> </v>
      </c>
      <c r="G1689" s="30" t="str">
        <f t="shared" si="433"/>
        <v/>
      </c>
      <c r="H1689" s="30" t="str">
        <f t="shared" si="430"/>
        <v/>
      </c>
      <c r="I1689" s="30" t="str">
        <f t="shared" si="435"/>
        <v/>
      </c>
      <c r="J1689" s="35" t="str">
        <f t="shared" si="431"/>
        <v/>
      </c>
      <c r="K1689" s="35" t="str">
        <f t="shared" si="436"/>
        <v/>
      </c>
      <c r="L1689" s="30" t="str">
        <f t="shared" si="437"/>
        <v/>
      </c>
      <c r="M1689" s="30" t="str">
        <f t="shared" si="438"/>
        <v/>
      </c>
      <c r="N1689" s="30" t="str">
        <f t="shared" si="439"/>
        <v/>
      </c>
      <c r="O1689" s="30" t="str">
        <f t="shared" si="440"/>
        <v/>
      </c>
      <c r="P1689" s="30" t="str">
        <f t="shared" si="441"/>
        <v/>
      </c>
      <c r="Q1689" s="30" t="str">
        <f t="shared" si="442"/>
        <v/>
      </c>
      <c r="R1689" s="36" t="str">
        <f t="shared" si="443"/>
        <v/>
      </c>
      <c r="S1689" s="37" t="str">
        <f t="shared" si="434"/>
        <v/>
      </c>
    </row>
    <row r="1690" spans="1:19">
      <c r="A1690" s="30" t="s">
        <v>7633</v>
      </c>
      <c r="D1690" s="30" t="str">
        <f t="shared" si="428"/>
        <v>102920</v>
      </c>
      <c r="E1690" s="30">
        <f t="shared" si="432"/>
        <v>7</v>
      </c>
      <c r="F1690" s="30" t="str">
        <f t="shared" si="429"/>
        <v>INF760K01167</v>
      </c>
      <c r="G1690" s="30">
        <f t="shared" si="433"/>
        <v>20</v>
      </c>
      <c r="H1690" s="30" t="str">
        <f t="shared" si="430"/>
        <v>-</v>
      </c>
      <c r="I1690" s="30">
        <f t="shared" si="435"/>
        <v>22</v>
      </c>
      <c r="J1690" s="35" t="str">
        <f t="shared" si="431"/>
        <v>Canara Robeco Emerging Equities - Regular Plan - GROWTH</v>
      </c>
      <c r="K1690" s="35">
        <f t="shared" si="436"/>
        <v>78</v>
      </c>
      <c r="L1690" s="30" t="str">
        <f t="shared" si="437"/>
        <v>85.8900</v>
      </c>
      <c r="M1690" s="30">
        <f t="shared" si="438"/>
        <v>86</v>
      </c>
      <c r="N1690" s="30" t="str">
        <f t="shared" si="439"/>
        <v>85.8900</v>
      </c>
      <c r="O1690" s="30">
        <f t="shared" si="440"/>
        <v>94</v>
      </c>
      <c r="P1690" s="30" t="str">
        <f t="shared" si="441"/>
        <v>85.8900</v>
      </c>
      <c r="Q1690" s="30">
        <f t="shared" si="442"/>
        <v>102</v>
      </c>
      <c r="R1690" s="36" t="str">
        <f t="shared" si="443"/>
        <v>09-Aug-2017</v>
      </c>
      <c r="S1690" s="37">
        <f t="shared" si="434"/>
        <v>85.89</v>
      </c>
    </row>
    <row r="1691" spans="1:19">
      <c r="A1691" s="30" t="s">
        <v>7634</v>
      </c>
      <c r="D1691" s="30" t="str">
        <f t="shared" si="428"/>
        <v>118277</v>
      </c>
      <c r="E1691" s="30">
        <f t="shared" si="432"/>
        <v>7</v>
      </c>
      <c r="F1691" s="30" t="str">
        <f t="shared" si="429"/>
        <v>INF760K01EG8</v>
      </c>
      <c r="G1691" s="30">
        <f t="shared" si="433"/>
        <v>20</v>
      </c>
      <c r="H1691" s="30" t="str">
        <f t="shared" si="430"/>
        <v>INF760K01EH6</v>
      </c>
      <c r="I1691" s="30">
        <f t="shared" si="435"/>
        <v>33</v>
      </c>
      <c r="J1691" s="35" t="str">
        <f t="shared" si="431"/>
        <v>Canara Robeco Emerging Equities-Direct Plan-Dividend Option</v>
      </c>
      <c r="K1691" s="35">
        <f t="shared" si="436"/>
        <v>93</v>
      </c>
      <c r="L1691" s="30" t="str">
        <f t="shared" si="437"/>
        <v>60.4700</v>
      </c>
      <c r="M1691" s="30">
        <f t="shared" si="438"/>
        <v>101</v>
      </c>
      <c r="N1691" s="30" t="str">
        <f t="shared" si="439"/>
        <v>60.4700</v>
      </c>
      <c r="O1691" s="30">
        <f t="shared" si="440"/>
        <v>109</v>
      </c>
      <c r="P1691" s="30" t="str">
        <f t="shared" si="441"/>
        <v>60.4700</v>
      </c>
      <c r="Q1691" s="30">
        <f t="shared" si="442"/>
        <v>117</v>
      </c>
      <c r="R1691" s="36" t="str">
        <f t="shared" si="443"/>
        <v>09-Aug-2017</v>
      </c>
      <c r="S1691" s="37">
        <f t="shared" si="434"/>
        <v>60.47</v>
      </c>
    </row>
    <row r="1692" spans="1:19">
      <c r="A1692" s="30" t="s">
        <v>7635</v>
      </c>
      <c r="D1692" s="30" t="str">
        <f t="shared" si="428"/>
        <v>118278</v>
      </c>
      <c r="E1692" s="30">
        <f t="shared" si="432"/>
        <v>7</v>
      </c>
      <c r="F1692" s="30" t="str">
        <f t="shared" si="429"/>
        <v>INF760K01EI4</v>
      </c>
      <c r="G1692" s="30">
        <f t="shared" si="433"/>
        <v>20</v>
      </c>
      <c r="H1692" s="30" t="str">
        <f t="shared" si="430"/>
        <v>-</v>
      </c>
      <c r="I1692" s="30">
        <f t="shared" si="435"/>
        <v>22</v>
      </c>
      <c r="J1692" s="35" t="str">
        <f t="shared" si="431"/>
        <v>Canara Robeco Emerging Equities-Direct Plan-Growth Option</v>
      </c>
      <c r="K1692" s="35">
        <f t="shared" si="436"/>
        <v>80</v>
      </c>
      <c r="L1692" s="30" t="str">
        <f t="shared" si="437"/>
        <v>89.7400</v>
      </c>
      <c r="M1692" s="30">
        <f t="shared" si="438"/>
        <v>88</v>
      </c>
      <c r="N1692" s="30" t="str">
        <f t="shared" si="439"/>
        <v>89.7400</v>
      </c>
      <c r="O1692" s="30">
        <f t="shared" si="440"/>
        <v>96</v>
      </c>
      <c r="P1692" s="30" t="str">
        <f t="shared" si="441"/>
        <v>89.7400</v>
      </c>
      <c r="Q1692" s="30">
        <f t="shared" si="442"/>
        <v>104</v>
      </c>
      <c r="R1692" s="36" t="str">
        <f t="shared" si="443"/>
        <v>09-Aug-2017</v>
      </c>
      <c r="S1692" s="37">
        <f t="shared" si="434"/>
        <v>89.74</v>
      </c>
    </row>
    <row r="1693" spans="1:19">
      <c r="A1693" s="30" t="s">
        <v>7636</v>
      </c>
      <c r="D1693" s="30" t="str">
        <f t="shared" si="428"/>
        <v>102921</v>
      </c>
      <c r="E1693" s="30">
        <f t="shared" si="432"/>
        <v>7</v>
      </c>
      <c r="F1693" s="30" t="str">
        <f t="shared" si="429"/>
        <v>INF760K01175</v>
      </c>
      <c r="G1693" s="30">
        <f t="shared" si="433"/>
        <v>20</v>
      </c>
      <c r="H1693" s="30" t="str">
        <f t="shared" si="430"/>
        <v>INF760K01183</v>
      </c>
      <c r="I1693" s="30">
        <f t="shared" si="435"/>
        <v>33</v>
      </c>
      <c r="J1693" s="35" t="str">
        <f t="shared" si="431"/>
        <v>Canara Robeco Emerging Equities-Regular Plan - DIVIDEND</v>
      </c>
      <c r="K1693" s="35">
        <f t="shared" si="436"/>
        <v>89</v>
      </c>
      <c r="L1693" s="30" t="str">
        <f t="shared" si="437"/>
        <v>45.2300</v>
      </c>
      <c r="M1693" s="30">
        <f t="shared" si="438"/>
        <v>97</v>
      </c>
      <c r="N1693" s="30" t="str">
        <f t="shared" si="439"/>
        <v>45.2300</v>
      </c>
      <c r="O1693" s="30">
        <f t="shared" si="440"/>
        <v>105</v>
      </c>
      <c r="P1693" s="30" t="str">
        <f t="shared" si="441"/>
        <v>45.2300</v>
      </c>
      <c r="Q1693" s="30">
        <f t="shared" si="442"/>
        <v>113</v>
      </c>
      <c r="R1693" s="36" t="str">
        <f t="shared" si="443"/>
        <v>09-Aug-2017</v>
      </c>
      <c r="S1693" s="37">
        <f t="shared" si="434"/>
        <v>45.23</v>
      </c>
    </row>
    <row r="1694" spans="1:19">
      <c r="A1694" s="30" t="s">
        <v>7637</v>
      </c>
      <c r="D1694" s="30" t="str">
        <f t="shared" si="428"/>
        <v>101923</v>
      </c>
      <c r="E1694" s="30">
        <f t="shared" si="432"/>
        <v>7</v>
      </c>
      <c r="F1694" s="30" t="str">
        <f t="shared" si="429"/>
        <v>INF760K01027</v>
      </c>
      <c r="G1694" s="30">
        <f t="shared" si="433"/>
        <v>20</v>
      </c>
      <c r="H1694" s="30" t="str">
        <f t="shared" si="430"/>
        <v>INF760K01035</v>
      </c>
      <c r="I1694" s="30">
        <f t="shared" si="435"/>
        <v>33</v>
      </c>
      <c r="J1694" s="35" t="str">
        <f t="shared" si="431"/>
        <v>Canara Robeco Equity Diversified - Regular Plan - Dividend</v>
      </c>
      <c r="K1694" s="35">
        <f t="shared" si="436"/>
        <v>92</v>
      </c>
      <c r="L1694" s="30" t="str">
        <f t="shared" si="437"/>
        <v>36.3700</v>
      </c>
      <c r="M1694" s="30">
        <f t="shared" si="438"/>
        <v>100</v>
      </c>
      <c r="N1694" s="30" t="str">
        <f t="shared" si="439"/>
        <v>36.3700</v>
      </c>
      <c r="O1694" s="30">
        <f t="shared" si="440"/>
        <v>108</v>
      </c>
      <c r="P1694" s="30" t="str">
        <f t="shared" si="441"/>
        <v>36.3700</v>
      </c>
      <c r="Q1694" s="30">
        <f t="shared" si="442"/>
        <v>116</v>
      </c>
      <c r="R1694" s="36" t="str">
        <f t="shared" si="443"/>
        <v>09-Aug-2017</v>
      </c>
      <c r="S1694" s="37">
        <f t="shared" si="434"/>
        <v>36.369999999999997</v>
      </c>
    </row>
    <row r="1695" spans="1:19">
      <c r="A1695" s="30" t="s">
        <v>7638</v>
      </c>
      <c r="D1695" s="30" t="str">
        <f t="shared" si="428"/>
        <v>101922</v>
      </c>
      <c r="E1695" s="30">
        <f t="shared" si="432"/>
        <v>7</v>
      </c>
      <c r="F1695" s="30" t="str">
        <f t="shared" si="429"/>
        <v>INF760K01019</v>
      </c>
      <c r="G1695" s="30">
        <f t="shared" si="433"/>
        <v>20</v>
      </c>
      <c r="H1695" s="30" t="str">
        <f t="shared" si="430"/>
        <v>-</v>
      </c>
      <c r="I1695" s="30">
        <f t="shared" si="435"/>
        <v>22</v>
      </c>
      <c r="J1695" s="35" t="str">
        <f t="shared" si="431"/>
        <v>Canara Robeco Equity Diversified - Regular Plan - Growth</v>
      </c>
      <c r="K1695" s="35">
        <f t="shared" si="436"/>
        <v>79</v>
      </c>
      <c r="L1695" s="30" t="str">
        <f t="shared" si="437"/>
        <v>115.0300</v>
      </c>
      <c r="M1695" s="30">
        <f t="shared" si="438"/>
        <v>88</v>
      </c>
      <c r="N1695" s="30" t="str">
        <f t="shared" si="439"/>
        <v>115.0300</v>
      </c>
      <c r="O1695" s="30">
        <f t="shared" si="440"/>
        <v>97</v>
      </c>
      <c r="P1695" s="30" t="str">
        <f t="shared" si="441"/>
        <v>115.0300</v>
      </c>
      <c r="Q1695" s="30">
        <f t="shared" si="442"/>
        <v>106</v>
      </c>
      <c r="R1695" s="36" t="str">
        <f t="shared" si="443"/>
        <v>09-Aug-2017</v>
      </c>
      <c r="S1695" s="37">
        <f t="shared" si="434"/>
        <v>115.03</v>
      </c>
    </row>
    <row r="1696" spans="1:19">
      <c r="A1696" s="30" t="s">
        <v>7639</v>
      </c>
      <c r="D1696" s="30" t="str">
        <f t="shared" si="428"/>
        <v>118275</v>
      </c>
      <c r="E1696" s="30">
        <f t="shared" si="432"/>
        <v>7</v>
      </c>
      <c r="F1696" s="30" t="str">
        <f t="shared" si="429"/>
        <v>INF760K01EF0</v>
      </c>
      <c r="G1696" s="30">
        <f t="shared" si="433"/>
        <v>20</v>
      </c>
      <c r="H1696" s="30" t="str">
        <f t="shared" si="430"/>
        <v>-</v>
      </c>
      <c r="I1696" s="30">
        <f t="shared" si="435"/>
        <v>22</v>
      </c>
      <c r="J1696" s="35" t="str">
        <f t="shared" si="431"/>
        <v>Canara Robeco Equity Diversified-Direct Plan -Growth Option</v>
      </c>
      <c r="K1696" s="35">
        <f t="shared" si="436"/>
        <v>82</v>
      </c>
      <c r="L1696" s="30" t="str">
        <f t="shared" si="437"/>
        <v>118.0100</v>
      </c>
      <c r="M1696" s="30">
        <f t="shared" si="438"/>
        <v>91</v>
      </c>
      <c r="N1696" s="30" t="str">
        <f t="shared" si="439"/>
        <v>118.0100</v>
      </c>
      <c r="O1696" s="30">
        <f t="shared" si="440"/>
        <v>100</v>
      </c>
      <c r="P1696" s="30" t="str">
        <f t="shared" si="441"/>
        <v>118.0100</v>
      </c>
      <c r="Q1696" s="30">
        <f t="shared" si="442"/>
        <v>109</v>
      </c>
      <c r="R1696" s="36" t="str">
        <f t="shared" si="443"/>
        <v>09-Aug-2017</v>
      </c>
      <c r="S1696" s="37">
        <f t="shared" si="434"/>
        <v>118.01</v>
      </c>
    </row>
    <row r="1697" spans="1:19">
      <c r="A1697" s="30" t="s">
        <v>7640</v>
      </c>
      <c r="D1697" s="30" t="str">
        <f t="shared" si="428"/>
        <v>118276</v>
      </c>
      <c r="E1697" s="30">
        <f t="shared" si="432"/>
        <v>7</v>
      </c>
      <c r="F1697" s="30" t="str">
        <f t="shared" si="429"/>
        <v>INF760K01ED5</v>
      </c>
      <c r="G1697" s="30">
        <f t="shared" si="433"/>
        <v>20</v>
      </c>
      <c r="H1697" s="30" t="str">
        <f t="shared" si="430"/>
        <v>INF760K01EE3</v>
      </c>
      <c r="I1697" s="30">
        <f t="shared" si="435"/>
        <v>33</v>
      </c>
      <c r="J1697" s="35" t="str">
        <f t="shared" si="431"/>
        <v>Canara Robeco Equity Diversified-Direct Plan-Dividend Option</v>
      </c>
      <c r="K1697" s="35">
        <f t="shared" si="436"/>
        <v>94</v>
      </c>
      <c r="L1697" s="30" t="str">
        <f t="shared" si="437"/>
        <v>50.1500</v>
      </c>
      <c r="M1697" s="30">
        <f t="shared" si="438"/>
        <v>102</v>
      </c>
      <c r="N1697" s="30" t="str">
        <f t="shared" si="439"/>
        <v>50.1500</v>
      </c>
      <c r="O1697" s="30">
        <f t="shared" si="440"/>
        <v>110</v>
      </c>
      <c r="P1697" s="30" t="str">
        <f t="shared" si="441"/>
        <v>50.1500</v>
      </c>
      <c r="Q1697" s="30">
        <f t="shared" si="442"/>
        <v>118</v>
      </c>
      <c r="R1697" s="36" t="str">
        <f t="shared" si="443"/>
        <v>09-Aug-2017</v>
      </c>
      <c r="S1697" s="37">
        <f t="shared" si="434"/>
        <v>50.15</v>
      </c>
    </row>
    <row r="1698" spans="1:19">
      <c r="A1698" s="30" t="s">
        <v>7641</v>
      </c>
      <c r="D1698" s="30" t="str">
        <f t="shared" si="428"/>
        <v>118274</v>
      </c>
      <c r="E1698" s="30">
        <f t="shared" si="432"/>
        <v>7</v>
      </c>
      <c r="F1698" s="30" t="str">
        <f t="shared" si="429"/>
        <v>INF760K01DS5</v>
      </c>
      <c r="G1698" s="30">
        <f t="shared" si="433"/>
        <v>20</v>
      </c>
      <c r="H1698" s="30" t="str">
        <f t="shared" si="430"/>
        <v>INF760K01DT3</v>
      </c>
      <c r="I1698" s="30">
        <f t="shared" si="435"/>
        <v>33</v>
      </c>
      <c r="J1698" s="35" t="str">
        <f t="shared" si="431"/>
        <v>Canara Robeco F.O.R.C.E Fund - Direct Plan - Dividend</v>
      </c>
      <c r="K1698" s="35">
        <f t="shared" si="436"/>
        <v>87</v>
      </c>
      <c r="L1698" s="30" t="str">
        <f t="shared" si="437"/>
        <v>33.1700</v>
      </c>
      <c r="M1698" s="30">
        <f t="shared" si="438"/>
        <v>95</v>
      </c>
      <c r="N1698" s="30" t="str">
        <f t="shared" si="439"/>
        <v>33.1700</v>
      </c>
      <c r="O1698" s="30">
        <f t="shared" si="440"/>
        <v>103</v>
      </c>
      <c r="P1698" s="30" t="str">
        <f t="shared" si="441"/>
        <v>33.1700</v>
      </c>
      <c r="Q1698" s="30">
        <f t="shared" si="442"/>
        <v>111</v>
      </c>
      <c r="R1698" s="36" t="str">
        <f t="shared" si="443"/>
        <v>09-Aug-2017</v>
      </c>
      <c r="S1698" s="37">
        <f t="shared" si="434"/>
        <v>33.17</v>
      </c>
    </row>
    <row r="1699" spans="1:19">
      <c r="A1699" s="30" t="s">
        <v>7642</v>
      </c>
      <c r="D1699" s="30" t="str">
        <f t="shared" si="428"/>
        <v>118273</v>
      </c>
      <c r="E1699" s="30">
        <f t="shared" si="432"/>
        <v>7</v>
      </c>
      <c r="F1699" s="30" t="str">
        <f t="shared" si="429"/>
        <v>INF760K01DU1</v>
      </c>
      <c r="G1699" s="30">
        <f t="shared" si="433"/>
        <v>20</v>
      </c>
      <c r="H1699" s="30" t="str">
        <f t="shared" si="430"/>
        <v>-</v>
      </c>
      <c r="I1699" s="30">
        <f t="shared" si="435"/>
        <v>22</v>
      </c>
      <c r="J1699" s="35" t="str">
        <f t="shared" si="431"/>
        <v>Canara Robeco F.O.R.C.E Fund - Direct Plan - Growth</v>
      </c>
      <c r="K1699" s="35">
        <f t="shared" si="436"/>
        <v>74</v>
      </c>
      <c r="L1699" s="30" t="str">
        <f t="shared" si="437"/>
        <v>35.7100</v>
      </c>
      <c r="M1699" s="30">
        <f t="shared" si="438"/>
        <v>82</v>
      </c>
      <c r="N1699" s="30" t="str">
        <f t="shared" si="439"/>
        <v>35.7100</v>
      </c>
      <c r="O1699" s="30">
        <f t="shared" si="440"/>
        <v>90</v>
      </c>
      <c r="P1699" s="30" t="str">
        <f t="shared" si="441"/>
        <v>35.7100</v>
      </c>
      <c r="Q1699" s="30">
        <f t="shared" si="442"/>
        <v>98</v>
      </c>
      <c r="R1699" s="36" t="str">
        <f t="shared" si="443"/>
        <v>09-Aug-2017</v>
      </c>
      <c r="S1699" s="37">
        <f t="shared" si="434"/>
        <v>35.71</v>
      </c>
    </row>
    <row r="1700" spans="1:19" ht="26">
      <c r="A1700" s="30" t="s">
        <v>226</v>
      </c>
      <c r="D1700" s="30" t="str">
        <f t="shared" si="428"/>
        <v>112150</v>
      </c>
      <c r="E1700" s="30">
        <f t="shared" si="432"/>
        <v>7</v>
      </c>
      <c r="F1700" s="30" t="str">
        <f t="shared" si="429"/>
        <v>INF760K01217</v>
      </c>
      <c r="G1700" s="30">
        <f t="shared" si="433"/>
        <v>20</v>
      </c>
      <c r="H1700" s="30" t="str">
        <f t="shared" si="430"/>
        <v>-</v>
      </c>
      <c r="I1700" s="30">
        <f t="shared" si="435"/>
        <v>22</v>
      </c>
      <c r="J1700" s="35" t="str">
        <f t="shared" si="431"/>
        <v>Canara Robeco F.O.R.C.E Fund - Institutional Plan - Growth Option</v>
      </c>
      <c r="K1700" s="35">
        <f t="shared" si="436"/>
        <v>88</v>
      </c>
      <c r="L1700" s="30" t="str">
        <f t="shared" si="437"/>
        <v>24.5700</v>
      </c>
      <c r="M1700" s="30">
        <f t="shared" si="438"/>
        <v>96</v>
      </c>
      <c r="N1700" s="30" t="str">
        <f t="shared" si="439"/>
        <v>24.5700</v>
      </c>
      <c r="O1700" s="30">
        <f t="shared" si="440"/>
        <v>104</v>
      </c>
      <c r="P1700" s="30" t="str">
        <f t="shared" si="441"/>
        <v>24.5700</v>
      </c>
      <c r="Q1700" s="30">
        <f t="shared" si="442"/>
        <v>112</v>
      </c>
      <c r="R1700" s="36" t="str">
        <f t="shared" si="443"/>
        <v>20-May-2016</v>
      </c>
      <c r="S1700" s="37">
        <f t="shared" si="434"/>
        <v>24.57</v>
      </c>
    </row>
    <row r="1701" spans="1:19" ht="26">
      <c r="A1701" s="30" t="s">
        <v>7643</v>
      </c>
      <c r="D1701" s="30" t="str">
        <f t="shared" si="428"/>
        <v>112153</v>
      </c>
      <c r="E1701" s="30">
        <f t="shared" si="432"/>
        <v>7</v>
      </c>
      <c r="F1701" s="30" t="str">
        <f t="shared" si="429"/>
        <v>INF760K01225</v>
      </c>
      <c r="G1701" s="30">
        <f t="shared" si="433"/>
        <v>20</v>
      </c>
      <c r="H1701" s="30" t="str">
        <f t="shared" si="430"/>
        <v>INF760K01233</v>
      </c>
      <c r="I1701" s="30">
        <f t="shared" si="435"/>
        <v>33</v>
      </c>
      <c r="J1701" s="35" t="str">
        <f t="shared" si="431"/>
        <v>Canara Robeco F.O.R.C.E Fund - Regular Plan - Dividend Option</v>
      </c>
      <c r="K1701" s="35">
        <f t="shared" si="436"/>
        <v>95</v>
      </c>
      <c r="L1701" s="30" t="str">
        <f t="shared" si="437"/>
        <v>23.8600</v>
      </c>
      <c r="M1701" s="30">
        <f t="shared" si="438"/>
        <v>103</v>
      </c>
      <c r="N1701" s="30" t="str">
        <f t="shared" si="439"/>
        <v>23.8600</v>
      </c>
      <c r="O1701" s="30">
        <f t="shared" si="440"/>
        <v>111</v>
      </c>
      <c r="P1701" s="30" t="str">
        <f t="shared" si="441"/>
        <v>23.8600</v>
      </c>
      <c r="Q1701" s="30">
        <f t="shared" si="442"/>
        <v>119</v>
      </c>
      <c r="R1701" s="36" t="str">
        <f t="shared" si="443"/>
        <v>09-Aug-2017</v>
      </c>
      <c r="S1701" s="37">
        <f t="shared" si="434"/>
        <v>23.86</v>
      </c>
    </row>
    <row r="1702" spans="1:19">
      <c r="A1702" s="30" t="s">
        <v>7644</v>
      </c>
      <c r="D1702" s="30" t="str">
        <f t="shared" si="428"/>
        <v>112152</v>
      </c>
      <c r="E1702" s="30">
        <f t="shared" si="432"/>
        <v>7</v>
      </c>
      <c r="F1702" s="30" t="str">
        <f t="shared" si="429"/>
        <v>INF760K01241</v>
      </c>
      <c r="G1702" s="30">
        <f t="shared" si="433"/>
        <v>20</v>
      </c>
      <c r="H1702" s="30" t="str">
        <f t="shared" si="430"/>
        <v>-</v>
      </c>
      <c r="I1702" s="30">
        <f t="shared" si="435"/>
        <v>22</v>
      </c>
      <c r="J1702" s="35" t="str">
        <f t="shared" si="431"/>
        <v>Canara Robeco F.O.R.C.E Fund - Regular Plan - Growth Option</v>
      </c>
      <c r="K1702" s="35">
        <f t="shared" si="436"/>
        <v>82</v>
      </c>
      <c r="L1702" s="30" t="str">
        <f t="shared" si="437"/>
        <v>34.4100</v>
      </c>
      <c r="M1702" s="30">
        <f t="shared" si="438"/>
        <v>90</v>
      </c>
      <c r="N1702" s="30" t="str">
        <f t="shared" si="439"/>
        <v>34.4100</v>
      </c>
      <c r="O1702" s="30">
        <f t="shared" si="440"/>
        <v>98</v>
      </c>
      <c r="P1702" s="30" t="str">
        <f t="shared" si="441"/>
        <v>34.4100</v>
      </c>
      <c r="Q1702" s="30">
        <f t="shared" si="442"/>
        <v>106</v>
      </c>
      <c r="R1702" s="36" t="str">
        <f t="shared" si="443"/>
        <v>09-Aug-2017</v>
      </c>
      <c r="S1702" s="37">
        <f t="shared" si="434"/>
        <v>34.409999999999997</v>
      </c>
    </row>
    <row r="1703" spans="1:19">
      <c r="A1703" s="30" t="s">
        <v>7645</v>
      </c>
      <c r="D1703" s="30" t="str">
        <f t="shared" si="428"/>
        <v>103389</v>
      </c>
      <c r="E1703" s="30">
        <f t="shared" si="432"/>
        <v>7</v>
      </c>
      <c r="F1703" s="30" t="str">
        <f t="shared" si="429"/>
        <v>INF760K01258</v>
      </c>
      <c r="G1703" s="30">
        <f t="shared" si="433"/>
        <v>20</v>
      </c>
      <c r="H1703" s="30" t="str">
        <f t="shared" si="430"/>
        <v>INF760K01266</v>
      </c>
      <c r="I1703" s="30">
        <f t="shared" si="435"/>
        <v>33</v>
      </c>
      <c r="J1703" s="35" t="str">
        <f t="shared" si="431"/>
        <v>Canara Robeco Infrastructure - Regular Plan - DIVIDEND</v>
      </c>
      <c r="K1703" s="35">
        <f t="shared" si="436"/>
        <v>88</v>
      </c>
      <c r="L1703" s="30" t="str">
        <f t="shared" si="437"/>
        <v>28.9100</v>
      </c>
      <c r="M1703" s="30">
        <f t="shared" si="438"/>
        <v>96</v>
      </c>
      <c r="N1703" s="30" t="str">
        <f t="shared" si="439"/>
        <v>28.9100</v>
      </c>
      <c r="O1703" s="30">
        <f t="shared" si="440"/>
        <v>104</v>
      </c>
      <c r="P1703" s="30" t="str">
        <f t="shared" si="441"/>
        <v>28.9100</v>
      </c>
      <c r="Q1703" s="30">
        <f t="shared" si="442"/>
        <v>112</v>
      </c>
      <c r="R1703" s="36" t="str">
        <f t="shared" si="443"/>
        <v>09-Aug-2017</v>
      </c>
      <c r="S1703" s="37">
        <f t="shared" si="434"/>
        <v>28.91</v>
      </c>
    </row>
    <row r="1704" spans="1:19">
      <c r="A1704" s="30" t="s">
        <v>7646</v>
      </c>
      <c r="D1704" s="30" t="str">
        <f t="shared" si="428"/>
        <v>103390</v>
      </c>
      <c r="E1704" s="30">
        <f t="shared" si="432"/>
        <v>7</v>
      </c>
      <c r="F1704" s="30" t="str">
        <f t="shared" si="429"/>
        <v>INF760K01274</v>
      </c>
      <c r="G1704" s="30">
        <f t="shared" si="433"/>
        <v>20</v>
      </c>
      <c r="H1704" s="30" t="str">
        <f t="shared" si="430"/>
        <v>-</v>
      </c>
      <c r="I1704" s="30">
        <f t="shared" si="435"/>
        <v>22</v>
      </c>
      <c r="J1704" s="35" t="str">
        <f t="shared" si="431"/>
        <v>Canara Robeco Infrastructure - Regular Plan - GROWTH</v>
      </c>
      <c r="K1704" s="35">
        <f t="shared" si="436"/>
        <v>75</v>
      </c>
      <c r="L1704" s="30" t="str">
        <f t="shared" si="437"/>
        <v>47.2600</v>
      </c>
      <c r="M1704" s="30">
        <f t="shared" si="438"/>
        <v>83</v>
      </c>
      <c r="N1704" s="30" t="str">
        <f t="shared" si="439"/>
        <v>47.2600</v>
      </c>
      <c r="O1704" s="30">
        <f t="shared" si="440"/>
        <v>91</v>
      </c>
      <c r="P1704" s="30" t="str">
        <f t="shared" si="441"/>
        <v>47.2600</v>
      </c>
      <c r="Q1704" s="30">
        <f t="shared" si="442"/>
        <v>99</v>
      </c>
      <c r="R1704" s="36" t="str">
        <f t="shared" si="443"/>
        <v>09-Aug-2017</v>
      </c>
      <c r="S1704" s="37">
        <f t="shared" si="434"/>
        <v>47.26</v>
      </c>
    </row>
    <row r="1705" spans="1:19">
      <c r="A1705" s="30" t="s">
        <v>7647</v>
      </c>
      <c r="D1705" s="30" t="str">
        <f t="shared" si="428"/>
        <v>118268</v>
      </c>
      <c r="E1705" s="30">
        <f t="shared" si="432"/>
        <v>7</v>
      </c>
      <c r="F1705" s="30" t="str">
        <f t="shared" si="429"/>
        <v>INF760K01FM3</v>
      </c>
      <c r="G1705" s="30">
        <f t="shared" si="433"/>
        <v>20</v>
      </c>
      <c r="H1705" s="30" t="str">
        <f t="shared" si="430"/>
        <v>INF760K01FN1</v>
      </c>
      <c r="I1705" s="30">
        <f t="shared" si="435"/>
        <v>33</v>
      </c>
      <c r="J1705" s="35" t="str">
        <f t="shared" si="431"/>
        <v>Canara Robeco Infrastructure-Direct Plan - Dividend</v>
      </c>
      <c r="K1705" s="35">
        <f t="shared" si="436"/>
        <v>85</v>
      </c>
      <c r="L1705" s="30" t="str">
        <f t="shared" si="437"/>
        <v>35.0700</v>
      </c>
      <c r="M1705" s="30">
        <f t="shared" si="438"/>
        <v>93</v>
      </c>
      <c r="N1705" s="30" t="str">
        <f t="shared" si="439"/>
        <v>35.0700</v>
      </c>
      <c r="O1705" s="30">
        <f t="shared" si="440"/>
        <v>101</v>
      </c>
      <c r="P1705" s="30" t="str">
        <f t="shared" si="441"/>
        <v>35.0700</v>
      </c>
      <c r="Q1705" s="30">
        <f t="shared" si="442"/>
        <v>109</v>
      </c>
      <c r="R1705" s="36" t="str">
        <f t="shared" si="443"/>
        <v>09-Aug-2017</v>
      </c>
      <c r="S1705" s="37">
        <f t="shared" si="434"/>
        <v>35.07</v>
      </c>
    </row>
    <row r="1706" spans="1:19">
      <c r="A1706" s="30" t="s">
        <v>7648</v>
      </c>
      <c r="D1706" s="30" t="str">
        <f t="shared" si="428"/>
        <v>118267</v>
      </c>
      <c r="E1706" s="30">
        <f t="shared" si="432"/>
        <v>7</v>
      </c>
      <c r="F1706" s="30" t="str">
        <f t="shared" si="429"/>
        <v>INF760K01FO9</v>
      </c>
      <c r="G1706" s="30">
        <f t="shared" si="433"/>
        <v>20</v>
      </c>
      <c r="H1706" s="30" t="str">
        <f t="shared" si="430"/>
        <v>-</v>
      </c>
      <c r="I1706" s="30">
        <f t="shared" si="435"/>
        <v>22</v>
      </c>
      <c r="J1706" s="35" t="str">
        <f t="shared" si="431"/>
        <v>Canara Robeco Infrastructure-Direct Plan - Growth</v>
      </c>
      <c r="K1706" s="35">
        <f t="shared" si="436"/>
        <v>72</v>
      </c>
      <c r="L1706" s="30" t="str">
        <f t="shared" si="437"/>
        <v>48.7600</v>
      </c>
      <c r="M1706" s="30">
        <f t="shared" si="438"/>
        <v>80</v>
      </c>
      <c r="N1706" s="30" t="str">
        <f t="shared" si="439"/>
        <v>48.7600</v>
      </c>
      <c r="O1706" s="30">
        <f t="shared" si="440"/>
        <v>88</v>
      </c>
      <c r="P1706" s="30" t="str">
        <f t="shared" si="441"/>
        <v>48.7600</v>
      </c>
      <c r="Q1706" s="30">
        <f t="shared" si="442"/>
        <v>96</v>
      </c>
      <c r="R1706" s="36" t="str">
        <f t="shared" si="443"/>
        <v>09-Aug-2017</v>
      </c>
      <c r="S1706" s="37">
        <f t="shared" si="434"/>
        <v>48.76</v>
      </c>
    </row>
    <row r="1707" spans="1:19">
      <c r="A1707" s="30" t="s">
        <v>7649</v>
      </c>
      <c r="D1707" s="30" t="str">
        <f t="shared" si="428"/>
        <v>118270</v>
      </c>
      <c r="E1707" s="30">
        <f t="shared" si="432"/>
        <v>7</v>
      </c>
      <c r="F1707" s="30" t="str">
        <f t="shared" si="429"/>
        <v>INF760K01FP6</v>
      </c>
      <c r="G1707" s="30">
        <f t="shared" si="433"/>
        <v>20</v>
      </c>
      <c r="H1707" s="30" t="str">
        <f t="shared" si="430"/>
        <v>INF760K01FQ4</v>
      </c>
      <c r="I1707" s="30">
        <f t="shared" si="435"/>
        <v>33</v>
      </c>
      <c r="J1707" s="35" t="str">
        <f t="shared" si="431"/>
        <v>Canara Robeco Large Cap+ Fund - Direct Plan - Dividend</v>
      </c>
      <c r="K1707" s="35">
        <f t="shared" si="436"/>
        <v>88</v>
      </c>
      <c r="L1707" s="30" t="str">
        <f t="shared" si="437"/>
        <v>22.2700</v>
      </c>
      <c r="M1707" s="30">
        <f t="shared" si="438"/>
        <v>96</v>
      </c>
      <c r="N1707" s="30" t="str">
        <f t="shared" si="439"/>
        <v>22.2700</v>
      </c>
      <c r="O1707" s="30">
        <f t="shared" si="440"/>
        <v>104</v>
      </c>
      <c r="P1707" s="30" t="str">
        <f t="shared" si="441"/>
        <v>22.2700</v>
      </c>
      <c r="Q1707" s="30">
        <f t="shared" si="442"/>
        <v>112</v>
      </c>
      <c r="R1707" s="36" t="str">
        <f t="shared" si="443"/>
        <v>09-Aug-2017</v>
      </c>
      <c r="S1707" s="37">
        <f t="shared" si="434"/>
        <v>22.27</v>
      </c>
    </row>
    <row r="1708" spans="1:19">
      <c r="A1708" s="30" t="s">
        <v>7650</v>
      </c>
      <c r="D1708" s="30" t="str">
        <f t="shared" si="428"/>
        <v>118269</v>
      </c>
      <c r="E1708" s="30">
        <f t="shared" si="432"/>
        <v>7</v>
      </c>
      <c r="F1708" s="30" t="str">
        <f t="shared" si="429"/>
        <v>INF760K01FR2</v>
      </c>
      <c r="G1708" s="30">
        <f t="shared" si="433"/>
        <v>20</v>
      </c>
      <c r="H1708" s="30" t="str">
        <f t="shared" si="430"/>
        <v>-</v>
      </c>
      <c r="I1708" s="30">
        <f t="shared" si="435"/>
        <v>22</v>
      </c>
      <c r="J1708" s="35" t="str">
        <f t="shared" si="431"/>
        <v>Canara Robeco Large Cap+ Fund - Direct Plan - Growth</v>
      </c>
      <c r="K1708" s="35">
        <f t="shared" si="436"/>
        <v>75</v>
      </c>
      <c r="L1708" s="30" t="str">
        <f t="shared" si="437"/>
        <v>22.4200</v>
      </c>
      <c r="M1708" s="30">
        <f t="shared" si="438"/>
        <v>83</v>
      </c>
      <c r="N1708" s="30" t="str">
        <f t="shared" si="439"/>
        <v>22.4200</v>
      </c>
      <c r="O1708" s="30">
        <f t="shared" si="440"/>
        <v>91</v>
      </c>
      <c r="P1708" s="30" t="str">
        <f t="shared" si="441"/>
        <v>22.4200</v>
      </c>
      <c r="Q1708" s="30">
        <f t="shared" si="442"/>
        <v>99</v>
      </c>
      <c r="R1708" s="36" t="str">
        <f t="shared" si="443"/>
        <v>09-Aug-2017</v>
      </c>
      <c r="S1708" s="37">
        <f t="shared" si="434"/>
        <v>22.42</v>
      </c>
    </row>
    <row r="1709" spans="1:19">
      <c r="A1709" s="30" t="s">
        <v>7651</v>
      </c>
      <c r="D1709" s="30" t="str">
        <f t="shared" si="428"/>
        <v>113222</v>
      </c>
      <c r="E1709" s="30">
        <f t="shared" si="432"/>
        <v>7</v>
      </c>
      <c r="F1709" s="30" t="str">
        <f t="shared" si="429"/>
        <v>INF760K01AS1</v>
      </c>
      <c r="G1709" s="30">
        <f t="shared" si="433"/>
        <v>20</v>
      </c>
      <c r="H1709" s="30" t="str">
        <f t="shared" si="430"/>
        <v>INF760K01AT9</v>
      </c>
      <c r="I1709" s="30">
        <f t="shared" si="435"/>
        <v>33</v>
      </c>
      <c r="J1709" s="35" t="str">
        <f t="shared" si="431"/>
        <v>Canara Robeco Large Cap+ Fund - Regular Plan - Dividend</v>
      </c>
      <c r="K1709" s="35">
        <f t="shared" si="436"/>
        <v>89</v>
      </c>
      <c r="L1709" s="30" t="str">
        <f t="shared" si="437"/>
        <v>16.8300</v>
      </c>
      <c r="M1709" s="30">
        <f t="shared" si="438"/>
        <v>97</v>
      </c>
      <c r="N1709" s="30" t="str">
        <f t="shared" si="439"/>
        <v>16.8300</v>
      </c>
      <c r="O1709" s="30">
        <f t="shared" si="440"/>
        <v>105</v>
      </c>
      <c r="P1709" s="30" t="str">
        <f t="shared" si="441"/>
        <v>16.8300</v>
      </c>
      <c r="Q1709" s="30">
        <f t="shared" si="442"/>
        <v>113</v>
      </c>
      <c r="R1709" s="36" t="str">
        <f t="shared" si="443"/>
        <v>09-Aug-2017</v>
      </c>
      <c r="S1709" s="37">
        <f t="shared" si="434"/>
        <v>16.829999999999998</v>
      </c>
    </row>
    <row r="1710" spans="1:19">
      <c r="A1710" s="30" t="s">
        <v>7652</v>
      </c>
      <c r="D1710" s="30" t="str">
        <f t="shared" si="428"/>
        <v>113221</v>
      </c>
      <c r="E1710" s="30">
        <f t="shared" si="432"/>
        <v>7</v>
      </c>
      <c r="F1710" s="30" t="str">
        <f t="shared" si="429"/>
        <v>INF760K01AR3</v>
      </c>
      <c r="G1710" s="30">
        <f t="shared" si="433"/>
        <v>20</v>
      </c>
      <c r="H1710" s="30" t="str">
        <f t="shared" si="430"/>
        <v>-</v>
      </c>
      <c r="I1710" s="30">
        <f t="shared" si="435"/>
        <v>22</v>
      </c>
      <c r="J1710" s="35" t="str">
        <f t="shared" si="431"/>
        <v>Canara Robeco Large Cap+ Fund - Regular Plan - Growth</v>
      </c>
      <c r="K1710" s="35">
        <f t="shared" si="436"/>
        <v>76</v>
      </c>
      <c r="L1710" s="30" t="str">
        <f t="shared" si="437"/>
        <v>21.5300</v>
      </c>
      <c r="M1710" s="30">
        <f t="shared" si="438"/>
        <v>84</v>
      </c>
      <c r="N1710" s="30" t="str">
        <f t="shared" si="439"/>
        <v>21.5300</v>
      </c>
      <c r="O1710" s="30">
        <f t="shared" si="440"/>
        <v>92</v>
      </c>
      <c r="P1710" s="30" t="str">
        <f t="shared" si="441"/>
        <v>21.5300</v>
      </c>
      <c r="Q1710" s="30">
        <f t="shared" si="442"/>
        <v>100</v>
      </c>
      <c r="R1710" s="36" t="str">
        <f t="shared" si="443"/>
        <v>09-Aug-2017</v>
      </c>
      <c r="S1710" s="37">
        <f t="shared" si="434"/>
        <v>21.53</v>
      </c>
    </row>
    <row r="1711" spans="1:19">
      <c r="A1711" s="30" t="s">
        <v>97</v>
      </c>
      <c r="D1711" s="30" t="str">
        <f t="shared" si="428"/>
        <v/>
      </c>
      <c r="E1711" s="30" t="str">
        <f t="shared" si="432"/>
        <v/>
      </c>
      <c r="F1711" s="30" t="str">
        <f t="shared" si="429"/>
        <v xml:space="preserve"> </v>
      </c>
      <c r="G1711" s="30" t="str">
        <f t="shared" si="433"/>
        <v/>
      </c>
      <c r="H1711" s="30" t="str">
        <f t="shared" si="430"/>
        <v/>
      </c>
      <c r="I1711" s="30" t="str">
        <f t="shared" si="435"/>
        <v/>
      </c>
      <c r="J1711" s="35" t="str">
        <f t="shared" si="431"/>
        <v/>
      </c>
      <c r="K1711" s="35" t="str">
        <f t="shared" si="436"/>
        <v/>
      </c>
      <c r="L1711" s="30" t="str">
        <f t="shared" si="437"/>
        <v/>
      </c>
      <c r="M1711" s="30" t="str">
        <f t="shared" si="438"/>
        <v/>
      </c>
      <c r="N1711" s="30" t="str">
        <f t="shared" si="439"/>
        <v/>
      </c>
      <c r="O1711" s="30" t="str">
        <f t="shared" si="440"/>
        <v/>
      </c>
      <c r="P1711" s="30" t="str">
        <f t="shared" si="441"/>
        <v/>
      </c>
      <c r="Q1711" s="30" t="str">
        <f t="shared" si="442"/>
        <v/>
      </c>
      <c r="R1711" s="36" t="str">
        <f t="shared" si="443"/>
        <v/>
      </c>
      <c r="S1711" s="37" t="str">
        <f t="shared" si="434"/>
        <v/>
      </c>
    </row>
    <row r="1712" spans="1:19">
      <c r="A1712" s="30" t="s">
        <v>123</v>
      </c>
      <c r="D1712" s="30" t="str">
        <f t="shared" si="428"/>
        <v/>
      </c>
      <c r="E1712" s="30" t="str">
        <f t="shared" si="432"/>
        <v/>
      </c>
      <c r="F1712" s="30" t="str">
        <f t="shared" si="429"/>
        <v>DHFL Pramerica Mutual Fund</v>
      </c>
      <c r="G1712" s="30" t="str">
        <f t="shared" si="433"/>
        <v/>
      </c>
      <c r="H1712" s="30" t="str">
        <f t="shared" si="430"/>
        <v/>
      </c>
      <c r="I1712" s="30" t="str">
        <f t="shared" si="435"/>
        <v/>
      </c>
      <c r="J1712" s="35" t="str">
        <f t="shared" si="431"/>
        <v/>
      </c>
      <c r="K1712" s="35" t="str">
        <f t="shared" si="436"/>
        <v/>
      </c>
      <c r="L1712" s="30" t="str">
        <f t="shared" si="437"/>
        <v/>
      </c>
      <c r="M1712" s="30" t="str">
        <f t="shared" si="438"/>
        <v/>
      </c>
      <c r="N1712" s="30" t="str">
        <f t="shared" si="439"/>
        <v/>
      </c>
      <c r="O1712" s="30" t="str">
        <f t="shared" si="440"/>
        <v/>
      </c>
      <c r="P1712" s="30" t="str">
        <f t="shared" si="441"/>
        <v/>
      </c>
      <c r="Q1712" s="30" t="str">
        <f t="shared" si="442"/>
        <v/>
      </c>
      <c r="R1712" s="36" t="str">
        <f t="shared" si="443"/>
        <v/>
      </c>
      <c r="S1712" s="37" t="str">
        <f t="shared" si="434"/>
        <v/>
      </c>
    </row>
    <row r="1713" spans="1:19">
      <c r="A1713" s="30" t="s">
        <v>97</v>
      </c>
      <c r="D1713" s="30" t="str">
        <f t="shared" si="428"/>
        <v/>
      </c>
      <c r="E1713" s="30" t="str">
        <f t="shared" si="432"/>
        <v/>
      </c>
      <c r="F1713" s="30" t="str">
        <f t="shared" si="429"/>
        <v xml:space="preserve"> </v>
      </c>
      <c r="G1713" s="30" t="str">
        <f t="shared" si="433"/>
        <v/>
      </c>
      <c r="H1713" s="30" t="str">
        <f t="shared" si="430"/>
        <v/>
      </c>
      <c r="I1713" s="30" t="str">
        <f t="shared" si="435"/>
        <v/>
      </c>
      <c r="J1713" s="35" t="str">
        <f t="shared" si="431"/>
        <v/>
      </c>
      <c r="K1713" s="35" t="str">
        <f t="shared" si="436"/>
        <v/>
      </c>
      <c r="L1713" s="30" t="str">
        <f t="shared" si="437"/>
        <v/>
      </c>
      <c r="M1713" s="30" t="str">
        <f t="shared" si="438"/>
        <v/>
      </c>
      <c r="N1713" s="30" t="str">
        <f t="shared" si="439"/>
        <v/>
      </c>
      <c r="O1713" s="30" t="str">
        <f t="shared" si="440"/>
        <v/>
      </c>
      <c r="P1713" s="30" t="str">
        <f t="shared" si="441"/>
        <v/>
      </c>
      <c r="Q1713" s="30" t="str">
        <f t="shared" si="442"/>
        <v/>
      </c>
      <c r="R1713" s="36" t="str">
        <f t="shared" si="443"/>
        <v/>
      </c>
      <c r="S1713" s="37" t="str">
        <f t="shared" si="434"/>
        <v/>
      </c>
    </row>
    <row r="1714" spans="1:19">
      <c r="A1714" s="30" t="s">
        <v>7653</v>
      </c>
      <c r="D1714" s="30" t="str">
        <f t="shared" si="428"/>
        <v>138880</v>
      </c>
      <c r="E1714" s="30">
        <f t="shared" si="432"/>
        <v>7</v>
      </c>
      <c r="F1714" s="30" t="str">
        <f t="shared" si="429"/>
        <v>INF223J012N9</v>
      </c>
      <c r="G1714" s="30">
        <f t="shared" si="433"/>
        <v>20</v>
      </c>
      <c r="H1714" s="30" t="str">
        <f t="shared" si="430"/>
        <v>-</v>
      </c>
      <c r="I1714" s="30">
        <f t="shared" si="435"/>
        <v>22</v>
      </c>
      <c r="J1714" s="35" t="str">
        <f t="shared" si="431"/>
        <v>DHFL Pramerica Arbitrage Fund - Direct Plan - Annual Dividend</v>
      </c>
      <c r="K1714" s="35">
        <f t="shared" si="436"/>
        <v>84</v>
      </c>
      <c r="L1714" s="30" t="str">
        <f t="shared" si="437"/>
        <v>11.3309</v>
      </c>
      <c r="M1714" s="30">
        <f t="shared" si="438"/>
        <v>92</v>
      </c>
      <c r="N1714" s="30" t="str">
        <f t="shared" si="439"/>
        <v>11.2742</v>
      </c>
      <c r="O1714" s="30">
        <f t="shared" si="440"/>
        <v>100</v>
      </c>
      <c r="P1714" s="30" t="str">
        <f t="shared" si="441"/>
        <v>11.3309</v>
      </c>
      <c r="Q1714" s="30">
        <f t="shared" si="442"/>
        <v>108</v>
      </c>
      <c r="R1714" s="36" t="str">
        <f t="shared" si="443"/>
        <v>09-Aug-2017</v>
      </c>
      <c r="S1714" s="37">
        <f t="shared" si="434"/>
        <v>11.3309</v>
      </c>
    </row>
    <row r="1715" spans="1:19">
      <c r="A1715" s="30" t="s">
        <v>7654</v>
      </c>
      <c r="D1715" s="30" t="str">
        <f t="shared" si="428"/>
        <v>138875</v>
      </c>
      <c r="E1715" s="30">
        <f t="shared" si="432"/>
        <v>7</v>
      </c>
      <c r="F1715" s="30" t="str">
        <f t="shared" si="429"/>
        <v>INF223J013N7</v>
      </c>
      <c r="G1715" s="30">
        <f t="shared" si="433"/>
        <v>20</v>
      </c>
      <c r="H1715" s="30" t="str">
        <f t="shared" si="430"/>
        <v>-</v>
      </c>
      <c r="I1715" s="30">
        <f t="shared" si="435"/>
        <v>22</v>
      </c>
      <c r="J1715" s="35" t="str">
        <f t="shared" si="431"/>
        <v>DHFL Pramerica Arbitrage Fund - Direct Plan - Growth</v>
      </c>
      <c r="K1715" s="35">
        <f t="shared" si="436"/>
        <v>75</v>
      </c>
      <c r="L1715" s="30" t="str">
        <f t="shared" si="437"/>
        <v>12.4094</v>
      </c>
      <c r="M1715" s="30">
        <f t="shared" si="438"/>
        <v>83</v>
      </c>
      <c r="N1715" s="30" t="str">
        <f t="shared" si="439"/>
        <v>12.3474</v>
      </c>
      <c r="O1715" s="30">
        <f t="shared" si="440"/>
        <v>91</v>
      </c>
      <c r="P1715" s="30" t="str">
        <f t="shared" si="441"/>
        <v>12.4094</v>
      </c>
      <c r="Q1715" s="30">
        <f t="shared" si="442"/>
        <v>99</v>
      </c>
      <c r="R1715" s="36" t="str">
        <f t="shared" si="443"/>
        <v>09-Aug-2017</v>
      </c>
      <c r="S1715" s="37">
        <f t="shared" si="434"/>
        <v>12.4094</v>
      </c>
    </row>
    <row r="1716" spans="1:19" ht="26">
      <c r="A1716" s="30" t="s">
        <v>7655</v>
      </c>
      <c r="D1716" s="30" t="str">
        <f t="shared" si="428"/>
        <v>138878</v>
      </c>
      <c r="E1716" s="30">
        <f t="shared" si="432"/>
        <v>7</v>
      </c>
      <c r="F1716" s="30" t="str">
        <f t="shared" si="429"/>
        <v>INF223J011N1</v>
      </c>
      <c r="G1716" s="30">
        <f t="shared" si="433"/>
        <v>20</v>
      </c>
      <c r="H1716" s="30" t="str">
        <f t="shared" si="430"/>
        <v>-</v>
      </c>
      <c r="I1716" s="30">
        <f t="shared" si="435"/>
        <v>22</v>
      </c>
      <c r="J1716" s="35" t="str">
        <f t="shared" si="431"/>
        <v>DHFL Pramerica Arbitrage Fund - Direct Plan - Monthly Dividend</v>
      </c>
      <c r="K1716" s="35">
        <f t="shared" si="436"/>
        <v>85</v>
      </c>
      <c r="L1716" s="30" t="str">
        <f t="shared" si="437"/>
        <v>10.7062</v>
      </c>
      <c r="M1716" s="30">
        <f t="shared" si="438"/>
        <v>93</v>
      </c>
      <c r="N1716" s="30" t="str">
        <f t="shared" si="439"/>
        <v>10.6527</v>
      </c>
      <c r="O1716" s="30">
        <f t="shared" si="440"/>
        <v>101</v>
      </c>
      <c r="P1716" s="30" t="str">
        <f t="shared" si="441"/>
        <v>10.7062</v>
      </c>
      <c r="Q1716" s="30">
        <f t="shared" si="442"/>
        <v>109</v>
      </c>
      <c r="R1716" s="36" t="str">
        <f t="shared" si="443"/>
        <v>09-Aug-2017</v>
      </c>
      <c r="S1716" s="37">
        <f t="shared" si="434"/>
        <v>10.706200000000001</v>
      </c>
    </row>
    <row r="1717" spans="1:19" ht="26">
      <c r="A1717" s="30" t="s">
        <v>7656</v>
      </c>
      <c r="D1717" s="30" t="str">
        <f t="shared" si="428"/>
        <v>138879</v>
      </c>
      <c r="E1717" s="30">
        <f t="shared" si="432"/>
        <v>7</v>
      </c>
      <c r="F1717" s="30" t="str">
        <f t="shared" si="429"/>
        <v>INF223J010N3</v>
      </c>
      <c r="G1717" s="30">
        <f t="shared" si="433"/>
        <v>20</v>
      </c>
      <c r="H1717" s="30" t="str">
        <f t="shared" si="430"/>
        <v>-</v>
      </c>
      <c r="I1717" s="30">
        <f t="shared" si="435"/>
        <v>22</v>
      </c>
      <c r="J1717" s="35" t="str">
        <f t="shared" si="431"/>
        <v>DHFL Pramerica Arbitrage Fund - Direct Plan - Quarterly Dividend</v>
      </c>
      <c r="K1717" s="35">
        <f t="shared" si="436"/>
        <v>87</v>
      </c>
      <c r="L1717" s="30" t="str">
        <f t="shared" si="437"/>
        <v>10.9254</v>
      </c>
      <c r="M1717" s="30">
        <f t="shared" si="438"/>
        <v>95</v>
      </c>
      <c r="N1717" s="30" t="str">
        <f t="shared" si="439"/>
        <v>10.8708</v>
      </c>
      <c r="O1717" s="30">
        <f t="shared" si="440"/>
        <v>103</v>
      </c>
      <c r="P1717" s="30" t="str">
        <f t="shared" si="441"/>
        <v>10.9254</v>
      </c>
      <c r="Q1717" s="30">
        <f t="shared" si="442"/>
        <v>111</v>
      </c>
      <c r="R1717" s="36" t="str">
        <f t="shared" si="443"/>
        <v>09-Aug-2017</v>
      </c>
      <c r="S1717" s="37">
        <f t="shared" si="434"/>
        <v>10.9254</v>
      </c>
    </row>
    <row r="1718" spans="1:19">
      <c r="A1718" s="30" t="s">
        <v>7657</v>
      </c>
      <c r="D1718" s="30" t="str">
        <f t="shared" si="428"/>
        <v>138877</v>
      </c>
      <c r="E1718" s="30">
        <f t="shared" si="432"/>
        <v>7</v>
      </c>
      <c r="F1718" s="30" t="str">
        <f t="shared" si="429"/>
        <v>INF223J019M6</v>
      </c>
      <c r="G1718" s="30">
        <f t="shared" si="433"/>
        <v>20</v>
      </c>
      <c r="H1718" s="30" t="str">
        <f t="shared" si="430"/>
        <v>-</v>
      </c>
      <c r="I1718" s="30">
        <f t="shared" si="435"/>
        <v>22</v>
      </c>
      <c r="J1718" s="35" t="str">
        <f t="shared" si="431"/>
        <v>DHFL Pramerica Arbitrage Fund - Direct Plan - Regular Dividend</v>
      </c>
      <c r="K1718" s="35">
        <f t="shared" si="436"/>
        <v>85</v>
      </c>
      <c r="L1718" s="30" t="str">
        <f t="shared" si="437"/>
        <v>11.8472</v>
      </c>
      <c r="M1718" s="30">
        <f t="shared" si="438"/>
        <v>93</v>
      </c>
      <c r="N1718" s="30" t="str">
        <f t="shared" si="439"/>
        <v>11.788</v>
      </c>
      <c r="O1718" s="30">
        <f t="shared" si="440"/>
        <v>100</v>
      </c>
      <c r="P1718" s="30" t="str">
        <f t="shared" si="441"/>
        <v>11.8472</v>
      </c>
      <c r="Q1718" s="30">
        <f t="shared" si="442"/>
        <v>108</v>
      </c>
      <c r="R1718" s="36" t="str">
        <f t="shared" si="443"/>
        <v>09-Aug-2017</v>
      </c>
      <c r="S1718" s="37">
        <f t="shared" si="434"/>
        <v>11.847200000000001</v>
      </c>
    </row>
    <row r="1719" spans="1:19" ht="26">
      <c r="A1719" s="30" t="s">
        <v>7658</v>
      </c>
      <c r="D1719" s="30" t="str">
        <f t="shared" si="428"/>
        <v>138885</v>
      </c>
      <c r="E1719" s="30">
        <f t="shared" si="432"/>
        <v>7</v>
      </c>
      <c r="F1719" s="30" t="str">
        <f t="shared" si="429"/>
        <v>INF223J012M1</v>
      </c>
      <c r="G1719" s="30">
        <f t="shared" si="433"/>
        <v>20</v>
      </c>
      <c r="H1719" s="30" t="str">
        <f t="shared" si="430"/>
        <v>-</v>
      </c>
      <c r="I1719" s="30">
        <f t="shared" si="435"/>
        <v>22</v>
      </c>
      <c r="J1719" s="35" t="str">
        <f t="shared" si="431"/>
        <v>DHFL Pramerica Arbitrage Fund - Regular Plan - Annual Dividend</v>
      </c>
      <c r="K1719" s="35">
        <f t="shared" si="436"/>
        <v>85</v>
      </c>
      <c r="L1719" s="30" t="str">
        <f t="shared" si="437"/>
        <v>11.1435</v>
      </c>
      <c r="M1719" s="30">
        <f t="shared" si="438"/>
        <v>93</v>
      </c>
      <c r="N1719" s="30" t="str">
        <f t="shared" si="439"/>
        <v>11.0878</v>
      </c>
      <c r="O1719" s="30">
        <f t="shared" si="440"/>
        <v>101</v>
      </c>
      <c r="P1719" s="30" t="str">
        <f t="shared" si="441"/>
        <v>11.1435</v>
      </c>
      <c r="Q1719" s="30">
        <f t="shared" si="442"/>
        <v>109</v>
      </c>
      <c r="R1719" s="36" t="str">
        <f t="shared" si="443"/>
        <v>09-Aug-2017</v>
      </c>
      <c r="S1719" s="37">
        <f t="shared" si="434"/>
        <v>11.1435</v>
      </c>
    </row>
    <row r="1720" spans="1:19">
      <c r="A1720" s="30" t="s">
        <v>7659</v>
      </c>
      <c r="D1720" s="30" t="str">
        <f t="shared" si="428"/>
        <v>138876</v>
      </c>
      <c r="E1720" s="30">
        <f t="shared" si="432"/>
        <v>7</v>
      </c>
      <c r="F1720" s="30" t="str">
        <f t="shared" si="429"/>
        <v>INF223J019N4</v>
      </c>
      <c r="G1720" s="30">
        <f t="shared" si="433"/>
        <v>20</v>
      </c>
      <c r="H1720" s="30" t="str">
        <f t="shared" si="430"/>
        <v>-</v>
      </c>
      <c r="I1720" s="30">
        <f t="shared" si="435"/>
        <v>22</v>
      </c>
      <c r="J1720" s="35" t="str">
        <f t="shared" si="431"/>
        <v>DHFL Pramerica Arbitrage Fund - Regular Plan - Growth</v>
      </c>
      <c r="K1720" s="35">
        <f t="shared" si="436"/>
        <v>76</v>
      </c>
      <c r="L1720" s="30" t="str">
        <f t="shared" si="437"/>
        <v>12.2119</v>
      </c>
      <c r="M1720" s="30">
        <f t="shared" si="438"/>
        <v>84</v>
      </c>
      <c r="N1720" s="30" t="str">
        <f t="shared" si="439"/>
        <v>12.1508</v>
      </c>
      <c r="O1720" s="30">
        <f t="shared" si="440"/>
        <v>92</v>
      </c>
      <c r="P1720" s="30" t="str">
        <f t="shared" si="441"/>
        <v>12.2119</v>
      </c>
      <c r="Q1720" s="30">
        <f t="shared" si="442"/>
        <v>100</v>
      </c>
      <c r="R1720" s="36" t="str">
        <f t="shared" si="443"/>
        <v>09-Aug-2017</v>
      </c>
      <c r="S1720" s="37">
        <f t="shared" si="434"/>
        <v>12.2119</v>
      </c>
    </row>
    <row r="1721" spans="1:19" ht="26">
      <c r="A1721" s="30" t="s">
        <v>7660</v>
      </c>
      <c r="D1721" s="30" t="str">
        <f t="shared" si="428"/>
        <v>138883</v>
      </c>
      <c r="E1721" s="30">
        <f t="shared" si="432"/>
        <v>7</v>
      </c>
      <c r="F1721" s="30" t="str">
        <f t="shared" si="429"/>
        <v>INF223J011M3</v>
      </c>
      <c r="G1721" s="30">
        <f t="shared" si="433"/>
        <v>20</v>
      </c>
      <c r="H1721" s="30" t="str">
        <f t="shared" si="430"/>
        <v>-</v>
      </c>
      <c r="I1721" s="30">
        <f t="shared" si="435"/>
        <v>22</v>
      </c>
      <c r="J1721" s="35" t="str">
        <f t="shared" si="431"/>
        <v>DHFL Pramerica Arbitrage Fund - Regular Plan - Monthly Dividend</v>
      </c>
      <c r="K1721" s="35">
        <f t="shared" si="436"/>
        <v>86</v>
      </c>
      <c r="L1721" s="30" t="str">
        <f t="shared" si="437"/>
        <v>10.575</v>
      </c>
      <c r="M1721" s="30">
        <f t="shared" si="438"/>
        <v>93</v>
      </c>
      <c r="N1721" s="30" t="str">
        <f t="shared" si="439"/>
        <v>10.5221</v>
      </c>
      <c r="O1721" s="30">
        <f t="shared" si="440"/>
        <v>101</v>
      </c>
      <c r="P1721" s="30" t="str">
        <f t="shared" si="441"/>
        <v>10.575</v>
      </c>
      <c r="Q1721" s="30">
        <f t="shared" si="442"/>
        <v>108</v>
      </c>
      <c r="R1721" s="36" t="str">
        <f t="shared" si="443"/>
        <v>09-Aug-2017</v>
      </c>
      <c r="S1721" s="37">
        <f t="shared" si="434"/>
        <v>10.574999999999999</v>
      </c>
    </row>
    <row r="1722" spans="1:19" ht="26">
      <c r="A1722" s="30" t="s">
        <v>7661</v>
      </c>
      <c r="D1722" s="30" t="str">
        <f t="shared" si="428"/>
        <v>138884</v>
      </c>
      <c r="E1722" s="30">
        <f t="shared" si="432"/>
        <v>7</v>
      </c>
      <c r="F1722" s="30" t="str">
        <f t="shared" si="429"/>
        <v>INF223J010M5</v>
      </c>
      <c r="G1722" s="30">
        <f t="shared" si="433"/>
        <v>20</v>
      </c>
      <c r="H1722" s="30" t="str">
        <f t="shared" si="430"/>
        <v>-</v>
      </c>
      <c r="I1722" s="30">
        <f t="shared" si="435"/>
        <v>22</v>
      </c>
      <c r="J1722" s="35" t="str">
        <f t="shared" si="431"/>
        <v>DHFL Pramerica Arbitrage Fund - Regular Plan - Quarterly Dividend</v>
      </c>
      <c r="K1722" s="35">
        <f t="shared" si="436"/>
        <v>88</v>
      </c>
      <c r="L1722" s="30" t="str">
        <f t="shared" si="437"/>
        <v>10.7954</v>
      </c>
      <c r="M1722" s="30">
        <f t="shared" si="438"/>
        <v>96</v>
      </c>
      <c r="N1722" s="30" t="str">
        <f t="shared" si="439"/>
        <v>10.7414</v>
      </c>
      <c r="O1722" s="30">
        <f t="shared" si="440"/>
        <v>104</v>
      </c>
      <c r="P1722" s="30" t="str">
        <f t="shared" si="441"/>
        <v>10.7954</v>
      </c>
      <c r="Q1722" s="30">
        <f t="shared" si="442"/>
        <v>112</v>
      </c>
      <c r="R1722" s="36" t="str">
        <f t="shared" si="443"/>
        <v>09-Aug-2017</v>
      </c>
      <c r="S1722" s="37">
        <f t="shared" si="434"/>
        <v>10.795400000000001</v>
      </c>
    </row>
    <row r="1723" spans="1:19" ht="26">
      <c r="A1723" s="30" t="s">
        <v>7662</v>
      </c>
      <c r="D1723" s="30" t="str">
        <f t="shared" si="428"/>
        <v>138887</v>
      </c>
      <c r="E1723" s="30">
        <f t="shared" si="432"/>
        <v>7</v>
      </c>
      <c r="F1723" s="30" t="str">
        <f t="shared" si="429"/>
        <v>INF223J019L8</v>
      </c>
      <c r="G1723" s="30">
        <f t="shared" si="433"/>
        <v>20</v>
      </c>
      <c r="H1723" s="30" t="str">
        <f t="shared" si="430"/>
        <v>-</v>
      </c>
      <c r="I1723" s="30">
        <f t="shared" si="435"/>
        <v>22</v>
      </c>
      <c r="J1723" s="35" t="str">
        <f t="shared" si="431"/>
        <v>DHFL Pramerica Arbitrage Fund - Regular Plan - Regular Dividend</v>
      </c>
      <c r="K1723" s="35">
        <f t="shared" si="436"/>
        <v>86</v>
      </c>
      <c r="L1723" s="30" t="str">
        <f t="shared" si="437"/>
        <v>11.558</v>
      </c>
      <c r="M1723" s="30">
        <f t="shared" si="438"/>
        <v>93</v>
      </c>
      <c r="N1723" s="30" t="str">
        <f t="shared" si="439"/>
        <v>11.5002</v>
      </c>
      <c r="O1723" s="30">
        <f t="shared" si="440"/>
        <v>101</v>
      </c>
      <c r="P1723" s="30" t="str">
        <f t="shared" si="441"/>
        <v>11.558</v>
      </c>
      <c r="Q1723" s="30">
        <f t="shared" si="442"/>
        <v>108</v>
      </c>
      <c r="R1723" s="36" t="str">
        <f t="shared" si="443"/>
        <v>09-Aug-2017</v>
      </c>
      <c r="S1723" s="37">
        <f t="shared" si="434"/>
        <v>11.558</v>
      </c>
    </row>
    <row r="1724" spans="1:19">
      <c r="A1724" s="30" t="s">
        <v>227</v>
      </c>
      <c r="D1724" s="30" t="str">
        <f t="shared" si="428"/>
        <v>138385</v>
      </c>
      <c r="E1724" s="30">
        <f t="shared" si="432"/>
        <v>7</v>
      </c>
      <c r="F1724" s="30" t="str">
        <f t="shared" si="429"/>
        <v>INF223J01903</v>
      </c>
      <c r="G1724" s="30">
        <f t="shared" si="433"/>
        <v>20</v>
      </c>
      <c r="H1724" s="30" t="str">
        <f t="shared" si="430"/>
        <v>-</v>
      </c>
      <c r="I1724" s="30">
        <f t="shared" si="435"/>
        <v>22</v>
      </c>
      <c r="J1724" s="35" t="str">
        <f t="shared" si="431"/>
        <v>DHFL Pramerica Balanced Advantage Fund - BONUS OPTION</v>
      </c>
      <c r="K1724" s="35">
        <f t="shared" si="436"/>
        <v>76</v>
      </c>
      <c r="L1724" s="30" t="str">
        <f t="shared" si="437"/>
        <v>16.60</v>
      </c>
      <c r="M1724" s="30">
        <f t="shared" si="438"/>
        <v>82</v>
      </c>
      <c r="N1724" s="30" t="str">
        <f t="shared" si="439"/>
        <v>16.43</v>
      </c>
      <c r="O1724" s="30">
        <f t="shared" si="440"/>
        <v>88</v>
      </c>
      <c r="P1724" s="30" t="str">
        <f t="shared" si="441"/>
        <v>16.60</v>
      </c>
      <c r="Q1724" s="30">
        <f t="shared" si="442"/>
        <v>94</v>
      </c>
      <c r="R1724" s="36" t="str">
        <f t="shared" si="443"/>
        <v>25-Jul-2016</v>
      </c>
      <c r="S1724" s="37">
        <f t="shared" si="434"/>
        <v>16.600000000000001</v>
      </c>
    </row>
    <row r="1725" spans="1:19" ht="26">
      <c r="A1725" s="30" t="s">
        <v>7663</v>
      </c>
      <c r="D1725" s="30" t="str">
        <f t="shared" si="428"/>
        <v>138387</v>
      </c>
      <c r="E1725" s="30">
        <f t="shared" si="432"/>
        <v>7</v>
      </c>
      <c r="F1725" s="30" t="str">
        <f t="shared" si="429"/>
        <v>INF663L01GY0</v>
      </c>
      <c r="G1725" s="30">
        <f t="shared" si="433"/>
        <v>20</v>
      </c>
      <c r="H1725" s="30" t="str">
        <f t="shared" si="430"/>
        <v>INF663L01GZ7</v>
      </c>
      <c r="I1725" s="30">
        <f t="shared" si="435"/>
        <v>33</v>
      </c>
      <c r="J1725" s="35" t="str">
        <f t="shared" si="431"/>
        <v>DHFL Pramerica Balanced Advantage Fund - Direct Plan - Dividend</v>
      </c>
      <c r="K1725" s="35">
        <f t="shared" si="436"/>
        <v>97</v>
      </c>
      <c r="L1725" s="30" t="str">
        <f t="shared" si="437"/>
        <v>23.99</v>
      </c>
      <c r="M1725" s="30">
        <f t="shared" si="438"/>
        <v>103</v>
      </c>
      <c r="N1725" s="30" t="str">
        <f t="shared" si="439"/>
        <v>23.75</v>
      </c>
      <c r="O1725" s="30">
        <f t="shared" si="440"/>
        <v>109</v>
      </c>
      <c r="P1725" s="30" t="str">
        <f t="shared" si="441"/>
        <v>23.99</v>
      </c>
      <c r="Q1725" s="30">
        <f t="shared" si="442"/>
        <v>115</v>
      </c>
      <c r="R1725" s="36" t="str">
        <f t="shared" si="443"/>
        <v>09-Aug-2017</v>
      </c>
      <c r="S1725" s="37">
        <f t="shared" si="434"/>
        <v>23.99</v>
      </c>
    </row>
    <row r="1726" spans="1:19" ht="26">
      <c r="A1726" s="30" t="s">
        <v>7664</v>
      </c>
      <c r="D1726" s="30" t="str">
        <f t="shared" si="428"/>
        <v>138386</v>
      </c>
      <c r="E1726" s="30">
        <f t="shared" si="432"/>
        <v>7</v>
      </c>
      <c r="F1726" s="30" t="str">
        <f t="shared" si="429"/>
        <v>INF663L01GX2</v>
      </c>
      <c r="G1726" s="30">
        <f t="shared" si="433"/>
        <v>20</v>
      </c>
      <c r="H1726" s="30" t="str">
        <f t="shared" si="430"/>
        <v>-</v>
      </c>
      <c r="I1726" s="30">
        <f t="shared" si="435"/>
        <v>22</v>
      </c>
      <c r="J1726" s="35" t="str">
        <f t="shared" si="431"/>
        <v>DHFL Pramerica Balanced Advantage Fund - Direct Plan - Growth</v>
      </c>
      <c r="K1726" s="35">
        <f t="shared" si="436"/>
        <v>84</v>
      </c>
      <c r="L1726" s="30" t="str">
        <f t="shared" si="437"/>
        <v>67.92</v>
      </c>
      <c r="M1726" s="30">
        <f t="shared" si="438"/>
        <v>90</v>
      </c>
      <c r="N1726" s="30" t="str">
        <f t="shared" si="439"/>
        <v>67.24</v>
      </c>
      <c r="O1726" s="30">
        <f t="shared" si="440"/>
        <v>96</v>
      </c>
      <c r="P1726" s="30" t="str">
        <f t="shared" si="441"/>
        <v>67.92</v>
      </c>
      <c r="Q1726" s="30">
        <f t="shared" si="442"/>
        <v>102</v>
      </c>
      <c r="R1726" s="36" t="str">
        <f t="shared" si="443"/>
        <v>09-Aug-2017</v>
      </c>
      <c r="S1726" s="37">
        <f t="shared" si="434"/>
        <v>67.92</v>
      </c>
    </row>
    <row r="1727" spans="1:19">
      <c r="A1727" s="30" t="s">
        <v>7665</v>
      </c>
      <c r="D1727" s="30" t="str">
        <f t="shared" si="428"/>
        <v>138381</v>
      </c>
      <c r="E1727" s="30">
        <f t="shared" si="432"/>
        <v>7</v>
      </c>
      <c r="F1727" s="30" t="str">
        <f t="shared" si="429"/>
        <v>INF663L01HA8</v>
      </c>
      <c r="G1727" s="30">
        <f t="shared" si="433"/>
        <v>20</v>
      </c>
      <c r="H1727" s="30" t="str">
        <f t="shared" si="430"/>
        <v>INF663L01HB6</v>
      </c>
      <c r="I1727" s="30">
        <f t="shared" si="435"/>
        <v>33</v>
      </c>
      <c r="J1727" s="35" t="str">
        <f t="shared" si="431"/>
        <v>DHFL Pramerica Balanced Advantage Fund - Dividend Option</v>
      </c>
      <c r="K1727" s="35">
        <f t="shared" si="436"/>
        <v>90</v>
      </c>
      <c r="L1727" s="30" t="str">
        <f t="shared" si="437"/>
        <v>15.15</v>
      </c>
      <c r="M1727" s="30">
        <f t="shared" si="438"/>
        <v>96</v>
      </c>
      <c r="N1727" s="30" t="str">
        <f t="shared" si="439"/>
        <v>15</v>
      </c>
      <c r="O1727" s="30">
        <f t="shared" si="440"/>
        <v>99</v>
      </c>
      <c r="P1727" s="30" t="str">
        <f t="shared" si="441"/>
        <v>15.15</v>
      </c>
      <c r="Q1727" s="30">
        <f t="shared" si="442"/>
        <v>105</v>
      </c>
      <c r="R1727" s="36" t="str">
        <f t="shared" si="443"/>
        <v>09-Aug-2017</v>
      </c>
      <c r="S1727" s="37">
        <f t="shared" si="434"/>
        <v>15.15</v>
      </c>
    </row>
    <row r="1728" spans="1:19">
      <c r="A1728" s="30" t="s">
        <v>7666</v>
      </c>
      <c r="D1728" s="30" t="str">
        <f t="shared" si="428"/>
        <v>138382</v>
      </c>
      <c r="E1728" s="30">
        <f t="shared" si="432"/>
        <v>7</v>
      </c>
      <c r="F1728" s="30" t="str">
        <f t="shared" si="429"/>
        <v>INF663L01HC4</v>
      </c>
      <c r="G1728" s="30">
        <f t="shared" si="433"/>
        <v>20</v>
      </c>
      <c r="H1728" s="30" t="str">
        <f t="shared" si="430"/>
        <v>-</v>
      </c>
      <c r="I1728" s="30">
        <f t="shared" si="435"/>
        <v>22</v>
      </c>
      <c r="J1728" s="35" t="str">
        <f t="shared" si="431"/>
        <v>DHFL Pramerica Balanced Advantage Fund - Growth Option</v>
      </c>
      <c r="K1728" s="35">
        <f t="shared" si="436"/>
        <v>77</v>
      </c>
      <c r="L1728" s="30" t="str">
        <f t="shared" si="437"/>
        <v>64.45</v>
      </c>
      <c r="M1728" s="30">
        <f t="shared" si="438"/>
        <v>83</v>
      </c>
      <c r="N1728" s="30" t="str">
        <f t="shared" si="439"/>
        <v>63.81</v>
      </c>
      <c r="O1728" s="30">
        <f t="shared" si="440"/>
        <v>89</v>
      </c>
      <c r="P1728" s="30" t="str">
        <f t="shared" si="441"/>
        <v>64.45</v>
      </c>
      <c r="Q1728" s="30">
        <f t="shared" si="442"/>
        <v>95</v>
      </c>
      <c r="R1728" s="36" t="str">
        <f t="shared" si="443"/>
        <v>09-Aug-2017</v>
      </c>
      <c r="S1728" s="37">
        <f t="shared" si="434"/>
        <v>64.45</v>
      </c>
    </row>
    <row r="1729" spans="1:19" ht="26">
      <c r="A1729" s="30" t="s">
        <v>7667</v>
      </c>
      <c r="D1729" s="30" t="str">
        <f t="shared" si="428"/>
        <v>138384</v>
      </c>
      <c r="E1729" s="30">
        <f t="shared" si="432"/>
        <v>7</v>
      </c>
      <c r="F1729" s="30" t="str">
        <f t="shared" si="429"/>
        <v>INF223J01309</v>
      </c>
      <c r="G1729" s="30">
        <f t="shared" si="433"/>
        <v>20</v>
      </c>
      <c r="H1729" s="30" t="str">
        <f t="shared" si="430"/>
        <v>-</v>
      </c>
      <c r="I1729" s="30">
        <f t="shared" si="435"/>
        <v>22</v>
      </c>
      <c r="J1729" s="35" t="str">
        <f t="shared" si="431"/>
        <v>DHFL Pramerica Balanced Advantage Fund Wealth Plan- Dividend Option</v>
      </c>
      <c r="K1729" s="35">
        <f t="shared" si="436"/>
        <v>90</v>
      </c>
      <c r="L1729" s="30" t="str">
        <f t="shared" si="437"/>
        <v>20.4</v>
      </c>
      <c r="M1729" s="30">
        <f t="shared" si="438"/>
        <v>95</v>
      </c>
      <c r="N1729" s="30" t="str">
        <f t="shared" si="439"/>
        <v>20.2</v>
      </c>
      <c r="O1729" s="30">
        <f t="shared" si="440"/>
        <v>100</v>
      </c>
      <c r="P1729" s="30" t="str">
        <f t="shared" si="441"/>
        <v>20.4</v>
      </c>
      <c r="Q1729" s="30">
        <f t="shared" si="442"/>
        <v>105</v>
      </c>
      <c r="R1729" s="36" t="str">
        <f t="shared" si="443"/>
        <v>09-Aug-2017</v>
      </c>
      <c r="S1729" s="37">
        <f t="shared" si="434"/>
        <v>20.399999999999999</v>
      </c>
    </row>
    <row r="1730" spans="1:19" ht="26">
      <c r="A1730" s="30" t="s">
        <v>7668</v>
      </c>
      <c r="D1730" s="30" t="str">
        <f t="shared" si="428"/>
        <v>138383</v>
      </c>
      <c r="E1730" s="30">
        <f t="shared" si="432"/>
        <v>7</v>
      </c>
      <c r="F1730" s="30" t="str">
        <f t="shared" si="429"/>
        <v>INF223J01325</v>
      </c>
      <c r="G1730" s="30">
        <f t="shared" si="433"/>
        <v>20</v>
      </c>
      <c r="H1730" s="30" t="str">
        <f t="shared" si="430"/>
        <v>-</v>
      </c>
      <c r="I1730" s="30">
        <f t="shared" si="435"/>
        <v>22</v>
      </c>
      <c r="J1730" s="35" t="str">
        <f t="shared" si="431"/>
        <v>DHFL Pramerica Balanced Advantage Fund Wealth Plan- Growth Option</v>
      </c>
      <c r="K1730" s="35">
        <f t="shared" si="436"/>
        <v>88</v>
      </c>
      <c r="L1730" s="30" t="str">
        <f t="shared" si="437"/>
        <v>29.15</v>
      </c>
      <c r="M1730" s="30">
        <f t="shared" si="438"/>
        <v>94</v>
      </c>
      <c r="N1730" s="30" t="str">
        <f t="shared" si="439"/>
        <v>28.86</v>
      </c>
      <c r="O1730" s="30">
        <f t="shared" si="440"/>
        <v>100</v>
      </c>
      <c r="P1730" s="30" t="str">
        <f t="shared" si="441"/>
        <v>29.15</v>
      </c>
      <c r="Q1730" s="30">
        <f t="shared" si="442"/>
        <v>106</v>
      </c>
      <c r="R1730" s="36" t="str">
        <f t="shared" si="443"/>
        <v>09-Aug-2017</v>
      </c>
      <c r="S1730" s="37">
        <f t="shared" si="434"/>
        <v>29.15</v>
      </c>
    </row>
    <row r="1731" spans="1:19" ht="26">
      <c r="A1731" s="30" t="s">
        <v>7669</v>
      </c>
      <c r="D1731" s="30" t="str">
        <f t="shared" si="428"/>
        <v>139820</v>
      </c>
      <c r="E1731" s="30">
        <f t="shared" si="432"/>
        <v>7</v>
      </c>
      <c r="F1731" s="30" t="str">
        <f t="shared" si="429"/>
        <v>INF663L01OA4</v>
      </c>
      <c r="G1731" s="30">
        <f t="shared" si="433"/>
        <v>20</v>
      </c>
      <c r="H1731" s="30" t="str">
        <f t="shared" si="430"/>
        <v>INF663L01OB2</v>
      </c>
      <c r="I1731" s="30">
        <f t="shared" si="435"/>
        <v>33</v>
      </c>
      <c r="J1731" s="35" t="str">
        <f t="shared" si="431"/>
        <v>DHFL Pramerica Balanced Advantage Fund-Direct Plan-Monthly Dividend Option</v>
      </c>
      <c r="K1731" s="35">
        <f t="shared" si="436"/>
        <v>108</v>
      </c>
      <c r="L1731" s="30" t="str">
        <f t="shared" si="437"/>
        <v>24.03</v>
      </c>
      <c r="M1731" s="30">
        <f t="shared" si="438"/>
        <v>114</v>
      </c>
      <c r="N1731" s="30" t="str">
        <f t="shared" si="439"/>
        <v>23.79</v>
      </c>
      <c r="O1731" s="30">
        <f t="shared" si="440"/>
        <v>120</v>
      </c>
      <c r="P1731" s="30" t="str">
        <f t="shared" si="441"/>
        <v>24.03</v>
      </c>
      <c r="Q1731" s="30">
        <f t="shared" si="442"/>
        <v>126</v>
      </c>
      <c r="R1731" s="36" t="str">
        <f t="shared" si="443"/>
        <v>09-Aug-2017</v>
      </c>
      <c r="S1731" s="37">
        <f t="shared" si="434"/>
        <v>24.03</v>
      </c>
    </row>
    <row r="1732" spans="1:19" ht="26">
      <c r="A1732" s="30" t="s">
        <v>7670</v>
      </c>
      <c r="D1732" s="30" t="str">
        <f t="shared" si="428"/>
        <v>139823</v>
      </c>
      <c r="E1732" s="30">
        <f t="shared" si="432"/>
        <v>7</v>
      </c>
      <c r="F1732" s="30" t="str">
        <f t="shared" si="429"/>
        <v>INF663L01OE6</v>
      </c>
      <c r="G1732" s="30">
        <f t="shared" si="433"/>
        <v>20</v>
      </c>
      <c r="H1732" s="30" t="str">
        <f t="shared" si="430"/>
        <v>INF663L01OF3</v>
      </c>
      <c r="I1732" s="30">
        <f t="shared" si="435"/>
        <v>33</v>
      </c>
      <c r="J1732" s="35" t="str">
        <f t="shared" si="431"/>
        <v>DHFL Pramerica Balanced Advantage Fund-Direct Plan-Quarterly Divdend Option</v>
      </c>
      <c r="K1732" s="35">
        <f t="shared" si="436"/>
        <v>109</v>
      </c>
      <c r="L1732" s="30" t="str">
        <f t="shared" si="437"/>
        <v>16.27</v>
      </c>
      <c r="M1732" s="30">
        <f t="shared" si="438"/>
        <v>115</v>
      </c>
      <c r="N1732" s="30" t="str">
        <f t="shared" si="439"/>
        <v>16.11</v>
      </c>
      <c r="O1732" s="30">
        <f t="shared" si="440"/>
        <v>121</v>
      </c>
      <c r="P1732" s="30" t="str">
        <f t="shared" si="441"/>
        <v>16.27</v>
      </c>
      <c r="Q1732" s="30">
        <f t="shared" si="442"/>
        <v>127</v>
      </c>
      <c r="R1732" s="36" t="str">
        <f t="shared" si="443"/>
        <v>09-Aug-2017</v>
      </c>
      <c r="S1732" s="37">
        <f t="shared" si="434"/>
        <v>16.27</v>
      </c>
    </row>
    <row r="1733" spans="1:19" ht="26">
      <c r="A1733" s="30" t="s">
        <v>7671</v>
      </c>
      <c r="D1733" s="30" t="str">
        <f t="shared" si="428"/>
        <v>139821</v>
      </c>
      <c r="E1733" s="30">
        <f t="shared" si="432"/>
        <v>7</v>
      </c>
      <c r="F1733" s="30" t="str">
        <f t="shared" si="429"/>
        <v>INF663L01NY6</v>
      </c>
      <c r="G1733" s="30">
        <f t="shared" si="433"/>
        <v>20</v>
      </c>
      <c r="H1733" s="30" t="str">
        <f t="shared" si="430"/>
        <v>INF663L01NZ3</v>
      </c>
      <c r="I1733" s="30">
        <f t="shared" si="435"/>
        <v>33</v>
      </c>
      <c r="J1733" s="35" t="str">
        <f t="shared" si="431"/>
        <v>DHFL Pramerica Balanced Advantage Fund-Monthly Dividend Option</v>
      </c>
      <c r="K1733" s="35">
        <f t="shared" si="436"/>
        <v>96</v>
      </c>
      <c r="L1733" s="30" t="str">
        <f t="shared" si="437"/>
        <v>23.73</v>
      </c>
      <c r="M1733" s="30">
        <f t="shared" si="438"/>
        <v>102</v>
      </c>
      <c r="N1733" s="30" t="str">
        <f t="shared" si="439"/>
        <v>23.49</v>
      </c>
      <c r="O1733" s="30">
        <f t="shared" si="440"/>
        <v>108</v>
      </c>
      <c r="P1733" s="30" t="str">
        <f t="shared" si="441"/>
        <v>23.73</v>
      </c>
      <c r="Q1733" s="30">
        <f t="shared" si="442"/>
        <v>114</v>
      </c>
      <c r="R1733" s="36" t="str">
        <f t="shared" si="443"/>
        <v>09-Aug-2017</v>
      </c>
      <c r="S1733" s="37">
        <f t="shared" si="434"/>
        <v>23.73</v>
      </c>
    </row>
    <row r="1734" spans="1:19" ht="26">
      <c r="A1734" s="30" t="s">
        <v>7672</v>
      </c>
      <c r="D1734" s="30" t="str">
        <f t="shared" si="428"/>
        <v>139822</v>
      </c>
      <c r="E1734" s="30">
        <f t="shared" si="432"/>
        <v>7</v>
      </c>
      <c r="F1734" s="30" t="str">
        <f t="shared" si="429"/>
        <v>INF663L01OC0</v>
      </c>
      <c r="G1734" s="30">
        <f t="shared" si="433"/>
        <v>20</v>
      </c>
      <c r="H1734" s="30" t="str">
        <f t="shared" si="430"/>
        <v>INF663L01OD8</v>
      </c>
      <c r="I1734" s="30">
        <f t="shared" si="435"/>
        <v>33</v>
      </c>
      <c r="J1734" s="35" t="str">
        <f t="shared" si="431"/>
        <v>DHFL Pramerica Balanced Advantage Fund-Quarterly Dividend Option</v>
      </c>
      <c r="K1734" s="35">
        <f t="shared" si="436"/>
        <v>98</v>
      </c>
      <c r="L1734" s="30" t="str">
        <f t="shared" si="437"/>
        <v>16.38</v>
      </c>
      <c r="M1734" s="30">
        <f t="shared" si="438"/>
        <v>104</v>
      </c>
      <c r="N1734" s="30" t="str">
        <f t="shared" si="439"/>
        <v>16.22</v>
      </c>
      <c r="O1734" s="30">
        <f t="shared" si="440"/>
        <v>110</v>
      </c>
      <c r="P1734" s="30" t="str">
        <f t="shared" si="441"/>
        <v>16.38</v>
      </c>
      <c r="Q1734" s="30">
        <f t="shared" si="442"/>
        <v>116</v>
      </c>
      <c r="R1734" s="36" t="str">
        <f t="shared" si="443"/>
        <v>09-Aug-2017</v>
      </c>
      <c r="S1734" s="37">
        <f t="shared" si="434"/>
        <v>16.38</v>
      </c>
    </row>
    <row r="1735" spans="1:19" ht="26">
      <c r="A1735" s="30" t="s">
        <v>7673</v>
      </c>
      <c r="D1735" s="30" t="str">
        <f t="shared" ref="D1735:D1798" si="444">IF(ISERROR(LEFT(A1735,SEARCH(";",A1735)-1)),"",LEFT(A1735,SEARCH(";",A1735)-1))</f>
        <v>133837</v>
      </c>
      <c r="E1735" s="30">
        <f t="shared" si="432"/>
        <v>7</v>
      </c>
      <c r="F1735" s="30" t="str">
        <f t="shared" ref="F1735:F1798" si="445">IF($D1735="",A1735,MID($A1735,E1735+1,SEARCH(";",$A1735,E1735+1)-E1735-1))</f>
        <v>INF663L01FG9</v>
      </c>
      <c r="G1735" s="30">
        <f t="shared" si="433"/>
        <v>20</v>
      </c>
      <c r="H1735" s="30" t="str">
        <f t="shared" ref="H1735:H1798" si="446">IF($D1735="","",MID($A1735,G1735+1,SEARCH(";",$A1735,G1735+1)-G1735-1))</f>
        <v>-</v>
      </c>
      <c r="I1735" s="30">
        <f t="shared" si="435"/>
        <v>22</v>
      </c>
      <c r="J1735" s="35" t="str">
        <f t="shared" ref="J1735:J1798" si="447">IF($D1735="","",MID($A1735,I1735+1,SEARCH(";",$A1735,I1735+1)-I1735-1))</f>
        <v>DHFL Pramerica Diversified Equity Fund - Direct Plan - Dividend Option</v>
      </c>
      <c r="K1735" s="35">
        <f t="shared" si="436"/>
        <v>93</v>
      </c>
      <c r="L1735" s="30" t="str">
        <f t="shared" si="437"/>
        <v>12.94</v>
      </c>
      <c r="M1735" s="30">
        <f t="shared" si="438"/>
        <v>99</v>
      </c>
      <c r="N1735" s="30" t="str">
        <f t="shared" si="439"/>
        <v>12.81</v>
      </c>
      <c r="O1735" s="30">
        <f t="shared" si="440"/>
        <v>105</v>
      </c>
      <c r="P1735" s="30" t="str">
        <f t="shared" si="441"/>
        <v>12.94</v>
      </c>
      <c r="Q1735" s="30">
        <f t="shared" si="442"/>
        <v>111</v>
      </c>
      <c r="R1735" s="36" t="str">
        <f t="shared" si="443"/>
        <v>09-Aug-2017</v>
      </c>
      <c r="S1735" s="37">
        <f t="shared" si="434"/>
        <v>12.94</v>
      </c>
    </row>
    <row r="1736" spans="1:19" ht="26">
      <c r="A1736" s="30" t="s">
        <v>7674</v>
      </c>
      <c r="D1736" s="30" t="str">
        <f t="shared" si="444"/>
        <v>133839</v>
      </c>
      <c r="E1736" s="30">
        <f t="shared" ref="E1736:E1799" si="448">IF($D1736="","",LEN(D1736)+1)</f>
        <v>7</v>
      </c>
      <c r="F1736" s="30" t="str">
        <f t="shared" si="445"/>
        <v>INF663L01FF1</v>
      </c>
      <c r="G1736" s="30">
        <f t="shared" ref="G1736:G1799" si="449">IF($D1736="","",E1736+(LEN(F1736)+1))</f>
        <v>20</v>
      </c>
      <c r="H1736" s="30" t="str">
        <f t="shared" si="446"/>
        <v>-</v>
      </c>
      <c r="I1736" s="30">
        <f t="shared" si="435"/>
        <v>22</v>
      </c>
      <c r="J1736" s="35" t="str">
        <f t="shared" si="447"/>
        <v>DHFL Pramerica Diversified Equity Fund - Direct Plan - Growth Option</v>
      </c>
      <c r="K1736" s="35">
        <f t="shared" si="436"/>
        <v>91</v>
      </c>
      <c r="L1736" s="30" t="str">
        <f t="shared" si="437"/>
        <v>12.94</v>
      </c>
      <c r="M1736" s="30">
        <f t="shared" si="438"/>
        <v>97</v>
      </c>
      <c r="N1736" s="30" t="str">
        <f t="shared" si="439"/>
        <v>12.81</v>
      </c>
      <c r="O1736" s="30">
        <f t="shared" si="440"/>
        <v>103</v>
      </c>
      <c r="P1736" s="30" t="str">
        <f t="shared" si="441"/>
        <v>12.94</v>
      </c>
      <c r="Q1736" s="30">
        <f t="shared" si="442"/>
        <v>109</v>
      </c>
      <c r="R1736" s="36" t="str">
        <f t="shared" si="443"/>
        <v>09-Aug-2017</v>
      </c>
      <c r="S1736" s="37">
        <f t="shared" ref="S1736:S1799" si="450">IF(L1736="","",L1736+0)</f>
        <v>12.94</v>
      </c>
    </row>
    <row r="1737" spans="1:19" ht="26">
      <c r="A1737" s="30" t="s">
        <v>7675</v>
      </c>
      <c r="D1737" s="30" t="str">
        <f t="shared" si="444"/>
        <v>133838</v>
      </c>
      <c r="E1737" s="30">
        <f t="shared" si="448"/>
        <v>7</v>
      </c>
      <c r="F1737" s="30" t="str">
        <f t="shared" si="445"/>
        <v>INF663L01FK1</v>
      </c>
      <c r="G1737" s="30">
        <f t="shared" si="449"/>
        <v>20</v>
      </c>
      <c r="H1737" s="30" t="str">
        <f t="shared" si="446"/>
        <v>-</v>
      </c>
      <c r="I1737" s="30">
        <f t="shared" si="435"/>
        <v>22</v>
      </c>
      <c r="J1737" s="35" t="str">
        <f t="shared" si="447"/>
        <v>DHFL Pramerica Diversified Equity Fund - Regular Plan - Dividend Option</v>
      </c>
      <c r="K1737" s="35">
        <f t="shared" si="436"/>
        <v>94</v>
      </c>
      <c r="L1737" s="30" t="str">
        <f t="shared" si="437"/>
        <v>12.7</v>
      </c>
      <c r="M1737" s="30">
        <f t="shared" si="438"/>
        <v>99</v>
      </c>
      <c r="N1737" s="30" t="str">
        <f t="shared" si="439"/>
        <v>12.57</v>
      </c>
      <c r="O1737" s="30">
        <f t="shared" si="440"/>
        <v>105</v>
      </c>
      <c r="P1737" s="30" t="str">
        <f t="shared" si="441"/>
        <v>12.7</v>
      </c>
      <c r="Q1737" s="30">
        <f t="shared" si="442"/>
        <v>110</v>
      </c>
      <c r="R1737" s="36" t="str">
        <f t="shared" si="443"/>
        <v>09-Aug-2017</v>
      </c>
      <c r="S1737" s="37">
        <f t="shared" si="450"/>
        <v>12.7</v>
      </c>
    </row>
    <row r="1738" spans="1:19" ht="26">
      <c r="A1738" s="30" t="s">
        <v>7676</v>
      </c>
      <c r="D1738" s="30" t="str">
        <f t="shared" si="444"/>
        <v>133836</v>
      </c>
      <c r="E1738" s="30">
        <f t="shared" si="448"/>
        <v>7</v>
      </c>
      <c r="F1738" s="30" t="str">
        <f t="shared" si="445"/>
        <v>INF663L01FJ3</v>
      </c>
      <c r="G1738" s="30">
        <f t="shared" si="449"/>
        <v>20</v>
      </c>
      <c r="H1738" s="30" t="str">
        <f t="shared" si="446"/>
        <v>-</v>
      </c>
      <c r="I1738" s="30">
        <f t="shared" si="435"/>
        <v>22</v>
      </c>
      <c r="J1738" s="35" t="str">
        <f t="shared" si="447"/>
        <v>DHFL Pramerica Diversified Equity Fund - Regular Plan - Growth Option</v>
      </c>
      <c r="K1738" s="35">
        <f t="shared" si="436"/>
        <v>92</v>
      </c>
      <c r="L1738" s="30" t="str">
        <f t="shared" si="437"/>
        <v>12.7</v>
      </c>
      <c r="M1738" s="30">
        <f t="shared" si="438"/>
        <v>97</v>
      </c>
      <c r="N1738" s="30" t="str">
        <f t="shared" si="439"/>
        <v>12.57</v>
      </c>
      <c r="O1738" s="30">
        <f t="shared" si="440"/>
        <v>103</v>
      </c>
      <c r="P1738" s="30" t="str">
        <f t="shared" si="441"/>
        <v>12.7</v>
      </c>
      <c r="Q1738" s="30">
        <f t="shared" si="442"/>
        <v>108</v>
      </c>
      <c r="R1738" s="36" t="str">
        <f t="shared" si="443"/>
        <v>09-Aug-2017</v>
      </c>
      <c r="S1738" s="37">
        <f t="shared" si="450"/>
        <v>12.7</v>
      </c>
    </row>
    <row r="1739" spans="1:19">
      <c r="A1739" s="30" t="s">
        <v>7677</v>
      </c>
      <c r="D1739" s="30" t="str">
        <f t="shared" si="444"/>
        <v>138371</v>
      </c>
      <c r="E1739" s="30">
        <f t="shared" si="448"/>
        <v>7</v>
      </c>
      <c r="F1739" s="30" t="str">
        <f t="shared" si="445"/>
        <v>INF223J01FA9</v>
      </c>
      <c r="G1739" s="30">
        <f t="shared" si="449"/>
        <v>20</v>
      </c>
      <c r="H1739" s="30" t="str">
        <f t="shared" si="446"/>
        <v>-</v>
      </c>
      <c r="I1739" s="30">
        <f t="shared" si="435"/>
        <v>22</v>
      </c>
      <c r="J1739" s="35" t="str">
        <f t="shared" si="447"/>
        <v>DHFL Pramerica Equity Income Fund - Annual Dividend option</v>
      </c>
      <c r="K1739" s="35">
        <f t="shared" si="436"/>
        <v>81</v>
      </c>
      <c r="L1739" s="30" t="str">
        <f t="shared" si="437"/>
        <v>15.3064</v>
      </c>
      <c r="M1739" s="30">
        <f t="shared" si="438"/>
        <v>89</v>
      </c>
      <c r="N1739" s="30" t="str">
        <f t="shared" si="439"/>
        <v>15.1533</v>
      </c>
      <c r="O1739" s="30">
        <f t="shared" si="440"/>
        <v>97</v>
      </c>
      <c r="P1739" s="30" t="str">
        <f t="shared" si="441"/>
        <v>15.3064</v>
      </c>
      <c r="Q1739" s="30">
        <f t="shared" si="442"/>
        <v>105</v>
      </c>
      <c r="R1739" s="36" t="str">
        <f t="shared" si="443"/>
        <v>09-Aug-2017</v>
      </c>
      <c r="S1739" s="37">
        <f t="shared" si="450"/>
        <v>15.3064</v>
      </c>
    </row>
    <row r="1740" spans="1:19" ht="26">
      <c r="A1740" s="30" t="s">
        <v>228</v>
      </c>
      <c r="D1740" s="30" t="str">
        <f t="shared" si="444"/>
        <v>138375</v>
      </c>
      <c r="E1740" s="30">
        <f t="shared" si="448"/>
        <v>7</v>
      </c>
      <c r="F1740" s="30" t="str">
        <f t="shared" si="445"/>
        <v>INF223J01QA6</v>
      </c>
      <c r="G1740" s="30">
        <f t="shared" si="449"/>
        <v>20</v>
      </c>
      <c r="H1740" s="30" t="str">
        <f t="shared" si="446"/>
        <v>-</v>
      </c>
      <c r="I1740" s="30">
        <f t="shared" si="435"/>
        <v>22</v>
      </c>
      <c r="J1740" s="35" t="str">
        <f t="shared" si="447"/>
        <v>DHFL Pramerica Equity Income Fund - Direct Plan - Annual Dividend</v>
      </c>
      <c r="K1740" s="35">
        <f t="shared" si="436"/>
        <v>88</v>
      </c>
      <c r="L1740" s="30" t="str">
        <f t="shared" si="437"/>
        <v>15.9686</v>
      </c>
      <c r="M1740" s="30">
        <f t="shared" si="438"/>
        <v>96</v>
      </c>
      <c r="N1740" s="30" t="str">
        <f t="shared" si="439"/>
        <v>15.8089</v>
      </c>
      <c r="O1740" s="30">
        <f t="shared" si="440"/>
        <v>104</v>
      </c>
      <c r="P1740" s="30" t="str">
        <f t="shared" si="441"/>
        <v>15.9686</v>
      </c>
      <c r="Q1740" s="30">
        <f t="shared" si="442"/>
        <v>112</v>
      </c>
      <c r="R1740" s="36" t="str">
        <f t="shared" si="443"/>
        <v>09-Sep-2016</v>
      </c>
      <c r="S1740" s="37">
        <f t="shared" si="450"/>
        <v>15.9686</v>
      </c>
    </row>
    <row r="1741" spans="1:19">
      <c r="A1741" s="30" t="s">
        <v>7678</v>
      </c>
      <c r="D1741" s="30" t="str">
        <f t="shared" si="444"/>
        <v>138376</v>
      </c>
      <c r="E1741" s="30">
        <f t="shared" si="448"/>
        <v>7</v>
      </c>
      <c r="F1741" s="30" t="str">
        <f t="shared" si="445"/>
        <v>INF223J01QD0</v>
      </c>
      <c r="G1741" s="30">
        <f t="shared" si="449"/>
        <v>20</v>
      </c>
      <c r="H1741" s="30" t="str">
        <f t="shared" si="446"/>
        <v>-</v>
      </c>
      <c r="I1741" s="30">
        <f t="shared" ref="I1741:I1804" si="451">IF($D1741="","",G1741+LEN(H1741)+1)</f>
        <v>22</v>
      </c>
      <c r="J1741" s="35" t="str">
        <f t="shared" si="447"/>
        <v>DHFL Pramerica Equity Income Fund - Direct Plan - Growth</v>
      </c>
      <c r="K1741" s="35">
        <f t="shared" ref="K1741:K1804" si="452">IF($D1741="","",I1741+LEN(J1741)+1)</f>
        <v>79</v>
      </c>
      <c r="L1741" s="30" t="str">
        <f t="shared" ref="L1741:L1804" si="453">IF($D1741="","",MID($A1741,K1741+1,SEARCH(";",$A1741,K1741+1)-K1741-1))</f>
        <v>29.9913</v>
      </c>
      <c r="M1741" s="30">
        <f t="shared" ref="M1741:M1804" si="454">IF($D1741="","",K1741+LEN(L1741)+1)</f>
        <v>87</v>
      </c>
      <c r="N1741" s="30" t="str">
        <f t="shared" ref="N1741:N1804" si="455">IF($D1741="","",MID($A1741,M1741+1,SEARCH(";",$A1741,M1741+1)-M1741-1))</f>
        <v>29.6914</v>
      </c>
      <c r="O1741" s="30">
        <f t="shared" ref="O1741:O1804" si="456">IF($D1741="","",M1741+LEN(N1741)+1)</f>
        <v>95</v>
      </c>
      <c r="P1741" s="30" t="str">
        <f t="shared" ref="P1741:P1804" si="457">IF($D1741="","",MID($A1741,O1741+1,SEARCH(";",$A1741,O1741+1)-O1741-1))</f>
        <v>29.9913</v>
      </c>
      <c r="Q1741" s="30">
        <f t="shared" ref="Q1741:Q1804" si="458">IF($D1741="","",O1741+LEN(P1741)+1)</f>
        <v>103</v>
      </c>
      <c r="R1741" s="36" t="str">
        <f t="shared" ref="R1741:R1804" si="459">IF($D1741="","",MID($A1741,Q1741+1,15))</f>
        <v>09-Aug-2017</v>
      </c>
      <c r="S1741" s="37">
        <f t="shared" si="450"/>
        <v>29.991299999999999</v>
      </c>
    </row>
    <row r="1742" spans="1:19" ht="26">
      <c r="A1742" s="30" t="s">
        <v>7679</v>
      </c>
      <c r="D1742" s="30" t="str">
        <f t="shared" si="444"/>
        <v>138377</v>
      </c>
      <c r="E1742" s="30">
        <f t="shared" si="448"/>
        <v>7</v>
      </c>
      <c r="F1742" s="30" t="str">
        <f t="shared" si="445"/>
        <v>INF223J01QE8</v>
      </c>
      <c r="G1742" s="30">
        <f t="shared" si="449"/>
        <v>20</v>
      </c>
      <c r="H1742" s="30" t="str">
        <f t="shared" si="446"/>
        <v>-</v>
      </c>
      <c r="I1742" s="30">
        <f t="shared" si="451"/>
        <v>22</v>
      </c>
      <c r="J1742" s="35" t="str">
        <f t="shared" si="447"/>
        <v>DHFL Pramerica Equity Income Fund - Direct Plan - Monthly Dividend</v>
      </c>
      <c r="K1742" s="35">
        <f t="shared" si="452"/>
        <v>89</v>
      </c>
      <c r="L1742" s="30" t="str">
        <f t="shared" si="453"/>
        <v>12.0748</v>
      </c>
      <c r="M1742" s="30">
        <f t="shared" si="454"/>
        <v>97</v>
      </c>
      <c r="N1742" s="30" t="str">
        <f t="shared" si="455"/>
        <v>11.9541</v>
      </c>
      <c r="O1742" s="30">
        <f t="shared" si="456"/>
        <v>105</v>
      </c>
      <c r="P1742" s="30" t="str">
        <f t="shared" si="457"/>
        <v>12.0748</v>
      </c>
      <c r="Q1742" s="30">
        <f t="shared" si="458"/>
        <v>113</v>
      </c>
      <c r="R1742" s="36" t="str">
        <f t="shared" si="459"/>
        <v>09-Aug-2017</v>
      </c>
      <c r="S1742" s="37">
        <f t="shared" si="450"/>
        <v>12.0748</v>
      </c>
    </row>
    <row r="1743" spans="1:19" ht="26">
      <c r="A1743" s="30" t="s">
        <v>7680</v>
      </c>
      <c r="D1743" s="30" t="str">
        <f t="shared" si="444"/>
        <v>138378</v>
      </c>
      <c r="E1743" s="30">
        <f t="shared" si="448"/>
        <v>7</v>
      </c>
      <c r="F1743" s="30" t="str">
        <f t="shared" si="445"/>
        <v>INF223J01QG3</v>
      </c>
      <c r="G1743" s="30">
        <f t="shared" si="449"/>
        <v>20</v>
      </c>
      <c r="H1743" s="30" t="str">
        <f t="shared" si="446"/>
        <v>-</v>
      </c>
      <c r="I1743" s="30">
        <f t="shared" si="451"/>
        <v>22</v>
      </c>
      <c r="J1743" s="35" t="str">
        <f t="shared" si="447"/>
        <v>DHFL Pramerica Equity Income Fund - Direct Plan - Quarterly Dividend</v>
      </c>
      <c r="K1743" s="35">
        <f t="shared" si="452"/>
        <v>91</v>
      </c>
      <c r="L1743" s="30" t="str">
        <f t="shared" si="453"/>
        <v>12.0791</v>
      </c>
      <c r="M1743" s="30">
        <f t="shared" si="454"/>
        <v>99</v>
      </c>
      <c r="N1743" s="30" t="str">
        <f t="shared" si="455"/>
        <v>11.9583</v>
      </c>
      <c r="O1743" s="30">
        <f t="shared" si="456"/>
        <v>107</v>
      </c>
      <c r="P1743" s="30" t="str">
        <f t="shared" si="457"/>
        <v>12.0791</v>
      </c>
      <c r="Q1743" s="30">
        <f t="shared" si="458"/>
        <v>115</v>
      </c>
      <c r="R1743" s="36" t="str">
        <f t="shared" si="459"/>
        <v>09-Aug-2017</v>
      </c>
      <c r="S1743" s="37">
        <f t="shared" si="450"/>
        <v>12.0791</v>
      </c>
    </row>
    <row r="1744" spans="1:19">
      <c r="A1744" s="30" t="s">
        <v>7681</v>
      </c>
      <c r="D1744" s="30" t="str">
        <f t="shared" si="444"/>
        <v>138372</v>
      </c>
      <c r="E1744" s="30">
        <f t="shared" si="448"/>
        <v>7</v>
      </c>
      <c r="F1744" s="30" t="str">
        <f t="shared" si="445"/>
        <v>INF223J01FB7</v>
      </c>
      <c r="G1744" s="30">
        <f t="shared" si="449"/>
        <v>20</v>
      </c>
      <c r="H1744" s="30" t="str">
        <f t="shared" si="446"/>
        <v>-</v>
      </c>
      <c r="I1744" s="30">
        <f t="shared" si="451"/>
        <v>22</v>
      </c>
      <c r="J1744" s="35" t="str">
        <f t="shared" si="447"/>
        <v>DHFL Pramerica Equity Income Fund - Growth Option</v>
      </c>
      <c r="K1744" s="35">
        <f t="shared" si="452"/>
        <v>72</v>
      </c>
      <c r="L1744" s="30" t="str">
        <f t="shared" si="453"/>
        <v>28.6846</v>
      </c>
      <c r="M1744" s="30">
        <f t="shared" si="454"/>
        <v>80</v>
      </c>
      <c r="N1744" s="30" t="str">
        <f t="shared" si="455"/>
        <v>28.3978</v>
      </c>
      <c r="O1744" s="30">
        <f t="shared" si="456"/>
        <v>88</v>
      </c>
      <c r="P1744" s="30" t="str">
        <f t="shared" si="457"/>
        <v>28.6846</v>
      </c>
      <c r="Q1744" s="30">
        <f t="shared" si="458"/>
        <v>96</v>
      </c>
      <c r="R1744" s="36" t="str">
        <f t="shared" si="459"/>
        <v>09-Aug-2017</v>
      </c>
      <c r="S1744" s="37">
        <f t="shared" si="450"/>
        <v>28.6846</v>
      </c>
    </row>
    <row r="1745" spans="1:19" ht="26">
      <c r="A1745" s="30" t="s">
        <v>7682</v>
      </c>
      <c r="D1745" s="30" t="str">
        <f t="shared" si="444"/>
        <v>138369</v>
      </c>
      <c r="E1745" s="30">
        <f t="shared" si="448"/>
        <v>7</v>
      </c>
      <c r="F1745" s="30" t="str">
        <f t="shared" si="445"/>
        <v>INF223J01FD3</v>
      </c>
      <c r="G1745" s="30">
        <f t="shared" si="449"/>
        <v>20</v>
      </c>
      <c r="H1745" s="30" t="str">
        <f t="shared" si="446"/>
        <v>-</v>
      </c>
      <c r="I1745" s="30">
        <f t="shared" si="451"/>
        <v>22</v>
      </c>
      <c r="J1745" s="35" t="str">
        <f t="shared" si="447"/>
        <v>DHFL Pramerica Equity Income Fund - Monthly Dividend option</v>
      </c>
      <c r="K1745" s="35">
        <f t="shared" si="452"/>
        <v>82</v>
      </c>
      <c r="L1745" s="30" t="str">
        <f t="shared" si="453"/>
        <v>11.7003</v>
      </c>
      <c r="M1745" s="30">
        <f t="shared" si="454"/>
        <v>90</v>
      </c>
      <c r="N1745" s="30" t="str">
        <f t="shared" si="455"/>
        <v>11.5833</v>
      </c>
      <c r="O1745" s="30">
        <f t="shared" si="456"/>
        <v>98</v>
      </c>
      <c r="P1745" s="30" t="str">
        <f t="shared" si="457"/>
        <v>11.7003</v>
      </c>
      <c r="Q1745" s="30">
        <f t="shared" si="458"/>
        <v>106</v>
      </c>
      <c r="R1745" s="36" t="str">
        <f t="shared" si="459"/>
        <v>09-Aug-2017</v>
      </c>
      <c r="S1745" s="37">
        <f t="shared" si="450"/>
        <v>11.7003</v>
      </c>
    </row>
    <row r="1746" spans="1:19">
      <c r="A1746" s="30" t="s">
        <v>7683</v>
      </c>
      <c r="D1746" s="30" t="str">
        <f t="shared" si="444"/>
        <v>138370</v>
      </c>
      <c r="E1746" s="30">
        <f t="shared" si="448"/>
        <v>7</v>
      </c>
      <c r="F1746" s="30" t="str">
        <f t="shared" si="445"/>
        <v>INF223J01FF8</v>
      </c>
      <c r="G1746" s="30">
        <f t="shared" si="449"/>
        <v>20</v>
      </c>
      <c r="H1746" s="30" t="str">
        <f t="shared" si="446"/>
        <v>-</v>
      </c>
      <c r="I1746" s="30">
        <f t="shared" si="451"/>
        <v>22</v>
      </c>
      <c r="J1746" s="35" t="str">
        <f t="shared" si="447"/>
        <v>DHFL Pramerica Equity Income Fund - Quarterly  Dividend</v>
      </c>
      <c r="K1746" s="35">
        <f t="shared" si="452"/>
        <v>78</v>
      </c>
      <c r="L1746" s="30" t="str">
        <f t="shared" si="453"/>
        <v>11.5212</v>
      </c>
      <c r="M1746" s="30">
        <f t="shared" si="454"/>
        <v>86</v>
      </c>
      <c r="N1746" s="30" t="str">
        <f t="shared" si="455"/>
        <v>11.406</v>
      </c>
      <c r="O1746" s="30">
        <f t="shared" si="456"/>
        <v>93</v>
      </c>
      <c r="P1746" s="30" t="str">
        <f t="shared" si="457"/>
        <v>11.5212</v>
      </c>
      <c r="Q1746" s="30">
        <f t="shared" si="458"/>
        <v>101</v>
      </c>
      <c r="R1746" s="36" t="str">
        <f t="shared" si="459"/>
        <v>09-Aug-2017</v>
      </c>
      <c r="S1746" s="37">
        <f t="shared" si="450"/>
        <v>11.5212</v>
      </c>
    </row>
    <row r="1747" spans="1:19">
      <c r="A1747" s="30" t="s">
        <v>7684</v>
      </c>
      <c r="D1747" s="30" t="str">
        <f t="shared" si="444"/>
        <v>138311</v>
      </c>
      <c r="E1747" s="30">
        <f t="shared" si="448"/>
        <v>7</v>
      </c>
      <c r="F1747" s="30" t="str">
        <f t="shared" si="445"/>
        <v>INF223J01895</v>
      </c>
      <c r="G1747" s="30">
        <f t="shared" si="449"/>
        <v>20</v>
      </c>
      <c r="H1747" s="30" t="str">
        <f t="shared" si="446"/>
        <v>-</v>
      </c>
      <c r="I1747" s="30">
        <f t="shared" si="451"/>
        <v>22</v>
      </c>
      <c r="J1747" s="35" t="str">
        <f t="shared" si="447"/>
        <v>DHFL Pramerica Large Cap Fund - BONUS OPTION</v>
      </c>
      <c r="K1747" s="35">
        <f t="shared" si="452"/>
        <v>67</v>
      </c>
      <c r="L1747" s="30" t="str">
        <f t="shared" si="453"/>
        <v>20.83</v>
      </c>
      <c r="M1747" s="30">
        <f t="shared" si="454"/>
        <v>73</v>
      </c>
      <c r="N1747" s="30" t="str">
        <f t="shared" si="455"/>
        <v>20.62</v>
      </c>
      <c r="O1747" s="30">
        <f t="shared" si="456"/>
        <v>79</v>
      </c>
      <c r="P1747" s="30" t="str">
        <f t="shared" si="457"/>
        <v>20.83</v>
      </c>
      <c r="Q1747" s="30">
        <f t="shared" si="458"/>
        <v>85</v>
      </c>
      <c r="R1747" s="36" t="str">
        <f t="shared" si="459"/>
        <v>09-Aug-2017</v>
      </c>
      <c r="S1747" s="37">
        <f t="shared" si="450"/>
        <v>20.83</v>
      </c>
    </row>
    <row r="1748" spans="1:19">
      <c r="A1748" s="30" t="s">
        <v>7685</v>
      </c>
      <c r="D1748" s="30" t="str">
        <f t="shared" si="444"/>
        <v>138314</v>
      </c>
      <c r="E1748" s="30">
        <f t="shared" si="448"/>
        <v>7</v>
      </c>
      <c r="F1748" s="30" t="str">
        <f t="shared" si="445"/>
        <v>INF223J01MM0</v>
      </c>
      <c r="G1748" s="30">
        <f t="shared" si="449"/>
        <v>20</v>
      </c>
      <c r="H1748" s="30" t="str">
        <f t="shared" si="446"/>
        <v>-</v>
      </c>
      <c r="I1748" s="30">
        <f t="shared" si="451"/>
        <v>22</v>
      </c>
      <c r="J1748" s="35" t="str">
        <f t="shared" si="447"/>
        <v>DHFL Pramerica Large Cap Fund - Direct Plan - Bonus</v>
      </c>
      <c r="K1748" s="35">
        <f t="shared" si="452"/>
        <v>74</v>
      </c>
      <c r="L1748" s="30" t="str">
        <f t="shared" si="453"/>
        <v>21.74</v>
      </c>
      <c r="M1748" s="30">
        <f t="shared" si="454"/>
        <v>80</v>
      </c>
      <c r="N1748" s="30" t="str">
        <f t="shared" si="455"/>
        <v>21.52</v>
      </c>
      <c r="O1748" s="30">
        <f t="shared" si="456"/>
        <v>86</v>
      </c>
      <c r="P1748" s="30" t="str">
        <f t="shared" si="457"/>
        <v>21.74</v>
      </c>
      <c r="Q1748" s="30">
        <f t="shared" si="458"/>
        <v>92</v>
      </c>
      <c r="R1748" s="36" t="str">
        <f t="shared" si="459"/>
        <v>09-Aug-2017</v>
      </c>
      <c r="S1748" s="37">
        <f t="shared" si="450"/>
        <v>21.74</v>
      </c>
    </row>
    <row r="1749" spans="1:19">
      <c r="A1749" s="30" t="s">
        <v>7686</v>
      </c>
      <c r="D1749" s="30" t="str">
        <f t="shared" si="444"/>
        <v>138313</v>
      </c>
      <c r="E1749" s="30">
        <f t="shared" si="448"/>
        <v>7</v>
      </c>
      <c r="F1749" s="30" t="str">
        <f t="shared" si="445"/>
        <v>INF663L01GS2</v>
      </c>
      <c r="G1749" s="30">
        <f t="shared" si="449"/>
        <v>20</v>
      </c>
      <c r="H1749" s="30" t="str">
        <f t="shared" si="446"/>
        <v>-</v>
      </c>
      <c r="I1749" s="30">
        <f t="shared" si="451"/>
        <v>22</v>
      </c>
      <c r="J1749" s="35" t="str">
        <f t="shared" si="447"/>
        <v>DHFL Pramerica Large Cap Fund - Direct Plan - Dividend</v>
      </c>
      <c r="K1749" s="35">
        <f t="shared" si="452"/>
        <v>77</v>
      </c>
      <c r="L1749" s="30" t="str">
        <f t="shared" si="453"/>
        <v>22.33</v>
      </c>
      <c r="M1749" s="30">
        <f t="shared" si="454"/>
        <v>83</v>
      </c>
      <c r="N1749" s="30" t="str">
        <f t="shared" si="455"/>
        <v>22.11</v>
      </c>
      <c r="O1749" s="30">
        <f t="shared" si="456"/>
        <v>89</v>
      </c>
      <c r="P1749" s="30" t="str">
        <f t="shared" si="457"/>
        <v>22.33</v>
      </c>
      <c r="Q1749" s="30">
        <f t="shared" si="458"/>
        <v>95</v>
      </c>
      <c r="R1749" s="36" t="str">
        <f t="shared" si="459"/>
        <v>09-Aug-2017</v>
      </c>
      <c r="S1749" s="37">
        <f t="shared" si="450"/>
        <v>22.33</v>
      </c>
    </row>
    <row r="1750" spans="1:19">
      <c r="A1750" s="30" t="s">
        <v>7687</v>
      </c>
      <c r="D1750" s="30" t="str">
        <f t="shared" si="444"/>
        <v>138312</v>
      </c>
      <c r="E1750" s="30">
        <f t="shared" si="448"/>
        <v>7</v>
      </c>
      <c r="F1750" s="30" t="str">
        <f t="shared" si="445"/>
        <v>INF663L01GR4</v>
      </c>
      <c r="G1750" s="30">
        <f t="shared" si="449"/>
        <v>20</v>
      </c>
      <c r="H1750" s="30" t="str">
        <f t="shared" si="446"/>
        <v>-</v>
      </c>
      <c r="I1750" s="30">
        <f t="shared" si="451"/>
        <v>22</v>
      </c>
      <c r="J1750" s="35" t="str">
        <f t="shared" si="447"/>
        <v>DHFL Pramerica Large Cap Fund - Direct Plan - Growth</v>
      </c>
      <c r="K1750" s="35">
        <f t="shared" si="452"/>
        <v>75</v>
      </c>
      <c r="L1750" s="30" t="str">
        <f t="shared" si="453"/>
        <v>163.21</v>
      </c>
      <c r="M1750" s="30">
        <f t="shared" si="454"/>
        <v>82</v>
      </c>
      <c r="N1750" s="30" t="str">
        <f t="shared" si="455"/>
        <v>161.58</v>
      </c>
      <c r="O1750" s="30">
        <f t="shared" si="456"/>
        <v>89</v>
      </c>
      <c r="P1750" s="30" t="str">
        <f t="shared" si="457"/>
        <v>163.21</v>
      </c>
      <c r="Q1750" s="30">
        <f t="shared" si="458"/>
        <v>96</v>
      </c>
      <c r="R1750" s="36" t="str">
        <f t="shared" si="459"/>
        <v>09-Aug-2017</v>
      </c>
      <c r="S1750" s="37">
        <f t="shared" si="450"/>
        <v>163.21</v>
      </c>
    </row>
    <row r="1751" spans="1:19">
      <c r="A1751" s="30" t="s">
        <v>7688</v>
      </c>
      <c r="D1751" s="30" t="str">
        <f t="shared" si="444"/>
        <v>138307</v>
      </c>
      <c r="E1751" s="30">
        <f t="shared" si="448"/>
        <v>7</v>
      </c>
      <c r="F1751" s="30" t="str">
        <f t="shared" si="445"/>
        <v>INF663L01GV6</v>
      </c>
      <c r="G1751" s="30">
        <f t="shared" si="449"/>
        <v>20</v>
      </c>
      <c r="H1751" s="30" t="str">
        <f t="shared" si="446"/>
        <v>-</v>
      </c>
      <c r="I1751" s="30">
        <f t="shared" si="451"/>
        <v>22</v>
      </c>
      <c r="J1751" s="35" t="str">
        <f t="shared" si="447"/>
        <v>DHFL Pramerica Large Cap Fund - Dividend</v>
      </c>
      <c r="K1751" s="35">
        <f t="shared" si="452"/>
        <v>63</v>
      </c>
      <c r="L1751" s="30" t="str">
        <f t="shared" si="453"/>
        <v>19.28</v>
      </c>
      <c r="M1751" s="30">
        <f t="shared" si="454"/>
        <v>69</v>
      </c>
      <c r="N1751" s="30" t="str">
        <f t="shared" si="455"/>
        <v>19.09</v>
      </c>
      <c r="O1751" s="30">
        <f t="shared" si="456"/>
        <v>75</v>
      </c>
      <c r="P1751" s="30" t="str">
        <f t="shared" si="457"/>
        <v>19.28</v>
      </c>
      <c r="Q1751" s="30">
        <f t="shared" si="458"/>
        <v>81</v>
      </c>
      <c r="R1751" s="36" t="str">
        <f t="shared" si="459"/>
        <v>09-Aug-2017</v>
      </c>
      <c r="S1751" s="37">
        <f t="shared" si="450"/>
        <v>19.28</v>
      </c>
    </row>
    <row r="1752" spans="1:19">
      <c r="A1752" s="30" t="s">
        <v>7689</v>
      </c>
      <c r="D1752" s="30" t="str">
        <f t="shared" si="444"/>
        <v>138308</v>
      </c>
      <c r="E1752" s="30">
        <f t="shared" si="448"/>
        <v>7</v>
      </c>
      <c r="F1752" s="30" t="str">
        <f t="shared" si="445"/>
        <v>INF663L01GW4</v>
      </c>
      <c r="G1752" s="30">
        <f t="shared" si="449"/>
        <v>20</v>
      </c>
      <c r="H1752" s="30" t="str">
        <f t="shared" si="446"/>
        <v>-</v>
      </c>
      <c r="I1752" s="30">
        <f t="shared" si="451"/>
        <v>22</v>
      </c>
      <c r="J1752" s="35" t="str">
        <f t="shared" si="447"/>
        <v>DHFL Pramerica Large Cap Fund - Growth</v>
      </c>
      <c r="K1752" s="35">
        <f t="shared" si="452"/>
        <v>61</v>
      </c>
      <c r="L1752" s="30" t="str">
        <f t="shared" si="453"/>
        <v>154.71</v>
      </c>
      <c r="M1752" s="30">
        <f t="shared" si="454"/>
        <v>68</v>
      </c>
      <c r="N1752" s="30" t="str">
        <f t="shared" si="455"/>
        <v>153.16</v>
      </c>
      <c r="O1752" s="30">
        <f t="shared" si="456"/>
        <v>75</v>
      </c>
      <c r="P1752" s="30" t="str">
        <f t="shared" si="457"/>
        <v>154.71</v>
      </c>
      <c r="Q1752" s="30">
        <f t="shared" si="458"/>
        <v>82</v>
      </c>
      <c r="R1752" s="36" t="str">
        <f t="shared" si="459"/>
        <v>09-Aug-2017</v>
      </c>
      <c r="S1752" s="37">
        <f t="shared" si="450"/>
        <v>154.71</v>
      </c>
    </row>
    <row r="1753" spans="1:19">
      <c r="A1753" s="30" t="s">
        <v>7690</v>
      </c>
      <c r="D1753" s="30" t="str">
        <f t="shared" si="444"/>
        <v>138310</v>
      </c>
      <c r="E1753" s="30">
        <f t="shared" si="448"/>
        <v>7</v>
      </c>
      <c r="F1753" s="30" t="str">
        <f t="shared" si="445"/>
        <v>INF223J01267</v>
      </c>
      <c r="G1753" s="30">
        <f t="shared" si="449"/>
        <v>20</v>
      </c>
      <c r="H1753" s="30" t="str">
        <f t="shared" si="446"/>
        <v>-</v>
      </c>
      <c r="I1753" s="30">
        <f t="shared" si="451"/>
        <v>22</v>
      </c>
      <c r="J1753" s="35" t="str">
        <f t="shared" si="447"/>
        <v>DHFL Pramerica Large Cap Fund Wealth Plan - Growth Option</v>
      </c>
      <c r="K1753" s="35">
        <f t="shared" si="452"/>
        <v>80</v>
      </c>
      <c r="L1753" s="30" t="str">
        <f t="shared" si="453"/>
        <v>32.3</v>
      </c>
      <c r="M1753" s="30">
        <f t="shared" si="454"/>
        <v>85</v>
      </c>
      <c r="N1753" s="30" t="str">
        <f t="shared" si="455"/>
        <v>31.98</v>
      </c>
      <c r="O1753" s="30">
        <f t="shared" si="456"/>
        <v>91</v>
      </c>
      <c r="P1753" s="30" t="str">
        <f t="shared" si="457"/>
        <v>32.3</v>
      </c>
      <c r="Q1753" s="30">
        <f t="shared" si="458"/>
        <v>96</v>
      </c>
      <c r="R1753" s="36" t="str">
        <f t="shared" si="459"/>
        <v>09-Aug-2017</v>
      </c>
      <c r="S1753" s="37">
        <f t="shared" si="450"/>
        <v>32.299999999999997</v>
      </c>
    </row>
    <row r="1754" spans="1:19">
      <c r="A1754" s="30" t="s">
        <v>7691</v>
      </c>
      <c r="D1754" s="30" t="str">
        <f t="shared" si="444"/>
        <v>138309</v>
      </c>
      <c r="E1754" s="30">
        <f t="shared" si="448"/>
        <v>7</v>
      </c>
      <c r="F1754" s="30" t="str">
        <f t="shared" si="445"/>
        <v>INF223J01242</v>
      </c>
      <c r="G1754" s="30">
        <f t="shared" si="449"/>
        <v>20</v>
      </c>
      <c r="H1754" s="30" t="str">
        <f t="shared" si="446"/>
        <v>-</v>
      </c>
      <c r="I1754" s="30">
        <f t="shared" si="451"/>
        <v>22</v>
      </c>
      <c r="J1754" s="35" t="str">
        <f t="shared" si="447"/>
        <v>DHFL Pramerica Large Cap Fund Wealth Plan -Dividend Option</v>
      </c>
      <c r="K1754" s="35">
        <f t="shared" si="452"/>
        <v>81</v>
      </c>
      <c r="L1754" s="30" t="str">
        <f t="shared" si="453"/>
        <v>14.27</v>
      </c>
      <c r="M1754" s="30">
        <f t="shared" si="454"/>
        <v>87</v>
      </c>
      <c r="N1754" s="30" t="str">
        <f t="shared" si="455"/>
        <v>14.13</v>
      </c>
      <c r="O1754" s="30">
        <f t="shared" si="456"/>
        <v>93</v>
      </c>
      <c r="P1754" s="30" t="str">
        <f t="shared" si="457"/>
        <v>14.27</v>
      </c>
      <c r="Q1754" s="30">
        <f t="shared" si="458"/>
        <v>99</v>
      </c>
      <c r="R1754" s="36" t="str">
        <f t="shared" si="459"/>
        <v>09-Aug-2017</v>
      </c>
      <c r="S1754" s="37">
        <f t="shared" si="450"/>
        <v>14.27</v>
      </c>
    </row>
    <row r="1755" spans="1:19" ht="26">
      <c r="A1755" s="30" t="s">
        <v>7692</v>
      </c>
      <c r="D1755" s="30" t="str">
        <f t="shared" si="444"/>
        <v>125301</v>
      </c>
      <c r="E1755" s="30">
        <f t="shared" si="448"/>
        <v>7</v>
      </c>
      <c r="F1755" s="30" t="str">
        <f t="shared" si="445"/>
        <v>INF663L01DW1</v>
      </c>
      <c r="G1755" s="30">
        <f t="shared" si="449"/>
        <v>20</v>
      </c>
      <c r="H1755" s="30" t="str">
        <f t="shared" si="446"/>
        <v>-</v>
      </c>
      <c r="I1755" s="30">
        <f t="shared" si="451"/>
        <v>22</v>
      </c>
      <c r="J1755" s="35" t="str">
        <f t="shared" si="447"/>
        <v>DHFL Pramerica Midcap Opportunities Fund - Direct Plan - Dividend Option - Payout</v>
      </c>
      <c r="K1755" s="35">
        <f t="shared" si="452"/>
        <v>104</v>
      </c>
      <c r="L1755" s="30" t="str">
        <f t="shared" si="453"/>
        <v>16.58</v>
      </c>
      <c r="M1755" s="30">
        <f t="shared" si="454"/>
        <v>110</v>
      </c>
      <c r="N1755" s="30" t="str">
        <f t="shared" si="455"/>
        <v>16.41</v>
      </c>
      <c r="O1755" s="30">
        <f t="shared" si="456"/>
        <v>116</v>
      </c>
      <c r="P1755" s="30" t="str">
        <f t="shared" si="457"/>
        <v>16.58</v>
      </c>
      <c r="Q1755" s="30">
        <f t="shared" si="458"/>
        <v>122</v>
      </c>
      <c r="R1755" s="36" t="str">
        <f t="shared" si="459"/>
        <v>09-Aug-2017</v>
      </c>
      <c r="S1755" s="37">
        <f t="shared" si="450"/>
        <v>16.579999999999998</v>
      </c>
    </row>
    <row r="1756" spans="1:19" ht="26">
      <c r="A1756" s="30" t="s">
        <v>7693</v>
      </c>
      <c r="D1756" s="30" t="str">
        <f t="shared" si="444"/>
        <v>125307</v>
      </c>
      <c r="E1756" s="30">
        <f t="shared" si="448"/>
        <v>7</v>
      </c>
      <c r="F1756" s="30" t="str">
        <f t="shared" si="445"/>
        <v>INF663L01DV3</v>
      </c>
      <c r="G1756" s="30">
        <f t="shared" si="449"/>
        <v>20</v>
      </c>
      <c r="H1756" s="30" t="str">
        <f t="shared" si="446"/>
        <v>-</v>
      </c>
      <c r="I1756" s="30">
        <f t="shared" si="451"/>
        <v>22</v>
      </c>
      <c r="J1756" s="35" t="str">
        <f t="shared" si="447"/>
        <v>DHFL Pramerica Midcap Opportunities Fund - Direct Plan - Growth Option</v>
      </c>
      <c r="K1756" s="35">
        <f t="shared" si="452"/>
        <v>93</v>
      </c>
      <c r="L1756" s="30" t="str">
        <f t="shared" si="453"/>
        <v>19.01</v>
      </c>
      <c r="M1756" s="30">
        <f t="shared" si="454"/>
        <v>99</v>
      </c>
      <c r="N1756" s="30" t="str">
        <f t="shared" si="455"/>
        <v>18.82</v>
      </c>
      <c r="O1756" s="30">
        <f t="shared" si="456"/>
        <v>105</v>
      </c>
      <c r="P1756" s="30" t="str">
        <f t="shared" si="457"/>
        <v>19.01</v>
      </c>
      <c r="Q1756" s="30">
        <f t="shared" si="458"/>
        <v>111</v>
      </c>
      <c r="R1756" s="36" t="str">
        <f t="shared" si="459"/>
        <v>09-Aug-2017</v>
      </c>
      <c r="S1756" s="37">
        <f t="shared" si="450"/>
        <v>19.010000000000002</v>
      </c>
    </row>
    <row r="1757" spans="1:19" ht="26">
      <c r="A1757" s="30" t="s">
        <v>7694</v>
      </c>
      <c r="D1757" s="30" t="str">
        <f t="shared" si="444"/>
        <v>125306</v>
      </c>
      <c r="E1757" s="30">
        <f t="shared" si="448"/>
        <v>7</v>
      </c>
      <c r="F1757" s="30" t="str">
        <f t="shared" si="445"/>
        <v>INF663L01EA5</v>
      </c>
      <c r="G1757" s="30">
        <f t="shared" si="449"/>
        <v>20</v>
      </c>
      <c r="H1757" s="30" t="str">
        <f t="shared" si="446"/>
        <v>-</v>
      </c>
      <c r="I1757" s="30">
        <f t="shared" si="451"/>
        <v>22</v>
      </c>
      <c r="J1757" s="35" t="str">
        <f t="shared" si="447"/>
        <v>DHFL Pramerica Midcap Opportunities Fund - Regular Plan - Dividend Option - Payout</v>
      </c>
      <c r="K1757" s="35">
        <f t="shared" si="452"/>
        <v>105</v>
      </c>
      <c r="L1757" s="30" t="str">
        <f t="shared" si="453"/>
        <v>14.69</v>
      </c>
      <c r="M1757" s="30">
        <f t="shared" si="454"/>
        <v>111</v>
      </c>
      <c r="N1757" s="30" t="str">
        <f t="shared" si="455"/>
        <v>14.54</v>
      </c>
      <c r="O1757" s="30">
        <f t="shared" si="456"/>
        <v>117</v>
      </c>
      <c r="P1757" s="30" t="str">
        <f t="shared" si="457"/>
        <v>14.69</v>
      </c>
      <c r="Q1757" s="30">
        <f t="shared" si="458"/>
        <v>123</v>
      </c>
      <c r="R1757" s="36" t="str">
        <f t="shared" si="459"/>
        <v>09-Aug-2017</v>
      </c>
      <c r="S1757" s="37">
        <f t="shared" si="450"/>
        <v>14.69</v>
      </c>
    </row>
    <row r="1758" spans="1:19" ht="26">
      <c r="A1758" s="30" t="s">
        <v>7695</v>
      </c>
      <c r="D1758" s="30" t="str">
        <f t="shared" si="444"/>
        <v>125305</v>
      </c>
      <c r="E1758" s="30">
        <f t="shared" si="448"/>
        <v>7</v>
      </c>
      <c r="F1758" s="30" t="str">
        <f t="shared" si="445"/>
        <v>INF663L01DZ4</v>
      </c>
      <c r="G1758" s="30">
        <f t="shared" si="449"/>
        <v>20</v>
      </c>
      <c r="H1758" s="30" t="str">
        <f t="shared" si="446"/>
        <v>-</v>
      </c>
      <c r="I1758" s="30">
        <f t="shared" si="451"/>
        <v>22</v>
      </c>
      <c r="J1758" s="35" t="str">
        <f t="shared" si="447"/>
        <v>DHFL Pramerica Midcap Opportunities Fund - Regular Plan - Growth Option</v>
      </c>
      <c r="K1758" s="35">
        <f t="shared" si="452"/>
        <v>94</v>
      </c>
      <c r="L1758" s="30" t="str">
        <f t="shared" si="453"/>
        <v>18.59</v>
      </c>
      <c r="M1758" s="30">
        <f t="shared" si="454"/>
        <v>100</v>
      </c>
      <c r="N1758" s="30" t="str">
        <f t="shared" si="455"/>
        <v>18.4</v>
      </c>
      <c r="O1758" s="30">
        <f t="shared" si="456"/>
        <v>105</v>
      </c>
      <c r="P1758" s="30" t="str">
        <f t="shared" si="457"/>
        <v>18.59</v>
      </c>
      <c r="Q1758" s="30">
        <f t="shared" si="458"/>
        <v>111</v>
      </c>
      <c r="R1758" s="36" t="str">
        <f t="shared" si="459"/>
        <v>09-Aug-2017</v>
      </c>
      <c r="S1758" s="37">
        <f t="shared" si="450"/>
        <v>18.59</v>
      </c>
    </row>
    <row r="1759" spans="1:19">
      <c r="A1759" s="30" t="s">
        <v>97</v>
      </c>
      <c r="D1759" s="30" t="str">
        <f t="shared" si="444"/>
        <v/>
      </c>
      <c r="E1759" s="30" t="str">
        <f t="shared" si="448"/>
        <v/>
      </c>
      <c r="F1759" s="30" t="str">
        <f t="shared" si="445"/>
        <v xml:space="preserve"> </v>
      </c>
      <c r="G1759" s="30" t="str">
        <f t="shared" si="449"/>
        <v/>
      </c>
      <c r="H1759" s="30" t="str">
        <f t="shared" si="446"/>
        <v/>
      </c>
      <c r="I1759" s="30" t="str">
        <f t="shared" si="451"/>
        <v/>
      </c>
      <c r="J1759" s="35" t="str">
        <f t="shared" si="447"/>
        <v/>
      </c>
      <c r="K1759" s="35" t="str">
        <f t="shared" si="452"/>
        <v/>
      </c>
      <c r="L1759" s="30" t="str">
        <f t="shared" si="453"/>
        <v/>
      </c>
      <c r="M1759" s="30" t="str">
        <f t="shared" si="454"/>
        <v/>
      </c>
      <c r="N1759" s="30" t="str">
        <f t="shared" si="455"/>
        <v/>
      </c>
      <c r="O1759" s="30" t="str">
        <f t="shared" si="456"/>
        <v/>
      </c>
      <c r="P1759" s="30" t="str">
        <f t="shared" si="457"/>
        <v/>
      </c>
      <c r="Q1759" s="30" t="str">
        <f t="shared" si="458"/>
        <v/>
      </c>
      <c r="R1759" s="36" t="str">
        <f t="shared" si="459"/>
        <v/>
      </c>
      <c r="S1759" s="37" t="str">
        <f t="shared" si="450"/>
        <v/>
      </c>
    </row>
    <row r="1760" spans="1:19">
      <c r="A1760" s="30" t="s">
        <v>104</v>
      </c>
      <c r="D1760" s="30" t="str">
        <f t="shared" si="444"/>
        <v/>
      </c>
      <c r="E1760" s="30" t="str">
        <f t="shared" si="448"/>
        <v/>
      </c>
      <c r="F1760" s="30" t="str">
        <f t="shared" si="445"/>
        <v>DSP BlackRock Mutual Fund</v>
      </c>
      <c r="G1760" s="30" t="str">
        <f t="shared" si="449"/>
        <v/>
      </c>
      <c r="H1760" s="30" t="str">
        <f t="shared" si="446"/>
        <v/>
      </c>
      <c r="I1760" s="30" t="str">
        <f t="shared" si="451"/>
        <v/>
      </c>
      <c r="J1760" s="35" t="str">
        <f t="shared" si="447"/>
        <v/>
      </c>
      <c r="K1760" s="35" t="str">
        <f t="shared" si="452"/>
        <v/>
      </c>
      <c r="L1760" s="30" t="str">
        <f t="shared" si="453"/>
        <v/>
      </c>
      <c r="M1760" s="30" t="str">
        <f t="shared" si="454"/>
        <v/>
      </c>
      <c r="N1760" s="30" t="str">
        <f t="shared" si="455"/>
        <v/>
      </c>
      <c r="O1760" s="30" t="str">
        <f t="shared" si="456"/>
        <v/>
      </c>
      <c r="P1760" s="30" t="str">
        <f t="shared" si="457"/>
        <v/>
      </c>
      <c r="Q1760" s="30" t="str">
        <f t="shared" si="458"/>
        <v/>
      </c>
      <c r="R1760" s="36" t="str">
        <f t="shared" si="459"/>
        <v/>
      </c>
      <c r="S1760" s="37" t="str">
        <f t="shared" si="450"/>
        <v/>
      </c>
    </row>
    <row r="1761" spans="1:19">
      <c r="A1761" s="30" t="s">
        <v>97</v>
      </c>
      <c r="D1761" s="30" t="str">
        <f t="shared" si="444"/>
        <v/>
      </c>
      <c r="E1761" s="30" t="str">
        <f t="shared" si="448"/>
        <v/>
      </c>
      <c r="F1761" s="30" t="str">
        <f t="shared" si="445"/>
        <v xml:space="preserve"> </v>
      </c>
      <c r="G1761" s="30" t="str">
        <f t="shared" si="449"/>
        <v/>
      </c>
      <c r="H1761" s="30" t="str">
        <f t="shared" si="446"/>
        <v/>
      </c>
      <c r="I1761" s="30" t="str">
        <f t="shared" si="451"/>
        <v/>
      </c>
      <c r="J1761" s="35" t="str">
        <f t="shared" si="447"/>
        <v/>
      </c>
      <c r="K1761" s="35" t="str">
        <f t="shared" si="452"/>
        <v/>
      </c>
      <c r="L1761" s="30" t="str">
        <f t="shared" si="453"/>
        <v/>
      </c>
      <c r="M1761" s="30" t="str">
        <f t="shared" si="454"/>
        <v/>
      </c>
      <c r="N1761" s="30" t="str">
        <f t="shared" si="455"/>
        <v/>
      </c>
      <c r="O1761" s="30" t="str">
        <f t="shared" si="456"/>
        <v/>
      </c>
      <c r="P1761" s="30" t="str">
        <f t="shared" si="457"/>
        <v/>
      </c>
      <c r="Q1761" s="30" t="str">
        <f t="shared" si="458"/>
        <v/>
      </c>
      <c r="R1761" s="36" t="str">
        <f t="shared" si="459"/>
        <v/>
      </c>
      <c r="S1761" s="37" t="str">
        <f t="shared" si="450"/>
        <v/>
      </c>
    </row>
    <row r="1762" spans="1:19">
      <c r="A1762" s="30" t="s">
        <v>7696</v>
      </c>
      <c r="D1762" s="30" t="str">
        <f t="shared" si="444"/>
        <v>119077</v>
      </c>
      <c r="E1762" s="30">
        <f t="shared" si="448"/>
        <v>7</v>
      </c>
      <c r="F1762" s="30" t="str">
        <f t="shared" si="445"/>
        <v>INF740K01PJ0</v>
      </c>
      <c r="G1762" s="30">
        <f t="shared" si="449"/>
        <v>20</v>
      </c>
      <c r="H1762" s="30" t="str">
        <f t="shared" si="446"/>
        <v>INF740K01PK8</v>
      </c>
      <c r="I1762" s="30">
        <f t="shared" si="451"/>
        <v>33</v>
      </c>
      <c r="J1762" s="35" t="str">
        <f t="shared" si="447"/>
        <v>DSP BlackRock Equity Fund - Direct Plan - Dividend</v>
      </c>
      <c r="K1762" s="35">
        <f t="shared" si="452"/>
        <v>84</v>
      </c>
      <c r="L1762" s="30" t="str">
        <f t="shared" si="453"/>
        <v>75.923</v>
      </c>
      <c r="M1762" s="30">
        <f t="shared" si="454"/>
        <v>91</v>
      </c>
      <c r="N1762" s="30" t="str">
        <f t="shared" si="455"/>
        <v>75.164</v>
      </c>
      <c r="O1762" s="30">
        <f t="shared" si="456"/>
        <v>98</v>
      </c>
      <c r="P1762" s="30" t="str">
        <f t="shared" si="457"/>
        <v>75.923</v>
      </c>
      <c r="Q1762" s="30">
        <f t="shared" si="458"/>
        <v>105</v>
      </c>
      <c r="R1762" s="36" t="str">
        <f t="shared" si="459"/>
        <v>08-Aug-2017</v>
      </c>
      <c r="S1762" s="37">
        <f t="shared" si="450"/>
        <v>75.923000000000002</v>
      </c>
    </row>
    <row r="1763" spans="1:19">
      <c r="A1763" s="30" t="s">
        <v>7697</v>
      </c>
      <c r="D1763" s="30" t="str">
        <f t="shared" si="444"/>
        <v>119076</v>
      </c>
      <c r="E1763" s="30">
        <f t="shared" si="448"/>
        <v>7</v>
      </c>
      <c r="F1763" s="30" t="str">
        <f t="shared" si="445"/>
        <v>INF740K01PI2</v>
      </c>
      <c r="G1763" s="30">
        <f t="shared" si="449"/>
        <v>20</v>
      </c>
      <c r="H1763" s="30" t="str">
        <f t="shared" si="446"/>
        <v>-</v>
      </c>
      <c r="I1763" s="30">
        <f t="shared" si="451"/>
        <v>22</v>
      </c>
      <c r="J1763" s="35" t="str">
        <f t="shared" si="447"/>
        <v>DSP BlackRock Equity Fund - Direct Plan - Growth</v>
      </c>
      <c r="K1763" s="35">
        <f t="shared" si="452"/>
        <v>71</v>
      </c>
      <c r="L1763" s="30" t="str">
        <f t="shared" si="453"/>
        <v>36.793</v>
      </c>
      <c r="M1763" s="30">
        <f t="shared" si="454"/>
        <v>78</v>
      </c>
      <c r="N1763" s="30" t="str">
        <f t="shared" si="455"/>
        <v>36.425</v>
      </c>
      <c r="O1763" s="30">
        <f t="shared" si="456"/>
        <v>85</v>
      </c>
      <c r="P1763" s="30" t="str">
        <f t="shared" si="457"/>
        <v>36.793</v>
      </c>
      <c r="Q1763" s="30">
        <f t="shared" si="458"/>
        <v>92</v>
      </c>
      <c r="R1763" s="36" t="str">
        <f t="shared" si="459"/>
        <v>08-Aug-2017</v>
      </c>
      <c r="S1763" s="37">
        <f t="shared" si="450"/>
        <v>36.792999999999999</v>
      </c>
    </row>
    <row r="1764" spans="1:19">
      <c r="A1764" s="30" t="s">
        <v>7698</v>
      </c>
      <c r="D1764" s="30" t="str">
        <f t="shared" si="444"/>
        <v>100080</v>
      </c>
      <c r="E1764" s="30">
        <f t="shared" si="448"/>
        <v>7</v>
      </c>
      <c r="F1764" s="30" t="str">
        <f t="shared" si="445"/>
        <v>INF740K01011</v>
      </c>
      <c r="G1764" s="30">
        <f t="shared" si="449"/>
        <v>20</v>
      </c>
      <c r="H1764" s="30" t="str">
        <f t="shared" si="446"/>
        <v>INF740K01029</v>
      </c>
      <c r="I1764" s="30">
        <f t="shared" si="451"/>
        <v>33</v>
      </c>
      <c r="J1764" s="35" t="str">
        <f t="shared" si="447"/>
        <v>DSP BlackRock Equity Fund - Regular Plan - Dividend</v>
      </c>
      <c r="K1764" s="35">
        <f t="shared" si="452"/>
        <v>85</v>
      </c>
      <c r="L1764" s="30" t="str">
        <f t="shared" si="453"/>
        <v>60.850</v>
      </c>
      <c r="M1764" s="30">
        <f t="shared" si="454"/>
        <v>92</v>
      </c>
      <c r="N1764" s="30" t="str">
        <f t="shared" si="455"/>
        <v>60.242</v>
      </c>
      <c r="O1764" s="30">
        <f t="shared" si="456"/>
        <v>99</v>
      </c>
      <c r="P1764" s="30" t="str">
        <f t="shared" si="457"/>
        <v>60.850</v>
      </c>
      <c r="Q1764" s="30">
        <f t="shared" si="458"/>
        <v>106</v>
      </c>
      <c r="R1764" s="36" t="str">
        <f t="shared" si="459"/>
        <v>08-Aug-2017</v>
      </c>
      <c r="S1764" s="37">
        <f t="shared" si="450"/>
        <v>60.85</v>
      </c>
    </row>
    <row r="1765" spans="1:19">
      <c r="A1765" s="30" t="s">
        <v>7699</v>
      </c>
      <c r="D1765" s="30" t="str">
        <f t="shared" si="444"/>
        <v>105875</v>
      </c>
      <c r="E1765" s="30">
        <f t="shared" si="448"/>
        <v>7</v>
      </c>
      <c r="F1765" s="30" t="str">
        <f t="shared" si="445"/>
        <v>INF740K01037</v>
      </c>
      <c r="G1765" s="30">
        <f t="shared" si="449"/>
        <v>20</v>
      </c>
      <c r="H1765" s="30" t="str">
        <f t="shared" si="446"/>
        <v>-</v>
      </c>
      <c r="I1765" s="30">
        <f t="shared" si="451"/>
        <v>22</v>
      </c>
      <c r="J1765" s="35" t="str">
        <f t="shared" si="447"/>
        <v>DSP BlackRock Equity Fund - Regular Plan - Growth</v>
      </c>
      <c r="K1765" s="35">
        <f t="shared" si="452"/>
        <v>72</v>
      </c>
      <c r="L1765" s="30" t="str">
        <f t="shared" si="453"/>
        <v>35.761</v>
      </c>
      <c r="M1765" s="30">
        <f t="shared" si="454"/>
        <v>79</v>
      </c>
      <c r="N1765" s="30" t="str">
        <f t="shared" si="455"/>
        <v>35.403</v>
      </c>
      <c r="O1765" s="30">
        <f t="shared" si="456"/>
        <v>86</v>
      </c>
      <c r="P1765" s="30" t="str">
        <f t="shared" si="457"/>
        <v>35.761</v>
      </c>
      <c r="Q1765" s="30">
        <f t="shared" si="458"/>
        <v>93</v>
      </c>
      <c r="R1765" s="36" t="str">
        <f t="shared" si="459"/>
        <v>08-Aug-2017</v>
      </c>
      <c r="S1765" s="37">
        <f t="shared" si="450"/>
        <v>35.761000000000003</v>
      </c>
    </row>
    <row r="1766" spans="1:19">
      <c r="A1766" s="30" t="s">
        <v>7700</v>
      </c>
      <c r="D1766" s="30" t="str">
        <f t="shared" si="444"/>
        <v>136568</v>
      </c>
      <c r="E1766" s="30">
        <f t="shared" si="448"/>
        <v>7</v>
      </c>
      <c r="F1766" s="30" t="str">
        <f t="shared" si="445"/>
        <v>INF740KA1512</v>
      </c>
      <c r="G1766" s="30">
        <f t="shared" si="449"/>
        <v>20</v>
      </c>
      <c r="H1766" s="30" t="str">
        <f t="shared" si="446"/>
        <v>INF740KA1520</v>
      </c>
      <c r="I1766" s="30">
        <f t="shared" si="451"/>
        <v>33</v>
      </c>
      <c r="J1766" s="35" t="str">
        <f t="shared" si="447"/>
        <v>DSP BlackRock Equity Savings Fund - Direct Plan - Dividend</v>
      </c>
      <c r="K1766" s="35">
        <f t="shared" si="452"/>
        <v>92</v>
      </c>
      <c r="L1766" s="30" t="str">
        <f t="shared" si="453"/>
        <v>11.572</v>
      </c>
      <c r="M1766" s="30">
        <f t="shared" si="454"/>
        <v>99</v>
      </c>
      <c r="N1766" s="30" t="str">
        <f t="shared" si="455"/>
        <v>11.456</v>
      </c>
      <c r="O1766" s="30">
        <f t="shared" si="456"/>
        <v>106</v>
      </c>
      <c r="P1766" s="30" t="str">
        <f t="shared" si="457"/>
        <v>11.572</v>
      </c>
      <c r="Q1766" s="30">
        <f t="shared" si="458"/>
        <v>113</v>
      </c>
      <c r="R1766" s="36" t="str">
        <f t="shared" si="459"/>
        <v>08-Aug-2017</v>
      </c>
      <c r="S1766" s="37">
        <f t="shared" si="450"/>
        <v>11.571999999999999</v>
      </c>
    </row>
    <row r="1767" spans="1:19">
      <c r="A1767" s="30" t="s">
        <v>7701</v>
      </c>
      <c r="D1767" s="30" t="str">
        <f t="shared" si="444"/>
        <v>136567</v>
      </c>
      <c r="E1767" s="30">
        <f t="shared" si="448"/>
        <v>7</v>
      </c>
      <c r="F1767" s="30" t="str">
        <f t="shared" si="445"/>
        <v>INF740KA1504</v>
      </c>
      <c r="G1767" s="30">
        <f t="shared" si="449"/>
        <v>20</v>
      </c>
      <c r="H1767" s="30" t="str">
        <f t="shared" si="446"/>
        <v>-</v>
      </c>
      <c r="I1767" s="30">
        <f t="shared" si="451"/>
        <v>22</v>
      </c>
      <c r="J1767" s="35" t="str">
        <f t="shared" si="447"/>
        <v>DSP BlackRock Equity Savings Fund - Direct Plan - Growth</v>
      </c>
      <c r="K1767" s="35">
        <f t="shared" si="452"/>
        <v>79</v>
      </c>
      <c r="L1767" s="30" t="str">
        <f t="shared" si="453"/>
        <v>12.166</v>
      </c>
      <c r="M1767" s="30">
        <f t="shared" si="454"/>
        <v>86</v>
      </c>
      <c r="N1767" s="30" t="str">
        <f t="shared" si="455"/>
        <v>12.044</v>
      </c>
      <c r="O1767" s="30">
        <f t="shared" si="456"/>
        <v>93</v>
      </c>
      <c r="P1767" s="30" t="str">
        <f t="shared" si="457"/>
        <v>12.166</v>
      </c>
      <c r="Q1767" s="30">
        <f t="shared" si="458"/>
        <v>100</v>
      </c>
      <c r="R1767" s="36" t="str">
        <f t="shared" si="459"/>
        <v>08-Aug-2017</v>
      </c>
      <c r="S1767" s="37">
        <f t="shared" si="450"/>
        <v>12.166</v>
      </c>
    </row>
    <row r="1768" spans="1:19" ht="26">
      <c r="A1768" s="30" t="s">
        <v>7702</v>
      </c>
      <c r="D1768" s="30" t="str">
        <f t="shared" si="444"/>
        <v>136569</v>
      </c>
      <c r="E1768" s="30">
        <f t="shared" si="448"/>
        <v>7</v>
      </c>
      <c r="F1768" s="30" t="str">
        <f t="shared" si="445"/>
        <v>INF740KA1538</v>
      </c>
      <c r="G1768" s="30">
        <f t="shared" si="449"/>
        <v>20</v>
      </c>
      <c r="H1768" s="30" t="str">
        <f t="shared" si="446"/>
        <v>INF740KA1546</v>
      </c>
      <c r="I1768" s="30">
        <f t="shared" si="451"/>
        <v>33</v>
      </c>
      <c r="J1768" s="35" t="str">
        <f t="shared" si="447"/>
        <v>DSP BlackRock Equity Savings Fund - Direct Plan - Monthly Dividend</v>
      </c>
      <c r="K1768" s="35">
        <f t="shared" si="452"/>
        <v>100</v>
      </c>
      <c r="L1768" s="30" t="str">
        <f t="shared" si="453"/>
        <v>11.434</v>
      </c>
      <c r="M1768" s="30">
        <f t="shared" si="454"/>
        <v>107</v>
      </c>
      <c r="N1768" s="30" t="str">
        <f t="shared" si="455"/>
        <v>11.320</v>
      </c>
      <c r="O1768" s="30">
        <f t="shared" si="456"/>
        <v>114</v>
      </c>
      <c r="P1768" s="30" t="str">
        <f t="shared" si="457"/>
        <v>11.434</v>
      </c>
      <c r="Q1768" s="30">
        <f t="shared" si="458"/>
        <v>121</v>
      </c>
      <c r="R1768" s="36" t="str">
        <f t="shared" si="459"/>
        <v>08-Aug-2017</v>
      </c>
      <c r="S1768" s="37">
        <f t="shared" si="450"/>
        <v>11.433999999999999</v>
      </c>
    </row>
    <row r="1769" spans="1:19" ht="26">
      <c r="A1769" s="30" t="s">
        <v>7703</v>
      </c>
      <c r="D1769" s="30" t="str">
        <f t="shared" si="444"/>
        <v>136570</v>
      </c>
      <c r="E1769" s="30">
        <f t="shared" si="448"/>
        <v>7</v>
      </c>
      <c r="F1769" s="30" t="str">
        <f t="shared" si="445"/>
        <v>INF740KA1553</v>
      </c>
      <c r="G1769" s="30">
        <f t="shared" si="449"/>
        <v>20</v>
      </c>
      <c r="H1769" s="30" t="str">
        <f t="shared" si="446"/>
        <v>INF740KA1561</v>
      </c>
      <c r="I1769" s="30">
        <f t="shared" si="451"/>
        <v>33</v>
      </c>
      <c r="J1769" s="35" t="str">
        <f t="shared" si="447"/>
        <v>DSP BlackRock Equity Savings Fund - Direct Plan - Quarterly Dividend</v>
      </c>
      <c r="K1769" s="35">
        <f t="shared" si="452"/>
        <v>102</v>
      </c>
      <c r="L1769" s="30" t="str">
        <f t="shared" si="453"/>
        <v>11.837</v>
      </c>
      <c r="M1769" s="30">
        <f t="shared" si="454"/>
        <v>109</v>
      </c>
      <c r="N1769" s="30" t="str">
        <f t="shared" si="455"/>
        <v>11.719</v>
      </c>
      <c r="O1769" s="30">
        <f t="shared" si="456"/>
        <v>116</v>
      </c>
      <c r="P1769" s="30" t="str">
        <f t="shared" si="457"/>
        <v>11.837</v>
      </c>
      <c r="Q1769" s="30">
        <f t="shared" si="458"/>
        <v>123</v>
      </c>
      <c r="R1769" s="36" t="str">
        <f t="shared" si="459"/>
        <v>08-Aug-2017</v>
      </c>
      <c r="S1769" s="37">
        <f t="shared" si="450"/>
        <v>11.837</v>
      </c>
    </row>
    <row r="1770" spans="1:19" ht="26">
      <c r="A1770" s="30" t="s">
        <v>7704</v>
      </c>
      <c r="D1770" s="30" t="str">
        <f t="shared" si="444"/>
        <v>136566</v>
      </c>
      <c r="E1770" s="30">
        <f t="shared" si="448"/>
        <v>7</v>
      </c>
      <c r="F1770" s="30" t="str">
        <f t="shared" si="445"/>
        <v>INF740KA1488</v>
      </c>
      <c r="G1770" s="30">
        <f t="shared" si="449"/>
        <v>20</v>
      </c>
      <c r="H1770" s="30" t="str">
        <f t="shared" si="446"/>
        <v>INF740KA1496</v>
      </c>
      <c r="I1770" s="30">
        <f t="shared" si="451"/>
        <v>33</v>
      </c>
      <c r="J1770" s="35" t="str">
        <f t="shared" si="447"/>
        <v>DSP BlackRock Equity Savings Fund - Regular Plan -  Quarterly Dividend</v>
      </c>
      <c r="K1770" s="35">
        <f t="shared" si="452"/>
        <v>104</v>
      </c>
      <c r="L1770" s="30" t="str">
        <f t="shared" si="453"/>
        <v>11.247</v>
      </c>
      <c r="M1770" s="30">
        <f t="shared" si="454"/>
        <v>111</v>
      </c>
      <c r="N1770" s="30" t="str">
        <f t="shared" si="455"/>
        <v>11.135</v>
      </c>
      <c r="O1770" s="30">
        <f t="shared" si="456"/>
        <v>118</v>
      </c>
      <c r="P1770" s="30" t="str">
        <f t="shared" si="457"/>
        <v>11.247</v>
      </c>
      <c r="Q1770" s="30">
        <f t="shared" si="458"/>
        <v>125</v>
      </c>
      <c r="R1770" s="36" t="str">
        <f t="shared" si="459"/>
        <v>08-Aug-2017</v>
      </c>
      <c r="S1770" s="37">
        <f t="shared" si="450"/>
        <v>11.247</v>
      </c>
    </row>
    <row r="1771" spans="1:19">
      <c r="A1771" s="30" t="s">
        <v>7705</v>
      </c>
      <c r="D1771" s="30" t="str">
        <f t="shared" si="444"/>
        <v>136564</v>
      </c>
      <c r="E1771" s="30">
        <f t="shared" si="448"/>
        <v>7</v>
      </c>
      <c r="F1771" s="30" t="str">
        <f t="shared" si="445"/>
        <v>INF740KA1447</v>
      </c>
      <c r="G1771" s="30">
        <f t="shared" si="449"/>
        <v>20</v>
      </c>
      <c r="H1771" s="30" t="str">
        <f t="shared" si="446"/>
        <v>INF740KA1454</v>
      </c>
      <c r="I1771" s="30">
        <f t="shared" si="451"/>
        <v>33</v>
      </c>
      <c r="J1771" s="35" t="str">
        <f t="shared" si="447"/>
        <v>DSP BlackRock Equity Savings Fund - Regular Plan - Dividend</v>
      </c>
      <c r="K1771" s="35">
        <f t="shared" si="452"/>
        <v>93</v>
      </c>
      <c r="L1771" s="30" t="str">
        <f t="shared" si="453"/>
        <v>11.325</v>
      </c>
      <c r="M1771" s="30">
        <f t="shared" si="454"/>
        <v>100</v>
      </c>
      <c r="N1771" s="30" t="str">
        <f t="shared" si="455"/>
        <v>11.212</v>
      </c>
      <c r="O1771" s="30">
        <f t="shared" si="456"/>
        <v>107</v>
      </c>
      <c r="P1771" s="30" t="str">
        <f t="shared" si="457"/>
        <v>11.325</v>
      </c>
      <c r="Q1771" s="30">
        <f t="shared" si="458"/>
        <v>114</v>
      </c>
      <c r="R1771" s="36" t="str">
        <f t="shared" si="459"/>
        <v>08-Aug-2017</v>
      </c>
      <c r="S1771" s="37">
        <f t="shared" si="450"/>
        <v>11.324999999999999</v>
      </c>
    </row>
    <row r="1772" spans="1:19">
      <c r="A1772" s="30" t="s">
        <v>7706</v>
      </c>
      <c r="D1772" s="30" t="str">
        <f t="shared" si="444"/>
        <v>136563</v>
      </c>
      <c r="E1772" s="30">
        <f t="shared" si="448"/>
        <v>7</v>
      </c>
      <c r="F1772" s="30" t="str">
        <f t="shared" si="445"/>
        <v>INF740KA1439</v>
      </c>
      <c r="G1772" s="30">
        <f t="shared" si="449"/>
        <v>20</v>
      </c>
      <c r="H1772" s="30" t="str">
        <f t="shared" si="446"/>
        <v>-</v>
      </c>
      <c r="I1772" s="30">
        <f t="shared" si="451"/>
        <v>22</v>
      </c>
      <c r="J1772" s="35" t="str">
        <f t="shared" si="447"/>
        <v>DSP BlackRock Equity Savings Fund - Regular Plan - Growth</v>
      </c>
      <c r="K1772" s="35">
        <f t="shared" si="452"/>
        <v>80</v>
      </c>
      <c r="L1772" s="30" t="str">
        <f t="shared" si="453"/>
        <v>11.977</v>
      </c>
      <c r="M1772" s="30">
        <f t="shared" si="454"/>
        <v>87</v>
      </c>
      <c r="N1772" s="30" t="str">
        <f t="shared" si="455"/>
        <v>11.857</v>
      </c>
      <c r="O1772" s="30">
        <f t="shared" si="456"/>
        <v>94</v>
      </c>
      <c r="P1772" s="30" t="str">
        <f t="shared" si="457"/>
        <v>11.977</v>
      </c>
      <c r="Q1772" s="30">
        <f t="shared" si="458"/>
        <v>101</v>
      </c>
      <c r="R1772" s="36" t="str">
        <f t="shared" si="459"/>
        <v>08-Aug-2017</v>
      </c>
      <c r="S1772" s="37">
        <f t="shared" si="450"/>
        <v>11.977</v>
      </c>
    </row>
    <row r="1773" spans="1:19" ht="26">
      <c r="A1773" s="30" t="s">
        <v>7707</v>
      </c>
      <c r="D1773" s="30" t="str">
        <f t="shared" si="444"/>
        <v>136565</v>
      </c>
      <c r="E1773" s="30">
        <f t="shared" si="448"/>
        <v>7</v>
      </c>
      <c r="F1773" s="30" t="str">
        <f t="shared" si="445"/>
        <v>INF740KA1462</v>
      </c>
      <c r="G1773" s="30">
        <f t="shared" si="449"/>
        <v>20</v>
      </c>
      <c r="H1773" s="30" t="str">
        <f t="shared" si="446"/>
        <v>INF740KA1470</v>
      </c>
      <c r="I1773" s="30">
        <f t="shared" si="451"/>
        <v>33</v>
      </c>
      <c r="J1773" s="35" t="str">
        <f t="shared" si="447"/>
        <v>DSP BlackRock Equity Savings Fund - Regular Plan - Monthly Dividend</v>
      </c>
      <c r="K1773" s="35">
        <f t="shared" si="452"/>
        <v>101</v>
      </c>
      <c r="L1773" s="30" t="str">
        <f t="shared" si="453"/>
        <v>11.190</v>
      </c>
      <c r="M1773" s="30">
        <f t="shared" si="454"/>
        <v>108</v>
      </c>
      <c r="N1773" s="30" t="str">
        <f t="shared" si="455"/>
        <v>11.078</v>
      </c>
      <c r="O1773" s="30">
        <f t="shared" si="456"/>
        <v>115</v>
      </c>
      <c r="P1773" s="30" t="str">
        <f t="shared" si="457"/>
        <v>11.190</v>
      </c>
      <c r="Q1773" s="30">
        <f t="shared" si="458"/>
        <v>122</v>
      </c>
      <c r="R1773" s="36" t="str">
        <f t="shared" si="459"/>
        <v>08-Aug-2017</v>
      </c>
      <c r="S1773" s="37">
        <f t="shared" si="450"/>
        <v>11.19</v>
      </c>
    </row>
    <row r="1774" spans="1:19">
      <c r="A1774" s="30" t="s">
        <v>7708</v>
      </c>
      <c r="D1774" s="30" t="str">
        <f t="shared" si="444"/>
        <v>119095</v>
      </c>
      <c r="E1774" s="30">
        <f t="shared" si="448"/>
        <v>7</v>
      </c>
      <c r="F1774" s="30" t="str">
        <f t="shared" si="445"/>
        <v>INF740K01OC8</v>
      </c>
      <c r="G1774" s="30">
        <f t="shared" si="449"/>
        <v>20</v>
      </c>
      <c r="H1774" s="30" t="str">
        <f t="shared" si="446"/>
        <v>INF740K01OD6</v>
      </c>
      <c r="I1774" s="30">
        <f t="shared" si="451"/>
        <v>33</v>
      </c>
      <c r="J1774" s="35" t="str">
        <f t="shared" si="447"/>
        <v>DSP BlackRock Focus 25 Fund - Direct Plan - Dividend</v>
      </c>
      <c r="K1774" s="35">
        <f t="shared" si="452"/>
        <v>86</v>
      </c>
      <c r="L1774" s="30" t="str">
        <f t="shared" si="453"/>
        <v>22.793</v>
      </c>
      <c r="M1774" s="30">
        <f t="shared" si="454"/>
        <v>93</v>
      </c>
      <c r="N1774" s="30" t="str">
        <f t="shared" si="455"/>
        <v>22.565</v>
      </c>
      <c r="O1774" s="30">
        <f t="shared" si="456"/>
        <v>100</v>
      </c>
      <c r="P1774" s="30" t="str">
        <f t="shared" si="457"/>
        <v>22.793</v>
      </c>
      <c r="Q1774" s="30">
        <f t="shared" si="458"/>
        <v>107</v>
      </c>
      <c r="R1774" s="36" t="str">
        <f t="shared" si="459"/>
        <v>08-Aug-2017</v>
      </c>
      <c r="S1774" s="37">
        <f t="shared" si="450"/>
        <v>22.792999999999999</v>
      </c>
    </row>
    <row r="1775" spans="1:19">
      <c r="A1775" s="30" t="s">
        <v>7709</v>
      </c>
      <c r="D1775" s="30" t="str">
        <f t="shared" si="444"/>
        <v>119096</v>
      </c>
      <c r="E1775" s="30">
        <f t="shared" si="448"/>
        <v>7</v>
      </c>
      <c r="F1775" s="30" t="str">
        <f t="shared" si="445"/>
        <v>INF740K01OB0</v>
      </c>
      <c r="G1775" s="30">
        <f t="shared" si="449"/>
        <v>20</v>
      </c>
      <c r="H1775" s="30" t="str">
        <f t="shared" si="446"/>
        <v>-</v>
      </c>
      <c r="I1775" s="30">
        <f t="shared" si="451"/>
        <v>22</v>
      </c>
      <c r="J1775" s="35" t="str">
        <f t="shared" si="447"/>
        <v>DSP BlackRock Focus 25 Fund - Direct Plan - Growth</v>
      </c>
      <c r="K1775" s="35">
        <f t="shared" si="452"/>
        <v>73</v>
      </c>
      <c r="L1775" s="30" t="str">
        <f t="shared" si="453"/>
        <v>22.793</v>
      </c>
      <c r="M1775" s="30">
        <f t="shared" si="454"/>
        <v>80</v>
      </c>
      <c r="N1775" s="30" t="str">
        <f t="shared" si="455"/>
        <v>22.565</v>
      </c>
      <c r="O1775" s="30">
        <f t="shared" si="456"/>
        <v>87</v>
      </c>
      <c r="P1775" s="30" t="str">
        <f t="shared" si="457"/>
        <v>22.793</v>
      </c>
      <c r="Q1775" s="30">
        <f t="shared" si="458"/>
        <v>94</v>
      </c>
      <c r="R1775" s="36" t="str">
        <f t="shared" si="459"/>
        <v>08-Aug-2017</v>
      </c>
      <c r="S1775" s="37">
        <f t="shared" si="450"/>
        <v>22.792999999999999</v>
      </c>
    </row>
    <row r="1776" spans="1:19">
      <c r="A1776" s="30" t="s">
        <v>7710</v>
      </c>
      <c r="D1776" s="30" t="str">
        <f t="shared" si="444"/>
        <v>113032</v>
      </c>
      <c r="E1776" s="30">
        <f t="shared" si="448"/>
        <v>7</v>
      </c>
      <c r="F1776" s="30" t="str">
        <f t="shared" si="445"/>
        <v>INF740K01540</v>
      </c>
      <c r="G1776" s="30">
        <f t="shared" si="449"/>
        <v>20</v>
      </c>
      <c r="H1776" s="30" t="str">
        <f t="shared" si="446"/>
        <v>INF740K01AC7</v>
      </c>
      <c r="I1776" s="30">
        <f t="shared" si="451"/>
        <v>33</v>
      </c>
      <c r="J1776" s="35" t="str">
        <f t="shared" si="447"/>
        <v>DSP BlackRock Focus 25 Fund - Regular Plan - Dividend</v>
      </c>
      <c r="K1776" s="35">
        <f t="shared" si="452"/>
        <v>87</v>
      </c>
      <c r="L1776" s="30" t="str">
        <f t="shared" si="453"/>
        <v>15.069</v>
      </c>
      <c r="M1776" s="30">
        <f t="shared" si="454"/>
        <v>94</v>
      </c>
      <c r="N1776" s="30" t="str">
        <f t="shared" si="455"/>
        <v>14.918</v>
      </c>
      <c r="O1776" s="30">
        <f t="shared" si="456"/>
        <v>101</v>
      </c>
      <c r="P1776" s="30" t="str">
        <f t="shared" si="457"/>
        <v>15.069</v>
      </c>
      <c r="Q1776" s="30">
        <f t="shared" si="458"/>
        <v>108</v>
      </c>
      <c r="R1776" s="36" t="str">
        <f t="shared" si="459"/>
        <v>08-Aug-2017</v>
      </c>
      <c r="S1776" s="37">
        <f t="shared" si="450"/>
        <v>15.069000000000001</v>
      </c>
    </row>
    <row r="1777" spans="1:19">
      <c r="A1777" s="30" t="s">
        <v>7711</v>
      </c>
      <c r="D1777" s="30" t="str">
        <f t="shared" si="444"/>
        <v>112901</v>
      </c>
      <c r="E1777" s="30">
        <f t="shared" si="448"/>
        <v>7</v>
      </c>
      <c r="F1777" s="30" t="str">
        <f t="shared" si="445"/>
        <v>INF740K01532</v>
      </c>
      <c r="G1777" s="30">
        <f t="shared" si="449"/>
        <v>20</v>
      </c>
      <c r="H1777" s="30" t="str">
        <f t="shared" si="446"/>
        <v>-</v>
      </c>
      <c r="I1777" s="30">
        <f t="shared" si="451"/>
        <v>22</v>
      </c>
      <c r="J1777" s="35" t="str">
        <f t="shared" si="447"/>
        <v>DSP BlackRock Focus 25 Fund - Regular Plan - Growth</v>
      </c>
      <c r="K1777" s="35">
        <f t="shared" si="452"/>
        <v>74</v>
      </c>
      <c r="L1777" s="30" t="str">
        <f t="shared" si="453"/>
        <v>22.129</v>
      </c>
      <c r="M1777" s="30">
        <f t="shared" si="454"/>
        <v>81</v>
      </c>
      <c r="N1777" s="30" t="str">
        <f t="shared" si="455"/>
        <v>21.908</v>
      </c>
      <c r="O1777" s="30">
        <f t="shared" si="456"/>
        <v>88</v>
      </c>
      <c r="P1777" s="30" t="str">
        <f t="shared" si="457"/>
        <v>22.129</v>
      </c>
      <c r="Q1777" s="30">
        <f t="shared" si="458"/>
        <v>95</v>
      </c>
      <c r="R1777" s="36" t="str">
        <f t="shared" si="459"/>
        <v>08-Aug-2017</v>
      </c>
      <c r="S1777" s="37">
        <f t="shared" si="450"/>
        <v>22.129000000000001</v>
      </c>
    </row>
    <row r="1778" spans="1:19">
      <c r="A1778" s="30" t="s">
        <v>7712</v>
      </c>
      <c r="D1778" s="30" t="str">
        <f t="shared" si="444"/>
        <v>119248</v>
      </c>
      <c r="E1778" s="30">
        <f t="shared" si="448"/>
        <v>7</v>
      </c>
      <c r="F1778" s="30" t="str">
        <f t="shared" si="445"/>
        <v>INF740K01PV5</v>
      </c>
      <c r="G1778" s="30">
        <f t="shared" si="449"/>
        <v>20</v>
      </c>
      <c r="H1778" s="30" t="str">
        <f t="shared" si="446"/>
        <v>INF740K01PW3</v>
      </c>
      <c r="I1778" s="30">
        <f t="shared" si="451"/>
        <v>33</v>
      </c>
      <c r="J1778" s="35" t="str">
        <f t="shared" si="447"/>
        <v>DSP BlackRock India T.I.G.E.R. Fund - Direct Plan - Dividend</v>
      </c>
      <c r="K1778" s="35">
        <f t="shared" si="452"/>
        <v>94</v>
      </c>
      <c r="L1778" s="30" t="str">
        <f t="shared" si="453"/>
        <v>34.047</v>
      </c>
      <c r="M1778" s="30">
        <f t="shared" si="454"/>
        <v>101</v>
      </c>
      <c r="N1778" s="30" t="str">
        <f t="shared" si="455"/>
        <v>33.707</v>
      </c>
      <c r="O1778" s="30">
        <f t="shared" si="456"/>
        <v>108</v>
      </c>
      <c r="P1778" s="30" t="str">
        <f t="shared" si="457"/>
        <v>34.047</v>
      </c>
      <c r="Q1778" s="30">
        <f t="shared" si="458"/>
        <v>115</v>
      </c>
      <c r="R1778" s="36" t="str">
        <f t="shared" si="459"/>
        <v>08-Aug-2017</v>
      </c>
      <c r="S1778" s="37">
        <f t="shared" si="450"/>
        <v>34.046999999999997</v>
      </c>
    </row>
    <row r="1779" spans="1:19">
      <c r="A1779" s="30" t="s">
        <v>7713</v>
      </c>
      <c r="D1779" s="30" t="str">
        <f t="shared" si="444"/>
        <v>119247</v>
      </c>
      <c r="E1779" s="30">
        <f t="shared" si="448"/>
        <v>7</v>
      </c>
      <c r="F1779" s="30" t="str">
        <f t="shared" si="445"/>
        <v>INF740K01PU7</v>
      </c>
      <c r="G1779" s="30">
        <f t="shared" si="449"/>
        <v>20</v>
      </c>
      <c r="H1779" s="30" t="str">
        <f t="shared" si="446"/>
        <v>-</v>
      </c>
      <c r="I1779" s="30">
        <f t="shared" si="451"/>
        <v>22</v>
      </c>
      <c r="J1779" s="35" t="str">
        <f t="shared" si="447"/>
        <v>DSP BlackRock India T.I.G.E.R. Fund - Direct Plan - Growth</v>
      </c>
      <c r="K1779" s="35">
        <f t="shared" si="452"/>
        <v>81</v>
      </c>
      <c r="L1779" s="30" t="str">
        <f t="shared" si="453"/>
        <v>94.614</v>
      </c>
      <c r="M1779" s="30">
        <f t="shared" si="454"/>
        <v>88</v>
      </c>
      <c r="N1779" s="30" t="str">
        <f t="shared" si="455"/>
        <v>93.668</v>
      </c>
      <c r="O1779" s="30">
        <f t="shared" si="456"/>
        <v>95</v>
      </c>
      <c r="P1779" s="30" t="str">
        <f t="shared" si="457"/>
        <v>94.614</v>
      </c>
      <c r="Q1779" s="30">
        <f t="shared" si="458"/>
        <v>102</v>
      </c>
      <c r="R1779" s="36" t="str">
        <f t="shared" si="459"/>
        <v>08-Aug-2017</v>
      </c>
      <c r="S1779" s="37">
        <f t="shared" si="450"/>
        <v>94.614000000000004</v>
      </c>
    </row>
    <row r="1780" spans="1:19">
      <c r="A1780" s="30" t="s">
        <v>7714</v>
      </c>
      <c r="D1780" s="30" t="str">
        <f t="shared" si="444"/>
        <v>102434</v>
      </c>
      <c r="E1780" s="30">
        <f t="shared" si="448"/>
        <v>7</v>
      </c>
      <c r="F1780" s="30" t="str">
        <f t="shared" si="445"/>
        <v>INF740K01151</v>
      </c>
      <c r="G1780" s="30">
        <f t="shared" si="449"/>
        <v>20</v>
      </c>
      <c r="H1780" s="30" t="str">
        <f t="shared" si="446"/>
        <v>-</v>
      </c>
      <c r="I1780" s="30">
        <f t="shared" si="451"/>
        <v>22</v>
      </c>
      <c r="J1780" s="35" t="str">
        <f t="shared" si="447"/>
        <v>DSP BlackRock India T.I.G.E.R. Fund - Regular Plan -  Growth</v>
      </c>
      <c r="K1780" s="35">
        <f t="shared" si="452"/>
        <v>83</v>
      </c>
      <c r="L1780" s="30" t="str">
        <f t="shared" si="453"/>
        <v>92.376</v>
      </c>
      <c r="M1780" s="30">
        <f t="shared" si="454"/>
        <v>90</v>
      </c>
      <c r="N1780" s="30" t="str">
        <f t="shared" si="455"/>
        <v>91.452</v>
      </c>
      <c r="O1780" s="30">
        <f t="shared" si="456"/>
        <v>97</v>
      </c>
      <c r="P1780" s="30" t="str">
        <f t="shared" si="457"/>
        <v>92.376</v>
      </c>
      <c r="Q1780" s="30">
        <f t="shared" si="458"/>
        <v>104</v>
      </c>
      <c r="R1780" s="36" t="str">
        <f t="shared" si="459"/>
        <v>08-Aug-2017</v>
      </c>
      <c r="S1780" s="37">
        <f t="shared" si="450"/>
        <v>92.376000000000005</v>
      </c>
    </row>
    <row r="1781" spans="1:19">
      <c r="A1781" s="30" t="s">
        <v>7715</v>
      </c>
      <c r="D1781" s="30" t="str">
        <f t="shared" si="444"/>
        <v>102435</v>
      </c>
      <c r="E1781" s="30">
        <f t="shared" si="448"/>
        <v>7</v>
      </c>
      <c r="F1781" s="30" t="str">
        <f t="shared" si="445"/>
        <v>INF740K01136</v>
      </c>
      <c r="G1781" s="30">
        <f t="shared" si="449"/>
        <v>20</v>
      </c>
      <c r="H1781" s="30" t="str">
        <f t="shared" si="446"/>
        <v>INF740K01144</v>
      </c>
      <c r="I1781" s="30">
        <f t="shared" si="451"/>
        <v>33</v>
      </c>
      <c r="J1781" s="35" t="str">
        <f t="shared" si="447"/>
        <v>DSP BlackRock India T.I.G.E.R. Fund - Regular Plan - Dividend</v>
      </c>
      <c r="K1781" s="35">
        <f t="shared" si="452"/>
        <v>95</v>
      </c>
      <c r="L1781" s="30" t="str">
        <f t="shared" si="453"/>
        <v>19.710</v>
      </c>
      <c r="M1781" s="30">
        <f t="shared" si="454"/>
        <v>102</v>
      </c>
      <c r="N1781" s="30" t="str">
        <f t="shared" si="455"/>
        <v>19.513</v>
      </c>
      <c r="O1781" s="30">
        <f t="shared" si="456"/>
        <v>109</v>
      </c>
      <c r="P1781" s="30" t="str">
        <f t="shared" si="457"/>
        <v>19.710</v>
      </c>
      <c r="Q1781" s="30">
        <f t="shared" si="458"/>
        <v>116</v>
      </c>
      <c r="R1781" s="36" t="str">
        <f t="shared" si="459"/>
        <v>08-Aug-2017</v>
      </c>
      <c r="S1781" s="37">
        <f t="shared" si="450"/>
        <v>19.71</v>
      </c>
    </row>
    <row r="1782" spans="1:19">
      <c r="A1782" s="30" t="s">
        <v>7716</v>
      </c>
      <c r="D1782" s="30" t="str">
        <f t="shared" si="444"/>
        <v>119213</v>
      </c>
      <c r="E1782" s="30">
        <f t="shared" si="448"/>
        <v>7</v>
      </c>
      <c r="F1782" s="30" t="str">
        <f t="shared" si="445"/>
        <v>INF740K01QE9</v>
      </c>
      <c r="G1782" s="30">
        <f t="shared" si="449"/>
        <v>20</v>
      </c>
      <c r="H1782" s="30" t="str">
        <f t="shared" si="446"/>
        <v>INF740K01QF6</v>
      </c>
      <c r="I1782" s="30">
        <f t="shared" si="451"/>
        <v>33</v>
      </c>
      <c r="J1782" s="35" t="str">
        <f t="shared" si="447"/>
        <v>DSP BlackRock Micro Cap Fund - Direct Plan - Dividend</v>
      </c>
      <c r="K1782" s="35">
        <f t="shared" si="452"/>
        <v>87</v>
      </c>
      <c r="L1782" s="30" t="str">
        <f t="shared" si="453"/>
        <v>37.621</v>
      </c>
      <c r="M1782" s="30">
        <f t="shared" si="454"/>
        <v>94</v>
      </c>
      <c r="N1782" s="30" t="str">
        <f t="shared" si="455"/>
        <v>37.245</v>
      </c>
      <c r="O1782" s="30">
        <f t="shared" si="456"/>
        <v>101</v>
      </c>
      <c r="P1782" s="30" t="str">
        <f t="shared" si="457"/>
        <v>37.621</v>
      </c>
      <c r="Q1782" s="30">
        <f t="shared" si="458"/>
        <v>108</v>
      </c>
      <c r="R1782" s="36" t="str">
        <f t="shared" si="459"/>
        <v>08-Aug-2017</v>
      </c>
      <c r="S1782" s="37">
        <f t="shared" si="450"/>
        <v>37.621000000000002</v>
      </c>
    </row>
    <row r="1783" spans="1:19">
      <c r="A1783" s="30" t="s">
        <v>7717</v>
      </c>
      <c r="D1783" s="30" t="str">
        <f t="shared" si="444"/>
        <v>119212</v>
      </c>
      <c r="E1783" s="30">
        <f t="shared" si="448"/>
        <v>7</v>
      </c>
      <c r="F1783" s="30" t="str">
        <f t="shared" si="445"/>
        <v>INF740K01QD1</v>
      </c>
      <c r="G1783" s="30">
        <f t="shared" si="449"/>
        <v>20</v>
      </c>
      <c r="H1783" s="30" t="str">
        <f t="shared" si="446"/>
        <v>-</v>
      </c>
      <c r="I1783" s="30">
        <f t="shared" si="451"/>
        <v>22</v>
      </c>
      <c r="J1783" s="35" t="str">
        <f t="shared" si="447"/>
        <v>DSP BlackRock Micro Cap Fund - Direct Plan - Growth</v>
      </c>
      <c r="K1783" s="35">
        <f t="shared" si="452"/>
        <v>74</v>
      </c>
      <c r="L1783" s="30" t="str">
        <f t="shared" si="453"/>
        <v>61.964</v>
      </c>
      <c r="M1783" s="30">
        <f t="shared" si="454"/>
        <v>81</v>
      </c>
      <c r="N1783" s="30" t="str">
        <f t="shared" si="455"/>
        <v>61.344</v>
      </c>
      <c r="O1783" s="30">
        <f t="shared" si="456"/>
        <v>88</v>
      </c>
      <c r="P1783" s="30" t="str">
        <f t="shared" si="457"/>
        <v>61.964</v>
      </c>
      <c r="Q1783" s="30">
        <f t="shared" si="458"/>
        <v>95</v>
      </c>
      <c r="R1783" s="36" t="str">
        <f t="shared" si="459"/>
        <v>08-Aug-2017</v>
      </c>
      <c r="S1783" s="37">
        <f t="shared" si="450"/>
        <v>61.963999999999999</v>
      </c>
    </row>
    <row r="1784" spans="1:19">
      <c r="A1784" s="30" t="s">
        <v>7718</v>
      </c>
      <c r="D1784" s="30" t="str">
        <f t="shared" si="444"/>
        <v>113153</v>
      </c>
      <c r="E1784" s="30">
        <f t="shared" si="448"/>
        <v>7</v>
      </c>
      <c r="F1784" s="30" t="str">
        <f t="shared" si="445"/>
        <v>INF740K01805</v>
      </c>
      <c r="G1784" s="30">
        <f t="shared" si="449"/>
        <v>20</v>
      </c>
      <c r="H1784" s="30" t="str">
        <f t="shared" si="446"/>
        <v>INF740K01AM6</v>
      </c>
      <c r="I1784" s="30">
        <f t="shared" si="451"/>
        <v>33</v>
      </c>
      <c r="J1784" s="35" t="str">
        <f t="shared" si="447"/>
        <v>DSP BlackRock Micro Cap Fund - Regular - Dividend</v>
      </c>
      <c r="K1784" s="35">
        <f t="shared" si="452"/>
        <v>83</v>
      </c>
      <c r="L1784" s="30" t="str">
        <f t="shared" si="453"/>
        <v>36.503</v>
      </c>
      <c r="M1784" s="30">
        <f t="shared" si="454"/>
        <v>90</v>
      </c>
      <c r="N1784" s="30" t="str">
        <f t="shared" si="455"/>
        <v>36.138</v>
      </c>
      <c r="O1784" s="30">
        <f t="shared" si="456"/>
        <v>97</v>
      </c>
      <c r="P1784" s="30" t="str">
        <f t="shared" si="457"/>
        <v>36.503</v>
      </c>
      <c r="Q1784" s="30">
        <f t="shared" si="458"/>
        <v>104</v>
      </c>
      <c r="R1784" s="36" t="str">
        <f t="shared" si="459"/>
        <v>08-Aug-2017</v>
      </c>
      <c r="S1784" s="37">
        <f t="shared" si="450"/>
        <v>36.503</v>
      </c>
    </row>
    <row r="1785" spans="1:19">
      <c r="A1785" s="30" t="s">
        <v>7719</v>
      </c>
      <c r="D1785" s="30" t="str">
        <f t="shared" si="444"/>
        <v>105989</v>
      </c>
      <c r="E1785" s="30">
        <f t="shared" si="448"/>
        <v>7</v>
      </c>
      <c r="F1785" s="30" t="str">
        <f t="shared" si="445"/>
        <v>INF740K01797</v>
      </c>
      <c r="G1785" s="30">
        <f t="shared" si="449"/>
        <v>20</v>
      </c>
      <c r="H1785" s="30" t="str">
        <f t="shared" si="446"/>
        <v>-</v>
      </c>
      <c r="I1785" s="30">
        <f t="shared" si="451"/>
        <v>22</v>
      </c>
      <c r="J1785" s="35" t="str">
        <f t="shared" si="447"/>
        <v>DSP BlackRock Micro Cap Fund - Regular - Growth</v>
      </c>
      <c r="K1785" s="35">
        <f t="shared" si="452"/>
        <v>70</v>
      </c>
      <c r="L1785" s="30" t="str">
        <f t="shared" si="453"/>
        <v>60.117</v>
      </c>
      <c r="M1785" s="30">
        <f t="shared" si="454"/>
        <v>77</v>
      </c>
      <c r="N1785" s="30" t="str">
        <f t="shared" si="455"/>
        <v>59.516</v>
      </c>
      <c r="O1785" s="30">
        <f t="shared" si="456"/>
        <v>84</v>
      </c>
      <c r="P1785" s="30" t="str">
        <f t="shared" si="457"/>
        <v>60.117</v>
      </c>
      <c r="Q1785" s="30">
        <f t="shared" si="458"/>
        <v>91</v>
      </c>
      <c r="R1785" s="36" t="str">
        <f t="shared" si="459"/>
        <v>08-Aug-2017</v>
      </c>
      <c r="S1785" s="37">
        <f t="shared" si="450"/>
        <v>60.116999999999997</v>
      </c>
    </row>
    <row r="1786" spans="1:19" ht="26">
      <c r="A1786" s="30" t="s">
        <v>7720</v>
      </c>
      <c r="D1786" s="30" t="str">
        <f t="shared" si="444"/>
        <v>119029</v>
      </c>
      <c r="E1786" s="30">
        <f t="shared" si="448"/>
        <v>7</v>
      </c>
      <c r="F1786" s="30" t="str">
        <f t="shared" si="445"/>
        <v>INF740K01QB5</v>
      </c>
      <c r="G1786" s="30">
        <f t="shared" si="449"/>
        <v>20</v>
      </c>
      <c r="H1786" s="30" t="str">
        <f t="shared" si="446"/>
        <v>INF740K01QC3</v>
      </c>
      <c r="I1786" s="30">
        <f t="shared" si="451"/>
        <v>33</v>
      </c>
      <c r="J1786" s="35" t="str">
        <f t="shared" si="447"/>
        <v>DSP BlackRock Natural Resources and New Energy Fund - Direct Plan - Dividend</v>
      </c>
      <c r="K1786" s="35">
        <f t="shared" si="452"/>
        <v>110</v>
      </c>
      <c r="L1786" s="30" t="str">
        <f t="shared" si="453"/>
        <v>20.805</v>
      </c>
      <c r="M1786" s="30">
        <f t="shared" si="454"/>
        <v>117</v>
      </c>
      <c r="N1786" s="30" t="str">
        <f t="shared" si="455"/>
        <v>20.597</v>
      </c>
      <c r="O1786" s="30">
        <f t="shared" si="456"/>
        <v>124</v>
      </c>
      <c r="P1786" s="30" t="str">
        <f t="shared" si="457"/>
        <v>20.805</v>
      </c>
      <c r="Q1786" s="30">
        <f t="shared" si="458"/>
        <v>131</v>
      </c>
      <c r="R1786" s="36" t="str">
        <f t="shared" si="459"/>
        <v>08-Aug-2017</v>
      </c>
      <c r="S1786" s="37">
        <f t="shared" si="450"/>
        <v>20.805</v>
      </c>
    </row>
    <row r="1787" spans="1:19" ht="26">
      <c r="A1787" s="30" t="s">
        <v>7721</v>
      </c>
      <c r="D1787" s="30" t="str">
        <f t="shared" si="444"/>
        <v>119028</v>
      </c>
      <c r="E1787" s="30">
        <f t="shared" si="448"/>
        <v>7</v>
      </c>
      <c r="F1787" s="30" t="str">
        <f t="shared" si="445"/>
        <v>INF740K01QA7</v>
      </c>
      <c r="G1787" s="30">
        <f t="shared" si="449"/>
        <v>20</v>
      </c>
      <c r="H1787" s="30" t="str">
        <f t="shared" si="446"/>
        <v>-</v>
      </c>
      <c r="I1787" s="30">
        <f t="shared" si="451"/>
        <v>22</v>
      </c>
      <c r="J1787" s="35" t="str">
        <f t="shared" si="447"/>
        <v>DSP BlackRock Natural Resources and New Energy Fund - Direct Plan - Growth</v>
      </c>
      <c r="K1787" s="35">
        <f t="shared" si="452"/>
        <v>97</v>
      </c>
      <c r="L1787" s="30" t="str">
        <f t="shared" si="453"/>
        <v>34.483</v>
      </c>
      <c r="M1787" s="30">
        <f t="shared" si="454"/>
        <v>104</v>
      </c>
      <c r="N1787" s="30" t="str">
        <f t="shared" si="455"/>
        <v>34.138</v>
      </c>
      <c r="O1787" s="30">
        <f t="shared" si="456"/>
        <v>111</v>
      </c>
      <c r="P1787" s="30" t="str">
        <f t="shared" si="457"/>
        <v>34.483</v>
      </c>
      <c r="Q1787" s="30">
        <f t="shared" si="458"/>
        <v>118</v>
      </c>
      <c r="R1787" s="36" t="str">
        <f t="shared" si="459"/>
        <v>08-Aug-2017</v>
      </c>
      <c r="S1787" s="37">
        <f t="shared" si="450"/>
        <v>34.482999999999997</v>
      </c>
    </row>
    <row r="1788" spans="1:19" ht="26">
      <c r="A1788" s="30" t="s">
        <v>7722</v>
      </c>
      <c r="D1788" s="30" t="str">
        <f t="shared" si="444"/>
        <v>108202</v>
      </c>
      <c r="E1788" s="30">
        <f t="shared" si="448"/>
        <v>7</v>
      </c>
      <c r="F1788" s="30" t="str">
        <f t="shared" si="445"/>
        <v>INF740K01060</v>
      </c>
      <c r="G1788" s="30">
        <f t="shared" si="449"/>
        <v>20</v>
      </c>
      <c r="H1788" s="30" t="str">
        <f t="shared" si="446"/>
        <v>-</v>
      </c>
      <c r="I1788" s="30">
        <f t="shared" si="451"/>
        <v>22</v>
      </c>
      <c r="J1788" s="35" t="str">
        <f t="shared" si="447"/>
        <v>DSP BlackRock Natural Resources And New Energy Fund - Regular - Growth</v>
      </c>
      <c r="K1788" s="35">
        <f t="shared" si="452"/>
        <v>93</v>
      </c>
      <c r="L1788" s="30" t="str">
        <f t="shared" si="453"/>
        <v>33.593</v>
      </c>
      <c r="M1788" s="30">
        <f t="shared" si="454"/>
        <v>100</v>
      </c>
      <c r="N1788" s="30" t="str">
        <f t="shared" si="455"/>
        <v>33.257</v>
      </c>
      <c r="O1788" s="30">
        <f t="shared" si="456"/>
        <v>107</v>
      </c>
      <c r="P1788" s="30" t="str">
        <f t="shared" si="457"/>
        <v>33.593</v>
      </c>
      <c r="Q1788" s="30">
        <f t="shared" si="458"/>
        <v>114</v>
      </c>
      <c r="R1788" s="36" t="str">
        <f t="shared" si="459"/>
        <v>08-Aug-2017</v>
      </c>
      <c r="S1788" s="37">
        <f t="shared" si="450"/>
        <v>33.593000000000004</v>
      </c>
    </row>
    <row r="1789" spans="1:19" ht="26">
      <c r="A1789" s="30" t="s">
        <v>7723</v>
      </c>
      <c r="D1789" s="30" t="str">
        <f t="shared" si="444"/>
        <v>108203</v>
      </c>
      <c r="E1789" s="30">
        <f t="shared" si="448"/>
        <v>7</v>
      </c>
      <c r="F1789" s="30" t="str">
        <f t="shared" si="445"/>
        <v>INF740K01045</v>
      </c>
      <c r="G1789" s="30">
        <f t="shared" si="449"/>
        <v>20</v>
      </c>
      <c r="H1789" s="30" t="str">
        <f t="shared" si="446"/>
        <v>INF740K01052</v>
      </c>
      <c r="I1789" s="30">
        <f t="shared" si="451"/>
        <v>33</v>
      </c>
      <c r="J1789" s="35" t="str">
        <f t="shared" si="447"/>
        <v>DSP BlackRock Natural Resources And New Energy Fund - Regular Plan - Dividend</v>
      </c>
      <c r="K1789" s="35">
        <f t="shared" si="452"/>
        <v>111</v>
      </c>
      <c r="L1789" s="30" t="str">
        <f t="shared" si="453"/>
        <v>20.319</v>
      </c>
      <c r="M1789" s="30">
        <f t="shared" si="454"/>
        <v>118</v>
      </c>
      <c r="N1789" s="30" t="str">
        <f t="shared" si="455"/>
        <v>20.116</v>
      </c>
      <c r="O1789" s="30">
        <f t="shared" si="456"/>
        <v>125</v>
      </c>
      <c r="P1789" s="30" t="str">
        <f t="shared" si="457"/>
        <v>20.319</v>
      </c>
      <c r="Q1789" s="30">
        <f t="shared" si="458"/>
        <v>132</v>
      </c>
      <c r="R1789" s="36" t="str">
        <f t="shared" si="459"/>
        <v>08-Aug-2017</v>
      </c>
      <c r="S1789" s="37">
        <f t="shared" si="450"/>
        <v>20.318999999999999</v>
      </c>
    </row>
    <row r="1790" spans="1:19">
      <c r="A1790" s="30" t="s">
        <v>7724</v>
      </c>
      <c r="D1790" s="30" t="str">
        <f t="shared" si="444"/>
        <v>119219</v>
      </c>
      <c r="E1790" s="30">
        <f t="shared" si="448"/>
        <v>7</v>
      </c>
      <c r="F1790" s="30" t="str">
        <f t="shared" si="445"/>
        <v>INF740K01PM4</v>
      </c>
      <c r="G1790" s="30">
        <f t="shared" si="449"/>
        <v>20</v>
      </c>
      <c r="H1790" s="30" t="str">
        <f t="shared" si="446"/>
        <v>INF740K01PN2</v>
      </c>
      <c r="I1790" s="30">
        <f t="shared" si="451"/>
        <v>33</v>
      </c>
      <c r="J1790" s="35" t="str">
        <f t="shared" si="447"/>
        <v>DSP BlackRock Opportunities Fund - Direct Plan - Dividend</v>
      </c>
      <c r="K1790" s="35">
        <f t="shared" si="452"/>
        <v>91</v>
      </c>
      <c r="L1790" s="30" t="str">
        <f t="shared" si="453"/>
        <v>51.704</v>
      </c>
      <c r="M1790" s="30">
        <f t="shared" si="454"/>
        <v>98</v>
      </c>
      <c r="N1790" s="30" t="str">
        <f t="shared" si="455"/>
        <v>51.187</v>
      </c>
      <c r="O1790" s="30">
        <f t="shared" si="456"/>
        <v>105</v>
      </c>
      <c r="P1790" s="30" t="str">
        <f t="shared" si="457"/>
        <v>51.704</v>
      </c>
      <c r="Q1790" s="30">
        <f t="shared" si="458"/>
        <v>112</v>
      </c>
      <c r="R1790" s="36" t="str">
        <f t="shared" si="459"/>
        <v>08-Aug-2017</v>
      </c>
      <c r="S1790" s="37">
        <f t="shared" si="450"/>
        <v>51.704000000000001</v>
      </c>
    </row>
    <row r="1791" spans="1:19">
      <c r="A1791" s="30" t="s">
        <v>7725</v>
      </c>
      <c r="D1791" s="30" t="str">
        <f t="shared" si="444"/>
        <v>119218</v>
      </c>
      <c r="E1791" s="30">
        <f t="shared" si="448"/>
        <v>7</v>
      </c>
      <c r="F1791" s="30" t="str">
        <f t="shared" si="445"/>
        <v>INF740K01PL6</v>
      </c>
      <c r="G1791" s="30">
        <f t="shared" si="449"/>
        <v>20</v>
      </c>
      <c r="H1791" s="30" t="str">
        <f t="shared" si="446"/>
        <v>-</v>
      </c>
      <c r="I1791" s="30">
        <f t="shared" si="451"/>
        <v>22</v>
      </c>
      <c r="J1791" s="35" t="str">
        <f t="shared" si="447"/>
        <v>DSP BlackRock Opportunities Fund - Direct Plan - Growth</v>
      </c>
      <c r="K1791" s="35">
        <f t="shared" si="452"/>
        <v>78</v>
      </c>
      <c r="L1791" s="30" t="str">
        <f t="shared" si="453"/>
        <v>216.308</v>
      </c>
      <c r="M1791" s="30">
        <f t="shared" si="454"/>
        <v>86</v>
      </c>
      <c r="N1791" s="30" t="str">
        <f t="shared" si="455"/>
        <v>214.145</v>
      </c>
      <c r="O1791" s="30">
        <f t="shared" si="456"/>
        <v>94</v>
      </c>
      <c r="P1791" s="30" t="str">
        <f t="shared" si="457"/>
        <v>216.308</v>
      </c>
      <c r="Q1791" s="30">
        <f t="shared" si="458"/>
        <v>102</v>
      </c>
      <c r="R1791" s="36" t="str">
        <f t="shared" si="459"/>
        <v>08-Aug-2017</v>
      </c>
      <c r="S1791" s="37">
        <f t="shared" si="450"/>
        <v>216.30799999999999</v>
      </c>
    </row>
    <row r="1792" spans="1:19">
      <c r="A1792" s="30" t="s">
        <v>7726</v>
      </c>
      <c r="D1792" s="30" t="str">
        <f t="shared" si="444"/>
        <v>103820</v>
      </c>
      <c r="E1792" s="30">
        <f t="shared" si="448"/>
        <v>7</v>
      </c>
      <c r="F1792" s="30" t="str">
        <f t="shared" si="445"/>
        <v>INF740K01078</v>
      </c>
      <c r="G1792" s="30">
        <f t="shared" si="449"/>
        <v>20</v>
      </c>
      <c r="H1792" s="30" t="str">
        <f t="shared" si="446"/>
        <v>INF740K01086</v>
      </c>
      <c r="I1792" s="30">
        <f t="shared" si="451"/>
        <v>33</v>
      </c>
      <c r="J1792" s="35" t="str">
        <f t="shared" si="447"/>
        <v>DSP BlackRock Opportunities Fund-Regular Plan - Dividend</v>
      </c>
      <c r="K1792" s="35">
        <f t="shared" si="452"/>
        <v>90</v>
      </c>
      <c r="L1792" s="30" t="str">
        <f t="shared" si="453"/>
        <v>29.828</v>
      </c>
      <c r="M1792" s="30">
        <f t="shared" si="454"/>
        <v>97</v>
      </c>
      <c r="N1792" s="30" t="str">
        <f t="shared" si="455"/>
        <v>29.530</v>
      </c>
      <c r="O1792" s="30">
        <f t="shared" si="456"/>
        <v>104</v>
      </c>
      <c r="P1792" s="30" t="str">
        <f t="shared" si="457"/>
        <v>29.828</v>
      </c>
      <c r="Q1792" s="30">
        <f t="shared" si="458"/>
        <v>111</v>
      </c>
      <c r="R1792" s="36" t="str">
        <f t="shared" si="459"/>
        <v>08-Aug-2017</v>
      </c>
      <c r="S1792" s="37">
        <f t="shared" si="450"/>
        <v>29.827999999999999</v>
      </c>
    </row>
    <row r="1793" spans="1:19">
      <c r="A1793" s="30" t="s">
        <v>7727</v>
      </c>
      <c r="D1793" s="30" t="str">
        <f t="shared" si="444"/>
        <v>103819</v>
      </c>
      <c r="E1793" s="30">
        <f t="shared" si="448"/>
        <v>7</v>
      </c>
      <c r="F1793" s="30" t="str">
        <f t="shared" si="445"/>
        <v>INF740K01094</v>
      </c>
      <c r="G1793" s="30">
        <f t="shared" si="449"/>
        <v>20</v>
      </c>
      <c r="H1793" s="30" t="str">
        <f t="shared" si="446"/>
        <v>-</v>
      </c>
      <c r="I1793" s="30">
        <f t="shared" si="451"/>
        <v>22</v>
      </c>
      <c r="J1793" s="35" t="str">
        <f t="shared" si="447"/>
        <v>DSP BlackRock Opportunities Fund-Regular Plan - Growth</v>
      </c>
      <c r="K1793" s="35">
        <f t="shared" si="452"/>
        <v>77</v>
      </c>
      <c r="L1793" s="30" t="str">
        <f t="shared" si="453"/>
        <v>209.390</v>
      </c>
      <c r="M1793" s="30">
        <f t="shared" si="454"/>
        <v>85</v>
      </c>
      <c r="N1793" s="30" t="str">
        <f t="shared" si="455"/>
        <v>207.296</v>
      </c>
      <c r="O1793" s="30">
        <f t="shared" si="456"/>
        <v>93</v>
      </c>
      <c r="P1793" s="30" t="str">
        <f t="shared" si="457"/>
        <v>209.390</v>
      </c>
      <c r="Q1793" s="30">
        <f t="shared" si="458"/>
        <v>101</v>
      </c>
      <c r="R1793" s="36" t="str">
        <f t="shared" si="459"/>
        <v>08-Aug-2017</v>
      </c>
      <c r="S1793" s="37">
        <f t="shared" si="450"/>
        <v>209.39</v>
      </c>
    </row>
    <row r="1794" spans="1:19">
      <c r="A1794" s="30" t="s">
        <v>7728</v>
      </c>
      <c r="D1794" s="30" t="str">
        <f t="shared" si="444"/>
        <v>119070</v>
      </c>
      <c r="E1794" s="30">
        <f t="shared" si="448"/>
        <v>7</v>
      </c>
      <c r="F1794" s="30" t="str">
        <f t="shared" si="445"/>
        <v>INF740K01PY9</v>
      </c>
      <c r="G1794" s="30">
        <f t="shared" si="449"/>
        <v>20</v>
      </c>
      <c r="H1794" s="30" t="str">
        <f t="shared" si="446"/>
        <v>INF740K01PZ6</v>
      </c>
      <c r="I1794" s="30">
        <f t="shared" si="451"/>
        <v>33</v>
      </c>
      <c r="J1794" s="35" t="str">
        <f t="shared" si="447"/>
        <v>DSP BlackRock Small and Mid Cap Fund - Direct Plan - Dividend</v>
      </c>
      <c r="K1794" s="35">
        <f t="shared" si="452"/>
        <v>95</v>
      </c>
      <c r="L1794" s="30" t="str">
        <f t="shared" si="453"/>
        <v>42.244</v>
      </c>
      <c r="M1794" s="30">
        <f t="shared" si="454"/>
        <v>102</v>
      </c>
      <c r="N1794" s="30" t="str">
        <f t="shared" si="455"/>
        <v>41.822</v>
      </c>
      <c r="O1794" s="30">
        <f t="shared" si="456"/>
        <v>109</v>
      </c>
      <c r="P1794" s="30" t="str">
        <f t="shared" si="457"/>
        <v>42.244</v>
      </c>
      <c r="Q1794" s="30">
        <f t="shared" si="458"/>
        <v>116</v>
      </c>
      <c r="R1794" s="36" t="str">
        <f t="shared" si="459"/>
        <v>08-Aug-2017</v>
      </c>
      <c r="S1794" s="37">
        <f t="shared" si="450"/>
        <v>42.244</v>
      </c>
    </row>
    <row r="1795" spans="1:19">
      <c r="A1795" s="30" t="s">
        <v>7729</v>
      </c>
      <c r="D1795" s="30" t="str">
        <f t="shared" si="444"/>
        <v>119071</v>
      </c>
      <c r="E1795" s="30">
        <f t="shared" si="448"/>
        <v>7</v>
      </c>
      <c r="F1795" s="30" t="str">
        <f t="shared" si="445"/>
        <v>INF740K01PX1</v>
      </c>
      <c r="G1795" s="30">
        <f t="shared" si="449"/>
        <v>20</v>
      </c>
      <c r="H1795" s="30" t="str">
        <f t="shared" si="446"/>
        <v>-</v>
      </c>
      <c r="I1795" s="30">
        <f t="shared" si="451"/>
        <v>22</v>
      </c>
      <c r="J1795" s="35" t="str">
        <f t="shared" si="447"/>
        <v>DSP BlackRock Small and Mid Cap Fund - Direct Plan - Growth</v>
      </c>
      <c r="K1795" s="35">
        <f t="shared" si="452"/>
        <v>82</v>
      </c>
      <c r="L1795" s="30" t="str">
        <f t="shared" si="453"/>
        <v>54.220</v>
      </c>
      <c r="M1795" s="30">
        <f t="shared" si="454"/>
        <v>89</v>
      </c>
      <c r="N1795" s="30" t="str">
        <f t="shared" si="455"/>
        <v>53.678</v>
      </c>
      <c r="O1795" s="30">
        <f t="shared" si="456"/>
        <v>96</v>
      </c>
      <c r="P1795" s="30" t="str">
        <f t="shared" si="457"/>
        <v>54.220</v>
      </c>
      <c r="Q1795" s="30">
        <f t="shared" si="458"/>
        <v>103</v>
      </c>
      <c r="R1795" s="36" t="str">
        <f t="shared" si="459"/>
        <v>08-Aug-2017</v>
      </c>
      <c r="S1795" s="37">
        <f t="shared" si="450"/>
        <v>54.22</v>
      </c>
    </row>
    <row r="1796" spans="1:19" ht="26">
      <c r="A1796" s="30" t="s">
        <v>7730</v>
      </c>
      <c r="D1796" s="30" t="str">
        <f t="shared" si="444"/>
        <v>104482</v>
      </c>
      <c r="E1796" s="30">
        <f t="shared" si="448"/>
        <v>7</v>
      </c>
      <c r="F1796" s="30" t="str">
        <f t="shared" si="445"/>
        <v>INF740K01102</v>
      </c>
      <c r="G1796" s="30">
        <f t="shared" si="449"/>
        <v>20</v>
      </c>
      <c r="H1796" s="30" t="str">
        <f t="shared" si="446"/>
        <v>INF740K01110</v>
      </c>
      <c r="I1796" s="30">
        <f t="shared" si="451"/>
        <v>33</v>
      </c>
      <c r="J1796" s="35" t="str">
        <f t="shared" si="447"/>
        <v>DSP BlackRock Small and Mid Cap Fund - Regular Plan - Dividend</v>
      </c>
      <c r="K1796" s="35">
        <f t="shared" si="452"/>
        <v>96</v>
      </c>
      <c r="L1796" s="30" t="str">
        <f t="shared" si="453"/>
        <v>24.648</v>
      </c>
      <c r="M1796" s="30">
        <f t="shared" si="454"/>
        <v>103</v>
      </c>
      <c r="N1796" s="30" t="str">
        <f t="shared" si="455"/>
        <v>24.402</v>
      </c>
      <c r="O1796" s="30">
        <f t="shared" si="456"/>
        <v>110</v>
      </c>
      <c r="P1796" s="30" t="str">
        <f t="shared" si="457"/>
        <v>24.648</v>
      </c>
      <c r="Q1796" s="30">
        <f t="shared" si="458"/>
        <v>117</v>
      </c>
      <c r="R1796" s="36" t="str">
        <f t="shared" si="459"/>
        <v>08-Aug-2017</v>
      </c>
      <c r="S1796" s="37">
        <f t="shared" si="450"/>
        <v>24.648</v>
      </c>
    </row>
    <row r="1797" spans="1:19" ht="26">
      <c r="A1797" s="30" t="s">
        <v>7731</v>
      </c>
      <c r="D1797" s="30" t="str">
        <f t="shared" si="444"/>
        <v>104481</v>
      </c>
      <c r="E1797" s="30">
        <f t="shared" si="448"/>
        <v>7</v>
      </c>
      <c r="F1797" s="30" t="str">
        <f t="shared" si="445"/>
        <v>INF740K01128</v>
      </c>
      <c r="G1797" s="30">
        <f t="shared" si="449"/>
        <v>20</v>
      </c>
      <c r="H1797" s="30" t="str">
        <f t="shared" si="446"/>
        <v>-</v>
      </c>
      <c r="I1797" s="30">
        <f t="shared" si="451"/>
        <v>22</v>
      </c>
      <c r="J1797" s="35" t="str">
        <f t="shared" si="447"/>
        <v>DSP BlackRock Small and Mid Cap Fund - Regular Plan - Growth</v>
      </c>
      <c r="K1797" s="35">
        <f t="shared" si="452"/>
        <v>83</v>
      </c>
      <c r="L1797" s="30" t="str">
        <f t="shared" si="453"/>
        <v>52.508</v>
      </c>
      <c r="M1797" s="30">
        <f t="shared" si="454"/>
        <v>90</v>
      </c>
      <c r="N1797" s="30" t="str">
        <f t="shared" si="455"/>
        <v>51.983</v>
      </c>
      <c r="O1797" s="30">
        <f t="shared" si="456"/>
        <v>97</v>
      </c>
      <c r="P1797" s="30" t="str">
        <f t="shared" si="457"/>
        <v>52.508</v>
      </c>
      <c r="Q1797" s="30">
        <f t="shared" si="458"/>
        <v>104</v>
      </c>
      <c r="R1797" s="36" t="str">
        <f t="shared" si="459"/>
        <v>08-Aug-2017</v>
      </c>
      <c r="S1797" s="37">
        <f t="shared" si="450"/>
        <v>52.508000000000003</v>
      </c>
    </row>
    <row r="1798" spans="1:19" ht="26">
      <c r="A1798" s="30" t="s">
        <v>6471</v>
      </c>
      <c r="D1798" s="30" t="str">
        <f t="shared" si="444"/>
        <v>107354</v>
      </c>
      <c r="E1798" s="30">
        <f t="shared" si="448"/>
        <v>7</v>
      </c>
      <c r="F1798" s="30" t="str">
        <f t="shared" si="445"/>
        <v>INF740K01193</v>
      </c>
      <c r="G1798" s="30">
        <f t="shared" si="449"/>
        <v>20</v>
      </c>
      <c r="H1798" s="30" t="str">
        <f t="shared" si="446"/>
        <v>INF740K01201</v>
      </c>
      <c r="I1798" s="30">
        <f t="shared" si="451"/>
        <v>33</v>
      </c>
      <c r="J1798" s="35" t="str">
        <f t="shared" si="447"/>
        <v>DSP BlackRock Technology.com   Fund - Regular Plan - Dividend</v>
      </c>
      <c r="K1798" s="35">
        <f t="shared" si="452"/>
        <v>95</v>
      </c>
      <c r="L1798" s="30" t="str">
        <f t="shared" si="453"/>
        <v>23.353</v>
      </c>
      <c r="M1798" s="30">
        <f t="shared" si="454"/>
        <v>102</v>
      </c>
      <c r="N1798" s="30" t="str">
        <f t="shared" si="455"/>
        <v>23.119</v>
      </c>
      <c r="O1798" s="30">
        <f t="shared" si="456"/>
        <v>109</v>
      </c>
      <c r="P1798" s="30" t="str">
        <f t="shared" si="457"/>
        <v>23.353</v>
      </c>
      <c r="Q1798" s="30">
        <f t="shared" si="458"/>
        <v>116</v>
      </c>
      <c r="R1798" s="36" t="str">
        <f t="shared" si="459"/>
        <v>28-Jul-2017</v>
      </c>
      <c r="S1798" s="37">
        <f t="shared" si="450"/>
        <v>23.353000000000002</v>
      </c>
    </row>
    <row r="1799" spans="1:19">
      <c r="A1799" s="30" t="s">
        <v>6472</v>
      </c>
      <c r="D1799" s="30" t="str">
        <f t="shared" ref="D1799:D1862" si="460">IF(ISERROR(LEFT(A1799,SEARCH(";",A1799)-1)),"",LEFT(A1799,SEARCH(";",A1799)-1))</f>
        <v>100090</v>
      </c>
      <c r="E1799" s="30">
        <f t="shared" si="448"/>
        <v>7</v>
      </c>
      <c r="F1799" s="30" t="str">
        <f t="shared" ref="F1799:F1862" si="461">IF($D1799="",A1799,MID($A1799,E1799+1,SEARCH(";",$A1799,E1799+1)-E1799-1))</f>
        <v>INF740K01219</v>
      </c>
      <c r="G1799" s="30">
        <f t="shared" si="449"/>
        <v>20</v>
      </c>
      <c r="H1799" s="30" t="str">
        <f t="shared" ref="H1799:H1862" si="462">IF($D1799="","",MID($A1799,G1799+1,SEARCH(";",$A1799,G1799+1)-G1799-1))</f>
        <v>-</v>
      </c>
      <c r="I1799" s="30">
        <f t="shared" si="451"/>
        <v>22</v>
      </c>
      <c r="J1799" s="35" t="str">
        <f t="shared" ref="J1799:J1862" si="463">IF($D1799="","",MID($A1799,I1799+1,SEARCH(";",$A1799,I1799+1)-I1799-1))</f>
        <v>DSP BlackRock Technology.com   Fund - Regular Plan - Growth</v>
      </c>
      <c r="K1799" s="35">
        <f t="shared" si="452"/>
        <v>82</v>
      </c>
      <c r="L1799" s="30" t="str">
        <f t="shared" si="453"/>
        <v>50.203</v>
      </c>
      <c r="M1799" s="30">
        <f t="shared" si="454"/>
        <v>89</v>
      </c>
      <c r="N1799" s="30" t="str">
        <f t="shared" si="455"/>
        <v>49.701</v>
      </c>
      <c r="O1799" s="30">
        <f t="shared" si="456"/>
        <v>96</v>
      </c>
      <c r="P1799" s="30" t="str">
        <f t="shared" si="457"/>
        <v>50.203</v>
      </c>
      <c r="Q1799" s="30">
        <f t="shared" si="458"/>
        <v>103</v>
      </c>
      <c r="R1799" s="36" t="str">
        <f t="shared" si="459"/>
        <v>28-Jul-2017</v>
      </c>
      <c r="S1799" s="37">
        <f t="shared" si="450"/>
        <v>50.203000000000003</v>
      </c>
    </row>
    <row r="1800" spans="1:19">
      <c r="A1800" s="30" t="s">
        <v>6473</v>
      </c>
      <c r="D1800" s="30" t="str">
        <f t="shared" si="460"/>
        <v>119246</v>
      </c>
      <c r="E1800" s="30">
        <f t="shared" ref="E1800:E1863" si="464">IF($D1800="","",LEN(D1800)+1)</f>
        <v>7</v>
      </c>
      <c r="F1800" s="30" t="str">
        <f t="shared" si="461"/>
        <v>INF740K01PP7</v>
      </c>
      <c r="G1800" s="30">
        <f t="shared" ref="G1800:G1863" si="465">IF($D1800="","",E1800+(LEN(F1800)+1))</f>
        <v>20</v>
      </c>
      <c r="H1800" s="30" t="str">
        <f t="shared" si="462"/>
        <v>INF740K01PQ5</v>
      </c>
      <c r="I1800" s="30">
        <f t="shared" si="451"/>
        <v>33</v>
      </c>
      <c r="J1800" s="35" t="str">
        <f t="shared" si="463"/>
        <v>DSP BlackRock Technology.com Fund - Direct Plan - Dividend</v>
      </c>
      <c r="K1800" s="35">
        <f t="shared" si="452"/>
        <v>92</v>
      </c>
      <c r="L1800" s="30" t="str">
        <f t="shared" si="453"/>
        <v>29.692</v>
      </c>
      <c r="M1800" s="30">
        <f t="shared" si="454"/>
        <v>99</v>
      </c>
      <c r="N1800" s="30" t="str">
        <f t="shared" si="455"/>
        <v>29.395</v>
      </c>
      <c r="O1800" s="30">
        <f t="shared" si="456"/>
        <v>106</v>
      </c>
      <c r="P1800" s="30" t="str">
        <f t="shared" si="457"/>
        <v>29.692</v>
      </c>
      <c r="Q1800" s="30">
        <f t="shared" si="458"/>
        <v>113</v>
      </c>
      <c r="R1800" s="36" t="str">
        <f t="shared" si="459"/>
        <v>28-Jul-2017</v>
      </c>
      <c r="S1800" s="37">
        <f t="shared" ref="S1800:S1863" si="466">IF(L1800="","",L1800+0)</f>
        <v>29.692</v>
      </c>
    </row>
    <row r="1801" spans="1:19">
      <c r="A1801" s="30" t="s">
        <v>6474</v>
      </c>
      <c r="D1801" s="30" t="str">
        <f t="shared" si="460"/>
        <v>119245</v>
      </c>
      <c r="E1801" s="30">
        <f t="shared" si="464"/>
        <v>7</v>
      </c>
      <c r="F1801" s="30" t="str">
        <f t="shared" si="461"/>
        <v>INF740K01PO0</v>
      </c>
      <c r="G1801" s="30">
        <f t="shared" si="465"/>
        <v>20</v>
      </c>
      <c r="H1801" s="30" t="str">
        <f t="shared" si="462"/>
        <v>-</v>
      </c>
      <c r="I1801" s="30">
        <f t="shared" si="451"/>
        <v>22</v>
      </c>
      <c r="J1801" s="35" t="str">
        <f t="shared" si="463"/>
        <v>DSP BlackRock Technology.com Fund - Direct Plan - Growth</v>
      </c>
      <c r="K1801" s="35">
        <f t="shared" si="452"/>
        <v>79</v>
      </c>
      <c r="L1801" s="30" t="str">
        <f t="shared" si="453"/>
        <v>51.480</v>
      </c>
      <c r="M1801" s="30">
        <f t="shared" si="454"/>
        <v>86</v>
      </c>
      <c r="N1801" s="30" t="str">
        <f t="shared" si="455"/>
        <v>50.965</v>
      </c>
      <c r="O1801" s="30">
        <f t="shared" si="456"/>
        <v>93</v>
      </c>
      <c r="P1801" s="30" t="str">
        <f t="shared" si="457"/>
        <v>51.480</v>
      </c>
      <c r="Q1801" s="30">
        <f t="shared" si="458"/>
        <v>100</v>
      </c>
      <c r="R1801" s="36" t="str">
        <f t="shared" si="459"/>
        <v>28-Jul-2017</v>
      </c>
      <c r="S1801" s="37">
        <f t="shared" si="466"/>
        <v>51.48</v>
      </c>
    </row>
    <row r="1802" spans="1:19">
      <c r="A1802" s="30" t="s">
        <v>7732</v>
      </c>
      <c r="D1802" s="30" t="str">
        <f t="shared" si="460"/>
        <v>119249</v>
      </c>
      <c r="E1802" s="30">
        <f t="shared" si="464"/>
        <v>7</v>
      </c>
      <c r="F1802" s="30" t="str">
        <f t="shared" si="461"/>
        <v>INF740K01PS1</v>
      </c>
      <c r="G1802" s="30">
        <f t="shared" si="465"/>
        <v>20</v>
      </c>
      <c r="H1802" s="30" t="str">
        <f t="shared" si="462"/>
        <v>INF740K01PT9</v>
      </c>
      <c r="I1802" s="30">
        <f t="shared" si="451"/>
        <v>33</v>
      </c>
      <c r="J1802" s="35" t="str">
        <f t="shared" si="463"/>
        <v>DSP BlackRock Top 100 Equity Fund - Direct Plan - Dividend</v>
      </c>
      <c r="K1802" s="35">
        <f t="shared" si="452"/>
        <v>92</v>
      </c>
      <c r="L1802" s="30" t="str">
        <f t="shared" si="453"/>
        <v>25.427</v>
      </c>
      <c r="M1802" s="30">
        <f t="shared" si="454"/>
        <v>99</v>
      </c>
      <c r="N1802" s="30" t="str">
        <f t="shared" si="455"/>
        <v>25.173</v>
      </c>
      <c r="O1802" s="30">
        <f t="shared" si="456"/>
        <v>106</v>
      </c>
      <c r="P1802" s="30" t="str">
        <f t="shared" si="457"/>
        <v>25.427</v>
      </c>
      <c r="Q1802" s="30">
        <f t="shared" si="458"/>
        <v>113</v>
      </c>
      <c r="R1802" s="36" t="str">
        <f t="shared" si="459"/>
        <v>08-Aug-2017</v>
      </c>
      <c r="S1802" s="37">
        <f t="shared" si="466"/>
        <v>25.427</v>
      </c>
    </row>
    <row r="1803" spans="1:19">
      <c r="A1803" s="30" t="s">
        <v>7733</v>
      </c>
      <c r="D1803" s="30" t="str">
        <f t="shared" si="460"/>
        <v>119250</v>
      </c>
      <c r="E1803" s="30">
        <f t="shared" si="464"/>
        <v>7</v>
      </c>
      <c r="F1803" s="30" t="str">
        <f t="shared" si="461"/>
        <v>INF740K01PR3</v>
      </c>
      <c r="G1803" s="30">
        <f t="shared" si="465"/>
        <v>20</v>
      </c>
      <c r="H1803" s="30" t="str">
        <f t="shared" si="462"/>
        <v>-</v>
      </c>
      <c r="I1803" s="30">
        <f t="shared" si="451"/>
        <v>22</v>
      </c>
      <c r="J1803" s="35" t="str">
        <f t="shared" si="463"/>
        <v>DSP BlackRock Top 100 Equity Fund - Direct Plan - Growth</v>
      </c>
      <c r="K1803" s="35">
        <f t="shared" si="452"/>
        <v>79</v>
      </c>
      <c r="L1803" s="30" t="str">
        <f t="shared" si="453"/>
        <v>202.922</v>
      </c>
      <c r="M1803" s="30">
        <f t="shared" si="454"/>
        <v>87</v>
      </c>
      <c r="N1803" s="30" t="str">
        <f t="shared" si="455"/>
        <v>200.893</v>
      </c>
      <c r="O1803" s="30">
        <f t="shared" si="456"/>
        <v>95</v>
      </c>
      <c r="P1803" s="30" t="str">
        <f t="shared" si="457"/>
        <v>202.922</v>
      </c>
      <c r="Q1803" s="30">
        <f t="shared" si="458"/>
        <v>103</v>
      </c>
      <c r="R1803" s="36" t="str">
        <f t="shared" si="459"/>
        <v>08-Aug-2017</v>
      </c>
      <c r="S1803" s="37">
        <f t="shared" si="466"/>
        <v>202.922</v>
      </c>
    </row>
    <row r="1804" spans="1:19">
      <c r="A1804" s="30" t="s">
        <v>7734</v>
      </c>
      <c r="D1804" s="30" t="str">
        <f t="shared" si="460"/>
        <v>101636</v>
      </c>
      <c r="E1804" s="30">
        <f t="shared" si="464"/>
        <v>7</v>
      </c>
      <c r="F1804" s="30" t="str">
        <f t="shared" si="461"/>
        <v>INF740K01227</v>
      </c>
      <c r="G1804" s="30">
        <f t="shared" si="465"/>
        <v>20</v>
      </c>
      <c r="H1804" s="30" t="str">
        <f t="shared" si="462"/>
        <v>INF740K01235</v>
      </c>
      <c r="I1804" s="30">
        <f t="shared" si="451"/>
        <v>33</v>
      </c>
      <c r="J1804" s="35" t="str">
        <f t="shared" si="463"/>
        <v>DSP BlackRock Top 100 Equity Fund - Regular Plan -  Dividend</v>
      </c>
      <c r="K1804" s="35">
        <f t="shared" si="452"/>
        <v>94</v>
      </c>
      <c r="L1804" s="30" t="str">
        <f t="shared" si="453"/>
        <v>23.447</v>
      </c>
      <c r="M1804" s="30">
        <f t="shared" si="454"/>
        <v>101</v>
      </c>
      <c r="N1804" s="30" t="str">
        <f t="shared" si="455"/>
        <v>23.213</v>
      </c>
      <c r="O1804" s="30">
        <f t="shared" si="456"/>
        <v>108</v>
      </c>
      <c r="P1804" s="30" t="str">
        <f t="shared" si="457"/>
        <v>23.447</v>
      </c>
      <c r="Q1804" s="30">
        <f t="shared" si="458"/>
        <v>115</v>
      </c>
      <c r="R1804" s="36" t="str">
        <f t="shared" si="459"/>
        <v>08-Aug-2017</v>
      </c>
      <c r="S1804" s="37">
        <f t="shared" si="466"/>
        <v>23.446999999999999</v>
      </c>
    </row>
    <row r="1805" spans="1:19">
      <c r="A1805" s="30" t="s">
        <v>7735</v>
      </c>
      <c r="D1805" s="30" t="str">
        <f t="shared" si="460"/>
        <v>101635</v>
      </c>
      <c r="E1805" s="30">
        <f t="shared" si="464"/>
        <v>7</v>
      </c>
      <c r="F1805" s="30" t="str">
        <f t="shared" si="461"/>
        <v>INF740K01243</v>
      </c>
      <c r="G1805" s="30">
        <f t="shared" si="465"/>
        <v>20</v>
      </c>
      <c r="H1805" s="30" t="str">
        <f t="shared" si="462"/>
        <v>-</v>
      </c>
      <c r="I1805" s="30">
        <f t="shared" ref="I1805:I1868" si="467">IF($D1805="","",G1805+LEN(H1805)+1)</f>
        <v>22</v>
      </c>
      <c r="J1805" s="35" t="str">
        <f t="shared" si="463"/>
        <v>DSP BlackRock Top 100 Equity Fund - Regular Plan - Growth</v>
      </c>
      <c r="K1805" s="35">
        <f t="shared" ref="K1805:K1868" si="468">IF($D1805="","",I1805+LEN(J1805)+1)</f>
        <v>80</v>
      </c>
      <c r="L1805" s="30" t="str">
        <f t="shared" ref="L1805:L1868" si="469">IF($D1805="","",MID($A1805,K1805+1,SEARCH(";",$A1805,K1805+1)-K1805-1))</f>
        <v>197.326</v>
      </c>
      <c r="M1805" s="30">
        <f t="shared" ref="M1805:M1868" si="470">IF($D1805="","",K1805+LEN(L1805)+1)</f>
        <v>88</v>
      </c>
      <c r="N1805" s="30" t="str">
        <f t="shared" ref="N1805:N1868" si="471">IF($D1805="","",MID($A1805,M1805+1,SEARCH(";",$A1805,M1805+1)-M1805-1))</f>
        <v>195.353</v>
      </c>
      <c r="O1805" s="30">
        <f t="shared" ref="O1805:O1868" si="472">IF($D1805="","",M1805+LEN(N1805)+1)</f>
        <v>96</v>
      </c>
      <c r="P1805" s="30" t="str">
        <f t="shared" ref="P1805:P1868" si="473">IF($D1805="","",MID($A1805,O1805+1,SEARCH(";",$A1805,O1805+1)-O1805-1))</f>
        <v>197.326</v>
      </c>
      <c r="Q1805" s="30">
        <f t="shared" ref="Q1805:Q1868" si="474">IF($D1805="","",O1805+LEN(P1805)+1)</f>
        <v>104</v>
      </c>
      <c r="R1805" s="36" t="str">
        <f t="shared" ref="R1805:R1868" si="475">IF($D1805="","",MID($A1805,Q1805+1,15))</f>
        <v>08-Aug-2017</v>
      </c>
      <c r="S1805" s="37">
        <f t="shared" si="466"/>
        <v>197.32599999999999</v>
      </c>
    </row>
    <row r="1806" spans="1:19">
      <c r="A1806" s="30" t="s">
        <v>97</v>
      </c>
      <c r="D1806" s="30" t="str">
        <f t="shared" si="460"/>
        <v/>
      </c>
      <c r="E1806" s="30" t="str">
        <f t="shared" si="464"/>
        <v/>
      </c>
      <c r="F1806" s="30" t="str">
        <f t="shared" si="461"/>
        <v xml:space="preserve"> </v>
      </c>
      <c r="G1806" s="30" t="str">
        <f t="shared" si="465"/>
        <v/>
      </c>
      <c r="H1806" s="30" t="str">
        <f t="shared" si="462"/>
        <v/>
      </c>
      <c r="I1806" s="30" t="str">
        <f t="shared" si="467"/>
        <v/>
      </c>
      <c r="J1806" s="35" t="str">
        <f t="shared" si="463"/>
        <v/>
      </c>
      <c r="K1806" s="35" t="str">
        <f t="shared" si="468"/>
        <v/>
      </c>
      <c r="L1806" s="30" t="str">
        <f t="shared" si="469"/>
        <v/>
      </c>
      <c r="M1806" s="30" t="str">
        <f t="shared" si="470"/>
        <v/>
      </c>
      <c r="N1806" s="30" t="str">
        <f t="shared" si="471"/>
        <v/>
      </c>
      <c r="O1806" s="30" t="str">
        <f t="shared" si="472"/>
        <v/>
      </c>
      <c r="P1806" s="30" t="str">
        <f t="shared" si="473"/>
        <v/>
      </c>
      <c r="Q1806" s="30" t="str">
        <f t="shared" si="474"/>
        <v/>
      </c>
      <c r="R1806" s="36" t="str">
        <f t="shared" si="475"/>
        <v/>
      </c>
      <c r="S1806" s="37" t="str">
        <f t="shared" si="466"/>
        <v/>
      </c>
    </row>
    <row r="1807" spans="1:19">
      <c r="A1807" s="30" t="s">
        <v>124</v>
      </c>
      <c r="D1807" s="30" t="str">
        <f t="shared" si="460"/>
        <v/>
      </c>
      <c r="E1807" s="30" t="str">
        <f t="shared" si="464"/>
        <v/>
      </c>
      <c r="F1807" s="30" t="str">
        <f t="shared" si="461"/>
        <v>Edelweiss Mutual Fund</v>
      </c>
      <c r="G1807" s="30" t="str">
        <f t="shared" si="465"/>
        <v/>
      </c>
      <c r="H1807" s="30" t="str">
        <f t="shared" si="462"/>
        <v/>
      </c>
      <c r="I1807" s="30" t="str">
        <f t="shared" si="467"/>
        <v/>
      </c>
      <c r="J1807" s="35" t="str">
        <f t="shared" si="463"/>
        <v/>
      </c>
      <c r="K1807" s="35" t="str">
        <f t="shared" si="468"/>
        <v/>
      </c>
      <c r="L1807" s="30" t="str">
        <f t="shared" si="469"/>
        <v/>
      </c>
      <c r="M1807" s="30" t="str">
        <f t="shared" si="470"/>
        <v/>
      </c>
      <c r="N1807" s="30" t="str">
        <f t="shared" si="471"/>
        <v/>
      </c>
      <c r="O1807" s="30" t="str">
        <f t="shared" si="472"/>
        <v/>
      </c>
      <c r="P1807" s="30" t="str">
        <f t="shared" si="473"/>
        <v/>
      </c>
      <c r="Q1807" s="30" t="str">
        <f t="shared" si="474"/>
        <v/>
      </c>
      <c r="R1807" s="36" t="str">
        <f t="shared" si="475"/>
        <v/>
      </c>
      <c r="S1807" s="37" t="str">
        <f t="shared" si="466"/>
        <v/>
      </c>
    </row>
    <row r="1808" spans="1:19">
      <c r="A1808" s="30" t="s">
        <v>97</v>
      </c>
      <c r="D1808" s="30" t="str">
        <f t="shared" si="460"/>
        <v/>
      </c>
      <c r="E1808" s="30" t="str">
        <f t="shared" si="464"/>
        <v/>
      </c>
      <c r="F1808" s="30" t="str">
        <f t="shared" si="461"/>
        <v xml:space="preserve"> </v>
      </c>
      <c r="G1808" s="30" t="str">
        <f t="shared" si="465"/>
        <v/>
      </c>
      <c r="H1808" s="30" t="str">
        <f t="shared" si="462"/>
        <v/>
      </c>
      <c r="I1808" s="30" t="str">
        <f t="shared" si="467"/>
        <v/>
      </c>
      <c r="J1808" s="35" t="str">
        <f t="shared" si="463"/>
        <v/>
      </c>
      <c r="K1808" s="35" t="str">
        <f t="shared" si="468"/>
        <v/>
      </c>
      <c r="L1808" s="30" t="str">
        <f t="shared" si="469"/>
        <v/>
      </c>
      <c r="M1808" s="30" t="str">
        <f t="shared" si="470"/>
        <v/>
      </c>
      <c r="N1808" s="30" t="str">
        <f t="shared" si="471"/>
        <v/>
      </c>
      <c r="O1808" s="30" t="str">
        <f t="shared" si="472"/>
        <v/>
      </c>
      <c r="P1808" s="30" t="str">
        <f t="shared" si="473"/>
        <v/>
      </c>
      <c r="Q1808" s="30" t="str">
        <f t="shared" si="474"/>
        <v/>
      </c>
      <c r="R1808" s="36" t="str">
        <f t="shared" si="475"/>
        <v/>
      </c>
      <c r="S1808" s="37" t="str">
        <f t="shared" si="466"/>
        <v/>
      </c>
    </row>
    <row r="1809" spans="1:19" ht="26">
      <c r="A1809" s="30" t="s">
        <v>7736</v>
      </c>
      <c r="D1809" s="30" t="str">
        <f t="shared" si="460"/>
        <v>141606</v>
      </c>
      <c r="E1809" s="30">
        <f t="shared" si="464"/>
        <v>7</v>
      </c>
      <c r="F1809" s="30" t="str">
        <f t="shared" si="461"/>
        <v>-</v>
      </c>
      <c r="G1809" s="30">
        <f t="shared" si="465"/>
        <v>9</v>
      </c>
      <c r="H1809" s="30" t="str">
        <f t="shared" si="462"/>
        <v>-</v>
      </c>
      <c r="I1809" s="30">
        <f t="shared" si="467"/>
        <v>11</v>
      </c>
      <c r="J1809" s="35" t="str">
        <f t="shared" si="463"/>
        <v>Edelweiss Arbitrage Fund - Direct Plan - Monthly Dividend Option</v>
      </c>
      <c r="K1809" s="35">
        <f t="shared" si="468"/>
        <v>76</v>
      </c>
      <c r="L1809" s="30" t="str">
        <f t="shared" si="469"/>
        <v>12.6026</v>
      </c>
      <c r="M1809" s="30">
        <f t="shared" si="470"/>
        <v>84</v>
      </c>
      <c r="N1809" s="30" t="str">
        <f t="shared" si="471"/>
        <v>12.6026</v>
      </c>
      <c r="O1809" s="30">
        <f t="shared" si="472"/>
        <v>92</v>
      </c>
      <c r="P1809" s="30" t="str">
        <f t="shared" si="473"/>
        <v>12.6026</v>
      </c>
      <c r="Q1809" s="30">
        <f t="shared" si="474"/>
        <v>100</v>
      </c>
      <c r="R1809" s="36" t="str">
        <f t="shared" si="475"/>
        <v>09-Aug-2017</v>
      </c>
      <c r="S1809" s="37">
        <f t="shared" si="466"/>
        <v>12.602600000000001</v>
      </c>
    </row>
    <row r="1810" spans="1:19" ht="26">
      <c r="A1810" s="30" t="s">
        <v>7737</v>
      </c>
      <c r="D1810" s="30" t="str">
        <f t="shared" si="460"/>
        <v>141605</v>
      </c>
      <c r="E1810" s="30">
        <f t="shared" si="464"/>
        <v>7</v>
      </c>
      <c r="F1810" s="30" t="str">
        <f t="shared" si="461"/>
        <v>-</v>
      </c>
      <c r="G1810" s="30">
        <f t="shared" si="465"/>
        <v>9</v>
      </c>
      <c r="H1810" s="30" t="str">
        <f t="shared" si="462"/>
        <v>-</v>
      </c>
      <c r="I1810" s="30">
        <f t="shared" si="467"/>
        <v>11</v>
      </c>
      <c r="J1810" s="35" t="str">
        <f t="shared" si="463"/>
        <v>Edelweiss Arbitrage Fund - Regular Plan - Monthly Dividend Option</v>
      </c>
      <c r="K1810" s="35">
        <f t="shared" si="468"/>
        <v>77</v>
      </c>
      <c r="L1810" s="30" t="str">
        <f t="shared" si="469"/>
        <v>12.4065</v>
      </c>
      <c r="M1810" s="30">
        <f t="shared" si="470"/>
        <v>85</v>
      </c>
      <c r="N1810" s="30" t="str">
        <f t="shared" si="471"/>
        <v>12.4065</v>
      </c>
      <c r="O1810" s="30">
        <f t="shared" si="472"/>
        <v>93</v>
      </c>
      <c r="P1810" s="30" t="str">
        <f t="shared" si="473"/>
        <v>12.4065</v>
      </c>
      <c r="Q1810" s="30">
        <f t="shared" si="474"/>
        <v>101</v>
      </c>
      <c r="R1810" s="36" t="str">
        <f t="shared" si="475"/>
        <v>09-Aug-2017</v>
      </c>
      <c r="S1810" s="37">
        <f t="shared" si="466"/>
        <v>12.406499999999999</v>
      </c>
    </row>
    <row r="1811" spans="1:19">
      <c r="A1811" s="30" t="s">
        <v>7738</v>
      </c>
      <c r="D1811" s="30" t="str">
        <f t="shared" si="460"/>
        <v>130209</v>
      </c>
      <c r="E1811" s="30">
        <f t="shared" si="464"/>
        <v>7</v>
      </c>
      <c r="F1811" s="30" t="str">
        <f t="shared" si="461"/>
        <v>INF754K01EB2</v>
      </c>
      <c r="G1811" s="30">
        <f t="shared" si="465"/>
        <v>20</v>
      </c>
      <c r="H1811" s="30" t="str">
        <f t="shared" si="462"/>
        <v>INF754K01EC0</v>
      </c>
      <c r="I1811" s="30">
        <f t="shared" si="467"/>
        <v>33</v>
      </c>
      <c r="J1811" s="35" t="str">
        <f t="shared" si="463"/>
        <v>Edelweiss Arbitrage Fund- Direct Plan- Dividend Option</v>
      </c>
      <c r="K1811" s="35">
        <f t="shared" si="468"/>
        <v>88</v>
      </c>
      <c r="L1811" s="30" t="str">
        <f t="shared" si="469"/>
        <v>10.6303</v>
      </c>
      <c r="M1811" s="30">
        <f t="shared" si="470"/>
        <v>96</v>
      </c>
      <c r="N1811" s="30" t="str">
        <f t="shared" si="471"/>
        <v>10.6037</v>
      </c>
      <c r="O1811" s="30">
        <f t="shared" si="472"/>
        <v>104</v>
      </c>
      <c r="P1811" s="30" t="str">
        <f t="shared" si="473"/>
        <v>10.6303</v>
      </c>
      <c r="Q1811" s="30">
        <f t="shared" si="474"/>
        <v>112</v>
      </c>
      <c r="R1811" s="36" t="str">
        <f t="shared" si="475"/>
        <v>09-Aug-2017</v>
      </c>
      <c r="S1811" s="37">
        <f t="shared" si="466"/>
        <v>10.6303</v>
      </c>
    </row>
    <row r="1812" spans="1:19">
      <c r="A1812" s="30" t="s">
        <v>7739</v>
      </c>
      <c r="D1812" s="30" t="str">
        <f t="shared" si="460"/>
        <v>130206</v>
      </c>
      <c r="E1812" s="30">
        <f t="shared" si="464"/>
        <v>7</v>
      </c>
      <c r="F1812" s="30" t="str">
        <f t="shared" si="461"/>
        <v>INF754K01EA4</v>
      </c>
      <c r="G1812" s="30">
        <f t="shared" si="465"/>
        <v>20</v>
      </c>
      <c r="H1812" s="30" t="str">
        <f t="shared" si="462"/>
        <v>-</v>
      </c>
      <c r="I1812" s="30">
        <f t="shared" si="467"/>
        <v>22</v>
      </c>
      <c r="J1812" s="35" t="str">
        <f t="shared" si="463"/>
        <v>Edelweiss Arbitrage Fund- Direct Plan- Growth Option</v>
      </c>
      <c r="K1812" s="35">
        <f t="shared" si="468"/>
        <v>75</v>
      </c>
      <c r="L1812" s="30" t="str">
        <f t="shared" si="469"/>
        <v>12.663</v>
      </c>
      <c r="M1812" s="30">
        <f t="shared" si="470"/>
        <v>82</v>
      </c>
      <c r="N1812" s="30" t="str">
        <f t="shared" si="471"/>
        <v>12.6313</v>
      </c>
      <c r="O1812" s="30">
        <f t="shared" si="472"/>
        <v>90</v>
      </c>
      <c r="P1812" s="30" t="str">
        <f t="shared" si="473"/>
        <v>12.663</v>
      </c>
      <c r="Q1812" s="30">
        <f t="shared" si="474"/>
        <v>97</v>
      </c>
      <c r="R1812" s="36" t="str">
        <f t="shared" si="475"/>
        <v>09-Aug-2017</v>
      </c>
      <c r="S1812" s="37">
        <f t="shared" si="466"/>
        <v>12.663</v>
      </c>
    </row>
    <row r="1813" spans="1:19">
      <c r="A1813" s="30" t="s">
        <v>7740</v>
      </c>
      <c r="D1813" s="30" t="str">
        <f t="shared" si="460"/>
        <v>130208</v>
      </c>
      <c r="E1813" s="30">
        <f t="shared" si="464"/>
        <v>7</v>
      </c>
      <c r="F1813" s="30" t="str">
        <f t="shared" si="461"/>
        <v>INF754K01EJ5</v>
      </c>
      <c r="G1813" s="30">
        <f t="shared" si="465"/>
        <v>20</v>
      </c>
      <c r="H1813" s="30" t="str">
        <f t="shared" si="462"/>
        <v>-</v>
      </c>
      <c r="I1813" s="30">
        <f t="shared" si="467"/>
        <v>22</v>
      </c>
      <c r="J1813" s="35" t="str">
        <f t="shared" si="463"/>
        <v>Edelweiss Arbitrage Fund- Regular Plan -Bonus Option</v>
      </c>
      <c r="K1813" s="35">
        <f t="shared" si="468"/>
        <v>75</v>
      </c>
      <c r="L1813" s="30" t="str">
        <f t="shared" si="469"/>
        <v>12.4674</v>
      </c>
      <c r="M1813" s="30">
        <f t="shared" si="470"/>
        <v>83</v>
      </c>
      <c r="N1813" s="30" t="str">
        <f t="shared" si="471"/>
        <v>12.4362</v>
      </c>
      <c r="O1813" s="30">
        <f t="shared" si="472"/>
        <v>91</v>
      </c>
      <c r="P1813" s="30" t="str">
        <f t="shared" si="473"/>
        <v>12.4674</v>
      </c>
      <c r="Q1813" s="30">
        <f t="shared" si="474"/>
        <v>99</v>
      </c>
      <c r="R1813" s="36" t="str">
        <f t="shared" si="475"/>
        <v>09-Aug-2017</v>
      </c>
      <c r="S1813" s="37">
        <f t="shared" si="466"/>
        <v>12.4674</v>
      </c>
    </row>
    <row r="1814" spans="1:19">
      <c r="A1814" s="30" t="s">
        <v>7741</v>
      </c>
      <c r="D1814" s="30" t="str">
        <f t="shared" si="460"/>
        <v>130207</v>
      </c>
      <c r="E1814" s="30">
        <f t="shared" si="464"/>
        <v>7</v>
      </c>
      <c r="F1814" s="30" t="str">
        <f t="shared" si="461"/>
        <v>INF754K01EG1</v>
      </c>
      <c r="G1814" s="30">
        <f t="shared" si="465"/>
        <v>20</v>
      </c>
      <c r="H1814" s="30" t="str">
        <f t="shared" si="462"/>
        <v>INF754K01EH9</v>
      </c>
      <c r="I1814" s="30">
        <f t="shared" si="467"/>
        <v>33</v>
      </c>
      <c r="J1814" s="35" t="str">
        <f t="shared" si="463"/>
        <v>Edelweiss Arbitrage Fund- Regular Plan- Dividend Option</v>
      </c>
      <c r="K1814" s="35">
        <f t="shared" si="468"/>
        <v>89</v>
      </c>
      <c r="L1814" s="30" t="str">
        <f t="shared" si="469"/>
        <v>10.5052</v>
      </c>
      <c r="M1814" s="30">
        <f t="shared" si="470"/>
        <v>97</v>
      </c>
      <c r="N1814" s="30" t="str">
        <f t="shared" si="471"/>
        <v>10.4789</v>
      </c>
      <c r="O1814" s="30">
        <f t="shared" si="472"/>
        <v>105</v>
      </c>
      <c r="P1814" s="30" t="str">
        <f t="shared" si="473"/>
        <v>10.5052</v>
      </c>
      <c r="Q1814" s="30">
        <f t="shared" si="474"/>
        <v>113</v>
      </c>
      <c r="R1814" s="36" t="str">
        <f t="shared" si="475"/>
        <v>09-Aug-2017</v>
      </c>
      <c r="S1814" s="37">
        <f t="shared" si="466"/>
        <v>10.5052</v>
      </c>
    </row>
    <row r="1815" spans="1:19">
      <c r="A1815" s="30" t="s">
        <v>7742</v>
      </c>
      <c r="D1815" s="30" t="str">
        <f t="shared" si="460"/>
        <v>130205</v>
      </c>
      <c r="E1815" s="30">
        <f t="shared" si="464"/>
        <v>7</v>
      </c>
      <c r="F1815" s="30" t="str">
        <f t="shared" si="461"/>
        <v>INF754K01EF3</v>
      </c>
      <c r="G1815" s="30">
        <f t="shared" si="465"/>
        <v>20</v>
      </c>
      <c r="H1815" s="30" t="str">
        <f t="shared" si="462"/>
        <v>-</v>
      </c>
      <c r="I1815" s="30">
        <f t="shared" si="467"/>
        <v>22</v>
      </c>
      <c r="J1815" s="35" t="str">
        <f t="shared" si="463"/>
        <v>Edelweiss Arbitrage Fund- Regular Plan- Growth Option</v>
      </c>
      <c r="K1815" s="35">
        <f t="shared" si="468"/>
        <v>76</v>
      </c>
      <c r="L1815" s="30" t="str">
        <f t="shared" si="469"/>
        <v>12.467</v>
      </c>
      <c r="M1815" s="30">
        <f t="shared" si="470"/>
        <v>83</v>
      </c>
      <c r="N1815" s="30" t="str">
        <f t="shared" si="471"/>
        <v>12.4358</v>
      </c>
      <c r="O1815" s="30">
        <f t="shared" si="472"/>
        <v>91</v>
      </c>
      <c r="P1815" s="30" t="str">
        <f t="shared" si="473"/>
        <v>12.467</v>
      </c>
      <c r="Q1815" s="30">
        <f t="shared" si="474"/>
        <v>98</v>
      </c>
      <c r="R1815" s="36" t="str">
        <f t="shared" si="475"/>
        <v>09-Aug-2017</v>
      </c>
      <c r="S1815" s="37">
        <f t="shared" si="466"/>
        <v>12.467000000000001</v>
      </c>
    </row>
    <row r="1816" spans="1:19" ht="26">
      <c r="A1816" s="30" t="s">
        <v>7743</v>
      </c>
      <c r="D1816" s="30" t="str">
        <f t="shared" si="460"/>
        <v>118614</v>
      </c>
      <c r="E1816" s="30">
        <f t="shared" si="464"/>
        <v>7</v>
      </c>
      <c r="F1816" s="30" t="str">
        <f t="shared" si="461"/>
        <v>INF754K01BP8</v>
      </c>
      <c r="G1816" s="30">
        <f t="shared" si="465"/>
        <v>20</v>
      </c>
      <c r="H1816" s="30" t="str">
        <f t="shared" si="462"/>
        <v>INF754K01BQ6</v>
      </c>
      <c r="I1816" s="30">
        <f t="shared" si="467"/>
        <v>33</v>
      </c>
      <c r="J1816" s="35" t="str">
        <f t="shared" si="463"/>
        <v>Edelweiss Dynamic Equity Advantage Fund - Direct Plan-Quarterly Dividend Option</v>
      </c>
      <c r="K1816" s="35">
        <f t="shared" si="468"/>
        <v>113</v>
      </c>
      <c r="L1816" s="30" t="str">
        <f t="shared" si="469"/>
        <v>15.13</v>
      </c>
      <c r="M1816" s="30">
        <f t="shared" si="470"/>
        <v>119</v>
      </c>
      <c r="N1816" s="30" t="str">
        <f t="shared" si="471"/>
        <v>14.98</v>
      </c>
      <c r="O1816" s="30">
        <f t="shared" si="472"/>
        <v>125</v>
      </c>
      <c r="P1816" s="30" t="str">
        <f t="shared" si="473"/>
        <v>15.13</v>
      </c>
      <c r="Q1816" s="30">
        <f t="shared" si="474"/>
        <v>131</v>
      </c>
      <c r="R1816" s="36" t="str">
        <f t="shared" si="475"/>
        <v>09-Aug-2017</v>
      </c>
      <c r="S1816" s="37">
        <f t="shared" si="466"/>
        <v>15.13</v>
      </c>
    </row>
    <row r="1817" spans="1:19" ht="26">
      <c r="A1817" s="30" t="s">
        <v>7744</v>
      </c>
      <c r="D1817" s="30" t="str">
        <f t="shared" si="460"/>
        <v>112117</v>
      </c>
      <c r="E1817" s="30">
        <f t="shared" si="464"/>
        <v>7</v>
      </c>
      <c r="F1817" s="30" t="str">
        <f t="shared" si="461"/>
        <v>INF754K01285</v>
      </c>
      <c r="G1817" s="30">
        <f t="shared" si="465"/>
        <v>20</v>
      </c>
      <c r="H1817" s="30" t="str">
        <f t="shared" si="462"/>
        <v>-</v>
      </c>
      <c r="I1817" s="30">
        <f t="shared" si="467"/>
        <v>22</v>
      </c>
      <c r="J1817" s="35" t="str">
        <f t="shared" si="463"/>
        <v>Edelweiss Dynamic Equity Advantage Fund - Regular Plan - Growth Option</v>
      </c>
      <c r="K1817" s="35">
        <f t="shared" si="468"/>
        <v>93</v>
      </c>
      <c r="L1817" s="30" t="str">
        <f t="shared" si="469"/>
        <v>21.39</v>
      </c>
      <c r="M1817" s="30">
        <f t="shared" si="470"/>
        <v>99</v>
      </c>
      <c r="N1817" s="30" t="str">
        <f t="shared" si="471"/>
        <v>21.18</v>
      </c>
      <c r="O1817" s="30">
        <f t="shared" si="472"/>
        <v>105</v>
      </c>
      <c r="P1817" s="30" t="str">
        <f t="shared" si="473"/>
        <v>21.39</v>
      </c>
      <c r="Q1817" s="30">
        <f t="shared" si="474"/>
        <v>111</v>
      </c>
      <c r="R1817" s="36" t="str">
        <f t="shared" si="475"/>
        <v>09-Aug-2017</v>
      </c>
      <c r="S1817" s="37">
        <f t="shared" si="466"/>
        <v>21.39</v>
      </c>
    </row>
    <row r="1818" spans="1:19" ht="26">
      <c r="A1818" s="30" t="s">
        <v>7745</v>
      </c>
      <c r="D1818" s="30" t="str">
        <f t="shared" si="460"/>
        <v>112118</v>
      </c>
      <c r="E1818" s="30">
        <f t="shared" si="464"/>
        <v>7</v>
      </c>
      <c r="F1818" s="30" t="str">
        <f t="shared" si="461"/>
        <v>INF754K01251</v>
      </c>
      <c r="G1818" s="30">
        <f t="shared" si="465"/>
        <v>20</v>
      </c>
      <c r="H1818" s="30" t="str">
        <f t="shared" si="462"/>
        <v>INF754K01269</v>
      </c>
      <c r="I1818" s="30">
        <f t="shared" si="467"/>
        <v>33</v>
      </c>
      <c r="J1818" s="35" t="str">
        <f t="shared" si="463"/>
        <v>Edelweiss Dynamic Equity Advantage Fund - Regular Plan - Quarterly Dividend Option</v>
      </c>
      <c r="K1818" s="35">
        <f t="shared" si="468"/>
        <v>116</v>
      </c>
      <c r="L1818" s="30" t="str">
        <f t="shared" si="469"/>
        <v>13.28</v>
      </c>
      <c r="M1818" s="30">
        <f t="shared" si="470"/>
        <v>122</v>
      </c>
      <c r="N1818" s="30" t="str">
        <f t="shared" si="471"/>
        <v>13.15</v>
      </c>
      <c r="O1818" s="30">
        <f t="shared" si="472"/>
        <v>128</v>
      </c>
      <c r="P1818" s="30" t="str">
        <f t="shared" si="473"/>
        <v>13.28</v>
      </c>
      <c r="Q1818" s="30">
        <f t="shared" si="474"/>
        <v>134</v>
      </c>
      <c r="R1818" s="36" t="str">
        <f t="shared" si="475"/>
        <v>09-Aug-2017</v>
      </c>
      <c r="S1818" s="37">
        <f t="shared" si="466"/>
        <v>13.28</v>
      </c>
    </row>
    <row r="1819" spans="1:19" ht="26">
      <c r="A1819" s="30" t="s">
        <v>7746</v>
      </c>
      <c r="D1819" s="30" t="str">
        <f t="shared" si="460"/>
        <v>118615</v>
      </c>
      <c r="E1819" s="30">
        <f t="shared" si="464"/>
        <v>7</v>
      </c>
      <c r="F1819" s="30" t="str">
        <f t="shared" si="461"/>
        <v>INF754K01BS2</v>
      </c>
      <c r="G1819" s="30">
        <f t="shared" si="465"/>
        <v>20</v>
      </c>
      <c r="H1819" s="30" t="str">
        <f t="shared" si="462"/>
        <v>-</v>
      </c>
      <c r="I1819" s="30">
        <f t="shared" si="467"/>
        <v>22</v>
      </c>
      <c r="J1819" s="35" t="str">
        <f t="shared" si="463"/>
        <v>Edelweiss Dynamic Equity Advantage Fund -Direct Plan-Growth Option</v>
      </c>
      <c r="K1819" s="35">
        <f t="shared" si="468"/>
        <v>89</v>
      </c>
      <c r="L1819" s="30" t="str">
        <f t="shared" si="469"/>
        <v>21.96</v>
      </c>
      <c r="M1819" s="30">
        <f t="shared" si="470"/>
        <v>95</v>
      </c>
      <c r="N1819" s="30" t="str">
        <f t="shared" si="471"/>
        <v>21.74</v>
      </c>
      <c r="O1819" s="30">
        <f t="shared" si="472"/>
        <v>101</v>
      </c>
      <c r="P1819" s="30" t="str">
        <f t="shared" si="473"/>
        <v>21.96</v>
      </c>
      <c r="Q1819" s="30">
        <f t="shared" si="474"/>
        <v>107</v>
      </c>
      <c r="R1819" s="36" t="str">
        <f t="shared" si="475"/>
        <v>09-Aug-2017</v>
      </c>
      <c r="S1819" s="37">
        <f t="shared" si="466"/>
        <v>21.96</v>
      </c>
    </row>
    <row r="1820" spans="1:19" ht="26">
      <c r="A1820" s="30" t="s">
        <v>7747</v>
      </c>
      <c r="D1820" s="30" t="str">
        <f t="shared" si="460"/>
        <v>140354</v>
      </c>
      <c r="E1820" s="30">
        <f t="shared" si="464"/>
        <v>7</v>
      </c>
      <c r="F1820" s="30" t="str">
        <f t="shared" si="461"/>
        <v>INF843K01KL9</v>
      </c>
      <c r="G1820" s="30">
        <f t="shared" si="465"/>
        <v>20</v>
      </c>
      <c r="H1820" s="30" t="str">
        <f t="shared" si="462"/>
        <v>INF843K01KM7</v>
      </c>
      <c r="I1820" s="30">
        <f t="shared" si="467"/>
        <v>33</v>
      </c>
      <c r="J1820" s="35" t="str">
        <f t="shared" si="463"/>
        <v>Edelweiss Economic Resurgence Fund - Direct Plan - Dividend Option</v>
      </c>
      <c r="K1820" s="35">
        <f t="shared" si="468"/>
        <v>100</v>
      </c>
      <c r="L1820" s="30" t="str">
        <f t="shared" si="469"/>
        <v>12.739</v>
      </c>
      <c r="M1820" s="30">
        <f t="shared" si="470"/>
        <v>107</v>
      </c>
      <c r="N1820" s="30" t="str">
        <f t="shared" si="471"/>
        <v>12.612</v>
      </c>
      <c r="O1820" s="30">
        <f t="shared" si="472"/>
        <v>114</v>
      </c>
      <c r="P1820" s="30" t="str">
        <f t="shared" si="473"/>
        <v>12.739</v>
      </c>
      <c r="Q1820" s="30">
        <f t="shared" si="474"/>
        <v>121</v>
      </c>
      <c r="R1820" s="36" t="str">
        <f t="shared" si="475"/>
        <v>09-Aug-2017</v>
      </c>
      <c r="S1820" s="37">
        <f t="shared" si="466"/>
        <v>12.739000000000001</v>
      </c>
    </row>
    <row r="1821" spans="1:19" ht="26">
      <c r="A1821" s="30" t="s">
        <v>7748</v>
      </c>
      <c r="D1821" s="30" t="str">
        <f t="shared" si="460"/>
        <v>140353</v>
      </c>
      <c r="E1821" s="30">
        <f t="shared" si="464"/>
        <v>7</v>
      </c>
      <c r="F1821" s="30" t="str">
        <f t="shared" si="461"/>
        <v>INF843K01KK1</v>
      </c>
      <c r="G1821" s="30">
        <f t="shared" si="465"/>
        <v>20</v>
      </c>
      <c r="H1821" s="30" t="str">
        <f t="shared" si="462"/>
        <v>-</v>
      </c>
      <c r="I1821" s="30">
        <f t="shared" si="467"/>
        <v>22</v>
      </c>
      <c r="J1821" s="35" t="str">
        <f t="shared" si="463"/>
        <v>Edelweiss Economic Resurgence Fund - Direct Plan - Growth Option</v>
      </c>
      <c r="K1821" s="35">
        <f t="shared" si="468"/>
        <v>87</v>
      </c>
      <c r="L1821" s="30" t="str">
        <f t="shared" si="469"/>
        <v>12.866</v>
      </c>
      <c r="M1821" s="30">
        <f t="shared" si="470"/>
        <v>94</v>
      </c>
      <c r="N1821" s="30" t="str">
        <f t="shared" si="471"/>
        <v>12.737</v>
      </c>
      <c r="O1821" s="30">
        <f t="shared" si="472"/>
        <v>101</v>
      </c>
      <c r="P1821" s="30" t="str">
        <f t="shared" si="473"/>
        <v>12.866</v>
      </c>
      <c r="Q1821" s="30">
        <f t="shared" si="474"/>
        <v>108</v>
      </c>
      <c r="R1821" s="36" t="str">
        <f t="shared" si="475"/>
        <v>09-Aug-2017</v>
      </c>
      <c r="S1821" s="37">
        <f t="shared" si="466"/>
        <v>12.866</v>
      </c>
    </row>
    <row r="1822" spans="1:19" ht="26">
      <c r="A1822" s="30" t="s">
        <v>7749</v>
      </c>
      <c r="D1822" s="30" t="str">
        <f t="shared" si="460"/>
        <v>140356</v>
      </c>
      <c r="E1822" s="30">
        <f t="shared" si="464"/>
        <v>7</v>
      </c>
      <c r="F1822" s="30" t="str">
        <f t="shared" si="461"/>
        <v>INF843K01KO3</v>
      </c>
      <c r="G1822" s="30">
        <f t="shared" si="465"/>
        <v>20</v>
      </c>
      <c r="H1822" s="30" t="str">
        <f t="shared" si="462"/>
        <v>INF843K01KP0</v>
      </c>
      <c r="I1822" s="30">
        <f t="shared" si="467"/>
        <v>33</v>
      </c>
      <c r="J1822" s="35" t="str">
        <f t="shared" si="463"/>
        <v>Edelweiss Economic Resurgence Fund - Regular Plan - Dividend Option</v>
      </c>
      <c r="K1822" s="35">
        <f t="shared" si="468"/>
        <v>101</v>
      </c>
      <c r="L1822" s="30" t="str">
        <f t="shared" si="469"/>
        <v>12.617</v>
      </c>
      <c r="M1822" s="30">
        <f t="shared" si="470"/>
        <v>108</v>
      </c>
      <c r="N1822" s="30" t="str">
        <f t="shared" si="471"/>
        <v>12.491</v>
      </c>
      <c r="O1822" s="30">
        <f t="shared" si="472"/>
        <v>115</v>
      </c>
      <c r="P1822" s="30" t="str">
        <f t="shared" si="473"/>
        <v>12.617</v>
      </c>
      <c r="Q1822" s="30">
        <f t="shared" si="474"/>
        <v>122</v>
      </c>
      <c r="R1822" s="36" t="str">
        <f t="shared" si="475"/>
        <v>09-Aug-2017</v>
      </c>
      <c r="S1822" s="37">
        <f t="shared" si="466"/>
        <v>12.617000000000001</v>
      </c>
    </row>
    <row r="1823" spans="1:19" ht="26">
      <c r="A1823" s="30" t="s">
        <v>7750</v>
      </c>
      <c r="D1823" s="30" t="str">
        <f t="shared" si="460"/>
        <v>140355</v>
      </c>
      <c r="E1823" s="30">
        <f t="shared" si="464"/>
        <v>7</v>
      </c>
      <c r="F1823" s="30" t="str">
        <f t="shared" si="461"/>
        <v>INF843K01KN5</v>
      </c>
      <c r="G1823" s="30">
        <f t="shared" si="465"/>
        <v>20</v>
      </c>
      <c r="H1823" s="30" t="str">
        <f t="shared" si="462"/>
        <v>-</v>
      </c>
      <c r="I1823" s="30">
        <f t="shared" si="467"/>
        <v>22</v>
      </c>
      <c r="J1823" s="35" t="str">
        <f t="shared" si="463"/>
        <v>Edelweiss Economic Resurgence Fund - Regular Plan - Growth Option</v>
      </c>
      <c r="K1823" s="35">
        <f t="shared" si="468"/>
        <v>88</v>
      </c>
      <c r="L1823" s="30" t="str">
        <f t="shared" si="469"/>
        <v>12.617</v>
      </c>
      <c r="M1823" s="30">
        <f t="shared" si="470"/>
        <v>95</v>
      </c>
      <c r="N1823" s="30" t="str">
        <f t="shared" si="471"/>
        <v>12.491</v>
      </c>
      <c r="O1823" s="30">
        <f t="shared" si="472"/>
        <v>102</v>
      </c>
      <c r="P1823" s="30" t="str">
        <f t="shared" si="473"/>
        <v>12.617</v>
      </c>
      <c r="Q1823" s="30">
        <f t="shared" si="474"/>
        <v>109</v>
      </c>
      <c r="R1823" s="36" t="str">
        <f t="shared" si="475"/>
        <v>09-Aug-2017</v>
      </c>
      <c r="S1823" s="37">
        <f t="shared" si="466"/>
        <v>12.617000000000001</v>
      </c>
    </row>
    <row r="1824" spans="1:19" ht="26">
      <c r="A1824" s="30" t="s">
        <v>7751</v>
      </c>
      <c r="D1824" s="30" t="str">
        <f t="shared" si="460"/>
        <v>140174</v>
      </c>
      <c r="E1824" s="30">
        <f t="shared" si="464"/>
        <v>7</v>
      </c>
      <c r="F1824" s="30" t="str">
        <f t="shared" si="461"/>
        <v>INF843K01AM8</v>
      </c>
      <c r="G1824" s="30">
        <f t="shared" si="465"/>
        <v>20</v>
      </c>
      <c r="H1824" s="30" t="str">
        <f t="shared" si="462"/>
        <v>INF843K01AN6</v>
      </c>
      <c r="I1824" s="30">
        <f t="shared" si="467"/>
        <v>33</v>
      </c>
      <c r="J1824" s="35" t="str">
        <f t="shared" si="463"/>
        <v>Edelweiss Equity Opportunities Fund - Direct Plan - Dividend Option</v>
      </c>
      <c r="K1824" s="35">
        <f t="shared" si="468"/>
        <v>101</v>
      </c>
      <c r="L1824" s="30" t="str">
        <f t="shared" si="469"/>
        <v>17.145</v>
      </c>
      <c r="M1824" s="30">
        <f t="shared" si="470"/>
        <v>108</v>
      </c>
      <c r="N1824" s="30" t="str">
        <f t="shared" si="471"/>
        <v>16.974</v>
      </c>
      <c r="O1824" s="30">
        <f t="shared" si="472"/>
        <v>115</v>
      </c>
      <c r="P1824" s="30" t="str">
        <f t="shared" si="473"/>
        <v>17.145</v>
      </c>
      <c r="Q1824" s="30">
        <f t="shared" si="474"/>
        <v>122</v>
      </c>
      <c r="R1824" s="36" t="str">
        <f t="shared" si="475"/>
        <v>09-Aug-2017</v>
      </c>
      <c r="S1824" s="37">
        <f t="shared" si="466"/>
        <v>17.145</v>
      </c>
    </row>
    <row r="1825" spans="1:19" ht="26">
      <c r="A1825" s="30" t="s">
        <v>7752</v>
      </c>
      <c r="D1825" s="30" t="str">
        <f t="shared" si="460"/>
        <v>140175</v>
      </c>
      <c r="E1825" s="30">
        <f t="shared" si="464"/>
        <v>7</v>
      </c>
      <c r="F1825" s="30" t="str">
        <f t="shared" si="461"/>
        <v>INF843K01AL0</v>
      </c>
      <c r="G1825" s="30">
        <f t="shared" si="465"/>
        <v>20</v>
      </c>
      <c r="H1825" s="30" t="str">
        <f t="shared" si="462"/>
        <v>-</v>
      </c>
      <c r="I1825" s="30">
        <f t="shared" si="467"/>
        <v>22</v>
      </c>
      <c r="J1825" s="35" t="str">
        <f t="shared" si="463"/>
        <v>Edelweiss Equity Opportunities Fund - Direct Plan - Growth Option</v>
      </c>
      <c r="K1825" s="35">
        <f t="shared" si="468"/>
        <v>88</v>
      </c>
      <c r="L1825" s="30" t="str">
        <f t="shared" si="469"/>
        <v>29.098</v>
      </c>
      <c r="M1825" s="30">
        <f t="shared" si="470"/>
        <v>95</v>
      </c>
      <c r="N1825" s="30" t="str">
        <f t="shared" si="471"/>
        <v>28.807</v>
      </c>
      <c r="O1825" s="30">
        <f t="shared" si="472"/>
        <v>102</v>
      </c>
      <c r="P1825" s="30" t="str">
        <f t="shared" si="473"/>
        <v>29.098</v>
      </c>
      <c r="Q1825" s="30">
        <f t="shared" si="474"/>
        <v>109</v>
      </c>
      <c r="R1825" s="36" t="str">
        <f t="shared" si="475"/>
        <v>09-Aug-2017</v>
      </c>
      <c r="S1825" s="37">
        <f t="shared" si="466"/>
        <v>29.097999999999999</v>
      </c>
    </row>
    <row r="1826" spans="1:19" ht="26">
      <c r="A1826" s="30" t="s">
        <v>7753</v>
      </c>
      <c r="D1826" s="30" t="str">
        <f t="shared" si="460"/>
        <v>140173</v>
      </c>
      <c r="E1826" s="30">
        <f t="shared" si="464"/>
        <v>7</v>
      </c>
      <c r="F1826" s="30" t="str">
        <f t="shared" si="461"/>
        <v>INF843K01054</v>
      </c>
      <c r="G1826" s="30">
        <f t="shared" si="465"/>
        <v>20</v>
      </c>
      <c r="H1826" s="30" t="str">
        <f t="shared" si="462"/>
        <v>INF843K01062</v>
      </c>
      <c r="I1826" s="30">
        <f t="shared" si="467"/>
        <v>33</v>
      </c>
      <c r="J1826" s="35" t="str">
        <f t="shared" si="463"/>
        <v>Edelweiss Equity Opportunities Fund - Regular Plan - Dividend Option</v>
      </c>
      <c r="K1826" s="35">
        <f t="shared" si="468"/>
        <v>102</v>
      </c>
      <c r="L1826" s="30" t="str">
        <f t="shared" si="469"/>
        <v>16.389</v>
      </c>
      <c r="M1826" s="30">
        <f t="shared" si="470"/>
        <v>109</v>
      </c>
      <c r="N1826" s="30" t="str">
        <f t="shared" si="471"/>
        <v>16.225</v>
      </c>
      <c r="O1826" s="30">
        <f t="shared" si="472"/>
        <v>116</v>
      </c>
      <c r="P1826" s="30" t="str">
        <f t="shared" si="473"/>
        <v>16.389</v>
      </c>
      <c r="Q1826" s="30">
        <f t="shared" si="474"/>
        <v>123</v>
      </c>
      <c r="R1826" s="36" t="str">
        <f t="shared" si="475"/>
        <v>09-Aug-2017</v>
      </c>
      <c r="S1826" s="37">
        <f t="shared" si="466"/>
        <v>16.388999999999999</v>
      </c>
    </row>
    <row r="1827" spans="1:19" ht="26">
      <c r="A1827" s="30" t="s">
        <v>7754</v>
      </c>
      <c r="D1827" s="30" t="str">
        <f t="shared" si="460"/>
        <v>140172</v>
      </c>
      <c r="E1827" s="30">
        <f t="shared" si="464"/>
        <v>7</v>
      </c>
      <c r="F1827" s="30" t="str">
        <f t="shared" si="461"/>
        <v>INF843K01047</v>
      </c>
      <c r="G1827" s="30">
        <f t="shared" si="465"/>
        <v>20</v>
      </c>
      <c r="H1827" s="30" t="str">
        <f t="shared" si="462"/>
        <v>-</v>
      </c>
      <c r="I1827" s="30">
        <f t="shared" si="467"/>
        <v>22</v>
      </c>
      <c r="J1827" s="35" t="str">
        <f t="shared" si="463"/>
        <v>Edelweiss Equity Opportunities Fund - Regular Plan - Growth Option</v>
      </c>
      <c r="K1827" s="35">
        <f t="shared" si="468"/>
        <v>89</v>
      </c>
      <c r="L1827" s="30" t="str">
        <f t="shared" si="469"/>
        <v>27.787</v>
      </c>
      <c r="M1827" s="30">
        <f t="shared" si="470"/>
        <v>96</v>
      </c>
      <c r="N1827" s="30" t="str">
        <f t="shared" si="471"/>
        <v>27.509</v>
      </c>
      <c r="O1827" s="30">
        <f t="shared" si="472"/>
        <v>103</v>
      </c>
      <c r="P1827" s="30" t="str">
        <f t="shared" si="473"/>
        <v>27.787</v>
      </c>
      <c r="Q1827" s="30">
        <f t="shared" si="474"/>
        <v>110</v>
      </c>
      <c r="R1827" s="36" t="str">
        <f t="shared" si="475"/>
        <v>09-Aug-2017</v>
      </c>
      <c r="S1827" s="37">
        <f t="shared" si="466"/>
        <v>27.786999999999999</v>
      </c>
    </row>
    <row r="1828" spans="1:19" ht="26">
      <c r="A1828" s="30" t="s">
        <v>7755</v>
      </c>
      <c r="D1828" s="30" t="str">
        <f t="shared" si="460"/>
        <v>140350</v>
      </c>
      <c r="E1828" s="30">
        <f t="shared" si="464"/>
        <v>7</v>
      </c>
      <c r="F1828" s="30" t="str">
        <f t="shared" si="461"/>
        <v>INF843K01KD6</v>
      </c>
      <c r="G1828" s="30">
        <f t="shared" si="465"/>
        <v>20</v>
      </c>
      <c r="H1828" s="30" t="str">
        <f t="shared" si="462"/>
        <v>-</v>
      </c>
      <c r="I1828" s="30">
        <f t="shared" si="467"/>
        <v>22</v>
      </c>
      <c r="J1828" s="35" t="str">
        <f t="shared" si="463"/>
        <v>Edelweiss Equity Savings Advantage Fund - Direct Plan - Bonus Option</v>
      </c>
      <c r="K1828" s="35">
        <f t="shared" si="468"/>
        <v>91</v>
      </c>
      <c r="L1828" s="30" t="str">
        <f t="shared" si="469"/>
        <v>12.6017</v>
      </c>
      <c r="M1828" s="30">
        <f t="shared" si="470"/>
        <v>99</v>
      </c>
      <c r="N1828" s="30" t="str">
        <f t="shared" si="471"/>
        <v>12.4757</v>
      </c>
      <c r="O1828" s="30">
        <f t="shared" si="472"/>
        <v>107</v>
      </c>
      <c r="P1828" s="30" t="str">
        <f t="shared" si="473"/>
        <v>12.6017</v>
      </c>
      <c r="Q1828" s="30">
        <f t="shared" si="474"/>
        <v>115</v>
      </c>
      <c r="R1828" s="36" t="str">
        <f t="shared" si="475"/>
        <v>09-Aug-2017</v>
      </c>
      <c r="S1828" s="37">
        <f t="shared" si="466"/>
        <v>12.601699999999999</v>
      </c>
    </row>
    <row r="1829" spans="1:19" ht="26">
      <c r="A1829" s="30" t="s">
        <v>7756</v>
      </c>
      <c r="D1829" s="30" t="str">
        <f t="shared" si="460"/>
        <v>140348</v>
      </c>
      <c r="E1829" s="30">
        <f t="shared" si="464"/>
        <v>7</v>
      </c>
      <c r="F1829" s="30" t="str">
        <f t="shared" si="461"/>
        <v>INF843K01KE4</v>
      </c>
      <c r="G1829" s="30">
        <f t="shared" si="465"/>
        <v>20</v>
      </c>
      <c r="H1829" s="30" t="str">
        <f t="shared" si="462"/>
        <v>INF843K01KF1</v>
      </c>
      <c r="I1829" s="30">
        <f t="shared" si="467"/>
        <v>33</v>
      </c>
      <c r="J1829" s="35" t="str">
        <f t="shared" si="463"/>
        <v>Edelweiss Equity Savings Advantage Fund - Direct Plan - Dividend Option</v>
      </c>
      <c r="K1829" s="35">
        <f t="shared" si="468"/>
        <v>105</v>
      </c>
      <c r="L1829" s="30" t="str">
        <f t="shared" si="469"/>
        <v>11.5358</v>
      </c>
      <c r="M1829" s="30">
        <f t="shared" si="470"/>
        <v>113</v>
      </c>
      <c r="N1829" s="30" t="str">
        <f t="shared" si="471"/>
        <v>11.4204</v>
      </c>
      <c r="O1829" s="30">
        <f t="shared" si="472"/>
        <v>121</v>
      </c>
      <c r="P1829" s="30" t="str">
        <f t="shared" si="473"/>
        <v>11.5358</v>
      </c>
      <c r="Q1829" s="30">
        <f t="shared" si="474"/>
        <v>129</v>
      </c>
      <c r="R1829" s="36" t="str">
        <f t="shared" si="475"/>
        <v>09-Aug-2017</v>
      </c>
      <c r="S1829" s="37">
        <f t="shared" si="466"/>
        <v>11.5358</v>
      </c>
    </row>
    <row r="1830" spans="1:19" ht="26">
      <c r="A1830" s="30" t="s">
        <v>7757</v>
      </c>
      <c r="D1830" s="30" t="str">
        <f t="shared" si="460"/>
        <v>140347</v>
      </c>
      <c r="E1830" s="30">
        <f t="shared" si="464"/>
        <v>7</v>
      </c>
      <c r="F1830" s="30" t="str">
        <f t="shared" si="461"/>
        <v>INF843K01KC8</v>
      </c>
      <c r="G1830" s="30">
        <f t="shared" si="465"/>
        <v>20</v>
      </c>
      <c r="H1830" s="30" t="str">
        <f t="shared" si="462"/>
        <v>-</v>
      </c>
      <c r="I1830" s="30">
        <f t="shared" si="467"/>
        <v>22</v>
      </c>
      <c r="J1830" s="35" t="str">
        <f t="shared" si="463"/>
        <v>Edelweiss Equity Savings Advantage Fund - Direct Plan - Growth Option</v>
      </c>
      <c r="K1830" s="35">
        <f t="shared" si="468"/>
        <v>92</v>
      </c>
      <c r="L1830" s="30" t="str">
        <f t="shared" si="469"/>
        <v>12.6029</v>
      </c>
      <c r="M1830" s="30">
        <f t="shared" si="470"/>
        <v>100</v>
      </c>
      <c r="N1830" s="30" t="str">
        <f t="shared" si="471"/>
        <v>12.4769</v>
      </c>
      <c r="O1830" s="30">
        <f t="shared" si="472"/>
        <v>108</v>
      </c>
      <c r="P1830" s="30" t="str">
        <f t="shared" si="473"/>
        <v>12.6029</v>
      </c>
      <c r="Q1830" s="30">
        <f t="shared" si="474"/>
        <v>116</v>
      </c>
      <c r="R1830" s="36" t="str">
        <f t="shared" si="475"/>
        <v>09-Aug-2017</v>
      </c>
      <c r="S1830" s="37">
        <f t="shared" si="466"/>
        <v>12.6029</v>
      </c>
    </row>
    <row r="1831" spans="1:19" ht="26">
      <c r="A1831" s="30" t="s">
        <v>7758</v>
      </c>
      <c r="D1831" s="30" t="str">
        <f t="shared" si="460"/>
        <v>140352</v>
      </c>
      <c r="E1831" s="30">
        <f t="shared" si="464"/>
        <v>7</v>
      </c>
      <c r="F1831" s="30" t="str">
        <f t="shared" si="461"/>
        <v>INF843K01KH7</v>
      </c>
      <c r="G1831" s="30">
        <f t="shared" si="465"/>
        <v>20</v>
      </c>
      <c r="H1831" s="30" t="str">
        <f t="shared" si="462"/>
        <v>-</v>
      </c>
      <c r="I1831" s="30">
        <f t="shared" si="467"/>
        <v>22</v>
      </c>
      <c r="J1831" s="35" t="str">
        <f t="shared" si="463"/>
        <v>Edelweiss Equity Savings Advantage Fund - Regular Plan - Bonus Option</v>
      </c>
      <c r="K1831" s="35">
        <f t="shared" si="468"/>
        <v>92</v>
      </c>
      <c r="L1831" s="30" t="str">
        <f t="shared" si="469"/>
        <v>12.4564</v>
      </c>
      <c r="M1831" s="30">
        <f t="shared" si="470"/>
        <v>100</v>
      </c>
      <c r="N1831" s="30" t="str">
        <f t="shared" si="471"/>
        <v>12.3318</v>
      </c>
      <c r="O1831" s="30">
        <f t="shared" si="472"/>
        <v>108</v>
      </c>
      <c r="P1831" s="30" t="str">
        <f t="shared" si="473"/>
        <v>12.4564</v>
      </c>
      <c r="Q1831" s="30">
        <f t="shared" si="474"/>
        <v>116</v>
      </c>
      <c r="R1831" s="36" t="str">
        <f t="shared" si="475"/>
        <v>09-Aug-2017</v>
      </c>
      <c r="S1831" s="37">
        <f t="shared" si="466"/>
        <v>12.4564</v>
      </c>
    </row>
    <row r="1832" spans="1:19" ht="26">
      <c r="A1832" s="30" t="s">
        <v>7759</v>
      </c>
      <c r="D1832" s="30" t="str">
        <f t="shared" si="460"/>
        <v>140349</v>
      </c>
      <c r="E1832" s="30">
        <f t="shared" si="464"/>
        <v>7</v>
      </c>
      <c r="F1832" s="30" t="str">
        <f t="shared" si="461"/>
        <v>INF843K01KI5</v>
      </c>
      <c r="G1832" s="30">
        <f t="shared" si="465"/>
        <v>20</v>
      </c>
      <c r="H1832" s="30" t="str">
        <f t="shared" si="462"/>
        <v>INF843K01KJ3</v>
      </c>
      <c r="I1832" s="30">
        <f t="shared" si="467"/>
        <v>33</v>
      </c>
      <c r="J1832" s="35" t="str">
        <f t="shared" si="463"/>
        <v>Edelweiss Equity Savings Advantage Fund - Regular Plan - Dividend Option</v>
      </c>
      <c r="K1832" s="35">
        <f t="shared" si="468"/>
        <v>106</v>
      </c>
      <c r="L1832" s="30" t="str">
        <f t="shared" si="469"/>
        <v>10.8735</v>
      </c>
      <c r="M1832" s="30">
        <f t="shared" si="470"/>
        <v>114</v>
      </c>
      <c r="N1832" s="30" t="str">
        <f t="shared" si="471"/>
        <v>10.7648</v>
      </c>
      <c r="O1832" s="30">
        <f t="shared" si="472"/>
        <v>122</v>
      </c>
      <c r="P1832" s="30" t="str">
        <f t="shared" si="473"/>
        <v>10.8735</v>
      </c>
      <c r="Q1832" s="30">
        <f t="shared" si="474"/>
        <v>130</v>
      </c>
      <c r="R1832" s="36" t="str">
        <f t="shared" si="475"/>
        <v>09-Aug-2017</v>
      </c>
      <c r="S1832" s="37">
        <f t="shared" si="466"/>
        <v>10.8735</v>
      </c>
    </row>
    <row r="1833" spans="1:19" ht="26">
      <c r="A1833" s="30" t="s">
        <v>7760</v>
      </c>
      <c r="D1833" s="30" t="str">
        <f t="shared" si="460"/>
        <v>140351</v>
      </c>
      <c r="E1833" s="30">
        <f t="shared" si="464"/>
        <v>7</v>
      </c>
      <c r="F1833" s="30" t="str">
        <f t="shared" si="461"/>
        <v>INF843K01KG9</v>
      </c>
      <c r="G1833" s="30">
        <f t="shared" si="465"/>
        <v>20</v>
      </c>
      <c r="H1833" s="30" t="str">
        <f t="shared" si="462"/>
        <v>-</v>
      </c>
      <c r="I1833" s="30">
        <f t="shared" si="467"/>
        <v>22</v>
      </c>
      <c r="J1833" s="35" t="str">
        <f t="shared" si="463"/>
        <v>Edelweiss Equity Savings Advantage Fund - Regular Plan - Growth Option</v>
      </c>
      <c r="K1833" s="35">
        <f t="shared" si="468"/>
        <v>93</v>
      </c>
      <c r="L1833" s="30" t="str">
        <f t="shared" si="469"/>
        <v>12.4561</v>
      </c>
      <c r="M1833" s="30">
        <f t="shared" si="470"/>
        <v>101</v>
      </c>
      <c r="N1833" s="30" t="str">
        <f t="shared" si="471"/>
        <v>12.3315</v>
      </c>
      <c r="O1833" s="30">
        <f t="shared" si="472"/>
        <v>109</v>
      </c>
      <c r="P1833" s="30" t="str">
        <f t="shared" si="473"/>
        <v>12.4561</v>
      </c>
      <c r="Q1833" s="30">
        <f t="shared" si="474"/>
        <v>117</v>
      </c>
      <c r="R1833" s="36" t="str">
        <f t="shared" si="475"/>
        <v>09-Aug-2017</v>
      </c>
      <c r="S1833" s="37">
        <f t="shared" si="466"/>
        <v>12.456099999999999</v>
      </c>
    </row>
    <row r="1834" spans="1:19" ht="26">
      <c r="A1834" s="30" t="s">
        <v>7761</v>
      </c>
      <c r="D1834" s="30" t="str">
        <f t="shared" si="460"/>
        <v>118616</v>
      </c>
      <c r="E1834" s="30">
        <f t="shared" si="464"/>
        <v>7</v>
      </c>
      <c r="F1834" s="30" t="str">
        <f t="shared" si="461"/>
        <v>INF754K01BT0</v>
      </c>
      <c r="G1834" s="30">
        <f t="shared" si="465"/>
        <v>20</v>
      </c>
      <c r="H1834" s="30" t="str">
        <f t="shared" si="462"/>
        <v>INF754K01BU8</v>
      </c>
      <c r="I1834" s="30">
        <f t="shared" si="467"/>
        <v>33</v>
      </c>
      <c r="J1834" s="35" t="str">
        <f t="shared" si="463"/>
        <v>Edelweiss Large Cap Advantage Fund - Direct Plan-Dividend Option</v>
      </c>
      <c r="K1834" s="35">
        <f t="shared" si="468"/>
        <v>98</v>
      </c>
      <c r="L1834" s="30" t="str">
        <f t="shared" si="469"/>
        <v>22.99</v>
      </c>
      <c r="M1834" s="30">
        <f t="shared" si="470"/>
        <v>104</v>
      </c>
      <c r="N1834" s="30" t="str">
        <f t="shared" si="471"/>
        <v>22.76</v>
      </c>
      <c r="O1834" s="30">
        <f t="shared" si="472"/>
        <v>110</v>
      </c>
      <c r="P1834" s="30" t="str">
        <f t="shared" si="473"/>
        <v>22.99</v>
      </c>
      <c r="Q1834" s="30">
        <f t="shared" si="474"/>
        <v>116</v>
      </c>
      <c r="R1834" s="36" t="str">
        <f t="shared" si="475"/>
        <v>09-Aug-2017</v>
      </c>
      <c r="S1834" s="37">
        <f t="shared" si="466"/>
        <v>22.99</v>
      </c>
    </row>
    <row r="1835" spans="1:19" ht="26">
      <c r="A1835" s="30" t="s">
        <v>7762</v>
      </c>
      <c r="D1835" s="30" t="str">
        <f t="shared" si="460"/>
        <v>118617</v>
      </c>
      <c r="E1835" s="30">
        <f t="shared" si="464"/>
        <v>7</v>
      </c>
      <c r="F1835" s="30" t="str">
        <f t="shared" si="461"/>
        <v>INF754K01BW4</v>
      </c>
      <c r="G1835" s="30">
        <f t="shared" si="465"/>
        <v>20</v>
      </c>
      <c r="H1835" s="30" t="str">
        <f t="shared" si="462"/>
        <v>-</v>
      </c>
      <c r="I1835" s="30">
        <f t="shared" si="467"/>
        <v>22</v>
      </c>
      <c r="J1835" s="35" t="str">
        <f t="shared" si="463"/>
        <v>Edelweiss Large Cap Advantage Fund - Direct Plan-Growth option</v>
      </c>
      <c r="K1835" s="35">
        <f t="shared" si="468"/>
        <v>85</v>
      </c>
      <c r="L1835" s="30" t="str">
        <f t="shared" si="469"/>
        <v>31.66</v>
      </c>
      <c r="M1835" s="30">
        <f t="shared" si="470"/>
        <v>91</v>
      </c>
      <c r="N1835" s="30" t="str">
        <f t="shared" si="471"/>
        <v>31.34</v>
      </c>
      <c r="O1835" s="30">
        <f t="shared" si="472"/>
        <v>97</v>
      </c>
      <c r="P1835" s="30" t="str">
        <f t="shared" si="473"/>
        <v>31.66</v>
      </c>
      <c r="Q1835" s="30">
        <f t="shared" si="474"/>
        <v>103</v>
      </c>
      <c r="R1835" s="36" t="str">
        <f t="shared" si="475"/>
        <v>09-Aug-2017</v>
      </c>
      <c r="S1835" s="37">
        <f t="shared" si="466"/>
        <v>31.66</v>
      </c>
    </row>
    <row r="1836" spans="1:19" ht="26">
      <c r="A1836" s="30" t="s">
        <v>7763</v>
      </c>
      <c r="D1836" s="30" t="str">
        <f t="shared" si="460"/>
        <v>111940</v>
      </c>
      <c r="E1836" s="30">
        <f t="shared" si="464"/>
        <v>7</v>
      </c>
      <c r="F1836" s="30" t="str">
        <f t="shared" si="461"/>
        <v>INF754K01046</v>
      </c>
      <c r="G1836" s="30">
        <f t="shared" si="465"/>
        <v>20</v>
      </c>
      <c r="H1836" s="30" t="str">
        <f t="shared" si="462"/>
        <v>-</v>
      </c>
      <c r="I1836" s="30">
        <f t="shared" si="467"/>
        <v>22</v>
      </c>
      <c r="J1836" s="35" t="str">
        <f t="shared" si="463"/>
        <v>Edelweiss Large Cap Advantage Fund - Regular Plan - Growth option</v>
      </c>
      <c r="K1836" s="35">
        <f t="shared" si="468"/>
        <v>88</v>
      </c>
      <c r="L1836" s="30" t="str">
        <f t="shared" si="469"/>
        <v>30.8</v>
      </c>
      <c r="M1836" s="30">
        <f t="shared" si="470"/>
        <v>93</v>
      </c>
      <c r="N1836" s="30" t="str">
        <f t="shared" si="471"/>
        <v>30.49</v>
      </c>
      <c r="O1836" s="30">
        <f t="shared" si="472"/>
        <v>99</v>
      </c>
      <c r="P1836" s="30" t="str">
        <f t="shared" si="473"/>
        <v>30.8</v>
      </c>
      <c r="Q1836" s="30">
        <f t="shared" si="474"/>
        <v>104</v>
      </c>
      <c r="R1836" s="36" t="str">
        <f t="shared" si="475"/>
        <v>09-Aug-2017</v>
      </c>
      <c r="S1836" s="37">
        <f t="shared" si="466"/>
        <v>30.8</v>
      </c>
    </row>
    <row r="1837" spans="1:19" ht="26">
      <c r="A1837" s="30" t="s">
        <v>7764</v>
      </c>
      <c r="D1837" s="30" t="str">
        <f t="shared" si="460"/>
        <v>111936</v>
      </c>
      <c r="E1837" s="30">
        <f t="shared" si="464"/>
        <v>7</v>
      </c>
      <c r="F1837" s="30" t="str">
        <f t="shared" si="461"/>
        <v>INF754K01012</v>
      </c>
      <c r="G1837" s="30">
        <f t="shared" si="465"/>
        <v>20</v>
      </c>
      <c r="H1837" s="30" t="str">
        <f t="shared" si="462"/>
        <v>INF754K01020</v>
      </c>
      <c r="I1837" s="30">
        <f t="shared" si="467"/>
        <v>33</v>
      </c>
      <c r="J1837" s="35" t="str">
        <f t="shared" si="463"/>
        <v>Edelweiss Large Cap Advantage Fund - Regular Plan -Dividend option</v>
      </c>
      <c r="K1837" s="35">
        <f t="shared" si="468"/>
        <v>100</v>
      </c>
      <c r="L1837" s="30" t="str">
        <f t="shared" si="469"/>
        <v>20.59</v>
      </c>
      <c r="M1837" s="30">
        <f t="shared" si="470"/>
        <v>106</v>
      </c>
      <c r="N1837" s="30" t="str">
        <f t="shared" si="471"/>
        <v>20.38</v>
      </c>
      <c r="O1837" s="30">
        <f t="shared" si="472"/>
        <v>112</v>
      </c>
      <c r="P1837" s="30" t="str">
        <f t="shared" si="473"/>
        <v>20.59</v>
      </c>
      <c r="Q1837" s="30">
        <f t="shared" si="474"/>
        <v>118</v>
      </c>
      <c r="R1837" s="36" t="str">
        <f t="shared" si="475"/>
        <v>09-Aug-2017</v>
      </c>
      <c r="S1837" s="37">
        <f t="shared" si="466"/>
        <v>20.59</v>
      </c>
    </row>
    <row r="1838" spans="1:19">
      <c r="A1838" s="30" t="s">
        <v>7765</v>
      </c>
      <c r="D1838" s="30" t="str">
        <f t="shared" si="460"/>
        <v>111938</v>
      </c>
      <c r="E1838" s="30">
        <f t="shared" si="464"/>
        <v>7</v>
      </c>
      <c r="F1838" s="30" t="str">
        <f t="shared" si="461"/>
        <v>INF754K01053</v>
      </c>
      <c r="G1838" s="30">
        <f t="shared" si="465"/>
        <v>20</v>
      </c>
      <c r="H1838" s="30" t="str">
        <f t="shared" si="462"/>
        <v>INF754K01061</v>
      </c>
      <c r="I1838" s="30">
        <f t="shared" si="467"/>
        <v>33</v>
      </c>
      <c r="J1838" s="35" t="str">
        <f t="shared" si="463"/>
        <v>Edelweiss Large Cap Advantage Fund -Plan B - Dividend option</v>
      </c>
      <c r="K1838" s="35">
        <f t="shared" si="468"/>
        <v>94</v>
      </c>
      <c r="L1838" s="30" t="str">
        <f t="shared" si="469"/>
        <v>31.33</v>
      </c>
      <c r="M1838" s="30">
        <f t="shared" si="470"/>
        <v>100</v>
      </c>
      <c r="N1838" s="30" t="str">
        <f t="shared" si="471"/>
        <v>31.02</v>
      </c>
      <c r="O1838" s="30">
        <f t="shared" si="472"/>
        <v>106</v>
      </c>
      <c r="P1838" s="30" t="str">
        <f t="shared" si="473"/>
        <v>31.33</v>
      </c>
      <c r="Q1838" s="30">
        <f t="shared" si="474"/>
        <v>112</v>
      </c>
      <c r="R1838" s="36" t="str">
        <f t="shared" si="475"/>
        <v>09-Aug-2017</v>
      </c>
      <c r="S1838" s="37">
        <f t="shared" si="466"/>
        <v>31.33</v>
      </c>
    </row>
    <row r="1839" spans="1:19">
      <c r="A1839" s="30" t="s">
        <v>7766</v>
      </c>
      <c r="D1839" s="30" t="str">
        <f t="shared" si="460"/>
        <v>111935</v>
      </c>
      <c r="E1839" s="30">
        <f t="shared" si="464"/>
        <v>7</v>
      </c>
      <c r="F1839" s="30" t="str">
        <f t="shared" si="461"/>
        <v>INF754K01087</v>
      </c>
      <c r="G1839" s="30">
        <f t="shared" si="465"/>
        <v>20</v>
      </c>
      <c r="H1839" s="30" t="str">
        <f t="shared" si="462"/>
        <v>-</v>
      </c>
      <c r="I1839" s="30">
        <f t="shared" si="467"/>
        <v>22</v>
      </c>
      <c r="J1839" s="35" t="str">
        <f t="shared" si="463"/>
        <v>Edelweiss Large Cap Advantage Fund -Plan B - Growth option</v>
      </c>
      <c r="K1839" s="35">
        <f t="shared" si="468"/>
        <v>81</v>
      </c>
      <c r="L1839" s="30" t="str">
        <f t="shared" si="469"/>
        <v>30.96</v>
      </c>
      <c r="M1839" s="30">
        <f t="shared" si="470"/>
        <v>87</v>
      </c>
      <c r="N1839" s="30" t="str">
        <f t="shared" si="471"/>
        <v>30.65</v>
      </c>
      <c r="O1839" s="30">
        <f t="shared" si="472"/>
        <v>93</v>
      </c>
      <c r="P1839" s="30" t="str">
        <f t="shared" si="473"/>
        <v>30.96</v>
      </c>
      <c r="Q1839" s="30">
        <f t="shared" si="474"/>
        <v>99</v>
      </c>
      <c r="R1839" s="36" t="str">
        <f t="shared" si="475"/>
        <v>09-Aug-2017</v>
      </c>
      <c r="S1839" s="37">
        <f t="shared" si="466"/>
        <v>30.96</v>
      </c>
    </row>
    <row r="1840" spans="1:19">
      <c r="A1840" s="30" t="s">
        <v>7767</v>
      </c>
      <c r="D1840" s="30" t="str">
        <f t="shared" si="460"/>
        <v>111939</v>
      </c>
      <c r="E1840" s="30">
        <f t="shared" si="464"/>
        <v>7</v>
      </c>
      <c r="F1840" s="30" t="str">
        <f t="shared" si="461"/>
        <v>INF754K01095</v>
      </c>
      <c r="G1840" s="30">
        <f t="shared" si="465"/>
        <v>20</v>
      </c>
      <c r="H1840" s="30" t="str">
        <f t="shared" si="462"/>
        <v>INF754K01103</v>
      </c>
      <c r="I1840" s="30">
        <f t="shared" si="467"/>
        <v>33</v>
      </c>
      <c r="J1840" s="35" t="str">
        <f t="shared" si="463"/>
        <v>Edelweiss Large Cap Advantage Fund -Plan C - Dividend option</v>
      </c>
      <c r="K1840" s="35">
        <f t="shared" si="468"/>
        <v>94</v>
      </c>
      <c r="L1840" s="30" t="str">
        <f t="shared" si="469"/>
        <v>24.97</v>
      </c>
      <c r="M1840" s="30">
        <f t="shared" si="470"/>
        <v>100</v>
      </c>
      <c r="N1840" s="30" t="str">
        <f t="shared" si="471"/>
        <v>24.72</v>
      </c>
      <c r="O1840" s="30">
        <f t="shared" si="472"/>
        <v>106</v>
      </c>
      <c r="P1840" s="30" t="str">
        <f t="shared" si="473"/>
        <v>24.97</v>
      </c>
      <c r="Q1840" s="30">
        <f t="shared" si="474"/>
        <v>112</v>
      </c>
      <c r="R1840" s="36" t="str">
        <f t="shared" si="475"/>
        <v>09-Aug-2017</v>
      </c>
      <c r="S1840" s="37">
        <f t="shared" si="466"/>
        <v>24.97</v>
      </c>
    </row>
    <row r="1841" spans="1:19">
      <c r="A1841" s="30" t="s">
        <v>7768</v>
      </c>
      <c r="D1841" s="30" t="str">
        <f t="shared" si="460"/>
        <v>111937</v>
      </c>
      <c r="E1841" s="30">
        <f t="shared" si="464"/>
        <v>7</v>
      </c>
      <c r="F1841" s="30" t="str">
        <f t="shared" si="461"/>
        <v>INF754K01129</v>
      </c>
      <c r="G1841" s="30">
        <f t="shared" si="465"/>
        <v>20</v>
      </c>
      <c r="H1841" s="30" t="str">
        <f t="shared" si="462"/>
        <v>-</v>
      </c>
      <c r="I1841" s="30">
        <f t="shared" si="467"/>
        <v>22</v>
      </c>
      <c r="J1841" s="35" t="str">
        <f t="shared" si="463"/>
        <v>Edelweiss Large Cap Advantage Fund -Plan C - Growth option</v>
      </c>
      <c r="K1841" s="35">
        <f t="shared" si="468"/>
        <v>81</v>
      </c>
      <c r="L1841" s="30" t="str">
        <f t="shared" si="469"/>
        <v>30.55</v>
      </c>
      <c r="M1841" s="30">
        <f t="shared" si="470"/>
        <v>87</v>
      </c>
      <c r="N1841" s="30" t="str">
        <f t="shared" si="471"/>
        <v>30.24</v>
      </c>
      <c r="O1841" s="30">
        <f t="shared" si="472"/>
        <v>93</v>
      </c>
      <c r="P1841" s="30" t="str">
        <f t="shared" si="473"/>
        <v>30.55</v>
      </c>
      <c r="Q1841" s="30">
        <f t="shared" si="474"/>
        <v>99</v>
      </c>
      <c r="R1841" s="36" t="str">
        <f t="shared" si="475"/>
        <v>09-Aug-2017</v>
      </c>
      <c r="S1841" s="37">
        <f t="shared" si="466"/>
        <v>30.55</v>
      </c>
    </row>
    <row r="1842" spans="1:19" ht="26">
      <c r="A1842" s="30" t="s">
        <v>7769</v>
      </c>
      <c r="D1842" s="30" t="str">
        <f t="shared" si="460"/>
        <v>140227</v>
      </c>
      <c r="E1842" s="30">
        <f t="shared" si="464"/>
        <v>7</v>
      </c>
      <c r="F1842" s="30" t="str">
        <f t="shared" si="461"/>
        <v>INF843K01AP1</v>
      </c>
      <c r="G1842" s="30">
        <f t="shared" si="465"/>
        <v>20</v>
      </c>
      <c r="H1842" s="30" t="str">
        <f t="shared" si="462"/>
        <v>INF843K01AQ9</v>
      </c>
      <c r="I1842" s="30">
        <f t="shared" si="467"/>
        <v>33</v>
      </c>
      <c r="J1842" s="35" t="str">
        <f t="shared" si="463"/>
        <v>Edelweiss Mid and Small Cap Fund - Direct Plan - Dividend Option</v>
      </c>
      <c r="K1842" s="35">
        <f t="shared" si="468"/>
        <v>98</v>
      </c>
      <c r="L1842" s="30" t="str">
        <f t="shared" si="469"/>
        <v>25.072</v>
      </c>
      <c r="M1842" s="30">
        <f t="shared" si="470"/>
        <v>105</v>
      </c>
      <c r="N1842" s="30" t="str">
        <f t="shared" si="471"/>
        <v>24.821</v>
      </c>
      <c r="O1842" s="30">
        <f t="shared" si="472"/>
        <v>112</v>
      </c>
      <c r="P1842" s="30" t="str">
        <f t="shared" si="473"/>
        <v>25.072</v>
      </c>
      <c r="Q1842" s="30">
        <f t="shared" si="474"/>
        <v>119</v>
      </c>
      <c r="R1842" s="36" t="str">
        <f t="shared" si="475"/>
        <v>09-Aug-2017</v>
      </c>
      <c r="S1842" s="37">
        <f t="shared" si="466"/>
        <v>25.071999999999999</v>
      </c>
    </row>
    <row r="1843" spans="1:19" ht="26">
      <c r="A1843" s="30" t="s">
        <v>7770</v>
      </c>
      <c r="D1843" s="30" t="str">
        <f t="shared" si="460"/>
        <v>140228</v>
      </c>
      <c r="E1843" s="30">
        <f t="shared" si="464"/>
        <v>7</v>
      </c>
      <c r="F1843" s="30" t="str">
        <f t="shared" si="461"/>
        <v>INF843K01AO4</v>
      </c>
      <c r="G1843" s="30">
        <f t="shared" si="465"/>
        <v>20</v>
      </c>
      <c r="H1843" s="30" t="str">
        <f t="shared" si="462"/>
        <v>-</v>
      </c>
      <c r="I1843" s="30">
        <f t="shared" si="467"/>
        <v>22</v>
      </c>
      <c r="J1843" s="35" t="str">
        <f t="shared" si="463"/>
        <v>Edelweiss Mid and Small Cap Fund - Direct Plan - Growth Option</v>
      </c>
      <c r="K1843" s="35">
        <f t="shared" si="468"/>
        <v>85</v>
      </c>
      <c r="L1843" s="30" t="str">
        <f t="shared" si="469"/>
        <v>26.048</v>
      </c>
      <c r="M1843" s="30">
        <f t="shared" si="470"/>
        <v>92</v>
      </c>
      <c r="N1843" s="30" t="str">
        <f t="shared" si="471"/>
        <v>25.788</v>
      </c>
      <c r="O1843" s="30">
        <f t="shared" si="472"/>
        <v>99</v>
      </c>
      <c r="P1843" s="30" t="str">
        <f t="shared" si="473"/>
        <v>26.048</v>
      </c>
      <c r="Q1843" s="30">
        <f t="shared" si="474"/>
        <v>106</v>
      </c>
      <c r="R1843" s="36" t="str">
        <f t="shared" si="475"/>
        <v>09-Aug-2017</v>
      </c>
      <c r="S1843" s="37">
        <f t="shared" si="466"/>
        <v>26.047999999999998</v>
      </c>
    </row>
    <row r="1844" spans="1:19" ht="26">
      <c r="A1844" s="30" t="s">
        <v>7771</v>
      </c>
      <c r="D1844" s="30" t="str">
        <f t="shared" si="460"/>
        <v>140226</v>
      </c>
      <c r="E1844" s="30">
        <f t="shared" si="464"/>
        <v>7</v>
      </c>
      <c r="F1844" s="30" t="str">
        <f t="shared" si="461"/>
        <v>INF843K01021</v>
      </c>
      <c r="G1844" s="30">
        <f t="shared" si="465"/>
        <v>20</v>
      </c>
      <c r="H1844" s="30" t="str">
        <f t="shared" si="462"/>
        <v>INF843K01039</v>
      </c>
      <c r="I1844" s="30">
        <f t="shared" si="467"/>
        <v>33</v>
      </c>
      <c r="J1844" s="35" t="str">
        <f t="shared" si="463"/>
        <v>Edelweiss Mid and Small Cap Fund - Regular Plan - Dividend Option</v>
      </c>
      <c r="K1844" s="35">
        <f t="shared" si="468"/>
        <v>99</v>
      </c>
      <c r="L1844" s="30" t="str">
        <f t="shared" si="469"/>
        <v>23.044</v>
      </c>
      <c r="M1844" s="30">
        <f t="shared" si="470"/>
        <v>106</v>
      </c>
      <c r="N1844" s="30" t="str">
        <f t="shared" si="471"/>
        <v>22.814</v>
      </c>
      <c r="O1844" s="30">
        <f t="shared" si="472"/>
        <v>113</v>
      </c>
      <c r="P1844" s="30" t="str">
        <f t="shared" si="473"/>
        <v>23.044</v>
      </c>
      <c r="Q1844" s="30">
        <f t="shared" si="474"/>
        <v>120</v>
      </c>
      <c r="R1844" s="36" t="str">
        <f t="shared" si="475"/>
        <v>09-Aug-2017</v>
      </c>
      <c r="S1844" s="37">
        <f t="shared" si="466"/>
        <v>23.044</v>
      </c>
    </row>
    <row r="1845" spans="1:19" ht="26">
      <c r="A1845" s="30" t="s">
        <v>7772</v>
      </c>
      <c r="D1845" s="30" t="str">
        <f t="shared" si="460"/>
        <v>140225</v>
      </c>
      <c r="E1845" s="30">
        <f t="shared" si="464"/>
        <v>7</v>
      </c>
      <c r="F1845" s="30" t="str">
        <f t="shared" si="461"/>
        <v>INF843K01013</v>
      </c>
      <c r="G1845" s="30">
        <f t="shared" si="465"/>
        <v>20</v>
      </c>
      <c r="H1845" s="30" t="str">
        <f t="shared" si="462"/>
        <v>-</v>
      </c>
      <c r="I1845" s="30">
        <f t="shared" si="467"/>
        <v>22</v>
      </c>
      <c r="J1845" s="35" t="str">
        <f t="shared" si="463"/>
        <v>Edelweiss Mid and Small Cap Fund - Regular Plan - Growth Option</v>
      </c>
      <c r="K1845" s="35">
        <f t="shared" si="468"/>
        <v>86</v>
      </c>
      <c r="L1845" s="30" t="str">
        <f t="shared" si="469"/>
        <v>24.995</v>
      </c>
      <c r="M1845" s="30">
        <f t="shared" si="470"/>
        <v>93</v>
      </c>
      <c r="N1845" s="30" t="str">
        <f t="shared" si="471"/>
        <v>24.745</v>
      </c>
      <c r="O1845" s="30">
        <f t="shared" si="472"/>
        <v>100</v>
      </c>
      <c r="P1845" s="30" t="str">
        <f t="shared" si="473"/>
        <v>24.995</v>
      </c>
      <c r="Q1845" s="30">
        <f t="shared" si="474"/>
        <v>107</v>
      </c>
      <c r="R1845" s="36" t="str">
        <f t="shared" si="475"/>
        <v>09-Aug-2017</v>
      </c>
      <c r="S1845" s="37">
        <f t="shared" si="466"/>
        <v>24.995000000000001</v>
      </c>
    </row>
    <row r="1846" spans="1:19" ht="26">
      <c r="A1846" s="30" t="s">
        <v>7773</v>
      </c>
      <c r="D1846" s="30" t="str">
        <f t="shared" si="460"/>
        <v>112108</v>
      </c>
      <c r="E1846" s="30">
        <f t="shared" si="464"/>
        <v>7</v>
      </c>
      <c r="F1846" s="30" t="str">
        <f t="shared" si="461"/>
        <v>INF754K01202</v>
      </c>
      <c r="G1846" s="30">
        <f t="shared" si="465"/>
        <v>20</v>
      </c>
      <c r="H1846" s="30" t="str">
        <f t="shared" si="462"/>
        <v>-</v>
      </c>
      <c r="I1846" s="30">
        <f t="shared" si="467"/>
        <v>22</v>
      </c>
      <c r="J1846" s="35" t="str">
        <f t="shared" si="463"/>
        <v>Edelweiss Prudent Advantage Fund - Regular Plan - Growth Option</v>
      </c>
      <c r="K1846" s="35">
        <f t="shared" si="468"/>
        <v>86</v>
      </c>
      <c r="L1846" s="30" t="str">
        <f t="shared" si="469"/>
        <v>23.09</v>
      </c>
      <c r="M1846" s="30">
        <f t="shared" si="470"/>
        <v>92</v>
      </c>
      <c r="N1846" s="30" t="str">
        <f t="shared" si="471"/>
        <v>23.09</v>
      </c>
      <c r="O1846" s="30">
        <f t="shared" si="472"/>
        <v>98</v>
      </c>
      <c r="P1846" s="30" t="str">
        <f t="shared" si="473"/>
        <v>23.09</v>
      </c>
      <c r="Q1846" s="30">
        <f t="shared" si="474"/>
        <v>104</v>
      </c>
      <c r="R1846" s="36" t="str">
        <f t="shared" si="475"/>
        <v>09-Aug-2017</v>
      </c>
      <c r="S1846" s="37">
        <f t="shared" si="466"/>
        <v>23.09</v>
      </c>
    </row>
    <row r="1847" spans="1:19">
      <c r="A1847" s="30" t="s">
        <v>7774</v>
      </c>
      <c r="D1847" s="30" t="str">
        <f t="shared" si="460"/>
        <v>112012</v>
      </c>
      <c r="E1847" s="30">
        <f t="shared" si="464"/>
        <v>7</v>
      </c>
      <c r="F1847" s="30" t="str">
        <f t="shared" si="461"/>
        <v>INF754K01160</v>
      </c>
      <c r="G1847" s="30">
        <f t="shared" si="465"/>
        <v>20</v>
      </c>
      <c r="H1847" s="30" t="str">
        <f t="shared" si="462"/>
        <v>-</v>
      </c>
      <c r="I1847" s="30">
        <f t="shared" si="467"/>
        <v>22</v>
      </c>
      <c r="J1847" s="35" t="str">
        <f t="shared" si="463"/>
        <v>Edelweiss Prudent Advantage Fund- Plan B-Growth Option</v>
      </c>
      <c r="K1847" s="35">
        <f t="shared" si="468"/>
        <v>77</v>
      </c>
      <c r="L1847" s="30" t="str">
        <f t="shared" si="469"/>
        <v>22.79</v>
      </c>
      <c r="M1847" s="30">
        <f t="shared" si="470"/>
        <v>83</v>
      </c>
      <c r="N1847" s="30" t="str">
        <f t="shared" si="471"/>
        <v>22.79</v>
      </c>
      <c r="O1847" s="30">
        <f t="shared" si="472"/>
        <v>89</v>
      </c>
      <c r="P1847" s="30" t="str">
        <f t="shared" si="473"/>
        <v>22.79</v>
      </c>
      <c r="Q1847" s="30">
        <f t="shared" si="474"/>
        <v>95</v>
      </c>
      <c r="R1847" s="36" t="str">
        <f t="shared" si="475"/>
        <v>09-Aug-2017</v>
      </c>
      <c r="S1847" s="37">
        <f t="shared" si="466"/>
        <v>22.79</v>
      </c>
    </row>
    <row r="1848" spans="1:19" ht="26">
      <c r="A1848" s="30" t="s">
        <v>7775</v>
      </c>
      <c r="D1848" s="30" t="str">
        <f t="shared" si="460"/>
        <v>112109</v>
      </c>
      <c r="E1848" s="30">
        <f t="shared" si="464"/>
        <v>7</v>
      </c>
      <c r="F1848" s="30" t="str">
        <f t="shared" si="461"/>
        <v>INF754K01178</v>
      </c>
      <c r="G1848" s="30">
        <f t="shared" si="465"/>
        <v>20</v>
      </c>
      <c r="H1848" s="30" t="str">
        <f t="shared" si="462"/>
        <v>INF754K01186</v>
      </c>
      <c r="I1848" s="30">
        <f t="shared" si="467"/>
        <v>33</v>
      </c>
      <c r="J1848" s="35" t="str">
        <f t="shared" si="463"/>
        <v>Edelweiss Prudent Advantage Fund- Regular Plan - Dividend Option</v>
      </c>
      <c r="K1848" s="35">
        <f t="shared" si="468"/>
        <v>98</v>
      </c>
      <c r="L1848" s="30" t="str">
        <f t="shared" si="469"/>
        <v>18.52</v>
      </c>
      <c r="M1848" s="30">
        <f t="shared" si="470"/>
        <v>104</v>
      </c>
      <c r="N1848" s="30" t="str">
        <f t="shared" si="471"/>
        <v>18.52</v>
      </c>
      <c r="O1848" s="30">
        <f t="shared" si="472"/>
        <v>110</v>
      </c>
      <c r="P1848" s="30" t="str">
        <f t="shared" si="473"/>
        <v>18.52</v>
      </c>
      <c r="Q1848" s="30">
        <f t="shared" si="474"/>
        <v>116</v>
      </c>
      <c r="R1848" s="36" t="str">
        <f t="shared" si="475"/>
        <v>09-Aug-2017</v>
      </c>
      <c r="S1848" s="37">
        <f t="shared" si="466"/>
        <v>18.52</v>
      </c>
    </row>
    <row r="1849" spans="1:19" ht="26">
      <c r="A1849" s="30" t="s">
        <v>7776</v>
      </c>
      <c r="D1849" s="30" t="str">
        <f t="shared" si="460"/>
        <v>118625</v>
      </c>
      <c r="E1849" s="30">
        <f t="shared" si="464"/>
        <v>7</v>
      </c>
      <c r="F1849" s="30" t="str">
        <f t="shared" si="461"/>
        <v>INF754K01CB6</v>
      </c>
      <c r="G1849" s="30">
        <f t="shared" si="465"/>
        <v>20</v>
      </c>
      <c r="H1849" s="30" t="str">
        <f t="shared" si="462"/>
        <v>INF754K01CC4</v>
      </c>
      <c r="I1849" s="30">
        <f t="shared" si="467"/>
        <v>33</v>
      </c>
      <c r="J1849" s="35" t="str">
        <f t="shared" si="463"/>
        <v>Edelweiss Prudent Advantage Fund-Direct Plan-Dividend Option</v>
      </c>
      <c r="K1849" s="35">
        <f t="shared" si="468"/>
        <v>94</v>
      </c>
      <c r="L1849" s="30" t="str">
        <f t="shared" si="469"/>
        <v>18.91</v>
      </c>
      <c r="M1849" s="30">
        <f t="shared" si="470"/>
        <v>100</v>
      </c>
      <c r="N1849" s="30" t="str">
        <f t="shared" si="471"/>
        <v>18.91</v>
      </c>
      <c r="O1849" s="30">
        <f t="shared" si="472"/>
        <v>106</v>
      </c>
      <c r="P1849" s="30" t="str">
        <f t="shared" si="473"/>
        <v>18.91</v>
      </c>
      <c r="Q1849" s="30">
        <f t="shared" si="474"/>
        <v>112</v>
      </c>
      <c r="R1849" s="36" t="str">
        <f t="shared" si="475"/>
        <v>09-Aug-2017</v>
      </c>
      <c r="S1849" s="37">
        <f t="shared" si="466"/>
        <v>18.91</v>
      </c>
    </row>
    <row r="1850" spans="1:19">
      <c r="A1850" s="30" t="s">
        <v>7777</v>
      </c>
      <c r="D1850" s="30" t="str">
        <f t="shared" si="460"/>
        <v>118624</v>
      </c>
      <c r="E1850" s="30">
        <f t="shared" si="464"/>
        <v>7</v>
      </c>
      <c r="F1850" s="30" t="str">
        <f t="shared" si="461"/>
        <v>INF754K01CE0</v>
      </c>
      <c r="G1850" s="30">
        <f t="shared" si="465"/>
        <v>20</v>
      </c>
      <c r="H1850" s="30" t="str">
        <f t="shared" si="462"/>
        <v>-</v>
      </c>
      <c r="I1850" s="30">
        <f t="shared" si="467"/>
        <v>22</v>
      </c>
      <c r="J1850" s="35" t="str">
        <f t="shared" si="463"/>
        <v>Edelweiss Prudent Advantage Fund-Direct Plan-Growth Option</v>
      </c>
      <c r="K1850" s="35">
        <f t="shared" si="468"/>
        <v>81</v>
      </c>
      <c r="L1850" s="30" t="str">
        <f t="shared" si="469"/>
        <v>23.49</v>
      </c>
      <c r="M1850" s="30">
        <f t="shared" si="470"/>
        <v>87</v>
      </c>
      <c r="N1850" s="30" t="str">
        <f t="shared" si="471"/>
        <v>23.49</v>
      </c>
      <c r="O1850" s="30">
        <f t="shared" si="472"/>
        <v>93</v>
      </c>
      <c r="P1850" s="30" t="str">
        <f t="shared" si="473"/>
        <v>23.49</v>
      </c>
      <c r="Q1850" s="30">
        <f t="shared" si="474"/>
        <v>99</v>
      </c>
      <c r="R1850" s="36" t="str">
        <f t="shared" si="475"/>
        <v>09-Aug-2017</v>
      </c>
      <c r="S1850" s="37">
        <f t="shared" si="466"/>
        <v>23.49</v>
      </c>
    </row>
    <row r="1851" spans="1:19">
      <c r="A1851" s="30" t="s">
        <v>7778</v>
      </c>
      <c r="D1851" s="30" t="str">
        <f t="shared" si="460"/>
        <v>112013</v>
      </c>
      <c r="E1851" s="30">
        <f t="shared" si="464"/>
        <v>7</v>
      </c>
      <c r="F1851" s="30" t="str">
        <f t="shared" si="461"/>
        <v>INF754K01137</v>
      </c>
      <c r="G1851" s="30">
        <f t="shared" si="465"/>
        <v>20</v>
      </c>
      <c r="H1851" s="30" t="str">
        <f t="shared" si="462"/>
        <v>INF754K01145</v>
      </c>
      <c r="I1851" s="30">
        <f t="shared" si="467"/>
        <v>33</v>
      </c>
      <c r="J1851" s="35" t="str">
        <f t="shared" si="463"/>
        <v>Edelweiss Prudent Advantage Fund-Plan B- Dividend Option</v>
      </c>
      <c r="K1851" s="35">
        <f t="shared" si="468"/>
        <v>90</v>
      </c>
      <c r="L1851" s="30" t="str">
        <f t="shared" si="469"/>
        <v>23.23</v>
      </c>
      <c r="M1851" s="30">
        <f t="shared" si="470"/>
        <v>96</v>
      </c>
      <c r="N1851" s="30" t="str">
        <f t="shared" si="471"/>
        <v>23.23</v>
      </c>
      <c r="O1851" s="30">
        <f t="shared" si="472"/>
        <v>102</v>
      </c>
      <c r="P1851" s="30" t="str">
        <f t="shared" si="473"/>
        <v>23.23</v>
      </c>
      <c r="Q1851" s="30">
        <f t="shared" si="474"/>
        <v>108</v>
      </c>
      <c r="R1851" s="36" t="str">
        <f t="shared" si="475"/>
        <v>09-Aug-2017</v>
      </c>
      <c r="S1851" s="37">
        <f t="shared" si="466"/>
        <v>23.23</v>
      </c>
    </row>
    <row r="1852" spans="1:19">
      <c r="A1852" s="30" t="s">
        <v>97</v>
      </c>
      <c r="D1852" s="30" t="str">
        <f t="shared" si="460"/>
        <v/>
      </c>
      <c r="E1852" s="30" t="str">
        <f t="shared" si="464"/>
        <v/>
      </c>
      <c r="F1852" s="30" t="str">
        <f t="shared" si="461"/>
        <v xml:space="preserve"> </v>
      </c>
      <c r="G1852" s="30" t="str">
        <f t="shared" si="465"/>
        <v/>
      </c>
      <c r="H1852" s="30" t="str">
        <f t="shared" si="462"/>
        <v/>
      </c>
      <c r="I1852" s="30" t="str">
        <f t="shared" si="467"/>
        <v/>
      </c>
      <c r="J1852" s="35" t="str">
        <f t="shared" si="463"/>
        <v/>
      </c>
      <c r="K1852" s="35" t="str">
        <f t="shared" si="468"/>
        <v/>
      </c>
      <c r="L1852" s="30" t="str">
        <f t="shared" si="469"/>
        <v/>
      </c>
      <c r="M1852" s="30" t="str">
        <f t="shared" si="470"/>
        <v/>
      </c>
      <c r="N1852" s="30" t="str">
        <f t="shared" si="471"/>
        <v/>
      </c>
      <c r="O1852" s="30" t="str">
        <f t="shared" si="472"/>
        <v/>
      </c>
      <c r="P1852" s="30" t="str">
        <f t="shared" si="473"/>
        <v/>
      </c>
      <c r="Q1852" s="30" t="str">
        <f t="shared" si="474"/>
        <v/>
      </c>
      <c r="R1852" s="36" t="str">
        <f t="shared" si="475"/>
        <v/>
      </c>
      <c r="S1852" s="37" t="str">
        <f t="shared" si="466"/>
        <v/>
      </c>
    </row>
    <row r="1853" spans="1:19">
      <c r="A1853" s="30" t="s">
        <v>105</v>
      </c>
      <c r="D1853" s="30" t="str">
        <f t="shared" si="460"/>
        <v/>
      </c>
      <c r="E1853" s="30" t="str">
        <f t="shared" si="464"/>
        <v/>
      </c>
      <c r="F1853" s="30" t="str">
        <f t="shared" si="461"/>
        <v>Escorts Mutual Fund</v>
      </c>
      <c r="G1853" s="30" t="str">
        <f t="shared" si="465"/>
        <v/>
      </c>
      <c r="H1853" s="30" t="str">
        <f t="shared" si="462"/>
        <v/>
      </c>
      <c r="I1853" s="30" t="str">
        <f t="shared" si="467"/>
        <v/>
      </c>
      <c r="J1853" s="35" t="str">
        <f t="shared" si="463"/>
        <v/>
      </c>
      <c r="K1853" s="35" t="str">
        <f t="shared" si="468"/>
        <v/>
      </c>
      <c r="L1853" s="30" t="str">
        <f t="shared" si="469"/>
        <v/>
      </c>
      <c r="M1853" s="30" t="str">
        <f t="shared" si="470"/>
        <v/>
      </c>
      <c r="N1853" s="30" t="str">
        <f t="shared" si="471"/>
        <v/>
      </c>
      <c r="O1853" s="30" t="str">
        <f t="shared" si="472"/>
        <v/>
      </c>
      <c r="P1853" s="30" t="str">
        <f t="shared" si="473"/>
        <v/>
      </c>
      <c r="Q1853" s="30" t="str">
        <f t="shared" si="474"/>
        <v/>
      </c>
      <c r="R1853" s="36" t="str">
        <f t="shared" si="475"/>
        <v/>
      </c>
      <c r="S1853" s="37" t="str">
        <f t="shared" si="466"/>
        <v/>
      </c>
    </row>
    <row r="1854" spans="1:19">
      <c r="A1854" s="30" t="s">
        <v>97</v>
      </c>
      <c r="D1854" s="30" t="str">
        <f t="shared" si="460"/>
        <v/>
      </c>
      <c r="E1854" s="30" t="str">
        <f t="shared" si="464"/>
        <v/>
      </c>
      <c r="F1854" s="30" t="str">
        <f t="shared" si="461"/>
        <v xml:space="preserve"> </v>
      </c>
      <c r="G1854" s="30" t="str">
        <f t="shared" si="465"/>
        <v/>
      </c>
      <c r="H1854" s="30" t="str">
        <f t="shared" si="462"/>
        <v/>
      </c>
      <c r="I1854" s="30" t="str">
        <f t="shared" si="467"/>
        <v/>
      </c>
      <c r="J1854" s="35" t="str">
        <f t="shared" si="463"/>
        <v/>
      </c>
      <c r="K1854" s="35" t="str">
        <f t="shared" si="468"/>
        <v/>
      </c>
      <c r="L1854" s="30" t="str">
        <f t="shared" si="469"/>
        <v/>
      </c>
      <c r="M1854" s="30" t="str">
        <f t="shared" si="470"/>
        <v/>
      </c>
      <c r="N1854" s="30" t="str">
        <f t="shared" si="471"/>
        <v/>
      </c>
      <c r="O1854" s="30" t="str">
        <f t="shared" si="472"/>
        <v/>
      </c>
      <c r="P1854" s="30" t="str">
        <f t="shared" si="473"/>
        <v/>
      </c>
      <c r="Q1854" s="30" t="str">
        <f t="shared" si="474"/>
        <v/>
      </c>
      <c r="R1854" s="36" t="str">
        <f t="shared" si="475"/>
        <v/>
      </c>
      <c r="S1854" s="37" t="str">
        <f t="shared" si="466"/>
        <v/>
      </c>
    </row>
    <row r="1855" spans="1:19">
      <c r="A1855" s="30" t="s">
        <v>7779</v>
      </c>
      <c r="D1855" s="30" t="str">
        <f t="shared" si="460"/>
        <v>100630</v>
      </c>
      <c r="E1855" s="30">
        <f t="shared" si="464"/>
        <v>7</v>
      </c>
      <c r="F1855" s="30" t="str">
        <f t="shared" si="461"/>
        <v>INF966L01218</v>
      </c>
      <c r="G1855" s="30">
        <f t="shared" si="465"/>
        <v>20</v>
      </c>
      <c r="H1855" s="30" t="str">
        <f t="shared" si="462"/>
        <v>INF966L01226</v>
      </c>
      <c r="I1855" s="30">
        <f t="shared" si="467"/>
        <v>33</v>
      </c>
      <c r="J1855" s="35" t="str">
        <f t="shared" si="463"/>
        <v>Escorts Growth Plan-DIVIDEND OPTION</v>
      </c>
      <c r="K1855" s="35">
        <f t="shared" si="468"/>
        <v>69</v>
      </c>
      <c r="L1855" s="30" t="str">
        <f t="shared" si="469"/>
        <v>19.6671</v>
      </c>
      <c r="M1855" s="30">
        <f t="shared" si="470"/>
        <v>77</v>
      </c>
      <c r="N1855" s="30" t="str">
        <f t="shared" si="471"/>
        <v>19.4704</v>
      </c>
      <c r="O1855" s="30">
        <f t="shared" si="472"/>
        <v>85</v>
      </c>
      <c r="P1855" s="30" t="str">
        <f t="shared" si="473"/>
        <v>19.6671</v>
      </c>
      <c r="Q1855" s="30">
        <f t="shared" si="474"/>
        <v>93</v>
      </c>
      <c r="R1855" s="36" t="str">
        <f t="shared" si="475"/>
        <v>09-Aug-2017</v>
      </c>
      <c r="S1855" s="37">
        <f t="shared" si="466"/>
        <v>19.667100000000001</v>
      </c>
    </row>
    <row r="1856" spans="1:19">
      <c r="A1856" s="30" t="s">
        <v>7780</v>
      </c>
      <c r="D1856" s="30" t="str">
        <f t="shared" si="460"/>
        <v>120822</v>
      </c>
      <c r="E1856" s="30">
        <f t="shared" si="464"/>
        <v>7</v>
      </c>
      <c r="F1856" s="30" t="str">
        <f t="shared" si="461"/>
        <v>INF966L01598</v>
      </c>
      <c r="G1856" s="30">
        <f t="shared" si="465"/>
        <v>20</v>
      </c>
      <c r="H1856" s="30" t="str">
        <f t="shared" si="462"/>
        <v>INF966L01606</v>
      </c>
      <c r="I1856" s="30">
        <f t="shared" si="467"/>
        <v>33</v>
      </c>
      <c r="J1856" s="35" t="str">
        <f t="shared" si="463"/>
        <v>Escorts Growth Plan-DIVIDEND OPTION-Direct Plan</v>
      </c>
      <c r="K1856" s="35">
        <f t="shared" si="468"/>
        <v>81</v>
      </c>
      <c r="L1856" s="30" t="str">
        <f t="shared" si="469"/>
        <v>19.8532</v>
      </c>
      <c r="M1856" s="30">
        <f t="shared" si="470"/>
        <v>89</v>
      </c>
      <c r="N1856" s="30" t="str">
        <f t="shared" si="471"/>
        <v>19.6547</v>
      </c>
      <c r="O1856" s="30">
        <f t="shared" si="472"/>
        <v>97</v>
      </c>
      <c r="P1856" s="30" t="str">
        <f t="shared" si="473"/>
        <v>19.8532</v>
      </c>
      <c r="Q1856" s="30">
        <f t="shared" si="474"/>
        <v>105</v>
      </c>
      <c r="R1856" s="36" t="str">
        <f t="shared" si="475"/>
        <v>09-Aug-2017</v>
      </c>
      <c r="S1856" s="37">
        <f t="shared" si="466"/>
        <v>19.853200000000001</v>
      </c>
    </row>
    <row r="1857" spans="1:19">
      <c r="A1857" s="30" t="s">
        <v>7781</v>
      </c>
      <c r="D1857" s="30" t="str">
        <f t="shared" si="460"/>
        <v>100631</v>
      </c>
      <c r="E1857" s="30">
        <f t="shared" si="464"/>
        <v>7</v>
      </c>
      <c r="F1857" s="30" t="str">
        <f t="shared" si="461"/>
        <v>INF966L01234</v>
      </c>
      <c r="G1857" s="30">
        <f t="shared" si="465"/>
        <v>20</v>
      </c>
      <c r="H1857" s="30" t="str">
        <f t="shared" si="462"/>
        <v>-</v>
      </c>
      <c r="I1857" s="30">
        <f t="shared" si="467"/>
        <v>22</v>
      </c>
      <c r="J1857" s="35" t="str">
        <f t="shared" si="463"/>
        <v>Escorts Growth Plan-GROWTH OPTION</v>
      </c>
      <c r="K1857" s="35">
        <f t="shared" si="468"/>
        <v>56</v>
      </c>
      <c r="L1857" s="30" t="str">
        <f t="shared" si="469"/>
        <v>160.2474</v>
      </c>
      <c r="M1857" s="30">
        <f t="shared" si="470"/>
        <v>65</v>
      </c>
      <c r="N1857" s="30" t="str">
        <f t="shared" si="471"/>
        <v>158.6449</v>
      </c>
      <c r="O1857" s="30">
        <f t="shared" si="472"/>
        <v>74</v>
      </c>
      <c r="P1857" s="30" t="str">
        <f t="shared" si="473"/>
        <v>160.2474</v>
      </c>
      <c r="Q1857" s="30">
        <f t="shared" si="474"/>
        <v>83</v>
      </c>
      <c r="R1857" s="36" t="str">
        <f t="shared" si="475"/>
        <v>09-Aug-2017</v>
      </c>
      <c r="S1857" s="37">
        <f t="shared" si="466"/>
        <v>160.2474</v>
      </c>
    </row>
    <row r="1858" spans="1:19">
      <c r="A1858" s="30" t="s">
        <v>7782</v>
      </c>
      <c r="D1858" s="30" t="str">
        <f t="shared" si="460"/>
        <v>120823</v>
      </c>
      <c r="E1858" s="30">
        <f t="shared" si="464"/>
        <v>7</v>
      </c>
      <c r="F1858" s="30" t="str">
        <f t="shared" si="461"/>
        <v>INF966L01614</v>
      </c>
      <c r="G1858" s="30">
        <f t="shared" si="465"/>
        <v>20</v>
      </c>
      <c r="H1858" s="30" t="str">
        <f t="shared" si="462"/>
        <v>-</v>
      </c>
      <c r="I1858" s="30">
        <f t="shared" si="467"/>
        <v>22</v>
      </c>
      <c r="J1858" s="35" t="str">
        <f t="shared" si="463"/>
        <v>Escorts Growth Plan-GROWTH OPTION-Direct Plan</v>
      </c>
      <c r="K1858" s="35">
        <f t="shared" si="468"/>
        <v>68</v>
      </c>
      <c r="L1858" s="30" t="str">
        <f t="shared" si="469"/>
        <v>160.9677</v>
      </c>
      <c r="M1858" s="30">
        <f t="shared" si="470"/>
        <v>77</v>
      </c>
      <c r="N1858" s="30" t="str">
        <f t="shared" si="471"/>
        <v>159.3580</v>
      </c>
      <c r="O1858" s="30">
        <f t="shared" si="472"/>
        <v>86</v>
      </c>
      <c r="P1858" s="30" t="str">
        <f t="shared" si="473"/>
        <v>160.9677</v>
      </c>
      <c r="Q1858" s="30">
        <f t="shared" si="474"/>
        <v>95</v>
      </c>
      <c r="R1858" s="36" t="str">
        <f t="shared" si="475"/>
        <v>09-Aug-2017</v>
      </c>
      <c r="S1858" s="37">
        <f t="shared" si="466"/>
        <v>160.96770000000001</v>
      </c>
    </row>
    <row r="1859" spans="1:19">
      <c r="A1859" s="30" t="s">
        <v>7783</v>
      </c>
      <c r="D1859" s="30" t="str">
        <f t="shared" si="460"/>
        <v>104515</v>
      </c>
      <c r="E1859" s="30">
        <f t="shared" si="464"/>
        <v>7</v>
      </c>
      <c r="F1859" s="30" t="str">
        <f t="shared" si="461"/>
        <v>INF966L01424</v>
      </c>
      <c r="G1859" s="30">
        <f t="shared" si="465"/>
        <v>20</v>
      </c>
      <c r="H1859" s="30" t="str">
        <f t="shared" si="462"/>
        <v>-</v>
      </c>
      <c r="I1859" s="30">
        <f t="shared" si="467"/>
        <v>22</v>
      </c>
      <c r="J1859" s="35" t="str">
        <f t="shared" si="463"/>
        <v>Escorts High Yield Equity Plan - Bonus Option</v>
      </c>
      <c r="K1859" s="35">
        <f t="shared" si="468"/>
        <v>68</v>
      </c>
      <c r="L1859" s="30" t="str">
        <f t="shared" si="469"/>
        <v>36.0524</v>
      </c>
      <c r="M1859" s="30">
        <f t="shared" si="470"/>
        <v>76</v>
      </c>
      <c r="N1859" s="30" t="str">
        <f t="shared" si="471"/>
        <v>35.6919</v>
      </c>
      <c r="O1859" s="30">
        <f t="shared" si="472"/>
        <v>84</v>
      </c>
      <c r="P1859" s="30" t="str">
        <f t="shared" si="473"/>
        <v>36.0524</v>
      </c>
      <c r="Q1859" s="30">
        <f t="shared" si="474"/>
        <v>92</v>
      </c>
      <c r="R1859" s="36" t="str">
        <f t="shared" si="475"/>
        <v>09-Aug-2017</v>
      </c>
      <c r="S1859" s="37">
        <f t="shared" si="466"/>
        <v>36.052399999999999</v>
      </c>
    </row>
    <row r="1860" spans="1:19">
      <c r="A1860" s="30" t="s">
        <v>7784</v>
      </c>
      <c r="D1860" s="30" t="str">
        <f t="shared" si="460"/>
        <v>120824</v>
      </c>
      <c r="E1860" s="30">
        <f t="shared" si="464"/>
        <v>7</v>
      </c>
      <c r="F1860" s="30" t="str">
        <f t="shared" si="461"/>
        <v>INF966L01655</v>
      </c>
      <c r="G1860" s="30">
        <f t="shared" si="465"/>
        <v>20</v>
      </c>
      <c r="H1860" s="30" t="str">
        <f t="shared" si="462"/>
        <v>-</v>
      </c>
      <c r="I1860" s="30">
        <f t="shared" si="467"/>
        <v>22</v>
      </c>
      <c r="J1860" s="35" t="str">
        <f t="shared" si="463"/>
        <v>Escorts High Yield Equity Plan - Bonus Option-Direct Plan</v>
      </c>
      <c r="K1860" s="35">
        <f t="shared" si="468"/>
        <v>80</v>
      </c>
      <c r="L1860" s="30" t="str">
        <f t="shared" si="469"/>
        <v>36.0524</v>
      </c>
      <c r="M1860" s="30">
        <f t="shared" si="470"/>
        <v>88</v>
      </c>
      <c r="N1860" s="30" t="str">
        <f t="shared" si="471"/>
        <v>35.6919</v>
      </c>
      <c r="O1860" s="30">
        <f t="shared" si="472"/>
        <v>96</v>
      </c>
      <c r="P1860" s="30" t="str">
        <f t="shared" si="473"/>
        <v>36.0524</v>
      </c>
      <c r="Q1860" s="30">
        <f t="shared" si="474"/>
        <v>104</v>
      </c>
      <c r="R1860" s="36" t="str">
        <f t="shared" si="475"/>
        <v>09-Aug-2017</v>
      </c>
      <c r="S1860" s="37">
        <f t="shared" si="466"/>
        <v>36.052399999999999</v>
      </c>
    </row>
    <row r="1861" spans="1:19">
      <c r="A1861" s="30" t="s">
        <v>7785</v>
      </c>
      <c r="D1861" s="30" t="str">
        <f t="shared" si="460"/>
        <v>104514</v>
      </c>
      <c r="E1861" s="30">
        <f t="shared" si="464"/>
        <v>7</v>
      </c>
      <c r="F1861" s="30" t="str">
        <f t="shared" si="461"/>
        <v>INF966L01325</v>
      </c>
      <c r="G1861" s="30">
        <f t="shared" si="465"/>
        <v>20</v>
      </c>
      <c r="H1861" s="30" t="str">
        <f t="shared" si="462"/>
        <v>INF966L01333</v>
      </c>
      <c r="I1861" s="30">
        <f t="shared" si="467"/>
        <v>33</v>
      </c>
      <c r="J1861" s="35" t="str">
        <f t="shared" si="463"/>
        <v>Escorts High Yield Equity Plan - Dividend Option</v>
      </c>
      <c r="K1861" s="35">
        <f t="shared" si="468"/>
        <v>82</v>
      </c>
      <c r="L1861" s="30" t="str">
        <f t="shared" si="469"/>
        <v>23.8586</v>
      </c>
      <c r="M1861" s="30">
        <f t="shared" si="470"/>
        <v>90</v>
      </c>
      <c r="N1861" s="30" t="str">
        <f t="shared" si="471"/>
        <v>23.6200</v>
      </c>
      <c r="O1861" s="30">
        <f t="shared" si="472"/>
        <v>98</v>
      </c>
      <c r="P1861" s="30" t="str">
        <f t="shared" si="473"/>
        <v>23.8586</v>
      </c>
      <c r="Q1861" s="30">
        <f t="shared" si="474"/>
        <v>106</v>
      </c>
      <c r="R1861" s="36" t="str">
        <f t="shared" si="475"/>
        <v>09-Aug-2017</v>
      </c>
      <c r="S1861" s="37">
        <f t="shared" si="466"/>
        <v>23.858599999999999</v>
      </c>
    </row>
    <row r="1862" spans="1:19">
      <c r="A1862" s="30" t="s">
        <v>7786</v>
      </c>
      <c r="D1862" s="30" t="str">
        <f t="shared" si="460"/>
        <v>120825</v>
      </c>
      <c r="E1862" s="30">
        <f t="shared" si="464"/>
        <v>7</v>
      </c>
      <c r="F1862" s="30" t="str">
        <f t="shared" si="461"/>
        <v>INF966L01622</v>
      </c>
      <c r="G1862" s="30">
        <f t="shared" si="465"/>
        <v>20</v>
      </c>
      <c r="H1862" s="30" t="str">
        <f t="shared" si="462"/>
        <v>INF966L01630</v>
      </c>
      <c r="I1862" s="30">
        <f t="shared" si="467"/>
        <v>33</v>
      </c>
      <c r="J1862" s="35" t="str">
        <f t="shared" si="463"/>
        <v>Escorts High Yield Equity Plan - Dividend Option-Direct Plan</v>
      </c>
      <c r="K1862" s="35">
        <f t="shared" si="468"/>
        <v>94</v>
      </c>
      <c r="L1862" s="30" t="str">
        <f t="shared" si="469"/>
        <v>18.8635</v>
      </c>
      <c r="M1862" s="30">
        <f t="shared" si="470"/>
        <v>102</v>
      </c>
      <c r="N1862" s="30" t="str">
        <f t="shared" si="471"/>
        <v>18.6749</v>
      </c>
      <c r="O1862" s="30">
        <f t="shared" si="472"/>
        <v>110</v>
      </c>
      <c r="P1862" s="30" t="str">
        <f t="shared" si="473"/>
        <v>18.8635</v>
      </c>
      <c r="Q1862" s="30">
        <f t="shared" si="474"/>
        <v>118</v>
      </c>
      <c r="R1862" s="36" t="str">
        <f t="shared" si="475"/>
        <v>09-Aug-2017</v>
      </c>
      <c r="S1862" s="37">
        <f t="shared" si="466"/>
        <v>18.863499999999998</v>
      </c>
    </row>
    <row r="1863" spans="1:19">
      <c r="A1863" s="30" t="s">
        <v>7787</v>
      </c>
      <c r="D1863" s="30" t="str">
        <f t="shared" ref="D1863:D1926" si="476">IF(ISERROR(LEFT(A1863,SEARCH(";",A1863)-1)),"",LEFT(A1863,SEARCH(";",A1863)-1))</f>
        <v>104513</v>
      </c>
      <c r="E1863" s="30">
        <f t="shared" si="464"/>
        <v>7</v>
      </c>
      <c r="F1863" s="30" t="str">
        <f t="shared" ref="F1863:F1926" si="477">IF($D1863="",A1863,MID($A1863,E1863+1,SEARCH(";",$A1863,E1863+1)-E1863-1))</f>
        <v>INF966L01341</v>
      </c>
      <c r="G1863" s="30">
        <f t="shared" si="465"/>
        <v>20</v>
      </c>
      <c r="H1863" s="30" t="str">
        <f t="shared" ref="H1863:H1926" si="478">IF($D1863="","",MID($A1863,G1863+1,SEARCH(";",$A1863,G1863+1)-G1863-1))</f>
        <v>-</v>
      </c>
      <c r="I1863" s="30">
        <f t="shared" si="467"/>
        <v>22</v>
      </c>
      <c r="J1863" s="35" t="str">
        <f t="shared" ref="J1863:J1926" si="479">IF($D1863="","",MID($A1863,I1863+1,SEARCH(";",$A1863,I1863+1)-I1863-1))</f>
        <v>Escorts High Yield Equity Plan - Growth Option</v>
      </c>
      <c r="K1863" s="35">
        <f t="shared" si="468"/>
        <v>69</v>
      </c>
      <c r="L1863" s="30" t="str">
        <f t="shared" si="469"/>
        <v>36.0273</v>
      </c>
      <c r="M1863" s="30">
        <f t="shared" si="470"/>
        <v>77</v>
      </c>
      <c r="N1863" s="30" t="str">
        <f t="shared" si="471"/>
        <v>35.6670</v>
      </c>
      <c r="O1863" s="30">
        <f t="shared" si="472"/>
        <v>85</v>
      </c>
      <c r="P1863" s="30" t="str">
        <f t="shared" si="473"/>
        <v>36.0273</v>
      </c>
      <c r="Q1863" s="30">
        <f t="shared" si="474"/>
        <v>93</v>
      </c>
      <c r="R1863" s="36" t="str">
        <f t="shared" si="475"/>
        <v>09-Aug-2017</v>
      </c>
      <c r="S1863" s="37">
        <f t="shared" si="466"/>
        <v>36.027299999999997</v>
      </c>
    </row>
    <row r="1864" spans="1:19">
      <c r="A1864" s="30" t="s">
        <v>7788</v>
      </c>
      <c r="D1864" s="30" t="str">
        <f t="shared" si="476"/>
        <v>120826</v>
      </c>
      <c r="E1864" s="30">
        <f t="shared" ref="E1864:E1927" si="480">IF($D1864="","",LEN(D1864)+1)</f>
        <v>7</v>
      </c>
      <c r="F1864" s="30" t="str">
        <f t="shared" si="477"/>
        <v>INF966L01648</v>
      </c>
      <c r="G1864" s="30">
        <f t="shared" ref="G1864:G1927" si="481">IF($D1864="","",E1864+(LEN(F1864)+1))</f>
        <v>20</v>
      </c>
      <c r="H1864" s="30" t="str">
        <f t="shared" si="478"/>
        <v>-</v>
      </c>
      <c r="I1864" s="30">
        <f t="shared" si="467"/>
        <v>22</v>
      </c>
      <c r="J1864" s="35" t="str">
        <f t="shared" si="479"/>
        <v>Escorts High Yield Equity Plan - Growth Option-Direct Plan</v>
      </c>
      <c r="K1864" s="35">
        <f t="shared" si="468"/>
        <v>81</v>
      </c>
      <c r="L1864" s="30" t="str">
        <f t="shared" si="469"/>
        <v>36.3765</v>
      </c>
      <c r="M1864" s="30">
        <f t="shared" si="470"/>
        <v>89</v>
      </c>
      <c r="N1864" s="30" t="str">
        <f t="shared" si="471"/>
        <v>36.0127</v>
      </c>
      <c r="O1864" s="30">
        <f t="shared" si="472"/>
        <v>97</v>
      </c>
      <c r="P1864" s="30" t="str">
        <f t="shared" si="473"/>
        <v>36.3765</v>
      </c>
      <c r="Q1864" s="30">
        <f t="shared" si="474"/>
        <v>105</v>
      </c>
      <c r="R1864" s="36" t="str">
        <f t="shared" si="475"/>
        <v>09-Aug-2017</v>
      </c>
      <c r="S1864" s="37">
        <f t="shared" ref="S1864:S1927" si="482">IF(L1864="","",L1864+0)</f>
        <v>36.3765</v>
      </c>
    </row>
    <row r="1865" spans="1:19">
      <c r="A1865" s="30" t="s">
        <v>7789</v>
      </c>
      <c r="D1865" s="30" t="str">
        <f t="shared" si="476"/>
        <v>106169</v>
      </c>
      <c r="E1865" s="30">
        <f t="shared" si="480"/>
        <v>7</v>
      </c>
      <c r="F1865" s="30" t="str">
        <f t="shared" si="477"/>
        <v>INF966L01507</v>
      </c>
      <c r="G1865" s="30">
        <f t="shared" si="481"/>
        <v>20</v>
      </c>
      <c r="H1865" s="30" t="str">
        <f t="shared" si="478"/>
        <v>INF966L01515</v>
      </c>
      <c r="I1865" s="30">
        <f t="shared" si="467"/>
        <v>33</v>
      </c>
      <c r="J1865" s="35" t="str">
        <f t="shared" si="479"/>
        <v>Escorts Infrastructure Fund - Dividend</v>
      </c>
      <c r="K1865" s="35">
        <f t="shared" si="468"/>
        <v>72</v>
      </c>
      <c r="L1865" s="30" t="str">
        <f t="shared" si="469"/>
        <v>8.0880</v>
      </c>
      <c r="M1865" s="30">
        <f t="shared" si="470"/>
        <v>79</v>
      </c>
      <c r="N1865" s="30" t="str">
        <f t="shared" si="471"/>
        <v>8.0071</v>
      </c>
      <c r="O1865" s="30">
        <f t="shared" si="472"/>
        <v>86</v>
      </c>
      <c r="P1865" s="30" t="str">
        <f t="shared" si="473"/>
        <v>8.0880</v>
      </c>
      <c r="Q1865" s="30">
        <f t="shared" si="474"/>
        <v>93</v>
      </c>
      <c r="R1865" s="36" t="str">
        <f t="shared" si="475"/>
        <v>09-Aug-2017</v>
      </c>
      <c r="S1865" s="37">
        <f t="shared" si="482"/>
        <v>8.0879999999999992</v>
      </c>
    </row>
    <row r="1866" spans="1:19">
      <c r="A1866" s="30" t="s">
        <v>7790</v>
      </c>
      <c r="D1866" s="30" t="str">
        <f t="shared" si="476"/>
        <v>120832</v>
      </c>
      <c r="E1866" s="30">
        <f t="shared" si="480"/>
        <v>7</v>
      </c>
      <c r="F1866" s="30" t="str">
        <f t="shared" si="477"/>
        <v>INF966L01705</v>
      </c>
      <c r="G1866" s="30">
        <f t="shared" si="481"/>
        <v>20</v>
      </c>
      <c r="H1866" s="30" t="str">
        <f t="shared" si="478"/>
        <v>INF966L01713</v>
      </c>
      <c r="I1866" s="30">
        <f t="shared" si="467"/>
        <v>33</v>
      </c>
      <c r="J1866" s="35" t="str">
        <f t="shared" si="479"/>
        <v>Escorts Infrastructure Fund - Dividend Option-Direct Plan</v>
      </c>
      <c r="K1866" s="35">
        <f t="shared" si="468"/>
        <v>91</v>
      </c>
      <c r="L1866" s="30" t="str">
        <f t="shared" si="469"/>
        <v>8.1476</v>
      </c>
      <c r="M1866" s="30">
        <f t="shared" si="470"/>
        <v>98</v>
      </c>
      <c r="N1866" s="30" t="str">
        <f t="shared" si="471"/>
        <v>8.0661</v>
      </c>
      <c r="O1866" s="30">
        <f t="shared" si="472"/>
        <v>105</v>
      </c>
      <c r="P1866" s="30" t="str">
        <f t="shared" si="473"/>
        <v>8.1476</v>
      </c>
      <c r="Q1866" s="30">
        <f t="shared" si="474"/>
        <v>112</v>
      </c>
      <c r="R1866" s="36" t="str">
        <f t="shared" si="475"/>
        <v>09-Aug-2017</v>
      </c>
      <c r="S1866" s="37">
        <f t="shared" si="482"/>
        <v>8.1476000000000006</v>
      </c>
    </row>
    <row r="1867" spans="1:19">
      <c r="A1867" s="30" t="s">
        <v>7791</v>
      </c>
      <c r="D1867" s="30" t="str">
        <f t="shared" si="476"/>
        <v>106170</v>
      </c>
      <c r="E1867" s="30">
        <f t="shared" si="480"/>
        <v>7</v>
      </c>
      <c r="F1867" s="30" t="str">
        <f t="shared" si="477"/>
        <v>-</v>
      </c>
      <c r="G1867" s="30">
        <f t="shared" si="481"/>
        <v>9</v>
      </c>
      <c r="H1867" s="30" t="str">
        <f t="shared" si="478"/>
        <v>INF966L01523</v>
      </c>
      <c r="I1867" s="30">
        <f t="shared" si="467"/>
        <v>22</v>
      </c>
      <c r="J1867" s="35" t="str">
        <f t="shared" si="479"/>
        <v>Escorts Infrastructure Fund - Growth Option</v>
      </c>
      <c r="K1867" s="35">
        <f t="shared" si="468"/>
        <v>66</v>
      </c>
      <c r="L1867" s="30" t="str">
        <f t="shared" si="469"/>
        <v>8.1150</v>
      </c>
      <c r="M1867" s="30">
        <f t="shared" si="470"/>
        <v>73</v>
      </c>
      <c r="N1867" s="30" t="str">
        <f t="shared" si="471"/>
        <v>8.0339</v>
      </c>
      <c r="O1867" s="30">
        <f t="shared" si="472"/>
        <v>80</v>
      </c>
      <c r="P1867" s="30" t="str">
        <f t="shared" si="473"/>
        <v>8.1150</v>
      </c>
      <c r="Q1867" s="30">
        <f t="shared" si="474"/>
        <v>87</v>
      </c>
      <c r="R1867" s="36" t="str">
        <f t="shared" si="475"/>
        <v>09-Aug-2017</v>
      </c>
      <c r="S1867" s="37">
        <f t="shared" si="482"/>
        <v>8.1150000000000002</v>
      </c>
    </row>
    <row r="1868" spans="1:19">
      <c r="A1868" s="30" t="s">
        <v>7792</v>
      </c>
      <c r="D1868" s="30" t="str">
        <f t="shared" si="476"/>
        <v>120833</v>
      </c>
      <c r="E1868" s="30">
        <f t="shared" si="480"/>
        <v>7</v>
      </c>
      <c r="F1868" s="30" t="str">
        <f t="shared" si="477"/>
        <v>-</v>
      </c>
      <c r="G1868" s="30">
        <f t="shared" si="481"/>
        <v>9</v>
      </c>
      <c r="H1868" s="30" t="str">
        <f t="shared" si="478"/>
        <v>INF966L01721</v>
      </c>
      <c r="I1868" s="30">
        <f t="shared" si="467"/>
        <v>22</v>
      </c>
      <c r="J1868" s="35" t="str">
        <f t="shared" si="479"/>
        <v>Escorts Infrastructure Fund - Growth Option-Direct Plan</v>
      </c>
      <c r="K1868" s="35">
        <f t="shared" si="468"/>
        <v>78</v>
      </c>
      <c r="L1868" s="30" t="str">
        <f t="shared" si="469"/>
        <v>8.1374</v>
      </c>
      <c r="M1868" s="30">
        <f t="shared" si="470"/>
        <v>85</v>
      </c>
      <c r="N1868" s="30" t="str">
        <f t="shared" si="471"/>
        <v>8.0560</v>
      </c>
      <c r="O1868" s="30">
        <f t="shared" si="472"/>
        <v>92</v>
      </c>
      <c r="P1868" s="30" t="str">
        <f t="shared" si="473"/>
        <v>8.1374</v>
      </c>
      <c r="Q1868" s="30">
        <f t="shared" si="474"/>
        <v>99</v>
      </c>
      <c r="R1868" s="36" t="str">
        <f t="shared" si="475"/>
        <v>09-Aug-2017</v>
      </c>
      <c r="S1868" s="37">
        <f t="shared" si="482"/>
        <v>8.1373999999999995</v>
      </c>
    </row>
    <row r="1869" spans="1:19">
      <c r="A1869" s="30" t="s">
        <v>7793</v>
      </c>
      <c r="D1869" s="30" t="str">
        <f t="shared" si="476"/>
        <v>109274</v>
      </c>
      <c r="E1869" s="30">
        <f t="shared" si="480"/>
        <v>7</v>
      </c>
      <c r="F1869" s="30" t="str">
        <f t="shared" si="477"/>
        <v>INF966L01358</v>
      </c>
      <c r="G1869" s="30">
        <f t="shared" si="481"/>
        <v>20</v>
      </c>
      <c r="H1869" s="30" t="str">
        <f t="shared" si="478"/>
        <v>INF966L01366</v>
      </c>
      <c r="I1869" s="30">
        <f t="shared" ref="I1869:I1932" si="483">IF($D1869="","",G1869+LEN(H1869)+1)</f>
        <v>33</v>
      </c>
      <c r="J1869" s="35" t="str">
        <f t="shared" si="479"/>
        <v>Escorts Leading Sectors Fund - Dividend Option</v>
      </c>
      <c r="K1869" s="35">
        <f t="shared" ref="K1869:K1932" si="484">IF($D1869="","",I1869+LEN(J1869)+1)</f>
        <v>80</v>
      </c>
      <c r="L1869" s="30" t="str">
        <f t="shared" ref="L1869:L1932" si="485">IF($D1869="","",MID($A1869,K1869+1,SEARCH(";",$A1869,K1869+1)-K1869-1))</f>
        <v>23.0879</v>
      </c>
      <c r="M1869" s="30">
        <f t="shared" ref="M1869:M1932" si="486">IF($D1869="","",K1869+LEN(L1869)+1)</f>
        <v>88</v>
      </c>
      <c r="N1869" s="30" t="str">
        <f t="shared" ref="N1869:N1932" si="487">IF($D1869="","",MID($A1869,M1869+1,SEARCH(";",$A1869,M1869+1)-M1869-1))</f>
        <v>22.8570</v>
      </c>
      <c r="O1869" s="30">
        <f t="shared" ref="O1869:O1932" si="488">IF($D1869="","",M1869+LEN(N1869)+1)</f>
        <v>96</v>
      </c>
      <c r="P1869" s="30" t="str">
        <f t="shared" ref="P1869:P1932" si="489">IF($D1869="","",MID($A1869,O1869+1,SEARCH(";",$A1869,O1869+1)-O1869-1))</f>
        <v>23.0879</v>
      </c>
      <c r="Q1869" s="30">
        <f t="shared" ref="Q1869:Q1932" si="490">IF($D1869="","",O1869+LEN(P1869)+1)</f>
        <v>104</v>
      </c>
      <c r="R1869" s="36" t="str">
        <f t="shared" ref="R1869:R1932" si="491">IF($D1869="","",MID($A1869,Q1869+1,15))</f>
        <v>09-Aug-2017</v>
      </c>
      <c r="S1869" s="37">
        <f t="shared" si="482"/>
        <v>23.087900000000001</v>
      </c>
    </row>
    <row r="1870" spans="1:19">
      <c r="A1870" s="30" t="s">
        <v>7794</v>
      </c>
      <c r="D1870" s="30" t="str">
        <f t="shared" si="476"/>
        <v>120835</v>
      </c>
      <c r="E1870" s="30">
        <f t="shared" si="480"/>
        <v>7</v>
      </c>
      <c r="F1870" s="30" t="str">
        <f t="shared" si="477"/>
        <v>INF966L01838</v>
      </c>
      <c r="G1870" s="30">
        <f t="shared" si="481"/>
        <v>20</v>
      </c>
      <c r="H1870" s="30" t="str">
        <f t="shared" si="478"/>
        <v>INF966L01846</v>
      </c>
      <c r="I1870" s="30">
        <f t="shared" si="483"/>
        <v>33</v>
      </c>
      <c r="J1870" s="35" t="str">
        <f t="shared" si="479"/>
        <v>Escorts Leading Sectors Fund - Dividend Option-Direct Plan</v>
      </c>
      <c r="K1870" s="35">
        <f t="shared" si="484"/>
        <v>92</v>
      </c>
      <c r="L1870" s="30" t="str">
        <f t="shared" si="485"/>
        <v>18.4288</v>
      </c>
      <c r="M1870" s="30">
        <f t="shared" si="486"/>
        <v>100</v>
      </c>
      <c r="N1870" s="30" t="str">
        <f t="shared" si="487"/>
        <v>18.2445</v>
      </c>
      <c r="O1870" s="30">
        <f t="shared" si="488"/>
        <v>108</v>
      </c>
      <c r="P1870" s="30" t="str">
        <f t="shared" si="489"/>
        <v>18.4288</v>
      </c>
      <c r="Q1870" s="30">
        <f t="shared" si="490"/>
        <v>116</v>
      </c>
      <c r="R1870" s="36" t="str">
        <f t="shared" si="491"/>
        <v>09-Aug-2017</v>
      </c>
      <c r="S1870" s="37">
        <f t="shared" si="482"/>
        <v>18.428799999999999</v>
      </c>
    </row>
    <row r="1871" spans="1:19">
      <c r="A1871" s="30" t="s">
        <v>7795</v>
      </c>
      <c r="D1871" s="30" t="str">
        <f t="shared" si="476"/>
        <v>109275</v>
      </c>
      <c r="E1871" s="30">
        <f t="shared" si="480"/>
        <v>7</v>
      </c>
      <c r="F1871" s="30" t="str">
        <f t="shared" si="477"/>
        <v>INF966L01374</v>
      </c>
      <c r="G1871" s="30">
        <f t="shared" si="481"/>
        <v>20</v>
      </c>
      <c r="H1871" s="30" t="str">
        <f t="shared" si="478"/>
        <v>-</v>
      </c>
      <c r="I1871" s="30">
        <f t="shared" si="483"/>
        <v>22</v>
      </c>
      <c r="J1871" s="35" t="str">
        <f t="shared" si="479"/>
        <v>Escorts Leading Sectors Fund - Growth Option</v>
      </c>
      <c r="K1871" s="35">
        <f t="shared" si="484"/>
        <v>67</v>
      </c>
      <c r="L1871" s="30" t="str">
        <f t="shared" si="485"/>
        <v>28.7683</v>
      </c>
      <c r="M1871" s="30">
        <f t="shared" si="486"/>
        <v>75</v>
      </c>
      <c r="N1871" s="30" t="str">
        <f t="shared" si="487"/>
        <v>28.4806</v>
      </c>
      <c r="O1871" s="30">
        <f t="shared" si="488"/>
        <v>83</v>
      </c>
      <c r="P1871" s="30" t="str">
        <f t="shared" si="489"/>
        <v>28.7683</v>
      </c>
      <c r="Q1871" s="30">
        <f t="shared" si="490"/>
        <v>91</v>
      </c>
      <c r="R1871" s="36" t="str">
        <f t="shared" si="491"/>
        <v>09-Aug-2017</v>
      </c>
      <c r="S1871" s="37">
        <f t="shared" si="482"/>
        <v>28.7683</v>
      </c>
    </row>
    <row r="1872" spans="1:19">
      <c r="A1872" s="30" t="s">
        <v>7796</v>
      </c>
      <c r="D1872" s="30" t="str">
        <f t="shared" si="476"/>
        <v>120834</v>
      </c>
      <c r="E1872" s="30">
        <f t="shared" si="480"/>
        <v>7</v>
      </c>
      <c r="F1872" s="30" t="str">
        <f t="shared" si="477"/>
        <v>INF966L01853</v>
      </c>
      <c r="G1872" s="30">
        <f t="shared" si="481"/>
        <v>20</v>
      </c>
      <c r="H1872" s="30" t="str">
        <f t="shared" si="478"/>
        <v>-</v>
      </c>
      <c r="I1872" s="30">
        <f t="shared" si="483"/>
        <v>22</v>
      </c>
      <c r="J1872" s="35" t="str">
        <f t="shared" si="479"/>
        <v>Escorts Leading Sectors Fund - Growth Option-Direct Plan</v>
      </c>
      <c r="K1872" s="35">
        <f t="shared" si="484"/>
        <v>79</v>
      </c>
      <c r="L1872" s="30" t="str">
        <f t="shared" si="485"/>
        <v>28.4589</v>
      </c>
      <c r="M1872" s="30">
        <f t="shared" si="486"/>
        <v>87</v>
      </c>
      <c r="N1872" s="30" t="str">
        <f t="shared" si="487"/>
        <v>28.1743</v>
      </c>
      <c r="O1872" s="30">
        <f t="shared" si="488"/>
        <v>95</v>
      </c>
      <c r="P1872" s="30" t="str">
        <f t="shared" si="489"/>
        <v>28.4589</v>
      </c>
      <c r="Q1872" s="30">
        <f t="shared" si="490"/>
        <v>103</v>
      </c>
      <c r="R1872" s="36" t="str">
        <f t="shared" si="491"/>
        <v>09-Aug-2017</v>
      </c>
      <c r="S1872" s="37">
        <f t="shared" si="482"/>
        <v>28.4589</v>
      </c>
    </row>
    <row r="1873" spans="1:19">
      <c r="A1873" s="30" t="s">
        <v>7797</v>
      </c>
      <c r="D1873" s="30" t="str">
        <f t="shared" si="476"/>
        <v>101066</v>
      </c>
      <c r="E1873" s="30">
        <f t="shared" si="480"/>
        <v>7</v>
      </c>
      <c r="F1873" s="30" t="str">
        <f t="shared" si="477"/>
        <v>INF966L01150</v>
      </c>
      <c r="G1873" s="30">
        <f t="shared" si="481"/>
        <v>20</v>
      </c>
      <c r="H1873" s="30" t="str">
        <f t="shared" si="478"/>
        <v>INF966L01168</v>
      </c>
      <c r="I1873" s="30">
        <f t="shared" si="483"/>
        <v>33</v>
      </c>
      <c r="J1873" s="35" t="str">
        <f t="shared" si="479"/>
        <v>Escorts Opportunities Fund-Dividend</v>
      </c>
      <c r="K1873" s="35">
        <f t="shared" si="484"/>
        <v>69</v>
      </c>
      <c r="L1873" s="30" t="str">
        <f t="shared" si="485"/>
        <v>18.1546</v>
      </c>
      <c r="M1873" s="30">
        <f t="shared" si="486"/>
        <v>77</v>
      </c>
      <c r="N1873" s="30" t="str">
        <f t="shared" si="487"/>
        <v>17.9731</v>
      </c>
      <c r="O1873" s="30">
        <f t="shared" si="488"/>
        <v>85</v>
      </c>
      <c r="P1873" s="30" t="str">
        <f t="shared" si="489"/>
        <v>18.1546</v>
      </c>
      <c r="Q1873" s="30">
        <f t="shared" si="490"/>
        <v>93</v>
      </c>
      <c r="R1873" s="36" t="str">
        <f t="shared" si="491"/>
        <v>09-Aug-2017</v>
      </c>
      <c r="S1873" s="37">
        <f t="shared" si="482"/>
        <v>18.154599999999999</v>
      </c>
    </row>
    <row r="1874" spans="1:19">
      <c r="A1874" s="30" t="s">
        <v>7798</v>
      </c>
      <c r="D1874" s="30" t="str">
        <f t="shared" si="476"/>
        <v>120840</v>
      </c>
      <c r="E1874" s="30">
        <f t="shared" si="480"/>
        <v>7</v>
      </c>
      <c r="F1874" s="30" t="str">
        <f t="shared" si="477"/>
        <v>INF966L01861</v>
      </c>
      <c r="G1874" s="30">
        <f t="shared" si="481"/>
        <v>20</v>
      </c>
      <c r="H1874" s="30" t="str">
        <f t="shared" si="478"/>
        <v>INF966L01879</v>
      </c>
      <c r="I1874" s="30">
        <f t="shared" si="483"/>
        <v>33</v>
      </c>
      <c r="J1874" s="35" t="str">
        <f t="shared" si="479"/>
        <v>Escorts Opportunities Fund-Dividend Option-Direct Plan</v>
      </c>
      <c r="K1874" s="35">
        <f t="shared" si="484"/>
        <v>88</v>
      </c>
      <c r="L1874" s="30" t="str">
        <f t="shared" si="485"/>
        <v>18.1546</v>
      </c>
      <c r="M1874" s="30">
        <f t="shared" si="486"/>
        <v>96</v>
      </c>
      <c r="N1874" s="30" t="str">
        <f t="shared" si="487"/>
        <v>17.9731</v>
      </c>
      <c r="O1874" s="30">
        <f t="shared" si="488"/>
        <v>104</v>
      </c>
      <c r="P1874" s="30" t="str">
        <f t="shared" si="489"/>
        <v>18.1546</v>
      </c>
      <c r="Q1874" s="30">
        <f t="shared" si="490"/>
        <v>112</v>
      </c>
      <c r="R1874" s="36" t="str">
        <f t="shared" si="491"/>
        <v>09-Aug-2017</v>
      </c>
      <c r="S1874" s="37">
        <f t="shared" si="482"/>
        <v>18.154599999999999</v>
      </c>
    </row>
    <row r="1875" spans="1:19">
      <c r="A1875" s="30" t="s">
        <v>7799</v>
      </c>
      <c r="D1875" s="30" t="str">
        <f t="shared" si="476"/>
        <v>101065</v>
      </c>
      <c r="E1875" s="30">
        <f t="shared" si="480"/>
        <v>7</v>
      </c>
      <c r="F1875" s="30" t="str">
        <f t="shared" si="477"/>
        <v>INF966L01176</v>
      </c>
      <c r="G1875" s="30">
        <f t="shared" si="481"/>
        <v>20</v>
      </c>
      <c r="H1875" s="30" t="str">
        <f t="shared" si="478"/>
        <v>-</v>
      </c>
      <c r="I1875" s="30">
        <f t="shared" si="483"/>
        <v>22</v>
      </c>
      <c r="J1875" s="35" t="str">
        <f t="shared" si="479"/>
        <v>Escorts Opportunities Fund-Growth</v>
      </c>
      <c r="K1875" s="35">
        <f t="shared" si="484"/>
        <v>56</v>
      </c>
      <c r="L1875" s="30" t="str">
        <f t="shared" si="485"/>
        <v>51.2915</v>
      </c>
      <c r="M1875" s="30">
        <f t="shared" si="486"/>
        <v>64</v>
      </c>
      <c r="N1875" s="30" t="str">
        <f t="shared" si="487"/>
        <v>50.7786</v>
      </c>
      <c r="O1875" s="30">
        <f t="shared" si="488"/>
        <v>72</v>
      </c>
      <c r="P1875" s="30" t="str">
        <f t="shared" si="489"/>
        <v>51.2915</v>
      </c>
      <c r="Q1875" s="30">
        <f t="shared" si="490"/>
        <v>80</v>
      </c>
      <c r="R1875" s="36" t="str">
        <f t="shared" si="491"/>
        <v>09-Aug-2017</v>
      </c>
      <c r="S1875" s="37">
        <f t="shared" si="482"/>
        <v>51.291499999999999</v>
      </c>
    </row>
    <row r="1876" spans="1:19">
      <c r="A1876" s="30" t="s">
        <v>7800</v>
      </c>
      <c r="D1876" s="30" t="str">
        <f t="shared" si="476"/>
        <v>120841</v>
      </c>
      <c r="E1876" s="30">
        <f t="shared" si="480"/>
        <v>7</v>
      </c>
      <c r="F1876" s="30" t="str">
        <f t="shared" si="477"/>
        <v>INF966L01887</v>
      </c>
      <c r="G1876" s="30">
        <f t="shared" si="481"/>
        <v>20</v>
      </c>
      <c r="H1876" s="30" t="str">
        <f t="shared" si="478"/>
        <v>-</v>
      </c>
      <c r="I1876" s="30">
        <f t="shared" si="483"/>
        <v>22</v>
      </c>
      <c r="J1876" s="35" t="str">
        <f t="shared" si="479"/>
        <v>Escorts Opportunities Fund-Growth Option-Direct Plan</v>
      </c>
      <c r="K1876" s="35">
        <f t="shared" si="484"/>
        <v>75</v>
      </c>
      <c r="L1876" s="30" t="str">
        <f t="shared" si="485"/>
        <v>51.5566</v>
      </c>
      <c r="M1876" s="30">
        <f t="shared" si="486"/>
        <v>83</v>
      </c>
      <c r="N1876" s="30" t="str">
        <f t="shared" si="487"/>
        <v>51.0410</v>
      </c>
      <c r="O1876" s="30">
        <f t="shared" si="488"/>
        <v>91</v>
      </c>
      <c r="P1876" s="30" t="str">
        <f t="shared" si="489"/>
        <v>51.5566</v>
      </c>
      <c r="Q1876" s="30">
        <f t="shared" si="490"/>
        <v>99</v>
      </c>
      <c r="R1876" s="36" t="str">
        <f t="shared" si="491"/>
        <v>09-Aug-2017</v>
      </c>
      <c r="S1876" s="37">
        <f t="shared" si="482"/>
        <v>51.556600000000003</v>
      </c>
    </row>
    <row r="1877" spans="1:19">
      <c r="A1877" s="30" t="s">
        <v>7801</v>
      </c>
      <c r="D1877" s="30" t="str">
        <f t="shared" si="476"/>
        <v>109831</v>
      </c>
      <c r="E1877" s="30">
        <f t="shared" si="480"/>
        <v>7</v>
      </c>
      <c r="F1877" s="30" t="str">
        <f t="shared" si="477"/>
        <v>INF966L01432</v>
      </c>
      <c r="G1877" s="30">
        <f t="shared" si="481"/>
        <v>20</v>
      </c>
      <c r="H1877" s="30" t="str">
        <f t="shared" si="478"/>
        <v>INF966L01440</v>
      </c>
      <c r="I1877" s="30">
        <f t="shared" si="483"/>
        <v>33</v>
      </c>
      <c r="J1877" s="35" t="str">
        <f t="shared" si="479"/>
        <v>Escorts Power &amp; Energy Fund - Dividend Option</v>
      </c>
      <c r="K1877" s="35">
        <f t="shared" si="484"/>
        <v>79</v>
      </c>
      <c r="L1877" s="30" t="str">
        <f t="shared" si="485"/>
        <v>18.5925</v>
      </c>
      <c r="M1877" s="30">
        <f t="shared" si="486"/>
        <v>87</v>
      </c>
      <c r="N1877" s="30" t="str">
        <f t="shared" si="487"/>
        <v>18.4066</v>
      </c>
      <c r="O1877" s="30">
        <f t="shared" si="488"/>
        <v>95</v>
      </c>
      <c r="P1877" s="30" t="str">
        <f t="shared" si="489"/>
        <v>18.5925</v>
      </c>
      <c r="Q1877" s="30">
        <f t="shared" si="490"/>
        <v>103</v>
      </c>
      <c r="R1877" s="36" t="str">
        <f t="shared" si="491"/>
        <v>09-Aug-2017</v>
      </c>
      <c r="S1877" s="37">
        <f t="shared" si="482"/>
        <v>18.592500000000001</v>
      </c>
    </row>
    <row r="1878" spans="1:19">
      <c r="A1878" s="30" t="s">
        <v>7802</v>
      </c>
      <c r="D1878" s="30" t="str">
        <f t="shared" si="476"/>
        <v>120842</v>
      </c>
      <c r="E1878" s="30">
        <f t="shared" si="480"/>
        <v>7</v>
      </c>
      <c r="F1878" s="30" t="str">
        <f t="shared" si="477"/>
        <v>INF966L01895</v>
      </c>
      <c r="G1878" s="30">
        <f t="shared" si="481"/>
        <v>20</v>
      </c>
      <c r="H1878" s="30" t="str">
        <f t="shared" si="478"/>
        <v>INF966L01903</v>
      </c>
      <c r="I1878" s="30">
        <f t="shared" si="483"/>
        <v>33</v>
      </c>
      <c r="J1878" s="35" t="str">
        <f t="shared" si="479"/>
        <v>Escorts Power &amp; Energy Fund - Dividend Option-Direct Plan</v>
      </c>
      <c r="K1878" s="35">
        <f t="shared" si="484"/>
        <v>91</v>
      </c>
      <c r="L1878" s="30" t="str">
        <f t="shared" si="485"/>
        <v>18.2667</v>
      </c>
      <c r="M1878" s="30">
        <f t="shared" si="486"/>
        <v>99</v>
      </c>
      <c r="N1878" s="30" t="str">
        <f t="shared" si="487"/>
        <v>18.0840</v>
      </c>
      <c r="O1878" s="30">
        <f t="shared" si="488"/>
        <v>107</v>
      </c>
      <c r="P1878" s="30" t="str">
        <f t="shared" si="489"/>
        <v>18.2667</v>
      </c>
      <c r="Q1878" s="30">
        <f t="shared" si="490"/>
        <v>115</v>
      </c>
      <c r="R1878" s="36" t="str">
        <f t="shared" si="491"/>
        <v>09-Aug-2017</v>
      </c>
      <c r="S1878" s="37">
        <f t="shared" si="482"/>
        <v>18.2667</v>
      </c>
    </row>
    <row r="1879" spans="1:19">
      <c r="A1879" s="30" t="s">
        <v>7803</v>
      </c>
      <c r="D1879" s="30" t="str">
        <f t="shared" si="476"/>
        <v>109830</v>
      </c>
      <c r="E1879" s="30">
        <f t="shared" si="480"/>
        <v>7</v>
      </c>
      <c r="F1879" s="30" t="str">
        <f t="shared" si="477"/>
        <v>INF966L01457</v>
      </c>
      <c r="G1879" s="30">
        <f t="shared" si="481"/>
        <v>20</v>
      </c>
      <c r="H1879" s="30" t="str">
        <f t="shared" si="478"/>
        <v>-</v>
      </c>
      <c r="I1879" s="30">
        <f t="shared" si="483"/>
        <v>22</v>
      </c>
      <c r="J1879" s="35" t="str">
        <f t="shared" si="479"/>
        <v>Escorts Power &amp; Energy Fund - Growth Option</v>
      </c>
      <c r="K1879" s="35">
        <f t="shared" si="484"/>
        <v>66</v>
      </c>
      <c r="L1879" s="30" t="str">
        <f t="shared" si="485"/>
        <v>25.9636</v>
      </c>
      <c r="M1879" s="30">
        <f t="shared" si="486"/>
        <v>74</v>
      </c>
      <c r="N1879" s="30" t="str">
        <f t="shared" si="487"/>
        <v>25.7040</v>
      </c>
      <c r="O1879" s="30">
        <f t="shared" si="488"/>
        <v>82</v>
      </c>
      <c r="P1879" s="30" t="str">
        <f t="shared" si="489"/>
        <v>25.9636</v>
      </c>
      <c r="Q1879" s="30">
        <f t="shared" si="490"/>
        <v>90</v>
      </c>
      <c r="R1879" s="36" t="str">
        <f t="shared" si="491"/>
        <v>09-Aug-2017</v>
      </c>
      <c r="S1879" s="37">
        <f t="shared" si="482"/>
        <v>25.9636</v>
      </c>
    </row>
    <row r="1880" spans="1:19">
      <c r="A1880" s="30" t="s">
        <v>7804</v>
      </c>
      <c r="D1880" s="30" t="str">
        <f t="shared" si="476"/>
        <v>120843</v>
      </c>
      <c r="E1880" s="30">
        <f t="shared" si="480"/>
        <v>7</v>
      </c>
      <c r="F1880" s="30" t="str">
        <f t="shared" si="477"/>
        <v>INF966L01911</v>
      </c>
      <c r="G1880" s="30">
        <f t="shared" si="481"/>
        <v>20</v>
      </c>
      <c r="H1880" s="30" t="str">
        <f t="shared" si="478"/>
        <v>-</v>
      </c>
      <c r="I1880" s="30">
        <f t="shared" si="483"/>
        <v>22</v>
      </c>
      <c r="J1880" s="35" t="str">
        <f t="shared" si="479"/>
        <v>Escorts Power &amp; Energy Fund - Growth Option-Direct Plan</v>
      </c>
      <c r="K1880" s="35">
        <f t="shared" si="484"/>
        <v>78</v>
      </c>
      <c r="L1880" s="30" t="str">
        <f t="shared" si="485"/>
        <v>26.7604</v>
      </c>
      <c r="M1880" s="30">
        <f t="shared" si="486"/>
        <v>86</v>
      </c>
      <c r="N1880" s="30" t="str">
        <f t="shared" si="487"/>
        <v>26.4928</v>
      </c>
      <c r="O1880" s="30">
        <f t="shared" si="488"/>
        <v>94</v>
      </c>
      <c r="P1880" s="30" t="str">
        <f t="shared" si="489"/>
        <v>26.7604</v>
      </c>
      <c r="Q1880" s="30">
        <f t="shared" si="490"/>
        <v>102</v>
      </c>
      <c r="R1880" s="36" t="str">
        <f t="shared" si="491"/>
        <v>09-Aug-2017</v>
      </c>
      <c r="S1880" s="37">
        <f t="shared" si="482"/>
        <v>26.760400000000001</v>
      </c>
    </row>
    <row r="1881" spans="1:19">
      <c r="A1881" s="30" t="s">
        <v>97</v>
      </c>
      <c r="D1881" s="30" t="str">
        <f t="shared" si="476"/>
        <v/>
      </c>
      <c r="E1881" s="30" t="str">
        <f t="shared" si="480"/>
        <v/>
      </c>
      <c r="F1881" s="30" t="str">
        <f t="shared" si="477"/>
        <v xml:space="preserve"> </v>
      </c>
      <c r="G1881" s="30" t="str">
        <f t="shared" si="481"/>
        <v/>
      </c>
      <c r="H1881" s="30" t="str">
        <f t="shared" si="478"/>
        <v/>
      </c>
      <c r="I1881" s="30" t="str">
        <f t="shared" si="483"/>
        <v/>
      </c>
      <c r="J1881" s="35" t="str">
        <f t="shared" si="479"/>
        <v/>
      </c>
      <c r="K1881" s="35" t="str">
        <f t="shared" si="484"/>
        <v/>
      </c>
      <c r="L1881" s="30" t="str">
        <f t="shared" si="485"/>
        <v/>
      </c>
      <c r="M1881" s="30" t="str">
        <f t="shared" si="486"/>
        <v/>
      </c>
      <c r="N1881" s="30" t="str">
        <f t="shared" si="487"/>
        <v/>
      </c>
      <c r="O1881" s="30" t="str">
        <f t="shared" si="488"/>
        <v/>
      </c>
      <c r="P1881" s="30" t="str">
        <f t="shared" si="489"/>
        <v/>
      </c>
      <c r="Q1881" s="30" t="str">
        <f t="shared" si="490"/>
        <v/>
      </c>
      <c r="R1881" s="36" t="str">
        <f t="shared" si="491"/>
        <v/>
      </c>
      <c r="S1881" s="37" t="str">
        <f t="shared" si="482"/>
        <v/>
      </c>
    </row>
    <row r="1882" spans="1:19">
      <c r="A1882" s="30" t="s">
        <v>106</v>
      </c>
      <c r="D1882" s="30" t="str">
        <f t="shared" si="476"/>
        <v/>
      </c>
      <c r="E1882" s="30" t="str">
        <f t="shared" si="480"/>
        <v/>
      </c>
      <c r="F1882" s="30" t="str">
        <f t="shared" si="477"/>
        <v>Franklin Templeton Mutual Fund</v>
      </c>
      <c r="G1882" s="30" t="str">
        <f t="shared" si="481"/>
        <v/>
      </c>
      <c r="H1882" s="30" t="str">
        <f t="shared" si="478"/>
        <v/>
      </c>
      <c r="I1882" s="30" t="str">
        <f t="shared" si="483"/>
        <v/>
      </c>
      <c r="J1882" s="35" t="str">
        <f t="shared" si="479"/>
        <v/>
      </c>
      <c r="K1882" s="35" t="str">
        <f t="shared" si="484"/>
        <v/>
      </c>
      <c r="L1882" s="30" t="str">
        <f t="shared" si="485"/>
        <v/>
      </c>
      <c r="M1882" s="30" t="str">
        <f t="shared" si="486"/>
        <v/>
      </c>
      <c r="N1882" s="30" t="str">
        <f t="shared" si="487"/>
        <v/>
      </c>
      <c r="O1882" s="30" t="str">
        <f t="shared" si="488"/>
        <v/>
      </c>
      <c r="P1882" s="30" t="str">
        <f t="shared" si="489"/>
        <v/>
      </c>
      <c r="Q1882" s="30" t="str">
        <f t="shared" si="490"/>
        <v/>
      </c>
      <c r="R1882" s="36" t="str">
        <f t="shared" si="491"/>
        <v/>
      </c>
      <c r="S1882" s="37" t="str">
        <f t="shared" si="482"/>
        <v/>
      </c>
    </row>
    <row r="1883" spans="1:19">
      <c r="A1883" s="30" t="s">
        <v>97</v>
      </c>
      <c r="D1883" s="30" t="str">
        <f t="shared" si="476"/>
        <v/>
      </c>
      <c r="E1883" s="30" t="str">
        <f t="shared" si="480"/>
        <v/>
      </c>
      <c r="F1883" s="30" t="str">
        <f t="shared" si="477"/>
        <v xml:space="preserve"> </v>
      </c>
      <c r="G1883" s="30" t="str">
        <f t="shared" si="481"/>
        <v/>
      </c>
      <c r="H1883" s="30" t="str">
        <f t="shared" si="478"/>
        <v/>
      </c>
      <c r="I1883" s="30" t="str">
        <f t="shared" si="483"/>
        <v/>
      </c>
      <c r="J1883" s="35" t="str">
        <f t="shared" si="479"/>
        <v/>
      </c>
      <c r="K1883" s="35" t="str">
        <f t="shared" si="484"/>
        <v/>
      </c>
      <c r="L1883" s="30" t="str">
        <f t="shared" si="485"/>
        <v/>
      </c>
      <c r="M1883" s="30" t="str">
        <f t="shared" si="486"/>
        <v/>
      </c>
      <c r="N1883" s="30" t="str">
        <f t="shared" si="487"/>
        <v/>
      </c>
      <c r="O1883" s="30" t="str">
        <f t="shared" si="488"/>
        <v/>
      </c>
      <c r="P1883" s="30" t="str">
        <f t="shared" si="489"/>
        <v/>
      </c>
      <c r="Q1883" s="30" t="str">
        <f t="shared" si="490"/>
        <v/>
      </c>
      <c r="R1883" s="36" t="str">
        <f t="shared" si="491"/>
        <v/>
      </c>
      <c r="S1883" s="37" t="str">
        <f t="shared" si="482"/>
        <v/>
      </c>
    </row>
    <row r="1884" spans="1:19">
      <c r="A1884" s="30" t="s">
        <v>7805</v>
      </c>
      <c r="D1884" s="30" t="str">
        <f t="shared" si="476"/>
        <v>118558</v>
      </c>
      <c r="E1884" s="30">
        <f t="shared" si="480"/>
        <v>7</v>
      </c>
      <c r="F1884" s="30" t="str">
        <f t="shared" si="477"/>
        <v>INF090I01IX0</v>
      </c>
      <c r="G1884" s="30">
        <f t="shared" si="481"/>
        <v>20</v>
      </c>
      <c r="H1884" s="30" t="str">
        <f t="shared" si="478"/>
        <v>INF090I01IY8</v>
      </c>
      <c r="I1884" s="30">
        <f t="shared" si="483"/>
        <v>33</v>
      </c>
      <c r="J1884" s="35" t="str">
        <f t="shared" si="479"/>
        <v>Franklin Asian Equity Fund - Direct - Dividend</v>
      </c>
      <c r="K1884" s="35">
        <f t="shared" si="484"/>
        <v>80</v>
      </c>
      <c r="L1884" s="30" t="str">
        <f t="shared" si="485"/>
        <v>14.4813</v>
      </c>
      <c r="M1884" s="30">
        <f t="shared" si="486"/>
        <v>88</v>
      </c>
      <c r="N1884" s="30" t="str">
        <f t="shared" si="487"/>
        <v>14.3365</v>
      </c>
      <c r="O1884" s="30">
        <f t="shared" si="488"/>
        <v>96</v>
      </c>
      <c r="P1884" s="30" t="str">
        <f t="shared" si="489"/>
        <v>14.4813</v>
      </c>
      <c r="Q1884" s="30">
        <f t="shared" si="490"/>
        <v>104</v>
      </c>
      <c r="R1884" s="36" t="str">
        <f t="shared" si="491"/>
        <v>09-Aug-2017</v>
      </c>
      <c r="S1884" s="37">
        <f t="shared" si="482"/>
        <v>14.481299999999999</v>
      </c>
    </row>
    <row r="1885" spans="1:19">
      <c r="A1885" s="30" t="s">
        <v>7806</v>
      </c>
      <c r="D1885" s="30" t="str">
        <f t="shared" si="476"/>
        <v>118559</v>
      </c>
      <c r="E1885" s="30">
        <f t="shared" si="480"/>
        <v>7</v>
      </c>
      <c r="F1885" s="30" t="str">
        <f t="shared" si="477"/>
        <v>INF090I01IZ5</v>
      </c>
      <c r="G1885" s="30">
        <f t="shared" si="481"/>
        <v>20</v>
      </c>
      <c r="H1885" s="30" t="str">
        <f t="shared" si="478"/>
        <v>-</v>
      </c>
      <c r="I1885" s="30">
        <f t="shared" si="483"/>
        <v>22</v>
      </c>
      <c r="J1885" s="35" t="str">
        <f t="shared" si="479"/>
        <v>Franklin Asian Equity Fund - Direct - Growth</v>
      </c>
      <c r="K1885" s="35">
        <f t="shared" si="484"/>
        <v>67</v>
      </c>
      <c r="L1885" s="30" t="str">
        <f t="shared" si="485"/>
        <v>20.8757</v>
      </c>
      <c r="M1885" s="30">
        <f t="shared" si="486"/>
        <v>75</v>
      </c>
      <c r="N1885" s="30" t="str">
        <f t="shared" si="487"/>
        <v>20.6669</v>
      </c>
      <c r="O1885" s="30">
        <f t="shared" si="488"/>
        <v>83</v>
      </c>
      <c r="P1885" s="30" t="str">
        <f t="shared" si="489"/>
        <v>20.8757</v>
      </c>
      <c r="Q1885" s="30">
        <f t="shared" si="490"/>
        <v>91</v>
      </c>
      <c r="R1885" s="36" t="str">
        <f t="shared" si="491"/>
        <v>09-Aug-2017</v>
      </c>
      <c r="S1885" s="37">
        <f t="shared" si="482"/>
        <v>20.875699999999998</v>
      </c>
    </row>
    <row r="1886" spans="1:19">
      <c r="A1886" s="30" t="s">
        <v>7807</v>
      </c>
      <c r="D1886" s="30" t="str">
        <f t="shared" si="476"/>
        <v>106978</v>
      </c>
      <c r="E1886" s="30">
        <f t="shared" si="480"/>
        <v>7</v>
      </c>
      <c r="F1886" s="30" t="str">
        <f t="shared" si="477"/>
        <v>INF090I01999</v>
      </c>
      <c r="G1886" s="30">
        <f t="shared" si="481"/>
        <v>20</v>
      </c>
      <c r="H1886" s="30" t="str">
        <f t="shared" si="478"/>
        <v>INF090I01AA5</v>
      </c>
      <c r="I1886" s="30">
        <f t="shared" si="483"/>
        <v>33</v>
      </c>
      <c r="J1886" s="35" t="str">
        <f t="shared" si="479"/>
        <v>Franklin Asian Equity Fund - Dividend Plan</v>
      </c>
      <c r="K1886" s="35">
        <f t="shared" si="484"/>
        <v>76</v>
      </c>
      <c r="L1886" s="30" t="str">
        <f t="shared" si="485"/>
        <v>14.0551</v>
      </c>
      <c r="M1886" s="30">
        <f t="shared" si="486"/>
        <v>84</v>
      </c>
      <c r="N1886" s="30" t="str">
        <f t="shared" si="487"/>
        <v>13.9145</v>
      </c>
      <c r="O1886" s="30">
        <f t="shared" si="488"/>
        <v>92</v>
      </c>
      <c r="P1886" s="30" t="str">
        <f t="shared" si="489"/>
        <v>14.0551</v>
      </c>
      <c r="Q1886" s="30">
        <f t="shared" si="490"/>
        <v>100</v>
      </c>
      <c r="R1886" s="36" t="str">
        <f t="shared" si="491"/>
        <v>09-Aug-2017</v>
      </c>
      <c r="S1886" s="37">
        <f t="shared" si="482"/>
        <v>14.055099999999999</v>
      </c>
    </row>
    <row r="1887" spans="1:19">
      <c r="A1887" s="30" t="s">
        <v>7808</v>
      </c>
      <c r="D1887" s="30" t="str">
        <f t="shared" si="476"/>
        <v>106979</v>
      </c>
      <c r="E1887" s="30">
        <f t="shared" si="480"/>
        <v>7</v>
      </c>
      <c r="F1887" s="30" t="str">
        <f t="shared" si="477"/>
        <v>INF090I01AB3</v>
      </c>
      <c r="G1887" s="30">
        <f t="shared" si="481"/>
        <v>20</v>
      </c>
      <c r="H1887" s="30" t="str">
        <f t="shared" si="478"/>
        <v>-</v>
      </c>
      <c r="I1887" s="30">
        <f t="shared" si="483"/>
        <v>22</v>
      </c>
      <c r="J1887" s="35" t="str">
        <f t="shared" si="479"/>
        <v>Franklin Asian Equity Fund - Growth Plan</v>
      </c>
      <c r="K1887" s="35">
        <f t="shared" si="484"/>
        <v>63</v>
      </c>
      <c r="L1887" s="30" t="str">
        <f t="shared" si="485"/>
        <v>20.2599</v>
      </c>
      <c r="M1887" s="30">
        <f t="shared" si="486"/>
        <v>71</v>
      </c>
      <c r="N1887" s="30" t="str">
        <f t="shared" si="487"/>
        <v>20.0573</v>
      </c>
      <c r="O1887" s="30">
        <f t="shared" si="488"/>
        <v>79</v>
      </c>
      <c r="P1887" s="30" t="str">
        <f t="shared" si="489"/>
        <v>20.2599</v>
      </c>
      <c r="Q1887" s="30">
        <f t="shared" si="490"/>
        <v>87</v>
      </c>
      <c r="R1887" s="36" t="str">
        <f t="shared" si="491"/>
        <v>09-Aug-2017</v>
      </c>
      <c r="S1887" s="37">
        <f t="shared" si="482"/>
        <v>20.259899999999998</v>
      </c>
    </row>
    <row r="1888" spans="1:19">
      <c r="A1888" s="30" t="s">
        <v>7809</v>
      </c>
      <c r="D1888" s="30" t="str">
        <f t="shared" si="476"/>
        <v>118556</v>
      </c>
      <c r="E1888" s="30">
        <f t="shared" si="480"/>
        <v>7</v>
      </c>
      <c r="F1888" s="30" t="str">
        <f t="shared" si="477"/>
        <v>INF090I01JD0</v>
      </c>
      <c r="G1888" s="30">
        <f t="shared" si="481"/>
        <v>20</v>
      </c>
      <c r="H1888" s="30" t="str">
        <f t="shared" si="478"/>
        <v>INF090I01JE8</v>
      </c>
      <c r="I1888" s="30">
        <f t="shared" si="483"/>
        <v>33</v>
      </c>
      <c r="J1888" s="35" t="str">
        <f t="shared" si="479"/>
        <v>Franklin Build India Fund - Direct - Dividend</v>
      </c>
      <c r="K1888" s="35">
        <f t="shared" si="484"/>
        <v>79</v>
      </c>
      <c r="L1888" s="30" t="str">
        <f t="shared" si="485"/>
        <v>25.3915</v>
      </c>
      <c r="M1888" s="30">
        <f t="shared" si="486"/>
        <v>87</v>
      </c>
      <c r="N1888" s="30" t="str">
        <f t="shared" si="487"/>
        <v>25.1376</v>
      </c>
      <c r="O1888" s="30">
        <f t="shared" si="488"/>
        <v>95</v>
      </c>
      <c r="P1888" s="30" t="str">
        <f t="shared" si="489"/>
        <v>25.3915</v>
      </c>
      <c r="Q1888" s="30">
        <f t="shared" si="490"/>
        <v>103</v>
      </c>
      <c r="R1888" s="36" t="str">
        <f t="shared" si="491"/>
        <v>09-Aug-2017</v>
      </c>
      <c r="S1888" s="37">
        <f t="shared" si="482"/>
        <v>25.391500000000001</v>
      </c>
    </row>
    <row r="1889" spans="1:19">
      <c r="A1889" s="30" t="s">
        <v>7810</v>
      </c>
      <c r="D1889" s="30" t="str">
        <f t="shared" si="476"/>
        <v>118557</v>
      </c>
      <c r="E1889" s="30">
        <f t="shared" si="480"/>
        <v>7</v>
      </c>
      <c r="F1889" s="30" t="str">
        <f t="shared" si="477"/>
        <v>INF090I01JF5</v>
      </c>
      <c r="G1889" s="30">
        <f t="shared" si="481"/>
        <v>20</v>
      </c>
      <c r="H1889" s="30" t="str">
        <f t="shared" si="478"/>
        <v>-</v>
      </c>
      <c r="I1889" s="30">
        <f t="shared" si="483"/>
        <v>22</v>
      </c>
      <c r="J1889" s="35" t="str">
        <f t="shared" si="479"/>
        <v>Franklin Build India Fund - Direct - Growth</v>
      </c>
      <c r="K1889" s="35">
        <f t="shared" si="484"/>
        <v>66</v>
      </c>
      <c r="L1889" s="30" t="str">
        <f t="shared" si="485"/>
        <v>40.4546</v>
      </c>
      <c r="M1889" s="30">
        <f t="shared" si="486"/>
        <v>74</v>
      </c>
      <c r="N1889" s="30" t="str">
        <f t="shared" si="487"/>
        <v>40.0501</v>
      </c>
      <c r="O1889" s="30">
        <f t="shared" si="488"/>
        <v>82</v>
      </c>
      <c r="P1889" s="30" t="str">
        <f t="shared" si="489"/>
        <v>40.4546</v>
      </c>
      <c r="Q1889" s="30">
        <f t="shared" si="490"/>
        <v>90</v>
      </c>
      <c r="R1889" s="36" t="str">
        <f t="shared" si="491"/>
        <v>09-Aug-2017</v>
      </c>
      <c r="S1889" s="37">
        <f t="shared" si="482"/>
        <v>40.454599999999999</v>
      </c>
    </row>
    <row r="1890" spans="1:19">
      <c r="A1890" s="30" t="s">
        <v>7811</v>
      </c>
      <c r="D1890" s="30" t="str">
        <f t="shared" si="476"/>
        <v>112093</v>
      </c>
      <c r="E1890" s="30">
        <f t="shared" si="480"/>
        <v>7</v>
      </c>
      <c r="F1890" s="30" t="str">
        <f t="shared" si="477"/>
        <v>INF090I01AC1</v>
      </c>
      <c r="G1890" s="30">
        <f t="shared" si="481"/>
        <v>20</v>
      </c>
      <c r="H1890" s="30" t="str">
        <f t="shared" si="478"/>
        <v>INF090I01AD9</v>
      </c>
      <c r="I1890" s="30">
        <f t="shared" si="483"/>
        <v>33</v>
      </c>
      <c r="J1890" s="35" t="str">
        <f t="shared" si="479"/>
        <v>Franklin Build India Fund Dividend Plan</v>
      </c>
      <c r="K1890" s="35">
        <f t="shared" si="484"/>
        <v>73</v>
      </c>
      <c r="L1890" s="30" t="str">
        <f t="shared" si="485"/>
        <v>23.8591</v>
      </c>
      <c r="M1890" s="30">
        <f t="shared" si="486"/>
        <v>81</v>
      </c>
      <c r="N1890" s="30" t="str">
        <f t="shared" si="487"/>
        <v>23.6205</v>
      </c>
      <c r="O1890" s="30">
        <f t="shared" si="488"/>
        <v>89</v>
      </c>
      <c r="P1890" s="30" t="str">
        <f t="shared" si="489"/>
        <v>23.8591</v>
      </c>
      <c r="Q1890" s="30">
        <f t="shared" si="490"/>
        <v>97</v>
      </c>
      <c r="R1890" s="36" t="str">
        <f t="shared" si="491"/>
        <v>09-Aug-2017</v>
      </c>
      <c r="S1890" s="37">
        <f t="shared" si="482"/>
        <v>23.859100000000002</v>
      </c>
    </row>
    <row r="1891" spans="1:19">
      <c r="A1891" s="30" t="s">
        <v>7812</v>
      </c>
      <c r="D1891" s="30" t="str">
        <f t="shared" si="476"/>
        <v>112092</v>
      </c>
      <c r="E1891" s="30">
        <f t="shared" si="480"/>
        <v>7</v>
      </c>
      <c r="F1891" s="30" t="str">
        <f t="shared" si="477"/>
        <v>INF090I01AE7</v>
      </c>
      <c r="G1891" s="30">
        <f t="shared" si="481"/>
        <v>20</v>
      </c>
      <c r="H1891" s="30" t="str">
        <f t="shared" si="478"/>
        <v>-</v>
      </c>
      <c r="I1891" s="30">
        <f t="shared" si="483"/>
        <v>22</v>
      </c>
      <c r="J1891" s="35" t="str">
        <f t="shared" si="479"/>
        <v>Franklin Build India Fund Growth Plan</v>
      </c>
      <c r="K1891" s="35">
        <f t="shared" si="484"/>
        <v>60</v>
      </c>
      <c r="L1891" s="30" t="str">
        <f t="shared" si="485"/>
        <v>38.3840</v>
      </c>
      <c r="M1891" s="30">
        <f t="shared" si="486"/>
        <v>68</v>
      </c>
      <c r="N1891" s="30" t="str">
        <f t="shared" si="487"/>
        <v>38.0002</v>
      </c>
      <c r="O1891" s="30">
        <f t="shared" si="488"/>
        <v>76</v>
      </c>
      <c r="P1891" s="30" t="str">
        <f t="shared" si="489"/>
        <v>38.3840</v>
      </c>
      <c r="Q1891" s="30">
        <f t="shared" si="490"/>
        <v>84</v>
      </c>
      <c r="R1891" s="36" t="str">
        <f t="shared" si="491"/>
        <v>09-Aug-2017</v>
      </c>
      <c r="S1891" s="37">
        <f t="shared" si="482"/>
        <v>38.384</v>
      </c>
    </row>
    <row r="1892" spans="1:19">
      <c r="A1892" s="30" t="s">
        <v>7813</v>
      </c>
      <c r="D1892" s="30" t="str">
        <f t="shared" si="476"/>
        <v>118531</v>
      </c>
      <c r="E1892" s="30">
        <f t="shared" si="480"/>
        <v>7</v>
      </c>
      <c r="F1892" s="30" t="str">
        <f t="shared" si="477"/>
        <v>INF090I01FN7</v>
      </c>
      <c r="G1892" s="30">
        <f t="shared" si="481"/>
        <v>20</v>
      </c>
      <c r="H1892" s="30" t="str">
        <f t="shared" si="478"/>
        <v>-</v>
      </c>
      <c r="I1892" s="30">
        <f t="shared" si="483"/>
        <v>22</v>
      </c>
      <c r="J1892" s="35" t="str">
        <f t="shared" si="479"/>
        <v>Franklin India Bluechip Fund- Direct - Growth</v>
      </c>
      <c r="K1892" s="35">
        <f t="shared" si="484"/>
        <v>68</v>
      </c>
      <c r="L1892" s="30" t="str">
        <f t="shared" si="485"/>
        <v>453.6859</v>
      </c>
      <c r="M1892" s="30">
        <f t="shared" si="486"/>
        <v>77</v>
      </c>
      <c r="N1892" s="30" t="str">
        <f t="shared" si="487"/>
        <v>449.1490</v>
      </c>
      <c r="O1892" s="30">
        <f t="shared" si="488"/>
        <v>86</v>
      </c>
      <c r="P1892" s="30" t="str">
        <f t="shared" si="489"/>
        <v>453.6859</v>
      </c>
      <c r="Q1892" s="30">
        <f t="shared" si="490"/>
        <v>95</v>
      </c>
      <c r="R1892" s="36" t="str">
        <f t="shared" si="491"/>
        <v>09-Aug-2017</v>
      </c>
      <c r="S1892" s="37">
        <f t="shared" si="482"/>
        <v>453.6859</v>
      </c>
    </row>
    <row r="1893" spans="1:19">
      <c r="A1893" s="30" t="s">
        <v>7814</v>
      </c>
      <c r="D1893" s="30" t="str">
        <f t="shared" si="476"/>
        <v>118462</v>
      </c>
      <c r="E1893" s="30">
        <f t="shared" si="480"/>
        <v>7</v>
      </c>
      <c r="F1893" s="30" t="str">
        <f t="shared" si="477"/>
        <v>INF090I01FO5</v>
      </c>
      <c r="G1893" s="30">
        <f t="shared" si="481"/>
        <v>20</v>
      </c>
      <c r="H1893" s="30" t="str">
        <f t="shared" si="478"/>
        <v>INF090I01FP2</v>
      </c>
      <c r="I1893" s="30">
        <f t="shared" si="483"/>
        <v>33</v>
      </c>
      <c r="J1893" s="35" t="str">
        <f t="shared" si="479"/>
        <v>Franklin India Bluechip Fund- Direct -Dividend</v>
      </c>
      <c r="K1893" s="35">
        <f t="shared" si="484"/>
        <v>80</v>
      </c>
      <c r="L1893" s="30" t="str">
        <f t="shared" si="485"/>
        <v>44.6009</v>
      </c>
      <c r="M1893" s="30">
        <f t="shared" si="486"/>
        <v>88</v>
      </c>
      <c r="N1893" s="30" t="str">
        <f t="shared" si="487"/>
        <v>44.1549</v>
      </c>
      <c r="O1893" s="30">
        <f t="shared" si="488"/>
        <v>96</v>
      </c>
      <c r="P1893" s="30" t="str">
        <f t="shared" si="489"/>
        <v>44.6009</v>
      </c>
      <c r="Q1893" s="30">
        <f t="shared" si="490"/>
        <v>104</v>
      </c>
      <c r="R1893" s="36" t="str">
        <f t="shared" si="491"/>
        <v>09-Aug-2017</v>
      </c>
      <c r="S1893" s="37">
        <f t="shared" si="482"/>
        <v>44.600900000000003</v>
      </c>
    </row>
    <row r="1894" spans="1:19">
      <c r="A1894" s="30" t="s">
        <v>7815</v>
      </c>
      <c r="D1894" s="30" t="str">
        <f t="shared" si="476"/>
        <v>100470</v>
      </c>
      <c r="E1894" s="30">
        <f t="shared" si="480"/>
        <v>7</v>
      </c>
      <c r="F1894" s="30" t="str">
        <f t="shared" si="477"/>
        <v>INF090I01155</v>
      </c>
      <c r="G1894" s="30">
        <f t="shared" si="481"/>
        <v>20</v>
      </c>
      <c r="H1894" s="30" t="str">
        <f t="shared" si="478"/>
        <v>INF090I01163</v>
      </c>
      <c r="I1894" s="30">
        <f t="shared" si="483"/>
        <v>33</v>
      </c>
      <c r="J1894" s="35" t="str">
        <f t="shared" si="479"/>
        <v>Franklin India Bluechip Fund-Dividend</v>
      </c>
      <c r="K1894" s="35">
        <f t="shared" si="484"/>
        <v>71</v>
      </c>
      <c r="L1894" s="30" t="str">
        <f t="shared" si="485"/>
        <v>42.5314</v>
      </c>
      <c r="M1894" s="30">
        <f t="shared" si="486"/>
        <v>79</v>
      </c>
      <c r="N1894" s="30" t="str">
        <f t="shared" si="487"/>
        <v>42.1061</v>
      </c>
      <c r="O1894" s="30">
        <f t="shared" si="488"/>
        <v>87</v>
      </c>
      <c r="P1894" s="30" t="str">
        <f t="shared" si="489"/>
        <v>42.5314</v>
      </c>
      <c r="Q1894" s="30">
        <f t="shared" si="490"/>
        <v>95</v>
      </c>
      <c r="R1894" s="36" t="str">
        <f t="shared" si="491"/>
        <v>09-Aug-2017</v>
      </c>
      <c r="S1894" s="37">
        <f t="shared" si="482"/>
        <v>42.531399999999998</v>
      </c>
    </row>
    <row r="1895" spans="1:19">
      <c r="A1895" s="30" t="s">
        <v>7816</v>
      </c>
      <c r="D1895" s="30" t="str">
        <f t="shared" si="476"/>
        <v>100471</v>
      </c>
      <c r="E1895" s="30">
        <f t="shared" si="480"/>
        <v>7</v>
      </c>
      <c r="F1895" s="30" t="str">
        <f t="shared" si="477"/>
        <v>INF090I01171</v>
      </c>
      <c r="G1895" s="30">
        <f t="shared" si="481"/>
        <v>20</v>
      </c>
      <c r="H1895" s="30" t="str">
        <f t="shared" si="478"/>
        <v>-</v>
      </c>
      <c r="I1895" s="30">
        <f t="shared" si="483"/>
        <v>22</v>
      </c>
      <c r="J1895" s="35" t="str">
        <f t="shared" si="479"/>
        <v>Franklin India Bluechip Fund-Growth</v>
      </c>
      <c r="K1895" s="35">
        <f t="shared" si="484"/>
        <v>58</v>
      </c>
      <c r="L1895" s="30" t="str">
        <f t="shared" si="485"/>
        <v>436.6423</v>
      </c>
      <c r="M1895" s="30">
        <f t="shared" si="486"/>
        <v>67</v>
      </c>
      <c r="N1895" s="30" t="str">
        <f t="shared" si="487"/>
        <v>432.2759</v>
      </c>
      <c r="O1895" s="30">
        <f t="shared" si="488"/>
        <v>76</v>
      </c>
      <c r="P1895" s="30" t="str">
        <f t="shared" si="489"/>
        <v>436.6423</v>
      </c>
      <c r="Q1895" s="30">
        <f t="shared" si="490"/>
        <v>85</v>
      </c>
      <c r="R1895" s="36" t="str">
        <f t="shared" si="491"/>
        <v>09-Aug-2017</v>
      </c>
      <c r="S1895" s="37">
        <f t="shared" si="482"/>
        <v>436.64229999999998</v>
      </c>
    </row>
    <row r="1896" spans="1:19">
      <c r="A1896" s="30" t="s">
        <v>7817</v>
      </c>
      <c r="D1896" s="30" t="str">
        <f t="shared" si="476"/>
        <v>118509</v>
      </c>
      <c r="E1896" s="30">
        <f t="shared" si="480"/>
        <v>7</v>
      </c>
      <c r="F1896" s="30" t="str">
        <f t="shared" si="477"/>
        <v>INF090I01IL5</v>
      </c>
      <c r="G1896" s="30">
        <f t="shared" si="481"/>
        <v>20</v>
      </c>
      <c r="H1896" s="30" t="str">
        <f t="shared" si="478"/>
        <v>INF090I01IM3</v>
      </c>
      <c r="I1896" s="30">
        <f t="shared" si="483"/>
        <v>33</v>
      </c>
      <c r="J1896" s="35" t="str">
        <f t="shared" si="479"/>
        <v>Franklin India FLEXI CAP FUND - Direct - Dividend</v>
      </c>
      <c r="K1896" s="35">
        <f t="shared" si="484"/>
        <v>83</v>
      </c>
      <c r="L1896" s="30" t="str">
        <f t="shared" si="485"/>
        <v>18.4272</v>
      </c>
      <c r="M1896" s="30">
        <f t="shared" si="486"/>
        <v>91</v>
      </c>
      <c r="N1896" s="30" t="str">
        <f t="shared" si="487"/>
        <v>18.2429</v>
      </c>
      <c r="O1896" s="30">
        <f t="shared" si="488"/>
        <v>99</v>
      </c>
      <c r="P1896" s="30" t="str">
        <f t="shared" si="489"/>
        <v>18.4272</v>
      </c>
      <c r="Q1896" s="30">
        <f t="shared" si="490"/>
        <v>107</v>
      </c>
      <c r="R1896" s="36" t="str">
        <f t="shared" si="491"/>
        <v>09-Aug-2017</v>
      </c>
      <c r="S1896" s="37">
        <f t="shared" si="482"/>
        <v>18.427199999999999</v>
      </c>
    </row>
    <row r="1897" spans="1:19">
      <c r="A1897" s="30" t="s">
        <v>7818</v>
      </c>
      <c r="D1897" s="30" t="str">
        <f t="shared" si="476"/>
        <v>118510</v>
      </c>
      <c r="E1897" s="30">
        <f t="shared" si="480"/>
        <v>7</v>
      </c>
      <c r="F1897" s="30" t="str">
        <f t="shared" si="477"/>
        <v>INF090I01IN1</v>
      </c>
      <c r="G1897" s="30">
        <f t="shared" si="481"/>
        <v>20</v>
      </c>
      <c r="H1897" s="30" t="str">
        <f t="shared" si="478"/>
        <v>-</v>
      </c>
      <c r="I1897" s="30">
        <f t="shared" si="483"/>
        <v>22</v>
      </c>
      <c r="J1897" s="35" t="str">
        <f t="shared" si="479"/>
        <v>Franklin India FLEXI CAP FUND - Direct - Growth</v>
      </c>
      <c r="K1897" s="35">
        <f t="shared" si="484"/>
        <v>70</v>
      </c>
      <c r="L1897" s="30" t="str">
        <f t="shared" si="485"/>
        <v>77.7585</v>
      </c>
      <c r="M1897" s="30">
        <f t="shared" si="486"/>
        <v>78</v>
      </c>
      <c r="N1897" s="30" t="str">
        <f t="shared" si="487"/>
        <v>76.9809</v>
      </c>
      <c r="O1897" s="30">
        <f t="shared" si="488"/>
        <v>86</v>
      </c>
      <c r="P1897" s="30" t="str">
        <f t="shared" si="489"/>
        <v>77.7585</v>
      </c>
      <c r="Q1897" s="30">
        <f t="shared" si="490"/>
        <v>94</v>
      </c>
      <c r="R1897" s="36" t="str">
        <f t="shared" si="491"/>
        <v>09-Aug-2017</v>
      </c>
      <c r="S1897" s="37">
        <f t="shared" si="482"/>
        <v>77.758499999999998</v>
      </c>
    </row>
    <row r="1898" spans="1:19">
      <c r="A1898" s="30" t="s">
        <v>7819</v>
      </c>
      <c r="D1898" s="30" t="str">
        <f t="shared" si="476"/>
        <v>102884</v>
      </c>
      <c r="E1898" s="30">
        <f t="shared" si="480"/>
        <v>7</v>
      </c>
      <c r="F1898" s="30" t="str">
        <f t="shared" si="477"/>
        <v>INF090I01189</v>
      </c>
      <c r="G1898" s="30">
        <f t="shared" si="481"/>
        <v>20</v>
      </c>
      <c r="H1898" s="30" t="str">
        <f t="shared" si="478"/>
        <v>INF090I01197</v>
      </c>
      <c r="I1898" s="30">
        <f t="shared" si="483"/>
        <v>33</v>
      </c>
      <c r="J1898" s="35" t="str">
        <f t="shared" si="479"/>
        <v>Franklin India Flexi Cap Fund-Dividend Plan</v>
      </c>
      <c r="K1898" s="35">
        <f t="shared" si="484"/>
        <v>77</v>
      </c>
      <c r="L1898" s="30" t="str">
        <f t="shared" si="485"/>
        <v>17.6971</v>
      </c>
      <c r="M1898" s="30">
        <f t="shared" si="486"/>
        <v>85</v>
      </c>
      <c r="N1898" s="30" t="str">
        <f t="shared" si="487"/>
        <v>17.5201</v>
      </c>
      <c r="O1898" s="30">
        <f t="shared" si="488"/>
        <v>93</v>
      </c>
      <c r="P1898" s="30" t="str">
        <f t="shared" si="489"/>
        <v>17.6971</v>
      </c>
      <c r="Q1898" s="30">
        <f t="shared" si="490"/>
        <v>101</v>
      </c>
      <c r="R1898" s="36" t="str">
        <f t="shared" si="491"/>
        <v>09-Aug-2017</v>
      </c>
      <c r="S1898" s="37">
        <f t="shared" si="482"/>
        <v>17.697099999999999</v>
      </c>
    </row>
    <row r="1899" spans="1:19">
      <c r="A1899" s="30" t="s">
        <v>7820</v>
      </c>
      <c r="D1899" s="30" t="str">
        <f t="shared" si="476"/>
        <v>102883</v>
      </c>
      <c r="E1899" s="30">
        <f t="shared" si="480"/>
        <v>7</v>
      </c>
      <c r="F1899" s="30" t="str">
        <f t="shared" si="477"/>
        <v>INF090I01205</v>
      </c>
      <c r="G1899" s="30">
        <f t="shared" si="481"/>
        <v>20</v>
      </c>
      <c r="H1899" s="30" t="str">
        <f t="shared" si="478"/>
        <v>-</v>
      </c>
      <c r="I1899" s="30">
        <f t="shared" si="483"/>
        <v>22</v>
      </c>
      <c r="J1899" s="35" t="str">
        <f t="shared" si="479"/>
        <v>Franklin India Flexi Cap Fund-Growth Plan</v>
      </c>
      <c r="K1899" s="35">
        <f t="shared" si="484"/>
        <v>64</v>
      </c>
      <c r="L1899" s="30" t="str">
        <f t="shared" si="485"/>
        <v>75.2547</v>
      </c>
      <c r="M1899" s="30">
        <f t="shared" si="486"/>
        <v>72</v>
      </c>
      <c r="N1899" s="30" t="str">
        <f t="shared" si="487"/>
        <v>74.5022</v>
      </c>
      <c r="O1899" s="30">
        <f t="shared" si="488"/>
        <v>80</v>
      </c>
      <c r="P1899" s="30" t="str">
        <f t="shared" si="489"/>
        <v>75.2547</v>
      </c>
      <c r="Q1899" s="30">
        <f t="shared" si="490"/>
        <v>88</v>
      </c>
      <c r="R1899" s="36" t="str">
        <f t="shared" si="491"/>
        <v>09-Aug-2017</v>
      </c>
      <c r="S1899" s="37">
        <f t="shared" si="482"/>
        <v>75.2547</v>
      </c>
    </row>
    <row r="1900" spans="1:19">
      <c r="A1900" s="30" t="s">
        <v>7821</v>
      </c>
      <c r="D1900" s="30" t="str">
        <f t="shared" si="476"/>
        <v>118563</v>
      </c>
      <c r="E1900" s="30">
        <f t="shared" si="480"/>
        <v>7</v>
      </c>
      <c r="F1900" s="30" t="str">
        <f t="shared" si="477"/>
        <v>INF090I01IU6</v>
      </c>
      <c r="G1900" s="30">
        <f t="shared" si="481"/>
        <v>20</v>
      </c>
      <c r="H1900" s="30" t="str">
        <f t="shared" si="478"/>
        <v>INF090I01IV4</v>
      </c>
      <c r="I1900" s="30">
        <f t="shared" si="483"/>
        <v>33</v>
      </c>
      <c r="J1900" s="35" t="str">
        <f t="shared" si="479"/>
        <v>Franklin India High Growth Companies Fund - Direct - Dividend</v>
      </c>
      <c r="K1900" s="35">
        <f t="shared" si="484"/>
        <v>95</v>
      </c>
      <c r="L1900" s="30" t="str">
        <f t="shared" si="485"/>
        <v>27.1791</v>
      </c>
      <c r="M1900" s="30">
        <f t="shared" si="486"/>
        <v>103</v>
      </c>
      <c r="N1900" s="30" t="str">
        <f t="shared" si="487"/>
        <v>26.9073</v>
      </c>
      <c r="O1900" s="30">
        <f t="shared" si="488"/>
        <v>111</v>
      </c>
      <c r="P1900" s="30" t="str">
        <f t="shared" si="489"/>
        <v>27.1791</v>
      </c>
      <c r="Q1900" s="30">
        <f t="shared" si="490"/>
        <v>119</v>
      </c>
      <c r="R1900" s="36" t="str">
        <f t="shared" si="491"/>
        <v>09-Aug-2017</v>
      </c>
      <c r="S1900" s="37">
        <f t="shared" si="482"/>
        <v>27.179099999999998</v>
      </c>
    </row>
    <row r="1901" spans="1:19">
      <c r="A1901" s="30" t="s">
        <v>7822</v>
      </c>
      <c r="D1901" s="30" t="str">
        <f t="shared" si="476"/>
        <v>118564</v>
      </c>
      <c r="E1901" s="30">
        <f t="shared" si="480"/>
        <v>7</v>
      </c>
      <c r="F1901" s="30" t="str">
        <f t="shared" si="477"/>
        <v>INF090I01IW2</v>
      </c>
      <c r="G1901" s="30">
        <f t="shared" si="481"/>
        <v>20</v>
      </c>
      <c r="H1901" s="30" t="str">
        <f t="shared" si="478"/>
        <v>-</v>
      </c>
      <c r="I1901" s="30">
        <f t="shared" si="483"/>
        <v>22</v>
      </c>
      <c r="J1901" s="35" t="str">
        <f t="shared" si="479"/>
        <v>Franklin India High Growth Companies Fund - Direct - Growth</v>
      </c>
      <c r="K1901" s="35">
        <f t="shared" si="484"/>
        <v>82</v>
      </c>
      <c r="L1901" s="30" t="str">
        <f t="shared" si="485"/>
        <v>38.6529</v>
      </c>
      <c r="M1901" s="30">
        <f t="shared" si="486"/>
        <v>90</v>
      </c>
      <c r="N1901" s="30" t="str">
        <f t="shared" si="487"/>
        <v>38.2664</v>
      </c>
      <c r="O1901" s="30">
        <f t="shared" si="488"/>
        <v>98</v>
      </c>
      <c r="P1901" s="30" t="str">
        <f t="shared" si="489"/>
        <v>38.6529</v>
      </c>
      <c r="Q1901" s="30">
        <f t="shared" si="490"/>
        <v>106</v>
      </c>
      <c r="R1901" s="36" t="str">
        <f t="shared" si="491"/>
        <v>09-Aug-2017</v>
      </c>
      <c r="S1901" s="37">
        <f t="shared" si="482"/>
        <v>38.652900000000002</v>
      </c>
    </row>
    <row r="1902" spans="1:19">
      <c r="A1902" s="30" t="s">
        <v>7823</v>
      </c>
      <c r="D1902" s="30" t="str">
        <f t="shared" si="476"/>
        <v>105816</v>
      </c>
      <c r="E1902" s="30">
        <f t="shared" si="480"/>
        <v>7</v>
      </c>
      <c r="F1902" s="30" t="str">
        <f t="shared" si="477"/>
        <v>INF090I01965</v>
      </c>
      <c r="G1902" s="30">
        <f t="shared" si="481"/>
        <v>20</v>
      </c>
      <c r="H1902" s="30" t="str">
        <f t="shared" si="478"/>
        <v>INF090I01973</v>
      </c>
      <c r="I1902" s="30">
        <f t="shared" si="483"/>
        <v>33</v>
      </c>
      <c r="J1902" s="35" t="str">
        <f t="shared" si="479"/>
        <v>Franklin India High Growth Companies Fund - Dividend Plan</v>
      </c>
      <c r="K1902" s="35">
        <f t="shared" si="484"/>
        <v>91</v>
      </c>
      <c r="L1902" s="30" t="str">
        <f t="shared" si="485"/>
        <v>25.7142</v>
      </c>
      <c r="M1902" s="30">
        <f t="shared" si="486"/>
        <v>99</v>
      </c>
      <c r="N1902" s="30" t="str">
        <f t="shared" si="487"/>
        <v>25.4571</v>
      </c>
      <c r="O1902" s="30">
        <f t="shared" si="488"/>
        <v>107</v>
      </c>
      <c r="P1902" s="30" t="str">
        <f t="shared" si="489"/>
        <v>25.7142</v>
      </c>
      <c r="Q1902" s="30">
        <f t="shared" si="490"/>
        <v>115</v>
      </c>
      <c r="R1902" s="36" t="str">
        <f t="shared" si="491"/>
        <v>09-Aug-2017</v>
      </c>
      <c r="S1902" s="37">
        <f t="shared" si="482"/>
        <v>25.714200000000002</v>
      </c>
    </row>
    <row r="1903" spans="1:19">
      <c r="A1903" s="30" t="s">
        <v>7824</v>
      </c>
      <c r="D1903" s="30" t="str">
        <f t="shared" si="476"/>
        <v>105817</v>
      </c>
      <c r="E1903" s="30">
        <f t="shared" si="480"/>
        <v>7</v>
      </c>
      <c r="F1903" s="30" t="str">
        <f t="shared" si="477"/>
        <v>INF090I01981</v>
      </c>
      <c r="G1903" s="30">
        <f t="shared" si="481"/>
        <v>20</v>
      </c>
      <c r="H1903" s="30" t="str">
        <f t="shared" si="478"/>
        <v>-</v>
      </c>
      <c r="I1903" s="30">
        <f t="shared" si="483"/>
        <v>22</v>
      </c>
      <c r="J1903" s="35" t="str">
        <f t="shared" si="479"/>
        <v>Franklin India High Growth Companies Fund - Growth Plan</v>
      </c>
      <c r="K1903" s="35">
        <f t="shared" si="484"/>
        <v>78</v>
      </c>
      <c r="L1903" s="30" t="str">
        <f t="shared" si="485"/>
        <v>36.8117</v>
      </c>
      <c r="M1903" s="30">
        <f t="shared" si="486"/>
        <v>86</v>
      </c>
      <c r="N1903" s="30" t="str">
        <f t="shared" si="487"/>
        <v>36.4436</v>
      </c>
      <c r="O1903" s="30">
        <f t="shared" si="488"/>
        <v>94</v>
      </c>
      <c r="P1903" s="30" t="str">
        <f t="shared" si="489"/>
        <v>36.8117</v>
      </c>
      <c r="Q1903" s="30">
        <f t="shared" si="490"/>
        <v>102</v>
      </c>
      <c r="R1903" s="36" t="str">
        <f t="shared" si="491"/>
        <v>09-Aug-2017</v>
      </c>
      <c r="S1903" s="37">
        <f t="shared" si="482"/>
        <v>36.811700000000002</v>
      </c>
    </row>
    <row r="1904" spans="1:19">
      <c r="A1904" s="30" t="s">
        <v>7825</v>
      </c>
      <c r="D1904" s="30" t="str">
        <f t="shared" si="476"/>
        <v>118580</v>
      </c>
      <c r="E1904" s="30">
        <f t="shared" si="480"/>
        <v>7</v>
      </c>
      <c r="F1904" s="30" t="str">
        <f t="shared" si="477"/>
        <v>INF090I01GQ8</v>
      </c>
      <c r="G1904" s="30">
        <f t="shared" si="481"/>
        <v>20</v>
      </c>
      <c r="H1904" s="30" t="str">
        <f t="shared" si="478"/>
        <v>INF090I01GR6</v>
      </c>
      <c r="I1904" s="30">
        <f t="shared" si="483"/>
        <v>33</v>
      </c>
      <c r="J1904" s="35" t="str">
        <f t="shared" si="479"/>
        <v>Franklin India INDEX FUND NIFTY PLAN - Direct - Dividend</v>
      </c>
      <c r="K1904" s="35">
        <f t="shared" si="484"/>
        <v>90</v>
      </c>
      <c r="L1904" s="30" t="str">
        <f t="shared" si="485"/>
        <v>79.8864</v>
      </c>
      <c r="M1904" s="30">
        <f t="shared" si="486"/>
        <v>98</v>
      </c>
      <c r="N1904" s="30" t="str">
        <f t="shared" si="487"/>
        <v>79.0875</v>
      </c>
      <c r="O1904" s="30">
        <f t="shared" si="488"/>
        <v>106</v>
      </c>
      <c r="P1904" s="30" t="str">
        <f t="shared" si="489"/>
        <v>79.8864</v>
      </c>
      <c r="Q1904" s="30">
        <f t="shared" si="490"/>
        <v>114</v>
      </c>
      <c r="R1904" s="36" t="str">
        <f t="shared" si="491"/>
        <v>09-Aug-2017</v>
      </c>
      <c r="S1904" s="37">
        <f t="shared" si="482"/>
        <v>79.886399999999995</v>
      </c>
    </row>
    <row r="1905" spans="1:19">
      <c r="A1905" s="30" t="s">
        <v>7826</v>
      </c>
      <c r="D1905" s="30" t="str">
        <f t="shared" si="476"/>
        <v>118581</v>
      </c>
      <c r="E1905" s="30">
        <f t="shared" si="480"/>
        <v>7</v>
      </c>
      <c r="F1905" s="30" t="str">
        <f t="shared" si="477"/>
        <v>INF090I01GS4</v>
      </c>
      <c r="G1905" s="30">
        <f t="shared" si="481"/>
        <v>20</v>
      </c>
      <c r="H1905" s="30" t="str">
        <f t="shared" si="478"/>
        <v>-</v>
      </c>
      <c r="I1905" s="30">
        <f t="shared" si="483"/>
        <v>22</v>
      </c>
      <c r="J1905" s="35" t="str">
        <f t="shared" si="479"/>
        <v>Franklin India INDEX FUND NIFTY PLAN - Direct - Growth</v>
      </c>
      <c r="K1905" s="35">
        <f t="shared" si="484"/>
        <v>77</v>
      </c>
      <c r="L1905" s="30" t="str">
        <f t="shared" si="485"/>
        <v>79.8864</v>
      </c>
      <c r="M1905" s="30">
        <f t="shared" si="486"/>
        <v>85</v>
      </c>
      <c r="N1905" s="30" t="str">
        <f t="shared" si="487"/>
        <v>79.0875</v>
      </c>
      <c r="O1905" s="30">
        <f t="shared" si="488"/>
        <v>93</v>
      </c>
      <c r="P1905" s="30" t="str">
        <f t="shared" si="489"/>
        <v>79.8864</v>
      </c>
      <c r="Q1905" s="30">
        <f t="shared" si="490"/>
        <v>101</v>
      </c>
      <c r="R1905" s="36" t="str">
        <f t="shared" si="491"/>
        <v>09-Aug-2017</v>
      </c>
      <c r="S1905" s="37">
        <f t="shared" si="482"/>
        <v>79.886399999999995</v>
      </c>
    </row>
    <row r="1906" spans="1:19">
      <c r="A1906" s="30" t="s">
        <v>7827</v>
      </c>
      <c r="D1906" s="30" t="str">
        <f t="shared" si="476"/>
        <v>100484</v>
      </c>
      <c r="E1906" s="30">
        <f t="shared" si="480"/>
        <v>7</v>
      </c>
      <c r="F1906" s="30" t="str">
        <f t="shared" si="477"/>
        <v>INF090I01874</v>
      </c>
      <c r="G1906" s="30">
        <f t="shared" si="481"/>
        <v>20</v>
      </c>
      <c r="H1906" s="30" t="str">
        <f t="shared" si="478"/>
        <v>INF090I01882</v>
      </c>
      <c r="I1906" s="30">
        <f t="shared" si="483"/>
        <v>33</v>
      </c>
      <c r="J1906" s="35" t="str">
        <f t="shared" si="479"/>
        <v>Franklin India Index Fund- Nifty Plan - Dividend Plan</v>
      </c>
      <c r="K1906" s="35">
        <f t="shared" si="484"/>
        <v>87</v>
      </c>
      <c r="L1906" s="30" t="str">
        <f t="shared" si="485"/>
        <v>78.5736</v>
      </c>
      <c r="M1906" s="30">
        <f t="shared" si="486"/>
        <v>95</v>
      </c>
      <c r="N1906" s="30" t="str">
        <f t="shared" si="487"/>
        <v>77.7879</v>
      </c>
      <c r="O1906" s="30">
        <f t="shared" si="488"/>
        <v>103</v>
      </c>
      <c r="P1906" s="30" t="str">
        <f t="shared" si="489"/>
        <v>78.5736</v>
      </c>
      <c r="Q1906" s="30">
        <f t="shared" si="490"/>
        <v>111</v>
      </c>
      <c r="R1906" s="36" t="str">
        <f t="shared" si="491"/>
        <v>09-Aug-2017</v>
      </c>
      <c r="S1906" s="37">
        <f t="shared" si="482"/>
        <v>78.573599999999999</v>
      </c>
    </row>
    <row r="1907" spans="1:19">
      <c r="A1907" s="30" t="s">
        <v>7828</v>
      </c>
      <c r="D1907" s="30" t="str">
        <f t="shared" si="476"/>
        <v>105067</v>
      </c>
      <c r="E1907" s="30">
        <f t="shared" si="480"/>
        <v>7</v>
      </c>
      <c r="F1907" s="30" t="str">
        <f t="shared" si="477"/>
        <v>INF090I01890</v>
      </c>
      <c r="G1907" s="30">
        <f t="shared" si="481"/>
        <v>20</v>
      </c>
      <c r="H1907" s="30" t="str">
        <f t="shared" si="478"/>
        <v>-</v>
      </c>
      <c r="I1907" s="30">
        <f t="shared" si="483"/>
        <v>22</v>
      </c>
      <c r="J1907" s="35" t="str">
        <f t="shared" si="479"/>
        <v>Franklin India Index Fund- Nifty Plan - Growth Plan</v>
      </c>
      <c r="K1907" s="35">
        <f t="shared" si="484"/>
        <v>74</v>
      </c>
      <c r="L1907" s="30" t="str">
        <f t="shared" si="485"/>
        <v>78.5736</v>
      </c>
      <c r="M1907" s="30">
        <f t="shared" si="486"/>
        <v>82</v>
      </c>
      <c r="N1907" s="30" t="str">
        <f t="shared" si="487"/>
        <v>77.7879</v>
      </c>
      <c r="O1907" s="30">
        <f t="shared" si="488"/>
        <v>90</v>
      </c>
      <c r="P1907" s="30" t="str">
        <f t="shared" si="489"/>
        <v>78.5736</v>
      </c>
      <c r="Q1907" s="30">
        <f t="shared" si="490"/>
        <v>98</v>
      </c>
      <c r="R1907" s="36" t="str">
        <f t="shared" si="491"/>
        <v>09-Aug-2017</v>
      </c>
      <c r="S1907" s="37">
        <f t="shared" si="482"/>
        <v>78.573599999999999</v>
      </c>
    </row>
    <row r="1908" spans="1:19">
      <c r="A1908" s="30" t="s">
        <v>7829</v>
      </c>
      <c r="D1908" s="30" t="str">
        <f t="shared" si="476"/>
        <v>118538</v>
      </c>
      <c r="E1908" s="30">
        <f t="shared" si="480"/>
        <v>7</v>
      </c>
      <c r="F1908" s="30" t="str">
        <f t="shared" si="477"/>
        <v>INF090I01GD6</v>
      </c>
      <c r="G1908" s="30">
        <f t="shared" si="481"/>
        <v>20</v>
      </c>
      <c r="H1908" s="30" t="str">
        <f t="shared" si="478"/>
        <v>INF090I01GE4</v>
      </c>
      <c r="I1908" s="30">
        <f t="shared" si="483"/>
        <v>33</v>
      </c>
      <c r="J1908" s="35" t="str">
        <f t="shared" si="479"/>
        <v>Franklin INDIA OPPORTUNITIES FUND - Direct - Dividend</v>
      </c>
      <c r="K1908" s="35">
        <f t="shared" si="484"/>
        <v>87</v>
      </c>
      <c r="L1908" s="30" t="str">
        <f t="shared" si="485"/>
        <v>21.7737</v>
      </c>
      <c r="M1908" s="30">
        <f t="shared" si="486"/>
        <v>95</v>
      </c>
      <c r="N1908" s="30" t="str">
        <f t="shared" si="487"/>
        <v>21.5560</v>
      </c>
      <c r="O1908" s="30">
        <f t="shared" si="488"/>
        <v>103</v>
      </c>
      <c r="P1908" s="30" t="str">
        <f t="shared" si="489"/>
        <v>21.7737</v>
      </c>
      <c r="Q1908" s="30">
        <f t="shared" si="490"/>
        <v>111</v>
      </c>
      <c r="R1908" s="36" t="str">
        <f t="shared" si="491"/>
        <v>09-Aug-2017</v>
      </c>
      <c r="S1908" s="37">
        <f t="shared" si="482"/>
        <v>21.773700000000002</v>
      </c>
    </row>
    <row r="1909" spans="1:19">
      <c r="A1909" s="30" t="s">
        <v>7830</v>
      </c>
      <c r="D1909" s="30" t="str">
        <f t="shared" si="476"/>
        <v>100524</v>
      </c>
      <c r="E1909" s="30">
        <f t="shared" si="480"/>
        <v>7</v>
      </c>
      <c r="F1909" s="30" t="str">
        <f t="shared" si="477"/>
        <v>INF090I01858</v>
      </c>
      <c r="G1909" s="30">
        <f t="shared" si="481"/>
        <v>20</v>
      </c>
      <c r="H1909" s="30" t="str">
        <f t="shared" si="478"/>
        <v>INF090I01866</v>
      </c>
      <c r="I1909" s="30">
        <f t="shared" si="483"/>
        <v>33</v>
      </c>
      <c r="J1909" s="35" t="str">
        <f t="shared" si="479"/>
        <v>Franklin India Opportunities Fund-Dividend</v>
      </c>
      <c r="K1909" s="35">
        <f t="shared" si="484"/>
        <v>76</v>
      </c>
      <c r="L1909" s="30" t="str">
        <f t="shared" si="485"/>
        <v>21.0912</v>
      </c>
      <c r="M1909" s="30">
        <f t="shared" si="486"/>
        <v>84</v>
      </c>
      <c r="N1909" s="30" t="str">
        <f t="shared" si="487"/>
        <v>20.8803</v>
      </c>
      <c r="O1909" s="30">
        <f t="shared" si="488"/>
        <v>92</v>
      </c>
      <c r="P1909" s="30" t="str">
        <f t="shared" si="489"/>
        <v>21.0912</v>
      </c>
      <c r="Q1909" s="30">
        <f t="shared" si="490"/>
        <v>100</v>
      </c>
      <c r="R1909" s="36" t="str">
        <f t="shared" si="491"/>
        <v>09-Aug-2017</v>
      </c>
      <c r="S1909" s="37">
        <f t="shared" si="482"/>
        <v>21.091200000000001</v>
      </c>
    </row>
    <row r="1910" spans="1:19">
      <c r="A1910" s="30" t="s">
        <v>7831</v>
      </c>
      <c r="D1910" s="30" t="str">
        <f t="shared" si="476"/>
        <v>118539</v>
      </c>
      <c r="E1910" s="30">
        <f t="shared" si="480"/>
        <v>7</v>
      </c>
      <c r="F1910" s="30" t="str">
        <f t="shared" si="477"/>
        <v>INF090I01GC8</v>
      </c>
      <c r="G1910" s="30">
        <f t="shared" si="481"/>
        <v>20</v>
      </c>
      <c r="H1910" s="30" t="str">
        <f t="shared" si="478"/>
        <v>-</v>
      </c>
      <c r="I1910" s="30">
        <f t="shared" si="483"/>
        <v>22</v>
      </c>
      <c r="J1910" s="35" t="str">
        <f t="shared" si="479"/>
        <v>Franklin INDIA OPPORTUNITIES FUND - Direct - Growth</v>
      </c>
      <c r="K1910" s="35">
        <f t="shared" si="484"/>
        <v>74</v>
      </c>
      <c r="L1910" s="30" t="str">
        <f t="shared" si="485"/>
        <v>71.5904</v>
      </c>
      <c r="M1910" s="30">
        <f t="shared" si="486"/>
        <v>82</v>
      </c>
      <c r="N1910" s="30" t="str">
        <f t="shared" si="487"/>
        <v>70.8745</v>
      </c>
      <c r="O1910" s="30">
        <f t="shared" si="488"/>
        <v>90</v>
      </c>
      <c r="P1910" s="30" t="str">
        <f t="shared" si="489"/>
        <v>71.5904</v>
      </c>
      <c r="Q1910" s="30">
        <f t="shared" si="490"/>
        <v>98</v>
      </c>
      <c r="R1910" s="36" t="str">
        <f t="shared" si="491"/>
        <v>09-Aug-2017</v>
      </c>
      <c r="S1910" s="37">
        <f t="shared" si="482"/>
        <v>71.590400000000002</v>
      </c>
    </row>
    <row r="1911" spans="1:19">
      <c r="A1911" s="30" t="s">
        <v>7832</v>
      </c>
      <c r="D1911" s="30" t="str">
        <f t="shared" si="476"/>
        <v>103151</v>
      </c>
      <c r="E1911" s="30">
        <f t="shared" si="480"/>
        <v>7</v>
      </c>
      <c r="F1911" s="30" t="str">
        <f t="shared" si="477"/>
        <v>INF090I01841</v>
      </c>
      <c r="G1911" s="30">
        <f t="shared" si="481"/>
        <v>20</v>
      </c>
      <c r="H1911" s="30" t="str">
        <f t="shared" si="478"/>
        <v>-</v>
      </c>
      <c r="I1911" s="30">
        <f t="shared" si="483"/>
        <v>22</v>
      </c>
      <c r="J1911" s="35" t="str">
        <f t="shared" si="479"/>
        <v>Franklin India Opportunities Fund - Growth</v>
      </c>
      <c r="K1911" s="35">
        <f t="shared" si="484"/>
        <v>65</v>
      </c>
      <c r="L1911" s="30" t="str">
        <f t="shared" si="485"/>
        <v>69.5924</v>
      </c>
      <c r="M1911" s="30">
        <f t="shared" si="486"/>
        <v>73</v>
      </c>
      <c r="N1911" s="30" t="str">
        <f t="shared" si="487"/>
        <v>68.8965</v>
      </c>
      <c r="O1911" s="30">
        <f t="shared" si="488"/>
        <v>81</v>
      </c>
      <c r="P1911" s="30" t="str">
        <f t="shared" si="489"/>
        <v>69.5924</v>
      </c>
      <c r="Q1911" s="30">
        <f t="shared" si="490"/>
        <v>89</v>
      </c>
      <c r="R1911" s="36" t="str">
        <f t="shared" si="491"/>
        <v>09-Aug-2017</v>
      </c>
      <c r="S1911" s="37">
        <f t="shared" si="482"/>
        <v>69.592399999999998</v>
      </c>
    </row>
    <row r="1912" spans="1:19">
      <c r="A1912" s="30" t="s">
        <v>7833</v>
      </c>
      <c r="D1912" s="30" t="str">
        <f t="shared" si="476"/>
        <v>118532</v>
      </c>
      <c r="E1912" s="30">
        <f t="shared" si="480"/>
        <v>7</v>
      </c>
      <c r="F1912" s="30" t="str">
        <f t="shared" si="477"/>
        <v>INF090I01FI7</v>
      </c>
      <c r="G1912" s="30">
        <f t="shared" si="481"/>
        <v>20</v>
      </c>
      <c r="H1912" s="30" t="str">
        <f t="shared" si="478"/>
        <v>INF090I01FJ5</v>
      </c>
      <c r="I1912" s="30">
        <f t="shared" si="483"/>
        <v>33</v>
      </c>
      <c r="J1912" s="35" t="str">
        <f t="shared" si="479"/>
        <v>Franklin India PRIMA FUND - Direct - Dividend</v>
      </c>
      <c r="K1912" s="35">
        <f t="shared" si="484"/>
        <v>79</v>
      </c>
      <c r="L1912" s="30" t="str">
        <f t="shared" si="485"/>
        <v>67.1571</v>
      </c>
      <c r="M1912" s="30">
        <f t="shared" si="486"/>
        <v>87</v>
      </c>
      <c r="N1912" s="30" t="str">
        <f t="shared" si="487"/>
        <v>66.4855</v>
      </c>
      <c r="O1912" s="30">
        <f t="shared" si="488"/>
        <v>95</v>
      </c>
      <c r="P1912" s="30" t="str">
        <f t="shared" si="489"/>
        <v>67.1571</v>
      </c>
      <c r="Q1912" s="30">
        <f t="shared" si="490"/>
        <v>103</v>
      </c>
      <c r="R1912" s="36" t="str">
        <f t="shared" si="491"/>
        <v>09-Aug-2017</v>
      </c>
      <c r="S1912" s="37">
        <f t="shared" si="482"/>
        <v>67.1571</v>
      </c>
    </row>
    <row r="1913" spans="1:19">
      <c r="A1913" s="30" t="s">
        <v>7834</v>
      </c>
      <c r="D1913" s="30" t="str">
        <f t="shared" si="476"/>
        <v>118533</v>
      </c>
      <c r="E1913" s="30">
        <f t="shared" si="480"/>
        <v>7</v>
      </c>
      <c r="F1913" s="30" t="str">
        <f t="shared" si="477"/>
        <v>INF090I01FH9</v>
      </c>
      <c r="G1913" s="30">
        <f t="shared" si="481"/>
        <v>20</v>
      </c>
      <c r="H1913" s="30" t="str">
        <f t="shared" si="478"/>
        <v>-</v>
      </c>
      <c r="I1913" s="30">
        <f t="shared" si="483"/>
        <v>22</v>
      </c>
      <c r="J1913" s="35" t="str">
        <f t="shared" si="479"/>
        <v>Franklin India PRIMA FUND - Direct - Growth</v>
      </c>
      <c r="K1913" s="35">
        <f t="shared" si="484"/>
        <v>66</v>
      </c>
      <c r="L1913" s="30" t="str">
        <f t="shared" si="485"/>
        <v>945.8738</v>
      </c>
      <c r="M1913" s="30">
        <f t="shared" si="486"/>
        <v>75</v>
      </c>
      <c r="N1913" s="30" t="str">
        <f t="shared" si="487"/>
        <v>936.4151</v>
      </c>
      <c r="O1913" s="30">
        <f t="shared" si="488"/>
        <v>84</v>
      </c>
      <c r="P1913" s="30" t="str">
        <f t="shared" si="489"/>
        <v>945.8738</v>
      </c>
      <c r="Q1913" s="30">
        <f t="shared" si="490"/>
        <v>93</v>
      </c>
      <c r="R1913" s="36" t="str">
        <f t="shared" si="491"/>
        <v>09-Aug-2017</v>
      </c>
      <c r="S1913" s="37">
        <f t="shared" si="482"/>
        <v>945.87379999999996</v>
      </c>
    </row>
    <row r="1914" spans="1:19">
      <c r="A1914" s="30" t="s">
        <v>7835</v>
      </c>
      <c r="D1914" s="30" t="str">
        <f t="shared" si="476"/>
        <v>100472</v>
      </c>
      <c r="E1914" s="30">
        <f t="shared" si="480"/>
        <v>7</v>
      </c>
      <c r="F1914" s="30" t="str">
        <f t="shared" si="477"/>
        <v>INF090I01726</v>
      </c>
      <c r="G1914" s="30">
        <f t="shared" si="481"/>
        <v>20</v>
      </c>
      <c r="H1914" s="30" t="str">
        <f t="shared" si="478"/>
        <v>INF090I01734</v>
      </c>
      <c r="I1914" s="30">
        <f t="shared" si="483"/>
        <v>33</v>
      </c>
      <c r="J1914" s="35" t="str">
        <f t="shared" si="479"/>
        <v>Franklin India Prima Fund-Dividend</v>
      </c>
      <c r="K1914" s="35">
        <f t="shared" si="484"/>
        <v>68</v>
      </c>
      <c r="L1914" s="30" t="str">
        <f t="shared" si="485"/>
        <v>63.1596</v>
      </c>
      <c r="M1914" s="30">
        <f t="shared" si="486"/>
        <v>76</v>
      </c>
      <c r="N1914" s="30" t="str">
        <f t="shared" si="487"/>
        <v>62.5280</v>
      </c>
      <c r="O1914" s="30">
        <f t="shared" si="488"/>
        <v>84</v>
      </c>
      <c r="P1914" s="30" t="str">
        <f t="shared" si="489"/>
        <v>63.1596</v>
      </c>
      <c r="Q1914" s="30">
        <f t="shared" si="490"/>
        <v>92</v>
      </c>
      <c r="R1914" s="36" t="str">
        <f t="shared" si="491"/>
        <v>09-Aug-2017</v>
      </c>
      <c r="S1914" s="37">
        <f t="shared" si="482"/>
        <v>63.159599999999998</v>
      </c>
    </row>
    <row r="1915" spans="1:19">
      <c r="A1915" s="30" t="s">
        <v>7836</v>
      </c>
      <c r="D1915" s="30" t="str">
        <f t="shared" si="476"/>
        <v>100473</v>
      </c>
      <c r="E1915" s="30">
        <f t="shared" si="480"/>
        <v>7</v>
      </c>
      <c r="F1915" s="30" t="str">
        <f t="shared" si="477"/>
        <v>INF090I01809</v>
      </c>
      <c r="G1915" s="30">
        <f t="shared" si="481"/>
        <v>20</v>
      </c>
      <c r="H1915" s="30" t="str">
        <f t="shared" si="478"/>
        <v>-</v>
      </c>
      <c r="I1915" s="30">
        <f t="shared" si="483"/>
        <v>22</v>
      </c>
      <c r="J1915" s="35" t="str">
        <f t="shared" si="479"/>
        <v>Franklin India Prima Fund-Growth</v>
      </c>
      <c r="K1915" s="35">
        <f t="shared" si="484"/>
        <v>55</v>
      </c>
      <c r="L1915" s="30" t="str">
        <f t="shared" si="485"/>
        <v>901.4903</v>
      </c>
      <c r="M1915" s="30">
        <f t="shared" si="486"/>
        <v>64</v>
      </c>
      <c r="N1915" s="30" t="str">
        <f t="shared" si="487"/>
        <v>892.4754</v>
      </c>
      <c r="O1915" s="30">
        <f t="shared" si="488"/>
        <v>73</v>
      </c>
      <c r="P1915" s="30" t="str">
        <f t="shared" si="489"/>
        <v>901.4903</v>
      </c>
      <c r="Q1915" s="30">
        <f t="shared" si="490"/>
        <v>82</v>
      </c>
      <c r="R1915" s="36" t="str">
        <f t="shared" si="491"/>
        <v>09-Aug-2017</v>
      </c>
      <c r="S1915" s="37">
        <f t="shared" si="482"/>
        <v>901.49030000000005</v>
      </c>
    </row>
    <row r="1916" spans="1:19">
      <c r="A1916" s="30" t="s">
        <v>7837</v>
      </c>
      <c r="D1916" s="30" t="str">
        <f t="shared" si="476"/>
        <v>118534</v>
      </c>
      <c r="E1916" s="30">
        <f t="shared" si="480"/>
        <v>7</v>
      </c>
      <c r="F1916" s="30" t="str">
        <f t="shared" si="477"/>
        <v>INF090I01FL1</v>
      </c>
      <c r="G1916" s="30">
        <f t="shared" si="481"/>
        <v>20</v>
      </c>
      <c r="H1916" s="30" t="str">
        <f t="shared" si="478"/>
        <v>INF090I01FM9</v>
      </c>
      <c r="I1916" s="30">
        <f t="shared" si="483"/>
        <v>33</v>
      </c>
      <c r="J1916" s="35" t="str">
        <f t="shared" si="479"/>
        <v>Franklin India PRIMA PLUS - Direct - Dividend</v>
      </c>
      <c r="K1916" s="35">
        <f t="shared" si="484"/>
        <v>79</v>
      </c>
      <c r="L1916" s="30" t="str">
        <f t="shared" si="485"/>
        <v>41.8527</v>
      </c>
      <c r="M1916" s="30">
        <f t="shared" si="486"/>
        <v>87</v>
      </c>
      <c r="N1916" s="30" t="str">
        <f t="shared" si="487"/>
        <v>41.4342</v>
      </c>
      <c r="O1916" s="30">
        <f t="shared" si="488"/>
        <v>95</v>
      </c>
      <c r="P1916" s="30" t="str">
        <f t="shared" si="489"/>
        <v>41.8527</v>
      </c>
      <c r="Q1916" s="30">
        <f t="shared" si="490"/>
        <v>103</v>
      </c>
      <c r="R1916" s="36" t="str">
        <f t="shared" si="491"/>
        <v>09-Aug-2017</v>
      </c>
      <c r="S1916" s="37">
        <f t="shared" si="482"/>
        <v>41.852699999999999</v>
      </c>
    </row>
    <row r="1917" spans="1:19">
      <c r="A1917" s="30" t="s">
        <v>7838</v>
      </c>
      <c r="D1917" s="30" t="str">
        <f t="shared" si="476"/>
        <v>118535</v>
      </c>
      <c r="E1917" s="30">
        <f t="shared" si="480"/>
        <v>7</v>
      </c>
      <c r="F1917" s="30" t="str">
        <f t="shared" si="477"/>
        <v>INF090I01FK3</v>
      </c>
      <c r="G1917" s="30">
        <f t="shared" si="481"/>
        <v>20</v>
      </c>
      <c r="H1917" s="30" t="str">
        <f t="shared" si="478"/>
        <v>-</v>
      </c>
      <c r="I1917" s="30">
        <f t="shared" si="483"/>
        <v>22</v>
      </c>
      <c r="J1917" s="35" t="str">
        <f t="shared" si="479"/>
        <v>Franklin India PRIMA PLUS - Direct - Growth</v>
      </c>
      <c r="K1917" s="35">
        <f t="shared" si="484"/>
        <v>66</v>
      </c>
      <c r="L1917" s="30" t="str">
        <f t="shared" si="485"/>
        <v>577.9566</v>
      </c>
      <c r="M1917" s="30">
        <f t="shared" si="486"/>
        <v>75</v>
      </c>
      <c r="N1917" s="30" t="str">
        <f t="shared" si="487"/>
        <v>572.1770</v>
      </c>
      <c r="O1917" s="30">
        <f t="shared" si="488"/>
        <v>84</v>
      </c>
      <c r="P1917" s="30" t="str">
        <f t="shared" si="489"/>
        <v>577.9566</v>
      </c>
      <c r="Q1917" s="30">
        <f t="shared" si="490"/>
        <v>93</v>
      </c>
      <c r="R1917" s="36" t="str">
        <f t="shared" si="491"/>
        <v>09-Aug-2017</v>
      </c>
      <c r="S1917" s="37">
        <f t="shared" si="482"/>
        <v>577.95659999999998</v>
      </c>
    </row>
    <row r="1918" spans="1:19">
      <c r="A1918" s="30" t="s">
        <v>7839</v>
      </c>
      <c r="D1918" s="30" t="str">
        <f t="shared" si="476"/>
        <v>100519</v>
      </c>
      <c r="E1918" s="30">
        <f t="shared" si="480"/>
        <v>7</v>
      </c>
      <c r="F1918" s="30" t="str">
        <f t="shared" si="477"/>
        <v>INF090I01213</v>
      </c>
      <c r="G1918" s="30">
        <f t="shared" si="481"/>
        <v>20</v>
      </c>
      <c r="H1918" s="30" t="str">
        <f t="shared" si="478"/>
        <v>INF090I01221</v>
      </c>
      <c r="I1918" s="30">
        <f t="shared" si="483"/>
        <v>33</v>
      </c>
      <c r="J1918" s="35" t="str">
        <f t="shared" si="479"/>
        <v>Franklin India Prima Plus-Dividend</v>
      </c>
      <c r="K1918" s="35">
        <f t="shared" si="484"/>
        <v>68</v>
      </c>
      <c r="L1918" s="30" t="str">
        <f t="shared" si="485"/>
        <v>39.8296</v>
      </c>
      <c r="M1918" s="30">
        <f t="shared" si="486"/>
        <v>76</v>
      </c>
      <c r="N1918" s="30" t="str">
        <f t="shared" si="487"/>
        <v>39.4313</v>
      </c>
      <c r="O1918" s="30">
        <f t="shared" si="488"/>
        <v>84</v>
      </c>
      <c r="P1918" s="30" t="str">
        <f t="shared" si="489"/>
        <v>39.8296</v>
      </c>
      <c r="Q1918" s="30">
        <f t="shared" si="490"/>
        <v>92</v>
      </c>
      <c r="R1918" s="36" t="str">
        <f t="shared" si="491"/>
        <v>09-Aug-2017</v>
      </c>
      <c r="S1918" s="37">
        <f t="shared" si="482"/>
        <v>39.829599999999999</v>
      </c>
    </row>
    <row r="1919" spans="1:19">
      <c r="A1919" s="30" t="s">
        <v>7840</v>
      </c>
      <c r="D1919" s="30" t="str">
        <f t="shared" si="476"/>
        <v>100520</v>
      </c>
      <c r="E1919" s="30">
        <f t="shared" si="480"/>
        <v>7</v>
      </c>
      <c r="F1919" s="30" t="str">
        <f t="shared" si="477"/>
        <v>INF090I01239</v>
      </c>
      <c r="G1919" s="30">
        <f t="shared" si="481"/>
        <v>20</v>
      </c>
      <c r="H1919" s="30" t="str">
        <f t="shared" si="478"/>
        <v>-</v>
      </c>
      <c r="I1919" s="30">
        <f t="shared" si="483"/>
        <v>22</v>
      </c>
      <c r="J1919" s="35" t="str">
        <f t="shared" si="479"/>
        <v>Franklin India Prima Plus-Growth</v>
      </c>
      <c r="K1919" s="35">
        <f t="shared" si="484"/>
        <v>55</v>
      </c>
      <c r="L1919" s="30" t="str">
        <f t="shared" si="485"/>
        <v>553.7956</v>
      </c>
      <c r="M1919" s="30">
        <f t="shared" si="486"/>
        <v>64</v>
      </c>
      <c r="N1919" s="30" t="str">
        <f t="shared" si="487"/>
        <v>548.2576</v>
      </c>
      <c r="O1919" s="30">
        <f t="shared" si="488"/>
        <v>73</v>
      </c>
      <c r="P1919" s="30" t="str">
        <f t="shared" si="489"/>
        <v>553.7956</v>
      </c>
      <c r="Q1919" s="30">
        <f t="shared" si="490"/>
        <v>82</v>
      </c>
      <c r="R1919" s="36" t="str">
        <f t="shared" si="491"/>
        <v>09-Aug-2017</v>
      </c>
      <c r="S1919" s="37">
        <f t="shared" si="482"/>
        <v>553.79560000000004</v>
      </c>
    </row>
    <row r="1920" spans="1:19">
      <c r="A1920" s="30" t="s">
        <v>7841</v>
      </c>
      <c r="D1920" s="30" t="str">
        <f t="shared" si="476"/>
        <v>118524</v>
      </c>
      <c r="E1920" s="30">
        <f t="shared" si="480"/>
        <v>7</v>
      </c>
      <c r="F1920" s="30" t="str">
        <f t="shared" si="477"/>
        <v>INF090I01IO9</v>
      </c>
      <c r="G1920" s="30">
        <f t="shared" si="481"/>
        <v>20</v>
      </c>
      <c r="H1920" s="30" t="str">
        <f t="shared" si="478"/>
        <v>INF090I01IP6</v>
      </c>
      <c r="I1920" s="30">
        <f t="shared" si="483"/>
        <v>33</v>
      </c>
      <c r="J1920" s="35" t="str">
        <f t="shared" si="479"/>
        <v>Franklin India Smaller Companies Fund - Direct - Dividend</v>
      </c>
      <c r="K1920" s="35">
        <f t="shared" si="484"/>
        <v>91</v>
      </c>
      <c r="L1920" s="30" t="str">
        <f t="shared" si="485"/>
        <v>30.7966</v>
      </c>
      <c r="M1920" s="30">
        <f t="shared" si="486"/>
        <v>99</v>
      </c>
      <c r="N1920" s="30" t="str">
        <f t="shared" si="487"/>
        <v>30.4886</v>
      </c>
      <c r="O1920" s="30">
        <f t="shared" si="488"/>
        <v>107</v>
      </c>
      <c r="P1920" s="30" t="str">
        <f t="shared" si="489"/>
        <v>30.7966</v>
      </c>
      <c r="Q1920" s="30">
        <f t="shared" si="490"/>
        <v>115</v>
      </c>
      <c r="R1920" s="36" t="str">
        <f t="shared" si="491"/>
        <v>09-Aug-2017</v>
      </c>
      <c r="S1920" s="37">
        <f t="shared" si="482"/>
        <v>30.796600000000002</v>
      </c>
    </row>
    <row r="1921" spans="1:19">
      <c r="A1921" s="30" t="s">
        <v>7842</v>
      </c>
      <c r="D1921" s="30" t="str">
        <f t="shared" si="476"/>
        <v>118525</v>
      </c>
      <c r="E1921" s="30">
        <f t="shared" si="480"/>
        <v>7</v>
      </c>
      <c r="F1921" s="30" t="str">
        <f t="shared" si="477"/>
        <v>INF090I01IQ4</v>
      </c>
      <c r="G1921" s="30">
        <f t="shared" si="481"/>
        <v>20</v>
      </c>
      <c r="H1921" s="30" t="str">
        <f t="shared" si="478"/>
        <v>-</v>
      </c>
      <c r="I1921" s="30">
        <f t="shared" si="483"/>
        <v>22</v>
      </c>
      <c r="J1921" s="35" t="str">
        <f t="shared" si="479"/>
        <v>Franklin India Smaller Companies Fund - Direct - Growth</v>
      </c>
      <c r="K1921" s="35">
        <f t="shared" si="484"/>
        <v>78</v>
      </c>
      <c r="L1921" s="30" t="str">
        <f t="shared" si="485"/>
        <v>56.6034</v>
      </c>
      <c r="M1921" s="30">
        <f t="shared" si="486"/>
        <v>86</v>
      </c>
      <c r="N1921" s="30" t="str">
        <f t="shared" si="487"/>
        <v>56.0374</v>
      </c>
      <c r="O1921" s="30">
        <f t="shared" si="488"/>
        <v>94</v>
      </c>
      <c r="P1921" s="30" t="str">
        <f t="shared" si="489"/>
        <v>56.6034</v>
      </c>
      <c r="Q1921" s="30">
        <f t="shared" si="490"/>
        <v>102</v>
      </c>
      <c r="R1921" s="36" t="str">
        <f t="shared" si="491"/>
        <v>09-Aug-2017</v>
      </c>
      <c r="S1921" s="37">
        <f t="shared" si="482"/>
        <v>56.603400000000001</v>
      </c>
    </row>
    <row r="1922" spans="1:19">
      <c r="A1922" s="30" t="s">
        <v>7843</v>
      </c>
      <c r="D1922" s="30" t="str">
        <f t="shared" si="476"/>
        <v>103361</v>
      </c>
      <c r="E1922" s="30">
        <f t="shared" si="480"/>
        <v>7</v>
      </c>
      <c r="F1922" s="30" t="str">
        <f t="shared" si="477"/>
        <v>INF090I01544</v>
      </c>
      <c r="G1922" s="30">
        <f t="shared" si="481"/>
        <v>20</v>
      </c>
      <c r="H1922" s="30" t="str">
        <f t="shared" si="478"/>
        <v>INF090I01551</v>
      </c>
      <c r="I1922" s="30">
        <f t="shared" si="483"/>
        <v>33</v>
      </c>
      <c r="J1922" s="35" t="str">
        <f t="shared" si="479"/>
        <v>Franklin India Smaller Companies Fund-Dividend</v>
      </c>
      <c r="K1922" s="35">
        <f t="shared" si="484"/>
        <v>80</v>
      </c>
      <c r="L1922" s="30" t="str">
        <f t="shared" si="485"/>
        <v>29.0098</v>
      </c>
      <c r="M1922" s="30">
        <f t="shared" si="486"/>
        <v>88</v>
      </c>
      <c r="N1922" s="30" t="str">
        <f t="shared" si="487"/>
        <v>28.7197</v>
      </c>
      <c r="O1922" s="30">
        <f t="shared" si="488"/>
        <v>96</v>
      </c>
      <c r="P1922" s="30" t="str">
        <f t="shared" si="489"/>
        <v>29.0098</v>
      </c>
      <c r="Q1922" s="30">
        <f t="shared" si="490"/>
        <v>104</v>
      </c>
      <c r="R1922" s="36" t="str">
        <f t="shared" si="491"/>
        <v>09-Aug-2017</v>
      </c>
      <c r="S1922" s="37">
        <f t="shared" si="482"/>
        <v>29.009799999999998</v>
      </c>
    </row>
    <row r="1923" spans="1:19">
      <c r="A1923" s="30" t="s">
        <v>7844</v>
      </c>
      <c r="D1923" s="30" t="str">
        <f t="shared" si="476"/>
        <v>103360</v>
      </c>
      <c r="E1923" s="30">
        <f t="shared" si="480"/>
        <v>7</v>
      </c>
      <c r="F1923" s="30" t="str">
        <f t="shared" si="477"/>
        <v>INF090I01569</v>
      </c>
      <c r="G1923" s="30">
        <f t="shared" si="481"/>
        <v>20</v>
      </c>
      <c r="H1923" s="30" t="str">
        <f t="shared" si="478"/>
        <v>-</v>
      </c>
      <c r="I1923" s="30">
        <f t="shared" si="483"/>
        <v>22</v>
      </c>
      <c r="J1923" s="35" t="str">
        <f t="shared" si="479"/>
        <v>Franklin India Smaller Companies Fund-Growth</v>
      </c>
      <c r="K1923" s="35">
        <f t="shared" si="484"/>
        <v>67</v>
      </c>
      <c r="L1923" s="30" t="str">
        <f t="shared" si="485"/>
        <v>53.8364</v>
      </c>
      <c r="M1923" s="30">
        <f t="shared" si="486"/>
        <v>75</v>
      </c>
      <c r="N1923" s="30" t="str">
        <f t="shared" si="487"/>
        <v>53.2980</v>
      </c>
      <c r="O1923" s="30">
        <f t="shared" si="488"/>
        <v>83</v>
      </c>
      <c r="P1923" s="30" t="str">
        <f t="shared" si="489"/>
        <v>53.8364</v>
      </c>
      <c r="Q1923" s="30">
        <f t="shared" si="490"/>
        <v>91</v>
      </c>
      <c r="R1923" s="36" t="str">
        <f t="shared" si="491"/>
        <v>09-Aug-2017</v>
      </c>
      <c r="S1923" s="37">
        <f t="shared" si="482"/>
        <v>53.836399999999998</v>
      </c>
    </row>
    <row r="1924" spans="1:19">
      <c r="A1924" s="30" t="s">
        <v>7845</v>
      </c>
      <c r="D1924" s="30" t="str">
        <f t="shared" si="476"/>
        <v>118536</v>
      </c>
      <c r="E1924" s="30">
        <f t="shared" si="480"/>
        <v>7</v>
      </c>
      <c r="F1924" s="30" t="str">
        <f t="shared" si="477"/>
        <v>INF090I01FF3</v>
      </c>
      <c r="G1924" s="30">
        <f t="shared" si="481"/>
        <v>20</v>
      </c>
      <c r="H1924" s="30" t="str">
        <f t="shared" si="478"/>
        <v>INF090I01FG1</v>
      </c>
      <c r="I1924" s="30">
        <f t="shared" si="483"/>
        <v>33</v>
      </c>
      <c r="J1924" s="35" t="str">
        <f t="shared" si="479"/>
        <v>Franklin India Technology Fund - Direct - Dividend</v>
      </c>
      <c r="K1924" s="35">
        <f t="shared" si="484"/>
        <v>84</v>
      </c>
      <c r="L1924" s="30" t="str">
        <f t="shared" si="485"/>
        <v>23.3020</v>
      </c>
      <c r="M1924" s="30">
        <f t="shared" si="486"/>
        <v>92</v>
      </c>
      <c r="N1924" s="30" t="str">
        <f t="shared" si="487"/>
        <v>23.0690</v>
      </c>
      <c r="O1924" s="30">
        <f t="shared" si="488"/>
        <v>100</v>
      </c>
      <c r="P1924" s="30" t="str">
        <f t="shared" si="489"/>
        <v>23.3020</v>
      </c>
      <c r="Q1924" s="30">
        <f t="shared" si="490"/>
        <v>108</v>
      </c>
      <c r="R1924" s="36" t="str">
        <f t="shared" si="491"/>
        <v>08-Aug-2017</v>
      </c>
      <c r="S1924" s="37">
        <f t="shared" si="482"/>
        <v>23.302</v>
      </c>
    </row>
    <row r="1925" spans="1:19">
      <c r="A1925" s="30" t="s">
        <v>7846</v>
      </c>
      <c r="D1925" s="30" t="str">
        <f t="shared" si="476"/>
        <v>118537</v>
      </c>
      <c r="E1925" s="30">
        <f t="shared" si="480"/>
        <v>7</v>
      </c>
      <c r="F1925" s="30" t="str">
        <f t="shared" si="477"/>
        <v>INF090I01FE6</v>
      </c>
      <c r="G1925" s="30">
        <f t="shared" si="481"/>
        <v>20</v>
      </c>
      <c r="H1925" s="30" t="str">
        <f t="shared" si="478"/>
        <v>-</v>
      </c>
      <c r="I1925" s="30">
        <f t="shared" si="483"/>
        <v>22</v>
      </c>
      <c r="J1925" s="35" t="str">
        <f t="shared" si="479"/>
        <v>Franklin India Technology Fund - Direct - Growth</v>
      </c>
      <c r="K1925" s="35">
        <f t="shared" si="484"/>
        <v>71</v>
      </c>
      <c r="L1925" s="30" t="str">
        <f t="shared" si="485"/>
        <v>123.0225</v>
      </c>
      <c r="M1925" s="30">
        <f t="shared" si="486"/>
        <v>80</v>
      </c>
      <c r="N1925" s="30" t="str">
        <f t="shared" si="487"/>
        <v>121.7923</v>
      </c>
      <c r="O1925" s="30">
        <f t="shared" si="488"/>
        <v>89</v>
      </c>
      <c r="P1925" s="30" t="str">
        <f t="shared" si="489"/>
        <v>123.0225</v>
      </c>
      <c r="Q1925" s="30">
        <f t="shared" si="490"/>
        <v>98</v>
      </c>
      <c r="R1925" s="36" t="str">
        <f t="shared" si="491"/>
        <v>08-Aug-2017</v>
      </c>
      <c r="S1925" s="37">
        <f t="shared" si="482"/>
        <v>123.02249999999999</v>
      </c>
    </row>
    <row r="1926" spans="1:19">
      <c r="A1926" s="30" t="s">
        <v>7847</v>
      </c>
      <c r="D1926" s="30" t="str">
        <f t="shared" si="476"/>
        <v>100521</v>
      </c>
      <c r="E1926" s="30">
        <f t="shared" si="480"/>
        <v>7</v>
      </c>
      <c r="F1926" s="30" t="str">
        <f t="shared" si="477"/>
        <v>INF090I01759</v>
      </c>
      <c r="G1926" s="30">
        <f t="shared" si="481"/>
        <v>20</v>
      </c>
      <c r="H1926" s="30" t="str">
        <f t="shared" si="478"/>
        <v>INF090I01767</v>
      </c>
      <c r="I1926" s="30">
        <f t="shared" si="483"/>
        <v>33</v>
      </c>
      <c r="J1926" s="35" t="str">
        <f t="shared" si="479"/>
        <v>Franklin India Technology Fund-Dividend</v>
      </c>
      <c r="K1926" s="35">
        <f t="shared" si="484"/>
        <v>73</v>
      </c>
      <c r="L1926" s="30" t="str">
        <f t="shared" si="485"/>
        <v>22.6980</v>
      </c>
      <c r="M1926" s="30">
        <f t="shared" si="486"/>
        <v>81</v>
      </c>
      <c r="N1926" s="30" t="str">
        <f t="shared" si="487"/>
        <v>22.4710</v>
      </c>
      <c r="O1926" s="30">
        <f t="shared" si="488"/>
        <v>89</v>
      </c>
      <c r="P1926" s="30" t="str">
        <f t="shared" si="489"/>
        <v>22.6980</v>
      </c>
      <c r="Q1926" s="30">
        <f t="shared" si="490"/>
        <v>97</v>
      </c>
      <c r="R1926" s="36" t="str">
        <f t="shared" si="491"/>
        <v>08-Aug-2017</v>
      </c>
      <c r="S1926" s="37">
        <f t="shared" si="482"/>
        <v>22.698</v>
      </c>
    </row>
    <row r="1927" spans="1:19">
      <c r="A1927" s="30" t="s">
        <v>7848</v>
      </c>
      <c r="D1927" s="30" t="str">
        <f t="shared" ref="D1927:D1990" si="492">IF(ISERROR(LEFT(A1927,SEARCH(";",A1927)-1)),"",LEFT(A1927,SEARCH(";",A1927)-1))</f>
        <v>100522</v>
      </c>
      <c r="E1927" s="30">
        <f t="shared" si="480"/>
        <v>7</v>
      </c>
      <c r="F1927" s="30" t="str">
        <f t="shared" ref="F1927:F1990" si="493">IF($D1927="",A1927,MID($A1927,E1927+1,SEARCH(";",$A1927,E1927+1)-E1927-1))</f>
        <v>INF090I01742</v>
      </c>
      <c r="G1927" s="30">
        <f t="shared" si="481"/>
        <v>20</v>
      </c>
      <c r="H1927" s="30" t="str">
        <f t="shared" ref="H1927:H1990" si="494">IF($D1927="","",MID($A1927,G1927+1,SEARCH(";",$A1927,G1927+1)-G1927-1))</f>
        <v>-</v>
      </c>
      <c r="I1927" s="30">
        <f t="shared" si="483"/>
        <v>22</v>
      </c>
      <c r="J1927" s="35" t="str">
        <f t="shared" ref="J1927:J1990" si="495">IF($D1927="","",MID($A1927,I1927+1,SEARCH(";",$A1927,I1927+1)-I1927-1))</f>
        <v>Franklin India Technology Fund-Growth</v>
      </c>
      <c r="K1927" s="35">
        <f t="shared" si="484"/>
        <v>60</v>
      </c>
      <c r="L1927" s="30" t="str">
        <f t="shared" si="485"/>
        <v>119.9011</v>
      </c>
      <c r="M1927" s="30">
        <f t="shared" si="486"/>
        <v>69</v>
      </c>
      <c r="N1927" s="30" t="str">
        <f t="shared" si="487"/>
        <v>118.7021</v>
      </c>
      <c r="O1927" s="30">
        <f t="shared" si="488"/>
        <v>78</v>
      </c>
      <c r="P1927" s="30" t="str">
        <f t="shared" si="489"/>
        <v>119.9011</v>
      </c>
      <c r="Q1927" s="30">
        <f t="shared" si="490"/>
        <v>87</v>
      </c>
      <c r="R1927" s="36" t="str">
        <f t="shared" si="491"/>
        <v>08-Aug-2017</v>
      </c>
      <c r="S1927" s="37">
        <f t="shared" si="482"/>
        <v>119.9011</v>
      </c>
    </row>
    <row r="1928" spans="1:19">
      <c r="A1928" s="30" t="s">
        <v>7849</v>
      </c>
      <c r="D1928" s="30" t="str">
        <f t="shared" si="492"/>
        <v>118526</v>
      </c>
      <c r="E1928" s="30">
        <f t="shared" ref="E1928:E1991" si="496">IF($D1928="","",LEN(D1928)+1)</f>
        <v>7</v>
      </c>
      <c r="F1928" s="30" t="str">
        <f t="shared" si="493"/>
        <v>INF090I01IR2</v>
      </c>
      <c r="G1928" s="30">
        <f t="shared" ref="G1928:G1991" si="497">IF($D1928="","",E1928+(LEN(F1928)+1))</f>
        <v>20</v>
      </c>
      <c r="H1928" s="30" t="str">
        <f t="shared" si="494"/>
        <v>INF090I01IS0</v>
      </c>
      <c r="I1928" s="30">
        <f t="shared" si="483"/>
        <v>33</v>
      </c>
      <c r="J1928" s="35" t="str">
        <f t="shared" si="495"/>
        <v>Templeton India EQUITY INCOME FUND - Direct - Dividend</v>
      </c>
      <c r="K1928" s="35">
        <f t="shared" si="484"/>
        <v>88</v>
      </c>
      <c r="L1928" s="30" t="str">
        <f t="shared" si="485"/>
        <v>17.3554</v>
      </c>
      <c r="M1928" s="30">
        <f t="shared" si="486"/>
        <v>96</v>
      </c>
      <c r="N1928" s="30" t="str">
        <f t="shared" si="487"/>
        <v>17.1818</v>
      </c>
      <c r="O1928" s="30">
        <f t="shared" si="488"/>
        <v>104</v>
      </c>
      <c r="P1928" s="30" t="str">
        <f t="shared" si="489"/>
        <v>17.3554</v>
      </c>
      <c r="Q1928" s="30">
        <f t="shared" si="490"/>
        <v>112</v>
      </c>
      <c r="R1928" s="36" t="str">
        <f t="shared" si="491"/>
        <v>09-Aug-2017</v>
      </c>
      <c r="S1928" s="37">
        <f t="shared" ref="S1928:S1991" si="498">IF(L1928="","",L1928+0)</f>
        <v>17.355399999999999</v>
      </c>
    </row>
    <row r="1929" spans="1:19">
      <c r="A1929" s="30" t="s">
        <v>7850</v>
      </c>
      <c r="D1929" s="30" t="str">
        <f t="shared" si="492"/>
        <v>118527</v>
      </c>
      <c r="E1929" s="30">
        <f t="shared" si="496"/>
        <v>7</v>
      </c>
      <c r="F1929" s="30" t="str">
        <f t="shared" si="493"/>
        <v>INF090I01IT8</v>
      </c>
      <c r="G1929" s="30">
        <f t="shared" si="497"/>
        <v>20</v>
      </c>
      <c r="H1929" s="30" t="str">
        <f t="shared" si="494"/>
        <v>-</v>
      </c>
      <c r="I1929" s="30">
        <f t="shared" si="483"/>
        <v>22</v>
      </c>
      <c r="J1929" s="35" t="str">
        <f t="shared" si="495"/>
        <v>Templeton India EQUITY INCOME FUND - Direct - Growth</v>
      </c>
      <c r="K1929" s="35">
        <f t="shared" si="484"/>
        <v>75</v>
      </c>
      <c r="L1929" s="30" t="str">
        <f t="shared" si="485"/>
        <v>44.8199</v>
      </c>
      <c r="M1929" s="30">
        <f t="shared" si="486"/>
        <v>83</v>
      </c>
      <c r="N1929" s="30" t="str">
        <f t="shared" si="487"/>
        <v>44.3717</v>
      </c>
      <c r="O1929" s="30">
        <f t="shared" si="488"/>
        <v>91</v>
      </c>
      <c r="P1929" s="30" t="str">
        <f t="shared" si="489"/>
        <v>44.8199</v>
      </c>
      <c r="Q1929" s="30">
        <f t="shared" si="490"/>
        <v>99</v>
      </c>
      <c r="R1929" s="36" t="str">
        <f t="shared" si="491"/>
        <v>09-Aug-2017</v>
      </c>
      <c r="S1929" s="37">
        <f t="shared" si="498"/>
        <v>44.819899999999997</v>
      </c>
    </row>
    <row r="1930" spans="1:19">
      <c r="A1930" s="30" t="s">
        <v>7851</v>
      </c>
      <c r="D1930" s="30" t="str">
        <f t="shared" si="492"/>
        <v>103679</v>
      </c>
      <c r="E1930" s="30">
        <f t="shared" si="496"/>
        <v>7</v>
      </c>
      <c r="F1930" s="30" t="str">
        <f t="shared" si="493"/>
        <v>INF090I01932</v>
      </c>
      <c r="G1930" s="30">
        <f t="shared" si="497"/>
        <v>20</v>
      </c>
      <c r="H1930" s="30" t="str">
        <f t="shared" si="494"/>
        <v>INF090I01940</v>
      </c>
      <c r="I1930" s="30">
        <f t="shared" si="483"/>
        <v>33</v>
      </c>
      <c r="J1930" s="35" t="str">
        <f t="shared" si="495"/>
        <v>Templeton India Equity Income Fund-Dividend Plan</v>
      </c>
      <c r="K1930" s="35">
        <f t="shared" si="484"/>
        <v>82</v>
      </c>
      <c r="L1930" s="30" t="str">
        <f t="shared" si="485"/>
        <v>16.8111</v>
      </c>
      <c r="M1930" s="30">
        <f t="shared" si="486"/>
        <v>90</v>
      </c>
      <c r="N1930" s="30" t="str">
        <f t="shared" si="487"/>
        <v>16.6430</v>
      </c>
      <c r="O1930" s="30">
        <f t="shared" si="488"/>
        <v>98</v>
      </c>
      <c r="P1930" s="30" t="str">
        <f t="shared" si="489"/>
        <v>16.8111</v>
      </c>
      <c r="Q1930" s="30">
        <f t="shared" si="490"/>
        <v>106</v>
      </c>
      <c r="R1930" s="36" t="str">
        <f t="shared" si="491"/>
        <v>09-Aug-2017</v>
      </c>
      <c r="S1930" s="37">
        <f t="shared" si="498"/>
        <v>16.8111</v>
      </c>
    </row>
    <row r="1931" spans="1:19">
      <c r="A1931" s="30" t="s">
        <v>7852</v>
      </c>
      <c r="D1931" s="30" t="str">
        <f t="shared" si="492"/>
        <v>103678</v>
      </c>
      <c r="E1931" s="30">
        <f t="shared" si="496"/>
        <v>7</v>
      </c>
      <c r="F1931" s="30" t="str">
        <f t="shared" si="493"/>
        <v>INF090I01957</v>
      </c>
      <c r="G1931" s="30">
        <f t="shared" si="497"/>
        <v>20</v>
      </c>
      <c r="H1931" s="30" t="str">
        <f t="shared" si="494"/>
        <v>-</v>
      </c>
      <c r="I1931" s="30">
        <f t="shared" si="483"/>
        <v>22</v>
      </c>
      <c r="J1931" s="35" t="str">
        <f t="shared" si="495"/>
        <v>Templeton India Equity Income Fund-Growth Plan</v>
      </c>
      <c r="K1931" s="35">
        <f t="shared" si="484"/>
        <v>69</v>
      </c>
      <c r="L1931" s="30" t="str">
        <f t="shared" si="485"/>
        <v>43.6135</v>
      </c>
      <c r="M1931" s="30">
        <f t="shared" si="486"/>
        <v>77</v>
      </c>
      <c r="N1931" s="30" t="str">
        <f t="shared" si="487"/>
        <v>43.1774</v>
      </c>
      <c r="O1931" s="30">
        <f t="shared" si="488"/>
        <v>85</v>
      </c>
      <c r="P1931" s="30" t="str">
        <f t="shared" si="489"/>
        <v>43.6135</v>
      </c>
      <c r="Q1931" s="30">
        <f t="shared" si="490"/>
        <v>93</v>
      </c>
      <c r="R1931" s="36" t="str">
        <f t="shared" si="491"/>
        <v>09-Aug-2017</v>
      </c>
      <c r="S1931" s="37">
        <f t="shared" si="498"/>
        <v>43.613500000000002</v>
      </c>
    </row>
    <row r="1932" spans="1:19">
      <c r="A1932" s="30" t="s">
        <v>7853</v>
      </c>
      <c r="D1932" s="30" t="str">
        <f t="shared" si="492"/>
        <v>118494</v>
      </c>
      <c r="E1932" s="30">
        <f t="shared" si="496"/>
        <v>7</v>
      </c>
      <c r="F1932" s="30" t="str">
        <f t="shared" si="493"/>
        <v>INF090I01GY2</v>
      </c>
      <c r="G1932" s="30">
        <f t="shared" si="497"/>
        <v>20</v>
      </c>
      <c r="H1932" s="30" t="str">
        <f t="shared" si="494"/>
        <v>-</v>
      </c>
      <c r="I1932" s="30">
        <f t="shared" si="483"/>
        <v>22</v>
      </c>
      <c r="J1932" s="35" t="str">
        <f t="shared" si="495"/>
        <v>Templeton India Growth Fund - Direct - Growth</v>
      </c>
      <c r="K1932" s="35">
        <f t="shared" si="484"/>
        <v>68</v>
      </c>
      <c r="L1932" s="30" t="str">
        <f t="shared" si="485"/>
        <v>261.2976</v>
      </c>
      <c r="M1932" s="30">
        <f t="shared" si="486"/>
        <v>77</v>
      </c>
      <c r="N1932" s="30" t="str">
        <f t="shared" si="487"/>
        <v>258.6846</v>
      </c>
      <c r="O1932" s="30">
        <f t="shared" si="488"/>
        <v>86</v>
      </c>
      <c r="P1932" s="30" t="str">
        <f t="shared" si="489"/>
        <v>261.2976</v>
      </c>
      <c r="Q1932" s="30">
        <f t="shared" si="490"/>
        <v>95</v>
      </c>
      <c r="R1932" s="36" t="str">
        <f t="shared" si="491"/>
        <v>09-Aug-2017</v>
      </c>
      <c r="S1932" s="37">
        <f t="shared" si="498"/>
        <v>261.29759999999999</v>
      </c>
    </row>
    <row r="1933" spans="1:19">
      <c r="A1933" s="30" t="s">
        <v>7854</v>
      </c>
      <c r="D1933" s="30" t="str">
        <f t="shared" si="492"/>
        <v>118493</v>
      </c>
      <c r="E1933" s="30">
        <f t="shared" si="496"/>
        <v>7</v>
      </c>
      <c r="F1933" s="30" t="str">
        <f t="shared" si="493"/>
        <v>INF090I01GW6</v>
      </c>
      <c r="G1933" s="30">
        <f t="shared" si="497"/>
        <v>20</v>
      </c>
      <c r="H1933" s="30" t="str">
        <f t="shared" si="494"/>
        <v>INF090I01GX4</v>
      </c>
      <c r="I1933" s="30">
        <f t="shared" ref="I1933:I1996" si="499">IF($D1933="","",G1933+LEN(H1933)+1)</f>
        <v>33</v>
      </c>
      <c r="J1933" s="35" t="str">
        <f t="shared" si="495"/>
        <v>Templeton India Growth Fund-Direct - Dividend</v>
      </c>
      <c r="K1933" s="35">
        <f t="shared" ref="K1933:K1996" si="500">IF($D1933="","",I1933+LEN(J1933)+1)</f>
        <v>79</v>
      </c>
      <c r="L1933" s="30" t="str">
        <f t="shared" ref="L1933:L1996" si="501">IF($D1933="","",MID($A1933,K1933+1,SEARCH(";",$A1933,K1933+1)-K1933-1))</f>
        <v>76.1395</v>
      </c>
      <c r="M1933" s="30">
        <f t="shared" ref="M1933:M1996" si="502">IF($D1933="","",K1933+LEN(L1933)+1)</f>
        <v>87</v>
      </c>
      <c r="N1933" s="30" t="str">
        <f t="shared" ref="N1933:N1996" si="503">IF($D1933="","",MID($A1933,M1933+1,SEARCH(";",$A1933,M1933+1)-M1933-1))</f>
        <v>75.3781</v>
      </c>
      <c r="O1933" s="30">
        <f t="shared" ref="O1933:O1996" si="504">IF($D1933="","",M1933+LEN(N1933)+1)</f>
        <v>95</v>
      </c>
      <c r="P1933" s="30" t="str">
        <f t="shared" ref="P1933:P1996" si="505">IF($D1933="","",MID($A1933,O1933+1,SEARCH(";",$A1933,O1933+1)-O1933-1))</f>
        <v>76.1395</v>
      </c>
      <c r="Q1933" s="30">
        <f t="shared" ref="Q1933:Q1996" si="506">IF($D1933="","",O1933+LEN(P1933)+1)</f>
        <v>103</v>
      </c>
      <c r="R1933" s="36" t="str">
        <f t="shared" ref="R1933:R1996" si="507">IF($D1933="","",MID($A1933,Q1933+1,15))</f>
        <v>09-Aug-2017</v>
      </c>
      <c r="S1933" s="37">
        <f t="shared" si="498"/>
        <v>76.139499999999998</v>
      </c>
    </row>
    <row r="1934" spans="1:19">
      <c r="A1934" s="30" t="s">
        <v>7855</v>
      </c>
      <c r="D1934" s="30" t="str">
        <f t="shared" si="492"/>
        <v>100497</v>
      </c>
      <c r="E1934" s="30">
        <f t="shared" si="496"/>
        <v>7</v>
      </c>
      <c r="F1934" s="30" t="str">
        <f t="shared" si="493"/>
        <v>INF090I01270</v>
      </c>
      <c r="G1934" s="30">
        <f t="shared" si="497"/>
        <v>20</v>
      </c>
      <c r="H1934" s="30" t="str">
        <f t="shared" si="494"/>
        <v>INF090I01288</v>
      </c>
      <c r="I1934" s="30">
        <f t="shared" si="499"/>
        <v>33</v>
      </c>
      <c r="J1934" s="35" t="str">
        <f t="shared" si="495"/>
        <v>Templeton India Growth Fund-Dividend Plan</v>
      </c>
      <c r="K1934" s="35">
        <f t="shared" si="500"/>
        <v>75</v>
      </c>
      <c r="L1934" s="30" t="str">
        <f t="shared" si="501"/>
        <v>73.4946</v>
      </c>
      <c r="M1934" s="30">
        <f t="shared" si="502"/>
        <v>83</v>
      </c>
      <c r="N1934" s="30" t="str">
        <f t="shared" si="503"/>
        <v>72.7597</v>
      </c>
      <c r="O1934" s="30">
        <f t="shared" si="504"/>
        <v>91</v>
      </c>
      <c r="P1934" s="30" t="str">
        <f t="shared" si="505"/>
        <v>73.4946</v>
      </c>
      <c r="Q1934" s="30">
        <f t="shared" si="506"/>
        <v>99</v>
      </c>
      <c r="R1934" s="36" t="str">
        <f t="shared" si="507"/>
        <v>09-Aug-2017</v>
      </c>
      <c r="S1934" s="37">
        <f t="shared" si="498"/>
        <v>73.494600000000005</v>
      </c>
    </row>
    <row r="1935" spans="1:19">
      <c r="A1935" s="30" t="s">
        <v>7856</v>
      </c>
      <c r="D1935" s="30" t="str">
        <f t="shared" si="492"/>
        <v>100496</v>
      </c>
      <c r="E1935" s="30">
        <f t="shared" si="496"/>
        <v>7</v>
      </c>
      <c r="F1935" s="30" t="str">
        <f t="shared" si="493"/>
        <v>INF090I01296</v>
      </c>
      <c r="G1935" s="30">
        <f t="shared" si="497"/>
        <v>20</v>
      </c>
      <c r="H1935" s="30" t="str">
        <f t="shared" si="494"/>
        <v>-</v>
      </c>
      <c r="I1935" s="30">
        <f t="shared" si="499"/>
        <v>22</v>
      </c>
      <c r="J1935" s="35" t="str">
        <f t="shared" si="495"/>
        <v>Templeton India Growth Fund-Growth Plan</v>
      </c>
      <c r="K1935" s="35">
        <f t="shared" si="500"/>
        <v>62</v>
      </c>
      <c r="L1935" s="30" t="str">
        <f t="shared" si="501"/>
        <v>253.4362</v>
      </c>
      <c r="M1935" s="30">
        <f t="shared" si="502"/>
        <v>71</v>
      </c>
      <c r="N1935" s="30" t="str">
        <f t="shared" si="503"/>
        <v>250.9018</v>
      </c>
      <c r="O1935" s="30">
        <f t="shared" si="504"/>
        <v>80</v>
      </c>
      <c r="P1935" s="30" t="str">
        <f t="shared" si="505"/>
        <v>253.4362</v>
      </c>
      <c r="Q1935" s="30">
        <f t="shared" si="506"/>
        <v>89</v>
      </c>
      <c r="R1935" s="36" t="str">
        <f t="shared" si="507"/>
        <v>09-Aug-2017</v>
      </c>
      <c r="S1935" s="37">
        <f t="shared" si="498"/>
        <v>253.43620000000001</v>
      </c>
    </row>
    <row r="1936" spans="1:19">
      <c r="A1936" s="30" t="s">
        <v>97</v>
      </c>
      <c r="D1936" s="30" t="str">
        <f t="shared" si="492"/>
        <v/>
      </c>
      <c r="E1936" s="30" t="str">
        <f t="shared" si="496"/>
        <v/>
      </c>
      <c r="F1936" s="30" t="str">
        <f t="shared" si="493"/>
        <v xml:space="preserve"> </v>
      </c>
      <c r="G1936" s="30" t="str">
        <f t="shared" si="497"/>
        <v/>
      </c>
      <c r="H1936" s="30" t="str">
        <f t="shared" si="494"/>
        <v/>
      </c>
      <c r="I1936" s="30" t="str">
        <f t="shared" si="499"/>
        <v/>
      </c>
      <c r="J1936" s="35" t="str">
        <f t="shared" si="495"/>
        <v/>
      </c>
      <c r="K1936" s="35" t="str">
        <f t="shared" si="500"/>
        <v/>
      </c>
      <c r="L1936" s="30" t="str">
        <f t="shared" si="501"/>
        <v/>
      </c>
      <c r="M1936" s="30" t="str">
        <f t="shared" si="502"/>
        <v/>
      </c>
      <c r="N1936" s="30" t="str">
        <f t="shared" si="503"/>
        <v/>
      </c>
      <c r="O1936" s="30" t="str">
        <f t="shared" si="504"/>
        <v/>
      </c>
      <c r="P1936" s="30" t="str">
        <f t="shared" si="505"/>
        <v/>
      </c>
      <c r="Q1936" s="30" t="str">
        <f t="shared" si="506"/>
        <v/>
      </c>
      <c r="R1936" s="36" t="str">
        <f t="shared" si="507"/>
        <v/>
      </c>
      <c r="S1936" s="37" t="str">
        <f t="shared" si="498"/>
        <v/>
      </c>
    </row>
    <row r="1937" spans="1:19">
      <c r="A1937" s="30" t="s">
        <v>107</v>
      </c>
      <c r="D1937" s="30" t="str">
        <f t="shared" si="492"/>
        <v/>
      </c>
      <c r="E1937" s="30" t="str">
        <f t="shared" si="496"/>
        <v/>
      </c>
      <c r="F1937" s="30" t="str">
        <f t="shared" si="493"/>
        <v>HDFC Mutual Fund</v>
      </c>
      <c r="G1937" s="30" t="str">
        <f t="shared" si="497"/>
        <v/>
      </c>
      <c r="H1937" s="30" t="str">
        <f t="shared" si="494"/>
        <v/>
      </c>
      <c r="I1937" s="30" t="str">
        <f t="shared" si="499"/>
        <v/>
      </c>
      <c r="J1937" s="35" t="str">
        <f t="shared" si="495"/>
        <v/>
      </c>
      <c r="K1937" s="35" t="str">
        <f t="shared" si="500"/>
        <v/>
      </c>
      <c r="L1937" s="30" t="str">
        <f t="shared" si="501"/>
        <v/>
      </c>
      <c r="M1937" s="30" t="str">
        <f t="shared" si="502"/>
        <v/>
      </c>
      <c r="N1937" s="30" t="str">
        <f t="shared" si="503"/>
        <v/>
      </c>
      <c r="O1937" s="30" t="str">
        <f t="shared" si="504"/>
        <v/>
      </c>
      <c r="P1937" s="30" t="str">
        <f t="shared" si="505"/>
        <v/>
      </c>
      <c r="Q1937" s="30" t="str">
        <f t="shared" si="506"/>
        <v/>
      </c>
      <c r="R1937" s="36" t="str">
        <f t="shared" si="507"/>
        <v/>
      </c>
      <c r="S1937" s="37" t="str">
        <f t="shared" si="498"/>
        <v/>
      </c>
    </row>
    <row r="1938" spans="1:19">
      <c r="A1938" s="30" t="s">
        <v>97</v>
      </c>
      <c r="D1938" s="30" t="str">
        <f t="shared" si="492"/>
        <v/>
      </c>
      <c r="E1938" s="30" t="str">
        <f t="shared" si="496"/>
        <v/>
      </c>
      <c r="F1938" s="30" t="str">
        <f t="shared" si="493"/>
        <v xml:space="preserve"> </v>
      </c>
      <c r="G1938" s="30" t="str">
        <f t="shared" si="497"/>
        <v/>
      </c>
      <c r="H1938" s="30" t="str">
        <f t="shared" si="494"/>
        <v/>
      </c>
      <c r="I1938" s="30" t="str">
        <f t="shared" si="499"/>
        <v/>
      </c>
      <c r="J1938" s="35" t="str">
        <f t="shared" si="495"/>
        <v/>
      </c>
      <c r="K1938" s="35" t="str">
        <f t="shared" si="500"/>
        <v/>
      </c>
      <c r="L1938" s="30" t="str">
        <f t="shared" si="501"/>
        <v/>
      </c>
      <c r="M1938" s="30" t="str">
        <f t="shared" si="502"/>
        <v/>
      </c>
      <c r="N1938" s="30" t="str">
        <f t="shared" si="503"/>
        <v/>
      </c>
      <c r="O1938" s="30" t="str">
        <f t="shared" si="504"/>
        <v/>
      </c>
      <c r="P1938" s="30" t="str">
        <f t="shared" si="505"/>
        <v/>
      </c>
      <c r="Q1938" s="30" t="str">
        <f t="shared" si="506"/>
        <v/>
      </c>
      <c r="R1938" s="36" t="str">
        <f t="shared" si="507"/>
        <v/>
      </c>
      <c r="S1938" s="37" t="str">
        <f t="shared" si="498"/>
        <v/>
      </c>
    </row>
    <row r="1939" spans="1:19">
      <c r="A1939" s="30" t="s">
        <v>7857</v>
      </c>
      <c r="D1939" s="30" t="str">
        <f t="shared" si="492"/>
        <v>118931</v>
      </c>
      <c r="E1939" s="30">
        <f t="shared" si="496"/>
        <v>7</v>
      </c>
      <c r="F1939" s="30" t="str">
        <f t="shared" si="493"/>
        <v>INF179K01UU8</v>
      </c>
      <c r="G1939" s="30">
        <f t="shared" si="497"/>
        <v>20</v>
      </c>
      <c r="H1939" s="30" t="str">
        <f t="shared" si="494"/>
        <v>-</v>
      </c>
      <c r="I1939" s="30">
        <f t="shared" si="499"/>
        <v>22</v>
      </c>
      <c r="J1939" s="35" t="str">
        <f t="shared" si="495"/>
        <v>HDFC Arbitrage Fund -Direct Plan - Growth Option</v>
      </c>
      <c r="K1939" s="35">
        <f t="shared" si="500"/>
        <v>71</v>
      </c>
      <c r="L1939" s="30" t="str">
        <f t="shared" si="501"/>
        <v>20.1080</v>
      </c>
      <c r="M1939" s="30">
        <f t="shared" si="502"/>
        <v>79</v>
      </c>
      <c r="N1939" s="30" t="str">
        <f t="shared" si="503"/>
        <v>20.0580</v>
      </c>
      <c r="O1939" s="30">
        <f t="shared" si="504"/>
        <v>87</v>
      </c>
      <c r="P1939" s="30" t="str">
        <f t="shared" si="505"/>
        <v>20.1080</v>
      </c>
      <c r="Q1939" s="30">
        <f t="shared" si="506"/>
        <v>95</v>
      </c>
      <c r="R1939" s="36" t="str">
        <f t="shared" si="507"/>
        <v>09-Aug-2017</v>
      </c>
      <c r="S1939" s="37">
        <f t="shared" si="498"/>
        <v>20.108000000000001</v>
      </c>
    </row>
    <row r="1940" spans="1:19">
      <c r="A1940" s="30" t="s">
        <v>7858</v>
      </c>
      <c r="D1940" s="30" t="str">
        <f t="shared" si="492"/>
        <v>106799</v>
      </c>
      <c r="E1940" s="30">
        <f t="shared" si="496"/>
        <v>7</v>
      </c>
      <c r="F1940" s="30" t="str">
        <f t="shared" si="493"/>
        <v>-</v>
      </c>
      <c r="G1940" s="30">
        <f t="shared" si="497"/>
        <v>9</v>
      </c>
      <c r="H1940" s="30" t="str">
        <f t="shared" si="494"/>
        <v>-</v>
      </c>
      <c r="I1940" s="30">
        <f t="shared" si="499"/>
        <v>11</v>
      </c>
      <c r="J1940" s="35" t="str">
        <f t="shared" si="495"/>
        <v>HDFC ARBITRAGE FUND RETAIL PLAN DIVIDEND OPTION</v>
      </c>
      <c r="K1940" s="35">
        <f t="shared" si="500"/>
        <v>59</v>
      </c>
      <c r="L1940" s="30" t="str">
        <f t="shared" si="501"/>
        <v>14.6310</v>
      </c>
      <c r="M1940" s="30">
        <f t="shared" si="502"/>
        <v>67</v>
      </c>
      <c r="N1940" s="30" t="str">
        <f t="shared" si="503"/>
        <v>14.5940</v>
      </c>
      <c r="O1940" s="30">
        <f t="shared" si="504"/>
        <v>75</v>
      </c>
      <c r="P1940" s="30" t="str">
        <f t="shared" si="505"/>
        <v>14.6310</v>
      </c>
      <c r="Q1940" s="30">
        <f t="shared" si="506"/>
        <v>83</v>
      </c>
      <c r="R1940" s="36" t="str">
        <f t="shared" si="507"/>
        <v>09-Aug-2017</v>
      </c>
      <c r="S1940" s="37">
        <f t="shared" si="498"/>
        <v>14.631</v>
      </c>
    </row>
    <row r="1941" spans="1:19">
      <c r="A1941" s="30" t="s">
        <v>7859</v>
      </c>
      <c r="D1941" s="30" t="str">
        <f t="shared" si="492"/>
        <v>106796</v>
      </c>
      <c r="E1941" s="30">
        <f t="shared" si="496"/>
        <v>7</v>
      </c>
      <c r="F1941" s="30" t="str">
        <f t="shared" si="493"/>
        <v>INF179K01319</v>
      </c>
      <c r="G1941" s="30">
        <f t="shared" si="497"/>
        <v>20</v>
      </c>
      <c r="H1941" s="30" t="str">
        <f t="shared" si="494"/>
        <v>-</v>
      </c>
      <c r="I1941" s="30">
        <f t="shared" si="499"/>
        <v>22</v>
      </c>
      <c r="J1941" s="35" t="str">
        <f t="shared" si="495"/>
        <v>HDFC ARBITRAGE FUND RETAIL PLAN GROWTH OPTION</v>
      </c>
      <c r="K1941" s="35">
        <f t="shared" si="500"/>
        <v>68</v>
      </c>
      <c r="L1941" s="30" t="str">
        <f t="shared" si="501"/>
        <v>19.7020</v>
      </c>
      <c r="M1941" s="30">
        <f t="shared" si="502"/>
        <v>76</v>
      </c>
      <c r="N1941" s="30" t="str">
        <f t="shared" si="503"/>
        <v>19.6530</v>
      </c>
      <c r="O1941" s="30">
        <f t="shared" si="504"/>
        <v>84</v>
      </c>
      <c r="P1941" s="30" t="str">
        <f t="shared" si="505"/>
        <v>19.7020</v>
      </c>
      <c r="Q1941" s="30">
        <f t="shared" si="506"/>
        <v>92</v>
      </c>
      <c r="R1941" s="36" t="str">
        <f t="shared" si="507"/>
        <v>09-Aug-2017</v>
      </c>
      <c r="S1941" s="37">
        <f t="shared" si="498"/>
        <v>19.702000000000002</v>
      </c>
    </row>
    <row r="1942" spans="1:19" ht="26">
      <c r="A1942" s="30" t="s">
        <v>7860</v>
      </c>
      <c r="D1942" s="30" t="str">
        <f t="shared" si="492"/>
        <v>106797</v>
      </c>
      <c r="E1942" s="30">
        <f t="shared" si="496"/>
        <v>7</v>
      </c>
      <c r="F1942" s="30" t="str">
        <f t="shared" si="493"/>
        <v>INF179K01327</v>
      </c>
      <c r="G1942" s="30">
        <f t="shared" si="497"/>
        <v>20</v>
      </c>
      <c r="H1942" s="30" t="str">
        <f t="shared" si="494"/>
        <v>-</v>
      </c>
      <c r="I1942" s="30">
        <f t="shared" si="499"/>
        <v>22</v>
      </c>
      <c r="J1942" s="35" t="str">
        <f t="shared" si="495"/>
        <v>HDFC ARBITRAGE FUND RETAIL PLAN QUARTERLY DIVIDEND OPTION</v>
      </c>
      <c r="K1942" s="35">
        <f t="shared" si="500"/>
        <v>80</v>
      </c>
      <c r="L1942" s="30" t="str">
        <f t="shared" si="501"/>
        <v>14.0020</v>
      </c>
      <c r="M1942" s="30">
        <f t="shared" si="502"/>
        <v>88</v>
      </c>
      <c r="N1942" s="30" t="str">
        <f t="shared" si="503"/>
        <v>13.9670</v>
      </c>
      <c r="O1942" s="30">
        <f t="shared" si="504"/>
        <v>96</v>
      </c>
      <c r="P1942" s="30" t="str">
        <f t="shared" si="505"/>
        <v>14.0020</v>
      </c>
      <c r="Q1942" s="30">
        <f t="shared" si="506"/>
        <v>104</v>
      </c>
      <c r="R1942" s="36" t="str">
        <f t="shared" si="507"/>
        <v>09-Aug-2017</v>
      </c>
      <c r="S1942" s="37">
        <f t="shared" si="498"/>
        <v>14.002000000000001</v>
      </c>
    </row>
    <row r="1943" spans="1:19" ht="26">
      <c r="A1943" s="30" t="s">
        <v>7861</v>
      </c>
      <c r="D1943" s="30" t="str">
        <f t="shared" si="492"/>
        <v>129053</v>
      </c>
      <c r="E1943" s="30">
        <f t="shared" si="496"/>
        <v>7</v>
      </c>
      <c r="F1943" s="30" t="str">
        <f t="shared" si="493"/>
        <v>INF179KA1KQ2</v>
      </c>
      <c r="G1943" s="30">
        <f t="shared" si="497"/>
        <v>20</v>
      </c>
      <c r="H1943" s="30" t="str">
        <f t="shared" si="494"/>
        <v>INF179KA1KP4</v>
      </c>
      <c r="I1943" s="30">
        <f t="shared" si="499"/>
        <v>33</v>
      </c>
      <c r="J1943" s="35" t="str">
        <f t="shared" si="495"/>
        <v>HDFC ARBITRAGE FUND WHOLESALE PLAN DIVIDEND OPTION DIRECT PLAN</v>
      </c>
      <c r="K1943" s="35">
        <f t="shared" si="500"/>
        <v>96</v>
      </c>
      <c r="L1943" s="30" t="str">
        <f t="shared" si="501"/>
        <v>10.7810</v>
      </c>
      <c r="M1943" s="30">
        <f t="shared" si="502"/>
        <v>104</v>
      </c>
      <c r="N1943" s="30" t="str">
        <f t="shared" si="503"/>
        <v>10.7540</v>
      </c>
      <c r="O1943" s="30">
        <f t="shared" si="504"/>
        <v>112</v>
      </c>
      <c r="P1943" s="30" t="str">
        <f t="shared" si="505"/>
        <v>10.7810</v>
      </c>
      <c r="Q1943" s="30">
        <f t="shared" si="506"/>
        <v>120</v>
      </c>
      <c r="R1943" s="36" t="str">
        <f t="shared" si="507"/>
        <v>09-Aug-2017</v>
      </c>
      <c r="S1943" s="37">
        <f t="shared" si="498"/>
        <v>10.781000000000001</v>
      </c>
    </row>
    <row r="1944" spans="1:19">
      <c r="A1944" s="30" t="s">
        <v>7862</v>
      </c>
      <c r="D1944" s="30" t="str">
        <f t="shared" si="492"/>
        <v>106793</v>
      </c>
      <c r="E1944" s="30">
        <f t="shared" si="496"/>
        <v>7</v>
      </c>
      <c r="F1944" s="30" t="str">
        <f t="shared" si="493"/>
        <v>INF179K01343</v>
      </c>
      <c r="G1944" s="30">
        <f t="shared" si="497"/>
        <v>20</v>
      </c>
      <c r="H1944" s="30" t="str">
        <f t="shared" si="494"/>
        <v>-</v>
      </c>
      <c r="I1944" s="30">
        <f t="shared" si="499"/>
        <v>22</v>
      </c>
      <c r="J1944" s="35" t="str">
        <f t="shared" si="495"/>
        <v>HDFC ARBITRAGE FUND WHOLESALE PLAN GROWTH OPTION</v>
      </c>
      <c r="K1944" s="35">
        <f t="shared" si="500"/>
        <v>71</v>
      </c>
      <c r="L1944" s="30" t="str">
        <f t="shared" si="501"/>
        <v>20.0900</v>
      </c>
      <c r="M1944" s="30">
        <f t="shared" si="502"/>
        <v>79</v>
      </c>
      <c r="N1944" s="30" t="str">
        <f t="shared" si="503"/>
        <v>20.0400</v>
      </c>
      <c r="O1944" s="30">
        <f t="shared" si="504"/>
        <v>87</v>
      </c>
      <c r="P1944" s="30" t="str">
        <f t="shared" si="505"/>
        <v>20.0900</v>
      </c>
      <c r="Q1944" s="30">
        <f t="shared" si="506"/>
        <v>95</v>
      </c>
      <c r="R1944" s="36" t="str">
        <f t="shared" si="507"/>
        <v>09-Aug-2017</v>
      </c>
      <c r="S1944" s="37">
        <f t="shared" si="498"/>
        <v>20.09</v>
      </c>
    </row>
    <row r="1945" spans="1:19" ht="26">
      <c r="A1945" s="30" t="s">
        <v>7863</v>
      </c>
      <c r="D1945" s="30" t="str">
        <f t="shared" si="492"/>
        <v>129052</v>
      </c>
      <c r="E1945" s="30">
        <f t="shared" si="496"/>
        <v>7</v>
      </c>
      <c r="F1945" s="30" t="str">
        <f t="shared" si="493"/>
        <v>INF179KA1KT6</v>
      </c>
      <c r="G1945" s="30">
        <f t="shared" si="497"/>
        <v>20</v>
      </c>
      <c r="H1945" s="30" t="str">
        <f t="shared" si="494"/>
        <v>-</v>
      </c>
      <c r="I1945" s="30">
        <f t="shared" si="499"/>
        <v>22</v>
      </c>
      <c r="J1945" s="35" t="str">
        <f t="shared" si="495"/>
        <v>HDFC ARBITRAGE FUND WHOLESALE PLAN GROWTH OPTION DIRECT PLAN</v>
      </c>
      <c r="K1945" s="35">
        <f t="shared" si="500"/>
        <v>83</v>
      </c>
      <c r="L1945" s="30" t="str">
        <f t="shared" si="501"/>
        <v>12.6840</v>
      </c>
      <c r="M1945" s="30">
        <f t="shared" si="502"/>
        <v>91</v>
      </c>
      <c r="N1945" s="30" t="str">
        <f t="shared" si="503"/>
        <v>12.6520</v>
      </c>
      <c r="O1945" s="30">
        <f t="shared" si="504"/>
        <v>99</v>
      </c>
      <c r="P1945" s="30" t="str">
        <f t="shared" si="505"/>
        <v>12.6840</v>
      </c>
      <c r="Q1945" s="30">
        <f t="shared" si="506"/>
        <v>107</v>
      </c>
      <c r="R1945" s="36" t="str">
        <f t="shared" si="507"/>
        <v>09-Aug-2017</v>
      </c>
      <c r="S1945" s="37">
        <f t="shared" si="498"/>
        <v>12.683999999999999</v>
      </c>
    </row>
    <row r="1946" spans="1:19" ht="26">
      <c r="A1946" s="30" t="s">
        <v>7864</v>
      </c>
      <c r="D1946" s="30" t="str">
        <f t="shared" si="492"/>
        <v>129051</v>
      </c>
      <c r="E1946" s="30">
        <f t="shared" si="496"/>
        <v>7</v>
      </c>
      <c r="F1946" s="30" t="str">
        <f t="shared" si="493"/>
        <v>INF179KA1KO7</v>
      </c>
      <c r="G1946" s="30">
        <f t="shared" si="497"/>
        <v>20</v>
      </c>
      <c r="H1946" s="30" t="str">
        <f t="shared" si="494"/>
        <v>INF179KA1KN9</v>
      </c>
      <c r="I1946" s="30">
        <f t="shared" si="499"/>
        <v>33</v>
      </c>
      <c r="J1946" s="35" t="str">
        <f t="shared" si="495"/>
        <v>HDFC ARBITRAGE FUND WHOLESALE PLAN MONTHLY DIVIDEND OPTION</v>
      </c>
      <c r="K1946" s="35">
        <f t="shared" si="500"/>
        <v>92</v>
      </c>
      <c r="L1946" s="30" t="str">
        <f t="shared" si="501"/>
        <v>10.9100</v>
      </c>
      <c r="M1946" s="30">
        <f t="shared" si="502"/>
        <v>100</v>
      </c>
      <c r="N1946" s="30" t="str">
        <f t="shared" si="503"/>
        <v>10.8830</v>
      </c>
      <c r="O1946" s="30">
        <f t="shared" si="504"/>
        <v>108</v>
      </c>
      <c r="P1946" s="30" t="str">
        <f t="shared" si="505"/>
        <v>10.9100</v>
      </c>
      <c r="Q1946" s="30">
        <f t="shared" si="506"/>
        <v>116</v>
      </c>
      <c r="R1946" s="36" t="str">
        <f t="shared" si="507"/>
        <v>09-Aug-2017</v>
      </c>
      <c r="S1946" s="37">
        <f t="shared" si="498"/>
        <v>10.91</v>
      </c>
    </row>
    <row r="1947" spans="1:19" ht="26">
      <c r="A1947" s="30" t="s">
        <v>7865</v>
      </c>
      <c r="D1947" s="30" t="str">
        <f t="shared" si="492"/>
        <v>129054</v>
      </c>
      <c r="E1947" s="30">
        <f t="shared" si="496"/>
        <v>7</v>
      </c>
      <c r="F1947" s="30" t="str">
        <f t="shared" si="493"/>
        <v>INF179KA1KS8</v>
      </c>
      <c r="G1947" s="30">
        <f t="shared" si="497"/>
        <v>20</v>
      </c>
      <c r="H1947" s="30" t="str">
        <f t="shared" si="494"/>
        <v>INF179KA1KR0</v>
      </c>
      <c r="I1947" s="30">
        <f t="shared" si="499"/>
        <v>33</v>
      </c>
      <c r="J1947" s="35" t="str">
        <f t="shared" si="495"/>
        <v>HDFC ARBITRAGE FUND WHOLESALE PLAN MONTHLY DIVIDEND OPTION DIRECT PLAN</v>
      </c>
      <c r="K1947" s="35">
        <f t="shared" si="500"/>
        <v>104</v>
      </c>
      <c r="L1947" s="30" t="str">
        <f t="shared" si="501"/>
        <v>10.5280</v>
      </c>
      <c r="M1947" s="30">
        <f t="shared" si="502"/>
        <v>112</v>
      </c>
      <c r="N1947" s="30" t="str">
        <f t="shared" si="503"/>
        <v>10.5020</v>
      </c>
      <c r="O1947" s="30">
        <f t="shared" si="504"/>
        <v>120</v>
      </c>
      <c r="P1947" s="30" t="str">
        <f t="shared" si="505"/>
        <v>10.5280</v>
      </c>
      <c r="Q1947" s="30">
        <f t="shared" si="506"/>
        <v>128</v>
      </c>
      <c r="R1947" s="36" t="str">
        <f t="shared" si="507"/>
        <v>09-Aug-2017</v>
      </c>
      <c r="S1947" s="37">
        <f t="shared" si="498"/>
        <v>10.528</v>
      </c>
    </row>
    <row r="1948" spans="1:19" ht="26">
      <c r="A1948" s="30" t="s">
        <v>7866</v>
      </c>
      <c r="D1948" s="30" t="str">
        <f t="shared" si="492"/>
        <v>106795</v>
      </c>
      <c r="E1948" s="30">
        <f t="shared" si="496"/>
        <v>7</v>
      </c>
      <c r="F1948" s="30" t="str">
        <f t="shared" si="493"/>
        <v>INF179KA1KM1</v>
      </c>
      <c r="G1948" s="30">
        <f t="shared" si="497"/>
        <v>20</v>
      </c>
      <c r="H1948" s="30" t="str">
        <f t="shared" si="494"/>
        <v>INF179KA1KL3</v>
      </c>
      <c r="I1948" s="30">
        <f t="shared" si="499"/>
        <v>33</v>
      </c>
      <c r="J1948" s="35" t="str">
        <f t="shared" si="495"/>
        <v>HDFC ARBITRAGE FUND WHOLESALE PLAN NORMAL DIVIDEND OPTION</v>
      </c>
      <c r="K1948" s="35">
        <f t="shared" si="500"/>
        <v>91</v>
      </c>
      <c r="L1948" s="30" t="str">
        <f t="shared" si="501"/>
        <v>10.5280</v>
      </c>
      <c r="M1948" s="30">
        <f t="shared" si="502"/>
        <v>99</v>
      </c>
      <c r="N1948" s="30" t="str">
        <f t="shared" si="503"/>
        <v>10.5020</v>
      </c>
      <c r="O1948" s="30">
        <f t="shared" si="504"/>
        <v>107</v>
      </c>
      <c r="P1948" s="30" t="str">
        <f t="shared" si="505"/>
        <v>10.5280</v>
      </c>
      <c r="Q1948" s="30">
        <f t="shared" si="506"/>
        <v>115</v>
      </c>
      <c r="R1948" s="36" t="str">
        <f t="shared" si="507"/>
        <v>09-Aug-2017</v>
      </c>
      <c r="S1948" s="37">
        <f t="shared" si="498"/>
        <v>10.528</v>
      </c>
    </row>
    <row r="1949" spans="1:19">
      <c r="A1949" s="30" t="s">
        <v>7867</v>
      </c>
      <c r="D1949" s="30" t="str">
        <f t="shared" si="492"/>
        <v>118930</v>
      </c>
      <c r="E1949" s="30">
        <f t="shared" si="496"/>
        <v>7</v>
      </c>
      <c r="F1949" s="30" t="str">
        <f t="shared" si="493"/>
        <v>INF179K01UV6</v>
      </c>
      <c r="G1949" s="30">
        <f t="shared" si="497"/>
        <v>20</v>
      </c>
      <c r="H1949" s="30" t="str">
        <f t="shared" si="494"/>
        <v>INF179K01UW4</v>
      </c>
      <c r="I1949" s="30">
        <f t="shared" si="499"/>
        <v>33</v>
      </c>
      <c r="J1949" s="35" t="str">
        <f t="shared" si="495"/>
        <v>HDFC Arbitrage Fund-Direct Plan - Dividend Quarterly Option</v>
      </c>
      <c r="K1949" s="35">
        <f t="shared" si="500"/>
        <v>93</v>
      </c>
      <c r="L1949" s="30" t="str">
        <f t="shared" si="501"/>
        <v>15.2370</v>
      </c>
      <c r="M1949" s="30">
        <f t="shared" si="502"/>
        <v>101</v>
      </c>
      <c r="N1949" s="30" t="str">
        <f t="shared" si="503"/>
        <v>15.1990</v>
      </c>
      <c r="O1949" s="30">
        <f t="shared" si="504"/>
        <v>109</v>
      </c>
      <c r="P1949" s="30" t="str">
        <f t="shared" si="505"/>
        <v>15.2370</v>
      </c>
      <c r="Q1949" s="30">
        <f t="shared" si="506"/>
        <v>117</v>
      </c>
      <c r="R1949" s="36" t="str">
        <f t="shared" si="507"/>
        <v>09-Aug-2017</v>
      </c>
      <c r="S1949" s="37">
        <f t="shared" si="498"/>
        <v>15.237</v>
      </c>
    </row>
    <row r="1950" spans="1:19">
      <c r="A1950" s="30" t="s">
        <v>7868</v>
      </c>
      <c r="D1950" s="30" t="str">
        <f t="shared" si="492"/>
        <v>101765</v>
      </c>
      <c r="E1950" s="30">
        <f t="shared" si="496"/>
        <v>7</v>
      </c>
      <c r="F1950" s="30" t="str">
        <f t="shared" si="493"/>
        <v>INF179K01400</v>
      </c>
      <c r="G1950" s="30">
        <f t="shared" si="497"/>
        <v>20</v>
      </c>
      <c r="H1950" s="30" t="str">
        <f t="shared" si="494"/>
        <v>INF179K01418</v>
      </c>
      <c r="I1950" s="30">
        <f t="shared" si="499"/>
        <v>33</v>
      </c>
      <c r="J1950" s="35" t="str">
        <f t="shared" si="495"/>
        <v>HDFC Capital Builder Fund - Dividend Option</v>
      </c>
      <c r="K1950" s="35">
        <f t="shared" si="500"/>
        <v>77</v>
      </c>
      <c r="L1950" s="30" t="str">
        <f t="shared" si="501"/>
        <v>28.7200</v>
      </c>
      <c r="M1950" s="30">
        <f t="shared" si="502"/>
        <v>85</v>
      </c>
      <c r="N1950" s="30" t="str">
        <f t="shared" si="503"/>
        <v>28.4330</v>
      </c>
      <c r="O1950" s="30">
        <f t="shared" si="504"/>
        <v>93</v>
      </c>
      <c r="P1950" s="30" t="str">
        <f t="shared" si="505"/>
        <v>28.7200</v>
      </c>
      <c r="Q1950" s="30">
        <f t="shared" si="506"/>
        <v>101</v>
      </c>
      <c r="R1950" s="36" t="str">
        <f t="shared" si="507"/>
        <v>09-Aug-2017</v>
      </c>
      <c r="S1950" s="37">
        <f t="shared" si="498"/>
        <v>28.72</v>
      </c>
    </row>
    <row r="1951" spans="1:19">
      <c r="A1951" s="30" t="s">
        <v>7869</v>
      </c>
      <c r="D1951" s="30" t="str">
        <f t="shared" si="492"/>
        <v>101764</v>
      </c>
      <c r="E1951" s="30">
        <f t="shared" si="496"/>
        <v>7</v>
      </c>
      <c r="F1951" s="30" t="str">
        <f t="shared" si="493"/>
        <v>INF179K01426</v>
      </c>
      <c r="G1951" s="30">
        <f t="shared" si="497"/>
        <v>20</v>
      </c>
      <c r="H1951" s="30" t="str">
        <f t="shared" si="494"/>
        <v>-</v>
      </c>
      <c r="I1951" s="30">
        <f t="shared" si="499"/>
        <v>22</v>
      </c>
      <c r="J1951" s="35" t="str">
        <f t="shared" si="495"/>
        <v>HDFC Capital Builder Fund - Growth Option</v>
      </c>
      <c r="K1951" s="35">
        <f t="shared" si="500"/>
        <v>64</v>
      </c>
      <c r="L1951" s="30" t="str">
        <f t="shared" si="501"/>
        <v>263.3610</v>
      </c>
      <c r="M1951" s="30">
        <f t="shared" si="502"/>
        <v>73</v>
      </c>
      <c r="N1951" s="30" t="str">
        <f t="shared" si="503"/>
        <v>260.7270</v>
      </c>
      <c r="O1951" s="30">
        <f t="shared" si="504"/>
        <v>82</v>
      </c>
      <c r="P1951" s="30" t="str">
        <f t="shared" si="505"/>
        <v>263.3610</v>
      </c>
      <c r="Q1951" s="30">
        <f t="shared" si="506"/>
        <v>91</v>
      </c>
      <c r="R1951" s="36" t="str">
        <f t="shared" si="507"/>
        <v>09-Aug-2017</v>
      </c>
      <c r="S1951" s="37">
        <f t="shared" si="498"/>
        <v>263.36099999999999</v>
      </c>
    </row>
    <row r="1952" spans="1:19">
      <c r="A1952" s="30" t="s">
        <v>7870</v>
      </c>
      <c r="D1952" s="30" t="str">
        <f t="shared" si="492"/>
        <v>118934</v>
      </c>
      <c r="E1952" s="30">
        <f t="shared" si="496"/>
        <v>7</v>
      </c>
      <c r="F1952" s="30" t="str">
        <f t="shared" si="493"/>
        <v>INF179K01VA8</v>
      </c>
      <c r="G1952" s="30">
        <f t="shared" si="497"/>
        <v>20</v>
      </c>
      <c r="H1952" s="30" t="str">
        <f t="shared" si="494"/>
        <v>INF179K01VB6</v>
      </c>
      <c r="I1952" s="30">
        <f t="shared" si="499"/>
        <v>33</v>
      </c>
      <c r="J1952" s="35" t="str">
        <f t="shared" si="495"/>
        <v>HDFC Capital Builder Fund -Direct Plan - Dividend Option</v>
      </c>
      <c r="K1952" s="35">
        <f t="shared" si="500"/>
        <v>90</v>
      </c>
      <c r="L1952" s="30" t="str">
        <f t="shared" si="501"/>
        <v>30.0090</v>
      </c>
      <c r="M1952" s="30">
        <f t="shared" si="502"/>
        <v>98</v>
      </c>
      <c r="N1952" s="30" t="str">
        <f t="shared" si="503"/>
        <v>29.7090</v>
      </c>
      <c r="O1952" s="30">
        <f t="shared" si="504"/>
        <v>106</v>
      </c>
      <c r="P1952" s="30" t="str">
        <f t="shared" si="505"/>
        <v>30.0090</v>
      </c>
      <c r="Q1952" s="30">
        <f t="shared" si="506"/>
        <v>114</v>
      </c>
      <c r="R1952" s="36" t="str">
        <f t="shared" si="507"/>
        <v>09-Aug-2017</v>
      </c>
      <c r="S1952" s="37">
        <f t="shared" si="498"/>
        <v>30.009</v>
      </c>
    </row>
    <row r="1953" spans="1:19">
      <c r="A1953" s="30" t="s">
        <v>7871</v>
      </c>
      <c r="D1953" s="30" t="str">
        <f t="shared" si="492"/>
        <v>118935</v>
      </c>
      <c r="E1953" s="30">
        <f t="shared" si="496"/>
        <v>7</v>
      </c>
      <c r="F1953" s="30" t="str">
        <f t="shared" si="493"/>
        <v>INF179K01VC4</v>
      </c>
      <c r="G1953" s="30">
        <f t="shared" si="497"/>
        <v>20</v>
      </c>
      <c r="H1953" s="30" t="str">
        <f t="shared" si="494"/>
        <v>-</v>
      </c>
      <c r="I1953" s="30">
        <f t="shared" si="499"/>
        <v>22</v>
      </c>
      <c r="J1953" s="35" t="str">
        <f t="shared" si="495"/>
        <v>HDFC Capital Builder Fund -Direct Plan - Growth Option</v>
      </c>
      <c r="K1953" s="35">
        <f t="shared" si="500"/>
        <v>77</v>
      </c>
      <c r="L1953" s="30" t="str">
        <f t="shared" si="501"/>
        <v>272.4480</v>
      </c>
      <c r="M1953" s="30">
        <f t="shared" si="502"/>
        <v>86</v>
      </c>
      <c r="N1953" s="30" t="str">
        <f t="shared" si="503"/>
        <v>269.7240</v>
      </c>
      <c r="O1953" s="30">
        <f t="shared" si="504"/>
        <v>95</v>
      </c>
      <c r="P1953" s="30" t="str">
        <f t="shared" si="505"/>
        <v>272.4480</v>
      </c>
      <c r="Q1953" s="30">
        <f t="shared" si="506"/>
        <v>104</v>
      </c>
      <c r="R1953" s="36" t="str">
        <f t="shared" si="507"/>
        <v>09-Aug-2017</v>
      </c>
      <c r="S1953" s="37">
        <f t="shared" si="498"/>
        <v>272.44799999999998</v>
      </c>
    </row>
    <row r="1954" spans="1:19">
      <c r="A1954" s="30" t="s">
        <v>7872</v>
      </c>
      <c r="D1954" s="30" t="str">
        <f t="shared" si="492"/>
        <v>118949</v>
      </c>
      <c r="E1954" s="30">
        <f t="shared" si="496"/>
        <v>7</v>
      </c>
      <c r="F1954" s="30" t="str">
        <f t="shared" si="493"/>
        <v>INF179K01VI1</v>
      </c>
      <c r="G1954" s="30">
        <f t="shared" si="497"/>
        <v>20</v>
      </c>
      <c r="H1954" s="30" t="str">
        <f t="shared" si="494"/>
        <v>INF179K01VJ9</v>
      </c>
      <c r="I1954" s="30">
        <f t="shared" si="499"/>
        <v>33</v>
      </c>
      <c r="J1954" s="35" t="str">
        <f t="shared" si="495"/>
        <v>HDFC Core &amp; Satellite Fund -Direct Plan - Dividend Option</v>
      </c>
      <c r="K1954" s="35">
        <f t="shared" si="500"/>
        <v>91</v>
      </c>
      <c r="L1954" s="30" t="str">
        <f t="shared" si="501"/>
        <v>21.7170</v>
      </c>
      <c r="M1954" s="30">
        <f t="shared" si="502"/>
        <v>99</v>
      </c>
      <c r="N1954" s="30" t="str">
        <f t="shared" si="503"/>
        <v>21.5000</v>
      </c>
      <c r="O1954" s="30">
        <f t="shared" si="504"/>
        <v>107</v>
      </c>
      <c r="P1954" s="30" t="str">
        <f t="shared" si="505"/>
        <v>21.7170</v>
      </c>
      <c r="Q1954" s="30">
        <f t="shared" si="506"/>
        <v>115</v>
      </c>
      <c r="R1954" s="36" t="str">
        <f t="shared" si="507"/>
        <v>09-Aug-2017</v>
      </c>
      <c r="S1954" s="37">
        <f t="shared" si="498"/>
        <v>21.716999999999999</v>
      </c>
    </row>
    <row r="1955" spans="1:19">
      <c r="A1955" s="30" t="s">
        <v>7873</v>
      </c>
      <c r="D1955" s="30" t="str">
        <f t="shared" si="492"/>
        <v>118950</v>
      </c>
      <c r="E1955" s="30">
        <f t="shared" si="496"/>
        <v>7</v>
      </c>
      <c r="F1955" s="30" t="str">
        <f t="shared" si="493"/>
        <v>INF179K01VK7</v>
      </c>
      <c r="G1955" s="30">
        <f t="shared" si="497"/>
        <v>20</v>
      </c>
      <c r="H1955" s="30" t="str">
        <f t="shared" si="494"/>
        <v>-</v>
      </c>
      <c r="I1955" s="30">
        <f t="shared" si="499"/>
        <v>22</v>
      </c>
      <c r="J1955" s="35" t="str">
        <f t="shared" si="495"/>
        <v>HDFC Core &amp; Satellite Fund -Direct Plan - Growth Option</v>
      </c>
      <c r="K1955" s="35">
        <f t="shared" si="500"/>
        <v>78</v>
      </c>
      <c r="L1955" s="30" t="str">
        <f t="shared" si="501"/>
        <v>79.5120</v>
      </c>
      <c r="M1955" s="30">
        <f t="shared" si="502"/>
        <v>86</v>
      </c>
      <c r="N1955" s="30" t="str">
        <f t="shared" si="503"/>
        <v>78.7170</v>
      </c>
      <c r="O1955" s="30">
        <f t="shared" si="504"/>
        <v>94</v>
      </c>
      <c r="P1955" s="30" t="str">
        <f t="shared" si="505"/>
        <v>79.5120</v>
      </c>
      <c r="Q1955" s="30">
        <f t="shared" si="506"/>
        <v>102</v>
      </c>
      <c r="R1955" s="36" t="str">
        <f t="shared" si="507"/>
        <v>09-Aug-2017</v>
      </c>
      <c r="S1955" s="37">
        <f t="shared" si="498"/>
        <v>79.512</v>
      </c>
    </row>
    <row r="1956" spans="1:19">
      <c r="A1956" s="30" t="s">
        <v>7874</v>
      </c>
      <c r="D1956" s="30" t="str">
        <f t="shared" si="492"/>
        <v>102761</v>
      </c>
      <c r="E1956" s="30">
        <f t="shared" si="496"/>
        <v>7</v>
      </c>
      <c r="F1956" s="30" t="str">
        <f t="shared" si="493"/>
        <v>INF179K01558</v>
      </c>
      <c r="G1956" s="30">
        <f t="shared" si="497"/>
        <v>20</v>
      </c>
      <c r="H1956" s="30" t="str">
        <f t="shared" si="494"/>
        <v>INF179K01566</v>
      </c>
      <c r="I1956" s="30">
        <f t="shared" si="499"/>
        <v>33</v>
      </c>
      <c r="J1956" s="35" t="str">
        <f t="shared" si="495"/>
        <v>HDFC Core and Satellite Fund - DIVIDEND</v>
      </c>
      <c r="K1956" s="35">
        <f t="shared" si="500"/>
        <v>73</v>
      </c>
      <c r="L1956" s="30" t="str">
        <f t="shared" si="501"/>
        <v>20.5020</v>
      </c>
      <c r="M1956" s="30">
        <f t="shared" si="502"/>
        <v>81</v>
      </c>
      <c r="N1956" s="30" t="str">
        <f t="shared" si="503"/>
        <v>20.2970</v>
      </c>
      <c r="O1956" s="30">
        <f t="shared" si="504"/>
        <v>89</v>
      </c>
      <c r="P1956" s="30" t="str">
        <f t="shared" si="505"/>
        <v>20.5020</v>
      </c>
      <c r="Q1956" s="30">
        <f t="shared" si="506"/>
        <v>97</v>
      </c>
      <c r="R1956" s="36" t="str">
        <f t="shared" si="507"/>
        <v>09-Aug-2017</v>
      </c>
      <c r="S1956" s="37">
        <f t="shared" si="498"/>
        <v>20.501999999999999</v>
      </c>
    </row>
    <row r="1957" spans="1:19">
      <c r="A1957" s="30" t="s">
        <v>7875</v>
      </c>
      <c r="D1957" s="30" t="str">
        <f t="shared" si="492"/>
        <v>102760</v>
      </c>
      <c r="E1957" s="30">
        <f t="shared" si="496"/>
        <v>7</v>
      </c>
      <c r="F1957" s="30" t="str">
        <f t="shared" si="493"/>
        <v>INF179K01574</v>
      </c>
      <c r="G1957" s="30">
        <f t="shared" si="497"/>
        <v>20</v>
      </c>
      <c r="H1957" s="30" t="str">
        <f t="shared" si="494"/>
        <v>-</v>
      </c>
      <c r="I1957" s="30">
        <f t="shared" si="499"/>
        <v>22</v>
      </c>
      <c r="J1957" s="35" t="str">
        <f t="shared" si="495"/>
        <v>HDFC Core and Satellite Fund - GROWTH</v>
      </c>
      <c r="K1957" s="35">
        <f t="shared" si="500"/>
        <v>60</v>
      </c>
      <c r="L1957" s="30" t="str">
        <f t="shared" si="501"/>
        <v>76.6180</v>
      </c>
      <c r="M1957" s="30">
        <f t="shared" si="502"/>
        <v>68</v>
      </c>
      <c r="N1957" s="30" t="str">
        <f t="shared" si="503"/>
        <v>75.8520</v>
      </c>
      <c r="O1957" s="30">
        <f t="shared" si="504"/>
        <v>76</v>
      </c>
      <c r="P1957" s="30" t="str">
        <f t="shared" si="505"/>
        <v>76.6180</v>
      </c>
      <c r="Q1957" s="30">
        <f t="shared" si="506"/>
        <v>84</v>
      </c>
      <c r="R1957" s="36" t="str">
        <f t="shared" si="507"/>
        <v>09-Aug-2017</v>
      </c>
      <c r="S1957" s="37">
        <f t="shared" si="498"/>
        <v>76.617999999999995</v>
      </c>
    </row>
    <row r="1958" spans="1:19">
      <c r="A1958" s="30" t="s">
        <v>7876</v>
      </c>
      <c r="D1958" s="30" t="str">
        <f t="shared" si="492"/>
        <v>101763</v>
      </c>
      <c r="E1958" s="30">
        <f t="shared" si="496"/>
        <v>7</v>
      </c>
      <c r="F1958" s="30" t="str">
        <f t="shared" si="493"/>
        <v>INF179K01582</v>
      </c>
      <c r="G1958" s="30">
        <f t="shared" si="497"/>
        <v>20</v>
      </c>
      <c r="H1958" s="30" t="str">
        <f t="shared" si="494"/>
        <v>INF179K01590</v>
      </c>
      <c r="I1958" s="30">
        <f t="shared" si="499"/>
        <v>33</v>
      </c>
      <c r="J1958" s="35" t="str">
        <f t="shared" si="495"/>
        <v>HDFC Equity Fund - Dividend Option</v>
      </c>
      <c r="K1958" s="35">
        <f t="shared" si="500"/>
        <v>68</v>
      </c>
      <c r="L1958" s="30" t="str">
        <f t="shared" si="501"/>
        <v>55.6330</v>
      </c>
      <c r="M1958" s="30">
        <f t="shared" si="502"/>
        <v>76</v>
      </c>
      <c r="N1958" s="30" t="str">
        <f t="shared" si="503"/>
        <v>55.0770</v>
      </c>
      <c r="O1958" s="30">
        <f t="shared" si="504"/>
        <v>84</v>
      </c>
      <c r="P1958" s="30" t="str">
        <f t="shared" si="505"/>
        <v>55.6330</v>
      </c>
      <c r="Q1958" s="30">
        <f t="shared" si="506"/>
        <v>92</v>
      </c>
      <c r="R1958" s="36" t="str">
        <f t="shared" si="507"/>
        <v>09-Aug-2017</v>
      </c>
      <c r="S1958" s="37">
        <f t="shared" si="498"/>
        <v>55.633000000000003</v>
      </c>
    </row>
    <row r="1959" spans="1:19">
      <c r="A1959" s="30" t="s">
        <v>7877</v>
      </c>
      <c r="D1959" s="30" t="str">
        <f t="shared" si="492"/>
        <v>101762</v>
      </c>
      <c r="E1959" s="30">
        <f t="shared" si="496"/>
        <v>7</v>
      </c>
      <c r="F1959" s="30" t="str">
        <f t="shared" si="493"/>
        <v>INF179K01608</v>
      </c>
      <c r="G1959" s="30">
        <f t="shared" si="497"/>
        <v>20</v>
      </c>
      <c r="H1959" s="30" t="str">
        <f t="shared" si="494"/>
        <v>-</v>
      </c>
      <c r="I1959" s="30">
        <f t="shared" si="499"/>
        <v>22</v>
      </c>
      <c r="J1959" s="35" t="str">
        <f t="shared" si="495"/>
        <v>HDFC Equity Fund - Growth Option</v>
      </c>
      <c r="K1959" s="35">
        <f t="shared" si="500"/>
        <v>55</v>
      </c>
      <c r="L1959" s="30" t="str">
        <f t="shared" si="501"/>
        <v>592.5320</v>
      </c>
      <c r="M1959" s="30">
        <f t="shared" si="502"/>
        <v>64</v>
      </c>
      <c r="N1959" s="30" t="str">
        <f t="shared" si="503"/>
        <v>586.6070</v>
      </c>
      <c r="O1959" s="30">
        <f t="shared" si="504"/>
        <v>73</v>
      </c>
      <c r="P1959" s="30" t="str">
        <f t="shared" si="505"/>
        <v>592.5320</v>
      </c>
      <c r="Q1959" s="30">
        <f t="shared" si="506"/>
        <v>82</v>
      </c>
      <c r="R1959" s="36" t="str">
        <f t="shared" si="507"/>
        <v>09-Aug-2017</v>
      </c>
      <c r="S1959" s="37">
        <f t="shared" si="498"/>
        <v>592.53200000000004</v>
      </c>
    </row>
    <row r="1960" spans="1:19">
      <c r="A1960" s="30" t="s">
        <v>7878</v>
      </c>
      <c r="D1960" s="30" t="str">
        <f t="shared" si="492"/>
        <v>118954</v>
      </c>
      <c r="E1960" s="30">
        <f t="shared" si="496"/>
        <v>7</v>
      </c>
      <c r="F1960" s="30" t="str">
        <f t="shared" si="493"/>
        <v>INF179K01VL5</v>
      </c>
      <c r="G1960" s="30">
        <f t="shared" si="497"/>
        <v>20</v>
      </c>
      <c r="H1960" s="30" t="str">
        <f t="shared" si="494"/>
        <v>INF179K01VM3</v>
      </c>
      <c r="I1960" s="30">
        <f t="shared" si="499"/>
        <v>33</v>
      </c>
      <c r="J1960" s="35" t="str">
        <f t="shared" si="495"/>
        <v>HDFC Equity Fund -Direct Plan - Dividend Option</v>
      </c>
      <c r="K1960" s="35">
        <f t="shared" si="500"/>
        <v>81</v>
      </c>
      <c r="L1960" s="30" t="str">
        <f t="shared" si="501"/>
        <v>58.1560</v>
      </c>
      <c r="M1960" s="30">
        <f t="shared" si="502"/>
        <v>89</v>
      </c>
      <c r="N1960" s="30" t="str">
        <f t="shared" si="503"/>
        <v>57.5740</v>
      </c>
      <c r="O1960" s="30">
        <f t="shared" si="504"/>
        <v>97</v>
      </c>
      <c r="P1960" s="30" t="str">
        <f t="shared" si="505"/>
        <v>58.1560</v>
      </c>
      <c r="Q1960" s="30">
        <f t="shared" si="506"/>
        <v>105</v>
      </c>
      <c r="R1960" s="36" t="str">
        <f t="shared" si="507"/>
        <v>09-Aug-2017</v>
      </c>
      <c r="S1960" s="37">
        <f t="shared" si="498"/>
        <v>58.155999999999999</v>
      </c>
    </row>
    <row r="1961" spans="1:19">
      <c r="A1961" s="30" t="s">
        <v>7879</v>
      </c>
      <c r="D1961" s="30" t="str">
        <f t="shared" si="492"/>
        <v>118955</v>
      </c>
      <c r="E1961" s="30">
        <f t="shared" si="496"/>
        <v>7</v>
      </c>
      <c r="F1961" s="30" t="str">
        <f t="shared" si="493"/>
        <v>INF179K01UT0</v>
      </c>
      <c r="G1961" s="30">
        <f t="shared" si="497"/>
        <v>20</v>
      </c>
      <c r="H1961" s="30" t="str">
        <f t="shared" si="494"/>
        <v>-</v>
      </c>
      <c r="I1961" s="30">
        <f t="shared" si="499"/>
        <v>22</v>
      </c>
      <c r="J1961" s="35" t="str">
        <f t="shared" si="495"/>
        <v>HDFC Equity Fund -Direct Plan - Growth Option</v>
      </c>
      <c r="K1961" s="35">
        <f t="shared" si="500"/>
        <v>68</v>
      </c>
      <c r="L1961" s="30" t="str">
        <f t="shared" si="501"/>
        <v>613.9030</v>
      </c>
      <c r="M1961" s="30">
        <f t="shared" si="502"/>
        <v>77</v>
      </c>
      <c r="N1961" s="30" t="str">
        <f t="shared" si="503"/>
        <v>607.7640</v>
      </c>
      <c r="O1961" s="30">
        <f t="shared" si="504"/>
        <v>86</v>
      </c>
      <c r="P1961" s="30" t="str">
        <f t="shared" si="505"/>
        <v>613.9030</v>
      </c>
      <c r="Q1961" s="30">
        <f t="shared" si="506"/>
        <v>95</v>
      </c>
      <c r="R1961" s="36" t="str">
        <f t="shared" si="507"/>
        <v>09-Aug-2017</v>
      </c>
      <c r="S1961" s="37">
        <f t="shared" si="498"/>
        <v>613.90300000000002</v>
      </c>
    </row>
    <row r="1962" spans="1:19">
      <c r="A1962" s="30" t="s">
        <v>7880</v>
      </c>
      <c r="D1962" s="30" t="str">
        <f t="shared" si="492"/>
        <v>101586</v>
      </c>
      <c r="E1962" s="30">
        <f t="shared" si="496"/>
        <v>7</v>
      </c>
      <c r="F1962" s="30" t="str">
        <f t="shared" si="493"/>
        <v>INF179K01AK1</v>
      </c>
      <c r="G1962" s="30">
        <f t="shared" si="497"/>
        <v>20</v>
      </c>
      <c r="H1962" s="30" t="str">
        <f t="shared" si="494"/>
        <v>INF179K01AL9</v>
      </c>
      <c r="I1962" s="30">
        <f t="shared" si="499"/>
        <v>33</v>
      </c>
      <c r="J1962" s="35" t="str">
        <f t="shared" si="495"/>
        <v>HDFC Equity Savings Fund - DIVIDEND</v>
      </c>
      <c r="K1962" s="35">
        <f t="shared" si="500"/>
        <v>69</v>
      </c>
      <c r="L1962" s="30" t="str">
        <f t="shared" si="501"/>
        <v>11.9330</v>
      </c>
      <c r="M1962" s="30">
        <f t="shared" si="502"/>
        <v>77</v>
      </c>
      <c r="N1962" s="30" t="str">
        <f t="shared" si="503"/>
        <v>11.8140</v>
      </c>
      <c r="O1962" s="30">
        <f t="shared" si="504"/>
        <v>85</v>
      </c>
      <c r="P1962" s="30" t="str">
        <f t="shared" si="505"/>
        <v>11.9330</v>
      </c>
      <c r="Q1962" s="30">
        <f t="shared" si="506"/>
        <v>93</v>
      </c>
      <c r="R1962" s="36" t="str">
        <f t="shared" si="507"/>
        <v>09-Aug-2017</v>
      </c>
      <c r="S1962" s="37">
        <f t="shared" si="498"/>
        <v>11.933</v>
      </c>
    </row>
    <row r="1963" spans="1:19">
      <c r="A1963" s="30" t="s">
        <v>7881</v>
      </c>
      <c r="D1963" s="30" t="str">
        <f t="shared" si="492"/>
        <v>119129</v>
      </c>
      <c r="E1963" s="30">
        <f t="shared" si="496"/>
        <v>7</v>
      </c>
      <c r="F1963" s="30" t="str">
        <f t="shared" si="493"/>
        <v>INF179K01XR8</v>
      </c>
      <c r="G1963" s="30">
        <f t="shared" si="497"/>
        <v>20</v>
      </c>
      <c r="H1963" s="30" t="str">
        <f t="shared" si="494"/>
        <v>INF179K01XS6</v>
      </c>
      <c r="I1963" s="30">
        <f t="shared" si="499"/>
        <v>33</v>
      </c>
      <c r="J1963" s="35" t="str">
        <f t="shared" si="495"/>
        <v>HDFC Equity Savings Fund -Direct Plan - Dividend Option</v>
      </c>
      <c r="K1963" s="35">
        <f t="shared" si="500"/>
        <v>89</v>
      </c>
      <c r="L1963" s="30" t="str">
        <f t="shared" si="501"/>
        <v>12.4160</v>
      </c>
      <c r="M1963" s="30">
        <f t="shared" si="502"/>
        <v>97</v>
      </c>
      <c r="N1963" s="30" t="str">
        <f t="shared" si="503"/>
        <v>12.2920</v>
      </c>
      <c r="O1963" s="30">
        <f t="shared" si="504"/>
        <v>105</v>
      </c>
      <c r="P1963" s="30" t="str">
        <f t="shared" si="505"/>
        <v>12.4160</v>
      </c>
      <c r="Q1963" s="30">
        <f t="shared" si="506"/>
        <v>113</v>
      </c>
      <c r="R1963" s="36" t="str">
        <f t="shared" si="507"/>
        <v>09-Aug-2017</v>
      </c>
      <c r="S1963" s="37">
        <f t="shared" si="498"/>
        <v>12.416</v>
      </c>
    </row>
    <row r="1964" spans="1:19">
      <c r="A1964" s="30" t="s">
        <v>7882</v>
      </c>
      <c r="D1964" s="30" t="str">
        <f t="shared" si="492"/>
        <v>119128</v>
      </c>
      <c r="E1964" s="30">
        <f t="shared" si="496"/>
        <v>7</v>
      </c>
      <c r="F1964" s="30" t="str">
        <f t="shared" si="493"/>
        <v>INF179K01XT4</v>
      </c>
      <c r="G1964" s="30">
        <f t="shared" si="497"/>
        <v>20</v>
      </c>
      <c r="H1964" s="30" t="str">
        <f t="shared" si="494"/>
        <v>-</v>
      </c>
      <c r="I1964" s="30">
        <f t="shared" si="499"/>
        <v>22</v>
      </c>
      <c r="J1964" s="35" t="str">
        <f t="shared" si="495"/>
        <v>HDFC Equity Savings Fund -Direct Plan - Growth Option</v>
      </c>
      <c r="K1964" s="35">
        <f t="shared" si="500"/>
        <v>76</v>
      </c>
      <c r="L1964" s="30" t="str">
        <f t="shared" si="501"/>
        <v>35.0980</v>
      </c>
      <c r="M1964" s="30">
        <f t="shared" si="502"/>
        <v>84</v>
      </c>
      <c r="N1964" s="30" t="str">
        <f t="shared" si="503"/>
        <v>34.7470</v>
      </c>
      <c r="O1964" s="30">
        <f t="shared" si="504"/>
        <v>92</v>
      </c>
      <c r="P1964" s="30" t="str">
        <f t="shared" si="505"/>
        <v>35.0980</v>
      </c>
      <c r="Q1964" s="30">
        <f t="shared" si="506"/>
        <v>100</v>
      </c>
      <c r="R1964" s="36" t="str">
        <f t="shared" si="507"/>
        <v>09-Aug-2017</v>
      </c>
      <c r="S1964" s="37">
        <f t="shared" si="498"/>
        <v>35.097999999999999</v>
      </c>
    </row>
    <row r="1965" spans="1:19">
      <c r="A1965" s="30" t="s">
        <v>7883</v>
      </c>
      <c r="D1965" s="30" t="str">
        <f t="shared" si="492"/>
        <v>101585</v>
      </c>
      <c r="E1965" s="30">
        <f t="shared" si="496"/>
        <v>7</v>
      </c>
      <c r="F1965" s="30" t="str">
        <f t="shared" si="493"/>
        <v>INF179K01AM7</v>
      </c>
      <c r="G1965" s="30">
        <f t="shared" si="497"/>
        <v>20</v>
      </c>
      <c r="H1965" s="30" t="str">
        <f t="shared" si="494"/>
        <v>-</v>
      </c>
      <c r="I1965" s="30">
        <f t="shared" si="499"/>
        <v>22</v>
      </c>
      <c r="J1965" s="35" t="str">
        <f t="shared" si="495"/>
        <v>HDFC Equity Savings Fund -GROWTH</v>
      </c>
      <c r="K1965" s="35">
        <f t="shared" si="500"/>
        <v>55</v>
      </c>
      <c r="L1965" s="30" t="str">
        <f t="shared" si="501"/>
        <v>33.9260</v>
      </c>
      <c r="M1965" s="30">
        <f t="shared" si="502"/>
        <v>63</v>
      </c>
      <c r="N1965" s="30" t="str">
        <f t="shared" si="503"/>
        <v>33.5870</v>
      </c>
      <c r="O1965" s="30">
        <f t="shared" si="504"/>
        <v>71</v>
      </c>
      <c r="P1965" s="30" t="str">
        <f t="shared" si="505"/>
        <v>33.9260</v>
      </c>
      <c r="Q1965" s="30">
        <f t="shared" si="506"/>
        <v>79</v>
      </c>
      <c r="R1965" s="36" t="str">
        <f t="shared" si="507"/>
        <v>09-Aug-2017</v>
      </c>
      <c r="S1965" s="37">
        <f t="shared" si="498"/>
        <v>33.926000000000002</v>
      </c>
    </row>
    <row r="1966" spans="1:19">
      <c r="A1966" s="30" t="s">
        <v>7884</v>
      </c>
      <c r="D1966" s="30" t="str">
        <f t="shared" si="492"/>
        <v>100120</v>
      </c>
      <c r="E1966" s="30">
        <f t="shared" si="496"/>
        <v>7</v>
      </c>
      <c r="F1966" s="30" t="str">
        <f t="shared" si="493"/>
        <v>INF179K01814</v>
      </c>
      <c r="G1966" s="30">
        <f t="shared" si="497"/>
        <v>20</v>
      </c>
      <c r="H1966" s="30" t="str">
        <f t="shared" si="494"/>
        <v>INF179K01822</v>
      </c>
      <c r="I1966" s="30">
        <f t="shared" si="499"/>
        <v>33</v>
      </c>
      <c r="J1966" s="35" t="str">
        <f t="shared" si="495"/>
        <v>HDFC Growth Fund - Dividend Option</v>
      </c>
      <c r="K1966" s="35">
        <f t="shared" si="500"/>
        <v>68</v>
      </c>
      <c r="L1966" s="30" t="str">
        <f t="shared" si="501"/>
        <v>31.9810</v>
      </c>
      <c r="M1966" s="30">
        <f t="shared" si="502"/>
        <v>76</v>
      </c>
      <c r="N1966" s="30" t="str">
        <f t="shared" si="503"/>
        <v>31.6610</v>
      </c>
      <c r="O1966" s="30">
        <f t="shared" si="504"/>
        <v>84</v>
      </c>
      <c r="P1966" s="30" t="str">
        <f t="shared" si="505"/>
        <v>31.9810</v>
      </c>
      <c r="Q1966" s="30">
        <f t="shared" si="506"/>
        <v>92</v>
      </c>
      <c r="R1966" s="36" t="str">
        <f t="shared" si="507"/>
        <v>09-Aug-2017</v>
      </c>
      <c r="S1966" s="37">
        <f t="shared" si="498"/>
        <v>31.981000000000002</v>
      </c>
    </row>
    <row r="1967" spans="1:19">
      <c r="A1967" s="30" t="s">
        <v>7885</v>
      </c>
      <c r="D1967" s="30" t="str">
        <f t="shared" si="492"/>
        <v>100119</v>
      </c>
      <c r="E1967" s="30">
        <f t="shared" si="496"/>
        <v>7</v>
      </c>
      <c r="F1967" s="30" t="str">
        <f t="shared" si="493"/>
        <v>INF179K01830</v>
      </c>
      <c r="G1967" s="30">
        <f t="shared" si="497"/>
        <v>20</v>
      </c>
      <c r="H1967" s="30" t="str">
        <f t="shared" si="494"/>
        <v>-</v>
      </c>
      <c r="I1967" s="30">
        <f t="shared" si="499"/>
        <v>22</v>
      </c>
      <c r="J1967" s="35" t="str">
        <f t="shared" si="495"/>
        <v>HDFC Growth Fund - Growth Option</v>
      </c>
      <c r="K1967" s="35">
        <f t="shared" si="500"/>
        <v>55</v>
      </c>
      <c r="L1967" s="30" t="str">
        <f t="shared" si="501"/>
        <v>172.3710</v>
      </c>
      <c r="M1967" s="30">
        <f t="shared" si="502"/>
        <v>64</v>
      </c>
      <c r="N1967" s="30" t="str">
        <f t="shared" si="503"/>
        <v>170.6470</v>
      </c>
      <c r="O1967" s="30">
        <f t="shared" si="504"/>
        <v>73</v>
      </c>
      <c r="P1967" s="30" t="str">
        <f t="shared" si="505"/>
        <v>172.3710</v>
      </c>
      <c r="Q1967" s="30">
        <f t="shared" si="506"/>
        <v>82</v>
      </c>
      <c r="R1967" s="36" t="str">
        <f t="shared" si="507"/>
        <v>09-Aug-2017</v>
      </c>
      <c r="S1967" s="37">
        <f t="shared" si="498"/>
        <v>172.37100000000001</v>
      </c>
    </row>
    <row r="1968" spans="1:19">
      <c r="A1968" s="30" t="s">
        <v>7886</v>
      </c>
      <c r="D1968" s="30" t="str">
        <f t="shared" si="492"/>
        <v>118969</v>
      </c>
      <c r="E1968" s="30">
        <f t="shared" si="496"/>
        <v>7</v>
      </c>
      <c r="F1968" s="30" t="str">
        <f t="shared" si="493"/>
        <v>INF179K01VY8</v>
      </c>
      <c r="G1968" s="30">
        <f t="shared" si="497"/>
        <v>20</v>
      </c>
      <c r="H1968" s="30" t="str">
        <f t="shared" si="494"/>
        <v>INF179K01VZ5</v>
      </c>
      <c r="I1968" s="30">
        <f t="shared" si="499"/>
        <v>33</v>
      </c>
      <c r="J1968" s="35" t="str">
        <f t="shared" si="495"/>
        <v>HDFC Growth Fund -Direct Plan - Dividend Option</v>
      </c>
      <c r="K1968" s="35">
        <f t="shared" si="500"/>
        <v>81</v>
      </c>
      <c r="L1968" s="30" t="str">
        <f t="shared" si="501"/>
        <v>32.9750</v>
      </c>
      <c r="M1968" s="30">
        <f t="shared" si="502"/>
        <v>89</v>
      </c>
      <c r="N1968" s="30" t="str">
        <f t="shared" si="503"/>
        <v>32.6450</v>
      </c>
      <c r="O1968" s="30">
        <f t="shared" si="504"/>
        <v>97</v>
      </c>
      <c r="P1968" s="30" t="str">
        <f t="shared" si="505"/>
        <v>32.9750</v>
      </c>
      <c r="Q1968" s="30">
        <f t="shared" si="506"/>
        <v>105</v>
      </c>
      <c r="R1968" s="36" t="str">
        <f t="shared" si="507"/>
        <v>09-Aug-2017</v>
      </c>
      <c r="S1968" s="37">
        <f t="shared" si="498"/>
        <v>32.975000000000001</v>
      </c>
    </row>
    <row r="1969" spans="1:19">
      <c r="A1969" s="30" t="s">
        <v>7887</v>
      </c>
      <c r="D1969" s="30" t="str">
        <f t="shared" si="492"/>
        <v>118968</v>
      </c>
      <c r="E1969" s="30">
        <f t="shared" si="496"/>
        <v>7</v>
      </c>
      <c r="F1969" s="30" t="str">
        <f t="shared" si="493"/>
        <v>INF179K01WA6</v>
      </c>
      <c r="G1969" s="30">
        <f t="shared" si="497"/>
        <v>20</v>
      </c>
      <c r="H1969" s="30" t="str">
        <f t="shared" si="494"/>
        <v>-</v>
      </c>
      <c r="I1969" s="30">
        <f t="shared" si="499"/>
        <v>22</v>
      </c>
      <c r="J1969" s="35" t="str">
        <f t="shared" si="495"/>
        <v>HDFC Growth Fund -Direct Plan - Growth Option</v>
      </c>
      <c r="K1969" s="35">
        <f t="shared" si="500"/>
        <v>68</v>
      </c>
      <c r="L1969" s="30" t="str">
        <f t="shared" si="501"/>
        <v>176.6590</v>
      </c>
      <c r="M1969" s="30">
        <f t="shared" si="502"/>
        <v>77</v>
      </c>
      <c r="N1969" s="30" t="str">
        <f t="shared" si="503"/>
        <v>174.8920</v>
      </c>
      <c r="O1969" s="30">
        <f t="shared" si="504"/>
        <v>86</v>
      </c>
      <c r="P1969" s="30" t="str">
        <f t="shared" si="505"/>
        <v>176.6590</v>
      </c>
      <c r="Q1969" s="30">
        <f t="shared" si="506"/>
        <v>95</v>
      </c>
      <c r="R1969" s="36" t="str">
        <f t="shared" si="507"/>
        <v>09-Aug-2017</v>
      </c>
      <c r="S1969" s="37">
        <f t="shared" si="498"/>
        <v>176.65899999999999</v>
      </c>
    </row>
    <row r="1970" spans="1:19">
      <c r="A1970" s="30" t="s">
        <v>7888</v>
      </c>
      <c r="D1970" s="30" t="str">
        <f t="shared" si="492"/>
        <v>119063</v>
      </c>
      <c r="E1970" s="30">
        <f t="shared" si="496"/>
        <v>7</v>
      </c>
      <c r="F1970" s="30" t="str">
        <f t="shared" si="493"/>
        <v>INF179K01WM1</v>
      </c>
      <c r="G1970" s="30">
        <f t="shared" si="497"/>
        <v>20</v>
      </c>
      <c r="H1970" s="30" t="str">
        <f t="shared" si="494"/>
        <v>-</v>
      </c>
      <c r="I1970" s="30">
        <f t="shared" si="499"/>
        <v>22</v>
      </c>
      <c r="J1970" s="35" t="str">
        <f t="shared" si="495"/>
        <v>HDFC Index Fund Nifty Plan-Direct Plan</v>
      </c>
      <c r="K1970" s="35">
        <f t="shared" si="500"/>
        <v>61</v>
      </c>
      <c r="L1970" s="30" t="str">
        <f t="shared" si="501"/>
        <v>89.3506</v>
      </c>
      <c r="M1970" s="30">
        <f t="shared" si="502"/>
        <v>69</v>
      </c>
      <c r="N1970" s="30" t="str">
        <f t="shared" si="503"/>
        <v>88.4571</v>
      </c>
      <c r="O1970" s="30">
        <f t="shared" si="504"/>
        <v>77</v>
      </c>
      <c r="P1970" s="30" t="str">
        <f t="shared" si="505"/>
        <v>89.3506</v>
      </c>
      <c r="Q1970" s="30">
        <f t="shared" si="506"/>
        <v>85</v>
      </c>
      <c r="R1970" s="36" t="str">
        <f t="shared" si="507"/>
        <v>09-Aug-2017</v>
      </c>
      <c r="S1970" s="37">
        <f t="shared" si="498"/>
        <v>89.3506</v>
      </c>
    </row>
    <row r="1971" spans="1:19">
      <c r="A1971" s="30" t="s">
        <v>7889</v>
      </c>
      <c r="D1971" s="30" t="str">
        <f t="shared" si="492"/>
        <v>101525</v>
      </c>
      <c r="E1971" s="30">
        <f t="shared" si="496"/>
        <v>7</v>
      </c>
      <c r="F1971" s="30" t="str">
        <f t="shared" si="493"/>
        <v>INF179K01KZ8</v>
      </c>
      <c r="G1971" s="30">
        <f t="shared" si="497"/>
        <v>20</v>
      </c>
      <c r="H1971" s="30" t="str">
        <f t="shared" si="494"/>
        <v>-</v>
      </c>
      <c r="I1971" s="30">
        <f t="shared" si="499"/>
        <v>22</v>
      </c>
      <c r="J1971" s="35" t="str">
        <f t="shared" si="495"/>
        <v>HDFC Index Fund-Nifty Plan(FV Rs 10.326)</v>
      </c>
      <c r="K1971" s="35">
        <f t="shared" si="500"/>
        <v>63</v>
      </c>
      <c r="L1971" s="30" t="str">
        <f t="shared" si="501"/>
        <v>88.6589</v>
      </c>
      <c r="M1971" s="30">
        <f t="shared" si="502"/>
        <v>71</v>
      </c>
      <c r="N1971" s="30" t="str">
        <f t="shared" si="503"/>
        <v>87.7723</v>
      </c>
      <c r="O1971" s="30">
        <f t="shared" si="504"/>
        <v>79</v>
      </c>
      <c r="P1971" s="30" t="str">
        <f t="shared" si="505"/>
        <v>88.6589</v>
      </c>
      <c r="Q1971" s="30">
        <f t="shared" si="506"/>
        <v>87</v>
      </c>
      <c r="R1971" s="36" t="str">
        <f t="shared" si="507"/>
        <v>09-Aug-2017</v>
      </c>
      <c r="S1971" s="37">
        <f t="shared" si="498"/>
        <v>88.658900000000003</v>
      </c>
    </row>
    <row r="1972" spans="1:19">
      <c r="A1972" s="30" t="s">
        <v>7890</v>
      </c>
      <c r="D1972" s="30" t="str">
        <f t="shared" si="492"/>
        <v>119064</v>
      </c>
      <c r="E1972" s="30">
        <f t="shared" si="496"/>
        <v>7</v>
      </c>
      <c r="F1972" s="30" t="str">
        <f t="shared" si="493"/>
        <v>INF179K01WO7</v>
      </c>
      <c r="G1972" s="30">
        <f t="shared" si="497"/>
        <v>20</v>
      </c>
      <c r="H1972" s="30" t="str">
        <f t="shared" si="494"/>
        <v>-</v>
      </c>
      <c r="I1972" s="30">
        <f t="shared" si="499"/>
        <v>22</v>
      </c>
      <c r="J1972" s="35" t="str">
        <f t="shared" si="495"/>
        <v>HDFC Index Fund Sensex Plus Plan-Direct Plan</v>
      </c>
      <c r="K1972" s="35">
        <f t="shared" si="500"/>
        <v>67</v>
      </c>
      <c r="L1972" s="30" t="str">
        <f t="shared" si="501"/>
        <v>438.5168</v>
      </c>
      <c r="M1972" s="30">
        <f t="shared" si="502"/>
        <v>76</v>
      </c>
      <c r="N1972" s="30" t="str">
        <f t="shared" si="503"/>
        <v>434.1316</v>
      </c>
      <c r="O1972" s="30">
        <f t="shared" si="504"/>
        <v>85</v>
      </c>
      <c r="P1972" s="30" t="str">
        <f t="shared" si="505"/>
        <v>438.5168</v>
      </c>
      <c r="Q1972" s="30">
        <f t="shared" si="506"/>
        <v>94</v>
      </c>
      <c r="R1972" s="36" t="str">
        <f t="shared" si="507"/>
        <v>09-Aug-2017</v>
      </c>
      <c r="S1972" s="37">
        <f t="shared" si="498"/>
        <v>438.51679999999999</v>
      </c>
    </row>
    <row r="1973" spans="1:19">
      <c r="A1973" s="30" t="s">
        <v>7891</v>
      </c>
      <c r="D1973" s="30" t="str">
        <f t="shared" si="492"/>
        <v>101282</v>
      </c>
      <c r="E1973" s="30">
        <f t="shared" si="496"/>
        <v>7</v>
      </c>
      <c r="F1973" s="30" t="str">
        <f t="shared" si="493"/>
        <v>INF179K01LB7</v>
      </c>
      <c r="G1973" s="30">
        <f t="shared" si="497"/>
        <v>20</v>
      </c>
      <c r="H1973" s="30" t="str">
        <f t="shared" si="494"/>
        <v>-</v>
      </c>
      <c r="I1973" s="30">
        <f t="shared" si="499"/>
        <v>22</v>
      </c>
      <c r="J1973" s="35" t="str">
        <f t="shared" si="495"/>
        <v>HDFC Index Fund-Sensex Plus( FV-Rs32.161)</v>
      </c>
      <c r="K1973" s="35">
        <f t="shared" si="500"/>
        <v>64</v>
      </c>
      <c r="L1973" s="30" t="str">
        <f t="shared" si="501"/>
        <v>432.6118</v>
      </c>
      <c r="M1973" s="30">
        <f t="shared" si="502"/>
        <v>73</v>
      </c>
      <c r="N1973" s="30" t="str">
        <f t="shared" si="503"/>
        <v>428.2857</v>
      </c>
      <c r="O1973" s="30">
        <f t="shared" si="504"/>
        <v>82</v>
      </c>
      <c r="P1973" s="30" t="str">
        <f t="shared" si="505"/>
        <v>432.6118</v>
      </c>
      <c r="Q1973" s="30">
        <f t="shared" si="506"/>
        <v>91</v>
      </c>
      <c r="R1973" s="36" t="str">
        <f t="shared" si="507"/>
        <v>09-Aug-2017</v>
      </c>
      <c r="S1973" s="37">
        <f t="shared" si="498"/>
        <v>432.61180000000002</v>
      </c>
    </row>
    <row r="1974" spans="1:19">
      <c r="A1974" s="30" t="s">
        <v>7892</v>
      </c>
      <c r="D1974" s="30" t="str">
        <f t="shared" si="492"/>
        <v>119065</v>
      </c>
      <c r="E1974" s="30">
        <f t="shared" si="496"/>
        <v>7</v>
      </c>
      <c r="F1974" s="30" t="str">
        <f t="shared" si="493"/>
        <v>INF179K01WN9</v>
      </c>
      <c r="G1974" s="30">
        <f t="shared" si="497"/>
        <v>20</v>
      </c>
      <c r="H1974" s="30" t="str">
        <f t="shared" si="494"/>
        <v>-</v>
      </c>
      <c r="I1974" s="30">
        <f t="shared" si="499"/>
        <v>22</v>
      </c>
      <c r="J1974" s="35" t="str">
        <f t="shared" si="495"/>
        <v>HDFC Index Fund Sensex Plan-Direct Plan</v>
      </c>
      <c r="K1974" s="35">
        <f t="shared" si="500"/>
        <v>62</v>
      </c>
      <c r="L1974" s="30" t="str">
        <f t="shared" si="501"/>
        <v>281.1600</v>
      </c>
      <c r="M1974" s="30">
        <f t="shared" si="502"/>
        <v>71</v>
      </c>
      <c r="N1974" s="30" t="str">
        <f t="shared" si="503"/>
        <v>278.3484</v>
      </c>
      <c r="O1974" s="30">
        <f t="shared" si="504"/>
        <v>80</v>
      </c>
      <c r="P1974" s="30" t="str">
        <f t="shared" si="505"/>
        <v>281.1600</v>
      </c>
      <c r="Q1974" s="30">
        <f t="shared" si="506"/>
        <v>89</v>
      </c>
      <c r="R1974" s="36" t="str">
        <f t="shared" si="507"/>
        <v>09-Aug-2017</v>
      </c>
      <c r="S1974" s="37">
        <f t="shared" si="498"/>
        <v>281.16000000000003</v>
      </c>
    </row>
    <row r="1975" spans="1:19">
      <c r="A1975" s="30" t="s">
        <v>7893</v>
      </c>
      <c r="D1975" s="30" t="str">
        <f t="shared" si="492"/>
        <v>101281</v>
      </c>
      <c r="E1975" s="30">
        <f t="shared" si="496"/>
        <v>7</v>
      </c>
      <c r="F1975" s="30" t="str">
        <f t="shared" si="493"/>
        <v>INF179K01LA9</v>
      </c>
      <c r="G1975" s="30">
        <f t="shared" si="497"/>
        <v>20</v>
      </c>
      <c r="H1975" s="30" t="str">
        <f t="shared" si="494"/>
        <v>-</v>
      </c>
      <c r="I1975" s="30">
        <f t="shared" si="499"/>
        <v>22</v>
      </c>
      <c r="J1975" s="35" t="str">
        <f t="shared" si="495"/>
        <v>HDFC Index FundSensex Plan( FV Rs 32.161)</v>
      </c>
      <c r="K1975" s="35">
        <f t="shared" si="500"/>
        <v>64</v>
      </c>
      <c r="L1975" s="30" t="str">
        <f t="shared" si="501"/>
        <v>278.4887</v>
      </c>
      <c r="M1975" s="30">
        <f t="shared" si="502"/>
        <v>73</v>
      </c>
      <c r="N1975" s="30" t="str">
        <f t="shared" si="503"/>
        <v>275.7038</v>
      </c>
      <c r="O1975" s="30">
        <f t="shared" si="504"/>
        <v>82</v>
      </c>
      <c r="P1975" s="30" t="str">
        <f t="shared" si="505"/>
        <v>278.4887</v>
      </c>
      <c r="Q1975" s="30">
        <f t="shared" si="506"/>
        <v>91</v>
      </c>
      <c r="R1975" s="36" t="str">
        <f t="shared" si="507"/>
        <v>09-Aug-2017</v>
      </c>
      <c r="S1975" s="37">
        <f t="shared" si="498"/>
        <v>278.48869999999999</v>
      </c>
    </row>
    <row r="1976" spans="1:19">
      <c r="A1976" s="30" t="s">
        <v>7894</v>
      </c>
      <c r="D1976" s="30" t="str">
        <f t="shared" si="492"/>
        <v>118978</v>
      </c>
      <c r="E1976" s="30">
        <f t="shared" si="496"/>
        <v>7</v>
      </c>
      <c r="F1976" s="30" t="str">
        <f t="shared" si="493"/>
        <v>INF179K01WP4</v>
      </c>
      <c r="G1976" s="30">
        <f t="shared" si="497"/>
        <v>20</v>
      </c>
      <c r="H1976" s="30" t="str">
        <f t="shared" si="494"/>
        <v>INF179K01WR0</v>
      </c>
      <c r="I1976" s="30">
        <f t="shared" si="499"/>
        <v>33</v>
      </c>
      <c r="J1976" s="35" t="str">
        <f t="shared" si="495"/>
        <v>HDFC Infrastructure Fund -Direct Plan - Dividend Option</v>
      </c>
      <c r="K1976" s="35">
        <f t="shared" si="500"/>
        <v>89</v>
      </c>
      <c r="L1976" s="30" t="str">
        <f t="shared" si="501"/>
        <v>18.4660</v>
      </c>
      <c r="M1976" s="30">
        <f t="shared" si="502"/>
        <v>97</v>
      </c>
      <c r="N1976" s="30" t="str">
        <f t="shared" si="503"/>
        <v>18.2810</v>
      </c>
      <c r="O1976" s="30">
        <f t="shared" si="504"/>
        <v>105</v>
      </c>
      <c r="P1976" s="30" t="str">
        <f t="shared" si="505"/>
        <v>18.4660</v>
      </c>
      <c r="Q1976" s="30">
        <f t="shared" si="506"/>
        <v>113</v>
      </c>
      <c r="R1976" s="36" t="str">
        <f t="shared" si="507"/>
        <v>09-Aug-2017</v>
      </c>
      <c r="S1976" s="37">
        <f t="shared" si="498"/>
        <v>18.466000000000001</v>
      </c>
    </row>
    <row r="1977" spans="1:19">
      <c r="A1977" s="30" t="s">
        <v>7895</v>
      </c>
      <c r="D1977" s="30" t="str">
        <f t="shared" si="492"/>
        <v>118979</v>
      </c>
      <c r="E1977" s="30">
        <f t="shared" si="496"/>
        <v>7</v>
      </c>
      <c r="F1977" s="30" t="str">
        <f t="shared" si="493"/>
        <v>INF179K01WQ2</v>
      </c>
      <c r="G1977" s="30">
        <f t="shared" si="497"/>
        <v>20</v>
      </c>
      <c r="H1977" s="30" t="str">
        <f t="shared" si="494"/>
        <v>-</v>
      </c>
      <c r="I1977" s="30">
        <f t="shared" si="499"/>
        <v>22</v>
      </c>
      <c r="J1977" s="35" t="str">
        <f t="shared" si="495"/>
        <v>HDFC Infrastructure Fund -Direct Plan - Growth Option</v>
      </c>
      <c r="K1977" s="35">
        <f t="shared" si="500"/>
        <v>76</v>
      </c>
      <c r="L1977" s="30" t="str">
        <f t="shared" si="501"/>
        <v>20.1480</v>
      </c>
      <c r="M1977" s="30">
        <f t="shared" si="502"/>
        <v>84</v>
      </c>
      <c r="N1977" s="30" t="str">
        <f t="shared" si="503"/>
        <v>19.9470</v>
      </c>
      <c r="O1977" s="30">
        <f t="shared" si="504"/>
        <v>92</v>
      </c>
      <c r="P1977" s="30" t="str">
        <f t="shared" si="505"/>
        <v>20.1480</v>
      </c>
      <c r="Q1977" s="30">
        <f t="shared" si="506"/>
        <v>100</v>
      </c>
      <c r="R1977" s="36" t="str">
        <f t="shared" si="507"/>
        <v>09-Aug-2017</v>
      </c>
      <c r="S1977" s="37">
        <f t="shared" si="498"/>
        <v>20.148</v>
      </c>
    </row>
    <row r="1978" spans="1:19">
      <c r="A1978" s="30" t="s">
        <v>7896</v>
      </c>
      <c r="D1978" s="30" t="str">
        <f t="shared" si="492"/>
        <v>107525</v>
      </c>
      <c r="E1978" s="30">
        <f t="shared" si="496"/>
        <v>7</v>
      </c>
      <c r="F1978" s="30" t="str">
        <f t="shared" si="493"/>
        <v>INF179K01GE1</v>
      </c>
      <c r="G1978" s="30">
        <f t="shared" si="497"/>
        <v>20</v>
      </c>
      <c r="H1978" s="30" t="str">
        <f t="shared" si="494"/>
        <v>INF179K01GG6</v>
      </c>
      <c r="I1978" s="30">
        <f t="shared" si="499"/>
        <v>33</v>
      </c>
      <c r="J1978" s="35" t="str">
        <f t="shared" si="495"/>
        <v>HDFC INFRASTRUCTURE FUND-DIVIDEND OPTION</v>
      </c>
      <c r="K1978" s="35">
        <f t="shared" si="500"/>
        <v>74</v>
      </c>
      <c r="L1978" s="30" t="str">
        <f t="shared" si="501"/>
        <v>14.6180</v>
      </c>
      <c r="M1978" s="30">
        <f t="shared" si="502"/>
        <v>82</v>
      </c>
      <c r="N1978" s="30" t="str">
        <f t="shared" si="503"/>
        <v>14.4720</v>
      </c>
      <c r="O1978" s="30">
        <f t="shared" si="504"/>
        <v>90</v>
      </c>
      <c r="P1978" s="30" t="str">
        <f t="shared" si="505"/>
        <v>14.6180</v>
      </c>
      <c r="Q1978" s="30">
        <f t="shared" si="506"/>
        <v>98</v>
      </c>
      <c r="R1978" s="36" t="str">
        <f t="shared" si="507"/>
        <v>09-Aug-2017</v>
      </c>
      <c r="S1978" s="37">
        <f t="shared" si="498"/>
        <v>14.618</v>
      </c>
    </row>
    <row r="1979" spans="1:19">
      <c r="A1979" s="30" t="s">
        <v>7897</v>
      </c>
      <c r="D1979" s="30" t="str">
        <f t="shared" si="492"/>
        <v>107524</v>
      </c>
      <c r="E1979" s="30">
        <f t="shared" si="496"/>
        <v>7</v>
      </c>
      <c r="F1979" s="30" t="str">
        <f t="shared" si="493"/>
        <v>INF179K01GF8</v>
      </c>
      <c r="G1979" s="30">
        <f t="shared" si="497"/>
        <v>20</v>
      </c>
      <c r="H1979" s="30" t="str">
        <f t="shared" si="494"/>
        <v>-</v>
      </c>
      <c r="I1979" s="30">
        <f t="shared" si="499"/>
        <v>22</v>
      </c>
      <c r="J1979" s="35" t="str">
        <f t="shared" si="495"/>
        <v>HDFC INFRASTRUCTURE FUND-GROWTH OPTION</v>
      </c>
      <c r="K1979" s="35">
        <f t="shared" si="500"/>
        <v>61</v>
      </c>
      <c r="L1979" s="30" t="str">
        <f t="shared" si="501"/>
        <v>19.4070</v>
      </c>
      <c r="M1979" s="30">
        <f t="shared" si="502"/>
        <v>69</v>
      </c>
      <c r="N1979" s="30" t="str">
        <f t="shared" si="503"/>
        <v>19.2130</v>
      </c>
      <c r="O1979" s="30">
        <f t="shared" si="504"/>
        <v>77</v>
      </c>
      <c r="P1979" s="30" t="str">
        <f t="shared" si="505"/>
        <v>19.4070</v>
      </c>
      <c r="Q1979" s="30">
        <f t="shared" si="506"/>
        <v>85</v>
      </c>
      <c r="R1979" s="36" t="str">
        <f t="shared" si="507"/>
        <v>09-Aug-2017</v>
      </c>
      <c r="S1979" s="37">
        <f t="shared" si="498"/>
        <v>19.407</v>
      </c>
    </row>
    <row r="1980" spans="1:19">
      <c r="A1980" s="30" t="s">
        <v>7898</v>
      </c>
      <c r="D1980" s="30" t="str">
        <f t="shared" si="492"/>
        <v>130499</v>
      </c>
      <c r="E1980" s="30">
        <f t="shared" si="496"/>
        <v>7</v>
      </c>
      <c r="F1980" s="30" t="str">
        <f t="shared" si="493"/>
        <v>INF179KA1RR5</v>
      </c>
      <c r="G1980" s="30">
        <f t="shared" si="497"/>
        <v>20</v>
      </c>
      <c r="H1980" s="30" t="str">
        <f t="shared" si="494"/>
        <v>-</v>
      </c>
      <c r="I1980" s="30">
        <f t="shared" si="499"/>
        <v>22</v>
      </c>
      <c r="J1980" s="35" t="str">
        <f t="shared" si="495"/>
        <v>HDFC Large Cap Fund - Direct Dividend Plan</v>
      </c>
      <c r="K1980" s="35">
        <f t="shared" si="500"/>
        <v>65</v>
      </c>
      <c r="L1980" s="30" t="str">
        <f t="shared" si="501"/>
        <v>25.0730</v>
      </c>
      <c r="M1980" s="30">
        <f t="shared" si="502"/>
        <v>73</v>
      </c>
      <c r="N1980" s="30" t="str">
        <f t="shared" si="503"/>
        <v>24.8220</v>
      </c>
      <c r="O1980" s="30">
        <f t="shared" si="504"/>
        <v>81</v>
      </c>
      <c r="P1980" s="30" t="str">
        <f t="shared" si="505"/>
        <v>25.0730</v>
      </c>
      <c r="Q1980" s="30">
        <f t="shared" si="506"/>
        <v>89</v>
      </c>
      <c r="R1980" s="36" t="str">
        <f t="shared" si="507"/>
        <v>09-Aug-2017</v>
      </c>
      <c r="S1980" s="37">
        <f t="shared" si="498"/>
        <v>25.073</v>
      </c>
    </row>
    <row r="1981" spans="1:19">
      <c r="A1981" s="30" t="s">
        <v>7899</v>
      </c>
      <c r="D1981" s="30" t="str">
        <f t="shared" si="492"/>
        <v>130498</v>
      </c>
      <c r="E1981" s="30">
        <f t="shared" si="496"/>
        <v>7</v>
      </c>
      <c r="F1981" s="30" t="str">
        <f t="shared" si="493"/>
        <v>INF179KA1RQ7</v>
      </c>
      <c r="G1981" s="30">
        <f t="shared" si="497"/>
        <v>20</v>
      </c>
      <c r="H1981" s="30" t="str">
        <f t="shared" si="494"/>
        <v>-</v>
      </c>
      <c r="I1981" s="30">
        <f t="shared" si="499"/>
        <v>22</v>
      </c>
      <c r="J1981" s="35" t="str">
        <f t="shared" si="495"/>
        <v>HDFC Large Cap Fund - Direct Growth Plan</v>
      </c>
      <c r="K1981" s="35">
        <f t="shared" si="500"/>
        <v>63</v>
      </c>
      <c r="L1981" s="30" t="str">
        <f t="shared" si="501"/>
        <v>106.7620</v>
      </c>
      <c r="M1981" s="30">
        <f t="shared" si="502"/>
        <v>72</v>
      </c>
      <c r="N1981" s="30" t="str">
        <f t="shared" si="503"/>
        <v>105.6940</v>
      </c>
      <c r="O1981" s="30">
        <f t="shared" si="504"/>
        <v>81</v>
      </c>
      <c r="P1981" s="30" t="str">
        <f t="shared" si="505"/>
        <v>106.7620</v>
      </c>
      <c r="Q1981" s="30">
        <f t="shared" si="506"/>
        <v>90</v>
      </c>
      <c r="R1981" s="36" t="str">
        <f t="shared" si="507"/>
        <v>09-Aug-2017</v>
      </c>
      <c r="S1981" s="37">
        <f t="shared" si="498"/>
        <v>106.762</v>
      </c>
    </row>
    <row r="1982" spans="1:19">
      <c r="A1982" s="30" t="s">
        <v>7900</v>
      </c>
      <c r="D1982" s="30" t="str">
        <f t="shared" si="492"/>
        <v>130497</v>
      </c>
      <c r="E1982" s="30">
        <f t="shared" si="496"/>
        <v>7</v>
      </c>
      <c r="F1982" s="30" t="str">
        <f t="shared" si="493"/>
        <v>INF179KA1RU9</v>
      </c>
      <c r="G1982" s="30">
        <f t="shared" si="497"/>
        <v>20</v>
      </c>
      <c r="H1982" s="30" t="str">
        <f t="shared" si="494"/>
        <v>-</v>
      </c>
      <c r="I1982" s="30">
        <f t="shared" si="499"/>
        <v>22</v>
      </c>
      <c r="J1982" s="35" t="str">
        <f t="shared" si="495"/>
        <v>HDFC Large Cap Fund - Regular Dividend Plan</v>
      </c>
      <c r="K1982" s="35">
        <f t="shared" si="500"/>
        <v>66</v>
      </c>
      <c r="L1982" s="30" t="str">
        <f t="shared" si="501"/>
        <v>22.2210</v>
      </c>
      <c r="M1982" s="30">
        <f t="shared" si="502"/>
        <v>74</v>
      </c>
      <c r="N1982" s="30" t="str">
        <f t="shared" si="503"/>
        <v>21.9990</v>
      </c>
      <c r="O1982" s="30">
        <f t="shared" si="504"/>
        <v>82</v>
      </c>
      <c r="P1982" s="30" t="str">
        <f t="shared" si="505"/>
        <v>22.2210</v>
      </c>
      <c r="Q1982" s="30">
        <f t="shared" si="506"/>
        <v>90</v>
      </c>
      <c r="R1982" s="36" t="str">
        <f t="shared" si="507"/>
        <v>09-Aug-2017</v>
      </c>
      <c r="S1982" s="37">
        <f t="shared" si="498"/>
        <v>22.221</v>
      </c>
    </row>
    <row r="1983" spans="1:19">
      <c r="A1983" s="30" t="s">
        <v>7901</v>
      </c>
      <c r="D1983" s="30" t="str">
        <f t="shared" si="492"/>
        <v>130496</v>
      </c>
      <c r="E1983" s="30">
        <f t="shared" si="496"/>
        <v>7</v>
      </c>
      <c r="F1983" s="30" t="str">
        <f t="shared" si="493"/>
        <v>INF179KA1RT1</v>
      </c>
      <c r="G1983" s="30">
        <f t="shared" si="497"/>
        <v>20</v>
      </c>
      <c r="H1983" s="30" t="str">
        <f t="shared" si="494"/>
        <v>-</v>
      </c>
      <c r="I1983" s="30">
        <f t="shared" si="499"/>
        <v>22</v>
      </c>
      <c r="J1983" s="35" t="str">
        <f t="shared" si="495"/>
        <v>HDFC Large Cap Fund - Regular Growth Plan</v>
      </c>
      <c r="K1983" s="35">
        <f t="shared" si="500"/>
        <v>64</v>
      </c>
      <c r="L1983" s="30" t="str">
        <f t="shared" si="501"/>
        <v>105.8590</v>
      </c>
      <c r="M1983" s="30">
        <f t="shared" si="502"/>
        <v>73</v>
      </c>
      <c r="N1983" s="30" t="str">
        <f t="shared" si="503"/>
        <v>104.8000</v>
      </c>
      <c r="O1983" s="30">
        <f t="shared" si="504"/>
        <v>82</v>
      </c>
      <c r="P1983" s="30" t="str">
        <f t="shared" si="505"/>
        <v>105.8590</v>
      </c>
      <c r="Q1983" s="30">
        <f t="shared" si="506"/>
        <v>91</v>
      </c>
      <c r="R1983" s="36" t="str">
        <f t="shared" si="507"/>
        <v>09-Aug-2017</v>
      </c>
      <c r="S1983" s="37">
        <f t="shared" si="498"/>
        <v>105.85899999999999</v>
      </c>
    </row>
    <row r="1984" spans="1:19" ht="26">
      <c r="A1984" s="30" t="s">
        <v>7902</v>
      </c>
      <c r="D1984" s="30" t="str">
        <f t="shared" si="492"/>
        <v>118988</v>
      </c>
      <c r="E1984" s="30">
        <f t="shared" si="496"/>
        <v>7</v>
      </c>
      <c r="F1984" s="30" t="str">
        <f t="shared" si="493"/>
        <v>INF179K01XO5</v>
      </c>
      <c r="G1984" s="30">
        <f t="shared" si="497"/>
        <v>20</v>
      </c>
      <c r="H1984" s="30" t="str">
        <f t="shared" si="494"/>
        <v>INF179K01XP2</v>
      </c>
      <c r="I1984" s="30">
        <f t="shared" si="499"/>
        <v>33</v>
      </c>
      <c r="J1984" s="35" t="str">
        <f t="shared" si="495"/>
        <v>HDFC Mid Cap Opportunities Fund -Direct Plan - Dividend Option</v>
      </c>
      <c r="K1984" s="35">
        <f t="shared" si="500"/>
        <v>96</v>
      </c>
      <c r="L1984" s="30" t="str">
        <f t="shared" si="501"/>
        <v>37.8710</v>
      </c>
      <c r="M1984" s="30">
        <f t="shared" si="502"/>
        <v>104</v>
      </c>
      <c r="N1984" s="30" t="str">
        <f t="shared" si="503"/>
        <v>37.4920</v>
      </c>
      <c r="O1984" s="30">
        <f t="shared" si="504"/>
        <v>112</v>
      </c>
      <c r="P1984" s="30" t="str">
        <f t="shared" si="505"/>
        <v>37.8710</v>
      </c>
      <c r="Q1984" s="30">
        <f t="shared" si="506"/>
        <v>120</v>
      </c>
      <c r="R1984" s="36" t="str">
        <f t="shared" si="507"/>
        <v>09-Aug-2017</v>
      </c>
      <c r="S1984" s="37">
        <f t="shared" si="498"/>
        <v>37.871000000000002</v>
      </c>
    </row>
    <row r="1985" spans="1:19" ht="26">
      <c r="A1985" s="30" t="s">
        <v>7903</v>
      </c>
      <c r="D1985" s="30" t="str">
        <f t="shared" si="492"/>
        <v>118989</v>
      </c>
      <c r="E1985" s="30">
        <f t="shared" si="496"/>
        <v>7</v>
      </c>
      <c r="F1985" s="30" t="str">
        <f t="shared" si="493"/>
        <v>INF179K01XQ0</v>
      </c>
      <c r="G1985" s="30">
        <f t="shared" si="497"/>
        <v>20</v>
      </c>
      <c r="H1985" s="30" t="str">
        <f t="shared" si="494"/>
        <v>-</v>
      </c>
      <c r="I1985" s="30">
        <f t="shared" si="499"/>
        <v>22</v>
      </c>
      <c r="J1985" s="35" t="str">
        <f t="shared" si="495"/>
        <v>HDFC Mid Cap Opportunities Fund -Direct Plan - Growth Option</v>
      </c>
      <c r="K1985" s="35">
        <f t="shared" si="500"/>
        <v>83</v>
      </c>
      <c r="L1985" s="30" t="str">
        <f t="shared" si="501"/>
        <v>54.6150</v>
      </c>
      <c r="M1985" s="30">
        <f t="shared" si="502"/>
        <v>91</v>
      </c>
      <c r="N1985" s="30" t="str">
        <f t="shared" si="503"/>
        <v>54.0690</v>
      </c>
      <c r="O1985" s="30">
        <f t="shared" si="504"/>
        <v>99</v>
      </c>
      <c r="P1985" s="30" t="str">
        <f t="shared" si="505"/>
        <v>54.6150</v>
      </c>
      <c r="Q1985" s="30">
        <f t="shared" si="506"/>
        <v>107</v>
      </c>
      <c r="R1985" s="36" t="str">
        <f t="shared" si="507"/>
        <v>09-Aug-2017</v>
      </c>
      <c r="S1985" s="37">
        <f t="shared" si="498"/>
        <v>54.615000000000002</v>
      </c>
    </row>
    <row r="1986" spans="1:19">
      <c r="A1986" s="30" t="s">
        <v>7904</v>
      </c>
      <c r="D1986" s="30" t="str">
        <f t="shared" si="492"/>
        <v>105757</v>
      </c>
      <c r="E1986" s="30">
        <f t="shared" si="496"/>
        <v>7</v>
      </c>
      <c r="F1986" s="30" t="str">
        <f t="shared" si="493"/>
        <v>INF179K01CS0</v>
      </c>
      <c r="G1986" s="30">
        <f t="shared" si="497"/>
        <v>20</v>
      </c>
      <c r="H1986" s="30" t="str">
        <f t="shared" si="494"/>
        <v>INF179K01CT8</v>
      </c>
      <c r="I1986" s="30">
        <f t="shared" si="499"/>
        <v>33</v>
      </c>
      <c r="J1986" s="35" t="str">
        <f t="shared" si="495"/>
        <v>HDFC MID-CAP OPPORTUNITIES FUND - Dividend Option</v>
      </c>
      <c r="K1986" s="35">
        <f t="shared" si="500"/>
        <v>83</v>
      </c>
      <c r="L1986" s="30" t="str">
        <f t="shared" si="501"/>
        <v>32.2860</v>
      </c>
      <c r="M1986" s="30">
        <f t="shared" si="502"/>
        <v>91</v>
      </c>
      <c r="N1986" s="30" t="str">
        <f t="shared" si="503"/>
        <v>31.9630</v>
      </c>
      <c r="O1986" s="30">
        <f t="shared" si="504"/>
        <v>99</v>
      </c>
      <c r="P1986" s="30" t="str">
        <f t="shared" si="505"/>
        <v>32.2860</v>
      </c>
      <c r="Q1986" s="30">
        <f t="shared" si="506"/>
        <v>107</v>
      </c>
      <c r="R1986" s="36" t="str">
        <f t="shared" si="507"/>
        <v>09-Aug-2017</v>
      </c>
      <c r="S1986" s="37">
        <f t="shared" si="498"/>
        <v>32.286000000000001</v>
      </c>
    </row>
    <row r="1987" spans="1:19">
      <c r="A1987" s="30" t="s">
        <v>7905</v>
      </c>
      <c r="D1987" s="30" t="str">
        <f t="shared" si="492"/>
        <v>105758</v>
      </c>
      <c r="E1987" s="30">
        <f t="shared" si="496"/>
        <v>7</v>
      </c>
      <c r="F1987" s="30" t="str">
        <f t="shared" si="493"/>
        <v>INF179K01CR2</v>
      </c>
      <c r="G1987" s="30">
        <f t="shared" si="497"/>
        <v>20</v>
      </c>
      <c r="H1987" s="30" t="str">
        <f t="shared" si="494"/>
        <v>-</v>
      </c>
      <c r="I1987" s="30">
        <f t="shared" si="499"/>
        <v>22</v>
      </c>
      <c r="J1987" s="35" t="str">
        <f t="shared" si="495"/>
        <v>HDFC MID-CAP OPPORTUNITIES FUND - Growth Option</v>
      </c>
      <c r="K1987" s="35">
        <f t="shared" si="500"/>
        <v>70</v>
      </c>
      <c r="L1987" s="30" t="str">
        <f t="shared" si="501"/>
        <v>52.6600</v>
      </c>
      <c r="M1987" s="30">
        <f t="shared" si="502"/>
        <v>78</v>
      </c>
      <c r="N1987" s="30" t="str">
        <f t="shared" si="503"/>
        <v>52.1330</v>
      </c>
      <c r="O1987" s="30">
        <f t="shared" si="504"/>
        <v>86</v>
      </c>
      <c r="P1987" s="30" t="str">
        <f t="shared" si="505"/>
        <v>52.6600</v>
      </c>
      <c r="Q1987" s="30">
        <f t="shared" si="506"/>
        <v>94</v>
      </c>
      <c r="R1987" s="36" t="str">
        <f t="shared" si="507"/>
        <v>09-Aug-2017</v>
      </c>
      <c r="S1987" s="37">
        <f t="shared" si="498"/>
        <v>52.66</v>
      </c>
    </row>
    <row r="1988" spans="1:19">
      <c r="A1988" s="30" t="s">
        <v>7906</v>
      </c>
      <c r="D1988" s="30" t="str">
        <f t="shared" si="492"/>
        <v>102947</v>
      </c>
      <c r="E1988" s="30">
        <f t="shared" si="496"/>
        <v>7</v>
      </c>
      <c r="F1988" s="30" t="str">
        <f t="shared" si="493"/>
        <v>INF179K01AQ8</v>
      </c>
      <c r="G1988" s="30">
        <f t="shared" si="497"/>
        <v>20</v>
      </c>
      <c r="H1988" s="30" t="str">
        <f t="shared" si="494"/>
        <v>INF179K01AR6</v>
      </c>
      <c r="I1988" s="30">
        <f t="shared" si="499"/>
        <v>33</v>
      </c>
      <c r="J1988" s="35" t="str">
        <f t="shared" si="495"/>
        <v>HDFC Premier Multi-Cap Fund-Dividend</v>
      </c>
      <c r="K1988" s="35">
        <f t="shared" si="500"/>
        <v>70</v>
      </c>
      <c r="L1988" s="30" t="str">
        <f t="shared" si="501"/>
        <v>14.5170</v>
      </c>
      <c r="M1988" s="30">
        <f t="shared" si="502"/>
        <v>78</v>
      </c>
      <c r="N1988" s="30" t="str">
        <f t="shared" si="503"/>
        <v>14.3720</v>
      </c>
      <c r="O1988" s="30">
        <f t="shared" si="504"/>
        <v>86</v>
      </c>
      <c r="P1988" s="30" t="str">
        <f t="shared" si="505"/>
        <v>14.5170</v>
      </c>
      <c r="Q1988" s="30">
        <f t="shared" si="506"/>
        <v>94</v>
      </c>
      <c r="R1988" s="36" t="str">
        <f t="shared" si="507"/>
        <v>09-Aug-2017</v>
      </c>
      <c r="S1988" s="37">
        <f t="shared" si="498"/>
        <v>14.516999999999999</v>
      </c>
    </row>
    <row r="1989" spans="1:19">
      <c r="A1989" s="30" t="s">
        <v>7907</v>
      </c>
      <c r="D1989" s="30" t="str">
        <f t="shared" si="492"/>
        <v>102948</v>
      </c>
      <c r="E1989" s="30">
        <f t="shared" si="496"/>
        <v>7</v>
      </c>
      <c r="F1989" s="30" t="str">
        <f t="shared" si="493"/>
        <v>INF179K01AS4</v>
      </c>
      <c r="G1989" s="30">
        <f t="shared" si="497"/>
        <v>20</v>
      </c>
      <c r="H1989" s="30" t="str">
        <f t="shared" si="494"/>
        <v>-</v>
      </c>
      <c r="I1989" s="30">
        <f t="shared" si="499"/>
        <v>22</v>
      </c>
      <c r="J1989" s="35" t="str">
        <f t="shared" si="495"/>
        <v>HDFC Premier Multi-Cap Fund-Growth</v>
      </c>
      <c r="K1989" s="35">
        <f t="shared" si="500"/>
        <v>57</v>
      </c>
      <c r="L1989" s="30" t="str">
        <f t="shared" si="501"/>
        <v>52.5910</v>
      </c>
      <c r="M1989" s="30">
        <f t="shared" si="502"/>
        <v>65</v>
      </c>
      <c r="N1989" s="30" t="str">
        <f t="shared" si="503"/>
        <v>52.0650</v>
      </c>
      <c r="O1989" s="30">
        <f t="shared" si="504"/>
        <v>73</v>
      </c>
      <c r="P1989" s="30" t="str">
        <f t="shared" si="505"/>
        <v>52.5910</v>
      </c>
      <c r="Q1989" s="30">
        <f t="shared" si="506"/>
        <v>81</v>
      </c>
      <c r="R1989" s="36" t="str">
        <f t="shared" si="507"/>
        <v>09-Aug-2017</v>
      </c>
      <c r="S1989" s="37">
        <f t="shared" si="498"/>
        <v>52.591000000000001</v>
      </c>
    </row>
    <row r="1990" spans="1:19">
      <c r="A1990" s="30" t="s">
        <v>7908</v>
      </c>
      <c r="D1990" s="30" t="str">
        <f t="shared" si="492"/>
        <v>119061</v>
      </c>
      <c r="E1990" s="30">
        <f t="shared" si="496"/>
        <v>7</v>
      </c>
      <c r="F1990" s="30" t="str">
        <f t="shared" si="493"/>
        <v>INF179K01XX6</v>
      </c>
      <c r="G1990" s="30">
        <f t="shared" si="497"/>
        <v>20</v>
      </c>
      <c r="H1990" s="30" t="str">
        <f t="shared" si="494"/>
        <v>INF179K01XY4</v>
      </c>
      <c r="I1990" s="30">
        <f t="shared" si="499"/>
        <v>33</v>
      </c>
      <c r="J1990" s="35" t="str">
        <f t="shared" si="495"/>
        <v>HDFC Premier Multicap -Direct Plan - Dividend Option</v>
      </c>
      <c r="K1990" s="35">
        <f t="shared" si="500"/>
        <v>86</v>
      </c>
      <c r="L1990" s="30" t="str">
        <f t="shared" si="501"/>
        <v>15.0210</v>
      </c>
      <c r="M1990" s="30">
        <f t="shared" si="502"/>
        <v>94</v>
      </c>
      <c r="N1990" s="30" t="str">
        <f t="shared" si="503"/>
        <v>14.8710</v>
      </c>
      <c r="O1990" s="30">
        <f t="shared" si="504"/>
        <v>102</v>
      </c>
      <c r="P1990" s="30" t="str">
        <f t="shared" si="505"/>
        <v>15.0210</v>
      </c>
      <c r="Q1990" s="30">
        <f t="shared" si="506"/>
        <v>110</v>
      </c>
      <c r="R1990" s="36" t="str">
        <f t="shared" si="507"/>
        <v>09-Aug-2017</v>
      </c>
      <c r="S1990" s="37">
        <f t="shared" si="498"/>
        <v>15.021000000000001</v>
      </c>
    </row>
    <row r="1991" spans="1:19">
      <c r="A1991" s="30" t="s">
        <v>7909</v>
      </c>
      <c r="D1991" s="30" t="str">
        <f t="shared" ref="D1991:D2054" si="508">IF(ISERROR(LEFT(A1991,SEARCH(";",A1991)-1)),"",LEFT(A1991,SEARCH(";",A1991)-1))</f>
        <v>119062</v>
      </c>
      <c r="E1991" s="30">
        <f t="shared" si="496"/>
        <v>7</v>
      </c>
      <c r="F1991" s="30" t="str">
        <f t="shared" ref="F1991:F2054" si="509">IF($D1991="",A1991,MID($A1991,E1991+1,SEARCH(";",$A1991,E1991+1)-E1991-1))</f>
        <v>INF179K01XZ1</v>
      </c>
      <c r="G1991" s="30">
        <f t="shared" si="497"/>
        <v>20</v>
      </c>
      <c r="H1991" s="30" t="str">
        <f t="shared" ref="H1991:H2054" si="510">IF($D1991="","",MID($A1991,G1991+1,SEARCH(";",$A1991,G1991+1)-G1991-1))</f>
        <v>-</v>
      </c>
      <c r="I1991" s="30">
        <f t="shared" si="499"/>
        <v>22</v>
      </c>
      <c r="J1991" s="35" t="str">
        <f t="shared" ref="J1991:J2054" si="511">IF($D1991="","",MID($A1991,I1991+1,SEARCH(";",$A1991,I1991+1)-I1991-1))</f>
        <v>HDFC Premier Multicap -Direct Plan - Growth Option</v>
      </c>
      <c r="K1991" s="35">
        <f t="shared" si="500"/>
        <v>73</v>
      </c>
      <c r="L1991" s="30" t="str">
        <f t="shared" si="501"/>
        <v>54.0210</v>
      </c>
      <c r="M1991" s="30">
        <f t="shared" si="502"/>
        <v>81</v>
      </c>
      <c r="N1991" s="30" t="str">
        <f t="shared" si="503"/>
        <v>53.4810</v>
      </c>
      <c r="O1991" s="30">
        <f t="shared" si="504"/>
        <v>89</v>
      </c>
      <c r="P1991" s="30" t="str">
        <f t="shared" si="505"/>
        <v>54.0210</v>
      </c>
      <c r="Q1991" s="30">
        <f t="shared" si="506"/>
        <v>97</v>
      </c>
      <c r="R1991" s="36" t="str">
        <f t="shared" si="507"/>
        <v>09-Aug-2017</v>
      </c>
      <c r="S1991" s="37">
        <f t="shared" si="498"/>
        <v>54.021000000000001</v>
      </c>
    </row>
    <row r="1992" spans="1:19">
      <c r="A1992" s="30" t="s">
        <v>7910</v>
      </c>
      <c r="D1992" s="30" t="str">
        <f t="shared" si="508"/>
        <v>136094</v>
      </c>
      <c r="E1992" s="30">
        <f t="shared" ref="E1992:E2055" si="512">IF($D1992="","",LEN(D1992)+1)</f>
        <v>7</v>
      </c>
      <c r="F1992" s="30" t="str">
        <f t="shared" si="509"/>
        <v>INF179KB1MF0</v>
      </c>
      <c r="G1992" s="30">
        <f t="shared" ref="G1992:G2055" si="513">IF($D1992="","",E1992+(LEN(F1992)+1))</f>
        <v>20</v>
      </c>
      <c r="H1992" s="30" t="str">
        <f t="shared" si="510"/>
        <v>-</v>
      </c>
      <c r="I1992" s="30">
        <f t="shared" si="499"/>
        <v>22</v>
      </c>
      <c r="J1992" s="35" t="str">
        <f t="shared" si="511"/>
        <v>HDFC Retirement Savings Fund - Equity Plan - Direct Plan</v>
      </c>
      <c r="K1992" s="35">
        <f t="shared" si="500"/>
        <v>79</v>
      </c>
      <c r="L1992" s="30" t="str">
        <f t="shared" si="501"/>
        <v>16.0890</v>
      </c>
      <c r="M1992" s="30">
        <f t="shared" si="502"/>
        <v>87</v>
      </c>
      <c r="N1992" s="30" t="str">
        <f t="shared" si="503"/>
        <v>15.9280</v>
      </c>
      <c r="O1992" s="30">
        <f t="shared" si="504"/>
        <v>95</v>
      </c>
      <c r="P1992" s="30" t="str">
        <f t="shared" si="505"/>
        <v>16.0890</v>
      </c>
      <c r="Q1992" s="30">
        <f t="shared" si="506"/>
        <v>103</v>
      </c>
      <c r="R1992" s="36" t="str">
        <f t="shared" si="507"/>
        <v>09-Aug-2017</v>
      </c>
      <c r="S1992" s="37">
        <f t="shared" ref="S1992:S2055" si="514">IF(L1992="","",L1992+0)</f>
        <v>16.088999999999999</v>
      </c>
    </row>
    <row r="1993" spans="1:19">
      <c r="A1993" s="30" t="s">
        <v>7911</v>
      </c>
      <c r="D1993" s="30" t="str">
        <f t="shared" si="508"/>
        <v>136090</v>
      </c>
      <c r="E1993" s="30">
        <f t="shared" si="512"/>
        <v>7</v>
      </c>
      <c r="F1993" s="30" t="str">
        <f t="shared" si="509"/>
        <v>INF179KB1MG8</v>
      </c>
      <c r="G1993" s="30">
        <f t="shared" si="513"/>
        <v>20</v>
      </c>
      <c r="H1993" s="30" t="str">
        <f t="shared" si="510"/>
        <v>-</v>
      </c>
      <c r="I1993" s="30">
        <f t="shared" si="499"/>
        <v>22</v>
      </c>
      <c r="J1993" s="35" t="str">
        <f t="shared" si="511"/>
        <v>HDFC Retirement Savings Fund - Equity Plan - Regular Plan</v>
      </c>
      <c r="K1993" s="35">
        <f t="shared" si="500"/>
        <v>80</v>
      </c>
      <c r="L1993" s="30" t="str">
        <f t="shared" si="501"/>
        <v>15.7060</v>
      </c>
      <c r="M1993" s="30">
        <f t="shared" si="502"/>
        <v>88</v>
      </c>
      <c r="N1993" s="30" t="str">
        <f t="shared" si="503"/>
        <v>15.5490</v>
      </c>
      <c r="O1993" s="30">
        <f t="shared" si="504"/>
        <v>96</v>
      </c>
      <c r="P1993" s="30" t="str">
        <f t="shared" si="505"/>
        <v>15.7060</v>
      </c>
      <c r="Q1993" s="30">
        <f t="shared" si="506"/>
        <v>104</v>
      </c>
      <c r="R1993" s="36" t="str">
        <f t="shared" si="507"/>
        <v>09-Aug-2017</v>
      </c>
      <c r="S1993" s="37">
        <f t="shared" si="514"/>
        <v>15.706</v>
      </c>
    </row>
    <row r="1994" spans="1:19">
      <c r="A1994" s="30" t="s">
        <v>7912</v>
      </c>
      <c r="D1994" s="30" t="str">
        <f t="shared" si="508"/>
        <v>130504</v>
      </c>
      <c r="E1994" s="30">
        <f t="shared" si="512"/>
        <v>7</v>
      </c>
      <c r="F1994" s="30" t="str">
        <f t="shared" si="509"/>
        <v>INF179KA1RX3</v>
      </c>
      <c r="G1994" s="30">
        <f t="shared" si="513"/>
        <v>20</v>
      </c>
      <c r="H1994" s="30" t="str">
        <f t="shared" si="510"/>
        <v>-</v>
      </c>
      <c r="I1994" s="30">
        <f t="shared" si="499"/>
        <v>22</v>
      </c>
      <c r="J1994" s="35" t="str">
        <f t="shared" si="511"/>
        <v>HDFC Small Cap Fund - Direct Dividend Plan</v>
      </c>
      <c r="K1994" s="35">
        <f t="shared" si="500"/>
        <v>65</v>
      </c>
      <c r="L1994" s="30" t="str">
        <f t="shared" si="501"/>
        <v>25.6210</v>
      </c>
      <c r="M1994" s="30">
        <f t="shared" si="502"/>
        <v>73</v>
      </c>
      <c r="N1994" s="30" t="str">
        <f t="shared" si="503"/>
        <v>25.3650</v>
      </c>
      <c r="O1994" s="30">
        <f t="shared" si="504"/>
        <v>81</v>
      </c>
      <c r="P1994" s="30" t="str">
        <f t="shared" si="505"/>
        <v>25.6210</v>
      </c>
      <c r="Q1994" s="30">
        <f t="shared" si="506"/>
        <v>89</v>
      </c>
      <c r="R1994" s="36" t="str">
        <f t="shared" si="507"/>
        <v>09-Aug-2017</v>
      </c>
      <c r="S1994" s="37">
        <f t="shared" si="514"/>
        <v>25.620999999999999</v>
      </c>
    </row>
    <row r="1995" spans="1:19">
      <c r="A1995" s="30" t="s">
        <v>7913</v>
      </c>
      <c r="D1995" s="30" t="str">
        <f t="shared" si="508"/>
        <v>130503</v>
      </c>
      <c r="E1995" s="30">
        <f t="shared" si="512"/>
        <v>7</v>
      </c>
      <c r="F1995" s="30" t="str">
        <f t="shared" si="509"/>
        <v>INF179KA1RW5</v>
      </c>
      <c r="G1995" s="30">
        <f t="shared" si="513"/>
        <v>20</v>
      </c>
      <c r="H1995" s="30" t="str">
        <f t="shared" si="510"/>
        <v>-</v>
      </c>
      <c r="I1995" s="30">
        <f t="shared" si="499"/>
        <v>22</v>
      </c>
      <c r="J1995" s="35" t="str">
        <f t="shared" si="511"/>
        <v>HDFC Small Cap Fund - Direct Growth Plan</v>
      </c>
      <c r="K1995" s="35">
        <f t="shared" si="500"/>
        <v>63</v>
      </c>
      <c r="L1995" s="30" t="str">
        <f t="shared" si="501"/>
        <v>38.6900</v>
      </c>
      <c r="M1995" s="30">
        <f t="shared" si="502"/>
        <v>71</v>
      </c>
      <c r="N1995" s="30" t="str">
        <f t="shared" si="503"/>
        <v>38.3030</v>
      </c>
      <c r="O1995" s="30">
        <f t="shared" si="504"/>
        <v>79</v>
      </c>
      <c r="P1995" s="30" t="str">
        <f t="shared" si="505"/>
        <v>38.6900</v>
      </c>
      <c r="Q1995" s="30">
        <f t="shared" si="506"/>
        <v>87</v>
      </c>
      <c r="R1995" s="36" t="str">
        <f t="shared" si="507"/>
        <v>09-Aug-2017</v>
      </c>
      <c r="S1995" s="37">
        <f t="shared" si="514"/>
        <v>38.69</v>
      </c>
    </row>
    <row r="1996" spans="1:19">
      <c r="A1996" s="30" t="s">
        <v>7914</v>
      </c>
      <c r="D1996" s="30" t="str">
        <f t="shared" si="508"/>
        <v>130501</v>
      </c>
      <c r="E1996" s="30">
        <f t="shared" si="512"/>
        <v>7</v>
      </c>
      <c r="F1996" s="30" t="str">
        <f t="shared" si="509"/>
        <v>INF179KA1SA9</v>
      </c>
      <c r="G1996" s="30">
        <f t="shared" si="513"/>
        <v>20</v>
      </c>
      <c r="H1996" s="30" t="str">
        <f t="shared" si="510"/>
        <v>-</v>
      </c>
      <c r="I1996" s="30">
        <f t="shared" si="499"/>
        <v>22</v>
      </c>
      <c r="J1996" s="35" t="str">
        <f t="shared" si="511"/>
        <v>HDFC Small Cap Fund - Regular Dividend Plan</v>
      </c>
      <c r="K1996" s="35">
        <f t="shared" si="500"/>
        <v>66</v>
      </c>
      <c r="L1996" s="30" t="str">
        <f t="shared" si="501"/>
        <v>24.1620</v>
      </c>
      <c r="M1996" s="30">
        <f t="shared" si="502"/>
        <v>74</v>
      </c>
      <c r="N1996" s="30" t="str">
        <f t="shared" si="503"/>
        <v>23.9200</v>
      </c>
      <c r="O1996" s="30">
        <f t="shared" si="504"/>
        <v>82</v>
      </c>
      <c r="P1996" s="30" t="str">
        <f t="shared" si="505"/>
        <v>24.1620</v>
      </c>
      <c r="Q1996" s="30">
        <f t="shared" si="506"/>
        <v>90</v>
      </c>
      <c r="R1996" s="36" t="str">
        <f t="shared" si="507"/>
        <v>09-Aug-2017</v>
      </c>
      <c r="S1996" s="37">
        <f t="shared" si="514"/>
        <v>24.161999999999999</v>
      </c>
    </row>
    <row r="1997" spans="1:19">
      <c r="A1997" s="30" t="s">
        <v>7915</v>
      </c>
      <c r="D1997" s="30" t="str">
        <f t="shared" si="508"/>
        <v>130502</v>
      </c>
      <c r="E1997" s="30">
        <f t="shared" si="512"/>
        <v>7</v>
      </c>
      <c r="F1997" s="30" t="str">
        <f t="shared" si="509"/>
        <v>INF179KA1RZ8</v>
      </c>
      <c r="G1997" s="30">
        <f t="shared" si="513"/>
        <v>20</v>
      </c>
      <c r="H1997" s="30" t="str">
        <f t="shared" si="510"/>
        <v>-</v>
      </c>
      <c r="I1997" s="30">
        <f t="shared" ref="I1997:I2060" si="515">IF($D1997="","",G1997+LEN(H1997)+1)</f>
        <v>22</v>
      </c>
      <c r="J1997" s="35" t="str">
        <f t="shared" si="511"/>
        <v>HDFC Small Cap Fund - Regular Growth Plan</v>
      </c>
      <c r="K1997" s="35">
        <f t="shared" ref="K1997:K2060" si="516">IF($D1997="","",I1997+LEN(J1997)+1)</f>
        <v>64</v>
      </c>
      <c r="L1997" s="30" t="str">
        <f t="shared" ref="L1997:L2060" si="517">IF($D1997="","",MID($A1997,K1997+1,SEARCH(";",$A1997,K1997+1)-K1997-1))</f>
        <v>36.9970</v>
      </c>
      <c r="M1997" s="30">
        <f t="shared" ref="M1997:M2060" si="518">IF($D1997="","",K1997+LEN(L1997)+1)</f>
        <v>72</v>
      </c>
      <c r="N1997" s="30" t="str">
        <f t="shared" ref="N1997:N2060" si="519">IF($D1997="","",MID($A1997,M1997+1,SEARCH(";",$A1997,M1997+1)-M1997-1))</f>
        <v>36.6270</v>
      </c>
      <c r="O1997" s="30">
        <f t="shared" ref="O1997:O2060" si="520">IF($D1997="","",M1997+LEN(N1997)+1)</f>
        <v>80</v>
      </c>
      <c r="P1997" s="30" t="str">
        <f t="shared" ref="P1997:P2060" si="521">IF($D1997="","",MID($A1997,O1997+1,SEARCH(";",$A1997,O1997+1)-O1997-1))</f>
        <v>36.9970</v>
      </c>
      <c r="Q1997" s="30">
        <f t="shared" ref="Q1997:Q2060" si="522">IF($D1997="","",O1997+LEN(P1997)+1)</f>
        <v>88</v>
      </c>
      <c r="R1997" s="36" t="str">
        <f t="shared" ref="R1997:R2060" si="523">IF($D1997="","",MID($A1997,Q1997+1,15))</f>
        <v>09-Aug-2017</v>
      </c>
      <c r="S1997" s="37">
        <f t="shared" si="514"/>
        <v>36.997</v>
      </c>
    </row>
    <row r="1998" spans="1:19">
      <c r="A1998" s="30" t="s">
        <v>7916</v>
      </c>
      <c r="D1998" s="30" t="str">
        <f t="shared" si="508"/>
        <v>102001</v>
      </c>
      <c r="E1998" s="30">
        <f t="shared" si="512"/>
        <v>7</v>
      </c>
      <c r="F1998" s="30" t="str">
        <f t="shared" si="509"/>
        <v>INF179K01BC6</v>
      </c>
      <c r="G1998" s="30">
        <f t="shared" si="513"/>
        <v>20</v>
      </c>
      <c r="H1998" s="30" t="str">
        <f t="shared" si="510"/>
        <v>INF179K01BD4</v>
      </c>
      <c r="I1998" s="30">
        <f t="shared" si="515"/>
        <v>33</v>
      </c>
      <c r="J1998" s="35" t="str">
        <f t="shared" si="511"/>
        <v>HDFC Top 200 Fund - Dividend Option</v>
      </c>
      <c r="K1998" s="35">
        <f t="shared" si="516"/>
        <v>69</v>
      </c>
      <c r="L1998" s="30" t="str">
        <f t="shared" si="517"/>
        <v>53.9980</v>
      </c>
      <c r="M1998" s="30">
        <f t="shared" si="518"/>
        <v>77</v>
      </c>
      <c r="N1998" s="30" t="str">
        <f t="shared" si="519"/>
        <v>53.4580</v>
      </c>
      <c r="O1998" s="30">
        <f t="shared" si="520"/>
        <v>85</v>
      </c>
      <c r="P1998" s="30" t="str">
        <f t="shared" si="521"/>
        <v>53.9980</v>
      </c>
      <c r="Q1998" s="30">
        <f t="shared" si="522"/>
        <v>93</v>
      </c>
      <c r="R1998" s="36" t="str">
        <f t="shared" si="523"/>
        <v>09-Aug-2017</v>
      </c>
      <c r="S1998" s="37">
        <f t="shared" si="514"/>
        <v>53.997999999999998</v>
      </c>
    </row>
    <row r="1999" spans="1:19">
      <c r="A1999" s="30" t="s">
        <v>7917</v>
      </c>
      <c r="D1999" s="30" t="str">
        <f t="shared" si="508"/>
        <v>102000</v>
      </c>
      <c r="E1999" s="30">
        <f t="shared" si="512"/>
        <v>7</v>
      </c>
      <c r="F1999" s="30" t="str">
        <f t="shared" si="509"/>
        <v>INF179K01BE2</v>
      </c>
      <c r="G1999" s="30">
        <f t="shared" si="513"/>
        <v>20</v>
      </c>
      <c r="H1999" s="30" t="str">
        <f t="shared" si="510"/>
        <v>-</v>
      </c>
      <c r="I1999" s="30">
        <f t="shared" si="515"/>
        <v>22</v>
      </c>
      <c r="J1999" s="35" t="str">
        <f t="shared" si="511"/>
        <v>HDFC Top 200 Fund - Growth Option</v>
      </c>
      <c r="K1999" s="35">
        <f t="shared" si="516"/>
        <v>56</v>
      </c>
      <c r="L1999" s="30" t="str">
        <f t="shared" si="517"/>
        <v>433.9550</v>
      </c>
      <c r="M1999" s="30">
        <f t="shared" si="518"/>
        <v>65</v>
      </c>
      <c r="N1999" s="30" t="str">
        <f t="shared" si="519"/>
        <v>429.6150</v>
      </c>
      <c r="O1999" s="30">
        <f t="shared" si="520"/>
        <v>74</v>
      </c>
      <c r="P1999" s="30" t="str">
        <f t="shared" si="521"/>
        <v>433.9550</v>
      </c>
      <c r="Q1999" s="30">
        <f t="shared" si="522"/>
        <v>83</v>
      </c>
      <c r="R1999" s="36" t="str">
        <f t="shared" si="523"/>
        <v>09-Aug-2017</v>
      </c>
      <c r="S1999" s="37">
        <f t="shared" si="514"/>
        <v>433.95499999999998</v>
      </c>
    </row>
    <row r="2000" spans="1:19">
      <c r="A2000" s="30" t="s">
        <v>7918</v>
      </c>
      <c r="D2000" s="30" t="str">
        <f t="shared" si="508"/>
        <v>119017</v>
      </c>
      <c r="E2000" s="30">
        <f t="shared" si="512"/>
        <v>7</v>
      </c>
      <c r="F2000" s="30" t="str">
        <f t="shared" si="509"/>
        <v>INF179K01YT2</v>
      </c>
      <c r="G2000" s="30">
        <f t="shared" si="513"/>
        <v>20</v>
      </c>
      <c r="H2000" s="30" t="str">
        <f t="shared" si="510"/>
        <v>INF179K01YU0</v>
      </c>
      <c r="I2000" s="30">
        <f t="shared" si="515"/>
        <v>33</v>
      </c>
      <c r="J2000" s="35" t="str">
        <f t="shared" si="511"/>
        <v>HDFC Top 200 Fund -Direct Plan - Dividend Option</v>
      </c>
      <c r="K2000" s="35">
        <f t="shared" si="516"/>
        <v>82</v>
      </c>
      <c r="L2000" s="30" t="str">
        <f t="shared" si="517"/>
        <v>55.9890</v>
      </c>
      <c r="M2000" s="30">
        <f t="shared" si="518"/>
        <v>90</v>
      </c>
      <c r="N2000" s="30" t="str">
        <f t="shared" si="519"/>
        <v>55.4290</v>
      </c>
      <c r="O2000" s="30">
        <f t="shared" si="520"/>
        <v>98</v>
      </c>
      <c r="P2000" s="30" t="str">
        <f t="shared" si="521"/>
        <v>55.9890</v>
      </c>
      <c r="Q2000" s="30">
        <f t="shared" si="522"/>
        <v>106</v>
      </c>
      <c r="R2000" s="36" t="str">
        <f t="shared" si="523"/>
        <v>09-Aug-2017</v>
      </c>
      <c r="S2000" s="37">
        <f t="shared" si="514"/>
        <v>55.988999999999997</v>
      </c>
    </row>
    <row r="2001" spans="1:19">
      <c r="A2001" s="30" t="s">
        <v>7919</v>
      </c>
      <c r="D2001" s="30" t="str">
        <f t="shared" si="508"/>
        <v>119018</v>
      </c>
      <c r="E2001" s="30">
        <f t="shared" si="512"/>
        <v>7</v>
      </c>
      <c r="F2001" s="30" t="str">
        <f t="shared" si="509"/>
        <v>INF179K01YV8</v>
      </c>
      <c r="G2001" s="30">
        <f t="shared" si="513"/>
        <v>20</v>
      </c>
      <c r="H2001" s="30" t="str">
        <f t="shared" si="510"/>
        <v>-</v>
      </c>
      <c r="I2001" s="30">
        <f t="shared" si="515"/>
        <v>22</v>
      </c>
      <c r="J2001" s="35" t="str">
        <f t="shared" si="511"/>
        <v>HDFC Top 200 Fund -Direct Plan - Growth Option</v>
      </c>
      <c r="K2001" s="35">
        <f t="shared" si="516"/>
        <v>69</v>
      </c>
      <c r="L2001" s="30" t="str">
        <f t="shared" si="517"/>
        <v>446.8830</v>
      </c>
      <c r="M2001" s="30">
        <f t="shared" si="518"/>
        <v>78</v>
      </c>
      <c r="N2001" s="30" t="str">
        <f t="shared" si="519"/>
        <v>442.4140</v>
      </c>
      <c r="O2001" s="30">
        <f t="shared" si="520"/>
        <v>87</v>
      </c>
      <c r="P2001" s="30" t="str">
        <f t="shared" si="521"/>
        <v>446.8830</v>
      </c>
      <c r="Q2001" s="30">
        <f t="shared" si="522"/>
        <v>96</v>
      </c>
      <c r="R2001" s="36" t="str">
        <f t="shared" si="523"/>
        <v>09-Aug-2017</v>
      </c>
      <c r="S2001" s="37">
        <f t="shared" si="514"/>
        <v>446.88299999999998</v>
      </c>
    </row>
    <row r="2002" spans="1:19">
      <c r="A2002" s="30" t="s">
        <v>97</v>
      </c>
      <c r="D2002" s="30" t="str">
        <f t="shared" si="508"/>
        <v/>
      </c>
      <c r="E2002" s="30" t="str">
        <f t="shared" si="512"/>
        <v/>
      </c>
      <c r="F2002" s="30" t="str">
        <f t="shared" si="509"/>
        <v xml:space="preserve"> </v>
      </c>
      <c r="G2002" s="30" t="str">
        <f t="shared" si="513"/>
        <v/>
      </c>
      <c r="H2002" s="30" t="str">
        <f t="shared" si="510"/>
        <v/>
      </c>
      <c r="I2002" s="30" t="str">
        <f t="shared" si="515"/>
        <v/>
      </c>
      <c r="J2002" s="35" t="str">
        <f t="shared" si="511"/>
        <v/>
      </c>
      <c r="K2002" s="35" t="str">
        <f t="shared" si="516"/>
        <v/>
      </c>
      <c r="L2002" s="30" t="str">
        <f t="shared" si="517"/>
        <v/>
      </c>
      <c r="M2002" s="30" t="str">
        <f t="shared" si="518"/>
        <v/>
      </c>
      <c r="N2002" s="30" t="str">
        <f t="shared" si="519"/>
        <v/>
      </c>
      <c r="O2002" s="30" t="str">
        <f t="shared" si="520"/>
        <v/>
      </c>
      <c r="P2002" s="30" t="str">
        <f t="shared" si="521"/>
        <v/>
      </c>
      <c r="Q2002" s="30" t="str">
        <f t="shared" si="522"/>
        <v/>
      </c>
      <c r="R2002" s="36" t="str">
        <f t="shared" si="523"/>
        <v/>
      </c>
      <c r="S2002" s="37" t="str">
        <f t="shared" si="514"/>
        <v/>
      </c>
    </row>
    <row r="2003" spans="1:19">
      <c r="A2003" s="30" t="s">
        <v>125</v>
      </c>
      <c r="D2003" s="30" t="str">
        <f t="shared" si="508"/>
        <v/>
      </c>
      <c r="E2003" s="30" t="str">
        <f t="shared" si="512"/>
        <v/>
      </c>
      <c r="F2003" s="30" t="str">
        <f t="shared" si="509"/>
        <v>HSBC Mutual Fund</v>
      </c>
      <c r="G2003" s="30" t="str">
        <f t="shared" si="513"/>
        <v/>
      </c>
      <c r="H2003" s="30" t="str">
        <f t="shared" si="510"/>
        <v/>
      </c>
      <c r="I2003" s="30" t="str">
        <f t="shared" si="515"/>
        <v/>
      </c>
      <c r="J2003" s="35" t="str">
        <f t="shared" si="511"/>
        <v/>
      </c>
      <c r="K2003" s="35" t="str">
        <f t="shared" si="516"/>
        <v/>
      </c>
      <c r="L2003" s="30" t="str">
        <f t="shared" si="517"/>
        <v/>
      </c>
      <c r="M2003" s="30" t="str">
        <f t="shared" si="518"/>
        <v/>
      </c>
      <c r="N2003" s="30" t="str">
        <f t="shared" si="519"/>
        <v/>
      </c>
      <c r="O2003" s="30" t="str">
        <f t="shared" si="520"/>
        <v/>
      </c>
      <c r="P2003" s="30" t="str">
        <f t="shared" si="521"/>
        <v/>
      </c>
      <c r="Q2003" s="30" t="str">
        <f t="shared" si="522"/>
        <v/>
      </c>
      <c r="R2003" s="36" t="str">
        <f t="shared" si="523"/>
        <v/>
      </c>
      <c r="S2003" s="37" t="str">
        <f t="shared" si="514"/>
        <v/>
      </c>
    </row>
    <row r="2004" spans="1:19">
      <c r="A2004" s="30" t="s">
        <v>97</v>
      </c>
      <c r="D2004" s="30" t="str">
        <f t="shared" si="508"/>
        <v/>
      </c>
      <c r="E2004" s="30" t="str">
        <f t="shared" si="512"/>
        <v/>
      </c>
      <c r="F2004" s="30" t="str">
        <f t="shared" si="509"/>
        <v xml:space="preserve"> </v>
      </c>
      <c r="G2004" s="30" t="str">
        <f t="shared" si="513"/>
        <v/>
      </c>
      <c r="H2004" s="30" t="str">
        <f t="shared" si="510"/>
        <v/>
      </c>
      <c r="I2004" s="30" t="str">
        <f t="shared" si="515"/>
        <v/>
      </c>
      <c r="J2004" s="35" t="str">
        <f t="shared" si="511"/>
        <v/>
      </c>
      <c r="K2004" s="35" t="str">
        <f t="shared" si="516"/>
        <v/>
      </c>
      <c r="L2004" s="30" t="str">
        <f t="shared" si="517"/>
        <v/>
      </c>
      <c r="M2004" s="30" t="str">
        <f t="shared" si="518"/>
        <v/>
      </c>
      <c r="N2004" s="30" t="str">
        <f t="shared" si="519"/>
        <v/>
      </c>
      <c r="O2004" s="30" t="str">
        <f t="shared" si="520"/>
        <v/>
      </c>
      <c r="P2004" s="30" t="str">
        <f t="shared" si="521"/>
        <v/>
      </c>
      <c r="Q2004" s="30" t="str">
        <f t="shared" si="522"/>
        <v/>
      </c>
      <c r="R2004" s="36" t="str">
        <f t="shared" si="523"/>
        <v/>
      </c>
      <c r="S2004" s="37" t="str">
        <f t="shared" si="514"/>
        <v/>
      </c>
    </row>
    <row r="2005" spans="1:19">
      <c r="A2005" s="30" t="s">
        <v>6442</v>
      </c>
      <c r="D2005" s="30" t="str">
        <f t="shared" si="508"/>
        <v>105227</v>
      </c>
      <c r="E2005" s="30">
        <f t="shared" si="512"/>
        <v>7</v>
      </c>
      <c r="F2005" s="30" t="str">
        <f t="shared" si="509"/>
        <v>INF336L01BC0</v>
      </c>
      <c r="G2005" s="30">
        <f t="shared" si="513"/>
        <v>20</v>
      </c>
      <c r="H2005" s="30" t="str">
        <f t="shared" si="510"/>
        <v>INF336L01BB2</v>
      </c>
      <c r="I2005" s="30">
        <f t="shared" si="515"/>
        <v>33</v>
      </c>
      <c r="J2005" s="35" t="str">
        <f t="shared" si="511"/>
        <v>HSBC Dividend Yield Equity Fund - Dividend</v>
      </c>
      <c r="K2005" s="35">
        <f t="shared" si="516"/>
        <v>76</v>
      </c>
      <c r="L2005" s="30" t="str">
        <f t="shared" si="517"/>
        <v>20.3103</v>
      </c>
      <c r="M2005" s="30">
        <f t="shared" si="518"/>
        <v>84</v>
      </c>
      <c r="N2005" s="30" t="str">
        <f t="shared" si="519"/>
        <v>20.3103</v>
      </c>
      <c r="O2005" s="30">
        <f t="shared" si="520"/>
        <v>92</v>
      </c>
      <c r="P2005" s="30" t="str">
        <f t="shared" si="521"/>
        <v>20.3103</v>
      </c>
      <c r="Q2005" s="30">
        <f t="shared" si="522"/>
        <v>100</v>
      </c>
      <c r="R2005" s="36" t="str">
        <f t="shared" si="523"/>
        <v>30-Jun-2017</v>
      </c>
      <c r="S2005" s="37">
        <f t="shared" si="514"/>
        <v>20.310300000000002</v>
      </c>
    </row>
    <row r="2006" spans="1:19">
      <c r="A2006" s="30" t="s">
        <v>6443</v>
      </c>
      <c r="D2006" s="30" t="str">
        <f t="shared" si="508"/>
        <v>105228</v>
      </c>
      <c r="E2006" s="30">
        <f t="shared" si="512"/>
        <v>7</v>
      </c>
      <c r="F2006" s="30" t="str">
        <f t="shared" si="509"/>
        <v>INF336L01BD8</v>
      </c>
      <c r="G2006" s="30">
        <f t="shared" si="513"/>
        <v>20</v>
      </c>
      <c r="H2006" s="30" t="str">
        <f t="shared" si="510"/>
        <v>-</v>
      </c>
      <c r="I2006" s="30">
        <f t="shared" si="515"/>
        <v>22</v>
      </c>
      <c r="J2006" s="35" t="str">
        <f t="shared" si="511"/>
        <v>HSBC Dividend Yield Equity Fund - Growth</v>
      </c>
      <c r="K2006" s="35">
        <f t="shared" si="516"/>
        <v>63</v>
      </c>
      <c r="L2006" s="30" t="str">
        <f t="shared" si="517"/>
        <v>20.3103</v>
      </c>
      <c r="M2006" s="30">
        <f t="shared" si="518"/>
        <v>71</v>
      </c>
      <c r="N2006" s="30" t="str">
        <f t="shared" si="519"/>
        <v>20.3103</v>
      </c>
      <c r="O2006" s="30">
        <f t="shared" si="520"/>
        <v>79</v>
      </c>
      <c r="P2006" s="30" t="str">
        <f t="shared" si="521"/>
        <v>20.3103</v>
      </c>
      <c r="Q2006" s="30">
        <f t="shared" si="522"/>
        <v>87</v>
      </c>
      <c r="R2006" s="36" t="str">
        <f t="shared" si="523"/>
        <v>30-Jun-2017</v>
      </c>
      <c r="S2006" s="37">
        <f t="shared" si="514"/>
        <v>20.310300000000002</v>
      </c>
    </row>
    <row r="2007" spans="1:19">
      <c r="A2007" s="30" t="s">
        <v>6444</v>
      </c>
      <c r="D2007" s="30" t="str">
        <f t="shared" si="508"/>
        <v>120080</v>
      </c>
      <c r="E2007" s="30">
        <f t="shared" si="512"/>
        <v>7</v>
      </c>
      <c r="F2007" s="30" t="str">
        <f t="shared" si="509"/>
        <v>INF336L01EK7</v>
      </c>
      <c r="G2007" s="30">
        <f t="shared" si="513"/>
        <v>20</v>
      </c>
      <c r="H2007" s="30" t="str">
        <f t="shared" si="510"/>
        <v>INF336L01EL5</v>
      </c>
      <c r="I2007" s="30">
        <f t="shared" si="515"/>
        <v>33</v>
      </c>
      <c r="J2007" s="35" t="str">
        <f t="shared" si="511"/>
        <v>HSBC Dividend Yield Equity Fund-Dividend Direct</v>
      </c>
      <c r="K2007" s="35">
        <f t="shared" si="516"/>
        <v>81</v>
      </c>
      <c r="L2007" s="30" t="str">
        <f t="shared" si="517"/>
        <v>20.9669</v>
      </c>
      <c r="M2007" s="30">
        <f t="shared" si="518"/>
        <v>89</v>
      </c>
      <c r="N2007" s="30" t="str">
        <f t="shared" si="519"/>
        <v>20.9669</v>
      </c>
      <c r="O2007" s="30">
        <f t="shared" si="520"/>
        <v>97</v>
      </c>
      <c r="P2007" s="30" t="str">
        <f t="shared" si="521"/>
        <v>20.9669</v>
      </c>
      <c r="Q2007" s="30">
        <f t="shared" si="522"/>
        <v>105</v>
      </c>
      <c r="R2007" s="36" t="str">
        <f t="shared" si="523"/>
        <v>30-Jun-2017</v>
      </c>
      <c r="S2007" s="37">
        <f t="shared" si="514"/>
        <v>20.966899999999999</v>
      </c>
    </row>
    <row r="2008" spans="1:19">
      <c r="A2008" s="30" t="s">
        <v>6445</v>
      </c>
      <c r="D2008" s="30" t="str">
        <f t="shared" si="508"/>
        <v>120081</v>
      </c>
      <c r="E2008" s="30">
        <f t="shared" si="512"/>
        <v>7</v>
      </c>
      <c r="F2008" s="30" t="str">
        <f t="shared" si="509"/>
        <v>INF336L01EM3</v>
      </c>
      <c r="G2008" s="30">
        <f t="shared" si="513"/>
        <v>20</v>
      </c>
      <c r="H2008" s="30" t="str">
        <f t="shared" si="510"/>
        <v>-</v>
      </c>
      <c r="I2008" s="30">
        <f t="shared" si="515"/>
        <v>22</v>
      </c>
      <c r="J2008" s="35" t="str">
        <f t="shared" si="511"/>
        <v>HSBC Dividend Yield Equity Fund-Growth Direct</v>
      </c>
      <c r="K2008" s="35">
        <f t="shared" si="516"/>
        <v>68</v>
      </c>
      <c r="L2008" s="30" t="str">
        <f t="shared" si="517"/>
        <v>20.9669</v>
      </c>
      <c r="M2008" s="30">
        <f t="shared" si="518"/>
        <v>76</v>
      </c>
      <c r="N2008" s="30" t="str">
        <f t="shared" si="519"/>
        <v>20.9669</v>
      </c>
      <c r="O2008" s="30">
        <f t="shared" si="520"/>
        <v>84</v>
      </c>
      <c r="P2008" s="30" t="str">
        <f t="shared" si="521"/>
        <v>20.9669</v>
      </c>
      <c r="Q2008" s="30">
        <f t="shared" si="522"/>
        <v>92</v>
      </c>
      <c r="R2008" s="36" t="str">
        <f t="shared" si="523"/>
        <v>30-Jun-2017</v>
      </c>
      <c r="S2008" s="37">
        <f t="shared" si="514"/>
        <v>20.966899999999999</v>
      </c>
    </row>
    <row r="2009" spans="1:19">
      <c r="A2009" s="30" t="s">
        <v>7920</v>
      </c>
      <c r="D2009" s="30" t="str">
        <f t="shared" si="508"/>
        <v>106671</v>
      </c>
      <c r="E2009" s="30">
        <f t="shared" si="512"/>
        <v>7</v>
      </c>
      <c r="F2009" s="30" t="str">
        <f t="shared" si="509"/>
        <v>INF336L01404</v>
      </c>
      <c r="G2009" s="30">
        <f t="shared" si="513"/>
        <v>20</v>
      </c>
      <c r="H2009" s="30" t="str">
        <f t="shared" si="510"/>
        <v>INF336L01396</v>
      </c>
      <c r="I2009" s="30">
        <f t="shared" si="515"/>
        <v>33</v>
      </c>
      <c r="J2009" s="35" t="str">
        <f t="shared" si="511"/>
        <v>HSBC Dynamic Fund - Dividend</v>
      </c>
      <c r="K2009" s="35">
        <f t="shared" si="516"/>
        <v>62</v>
      </c>
      <c r="L2009" s="30" t="str">
        <f t="shared" si="517"/>
        <v>16.9769</v>
      </c>
      <c r="M2009" s="30">
        <f t="shared" si="518"/>
        <v>70</v>
      </c>
      <c r="N2009" s="30" t="str">
        <f t="shared" si="519"/>
        <v>16.9769</v>
      </c>
      <c r="O2009" s="30">
        <f t="shared" si="520"/>
        <v>78</v>
      </c>
      <c r="P2009" s="30" t="str">
        <f t="shared" si="521"/>
        <v>16.9769</v>
      </c>
      <c r="Q2009" s="30">
        <f t="shared" si="522"/>
        <v>86</v>
      </c>
      <c r="R2009" s="36" t="str">
        <f t="shared" si="523"/>
        <v>09-Aug-2017</v>
      </c>
      <c r="S2009" s="37">
        <f t="shared" si="514"/>
        <v>16.976900000000001</v>
      </c>
    </row>
    <row r="2010" spans="1:19">
      <c r="A2010" s="30" t="s">
        <v>7921</v>
      </c>
      <c r="D2010" s="30" t="str">
        <f t="shared" si="508"/>
        <v>106670</v>
      </c>
      <c r="E2010" s="30">
        <f t="shared" si="512"/>
        <v>7</v>
      </c>
      <c r="F2010" s="30" t="str">
        <f t="shared" si="509"/>
        <v>INF336L01412</v>
      </c>
      <c r="G2010" s="30">
        <f t="shared" si="513"/>
        <v>20</v>
      </c>
      <c r="H2010" s="30" t="str">
        <f t="shared" si="510"/>
        <v>-</v>
      </c>
      <c r="I2010" s="30">
        <f t="shared" si="515"/>
        <v>22</v>
      </c>
      <c r="J2010" s="35" t="str">
        <f t="shared" si="511"/>
        <v>HSBC Dynamic Fund - Growth</v>
      </c>
      <c r="K2010" s="35">
        <f t="shared" si="516"/>
        <v>49</v>
      </c>
      <c r="L2010" s="30" t="str">
        <f t="shared" si="517"/>
        <v>16.9769</v>
      </c>
      <c r="M2010" s="30">
        <f t="shared" si="518"/>
        <v>57</v>
      </c>
      <c r="N2010" s="30" t="str">
        <f t="shared" si="519"/>
        <v>16.9769</v>
      </c>
      <c r="O2010" s="30">
        <f t="shared" si="520"/>
        <v>65</v>
      </c>
      <c r="P2010" s="30" t="str">
        <f t="shared" si="521"/>
        <v>16.9769</v>
      </c>
      <c r="Q2010" s="30">
        <f t="shared" si="522"/>
        <v>73</v>
      </c>
      <c r="R2010" s="36" t="str">
        <f t="shared" si="523"/>
        <v>09-Aug-2017</v>
      </c>
      <c r="S2010" s="37">
        <f t="shared" si="514"/>
        <v>16.976900000000001</v>
      </c>
    </row>
    <row r="2011" spans="1:19">
      <c r="A2011" s="30" t="s">
        <v>7922</v>
      </c>
      <c r="D2011" s="30" t="str">
        <f t="shared" si="508"/>
        <v>120041</v>
      </c>
      <c r="E2011" s="30">
        <f t="shared" si="512"/>
        <v>7</v>
      </c>
      <c r="F2011" s="30" t="str">
        <f t="shared" si="509"/>
        <v>INF336L01CE4</v>
      </c>
      <c r="G2011" s="30">
        <f t="shared" si="513"/>
        <v>20</v>
      </c>
      <c r="H2011" s="30" t="str">
        <f t="shared" si="510"/>
        <v>INF336L01CF1</v>
      </c>
      <c r="I2011" s="30">
        <f t="shared" si="515"/>
        <v>33</v>
      </c>
      <c r="J2011" s="35" t="str">
        <f t="shared" si="511"/>
        <v>HSBC Dynamic Fund-Dividend Direct</v>
      </c>
      <c r="K2011" s="35">
        <f t="shared" si="516"/>
        <v>67</v>
      </c>
      <c r="L2011" s="30" t="str">
        <f t="shared" si="517"/>
        <v>17.5434</v>
      </c>
      <c r="M2011" s="30">
        <f t="shared" si="518"/>
        <v>75</v>
      </c>
      <c r="N2011" s="30" t="str">
        <f t="shared" si="519"/>
        <v>17.5434</v>
      </c>
      <c r="O2011" s="30">
        <f t="shared" si="520"/>
        <v>83</v>
      </c>
      <c r="P2011" s="30" t="str">
        <f t="shared" si="521"/>
        <v>17.5434</v>
      </c>
      <c r="Q2011" s="30">
        <f t="shared" si="522"/>
        <v>91</v>
      </c>
      <c r="R2011" s="36" t="str">
        <f t="shared" si="523"/>
        <v>09-Aug-2017</v>
      </c>
      <c r="S2011" s="37">
        <f t="shared" si="514"/>
        <v>17.543399999999998</v>
      </c>
    </row>
    <row r="2012" spans="1:19">
      <c r="A2012" s="30" t="s">
        <v>7923</v>
      </c>
      <c r="D2012" s="30" t="str">
        <f t="shared" si="508"/>
        <v>120042</v>
      </c>
      <c r="E2012" s="30">
        <f t="shared" si="512"/>
        <v>7</v>
      </c>
      <c r="F2012" s="30" t="str">
        <f t="shared" si="509"/>
        <v>INF336L01CG9</v>
      </c>
      <c r="G2012" s="30">
        <f t="shared" si="513"/>
        <v>20</v>
      </c>
      <c r="H2012" s="30" t="str">
        <f t="shared" si="510"/>
        <v>-</v>
      </c>
      <c r="I2012" s="30">
        <f t="shared" si="515"/>
        <v>22</v>
      </c>
      <c r="J2012" s="35" t="str">
        <f t="shared" si="511"/>
        <v>HSBC Dynamic Fund-Growth Direct</v>
      </c>
      <c r="K2012" s="35">
        <f t="shared" si="516"/>
        <v>54</v>
      </c>
      <c r="L2012" s="30" t="str">
        <f t="shared" si="517"/>
        <v>17.5434</v>
      </c>
      <c r="M2012" s="30">
        <f t="shared" si="518"/>
        <v>62</v>
      </c>
      <c r="N2012" s="30" t="str">
        <f t="shared" si="519"/>
        <v>17.5434</v>
      </c>
      <c r="O2012" s="30">
        <f t="shared" si="520"/>
        <v>70</v>
      </c>
      <c r="P2012" s="30" t="str">
        <f t="shared" si="521"/>
        <v>17.5434</v>
      </c>
      <c r="Q2012" s="30">
        <f t="shared" si="522"/>
        <v>78</v>
      </c>
      <c r="R2012" s="36" t="str">
        <f t="shared" si="523"/>
        <v>09-Aug-2017</v>
      </c>
      <c r="S2012" s="37">
        <f t="shared" si="514"/>
        <v>17.543399999999998</v>
      </c>
    </row>
    <row r="2013" spans="1:19">
      <c r="A2013" s="30" t="s">
        <v>7924</v>
      </c>
      <c r="D2013" s="30" t="str">
        <f t="shared" si="508"/>
        <v>101593</v>
      </c>
      <c r="E2013" s="30">
        <f t="shared" si="512"/>
        <v>7</v>
      </c>
      <c r="F2013" s="30" t="str">
        <f t="shared" si="509"/>
        <v>INF336L01024</v>
      </c>
      <c r="G2013" s="30">
        <f t="shared" si="513"/>
        <v>20</v>
      </c>
      <c r="H2013" s="30" t="str">
        <f t="shared" si="510"/>
        <v>INF336L01032</v>
      </c>
      <c r="I2013" s="30">
        <f t="shared" si="515"/>
        <v>33</v>
      </c>
      <c r="J2013" s="35" t="str">
        <f t="shared" si="511"/>
        <v>HSBC Equity Fund - Dividend</v>
      </c>
      <c r="K2013" s="35">
        <f t="shared" si="516"/>
        <v>61</v>
      </c>
      <c r="L2013" s="30" t="str">
        <f t="shared" si="517"/>
        <v>31.6098</v>
      </c>
      <c r="M2013" s="30">
        <f t="shared" si="518"/>
        <v>69</v>
      </c>
      <c r="N2013" s="30" t="str">
        <f t="shared" si="519"/>
        <v>31.6098</v>
      </c>
      <c r="O2013" s="30">
        <f t="shared" si="520"/>
        <v>77</v>
      </c>
      <c r="P2013" s="30" t="str">
        <f t="shared" si="521"/>
        <v>31.6098</v>
      </c>
      <c r="Q2013" s="30">
        <f t="shared" si="522"/>
        <v>85</v>
      </c>
      <c r="R2013" s="36" t="str">
        <f t="shared" si="523"/>
        <v>09-Aug-2017</v>
      </c>
      <c r="S2013" s="37">
        <f t="shared" si="514"/>
        <v>31.6098</v>
      </c>
    </row>
    <row r="2014" spans="1:19">
      <c r="A2014" s="30" t="s">
        <v>7925</v>
      </c>
      <c r="D2014" s="30" t="str">
        <f t="shared" si="508"/>
        <v>120029</v>
      </c>
      <c r="E2014" s="30">
        <f t="shared" si="512"/>
        <v>7</v>
      </c>
      <c r="F2014" s="30" t="str">
        <f t="shared" si="509"/>
        <v>INF336L01CK1</v>
      </c>
      <c r="G2014" s="30">
        <f t="shared" si="513"/>
        <v>20</v>
      </c>
      <c r="H2014" s="30" t="str">
        <f t="shared" si="510"/>
        <v>INF336L01CL9</v>
      </c>
      <c r="I2014" s="30">
        <f t="shared" si="515"/>
        <v>33</v>
      </c>
      <c r="J2014" s="35" t="str">
        <f t="shared" si="511"/>
        <v>HSBC Equity Fund - Dividend Direct</v>
      </c>
      <c r="K2014" s="35">
        <f t="shared" si="516"/>
        <v>68</v>
      </c>
      <c r="L2014" s="30" t="str">
        <f t="shared" si="517"/>
        <v>32.9641</v>
      </c>
      <c r="M2014" s="30">
        <f t="shared" si="518"/>
        <v>76</v>
      </c>
      <c r="N2014" s="30" t="str">
        <f t="shared" si="519"/>
        <v>32.9641</v>
      </c>
      <c r="O2014" s="30">
        <f t="shared" si="520"/>
        <v>84</v>
      </c>
      <c r="P2014" s="30" t="str">
        <f t="shared" si="521"/>
        <v>32.9641</v>
      </c>
      <c r="Q2014" s="30">
        <f t="shared" si="522"/>
        <v>92</v>
      </c>
      <c r="R2014" s="36" t="str">
        <f t="shared" si="523"/>
        <v>09-Aug-2017</v>
      </c>
      <c r="S2014" s="37">
        <f t="shared" si="514"/>
        <v>32.964100000000002</v>
      </c>
    </row>
    <row r="2015" spans="1:19">
      <c r="A2015" s="30" t="s">
        <v>7926</v>
      </c>
      <c r="D2015" s="30" t="str">
        <f t="shared" si="508"/>
        <v>101594</v>
      </c>
      <c r="E2015" s="30">
        <f t="shared" si="512"/>
        <v>7</v>
      </c>
      <c r="F2015" s="30" t="str">
        <f t="shared" si="509"/>
        <v>INF336L01016</v>
      </c>
      <c r="G2015" s="30">
        <f t="shared" si="513"/>
        <v>20</v>
      </c>
      <c r="H2015" s="30" t="str">
        <f t="shared" si="510"/>
        <v>-</v>
      </c>
      <c r="I2015" s="30">
        <f t="shared" si="515"/>
        <v>22</v>
      </c>
      <c r="J2015" s="35" t="str">
        <f t="shared" si="511"/>
        <v>HSBC Equity Fund - Growth</v>
      </c>
      <c r="K2015" s="35">
        <f t="shared" si="516"/>
        <v>48</v>
      </c>
      <c r="L2015" s="30" t="str">
        <f t="shared" si="517"/>
        <v>192.0304</v>
      </c>
      <c r="M2015" s="30">
        <f t="shared" si="518"/>
        <v>57</v>
      </c>
      <c r="N2015" s="30" t="str">
        <f t="shared" si="519"/>
        <v>192.0304</v>
      </c>
      <c r="O2015" s="30">
        <f t="shared" si="520"/>
        <v>66</v>
      </c>
      <c r="P2015" s="30" t="str">
        <f t="shared" si="521"/>
        <v>192.0304</v>
      </c>
      <c r="Q2015" s="30">
        <f t="shared" si="522"/>
        <v>75</v>
      </c>
      <c r="R2015" s="36" t="str">
        <f t="shared" si="523"/>
        <v>09-Aug-2017</v>
      </c>
      <c r="S2015" s="37">
        <f t="shared" si="514"/>
        <v>192.03039999999999</v>
      </c>
    </row>
    <row r="2016" spans="1:19">
      <c r="A2016" s="30" t="s">
        <v>7927</v>
      </c>
      <c r="D2016" s="30" t="str">
        <f t="shared" si="508"/>
        <v>120030</v>
      </c>
      <c r="E2016" s="30">
        <f t="shared" si="512"/>
        <v>7</v>
      </c>
      <c r="F2016" s="30" t="str">
        <f t="shared" si="509"/>
        <v>INF336L01CM7</v>
      </c>
      <c r="G2016" s="30">
        <f t="shared" si="513"/>
        <v>20</v>
      </c>
      <c r="H2016" s="30" t="str">
        <f t="shared" si="510"/>
        <v>-</v>
      </c>
      <c r="I2016" s="30">
        <f t="shared" si="515"/>
        <v>22</v>
      </c>
      <c r="J2016" s="35" t="str">
        <f t="shared" si="511"/>
        <v>HSBC Equity Fund - Growth Direct</v>
      </c>
      <c r="K2016" s="35">
        <f t="shared" si="516"/>
        <v>55</v>
      </c>
      <c r="L2016" s="30" t="str">
        <f t="shared" si="517"/>
        <v>198.6729</v>
      </c>
      <c r="M2016" s="30">
        <f t="shared" si="518"/>
        <v>64</v>
      </c>
      <c r="N2016" s="30" t="str">
        <f t="shared" si="519"/>
        <v>198.6729</v>
      </c>
      <c r="O2016" s="30">
        <f t="shared" si="520"/>
        <v>73</v>
      </c>
      <c r="P2016" s="30" t="str">
        <f t="shared" si="521"/>
        <v>198.6729</v>
      </c>
      <c r="Q2016" s="30">
        <f t="shared" si="522"/>
        <v>82</v>
      </c>
      <c r="R2016" s="36" t="str">
        <f t="shared" si="523"/>
        <v>09-Aug-2017</v>
      </c>
      <c r="S2016" s="37">
        <f t="shared" si="514"/>
        <v>198.6729</v>
      </c>
    </row>
    <row r="2017" spans="1:19">
      <c r="A2017" s="30" t="s">
        <v>7928</v>
      </c>
      <c r="D2017" s="30" t="str">
        <f t="shared" si="508"/>
        <v>102251</v>
      </c>
      <c r="E2017" s="30">
        <f t="shared" si="512"/>
        <v>7</v>
      </c>
      <c r="F2017" s="30" t="str">
        <f t="shared" si="509"/>
        <v>INF336L01AE8</v>
      </c>
      <c r="G2017" s="30">
        <f t="shared" si="513"/>
        <v>20</v>
      </c>
      <c r="H2017" s="30" t="str">
        <f t="shared" si="510"/>
        <v>INF336L01AD0</v>
      </c>
      <c r="I2017" s="30">
        <f t="shared" si="515"/>
        <v>33</v>
      </c>
      <c r="J2017" s="35" t="str">
        <f t="shared" si="511"/>
        <v>HSBC India Opportunities Fund - Dividend</v>
      </c>
      <c r="K2017" s="35">
        <f t="shared" si="516"/>
        <v>74</v>
      </c>
      <c r="L2017" s="30" t="str">
        <f t="shared" si="517"/>
        <v>26.3784</v>
      </c>
      <c r="M2017" s="30">
        <f t="shared" si="518"/>
        <v>82</v>
      </c>
      <c r="N2017" s="30" t="str">
        <f t="shared" si="519"/>
        <v>26.3784</v>
      </c>
      <c r="O2017" s="30">
        <f t="shared" si="520"/>
        <v>90</v>
      </c>
      <c r="P2017" s="30" t="str">
        <f t="shared" si="521"/>
        <v>26.3784</v>
      </c>
      <c r="Q2017" s="30">
        <f t="shared" si="522"/>
        <v>98</v>
      </c>
      <c r="R2017" s="36" t="str">
        <f t="shared" si="523"/>
        <v>09-Aug-2017</v>
      </c>
      <c r="S2017" s="37">
        <f t="shared" si="514"/>
        <v>26.378399999999999</v>
      </c>
    </row>
    <row r="2018" spans="1:19">
      <c r="A2018" s="30" t="s">
        <v>7929</v>
      </c>
      <c r="D2018" s="30" t="str">
        <f t="shared" si="508"/>
        <v>120045</v>
      </c>
      <c r="E2018" s="30">
        <f t="shared" si="512"/>
        <v>7</v>
      </c>
      <c r="F2018" s="30" t="str">
        <f t="shared" si="509"/>
        <v>INF336L01DF9</v>
      </c>
      <c r="G2018" s="30">
        <f t="shared" si="513"/>
        <v>20</v>
      </c>
      <c r="H2018" s="30" t="str">
        <f t="shared" si="510"/>
        <v>INF336L01DG7</v>
      </c>
      <c r="I2018" s="30">
        <f t="shared" si="515"/>
        <v>33</v>
      </c>
      <c r="J2018" s="35" t="str">
        <f t="shared" si="511"/>
        <v>HSBC India Opportunities Fund - Dividend Direct</v>
      </c>
      <c r="K2018" s="35">
        <f t="shared" si="516"/>
        <v>81</v>
      </c>
      <c r="L2018" s="30" t="str">
        <f t="shared" si="517"/>
        <v>28.9767</v>
      </c>
      <c r="M2018" s="30">
        <f t="shared" si="518"/>
        <v>89</v>
      </c>
      <c r="N2018" s="30" t="str">
        <f t="shared" si="519"/>
        <v>28.9767</v>
      </c>
      <c r="O2018" s="30">
        <f t="shared" si="520"/>
        <v>97</v>
      </c>
      <c r="P2018" s="30" t="str">
        <f t="shared" si="521"/>
        <v>28.9767</v>
      </c>
      <c r="Q2018" s="30">
        <f t="shared" si="522"/>
        <v>105</v>
      </c>
      <c r="R2018" s="36" t="str">
        <f t="shared" si="523"/>
        <v>09-Aug-2017</v>
      </c>
      <c r="S2018" s="37">
        <f t="shared" si="514"/>
        <v>28.976700000000001</v>
      </c>
    </row>
    <row r="2019" spans="1:19">
      <c r="A2019" s="30" t="s">
        <v>7930</v>
      </c>
      <c r="D2019" s="30" t="str">
        <f t="shared" si="508"/>
        <v>102252</v>
      </c>
      <c r="E2019" s="30">
        <f t="shared" si="512"/>
        <v>7</v>
      </c>
      <c r="F2019" s="30" t="str">
        <f t="shared" si="509"/>
        <v>INF336L01AF5</v>
      </c>
      <c r="G2019" s="30">
        <f t="shared" si="513"/>
        <v>20</v>
      </c>
      <c r="H2019" s="30" t="str">
        <f t="shared" si="510"/>
        <v>-</v>
      </c>
      <c r="I2019" s="30">
        <f t="shared" si="515"/>
        <v>22</v>
      </c>
      <c r="J2019" s="35" t="str">
        <f t="shared" si="511"/>
        <v>HSBC India Opportunities Fund - Growth</v>
      </c>
      <c r="K2019" s="35">
        <f t="shared" si="516"/>
        <v>61</v>
      </c>
      <c r="L2019" s="30" t="str">
        <f t="shared" si="517"/>
        <v>82.8352</v>
      </c>
      <c r="M2019" s="30">
        <f t="shared" si="518"/>
        <v>69</v>
      </c>
      <c r="N2019" s="30" t="str">
        <f t="shared" si="519"/>
        <v>82.8352</v>
      </c>
      <c r="O2019" s="30">
        <f t="shared" si="520"/>
        <v>77</v>
      </c>
      <c r="P2019" s="30" t="str">
        <f t="shared" si="521"/>
        <v>82.8352</v>
      </c>
      <c r="Q2019" s="30">
        <f t="shared" si="522"/>
        <v>85</v>
      </c>
      <c r="R2019" s="36" t="str">
        <f t="shared" si="523"/>
        <v>09-Aug-2017</v>
      </c>
      <c r="S2019" s="37">
        <f t="shared" si="514"/>
        <v>82.8352</v>
      </c>
    </row>
    <row r="2020" spans="1:19">
      <c r="A2020" s="30" t="s">
        <v>7931</v>
      </c>
      <c r="D2020" s="30" t="str">
        <f t="shared" si="508"/>
        <v>120046</v>
      </c>
      <c r="E2020" s="30">
        <f t="shared" si="512"/>
        <v>7</v>
      </c>
      <c r="F2020" s="30" t="str">
        <f t="shared" si="509"/>
        <v>INF336L01DH5</v>
      </c>
      <c r="G2020" s="30">
        <f t="shared" si="513"/>
        <v>20</v>
      </c>
      <c r="H2020" s="30" t="str">
        <f t="shared" si="510"/>
        <v>-</v>
      </c>
      <c r="I2020" s="30">
        <f t="shared" si="515"/>
        <v>22</v>
      </c>
      <c r="J2020" s="35" t="str">
        <f t="shared" si="511"/>
        <v>HSBC India Opportunities Fund - Growth Direct</v>
      </c>
      <c r="K2020" s="35">
        <f t="shared" si="516"/>
        <v>68</v>
      </c>
      <c r="L2020" s="30" t="str">
        <f t="shared" si="517"/>
        <v>85.6934</v>
      </c>
      <c r="M2020" s="30">
        <f t="shared" si="518"/>
        <v>76</v>
      </c>
      <c r="N2020" s="30" t="str">
        <f t="shared" si="519"/>
        <v>85.6934</v>
      </c>
      <c r="O2020" s="30">
        <f t="shared" si="520"/>
        <v>84</v>
      </c>
      <c r="P2020" s="30" t="str">
        <f t="shared" si="521"/>
        <v>85.6934</v>
      </c>
      <c r="Q2020" s="30">
        <f t="shared" si="522"/>
        <v>92</v>
      </c>
      <c r="R2020" s="36" t="str">
        <f t="shared" si="523"/>
        <v>09-Aug-2017</v>
      </c>
      <c r="S2020" s="37">
        <f t="shared" si="514"/>
        <v>85.693399999999997</v>
      </c>
    </row>
    <row r="2021" spans="1:19">
      <c r="A2021" s="30" t="s">
        <v>7932</v>
      </c>
      <c r="D2021" s="30" t="str">
        <f t="shared" si="508"/>
        <v>120033</v>
      </c>
      <c r="E2021" s="30">
        <f t="shared" si="512"/>
        <v>7</v>
      </c>
      <c r="F2021" s="30" t="str">
        <f t="shared" si="509"/>
        <v>INF336L01DI3</v>
      </c>
      <c r="G2021" s="30">
        <f t="shared" si="513"/>
        <v>20</v>
      </c>
      <c r="H2021" s="30" t="str">
        <f t="shared" si="510"/>
        <v>INF336L01DJ1</v>
      </c>
      <c r="I2021" s="30">
        <f t="shared" si="515"/>
        <v>33</v>
      </c>
      <c r="J2021" s="35" t="str">
        <f t="shared" si="511"/>
        <v>HSBC Infrastructure Equity Fund - Dividend Direct</v>
      </c>
      <c r="K2021" s="35">
        <f t="shared" si="516"/>
        <v>83</v>
      </c>
      <c r="L2021" s="30" t="str">
        <f t="shared" si="517"/>
        <v>19.7444</v>
      </c>
      <c r="M2021" s="30">
        <f t="shared" si="518"/>
        <v>91</v>
      </c>
      <c r="N2021" s="30" t="str">
        <f t="shared" si="519"/>
        <v>19.7444</v>
      </c>
      <c r="O2021" s="30">
        <f t="shared" si="520"/>
        <v>99</v>
      </c>
      <c r="P2021" s="30" t="str">
        <f t="shared" si="521"/>
        <v>19.7444</v>
      </c>
      <c r="Q2021" s="30">
        <f t="shared" si="522"/>
        <v>107</v>
      </c>
      <c r="R2021" s="36" t="str">
        <f t="shared" si="523"/>
        <v>09-Aug-2017</v>
      </c>
      <c r="S2021" s="37">
        <f t="shared" si="514"/>
        <v>19.744399999999999</v>
      </c>
    </row>
    <row r="2022" spans="1:19">
      <c r="A2022" s="30" t="s">
        <v>7933</v>
      </c>
      <c r="D2022" s="30" t="str">
        <f t="shared" si="508"/>
        <v>103407</v>
      </c>
      <c r="E2022" s="30">
        <f t="shared" si="512"/>
        <v>7</v>
      </c>
      <c r="F2022" s="30" t="str">
        <f t="shared" si="509"/>
        <v>INF336L01255</v>
      </c>
      <c r="G2022" s="30">
        <f t="shared" si="513"/>
        <v>20</v>
      </c>
      <c r="H2022" s="30" t="str">
        <f t="shared" si="510"/>
        <v>-</v>
      </c>
      <c r="I2022" s="30">
        <f t="shared" si="515"/>
        <v>22</v>
      </c>
      <c r="J2022" s="35" t="str">
        <f t="shared" si="511"/>
        <v>HSBC Infrastructure Equity Fund - Growth</v>
      </c>
      <c r="K2022" s="35">
        <f t="shared" si="516"/>
        <v>63</v>
      </c>
      <c r="L2022" s="30" t="str">
        <f t="shared" si="517"/>
        <v>22.4646</v>
      </c>
      <c r="M2022" s="30">
        <f t="shared" si="518"/>
        <v>71</v>
      </c>
      <c r="N2022" s="30" t="str">
        <f t="shared" si="519"/>
        <v>22.4646</v>
      </c>
      <c r="O2022" s="30">
        <f t="shared" si="520"/>
        <v>79</v>
      </c>
      <c r="P2022" s="30" t="str">
        <f t="shared" si="521"/>
        <v>22.4646</v>
      </c>
      <c r="Q2022" s="30">
        <f t="shared" si="522"/>
        <v>87</v>
      </c>
      <c r="R2022" s="36" t="str">
        <f t="shared" si="523"/>
        <v>09-Aug-2017</v>
      </c>
      <c r="S2022" s="37">
        <f t="shared" si="514"/>
        <v>22.464600000000001</v>
      </c>
    </row>
    <row r="2023" spans="1:19">
      <c r="A2023" s="30" t="s">
        <v>7934</v>
      </c>
      <c r="D2023" s="30" t="str">
        <f t="shared" si="508"/>
        <v>120034</v>
      </c>
      <c r="E2023" s="30">
        <f t="shared" si="512"/>
        <v>7</v>
      </c>
      <c r="F2023" s="30" t="str">
        <f t="shared" si="509"/>
        <v>INF336L01DK9</v>
      </c>
      <c r="G2023" s="30">
        <f t="shared" si="513"/>
        <v>20</v>
      </c>
      <c r="H2023" s="30" t="str">
        <f t="shared" si="510"/>
        <v>-</v>
      </c>
      <c r="I2023" s="30">
        <f t="shared" si="515"/>
        <v>22</v>
      </c>
      <c r="J2023" s="35" t="str">
        <f t="shared" si="511"/>
        <v>HSBC Infrastructure Equity Fund - Growth Direct</v>
      </c>
      <c r="K2023" s="35">
        <f t="shared" si="516"/>
        <v>70</v>
      </c>
      <c r="L2023" s="30" t="str">
        <f t="shared" si="517"/>
        <v>23.2238</v>
      </c>
      <c r="M2023" s="30">
        <f t="shared" si="518"/>
        <v>78</v>
      </c>
      <c r="N2023" s="30" t="str">
        <f t="shared" si="519"/>
        <v>23.2238</v>
      </c>
      <c r="O2023" s="30">
        <f t="shared" si="520"/>
        <v>86</v>
      </c>
      <c r="P2023" s="30" t="str">
        <f t="shared" si="521"/>
        <v>23.2238</v>
      </c>
      <c r="Q2023" s="30">
        <f t="shared" si="522"/>
        <v>94</v>
      </c>
      <c r="R2023" s="36" t="str">
        <f t="shared" si="523"/>
        <v>09-Aug-2017</v>
      </c>
      <c r="S2023" s="37">
        <f t="shared" si="514"/>
        <v>23.223800000000001</v>
      </c>
    </row>
    <row r="2024" spans="1:19">
      <c r="A2024" s="30" t="s">
        <v>7935</v>
      </c>
      <c r="D2024" s="30" t="str">
        <f t="shared" si="508"/>
        <v>103406</v>
      </c>
      <c r="E2024" s="30">
        <f t="shared" si="512"/>
        <v>7</v>
      </c>
      <c r="F2024" s="30" t="str">
        <f t="shared" si="509"/>
        <v>INF336L01248</v>
      </c>
      <c r="G2024" s="30">
        <f t="shared" si="513"/>
        <v>20</v>
      </c>
      <c r="H2024" s="30" t="str">
        <f t="shared" si="510"/>
        <v>INF336L01230</v>
      </c>
      <c r="I2024" s="30">
        <f t="shared" si="515"/>
        <v>33</v>
      </c>
      <c r="J2024" s="35" t="str">
        <f t="shared" si="511"/>
        <v>HSBC Infrastructure Equity Fund- Dividend</v>
      </c>
      <c r="K2024" s="35">
        <f t="shared" si="516"/>
        <v>75</v>
      </c>
      <c r="L2024" s="30" t="str">
        <f t="shared" si="517"/>
        <v>19.1083</v>
      </c>
      <c r="M2024" s="30">
        <f t="shared" si="518"/>
        <v>83</v>
      </c>
      <c r="N2024" s="30" t="str">
        <f t="shared" si="519"/>
        <v>19.1083</v>
      </c>
      <c r="O2024" s="30">
        <f t="shared" si="520"/>
        <v>91</v>
      </c>
      <c r="P2024" s="30" t="str">
        <f t="shared" si="521"/>
        <v>19.1083</v>
      </c>
      <c r="Q2024" s="30">
        <f t="shared" si="522"/>
        <v>99</v>
      </c>
      <c r="R2024" s="36" t="str">
        <f t="shared" si="523"/>
        <v>09-Aug-2017</v>
      </c>
      <c r="S2024" s="37">
        <f t="shared" si="514"/>
        <v>19.1083</v>
      </c>
    </row>
    <row r="2025" spans="1:19">
      <c r="A2025" s="30" t="s">
        <v>7936</v>
      </c>
      <c r="D2025" s="30" t="str">
        <f t="shared" si="508"/>
        <v>103007</v>
      </c>
      <c r="E2025" s="30">
        <f t="shared" si="512"/>
        <v>7</v>
      </c>
      <c r="F2025" s="30" t="str">
        <f t="shared" si="509"/>
        <v>INF336L01AU4</v>
      </c>
      <c r="G2025" s="30">
        <f t="shared" si="513"/>
        <v>20</v>
      </c>
      <c r="H2025" s="30" t="str">
        <f t="shared" si="510"/>
        <v>INF336L01AT6</v>
      </c>
      <c r="I2025" s="30">
        <f t="shared" si="515"/>
        <v>33</v>
      </c>
      <c r="J2025" s="35" t="str">
        <f t="shared" si="511"/>
        <v>HSBC Midcap Equity Fund - Dividend</v>
      </c>
      <c r="K2025" s="35">
        <f t="shared" si="516"/>
        <v>68</v>
      </c>
      <c r="L2025" s="30" t="str">
        <f t="shared" si="517"/>
        <v>22.5147</v>
      </c>
      <c r="M2025" s="30">
        <f t="shared" si="518"/>
        <v>76</v>
      </c>
      <c r="N2025" s="30" t="str">
        <f t="shared" si="519"/>
        <v>22.5147</v>
      </c>
      <c r="O2025" s="30">
        <f t="shared" si="520"/>
        <v>84</v>
      </c>
      <c r="P2025" s="30" t="str">
        <f t="shared" si="521"/>
        <v>22.5147</v>
      </c>
      <c r="Q2025" s="30">
        <f t="shared" si="522"/>
        <v>92</v>
      </c>
      <c r="R2025" s="36" t="str">
        <f t="shared" si="523"/>
        <v>09-Aug-2017</v>
      </c>
      <c r="S2025" s="37">
        <f t="shared" si="514"/>
        <v>22.514700000000001</v>
      </c>
    </row>
    <row r="2026" spans="1:19">
      <c r="A2026" s="30" t="s">
        <v>7937</v>
      </c>
      <c r="D2026" s="30" t="str">
        <f t="shared" si="508"/>
        <v>120068</v>
      </c>
      <c r="E2026" s="30">
        <f t="shared" si="512"/>
        <v>7</v>
      </c>
      <c r="F2026" s="30" t="str">
        <f t="shared" si="509"/>
        <v>INF336L01DO1</v>
      </c>
      <c r="G2026" s="30">
        <f t="shared" si="513"/>
        <v>20</v>
      </c>
      <c r="H2026" s="30" t="str">
        <f t="shared" si="510"/>
        <v>INF336L01DP8</v>
      </c>
      <c r="I2026" s="30">
        <f t="shared" si="515"/>
        <v>33</v>
      </c>
      <c r="J2026" s="35" t="str">
        <f t="shared" si="511"/>
        <v>HSBC Midcap Equity Fund - Dividend Direct</v>
      </c>
      <c r="K2026" s="35">
        <f t="shared" si="516"/>
        <v>75</v>
      </c>
      <c r="L2026" s="30" t="str">
        <f t="shared" si="517"/>
        <v>26.95</v>
      </c>
      <c r="M2026" s="30">
        <f t="shared" si="518"/>
        <v>81</v>
      </c>
      <c r="N2026" s="30" t="str">
        <f t="shared" si="519"/>
        <v>26.95</v>
      </c>
      <c r="O2026" s="30">
        <f t="shared" si="520"/>
        <v>87</v>
      </c>
      <c r="P2026" s="30" t="str">
        <f t="shared" si="521"/>
        <v>26.95</v>
      </c>
      <c r="Q2026" s="30">
        <f t="shared" si="522"/>
        <v>93</v>
      </c>
      <c r="R2026" s="36" t="str">
        <f t="shared" si="523"/>
        <v>09-Aug-2017</v>
      </c>
      <c r="S2026" s="37">
        <f t="shared" si="514"/>
        <v>26.95</v>
      </c>
    </row>
    <row r="2027" spans="1:19">
      <c r="A2027" s="30" t="s">
        <v>7938</v>
      </c>
      <c r="D2027" s="30" t="str">
        <f t="shared" si="508"/>
        <v>103006</v>
      </c>
      <c r="E2027" s="30">
        <f t="shared" si="512"/>
        <v>7</v>
      </c>
      <c r="F2027" s="30" t="str">
        <f t="shared" si="509"/>
        <v>INF336L01AV2</v>
      </c>
      <c r="G2027" s="30">
        <f t="shared" si="513"/>
        <v>20</v>
      </c>
      <c r="H2027" s="30" t="str">
        <f t="shared" si="510"/>
        <v>-</v>
      </c>
      <c r="I2027" s="30">
        <f t="shared" si="515"/>
        <v>22</v>
      </c>
      <c r="J2027" s="35" t="str">
        <f t="shared" si="511"/>
        <v>HSBC Midcap Equity Fund - Growth</v>
      </c>
      <c r="K2027" s="35">
        <f t="shared" si="516"/>
        <v>55</v>
      </c>
      <c r="L2027" s="30" t="str">
        <f t="shared" si="517"/>
        <v>52.3536</v>
      </c>
      <c r="M2027" s="30">
        <f t="shared" si="518"/>
        <v>63</v>
      </c>
      <c r="N2027" s="30" t="str">
        <f t="shared" si="519"/>
        <v>52.3536</v>
      </c>
      <c r="O2027" s="30">
        <f t="shared" si="520"/>
        <v>71</v>
      </c>
      <c r="P2027" s="30" t="str">
        <f t="shared" si="521"/>
        <v>52.3536</v>
      </c>
      <c r="Q2027" s="30">
        <f t="shared" si="522"/>
        <v>79</v>
      </c>
      <c r="R2027" s="36" t="str">
        <f t="shared" si="523"/>
        <v>09-Aug-2017</v>
      </c>
      <c r="S2027" s="37">
        <f t="shared" si="514"/>
        <v>52.3536</v>
      </c>
    </row>
    <row r="2028" spans="1:19">
      <c r="A2028" s="30" t="s">
        <v>7939</v>
      </c>
      <c r="D2028" s="30" t="str">
        <f t="shared" si="508"/>
        <v>120069</v>
      </c>
      <c r="E2028" s="30">
        <f t="shared" si="512"/>
        <v>7</v>
      </c>
      <c r="F2028" s="30" t="str">
        <f t="shared" si="509"/>
        <v>INF336L01DQ6</v>
      </c>
      <c r="G2028" s="30">
        <f t="shared" si="513"/>
        <v>20</v>
      </c>
      <c r="H2028" s="30" t="str">
        <f t="shared" si="510"/>
        <v>-</v>
      </c>
      <c r="I2028" s="30">
        <f t="shared" si="515"/>
        <v>22</v>
      </c>
      <c r="J2028" s="35" t="str">
        <f t="shared" si="511"/>
        <v>HSBC Midcap Equity Fund - Growth Direct</v>
      </c>
      <c r="K2028" s="35">
        <f t="shared" si="516"/>
        <v>62</v>
      </c>
      <c r="L2028" s="30" t="str">
        <f t="shared" si="517"/>
        <v>54.1814</v>
      </c>
      <c r="M2028" s="30">
        <f t="shared" si="518"/>
        <v>70</v>
      </c>
      <c r="N2028" s="30" t="str">
        <f t="shared" si="519"/>
        <v>54.1814</v>
      </c>
      <c r="O2028" s="30">
        <f t="shared" si="520"/>
        <v>78</v>
      </c>
      <c r="P2028" s="30" t="str">
        <f t="shared" si="521"/>
        <v>54.1814</v>
      </c>
      <c r="Q2028" s="30">
        <f t="shared" si="522"/>
        <v>86</v>
      </c>
      <c r="R2028" s="36" t="str">
        <f t="shared" si="523"/>
        <v>09-Aug-2017</v>
      </c>
      <c r="S2028" s="37">
        <f t="shared" si="514"/>
        <v>54.181399999999996</v>
      </c>
    </row>
    <row r="2029" spans="1:19">
      <c r="A2029" s="30" t="s">
        <v>97</v>
      </c>
      <c r="D2029" s="30" t="str">
        <f t="shared" si="508"/>
        <v/>
      </c>
      <c r="E2029" s="30" t="str">
        <f t="shared" si="512"/>
        <v/>
      </c>
      <c r="F2029" s="30" t="str">
        <f t="shared" si="509"/>
        <v xml:space="preserve"> </v>
      </c>
      <c r="G2029" s="30" t="str">
        <f t="shared" si="513"/>
        <v/>
      </c>
      <c r="H2029" s="30" t="str">
        <f t="shared" si="510"/>
        <v/>
      </c>
      <c r="I2029" s="30" t="str">
        <f t="shared" si="515"/>
        <v/>
      </c>
      <c r="J2029" s="35" t="str">
        <f t="shared" si="511"/>
        <v/>
      </c>
      <c r="K2029" s="35" t="str">
        <f t="shared" si="516"/>
        <v/>
      </c>
      <c r="L2029" s="30" t="str">
        <f t="shared" si="517"/>
        <v/>
      </c>
      <c r="M2029" s="30" t="str">
        <f t="shared" si="518"/>
        <v/>
      </c>
      <c r="N2029" s="30" t="str">
        <f t="shared" si="519"/>
        <v/>
      </c>
      <c r="O2029" s="30" t="str">
        <f t="shared" si="520"/>
        <v/>
      </c>
      <c r="P2029" s="30" t="str">
        <f t="shared" si="521"/>
        <v/>
      </c>
      <c r="Q2029" s="30" t="str">
        <f t="shared" si="522"/>
        <v/>
      </c>
      <c r="R2029" s="36" t="str">
        <f t="shared" si="523"/>
        <v/>
      </c>
      <c r="S2029" s="37" t="str">
        <f t="shared" si="514"/>
        <v/>
      </c>
    </row>
    <row r="2030" spans="1:19">
      <c r="A2030" s="30" t="s">
        <v>108</v>
      </c>
      <c r="D2030" s="30" t="str">
        <f t="shared" si="508"/>
        <v/>
      </c>
      <c r="E2030" s="30" t="str">
        <f t="shared" si="512"/>
        <v/>
      </c>
      <c r="F2030" s="30" t="str">
        <f t="shared" si="509"/>
        <v>ICICI Prudential Mutual Fund</v>
      </c>
      <c r="G2030" s="30" t="str">
        <f t="shared" si="513"/>
        <v/>
      </c>
      <c r="H2030" s="30" t="str">
        <f t="shared" si="510"/>
        <v/>
      </c>
      <c r="I2030" s="30" t="str">
        <f t="shared" si="515"/>
        <v/>
      </c>
      <c r="J2030" s="35" t="str">
        <f t="shared" si="511"/>
        <v/>
      </c>
      <c r="K2030" s="35" t="str">
        <f t="shared" si="516"/>
        <v/>
      </c>
      <c r="L2030" s="30" t="str">
        <f t="shared" si="517"/>
        <v/>
      </c>
      <c r="M2030" s="30" t="str">
        <f t="shared" si="518"/>
        <v/>
      </c>
      <c r="N2030" s="30" t="str">
        <f t="shared" si="519"/>
        <v/>
      </c>
      <c r="O2030" s="30" t="str">
        <f t="shared" si="520"/>
        <v/>
      </c>
      <c r="P2030" s="30" t="str">
        <f t="shared" si="521"/>
        <v/>
      </c>
      <c r="Q2030" s="30" t="str">
        <f t="shared" si="522"/>
        <v/>
      </c>
      <c r="R2030" s="36" t="str">
        <f t="shared" si="523"/>
        <v/>
      </c>
      <c r="S2030" s="37" t="str">
        <f t="shared" si="514"/>
        <v/>
      </c>
    </row>
    <row r="2031" spans="1:19">
      <c r="A2031" s="30" t="s">
        <v>97</v>
      </c>
      <c r="D2031" s="30" t="str">
        <f t="shared" si="508"/>
        <v/>
      </c>
      <c r="E2031" s="30" t="str">
        <f t="shared" si="512"/>
        <v/>
      </c>
      <c r="F2031" s="30" t="str">
        <f t="shared" si="509"/>
        <v xml:space="preserve"> </v>
      </c>
      <c r="G2031" s="30" t="str">
        <f t="shared" si="513"/>
        <v/>
      </c>
      <c r="H2031" s="30" t="str">
        <f t="shared" si="510"/>
        <v/>
      </c>
      <c r="I2031" s="30" t="str">
        <f t="shared" si="515"/>
        <v/>
      </c>
      <c r="J2031" s="35" t="str">
        <f t="shared" si="511"/>
        <v/>
      </c>
      <c r="K2031" s="35" t="str">
        <f t="shared" si="516"/>
        <v/>
      </c>
      <c r="L2031" s="30" t="str">
        <f t="shared" si="517"/>
        <v/>
      </c>
      <c r="M2031" s="30" t="str">
        <f t="shared" si="518"/>
        <v/>
      </c>
      <c r="N2031" s="30" t="str">
        <f t="shared" si="519"/>
        <v/>
      </c>
      <c r="O2031" s="30" t="str">
        <f t="shared" si="520"/>
        <v/>
      </c>
      <c r="P2031" s="30" t="str">
        <f t="shared" si="521"/>
        <v/>
      </c>
      <c r="Q2031" s="30" t="str">
        <f t="shared" si="522"/>
        <v/>
      </c>
      <c r="R2031" s="36" t="str">
        <f t="shared" si="523"/>
        <v/>
      </c>
      <c r="S2031" s="37" t="str">
        <f t="shared" si="514"/>
        <v/>
      </c>
    </row>
    <row r="2032" spans="1:19" ht="26">
      <c r="A2032" s="30" t="s">
        <v>7940</v>
      </c>
      <c r="D2032" s="30" t="str">
        <f t="shared" si="508"/>
        <v>120376</v>
      </c>
      <c r="E2032" s="30">
        <f t="shared" si="512"/>
        <v>7</v>
      </c>
      <c r="F2032" s="30" t="str">
        <f t="shared" si="509"/>
        <v>INF109K010B4</v>
      </c>
      <c r="G2032" s="30">
        <f t="shared" si="513"/>
        <v>20</v>
      </c>
      <c r="H2032" s="30" t="str">
        <f t="shared" si="510"/>
        <v>INF109K011B2</v>
      </c>
      <c r="I2032" s="30">
        <f t="shared" si="515"/>
        <v>33</v>
      </c>
      <c r="J2032" s="35" t="str">
        <f t="shared" si="511"/>
        <v>ICICI Prudential Balanced Advantage Fund - Direct Plan -  Dividend</v>
      </c>
      <c r="K2032" s="35">
        <f t="shared" si="516"/>
        <v>100</v>
      </c>
      <c r="L2032" s="30" t="str">
        <f t="shared" si="517"/>
        <v>20.34</v>
      </c>
      <c r="M2032" s="30">
        <f t="shared" si="518"/>
        <v>106</v>
      </c>
      <c r="N2032" s="30" t="str">
        <f t="shared" si="519"/>
        <v>20.14</v>
      </c>
      <c r="O2032" s="30">
        <f t="shared" si="520"/>
        <v>112</v>
      </c>
      <c r="P2032" s="30" t="str">
        <f t="shared" si="521"/>
        <v>20.34</v>
      </c>
      <c r="Q2032" s="30">
        <f t="shared" si="522"/>
        <v>118</v>
      </c>
      <c r="R2032" s="36" t="str">
        <f t="shared" si="523"/>
        <v>08-Aug-2017</v>
      </c>
      <c r="S2032" s="37">
        <f t="shared" si="514"/>
        <v>20.34</v>
      </c>
    </row>
    <row r="2033" spans="1:19" ht="26">
      <c r="A2033" s="30" t="s">
        <v>7941</v>
      </c>
      <c r="D2033" s="30" t="str">
        <f t="shared" si="508"/>
        <v>120377</v>
      </c>
      <c r="E2033" s="30">
        <f t="shared" si="512"/>
        <v>7</v>
      </c>
      <c r="F2033" s="30" t="str">
        <f t="shared" si="509"/>
        <v>INF109K012B0</v>
      </c>
      <c r="G2033" s="30">
        <f t="shared" si="513"/>
        <v>20</v>
      </c>
      <c r="H2033" s="30" t="str">
        <f t="shared" si="510"/>
        <v>-</v>
      </c>
      <c r="I2033" s="30">
        <f t="shared" si="515"/>
        <v>22</v>
      </c>
      <c r="J2033" s="35" t="str">
        <f t="shared" si="511"/>
        <v>ICICI Prudential Balanced Advantage Fund - Direct Plan -  Growth</v>
      </c>
      <c r="K2033" s="35">
        <f t="shared" si="516"/>
        <v>87</v>
      </c>
      <c r="L2033" s="30" t="str">
        <f t="shared" si="517"/>
        <v>33.66</v>
      </c>
      <c r="M2033" s="30">
        <f t="shared" si="518"/>
        <v>93</v>
      </c>
      <c r="N2033" s="30" t="str">
        <f t="shared" si="519"/>
        <v>33.32</v>
      </c>
      <c r="O2033" s="30">
        <f t="shared" si="520"/>
        <v>99</v>
      </c>
      <c r="P2033" s="30" t="str">
        <f t="shared" si="521"/>
        <v>33.66</v>
      </c>
      <c r="Q2033" s="30">
        <f t="shared" si="522"/>
        <v>105</v>
      </c>
      <c r="R2033" s="36" t="str">
        <f t="shared" si="523"/>
        <v>08-Aug-2017</v>
      </c>
      <c r="S2033" s="37">
        <f t="shared" si="514"/>
        <v>33.659999999999997</v>
      </c>
    </row>
    <row r="2034" spans="1:19" ht="26">
      <c r="A2034" s="30" t="s">
        <v>7942</v>
      </c>
      <c r="D2034" s="30" t="str">
        <f t="shared" si="508"/>
        <v>122236</v>
      </c>
      <c r="E2034" s="30">
        <f t="shared" si="512"/>
        <v>7</v>
      </c>
      <c r="F2034" s="30" t="str">
        <f t="shared" si="509"/>
        <v>INF109K016W7</v>
      </c>
      <c r="G2034" s="30">
        <f t="shared" si="513"/>
        <v>20</v>
      </c>
      <c r="H2034" s="30" t="str">
        <f t="shared" si="510"/>
        <v>INF109K015W9</v>
      </c>
      <c r="I2034" s="30">
        <f t="shared" si="515"/>
        <v>33</v>
      </c>
      <c r="J2034" s="35" t="str">
        <f t="shared" si="511"/>
        <v>ICICI Prudential Balanced Advantage Fund - Direct Plan - Monthly Dividend</v>
      </c>
      <c r="K2034" s="35">
        <f t="shared" si="516"/>
        <v>107</v>
      </c>
      <c r="L2034" s="30" t="str">
        <f t="shared" si="517"/>
        <v>15.56</v>
      </c>
      <c r="M2034" s="30">
        <f t="shared" si="518"/>
        <v>113</v>
      </c>
      <c r="N2034" s="30" t="str">
        <f t="shared" si="519"/>
        <v>15.40</v>
      </c>
      <c r="O2034" s="30">
        <f t="shared" si="520"/>
        <v>119</v>
      </c>
      <c r="P2034" s="30" t="str">
        <f t="shared" si="521"/>
        <v>15.56</v>
      </c>
      <c r="Q2034" s="30">
        <f t="shared" si="522"/>
        <v>125</v>
      </c>
      <c r="R2034" s="36" t="str">
        <f t="shared" si="523"/>
        <v>08-Aug-2017</v>
      </c>
      <c r="S2034" s="37">
        <f t="shared" si="514"/>
        <v>15.56</v>
      </c>
    </row>
    <row r="2035" spans="1:19" ht="26">
      <c r="A2035" s="30" t="s">
        <v>7943</v>
      </c>
      <c r="D2035" s="30" t="str">
        <f t="shared" si="508"/>
        <v>131451</v>
      </c>
      <c r="E2035" s="30">
        <f t="shared" si="512"/>
        <v>7</v>
      </c>
      <c r="F2035" s="30" t="str">
        <f t="shared" si="509"/>
        <v>INF109KA1Y50</v>
      </c>
      <c r="G2035" s="30">
        <f t="shared" si="513"/>
        <v>20</v>
      </c>
      <c r="H2035" s="30" t="str">
        <f t="shared" si="510"/>
        <v>INF109KA1Y43</v>
      </c>
      <c r="I2035" s="30">
        <f t="shared" si="515"/>
        <v>33</v>
      </c>
      <c r="J2035" s="35" t="str">
        <f t="shared" si="511"/>
        <v>ICICI Prudential Balanced Advantage Fund - Direct Plan - Quarterly Dividend</v>
      </c>
      <c r="K2035" s="35">
        <f t="shared" si="516"/>
        <v>109</v>
      </c>
      <c r="L2035" s="30" t="str">
        <f t="shared" si="517"/>
        <v>12.74</v>
      </c>
      <c r="M2035" s="30">
        <f t="shared" si="518"/>
        <v>115</v>
      </c>
      <c r="N2035" s="30" t="str">
        <f t="shared" si="519"/>
        <v>12.61</v>
      </c>
      <c r="O2035" s="30">
        <f t="shared" si="520"/>
        <v>121</v>
      </c>
      <c r="P2035" s="30" t="str">
        <f t="shared" si="521"/>
        <v>12.74</v>
      </c>
      <c r="Q2035" s="30">
        <f t="shared" si="522"/>
        <v>127</v>
      </c>
      <c r="R2035" s="36" t="str">
        <f t="shared" si="523"/>
        <v>08-Aug-2017</v>
      </c>
      <c r="S2035" s="37">
        <f t="shared" si="514"/>
        <v>12.74</v>
      </c>
    </row>
    <row r="2036" spans="1:19">
      <c r="A2036" s="30" t="s">
        <v>7944</v>
      </c>
      <c r="D2036" s="30" t="str">
        <f t="shared" si="508"/>
        <v>104686</v>
      </c>
      <c r="E2036" s="30">
        <f t="shared" si="512"/>
        <v>7</v>
      </c>
      <c r="F2036" s="30" t="str">
        <f t="shared" si="509"/>
        <v>INF109K01EG8</v>
      </c>
      <c r="G2036" s="30">
        <f t="shared" si="513"/>
        <v>20</v>
      </c>
      <c r="H2036" s="30" t="str">
        <f t="shared" si="510"/>
        <v>INF109K01BG4</v>
      </c>
      <c r="I2036" s="30">
        <f t="shared" si="515"/>
        <v>33</v>
      </c>
      <c r="J2036" s="35" t="str">
        <f t="shared" si="511"/>
        <v>ICICI Prudential Balanced Advantage Fund - Dividend</v>
      </c>
      <c r="K2036" s="35">
        <f t="shared" si="516"/>
        <v>85</v>
      </c>
      <c r="L2036" s="30" t="str">
        <f t="shared" si="517"/>
        <v>17.00</v>
      </c>
      <c r="M2036" s="30">
        <f t="shared" si="518"/>
        <v>91</v>
      </c>
      <c r="N2036" s="30" t="str">
        <f t="shared" si="519"/>
        <v>16.83</v>
      </c>
      <c r="O2036" s="30">
        <f t="shared" si="520"/>
        <v>97</v>
      </c>
      <c r="P2036" s="30" t="str">
        <f t="shared" si="521"/>
        <v>17.00</v>
      </c>
      <c r="Q2036" s="30">
        <f t="shared" si="522"/>
        <v>103</v>
      </c>
      <c r="R2036" s="36" t="str">
        <f t="shared" si="523"/>
        <v>08-Aug-2017</v>
      </c>
      <c r="S2036" s="37">
        <f t="shared" si="514"/>
        <v>17</v>
      </c>
    </row>
    <row r="2037" spans="1:19">
      <c r="A2037" s="30" t="s">
        <v>7945</v>
      </c>
      <c r="D2037" s="30" t="str">
        <f t="shared" si="508"/>
        <v>104685</v>
      </c>
      <c r="E2037" s="30">
        <f t="shared" si="512"/>
        <v>7</v>
      </c>
      <c r="F2037" s="30" t="str">
        <f t="shared" si="509"/>
        <v>INF109K01BH2</v>
      </c>
      <c r="G2037" s="30">
        <f t="shared" si="513"/>
        <v>20</v>
      </c>
      <c r="H2037" s="30" t="str">
        <f t="shared" si="510"/>
        <v>-</v>
      </c>
      <c r="I2037" s="30">
        <f t="shared" si="515"/>
        <v>22</v>
      </c>
      <c r="J2037" s="35" t="str">
        <f t="shared" si="511"/>
        <v>ICICI Prudential Balanced Advantage Fund - Growth</v>
      </c>
      <c r="K2037" s="35">
        <f t="shared" si="516"/>
        <v>72</v>
      </c>
      <c r="L2037" s="30" t="str">
        <f t="shared" si="517"/>
        <v>31.94</v>
      </c>
      <c r="M2037" s="30">
        <f t="shared" si="518"/>
        <v>78</v>
      </c>
      <c r="N2037" s="30" t="str">
        <f t="shared" si="519"/>
        <v>31.62</v>
      </c>
      <c r="O2037" s="30">
        <f t="shared" si="520"/>
        <v>84</v>
      </c>
      <c r="P2037" s="30" t="str">
        <f t="shared" si="521"/>
        <v>31.94</v>
      </c>
      <c r="Q2037" s="30">
        <f t="shared" si="522"/>
        <v>90</v>
      </c>
      <c r="R2037" s="36" t="str">
        <f t="shared" si="523"/>
        <v>08-Aug-2017</v>
      </c>
      <c r="S2037" s="37">
        <f t="shared" si="514"/>
        <v>31.94</v>
      </c>
    </row>
    <row r="2038" spans="1:19">
      <c r="A2038" s="30" t="s">
        <v>7946</v>
      </c>
      <c r="D2038" s="30" t="str">
        <f t="shared" si="508"/>
        <v>122168</v>
      </c>
      <c r="E2038" s="30">
        <f t="shared" si="512"/>
        <v>7</v>
      </c>
      <c r="F2038" s="30" t="str">
        <f t="shared" si="509"/>
        <v>INF109K018W3</v>
      </c>
      <c r="G2038" s="30">
        <f t="shared" si="513"/>
        <v>20</v>
      </c>
      <c r="H2038" s="30" t="str">
        <f t="shared" si="510"/>
        <v>INF109K017W5</v>
      </c>
      <c r="I2038" s="30">
        <f t="shared" si="515"/>
        <v>33</v>
      </c>
      <c r="J2038" s="35" t="str">
        <f t="shared" si="511"/>
        <v>ICICI Prudential Balanced Advantage Fund - Monthly Dividend</v>
      </c>
      <c r="K2038" s="35">
        <f t="shared" si="516"/>
        <v>93</v>
      </c>
      <c r="L2038" s="30" t="str">
        <f t="shared" si="517"/>
        <v>14.68</v>
      </c>
      <c r="M2038" s="30">
        <f t="shared" si="518"/>
        <v>99</v>
      </c>
      <c r="N2038" s="30" t="str">
        <f t="shared" si="519"/>
        <v>14.53</v>
      </c>
      <c r="O2038" s="30">
        <f t="shared" si="520"/>
        <v>105</v>
      </c>
      <c r="P2038" s="30" t="str">
        <f t="shared" si="521"/>
        <v>14.68</v>
      </c>
      <c r="Q2038" s="30">
        <f t="shared" si="522"/>
        <v>111</v>
      </c>
      <c r="R2038" s="36" t="str">
        <f t="shared" si="523"/>
        <v>08-Aug-2017</v>
      </c>
      <c r="S2038" s="37">
        <f t="shared" si="514"/>
        <v>14.68</v>
      </c>
    </row>
    <row r="2039" spans="1:19" ht="26">
      <c r="A2039" s="30" t="s">
        <v>7947</v>
      </c>
      <c r="D2039" s="30" t="str">
        <f t="shared" si="508"/>
        <v>131450</v>
      </c>
      <c r="E2039" s="30">
        <f t="shared" si="512"/>
        <v>7</v>
      </c>
      <c r="F2039" s="30" t="str">
        <f t="shared" si="509"/>
        <v>INF109KA1Y35</v>
      </c>
      <c r="G2039" s="30">
        <f t="shared" si="513"/>
        <v>20</v>
      </c>
      <c r="H2039" s="30" t="str">
        <f t="shared" si="510"/>
        <v>INF109KA1Y27</v>
      </c>
      <c r="I2039" s="30">
        <f t="shared" si="515"/>
        <v>33</v>
      </c>
      <c r="J2039" s="35" t="str">
        <f t="shared" si="511"/>
        <v>ICICI Prudential Balanced Advantage Fund - Quarterly Dividend</v>
      </c>
      <c r="K2039" s="35">
        <f t="shared" si="516"/>
        <v>95</v>
      </c>
      <c r="L2039" s="30" t="str">
        <f t="shared" si="517"/>
        <v>12.18</v>
      </c>
      <c r="M2039" s="30">
        <f t="shared" si="518"/>
        <v>101</v>
      </c>
      <c r="N2039" s="30" t="str">
        <f t="shared" si="519"/>
        <v>12.06</v>
      </c>
      <c r="O2039" s="30">
        <f t="shared" si="520"/>
        <v>107</v>
      </c>
      <c r="P2039" s="30" t="str">
        <f t="shared" si="521"/>
        <v>12.18</v>
      </c>
      <c r="Q2039" s="30">
        <f t="shared" si="522"/>
        <v>113</v>
      </c>
      <c r="R2039" s="36" t="str">
        <f t="shared" si="523"/>
        <v>08-Aug-2017</v>
      </c>
      <c r="S2039" s="37">
        <f t="shared" si="514"/>
        <v>12.18</v>
      </c>
    </row>
    <row r="2040" spans="1:19" ht="26">
      <c r="A2040" s="30" t="s">
        <v>7948</v>
      </c>
      <c r="D2040" s="30" t="str">
        <f t="shared" si="508"/>
        <v>109446</v>
      </c>
      <c r="E2040" s="30">
        <f t="shared" si="512"/>
        <v>7</v>
      </c>
      <c r="F2040" s="30" t="str">
        <f t="shared" si="509"/>
        <v>INF109K01DY3</v>
      </c>
      <c r="G2040" s="30">
        <f t="shared" si="513"/>
        <v>20</v>
      </c>
      <c r="H2040" s="30" t="str">
        <f t="shared" si="510"/>
        <v>INF109K01BV3</v>
      </c>
      <c r="I2040" s="30">
        <f t="shared" si="515"/>
        <v>33</v>
      </c>
      <c r="J2040" s="35" t="str">
        <f t="shared" si="511"/>
        <v>ICICI Prudential Banking and Financial Services Fund -  Dividend</v>
      </c>
      <c r="K2040" s="35">
        <f t="shared" si="516"/>
        <v>98</v>
      </c>
      <c r="L2040" s="30" t="str">
        <f t="shared" si="517"/>
        <v>39.95</v>
      </c>
      <c r="M2040" s="30">
        <f t="shared" si="518"/>
        <v>104</v>
      </c>
      <c r="N2040" s="30" t="str">
        <f t="shared" si="519"/>
        <v>39.55</v>
      </c>
      <c r="O2040" s="30">
        <f t="shared" si="520"/>
        <v>110</v>
      </c>
      <c r="P2040" s="30" t="str">
        <f t="shared" si="521"/>
        <v>39.95</v>
      </c>
      <c r="Q2040" s="30">
        <f t="shared" si="522"/>
        <v>116</v>
      </c>
      <c r="R2040" s="36" t="str">
        <f t="shared" si="523"/>
        <v>08-Aug-2017</v>
      </c>
      <c r="S2040" s="37">
        <f t="shared" si="514"/>
        <v>39.950000000000003</v>
      </c>
    </row>
    <row r="2041" spans="1:19">
      <c r="A2041" s="30" t="s">
        <v>7949</v>
      </c>
      <c r="D2041" s="30" t="str">
        <f t="shared" si="508"/>
        <v>109445</v>
      </c>
      <c r="E2041" s="30">
        <f t="shared" si="512"/>
        <v>7</v>
      </c>
      <c r="F2041" s="30" t="str">
        <f t="shared" si="509"/>
        <v>INF109K01BU5</v>
      </c>
      <c r="G2041" s="30">
        <f t="shared" si="513"/>
        <v>20</v>
      </c>
      <c r="H2041" s="30" t="str">
        <f t="shared" si="510"/>
        <v>-</v>
      </c>
      <c r="I2041" s="30">
        <f t="shared" si="515"/>
        <v>22</v>
      </c>
      <c r="J2041" s="35" t="str">
        <f t="shared" si="511"/>
        <v>ICICI Prudential Banking and Financial Services Fund -  Growth</v>
      </c>
      <c r="K2041" s="35">
        <f t="shared" si="516"/>
        <v>85</v>
      </c>
      <c r="L2041" s="30" t="str">
        <f t="shared" si="517"/>
        <v>60.23</v>
      </c>
      <c r="M2041" s="30">
        <f t="shared" si="518"/>
        <v>91</v>
      </c>
      <c r="N2041" s="30" t="str">
        <f t="shared" si="519"/>
        <v>59.63</v>
      </c>
      <c r="O2041" s="30">
        <f t="shared" si="520"/>
        <v>97</v>
      </c>
      <c r="P2041" s="30" t="str">
        <f t="shared" si="521"/>
        <v>60.23</v>
      </c>
      <c r="Q2041" s="30">
        <f t="shared" si="522"/>
        <v>103</v>
      </c>
      <c r="R2041" s="36" t="str">
        <f t="shared" si="523"/>
        <v>08-Aug-2017</v>
      </c>
      <c r="S2041" s="37">
        <f t="shared" si="514"/>
        <v>60.23</v>
      </c>
    </row>
    <row r="2042" spans="1:19" ht="26">
      <c r="A2042" s="30" t="s">
        <v>7950</v>
      </c>
      <c r="D2042" s="30" t="str">
        <f t="shared" si="508"/>
        <v>120245</v>
      </c>
      <c r="E2042" s="30">
        <f t="shared" si="512"/>
        <v>7</v>
      </c>
      <c r="F2042" s="30" t="str">
        <f t="shared" si="509"/>
        <v>INF109K011J5</v>
      </c>
      <c r="G2042" s="30">
        <f t="shared" si="513"/>
        <v>20</v>
      </c>
      <c r="H2042" s="30" t="str">
        <f t="shared" si="510"/>
        <v>INF109K012J3</v>
      </c>
      <c r="I2042" s="30">
        <f t="shared" si="515"/>
        <v>33</v>
      </c>
      <c r="J2042" s="35" t="str">
        <f t="shared" si="511"/>
        <v>ICICI Prudential Banking and Financial Services Fund - Direct Plan -  Dividend</v>
      </c>
      <c r="K2042" s="35">
        <f t="shared" si="516"/>
        <v>112</v>
      </c>
      <c r="L2042" s="30" t="str">
        <f t="shared" si="517"/>
        <v>56.29</v>
      </c>
      <c r="M2042" s="30">
        <f t="shared" si="518"/>
        <v>118</v>
      </c>
      <c r="N2042" s="30" t="str">
        <f t="shared" si="519"/>
        <v>55.73</v>
      </c>
      <c r="O2042" s="30">
        <f t="shared" si="520"/>
        <v>124</v>
      </c>
      <c r="P2042" s="30" t="str">
        <f t="shared" si="521"/>
        <v>56.29</v>
      </c>
      <c r="Q2042" s="30">
        <f t="shared" si="522"/>
        <v>130</v>
      </c>
      <c r="R2042" s="36" t="str">
        <f t="shared" si="523"/>
        <v>08-Aug-2017</v>
      </c>
      <c r="S2042" s="37">
        <f t="shared" si="514"/>
        <v>56.29</v>
      </c>
    </row>
    <row r="2043" spans="1:19" ht="26">
      <c r="A2043" s="30" t="s">
        <v>7951</v>
      </c>
      <c r="D2043" s="30" t="str">
        <f t="shared" si="508"/>
        <v>120244</v>
      </c>
      <c r="E2043" s="30">
        <f t="shared" si="512"/>
        <v>7</v>
      </c>
      <c r="F2043" s="30" t="str">
        <f t="shared" si="509"/>
        <v>INF109K013J1</v>
      </c>
      <c r="G2043" s="30">
        <f t="shared" si="513"/>
        <v>20</v>
      </c>
      <c r="H2043" s="30" t="str">
        <f t="shared" si="510"/>
        <v>-</v>
      </c>
      <c r="I2043" s="30">
        <f t="shared" si="515"/>
        <v>22</v>
      </c>
      <c r="J2043" s="35" t="str">
        <f t="shared" si="511"/>
        <v>ICICI Prudential Banking and Financial Services Fund - Direct Plan -  Growth</v>
      </c>
      <c r="K2043" s="35">
        <f t="shared" si="516"/>
        <v>99</v>
      </c>
      <c r="L2043" s="30" t="str">
        <f t="shared" si="517"/>
        <v>63.05</v>
      </c>
      <c r="M2043" s="30">
        <f t="shared" si="518"/>
        <v>105</v>
      </c>
      <c r="N2043" s="30" t="str">
        <f t="shared" si="519"/>
        <v>62.42</v>
      </c>
      <c r="O2043" s="30">
        <f t="shared" si="520"/>
        <v>111</v>
      </c>
      <c r="P2043" s="30" t="str">
        <f t="shared" si="521"/>
        <v>63.05</v>
      </c>
      <c r="Q2043" s="30">
        <f t="shared" si="522"/>
        <v>117</v>
      </c>
      <c r="R2043" s="36" t="str">
        <f t="shared" si="523"/>
        <v>08-Aug-2017</v>
      </c>
      <c r="S2043" s="37">
        <f t="shared" si="514"/>
        <v>63.05</v>
      </c>
    </row>
    <row r="2044" spans="1:19">
      <c r="A2044" s="30" t="s">
        <v>229</v>
      </c>
      <c r="D2044" s="30" t="str">
        <f t="shared" si="508"/>
        <v>103028</v>
      </c>
      <c r="E2044" s="30">
        <f t="shared" si="512"/>
        <v>7</v>
      </c>
      <c r="F2044" s="30" t="str">
        <f t="shared" si="509"/>
        <v>INF109K01DZ0</v>
      </c>
      <c r="G2044" s="30">
        <f t="shared" si="513"/>
        <v>20</v>
      </c>
      <c r="H2044" s="30" t="str">
        <f t="shared" si="510"/>
        <v>INF109K01AO0</v>
      </c>
      <c r="I2044" s="30">
        <f t="shared" si="515"/>
        <v>33</v>
      </c>
      <c r="J2044" s="35" t="str">
        <f t="shared" si="511"/>
        <v>ICICI Prudential Blended Plan A -  Dividend</v>
      </c>
      <c r="K2044" s="35">
        <f t="shared" si="516"/>
        <v>77</v>
      </c>
      <c r="L2044" s="30" t="str">
        <f t="shared" si="517"/>
        <v>13.5898</v>
      </c>
      <c r="M2044" s="30">
        <f t="shared" si="518"/>
        <v>85</v>
      </c>
      <c r="N2044" s="30" t="str">
        <f t="shared" si="519"/>
        <v>13.5219</v>
      </c>
      <c r="O2044" s="30">
        <f t="shared" si="520"/>
        <v>93</v>
      </c>
      <c r="P2044" s="30" t="str">
        <f t="shared" si="521"/>
        <v>13.5898</v>
      </c>
      <c r="Q2044" s="30">
        <f t="shared" si="522"/>
        <v>101</v>
      </c>
      <c r="R2044" s="36" t="str">
        <f t="shared" si="523"/>
        <v>22-Apr-2016</v>
      </c>
      <c r="S2044" s="37">
        <f t="shared" si="514"/>
        <v>13.5898</v>
      </c>
    </row>
    <row r="2045" spans="1:19">
      <c r="A2045" s="30" t="s">
        <v>230</v>
      </c>
      <c r="D2045" s="30" t="str">
        <f t="shared" si="508"/>
        <v>130949</v>
      </c>
      <c r="E2045" s="30">
        <f t="shared" si="512"/>
        <v>7</v>
      </c>
      <c r="F2045" s="30" t="str">
        <f t="shared" si="509"/>
        <v>INF109KA1B65</v>
      </c>
      <c r="G2045" s="30">
        <f t="shared" si="513"/>
        <v>20</v>
      </c>
      <c r="H2045" s="30" t="str">
        <f t="shared" si="510"/>
        <v>-</v>
      </c>
      <c r="I2045" s="30">
        <f t="shared" si="515"/>
        <v>22</v>
      </c>
      <c r="J2045" s="35" t="str">
        <f t="shared" si="511"/>
        <v>ICICI Prudential Blended Plan A - Direct Plan Bonus</v>
      </c>
      <c r="K2045" s="35">
        <f t="shared" si="516"/>
        <v>74</v>
      </c>
      <c r="L2045" s="30" t="str">
        <f t="shared" si="517"/>
        <v>10.9152</v>
      </c>
      <c r="M2045" s="30">
        <f t="shared" si="518"/>
        <v>82</v>
      </c>
      <c r="N2045" s="30" t="str">
        <f t="shared" si="519"/>
        <v>10.8606</v>
      </c>
      <c r="O2045" s="30">
        <f t="shared" si="520"/>
        <v>90</v>
      </c>
      <c r="P2045" s="30" t="str">
        <f t="shared" si="521"/>
        <v>10.9152</v>
      </c>
      <c r="Q2045" s="30">
        <f t="shared" si="522"/>
        <v>98</v>
      </c>
      <c r="R2045" s="36" t="str">
        <f t="shared" si="523"/>
        <v>12-Oct-2015</v>
      </c>
      <c r="S2045" s="37">
        <f t="shared" si="514"/>
        <v>10.9152</v>
      </c>
    </row>
    <row r="2046" spans="1:19">
      <c r="A2046" s="30" t="s">
        <v>231</v>
      </c>
      <c r="D2046" s="30" t="str">
        <f t="shared" si="508"/>
        <v>103027</v>
      </c>
      <c r="E2046" s="30">
        <f t="shared" si="512"/>
        <v>7</v>
      </c>
      <c r="F2046" s="30" t="str">
        <f t="shared" si="509"/>
        <v>INF109K01AP7</v>
      </c>
      <c r="G2046" s="30">
        <f t="shared" si="513"/>
        <v>20</v>
      </c>
      <c r="H2046" s="30" t="str">
        <f t="shared" si="510"/>
        <v>-</v>
      </c>
      <c r="I2046" s="30">
        <f t="shared" si="515"/>
        <v>22</v>
      </c>
      <c r="J2046" s="35" t="str">
        <f t="shared" si="511"/>
        <v>ICICI Prudential Blended Plan A - Growth</v>
      </c>
      <c r="K2046" s="35">
        <f t="shared" si="516"/>
        <v>63</v>
      </c>
      <c r="L2046" s="30" t="str">
        <f t="shared" si="517"/>
        <v>22.7587</v>
      </c>
      <c r="M2046" s="30">
        <f t="shared" si="518"/>
        <v>71</v>
      </c>
      <c r="N2046" s="30" t="str">
        <f t="shared" si="519"/>
        <v>22.6449</v>
      </c>
      <c r="O2046" s="30">
        <f t="shared" si="520"/>
        <v>79</v>
      </c>
      <c r="P2046" s="30" t="str">
        <f t="shared" si="521"/>
        <v>22.7587</v>
      </c>
      <c r="Q2046" s="30">
        <f t="shared" si="522"/>
        <v>87</v>
      </c>
      <c r="R2046" s="36" t="str">
        <f t="shared" si="523"/>
        <v>22-Apr-2016</v>
      </c>
      <c r="S2046" s="37">
        <f t="shared" si="514"/>
        <v>22.758700000000001</v>
      </c>
    </row>
    <row r="2047" spans="1:19">
      <c r="A2047" s="30" t="s">
        <v>232</v>
      </c>
      <c r="D2047" s="30" t="str">
        <f t="shared" si="508"/>
        <v>120311</v>
      </c>
      <c r="E2047" s="30">
        <f t="shared" si="512"/>
        <v>7</v>
      </c>
      <c r="F2047" s="30" t="str">
        <f t="shared" si="509"/>
        <v>INF109K013C6</v>
      </c>
      <c r="G2047" s="30">
        <f t="shared" si="513"/>
        <v>20</v>
      </c>
      <c r="H2047" s="30" t="str">
        <f t="shared" si="510"/>
        <v>INF109K014C4</v>
      </c>
      <c r="I2047" s="30">
        <f t="shared" si="515"/>
        <v>33</v>
      </c>
      <c r="J2047" s="35" t="str">
        <f t="shared" si="511"/>
        <v>ICICI Prudential Blended Plan A-Direct Plan -  Dividend</v>
      </c>
      <c r="K2047" s="35">
        <f t="shared" si="516"/>
        <v>89</v>
      </c>
      <c r="L2047" s="30" t="str">
        <f t="shared" si="517"/>
        <v>13.6408</v>
      </c>
      <c r="M2047" s="30">
        <f t="shared" si="518"/>
        <v>97</v>
      </c>
      <c r="N2047" s="30" t="str">
        <f t="shared" si="519"/>
        <v>13.5726</v>
      </c>
      <c r="O2047" s="30">
        <f t="shared" si="520"/>
        <v>105</v>
      </c>
      <c r="P2047" s="30" t="str">
        <f t="shared" si="521"/>
        <v>13.6408</v>
      </c>
      <c r="Q2047" s="30">
        <f t="shared" si="522"/>
        <v>113</v>
      </c>
      <c r="R2047" s="36" t="str">
        <f t="shared" si="523"/>
        <v>22-Apr-2016</v>
      </c>
      <c r="S2047" s="37">
        <f t="shared" si="514"/>
        <v>13.6408</v>
      </c>
    </row>
    <row r="2048" spans="1:19">
      <c r="A2048" s="30" t="s">
        <v>233</v>
      </c>
      <c r="D2048" s="30" t="str">
        <f t="shared" si="508"/>
        <v>120310</v>
      </c>
      <c r="E2048" s="30">
        <f t="shared" si="512"/>
        <v>7</v>
      </c>
      <c r="F2048" s="30" t="str">
        <f t="shared" si="509"/>
        <v>INF109K015C1</v>
      </c>
      <c r="G2048" s="30">
        <f t="shared" si="513"/>
        <v>20</v>
      </c>
      <c r="H2048" s="30" t="str">
        <f t="shared" si="510"/>
        <v>-</v>
      </c>
      <c r="I2048" s="30">
        <f t="shared" si="515"/>
        <v>22</v>
      </c>
      <c r="J2048" s="35" t="str">
        <f t="shared" si="511"/>
        <v>ICICI Prudential Blended Plan A-Direct Plan -  Growth</v>
      </c>
      <c r="K2048" s="35">
        <f t="shared" si="516"/>
        <v>76</v>
      </c>
      <c r="L2048" s="30" t="str">
        <f t="shared" si="517"/>
        <v>23.0933</v>
      </c>
      <c r="M2048" s="30">
        <f t="shared" si="518"/>
        <v>84</v>
      </c>
      <c r="N2048" s="30" t="str">
        <f t="shared" si="519"/>
        <v>22.9778</v>
      </c>
      <c r="O2048" s="30">
        <f t="shared" si="520"/>
        <v>92</v>
      </c>
      <c r="P2048" s="30" t="str">
        <f t="shared" si="521"/>
        <v>23.0933</v>
      </c>
      <c r="Q2048" s="30">
        <f t="shared" si="522"/>
        <v>100</v>
      </c>
      <c r="R2048" s="36" t="str">
        <f t="shared" si="523"/>
        <v>22-Apr-2016</v>
      </c>
      <c r="S2048" s="37">
        <f t="shared" si="514"/>
        <v>23.093299999999999</v>
      </c>
    </row>
    <row r="2049" spans="1:19">
      <c r="A2049" s="30" t="s">
        <v>7952</v>
      </c>
      <c r="D2049" s="30" t="str">
        <f t="shared" si="508"/>
        <v>101127</v>
      </c>
      <c r="E2049" s="30">
        <f t="shared" si="512"/>
        <v>7</v>
      </c>
      <c r="F2049" s="30" t="str">
        <f t="shared" si="509"/>
        <v>INF109K01605</v>
      </c>
      <c r="G2049" s="30">
        <f t="shared" si="513"/>
        <v>20</v>
      </c>
      <c r="H2049" s="30" t="str">
        <f t="shared" si="510"/>
        <v>-</v>
      </c>
      <c r="I2049" s="30">
        <f t="shared" si="515"/>
        <v>22</v>
      </c>
      <c r="J2049" s="35" t="str">
        <f t="shared" si="511"/>
        <v>ICICI Prudential Child Care Plan Gift - Cumulative</v>
      </c>
      <c r="K2049" s="35">
        <f t="shared" si="516"/>
        <v>73</v>
      </c>
      <c r="L2049" s="30" t="str">
        <f t="shared" si="517"/>
        <v>125.69</v>
      </c>
      <c r="M2049" s="30">
        <f t="shared" si="518"/>
        <v>80</v>
      </c>
      <c r="N2049" s="30" t="str">
        <f t="shared" si="519"/>
        <v>121.92</v>
      </c>
      <c r="O2049" s="30">
        <f t="shared" si="520"/>
        <v>87</v>
      </c>
      <c r="P2049" s="30" t="str">
        <f t="shared" si="521"/>
        <v>125.69</v>
      </c>
      <c r="Q2049" s="30">
        <f t="shared" si="522"/>
        <v>94</v>
      </c>
      <c r="R2049" s="36" t="str">
        <f t="shared" si="523"/>
        <v>08-Aug-2017</v>
      </c>
      <c r="S2049" s="37">
        <f t="shared" si="514"/>
        <v>125.69</v>
      </c>
    </row>
    <row r="2050" spans="1:19">
      <c r="A2050" s="30" t="s">
        <v>7953</v>
      </c>
      <c r="D2050" s="30" t="str">
        <f t="shared" si="508"/>
        <v>120579</v>
      </c>
      <c r="E2050" s="30">
        <f t="shared" si="512"/>
        <v>7</v>
      </c>
      <c r="F2050" s="30" t="str">
        <f t="shared" si="509"/>
        <v>INF109K01Y49</v>
      </c>
      <c r="G2050" s="30">
        <f t="shared" si="513"/>
        <v>20</v>
      </c>
      <c r="H2050" s="30" t="str">
        <f t="shared" si="510"/>
        <v>-</v>
      </c>
      <c r="I2050" s="30">
        <f t="shared" si="515"/>
        <v>22</v>
      </c>
      <c r="J2050" s="35" t="str">
        <f t="shared" si="511"/>
        <v>ICICI Prudential Child Care Plan Gift - Direct Plan - Cumulative</v>
      </c>
      <c r="K2050" s="35">
        <f t="shared" si="516"/>
        <v>87</v>
      </c>
      <c r="L2050" s="30" t="str">
        <f t="shared" si="517"/>
        <v>130.10</v>
      </c>
      <c r="M2050" s="30">
        <f t="shared" si="518"/>
        <v>94</v>
      </c>
      <c r="N2050" s="30" t="str">
        <f t="shared" si="519"/>
        <v>126.20</v>
      </c>
      <c r="O2050" s="30">
        <f t="shared" si="520"/>
        <v>101</v>
      </c>
      <c r="P2050" s="30" t="str">
        <f t="shared" si="521"/>
        <v>130.10</v>
      </c>
      <c r="Q2050" s="30">
        <f t="shared" si="522"/>
        <v>108</v>
      </c>
      <c r="R2050" s="36" t="str">
        <f t="shared" si="523"/>
        <v>08-Aug-2017</v>
      </c>
      <c r="S2050" s="37">
        <f t="shared" si="514"/>
        <v>130.1</v>
      </c>
    </row>
    <row r="2051" spans="1:19" ht="26">
      <c r="A2051" s="30" t="s">
        <v>7954</v>
      </c>
      <c r="D2051" s="30" t="str">
        <f t="shared" si="508"/>
        <v>129309</v>
      </c>
      <c r="E2051" s="30">
        <f t="shared" si="512"/>
        <v>7</v>
      </c>
      <c r="F2051" s="30" t="str">
        <f t="shared" si="509"/>
        <v>INF109KA1UB8</v>
      </c>
      <c r="G2051" s="30">
        <f t="shared" si="513"/>
        <v>20</v>
      </c>
      <c r="H2051" s="30" t="str">
        <f t="shared" si="510"/>
        <v>INF109KA1UC6</v>
      </c>
      <c r="I2051" s="30">
        <f t="shared" si="515"/>
        <v>33</v>
      </c>
      <c r="J2051" s="35" t="str">
        <f t="shared" si="511"/>
        <v>ICICI Prudential Dividend Yield Equity Fund Direct Plan Dividend Option</v>
      </c>
      <c r="K2051" s="35">
        <f t="shared" si="516"/>
        <v>105</v>
      </c>
      <c r="L2051" s="30" t="str">
        <f t="shared" si="517"/>
        <v>14.19</v>
      </c>
      <c r="M2051" s="30">
        <f t="shared" si="518"/>
        <v>111</v>
      </c>
      <c r="N2051" s="30" t="str">
        <f t="shared" si="519"/>
        <v>14.05</v>
      </c>
      <c r="O2051" s="30">
        <f t="shared" si="520"/>
        <v>117</v>
      </c>
      <c r="P2051" s="30" t="str">
        <f t="shared" si="521"/>
        <v>14.19</v>
      </c>
      <c r="Q2051" s="30">
        <f t="shared" si="522"/>
        <v>123</v>
      </c>
      <c r="R2051" s="36" t="str">
        <f t="shared" si="523"/>
        <v>08-Aug-2017</v>
      </c>
      <c r="S2051" s="37">
        <f t="shared" si="514"/>
        <v>14.19</v>
      </c>
    </row>
    <row r="2052" spans="1:19" ht="26">
      <c r="A2052" s="30" t="s">
        <v>7955</v>
      </c>
      <c r="D2052" s="30" t="str">
        <f t="shared" si="508"/>
        <v>129312</v>
      </c>
      <c r="E2052" s="30">
        <f t="shared" si="512"/>
        <v>7</v>
      </c>
      <c r="F2052" s="30" t="str">
        <f t="shared" si="509"/>
        <v>INF109KA1UA0</v>
      </c>
      <c r="G2052" s="30">
        <f t="shared" si="513"/>
        <v>20</v>
      </c>
      <c r="H2052" s="30" t="str">
        <f t="shared" si="510"/>
        <v>-</v>
      </c>
      <c r="I2052" s="30">
        <f t="shared" si="515"/>
        <v>22</v>
      </c>
      <c r="J2052" s="35" t="str">
        <f t="shared" si="511"/>
        <v>ICICI Prudential Dividend Yield Equity Fund Direct Plan Growth Option</v>
      </c>
      <c r="K2052" s="35">
        <f t="shared" si="516"/>
        <v>92</v>
      </c>
      <c r="L2052" s="30" t="str">
        <f t="shared" si="517"/>
        <v>17.36</v>
      </c>
      <c r="M2052" s="30">
        <f t="shared" si="518"/>
        <v>98</v>
      </c>
      <c r="N2052" s="30" t="str">
        <f t="shared" si="519"/>
        <v>17.19</v>
      </c>
      <c r="O2052" s="30">
        <f t="shared" si="520"/>
        <v>104</v>
      </c>
      <c r="P2052" s="30" t="str">
        <f t="shared" si="521"/>
        <v>17.36</v>
      </c>
      <c r="Q2052" s="30">
        <f t="shared" si="522"/>
        <v>110</v>
      </c>
      <c r="R2052" s="36" t="str">
        <f t="shared" si="523"/>
        <v>08-Aug-2017</v>
      </c>
      <c r="S2052" s="37">
        <f t="shared" si="514"/>
        <v>17.36</v>
      </c>
    </row>
    <row r="2053" spans="1:19">
      <c r="A2053" s="30" t="s">
        <v>7956</v>
      </c>
      <c r="D2053" s="30" t="str">
        <f t="shared" si="508"/>
        <v>129311</v>
      </c>
      <c r="E2053" s="30">
        <f t="shared" si="512"/>
        <v>7</v>
      </c>
      <c r="F2053" s="30" t="str">
        <f t="shared" si="509"/>
        <v>INF109KA1TY2</v>
      </c>
      <c r="G2053" s="30">
        <f t="shared" si="513"/>
        <v>20</v>
      </c>
      <c r="H2053" s="30" t="str">
        <f t="shared" si="510"/>
        <v>INF109KA1TZ9</v>
      </c>
      <c r="I2053" s="30">
        <f t="shared" si="515"/>
        <v>33</v>
      </c>
      <c r="J2053" s="35" t="str">
        <f t="shared" si="511"/>
        <v>ICICI Prudential Dividend Yield Equity Fund Dividend Option</v>
      </c>
      <c r="K2053" s="35">
        <f t="shared" si="516"/>
        <v>93</v>
      </c>
      <c r="L2053" s="30" t="str">
        <f t="shared" si="517"/>
        <v>13.83</v>
      </c>
      <c r="M2053" s="30">
        <f t="shared" si="518"/>
        <v>99</v>
      </c>
      <c r="N2053" s="30" t="str">
        <f t="shared" si="519"/>
        <v>13.69</v>
      </c>
      <c r="O2053" s="30">
        <f t="shared" si="520"/>
        <v>105</v>
      </c>
      <c r="P2053" s="30" t="str">
        <f t="shared" si="521"/>
        <v>13.83</v>
      </c>
      <c r="Q2053" s="30">
        <f t="shared" si="522"/>
        <v>111</v>
      </c>
      <c r="R2053" s="36" t="str">
        <f t="shared" si="523"/>
        <v>08-Aug-2017</v>
      </c>
      <c r="S2053" s="37">
        <f t="shared" si="514"/>
        <v>13.83</v>
      </c>
    </row>
    <row r="2054" spans="1:19">
      <c r="A2054" s="30" t="s">
        <v>7957</v>
      </c>
      <c r="D2054" s="30" t="str">
        <f t="shared" si="508"/>
        <v>129310</v>
      </c>
      <c r="E2054" s="30">
        <f t="shared" si="512"/>
        <v>7</v>
      </c>
      <c r="F2054" s="30" t="str">
        <f t="shared" si="509"/>
        <v>INF109KA1TX4</v>
      </c>
      <c r="G2054" s="30">
        <f t="shared" si="513"/>
        <v>20</v>
      </c>
      <c r="H2054" s="30" t="str">
        <f t="shared" si="510"/>
        <v>-</v>
      </c>
      <c r="I2054" s="30">
        <f t="shared" si="515"/>
        <v>22</v>
      </c>
      <c r="J2054" s="35" t="str">
        <f t="shared" si="511"/>
        <v>ICICI Prudential Dividend Yield Equity Fund Growth Option</v>
      </c>
      <c r="K2054" s="35">
        <f t="shared" si="516"/>
        <v>80</v>
      </c>
      <c r="L2054" s="30" t="str">
        <f t="shared" si="517"/>
        <v>16.99</v>
      </c>
      <c r="M2054" s="30">
        <f t="shared" si="518"/>
        <v>86</v>
      </c>
      <c r="N2054" s="30" t="str">
        <f t="shared" si="519"/>
        <v>16.82</v>
      </c>
      <c r="O2054" s="30">
        <f t="shared" si="520"/>
        <v>92</v>
      </c>
      <c r="P2054" s="30" t="str">
        <f t="shared" si="521"/>
        <v>16.99</v>
      </c>
      <c r="Q2054" s="30">
        <f t="shared" si="522"/>
        <v>98</v>
      </c>
      <c r="R2054" s="36" t="str">
        <f t="shared" si="523"/>
        <v>08-Aug-2017</v>
      </c>
      <c r="S2054" s="37">
        <f t="shared" si="514"/>
        <v>16.989999999999998</v>
      </c>
    </row>
    <row r="2055" spans="1:19">
      <c r="A2055" s="30" t="s">
        <v>7958</v>
      </c>
      <c r="D2055" s="30" t="str">
        <f t="shared" ref="D2055:D2118" si="524">IF(ISERROR(LEFT(A2055,SEARCH(";",A2055)-1)),"",LEFT(A2055,SEARCH(";",A2055)-1))</f>
        <v>120335</v>
      </c>
      <c r="E2055" s="30">
        <f t="shared" si="512"/>
        <v>7</v>
      </c>
      <c r="F2055" s="30" t="str">
        <f t="shared" ref="F2055:F2118" si="525">IF($D2055="",A2055,MID($A2055,E2055+1,SEARCH(";",$A2055,E2055+1)-E2055-1))</f>
        <v>INF109K013K9</v>
      </c>
      <c r="G2055" s="30">
        <f t="shared" si="513"/>
        <v>20</v>
      </c>
      <c r="H2055" s="30" t="str">
        <f t="shared" ref="H2055:H2118" si="526">IF($D2055="","",MID($A2055,G2055+1,SEARCH(";",$A2055,G2055+1)-G2055-1))</f>
        <v>INF109K014K7</v>
      </c>
      <c r="I2055" s="30">
        <f t="shared" si="515"/>
        <v>33</v>
      </c>
      <c r="J2055" s="35" t="str">
        <f t="shared" ref="J2055:J2118" si="527">IF($D2055="","",MID($A2055,I2055+1,SEARCH(";",$A2055,I2055+1)-I2055-1))</f>
        <v>ICICI Prudential Dynamic - Direct Plan -  Dividend</v>
      </c>
      <c r="K2055" s="35">
        <f t="shared" si="516"/>
        <v>84</v>
      </c>
      <c r="L2055" s="30" t="str">
        <f t="shared" si="517"/>
        <v>27.0448</v>
      </c>
      <c r="M2055" s="30">
        <f t="shared" si="518"/>
        <v>92</v>
      </c>
      <c r="N2055" s="30" t="str">
        <f t="shared" si="519"/>
        <v>26.7744</v>
      </c>
      <c r="O2055" s="30">
        <f t="shared" si="520"/>
        <v>100</v>
      </c>
      <c r="P2055" s="30" t="str">
        <f t="shared" si="521"/>
        <v>27.0448</v>
      </c>
      <c r="Q2055" s="30">
        <f t="shared" si="522"/>
        <v>108</v>
      </c>
      <c r="R2055" s="36" t="str">
        <f t="shared" si="523"/>
        <v>08-Aug-2017</v>
      </c>
      <c r="S2055" s="37">
        <f t="shared" si="514"/>
        <v>27.044799999999999</v>
      </c>
    </row>
    <row r="2056" spans="1:19">
      <c r="A2056" s="30" t="s">
        <v>7959</v>
      </c>
      <c r="D2056" s="30" t="str">
        <f t="shared" si="524"/>
        <v>120334</v>
      </c>
      <c r="E2056" s="30">
        <f t="shared" ref="E2056:E2119" si="528">IF($D2056="","",LEN(D2056)+1)</f>
        <v>7</v>
      </c>
      <c r="F2056" s="30" t="str">
        <f t="shared" si="525"/>
        <v>INF109K015K4</v>
      </c>
      <c r="G2056" s="30">
        <f t="shared" ref="G2056:G2119" si="529">IF($D2056="","",E2056+(LEN(F2056)+1))</f>
        <v>20</v>
      </c>
      <c r="H2056" s="30" t="str">
        <f t="shared" si="526"/>
        <v>-</v>
      </c>
      <c r="I2056" s="30">
        <f t="shared" si="515"/>
        <v>22</v>
      </c>
      <c r="J2056" s="35" t="str">
        <f t="shared" si="527"/>
        <v>ICICI Prudential Dynamic - Direct Plan -  Growth</v>
      </c>
      <c r="K2056" s="35">
        <f t="shared" si="516"/>
        <v>71</v>
      </c>
      <c r="L2056" s="30" t="str">
        <f t="shared" si="517"/>
        <v>250.1466</v>
      </c>
      <c r="M2056" s="30">
        <f t="shared" si="518"/>
        <v>80</v>
      </c>
      <c r="N2056" s="30" t="str">
        <f t="shared" si="519"/>
        <v>247.6451</v>
      </c>
      <c r="O2056" s="30">
        <f t="shared" si="520"/>
        <v>89</v>
      </c>
      <c r="P2056" s="30" t="str">
        <f t="shared" si="521"/>
        <v>250.1466</v>
      </c>
      <c r="Q2056" s="30">
        <f t="shared" si="522"/>
        <v>98</v>
      </c>
      <c r="R2056" s="36" t="str">
        <f t="shared" si="523"/>
        <v>08-Aug-2017</v>
      </c>
      <c r="S2056" s="37">
        <f t="shared" ref="S2056:S2119" si="530">IF(L2056="","",L2056+0)</f>
        <v>250.14660000000001</v>
      </c>
    </row>
    <row r="2057" spans="1:19">
      <c r="A2057" s="30" t="s">
        <v>7960</v>
      </c>
      <c r="D2057" s="30" t="str">
        <f t="shared" si="524"/>
        <v>101143</v>
      </c>
      <c r="E2057" s="30">
        <f t="shared" si="528"/>
        <v>7</v>
      </c>
      <c r="F2057" s="30" t="str">
        <f t="shared" si="525"/>
        <v>INF109K01ED5</v>
      </c>
      <c r="G2057" s="30">
        <f t="shared" si="529"/>
        <v>20</v>
      </c>
      <c r="H2057" s="30" t="str">
        <f t="shared" si="526"/>
        <v>INF109K01779</v>
      </c>
      <c r="I2057" s="30">
        <f t="shared" si="515"/>
        <v>33</v>
      </c>
      <c r="J2057" s="35" t="str">
        <f t="shared" si="527"/>
        <v>ICICI Prudential Dynamic - Dividend</v>
      </c>
      <c r="K2057" s="35">
        <f t="shared" si="516"/>
        <v>69</v>
      </c>
      <c r="L2057" s="30" t="str">
        <f t="shared" si="517"/>
        <v>23.4784</v>
      </c>
      <c r="M2057" s="30">
        <f t="shared" si="518"/>
        <v>77</v>
      </c>
      <c r="N2057" s="30" t="str">
        <f t="shared" si="519"/>
        <v>23.2436</v>
      </c>
      <c r="O2057" s="30">
        <f t="shared" si="520"/>
        <v>85</v>
      </c>
      <c r="P2057" s="30" t="str">
        <f t="shared" si="521"/>
        <v>23.4784</v>
      </c>
      <c r="Q2057" s="30">
        <f t="shared" si="522"/>
        <v>93</v>
      </c>
      <c r="R2057" s="36" t="str">
        <f t="shared" si="523"/>
        <v>08-Aug-2017</v>
      </c>
      <c r="S2057" s="37">
        <f t="shared" si="530"/>
        <v>23.478400000000001</v>
      </c>
    </row>
    <row r="2058" spans="1:19">
      <c r="A2058" s="30" t="s">
        <v>7961</v>
      </c>
      <c r="D2058" s="30" t="str">
        <f t="shared" si="524"/>
        <v>101144</v>
      </c>
      <c r="E2058" s="30">
        <f t="shared" si="528"/>
        <v>7</v>
      </c>
      <c r="F2058" s="30" t="str">
        <f t="shared" si="525"/>
        <v>INF109K01761</v>
      </c>
      <c r="G2058" s="30">
        <f t="shared" si="529"/>
        <v>20</v>
      </c>
      <c r="H2058" s="30" t="str">
        <f t="shared" si="526"/>
        <v>-</v>
      </c>
      <c r="I2058" s="30">
        <f t="shared" si="515"/>
        <v>22</v>
      </c>
      <c r="J2058" s="35" t="str">
        <f t="shared" si="527"/>
        <v>ICICI Prudential Dynamic - Growth</v>
      </c>
      <c r="K2058" s="35">
        <f t="shared" si="516"/>
        <v>56</v>
      </c>
      <c r="L2058" s="30" t="str">
        <f t="shared" si="517"/>
        <v>241.4305</v>
      </c>
      <c r="M2058" s="30">
        <f t="shared" si="518"/>
        <v>65</v>
      </c>
      <c r="N2058" s="30" t="str">
        <f t="shared" si="519"/>
        <v>239.0162</v>
      </c>
      <c r="O2058" s="30">
        <f t="shared" si="520"/>
        <v>74</v>
      </c>
      <c r="P2058" s="30" t="str">
        <f t="shared" si="521"/>
        <v>241.4305</v>
      </c>
      <c r="Q2058" s="30">
        <f t="shared" si="522"/>
        <v>83</v>
      </c>
      <c r="R2058" s="36" t="str">
        <f t="shared" si="523"/>
        <v>08-Aug-2017</v>
      </c>
      <c r="S2058" s="37">
        <f t="shared" si="530"/>
        <v>241.43049999999999</v>
      </c>
    </row>
    <row r="2059" spans="1:19">
      <c r="A2059" s="30" t="s">
        <v>7962</v>
      </c>
      <c r="D2059" s="30" t="str">
        <f t="shared" si="524"/>
        <v>115269</v>
      </c>
      <c r="E2059" s="30">
        <f t="shared" si="528"/>
        <v>7</v>
      </c>
      <c r="F2059" s="30" t="str">
        <f t="shared" si="525"/>
        <v>INF109K01TN2</v>
      </c>
      <c r="G2059" s="30">
        <f t="shared" si="529"/>
        <v>20</v>
      </c>
      <c r="H2059" s="30" t="str">
        <f t="shared" si="526"/>
        <v>-</v>
      </c>
      <c r="I2059" s="30">
        <f t="shared" si="515"/>
        <v>22</v>
      </c>
      <c r="J2059" s="35" t="str">
        <f t="shared" si="527"/>
        <v>ICICI Prudential Dynamic Plan- Institutional Growth Option</v>
      </c>
      <c r="K2059" s="35">
        <f t="shared" si="516"/>
        <v>81</v>
      </c>
      <c r="L2059" s="30" t="str">
        <f t="shared" si="517"/>
        <v>23.5922</v>
      </c>
      <c r="M2059" s="30">
        <f t="shared" si="518"/>
        <v>89</v>
      </c>
      <c r="N2059" s="30" t="str">
        <f t="shared" si="519"/>
        <v>23.3563</v>
      </c>
      <c r="O2059" s="30">
        <f t="shared" si="520"/>
        <v>97</v>
      </c>
      <c r="P2059" s="30" t="str">
        <f t="shared" si="521"/>
        <v>23.5922</v>
      </c>
      <c r="Q2059" s="30">
        <f t="shared" si="522"/>
        <v>105</v>
      </c>
      <c r="R2059" s="36" t="str">
        <f t="shared" si="523"/>
        <v>08-Aug-2017</v>
      </c>
      <c r="S2059" s="37">
        <f t="shared" si="530"/>
        <v>23.592199999999998</v>
      </c>
    </row>
    <row r="2060" spans="1:19">
      <c r="A2060" s="30" t="s">
        <v>7963</v>
      </c>
      <c r="D2060" s="30" t="str">
        <f t="shared" si="524"/>
        <v>104898</v>
      </c>
      <c r="E2060" s="30">
        <f t="shared" si="528"/>
        <v>7</v>
      </c>
      <c r="F2060" s="30" t="str">
        <f t="shared" si="525"/>
        <v>INF109K01787</v>
      </c>
      <c r="G2060" s="30">
        <f t="shared" si="529"/>
        <v>20</v>
      </c>
      <c r="H2060" s="30" t="str">
        <f t="shared" si="526"/>
        <v>-</v>
      </c>
      <c r="I2060" s="30">
        <f t="shared" si="515"/>
        <v>22</v>
      </c>
      <c r="J2060" s="35" t="str">
        <f t="shared" si="527"/>
        <v>ICICI Prudential Dynamic Plan-Institutional Option - I</v>
      </c>
      <c r="K2060" s="35">
        <f t="shared" si="516"/>
        <v>77</v>
      </c>
      <c r="L2060" s="30" t="str">
        <f t="shared" si="517"/>
        <v>40.1345</v>
      </c>
      <c r="M2060" s="30">
        <f t="shared" si="518"/>
        <v>85</v>
      </c>
      <c r="N2060" s="30" t="str">
        <f t="shared" si="519"/>
        <v>39.7332</v>
      </c>
      <c r="O2060" s="30">
        <f t="shared" si="520"/>
        <v>93</v>
      </c>
      <c r="P2060" s="30" t="str">
        <f t="shared" si="521"/>
        <v>40.1345</v>
      </c>
      <c r="Q2060" s="30">
        <f t="shared" si="522"/>
        <v>101</v>
      </c>
      <c r="R2060" s="36" t="str">
        <f t="shared" si="523"/>
        <v>08-Aug-2017</v>
      </c>
      <c r="S2060" s="37">
        <f t="shared" si="530"/>
        <v>40.134500000000003</v>
      </c>
    </row>
    <row r="2061" spans="1:19" ht="26">
      <c r="A2061" s="30" t="s">
        <v>7964</v>
      </c>
      <c r="D2061" s="30" t="str">
        <f t="shared" si="524"/>
        <v>104684</v>
      </c>
      <c r="E2061" s="30">
        <f t="shared" si="528"/>
        <v>7</v>
      </c>
      <c r="F2061" s="30" t="str">
        <f t="shared" si="525"/>
        <v>INF109K01BD1</v>
      </c>
      <c r="G2061" s="30">
        <f t="shared" si="529"/>
        <v>20</v>
      </c>
      <c r="H2061" s="30" t="str">
        <f t="shared" si="526"/>
        <v>-</v>
      </c>
      <c r="I2061" s="30">
        <f t="shared" ref="I2061:I2124" si="531">IF($D2061="","",G2061+LEN(H2061)+1)</f>
        <v>22</v>
      </c>
      <c r="J2061" s="35" t="str">
        <f t="shared" si="527"/>
        <v>ICICI Prudential Equity - Arbritrage Fund-Institutional Growth Option</v>
      </c>
      <c r="K2061" s="35">
        <f t="shared" ref="K2061:K2124" si="532">IF($D2061="","",I2061+LEN(J2061)+1)</f>
        <v>92</v>
      </c>
      <c r="L2061" s="30" t="str">
        <f t="shared" ref="L2061:L2124" si="533">IF($D2061="","",MID($A2061,K2061+1,SEARCH(";",$A2061,K2061+1)-K2061-1))</f>
        <v>22.4234</v>
      </c>
      <c r="M2061" s="30">
        <f t="shared" ref="M2061:M2124" si="534">IF($D2061="","",K2061+LEN(L2061)+1)</f>
        <v>100</v>
      </c>
      <c r="N2061" s="30" t="str">
        <f t="shared" ref="N2061:N2124" si="535">IF($D2061="","",MID($A2061,M2061+1,SEARCH(";",$A2061,M2061+1)-M2061-1))</f>
        <v>22.3113</v>
      </c>
      <c r="O2061" s="30">
        <f t="shared" ref="O2061:O2124" si="536">IF($D2061="","",M2061+LEN(N2061)+1)</f>
        <v>108</v>
      </c>
      <c r="P2061" s="30" t="str">
        <f t="shared" ref="P2061:P2124" si="537">IF($D2061="","",MID($A2061,O2061+1,SEARCH(";",$A2061,O2061+1)-O2061-1))</f>
        <v>22.4234</v>
      </c>
      <c r="Q2061" s="30">
        <f t="shared" ref="Q2061:Q2124" si="538">IF($D2061="","",O2061+LEN(P2061)+1)</f>
        <v>116</v>
      </c>
      <c r="R2061" s="36" t="str">
        <f t="shared" ref="R2061:R2124" si="539">IF($D2061="","",MID($A2061,Q2061+1,15))</f>
        <v>08-Aug-2017</v>
      </c>
      <c r="S2061" s="37">
        <f t="shared" si="530"/>
        <v>22.423400000000001</v>
      </c>
    </row>
    <row r="2062" spans="1:19">
      <c r="A2062" s="30" t="s">
        <v>6196</v>
      </c>
      <c r="D2062" s="30" t="str">
        <f t="shared" si="524"/>
        <v>130898</v>
      </c>
      <c r="E2062" s="30">
        <f t="shared" si="528"/>
        <v>7</v>
      </c>
      <c r="F2062" s="30" t="str">
        <f t="shared" si="525"/>
        <v>INF109KA1C15</v>
      </c>
      <c r="G2062" s="30">
        <f t="shared" si="529"/>
        <v>20</v>
      </c>
      <c r="H2062" s="30" t="str">
        <f t="shared" si="526"/>
        <v>-</v>
      </c>
      <c r="I2062" s="30">
        <f t="shared" si="531"/>
        <v>22</v>
      </c>
      <c r="J2062" s="35" t="str">
        <f t="shared" si="527"/>
        <v>ICICI Prudential Equity Arbitrage Fund - Bonus</v>
      </c>
      <c r="K2062" s="35">
        <f t="shared" si="532"/>
        <v>69</v>
      </c>
      <c r="L2062" s="30" t="str">
        <f t="shared" si="533"/>
        <v>11.8080</v>
      </c>
      <c r="M2062" s="30">
        <f t="shared" si="534"/>
        <v>77</v>
      </c>
      <c r="N2062" s="30" t="str">
        <f t="shared" si="535"/>
        <v>11.7490</v>
      </c>
      <c r="O2062" s="30">
        <f t="shared" si="536"/>
        <v>85</v>
      </c>
      <c r="P2062" s="30" t="str">
        <f t="shared" si="537"/>
        <v>11.8080</v>
      </c>
      <c r="Q2062" s="30">
        <f t="shared" si="538"/>
        <v>93</v>
      </c>
      <c r="R2062" s="36" t="str">
        <f t="shared" si="539"/>
        <v>17-Jan-2017</v>
      </c>
      <c r="S2062" s="37">
        <f t="shared" si="530"/>
        <v>11.808</v>
      </c>
    </row>
    <row r="2063" spans="1:19">
      <c r="A2063" s="30" t="s">
        <v>7965</v>
      </c>
      <c r="D2063" s="30" t="str">
        <f t="shared" si="524"/>
        <v>120365</v>
      </c>
      <c r="E2063" s="30">
        <f t="shared" si="528"/>
        <v>7</v>
      </c>
      <c r="F2063" s="30" t="str">
        <f t="shared" si="525"/>
        <v>INF109K017O2</v>
      </c>
      <c r="G2063" s="30">
        <f t="shared" si="529"/>
        <v>20</v>
      </c>
      <c r="H2063" s="30" t="str">
        <f t="shared" si="526"/>
        <v>INF109K015O6</v>
      </c>
      <c r="I2063" s="30">
        <f t="shared" si="531"/>
        <v>33</v>
      </c>
      <c r="J2063" s="35" t="str">
        <f t="shared" si="527"/>
        <v>ICICI Prudential Equity Arbitrage Fund - Direct Plan -  Dividend</v>
      </c>
      <c r="K2063" s="35">
        <f t="shared" si="532"/>
        <v>98</v>
      </c>
      <c r="L2063" s="30" t="str">
        <f t="shared" si="533"/>
        <v>14.7199</v>
      </c>
      <c r="M2063" s="30">
        <f t="shared" si="534"/>
        <v>106</v>
      </c>
      <c r="N2063" s="30" t="str">
        <f t="shared" si="535"/>
        <v>14.6463</v>
      </c>
      <c r="O2063" s="30">
        <f t="shared" si="536"/>
        <v>114</v>
      </c>
      <c r="P2063" s="30" t="str">
        <f t="shared" si="537"/>
        <v>14.7199</v>
      </c>
      <c r="Q2063" s="30">
        <f t="shared" si="538"/>
        <v>122</v>
      </c>
      <c r="R2063" s="36" t="str">
        <f t="shared" si="539"/>
        <v>08-Aug-2017</v>
      </c>
      <c r="S2063" s="37">
        <f t="shared" si="530"/>
        <v>14.719900000000001</v>
      </c>
    </row>
    <row r="2064" spans="1:19">
      <c r="A2064" s="30" t="s">
        <v>7966</v>
      </c>
      <c r="D2064" s="30" t="str">
        <f t="shared" si="524"/>
        <v>120364</v>
      </c>
      <c r="E2064" s="30">
        <f t="shared" si="528"/>
        <v>7</v>
      </c>
      <c r="F2064" s="30" t="str">
        <f t="shared" si="525"/>
        <v>INF109K016O4</v>
      </c>
      <c r="G2064" s="30">
        <f t="shared" si="529"/>
        <v>20</v>
      </c>
      <c r="H2064" s="30" t="str">
        <f t="shared" si="526"/>
        <v>-</v>
      </c>
      <c r="I2064" s="30">
        <f t="shared" si="531"/>
        <v>22</v>
      </c>
      <c r="J2064" s="35" t="str">
        <f t="shared" si="527"/>
        <v>ICICI Prudential Equity Arbitrage Fund - Direct Plan -  Growth</v>
      </c>
      <c r="K2064" s="35">
        <f t="shared" si="532"/>
        <v>85</v>
      </c>
      <c r="L2064" s="30" t="str">
        <f t="shared" si="533"/>
        <v>22.7345</v>
      </c>
      <c r="M2064" s="30">
        <f t="shared" si="534"/>
        <v>93</v>
      </c>
      <c r="N2064" s="30" t="str">
        <f t="shared" si="535"/>
        <v>22.6208</v>
      </c>
      <c r="O2064" s="30">
        <f t="shared" si="536"/>
        <v>101</v>
      </c>
      <c r="P2064" s="30" t="str">
        <f t="shared" si="537"/>
        <v>22.7345</v>
      </c>
      <c r="Q2064" s="30">
        <f t="shared" si="538"/>
        <v>109</v>
      </c>
      <c r="R2064" s="36" t="str">
        <f t="shared" si="539"/>
        <v>08-Aug-2017</v>
      </c>
      <c r="S2064" s="37">
        <f t="shared" si="530"/>
        <v>22.734500000000001</v>
      </c>
    </row>
    <row r="2065" spans="1:19">
      <c r="A2065" s="30" t="s">
        <v>7967</v>
      </c>
      <c r="D2065" s="30" t="str">
        <f t="shared" si="524"/>
        <v>130951</v>
      </c>
      <c r="E2065" s="30">
        <f t="shared" si="528"/>
        <v>7</v>
      </c>
      <c r="F2065" s="30" t="str">
        <f t="shared" si="525"/>
        <v>INF109KA1C07</v>
      </c>
      <c r="G2065" s="30">
        <f t="shared" si="529"/>
        <v>20</v>
      </c>
      <c r="H2065" s="30" t="str">
        <f t="shared" si="526"/>
        <v>-</v>
      </c>
      <c r="I2065" s="30">
        <f t="shared" si="531"/>
        <v>22</v>
      </c>
      <c r="J2065" s="35" t="str">
        <f t="shared" si="527"/>
        <v>ICICI Prudential Equity Arbitrage Fund - Direct Plan Bonus</v>
      </c>
      <c r="K2065" s="35">
        <f t="shared" si="532"/>
        <v>81</v>
      </c>
      <c r="L2065" s="30" t="str">
        <f t="shared" si="533"/>
        <v>12.3694</v>
      </c>
      <c r="M2065" s="30">
        <f t="shared" si="534"/>
        <v>89</v>
      </c>
      <c r="N2065" s="30" t="str">
        <f t="shared" si="535"/>
        <v>12.3076</v>
      </c>
      <c r="O2065" s="30">
        <f t="shared" si="536"/>
        <v>97</v>
      </c>
      <c r="P2065" s="30" t="str">
        <f t="shared" si="537"/>
        <v>12.3694</v>
      </c>
      <c r="Q2065" s="30">
        <f t="shared" si="538"/>
        <v>105</v>
      </c>
      <c r="R2065" s="36" t="str">
        <f t="shared" si="539"/>
        <v>08-Aug-2017</v>
      </c>
      <c r="S2065" s="37">
        <f t="shared" si="530"/>
        <v>12.369400000000001</v>
      </c>
    </row>
    <row r="2066" spans="1:19">
      <c r="A2066" s="30" t="s">
        <v>7968</v>
      </c>
      <c r="D2066" s="30" t="str">
        <f t="shared" si="524"/>
        <v>104681</v>
      </c>
      <c r="E2066" s="30">
        <f t="shared" si="528"/>
        <v>7</v>
      </c>
      <c r="F2066" s="30" t="str">
        <f t="shared" si="525"/>
        <v>INF109K01EF0</v>
      </c>
      <c r="G2066" s="30">
        <f t="shared" si="529"/>
        <v>20</v>
      </c>
      <c r="H2066" s="30" t="str">
        <f t="shared" si="526"/>
        <v>INF109K01BE9</v>
      </c>
      <c r="I2066" s="30">
        <f t="shared" si="531"/>
        <v>33</v>
      </c>
      <c r="J2066" s="35" t="str">
        <f t="shared" si="527"/>
        <v>ICICI Prudential Equity Arbitrage Fund - Dividend</v>
      </c>
      <c r="K2066" s="35">
        <f t="shared" si="532"/>
        <v>83</v>
      </c>
      <c r="L2066" s="30" t="str">
        <f t="shared" si="533"/>
        <v>13.8068</v>
      </c>
      <c r="M2066" s="30">
        <f t="shared" si="534"/>
        <v>91</v>
      </c>
      <c r="N2066" s="30" t="str">
        <f t="shared" si="535"/>
        <v>13.7378</v>
      </c>
      <c r="O2066" s="30">
        <f t="shared" si="536"/>
        <v>99</v>
      </c>
      <c r="P2066" s="30" t="str">
        <f t="shared" si="537"/>
        <v>13.8068</v>
      </c>
      <c r="Q2066" s="30">
        <f t="shared" si="538"/>
        <v>107</v>
      </c>
      <c r="R2066" s="36" t="str">
        <f t="shared" si="539"/>
        <v>08-Aug-2017</v>
      </c>
      <c r="S2066" s="37">
        <f t="shared" si="530"/>
        <v>13.806800000000001</v>
      </c>
    </row>
    <row r="2067" spans="1:19">
      <c r="A2067" s="30" t="s">
        <v>7969</v>
      </c>
      <c r="D2067" s="30" t="str">
        <f t="shared" si="524"/>
        <v>104683</v>
      </c>
      <c r="E2067" s="30">
        <f t="shared" si="528"/>
        <v>7</v>
      </c>
      <c r="F2067" s="30" t="str">
        <f t="shared" si="525"/>
        <v>INF109K01BF6</v>
      </c>
      <c r="G2067" s="30">
        <f t="shared" si="529"/>
        <v>20</v>
      </c>
      <c r="H2067" s="30" t="str">
        <f t="shared" si="526"/>
        <v>-</v>
      </c>
      <c r="I2067" s="30">
        <f t="shared" si="531"/>
        <v>22</v>
      </c>
      <c r="J2067" s="35" t="str">
        <f t="shared" si="527"/>
        <v>ICICI Prudential Equity Arbitrage Fund - Growth</v>
      </c>
      <c r="K2067" s="35">
        <f t="shared" si="532"/>
        <v>70</v>
      </c>
      <c r="L2067" s="30" t="str">
        <f t="shared" si="533"/>
        <v>22.1758</v>
      </c>
      <c r="M2067" s="30">
        <f t="shared" si="534"/>
        <v>78</v>
      </c>
      <c r="N2067" s="30" t="str">
        <f t="shared" si="535"/>
        <v>22.0649</v>
      </c>
      <c r="O2067" s="30">
        <f t="shared" si="536"/>
        <v>86</v>
      </c>
      <c r="P2067" s="30" t="str">
        <f t="shared" si="537"/>
        <v>22.1758</v>
      </c>
      <c r="Q2067" s="30">
        <f t="shared" si="538"/>
        <v>94</v>
      </c>
      <c r="R2067" s="36" t="str">
        <f t="shared" si="539"/>
        <v>08-Aug-2017</v>
      </c>
      <c r="S2067" s="37">
        <f t="shared" si="530"/>
        <v>22.175799999999999</v>
      </c>
    </row>
    <row r="2068" spans="1:19">
      <c r="A2068" s="30" t="s">
        <v>7970</v>
      </c>
      <c r="D2068" s="30" t="str">
        <f t="shared" si="524"/>
        <v>133051</v>
      </c>
      <c r="E2068" s="30">
        <f t="shared" si="528"/>
        <v>7</v>
      </c>
      <c r="F2068" s="30" t="str">
        <f t="shared" si="525"/>
        <v>INF109KA14I5</v>
      </c>
      <c r="G2068" s="30">
        <f t="shared" si="529"/>
        <v>20</v>
      </c>
      <c r="H2068" s="30" t="str">
        <f t="shared" si="526"/>
        <v>-</v>
      </c>
      <c r="I2068" s="30">
        <f t="shared" si="531"/>
        <v>22</v>
      </c>
      <c r="J2068" s="35" t="str">
        <f t="shared" si="527"/>
        <v>ICICI Prudential Equity Income Fund  - Cumulative option</v>
      </c>
      <c r="K2068" s="35">
        <f t="shared" si="532"/>
        <v>79</v>
      </c>
      <c r="L2068" s="30" t="str">
        <f t="shared" si="533"/>
        <v>12.46</v>
      </c>
      <c r="M2068" s="30">
        <f t="shared" si="534"/>
        <v>85</v>
      </c>
      <c r="N2068" s="30" t="str">
        <f t="shared" si="535"/>
        <v>12.34</v>
      </c>
      <c r="O2068" s="30">
        <f t="shared" si="536"/>
        <v>91</v>
      </c>
      <c r="P2068" s="30" t="str">
        <f t="shared" si="537"/>
        <v>12.46</v>
      </c>
      <c r="Q2068" s="30">
        <f t="shared" si="538"/>
        <v>97</v>
      </c>
      <c r="R2068" s="36" t="str">
        <f t="shared" si="539"/>
        <v>08-Aug-2017</v>
      </c>
      <c r="S2068" s="37">
        <f t="shared" si="530"/>
        <v>12.46</v>
      </c>
    </row>
    <row r="2069" spans="1:19" ht="26">
      <c r="A2069" s="30" t="s">
        <v>7971</v>
      </c>
      <c r="D2069" s="30" t="str">
        <f t="shared" si="524"/>
        <v>133054</v>
      </c>
      <c r="E2069" s="30">
        <f t="shared" si="528"/>
        <v>7</v>
      </c>
      <c r="F2069" s="30" t="str">
        <f t="shared" si="525"/>
        <v>INF109KA11J9</v>
      </c>
      <c r="G2069" s="30">
        <f t="shared" si="529"/>
        <v>20</v>
      </c>
      <c r="H2069" s="30" t="str">
        <f t="shared" si="526"/>
        <v>-</v>
      </c>
      <c r="I2069" s="30">
        <f t="shared" si="531"/>
        <v>22</v>
      </c>
      <c r="J2069" s="35" t="str">
        <f t="shared" si="527"/>
        <v>ICICI Prudential Equity Income Fund - Direct Plan - Cumulative option</v>
      </c>
      <c r="K2069" s="35">
        <f t="shared" si="532"/>
        <v>92</v>
      </c>
      <c r="L2069" s="30" t="str">
        <f t="shared" si="533"/>
        <v>12.76</v>
      </c>
      <c r="M2069" s="30">
        <f t="shared" si="534"/>
        <v>98</v>
      </c>
      <c r="N2069" s="30" t="str">
        <f t="shared" si="535"/>
        <v>12.63</v>
      </c>
      <c r="O2069" s="30">
        <f t="shared" si="536"/>
        <v>104</v>
      </c>
      <c r="P2069" s="30" t="str">
        <f t="shared" si="537"/>
        <v>12.76</v>
      </c>
      <c r="Q2069" s="30">
        <f t="shared" si="538"/>
        <v>110</v>
      </c>
      <c r="R2069" s="36" t="str">
        <f t="shared" si="539"/>
        <v>08-Aug-2017</v>
      </c>
      <c r="S2069" s="37">
        <f t="shared" si="530"/>
        <v>12.76</v>
      </c>
    </row>
    <row r="2070" spans="1:19" ht="26">
      <c r="A2070" s="30" t="s">
        <v>7972</v>
      </c>
      <c r="D2070" s="30" t="str">
        <f t="shared" si="524"/>
        <v>133056</v>
      </c>
      <c r="E2070" s="30">
        <f t="shared" si="528"/>
        <v>7</v>
      </c>
      <c r="F2070" s="30" t="str">
        <f t="shared" si="525"/>
        <v>INF109KA14J3</v>
      </c>
      <c r="G2070" s="30">
        <f t="shared" si="529"/>
        <v>20</v>
      </c>
      <c r="H2070" s="30" t="str">
        <f t="shared" si="526"/>
        <v>INF109KA17J6</v>
      </c>
      <c r="I2070" s="30">
        <f t="shared" si="531"/>
        <v>33</v>
      </c>
      <c r="J2070" s="35" t="str">
        <f t="shared" si="527"/>
        <v>ICICI Prudential Equity Income Fund - Direct Plan - Half Yearly Dividend</v>
      </c>
      <c r="K2070" s="35">
        <f t="shared" si="532"/>
        <v>106</v>
      </c>
      <c r="L2070" s="30" t="str">
        <f t="shared" si="533"/>
        <v>12.19</v>
      </c>
      <c r="M2070" s="30">
        <f t="shared" si="534"/>
        <v>112</v>
      </c>
      <c r="N2070" s="30" t="str">
        <f t="shared" si="535"/>
        <v>12.07</v>
      </c>
      <c r="O2070" s="30">
        <f t="shared" si="536"/>
        <v>118</v>
      </c>
      <c r="P2070" s="30" t="str">
        <f t="shared" si="537"/>
        <v>12.19</v>
      </c>
      <c r="Q2070" s="30">
        <f t="shared" si="538"/>
        <v>124</v>
      </c>
      <c r="R2070" s="36" t="str">
        <f t="shared" si="539"/>
        <v>08-Aug-2017</v>
      </c>
      <c r="S2070" s="37">
        <f t="shared" si="530"/>
        <v>12.19</v>
      </c>
    </row>
    <row r="2071" spans="1:19" ht="26">
      <c r="A2071" s="30" t="s">
        <v>7973</v>
      </c>
      <c r="D2071" s="30" t="str">
        <f t="shared" si="524"/>
        <v>133049</v>
      </c>
      <c r="E2071" s="30">
        <f t="shared" si="528"/>
        <v>7</v>
      </c>
      <c r="F2071" s="30" t="str">
        <f t="shared" si="525"/>
        <v>INF109KA12J7</v>
      </c>
      <c r="G2071" s="30">
        <f t="shared" si="529"/>
        <v>20</v>
      </c>
      <c r="H2071" s="30" t="str">
        <f t="shared" si="526"/>
        <v>INF109KA15J0</v>
      </c>
      <c r="I2071" s="30">
        <f t="shared" si="531"/>
        <v>33</v>
      </c>
      <c r="J2071" s="35" t="str">
        <f t="shared" si="527"/>
        <v>ICICI Prudential Equity Income Fund - Direct Plan - Monthly Dividend</v>
      </c>
      <c r="K2071" s="35">
        <f t="shared" si="532"/>
        <v>102</v>
      </c>
      <c r="L2071" s="30" t="str">
        <f t="shared" si="533"/>
        <v>12.12</v>
      </c>
      <c r="M2071" s="30">
        <f t="shared" si="534"/>
        <v>108</v>
      </c>
      <c r="N2071" s="30" t="str">
        <f t="shared" si="535"/>
        <v>12.00</v>
      </c>
      <c r="O2071" s="30">
        <f t="shared" si="536"/>
        <v>114</v>
      </c>
      <c r="P2071" s="30" t="str">
        <f t="shared" si="537"/>
        <v>12.12</v>
      </c>
      <c r="Q2071" s="30">
        <f t="shared" si="538"/>
        <v>120</v>
      </c>
      <c r="R2071" s="36" t="str">
        <f t="shared" si="539"/>
        <v>08-Aug-2017</v>
      </c>
      <c r="S2071" s="37">
        <f t="shared" si="530"/>
        <v>12.12</v>
      </c>
    </row>
    <row r="2072" spans="1:19" ht="26">
      <c r="A2072" s="30" t="s">
        <v>7974</v>
      </c>
      <c r="D2072" s="30" t="str">
        <f t="shared" si="524"/>
        <v>133052</v>
      </c>
      <c r="E2072" s="30">
        <f t="shared" si="528"/>
        <v>7</v>
      </c>
      <c r="F2072" s="30" t="str">
        <f t="shared" si="525"/>
        <v>INF109KA13J5</v>
      </c>
      <c r="G2072" s="30">
        <f t="shared" si="529"/>
        <v>20</v>
      </c>
      <c r="H2072" s="30" t="str">
        <f t="shared" si="526"/>
        <v>INF109KA16J8</v>
      </c>
      <c r="I2072" s="30">
        <f t="shared" si="531"/>
        <v>33</v>
      </c>
      <c r="J2072" s="35" t="str">
        <f t="shared" si="527"/>
        <v>ICICI Prudential Equity Income Fund - Direct Plan - Quarterly Dividend</v>
      </c>
      <c r="K2072" s="35">
        <f t="shared" si="532"/>
        <v>104</v>
      </c>
      <c r="L2072" s="30" t="str">
        <f t="shared" si="533"/>
        <v>11.77</v>
      </c>
      <c r="M2072" s="30">
        <f t="shared" si="534"/>
        <v>110</v>
      </c>
      <c r="N2072" s="30" t="str">
        <f t="shared" si="535"/>
        <v>11.65</v>
      </c>
      <c r="O2072" s="30">
        <f t="shared" si="536"/>
        <v>116</v>
      </c>
      <c r="P2072" s="30" t="str">
        <f t="shared" si="537"/>
        <v>11.77</v>
      </c>
      <c r="Q2072" s="30">
        <f t="shared" si="538"/>
        <v>122</v>
      </c>
      <c r="R2072" s="36" t="str">
        <f t="shared" si="539"/>
        <v>08-Aug-2017</v>
      </c>
      <c r="S2072" s="37">
        <f t="shared" si="530"/>
        <v>11.77</v>
      </c>
    </row>
    <row r="2073" spans="1:19">
      <c r="A2073" s="30" t="s">
        <v>7975</v>
      </c>
      <c r="D2073" s="30" t="str">
        <f t="shared" si="524"/>
        <v>133057</v>
      </c>
      <c r="E2073" s="30">
        <f t="shared" si="528"/>
        <v>7</v>
      </c>
      <c r="F2073" s="30" t="str">
        <f t="shared" si="525"/>
        <v>INF109KA17I8</v>
      </c>
      <c r="G2073" s="30">
        <f t="shared" si="529"/>
        <v>20</v>
      </c>
      <c r="H2073" s="30" t="str">
        <f t="shared" si="526"/>
        <v>INF109KA10J1</v>
      </c>
      <c r="I2073" s="30">
        <f t="shared" si="531"/>
        <v>33</v>
      </c>
      <c r="J2073" s="35" t="str">
        <f t="shared" si="527"/>
        <v>ICICI Prudential Equity Income Fund - Half Yearly Dividend</v>
      </c>
      <c r="K2073" s="35">
        <f t="shared" si="532"/>
        <v>92</v>
      </c>
      <c r="L2073" s="30" t="str">
        <f t="shared" si="533"/>
        <v>11.93</v>
      </c>
      <c r="M2073" s="30">
        <f t="shared" si="534"/>
        <v>98</v>
      </c>
      <c r="N2073" s="30" t="str">
        <f t="shared" si="535"/>
        <v>11.81</v>
      </c>
      <c r="O2073" s="30">
        <f t="shared" si="536"/>
        <v>104</v>
      </c>
      <c r="P2073" s="30" t="str">
        <f t="shared" si="537"/>
        <v>11.93</v>
      </c>
      <c r="Q2073" s="30">
        <f t="shared" si="538"/>
        <v>110</v>
      </c>
      <c r="R2073" s="36" t="str">
        <f t="shared" si="539"/>
        <v>08-Aug-2017</v>
      </c>
      <c r="S2073" s="37">
        <f t="shared" si="530"/>
        <v>11.93</v>
      </c>
    </row>
    <row r="2074" spans="1:19">
      <c r="A2074" s="30" t="s">
        <v>7976</v>
      </c>
      <c r="D2074" s="30" t="str">
        <f t="shared" si="524"/>
        <v>133050</v>
      </c>
      <c r="E2074" s="30">
        <f t="shared" si="528"/>
        <v>7</v>
      </c>
      <c r="F2074" s="30" t="str">
        <f t="shared" si="525"/>
        <v>INF109KA15I2</v>
      </c>
      <c r="G2074" s="30">
        <f t="shared" si="529"/>
        <v>20</v>
      </c>
      <c r="H2074" s="30" t="str">
        <f t="shared" si="526"/>
        <v>INF109KA18I6</v>
      </c>
      <c r="I2074" s="30">
        <f t="shared" si="531"/>
        <v>33</v>
      </c>
      <c r="J2074" s="35" t="str">
        <f t="shared" si="527"/>
        <v>ICICI Prudential Equity Income Fund - Monthly Dividend</v>
      </c>
      <c r="K2074" s="35">
        <f t="shared" si="532"/>
        <v>88</v>
      </c>
      <c r="L2074" s="30" t="str">
        <f t="shared" si="533"/>
        <v>11.28</v>
      </c>
      <c r="M2074" s="30">
        <f t="shared" si="534"/>
        <v>94</v>
      </c>
      <c r="N2074" s="30" t="str">
        <f t="shared" si="535"/>
        <v>11.17</v>
      </c>
      <c r="O2074" s="30">
        <f t="shared" si="536"/>
        <v>100</v>
      </c>
      <c r="P2074" s="30" t="str">
        <f t="shared" si="537"/>
        <v>11.28</v>
      </c>
      <c r="Q2074" s="30">
        <f t="shared" si="538"/>
        <v>106</v>
      </c>
      <c r="R2074" s="36" t="str">
        <f t="shared" si="539"/>
        <v>08-Aug-2017</v>
      </c>
      <c r="S2074" s="37">
        <f t="shared" si="530"/>
        <v>11.28</v>
      </c>
    </row>
    <row r="2075" spans="1:19">
      <c r="A2075" s="30" t="s">
        <v>7977</v>
      </c>
      <c r="D2075" s="30" t="str">
        <f t="shared" si="524"/>
        <v>133053</v>
      </c>
      <c r="E2075" s="30">
        <f t="shared" si="528"/>
        <v>7</v>
      </c>
      <c r="F2075" s="30" t="str">
        <f t="shared" si="525"/>
        <v>INF109KA16I0</v>
      </c>
      <c r="G2075" s="30">
        <f t="shared" si="529"/>
        <v>20</v>
      </c>
      <c r="H2075" s="30" t="str">
        <f t="shared" si="526"/>
        <v>INF109KA19I4</v>
      </c>
      <c r="I2075" s="30">
        <f t="shared" si="531"/>
        <v>33</v>
      </c>
      <c r="J2075" s="35" t="str">
        <f t="shared" si="527"/>
        <v>ICICI Prudential Equity Income Fund - Quarterly Dividend</v>
      </c>
      <c r="K2075" s="35">
        <f t="shared" si="532"/>
        <v>90</v>
      </c>
      <c r="L2075" s="30" t="str">
        <f t="shared" si="533"/>
        <v>11.57</v>
      </c>
      <c r="M2075" s="30">
        <f t="shared" si="534"/>
        <v>96</v>
      </c>
      <c r="N2075" s="30" t="str">
        <f t="shared" si="535"/>
        <v>11.45</v>
      </c>
      <c r="O2075" s="30">
        <f t="shared" si="536"/>
        <v>102</v>
      </c>
      <c r="P2075" s="30" t="str">
        <f t="shared" si="537"/>
        <v>11.57</v>
      </c>
      <c r="Q2075" s="30">
        <f t="shared" si="538"/>
        <v>108</v>
      </c>
      <c r="R2075" s="36" t="str">
        <f t="shared" si="539"/>
        <v>08-Aug-2017</v>
      </c>
      <c r="S2075" s="37">
        <f t="shared" si="530"/>
        <v>11.57</v>
      </c>
    </row>
    <row r="2076" spans="1:19" ht="26">
      <c r="A2076" s="30" t="s">
        <v>7978</v>
      </c>
      <c r="D2076" s="30" t="str">
        <f t="shared" si="524"/>
        <v>120687</v>
      </c>
      <c r="E2076" s="30">
        <f t="shared" si="528"/>
        <v>7</v>
      </c>
      <c r="F2076" s="30" t="str">
        <f t="shared" si="525"/>
        <v>INF109K01W09</v>
      </c>
      <c r="G2076" s="30">
        <f t="shared" si="529"/>
        <v>20</v>
      </c>
      <c r="H2076" s="30" t="str">
        <f t="shared" si="526"/>
        <v>INF109K01W17</v>
      </c>
      <c r="I2076" s="30">
        <f t="shared" si="531"/>
        <v>33</v>
      </c>
      <c r="J2076" s="35" t="str">
        <f t="shared" si="527"/>
        <v>ICICI Prudential Exports and Other Services Fund - Direct Plan - Dividend</v>
      </c>
      <c r="K2076" s="35">
        <f t="shared" si="532"/>
        <v>107</v>
      </c>
      <c r="L2076" s="30" t="str">
        <f t="shared" si="533"/>
        <v>35.84</v>
      </c>
      <c r="M2076" s="30">
        <f t="shared" si="534"/>
        <v>113</v>
      </c>
      <c r="N2076" s="30" t="str">
        <f t="shared" si="535"/>
        <v>35.48</v>
      </c>
      <c r="O2076" s="30">
        <f t="shared" si="536"/>
        <v>119</v>
      </c>
      <c r="P2076" s="30" t="str">
        <f t="shared" si="537"/>
        <v>35.84</v>
      </c>
      <c r="Q2076" s="30">
        <f t="shared" si="538"/>
        <v>125</v>
      </c>
      <c r="R2076" s="36" t="str">
        <f t="shared" si="539"/>
        <v>08-Aug-2017</v>
      </c>
      <c r="S2076" s="37">
        <f t="shared" si="530"/>
        <v>35.840000000000003</v>
      </c>
    </row>
    <row r="2077" spans="1:19" ht="26">
      <c r="A2077" s="30" t="s">
        <v>7979</v>
      </c>
      <c r="D2077" s="30" t="str">
        <f t="shared" si="524"/>
        <v>120688</v>
      </c>
      <c r="E2077" s="30">
        <f t="shared" si="528"/>
        <v>7</v>
      </c>
      <c r="F2077" s="30" t="str">
        <f t="shared" si="525"/>
        <v>INF109K01W25</v>
      </c>
      <c r="G2077" s="30">
        <f t="shared" si="529"/>
        <v>20</v>
      </c>
      <c r="H2077" s="30" t="str">
        <f t="shared" si="526"/>
        <v>-</v>
      </c>
      <c r="I2077" s="30">
        <f t="shared" si="531"/>
        <v>22</v>
      </c>
      <c r="J2077" s="35" t="str">
        <f t="shared" si="527"/>
        <v>ICICI Prudential Exports and Other Services Fund - Direct Plan - Growth</v>
      </c>
      <c r="K2077" s="35">
        <f t="shared" si="532"/>
        <v>94</v>
      </c>
      <c r="L2077" s="30" t="str">
        <f t="shared" si="533"/>
        <v>54.83</v>
      </c>
      <c r="M2077" s="30">
        <f t="shared" si="534"/>
        <v>100</v>
      </c>
      <c r="N2077" s="30" t="str">
        <f t="shared" si="535"/>
        <v>54.28</v>
      </c>
      <c r="O2077" s="30">
        <f t="shared" si="536"/>
        <v>106</v>
      </c>
      <c r="P2077" s="30" t="str">
        <f t="shared" si="537"/>
        <v>54.83</v>
      </c>
      <c r="Q2077" s="30">
        <f t="shared" si="538"/>
        <v>112</v>
      </c>
      <c r="R2077" s="36" t="str">
        <f t="shared" si="539"/>
        <v>08-Aug-2017</v>
      </c>
      <c r="S2077" s="37">
        <f t="shared" si="530"/>
        <v>54.83</v>
      </c>
    </row>
    <row r="2078" spans="1:19">
      <c r="A2078" s="30" t="s">
        <v>7980</v>
      </c>
      <c r="D2078" s="30" t="str">
        <f t="shared" si="524"/>
        <v>103313</v>
      </c>
      <c r="E2078" s="30">
        <f t="shared" si="528"/>
        <v>7</v>
      </c>
      <c r="F2078" s="30" t="str">
        <f t="shared" si="525"/>
        <v>INF109K01FL5</v>
      </c>
      <c r="G2078" s="30">
        <f t="shared" si="529"/>
        <v>20</v>
      </c>
      <c r="H2078" s="30" t="str">
        <f t="shared" si="526"/>
        <v>INF109K01BA7</v>
      </c>
      <c r="I2078" s="30">
        <f t="shared" si="531"/>
        <v>33</v>
      </c>
      <c r="J2078" s="35" t="str">
        <f t="shared" si="527"/>
        <v>ICICI Prudential Exports and Other Services Fund - Dividend</v>
      </c>
      <c r="K2078" s="35">
        <f t="shared" si="532"/>
        <v>93</v>
      </c>
      <c r="L2078" s="30" t="str">
        <f t="shared" si="533"/>
        <v>24.84</v>
      </c>
      <c r="M2078" s="30">
        <f t="shared" si="534"/>
        <v>99</v>
      </c>
      <c r="N2078" s="30" t="str">
        <f t="shared" si="535"/>
        <v>24.59</v>
      </c>
      <c r="O2078" s="30">
        <f t="shared" si="536"/>
        <v>105</v>
      </c>
      <c r="P2078" s="30" t="str">
        <f t="shared" si="537"/>
        <v>24.84</v>
      </c>
      <c r="Q2078" s="30">
        <f t="shared" si="538"/>
        <v>111</v>
      </c>
      <c r="R2078" s="36" t="str">
        <f t="shared" si="539"/>
        <v>08-Aug-2017</v>
      </c>
      <c r="S2078" s="37">
        <f t="shared" si="530"/>
        <v>24.84</v>
      </c>
    </row>
    <row r="2079" spans="1:19">
      <c r="A2079" s="30" t="s">
        <v>7981</v>
      </c>
      <c r="D2079" s="30" t="str">
        <f t="shared" si="524"/>
        <v>103312</v>
      </c>
      <c r="E2079" s="30">
        <f t="shared" si="528"/>
        <v>7</v>
      </c>
      <c r="F2079" s="30" t="str">
        <f t="shared" si="525"/>
        <v>INF109K01BB5</v>
      </c>
      <c r="G2079" s="30">
        <f t="shared" si="529"/>
        <v>20</v>
      </c>
      <c r="H2079" s="30" t="str">
        <f t="shared" si="526"/>
        <v>-</v>
      </c>
      <c r="I2079" s="30">
        <f t="shared" si="531"/>
        <v>22</v>
      </c>
      <c r="J2079" s="35" t="str">
        <f t="shared" si="527"/>
        <v>ICICI Prudential Exports and Other Services Fund - Growth</v>
      </c>
      <c r="K2079" s="35">
        <f t="shared" si="532"/>
        <v>80</v>
      </c>
      <c r="L2079" s="30" t="str">
        <f t="shared" si="533"/>
        <v>53.10</v>
      </c>
      <c r="M2079" s="30">
        <f t="shared" si="534"/>
        <v>86</v>
      </c>
      <c r="N2079" s="30" t="str">
        <f t="shared" si="535"/>
        <v>52.57</v>
      </c>
      <c r="O2079" s="30">
        <f t="shared" si="536"/>
        <v>92</v>
      </c>
      <c r="P2079" s="30" t="str">
        <f t="shared" si="537"/>
        <v>53.10</v>
      </c>
      <c r="Q2079" s="30">
        <f t="shared" si="538"/>
        <v>98</v>
      </c>
      <c r="R2079" s="36" t="str">
        <f t="shared" si="539"/>
        <v>08-Aug-2017</v>
      </c>
      <c r="S2079" s="37">
        <f t="shared" si="530"/>
        <v>53.1</v>
      </c>
    </row>
    <row r="2080" spans="1:19">
      <c r="A2080" s="30" t="s">
        <v>7982</v>
      </c>
      <c r="D2080" s="30" t="str">
        <f t="shared" si="524"/>
        <v>120588</v>
      </c>
      <c r="E2080" s="30">
        <f t="shared" si="528"/>
        <v>7</v>
      </c>
      <c r="F2080" s="30" t="str">
        <f t="shared" si="525"/>
        <v>INF109K01Y98</v>
      </c>
      <c r="G2080" s="30">
        <f t="shared" si="529"/>
        <v>20</v>
      </c>
      <c r="H2080" s="30" t="str">
        <f t="shared" si="526"/>
        <v>INF109K01Z06</v>
      </c>
      <c r="I2080" s="30">
        <f t="shared" si="531"/>
        <v>33</v>
      </c>
      <c r="J2080" s="35" t="str">
        <f t="shared" si="527"/>
        <v>ICICI Prudential FMCG Fund - Direct Plan -  Dividend</v>
      </c>
      <c r="K2080" s="35">
        <f t="shared" si="532"/>
        <v>86</v>
      </c>
      <c r="L2080" s="30" t="str">
        <f t="shared" si="533"/>
        <v>98.44</v>
      </c>
      <c r="M2080" s="30">
        <f t="shared" si="534"/>
        <v>92</v>
      </c>
      <c r="N2080" s="30" t="str">
        <f t="shared" si="535"/>
        <v>97.46</v>
      </c>
      <c r="O2080" s="30">
        <f t="shared" si="536"/>
        <v>98</v>
      </c>
      <c r="P2080" s="30" t="str">
        <f t="shared" si="537"/>
        <v>98.44</v>
      </c>
      <c r="Q2080" s="30">
        <f t="shared" si="538"/>
        <v>104</v>
      </c>
      <c r="R2080" s="36" t="str">
        <f t="shared" si="539"/>
        <v>08-Aug-2017</v>
      </c>
      <c r="S2080" s="37">
        <f t="shared" si="530"/>
        <v>98.44</v>
      </c>
    </row>
    <row r="2081" spans="1:19">
      <c r="A2081" s="30" t="s">
        <v>7983</v>
      </c>
      <c r="D2081" s="30" t="str">
        <f t="shared" si="524"/>
        <v>120587</v>
      </c>
      <c r="E2081" s="30">
        <f t="shared" si="528"/>
        <v>7</v>
      </c>
      <c r="F2081" s="30" t="str">
        <f t="shared" si="525"/>
        <v>INF109K01Z14</v>
      </c>
      <c r="G2081" s="30">
        <f t="shared" si="529"/>
        <v>20</v>
      </c>
      <c r="H2081" s="30" t="str">
        <f t="shared" si="526"/>
        <v>-</v>
      </c>
      <c r="I2081" s="30">
        <f t="shared" si="531"/>
        <v>22</v>
      </c>
      <c r="J2081" s="35" t="str">
        <f t="shared" si="527"/>
        <v>ICICI Prudential FMCG Fund - Direct Plan -  Growth</v>
      </c>
      <c r="K2081" s="35">
        <f t="shared" si="532"/>
        <v>73</v>
      </c>
      <c r="L2081" s="30" t="str">
        <f t="shared" si="533"/>
        <v>208.77</v>
      </c>
      <c r="M2081" s="30">
        <f t="shared" si="534"/>
        <v>80</v>
      </c>
      <c r="N2081" s="30" t="str">
        <f t="shared" si="535"/>
        <v>206.68</v>
      </c>
      <c r="O2081" s="30">
        <f t="shared" si="536"/>
        <v>87</v>
      </c>
      <c r="P2081" s="30" t="str">
        <f t="shared" si="537"/>
        <v>208.77</v>
      </c>
      <c r="Q2081" s="30">
        <f t="shared" si="538"/>
        <v>94</v>
      </c>
      <c r="R2081" s="36" t="str">
        <f t="shared" si="539"/>
        <v>08-Aug-2017</v>
      </c>
      <c r="S2081" s="37">
        <f t="shared" si="530"/>
        <v>208.77</v>
      </c>
    </row>
    <row r="2082" spans="1:19">
      <c r="A2082" s="30" t="s">
        <v>7984</v>
      </c>
      <c r="D2082" s="30" t="str">
        <f t="shared" si="524"/>
        <v>100351</v>
      </c>
      <c r="E2082" s="30">
        <f t="shared" si="528"/>
        <v>7</v>
      </c>
      <c r="F2082" s="30" t="str">
        <f t="shared" si="525"/>
        <v>INF109K01EO2</v>
      </c>
      <c r="G2082" s="30">
        <f t="shared" si="529"/>
        <v>20</v>
      </c>
      <c r="H2082" s="30" t="str">
        <f t="shared" si="526"/>
        <v>INF109K01423</v>
      </c>
      <c r="I2082" s="30">
        <f t="shared" si="531"/>
        <v>33</v>
      </c>
      <c r="J2082" s="35" t="str">
        <f t="shared" si="527"/>
        <v>ICICI Prudential FMCG Fund - Dividend</v>
      </c>
      <c r="K2082" s="35">
        <f t="shared" si="532"/>
        <v>71</v>
      </c>
      <c r="L2082" s="30" t="str">
        <f t="shared" si="533"/>
        <v>72.90</v>
      </c>
      <c r="M2082" s="30">
        <f t="shared" si="534"/>
        <v>77</v>
      </c>
      <c r="N2082" s="30" t="str">
        <f t="shared" si="535"/>
        <v>72.17</v>
      </c>
      <c r="O2082" s="30">
        <f t="shared" si="536"/>
        <v>83</v>
      </c>
      <c r="P2082" s="30" t="str">
        <f t="shared" si="537"/>
        <v>72.90</v>
      </c>
      <c r="Q2082" s="30">
        <f t="shared" si="538"/>
        <v>89</v>
      </c>
      <c r="R2082" s="36" t="str">
        <f t="shared" si="539"/>
        <v>08-Aug-2017</v>
      </c>
      <c r="S2082" s="37">
        <f t="shared" si="530"/>
        <v>72.900000000000006</v>
      </c>
    </row>
    <row r="2083" spans="1:19">
      <c r="A2083" s="30" t="s">
        <v>7985</v>
      </c>
      <c r="D2083" s="30" t="str">
        <f t="shared" si="524"/>
        <v>100352</v>
      </c>
      <c r="E2083" s="30">
        <f t="shared" si="528"/>
        <v>7</v>
      </c>
      <c r="F2083" s="30" t="str">
        <f t="shared" si="525"/>
        <v>INF109K01415</v>
      </c>
      <c r="G2083" s="30">
        <f t="shared" si="529"/>
        <v>20</v>
      </c>
      <c r="H2083" s="30" t="str">
        <f t="shared" si="526"/>
        <v>-</v>
      </c>
      <c r="I2083" s="30">
        <f t="shared" si="531"/>
        <v>22</v>
      </c>
      <c r="J2083" s="35" t="str">
        <f t="shared" si="527"/>
        <v>ICICI Prudential FMCG Fund - Growth</v>
      </c>
      <c r="K2083" s="35">
        <f t="shared" si="532"/>
        <v>58</v>
      </c>
      <c r="L2083" s="30" t="str">
        <f t="shared" si="533"/>
        <v>202.62</v>
      </c>
      <c r="M2083" s="30">
        <f t="shared" si="534"/>
        <v>65</v>
      </c>
      <c r="N2083" s="30" t="str">
        <f t="shared" si="535"/>
        <v>200.59</v>
      </c>
      <c r="O2083" s="30">
        <f t="shared" si="536"/>
        <v>72</v>
      </c>
      <c r="P2083" s="30" t="str">
        <f t="shared" si="537"/>
        <v>202.62</v>
      </c>
      <c r="Q2083" s="30">
        <f t="shared" si="538"/>
        <v>79</v>
      </c>
      <c r="R2083" s="36" t="str">
        <f t="shared" si="539"/>
        <v>08-Aug-2017</v>
      </c>
      <c r="S2083" s="37">
        <f t="shared" si="530"/>
        <v>202.62</v>
      </c>
    </row>
    <row r="2084" spans="1:19" ht="26">
      <c r="A2084" s="30" t="s">
        <v>7986</v>
      </c>
      <c r="D2084" s="30" t="str">
        <f t="shared" si="524"/>
        <v>120585</v>
      </c>
      <c r="E2084" s="30">
        <f t="shared" si="528"/>
        <v>7</v>
      </c>
      <c r="F2084" s="30" t="str">
        <f t="shared" si="525"/>
        <v>INF109K014L5</v>
      </c>
      <c r="G2084" s="30">
        <f t="shared" si="529"/>
        <v>20</v>
      </c>
      <c r="H2084" s="30" t="str">
        <f t="shared" si="526"/>
        <v>INF109K015L2</v>
      </c>
      <c r="I2084" s="30">
        <f t="shared" si="531"/>
        <v>33</v>
      </c>
      <c r="J2084" s="35" t="str">
        <f t="shared" si="527"/>
        <v>ICICI Prudential Focused Bluechip Equity Fund - Direct Plan -  Dividend</v>
      </c>
      <c r="K2084" s="35">
        <f t="shared" si="532"/>
        <v>105</v>
      </c>
      <c r="L2084" s="30" t="str">
        <f t="shared" si="533"/>
        <v>33.12</v>
      </c>
      <c r="M2084" s="30">
        <f t="shared" si="534"/>
        <v>111</v>
      </c>
      <c r="N2084" s="30" t="str">
        <f t="shared" si="535"/>
        <v>32.79</v>
      </c>
      <c r="O2084" s="30">
        <f t="shared" si="536"/>
        <v>117</v>
      </c>
      <c r="P2084" s="30" t="str">
        <f t="shared" si="537"/>
        <v>33.12</v>
      </c>
      <c r="Q2084" s="30">
        <f t="shared" si="538"/>
        <v>123</v>
      </c>
      <c r="R2084" s="36" t="str">
        <f t="shared" si="539"/>
        <v>08-Aug-2017</v>
      </c>
      <c r="S2084" s="37">
        <f t="shared" si="530"/>
        <v>33.119999999999997</v>
      </c>
    </row>
    <row r="2085" spans="1:19" ht="26">
      <c r="A2085" s="30" t="s">
        <v>7987</v>
      </c>
      <c r="D2085" s="30" t="str">
        <f t="shared" si="524"/>
        <v>120586</v>
      </c>
      <c r="E2085" s="30">
        <f t="shared" si="528"/>
        <v>7</v>
      </c>
      <c r="F2085" s="30" t="str">
        <f t="shared" si="525"/>
        <v>INF109K016L0</v>
      </c>
      <c r="G2085" s="30">
        <f t="shared" si="529"/>
        <v>20</v>
      </c>
      <c r="H2085" s="30" t="str">
        <f t="shared" si="526"/>
        <v>-</v>
      </c>
      <c r="I2085" s="30">
        <f t="shared" si="531"/>
        <v>22</v>
      </c>
      <c r="J2085" s="35" t="str">
        <f t="shared" si="527"/>
        <v>ICICI Prudential Focused Bluechip Equity Fund - Direct Plan -  Growth</v>
      </c>
      <c r="K2085" s="35">
        <f t="shared" si="532"/>
        <v>92</v>
      </c>
      <c r="L2085" s="30" t="str">
        <f t="shared" si="533"/>
        <v>39.32</v>
      </c>
      <c r="M2085" s="30">
        <f t="shared" si="534"/>
        <v>98</v>
      </c>
      <c r="N2085" s="30" t="str">
        <f t="shared" si="535"/>
        <v>38.93</v>
      </c>
      <c r="O2085" s="30">
        <f t="shared" si="536"/>
        <v>104</v>
      </c>
      <c r="P2085" s="30" t="str">
        <f t="shared" si="537"/>
        <v>39.32</v>
      </c>
      <c r="Q2085" s="30">
        <f t="shared" si="538"/>
        <v>110</v>
      </c>
      <c r="R2085" s="36" t="str">
        <f t="shared" si="539"/>
        <v>08-Aug-2017</v>
      </c>
      <c r="S2085" s="37">
        <f t="shared" si="530"/>
        <v>39.32</v>
      </c>
    </row>
    <row r="2086" spans="1:19">
      <c r="A2086" s="30" t="s">
        <v>7988</v>
      </c>
      <c r="D2086" s="30" t="str">
        <f t="shared" si="524"/>
        <v>108465</v>
      </c>
      <c r="E2086" s="30">
        <f t="shared" si="528"/>
        <v>7</v>
      </c>
      <c r="F2086" s="30" t="str">
        <f t="shared" si="525"/>
        <v>INF109K01EP9</v>
      </c>
      <c r="G2086" s="30">
        <f t="shared" si="529"/>
        <v>20</v>
      </c>
      <c r="H2086" s="30" t="str">
        <f t="shared" si="526"/>
        <v>INF109K01BM2</v>
      </c>
      <c r="I2086" s="30">
        <f t="shared" si="531"/>
        <v>33</v>
      </c>
      <c r="J2086" s="35" t="str">
        <f t="shared" si="527"/>
        <v>ICICI Prudential Focused Bluechip Equity Fund - Dividend</v>
      </c>
      <c r="K2086" s="35">
        <f t="shared" si="532"/>
        <v>90</v>
      </c>
      <c r="L2086" s="30" t="str">
        <f t="shared" si="533"/>
        <v>23.77</v>
      </c>
      <c r="M2086" s="30">
        <f t="shared" si="534"/>
        <v>96</v>
      </c>
      <c r="N2086" s="30" t="str">
        <f t="shared" si="535"/>
        <v>23.53</v>
      </c>
      <c r="O2086" s="30">
        <f t="shared" si="536"/>
        <v>102</v>
      </c>
      <c r="P2086" s="30" t="str">
        <f t="shared" si="537"/>
        <v>23.77</v>
      </c>
      <c r="Q2086" s="30">
        <f t="shared" si="538"/>
        <v>108</v>
      </c>
      <c r="R2086" s="36" t="str">
        <f t="shared" si="539"/>
        <v>08-Aug-2017</v>
      </c>
      <c r="S2086" s="37">
        <f t="shared" si="530"/>
        <v>23.77</v>
      </c>
    </row>
    <row r="2087" spans="1:19">
      <c r="A2087" s="30" t="s">
        <v>7989</v>
      </c>
      <c r="D2087" s="30" t="str">
        <f t="shared" si="524"/>
        <v>108466</v>
      </c>
      <c r="E2087" s="30">
        <f t="shared" si="528"/>
        <v>7</v>
      </c>
      <c r="F2087" s="30" t="str">
        <f t="shared" si="525"/>
        <v>INF109K01BL4</v>
      </c>
      <c r="G2087" s="30">
        <f t="shared" si="529"/>
        <v>20</v>
      </c>
      <c r="H2087" s="30" t="str">
        <f t="shared" si="526"/>
        <v>-</v>
      </c>
      <c r="I2087" s="30">
        <f t="shared" si="531"/>
        <v>22</v>
      </c>
      <c r="J2087" s="35" t="str">
        <f t="shared" si="527"/>
        <v>ICICI Prudential Focused Bluechip Equity Fund - Growth</v>
      </c>
      <c r="K2087" s="35">
        <f t="shared" si="532"/>
        <v>77</v>
      </c>
      <c r="L2087" s="30" t="str">
        <f t="shared" si="533"/>
        <v>37.78</v>
      </c>
      <c r="M2087" s="30">
        <f t="shared" si="534"/>
        <v>83</v>
      </c>
      <c r="N2087" s="30" t="str">
        <f t="shared" si="535"/>
        <v>37.40</v>
      </c>
      <c r="O2087" s="30">
        <f t="shared" si="536"/>
        <v>89</v>
      </c>
      <c r="P2087" s="30" t="str">
        <f t="shared" si="537"/>
        <v>37.78</v>
      </c>
      <c r="Q2087" s="30">
        <f t="shared" si="538"/>
        <v>95</v>
      </c>
      <c r="R2087" s="36" t="str">
        <f t="shared" si="539"/>
        <v>08-Aug-2017</v>
      </c>
      <c r="S2087" s="37">
        <f t="shared" si="530"/>
        <v>37.78</v>
      </c>
    </row>
    <row r="2088" spans="1:19" ht="26">
      <c r="A2088" s="30" t="s">
        <v>7990</v>
      </c>
      <c r="D2088" s="30" t="str">
        <f t="shared" si="524"/>
        <v>108467</v>
      </c>
      <c r="E2088" s="30">
        <f t="shared" si="528"/>
        <v>7</v>
      </c>
      <c r="F2088" s="30" t="str">
        <f t="shared" si="525"/>
        <v>INF109K01BN0</v>
      </c>
      <c r="G2088" s="30">
        <f t="shared" si="529"/>
        <v>20</v>
      </c>
      <c r="H2088" s="30" t="str">
        <f t="shared" si="526"/>
        <v>-</v>
      </c>
      <c r="I2088" s="30">
        <f t="shared" si="531"/>
        <v>22</v>
      </c>
      <c r="J2088" s="35" t="str">
        <f t="shared" si="527"/>
        <v>ICICI Prudential Focused Bluechip Equity Fund - Institutional Option - I - Growth</v>
      </c>
      <c r="K2088" s="35">
        <f t="shared" si="532"/>
        <v>104</v>
      </c>
      <c r="L2088" s="30" t="str">
        <f t="shared" si="533"/>
        <v>40.99</v>
      </c>
      <c r="M2088" s="30">
        <f t="shared" si="534"/>
        <v>110</v>
      </c>
      <c r="N2088" s="30" t="str">
        <f t="shared" si="535"/>
        <v>40.58</v>
      </c>
      <c r="O2088" s="30">
        <f t="shared" si="536"/>
        <v>116</v>
      </c>
      <c r="P2088" s="30" t="str">
        <f t="shared" si="537"/>
        <v>40.99</v>
      </c>
      <c r="Q2088" s="30">
        <f t="shared" si="538"/>
        <v>122</v>
      </c>
      <c r="R2088" s="36" t="str">
        <f t="shared" si="539"/>
        <v>08-Aug-2017</v>
      </c>
      <c r="S2088" s="37">
        <f t="shared" si="530"/>
        <v>40.99</v>
      </c>
    </row>
    <row r="2089" spans="1:19">
      <c r="A2089" s="30" t="s">
        <v>7991</v>
      </c>
      <c r="D2089" s="30" t="str">
        <f t="shared" si="524"/>
        <v>106822</v>
      </c>
      <c r="E2089" s="30">
        <f t="shared" si="528"/>
        <v>7</v>
      </c>
      <c r="F2089" s="30" t="str">
        <f t="shared" si="525"/>
        <v>INF109K01FA8</v>
      </c>
      <c r="G2089" s="30">
        <f t="shared" si="529"/>
        <v>20</v>
      </c>
      <c r="H2089" s="30" t="str">
        <f t="shared" si="526"/>
        <v>INF109K01BJ8</v>
      </c>
      <c r="I2089" s="30">
        <f t="shared" si="531"/>
        <v>33</v>
      </c>
      <c r="J2089" s="35" t="str">
        <f t="shared" si="527"/>
        <v>ICICI Prudential Indo Asia Equity Fund -   Dividend</v>
      </c>
      <c r="K2089" s="35">
        <f t="shared" si="532"/>
        <v>85</v>
      </c>
      <c r="L2089" s="30" t="str">
        <f t="shared" si="533"/>
        <v>18.55</v>
      </c>
      <c r="M2089" s="30">
        <f t="shared" si="534"/>
        <v>91</v>
      </c>
      <c r="N2089" s="30" t="str">
        <f t="shared" si="535"/>
        <v>18.36</v>
      </c>
      <c r="O2089" s="30">
        <f t="shared" si="536"/>
        <v>97</v>
      </c>
      <c r="P2089" s="30" t="str">
        <f t="shared" si="537"/>
        <v>18.55</v>
      </c>
      <c r="Q2089" s="30">
        <f t="shared" si="538"/>
        <v>103</v>
      </c>
      <c r="R2089" s="36" t="str">
        <f t="shared" si="539"/>
        <v>08-Aug-2017</v>
      </c>
      <c r="S2089" s="37">
        <f t="shared" si="530"/>
        <v>18.55</v>
      </c>
    </row>
    <row r="2090" spans="1:19">
      <c r="A2090" s="30" t="s">
        <v>7992</v>
      </c>
      <c r="D2090" s="30" t="str">
        <f t="shared" si="524"/>
        <v>106823</v>
      </c>
      <c r="E2090" s="30">
        <f t="shared" si="528"/>
        <v>7</v>
      </c>
      <c r="F2090" s="30" t="str">
        <f t="shared" si="525"/>
        <v>INF109K01BI0</v>
      </c>
      <c r="G2090" s="30">
        <f t="shared" si="529"/>
        <v>20</v>
      </c>
      <c r="H2090" s="30" t="str">
        <f t="shared" si="526"/>
        <v>-</v>
      </c>
      <c r="I2090" s="30">
        <f t="shared" si="531"/>
        <v>22</v>
      </c>
      <c r="J2090" s="35" t="str">
        <f t="shared" si="527"/>
        <v>ICICI Prudential Indo Asia Equity Fund -  Growth</v>
      </c>
      <c r="K2090" s="35">
        <f t="shared" si="532"/>
        <v>71</v>
      </c>
      <c r="L2090" s="30" t="str">
        <f t="shared" si="533"/>
        <v>26.38</v>
      </c>
      <c r="M2090" s="30">
        <f t="shared" si="534"/>
        <v>77</v>
      </c>
      <c r="N2090" s="30" t="str">
        <f t="shared" si="535"/>
        <v>26.12</v>
      </c>
      <c r="O2090" s="30">
        <f t="shared" si="536"/>
        <v>83</v>
      </c>
      <c r="P2090" s="30" t="str">
        <f t="shared" si="537"/>
        <v>26.38</v>
      </c>
      <c r="Q2090" s="30">
        <f t="shared" si="538"/>
        <v>89</v>
      </c>
      <c r="R2090" s="36" t="str">
        <f t="shared" si="539"/>
        <v>08-Aug-2017</v>
      </c>
      <c r="S2090" s="37">
        <f t="shared" si="530"/>
        <v>26.38</v>
      </c>
    </row>
    <row r="2091" spans="1:19">
      <c r="A2091" s="30" t="s">
        <v>7993</v>
      </c>
      <c r="D2091" s="30" t="str">
        <f t="shared" si="524"/>
        <v>120591</v>
      </c>
      <c r="E2091" s="30">
        <f t="shared" si="528"/>
        <v>7</v>
      </c>
      <c r="F2091" s="30" t="str">
        <f t="shared" si="525"/>
        <v>INF109K015M0</v>
      </c>
      <c r="G2091" s="30">
        <f t="shared" si="529"/>
        <v>20</v>
      </c>
      <c r="H2091" s="30" t="str">
        <f t="shared" si="526"/>
        <v>-</v>
      </c>
      <c r="I2091" s="30">
        <f t="shared" si="531"/>
        <v>22</v>
      </c>
      <c r="J2091" s="35" t="str">
        <f t="shared" si="527"/>
        <v>ICICI Prudential Indo Asia Equity Fund - Direct Plan -  Growth</v>
      </c>
      <c r="K2091" s="35">
        <f t="shared" si="532"/>
        <v>85</v>
      </c>
      <c r="L2091" s="30" t="str">
        <f t="shared" si="533"/>
        <v>27.02</v>
      </c>
      <c r="M2091" s="30">
        <f t="shared" si="534"/>
        <v>91</v>
      </c>
      <c r="N2091" s="30" t="str">
        <f t="shared" si="535"/>
        <v>26.75</v>
      </c>
      <c r="O2091" s="30">
        <f t="shared" si="536"/>
        <v>97</v>
      </c>
      <c r="P2091" s="30" t="str">
        <f t="shared" si="537"/>
        <v>27.02</v>
      </c>
      <c r="Q2091" s="30">
        <f t="shared" si="538"/>
        <v>103</v>
      </c>
      <c r="R2091" s="36" t="str">
        <f t="shared" si="539"/>
        <v>08-Aug-2017</v>
      </c>
      <c r="S2091" s="37">
        <f t="shared" si="530"/>
        <v>27.02</v>
      </c>
    </row>
    <row r="2092" spans="1:19">
      <c r="A2092" s="30" t="s">
        <v>7994</v>
      </c>
      <c r="D2092" s="30" t="str">
        <f t="shared" si="524"/>
        <v>120870</v>
      </c>
      <c r="E2092" s="30">
        <f t="shared" si="528"/>
        <v>7</v>
      </c>
      <c r="F2092" s="30" t="str">
        <f t="shared" si="525"/>
        <v>INF109K013M5</v>
      </c>
      <c r="G2092" s="30">
        <f t="shared" si="529"/>
        <v>20</v>
      </c>
      <c r="H2092" s="30" t="str">
        <f t="shared" si="526"/>
        <v>INF109K014M3</v>
      </c>
      <c r="I2092" s="30">
        <f t="shared" si="531"/>
        <v>33</v>
      </c>
      <c r="J2092" s="35" t="str">
        <f t="shared" si="527"/>
        <v>ICICI Prudential Indo Asia Equity Fund - Direct Plan - Dividend</v>
      </c>
      <c r="K2092" s="35">
        <f t="shared" si="532"/>
        <v>97</v>
      </c>
      <c r="L2092" s="30" t="str">
        <f t="shared" si="533"/>
        <v>27.02</v>
      </c>
      <c r="M2092" s="30">
        <f t="shared" si="534"/>
        <v>103</v>
      </c>
      <c r="N2092" s="30" t="str">
        <f t="shared" si="535"/>
        <v>26.75</v>
      </c>
      <c r="O2092" s="30">
        <f t="shared" si="536"/>
        <v>109</v>
      </c>
      <c r="P2092" s="30" t="str">
        <f t="shared" si="537"/>
        <v>27.02</v>
      </c>
      <c r="Q2092" s="30">
        <f t="shared" si="538"/>
        <v>115</v>
      </c>
      <c r="R2092" s="36" t="str">
        <f t="shared" si="539"/>
        <v>08-Aug-2017</v>
      </c>
      <c r="S2092" s="37">
        <f t="shared" si="530"/>
        <v>27.02</v>
      </c>
    </row>
    <row r="2093" spans="1:19">
      <c r="A2093" s="30" t="s">
        <v>7995</v>
      </c>
      <c r="D2093" s="30" t="str">
        <f t="shared" si="524"/>
        <v>106821</v>
      </c>
      <c r="E2093" s="30">
        <f t="shared" si="528"/>
        <v>7</v>
      </c>
      <c r="F2093" s="30" t="str">
        <f t="shared" si="525"/>
        <v>INF109K01BK6</v>
      </c>
      <c r="G2093" s="30">
        <f t="shared" si="529"/>
        <v>20</v>
      </c>
      <c r="H2093" s="30" t="str">
        <f t="shared" si="526"/>
        <v>-</v>
      </c>
      <c r="I2093" s="30">
        <f t="shared" si="531"/>
        <v>22</v>
      </c>
      <c r="J2093" s="35" t="str">
        <f t="shared" si="527"/>
        <v>ICICI Prudential Indo Asia Equity Fund - Institutional Growth</v>
      </c>
      <c r="K2093" s="35">
        <f t="shared" si="532"/>
        <v>84</v>
      </c>
      <c r="L2093" s="30" t="str">
        <f t="shared" si="533"/>
        <v>26.39</v>
      </c>
      <c r="M2093" s="30">
        <f t="shared" si="534"/>
        <v>90</v>
      </c>
      <c r="N2093" s="30" t="str">
        <f t="shared" si="535"/>
        <v>26.13</v>
      </c>
      <c r="O2093" s="30">
        <f t="shared" si="536"/>
        <v>96</v>
      </c>
      <c r="P2093" s="30" t="str">
        <f t="shared" si="537"/>
        <v>26.39</v>
      </c>
      <c r="Q2093" s="30">
        <f t="shared" si="538"/>
        <v>102</v>
      </c>
      <c r="R2093" s="36" t="str">
        <f t="shared" si="539"/>
        <v>08-Aug-2017</v>
      </c>
      <c r="S2093" s="37">
        <f t="shared" si="530"/>
        <v>26.39</v>
      </c>
    </row>
    <row r="2094" spans="1:19">
      <c r="A2094" s="30" t="s">
        <v>7996</v>
      </c>
      <c r="D2094" s="30" t="str">
        <f t="shared" si="524"/>
        <v>120622</v>
      </c>
      <c r="E2094" s="30">
        <f t="shared" si="528"/>
        <v>7</v>
      </c>
      <c r="F2094" s="30" t="str">
        <f t="shared" si="525"/>
        <v>INF109K016M8</v>
      </c>
      <c r="G2094" s="30">
        <f t="shared" si="529"/>
        <v>20</v>
      </c>
      <c r="H2094" s="30" t="str">
        <f t="shared" si="526"/>
        <v>INF109K017M6</v>
      </c>
      <c r="I2094" s="30">
        <f t="shared" si="531"/>
        <v>33</v>
      </c>
      <c r="J2094" s="35" t="str">
        <f t="shared" si="527"/>
        <v>ICICI Prudential Infrastructure Fund - Direct Plan -  Dividend</v>
      </c>
      <c r="K2094" s="35">
        <f t="shared" si="532"/>
        <v>96</v>
      </c>
      <c r="L2094" s="30" t="str">
        <f t="shared" si="533"/>
        <v>17.95</v>
      </c>
      <c r="M2094" s="30">
        <f t="shared" si="534"/>
        <v>102</v>
      </c>
      <c r="N2094" s="30" t="str">
        <f t="shared" si="535"/>
        <v>17.77</v>
      </c>
      <c r="O2094" s="30">
        <f t="shared" si="536"/>
        <v>108</v>
      </c>
      <c r="P2094" s="30" t="str">
        <f t="shared" si="537"/>
        <v>17.95</v>
      </c>
      <c r="Q2094" s="30">
        <f t="shared" si="538"/>
        <v>114</v>
      </c>
      <c r="R2094" s="36" t="str">
        <f t="shared" si="539"/>
        <v>08-Aug-2017</v>
      </c>
      <c r="S2094" s="37">
        <f t="shared" si="530"/>
        <v>17.95</v>
      </c>
    </row>
    <row r="2095" spans="1:19">
      <c r="A2095" s="30" t="s">
        <v>7997</v>
      </c>
      <c r="D2095" s="30" t="str">
        <f t="shared" si="524"/>
        <v>120621</v>
      </c>
      <c r="E2095" s="30">
        <f t="shared" si="528"/>
        <v>7</v>
      </c>
      <c r="F2095" s="30" t="str">
        <f t="shared" si="525"/>
        <v>INF109K018M4</v>
      </c>
      <c r="G2095" s="30">
        <f t="shared" si="529"/>
        <v>20</v>
      </c>
      <c r="H2095" s="30" t="str">
        <f t="shared" si="526"/>
        <v>-</v>
      </c>
      <c r="I2095" s="30">
        <f t="shared" si="531"/>
        <v>22</v>
      </c>
      <c r="J2095" s="35" t="str">
        <f t="shared" si="527"/>
        <v>ICICI Prudential Infrastructure Fund - Direct Plan -  Growth</v>
      </c>
      <c r="K2095" s="35">
        <f t="shared" si="532"/>
        <v>83</v>
      </c>
      <c r="L2095" s="30" t="str">
        <f t="shared" si="533"/>
        <v>51.33</v>
      </c>
      <c r="M2095" s="30">
        <f t="shared" si="534"/>
        <v>89</v>
      </c>
      <c r="N2095" s="30" t="str">
        <f t="shared" si="535"/>
        <v>50.82</v>
      </c>
      <c r="O2095" s="30">
        <f t="shared" si="536"/>
        <v>95</v>
      </c>
      <c r="P2095" s="30" t="str">
        <f t="shared" si="537"/>
        <v>51.33</v>
      </c>
      <c r="Q2095" s="30">
        <f t="shared" si="538"/>
        <v>101</v>
      </c>
      <c r="R2095" s="36" t="str">
        <f t="shared" si="539"/>
        <v>08-Aug-2017</v>
      </c>
      <c r="S2095" s="37">
        <f t="shared" si="530"/>
        <v>51.33</v>
      </c>
    </row>
    <row r="2096" spans="1:19">
      <c r="A2096" s="30" t="s">
        <v>7998</v>
      </c>
      <c r="D2096" s="30" t="str">
        <f t="shared" si="524"/>
        <v>103150</v>
      </c>
      <c r="E2096" s="30">
        <f t="shared" si="528"/>
        <v>7</v>
      </c>
      <c r="F2096" s="30" t="str">
        <f t="shared" si="525"/>
        <v>INF109K01FB6</v>
      </c>
      <c r="G2096" s="30">
        <f t="shared" si="529"/>
        <v>20</v>
      </c>
      <c r="H2096" s="30" t="str">
        <f t="shared" si="526"/>
        <v>INF109K01AT9</v>
      </c>
      <c r="I2096" s="30">
        <f t="shared" si="531"/>
        <v>33</v>
      </c>
      <c r="J2096" s="35" t="str">
        <f t="shared" si="527"/>
        <v>ICICI Prudential Infrastructure Fund - Dividend</v>
      </c>
      <c r="K2096" s="35">
        <f t="shared" si="532"/>
        <v>81</v>
      </c>
      <c r="L2096" s="30" t="str">
        <f t="shared" si="533"/>
        <v>15.34</v>
      </c>
      <c r="M2096" s="30">
        <f t="shared" si="534"/>
        <v>87</v>
      </c>
      <c r="N2096" s="30" t="str">
        <f t="shared" si="535"/>
        <v>15.19</v>
      </c>
      <c r="O2096" s="30">
        <f t="shared" si="536"/>
        <v>93</v>
      </c>
      <c r="P2096" s="30" t="str">
        <f t="shared" si="537"/>
        <v>15.34</v>
      </c>
      <c r="Q2096" s="30">
        <f t="shared" si="538"/>
        <v>99</v>
      </c>
      <c r="R2096" s="36" t="str">
        <f t="shared" si="539"/>
        <v>08-Aug-2017</v>
      </c>
      <c r="S2096" s="37">
        <f t="shared" si="530"/>
        <v>15.34</v>
      </c>
    </row>
    <row r="2097" spans="1:19">
      <c r="A2097" s="30" t="s">
        <v>7999</v>
      </c>
      <c r="D2097" s="30" t="str">
        <f t="shared" si="524"/>
        <v>103149</v>
      </c>
      <c r="E2097" s="30">
        <f t="shared" si="528"/>
        <v>7</v>
      </c>
      <c r="F2097" s="30" t="str">
        <f t="shared" si="525"/>
        <v>INF109K01AV5</v>
      </c>
      <c r="G2097" s="30">
        <f t="shared" si="529"/>
        <v>20</v>
      </c>
      <c r="H2097" s="30" t="str">
        <f t="shared" si="526"/>
        <v>-</v>
      </c>
      <c r="I2097" s="30">
        <f t="shared" si="531"/>
        <v>22</v>
      </c>
      <c r="J2097" s="35" t="str">
        <f t="shared" si="527"/>
        <v>ICICI Prudential Infrastructure Fund - Growth</v>
      </c>
      <c r="K2097" s="35">
        <f t="shared" si="532"/>
        <v>68</v>
      </c>
      <c r="L2097" s="30" t="str">
        <f t="shared" si="533"/>
        <v>49.82</v>
      </c>
      <c r="M2097" s="30">
        <f t="shared" si="534"/>
        <v>74</v>
      </c>
      <c r="N2097" s="30" t="str">
        <f t="shared" si="535"/>
        <v>49.32</v>
      </c>
      <c r="O2097" s="30">
        <f t="shared" si="536"/>
        <v>80</v>
      </c>
      <c r="P2097" s="30" t="str">
        <f t="shared" si="537"/>
        <v>49.82</v>
      </c>
      <c r="Q2097" s="30">
        <f t="shared" si="538"/>
        <v>86</v>
      </c>
      <c r="R2097" s="36" t="str">
        <f t="shared" si="539"/>
        <v>08-Aug-2017</v>
      </c>
      <c r="S2097" s="37">
        <f t="shared" si="530"/>
        <v>49.82</v>
      </c>
    </row>
    <row r="2098" spans="1:19">
      <c r="A2098" s="30" t="s">
        <v>8000</v>
      </c>
      <c r="D2098" s="30" t="str">
        <f t="shared" si="524"/>
        <v>120380</v>
      </c>
      <c r="E2098" s="30">
        <f t="shared" si="528"/>
        <v>7</v>
      </c>
      <c r="F2098" s="30" t="str">
        <f t="shared" si="525"/>
        <v>INF109K019M2</v>
      </c>
      <c r="G2098" s="30">
        <f t="shared" si="529"/>
        <v>20</v>
      </c>
      <c r="H2098" s="30" t="str">
        <f t="shared" si="526"/>
        <v>INF109K010N9</v>
      </c>
      <c r="I2098" s="30">
        <f t="shared" si="531"/>
        <v>33</v>
      </c>
      <c r="J2098" s="35" t="str">
        <f t="shared" si="527"/>
        <v>ICICI Prudential MidCap Fund - Direct Plan -  Dividend</v>
      </c>
      <c r="K2098" s="35">
        <f t="shared" si="532"/>
        <v>88</v>
      </c>
      <c r="L2098" s="30" t="str">
        <f t="shared" si="533"/>
        <v>32.94</v>
      </c>
      <c r="M2098" s="30">
        <f t="shared" si="534"/>
        <v>94</v>
      </c>
      <c r="N2098" s="30" t="str">
        <f t="shared" si="535"/>
        <v>32.61</v>
      </c>
      <c r="O2098" s="30">
        <f t="shared" si="536"/>
        <v>100</v>
      </c>
      <c r="P2098" s="30" t="str">
        <f t="shared" si="537"/>
        <v>32.94</v>
      </c>
      <c r="Q2098" s="30">
        <f t="shared" si="538"/>
        <v>106</v>
      </c>
      <c r="R2098" s="36" t="str">
        <f t="shared" si="539"/>
        <v>08-Aug-2017</v>
      </c>
      <c r="S2098" s="37">
        <f t="shared" si="530"/>
        <v>32.94</v>
      </c>
    </row>
    <row r="2099" spans="1:19">
      <c r="A2099" s="30" t="s">
        <v>8001</v>
      </c>
      <c r="D2099" s="30" t="str">
        <f t="shared" si="524"/>
        <v>120381</v>
      </c>
      <c r="E2099" s="30">
        <f t="shared" si="528"/>
        <v>7</v>
      </c>
      <c r="F2099" s="30" t="str">
        <f t="shared" si="525"/>
        <v>INF109K011N7</v>
      </c>
      <c r="G2099" s="30">
        <f t="shared" si="529"/>
        <v>20</v>
      </c>
      <c r="H2099" s="30" t="str">
        <f t="shared" si="526"/>
        <v>-</v>
      </c>
      <c r="I2099" s="30">
        <f t="shared" si="531"/>
        <v>22</v>
      </c>
      <c r="J2099" s="35" t="str">
        <f t="shared" si="527"/>
        <v>ICICI Prudential MidCap Fund - Direct Plan -  Growth</v>
      </c>
      <c r="K2099" s="35">
        <f t="shared" si="532"/>
        <v>75</v>
      </c>
      <c r="L2099" s="30" t="str">
        <f t="shared" si="533"/>
        <v>95.44</v>
      </c>
      <c r="M2099" s="30">
        <f t="shared" si="534"/>
        <v>81</v>
      </c>
      <c r="N2099" s="30" t="str">
        <f t="shared" si="535"/>
        <v>94.49</v>
      </c>
      <c r="O2099" s="30">
        <f t="shared" si="536"/>
        <v>87</v>
      </c>
      <c r="P2099" s="30" t="str">
        <f t="shared" si="537"/>
        <v>95.44</v>
      </c>
      <c r="Q2099" s="30">
        <f t="shared" si="538"/>
        <v>93</v>
      </c>
      <c r="R2099" s="36" t="str">
        <f t="shared" si="539"/>
        <v>08-Aug-2017</v>
      </c>
      <c r="S2099" s="37">
        <f t="shared" si="530"/>
        <v>95.44</v>
      </c>
    </row>
    <row r="2100" spans="1:19">
      <c r="A2100" s="30" t="s">
        <v>8002</v>
      </c>
      <c r="D2100" s="30" t="str">
        <f t="shared" si="524"/>
        <v>102529</v>
      </c>
      <c r="E2100" s="30">
        <f t="shared" si="528"/>
        <v>7</v>
      </c>
      <c r="F2100" s="30" t="str">
        <f t="shared" si="525"/>
        <v>INF109K01EH6</v>
      </c>
      <c r="G2100" s="30">
        <f t="shared" si="529"/>
        <v>20</v>
      </c>
      <c r="H2100" s="30" t="str">
        <f t="shared" si="526"/>
        <v>INF109K01AL6</v>
      </c>
      <c r="I2100" s="30">
        <f t="shared" si="531"/>
        <v>33</v>
      </c>
      <c r="J2100" s="35" t="str">
        <f t="shared" si="527"/>
        <v>ICICI Prudential MidCap Fund - Dividend</v>
      </c>
      <c r="K2100" s="35">
        <f t="shared" si="532"/>
        <v>73</v>
      </c>
      <c r="L2100" s="30" t="str">
        <f t="shared" si="533"/>
        <v>27.67</v>
      </c>
      <c r="M2100" s="30">
        <f t="shared" si="534"/>
        <v>79</v>
      </c>
      <c r="N2100" s="30" t="str">
        <f t="shared" si="535"/>
        <v>27.39</v>
      </c>
      <c r="O2100" s="30">
        <f t="shared" si="536"/>
        <v>85</v>
      </c>
      <c r="P2100" s="30" t="str">
        <f t="shared" si="537"/>
        <v>27.67</v>
      </c>
      <c r="Q2100" s="30">
        <f t="shared" si="538"/>
        <v>91</v>
      </c>
      <c r="R2100" s="36" t="str">
        <f t="shared" si="539"/>
        <v>08-Aug-2017</v>
      </c>
      <c r="S2100" s="37">
        <f t="shared" si="530"/>
        <v>27.67</v>
      </c>
    </row>
    <row r="2101" spans="1:19">
      <c r="A2101" s="30" t="s">
        <v>8003</v>
      </c>
      <c r="D2101" s="30" t="str">
        <f t="shared" si="524"/>
        <v>102528</v>
      </c>
      <c r="E2101" s="30">
        <f t="shared" si="528"/>
        <v>7</v>
      </c>
      <c r="F2101" s="30" t="str">
        <f t="shared" si="525"/>
        <v>INF109K01AN2</v>
      </c>
      <c r="G2101" s="30">
        <f t="shared" si="529"/>
        <v>20</v>
      </c>
      <c r="H2101" s="30" t="str">
        <f t="shared" si="526"/>
        <v>-</v>
      </c>
      <c r="I2101" s="30">
        <f t="shared" si="531"/>
        <v>22</v>
      </c>
      <c r="J2101" s="35" t="str">
        <f t="shared" si="527"/>
        <v>ICICI Prudential MidCap Fund - Growth</v>
      </c>
      <c r="K2101" s="35">
        <f t="shared" si="532"/>
        <v>60</v>
      </c>
      <c r="L2101" s="30" t="str">
        <f t="shared" si="533"/>
        <v>91.84</v>
      </c>
      <c r="M2101" s="30">
        <f t="shared" si="534"/>
        <v>66</v>
      </c>
      <c r="N2101" s="30" t="str">
        <f t="shared" si="535"/>
        <v>90.92</v>
      </c>
      <c r="O2101" s="30">
        <f t="shared" si="536"/>
        <v>72</v>
      </c>
      <c r="P2101" s="30" t="str">
        <f t="shared" si="537"/>
        <v>91.84</v>
      </c>
      <c r="Q2101" s="30">
        <f t="shared" si="538"/>
        <v>78</v>
      </c>
      <c r="R2101" s="36" t="str">
        <f t="shared" si="539"/>
        <v>08-Aug-2017</v>
      </c>
      <c r="S2101" s="37">
        <f t="shared" si="530"/>
        <v>91.84</v>
      </c>
    </row>
    <row r="2102" spans="1:19">
      <c r="A2102" s="30" t="s">
        <v>8004</v>
      </c>
      <c r="D2102" s="30" t="str">
        <f t="shared" si="524"/>
        <v>120598</v>
      </c>
      <c r="E2102" s="30">
        <f t="shared" si="528"/>
        <v>7</v>
      </c>
      <c r="F2102" s="30" t="str">
        <f t="shared" si="525"/>
        <v>INF109K012O3</v>
      </c>
      <c r="G2102" s="30">
        <f t="shared" si="529"/>
        <v>20</v>
      </c>
      <c r="H2102" s="30" t="str">
        <f t="shared" si="526"/>
        <v>INF109K013O1</v>
      </c>
      <c r="I2102" s="30">
        <f t="shared" si="531"/>
        <v>33</v>
      </c>
      <c r="J2102" s="35" t="str">
        <f t="shared" si="527"/>
        <v>ICICI Prudential Multicap Fund - Direct Plan -  Dividend</v>
      </c>
      <c r="K2102" s="35">
        <f t="shared" si="532"/>
        <v>90</v>
      </c>
      <c r="L2102" s="30" t="str">
        <f t="shared" si="533"/>
        <v>32.24</v>
      </c>
      <c r="M2102" s="30">
        <f t="shared" si="534"/>
        <v>96</v>
      </c>
      <c r="N2102" s="30" t="str">
        <f t="shared" si="535"/>
        <v>31.92</v>
      </c>
      <c r="O2102" s="30">
        <f t="shared" si="536"/>
        <v>102</v>
      </c>
      <c r="P2102" s="30" t="str">
        <f t="shared" si="537"/>
        <v>32.24</v>
      </c>
      <c r="Q2102" s="30">
        <f t="shared" si="538"/>
        <v>108</v>
      </c>
      <c r="R2102" s="36" t="str">
        <f t="shared" si="539"/>
        <v>08-Aug-2017</v>
      </c>
      <c r="S2102" s="37">
        <f t="shared" si="530"/>
        <v>32.24</v>
      </c>
    </row>
    <row r="2103" spans="1:19">
      <c r="A2103" s="30" t="s">
        <v>8005</v>
      </c>
      <c r="D2103" s="30" t="str">
        <f t="shared" si="524"/>
        <v>120599</v>
      </c>
      <c r="E2103" s="30">
        <f t="shared" si="528"/>
        <v>7</v>
      </c>
      <c r="F2103" s="30" t="str">
        <f t="shared" si="525"/>
        <v>INF109K014O9</v>
      </c>
      <c r="G2103" s="30">
        <f t="shared" si="529"/>
        <v>20</v>
      </c>
      <c r="H2103" s="30" t="str">
        <f t="shared" si="526"/>
        <v>-</v>
      </c>
      <c r="I2103" s="30">
        <f t="shared" si="531"/>
        <v>22</v>
      </c>
      <c r="J2103" s="35" t="str">
        <f t="shared" si="527"/>
        <v>ICICI Prudential Multicap Fund - Direct Plan -  Growth</v>
      </c>
      <c r="K2103" s="35">
        <f t="shared" si="532"/>
        <v>77</v>
      </c>
      <c r="L2103" s="30" t="str">
        <f t="shared" si="533"/>
        <v>268.98</v>
      </c>
      <c r="M2103" s="30">
        <f t="shared" si="534"/>
        <v>84</v>
      </c>
      <c r="N2103" s="30" t="str">
        <f t="shared" si="535"/>
        <v>266.29</v>
      </c>
      <c r="O2103" s="30">
        <f t="shared" si="536"/>
        <v>91</v>
      </c>
      <c r="P2103" s="30" t="str">
        <f t="shared" si="537"/>
        <v>268.98</v>
      </c>
      <c r="Q2103" s="30">
        <f t="shared" si="538"/>
        <v>98</v>
      </c>
      <c r="R2103" s="36" t="str">
        <f t="shared" si="539"/>
        <v>08-Aug-2017</v>
      </c>
      <c r="S2103" s="37">
        <f t="shared" si="530"/>
        <v>268.98</v>
      </c>
    </row>
    <row r="2104" spans="1:19">
      <c r="A2104" s="30" t="s">
        <v>8006</v>
      </c>
      <c r="D2104" s="30" t="str">
        <f t="shared" si="524"/>
        <v>101706</v>
      </c>
      <c r="E2104" s="30">
        <f t="shared" si="528"/>
        <v>7</v>
      </c>
      <c r="F2104" s="30" t="str">
        <f t="shared" si="525"/>
        <v>INF109K01FK7</v>
      </c>
      <c r="G2104" s="30">
        <f t="shared" si="529"/>
        <v>20</v>
      </c>
      <c r="H2104" s="30" t="str">
        <f t="shared" si="526"/>
        <v>INF109K01621</v>
      </c>
      <c r="I2104" s="30">
        <f t="shared" si="531"/>
        <v>33</v>
      </c>
      <c r="J2104" s="35" t="str">
        <f t="shared" si="527"/>
        <v>ICICI Prudential Multicap Fund - Dividend</v>
      </c>
      <c r="K2104" s="35">
        <f t="shared" si="532"/>
        <v>75</v>
      </c>
      <c r="L2104" s="30" t="str">
        <f t="shared" si="533"/>
        <v>25.18</v>
      </c>
      <c r="M2104" s="30">
        <f t="shared" si="534"/>
        <v>81</v>
      </c>
      <c r="N2104" s="30" t="str">
        <f t="shared" si="535"/>
        <v>24.93</v>
      </c>
      <c r="O2104" s="30">
        <f t="shared" si="536"/>
        <v>87</v>
      </c>
      <c r="P2104" s="30" t="str">
        <f t="shared" si="537"/>
        <v>25.18</v>
      </c>
      <c r="Q2104" s="30">
        <f t="shared" si="538"/>
        <v>93</v>
      </c>
      <c r="R2104" s="36" t="str">
        <f t="shared" si="539"/>
        <v>08-Aug-2017</v>
      </c>
      <c r="S2104" s="37">
        <f t="shared" si="530"/>
        <v>25.18</v>
      </c>
    </row>
    <row r="2105" spans="1:19">
      <c r="A2105" s="30" t="s">
        <v>8007</v>
      </c>
      <c r="D2105" s="30" t="str">
        <f t="shared" si="524"/>
        <v>101228</v>
      </c>
      <c r="E2105" s="30">
        <f t="shared" si="528"/>
        <v>7</v>
      </c>
      <c r="F2105" s="30" t="str">
        <f t="shared" si="525"/>
        <v>INF109K01613</v>
      </c>
      <c r="G2105" s="30">
        <f t="shared" si="529"/>
        <v>20</v>
      </c>
      <c r="H2105" s="30" t="str">
        <f t="shared" si="526"/>
        <v>-</v>
      </c>
      <c r="I2105" s="30">
        <f t="shared" si="531"/>
        <v>22</v>
      </c>
      <c r="J2105" s="35" t="str">
        <f t="shared" si="527"/>
        <v>ICICI Prudential Multicap Fund - Growth</v>
      </c>
      <c r="K2105" s="35">
        <f t="shared" si="532"/>
        <v>62</v>
      </c>
      <c r="L2105" s="30" t="str">
        <f t="shared" si="533"/>
        <v>259.28</v>
      </c>
      <c r="M2105" s="30">
        <f t="shared" si="534"/>
        <v>69</v>
      </c>
      <c r="N2105" s="30" t="str">
        <f t="shared" si="535"/>
        <v>256.69</v>
      </c>
      <c r="O2105" s="30">
        <f t="shared" si="536"/>
        <v>76</v>
      </c>
      <c r="P2105" s="30" t="str">
        <f t="shared" si="537"/>
        <v>259.28</v>
      </c>
      <c r="Q2105" s="30">
        <f t="shared" si="538"/>
        <v>83</v>
      </c>
      <c r="R2105" s="36" t="str">
        <f t="shared" si="539"/>
        <v>08-Aug-2017</v>
      </c>
      <c r="S2105" s="37">
        <f t="shared" si="530"/>
        <v>259.27999999999997</v>
      </c>
    </row>
    <row r="2106" spans="1:19">
      <c r="A2106" s="30" t="s">
        <v>8008</v>
      </c>
      <c r="D2106" s="30" t="str">
        <f t="shared" si="524"/>
        <v>101349</v>
      </c>
      <c r="E2106" s="30">
        <f t="shared" si="528"/>
        <v>7</v>
      </c>
      <c r="F2106" s="30" t="str">
        <f t="shared" si="525"/>
        <v>INF109K01PI0</v>
      </c>
      <c r="G2106" s="30">
        <f t="shared" si="529"/>
        <v>20</v>
      </c>
      <c r="H2106" s="30" t="str">
        <f t="shared" si="526"/>
        <v>-</v>
      </c>
      <c r="I2106" s="30">
        <f t="shared" si="531"/>
        <v>22</v>
      </c>
      <c r="J2106" s="35" t="str">
        <f t="shared" si="527"/>
        <v>ICICI Prudential Nifty Index Fund -  Cumulative Option</v>
      </c>
      <c r="K2106" s="35">
        <f t="shared" si="532"/>
        <v>77</v>
      </c>
      <c r="L2106" s="30" t="str">
        <f t="shared" si="533"/>
        <v>96.0531</v>
      </c>
      <c r="M2106" s="30">
        <f t="shared" si="534"/>
        <v>85</v>
      </c>
      <c r="N2106" s="30" t="str">
        <f t="shared" si="535"/>
        <v>96.0531</v>
      </c>
      <c r="O2106" s="30">
        <f t="shared" si="536"/>
        <v>93</v>
      </c>
      <c r="P2106" s="30" t="str">
        <f t="shared" si="537"/>
        <v>96.0531</v>
      </c>
      <c r="Q2106" s="30">
        <f t="shared" si="538"/>
        <v>101</v>
      </c>
      <c r="R2106" s="36" t="str">
        <f t="shared" si="539"/>
        <v>08-Aug-2017</v>
      </c>
      <c r="S2106" s="37">
        <f t="shared" si="530"/>
        <v>96.053100000000001</v>
      </c>
    </row>
    <row r="2107" spans="1:19" ht="26">
      <c r="A2107" s="30" t="s">
        <v>8009</v>
      </c>
      <c r="D2107" s="30" t="str">
        <f t="shared" si="524"/>
        <v>120620</v>
      </c>
      <c r="E2107" s="30">
        <f t="shared" si="528"/>
        <v>7</v>
      </c>
      <c r="F2107" s="30" t="str">
        <f t="shared" si="525"/>
        <v>INF109K012M7</v>
      </c>
      <c r="G2107" s="30">
        <f t="shared" si="529"/>
        <v>20</v>
      </c>
      <c r="H2107" s="30" t="str">
        <f t="shared" si="526"/>
        <v>-</v>
      </c>
      <c r="I2107" s="30">
        <f t="shared" si="531"/>
        <v>22</v>
      </c>
      <c r="J2107" s="35" t="str">
        <f t="shared" si="527"/>
        <v>ICICI Prudential Nifty Index Fund - Direct Plan Cumulative Option</v>
      </c>
      <c r="K2107" s="35">
        <f t="shared" si="532"/>
        <v>88</v>
      </c>
      <c r="L2107" s="30" t="str">
        <f t="shared" si="533"/>
        <v>97.7917</v>
      </c>
      <c r="M2107" s="30">
        <f t="shared" si="534"/>
        <v>96</v>
      </c>
      <c r="N2107" s="30" t="str">
        <f t="shared" si="535"/>
        <v>97.7917</v>
      </c>
      <c r="O2107" s="30">
        <f t="shared" si="536"/>
        <v>104</v>
      </c>
      <c r="P2107" s="30" t="str">
        <f t="shared" si="537"/>
        <v>97.7917</v>
      </c>
      <c r="Q2107" s="30">
        <f t="shared" si="538"/>
        <v>112</v>
      </c>
      <c r="R2107" s="36" t="str">
        <f t="shared" si="539"/>
        <v>08-Aug-2017</v>
      </c>
      <c r="S2107" s="37">
        <f t="shared" si="530"/>
        <v>97.791700000000006</v>
      </c>
    </row>
    <row r="2108" spans="1:19">
      <c r="A2108" s="30" t="s">
        <v>8010</v>
      </c>
      <c r="D2108" s="30" t="str">
        <f t="shared" si="524"/>
        <v>135391</v>
      </c>
      <c r="E2108" s="30">
        <f t="shared" si="528"/>
        <v>7</v>
      </c>
      <c r="F2108" s="30" t="str">
        <f t="shared" si="525"/>
        <v>INF109KB1NL1</v>
      </c>
      <c r="G2108" s="30">
        <f t="shared" si="529"/>
        <v>20</v>
      </c>
      <c r="H2108" s="30" t="str">
        <f t="shared" si="526"/>
        <v>INF109KB1NM9</v>
      </c>
      <c r="I2108" s="30">
        <f t="shared" si="531"/>
        <v>33</v>
      </c>
      <c r="J2108" s="35" t="str">
        <f t="shared" si="527"/>
        <v>ICICI Prudential Nifty Index Fund - Direct Plan Dividend Option</v>
      </c>
      <c r="K2108" s="35">
        <f t="shared" si="532"/>
        <v>97</v>
      </c>
      <c r="L2108" s="30" t="str">
        <f t="shared" si="533"/>
        <v>13.1494</v>
      </c>
      <c r="M2108" s="30">
        <f t="shared" si="534"/>
        <v>105</v>
      </c>
      <c r="N2108" s="30" t="str">
        <f t="shared" si="535"/>
        <v>13.1494</v>
      </c>
      <c r="O2108" s="30">
        <f t="shared" si="536"/>
        <v>113</v>
      </c>
      <c r="P2108" s="30" t="str">
        <f t="shared" si="537"/>
        <v>13.1494</v>
      </c>
      <c r="Q2108" s="30">
        <f t="shared" si="538"/>
        <v>121</v>
      </c>
      <c r="R2108" s="36" t="str">
        <f t="shared" si="539"/>
        <v>08-Aug-2017</v>
      </c>
      <c r="S2108" s="37">
        <f t="shared" si="530"/>
        <v>13.1494</v>
      </c>
    </row>
    <row r="2109" spans="1:19">
      <c r="A2109" s="30" t="s">
        <v>8011</v>
      </c>
      <c r="D2109" s="30" t="str">
        <f t="shared" si="524"/>
        <v>135390</v>
      </c>
      <c r="E2109" s="30">
        <f t="shared" si="528"/>
        <v>7</v>
      </c>
      <c r="F2109" s="30" t="str">
        <f t="shared" si="525"/>
        <v>INF109KB1NN7</v>
      </c>
      <c r="G2109" s="30">
        <f t="shared" si="529"/>
        <v>20</v>
      </c>
      <c r="H2109" s="30" t="str">
        <f t="shared" si="526"/>
        <v>INF109KB1NO5</v>
      </c>
      <c r="I2109" s="30">
        <f t="shared" si="531"/>
        <v>33</v>
      </c>
      <c r="J2109" s="35" t="str">
        <f t="shared" si="527"/>
        <v>ICICI Prudential Nifty Index Fund - Dividend Option</v>
      </c>
      <c r="K2109" s="35">
        <f t="shared" si="532"/>
        <v>85</v>
      </c>
      <c r="L2109" s="30" t="str">
        <f t="shared" si="533"/>
        <v>12.7898</v>
      </c>
      <c r="M2109" s="30">
        <f t="shared" si="534"/>
        <v>93</v>
      </c>
      <c r="N2109" s="30" t="str">
        <f t="shared" si="535"/>
        <v>12.7898</v>
      </c>
      <c r="O2109" s="30">
        <f t="shared" si="536"/>
        <v>101</v>
      </c>
      <c r="P2109" s="30" t="str">
        <f t="shared" si="537"/>
        <v>12.7898</v>
      </c>
      <c r="Q2109" s="30">
        <f t="shared" si="538"/>
        <v>109</v>
      </c>
      <c r="R2109" s="36" t="str">
        <f t="shared" si="539"/>
        <v>08-Aug-2017</v>
      </c>
      <c r="S2109" s="37">
        <f t="shared" si="530"/>
        <v>12.7898</v>
      </c>
    </row>
    <row r="2110" spans="1:19" ht="26">
      <c r="A2110" s="30" t="s">
        <v>8012</v>
      </c>
      <c r="D2110" s="30" t="str">
        <f t="shared" si="524"/>
        <v>120683</v>
      </c>
      <c r="E2110" s="30">
        <f t="shared" si="528"/>
        <v>7</v>
      </c>
      <c r="F2110" s="30" t="str">
        <f t="shared" si="525"/>
        <v>INF109K01Y64</v>
      </c>
      <c r="G2110" s="30">
        <f t="shared" si="529"/>
        <v>20</v>
      </c>
      <c r="H2110" s="30" t="str">
        <f t="shared" si="526"/>
        <v>INF109K01Y72</v>
      </c>
      <c r="I2110" s="30">
        <f t="shared" si="531"/>
        <v>33</v>
      </c>
      <c r="J2110" s="35" t="str">
        <f t="shared" si="527"/>
        <v>ICICI Prudential Nifty Next 50 Index Fund - Direct Plan -  Dividend</v>
      </c>
      <c r="K2110" s="35">
        <f t="shared" si="532"/>
        <v>101</v>
      </c>
      <c r="L2110" s="30" t="str">
        <f t="shared" si="533"/>
        <v>25.4169</v>
      </c>
      <c r="M2110" s="30">
        <f t="shared" si="534"/>
        <v>109</v>
      </c>
      <c r="N2110" s="30" t="str">
        <f t="shared" si="535"/>
        <v>25.3534</v>
      </c>
      <c r="O2110" s="30">
        <f t="shared" si="536"/>
        <v>117</v>
      </c>
      <c r="P2110" s="30" t="str">
        <f t="shared" si="537"/>
        <v>25.4169</v>
      </c>
      <c r="Q2110" s="30">
        <f t="shared" si="538"/>
        <v>125</v>
      </c>
      <c r="R2110" s="36" t="str">
        <f t="shared" si="539"/>
        <v>08-Aug-2017</v>
      </c>
      <c r="S2110" s="37">
        <f t="shared" si="530"/>
        <v>25.416899999999998</v>
      </c>
    </row>
    <row r="2111" spans="1:19" ht="26">
      <c r="A2111" s="30" t="s">
        <v>8013</v>
      </c>
      <c r="D2111" s="30" t="str">
        <f t="shared" si="524"/>
        <v>120684</v>
      </c>
      <c r="E2111" s="30">
        <f t="shared" si="528"/>
        <v>7</v>
      </c>
      <c r="F2111" s="30" t="str">
        <f t="shared" si="525"/>
        <v>INF109K01Y80</v>
      </c>
      <c r="G2111" s="30">
        <f t="shared" si="529"/>
        <v>20</v>
      </c>
      <c r="H2111" s="30" t="str">
        <f t="shared" si="526"/>
        <v>-</v>
      </c>
      <c r="I2111" s="30">
        <f t="shared" si="531"/>
        <v>22</v>
      </c>
      <c r="J2111" s="35" t="str">
        <f t="shared" si="527"/>
        <v>ICICI Prudential Nifty Next 50 Index Fund - Direct Plan -  Growth</v>
      </c>
      <c r="K2111" s="35">
        <f t="shared" si="532"/>
        <v>88</v>
      </c>
      <c r="L2111" s="30" t="str">
        <f t="shared" si="533"/>
        <v>25.4230</v>
      </c>
      <c r="M2111" s="30">
        <f t="shared" si="534"/>
        <v>96</v>
      </c>
      <c r="N2111" s="30" t="str">
        <f t="shared" si="535"/>
        <v>25.3594</v>
      </c>
      <c r="O2111" s="30">
        <f t="shared" si="536"/>
        <v>104</v>
      </c>
      <c r="P2111" s="30" t="str">
        <f t="shared" si="537"/>
        <v>25.4230</v>
      </c>
      <c r="Q2111" s="30">
        <f t="shared" si="538"/>
        <v>112</v>
      </c>
      <c r="R2111" s="36" t="str">
        <f t="shared" si="539"/>
        <v>08-Aug-2017</v>
      </c>
      <c r="S2111" s="37">
        <f t="shared" si="530"/>
        <v>25.422999999999998</v>
      </c>
    </row>
    <row r="2112" spans="1:19">
      <c r="A2112" s="30" t="s">
        <v>8014</v>
      </c>
      <c r="D2112" s="30" t="str">
        <f t="shared" si="524"/>
        <v>112957</v>
      </c>
      <c r="E2112" s="30">
        <f t="shared" si="528"/>
        <v>7</v>
      </c>
      <c r="F2112" s="30" t="str">
        <f t="shared" si="525"/>
        <v>INF109K01IF1</v>
      </c>
      <c r="G2112" s="30">
        <f t="shared" si="529"/>
        <v>20</v>
      </c>
      <c r="H2112" s="30" t="str">
        <f t="shared" si="526"/>
        <v>-</v>
      </c>
      <c r="I2112" s="30">
        <f t="shared" si="531"/>
        <v>22</v>
      </c>
      <c r="J2112" s="35" t="str">
        <f t="shared" si="527"/>
        <v>ICICI Prudential Nifty Next 50 Index Fund - Growth</v>
      </c>
      <c r="K2112" s="35">
        <f t="shared" si="532"/>
        <v>73</v>
      </c>
      <c r="L2112" s="30" t="str">
        <f t="shared" si="533"/>
        <v>24.8972</v>
      </c>
      <c r="M2112" s="30">
        <f t="shared" si="534"/>
        <v>81</v>
      </c>
      <c r="N2112" s="30" t="str">
        <f t="shared" si="535"/>
        <v>24.8350</v>
      </c>
      <c r="O2112" s="30">
        <f t="shared" si="536"/>
        <v>89</v>
      </c>
      <c r="P2112" s="30" t="str">
        <f t="shared" si="537"/>
        <v>24.8972</v>
      </c>
      <c r="Q2112" s="30">
        <f t="shared" si="538"/>
        <v>97</v>
      </c>
      <c r="R2112" s="36" t="str">
        <f t="shared" si="539"/>
        <v>08-Aug-2017</v>
      </c>
      <c r="S2112" s="37">
        <f t="shared" si="530"/>
        <v>24.897200000000002</v>
      </c>
    </row>
    <row r="2113" spans="1:19">
      <c r="A2113" s="30" t="s">
        <v>8015</v>
      </c>
      <c r="D2113" s="30" t="str">
        <f t="shared" si="524"/>
        <v>112958</v>
      </c>
      <c r="E2113" s="30">
        <f t="shared" si="528"/>
        <v>7</v>
      </c>
      <c r="F2113" s="30" t="str">
        <f t="shared" si="525"/>
        <v>INF109K01PR1</v>
      </c>
      <c r="G2113" s="30">
        <f t="shared" si="529"/>
        <v>20</v>
      </c>
      <c r="H2113" s="30" t="str">
        <f t="shared" si="526"/>
        <v>INF109K01IE4</v>
      </c>
      <c r="I2113" s="30">
        <f t="shared" si="531"/>
        <v>33</v>
      </c>
      <c r="J2113" s="35" t="str">
        <f t="shared" si="527"/>
        <v>ICICI Prudential Nifty Next 50 Index Fund -Dividend</v>
      </c>
      <c r="K2113" s="35">
        <f t="shared" si="532"/>
        <v>85</v>
      </c>
      <c r="L2113" s="30" t="str">
        <f t="shared" si="533"/>
        <v>24.8972</v>
      </c>
      <c r="M2113" s="30">
        <f t="shared" si="534"/>
        <v>93</v>
      </c>
      <c r="N2113" s="30" t="str">
        <f t="shared" si="535"/>
        <v>24.8350</v>
      </c>
      <c r="O2113" s="30">
        <f t="shared" si="536"/>
        <v>101</v>
      </c>
      <c r="P2113" s="30" t="str">
        <f t="shared" si="537"/>
        <v>24.8972</v>
      </c>
      <c r="Q2113" s="30">
        <f t="shared" si="538"/>
        <v>109</v>
      </c>
      <c r="R2113" s="36" t="str">
        <f t="shared" si="539"/>
        <v>08-Aug-2017</v>
      </c>
      <c r="S2113" s="37">
        <f t="shared" si="530"/>
        <v>24.897200000000002</v>
      </c>
    </row>
    <row r="2114" spans="1:19">
      <c r="A2114" s="30" t="s">
        <v>8016</v>
      </c>
      <c r="D2114" s="30" t="str">
        <f t="shared" si="524"/>
        <v>120723</v>
      </c>
      <c r="E2114" s="30">
        <f t="shared" si="528"/>
        <v>7</v>
      </c>
      <c r="F2114" s="30" t="str">
        <f t="shared" si="525"/>
        <v>INF109K016N6</v>
      </c>
      <c r="G2114" s="30">
        <f t="shared" si="529"/>
        <v>20</v>
      </c>
      <c r="H2114" s="30" t="str">
        <f t="shared" si="526"/>
        <v>INF109K017N4</v>
      </c>
      <c r="I2114" s="30">
        <f t="shared" si="531"/>
        <v>33</v>
      </c>
      <c r="J2114" s="35" t="str">
        <f t="shared" si="527"/>
        <v>ICICI Prudential Select Large Cap Fund - Direct Plan -  Dividend</v>
      </c>
      <c r="K2114" s="35">
        <f t="shared" si="532"/>
        <v>98</v>
      </c>
      <c r="L2114" s="30" t="str">
        <f t="shared" si="533"/>
        <v>25.85</v>
      </c>
      <c r="M2114" s="30">
        <f t="shared" si="534"/>
        <v>104</v>
      </c>
      <c r="N2114" s="30" t="str">
        <f t="shared" si="535"/>
        <v>25.59</v>
      </c>
      <c r="O2114" s="30">
        <f t="shared" si="536"/>
        <v>110</v>
      </c>
      <c r="P2114" s="30" t="str">
        <f t="shared" si="537"/>
        <v>25.85</v>
      </c>
      <c r="Q2114" s="30">
        <f t="shared" si="538"/>
        <v>116</v>
      </c>
      <c r="R2114" s="36" t="str">
        <f t="shared" si="539"/>
        <v>08-Aug-2017</v>
      </c>
      <c r="S2114" s="37">
        <f t="shared" si="530"/>
        <v>25.85</v>
      </c>
    </row>
    <row r="2115" spans="1:19">
      <c r="A2115" s="30" t="s">
        <v>8017</v>
      </c>
      <c r="D2115" s="30" t="str">
        <f t="shared" si="524"/>
        <v>120722</v>
      </c>
      <c r="E2115" s="30">
        <f t="shared" si="528"/>
        <v>7</v>
      </c>
      <c r="F2115" s="30" t="str">
        <f t="shared" si="525"/>
        <v>INF109K018N2</v>
      </c>
      <c r="G2115" s="30">
        <f t="shared" si="529"/>
        <v>20</v>
      </c>
      <c r="H2115" s="30" t="str">
        <f t="shared" si="526"/>
        <v>-</v>
      </c>
      <c r="I2115" s="30">
        <f t="shared" si="531"/>
        <v>22</v>
      </c>
      <c r="J2115" s="35" t="str">
        <f t="shared" si="527"/>
        <v>ICICI Prudential Select Large Cap Fund - Direct Plan -  Growth</v>
      </c>
      <c r="K2115" s="35">
        <f t="shared" si="532"/>
        <v>85</v>
      </c>
      <c r="L2115" s="30" t="str">
        <f t="shared" si="533"/>
        <v>29.17</v>
      </c>
      <c r="M2115" s="30">
        <f t="shared" si="534"/>
        <v>91</v>
      </c>
      <c r="N2115" s="30" t="str">
        <f t="shared" si="535"/>
        <v>28.88</v>
      </c>
      <c r="O2115" s="30">
        <f t="shared" si="536"/>
        <v>97</v>
      </c>
      <c r="P2115" s="30" t="str">
        <f t="shared" si="537"/>
        <v>29.17</v>
      </c>
      <c r="Q2115" s="30">
        <f t="shared" si="538"/>
        <v>103</v>
      </c>
      <c r="R2115" s="36" t="str">
        <f t="shared" si="539"/>
        <v>08-Aug-2017</v>
      </c>
      <c r="S2115" s="37">
        <f t="shared" si="530"/>
        <v>29.17</v>
      </c>
    </row>
    <row r="2116" spans="1:19">
      <c r="A2116" s="30" t="s">
        <v>8018</v>
      </c>
      <c r="D2116" s="30" t="str">
        <f t="shared" si="524"/>
        <v>111958</v>
      </c>
      <c r="E2116" s="30">
        <f t="shared" si="528"/>
        <v>7</v>
      </c>
      <c r="F2116" s="30" t="str">
        <f t="shared" si="525"/>
        <v>INF109K01FM3</v>
      </c>
      <c r="G2116" s="30">
        <f t="shared" si="529"/>
        <v>20</v>
      </c>
      <c r="H2116" s="30" t="str">
        <f t="shared" si="526"/>
        <v>INF109K01CA5</v>
      </c>
      <c r="I2116" s="30">
        <f t="shared" si="531"/>
        <v>33</v>
      </c>
      <c r="J2116" s="35" t="str">
        <f t="shared" si="527"/>
        <v>ICICI Prudential Select Large Cap Fund - Dividend</v>
      </c>
      <c r="K2116" s="35">
        <f t="shared" si="532"/>
        <v>83</v>
      </c>
      <c r="L2116" s="30" t="str">
        <f t="shared" si="533"/>
        <v>17.46</v>
      </c>
      <c r="M2116" s="30">
        <f t="shared" si="534"/>
        <v>89</v>
      </c>
      <c r="N2116" s="30" t="str">
        <f t="shared" si="535"/>
        <v>17.29</v>
      </c>
      <c r="O2116" s="30">
        <f t="shared" si="536"/>
        <v>95</v>
      </c>
      <c r="P2116" s="30" t="str">
        <f t="shared" si="537"/>
        <v>17.46</v>
      </c>
      <c r="Q2116" s="30">
        <f t="shared" si="538"/>
        <v>101</v>
      </c>
      <c r="R2116" s="36" t="str">
        <f t="shared" si="539"/>
        <v>08-Aug-2017</v>
      </c>
      <c r="S2116" s="37">
        <f t="shared" si="530"/>
        <v>17.46</v>
      </c>
    </row>
    <row r="2117" spans="1:19">
      <c r="A2117" s="30" t="s">
        <v>8019</v>
      </c>
      <c r="D2117" s="30" t="str">
        <f t="shared" si="524"/>
        <v>111957</v>
      </c>
      <c r="E2117" s="30">
        <f t="shared" si="528"/>
        <v>7</v>
      </c>
      <c r="F2117" s="30" t="str">
        <f t="shared" si="525"/>
        <v>INF109K01BZ4</v>
      </c>
      <c r="G2117" s="30">
        <f t="shared" si="529"/>
        <v>20</v>
      </c>
      <c r="H2117" s="30" t="str">
        <f t="shared" si="526"/>
        <v>-</v>
      </c>
      <c r="I2117" s="30">
        <f t="shared" si="531"/>
        <v>22</v>
      </c>
      <c r="J2117" s="35" t="str">
        <f t="shared" si="527"/>
        <v>ICICI Prudential Select Large Cap Fund -Growth</v>
      </c>
      <c r="K2117" s="35">
        <f t="shared" si="532"/>
        <v>69</v>
      </c>
      <c r="L2117" s="30" t="str">
        <f t="shared" si="533"/>
        <v>27.89</v>
      </c>
      <c r="M2117" s="30">
        <f t="shared" si="534"/>
        <v>75</v>
      </c>
      <c r="N2117" s="30" t="str">
        <f t="shared" si="535"/>
        <v>27.61</v>
      </c>
      <c r="O2117" s="30">
        <f t="shared" si="536"/>
        <v>81</v>
      </c>
      <c r="P2117" s="30" t="str">
        <f t="shared" si="537"/>
        <v>27.89</v>
      </c>
      <c r="Q2117" s="30">
        <f t="shared" si="538"/>
        <v>87</v>
      </c>
      <c r="R2117" s="36" t="str">
        <f t="shared" si="539"/>
        <v>08-Aug-2017</v>
      </c>
      <c r="S2117" s="37">
        <f t="shared" si="530"/>
        <v>27.89</v>
      </c>
    </row>
    <row r="2118" spans="1:19">
      <c r="A2118" s="30" t="s">
        <v>8020</v>
      </c>
      <c r="D2118" s="30" t="str">
        <f t="shared" si="524"/>
        <v>120595</v>
      </c>
      <c r="E2118" s="30">
        <f t="shared" si="528"/>
        <v>7</v>
      </c>
      <c r="F2118" s="30" t="str">
        <f t="shared" si="525"/>
        <v>INF109K01Z22</v>
      </c>
      <c r="G2118" s="30">
        <f t="shared" si="529"/>
        <v>20</v>
      </c>
      <c r="H2118" s="30" t="str">
        <f t="shared" si="526"/>
        <v>INF109K01Z30</v>
      </c>
      <c r="I2118" s="30">
        <f t="shared" si="531"/>
        <v>33</v>
      </c>
      <c r="J2118" s="35" t="str">
        <f t="shared" si="527"/>
        <v>ICICI Prudential Technology Fund - Direct Plan -  Dividend</v>
      </c>
      <c r="K2118" s="35">
        <f t="shared" si="532"/>
        <v>92</v>
      </c>
      <c r="L2118" s="30" t="str">
        <f t="shared" si="533"/>
        <v>39.14</v>
      </c>
      <c r="M2118" s="30">
        <f t="shared" si="534"/>
        <v>98</v>
      </c>
      <c r="N2118" s="30" t="str">
        <f t="shared" si="535"/>
        <v>38.75</v>
      </c>
      <c r="O2118" s="30">
        <f t="shared" si="536"/>
        <v>104</v>
      </c>
      <c r="P2118" s="30" t="str">
        <f t="shared" si="537"/>
        <v>39.14</v>
      </c>
      <c r="Q2118" s="30">
        <f t="shared" si="538"/>
        <v>110</v>
      </c>
      <c r="R2118" s="36" t="str">
        <f t="shared" si="539"/>
        <v>08-Aug-2017</v>
      </c>
      <c r="S2118" s="37">
        <f t="shared" si="530"/>
        <v>39.14</v>
      </c>
    </row>
    <row r="2119" spans="1:19">
      <c r="A2119" s="30" t="s">
        <v>8021</v>
      </c>
      <c r="D2119" s="30" t="str">
        <f t="shared" ref="D2119:D2182" si="540">IF(ISERROR(LEFT(A2119,SEARCH(";",A2119)-1)),"",LEFT(A2119,SEARCH(";",A2119)-1))</f>
        <v>120594</v>
      </c>
      <c r="E2119" s="30">
        <f t="shared" si="528"/>
        <v>7</v>
      </c>
      <c r="F2119" s="30" t="str">
        <f t="shared" ref="F2119:F2182" si="541">IF($D2119="",A2119,MID($A2119,E2119+1,SEARCH(";",$A2119,E2119+1)-E2119-1))</f>
        <v>INF109K01Z48</v>
      </c>
      <c r="G2119" s="30">
        <f t="shared" si="529"/>
        <v>20</v>
      </c>
      <c r="H2119" s="30" t="str">
        <f t="shared" ref="H2119:H2182" si="542">IF($D2119="","",MID($A2119,G2119+1,SEARCH(";",$A2119,G2119+1)-G2119-1))</f>
        <v>-</v>
      </c>
      <c r="I2119" s="30">
        <f t="shared" si="531"/>
        <v>22</v>
      </c>
      <c r="J2119" s="35" t="str">
        <f t="shared" ref="J2119:J2182" si="543">IF($D2119="","",MID($A2119,I2119+1,SEARCH(";",$A2119,I2119+1)-I2119-1))</f>
        <v>ICICI Prudential Technology Fund - Direct Plan -  Growth</v>
      </c>
      <c r="K2119" s="35">
        <f t="shared" si="532"/>
        <v>79</v>
      </c>
      <c r="L2119" s="30" t="str">
        <f t="shared" si="533"/>
        <v>41.89</v>
      </c>
      <c r="M2119" s="30">
        <f t="shared" si="534"/>
        <v>85</v>
      </c>
      <c r="N2119" s="30" t="str">
        <f t="shared" si="535"/>
        <v>41.47</v>
      </c>
      <c r="O2119" s="30">
        <f t="shared" si="536"/>
        <v>91</v>
      </c>
      <c r="P2119" s="30" t="str">
        <f t="shared" si="537"/>
        <v>41.89</v>
      </c>
      <c r="Q2119" s="30">
        <f t="shared" si="538"/>
        <v>97</v>
      </c>
      <c r="R2119" s="36" t="str">
        <f t="shared" si="539"/>
        <v>08-Aug-2017</v>
      </c>
      <c r="S2119" s="37">
        <f t="shared" si="530"/>
        <v>41.89</v>
      </c>
    </row>
    <row r="2120" spans="1:19">
      <c r="A2120" s="30" t="s">
        <v>8022</v>
      </c>
      <c r="D2120" s="30" t="str">
        <f t="shared" si="540"/>
        <v>115294</v>
      </c>
      <c r="E2120" s="30">
        <f t="shared" ref="E2120:E2183" si="544">IF($D2120="","",LEN(D2120)+1)</f>
        <v>7</v>
      </c>
      <c r="F2120" s="30" t="str">
        <f t="shared" si="541"/>
        <v>INF109K01FO9</v>
      </c>
      <c r="G2120" s="30">
        <f t="shared" ref="G2120:G2183" si="545">IF($D2120="","",E2120+(LEN(F2120)+1))</f>
        <v>20</v>
      </c>
      <c r="H2120" s="30" t="str">
        <f t="shared" si="542"/>
        <v>INF109K01514</v>
      </c>
      <c r="I2120" s="30">
        <f t="shared" si="531"/>
        <v>33</v>
      </c>
      <c r="J2120" s="35" t="str">
        <f t="shared" si="543"/>
        <v>ICICI Prudential Technology Fund - Dividend</v>
      </c>
      <c r="K2120" s="35">
        <f t="shared" si="532"/>
        <v>77</v>
      </c>
      <c r="L2120" s="30" t="str">
        <f t="shared" si="533"/>
        <v>27.24</v>
      </c>
      <c r="M2120" s="30">
        <f t="shared" si="534"/>
        <v>83</v>
      </c>
      <c r="N2120" s="30" t="str">
        <f t="shared" si="535"/>
        <v>26.97</v>
      </c>
      <c r="O2120" s="30">
        <f t="shared" si="536"/>
        <v>89</v>
      </c>
      <c r="P2120" s="30" t="str">
        <f t="shared" si="537"/>
        <v>27.24</v>
      </c>
      <c r="Q2120" s="30">
        <f t="shared" si="538"/>
        <v>95</v>
      </c>
      <c r="R2120" s="36" t="str">
        <f t="shared" si="539"/>
        <v>08-Aug-2017</v>
      </c>
      <c r="S2120" s="37">
        <f t="shared" ref="S2120:S2183" si="546">IF(L2120="","",L2120+0)</f>
        <v>27.24</v>
      </c>
    </row>
    <row r="2121" spans="1:19">
      <c r="A2121" s="30" t="s">
        <v>8023</v>
      </c>
      <c r="D2121" s="30" t="str">
        <f t="shared" si="540"/>
        <v>100363</v>
      </c>
      <c r="E2121" s="30">
        <f t="shared" si="544"/>
        <v>7</v>
      </c>
      <c r="F2121" s="30" t="str">
        <f t="shared" si="541"/>
        <v>INF109K01506</v>
      </c>
      <c r="G2121" s="30">
        <f t="shared" si="545"/>
        <v>20</v>
      </c>
      <c r="H2121" s="30" t="str">
        <f t="shared" si="542"/>
        <v>-</v>
      </c>
      <c r="I2121" s="30">
        <f t="shared" si="531"/>
        <v>22</v>
      </c>
      <c r="J2121" s="35" t="str">
        <f t="shared" si="543"/>
        <v>ICICI Prudential Technology Fund - Growth</v>
      </c>
      <c r="K2121" s="35">
        <f t="shared" si="532"/>
        <v>64</v>
      </c>
      <c r="L2121" s="30" t="str">
        <f t="shared" si="533"/>
        <v>40.49</v>
      </c>
      <c r="M2121" s="30">
        <f t="shared" si="534"/>
        <v>70</v>
      </c>
      <c r="N2121" s="30" t="str">
        <f t="shared" si="535"/>
        <v>40.09</v>
      </c>
      <c r="O2121" s="30">
        <f t="shared" si="536"/>
        <v>76</v>
      </c>
      <c r="P2121" s="30" t="str">
        <f t="shared" si="537"/>
        <v>40.49</v>
      </c>
      <c r="Q2121" s="30">
        <f t="shared" si="538"/>
        <v>82</v>
      </c>
      <c r="R2121" s="36" t="str">
        <f t="shared" si="539"/>
        <v>08-Aug-2017</v>
      </c>
      <c r="S2121" s="37">
        <f t="shared" si="546"/>
        <v>40.49</v>
      </c>
    </row>
    <row r="2122" spans="1:19">
      <c r="A2122" s="30" t="s">
        <v>8024</v>
      </c>
      <c r="D2122" s="30" t="str">
        <f t="shared" si="540"/>
        <v>120597</v>
      </c>
      <c r="E2122" s="30">
        <f t="shared" si="544"/>
        <v>7</v>
      </c>
      <c r="F2122" s="30" t="str">
        <f t="shared" si="541"/>
        <v>INF109K019N0</v>
      </c>
      <c r="G2122" s="30">
        <f t="shared" si="545"/>
        <v>20</v>
      </c>
      <c r="H2122" s="30" t="str">
        <f t="shared" si="542"/>
        <v>INF109K010O7</v>
      </c>
      <c r="I2122" s="30">
        <f t="shared" si="531"/>
        <v>33</v>
      </c>
      <c r="J2122" s="35" t="str">
        <f t="shared" si="543"/>
        <v>ICICI Prudential Top 100 Fund - Direct Plan -  Dividend</v>
      </c>
      <c r="K2122" s="35">
        <f t="shared" si="532"/>
        <v>89</v>
      </c>
      <c r="L2122" s="30" t="str">
        <f t="shared" si="533"/>
        <v>24.46</v>
      </c>
      <c r="M2122" s="30">
        <f t="shared" si="534"/>
        <v>95</v>
      </c>
      <c r="N2122" s="30" t="str">
        <f t="shared" si="535"/>
        <v>24.22</v>
      </c>
      <c r="O2122" s="30">
        <f t="shared" si="536"/>
        <v>101</v>
      </c>
      <c r="P2122" s="30" t="str">
        <f t="shared" si="537"/>
        <v>24.46</v>
      </c>
      <c r="Q2122" s="30">
        <f t="shared" si="538"/>
        <v>107</v>
      </c>
      <c r="R2122" s="36" t="str">
        <f t="shared" si="539"/>
        <v>08-Aug-2017</v>
      </c>
      <c r="S2122" s="37">
        <f t="shared" si="546"/>
        <v>24.46</v>
      </c>
    </row>
    <row r="2123" spans="1:19">
      <c r="A2123" s="30" t="s">
        <v>8025</v>
      </c>
      <c r="D2123" s="30" t="str">
        <f t="shared" si="540"/>
        <v>120596</v>
      </c>
      <c r="E2123" s="30">
        <f t="shared" si="544"/>
        <v>7</v>
      </c>
      <c r="F2123" s="30" t="str">
        <f t="shared" si="541"/>
        <v>INF109K011O5</v>
      </c>
      <c r="G2123" s="30">
        <f t="shared" si="545"/>
        <v>20</v>
      </c>
      <c r="H2123" s="30" t="str">
        <f t="shared" si="542"/>
        <v>-</v>
      </c>
      <c r="I2123" s="30">
        <f t="shared" si="531"/>
        <v>22</v>
      </c>
      <c r="J2123" s="35" t="str">
        <f t="shared" si="543"/>
        <v>ICICI Prudential Top 100 Fund - Direct Plan -  Growth</v>
      </c>
      <c r="K2123" s="35">
        <f t="shared" si="532"/>
        <v>76</v>
      </c>
      <c r="L2123" s="30" t="str">
        <f t="shared" si="533"/>
        <v>322.43</v>
      </c>
      <c r="M2123" s="30">
        <f t="shared" si="534"/>
        <v>83</v>
      </c>
      <c r="N2123" s="30" t="str">
        <f t="shared" si="535"/>
        <v>319.21</v>
      </c>
      <c r="O2123" s="30">
        <f t="shared" si="536"/>
        <v>90</v>
      </c>
      <c r="P2123" s="30" t="str">
        <f t="shared" si="537"/>
        <v>322.43</v>
      </c>
      <c r="Q2123" s="30">
        <f t="shared" si="538"/>
        <v>97</v>
      </c>
      <c r="R2123" s="36" t="str">
        <f t="shared" si="539"/>
        <v>08-Aug-2017</v>
      </c>
      <c r="S2123" s="37">
        <f t="shared" si="546"/>
        <v>322.43</v>
      </c>
    </row>
    <row r="2124" spans="1:19">
      <c r="A2124" s="30" t="s">
        <v>8026</v>
      </c>
      <c r="D2124" s="30" t="str">
        <f t="shared" si="540"/>
        <v>100348</v>
      </c>
      <c r="E2124" s="30">
        <f t="shared" si="544"/>
        <v>7</v>
      </c>
      <c r="F2124" s="30" t="str">
        <f t="shared" si="541"/>
        <v>INF109K01EQ7</v>
      </c>
      <c r="G2124" s="30">
        <f t="shared" si="545"/>
        <v>20</v>
      </c>
      <c r="H2124" s="30" t="str">
        <f t="shared" si="542"/>
        <v>INF109K01449</v>
      </c>
      <c r="I2124" s="30">
        <f t="shared" si="531"/>
        <v>33</v>
      </c>
      <c r="J2124" s="35" t="str">
        <f t="shared" si="543"/>
        <v>ICICI Prudential Top 100 Fund - Dividend</v>
      </c>
      <c r="K2124" s="35">
        <f t="shared" si="532"/>
        <v>74</v>
      </c>
      <c r="L2124" s="30" t="str">
        <f t="shared" si="533"/>
        <v>18.84</v>
      </c>
      <c r="M2124" s="30">
        <f t="shared" si="534"/>
        <v>80</v>
      </c>
      <c r="N2124" s="30" t="str">
        <f t="shared" si="535"/>
        <v>18.65</v>
      </c>
      <c r="O2124" s="30">
        <f t="shared" si="536"/>
        <v>86</v>
      </c>
      <c r="P2124" s="30" t="str">
        <f t="shared" si="537"/>
        <v>18.84</v>
      </c>
      <c r="Q2124" s="30">
        <f t="shared" si="538"/>
        <v>92</v>
      </c>
      <c r="R2124" s="36" t="str">
        <f t="shared" si="539"/>
        <v>08-Aug-2017</v>
      </c>
      <c r="S2124" s="37">
        <f t="shared" si="546"/>
        <v>18.84</v>
      </c>
    </row>
    <row r="2125" spans="1:19">
      <c r="A2125" s="30" t="s">
        <v>8027</v>
      </c>
      <c r="D2125" s="30" t="str">
        <f t="shared" si="540"/>
        <v>100349</v>
      </c>
      <c r="E2125" s="30">
        <f t="shared" si="544"/>
        <v>7</v>
      </c>
      <c r="F2125" s="30" t="str">
        <f t="shared" si="541"/>
        <v>INF109K01431</v>
      </c>
      <c r="G2125" s="30">
        <f t="shared" si="545"/>
        <v>20</v>
      </c>
      <c r="H2125" s="30" t="str">
        <f t="shared" si="542"/>
        <v>-</v>
      </c>
      <c r="I2125" s="30">
        <f t="shared" ref="I2125:I2188" si="547">IF($D2125="","",G2125+LEN(H2125)+1)</f>
        <v>22</v>
      </c>
      <c r="J2125" s="35" t="str">
        <f t="shared" si="543"/>
        <v>ICICI Prudential Top 100 Fund - Growth</v>
      </c>
      <c r="K2125" s="35">
        <f t="shared" ref="K2125:K2188" si="548">IF($D2125="","",I2125+LEN(J2125)+1)</f>
        <v>61</v>
      </c>
      <c r="L2125" s="30" t="str">
        <f t="shared" ref="L2125:L2188" si="549">IF($D2125="","",MID($A2125,K2125+1,SEARCH(";",$A2125,K2125+1)-K2125-1))</f>
        <v>309.77</v>
      </c>
      <c r="M2125" s="30">
        <f t="shared" ref="M2125:M2188" si="550">IF($D2125="","",K2125+LEN(L2125)+1)</f>
        <v>68</v>
      </c>
      <c r="N2125" s="30" t="str">
        <f t="shared" ref="N2125:N2188" si="551">IF($D2125="","",MID($A2125,M2125+1,SEARCH(";",$A2125,M2125+1)-M2125-1))</f>
        <v>306.67</v>
      </c>
      <c r="O2125" s="30">
        <f t="shared" ref="O2125:O2188" si="552">IF($D2125="","",M2125+LEN(N2125)+1)</f>
        <v>75</v>
      </c>
      <c r="P2125" s="30" t="str">
        <f t="shared" ref="P2125:P2188" si="553">IF($D2125="","",MID($A2125,O2125+1,SEARCH(";",$A2125,O2125+1)-O2125-1))</f>
        <v>309.77</v>
      </c>
      <c r="Q2125" s="30">
        <f t="shared" ref="Q2125:Q2188" si="554">IF($D2125="","",O2125+LEN(P2125)+1)</f>
        <v>82</v>
      </c>
      <c r="R2125" s="36" t="str">
        <f t="shared" ref="R2125:R2188" si="555">IF($D2125="","",MID($A2125,Q2125+1,15))</f>
        <v>08-Aug-2017</v>
      </c>
      <c r="S2125" s="37">
        <f t="shared" si="546"/>
        <v>309.77</v>
      </c>
    </row>
    <row r="2126" spans="1:19" ht="26">
      <c r="A2126" s="30" t="s">
        <v>8028</v>
      </c>
      <c r="D2126" s="30" t="str">
        <f t="shared" si="540"/>
        <v>120185</v>
      </c>
      <c r="E2126" s="30">
        <f t="shared" si="544"/>
        <v>7</v>
      </c>
      <c r="F2126" s="30" t="str">
        <f t="shared" si="541"/>
        <v>INF109K01Z55</v>
      </c>
      <c r="G2126" s="30">
        <f t="shared" si="545"/>
        <v>20</v>
      </c>
      <c r="H2126" s="30" t="str">
        <f t="shared" si="542"/>
        <v>INF109K01Z63</v>
      </c>
      <c r="I2126" s="30">
        <f t="shared" si="547"/>
        <v>33</v>
      </c>
      <c r="J2126" s="35" t="str">
        <f t="shared" si="543"/>
        <v>ICICI Prudential US Bluechip Equity Fund - Direct Plan -  Dividend</v>
      </c>
      <c r="K2126" s="35">
        <f t="shared" si="548"/>
        <v>100</v>
      </c>
      <c r="L2126" s="30" t="str">
        <f t="shared" si="549"/>
        <v>21.55</v>
      </c>
      <c r="M2126" s="30">
        <f t="shared" si="550"/>
        <v>106</v>
      </c>
      <c r="N2126" s="30" t="str">
        <f t="shared" si="551"/>
        <v>20.90</v>
      </c>
      <c r="O2126" s="30">
        <f t="shared" si="552"/>
        <v>112</v>
      </c>
      <c r="P2126" s="30" t="str">
        <f t="shared" si="553"/>
        <v>21.55</v>
      </c>
      <c r="Q2126" s="30">
        <f t="shared" si="554"/>
        <v>118</v>
      </c>
      <c r="R2126" s="36" t="str">
        <f t="shared" si="555"/>
        <v>08-Aug-2017</v>
      </c>
      <c r="S2126" s="37">
        <f t="shared" si="546"/>
        <v>21.55</v>
      </c>
    </row>
    <row r="2127" spans="1:19" ht="26">
      <c r="A2127" s="30" t="s">
        <v>8029</v>
      </c>
      <c r="D2127" s="30" t="str">
        <f t="shared" si="540"/>
        <v>120186</v>
      </c>
      <c r="E2127" s="30">
        <f t="shared" si="544"/>
        <v>7</v>
      </c>
      <c r="F2127" s="30" t="str">
        <f t="shared" si="541"/>
        <v>INF109K01Z71</v>
      </c>
      <c r="G2127" s="30">
        <f t="shared" si="545"/>
        <v>20</v>
      </c>
      <c r="H2127" s="30" t="str">
        <f t="shared" si="542"/>
        <v>-</v>
      </c>
      <c r="I2127" s="30">
        <f t="shared" si="547"/>
        <v>22</v>
      </c>
      <c r="J2127" s="35" t="str">
        <f t="shared" si="543"/>
        <v>ICICI Prudential US Bluechip Equity Fund - Direct Plan -  Growth</v>
      </c>
      <c r="K2127" s="35">
        <f t="shared" si="548"/>
        <v>87</v>
      </c>
      <c r="L2127" s="30" t="str">
        <f t="shared" si="549"/>
        <v>21.55</v>
      </c>
      <c r="M2127" s="30">
        <f t="shared" si="550"/>
        <v>93</v>
      </c>
      <c r="N2127" s="30" t="str">
        <f t="shared" si="551"/>
        <v>20.90</v>
      </c>
      <c r="O2127" s="30">
        <f t="shared" si="552"/>
        <v>99</v>
      </c>
      <c r="P2127" s="30" t="str">
        <f t="shared" si="553"/>
        <v>21.55</v>
      </c>
      <c r="Q2127" s="30">
        <f t="shared" si="554"/>
        <v>105</v>
      </c>
      <c r="R2127" s="36" t="str">
        <f t="shared" si="555"/>
        <v>08-Aug-2017</v>
      </c>
      <c r="S2127" s="37">
        <f t="shared" si="546"/>
        <v>21.55</v>
      </c>
    </row>
    <row r="2128" spans="1:19">
      <c r="A2128" s="30" t="s">
        <v>8030</v>
      </c>
      <c r="D2128" s="30" t="str">
        <f t="shared" si="540"/>
        <v>117619</v>
      </c>
      <c r="E2128" s="30">
        <f t="shared" si="544"/>
        <v>7</v>
      </c>
      <c r="F2128" s="30" t="str">
        <f t="shared" si="541"/>
        <v>INF109K01E43</v>
      </c>
      <c r="G2128" s="30">
        <f t="shared" si="545"/>
        <v>20</v>
      </c>
      <c r="H2128" s="30" t="str">
        <f t="shared" si="542"/>
        <v>INF109K01E50</v>
      </c>
      <c r="I2128" s="30">
        <f t="shared" si="547"/>
        <v>33</v>
      </c>
      <c r="J2128" s="35" t="str">
        <f t="shared" si="543"/>
        <v>ICICI Prudential US Bluechip Equity Fund - Dividend</v>
      </c>
      <c r="K2128" s="35">
        <f t="shared" si="548"/>
        <v>85</v>
      </c>
      <c r="L2128" s="30" t="str">
        <f t="shared" si="549"/>
        <v>20.75</v>
      </c>
      <c r="M2128" s="30">
        <f t="shared" si="550"/>
        <v>91</v>
      </c>
      <c r="N2128" s="30" t="str">
        <f t="shared" si="551"/>
        <v>20.13</v>
      </c>
      <c r="O2128" s="30">
        <f t="shared" si="552"/>
        <v>97</v>
      </c>
      <c r="P2128" s="30" t="str">
        <f t="shared" si="553"/>
        <v>20.75</v>
      </c>
      <c r="Q2128" s="30">
        <f t="shared" si="554"/>
        <v>103</v>
      </c>
      <c r="R2128" s="36" t="str">
        <f t="shared" si="555"/>
        <v>08-Aug-2017</v>
      </c>
      <c r="S2128" s="37">
        <f t="shared" si="546"/>
        <v>20.75</v>
      </c>
    </row>
    <row r="2129" spans="1:19">
      <c r="A2129" s="30" t="s">
        <v>8031</v>
      </c>
      <c r="D2129" s="30" t="str">
        <f t="shared" si="540"/>
        <v>117620</v>
      </c>
      <c r="E2129" s="30">
        <f t="shared" si="544"/>
        <v>7</v>
      </c>
      <c r="F2129" s="30" t="str">
        <f t="shared" si="541"/>
        <v>INF109K01E35</v>
      </c>
      <c r="G2129" s="30">
        <f t="shared" si="545"/>
        <v>20</v>
      </c>
      <c r="H2129" s="30" t="str">
        <f t="shared" si="542"/>
        <v>-</v>
      </c>
      <c r="I2129" s="30">
        <f t="shared" si="547"/>
        <v>22</v>
      </c>
      <c r="J2129" s="35" t="str">
        <f t="shared" si="543"/>
        <v>ICICI Prudential US Bluechip Equity Fund - Growth</v>
      </c>
      <c r="K2129" s="35">
        <f t="shared" si="548"/>
        <v>72</v>
      </c>
      <c r="L2129" s="30" t="str">
        <f t="shared" si="549"/>
        <v>20.75</v>
      </c>
      <c r="M2129" s="30">
        <f t="shared" si="550"/>
        <v>78</v>
      </c>
      <c r="N2129" s="30" t="str">
        <f t="shared" si="551"/>
        <v>20.13</v>
      </c>
      <c r="O2129" s="30">
        <f t="shared" si="552"/>
        <v>84</v>
      </c>
      <c r="P2129" s="30" t="str">
        <f t="shared" si="553"/>
        <v>20.75</v>
      </c>
      <c r="Q2129" s="30">
        <f t="shared" si="554"/>
        <v>90</v>
      </c>
      <c r="R2129" s="36" t="str">
        <f t="shared" si="555"/>
        <v>08-Aug-2017</v>
      </c>
      <c r="S2129" s="37">
        <f t="shared" si="546"/>
        <v>20.75</v>
      </c>
    </row>
    <row r="2130" spans="1:19">
      <c r="A2130" s="30" t="s">
        <v>8032</v>
      </c>
      <c r="D2130" s="30" t="str">
        <f t="shared" si="540"/>
        <v>120322</v>
      </c>
      <c r="E2130" s="30">
        <f t="shared" si="544"/>
        <v>7</v>
      </c>
      <c r="F2130" s="30" t="str">
        <f t="shared" si="541"/>
        <v>INF109K011K3</v>
      </c>
      <c r="G2130" s="30">
        <f t="shared" si="545"/>
        <v>20</v>
      </c>
      <c r="H2130" s="30" t="str">
        <f t="shared" si="542"/>
        <v>INF109K010K5</v>
      </c>
      <c r="I2130" s="30">
        <f t="shared" si="547"/>
        <v>33</v>
      </c>
      <c r="J2130" s="35" t="str">
        <f t="shared" si="543"/>
        <v>ICICI Prudential Value Discovery Fund - Direct Plan - Dividend</v>
      </c>
      <c r="K2130" s="35">
        <f t="shared" si="548"/>
        <v>96</v>
      </c>
      <c r="L2130" s="30" t="str">
        <f t="shared" si="549"/>
        <v>52.07</v>
      </c>
      <c r="M2130" s="30">
        <f t="shared" si="550"/>
        <v>102</v>
      </c>
      <c r="N2130" s="30" t="str">
        <f t="shared" si="551"/>
        <v>51.55</v>
      </c>
      <c r="O2130" s="30">
        <f t="shared" si="552"/>
        <v>108</v>
      </c>
      <c r="P2130" s="30" t="str">
        <f t="shared" si="553"/>
        <v>52.07</v>
      </c>
      <c r="Q2130" s="30">
        <f t="shared" si="554"/>
        <v>114</v>
      </c>
      <c r="R2130" s="36" t="str">
        <f t="shared" si="555"/>
        <v>08-Aug-2017</v>
      </c>
      <c r="S2130" s="37">
        <f t="shared" si="546"/>
        <v>52.07</v>
      </c>
    </row>
    <row r="2131" spans="1:19">
      <c r="A2131" s="30" t="s">
        <v>8033</v>
      </c>
      <c r="D2131" s="30" t="str">
        <f t="shared" si="540"/>
        <v>120323</v>
      </c>
      <c r="E2131" s="30">
        <f t="shared" si="544"/>
        <v>7</v>
      </c>
      <c r="F2131" s="30" t="str">
        <f t="shared" si="541"/>
        <v>INF109K012K1</v>
      </c>
      <c r="G2131" s="30">
        <f t="shared" si="545"/>
        <v>20</v>
      </c>
      <c r="H2131" s="30" t="str">
        <f t="shared" si="542"/>
        <v>-</v>
      </c>
      <c r="I2131" s="30">
        <f t="shared" si="547"/>
        <v>22</v>
      </c>
      <c r="J2131" s="35" t="str">
        <f t="shared" si="543"/>
        <v>ICICI Prudential Value Discovery Fund - Direct Plan - Growth</v>
      </c>
      <c r="K2131" s="35">
        <f t="shared" si="548"/>
        <v>83</v>
      </c>
      <c r="L2131" s="30" t="str">
        <f t="shared" si="549"/>
        <v>143.08</v>
      </c>
      <c r="M2131" s="30">
        <f t="shared" si="550"/>
        <v>90</v>
      </c>
      <c r="N2131" s="30" t="str">
        <f t="shared" si="551"/>
        <v>141.65</v>
      </c>
      <c r="O2131" s="30">
        <f t="shared" si="552"/>
        <v>97</v>
      </c>
      <c r="P2131" s="30" t="str">
        <f t="shared" si="553"/>
        <v>143.08</v>
      </c>
      <c r="Q2131" s="30">
        <f t="shared" si="554"/>
        <v>104</v>
      </c>
      <c r="R2131" s="36" t="str">
        <f t="shared" si="555"/>
        <v>08-Aug-2017</v>
      </c>
      <c r="S2131" s="37">
        <f t="shared" si="546"/>
        <v>143.08000000000001</v>
      </c>
    </row>
    <row r="2132" spans="1:19">
      <c r="A2132" s="30" t="s">
        <v>8034</v>
      </c>
      <c r="D2132" s="30" t="str">
        <f t="shared" si="540"/>
        <v>102595</v>
      </c>
      <c r="E2132" s="30">
        <f t="shared" si="544"/>
        <v>7</v>
      </c>
      <c r="F2132" s="30" t="str">
        <f t="shared" si="541"/>
        <v>INF109K01EC7</v>
      </c>
      <c r="G2132" s="30">
        <f t="shared" si="545"/>
        <v>20</v>
      </c>
      <c r="H2132" s="30" t="str">
        <f t="shared" si="542"/>
        <v>INF109K01AD3</v>
      </c>
      <c r="I2132" s="30">
        <f t="shared" si="547"/>
        <v>33</v>
      </c>
      <c r="J2132" s="35" t="str">
        <f t="shared" si="543"/>
        <v>ICICI Prudential Value Discovery Fund - Dividend</v>
      </c>
      <c r="K2132" s="35">
        <f t="shared" si="548"/>
        <v>82</v>
      </c>
      <c r="L2132" s="30" t="str">
        <f t="shared" si="549"/>
        <v>32.36</v>
      </c>
      <c r="M2132" s="30">
        <f t="shared" si="550"/>
        <v>88</v>
      </c>
      <c r="N2132" s="30" t="str">
        <f t="shared" si="551"/>
        <v>32.04</v>
      </c>
      <c r="O2132" s="30">
        <f t="shared" si="552"/>
        <v>94</v>
      </c>
      <c r="P2132" s="30" t="str">
        <f t="shared" si="553"/>
        <v>32.36</v>
      </c>
      <c r="Q2132" s="30">
        <f t="shared" si="554"/>
        <v>100</v>
      </c>
      <c r="R2132" s="36" t="str">
        <f t="shared" si="555"/>
        <v>08-Aug-2017</v>
      </c>
      <c r="S2132" s="37">
        <f t="shared" si="546"/>
        <v>32.36</v>
      </c>
    </row>
    <row r="2133" spans="1:19">
      <c r="A2133" s="30" t="s">
        <v>8035</v>
      </c>
      <c r="D2133" s="30" t="str">
        <f t="shared" si="540"/>
        <v>102594</v>
      </c>
      <c r="E2133" s="30">
        <f t="shared" si="544"/>
        <v>7</v>
      </c>
      <c r="F2133" s="30" t="str">
        <f t="shared" si="541"/>
        <v>INF109K01AF8</v>
      </c>
      <c r="G2133" s="30">
        <f t="shared" si="545"/>
        <v>20</v>
      </c>
      <c r="H2133" s="30" t="str">
        <f t="shared" si="542"/>
        <v>-</v>
      </c>
      <c r="I2133" s="30">
        <f t="shared" si="547"/>
        <v>22</v>
      </c>
      <c r="J2133" s="35" t="str">
        <f t="shared" si="543"/>
        <v>ICICI Prudential Value Discovery Fund - Growth</v>
      </c>
      <c r="K2133" s="35">
        <f t="shared" si="548"/>
        <v>69</v>
      </c>
      <c r="L2133" s="30" t="str">
        <f t="shared" si="549"/>
        <v>136.75</v>
      </c>
      <c r="M2133" s="30">
        <f t="shared" si="550"/>
        <v>76</v>
      </c>
      <c r="N2133" s="30" t="str">
        <f t="shared" si="551"/>
        <v>135.38</v>
      </c>
      <c r="O2133" s="30">
        <f t="shared" si="552"/>
        <v>83</v>
      </c>
      <c r="P2133" s="30" t="str">
        <f t="shared" si="553"/>
        <v>136.75</v>
      </c>
      <c r="Q2133" s="30">
        <f t="shared" si="554"/>
        <v>90</v>
      </c>
      <c r="R2133" s="36" t="str">
        <f t="shared" si="555"/>
        <v>08-Aug-2017</v>
      </c>
      <c r="S2133" s="37">
        <f t="shared" si="546"/>
        <v>136.75</v>
      </c>
    </row>
    <row r="2134" spans="1:19">
      <c r="A2134" s="30" t="s">
        <v>97</v>
      </c>
      <c r="D2134" s="30" t="str">
        <f t="shared" si="540"/>
        <v/>
      </c>
      <c r="E2134" s="30" t="str">
        <f t="shared" si="544"/>
        <v/>
      </c>
      <c r="F2134" s="30" t="str">
        <f t="shared" si="541"/>
        <v xml:space="preserve"> </v>
      </c>
      <c r="G2134" s="30" t="str">
        <f t="shared" si="545"/>
        <v/>
      </c>
      <c r="H2134" s="30" t="str">
        <f t="shared" si="542"/>
        <v/>
      </c>
      <c r="I2134" s="30" t="str">
        <f t="shared" si="547"/>
        <v/>
      </c>
      <c r="J2134" s="35" t="str">
        <f t="shared" si="543"/>
        <v/>
      </c>
      <c r="K2134" s="35" t="str">
        <f t="shared" si="548"/>
        <v/>
      </c>
      <c r="L2134" s="30" t="str">
        <f t="shared" si="549"/>
        <v/>
      </c>
      <c r="M2134" s="30" t="str">
        <f t="shared" si="550"/>
        <v/>
      </c>
      <c r="N2134" s="30" t="str">
        <f t="shared" si="551"/>
        <v/>
      </c>
      <c r="O2134" s="30" t="str">
        <f t="shared" si="552"/>
        <v/>
      </c>
      <c r="P2134" s="30" t="str">
        <f t="shared" si="553"/>
        <v/>
      </c>
      <c r="Q2134" s="30" t="str">
        <f t="shared" si="554"/>
        <v/>
      </c>
      <c r="R2134" s="36" t="str">
        <f t="shared" si="555"/>
        <v/>
      </c>
      <c r="S2134" s="37" t="str">
        <f t="shared" si="546"/>
        <v/>
      </c>
    </row>
    <row r="2135" spans="1:19">
      <c r="A2135" s="30" t="s">
        <v>126</v>
      </c>
      <c r="D2135" s="30" t="str">
        <f t="shared" si="540"/>
        <v/>
      </c>
      <c r="E2135" s="30" t="str">
        <f t="shared" si="544"/>
        <v/>
      </c>
      <c r="F2135" s="30" t="str">
        <f t="shared" si="541"/>
        <v>IDBI Mutual Fund</v>
      </c>
      <c r="G2135" s="30" t="str">
        <f t="shared" si="545"/>
        <v/>
      </c>
      <c r="H2135" s="30" t="str">
        <f t="shared" si="542"/>
        <v/>
      </c>
      <c r="I2135" s="30" t="str">
        <f t="shared" si="547"/>
        <v/>
      </c>
      <c r="J2135" s="35" t="str">
        <f t="shared" si="543"/>
        <v/>
      </c>
      <c r="K2135" s="35" t="str">
        <f t="shared" si="548"/>
        <v/>
      </c>
      <c r="L2135" s="30" t="str">
        <f t="shared" si="549"/>
        <v/>
      </c>
      <c r="M2135" s="30" t="str">
        <f t="shared" si="550"/>
        <v/>
      </c>
      <c r="N2135" s="30" t="str">
        <f t="shared" si="551"/>
        <v/>
      </c>
      <c r="O2135" s="30" t="str">
        <f t="shared" si="552"/>
        <v/>
      </c>
      <c r="P2135" s="30" t="str">
        <f t="shared" si="553"/>
        <v/>
      </c>
      <c r="Q2135" s="30" t="str">
        <f t="shared" si="554"/>
        <v/>
      </c>
      <c r="R2135" s="36" t="str">
        <f t="shared" si="555"/>
        <v/>
      </c>
      <c r="S2135" s="37" t="str">
        <f t="shared" si="546"/>
        <v/>
      </c>
    </row>
    <row r="2136" spans="1:19">
      <c r="A2136" s="30" t="s">
        <v>97</v>
      </c>
      <c r="D2136" s="30" t="str">
        <f t="shared" si="540"/>
        <v/>
      </c>
      <c r="E2136" s="30" t="str">
        <f t="shared" si="544"/>
        <v/>
      </c>
      <c r="F2136" s="30" t="str">
        <f t="shared" si="541"/>
        <v xml:space="preserve"> </v>
      </c>
      <c r="G2136" s="30" t="str">
        <f t="shared" si="545"/>
        <v/>
      </c>
      <c r="H2136" s="30" t="str">
        <f t="shared" si="542"/>
        <v/>
      </c>
      <c r="I2136" s="30" t="str">
        <f t="shared" si="547"/>
        <v/>
      </c>
      <c r="J2136" s="35" t="str">
        <f t="shared" si="543"/>
        <v/>
      </c>
      <c r="K2136" s="35" t="str">
        <f t="shared" si="548"/>
        <v/>
      </c>
      <c r="L2136" s="30" t="str">
        <f t="shared" si="549"/>
        <v/>
      </c>
      <c r="M2136" s="30" t="str">
        <f t="shared" si="550"/>
        <v/>
      </c>
      <c r="N2136" s="30" t="str">
        <f t="shared" si="551"/>
        <v/>
      </c>
      <c r="O2136" s="30" t="str">
        <f t="shared" si="552"/>
        <v/>
      </c>
      <c r="P2136" s="30" t="str">
        <f t="shared" si="553"/>
        <v/>
      </c>
      <c r="Q2136" s="30" t="str">
        <f t="shared" si="554"/>
        <v/>
      </c>
      <c r="R2136" s="36" t="str">
        <f t="shared" si="555"/>
        <v/>
      </c>
      <c r="S2136" s="37" t="str">
        <f t="shared" si="546"/>
        <v/>
      </c>
    </row>
    <row r="2137" spans="1:19">
      <c r="A2137" s="30" t="s">
        <v>8036</v>
      </c>
      <c r="D2137" s="30" t="str">
        <f t="shared" si="540"/>
        <v>128233</v>
      </c>
      <c r="E2137" s="30">
        <f t="shared" si="544"/>
        <v>7</v>
      </c>
      <c r="F2137" s="30" t="str">
        <f t="shared" si="541"/>
        <v>INF397L01HC9</v>
      </c>
      <c r="G2137" s="30">
        <f t="shared" si="545"/>
        <v>20</v>
      </c>
      <c r="H2137" s="30" t="str">
        <f t="shared" si="542"/>
        <v>-</v>
      </c>
      <c r="I2137" s="30">
        <f t="shared" si="547"/>
        <v>22</v>
      </c>
      <c r="J2137" s="35" t="str">
        <f t="shared" si="543"/>
        <v>IDBI DIVERSIFIED EQUITY FUND Dividend - Direct Plan</v>
      </c>
      <c r="K2137" s="35">
        <f t="shared" si="548"/>
        <v>74</v>
      </c>
      <c r="L2137" s="30" t="str">
        <f t="shared" si="549"/>
        <v>17.9500</v>
      </c>
      <c r="M2137" s="30">
        <f t="shared" si="550"/>
        <v>82</v>
      </c>
      <c r="N2137" s="30" t="str">
        <f t="shared" si="551"/>
        <v>17.7700</v>
      </c>
      <c r="O2137" s="30">
        <f t="shared" si="552"/>
        <v>90</v>
      </c>
      <c r="P2137" s="30" t="str">
        <f t="shared" si="553"/>
        <v>17.9500</v>
      </c>
      <c r="Q2137" s="30">
        <f t="shared" si="554"/>
        <v>98</v>
      </c>
      <c r="R2137" s="36" t="str">
        <f t="shared" si="555"/>
        <v>09-Aug-2017</v>
      </c>
      <c r="S2137" s="37">
        <f t="shared" si="546"/>
        <v>17.95</v>
      </c>
    </row>
    <row r="2138" spans="1:19">
      <c r="A2138" s="30" t="s">
        <v>8037</v>
      </c>
      <c r="D2138" s="30" t="str">
        <f t="shared" si="540"/>
        <v>128234</v>
      </c>
      <c r="E2138" s="30">
        <f t="shared" si="544"/>
        <v>7</v>
      </c>
      <c r="F2138" s="30" t="str">
        <f t="shared" si="541"/>
        <v>INF397L01HG0</v>
      </c>
      <c r="G2138" s="30">
        <f t="shared" si="545"/>
        <v>20</v>
      </c>
      <c r="H2138" s="30" t="str">
        <f t="shared" si="542"/>
        <v>-</v>
      </c>
      <c r="I2138" s="30">
        <f t="shared" si="547"/>
        <v>22</v>
      </c>
      <c r="J2138" s="35" t="str">
        <f t="shared" si="543"/>
        <v>IDBI DIVERSIFIED EQUITY FUND Dividend - Regular Plan</v>
      </c>
      <c r="K2138" s="35">
        <f t="shared" si="548"/>
        <v>75</v>
      </c>
      <c r="L2138" s="30" t="str">
        <f t="shared" si="549"/>
        <v>17.3800</v>
      </c>
      <c r="M2138" s="30">
        <f t="shared" si="550"/>
        <v>83</v>
      </c>
      <c r="N2138" s="30" t="str">
        <f t="shared" si="551"/>
        <v>17.2100</v>
      </c>
      <c r="O2138" s="30">
        <f t="shared" si="552"/>
        <v>91</v>
      </c>
      <c r="P2138" s="30" t="str">
        <f t="shared" si="553"/>
        <v>17.3800</v>
      </c>
      <c r="Q2138" s="30">
        <f t="shared" si="554"/>
        <v>99</v>
      </c>
      <c r="R2138" s="36" t="str">
        <f t="shared" si="555"/>
        <v>09-Aug-2017</v>
      </c>
      <c r="S2138" s="37">
        <f t="shared" si="546"/>
        <v>17.38</v>
      </c>
    </row>
    <row r="2139" spans="1:19">
      <c r="A2139" s="30" t="s">
        <v>8038</v>
      </c>
      <c r="D2139" s="30" t="str">
        <f t="shared" si="540"/>
        <v>128236</v>
      </c>
      <c r="E2139" s="30">
        <f t="shared" si="544"/>
        <v>7</v>
      </c>
      <c r="F2139" s="30" t="str">
        <f t="shared" si="541"/>
        <v>INF397L01HF2</v>
      </c>
      <c r="G2139" s="30">
        <f t="shared" si="545"/>
        <v>20</v>
      </c>
      <c r="H2139" s="30" t="str">
        <f t="shared" si="542"/>
        <v>-</v>
      </c>
      <c r="I2139" s="30">
        <f t="shared" si="547"/>
        <v>22</v>
      </c>
      <c r="J2139" s="35" t="str">
        <f t="shared" si="543"/>
        <v>IDBI DIVERSIFIED EQUITY FUND Growth Direct</v>
      </c>
      <c r="K2139" s="35">
        <f t="shared" si="548"/>
        <v>65</v>
      </c>
      <c r="L2139" s="30" t="str">
        <f t="shared" si="549"/>
        <v>20.2600</v>
      </c>
      <c r="M2139" s="30">
        <f t="shared" si="550"/>
        <v>73</v>
      </c>
      <c r="N2139" s="30" t="str">
        <f t="shared" si="551"/>
        <v>20.0600</v>
      </c>
      <c r="O2139" s="30">
        <f t="shared" si="552"/>
        <v>81</v>
      </c>
      <c r="P2139" s="30" t="str">
        <f t="shared" si="553"/>
        <v>20.2600</v>
      </c>
      <c r="Q2139" s="30">
        <f t="shared" si="554"/>
        <v>89</v>
      </c>
      <c r="R2139" s="36" t="str">
        <f t="shared" si="555"/>
        <v>09-Aug-2017</v>
      </c>
      <c r="S2139" s="37">
        <f t="shared" si="546"/>
        <v>20.260000000000002</v>
      </c>
    </row>
    <row r="2140" spans="1:19">
      <c r="A2140" s="30" t="s">
        <v>8039</v>
      </c>
      <c r="D2140" s="30" t="str">
        <f t="shared" si="540"/>
        <v>128235</v>
      </c>
      <c r="E2140" s="30">
        <f t="shared" si="544"/>
        <v>7</v>
      </c>
      <c r="F2140" s="30" t="str">
        <f t="shared" si="541"/>
        <v>INF397L01HJ4</v>
      </c>
      <c r="G2140" s="30">
        <f t="shared" si="545"/>
        <v>20</v>
      </c>
      <c r="H2140" s="30" t="str">
        <f t="shared" si="542"/>
        <v>-</v>
      </c>
      <c r="I2140" s="30">
        <f t="shared" si="547"/>
        <v>22</v>
      </c>
      <c r="J2140" s="35" t="str">
        <f t="shared" si="543"/>
        <v>IDBI DIVERSIFIED EQUITY FUND Growth Regular</v>
      </c>
      <c r="K2140" s="35">
        <f t="shared" si="548"/>
        <v>66</v>
      </c>
      <c r="L2140" s="30" t="str">
        <f t="shared" si="549"/>
        <v>19.6400</v>
      </c>
      <c r="M2140" s="30">
        <f t="shared" si="550"/>
        <v>74</v>
      </c>
      <c r="N2140" s="30" t="str">
        <f t="shared" si="551"/>
        <v>19.4400</v>
      </c>
      <c r="O2140" s="30">
        <f t="shared" si="552"/>
        <v>82</v>
      </c>
      <c r="P2140" s="30" t="str">
        <f t="shared" si="553"/>
        <v>19.6400</v>
      </c>
      <c r="Q2140" s="30">
        <f t="shared" si="554"/>
        <v>90</v>
      </c>
      <c r="R2140" s="36" t="str">
        <f t="shared" si="555"/>
        <v>09-Aug-2017</v>
      </c>
      <c r="S2140" s="37">
        <f t="shared" si="546"/>
        <v>19.64</v>
      </c>
    </row>
    <row r="2141" spans="1:19">
      <c r="A2141" s="30" t="s">
        <v>8040</v>
      </c>
      <c r="D2141" s="30" t="str">
        <f t="shared" si="540"/>
        <v>117310</v>
      </c>
      <c r="E2141" s="30">
        <f t="shared" si="544"/>
        <v>7</v>
      </c>
      <c r="F2141" s="30" t="str">
        <f t="shared" si="541"/>
        <v>INF397L01836</v>
      </c>
      <c r="G2141" s="30">
        <f t="shared" si="545"/>
        <v>20</v>
      </c>
      <c r="H2141" s="30" t="str">
        <f t="shared" si="542"/>
        <v>INF397L01844</v>
      </c>
      <c r="I2141" s="30">
        <f t="shared" si="547"/>
        <v>33</v>
      </c>
      <c r="J2141" s="35" t="str">
        <f t="shared" si="543"/>
        <v>IDBI India Top 100 Equity Fund Dividend</v>
      </c>
      <c r="K2141" s="35">
        <f t="shared" si="548"/>
        <v>73</v>
      </c>
      <c r="L2141" s="30" t="str">
        <f t="shared" si="549"/>
        <v>18.6700</v>
      </c>
      <c r="M2141" s="30">
        <f t="shared" si="550"/>
        <v>81</v>
      </c>
      <c r="N2141" s="30" t="str">
        <f t="shared" si="551"/>
        <v>18.4800</v>
      </c>
      <c r="O2141" s="30">
        <f t="shared" si="552"/>
        <v>89</v>
      </c>
      <c r="P2141" s="30" t="str">
        <f t="shared" si="553"/>
        <v>18.6700</v>
      </c>
      <c r="Q2141" s="30">
        <f t="shared" si="554"/>
        <v>97</v>
      </c>
      <c r="R2141" s="36" t="str">
        <f t="shared" si="555"/>
        <v>09-Aug-2017</v>
      </c>
      <c r="S2141" s="37">
        <f t="shared" si="546"/>
        <v>18.670000000000002</v>
      </c>
    </row>
    <row r="2142" spans="1:19">
      <c r="A2142" s="30" t="s">
        <v>8041</v>
      </c>
      <c r="D2142" s="30" t="str">
        <f t="shared" si="540"/>
        <v>118448</v>
      </c>
      <c r="E2142" s="30">
        <f t="shared" si="544"/>
        <v>7</v>
      </c>
      <c r="F2142" s="30" t="str">
        <f t="shared" si="541"/>
        <v>INF397L01BW0</v>
      </c>
      <c r="G2142" s="30">
        <f t="shared" si="545"/>
        <v>20</v>
      </c>
      <c r="H2142" s="30" t="str">
        <f t="shared" si="542"/>
        <v>INF397L01BX8</v>
      </c>
      <c r="I2142" s="30">
        <f t="shared" si="547"/>
        <v>33</v>
      </c>
      <c r="J2142" s="35" t="str">
        <f t="shared" si="543"/>
        <v>IDBI India Top 100 Equity Fund Dividend Direct</v>
      </c>
      <c r="K2142" s="35">
        <f t="shared" si="548"/>
        <v>80</v>
      </c>
      <c r="L2142" s="30" t="str">
        <f t="shared" si="549"/>
        <v>19.4600</v>
      </c>
      <c r="M2142" s="30">
        <f t="shared" si="550"/>
        <v>88</v>
      </c>
      <c r="N2142" s="30" t="str">
        <f t="shared" si="551"/>
        <v>19.2700</v>
      </c>
      <c r="O2142" s="30">
        <f t="shared" si="552"/>
        <v>96</v>
      </c>
      <c r="P2142" s="30" t="str">
        <f t="shared" si="553"/>
        <v>19.4600</v>
      </c>
      <c r="Q2142" s="30">
        <f t="shared" si="554"/>
        <v>104</v>
      </c>
      <c r="R2142" s="36" t="str">
        <f t="shared" si="555"/>
        <v>09-Aug-2017</v>
      </c>
      <c r="S2142" s="37">
        <f t="shared" si="546"/>
        <v>19.46</v>
      </c>
    </row>
    <row r="2143" spans="1:19">
      <c r="A2143" s="30" t="s">
        <v>8042</v>
      </c>
      <c r="D2143" s="30" t="str">
        <f t="shared" si="540"/>
        <v>117311</v>
      </c>
      <c r="E2143" s="30">
        <f t="shared" si="544"/>
        <v>7</v>
      </c>
      <c r="F2143" s="30" t="str">
        <f t="shared" si="541"/>
        <v>INF397L01869</v>
      </c>
      <c r="G2143" s="30">
        <f t="shared" si="545"/>
        <v>20</v>
      </c>
      <c r="H2143" s="30" t="str">
        <f t="shared" si="542"/>
        <v>-</v>
      </c>
      <c r="I2143" s="30">
        <f t="shared" si="547"/>
        <v>22</v>
      </c>
      <c r="J2143" s="35" t="str">
        <f t="shared" si="543"/>
        <v>IDBI India Top 100 Equity Fund Growth</v>
      </c>
      <c r="K2143" s="35">
        <f t="shared" si="548"/>
        <v>60</v>
      </c>
      <c r="L2143" s="30" t="str">
        <f t="shared" si="549"/>
        <v>23.7800</v>
      </c>
      <c r="M2143" s="30">
        <f t="shared" si="550"/>
        <v>68</v>
      </c>
      <c r="N2143" s="30" t="str">
        <f t="shared" si="551"/>
        <v>23.5400</v>
      </c>
      <c r="O2143" s="30">
        <f t="shared" si="552"/>
        <v>76</v>
      </c>
      <c r="P2143" s="30" t="str">
        <f t="shared" si="553"/>
        <v>23.7800</v>
      </c>
      <c r="Q2143" s="30">
        <f t="shared" si="554"/>
        <v>84</v>
      </c>
      <c r="R2143" s="36" t="str">
        <f t="shared" si="555"/>
        <v>09-Aug-2017</v>
      </c>
      <c r="S2143" s="37">
        <f t="shared" si="546"/>
        <v>23.78</v>
      </c>
    </row>
    <row r="2144" spans="1:19">
      <c r="A2144" s="30" t="s">
        <v>8043</v>
      </c>
      <c r="D2144" s="30" t="str">
        <f t="shared" si="540"/>
        <v>118344</v>
      </c>
      <c r="E2144" s="30">
        <f t="shared" si="544"/>
        <v>7</v>
      </c>
      <c r="F2144" s="30" t="str">
        <f t="shared" si="541"/>
        <v>INF397L01BV2</v>
      </c>
      <c r="G2144" s="30">
        <f t="shared" si="545"/>
        <v>20</v>
      </c>
      <c r="H2144" s="30" t="str">
        <f t="shared" si="542"/>
        <v>-</v>
      </c>
      <c r="I2144" s="30">
        <f t="shared" si="547"/>
        <v>22</v>
      </c>
      <c r="J2144" s="35" t="str">
        <f t="shared" si="543"/>
        <v>IDBI India Top 100 Equity Fund Growth Direct</v>
      </c>
      <c r="K2144" s="35">
        <f t="shared" si="548"/>
        <v>67</v>
      </c>
      <c r="L2144" s="30" t="str">
        <f t="shared" si="549"/>
        <v>24.6700</v>
      </c>
      <c r="M2144" s="30">
        <f t="shared" si="550"/>
        <v>75</v>
      </c>
      <c r="N2144" s="30" t="str">
        <f t="shared" si="551"/>
        <v>24.4200</v>
      </c>
      <c r="O2144" s="30">
        <f t="shared" si="552"/>
        <v>83</v>
      </c>
      <c r="P2144" s="30" t="str">
        <f t="shared" si="553"/>
        <v>24.6700</v>
      </c>
      <c r="Q2144" s="30">
        <f t="shared" si="554"/>
        <v>91</v>
      </c>
      <c r="R2144" s="36" t="str">
        <f t="shared" si="555"/>
        <v>09-Aug-2017</v>
      </c>
      <c r="S2144" s="37">
        <f t="shared" si="546"/>
        <v>24.67</v>
      </c>
    </row>
    <row r="2145" spans="1:19">
      <c r="A2145" s="30" t="s">
        <v>8044</v>
      </c>
      <c r="D2145" s="30" t="str">
        <f t="shared" si="540"/>
        <v>140458</v>
      </c>
      <c r="E2145" s="30">
        <f t="shared" si="544"/>
        <v>7</v>
      </c>
      <c r="F2145" s="30" t="str">
        <f t="shared" si="541"/>
        <v>INF397L01JH4</v>
      </c>
      <c r="G2145" s="30">
        <f t="shared" si="545"/>
        <v>20</v>
      </c>
      <c r="H2145" s="30" t="str">
        <f t="shared" si="542"/>
        <v>INF397L01JI2</v>
      </c>
      <c r="I2145" s="30">
        <f t="shared" si="547"/>
        <v>33</v>
      </c>
      <c r="J2145" s="35" t="str">
        <f t="shared" si="543"/>
        <v>IDBI Midcap Fund Dividend Direct</v>
      </c>
      <c r="K2145" s="35">
        <f t="shared" si="548"/>
        <v>66</v>
      </c>
      <c r="L2145" s="30" t="str">
        <f t="shared" si="549"/>
        <v>11.3900</v>
      </c>
      <c r="M2145" s="30">
        <f t="shared" si="550"/>
        <v>74</v>
      </c>
      <c r="N2145" s="30" t="str">
        <f t="shared" si="551"/>
        <v>11.2800</v>
      </c>
      <c r="O2145" s="30">
        <f t="shared" si="552"/>
        <v>82</v>
      </c>
      <c r="P2145" s="30" t="str">
        <f t="shared" si="553"/>
        <v>11.3900</v>
      </c>
      <c r="Q2145" s="30">
        <f t="shared" si="554"/>
        <v>90</v>
      </c>
      <c r="R2145" s="36" t="str">
        <f t="shared" si="555"/>
        <v>09-Aug-2017</v>
      </c>
      <c r="S2145" s="37">
        <f t="shared" si="546"/>
        <v>11.39</v>
      </c>
    </row>
    <row r="2146" spans="1:19">
      <c r="A2146" s="30" t="s">
        <v>8045</v>
      </c>
      <c r="D2146" s="30" t="str">
        <f t="shared" si="540"/>
        <v>140459</v>
      </c>
      <c r="E2146" s="30">
        <f t="shared" si="544"/>
        <v>7</v>
      </c>
      <c r="F2146" s="30" t="str">
        <f t="shared" si="541"/>
        <v>INF397L01JL6</v>
      </c>
      <c r="G2146" s="30">
        <f t="shared" si="545"/>
        <v>20</v>
      </c>
      <c r="H2146" s="30" t="str">
        <f t="shared" si="542"/>
        <v>INF397L01JM4</v>
      </c>
      <c r="I2146" s="30">
        <f t="shared" si="547"/>
        <v>33</v>
      </c>
      <c r="J2146" s="35" t="str">
        <f t="shared" si="543"/>
        <v>IDBI Midcap Fund Dividend Regular</v>
      </c>
      <c r="K2146" s="35">
        <f t="shared" si="548"/>
        <v>67</v>
      </c>
      <c r="L2146" s="30" t="str">
        <f t="shared" si="549"/>
        <v>11.2400</v>
      </c>
      <c r="M2146" s="30">
        <f t="shared" si="550"/>
        <v>75</v>
      </c>
      <c r="N2146" s="30" t="str">
        <f t="shared" si="551"/>
        <v>11.1300</v>
      </c>
      <c r="O2146" s="30">
        <f t="shared" si="552"/>
        <v>83</v>
      </c>
      <c r="P2146" s="30" t="str">
        <f t="shared" si="553"/>
        <v>11.2400</v>
      </c>
      <c r="Q2146" s="30">
        <f t="shared" si="554"/>
        <v>91</v>
      </c>
      <c r="R2146" s="36" t="str">
        <f t="shared" si="555"/>
        <v>09-Aug-2017</v>
      </c>
      <c r="S2146" s="37">
        <f t="shared" si="546"/>
        <v>11.24</v>
      </c>
    </row>
    <row r="2147" spans="1:19">
      <c r="A2147" s="30" t="s">
        <v>8046</v>
      </c>
      <c r="D2147" s="30" t="str">
        <f t="shared" si="540"/>
        <v>140461</v>
      </c>
      <c r="E2147" s="30">
        <f t="shared" si="544"/>
        <v>7</v>
      </c>
      <c r="F2147" s="30" t="str">
        <f t="shared" si="541"/>
        <v>INF397L01JK8</v>
      </c>
      <c r="G2147" s="30">
        <f t="shared" si="545"/>
        <v>20</v>
      </c>
      <c r="H2147" s="30" t="str">
        <f t="shared" si="542"/>
        <v>-</v>
      </c>
      <c r="I2147" s="30">
        <f t="shared" si="547"/>
        <v>22</v>
      </c>
      <c r="J2147" s="35" t="str">
        <f t="shared" si="543"/>
        <v>IDBI Midcap Fund Growth Direct</v>
      </c>
      <c r="K2147" s="35">
        <f t="shared" si="548"/>
        <v>53</v>
      </c>
      <c r="L2147" s="30" t="str">
        <f t="shared" si="549"/>
        <v>11.3900</v>
      </c>
      <c r="M2147" s="30">
        <f t="shared" si="550"/>
        <v>61</v>
      </c>
      <c r="N2147" s="30" t="str">
        <f t="shared" si="551"/>
        <v>11.2800</v>
      </c>
      <c r="O2147" s="30">
        <f t="shared" si="552"/>
        <v>69</v>
      </c>
      <c r="P2147" s="30" t="str">
        <f t="shared" si="553"/>
        <v>11.3900</v>
      </c>
      <c r="Q2147" s="30">
        <f t="shared" si="554"/>
        <v>77</v>
      </c>
      <c r="R2147" s="36" t="str">
        <f t="shared" si="555"/>
        <v>09-Aug-2017</v>
      </c>
      <c r="S2147" s="37">
        <f t="shared" si="546"/>
        <v>11.39</v>
      </c>
    </row>
    <row r="2148" spans="1:19">
      <c r="A2148" s="30" t="s">
        <v>8047</v>
      </c>
      <c r="D2148" s="30" t="str">
        <f t="shared" si="540"/>
        <v>140460</v>
      </c>
      <c r="E2148" s="30">
        <f t="shared" si="544"/>
        <v>7</v>
      </c>
      <c r="F2148" s="30" t="str">
        <f t="shared" si="541"/>
        <v>INF397L01JO0</v>
      </c>
      <c r="G2148" s="30">
        <f t="shared" si="545"/>
        <v>20</v>
      </c>
      <c r="H2148" s="30" t="str">
        <f t="shared" si="542"/>
        <v>-</v>
      </c>
      <c r="I2148" s="30">
        <f t="shared" si="547"/>
        <v>22</v>
      </c>
      <c r="J2148" s="35" t="str">
        <f t="shared" si="543"/>
        <v>IDBI Midcap Fund Growth Regular</v>
      </c>
      <c r="K2148" s="35">
        <f t="shared" si="548"/>
        <v>54</v>
      </c>
      <c r="L2148" s="30" t="str">
        <f t="shared" si="549"/>
        <v>11.2400</v>
      </c>
      <c r="M2148" s="30">
        <f t="shared" si="550"/>
        <v>62</v>
      </c>
      <c r="N2148" s="30" t="str">
        <f t="shared" si="551"/>
        <v>11.1300</v>
      </c>
      <c r="O2148" s="30">
        <f t="shared" si="552"/>
        <v>70</v>
      </c>
      <c r="P2148" s="30" t="str">
        <f t="shared" si="553"/>
        <v>11.2400</v>
      </c>
      <c r="Q2148" s="30">
        <f t="shared" si="554"/>
        <v>78</v>
      </c>
      <c r="R2148" s="36" t="str">
        <f t="shared" si="555"/>
        <v>09-Aug-2017</v>
      </c>
      <c r="S2148" s="37">
        <f t="shared" si="546"/>
        <v>11.24</v>
      </c>
    </row>
    <row r="2149" spans="1:19">
      <c r="A2149" s="30" t="s">
        <v>8048</v>
      </c>
      <c r="D2149" s="30" t="str">
        <f t="shared" si="540"/>
        <v>113062</v>
      </c>
      <c r="E2149" s="30">
        <f t="shared" si="544"/>
        <v>7</v>
      </c>
      <c r="F2149" s="30" t="str">
        <f t="shared" si="541"/>
        <v>INF397L01083</v>
      </c>
      <c r="G2149" s="30">
        <f t="shared" si="545"/>
        <v>20</v>
      </c>
      <c r="H2149" s="30" t="str">
        <f t="shared" si="542"/>
        <v>INF397L01075</v>
      </c>
      <c r="I2149" s="30">
        <f t="shared" si="547"/>
        <v>33</v>
      </c>
      <c r="J2149" s="35" t="str">
        <f t="shared" si="543"/>
        <v>IDBI Nifty Index Fund Dividend</v>
      </c>
      <c r="K2149" s="35">
        <f t="shared" si="548"/>
        <v>64</v>
      </c>
      <c r="L2149" s="30" t="str">
        <f t="shared" si="549"/>
        <v>17.5633</v>
      </c>
      <c r="M2149" s="30">
        <f t="shared" si="550"/>
        <v>72</v>
      </c>
      <c r="N2149" s="30" t="str">
        <f t="shared" si="551"/>
        <v>17.5633</v>
      </c>
      <c r="O2149" s="30">
        <f t="shared" si="552"/>
        <v>80</v>
      </c>
      <c r="P2149" s="30" t="str">
        <f t="shared" si="553"/>
        <v>17.5633</v>
      </c>
      <c r="Q2149" s="30">
        <f t="shared" si="554"/>
        <v>88</v>
      </c>
      <c r="R2149" s="36" t="str">
        <f t="shared" si="555"/>
        <v>09-Aug-2017</v>
      </c>
      <c r="S2149" s="37">
        <f t="shared" si="546"/>
        <v>17.563300000000002</v>
      </c>
    </row>
    <row r="2150" spans="1:19">
      <c r="A2150" s="30" t="s">
        <v>8049</v>
      </c>
      <c r="D2150" s="30" t="str">
        <f t="shared" si="540"/>
        <v>118455</v>
      </c>
      <c r="E2150" s="30">
        <f t="shared" si="544"/>
        <v>7</v>
      </c>
      <c r="F2150" s="30" t="str">
        <f t="shared" si="541"/>
        <v>INF397L01AN1</v>
      </c>
      <c r="G2150" s="30">
        <f t="shared" si="545"/>
        <v>20</v>
      </c>
      <c r="H2150" s="30" t="str">
        <f t="shared" si="542"/>
        <v>INF397L01AO9</v>
      </c>
      <c r="I2150" s="30">
        <f t="shared" si="547"/>
        <v>33</v>
      </c>
      <c r="J2150" s="35" t="str">
        <f t="shared" si="543"/>
        <v>IDBI Nifty Index Fund Dividend Direct</v>
      </c>
      <c r="K2150" s="35">
        <f t="shared" si="548"/>
        <v>71</v>
      </c>
      <c r="L2150" s="30" t="str">
        <f t="shared" si="549"/>
        <v>18.1780</v>
      </c>
      <c r="M2150" s="30">
        <f t="shared" si="550"/>
        <v>79</v>
      </c>
      <c r="N2150" s="30" t="str">
        <f t="shared" si="551"/>
        <v>18.1780</v>
      </c>
      <c r="O2150" s="30">
        <f t="shared" si="552"/>
        <v>87</v>
      </c>
      <c r="P2150" s="30" t="str">
        <f t="shared" si="553"/>
        <v>18.1780</v>
      </c>
      <c r="Q2150" s="30">
        <f t="shared" si="554"/>
        <v>95</v>
      </c>
      <c r="R2150" s="36" t="str">
        <f t="shared" si="555"/>
        <v>09-Aug-2017</v>
      </c>
      <c r="S2150" s="37">
        <f t="shared" si="546"/>
        <v>18.178000000000001</v>
      </c>
    </row>
    <row r="2151" spans="1:19">
      <c r="A2151" s="30" t="s">
        <v>8050</v>
      </c>
      <c r="D2151" s="30" t="str">
        <f t="shared" si="540"/>
        <v>113063</v>
      </c>
      <c r="E2151" s="30">
        <f t="shared" si="544"/>
        <v>7</v>
      </c>
      <c r="F2151" s="30" t="str">
        <f t="shared" si="541"/>
        <v>INF397L01091</v>
      </c>
      <c r="G2151" s="30">
        <f t="shared" si="545"/>
        <v>20</v>
      </c>
      <c r="H2151" s="30" t="str">
        <f t="shared" si="542"/>
        <v>-</v>
      </c>
      <c r="I2151" s="30">
        <f t="shared" si="547"/>
        <v>22</v>
      </c>
      <c r="J2151" s="35" t="str">
        <f t="shared" si="543"/>
        <v>IDBI NIFTY Index Fund Growth</v>
      </c>
      <c r="K2151" s="35">
        <f t="shared" si="548"/>
        <v>51</v>
      </c>
      <c r="L2151" s="30" t="str">
        <f t="shared" si="549"/>
        <v>18.4177</v>
      </c>
      <c r="M2151" s="30">
        <f t="shared" si="550"/>
        <v>59</v>
      </c>
      <c r="N2151" s="30" t="str">
        <f t="shared" si="551"/>
        <v>18.4177</v>
      </c>
      <c r="O2151" s="30">
        <f t="shared" si="552"/>
        <v>67</v>
      </c>
      <c r="P2151" s="30" t="str">
        <f t="shared" si="553"/>
        <v>18.4177</v>
      </c>
      <c r="Q2151" s="30">
        <f t="shared" si="554"/>
        <v>75</v>
      </c>
      <c r="R2151" s="36" t="str">
        <f t="shared" si="555"/>
        <v>09-Aug-2017</v>
      </c>
      <c r="S2151" s="37">
        <f t="shared" si="546"/>
        <v>18.4177</v>
      </c>
    </row>
    <row r="2152" spans="1:19">
      <c r="A2152" s="30" t="s">
        <v>8051</v>
      </c>
      <c r="D2152" s="30" t="str">
        <f t="shared" si="540"/>
        <v>118347</v>
      </c>
      <c r="E2152" s="30">
        <f t="shared" si="544"/>
        <v>7</v>
      </c>
      <c r="F2152" s="30" t="str">
        <f t="shared" si="541"/>
        <v>INF397L01AP6</v>
      </c>
      <c r="G2152" s="30">
        <f t="shared" si="545"/>
        <v>20</v>
      </c>
      <c r="H2152" s="30" t="str">
        <f t="shared" si="542"/>
        <v>-</v>
      </c>
      <c r="I2152" s="30">
        <f t="shared" si="547"/>
        <v>22</v>
      </c>
      <c r="J2152" s="35" t="str">
        <f t="shared" si="543"/>
        <v>IDBI NIFTY Index Fund Growth Direct</v>
      </c>
      <c r="K2152" s="35">
        <f t="shared" si="548"/>
        <v>58</v>
      </c>
      <c r="L2152" s="30" t="str">
        <f t="shared" si="549"/>
        <v>19.0605</v>
      </c>
      <c r="M2152" s="30">
        <f t="shared" si="550"/>
        <v>66</v>
      </c>
      <c r="N2152" s="30" t="str">
        <f t="shared" si="551"/>
        <v>19.0605</v>
      </c>
      <c r="O2152" s="30">
        <f t="shared" si="552"/>
        <v>74</v>
      </c>
      <c r="P2152" s="30" t="str">
        <f t="shared" si="553"/>
        <v>19.0605</v>
      </c>
      <c r="Q2152" s="30">
        <f t="shared" si="554"/>
        <v>82</v>
      </c>
      <c r="R2152" s="36" t="str">
        <f t="shared" si="555"/>
        <v>09-Aug-2017</v>
      </c>
      <c r="S2152" s="37">
        <f t="shared" si="546"/>
        <v>19.060500000000001</v>
      </c>
    </row>
    <row r="2153" spans="1:19">
      <c r="A2153" s="30" t="s">
        <v>8052</v>
      </c>
      <c r="D2153" s="30" t="str">
        <f t="shared" si="540"/>
        <v>113250</v>
      </c>
      <c r="E2153" s="30">
        <f t="shared" si="544"/>
        <v>7</v>
      </c>
      <c r="F2153" s="30" t="str">
        <f t="shared" si="541"/>
        <v>INF397L01166</v>
      </c>
      <c r="G2153" s="30">
        <f t="shared" si="545"/>
        <v>20</v>
      </c>
      <c r="H2153" s="30" t="str">
        <f t="shared" si="542"/>
        <v>INF397L01182</v>
      </c>
      <c r="I2153" s="30">
        <f t="shared" si="547"/>
        <v>33</v>
      </c>
      <c r="J2153" s="35" t="str">
        <f t="shared" si="543"/>
        <v>IDBI Nifty Junior Index Fund Dividend</v>
      </c>
      <c r="K2153" s="35">
        <f t="shared" si="548"/>
        <v>71</v>
      </c>
      <c r="L2153" s="30" t="str">
        <f t="shared" si="549"/>
        <v>21.1162</v>
      </c>
      <c r="M2153" s="30">
        <f t="shared" si="550"/>
        <v>79</v>
      </c>
      <c r="N2153" s="30" t="str">
        <f t="shared" si="551"/>
        <v>21.1162</v>
      </c>
      <c r="O2153" s="30">
        <f t="shared" si="552"/>
        <v>87</v>
      </c>
      <c r="P2153" s="30" t="str">
        <f t="shared" si="553"/>
        <v>21.1162</v>
      </c>
      <c r="Q2153" s="30">
        <f t="shared" si="554"/>
        <v>95</v>
      </c>
      <c r="R2153" s="36" t="str">
        <f t="shared" si="555"/>
        <v>09-Aug-2017</v>
      </c>
      <c r="S2153" s="37">
        <f t="shared" si="546"/>
        <v>21.116199999999999</v>
      </c>
    </row>
    <row r="2154" spans="1:19">
      <c r="A2154" s="30" t="s">
        <v>8053</v>
      </c>
      <c r="D2154" s="30" t="str">
        <f t="shared" si="540"/>
        <v>118456</v>
      </c>
      <c r="E2154" s="30">
        <f t="shared" si="544"/>
        <v>7</v>
      </c>
      <c r="F2154" s="30" t="str">
        <f t="shared" si="541"/>
        <v>INF397L01AY8</v>
      </c>
      <c r="G2154" s="30">
        <f t="shared" si="545"/>
        <v>20</v>
      </c>
      <c r="H2154" s="30" t="str">
        <f t="shared" si="542"/>
        <v>INF397L01AX0</v>
      </c>
      <c r="I2154" s="30">
        <f t="shared" si="547"/>
        <v>33</v>
      </c>
      <c r="J2154" s="35" t="str">
        <f t="shared" si="543"/>
        <v>IDBI Nifty Junior Index Fund Dividend Direct</v>
      </c>
      <c r="K2154" s="35">
        <f t="shared" si="548"/>
        <v>78</v>
      </c>
      <c r="L2154" s="30" t="str">
        <f t="shared" si="549"/>
        <v>21.9503</v>
      </c>
      <c r="M2154" s="30">
        <f t="shared" si="550"/>
        <v>86</v>
      </c>
      <c r="N2154" s="30" t="str">
        <f t="shared" si="551"/>
        <v>21.9503</v>
      </c>
      <c r="O2154" s="30">
        <f t="shared" si="552"/>
        <v>94</v>
      </c>
      <c r="P2154" s="30" t="str">
        <f t="shared" si="553"/>
        <v>21.9503</v>
      </c>
      <c r="Q2154" s="30">
        <f t="shared" si="554"/>
        <v>102</v>
      </c>
      <c r="R2154" s="36" t="str">
        <f t="shared" si="555"/>
        <v>09-Aug-2017</v>
      </c>
      <c r="S2154" s="37">
        <f t="shared" si="546"/>
        <v>21.950299999999999</v>
      </c>
    </row>
    <row r="2155" spans="1:19">
      <c r="A2155" s="30" t="s">
        <v>8054</v>
      </c>
      <c r="D2155" s="30" t="str">
        <f t="shared" si="540"/>
        <v>113249</v>
      </c>
      <c r="E2155" s="30">
        <f t="shared" si="544"/>
        <v>7</v>
      </c>
      <c r="F2155" s="30" t="str">
        <f t="shared" si="541"/>
        <v>INF397L01174</v>
      </c>
      <c r="G2155" s="30">
        <f t="shared" si="545"/>
        <v>20</v>
      </c>
      <c r="H2155" s="30" t="str">
        <f t="shared" si="542"/>
        <v>-</v>
      </c>
      <c r="I2155" s="30">
        <f t="shared" si="547"/>
        <v>22</v>
      </c>
      <c r="J2155" s="35" t="str">
        <f t="shared" si="543"/>
        <v>IDBI Nifty Junior Index Fund Growth</v>
      </c>
      <c r="K2155" s="35">
        <f t="shared" si="548"/>
        <v>58</v>
      </c>
      <c r="L2155" s="30" t="str">
        <f t="shared" si="549"/>
        <v>21.1162</v>
      </c>
      <c r="M2155" s="30">
        <f t="shared" si="550"/>
        <v>66</v>
      </c>
      <c r="N2155" s="30" t="str">
        <f t="shared" si="551"/>
        <v>21.1162</v>
      </c>
      <c r="O2155" s="30">
        <f t="shared" si="552"/>
        <v>74</v>
      </c>
      <c r="P2155" s="30" t="str">
        <f t="shared" si="553"/>
        <v>21.1162</v>
      </c>
      <c r="Q2155" s="30">
        <f t="shared" si="554"/>
        <v>82</v>
      </c>
      <c r="R2155" s="36" t="str">
        <f t="shared" si="555"/>
        <v>09-Aug-2017</v>
      </c>
      <c r="S2155" s="37">
        <f t="shared" si="546"/>
        <v>21.116199999999999</v>
      </c>
    </row>
    <row r="2156" spans="1:19">
      <c r="A2156" s="30" t="s">
        <v>8055</v>
      </c>
      <c r="D2156" s="30" t="str">
        <f t="shared" si="540"/>
        <v>118348</v>
      </c>
      <c r="E2156" s="30">
        <f t="shared" si="544"/>
        <v>7</v>
      </c>
      <c r="F2156" s="30" t="str">
        <f t="shared" si="541"/>
        <v>INF397L01AW2</v>
      </c>
      <c r="G2156" s="30">
        <f t="shared" si="545"/>
        <v>20</v>
      </c>
      <c r="H2156" s="30" t="str">
        <f t="shared" si="542"/>
        <v>-</v>
      </c>
      <c r="I2156" s="30">
        <f t="shared" si="547"/>
        <v>22</v>
      </c>
      <c r="J2156" s="35" t="str">
        <f t="shared" si="543"/>
        <v>IDBI Nifty Junior Index Fund Growth Direct</v>
      </c>
      <c r="K2156" s="35">
        <f t="shared" si="548"/>
        <v>65</v>
      </c>
      <c r="L2156" s="30" t="str">
        <f t="shared" si="549"/>
        <v>21.9503</v>
      </c>
      <c r="M2156" s="30">
        <f t="shared" si="550"/>
        <v>73</v>
      </c>
      <c r="N2156" s="30" t="str">
        <f t="shared" si="551"/>
        <v>21.9503</v>
      </c>
      <c r="O2156" s="30">
        <f t="shared" si="552"/>
        <v>81</v>
      </c>
      <c r="P2156" s="30" t="str">
        <f t="shared" si="553"/>
        <v>21.9503</v>
      </c>
      <c r="Q2156" s="30">
        <f t="shared" si="554"/>
        <v>89</v>
      </c>
      <c r="R2156" s="36" t="str">
        <f t="shared" si="555"/>
        <v>09-Aug-2017</v>
      </c>
      <c r="S2156" s="37">
        <f t="shared" si="546"/>
        <v>21.950299999999999</v>
      </c>
    </row>
    <row r="2157" spans="1:19">
      <c r="A2157" s="30" t="s">
        <v>8056</v>
      </c>
      <c r="D2157" s="30" t="str">
        <f t="shared" si="540"/>
        <v>141477</v>
      </c>
      <c r="E2157" s="30">
        <f t="shared" si="544"/>
        <v>7</v>
      </c>
      <c r="F2157" s="30" t="str">
        <f t="shared" si="541"/>
        <v>INF397L01JT9</v>
      </c>
      <c r="G2157" s="30">
        <f t="shared" si="545"/>
        <v>20</v>
      </c>
      <c r="H2157" s="30" t="str">
        <f t="shared" si="542"/>
        <v>INF397L01JU7</v>
      </c>
      <c r="I2157" s="30">
        <f t="shared" si="547"/>
        <v>33</v>
      </c>
      <c r="J2157" s="35" t="str">
        <f t="shared" si="543"/>
        <v>IDBI Small Cap Fund - Dividend Regular</v>
      </c>
      <c r="K2157" s="35">
        <f t="shared" si="548"/>
        <v>72</v>
      </c>
      <c r="L2157" s="30" t="str">
        <f t="shared" si="549"/>
        <v>10.0000</v>
      </c>
      <c r="M2157" s="30">
        <f t="shared" si="550"/>
        <v>80</v>
      </c>
      <c r="N2157" s="30" t="str">
        <f t="shared" si="551"/>
        <v>9.9000</v>
      </c>
      <c r="O2157" s="30">
        <f t="shared" si="552"/>
        <v>87</v>
      </c>
      <c r="P2157" s="30" t="str">
        <f t="shared" si="553"/>
        <v>10.0000</v>
      </c>
      <c r="Q2157" s="30">
        <f t="shared" si="554"/>
        <v>95</v>
      </c>
      <c r="R2157" s="36" t="str">
        <f t="shared" si="555"/>
        <v>09-Aug-2017</v>
      </c>
      <c r="S2157" s="37">
        <f t="shared" si="546"/>
        <v>10</v>
      </c>
    </row>
    <row r="2158" spans="1:19">
      <c r="A2158" s="30" t="s">
        <v>8057</v>
      </c>
      <c r="D2158" s="30" t="str">
        <f t="shared" si="540"/>
        <v>141475</v>
      </c>
      <c r="E2158" s="30">
        <f t="shared" si="544"/>
        <v>7</v>
      </c>
      <c r="F2158" s="30" t="str">
        <f t="shared" si="541"/>
        <v>INF397L01JS1</v>
      </c>
      <c r="G2158" s="30">
        <f t="shared" si="545"/>
        <v>20</v>
      </c>
      <c r="H2158" s="30" t="str">
        <f t="shared" si="542"/>
        <v>-</v>
      </c>
      <c r="I2158" s="30">
        <f t="shared" si="547"/>
        <v>22</v>
      </c>
      <c r="J2158" s="35" t="str">
        <f t="shared" si="543"/>
        <v>IDBI Small Cap Fund - Growth Direct</v>
      </c>
      <c r="K2158" s="35">
        <f t="shared" si="548"/>
        <v>58</v>
      </c>
      <c r="L2158" s="30" t="str">
        <f t="shared" si="549"/>
        <v>10.0400</v>
      </c>
      <c r="M2158" s="30">
        <f t="shared" si="550"/>
        <v>66</v>
      </c>
      <c r="N2158" s="30" t="str">
        <f t="shared" si="551"/>
        <v>9.9400</v>
      </c>
      <c r="O2158" s="30">
        <f t="shared" si="552"/>
        <v>73</v>
      </c>
      <c r="P2158" s="30" t="str">
        <f t="shared" si="553"/>
        <v>10.0400</v>
      </c>
      <c r="Q2158" s="30">
        <f t="shared" si="554"/>
        <v>81</v>
      </c>
      <c r="R2158" s="36" t="str">
        <f t="shared" si="555"/>
        <v>09-Aug-2017</v>
      </c>
      <c r="S2158" s="37">
        <f t="shared" si="546"/>
        <v>10.039999999999999</v>
      </c>
    </row>
    <row r="2159" spans="1:19">
      <c r="A2159" s="30" t="s">
        <v>8058</v>
      </c>
      <c r="D2159" s="30" t="str">
        <f t="shared" si="540"/>
        <v>141476</v>
      </c>
      <c r="E2159" s="30">
        <f t="shared" si="544"/>
        <v>7</v>
      </c>
      <c r="F2159" s="30" t="str">
        <f t="shared" si="541"/>
        <v>INF397L01JP7</v>
      </c>
      <c r="G2159" s="30">
        <f t="shared" si="545"/>
        <v>20</v>
      </c>
      <c r="H2159" s="30" t="str">
        <f t="shared" si="542"/>
        <v>INF397L01JQ5</v>
      </c>
      <c r="I2159" s="30">
        <f t="shared" si="547"/>
        <v>33</v>
      </c>
      <c r="J2159" s="35" t="str">
        <f t="shared" si="543"/>
        <v>IDBI Small Cap Fund Dividend Direct</v>
      </c>
      <c r="K2159" s="35">
        <f t="shared" si="548"/>
        <v>69</v>
      </c>
      <c r="L2159" s="30" t="str">
        <f t="shared" si="549"/>
        <v>10.0400</v>
      </c>
      <c r="M2159" s="30">
        <f t="shared" si="550"/>
        <v>77</v>
      </c>
      <c r="N2159" s="30" t="str">
        <f t="shared" si="551"/>
        <v>9.9400</v>
      </c>
      <c r="O2159" s="30">
        <f t="shared" si="552"/>
        <v>84</v>
      </c>
      <c r="P2159" s="30" t="str">
        <f t="shared" si="553"/>
        <v>10.0400</v>
      </c>
      <c r="Q2159" s="30">
        <f t="shared" si="554"/>
        <v>92</v>
      </c>
      <c r="R2159" s="36" t="str">
        <f t="shared" si="555"/>
        <v>09-Aug-2017</v>
      </c>
      <c r="S2159" s="37">
        <f t="shared" si="546"/>
        <v>10.039999999999999</v>
      </c>
    </row>
    <row r="2160" spans="1:19">
      <c r="A2160" s="30" t="s">
        <v>8059</v>
      </c>
      <c r="D2160" s="30" t="str">
        <f t="shared" si="540"/>
        <v>141462</v>
      </c>
      <c r="E2160" s="30">
        <f t="shared" si="544"/>
        <v>7</v>
      </c>
      <c r="F2160" s="30" t="str">
        <f t="shared" si="541"/>
        <v>INF397L01JW3</v>
      </c>
      <c r="G2160" s="30">
        <f t="shared" si="545"/>
        <v>20</v>
      </c>
      <c r="H2160" s="30" t="str">
        <f t="shared" si="542"/>
        <v>-</v>
      </c>
      <c r="I2160" s="30">
        <f t="shared" si="547"/>
        <v>22</v>
      </c>
      <c r="J2160" s="35" t="str">
        <f t="shared" si="543"/>
        <v>IDBI Small Cap Fund Growth Regular</v>
      </c>
      <c r="K2160" s="35">
        <f t="shared" si="548"/>
        <v>57</v>
      </c>
      <c r="L2160" s="30" t="str">
        <f t="shared" si="549"/>
        <v>10.0000</v>
      </c>
      <c r="M2160" s="30">
        <f t="shared" si="550"/>
        <v>65</v>
      </c>
      <c r="N2160" s="30" t="str">
        <f t="shared" si="551"/>
        <v>9.9000</v>
      </c>
      <c r="O2160" s="30">
        <f t="shared" si="552"/>
        <v>72</v>
      </c>
      <c r="P2160" s="30" t="str">
        <f t="shared" si="553"/>
        <v>10.0000</v>
      </c>
      <c r="Q2160" s="30">
        <f t="shared" si="554"/>
        <v>80</v>
      </c>
      <c r="R2160" s="36" t="str">
        <f t="shared" si="555"/>
        <v>09-Aug-2017</v>
      </c>
      <c r="S2160" s="37">
        <f t="shared" si="546"/>
        <v>10</v>
      </c>
    </row>
    <row r="2161" spans="1:19">
      <c r="A2161" s="30" t="s">
        <v>97</v>
      </c>
      <c r="D2161" s="30" t="str">
        <f t="shared" si="540"/>
        <v/>
      </c>
      <c r="E2161" s="30" t="str">
        <f t="shared" si="544"/>
        <v/>
      </c>
      <c r="F2161" s="30" t="str">
        <f t="shared" si="541"/>
        <v xml:space="preserve"> </v>
      </c>
      <c r="G2161" s="30" t="str">
        <f t="shared" si="545"/>
        <v/>
      </c>
      <c r="H2161" s="30" t="str">
        <f t="shared" si="542"/>
        <v/>
      </c>
      <c r="I2161" s="30" t="str">
        <f t="shared" si="547"/>
        <v/>
      </c>
      <c r="J2161" s="35" t="str">
        <f t="shared" si="543"/>
        <v/>
      </c>
      <c r="K2161" s="35" t="str">
        <f t="shared" si="548"/>
        <v/>
      </c>
      <c r="L2161" s="30" t="str">
        <f t="shared" si="549"/>
        <v/>
      </c>
      <c r="M2161" s="30" t="str">
        <f t="shared" si="550"/>
        <v/>
      </c>
      <c r="N2161" s="30" t="str">
        <f t="shared" si="551"/>
        <v/>
      </c>
      <c r="O2161" s="30" t="str">
        <f t="shared" si="552"/>
        <v/>
      </c>
      <c r="P2161" s="30" t="str">
        <f t="shared" si="553"/>
        <v/>
      </c>
      <c r="Q2161" s="30" t="str">
        <f t="shared" si="554"/>
        <v/>
      </c>
      <c r="R2161" s="36" t="str">
        <f t="shared" si="555"/>
        <v/>
      </c>
      <c r="S2161" s="37" t="str">
        <f t="shared" si="546"/>
        <v/>
      </c>
    </row>
    <row r="2162" spans="1:19">
      <c r="A2162" s="30" t="s">
        <v>127</v>
      </c>
      <c r="D2162" s="30" t="str">
        <f t="shared" si="540"/>
        <v/>
      </c>
      <c r="E2162" s="30" t="str">
        <f t="shared" si="544"/>
        <v/>
      </c>
      <c r="F2162" s="30" t="str">
        <f t="shared" si="541"/>
        <v>IDFC Mutual Fund</v>
      </c>
      <c r="G2162" s="30" t="str">
        <f t="shared" si="545"/>
        <v/>
      </c>
      <c r="H2162" s="30" t="str">
        <f t="shared" si="542"/>
        <v/>
      </c>
      <c r="I2162" s="30" t="str">
        <f t="shared" si="547"/>
        <v/>
      </c>
      <c r="J2162" s="35" t="str">
        <f t="shared" si="543"/>
        <v/>
      </c>
      <c r="K2162" s="35" t="str">
        <f t="shared" si="548"/>
        <v/>
      </c>
      <c r="L2162" s="30" t="str">
        <f t="shared" si="549"/>
        <v/>
      </c>
      <c r="M2162" s="30" t="str">
        <f t="shared" si="550"/>
        <v/>
      </c>
      <c r="N2162" s="30" t="str">
        <f t="shared" si="551"/>
        <v/>
      </c>
      <c r="O2162" s="30" t="str">
        <f t="shared" si="552"/>
        <v/>
      </c>
      <c r="P2162" s="30" t="str">
        <f t="shared" si="553"/>
        <v/>
      </c>
      <c r="Q2162" s="30" t="str">
        <f t="shared" si="554"/>
        <v/>
      </c>
      <c r="R2162" s="36" t="str">
        <f t="shared" si="555"/>
        <v/>
      </c>
      <c r="S2162" s="37" t="str">
        <f t="shared" si="546"/>
        <v/>
      </c>
    </row>
    <row r="2163" spans="1:19">
      <c r="A2163" s="30" t="s">
        <v>97</v>
      </c>
      <c r="D2163" s="30" t="str">
        <f t="shared" si="540"/>
        <v/>
      </c>
      <c r="E2163" s="30" t="str">
        <f t="shared" si="544"/>
        <v/>
      </c>
      <c r="F2163" s="30" t="str">
        <f t="shared" si="541"/>
        <v xml:space="preserve"> </v>
      </c>
      <c r="G2163" s="30" t="str">
        <f t="shared" si="545"/>
        <v/>
      </c>
      <c r="H2163" s="30" t="str">
        <f t="shared" si="542"/>
        <v/>
      </c>
      <c r="I2163" s="30" t="str">
        <f t="shared" si="547"/>
        <v/>
      </c>
      <c r="J2163" s="35" t="str">
        <f t="shared" si="543"/>
        <v/>
      </c>
      <c r="K2163" s="35" t="str">
        <f t="shared" si="548"/>
        <v/>
      </c>
      <c r="L2163" s="30" t="str">
        <f t="shared" si="549"/>
        <v/>
      </c>
      <c r="M2163" s="30" t="str">
        <f t="shared" si="550"/>
        <v/>
      </c>
      <c r="N2163" s="30" t="str">
        <f t="shared" si="551"/>
        <v/>
      </c>
      <c r="O2163" s="30" t="str">
        <f t="shared" si="552"/>
        <v/>
      </c>
      <c r="P2163" s="30" t="str">
        <f t="shared" si="553"/>
        <v/>
      </c>
      <c r="Q2163" s="30" t="str">
        <f t="shared" si="554"/>
        <v/>
      </c>
      <c r="R2163" s="36" t="str">
        <f t="shared" si="555"/>
        <v/>
      </c>
      <c r="S2163" s="37" t="str">
        <f t="shared" si="546"/>
        <v/>
      </c>
    </row>
    <row r="2164" spans="1:19">
      <c r="A2164" s="30" t="s">
        <v>8060</v>
      </c>
      <c r="D2164" s="30" t="str">
        <f t="shared" si="540"/>
        <v>118474</v>
      </c>
      <c r="E2164" s="30">
        <f t="shared" si="544"/>
        <v>7</v>
      </c>
      <c r="F2164" s="30" t="str">
        <f t="shared" si="541"/>
        <v>INF194K01Y60</v>
      </c>
      <c r="G2164" s="30">
        <f t="shared" si="545"/>
        <v>20</v>
      </c>
      <c r="H2164" s="30" t="str">
        <f t="shared" si="542"/>
        <v>-</v>
      </c>
      <c r="I2164" s="30">
        <f t="shared" si="547"/>
        <v>22</v>
      </c>
      <c r="J2164" s="35" t="str">
        <f t="shared" si="543"/>
        <v>IDFC  Arbitrage Fund-Direct Plan- Growth</v>
      </c>
      <c r="K2164" s="35">
        <f t="shared" si="548"/>
        <v>63</v>
      </c>
      <c r="L2164" s="30" t="str">
        <f t="shared" si="549"/>
        <v>21.6340</v>
      </c>
      <c r="M2164" s="30">
        <f t="shared" si="550"/>
        <v>71</v>
      </c>
      <c r="N2164" s="30" t="str">
        <f t="shared" si="551"/>
        <v>21.6340</v>
      </c>
      <c r="O2164" s="30">
        <f t="shared" si="552"/>
        <v>79</v>
      </c>
      <c r="P2164" s="30" t="str">
        <f t="shared" si="553"/>
        <v>21.6340</v>
      </c>
      <c r="Q2164" s="30">
        <f t="shared" si="554"/>
        <v>87</v>
      </c>
      <c r="R2164" s="36" t="str">
        <f t="shared" si="555"/>
        <v>08-Aug-2017</v>
      </c>
      <c r="S2164" s="37">
        <f t="shared" si="546"/>
        <v>21.634</v>
      </c>
    </row>
    <row r="2165" spans="1:19">
      <c r="A2165" s="30" t="s">
        <v>8061</v>
      </c>
      <c r="D2165" s="30" t="str">
        <f t="shared" si="540"/>
        <v>118475</v>
      </c>
      <c r="E2165" s="30">
        <f t="shared" si="544"/>
        <v>7</v>
      </c>
      <c r="F2165" s="30" t="str">
        <f t="shared" si="541"/>
        <v>INF194K01Y78</v>
      </c>
      <c r="G2165" s="30">
        <f t="shared" si="545"/>
        <v>20</v>
      </c>
      <c r="H2165" s="30" t="str">
        <f t="shared" si="542"/>
        <v>INF194K01Y86</v>
      </c>
      <c r="I2165" s="30">
        <f t="shared" si="547"/>
        <v>33</v>
      </c>
      <c r="J2165" s="35" t="str">
        <f t="shared" si="543"/>
        <v>IDFC  Arbitrage Fund-Direct Plan-Monthly Dividend</v>
      </c>
      <c r="K2165" s="35">
        <f t="shared" si="548"/>
        <v>83</v>
      </c>
      <c r="L2165" s="30" t="str">
        <f t="shared" si="549"/>
        <v>13.0270</v>
      </c>
      <c r="M2165" s="30">
        <f t="shared" si="550"/>
        <v>91</v>
      </c>
      <c r="N2165" s="30" t="str">
        <f t="shared" si="551"/>
        <v>13.0270</v>
      </c>
      <c r="O2165" s="30">
        <f t="shared" si="552"/>
        <v>99</v>
      </c>
      <c r="P2165" s="30" t="str">
        <f t="shared" si="553"/>
        <v>13.0270</v>
      </c>
      <c r="Q2165" s="30">
        <f t="shared" si="554"/>
        <v>107</v>
      </c>
      <c r="R2165" s="36" t="str">
        <f t="shared" si="555"/>
        <v>08-Aug-2017</v>
      </c>
      <c r="S2165" s="37">
        <f t="shared" si="546"/>
        <v>13.026999999999999</v>
      </c>
    </row>
    <row r="2166" spans="1:19">
      <c r="A2166" s="30" t="s">
        <v>8062</v>
      </c>
      <c r="D2166" s="30" t="str">
        <f t="shared" si="540"/>
        <v>108845</v>
      </c>
      <c r="E2166" s="30">
        <f t="shared" si="544"/>
        <v>7</v>
      </c>
      <c r="F2166" s="30" t="str">
        <f t="shared" si="541"/>
        <v>INF194K01649</v>
      </c>
      <c r="G2166" s="30">
        <f t="shared" si="545"/>
        <v>20</v>
      </c>
      <c r="H2166" s="30" t="str">
        <f t="shared" si="542"/>
        <v>-</v>
      </c>
      <c r="I2166" s="30">
        <f t="shared" si="547"/>
        <v>22</v>
      </c>
      <c r="J2166" s="35" t="str">
        <f t="shared" si="543"/>
        <v>IDFC  Arbitrage Fund-Regular Plan- Growth</v>
      </c>
      <c r="K2166" s="35">
        <f t="shared" si="548"/>
        <v>64</v>
      </c>
      <c r="L2166" s="30" t="str">
        <f t="shared" si="549"/>
        <v>21.1335</v>
      </c>
      <c r="M2166" s="30">
        <f t="shared" si="550"/>
        <v>72</v>
      </c>
      <c r="N2166" s="30" t="str">
        <f t="shared" si="551"/>
        <v>21.1335</v>
      </c>
      <c r="O2166" s="30">
        <f t="shared" si="552"/>
        <v>80</v>
      </c>
      <c r="P2166" s="30" t="str">
        <f t="shared" si="553"/>
        <v>21.1335</v>
      </c>
      <c r="Q2166" s="30">
        <f t="shared" si="554"/>
        <v>88</v>
      </c>
      <c r="R2166" s="36" t="str">
        <f t="shared" si="555"/>
        <v>08-Aug-2017</v>
      </c>
      <c r="S2166" s="37">
        <f t="shared" si="546"/>
        <v>21.133500000000002</v>
      </c>
    </row>
    <row r="2167" spans="1:19">
      <c r="A2167" s="30" t="s">
        <v>8063</v>
      </c>
      <c r="D2167" s="30" t="str">
        <f t="shared" si="540"/>
        <v>108847</v>
      </c>
      <c r="E2167" s="30">
        <f t="shared" si="544"/>
        <v>7</v>
      </c>
      <c r="F2167" s="30" t="str">
        <f t="shared" si="541"/>
        <v>INF194K01656</v>
      </c>
      <c r="G2167" s="30">
        <f t="shared" si="545"/>
        <v>20</v>
      </c>
      <c r="H2167" s="30" t="str">
        <f t="shared" si="542"/>
        <v>INF194K01664</v>
      </c>
      <c r="I2167" s="30">
        <f t="shared" si="547"/>
        <v>33</v>
      </c>
      <c r="J2167" s="35" t="str">
        <f t="shared" si="543"/>
        <v>IDFC  Arbitrage Fund-Regular Plan-Monthly Dividend</v>
      </c>
      <c r="K2167" s="35">
        <f t="shared" si="548"/>
        <v>84</v>
      </c>
      <c r="L2167" s="30" t="str">
        <f t="shared" si="549"/>
        <v>12.6624</v>
      </c>
      <c r="M2167" s="30">
        <f t="shared" si="550"/>
        <v>92</v>
      </c>
      <c r="N2167" s="30" t="str">
        <f t="shared" si="551"/>
        <v>12.6624</v>
      </c>
      <c r="O2167" s="30">
        <f t="shared" si="552"/>
        <v>100</v>
      </c>
      <c r="P2167" s="30" t="str">
        <f t="shared" si="553"/>
        <v>12.6624</v>
      </c>
      <c r="Q2167" s="30">
        <f t="shared" si="554"/>
        <v>108</v>
      </c>
      <c r="R2167" s="36" t="str">
        <f t="shared" si="555"/>
        <v>08-Aug-2017</v>
      </c>
      <c r="S2167" s="37">
        <f t="shared" si="546"/>
        <v>12.6624</v>
      </c>
    </row>
    <row r="2168" spans="1:19">
      <c r="A2168" s="30" t="s">
        <v>6232</v>
      </c>
      <c r="D2168" s="30" t="str">
        <f t="shared" si="540"/>
        <v>108844</v>
      </c>
      <c r="E2168" s="30">
        <f t="shared" si="544"/>
        <v>7</v>
      </c>
      <c r="F2168" s="30" t="str">
        <f t="shared" si="541"/>
        <v>INF194K01623</v>
      </c>
      <c r="G2168" s="30">
        <f t="shared" si="545"/>
        <v>20</v>
      </c>
      <c r="H2168" s="30" t="str">
        <f t="shared" si="542"/>
        <v>INF194K01631</v>
      </c>
      <c r="I2168" s="30">
        <f t="shared" si="547"/>
        <v>33</v>
      </c>
      <c r="J2168" s="35" t="str">
        <f t="shared" si="543"/>
        <v>IDFC Arbitrage Fund - Plan B - Dividend</v>
      </c>
      <c r="K2168" s="35">
        <f t="shared" si="548"/>
        <v>73</v>
      </c>
      <c r="L2168" s="30" t="str">
        <f t="shared" si="549"/>
        <v>14.86269632</v>
      </c>
      <c r="M2168" s="30">
        <f t="shared" si="550"/>
        <v>85</v>
      </c>
      <c r="N2168" s="30" t="str">
        <f t="shared" si="551"/>
        <v>14.86269632</v>
      </c>
      <c r="O2168" s="30">
        <f t="shared" si="552"/>
        <v>97</v>
      </c>
      <c r="P2168" s="30" t="str">
        <f t="shared" si="553"/>
        <v>14.86269632</v>
      </c>
      <c r="Q2168" s="30">
        <f t="shared" si="554"/>
        <v>109</v>
      </c>
      <c r="R2168" s="36" t="str">
        <f t="shared" si="555"/>
        <v>17-Feb-2017</v>
      </c>
      <c r="S2168" s="37">
        <f t="shared" si="546"/>
        <v>14.86269632</v>
      </c>
    </row>
    <row r="2169" spans="1:19">
      <c r="A2169" s="30" t="s">
        <v>6233</v>
      </c>
      <c r="D2169" s="30" t="str">
        <f t="shared" si="540"/>
        <v>108846</v>
      </c>
      <c r="E2169" s="30">
        <f t="shared" si="544"/>
        <v>7</v>
      </c>
      <c r="F2169" s="30" t="str">
        <f t="shared" si="541"/>
        <v>INF194K01615</v>
      </c>
      <c r="G2169" s="30">
        <f t="shared" si="545"/>
        <v>20</v>
      </c>
      <c r="H2169" s="30" t="str">
        <f t="shared" si="542"/>
        <v>-</v>
      </c>
      <c r="I2169" s="30">
        <f t="shared" si="547"/>
        <v>22</v>
      </c>
      <c r="J2169" s="35" t="str">
        <f t="shared" si="543"/>
        <v>IDFC Arbitrage Fund - Plan B - Growth</v>
      </c>
      <c r="K2169" s="35">
        <f t="shared" si="548"/>
        <v>60</v>
      </c>
      <c r="L2169" s="30" t="str">
        <f t="shared" si="549"/>
        <v>21.25167644</v>
      </c>
      <c r="M2169" s="30">
        <f t="shared" si="550"/>
        <v>72</v>
      </c>
      <c r="N2169" s="30" t="str">
        <f t="shared" si="551"/>
        <v>21.25167644</v>
      </c>
      <c r="O2169" s="30">
        <f t="shared" si="552"/>
        <v>84</v>
      </c>
      <c r="P2169" s="30" t="str">
        <f t="shared" si="553"/>
        <v>21.25167644</v>
      </c>
      <c r="Q2169" s="30">
        <f t="shared" si="554"/>
        <v>96</v>
      </c>
      <c r="R2169" s="36" t="str">
        <f t="shared" si="555"/>
        <v>17-Feb-2017</v>
      </c>
      <c r="S2169" s="37">
        <f t="shared" si="546"/>
        <v>21.251676440000001</v>
      </c>
    </row>
    <row r="2170" spans="1:19">
      <c r="A2170" s="30" t="s">
        <v>8064</v>
      </c>
      <c r="D2170" s="30" t="str">
        <f t="shared" si="540"/>
        <v>133679</v>
      </c>
      <c r="E2170" s="30">
        <f t="shared" si="544"/>
        <v>7</v>
      </c>
      <c r="F2170" s="30" t="str">
        <f t="shared" si="541"/>
        <v>INF194KA1YG5</v>
      </c>
      <c r="G2170" s="30">
        <f t="shared" si="545"/>
        <v>20</v>
      </c>
      <c r="H2170" s="30" t="str">
        <f t="shared" si="542"/>
        <v>INF194KA1YH3</v>
      </c>
      <c r="I2170" s="30">
        <f t="shared" si="547"/>
        <v>33</v>
      </c>
      <c r="J2170" s="35" t="str">
        <f t="shared" si="543"/>
        <v>IDFC Arbitrage Fund-Direct Plan- Annual Dividend</v>
      </c>
      <c r="K2170" s="35">
        <f t="shared" si="548"/>
        <v>82</v>
      </c>
      <c r="L2170" s="30" t="str">
        <f t="shared" si="549"/>
        <v>11.6522</v>
      </c>
      <c r="M2170" s="30">
        <f t="shared" si="550"/>
        <v>90</v>
      </c>
      <c r="N2170" s="30" t="str">
        <f t="shared" si="551"/>
        <v>11.6522</v>
      </c>
      <c r="O2170" s="30">
        <f t="shared" si="552"/>
        <v>98</v>
      </c>
      <c r="P2170" s="30" t="str">
        <f t="shared" si="553"/>
        <v>11.6522</v>
      </c>
      <c r="Q2170" s="30">
        <f t="shared" si="554"/>
        <v>106</v>
      </c>
      <c r="R2170" s="36" t="str">
        <f t="shared" si="555"/>
        <v>08-Aug-2017</v>
      </c>
      <c r="S2170" s="37">
        <f t="shared" si="546"/>
        <v>11.652200000000001</v>
      </c>
    </row>
    <row r="2171" spans="1:19">
      <c r="A2171" s="30" t="s">
        <v>8065</v>
      </c>
      <c r="D2171" s="30" t="str">
        <f t="shared" si="540"/>
        <v>133680</v>
      </c>
      <c r="E2171" s="30">
        <f t="shared" si="544"/>
        <v>7</v>
      </c>
      <c r="F2171" s="30" t="str">
        <f t="shared" si="541"/>
        <v>INF194KA1YD2</v>
      </c>
      <c r="G2171" s="30">
        <f t="shared" si="545"/>
        <v>20</v>
      </c>
      <c r="H2171" s="30" t="str">
        <f t="shared" si="542"/>
        <v>INF194KA1YE0</v>
      </c>
      <c r="I2171" s="30">
        <f t="shared" si="547"/>
        <v>33</v>
      </c>
      <c r="J2171" s="35" t="str">
        <f t="shared" si="543"/>
        <v>IDFC Arbitrage Fund-Regular Plan- Annual Dividend</v>
      </c>
      <c r="K2171" s="35">
        <f t="shared" si="548"/>
        <v>83</v>
      </c>
      <c r="L2171" s="30" t="str">
        <f t="shared" si="549"/>
        <v>10.6384</v>
      </c>
      <c r="M2171" s="30">
        <f t="shared" si="550"/>
        <v>91</v>
      </c>
      <c r="N2171" s="30" t="str">
        <f t="shared" si="551"/>
        <v>10.6384</v>
      </c>
      <c r="O2171" s="30">
        <f t="shared" si="552"/>
        <v>99</v>
      </c>
      <c r="P2171" s="30" t="str">
        <f t="shared" si="553"/>
        <v>10.6384</v>
      </c>
      <c r="Q2171" s="30">
        <f t="shared" si="554"/>
        <v>107</v>
      </c>
      <c r="R2171" s="36" t="str">
        <f t="shared" si="555"/>
        <v>08-Aug-2017</v>
      </c>
      <c r="S2171" s="37">
        <f t="shared" si="546"/>
        <v>10.638400000000001</v>
      </c>
    </row>
    <row r="2172" spans="1:19">
      <c r="A2172" s="30" t="s">
        <v>6234</v>
      </c>
      <c r="D2172" s="30" t="str">
        <f t="shared" si="540"/>
        <v>108993</v>
      </c>
      <c r="E2172" s="30">
        <f t="shared" si="544"/>
        <v>7</v>
      </c>
      <c r="F2172" s="30" t="str">
        <f t="shared" si="541"/>
        <v>INF194K01565</v>
      </c>
      <c r="G2172" s="30">
        <f t="shared" si="545"/>
        <v>20</v>
      </c>
      <c r="H2172" s="30" t="str">
        <f t="shared" si="542"/>
        <v>INF194K01573</v>
      </c>
      <c r="I2172" s="30">
        <f t="shared" si="547"/>
        <v>33</v>
      </c>
      <c r="J2172" s="35" t="str">
        <f t="shared" si="543"/>
        <v>IDFC Arbitrage Plus Fund -B-DIVIDEND</v>
      </c>
      <c r="K2172" s="35">
        <f t="shared" si="548"/>
        <v>70</v>
      </c>
      <c r="L2172" s="30" t="str">
        <f t="shared" si="549"/>
        <v>12.36084532</v>
      </c>
      <c r="M2172" s="30">
        <f t="shared" si="550"/>
        <v>82</v>
      </c>
      <c r="N2172" s="30" t="str">
        <f t="shared" si="551"/>
        <v>12.36084532</v>
      </c>
      <c r="O2172" s="30">
        <f t="shared" si="552"/>
        <v>94</v>
      </c>
      <c r="P2172" s="30" t="str">
        <f t="shared" si="553"/>
        <v>12.36084532</v>
      </c>
      <c r="Q2172" s="30">
        <f t="shared" si="554"/>
        <v>106</v>
      </c>
      <c r="R2172" s="36" t="str">
        <f t="shared" si="555"/>
        <v>17-Feb-2017</v>
      </c>
      <c r="S2172" s="37">
        <f t="shared" si="546"/>
        <v>12.360845319999999</v>
      </c>
    </row>
    <row r="2173" spans="1:19">
      <c r="A2173" s="30" t="s">
        <v>234</v>
      </c>
      <c r="D2173" s="30" t="str">
        <f t="shared" si="540"/>
        <v>108994</v>
      </c>
      <c r="E2173" s="30">
        <f t="shared" si="544"/>
        <v>7</v>
      </c>
      <c r="F2173" s="30" t="str">
        <f t="shared" si="541"/>
        <v>INF194K01557</v>
      </c>
      <c r="G2173" s="30">
        <f t="shared" si="545"/>
        <v>20</v>
      </c>
      <c r="H2173" s="30" t="str">
        <f t="shared" si="542"/>
        <v>-</v>
      </c>
      <c r="I2173" s="30">
        <f t="shared" si="547"/>
        <v>22</v>
      </c>
      <c r="J2173" s="35" t="str">
        <f t="shared" si="543"/>
        <v>IDFC Arbitrage Plus Fund -B-GROWTH</v>
      </c>
      <c r="K2173" s="35">
        <f t="shared" si="548"/>
        <v>57</v>
      </c>
      <c r="L2173" s="30" t="str">
        <f t="shared" si="549"/>
        <v>16.0114</v>
      </c>
      <c r="M2173" s="30">
        <f t="shared" si="550"/>
        <v>65</v>
      </c>
      <c r="N2173" s="30" t="str">
        <f t="shared" si="551"/>
        <v>16.0114</v>
      </c>
      <c r="O2173" s="30">
        <f t="shared" si="552"/>
        <v>73</v>
      </c>
      <c r="P2173" s="30" t="str">
        <f t="shared" si="553"/>
        <v>16.0114</v>
      </c>
      <c r="Q2173" s="30">
        <f t="shared" si="554"/>
        <v>81</v>
      </c>
      <c r="R2173" s="36" t="str">
        <f t="shared" si="555"/>
        <v>08-Jan-2015</v>
      </c>
      <c r="S2173" s="37">
        <f t="shared" si="546"/>
        <v>16.011399999999998</v>
      </c>
    </row>
    <row r="2174" spans="1:19">
      <c r="A2174" s="30" t="s">
        <v>8066</v>
      </c>
      <c r="D2174" s="30" t="str">
        <f t="shared" si="540"/>
        <v>133682</v>
      </c>
      <c r="E2174" s="30">
        <f t="shared" si="544"/>
        <v>7</v>
      </c>
      <c r="F2174" s="30" t="str">
        <f t="shared" si="541"/>
        <v>INF194KA1XX2</v>
      </c>
      <c r="G2174" s="30">
        <f t="shared" si="545"/>
        <v>20</v>
      </c>
      <c r="H2174" s="30" t="str">
        <f t="shared" si="542"/>
        <v>INF194KA1XY0</v>
      </c>
      <c r="I2174" s="30">
        <f t="shared" si="547"/>
        <v>33</v>
      </c>
      <c r="J2174" s="35" t="str">
        <f t="shared" si="543"/>
        <v>IDFC Arbitrage Plus Fund- Regular Plan- Annual Dividend</v>
      </c>
      <c r="K2174" s="35">
        <f t="shared" si="548"/>
        <v>89</v>
      </c>
      <c r="L2174" s="30" t="str">
        <f t="shared" si="549"/>
        <v>10.7968</v>
      </c>
      <c r="M2174" s="30">
        <f t="shared" si="550"/>
        <v>97</v>
      </c>
      <c r="N2174" s="30" t="str">
        <f t="shared" si="551"/>
        <v>10.7968</v>
      </c>
      <c r="O2174" s="30">
        <f t="shared" si="552"/>
        <v>105</v>
      </c>
      <c r="P2174" s="30" t="str">
        <f t="shared" si="553"/>
        <v>10.7968</v>
      </c>
      <c r="Q2174" s="30">
        <f t="shared" si="554"/>
        <v>113</v>
      </c>
      <c r="R2174" s="36" t="str">
        <f t="shared" si="555"/>
        <v>08-Aug-2017</v>
      </c>
      <c r="S2174" s="37">
        <f t="shared" si="546"/>
        <v>10.796799999999999</v>
      </c>
    </row>
    <row r="2175" spans="1:19">
      <c r="A2175" s="30" t="s">
        <v>8067</v>
      </c>
      <c r="D2175" s="30" t="str">
        <f t="shared" si="540"/>
        <v>133681</v>
      </c>
      <c r="E2175" s="30">
        <f t="shared" si="544"/>
        <v>7</v>
      </c>
      <c r="F2175" s="30" t="str">
        <f t="shared" si="541"/>
        <v>INF194KA1YA8</v>
      </c>
      <c r="G2175" s="30">
        <f t="shared" si="545"/>
        <v>20</v>
      </c>
      <c r="H2175" s="30" t="str">
        <f t="shared" si="542"/>
        <v>INF194KA1YB6</v>
      </c>
      <c r="I2175" s="30">
        <f t="shared" si="547"/>
        <v>33</v>
      </c>
      <c r="J2175" s="35" t="str">
        <f t="shared" si="543"/>
        <v>IDFC Arbitrage Plus Fund-Direct Plan- Annual Dividend</v>
      </c>
      <c r="K2175" s="35">
        <f t="shared" si="548"/>
        <v>87</v>
      </c>
      <c r="L2175" s="30" t="str">
        <f t="shared" si="549"/>
        <v>11.0998</v>
      </c>
      <c r="M2175" s="30">
        <f t="shared" si="550"/>
        <v>95</v>
      </c>
      <c r="N2175" s="30" t="str">
        <f t="shared" si="551"/>
        <v>11.0998</v>
      </c>
      <c r="O2175" s="30">
        <f t="shared" si="552"/>
        <v>103</v>
      </c>
      <c r="P2175" s="30" t="str">
        <f t="shared" si="553"/>
        <v>11.0998</v>
      </c>
      <c r="Q2175" s="30">
        <f t="shared" si="554"/>
        <v>111</v>
      </c>
      <c r="R2175" s="36" t="str">
        <f t="shared" si="555"/>
        <v>08-Aug-2017</v>
      </c>
      <c r="S2175" s="37">
        <f t="shared" si="546"/>
        <v>11.0998</v>
      </c>
    </row>
    <row r="2176" spans="1:19">
      <c r="A2176" s="30" t="s">
        <v>8068</v>
      </c>
      <c r="D2176" s="30" t="str">
        <f t="shared" si="540"/>
        <v>118477</v>
      </c>
      <c r="E2176" s="30">
        <f t="shared" si="544"/>
        <v>7</v>
      </c>
      <c r="F2176" s="30" t="str">
        <f t="shared" si="541"/>
        <v>INF194K01Z02</v>
      </c>
      <c r="G2176" s="30">
        <f t="shared" si="545"/>
        <v>20</v>
      </c>
      <c r="H2176" s="30" t="str">
        <f t="shared" si="542"/>
        <v>-</v>
      </c>
      <c r="I2176" s="30">
        <f t="shared" si="547"/>
        <v>22</v>
      </c>
      <c r="J2176" s="35" t="str">
        <f t="shared" si="543"/>
        <v>IDFC Arbitrage Plus Fund-Direct Plan-Growth</v>
      </c>
      <c r="K2176" s="35">
        <f t="shared" si="548"/>
        <v>66</v>
      </c>
      <c r="L2176" s="30" t="str">
        <f t="shared" si="549"/>
        <v>19.0746</v>
      </c>
      <c r="M2176" s="30">
        <f t="shared" si="550"/>
        <v>74</v>
      </c>
      <c r="N2176" s="30" t="str">
        <f t="shared" si="551"/>
        <v>19.0746</v>
      </c>
      <c r="O2176" s="30">
        <f t="shared" si="552"/>
        <v>82</v>
      </c>
      <c r="P2176" s="30" t="str">
        <f t="shared" si="553"/>
        <v>19.0746</v>
      </c>
      <c r="Q2176" s="30">
        <f t="shared" si="554"/>
        <v>90</v>
      </c>
      <c r="R2176" s="36" t="str">
        <f t="shared" si="555"/>
        <v>08-Aug-2017</v>
      </c>
      <c r="S2176" s="37">
        <f t="shared" si="546"/>
        <v>19.0746</v>
      </c>
    </row>
    <row r="2177" spans="1:19">
      <c r="A2177" s="30" t="s">
        <v>8069</v>
      </c>
      <c r="D2177" s="30" t="str">
        <f t="shared" si="540"/>
        <v>118476</v>
      </c>
      <c r="E2177" s="30">
        <f t="shared" si="544"/>
        <v>7</v>
      </c>
      <c r="F2177" s="30" t="str">
        <f t="shared" si="541"/>
        <v>INF194K01Z10</v>
      </c>
      <c r="G2177" s="30">
        <f t="shared" si="545"/>
        <v>20</v>
      </c>
      <c r="H2177" s="30" t="str">
        <f t="shared" si="542"/>
        <v>INF194K01Z28</v>
      </c>
      <c r="I2177" s="30">
        <f t="shared" si="547"/>
        <v>33</v>
      </c>
      <c r="J2177" s="35" t="str">
        <f t="shared" si="543"/>
        <v>IDFC Arbitrage Plus Fund-Direct Plan-Monthly Dividend</v>
      </c>
      <c r="K2177" s="35">
        <f t="shared" si="548"/>
        <v>87</v>
      </c>
      <c r="L2177" s="30" t="str">
        <f t="shared" si="549"/>
        <v>12.3401</v>
      </c>
      <c r="M2177" s="30">
        <f t="shared" si="550"/>
        <v>95</v>
      </c>
      <c r="N2177" s="30" t="str">
        <f t="shared" si="551"/>
        <v>12.3401</v>
      </c>
      <c r="O2177" s="30">
        <f t="shared" si="552"/>
        <v>103</v>
      </c>
      <c r="P2177" s="30" t="str">
        <f t="shared" si="553"/>
        <v>12.3401</v>
      </c>
      <c r="Q2177" s="30">
        <f t="shared" si="554"/>
        <v>111</v>
      </c>
      <c r="R2177" s="36" t="str">
        <f t="shared" si="555"/>
        <v>08-Aug-2017</v>
      </c>
      <c r="S2177" s="37">
        <f t="shared" si="546"/>
        <v>12.3401</v>
      </c>
    </row>
    <row r="2178" spans="1:19">
      <c r="A2178" s="30" t="s">
        <v>8070</v>
      </c>
      <c r="D2178" s="30" t="str">
        <f t="shared" si="540"/>
        <v>108995</v>
      </c>
      <c r="E2178" s="30">
        <f t="shared" si="544"/>
        <v>7</v>
      </c>
      <c r="F2178" s="30" t="str">
        <f t="shared" si="541"/>
        <v>INF194K01581</v>
      </c>
      <c r="G2178" s="30">
        <f t="shared" si="545"/>
        <v>20</v>
      </c>
      <c r="H2178" s="30" t="str">
        <f t="shared" si="542"/>
        <v>-</v>
      </c>
      <c r="I2178" s="30">
        <f t="shared" si="547"/>
        <v>22</v>
      </c>
      <c r="J2178" s="35" t="str">
        <f t="shared" si="543"/>
        <v>IDFC Arbitrage Plus Fund-Regular Plan-Growth</v>
      </c>
      <c r="K2178" s="35">
        <f t="shared" si="548"/>
        <v>67</v>
      </c>
      <c r="L2178" s="30" t="str">
        <f t="shared" si="549"/>
        <v>18.6123</v>
      </c>
      <c r="M2178" s="30">
        <f t="shared" si="550"/>
        <v>75</v>
      </c>
      <c r="N2178" s="30" t="str">
        <f t="shared" si="551"/>
        <v>18.6123</v>
      </c>
      <c r="O2178" s="30">
        <f t="shared" si="552"/>
        <v>83</v>
      </c>
      <c r="P2178" s="30" t="str">
        <f t="shared" si="553"/>
        <v>18.6123</v>
      </c>
      <c r="Q2178" s="30">
        <f t="shared" si="554"/>
        <v>91</v>
      </c>
      <c r="R2178" s="36" t="str">
        <f t="shared" si="555"/>
        <v>08-Aug-2017</v>
      </c>
      <c r="S2178" s="37">
        <f t="shared" si="546"/>
        <v>18.612300000000001</v>
      </c>
    </row>
    <row r="2179" spans="1:19">
      <c r="A2179" s="30" t="s">
        <v>8071</v>
      </c>
      <c r="D2179" s="30" t="str">
        <f t="shared" si="540"/>
        <v>108992</v>
      </c>
      <c r="E2179" s="30">
        <f t="shared" si="544"/>
        <v>7</v>
      </c>
      <c r="F2179" s="30" t="str">
        <f t="shared" si="541"/>
        <v>INF194K01599</v>
      </c>
      <c r="G2179" s="30">
        <f t="shared" si="545"/>
        <v>20</v>
      </c>
      <c r="H2179" s="30" t="str">
        <f t="shared" si="542"/>
        <v>INF194K01607</v>
      </c>
      <c r="I2179" s="30">
        <f t="shared" si="547"/>
        <v>33</v>
      </c>
      <c r="J2179" s="35" t="str">
        <f t="shared" si="543"/>
        <v>IDFC Arbitrage Plus Fund-Regular Plan-Monthly Dividend</v>
      </c>
      <c r="K2179" s="35">
        <f t="shared" si="548"/>
        <v>88</v>
      </c>
      <c r="L2179" s="30" t="str">
        <f t="shared" si="549"/>
        <v>12.0510</v>
      </c>
      <c r="M2179" s="30">
        <f t="shared" si="550"/>
        <v>96</v>
      </c>
      <c r="N2179" s="30" t="str">
        <f t="shared" si="551"/>
        <v>12.0510</v>
      </c>
      <c r="O2179" s="30">
        <f t="shared" si="552"/>
        <v>104</v>
      </c>
      <c r="P2179" s="30" t="str">
        <f t="shared" si="553"/>
        <v>12.0510</v>
      </c>
      <c r="Q2179" s="30">
        <f t="shared" si="554"/>
        <v>112</v>
      </c>
      <c r="R2179" s="36" t="str">
        <f t="shared" si="555"/>
        <v>08-Aug-2017</v>
      </c>
      <c r="S2179" s="37">
        <f t="shared" si="546"/>
        <v>12.051</v>
      </c>
    </row>
    <row r="2180" spans="1:19">
      <c r="A2180" s="30" t="s">
        <v>8072</v>
      </c>
      <c r="D2180" s="30" t="str">
        <f t="shared" si="540"/>
        <v>118420</v>
      </c>
      <c r="E2180" s="30">
        <f t="shared" si="544"/>
        <v>7</v>
      </c>
      <c r="F2180" s="30" t="str">
        <f t="shared" si="541"/>
        <v>INF194K01V97</v>
      </c>
      <c r="G2180" s="30">
        <f t="shared" si="545"/>
        <v>20</v>
      </c>
      <c r="H2180" s="30" t="str">
        <f t="shared" si="542"/>
        <v>INF194K01W05</v>
      </c>
      <c r="I2180" s="30">
        <f t="shared" si="547"/>
        <v>33</v>
      </c>
      <c r="J2180" s="35" t="str">
        <f t="shared" si="543"/>
        <v>IDFC Classic Equity Fund-Direct Plan-Dividend</v>
      </c>
      <c r="K2180" s="35">
        <f t="shared" si="548"/>
        <v>79</v>
      </c>
      <c r="L2180" s="30" t="str">
        <f t="shared" si="549"/>
        <v>17.5344</v>
      </c>
      <c r="M2180" s="30">
        <f t="shared" si="550"/>
        <v>87</v>
      </c>
      <c r="N2180" s="30" t="str">
        <f t="shared" si="551"/>
        <v>17.5344</v>
      </c>
      <c r="O2180" s="30">
        <f t="shared" si="552"/>
        <v>95</v>
      </c>
      <c r="P2180" s="30" t="str">
        <f t="shared" si="553"/>
        <v>17.5344</v>
      </c>
      <c r="Q2180" s="30">
        <f t="shared" si="554"/>
        <v>103</v>
      </c>
      <c r="R2180" s="36" t="str">
        <f t="shared" si="555"/>
        <v>08-Aug-2017</v>
      </c>
      <c r="S2180" s="37">
        <f t="shared" si="546"/>
        <v>17.534400000000002</v>
      </c>
    </row>
    <row r="2181" spans="1:19">
      <c r="A2181" s="30" t="s">
        <v>8073</v>
      </c>
      <c r="D2181" s="30" t="str">
        <f t="shared" si="540"/>
        <v>118419</v>
      </c>
      <c r="E2181" s="30">
        <f t="shared" si="544"/>
        <v>7</v>
      </c>
      <c r="F2181" s="30" t="str">
        <f t="shared" si="541"/>
        <v>INF194K01V89</v>
      </c>
      <c r="G2181" s="30">
        <f t="shared" si="545"/>
        <v>20</v>
      </c>
      <c r="H2181" s="30" t="str">
        <f t="shared" si="542"/>
        <v>-</v>
      </c>
      <c r="I2181" s="30">
        <f t="shared" si="547"/>
        <v>22</v>
      </c>
      <c r="J2181" s="35" t="str">
        <f t="shared" si="543"/>
        <v>IDFC Classic Equity Fund-Direct Plan-Growth</v>
      </c>
      <c r="K2181" s="35">
        <f t="shared" si="548"/>
        <v>66</v>
      </c>
      <c r="L2181" s="30" t="str">
        <f t="shared" si="549"/>
        <v>45.1527</v>
      </c>
      <c r="M2181" s="30">
        <f t="shared" si="550"/>
        <v>74</v>
      </c>
      <c r="N2181" s="30" t="str">
        <f t="shared" si="551"/>
        <v>45.1527</v>
      </c>
      <c r="O2181" s="30">
        <f t="shared" si="552"/>
        <v>82</v>
      </c>
      <c r="P2181" s="30" t="str">
        <f t="shared" si="553"/>
        <v>45.1527</v>
      </c>
      <c r="Q2181" s="30">
        <f t="shared" si="554"/>
        <v>90</v>
      </c>
      <c r="R2181" s="36" t="str">
        <f t="shared" si="555"/>
        <v>08-Aug-2017</v>
      </c>
      <c r="S2181" s="37">
        <f t="shared" si="546"/>
        <v>45.152700000000003</v>
      </c>
    </row>
    <row r="2182" spans="1:19">
      <c r="A2182" s="30" t="s">
        <v>8074</v>
      </c>
      <c r="D2182" s="30" t="str">
        <f t="shared" si="540"/>
        <v>108597</v>
      </c>
      <c r="E2182" s="30">
        <f t="shared" si="544"/>
        <v>7</v>
      </c>
      <c r="F2182" s="30" t="str">
        <f t="shared" si="541"/>
        <v>INF194K01532</v>
      </c>
      <c r="G2182" s="30">
        <f t="shared" si="545"/>
        <v>20</v>
      </c>
      <c r="H2182" s="30" t="str">
        <f t="shared" si="542"/>
        <v>INF194K01540</v>
      </c>
      <c r="I2182" s="30">
        <f t="shared" si="547"/>
        <v>33</v>
      </c>
      <c r="J2182" s="35" t="str">
        <f t="shared" si="543"/>
        <v>IDFC Classic Equity Fund-Regular Plan-Dividend</v>
      </c>
      <c r="K2182" s="35">
        <f t="shared" si="548"/>
        <v>80</v>
      </c>
      <c r="L2182" s="30" t="str">
        <f t="shared" si="549"/>
        <v>15.8386</v>
      </c>
      <c r="M2182" s="30">
        <f t="shared" si="550"/>
        <v>88</v>
      </c>
      <c r="N2182" s="30" t="str">
        <f t="shared" si="551"/>
        <v>15.8386</v>
      </c>
      <c r="O2182" s="30">
        <f t="shared" si="552"/>
        <v>96</v>
      </c>
      <c r="P2182" s="30" t="str">
        <f t="shared" si="553"/>
        <v>15.8386</v>
      </c>
      <c r="Q2182" s="30">
        <f t="shared" si="554"/>
        <v>104</v>
      </c>
      <c r="R2182" s="36" t="str">
        <f t="shared" si="555"/>
        <v>08-Aug-2017</v>
      </c>
      <c r="S2182" s="37">
        <f t="shared" si="546"/>
        <v>15.8386</v>
      </c>
    </row>
    <row r="2183" spans="1:19">
      <c r="A2183" s="30" t="s">
        <v>8075</v>
      </c>
      <c r="D2183" s="30" t="str">
        <f t="shared" ref="D2183:D2246" si="556">IF(ISERROR(LEFT(A2183,SEARCH(";",A2183)-1)),"",LEFT(A2183,SEARCH(";",A2183)-1))</f>
        <v>108596</v>
      </c>
      <c r="E2183" s="30">
        <f t="shared" si="544"/>
        <v>7</v>
      </c>
      <c r="F2183" s="30" t="str">
        <f t="shared" ref="F2183:F2246" si="557">IF($D2183="",A2183,MID($A2183,E2183+1,SEARCH(";",$A2183,E2183+1)-E2183-1))</f>
        <v>INF194K01524</v>
      </c>
      <c r="G2183" s="30">
        <f t="shared" si="545"/>
        <v>20</v>
      </c>
      <c r="H2183" s="30" t="str">
        <f t="shared" ref="H2183:H2246" si="558">IF($D2183="","",MID($A2183,G2183+1,SEARCH(";",$A2183,G2183+1)-G2183-1))</f>
        <v>-</v>
      </c>
      <c r="I2183" s="30">
        <f t="shared" si="547"/>
        <v>22</v>
      </c>
      <c r="J2183" s="35" t="str">
        <f t="shared" ref="J2183:J2246" si="559">IF($D2183="","",MID($A2183,I2183+1,SEARCH(";",$A2183,I2183+1)-I2183-1))</f>
        <v>IDFC Classic Equity Fund-Regular Plan-Growth</v>
      </c>
      <c r="K2183" s="35">
        <f t="shared" si="548"/>
        <v>67</v>
      </c>
      <c r="L2183" s="30" t="str">
        <f t="shared" si="549"/>
        <v>42.7618</v>
      </c>
      <c r="M2183" s="30">
        <f t="shared" si="550"/>
        <v>75</v>
      </c>
      <c r="N2183" s="30" t="str">
        <f t="shared" si="551"/>
        <v>42.7618</v>
      </c>
      <c r="O2183" s="30">
        <f t="shared" si="552"/>
        <v>83</v>
      </c>
      <c r="P2183" s="30" t="str">
        <f t="shared" si="553"/>
        <v>42.7618</v>
      </c>
      <c r="Q2183" s="30">
        <f t="shared" si="554"/>
        <v>91</v>
      </c>
      <c r="R2183" s="36" t="str">
        <f t="shared" si="555"/>
        <v>08-Aug-2017</v>
      </c>
      <c r="S2183" s="37">
        <f t="shared" si="546"/>
        <v>42.761800000000001</v>
      </c>
    </row>
    <row r="2184" spans="1:19">
      <c r="A2184" s="30" t="s">
        <v>6235</v>
      </c>
      <c r="D2184" s="30" t="str">
        <f t="shared" si="556"/>
        <v>111864</v>
      </c>
      <c r="E2184" s="30">
        <f t="shared" ref="E2184:E2247" si="560">IF($D2184="","",LEN(D2184)+1)</f>
        <v>7</v>
      </c>
      <c r="F2184" s="30" t="str">
        <f t="shared" si="557"/>
        <v>INF194K01185</v>
      </c>
      <c r="G2184" s="30">
        <f t="shared" ref="G2184:G2247" si="561">IF($D2184="","",E2184+(LEN(F2184)+1))</f>
        <v>20</v>
      </c>
      <c r="H2184" s="30" t="str">
        <f t="shared" si="558"/>
        <v>INF194K01193</v>
      </c>
      <c r="I2184" s="30">
        <f t="shared" si="547"/>
        <v>33</v>
      </c>
      <c r="J2184" s="35" t="str">
        <f t="shared" si="559"/>
        <v>IDFC Classic Equity Fund-Plan B- Dividend</v>
      </c>
      <c r="K2184" s="35">
        <f t="shared" si="548"/>
        <v>75</v>
      </c>
      <c r="L2184" s="30" t="str">
        <f t="shared" si="549"/>
        <v>14.49790104</v>
      </c>
      <c r="M2184" s="30">
        <f t="shared" si="550"/>
        <v>87</v>
      </c>
      <c r="N2184" s="30" t="str">
        <f t="shared" si="551"/>
        <v>14.49790104</v>
      </c>
      <c r="O2184" s="30">
        <f t="shared" si="552"/>
        <v>99</v>
      </c>
      <c r="P2184" s="30" t="str">
        <f t="shared" si="553"/>
        <v>14.49790104</v>
      </c>
      <c r="Q2184" s="30">
        <f t="shared" si="554"/>
        <v>111</v>
      </c>
      <c r="R2184" s="36" t="str">
        <f t="shared" si="555"/>
        <v>17-Feb-2017</v>
      </c>
      <c r="S2184" s="37">
        <f t="shared" ref="S2184:S2247" si="562">IF(L2184="","",L2184+0)</f>
        <v>14.49790104</v>
      </c>
    </row>
    <row r="2185" spans="1:19">
      <c r="A2185" s="30" t="s">
        <v>6236</v>
      </c>
      <c r="D2185" s="30" t="str">
        <f t="shared" si="556"/>
        <v>111863</v>
      </c>
      <c r="E2185" s="30">
        <f t="shared" si="560"/>
        <v>7</v>
      </c>
      <c r="F2185" s="30" t="str">
        <f t="shared" si="557"/>
        <v>INF194K01177</v>
      </c>
      <c r="G2185" s="30">
        <f t="shared" si="561"/>
        <v>20</v>
      </c>
      <c r="H2185" s="30" t="str">
        <f t="shared" si="558"/>
        <v>-</v>
      </c>
      <c r="I2185" s="30">
        <f t="shared" si="547"/>
        <v>22</v>
      </c>
      <c r="J2185" s="35" t="str">
        <f t="shared" si="559"/>
        <v>IDFC Classic Equity Fund-Plan B- Growth</v>
      </c>
      <c r="K2185" s="35">
        <f t="shared" si="548"/>
        <v>62</v>
      </c>
      <c r="L2185" s="30" t="str">
        <f t="shared" si="549"/>
        <v>29.49102237</v>
      </c>
      <c r="M2185" s="30">
        <f t="shared" si="550"/>
        <v>74</v>
      </c>
      <c r="N2185" s="30" t="str">
        <f t="shared" si="551"/>
        <v>29.49102237</v>
      </c>
      <c r="O2185" s="30">
        <f t="shared" si="552"/>
        <v>86</v>
      </c>
      <c r="P2185" s="30" t="str">
        <f t="shared" si="553"/>
        <v>29.49102237</v>
      </c>
      <c r="Q2185" s="30">
        <f t="shared" si="554"/>
        <v>98</v>
      </c>
      <c r="R2185" s="36" t="str">
        <f t="shared" si="555"/>
        <v>17-Feb-2017</v>
      </c>
      <c r="S2185" s="37">
        <f t="shared" si="562"/>
        <v>29.49102237</v>
      </c>
    </row>
    <row r="2186" spans="1:19">
      <c r="A2186" s="30" t="s">
        <v>8076</v>
      </c>
      <c r="D2186" s="30" t="str">
        <f t="shared" si="556"/>
        <v>131356</v>
      </c>
      <c r="E2186" s="30">
        <f t="shared" si="560"/>
        <v>7</v>
      </c>
      <c r="F2186" s="30" t="str">
        <f t="shared" si="557"/>
        <v>INF194KA1UI9</v>
      </c>
      <c r="G2186" s="30">
        <f t="shared" si="561"/>
        <v>20</v>
      </c>
      <c r="H2186" s="30" t="str">
        <f t="shared" si="558"/>
        <v>INF194KA1UJ7</v>
      </c>
      <c r="I2186" s="30">
        <f t="shared" si="547"/>
        <v>33</v>
      </c>
      <c r="J2186" s="35" t="str">
        <f t="shared" si="559"/>
        <v>IDFC DEF_Direct Plan_Dividend</v>
      </c>
      <c r="K2186" s="35">
        <f t="shared" si="548"/>
        <v>63</v>
      </c>
      <c r="L2186" s="30" t="str">
        <f t="shared" si="549"/>
        <v>11.2134</v>
      </c>
      <c r="M2186" s="30">
        <f t="shared" si="550"/>
        <v>71</v>
      </c>
      <c r="N2186" s="30" t="str">
        <f t="shared" si="551"/>
        <v>11.2134</v>
      </c>
      <c r="O2186" s="30">
        <f t="shared" si="552"/>
        <v>79</v>
      </c>
      <c r="P2186" s="30" t="str">
        <f t="shared" si="553"/>
        <v>11.2134</v>
      </c>
      <c r="Q2186" s="30">
        <f t="shared" si="554"/>
        <v>87</v>
      </c>
      <c r="R2186" s="36" t="str">
        <f t="shared" si="555"/>
        <v>08-Aug-2017</v>
      </c>
      <c r="S2186" s="37">
        <f t="shared" si="562"/>
        <v>11.2134</v>
      </c>
    </row>
    <row r="2187" spans="1:19">
      <c r="A2187" s="30" t="s">
        <v>8077</v>
      </c>
      <c r="D2187" s="30" t="str">
        <f t="shared" si="556"/>
        <v>131355</v>
      </c>
      <c r="E2187" s="30">
        <f t="shared" si="560"/>
        <v>7</v>
      </c>
      <c r="F2187" s="30" t="str">
        <f t="shared" si="557"/>
        <v>INF194KA1UH1</v>
      </c>
      <c r="G2187" s="30">
        <f t="shared" si="561"/>
        <v>20</v>
      </c>
      <c r="H2187" s="30" t="str">
        <f t="shared" si="558"/>
        <v>-</v>
      </c>
      <c r="I2187" s="30">
        <f t="shared" si="547"/>
        <v>22</v>
      </c>
      <c r="J2187" s="35" t="str">
        <f t="shared" si="559"/>
        <v>IDFC DEF_Direct Plan_Growth</v>
      </c>
      <c r="K2187" s="35">
        <f t="shared" si="548"/>
        <v>50</v>
      </c>
      <c r="L2187" s="30" t="str">
        <f t="shared" si="549"/>
        <v>12.5989</v>
      </c>
      <c r="M2187" s="30">
        <f t="shared" si="550"/>
        <v>58</v>
      </c>
      <c r="N2187" s="30" t="str">
        <f t="shared" si="551"/>
        <v>12.5989</v>
      </c>
      <c r="O2187" s="30">
        <f t="shared" si="552"/>
        <v>66</v>
      </c>
      <c r="P2187" s="30" t="str">
        <f t="shared" si="553"/>
        <v>12.5989</v>
      </c>
      <c r="Q2187" s="30">
        <f t="shared" si="554"/>
        <v>74</v>
      </c>
      <c r="R2187" s="36" t="str">
        <f t="shared" si="555"/>
        <v>08-Aug-2017</v>
      </c>
      <c r="S2187" s="37">
        <f t="shared" si="562"/>
        <v>12.5989</v>
      </c>
    </row>
    <row r="2188" spans="1:19">
      <c r="A2188" s="30" t="s">
        <v>8078</v>
      </c>
      <c r="D2188" s="30" t="str">
        <f t="shared" si="556"/>
        <v>131354</v>
      </c>
      <c r="E2188" s="30">
        <f t="shared" si="560"/>
        <v>7</v>
      </c>
      <c r="F2188" s="30" t="str">
        <f t="shared" si="557"/>
        <v>INF194KA1UF5</v>
      </c>
      <c r="G2188" s="30">
        <f t="shared" si="561"/>
        <v>20</v>
      </c>
      <c r="H2188" s="30" t="str">
        <f t="shared" si="558"/>
        <v>INF194KA1UG3</v>
      </c>
      <c r="I2188" s="30">
        <f t="shared" si="547"/>
        <v>33</v>
      </c>
      <c r="J2188" s="35" t="str">
        <f t="shared" si="559"/>
        <v>IDFC DEF_Regular Plan_Dividend</v>
      </c>
      <c r="K2188" s="35">
        <f t="shared" si="548"/>
        <v>64</v>
      </c>
      <c r="L2188" s="30" t="str">
        <f t="shared" si="549"/>
        <v>10.8381</v>
      </c>
      <c r="M2188" s="30">
        <f t="shared" si="550"/>
        <v>72</v>
      </c>
      <c r="N2188" s="30" t="str">
        <f t="shared" si="551"/>
        <v>10.8381</v>
      </c>
      <c r="O2188" s="30">
        <f t="shared" si="552"/>
        <v>80</v>
      </c>
      <c r="P2188" s="30" t="str">
        <f t="shared" si="553"/>
        <v>10.8381</v>
      </c>
      <c r="Q2188" s="30">
        <f t="shared" si="554"/>
        <v>88</v>
      </c>
      <c r="R2188" s="36" t="str">
        <f t="shared" si="555"/>
        <v>08-Aug-2017</v>
      </c>
      <c r="S2188" s="37">
        <f t="shared" si="562"/>
        <v>10.838100000000001</v>
      </c>
    </row>
    <row r="2189" spans="1:19">
      <c r="A2189" s="30" t="s">
        <v>8079</v>
      </c>
      <c r="D2189" s="30" t="str">
        <f t="shared" si="556"/>
        <v>131357</v>
      </c>
      <c r="E2189" s="30">
        <f t="shared" si="560"/>
        <v>7</v>
      </c>
      <c r="F2189" s="30" t="str">
        <f t="shared" si="557"/>
        <v>INF194KA1UE8</v>
      </c>
      <c r="G2189" s="30">
        <f t="shared" si="561"/>
        <v>20</v>
      </c>
      <c r="H2189" s="30" t="str">
        <f t="shared" si="558"/>
        <v>-</v>
      </c>
      <c r="I2189" s="30">
        <f t="shared" ref="I2189:I2252" si="563">IF($D2189="","",G2189+LEN(H2189)+1)</f>
        <v>22</v>
      </c>
      <c r="J2189" s="35" t="str">
        <f t="shared" si="559"/>
        <v>IDFC DEF_Regular Plan_Growth</v>
      </c>
      <c r="K2189" s="35">
        <f t="shared" ref="K2189:K2252" si="564">IF($D2189="","",I2189+LEN(J2189)+1)</f>
        <v>51</v>
      </c>
      <c r="L2189" s="30" t="str">
        <f t="shared" ref="L2189:L2252" si="565">IF($D2189="","",MID($A2189,K2189+1,SEARCH(";",$A2189,K2189+1)-K2189-1))</f>
        <v>12.1689</v>
      </c>
      <c r="M2189" s="30">
        <f t="shared" ref="M2189:M2252" si="566">IF($D2189="","",K2189+LEN(L2189)+1)</f>
        <v>59</v>
      </c>
      <c r="N2189" s="30" t="str">
        <f t="shared" ref="N2189:N2252" si="567">IF($D2189="","",MID($A2189,M2189+1,SEARCH(";",$A2189,M2189+1)-M2189-1))</f>
        <v>12.1689</v>
      </c>
      <c r="O2189" s="30">
        <f t="shared" ref="O2189:O2252" si="568">IF($D2189="","",M2189+LEN(N2189)+1)</f>
        <v>67</v>
      </c>
      <c r="P2189" s="30" t="str">
        <f t="shared" ref="P2189:P2252" si="569">IF($D2189="","",MID($A2189,O2189+1,SEARCH(";",$A2189,O2189+1)-O2189-1))</f>
        <v>12.1689</v>
      </c>
      <c r="Q2189" s="30">
        <f t="shared" ref="Q2189:Q2252" si="570">IF($D2189="","",O2189+LEN(P2189)+1)</f>
        <v>75</v>
      </c>
      <c r="R2189" s="36" t="str">
        <f t="shared" ref="R2189:R2252" si="571">IF($D2189="","",MID($A2189,Q2189+1,15))</f>
        <v>08-Aug-2017</v>
      </c>
      <c r="S2189" s="37">
        <f t="shared" si="562"/>
        <v>12.168900000000001</v>
      </c>
    </row>
    <row r="2190" spans="1:19">
      <c r="A2190" s="30" t="s">
        <v>8080</v>
      </c>
      <c r="D2190" s="30" t="str">
        <f t="shared" si="556"/>
        <v>118478</v>
      </c>
      <c r="E2190" s="30">
        <f t="shared" si="560"/>
        <v>7</v>
      </c>
      <c r="F2190" s="30" t="str">
        <f t="shared" si="557"/>
        <v>INF194K01Z51</v>
      </c>
      <c r="G2190" s="30">
        <f t="shared" si="561"/>
        <v>20</v>
      </c>
      <c r="H2190" s="30" t="str">
        <f t="shared" si="558"/>
        <v>INF194K01Z69</v>
      </c>
      <c r="I2190" s="30">
        <f t="shared" si="563"/>
        <v>33</v>
      </c>
      <c r="J2190" s="35" t="str">
        <f t="shared" si="559"/>
        <v>IDFC Equity Fund-Direct Plan-Dividend</v>
      </c>
      <c r="K2190" s="35">
        <f t="shared" si="564"/>
        <v>71</v>
      </c>
      <c r="L2190" s="30" t="str">
        <f t="shared" si="565"/>
        <v>17.9810</v>
      </c>
      <c r="M2190" s="30">
        <f t="shared" si="566"/>
        <v>79</v>
      </c>
      <c r="N2190" s="30" t="str">
        <f t="shared" si="567"/>
        <v>17.9810</v>
      </c>
      <c r="O2190" s="30">
        <f t="shared" si="568"/>
        <v>87</v>
      </c>
      <c r="P2190" s="30" t="str">
        <f t="shared" si="569"/>
        <v>17.9810</v>
      </c>
      <c r="Q2190" s="30">
        <f t="shared" si="570"/>
        <v>95</v>
      </c>
      <c r="R2190" s="36" t="str">
        <f t="shared" si="571"/>
        <v>08-Aug-2017</v>
      </c>
      <c r="S2190" s="37">
        <f t="shared" si="562"/>
        <v>17.981000000000002</v>
      </c>
    </row>
    <row r="2191" spans="1:19">
      <c r="A2191" s="30" t="s">
        <v>8081</v>
      </c>
      <c r="D2191" s="30" t="str">
        <f t="shared" si="556"/>
        <v>118479</v>
      </c>
      <c r="E2191" s="30">
        <f t="shared" si="560"/>
        <v>7</v>
      </c>
      <c r="F2191" s="30" t="str">
        <f t="shared" si="557"/>
        <v>INF194K01Z44</v>
      </c>
      <c r="G2191" s="30">
        <f t="shared" si="561"/>
        <v>20</v>
      </c>
      <c r="H2191" s="30" t="str">
        <f t="shared" si="558"/>
        <v>-</v>
      </c>
      <c r="I2191" s="30">
        <f t="shared" si="563"/>
        <v>22</v>
      </c>
      <c r="J2191" s="35" t="str">
        <f t="shared" si="559"/>
        <v>IDFC Equity Fund-Direct Plan-Growth</v>
      </c>
      <c r="K2191" s="35">
        <f t="shared" si="564"/>
        <v>58</v>
      </c>
      <c r="L2191" s="30" t="str">
        <f t="shared" si="565"/>
        <v>31.4789</v>
      </c>
      <c r="M2191" s="30">
        <f t="shared" si="566"/>
        <v>66</v>
      </c>
      <c r="N2191" s="30" t="str">
        <f t="shared" si="567"/>
        <v>31.4789</v>
      </c>
      <c r="O2191" s="30">
        <f t="shared" si="568"/>
        <v>74</v>
      </c>
      <c r="P2191" s="30" t="str">
        <f t="shared" si="569"/>
        <v>31.4789</v>
      </c>
      <c r="Q2191" s="30">
        <f t="shared" si="570"/>
        <v>82</v>
      </c>
      <c r="R2191" s="36" t="str">
        <f t="shared" si="571"/>
        <v>08-Aug-2017</v>
      </c>
      <c r="S2191" s="37">
        <f t="shared" si="562"/>
        <v>31.478899999999999</v>
      </c>
    </row>
    <row r="2192" spans="1:19">
      <c r="A2192" s="30" t="s">
        <v>8082</v>
      </c>
      <c r="D2192" s="30" t="str">
        <f t="shared" si="556"/>
        <v>108800</v>
      </c>
      <c r="E2192" s="30">
        <f t="shared" si="560"/>
        <v>7</v>
      </c>
      <c r="F2192" s="30" t="str">
        <f t="shared" si="557"/>
        <v>INF194K01490</v>
      </c>
      <c r="G2192" s="30">
        <f t="shared" si="561"/>
        <v>20</v>
      </c>
      <c r="H2192" s="30" t="str">
        <f t="shared" si="558"/>
        <v>INF194K01508</v>
      </c>
      <c r="I2192" s="30">
        <f t="shared" si="563"/>
        <v>33</v>
      </c>
      <c r="J2192" s="35" t="str">
        <f t="shared" si="559"/>
        <v>IDFC Equity Fund-Regular Plan-Dividend</v>
      </c>
      <c r="K2192" s="35">
        <f t="shared" si="564"/>
        <v>72</v>
      </c>
      <c r="L2192" s="30" t="str">
        <f t="shared" si="565"/>
        <v>14.9198</v>
      </c>
      <c r="M2192" s="30">
        <f t="shared" si="566"/>
        <v>80</v>
      </c>
      <c r="N2192" s="30" t="str">
        <f t="shared" si="567"/>
        <v>14.9198</v>
      </c>
      <c r="O2192" s="30">
        <f t="shared" si="568"/>
        <v>88</v>
      </c>
      <c r="P2192" s="30" t="str">
        <f t="shared" si="569"/>
        <v>14.9198</v>
      </c>
      <c r="Q2192" s="30">
        <f t="shared" si="570"/>
        <v>96</v>
      </c>
      <c r="R2192" s="36" t="str">
        <f t="shared" si="571"/>
        <v>08-Aug-2017</v>
      </c>
      <c r="S2192" s="37">
        <f t="shared" si="562"/>
        <v>14.9198</v>
      </c>
    </row>
    <row r="2193" spans="1:19">
      <c r="A2193" s="30" t="s">
        <v>8083</v>
      </c>
      <c r="D2193" s="30" t="str">
        <f t="shared" si="556"/>
        <v>108799</v>
      </c>
      <c r="E2193" s="30">
        <f t="shared" si="560"/>
        <v>7</v>
      </c>
      <c r="F2193" s="30" t="str">
        <f t="shared" si="557"/>
        <v>INF194K01516</v>
      </c>
      <c r="G2193" s="30">
        <f t="shared" si="561"/>
        <v>20</v>
      </c>
      <c r="H2193" s="30" t="str">
        <f t="shared" si="558"/>
        <v>-</v>
      </c>
      <c r="I2193" s="30">
        <f t="shared" si="563"/>
        <v>22</v>
      </c>
      <c r="J2193" s="35" t="str">
        <f t="shared" si="559"/>
        <v>IDFC Equity Fund-Regular Plan-Growth</v>
      </c>
      <c r="K2193" s="35">
        <f t="shared" si="564"/>
        <v>59</v>
      </c>
      <c r="L2193" s="30" t="str">
        <f t="shared" si="565"/>
        <v>29.9193</v>
      </c>
      <c r="M2193" s="30">
        <f t="shared" si="566"/>
        <v>67</v>
      </c>
      <c r="N2193" s="30" t="str">
        <f t="shared" si="567"/>
        <v>29.9193</v>
      </c>
      <c r="O2193" s="30">
        <f t="shared" si="568"/>
        <v>75</v>
      </c>
      <c r="P2193" s="30" t="str">
        <f t="shared" si="569"/>
        <v>29.9193</v>
      </c>
      <c r="Q2193" s="30">
        <f t="shared" si="570"/>
        <v>83</v>
      </c>
      <c r="R2193" s="36" t="str">
        <f t="shared" si="571"/>
        <v>08-Aug-2017</v>
      </c>
      <c r="S2193" s="37">
        <f t="shared" si="562"/>
        <v>29.9193</v>
      </c>
    </row>
    <row r="2194" spans="1:19">
      <c r="A2194" s="30" t="s">
        <v>6237</v>
      </c>
      <c r="D2194" s="30" t="str">
        <f t="shared" si="556"/>
        <v>112068</v>
      </c>
      <c r="E2194" s="30">
        <f t="shared" si="560"/>
        <v>7</v>
      </c>
      <c r="F2194" s="30" t="str">
        <f t="shared" si="557"/>
        <v>INF194K01243</v>
      </c>
      <c r="G2194" s="30">
        <f t="shared" si="561"/>
        <v>20</v>
      </c>
      <c r="H2194" s="30" t="str">
        <f t="shared" si="558"/>
        <v>INF194K01250</v>
      </c>
      <c r="I2194" s="30">
        <f t="shared" si="563"/>
        <v>33</v>
      </c>
      <c r="J2194" s="35" t="str">
        <f t="shared" si="559"/>
        <v>IDFC Equity Fund -Plan B- Dividend</v>
      </c>
      <c r="K2194" s="35">
        <f t="shared" si="564"/>
        <v>68</v>
      </c>
      <c r="L2194" s="30" t="str">
        <f t="shared" si="565"/>
        <v>13.71899080</v>
      </c>
      <c r="M2194" s="30">
        <f t="shared" si="566"/>
        <v>80</v>
      </c>
      <c r="N2194" s="30" t="str">
        <f t="shared" si="567"/>
        <v>13.71899080</v>
      </c>
      <c r="O2194" s="30">
        <f t="shared" si="568"/>
        <v>92</v>
      </c>
      <c r="P2194" s="30" t="str">
        <f t="shared" si="569"/>
        <v>13.71899080</v>
      </c>
      <c r="Q2194" s="30">
        <f t="shared" si="570"/>
        <v>104</v>
      </c>
      <c r="R2194" s="36" t="str">
        <f t="shared" si="571"/>
        <v>17-Feb-2017</v>
      </c>
      <c r="S2194" s="37">
        <f t="shared" si="562"/>
        <v>13.7189908</v>
      </c>
    </row>
    <row r="2195" spans="1:19">
      <c r="A2195" s="30" t="s">
        <v>6238</v>
      </c>
      <c r="D2195" s="30" t="str">
        <f t="shared" si="556"/>
        <v>112069</v>
      </c>
      <c r="E2195" s="30">
        <f t="shared" si="560"/>
        <v>7</v>
      </c>
      <c r="F2195" s="30" t="str">
        <f t="shared" si="557"/>
        <v>INF194K01235</v>
      </c>
      <c r="G2195" s="30">
        <f t="shared" si="561"/>
        <v>20</v>
      </c>
      <c r="H2195" s="30" t="str">
        <f t="shared" si="558"/>
        <v>-</v>
      </c>
      <c r="I2195" s="30">
        <f t="shared" si="563"/>
        <v>22</v>
      </c>
      <c r="J2195" s="35" t="str">
        <f t="shared" si="559"/>
        <v>IDFC Equity Fund -Plan B-Growth</v>
      </c>
      <c r="K2195" s="35">
        <f t="shared" si="564"/>
        <v>54</v>
      </c>
      <c r="L2195" s="30" t="str">
        <f t="shared" si="565"/>
        <v>21.45998959</v>
      </c>
      <c r="M2195" s="30">
        <f t="shared" si="566"/>
        <v>66</v>
      </c>
      <c r="N2195" s="30" t="str">
        <f t="shared" si="567"/>
        <v>21.45998959</v>
      </c>
      <c r="O2195" s="30">
        <f t="shared" si="568"/>
        <v>78</v>
      </c>
      <c r="P2195" s="30" t="str">
        <f t="shared" si="569"/>
        <v>21.45998959</v>
      </c>
      <c r="Q2195" s="30">
        <f t="shared" si="570"/>
        <v>90</v>
      </c>
      <c r="R2195" s="36" t="str">
        <f t="shared" si="571"/>
        <v>17-Feb-2017</v>
      </c>
      <c r="S2195" s="37">
        <f t="shared" si="562"/>
        <v>21.459989589999999</v>
      </c>
    </row>
    <row r="2196" spans="1:19">
      <c r="A2196" s="30" t="s">
        <v>8084</v>
      </c>
      <c r="D2196" s="30" t="str">
        <f t="shared" si="556"/>
        <v>118422</v>
      </c>
      <c r="E2196" s="30">
        <f t="shared" si="560"/>
        <v>7</v>
      </c>
      <c r="F2196" s="30" t="str">
        <f t="shared" si="557"/>
        <v>INF194K01W39</v>
      </c>
      <c r="G2196" s="30">
        <f t="shared" si="561"/>
        <v>20</v>
      </c>
      <c r="H2196" s="30" t="str">
        <f t="shared" si="558"/>
        <v>INF194K01W47</v>
      </c>
      <c r="I2196" s="30">
        <f t="shared" si="563"/>
        <v>33</v>
      </c>
      <c r="J2196" s="35" t="str">
        <f t="shared" si="559"/>
        <v>IDFC Focused Equity Fund-Direct Plan-Dividend</v>
      </c>
      <c r="K2196" s="35">
        <f t="shared" si="564"/>
        <v>79</v>
      </c>
      <c r="L2196" s="30" t="str">
        <f t="shared" si="565"/>
        <v>17.9795</v>
      </c>
      <c r="M2196" s="30">
        <f t="shared" si="566"/>
        <v>87</v>
      </c>
      <c r="N2196" s="30" t="str">
        <f t="shared" si="567"/>
        <v>17.9795</v>
      </c>
      <c r="O2196" s="30">
        <f t="shared" si="568"/>
        <v>95</v>
      </c>
      <c r="P2196" s="30" t="str">
        <f t="shared" si="569"/>
        <v>17.9795</v>
      </c>
      <c r="Q2196" s="30">
        <f t="shared" si="570"/>
        <v>103</v>
      </c>
      <c r="R2196" s="36" t="str">
        <f t="shared" si="571"/>
        <v>08-Aug-2017</v>
      </c>
      <c r="S2196" s="37">
        <f t="shared" si="562"/>
        <v>17.979500000000002</v>
      </c>
    </row>
    <row r="2197" spans="1:19">
      <c r="A2197" s="30" t="s">
        <v>8085</v>
      </c>
      <c r="D2197" s="30" t="str">
        <f t="shared" si="556"/>
        <v>118421</v>
      </c>
      <c r="E2197" s="30">
        <f t="shared" si="560"/>
        <v>7</v>
      </c>
      <c r="F2197" s="30" t="str">
        <f t="shared" si="557"/>
        <v>INF194K01W21</v>
      </c>
      <c r="G2197" s="30">
        <f t="shared" si="561"/>
        <v>20</v>
      </c>
      <c r="H2197" s="30" t="str">
        <f t="shared" si="558"/>
        <v>-</v>
      </c>
      <c r="I2197" s="30">
        <f t="shared" si="563"/>
        <v>22</v>
      </c>
      <c r="J2197" s="35" t="str">
        <f t="shared" si="559"/>
        <v>IDFC Focused Equity Fund-Direct Plan-Growth</v>
      </c>
      <c r="K2197" s="35">
        <f t="shared" si="564"/>
        <v>66</v>
      </c>
      <c r="L2197" s="30" t="str">
        <f t="shared" si="565"/>
        <v>38.2688</v>
      </c>
      <c r="M2197" s="30">
        <f t="shared" si="566"/>
        <v>74</v>
      </c>
      <c r="N2197" s="30" t="str">
        <f t="shared" si="567"/>
        <v>38.2688</v>
      </c>
      <c r="O2197" s="30">
        <f t="shared" si="568"/>
        <v>82</v>
      </c>
      <c r="P2197" s="30" t="str">
        <f t="shared" si="569"/>
        <v>38.2688</v>
      </c>
      <c r="Q2197" s="30">
        <f t="shared" si="570"/>
        <v>90</v>
      </c>
      <c r="R2197" s="36" t="str">
        <f t="shared" si="571"/>
        <v>08-Aug-2017</v>
      </c>
      <c r="S2197" s="37">
        <f t="shared" si="562"/>
        <v>38.268799999999999</v>
      </c>
    </row>
    <row r="2198" spans="1:19">
      <c r="A2198" s="30" t="s">
        <v>8086</v>
      </c>
      <c r="D2198" s="30" t="str">
        <f t="shared" si="556"/>
        <v>108593</v>
      </c>
      <c r="E2198" s="30">
        <f t="shared" si="560"/>
        <v>7</v>
      </c>
      <c r="F2198" s="30" t="str">
        <f t="shared" si="557"/>
        <v>INF194K01474</v>
      </c>
      <c r="G2198" s="30">
        <f t="shared" si="561"/>
        <v>20</v>
      </c>
      <c r="H2198" s="30" t="str">
        <f t="shared" si="558"/>
        <v>INF194K01482</v>
      </c>
      <c r="I2198" s="30">
        <f t="shared" si="563"/>
        <v>33</v>
      </c>
      <c r="J2198" s="35" t="str">
        <f t="shared" si="559"/>
        <v>IDFC Focused Equity Fund-Regular Plan-Dividend</v>
      </c>
      <c r="K2198" s="35">
        <f t="shared" si="564"/>
        <v>80</v>
      </c>
      <c r="L2198" s="30" t="str">
        <f t="shared" si="565"/>
        <v>14.7890</v>
      </c>
      <c r="M2198" s="30">
        <f t="shared" si="566"/>
        <v>88</v>
      </c>
      <c r="N2198" s="30" t="str">
        <f t="shared" si="567"/>
        <v>14.7890</v>
      </c>
      <c r="O2198" s="30">
        <f t="shared" si="568"/>
        <v>96</v>
      </c>
      <c r="P2198" s="30" t="str">
        <f t="shared" si="569"/>
        <v>14.7890</v>
      </c>
      <c r="Q2198" s="30">
        <f t="shared" si="570"/>
        <v>104</v>
      </c>
      <c r="R2198" s="36" t="str">
        <f t="shared" si="571"/>
        <v>08-Aug-2017</v>
      </c>
      <c r="S2198" s="37">
        <f t="shared" si="562"/>
        <v>14.789</v>
      </c>
    </row>
    <row r="2199" spans="1:19">
      <c r="A2199" s="30" t="s">
        <v>8087</v>
      </c>
      <c r="D2199" s="30" t="str">
        <f t="shared" si="556"/>
        <v>108592</v>
      </c>
      <c r="E2199" s="30">
        <f t="shared" si="560"/>
        <v>7</v>
      </c>
      <c r="F2199" s="30" t="str">
        <f t="shared" si="557"/>
        <v>INF194K01466</v>
      </c>
      <c r="G2199" s="30">
        <f t="shared" si="561"/>
        <v>20</v>
      </c>
      <c r="H2199" s="30" t="str">
        <f t="shared" si="558"/>
        <v>-</v>
      </c>
      <c r="I2199" s="30">
        <f t="shared" si="563"/>
        <v>22</v>
      </c>
      <c r="J2199" s="35" t="str">
        <f t="shared" si="559"/>
        <v>IDFC Focused Equity Fund-Regular Plan-Growth</v>
      </c>
      <c r="K2199" s="35">
        <f t="shared" si="564"/>
        <v>67</v>
      </c>
      <c r="L2199" s="30" t="str">
        <f t="shared" si="565"/>
        <v>36.3360</v>
      </c>
      <c r="M2199" s="30">
        <f t="shared" si="566"/>
        <v>75</v>
      </c>
      <c r="N2199" s="30" t="str">
        <f t="shared" si="567"/>
        <v>36.3360</v>
      </c>
      <c r="O2199" s="30">
        <f t="shared" si="568"/>
        <v>83</v>
      </c>
      <c r="P2199" s="30" t="str">
        <f t="shared" si="569"/>
        <v>36.3360</v>
      </c>
      <c r="Q2199" s="30">
        <f t="shared" si="570"/>
        <v>91</v>
      </c>
      <c r="R2199" s="36" t="str">
        <f t="shared" si="571"/>
        <v>08-Aug-2017</v>
      </c>
      <c r="S2199" s="37">
        <f t="shared" si="562"/>
        <v>36.335999999999999</v>
      </c>
    </row>
    <row r="2200" spans="1:19">
      <c r="A2200" s="30" t="s">
        <v>6239</v>
      </c>
      <c r="D2200" s="30" t="str">
        <f t="shared" si="556"/>
        <v>111866</v>
      </c>
      <c r="E2200" s="30">
        <f t="shared" si="560"/>
        <v>7</v>
      </c>
      <c r="F2200" s="30" t="str">
        <f t="shared" si="557"/>
        <v>INF194K01441</v>
      </c>
      <c r="G2200" s="30">
        <f t="shared" si="561"/>
        <v>20</v>
      </c>
      <c r="H2200" s="30" t="str">
        <f t="shared" si="558"/>
        <v>INF194K01458</v>
      </c>
      <c r="I2200" s="30">
        <f t="shared" si="563"/>
        <v>33</v>
      </c>
      <c r="J2200" s="35" t="str">
        <f t="shared" si="559"/>
        <v>IDFC Imperial Equity Fund-Plan B - Dividend</v>
      </c>
      <c r="K2200" s="35">
        <f t="shared" si="564"/>
        <v>77</v>
      </c>
      <c r="L2200" s="30" t="str">
        <f t="shared" si="565"/>
        <v>12.36902351</v>
      </c>
      <c r="M2200" s="30">
        <f t="shared" si="566"/>
        <v>89</v>
      </c>
      <c r="N2200" s="30" t="str">
        <f t="shared" si="567"/>
        <v>12.36902351</v>
      </c>
      <c r="O2200" s="30">
        <f t="shared" si="568"/>
        <v>101</v>
      </c>
      <c r="P2200" s="30" t="str">
        <f t="shared" si="569"/>
        <v>12.36902351</v>
      </c>
      <c r="Q2200" s="30">
        <f t="shared" si="570"/>
        <v>113</v>
      </c>
      <c r="R2200" s="36" t="str">
        <f t="shared" si="571"/>
        <v>17-Feb-2017</v>
      </c>
      <c r="S2200" s="37">
        <f t="shared" si="562"/>
        <v>12.36902351</v>
      </c>
    </row>
    <row r="2201" spans="1:19">
      <c r="A2201" s="30" t="s">
        <v>6240</v>
      </c>
      <c r="D2201" s="30" t="str">
        <f t="shared" si="556"/>
        <v>111865</v>
      </c>
      <c r="E2201" s="30">
        <f t="shared" si="560"/>
        <v>7</v>
      </c>
      <c r="F2201" s="30" t="str">
        <f t="shared" si="557"/>
        <v>INF194K01433</v>
      </c>
      <c r="G2201" s="30">
        <f t="shared" si="561"/>
        <v>20</v>
      </c>
      <c r="H2201" s="30" t="str">
        <f t="shared" si="558"/>
        <v>-</v>
      </c>
      <c r="I2201" s="30">
        <f t="shared" si="563"/>
        <v>22</v>
      </c>
      <c r="J2201" s="35" t="str">
        <f t="shared" si="559"/>
        <v>IDFC Imperial Equity Fund-Plan B - Growth</v>
      </c>
      <c r="K2201" s="35">
        <f t="shared" si="564"/>
        <v>64</v>
      </c>
      <c r="L2201" s="30" t="str">
        <f t="shared" si="565"/>
        <v>25.02172287</v>
      </c>
      <c r="M2201" s="30">
        <f t="shared" si="566"/>
        <v>76</v>
      </c>
      <c r="N2201" s="30" t="str">
        <f t="shared" si="567"/>
        <v>25.02172287</v>
      </c>
      <c r="O2201" s="30">
        <f t="shared" si="568"/>
        <v>88</v>
      </c>
      <c r="P2201" s="30" t="str">
        <f t="shared" si="569"/>
        <v>25.02172287</v>
      </c>
      <c r="Q2201" s="30">
        <f t="shared" si="570"/>
        <v>100</v>
      </c>
      <c r="R2201" s="36" t="str">
        <f t="shared" si="571"/>
        <v>17-Feb-2017</v>
      </c>
      <c r="S2201" s="37">
        <f t="shared" si="562"/>
        <v>25.021722870000001</v>
      </c>
    </row>
    <row r="2202" spans="1:19">
      <c r="A2202" s="30" t="s">
        <v>8088</v>
      </c>
      <c r="D2202" s="30" t="str">
        <f t="shared" si="556"/>
        <v>118468</v>
      </c>
      <c r="E2202" s="30">
        <f t="shared" si="560"/>
        <v>7</v>
      </c>
      <c r="F2202" s="30" t="str">
        <f t="shared" si="557"/>
        <v>INF194K01X53</v>
      </c>
      <c r="G2202" s="30">
        <f t="shared" si="561"/>
        <v>20</v>
      </c>
      <c r="H2202" s="30" t="str">
        <f t="shared" si="558"/>
        <v>INF194K01X61</v>
      </c>
      <c r="I2202" s="30">
        <f t="shared" si="563"/>
        <v>33</v>
      </c>
      <c r="J2202" s="35" t="str">
        <f t="shared" si="559"/>
        <v>IDFC  Infrastructure Fund-Direct Plan-Dividend</v>
      </c>
      <c r="K2202" s="35">
        <f t="shared" si="564"/>
        <v>80</v>
      </c>
      <c r="L2202" s="30" t="str">
        <f t="shared" si="565"/>
        <v>17.7617</v>
      </c>
      <c r="M2202" s="30">
        <f t="shared" si="566"/>
        <v>88</v>
      </c>
      <c r="N2202" s="30" t="str">
        <f t="shared" si="567"/>
        <v>17.7617</v>
      </c>
      <c r="O2202" s="30">
        <f t="shared" si="568"/>
        <v>96</v>
      </c>
      <c r="P2202" s="30" t="str">
        <f t="shared" si="569"/>
        <v>17.7617</v>
      </c>
      <c r="Q2202" s="30">
        <f t="shared" si="570"/>
        <v>104</v>
      </c>
      <c r="R2202" s="36" t="str">
        <f t="shared" si="571"/>
        <v>08-Aug-2017</v>
      </c>
      <c r="S2202" s="37">
        <f t="shared" si="562"/>
        <v>17.761700000000001</v>
      </c>
    </row>
    <row r="2203" spans="1:19">
      <c r="A2203" s="30" t="s">
        <v>8089</v>
      </c>
      <c r="D2203" s="30" t="str">
        <f t="shared" si="556"/>
        <v>118469</v>
      </c>
      <c r="E2203" s="30">
        <f t="shared" si="560"/>
        <v>7</v>
      </c>
      <c r="F2203" s="30" t="str">
        <f t="shared" si="557"/>
        <v>INF194K01X46</v>
      </c>
      <c r="G2203" s="30">
        <f t="shared" si="561"/>
        <v>20</v>
      </c>
      <c r="H2203" s="30" t="str">
        <f t="shared" si="558"/>
        <v>-</v>
      </c>
      <c r="I2203" s="30">
        <f t="shared" si="563"/>
        <v>22</v>
      </c>
      <c r="J2203" s="35" t="str">
        <f t="shared" si="559"/>
        <v>IDFC  Infrastructure Fund-Direct Plan-Growth</v>
      </c>
      <c r="K2203" s="35">
        <f t="shared" si="564"/>
        <v>67</v>
      </c>
      <c r="L2203" s="30" t="str">
        <f t="shared" si="565"/>
        <v>17.7736</v>
      </c>
      <c r="M2203" s="30">
        <f t="shared" si="566"/>
        <v>75</v>
      </c>
      <c r="N2203" s="30" t="str">
        <f t="shared" si="567"/>
        <v>17.7736</v>
      </c>
      <c r="O2203" s="30">
        <f t="shared" si="568"/>
        <v>83</v>
      </c>
      <c r="P2203" s="30" t="str">
        <f t="shared" si="569"/>
        <v>17.7736</v>
      </c>
      <c r="Q2203" s="30">
        <f t="shared" si="570"/>
        <v>91</v>
      </c>
      <c r="R2203" s="36" t="str">
        <f t="shared" si="571"/>
        <v>08-Aug-2017</v>
      </c>
      <c r="S2203" s="37">
        <f t="shared" si="562"/>
        <v>17.773599999999998</v>
      </c>
    </row>
    <row r="2204" spans="1:19">
      <c r="A2204" s="30" t="s">
        <v>8090</v>
      </c>
      <c r="D2204" s="30" t="str">
        <f t="shared" si="556"/>
        <v>114477</v>
      </c>
      <c r="E2204" s="30">
        <f t="shared" si="560"/>
        <v>7</v>
      </c>
      <c r="F2204" s="30" t="str">
        <f t="shared" si="557"/>
        <v>INF194K01BZ6</v>
      </c>
      <c r="G2204" s="30">
        <f t="shared" si="561"/>
        <v>20</v>
      </c>
      <c r="H2204" s="30" t="str">
        <f t="shared" si="558"/>
        <v>INF194K01CA7</v>
      </c>
      <c r="I2204" s="30">
        <f t="shared" si="563"/>
        <v>33</v>
      </c>
      <c r="J2204" s="35" t="str">
        <f t="shared" si="559"/>
        <v>IDFC  Infrastructure Fund-Regular Plan-Dividend</v>
      </c>
      <c r="K2204" s="35">
        <f t="shared" si="564"/>
        <v>81</v>
      </c>
      <c r="L2204" s="30" t="str">
        <f t="shared" si="565"/>
        <v>16.8088</v>
      </c>
      <c r="M2204" s="30">
        <f t="shared" si="566"/>
        <v>89</v>
      </c>
      <c r="N2204" s="30" t="str">
        <f t="shared" si="567"/>
        <v>16.8088</v>
      </c>
      <c r="O2204" s="30">
        <f t="shared" si="568"/>
        <v>97</v>
      </c>
      <c r="P2204" s="30" t="str">
        <f t="shared" si="569"/>
        <v>16.8088</v>
      </c>
      <c r="Q2204" s="30">
        <f t="shared" si="570"/>
        <v>105</v>
      </c>
      <c r="R2204" s="36" t="str">
        <f t="shared" si="571"/>
        <v>08-Aug-2017</v>
      </c>
      <c r="S2204" s="37">
        <f t="shared" si="562"/>
        <v>16.808800000000002</v>
      </c>
    </row>
    <row r="2205" spans="1:19">
      <c r="A2205" s="30" t="s">
        <v>8091</v>
      </c>
      <c r="D2205" s="30" t="str">
        <f t="shared" si="556"/>
        <v>114476</v>
      </c>
      <c r="E2205" s="30">
        <f t="shared" si="560"/>
        <v>7</v>
      </c>
      <c r="F2205" s="30" t="str">
        <f t="shared" si="557"/>
        <v>INF194K01BY9</v>
      </c>
      <c r="G2205" s="30">
        <f t="shared" si="561"/>
        <v>20</v>
      </c>
      <c r="H2205" s="30" t="str">
        <f t="shared" si="558"/>
        <v>-</v>
      </c>
      <c r="I2205" s="30">
        <f t="shared" si="563"/>
        <v>22</v>
      </c>
      <c r="J2205" s="35" t="str">
        <f t="shared" si="559"/>
        <v>IDFC  Infrastructure Fund-Regular Plan-Growth</v>
      </c>
      <c r="K2205" s="35">
        <f t="shared" si="564"/>
        <v>68</v>
      </c>
      <c r="L2205" s="30" t="str">
        <f t="shared" si="565"/>
        <v>16.8016</v>
      </c>
      <c r="M2205" s="30">
        <f t="shared" si="566"/>
        <v>76</v>
      </c>
      <c r="N2205" s="30" t="str">
        <f t="shared" si="567"/>
        <v>16.8016</v>
      </c>
      <c r="O2205" s="30">
        <f t="shared" si="568"/>
        <v>84</v>
      </c>
      <c r="P2205" s="30" t="str">
        <f t="shared" si="569"/>
        <v>16.8016</v>
      </c>
      <c r="Q2205" s="30">
        <f t="shared" si="570"/>
        <v>92</v>
      </c>
      <c r="R2205" s="36" t="str">
        <f t="shared" si="571"/>
        <v>08-Aug-2017</v>
      </c>
      <c r="S2205" s="37">
        <f t="shared" si="562"/>
        <v>16.801600000000001</v>
      </c>
    </row>
    <row r="2206" spans="1:19">
      <c r="A2206" s="30" t="s">
        <v>8092</v>
      </c>
      <c r="D2206" s="30" t="str">
        <f t="shared" si="556"/>
        <v>118483</v>
      </c>
      <c r="E2206" s="30">
        <f t="shared" si="560"/>
        <v>7</v>
      </c>
      <c r="F2206" s="30" t="str">
        <f t="shared" si="557"/>
        <v>INF194K013A6</v>
      </c>
      <c r="G2206" s="30">
        <f t="shared" si="561"/>
        <v>20</v>
      </c>
      <c r="H2206" s="30" t="str">
        <f t="shared" si="558"/>
        <v>INF194K014A4</v>
      </c>
      <c r="I2206" s="30">
        <f t="shared" si="563"/>
        <v>33</v>
      </c>
      <c r="J2206" s="35" t="str">
        <f t="shared" si="559"/>
        <v>IDFC Nifty Fund-Direct Plan-Dividend</v>
      </c>
      <c r="K2206" s="35">
        <f t="shared" si="564"/>
        <v>70</v>
      </c>
      <c r="L2206" s="30" t="str">
        <f t="shared" si="565"/>
        <v>20.5294</v>
      </c>
      <c r="M2206" s="30">
        <f t="shared" si="566"/>
        <v>78</v>
      </c>
      <c r="N2206" s="30" t="str">
        <f t="shared" si="567"/>
        <v>20.5294</v>
      </c>
      <c r="O2206" s="30">
        <f t="shared" si="568"/>
        <v>86</v>
      </c>
      <c r="P2206" s="30" t="str">
        <f t="shared" si="569"/>
        <v>20.5294</v>
      </c>
      <c r="Q2206" s="30">
        <f t="shared" si="570"/>
        <v>94</v>
      </c>
      <c r="R2206" s="36" t="str">
        <f t="shared" si="571"/>
        <v>08-Aug-2017</v>
      </c>
      <c r="S2206" s="37">
        <f t="shared" si="562"/>
        <v>20.529399999999999</v>
      </c>
    </row>
    <row r="2207" spans="1:19">
      <c r="A2207" s="30" t="s">
        <v>8093</v>
      </c>
      <c r="D2207" s="30" t="str">
        <f t="shared" si="556"/>
        <v>118482</v>
      </c>
      <c r="E2207" s="30">
        <f t="shared" si="560"/>
        <v>7</v>
      </c>
      <c r="F2207" s="30" t="str">
        <f t="shared" si="557"/>
        <v>INF194K012A8</v>
      </c>
      <c r="G2207" s="30">
        <f t="shared" si="561"/>
        <v>20</v>
      </c>
      <c r="H2207" s="30" t="str">
        <f t="shared" si="558"/>
        <v>-</v>
      </c>
      <c r="I2207" s="30">
        <f t="shared" si="563"/>
        <v>22</v>
      </c>
      <c r="J2207" s="35" t="str">
        <f t="shared" si="559"/>
        <v>IDFC Nifty Fund-Direct Plan-Growth</v>
      </c>
      <c r="K2207" s="35">
        <f t="shared" si="564"/>
        <v>57</v>
      </c>
      <c r="L2207" s="30" t="str">
        <f t="shared" si="565"/>
        <v>20.3559</v>
      </c>
      <c r="M2207" s="30">
        <f t="shared" si="566"/>
        <v>65</v>
      </c>
      <c r="N2207" s="30" t="str">
        <f t="shared" si="567"/>
        <v>20.3559</v>
      </c>
      <c r="O2207" s="30">
        <f t="shared" si="568"/>
        <v>73</v>
      </c>
      <c r="P2207" s="30" t="str">
        <f t="shared" si="569"/>
        <v>20.3559</v>
      </c>
      <c r="Q2207" s="30">
        <f t="shared" si="570"/>
        <v>81</v>
      </c>
      <c r="R2207" s="36" t="str">
        <f t="shared" si="571"/>
        <v>08-Aug-2017</v>
      </c>
      <c r="S2207" s="37">
        <f t="shared" si="562"/>
        <v>20.355899999999998</v>
      </c>
    </row>
    <row r="2208" spans="1:19">
      <c r="A2208" s="30" t="s">
        <v>8094</v>
      </c>
      <c r="D2208" s="30" t="str">
        <f t="shared" si="556"/>
        <v>112878</v>
      </c>
      <c r="E2208" s="30">
        <f t="shared" si="560"/>
        <v>7</v>
      </c>
      <c r="F2208" s="30" t="str">
        <f t="shared" si="557"/>
        <v>INF194K01938</v>
      </c>
      <c r="G2208" s="30">
        <f t="shared" si="561"/>
        <v>20</v>
      </c>
      <c r="H2208" s="30" t="str">
        <f t="shared" si="558"/>
        <v>INF194K01946</v>
      </c>
      <c r="I2208" s="30">
        <f t="shared" si="563"/>
        <v>33</v>
      </c>
      <c r="J2208" s="35" t="str">
        <f t="shared" si="559"/>
        <v>IDFC Nifty Fund-Regular Plan-Dividend</v>
      </c>
      <c r="K2208" s="35">
        <f t="shared" si="564"/>
        <v>71</v>
      </c>
      <c r="L2208" s="30" t="str">
        <f t="shared" si="565"/>
        <v>20.4437</v>
      </c>
      <c r="M2208" s="30">
        <f t="shared" si="566"/>
        <v>79</v>
      </c>
      <c r="N2208" s="30" t="str">
        <f t="shared" si="567"/>
        <v>20.4437</v>
      </c>
      <c r="O2208" s="30">
        <f t="shared" si="568"/>
        <v>87</v>
      </c>
      <c r="P2208" s="30" t="str">
        <f t="shared" si="569"/>
        <v>20.4437</v>
      </c>
      <c r="Q2208" s="30">
        <f t="shared" si="570"/>
        <v>95</v>
      </c>
      <c r="R2208" s="36" t="str">
        <f t="shared" si="571"/>
        <v>08-Aug-2017</v>
      </c>
      <c r="S2208" s="37">
        <f t="shared" si="562"/>
        <v>20.4437</v>
      </c>
    </row>
    <row r="2209" spans="1:19">
      <c r="A2209" s="30" t="s">
        <v>8095</v>
      </c>
      <c r="D2209" s="30" t="str">
        <f t="shared" si="556"/>
        <v>112877</v>
      </c>
      <c r="E2209" s="30">
        <f t="shared" si="560"/>
        <v>7</v>
      </c>
      <c r="F2209" s="30" t="str">
        <f t="shared" si="557"/>
        <v>INF194K01920</v>
      </c>
      <c r="G2209" s="30">
        <f t="shared" si="561"/>
        <v>20</v>
      </c>
      <c r="H2209" s="30" t="str">
        <f t="shared" si="558"/>
        <v>-</v>
      </c>
      <c r="I2209" s="30">
        <f t="shared" si="563"/>
        <v>22</v>
      </c>
      <c r="J2209" s="35" t="str">
        <f t="shared" si="559"/>
        <v>IDFC Nifty Fund-Regular Plan-Growth</v>
      </c>
      <c r="K2209" s="35">
        <f t="shared" si="564"/>
        <v>58</v>
      </c>
      <c r="L2209" s="30" t="str">
        <f t="shared" si="565"/>
        <v>20.2842</v>
      </c>
      <c r="M2209" s="30">
        <f t="shared" si="566"/>
        <v>66</v>
      </c>
      <c r="N2209" s="30" t="str">
        <f t="shared" si="567"/>
        <v>20.2842</v>
      </c>
      <c r="O2209" s="30">
        <f t="shared" si="568"/>
        <v>74</v>
      </c>
      <c r="P2209" s="30" t="str">
        <f t="shared" si="569"/>
        <v>20.2842</v>
      </c>
      <c r="Q2209" s="30">
        <f t="shared" si="570"/>
        <v>82</v>
      </c>
      <c r="R2209" s="36" t="str">
        <f t="shared" si="571"/>
        <v>08-Aug-2017</v>
      </c>
      <c r="S2209" s="37">
        <f t="shared" si="562"/>
        <v>20.284199999999998</v>
      </c>
    </row>
    <row r="2210" spans="1:19">
      <c r="A2210" s="30" t="s">
        <v>8096</v>
      </c>
      <c r="D2210" s="30" t="str">
        <f t="shared" si="556"/>
        <v>118423</v>
      </c>
      <c r="E2210" s="30">
        <f t="shared" si="560"/>
        <v>7</v>
      </c>
      <c r="F2210" s="30" t="str">
        <f t="shared" si="557"/>
        <v>INF194K01W70</v>
      </c>
      <c r="G2210" s="30">
        <f t="shared" si="561"/>
        <v>20</v>
      </c>
      <c r="H2210" s="30" t="str">
        <f t="shared" si="558"/>
        <v>INF194K01W88</v>
      </c>
      <c r="I2210" s="30">
        <f t="shared" si="563"/>
        <v>33</v>
      </c>
      <c r="J2210" s="35" t="str">
        <f t="shared" si="559"/>
        <v>IDFC Premier Equity Fund-Direct Plan-Dividend</v>
      </c>
      <c r="K2210" s="35">
        <f t="shared" si="564"/>
        <v>79</v>
      </c>
      <c r="L2210" s="30" t="str">
        <f t="shared" si="565"/>
        <v>35.6991</v>
      </c>
      <c r="M2210" s="30">
        <f t="shared" si="566"/>
        <v>87</v>
      </c>
      <c r="N2210" s="30" t="str">
        <f t="shared" si="567"/>
        <v>35.6991</v>
      </c>
      <c r="O2210" s="30">
        <f t="shared" si="568"/>
        <v>95</v>
      </c>
      <c r="P2210" s="30" t="str">
        <f t="shared" si="569"/>
        <v>35.6991</v>
      </c>
      <c r="Q2210" s="30">
        <f t="shared" si="570"/>
        <v>103</v>
      </c>
      <c r="R2210" s="36" t="str">
        <f t="shared" si="571"/>
        <v>08-Aug-2017</v>
      </c>
      <c r="S2210" s="37">
        <f t="shared" si="562"/>
        <v>35.699100000000001</v>
      </c>
    </row>
    <row r="2211" spans="1:19">
      <c r="A2211" s="30" t="s">
        <v>8097</v>
      </c>
      <c r="D2211" s="30" t="str">
        <f t="shared" si="556"/>
        <v>118424</v>
      </c>
      <c r="E2211" s="30">
        <f t="shared" si="560"/>
        <v>7</v>
      </c>
      <c r="F2211" s="30" t="str">
        <f t="shared" si="557"/>
        <v>INF194K01W62</v>
      </c>
      <c r="G2211" s="30">
        <f t="shared" si="561"/>
        <v>20</v>
      </c>
      <c r="H2211" s="30" t="str">
        <f t="shared" si="558"/>
        <v>-</v>
      </c>
      <c r="I2211" s="30">
        <f t="shared" si="563"/>
        <v>22</v>
      </c>
      <c r="J2211" s="35" t="str">
        <f t="shared" si="559"/>
        <v>IDFC Premier Equity Fund-Direct Plan-Growth</v>
      </c>
      <c r="K2211" s="35">
        <f t="shared" si="564"/>
        <v>66</v>
      </c>
      <c r="L2211" s="30" t="str">
        <f t="shared" si="565"/>
        <v>91.0710</v>
      </c>
      <c r="M2211" s="30">
        <f t="shared" si="566"/>
        <v>74</v>
      </c>
      <c r="N2211" s="30" t="str">
        <f t="shared" si="567"/>
        <v>91.0710</v>
      </c>
      <c r="O2211" s="30">
        <f t="shared" si="568"/>
        <v>82</v>
      </c>
      <c r="P2211" s="30" t="str">
        <f t="shared" si="569"/>
        <v>91.0710</v>
      </c>
      <c r="Q2211" s="30">
        <f t="shared" si="570"/>
        <v>90</v>
      </c>
      <c r="R2211" s="36" t="str">
        <f t="shared" si="571"/>
        <v>08-Aug-2017</v>
      </c>
      <c r="S2211" s="37">
        <f t="shared" si="562"/>
        <v>91.070999999999998</v>
      </c>
    </row>
    <row r="2212" spans="1:19">
      <c r="A2212" s="30" t="s">
        <v>8098</v>
      </c>
      <c r="D2212" s="30" t="str">
        <f t="shared" si="556"/>
        <v>108595</v>
      </c>
      <c r="E2212" s="30">
        <f t="shared" si="560"/>
        <v>7</v>
      </c>
      <c r="F2212" s="30" t="str">
        <f t="shared" si="557"/>
        <v>INF194K01409</v>
      </c>
      <c r="G2212" s="30">
        <f t="shared" si="561"/>
        <v>20</v>
      </c>
      <c r="H2212" s="30" t="str">
        <f t="shared" si="558"/>
        <v>INF194K01417</v>
      </c>
      <c r="I2212" s="30">
        <f t="shared" si="563"/>
        <v>33</v>
      </c>
      <c r="J2212" s="35" t="str">
        <f t="shared" si="559"/>
        <v>IDFC Premier Equity Fund-Regular Plan-Dividend</v>
      </c>
      <c r="K2212" s="35">
        <f t="shared" si="564"/>
        <v>80</v>
      </c>
      <c r="L2212" s="30" t="str">
        <f t="shared" si="565"/>
        <v>34.6494</v>
      </c>
      <c r="M2212" s="30">
        <f t="shared" si="566"/>
        <v>88</v>
      </c>
      <c r="N2212" s="30" t="str">
        <f t="shared" si="567"/>
        <v>34.6494</v>
      </c>
      <c r="O2212" s="30">
        <f t="shared" si="568"/>
        <v>96</v>
      </c>
      <c r="P2212" s="30" t="str">
        <f t="shared" si="569"/>
        <v>34.6494</v>
      </c>
      <c r="Q2212" s="30">
        <f t="shared" si="570"/>
        <v>104</v>
      </c>
      <c r="R2212" s="36" t="str">
        <f t="shared" si="571"/>
        <v>08-Aug-2017</v>
      </c>
      <c r="S2212" s="37">
        <f t="shared" si="562"/>
        <v>34.6494</v>
      </c>
    </row>
    <row r="2213" spans="1:19">
      <c r="A2213" s="30" t="s">
        <v>8099</v>
      </c>
      <c r="D2213" s="30" t="str">
        <f t="shared" si="556"/>
        <v>108594</v>
      </c>
      <c r="E2213" s="30">
        <f t="shared" si="560"/>
        <v>7</v>
      </c>
      <c r="F2213" s="30" t="str">
        <f t="shared" si="557"/>
        <v>INF194K01391</v>
      </c>
      <c r="G2213" s="30">
        <f t="shared" si="561"/>
        <v>20</v>
      </c>
      <c r="H2213" s="30" t="str">
        <f t="shared" si="558"/>
        <v>-</v>
      </c>
      <c r="I2213" s="30">
        <f t="shared" si="563"/>
        <v>22</v>
      </c>
      <c r="J2213" s="35" t="str">
        <f t="shared" si="559"/>
        <v>IDFC Premier Equity Fund-Regular Plan-Growth</v>
      </c>
      <c r="K2213" s="35">
        <f t="shared" si="564"/>
        <v>67</v>
      </c>
      <c r="L2213" s="30" t="str">
        <f t="shared" si="565"/>
        <v>88.1333</v>
      </c>
      <c r="M2213" s="30">
        <f t="shared" si="566"/>
        <v>75</v>
      </c>
      <c r="N2213" s="30" t="str">
        <f t="shared" si="567"/>
        <v>88.1333</v>
      </c>
      <c r="O2213" s="30">
        <f t="shared" si="568"/>
        <v>83</v>
      </c>
      <c r="P2213" s="30" t="str">
        <f t="shared" si="569"/>
        <v>88.1333</v>
      </c>
      <c r="Q2213" s="30">
        <f t="shared" si="570"/>
        <v>91</v>
      </c>
      <c r="R2213" s="36" t="str">
        <f t="shared" si="571"/>
        <v>08-Aug-2017</v>
      </c>
      <c r="S2213" s="37">
        <f t="shared" si="562"/>
        <v>88.133300000000006</v>
      </c>
    </row>
    <row r="2214" spans="1:19">
      <c r="A2214" s="30" t="s">
        <v>6241</v>
      </c>
      <c r="D2214" s="30" t="str">
        <f t="shared" si="556"/>
        <v>111861</v>
      </c>
      <c r="E2214" s="30">
        <f t="shared" si="560"/>
        <v>7</v>
      </c>
      <c r="F2214" s="30" t="str">
        <f t="shared" si="557"/>
        <v>INF194K01375</v>
      </c>
      <c r="G2214" s="30">
        <f t="shared" si="561"/>
        <v>20</v>
      </c>
      <c r="H2214" s="30" t="str">
        <f t="shared" si="558"/>
        <v>INF194K01383</v>
      </c>
      <c r="I2214" s="30">
        <f t="shared" si="563"/>
        <v>33</v>
      </c>
      <c r="J2214" s="35" t="str">
        <f t="shared" si="559"/>
        <v>IDFC Premier Equity Fund-Plan B - Dividend</v>
      </c>
      <c r="K2214" s="35">
        <f t="shared" si="564"/>
        <v>76</v>
      </c>
      <c r="L2214" s="30" t="str">
        <f t="shared" si="565"/>
        <v>26.12841142</v>
      </c>
      <c r="M2214" s="30">
        <f t="shared" si="566"/>
        <v>88</v>
      </c>
      <c r="N2214" s="30" t="str">
        <f t="shared" si="567"/>
        <v>26.12841142</v>
      </c>
      <c r="O2214" s="30">
        <f t="shared" si="568"/>
        <v>100</v>
      </c>
      <c r="P2214" s="30" t="str">
        <f t="shared" si="569"/>
        <v>26.12841142</v>
      </c>
      <c r="Q2214" s="30">
        <f t="shared" si="570"/>
        <v>112</v>
      </c>
      <c r="R2214" s="36" t="str">
        <f t="shared" si="571"/>
        <v>17-Feb-2017</v>
      </c>
      <c r="S2214" s="37">
        <f t="shared" si="562"/>
        <v>26.128411419999999</v>
      </c>
    </row>
    <row r="2215" spans="1:19">
      <c r="A2215" s="30" t="s">
        <v>6242</v>
      </c>
      <c r="D2215" s="30" t="str">
        <f t="shared" si="556"/>
        <v>111862</v>
      </c>
      <c r="E2215" s="30">
        <f t="shared" si="560"/>
        <v>7</v>
      </c>
      <c r="F2215" s="30" t="str">
        <f t="shared" si="557"/>
        <v>INF194K01425</v>
      </c>
      <c r="G2215" s="30">
        <f t="shared" si="561"/>
        <v>20</v>
      </c>
      <c r="H2215" s="30" t="str">
        <f t="shared" si="558"/>
        <v>-</v>
      </c>
      <c r="I2215" s="30">
        <f t="shared" si="563"/>
        <v>22</v>
      </c>
      <c r="J2215" s="35" t="str">
        <f t="shared" si="559"/>
        <v>IDFC Premier Equity Fund_Plan B - Growth</v>
      </c>
      <c r="K2215" s="35">
        <f t="shared" si="564"/>
        <v>63</v>
      </c>
      <c r="L2215" s="30" t="str">
        <f t="shared" si="565"/>
        <v>57.52899532</v>
      </c>
      <c r="M2215" s="30">
        <f t="shared" si="566"/>
        <v>75</v>
      </c>
      <c r="N2215" s="30" t="str">
        <f t="shared" si="567"/>
        <v>57.52899532</v>
      </c>
      <c r="O2215" s="30">
        <f t="shared" si="568"/>
        <v>87</v>
      </c>
      <c r="P2215" s="30" t="str">
        <f t="shared" si="569"/>
        <v>57.52899532</v>
      </c>
      <c r="Q2215" s="30">
        <f t="shared" si="570"/>
        <v>99</v>
      </c>
      <c r="R2215" s="36" t="str">
        <f t="shared" si="571"/>
        <v>17-Feb-2017</v>
      </c>
      <c r="S2215" s="37">
        <f t="shared" si="562"/>
        <v>57.52899532</v>
      </c>
    </row>
    <row r="2216" spans="1:19">
      <c r="A2216" s="30" t="s">
        <v>8100</v>
      </c>
      <c r="D2216" s="30" t="str">
        <f t="shared" si="556"/>
        <v>108908</v>
      </c>
      <c r="E2216" s="30">
        <f t="shared" si="560"/>
        <v>7</v>
      </c>
      <c r="F2216" s="30" t="str">
        <f t="shared" si="557"/>
        <v>INF194K01359</v>
      </c>
      <c r="G2216" s="30">
        <f t="shared" si="561"/>
        <v>20</v>
      </c>
      <c r="H2216" s="30" t="str">
        <f t="shared" si="558"/>
        <v>INF194K01367</v>
      </c>
      <c r="I2216" s="30">
        <f t="shared" si="563"/>
        <v>33</v>
      </c>
      <c r="J2216" s="35" t="str">
        <f t="shared" si="559"/>
        <v>IDFC Sterling Equity Fund -Regular Plan-Dividend</v>
      </c>
      <c r="K2216" s="35">
        <f t="shared" si="564"/>
        <v>82</v>
      </c>
      <c r="L2216" s="30" t="str">
        <f t="shared" si="565"/>
        <v>21.1332</v>
      </c>
      <c r="M2216" s="30">
        <f t="shared" si="566"/>
        <v>90</v>
      </c>
      <c r="N2216" s="30" t="str">
        <f t="shared" si="567"/>
        <v>21.1332</v>
      </c>
      <c r="O2216" s="30">
        <f t="shared" si="568"/>
        <v>98</v>
      </c>
      <c r="P2216" s="30" t="str">
        <f t="shared" si="569"/>
        <v>21.1332</v>
      </c>
      <c r="Q2216" s="30">
        <f t="shared" si="570"/>
        <v>106</v>
      </c>
      <c r="R2216" s="36" t="str">
        <f t="shared" si="571"/>
        <v>08-Aug-2017</v>
      </c>
      <c r="S2216" s="37">
        <f t="shared" si="562"/>
        <v>21.133199999999999</v>
      </c>
    </row>
    <row r="2217" spans="1:19">
      <c r="A2217" s="30" t="s">
        <v>8101</v>
      </c>
      <c r="D2217" s="30" t="str">
        <f t="shared" si="556"/>
        <v>108909</v>
      </c>
      <c r="E2217" s="30">
        <f t="shared" si="560"/>
        <v>7</v>
      </c>
      <c r="F2217" s="30" t="str">
        <f t="shared" si="557"/>
        <v>INF194K01342</v>
      </c>
      <c r="G2217" s="30">
        <f t="shared" si="561"/>
        <v>20</v>
      </c>
      <c r="H2217" s="30" t="str">
        <f t="shared" si="558"/>
        <v>-</v>
      </c>
      <c r="I2217" s="30">
        <f t="shared" si="563"/>
        <v>22</v>
      </c>
      <c r="J2217" s="35" t="str">
        <f t="shared" si="559"/>
        <v>IDFC Sterling Equity Fund -Regular Plan-Growth</v>
      </c>
      <c r="K2217" s="35">
        <f t="shared" si="564"/>
        <v>69</v>
      </c>
      <c r="L2217" s="30" t="str">
        <f t="shared" si="565"/>
        <v>50.7580</v>
      </c>
      <c r="M2217" s="30">
        <f t="shared" si="566"/>
        <v>77</v>
      </c>
      <c r="N2217" s="30" t="str">
        <f t="shared" si="567"/>
        <v>50.7580</v>
      </c>
      <c r="O2217" s="30">
        <f t="shared" si="568"/>
        <v>85</v>
      </c>
      <c r="P2217" s="30" t="str">
        <f t="shared" si="569"/>
        <v>50.7580</v>
      </c>
      <c r="Q2217" s="30">
        <f t="shared" si="570"/>
        <v>93</v>
      </c>
      <c r="R2217" s="36" t="str">
        <f t="shared" si="571"/>
        <v>08-Aug-2017</v>
      </c>
      <c r="S2217" s="37">
        <f t="shared" si="562"/>
        <v>50.758000000000003</v>
      </c>
    </row>
    <row r="2218" spans="1:19">
      <c r="A2218" s="30" t="s">
        <v>8102</v>
      </c>
      <c r="D2218" s="30" t="str">
        <f t="shared" si="556"/>
        <v>118480</v>
      </c>
      <c r="E2218" s="30">
        <f t="shared" si="560"/>
        <v>7</v>
      </c>
      <c r="F2218" s="30" t="str">
        <f t="shared" si="557"/>
        <v>INF194K01Z93</v>
      </c>
      <c r="G2218" s="30">
        <f t="shared" si="561"/>
        <v>20</v>
      </c>
      <c r="H2218" s="30" t="str">
        <f t="shared" si="558"/>
        <v>INF194K010A2</v>
      </c>
      <c r="I2218" s="30">
        <f t="shared" si="563"/>
        <v>33</v>
      </c>
      <c r="J2218" s="35" t="str">
        <f t="shared" si="559"/>
        <v>IDFC Sterling Equity Fund-Direct Plan-Dividend</v>
      </c>
      <c r="K2218" s="35">
        <f t="shared" si="564"/>
        <v>80</v>
      </c>
      <c r="L2218" s="30" t="str">
        <f t="shared" si="565"/>
        <v>22.0905</v>
      </c>
      <c r="M2218" s="30">
        <f t="shared" si="566"/>
        <v>88</v>
      </c>
      <c r="N2218" s="30" t="str">
        <f t="shared" si="567"/>
        <v>22.0905</v>
      </c>
      <c r="O2218" s="30">
        <f t="shared" si="568"/>
        <v>96</v>
      </c>
      <c r="P2218" s="30" t="str">
        <f t="shared" si="569"/>
        <v>22.0905</v>
      </c>
      <c r="Q2218" s="30">
        <f t="shared" si="570"/>
        <v>104</v>
      </c>
      <c r="R2218" s="36" t="str">
        <f t="shared" si="571"/>
        <v>08-Aug-2017</v>
      </c>
      <c r="S2218" s="37">
        <f t="shared" si="562"/>
        <v>22.090499999999999</v>
      </c>
    </row>
    <row r="2219" spans="1:19">
      <c r="A2219" s="30" t="s">
        <v>8103</v>
      </c>
      <c r="D2219" s="30" t="str">
        <f t="shared" si="556"/>
        <v>118481</v>
      </c>
      <c r="E2219" s="30">
        <f t="shared" si="560"/>
        <v>7</v>
      </c>
      <c r="F2219" s="30" t="str">
        <f t="shared" si="557"/>
        <v>INF194K01Z85</v>
      </c>
      <c r="G2219" s="30">
        <f t="shared" si="561"/>
        <v>20</v>
      </c>
      <c r="H2219" s="30" t="str">
        <f t="shared" si="558"/>
        <v>-</v>
      </c>
      <c r="I2219" s="30">
        <f t="shared" si="563"/>
        <v>22</v>
      </c>
      <c r="J2219" s="35" t="str">
        <f t="shared" si="559"/>
        <v>IDFC Sterling Equity Fund-Direct Plan-Growth</v>
      </c>
      <c r="K2219" s="35">
        <f t="shared" si="564"/>
        <v>67</v>
      </c>
      <c r="L2219" s="30" t="str">
        <f t="shared" si="565"/>
        <v>52.7335</v>
      </c>
      <c r="M2219" s="30">
        <f t="shared" si="566"/>
        <v>75</v>
      </c>
      <c r="N2219" s="30" t="str">
        <f t="shared" si="567"/>
        <v>52.7335</v>
      </c>
      <c r="O2219" s="30">
        <f t="shared" si="568"/>
        <v>83</v>
      </c>
      <c r="P2219" s="30" t="str">
        <f t="shared" si="569"/>
        <v>52.7335</v>
      </c>
      <c r="Q2219" s="30">
        <f t="shared" si="570"/>
        <v>91</v>
      </c>
      <c r="R2219" s="36" t="str">
        <f t="shared" si="571"/>
        <v>08-Aug-2017</v>
      </c>
      <c r="S2219" s="37">
        <f t="shared" si="562"/>
        <v>52.733499999999999</v>
      </c>
    </row>
    <row r="2220" spans="1:19">
      <c r="A2220" s="30" t="s">
        <v>97</v>
      </c>
      <c r="D2220" s="30" t="str">
        <f t="shared" si="556"/>
        <v/>
      </c>
      <c r="E2220" s="30" t="str">
        <f t="shared" si="560"/>
        <v/>
      </c>
      <c r="F2220" s="30" t="str">
        <f t="shared" si="557"/>
        <v xml:space="preserve"> </v>
      </c>
      <c r="G2220" s="30" t="str">
        <f t="shared" si="561"/>
        <v/>
      </c>
      <c r="H2220" s="30" t="str">
        <f t="shared" si="558"/>
        <v/>
      </c>
      <c r="I2220" s="30" t="str">
        <f t="shared" si="563"/>
        <v/>
      </c>
      <c r="J2220" s="35" t="str">
        <f t="shared" si="559"/>
        <v/>
      </c>
      <c r="K2220" s="35" t="str">
        <f t="shared" si="564"/>
        <v/>
      </c>
      <c r="L2220" s="30" t="str">
        <f t="shared" si="565"/>
        <v/>
      </c>
      <c r="M2220" s="30" t="str">
        <f t="shared" si="566"/>
        <v/>
      </c>
      <c r="N2220" s="30" t="str">
        <f t="shared" si="567"/>
        <v/>
      </c>
      <c r="O2220" s="30" t="str">
        <f t="shared" si="568"/>
        <v/>
      </c>
      <c r="P2220" s="30" t="str">
        <f t="shared" si="569"/>
        <v/>
      </c>
      <c r="Q2220" s="30" t="str">
        <f t="shared" si="570"/>
        <v/>
      </c>
      <c r="R2220" s="36" t="str">
        <f t="shared" si="571"/>
        <v/>
      </c>
      <c r="S2220" s="37" t="str">
        <f t="shared" si="562"/>
        <v/>
      </c>
    </row>
    <row r="2221" spans="1:19">
      <c r="A2221" s="30" t="s">
        <v>235</v>
      </c>
      <c r="D2221" s="30" t="str">
        <f t="shared" si="556"/>
        <v/>
      </c>
      <c r="E2221" s="30" t="str">
        <f t="shared" si="560"/>
        <v/>
      </c>
      <c r="F2221" s="30" t="str">
        <f t="shared" si="557"/>
        <v>IIFL Mutual Fund</v>
      </c>
      <c r="G2221" s="30" t="str">
        <f t="shared" si="561"/>
        <v/>
      </c>
      <c r="H2221" s="30" t="str">
        <f t="shared" si="558"/>
        <v/>
      </c>
      <c r="I2221" s="30" t="str">
        <f t="shared" si="563"/>
        <v/>
      </c>
      <c r="J2221" s="35" t="str">
        <f t="shared" si="559"/>
        <v/>
      </c>
      <c r="K2221" s="35" t="str">
        <f t="shared" si="564"/>
        <v/>
      </c>
      <c r="L2221" s="30" t="str">
        <f t="shared" si="565"/>
        <v/>
      </c>
      <c r="M2221" s="30" t="str">
        <f t="shared" si="566"/>
        <v/>
      </c>
      <c r="N2221" s="30" t="str">
        <f t="shared" si="567"/>
        <v/>
      </c>
      <c r="O2221" s="30" t="str">
        <f t="shared" si="568"/>
        <v/>
      </c>
      <c r="P2221" s="30" t="str">
        <f t="shared" si="569"/>
        <v/>
      </c>
      <c r="Q2221" s="30" t="str">
        <f t="shared" si="570"/>
        <v/>
      </c>
      <c r="R2221" s="36" t="str">
        <f t="shared" si="571"/>
        <v/>
      </c>
      <c r="S2221" s="37" t="str">
        <f t="shared" si="562"/>
        <v/>
      </c>
    </row>
    <row r="2222" spans="1:19">
      <c r="A2222" s="30" t="s">
        <v>97</v>
      </c>
      <c r="D2222" s="30" t="str">
        <f t="shared" si="556"/>
        <v/>
      </c>
      <c r="E2222" s="30" t="str">
        <f t="shared" si="560"/>
        <v/>
      </c>
      <c r="F2222" s="30" t="str">
        <f t="shared" si="557"/>
        <v xml:space="preserve"> </v>
      </c>
      <c r="G2222" s="30" t="str">
        <f t="shared" si="561"/>
        <v/>
      </c>
      <c r="H2222" s="30" t="str">
        <f t="shared" si="558"/>
        <v/>
      </c>
      <c r="I2222" s="30" t="str">
        <f t="shared" si="563"/>
        <v/>
      </c>
      <c r="J2222" s="35" t="str">
        <f t="shared" si="559"/>
        <v/>
      </c>
      <c r="K2222" s="35" t="str">
        <f t="shared" si="564"/>
        <v/>
      </c>
      <c r="L2222" s="30" t="str">
        <f t="shared" si="565"/>
        <v/>
      </c>
      <c r="M2222" s="30" t="str">
        <f t="shared" si="566"/>
        <v/>
      </c>
      <c r="N2222" s="30" t="str">
        <f t="shared" si="567"/>
        <v/>
      </c>
      <c r="O2222" s="30" t="str">
        <f t="shared" si="568"/>
        <v/>
      </c>
      <c r="P2222" s="30" t="str">
        <f t="shared" si="569"/>
        <v/>
      </c>
      <c r="Q2222" s="30" t="str">
        <f t="shared" si="570"/>
        <v/>
      </c>
      <c r="R2222" s="36" t="str">
        <f t="shared" si="571"/>
        <v/>
      </c>
      <c r="S2222" s="37" t="str">
        <f t="shared" si="562"/>
        <v/>
      </c>
    </row>
    <row r="2223" spans="1:19">
      <c r="A2223" s="30" t="s">
        <v>8104</v>
      </c>
      <c r="D2223" s="30" t="str">
        <f t="shared" si="556"/>
        <v>131581</v>
      </c>
      <c r="E2223" s="30">
        <f t="shared" si="560"/>
        <v>7</v>
      </c>
      <c r="F2223" s="30" t="str">
        <f t="shared" si="557"/>
        <v>INF579M01910</v>
      </c>
      <c r="G2223" s="30">
        <f t="shared" si="561"/>
        <v>20</v>
      </c>
      <c r="H2223" s="30" t="str">
        <f t="shared" si="558"/>
        <v>INF579M01928</v>
      </c>
      <c r="I2223" s="30">
        <f t="shared" si="563"/>
        <v>33</v>
      </c>
      <c r="J2223" s="35" t="str">
        <f t="shared" si="559"/>
        <v>IIFL India Growth Fund - Direct Plan - Dividend</v>
      </c>
      <c r="K2223" s="35">
        <f t="shared" si="564"/>
        <v>81</v>
      </c>
      <c r="L2223" s="30" t="str">
        <f t="shared" si="565"/>
        <v>14.7272</v>
      </c>
      <c r="M2223" s="30">
        <f t="shared" si="566"/>
        <v>89</v>
      </c>
      <c r="N2223" s="30" t="str">
        <f t="shared" si="567"/>
        <v>14.4327</v>
      </c>
      <c r="O2223" s="30">
        <f t="shared" si="568"/>
        <v>97</v>
      </c>
      <c r="P2223" s="30" t="str">
        <f t="shared" si="569"/>
        <v>14.7272</v>
      </c>
      <c r="Q2223" s="30">
        <f t="shared" si="570"/>
        <v>105</v>
      </c>
      <c r="R2223" s="36" t="str">
        <f t="shared" si="571"/>
        <v>08-Aug-2017</v>
      </c>
      <c r="S2223" s="37">
        <f t="shared" si="562"/>
        <v>14.7272</v>
      </c>
    </row>
    <row r="2224" spans="1:19">
      <c r="A2224" s="30" t="s">
        <v>8105</v>
      </c>
      <c r="D2224" s="30" t="str">
        <f t="shared" si="556"/>
        <v>131579</v>
      </c>
      <c r="E2224" s="30">
        <f t="shared" si="560"/>
        <v>7</v>
      </c>
      <c r="F2224" s="30" t="str">
        <f t="shared" si="557"/>
        <v>INF579M01886</v>
      </c>
      <c r="G2224" s="30">
        <f t="shared" si="561"/>
        <v>20</v>
      </c>
      <c r="H2224" s="30" t="str">
        <f t="shared" si="558"/>
        <v>INF579M01894</v>
      </c>
      <c r="I2224" s="30">
        <f t="shared" si="563"/>
        <v>33</v>
      </c>
      <c r="J2224" s="35" t="str">
        <f t="shared" si="559"/>
        <v>IIFL India Growth Fund - Regular Plan - Dividend</v>
      </c>
      <c r="K2224" s="35">
        <f t="shared" si="564"/>
        <v>82</v>
      </c>
      <c r="L2224" s="30" t="str">
        <f t="shared" si="565"/>
        <v>12.8153</v>
      </c>
      <c r="M2224" s="30">
        <f t="shared" si="566"/>
        <v>90</v>
      </c>
      <c r="N2224" s="30" t="str">
        <f t="shared" si="567"/>
        <v>12.5590</v>
      </c>
      <c r="O2224" s="30">
        <f t="shared" si="568"/>
        <v>98</v>
      </c>
      <c r="P2224" s="30" t="str">
        <f t="shared" si="569"/>
        <v>12.8153</v>
      </c>
      <c r="Q2224" s="30">
        <f t="shared" si="570"/>
        <v>106</v>
      </c>
      <c r="R2224" s="36" t="str">
        <f t="shared" si="571"/>
        <v>08-Aug-2017</v>
      </c>
      <c r="S2224" s="37">
        <f t="shared" si="562"/>
        <v>12.815300000000001</v>
      </c>
    </row>
    <row r="2225" spans="1:19">
      <c r="A2225" s="30" t="s">
        <v>8106</v>
      </c>
      <c r="D2225" s="30" t="str">
        <f t="shared" si="556"/>
        <v>131578</v>
      </c>
      <c r="E2225" s="30">
        <f t="shared" si="560"/>
        <v>7</v>
      </c>
      <c r="F2225" s="30" t="str">
        <f t="shared" si="557"/>
        <v>INF579M01878</v>
      </c>
      <c r="G2225" s="30">
        <f t="shared" si="561"/>
        <v>20</v>
      </c>
      <c r="H2225" s="30" t="str">
        <f t="shared" si="558"/>
        <v>-</v>
      </c>
      <c r="I2225" s="30">
        <f t="shared" si="563"/>
        <v>22</v>
      </c>
      <c r="J2225" s="35" t="str">
        <f t="shared" si="559"/>
        <v>IIFL India Growth Fund -Regular Plan - Growth</v>
      </c>
      <c r="K2225" s="35">
        <f t="shared" si="564"/>
        <v>68</v>
      </c>
      <c r="L2225" s="30" t="str">
        <f t="shared" si="565"/>
        <v>14.4874</v>
      </c>
      <c r="M2225" s="30">
        <f t="shared" si="566"/>
        <v>76</v>
      </c>
      <c r="N2225" s="30" t="str">
        <f t="shared" si="567"/>
        <v>14.1977</v>
      </c>
      <c r="O2225" s="30">
        <f t="shared" si="568"/>
        <v>84</v>
      </c>
      <c r="P2225" s="30" t="str">
        <f t="shared" si="569"/>
        <v>14.4874</v>
      </c>
      <c r="Q2225" s="30">
        <f t="shared" si="570"/>
        <v>92</v>
      </c>
      <c r="R2225" s="36" t="str">
        <f t="shared" si="571"/>
        <v>08-Aug-2017</v>
      </c>
      <c r="S2225" s="37">
        <f t="shared" si="562"/>
        <v>14.487399999999999</v>
      </c>
    </row>
    <row r="2226" spans="1:19">
      <c r="A2226" s="30" t="s">
        <v>8107</v>
      </c>
      <c r="D2226" s="30" t="str">
        <f t="shared" si="556"/>
        <v>131580</v>
      </c>
      <c r="E2226" s="30">
        <f t="shared" si="560"/>
        <v>7</v>
      </c>
      <c r="F2226" s="30" t="str">
        <f t="shared" si="557"/>
        <v>INF579M01902</v>
      </c>
      <c r="G2226" s="30">
        <f t="shared" si="561"/>
        <v>20</v>
      </c>
      <c r="H2226" s="30" t="str">
        <f t="shared" si="558"/>
        <v>-</v>
      </c>
      <c r="I2226" s="30">
        <f t="shared" si="563"/>
        <v>22</v>
      </c>
      <c r="J2226" s="35" t="str">
        <f t="shared" si="559"/>
        <v>IIFL India Growth Fund-Direct Plan-Growth</v>
      </c>
      <c r="K2226" s="35">
        <f t="shared" si="564"/>
        <v>64</v>
      </c>
      <c r="L2226" s="30" t="str">
        <f t="shared" si="565"/>
        <v>14.9179</v>
      </c>
      <c r="M2226" s="30">
        <f t="shared" si="566"/>
        <v>72</v>
      </c>
      <c r="N2226" s="30" t="str">
        <f t="shared" si="567"/>
        <v>14.6195</v>
      </c>
      <c r="O2226" s="30">
        <f t="shared" si="568"/>
        <v>80</v>
      </c>
      <c r="P2226" s="30" t="str">
        <f t="shared" si="569"/>
        <v>14.9179</v>
      </c>
      <c r="Q2226" s="30">
        <f t="shared" si="570"/>
        <v>88</v>
      </c>
      <c r="R2226" s="36" t="str">
        <f t="shared" si="571"/>
        <v>08-Aug-2017</v>
      </c>
      <c r="S2226" s="37">
        <f t="shared" si="562"/>
        <v>14.917899999999999</v>
      </c>
    </row>
    <row r="2227" spans="1:19">
      <c r="A2227" s="30" t="s">
        <v>97</v>
      </c>
      <c r="D2227" s="30" t="str">
        <f t="shared" si="556"/>
        <v/>
      </c>
      <c r="E2227" s="30" t="str">
        <f t="shared" si="560"/>
        <v/>
      </c>
      <c r="F2227" s="30" t="str">
        <f t="shared" si="557"/>
        <v xml:space="preserve"> </v>
      </c>
      <c r="G2227" s="30" t="str">
        <f t="shared" si="561"/>
        <v/>
      </c>
      <c r="H2227" s="30" t="str">
        <f t="shared" si="558"/>
        <v/>
      </c>
      <c r="I2227" s="30" t="str">
        <f t="shared" si="563"/>
        <v/>
      </c>
      <c r="J2227" s="35" t="str">
        <f t="shared" si="559"/>
        <v/>
      </c>
      <c r="K2227" s="35" t="str">
        <f t="shared" si="564"/>
        <v/>
      </c>
      <c r="L2227" s="30" t="str">
        <f t="shared" si="565"/>
        <v/>
      </c>
      <c r="M2227" s="30" t="str">
        <f t="shared" si="566"/>
        <v/>
      </c>
      <c r="N2227" s="30" t="str">
        <f t="shared" si="567"/>
        <v/>
      </c>
      <c r="O2227" s="30" t="str">
        <f t="shared" si="568"/>
        <v/>
      </c>
      <c r="P2227" s="30" t="str">
        <f t="shared" si="569"/>
        <v/>
      </c>
      <c r="Q2227" s="30" t="str">
        <f t="shared" si="570"/>
        <v/>
      </c>
      <c r="R2227" s="36" t="str">
        <f t="shared" si="571"/>
        <v/>
      </c>
      <c r="S2227" s="37" t="str">
        <f t="shared" si="562"/>
        <v/>
      </c>
    </row>
    <row r="2228" spans="1:19">
      <c r="A2228" s="30" t="s">
        <v>202</v>
      </c>
      <c r="D2228" s="30" t="str">
        <f t="shared" si="556"/>
        <v/>
      </c>
      <c r="E2228" s="30" t="str">
        <f t="shared" si="560"/>
        <v/>
      </c>
      <c r="F2228" s="30" t="str">
        <f t="shared" si="557"/>
        <v>Indiabulls Mutual Fund</v>
      </c>
      <c r="G2228" s="30" t="str">
        <f t="shared" si="561"/>
        <v/>
      </c>
      <c r="H2228" s="30" t="str">
        <f t="shared" si="558"/>
        <v/>
      </c>
      <c r="I2228" s="30" t="str">
        <f t="shared" si="563"/>
        <v/>
      </c>
      <c r="J2228" s="35" t="str">
        <f t="shared" si="559"/>
        <v/>
      </c>
      <c r="K2228" s="35" t="str">
        <f t="shared" si="564"/>
        <v/>
      </c>
      <c r="L2228" s="30" t="str">
        <f t="shared" si="565"/>
        <v/>
      </c>
      <c r="M2228" s="30" t="str">
        <f t="shared" si="566"/>
        <v/>
      </c>
      <c r="N2228" s="30" t="str">
        <f t="shared" si="567"/>
        <v/>
      </c>
      <c r="O2228" s="30" t="str">
        <f t="shared" si="568"/>
        <v/>
      </c>
      <c r="P2228" s="30" t="str">
        <f t="shared" si="569"/>
        <v/>
      </c>
      <c r="Q2228" s="30" t="str">
        <f t="shared" si="570"/>
        <v/>
      </c>
      <c r="R2228" s="36" t="str">
        <f t="shared" si="571"/>
        <v/>
      </c>
      <c r="S2228" s="37" t="str">
        <f t="shared" si="562"/>
        <v/>
      </c>
    </row>
    <row r="2229" spans="1:19">
      <c r="A2229" s="30" t="s">
        <v>97</v>
      </c>
      <c r="D2229" s="30" t="str">
        <f t="shared" si="556"/>
        <v/>
      </c>
      <c r="E2229" s="30" t="str">
        <f t="shared" si="560"/>
        <v/>
      </c>
      <c r="F2229" s="30" t="str">
        <f t="shared" si="557"/>
        <v xml:space="preserve"> </v>
      </c>
      <c r="G2229" s="30" t="str">
        <f t="shared" si="561"/>
        <v/>
      </c>
      <c r="H2229" s="30" t="str">
        <f t="shared" si="558"/>
        <v/>
      </c>
      <c r="I2229" s="30" t="str">
        <f t="shared" si="563"/>
        <v/>
      </c>
      <c r="J2229" s="35" t="str">
        <f t="shared" si="559"/>
        <v/>
      </c>
      <c r="K2229" s="35" t="str">
        <f t="shared" si="564"/>
        <v/>
      </c>
      <c r="L2229" s="30" t="str">
        <f t="shared" si="565"/>
        <v/>
      </c>
      <c r="M2229" s="30" t="str">
        <f t="shared" si="566"/>
        <v/>
      </c>
      <c r="N2229" s="30" t="str">
        <f t="shared" si="567"/>
        <v/>
      </c>
      <c r="O2229" s="30" t="str">
        <f t="shared" si="568"/>
        <v/>
      </c>
      <c r="P2229" s="30" t="str">
        <f t="shared" si="569"/>
        <v/>
      </c>
      <c r="Q2229" s="30" t="str">
        <f t="shared" si="570"/>
        <v/>
      </c>
      <c r="R2229" s="36" t="str">
        <f t="shared" si="571"/>
        <v/>
      </c>
      <c r="S2229" s="37" t="str">
        <f t="shared" si="562"/>
        <v/>
      </c>
    </row>
    <row r="2230" spans="1:19">
      <c r="A2230" s="30" t="s">
        <v>8108</v>
      </c>
      <c r="D2230" s="30" t="str">
        <f t="shared" si="556"/>
        <v>133181</v>
      </c>
      <c r="E2230" s="30">
        <f t="shared" si="560"/>
        <v>7</v>
      </c>
      <c r="F2230" s="30" t="str">
        <f t="shared" si="557"/>
        <v>INF666M01AW8</v>
      </c>
      <c r="G2230" s="30">
        <f t="shared" si="561"/>
        <v>20</v>
      </c>
      <c r="H2230" s="30" t="str">
        <f t="shared" si="558"/>
        <v>-</v>
      </c>
      <c r="I2230" s="30">
        <f t="shared" si="563"/>
        <v>22</v>
      </c>
      <c r="J2230" s="35" t="str">
        <f t="shared" si="559"/>
        <v>Indiabulls Arbitrage Fund - Direct Plan - Growth Option</v>
      </c>
      <c r="K2230" s="35">
        <f t="shared" si="564"/>
        <v>78</v>
      </c>
      <c r="L2230" s="30" t="str">
        <f t="shared" si="565"/>
        <v>12.2196</v>
      </c>
      <c r="M2230" s="30">
        <f t="shared" si="566"/>
        <v>86</v>
      </c>
      <c r="N2230" s="30" t="str">
        <f t="shared" si="567"/>
        <v>12.1891</v>
      </c>
      <c r="O2230" s="30">
        <f t="shared" si="568"/>
        <v>94</v>
      </c>
      <c r="P2230" s="30" t="str">
        <f t="shared" si="569"/>
        <v>12.2196</v>
      </c>
      <c r="Q2230" s="30">
        <f t="shared" si="570"/>
        <v>102</v>
      </c>
      <c r="R2230" s="36" t="str">
        <f t="shared" si="571"/>
        <v>08-Aug-2017</v>
      </c>
      <c r="S2230" s="37">
        <f t="shared" si="562"/>
        <v>12.2196</v>
      </c>
    </row>
    <row r="2231" spans="1:19" ht="26">
      <c r="A2231" s="30" t="s">
        <v>8109</v>
      </c>
      <c r="D2231" s="30" t="str">
        <f t="shared" si="556"/>
        <v>140805</v>
      </c>
      <c r="E2231" s="30">
        <f t="shared" si="560"/>
        <v>7</v>
      </c>
      <c r="F2231" s="30" t="str">
        <f t="shared" si="557"/>
        <v>INF666M01CE2</v>
      </c>
      <c r="G2231" s="30">
        <f t="shared" si="561"/>
        <v>20</v>
      </c>
      <c r="H2231" s="30" t="str">
        <f t="shared" si="558"/>
        <v>INF666M01CF9</v>
      </c>
      <c r="I2231" s="30">
        <f t="shared" si="563"/>
        <v>33</v>
      </c>
      <c r="J2231" s="35" t="str">
        <f t="shared" si="559"/>
        <v>Indiabulls Arbitrage Fund - Direct Plan - Half Yearly Dividend Option</v>
      </c>
      <c r="K2231" s="35">
        <f t="shared" si="564"/>
        <v>103</v>
      </c>
      <c r="L2231" s="30" t="str">
        <f t="shared" si="565"/>
        <v>10.2827</v>
      </c>
      <c r="M2231" s="30">
        <f t="shared" si="566"/>
        <v>111</v>
      </c>
      <c r="N2231" s="30" t="str">
        <f t="shared" si="567"/>
        <v>10.2570</v>
      </c>
      <c r="O2231" s="30">
        <f t="shared" si="568"/>
        <v>119</v>
      </c>
      <c r="P2231" s="30" t="str">
        <f t="shared" si="569"/>
        <v>10.2827</v>
      </c>
      <c r="Q2231" s="30">
        <f t="shared" si="570"/>
        <v>127</v>
      </c>
      <c r="R2231" s="36" t="str">
        <f t="shared" si="571"/>
        <v>08-Aug-2017</v>
      </c>
      <c r="S2231" s="37">
        <f t="shared" si="562"/>
        <v>10.2827</v>
      </c>
    </row>
    <row r="2232" spans="1:19" ht="26">
      <c r="A2232" s="30" t="s">
        <v>8110</v>
      </c>
      <c r="D2232" s="30" t="str">
        <f t="shared" si="556"/>
        <v>140801</v>
      </c>
      <c r="E2232" s="30">
        <f t="shared" si="560"/>
        <v>7</v>
      </c>
      <c r="F2232" s="30" t="str">
        <f t="shared" si="557"/>
        <v>INF666M01AX6</v>
      </c>
      <c r="G2232" s="30">
        <f t="shared" si="561"/>
        <v>20</v>
      </c>
      <c r="H2232" s="30" t="str">
        <f t="shared" si="558"/>
        <v>INF666M01AY4</v>
      </c>
      <c r="I2232" s="30">
        <f t="shared" si="563"/>
        <v>33</v>
      </c>
      <c r="J2232" s="35" t="str">
        <f t="shared" si="559"/>
        <v>Indiabulls Arbitrage Fund - Direct Plan - Monthly Dividend Option</v>
      </c>
      <c r="K2232" s="35">
        <f t="shared" si="564"/>
        <v>99</v>
      </c>
      <c r="L2232" s="30" t="str">
        <f t="shared" si="565"/>
        <v>10.5962</v>
      </c>
      <c r="M2232" s="30">
        <f t="shared" si="566"/>
        <v>107</v>
      </c>
      <c r="N2232" s="30" t="str">
        <f t="shared" si="567"/>
        <v>10.5697</v>
      </c>
      <c r="O2232" s="30">
        <f t="shared" si="568"/>
        <v>115</v>
      </c>
      <c r="P2232" s="30" t="str">
        <f t="shared" si="569"/>
        <v>10.5962</v>
      </c>
      <c r="Q2232" s="30">
        <f t="shared" si="570"/>
        <v>123</v>
      </c>
      <c r="R2232" s="36" t="str">
        <f t="shared" si="571"/>
        <v>08-Aug-2017</v>
      </c>
      <c r="S2232" s="37">
        <f t="shared" si="562"/>
        <v>10.5962</v>
      </c>
    </row>
    <row r="2233" spans="1:19">
      <c r="A2233" s="30" t="s">
        <v>8111</v>
      </c>
      <c r="D2233" s="30" t="str">
        <f t="shared" si="556"/>
        <v>133184</v>
      </c>
      <c r="E2233" s="30">
        <f t="shared" si="560"/>
        <v>7</v>
      </c>
      <c r="F2233" s="30" t="str">
        <f t="shared" si="557"/>
        <v>INF666M01BA2</v>
      </c>
      <c r="G2233" s="30">
        <f t="shared" si="561"/>
        <v>20</v>
      </c>
      <c r="H2233" s="30" t="str">
        <f t="shared" si="558"/>
        <v>-</v>
      </c>
      <c r="I2233" s="30">
        <f t="shared" si="563"/>
        <v>22</v>
      </c>
      <c r="J2233" s="35" t="str">
        <f t="shared" si="559"/>
        <v>Indiabulls Arbitrage Fund - Regular Plan - Growth Option</v>
      </c>
      <c r="K2233" s="35">
        <f t="shared" si="564"/>
        <v>79</v>
      </c>
      <c r="L2233" s="30" t="str">
        <f t="shared" si="565"/>
        <v>12.0083</v>
      </c>
      <c r="M2233" s="30">
        <f t="shared" si="566"/>
        <v>87</v>
      </c>
      <c r="N2233" s="30" t="str">
        <f t="shared" si="567"/>
        <v>11.9783</v>
      </c>
      <c r="O2233" s="30">
        <f t="shared" si="568"/>
        <v>95</v>
      </c>
      <c r="P2233" s="30" t="str">
        <f t="shared" si="569"/>
        <v>12.0083</v>
      </c>
      <c r="Q2233" s="30">
        <f t="shared" si="570"/>
        <v>103</v>
      </c>
      <c r="R2233" s="36" t="str">
        <f t="shared" si="571"/>
        <v>08-Aug-2017</v>
      </c>
      <c r="S2233" s="37">
        <f t="shared" si="562"/>
        <v>12.0083</v>
      </c>
    </row>
    <row r="2234" spans="1:19" ht="26">
      <c r="A2234" s="30" t="s">
        <v>8112</v>
      </c>
      <c r="D2234" s="30" t="str">
        <f t="shared" si="556"/>
        <v>140806</v>
      </c>
      <c r="E2234" s="30">
        <f t="shared" si="560"/>
        <v>7</v>
      </c>
      <c r="F2234" s="30" t="str">
        <f t="shared" si="557"/>
        <v>INF666M01CK9</v>
      </c>
      <c r="G2234" s="30">
        <f t="shared" si="561"/>
        <v>20</v>
      </c>
      <c r="H2234" s="30" t="str">
        <f t="shared" si="558"/>
        <v>INF666M01CL7</v>
      </c>
      <c r="I2234" s="30">
        <f t="shared" si="563"/>
        <v>33</v>
      </c>
      <c r="J2234" s="35" t="str">
        <f t="shared" si="559"/>
        <v>Indiabulls Arbitrage Fund - Regular Plan - Half Yearly Dividend Option</v>
      </c>
      <c r="K2234" s="35">
        <f t="shared" si="564"/>
        <v>104</v>
      </c>
      <c r="L2234" s="30" t="str">
        <f t="shared" si="565"/>
        <v>10.2561</v>
      </c>
      <c r="M2234" s="30">
        <f t="shared" si="566"/>
        <v>112</v>
      </c>
      <c r="N2234" s="30" t="str">
        <f t="shared" si="567"/>
        <v>10.2305</v>
      </c>
      <c r="O2234" s="30">
        <f t="shared" si="568"/>
        <v>120</v>
      </c>
      <c r="P2234" s="30" t="str">
        <f t="shared" si="569"/>
        <v>10.2561</v>
      </c>
      <c r="Q2234" s="30">
        <f t="shared" si="570"/>
        <v>128</v>
      </c>
      <c r="R2234" s="36" t="str">
        <f t="shared" si="571"/>
        <v>08-Aug-2017</v>
      </c>
      <c r="S2234" s="37">
        <f t="shared" si="562"/>
        <v>10.2561</v>
      </c>
    </row>
    <row r="2235" spans="1:19" ht="26">
      <c r="A2235" s="30" t="s">
        <v>8113</v>
      </c>
      <c r="D2235" s="30" t="str">
        <f t="shared" si="556"/>
        <v>140802</v>
      </c>
      <c r="E2235" s="30">
        <f t="shared" si="560"/>
        <v>7</v>
      </c>
      <c r="F2235" s="30" t="str">
        <f t="shared" si="557"/>
        <v>INF666M01BB0</v>
      </c>
      <c r="G2235" s="30">
        <f t="shared" si="561"/>
        <v>20</v>
      </c>
      <c r="H2235" s="30" t="str">
        <f t="shared" si="558"/>
        <v>INF666M01BC8</v>
      </c>
      <c r="I2235" s="30">
        <f t="shared" si="563"/>
        <v>33</v>
      </c>
      <c r="J2235" s="35" t="str">
        <f t="shared" si="559"/>
        <v>Indiabulls Arbitrage Fund - Regular Plan - Monthly Dividend Option</v>
      </c>
      <c r="K2235" s="35">
        <f t="shared" si="564"/>
        <v>100</v>
      </c>
      <c r="L2235" s="30" t="str">
        <f t="shared" si="565"/>
        <v>10.5726</v>
      </c>
      <c r="M2235" s="30">
        <f t="shared" si="566"/>
        <v>108</v>
      </c>
      <c r="N2235" s="30" t="str">
        <f t="shared" si="567"/>
        <v>10.5462</v>
      </c>
      <c r="O2235" s="30">
        <f t="shared" si="568"/>
        <v>116</v>
      </c>
      <c r="P2235" s="30" t="str">
        <f t="shared" si="569"/>
        <v>10.5726</v>
      </c>
      <c r="Q2235" s="30">
        <f t="shared" si="570"/>
        <v>124</v>
      </c>
      <c r="R2235" s="36" t="str">
        <f t="shared" si="571"/>
        <v>08-Aug-2017</v>
      </c>
      <c r="S2235" s="37">
        <f t="shared" si="562"/>
        <v>10.5726</v>
      </c>
    </row>
    <row r="2236" spans="1:19" ht="26">
      <c r="A2236" s="30" t="s">
        <v>8114</v>
      </c>
      <c r="D2236" s="30" t="str">
        <f t="shared" si="556"/>
        <v>140804</v>
      </c>
      <c r="E2236" s="30">
        <f t="shared" si="560"/>
        <v>7</v>
      </c>
      <c r="F2236" s="30" t="str">
        <f t="shared" si="557"/>
        <v>INF666M01CG7</v>
      </c>
      <c r="G2236" s="30">
        <f t="shared" si="561"/>
        <v>20</v>
      </c>
      <c r="H2236" s="30" t="str">
        <f t="shared" si="558"/>
        <v>INF666M01CH5</v>
      </c>
      <c r="I2236" s="30">
        <f t="shared" si="563"/>
        <v>33</v>
      </c>
      <c r="J2236" s="35" t="str">
        <f t="shared" si="559"/>
        <v>Indiabulls Arbitrage Fund - Regular Plan - Quarterly Dividend Option</v>
      </c>
      <c r="K2236" s="35">
        <f t="shared" si="564"/>
        <v>102</v>
      </c>
      <c r="L2236" s="30" t="str">
        <f t="shared" si="565"/>
        <v>10.2572</v>
      </c>
      <c r="M2236" s="30">
        <f t="shared" si="566"/>
        <v>110</v>
      </c>
      <c r="N2236" s="30" t="str">
        <f t="shared" si="567"/>
        <v>10.2316</v>
      </c>
      <c r="O2236" s="30">
        <f t="shared" si="568"/>
        <v>118</v>
      </c>
      <c r="P2236" s="30" t="str">
        <f t="shared" si="569"/>
        <v>10.2572</v>
      </c>
      <c r="Q2236" s="30">
        <f t="shared" si="570"/>
        <v>126</v>
      </c>
      <c r="R2236" s="36" t="str">
        <f t="shared" si="571"/>
        <v>08-Aug-2017</v>
      </c>
      <c r="S2236" s="37">
        <f t="shared" si="562"/>
        <v>10.257199999999999</v>
      </c>
    </row>
    <row r="2237" spans="1:19" ht="26">
      <c r="A2237" s="30" t="s">
        <v>8115</v>
      </c>
      <c r="D2237" s="30" t="str">
        <f t="shared" si="556"/>
        <v>140808</v>
      </c>
      <c r="E2237" s="30">
        <f t="shared" si="560"/>
        <v>7</v>
      </c>
      <c r="F2237" s="30" t="str">
        <f t="shared" si="557"/>
        <v>INF666M01CI3</v>
      </c>
      <c r="G2237" s="30">
        <f t="shared" si="561"/>
        <v>20</v>
      </c>
      <c r="H2237" s="30" t="str">
        <f t="shared" si="558"/>
        <v>INF666M01CJ1</v>
      </c>
      <c r="I2237" s="30">
        <f t="shared" si="563"/>
        <v>33</v>
      </c>
      <c r="J2237" s="35" t="str">
        <f t="shared" si="559"/>
        <v>Indiabulls Arbitrage Fund - Regular Plan - Yearly Dividend Option</v>
      </c>
      <c r="K2237" s="35">
        <f t="shared" si="564"/>
        <v>99</v>
      </c>
      <c r="L2237" s="30" t="str">
        <f t="shared" si="565"/>
        <v>10.2572</v>
      </c>
      <c r="M2237" s="30">
        <f t="shared" si="566"/>
        <v>107</v>
      </c>
      <c r="N2237" s="30" t="str">
        <f t="shared" si="567"/>
        <v>10.2316</v>
      </c>
      <c r="O2237" s="30">
        <f t="shared" si="568"/>
        <v>115</v>
      </c>
      <c r="P2237" s="30" t="str">
        <f t="shared" si="569"/>
        <v>10.2572</v>
      </c>
      <c r="Q2237" s="30">
        <f t="shared" si="570"/>
        <v>123</v>
      </c>
      <c r="R2237" s="36" t="str">
        <f t="shared" si="571"/>
        <v>08-Aug-2017</v>
      </c>
      <c r="S2237" s="37">
        <f t="shared" si="562"/>
        <v>10.257199999999999</v>
      </c>
    </row>
    <row r="2238" spans="1:19">
      <c r="A2238" s="30" t="s">
        <v>8116</v>
      </c>
      <c r="D2238" s="30" t="str">
        <f t="shared" si="556"/>
        <v>119134</v>
      </c>
      <c r="E2238" s="30">
        <f t="shared" si="560"/>
        <v>7</v>
      </c>
      <c r="F2238" s="30" t="str">
        <f t="shared" si="557"/>
        <v>INF666M01626</v>
      </c>
      <c r="G2238" s="30">
        <f t="shared" si="561"/>
        <v>20</v>
      </c>
      <c r="H2238" s="30" t="str">
        <f t="shared" si="558"/>
        <v>INF666M01618</v>
      </c>
      <c r="I2238" s="30">
        <f t="shared" si="563"/>
        <v>33</v>
      </c>
      <c r="J2238" s="35" t="str">
        <f t="shared" si="559"/>
        <v>Indiabulls Blue Chip Fund - Direct Plan - Dividend Option</v>
      </c>
      <c r="K2238" s="35">
        <f t="shared" si="564"/>
        <v>91</v>
      </c>
      <c r="L2238" s="30" t="str">
        <f t="shared" si="565"/>
        <v>11.85</v>
      </c>
      <c r="M2238" s="30">
        <f t="shared" si="566"/>
        <v>97</v>
      </c>
      <c r="N2238" s="30" t="str">
        <f t="shared" si="567"/>
        <v>11.73</v>
      </c>
      <c r="O2238" s="30">
        <f t="shared" si="568"/>
        <v>103</v>
      </c>
      <c r="P2238" s="30" t="str">
        <f t="shared" si="569"/>
        <v>11.85</v>
      </c>
      <c r="Q2238" s="30">
        <f t="shared" si="570"/>
        <v>109</v>
      </c>
      <c r="R2238" s="36" t="str">
        <f t="shared" si="571"/>
        <v>08-Aug-2017</v>
      </c>
      <c r="S2238" s="37">
        <f t="shared" si="562"/>
        <v>11.85</v>
      </c>
    </row>
    <row r="2239" spans="1:19">
      <c r="A2239" s="30" t="s">
        <v>8117</v>
      </c>
      <c r="D2239" s="30" t="str">
        <f t="shared" si="556"/>
        <v>119133</v>
      </c>
      <c r="E2239" s="30">
        <f t="shared" si="560"/>
        <v>7</v>
      </c>
      <c r="F2239" s="30" t="str">
        <f t="shared" si="557"/>
        <v>INF666M01600</v>
      </c>
      <c r="G2239" s="30">
        <f t="shared" si="561"/>
        <v>20</v>
      </c>
      <c r="H2239" s="30" t="str">
        <f t="shared" si="558"/>
        <v>-</v>
      </c>
      <c r="I2239" s="30">
        <f t="shared" si="563"/>
        <v>22</v>
      </c>
      <c r="J2239" s="35" t="str">
        <f t="shared" si="559"/>
        <v>Indiabulls Blue Chip Fund - Direct Plan - Growth Option</v>
      </c>
      <c r="K2239" s="35">
        <f t="shared" si="564"/>
        <v>78</v>
      </c>
      <c r="L2239" s="30" t="str">
        <f t="shared" si="565"/>
        <v>20.40</v>
      </c>
      <c r="M2239" s="30">
        <f t="shared" si="566"/>
        <v>84</v>
      </c>
      <c r="N2239" s="30" t="str">
        <f t="shared" si="567"/>
        <v>20.20</v>
      </c>
      <c r="O2239" s="30">
        <f t="shared" si="568"/>
        <v>90</v>
      </c>
      <c r="P2239" s="30" t="str">
        <f t="shared" si="569"/>
        <v>20.40</v>
      </c>
      <c r="Q2239" s="30">
        <f t="shared" si="570"/>
        <v>96</v>
      </c>
      <c r="R2239" s="36" t="str">
        <f t="shared" si="571"/>
        <v>08-Aug-2017</v>
      </c>
      <c r="S2239" s="37">
        <f t="shared" si="562"/>
        <v>20.399999999999999</v>
      </c>
    </row>
    <row r="2240" spans="1:19" ht="26">
      <c r="A2240" s="30" t="s">
        <v>8118</v>
      </c>
      <c r="D2240" s="30" t="str">
        <f t="shared" si="556"/>
        <v>140814</v>
      </c>
      <c r="E2240" s="30">
        <f t="shared" si="560"/>
        <v>7</v>
      </c>
      <c r="F2240" s="30" t="str">
        <f t="shared" si="557"/>
        <v>INF666M01CQ6</v>
      </c>
      <c r="G2240" s="30">
        <f t="shared" si="561"/>
        <v>20</v>
      </c>
      <c r="H2240" s="30" t="str">
        <f t="shared" si="558"/>
        <v>INF666M01CR4</v>
      </c>
      <c r="I2240" s="30">
        <f t="shared" si="563"/>
        <v>33</v>
      </c>
      <c r="J2240" s="35" t="str">
        <f t="shared" si="559"/>
        <v>Indiabulls Blue Chip Fund - Direct Plan - Half Yearly Dividend Option</v>
      </c>
      <c r="K2240" s="35">
        <f t="shared" si="564"/>
        <v>103</v>
      </c>
      <c r="L2240" s="30" t="str">
        <f t="shared" si="565"/>
        <v>11.48</v>
      </c>
      <c r="M2240" s="30">
        <f t="shared" si="566"/>
        <v>109</v>
      </c>
      <c r="N2240" s="30" t="str">
        <f t="shared" si="567"/>
        <v>11.37</v>
      </c>
      <c r="O2240" s="30">
        <f t="shared" si="568"/>
        <v>115</v>
      </c>
      <c r="P2240" s="30" t="str">
        <f t="shared" si="569"/>
        <v>11.48</v>
      </c>
      <c r="Q2240" s="30">
        <f t="shared" si="570"/>
        <v>121</v>
      </c>
      <c r="R2240" s="36" t="str">
        <f t="shared" si="571"/>
        <v>08-Aug-2017</v>
      </c>
      <c r="S2240" s="37">
        <f t="shared" si="562"/>
        <v>11.48</v>
      </c>
    </row>
    <row r="2241" spans="1:19" ht="26">
      <c r="A2241" s="30" t="s">
        <v>8119</v>
      </c>
      <c r="D2241" s="30" t="str">
        <f t="shared" si="556"/>
        <v>140809</v>
      </c>
      <c r="E2241" s="30">
        <f t="shared" si="560"/>
        <v>7</v>
      </c>
      <c r="F2241" s="30" t="str">
        <f t="shared" si="557"/>
        <v>INF666M01CM5</v>
      </c>
      <c r="G2241" s="30">
        <f t="shared" si="561"/>
        <v>20</v>
      </c>
      <c r="H2241" s="30" t="str">
        <f t="shared" si="558"/>
        <v>INF666M01CN3</v>
      </c>
      <c r="I2241" s="30">
        <f t="shared" si="563"/>
        <v>33</v>
      </c>
      <c r="J2241" s="35" t="str">
        <f t="shared" si="559"/>
        <v>Indiabulls Blue Chip Fund - Direct Plan - Monthly Dividend Option</v>
      </c>
      <c r="K2241" s="35">
        <f t="shared" si="564"/>
        <v>99</v>
      </c>
      <c r="L2241" s="30" t="str">
        <f t="shared" si="565"/>
        <v>11.33</v>
      </c>
      <c r="M2241" s="30">
        <f t="shared" si="566"/>
        <v>105</v>
      </c>
      <c r="N2241" s="30" t="str">
        <f t="shared" si="567"/>
        <v>11.22</v>
      </c>
      <c r="O2241" s="30">
        <f t="shared" si="568"/>
        <v>111</v>
      </c>
      <c r="P2241" s="30" t="str">
        <f t="shared" si="569"/>
        <v>11.33</v>
      </c>
      <c r="Q2241" s="30">
        <f t="shared" si="570"/>
        <v>117</v>
      </c>
      <c r="R2241" s="36" t="str">
        <f t="shared" si="571"/>
        <v>08-Aug-2017</v>
      </c>
      <c r="S2241" s="37">
        <f t="shared" si="562"/>
        <v>11.33</v>
      </c>
    </row>
    <row r="2242" spans="1:19" ht="26">
      <c r="A2242" s="30" t="s">
        <v>8120</v>
      </c>
      <c r="D2242" s="30" t="str">
        <f t="shared" si="556"/>
        <v>140811</v>
      </c>
      <c r="E2242" s="30">
        <f t="shared" si="560"/>
        <v>7</v>
      </c>
      <c r="F2242" s="30" t="str">
        <f t="shared" si="557"/>
        <v>INF666M01CO1</v>
      </c>
      <c r="G2242" s="30">
        <f t="shared" si="561"/>
        <v>20</v>
      </c>
      <c r="H2242" s="30" t="str">
        <f t="shared" si="558"/>
        <v>INF666M01CP8</v>
      </c>
      <c r="I2242" s="30">
        <f t="shared" si="563"/>
        <v>33</v>
      </c>
      <c r="J2242" s="35" t="str">
        <f t="shared" si="559"/>
        <v>Indiabulls Blue Chip Fund - Direct Plan - Quarterly Dividend Option</v>
      </c>
      <c r="K2242" s="35">
        <f t="shared" si="564"/>
        <v>101</v>
      </c>
      <c r="L2242" s="30" t="str">
        <f t="shared" si="565"/>
        <v>11.48</v>
      </c>
      <c r="M2242" s="30">
        <f t="shared" si="566"/>
        <v>107</v>
      </c>
      <c r="N2242" s="30" t="str">
        <f t="shared" si="567"/>
        <v>11.37</v>
      </c>
      <c r="O2242" s="30">
        <f t="shared" si="568"/>
        <v>113</v>
      </c>
      <c r="P2242" s="30" t="str">
        <f t="shared" si="569"/>
        <v>11.48</v>
      </c>
      <c r="Q2242" s="30">
        <f t="shared" si="570"/>
        <v>119</v>
      </c>
      <c r="R2242" s="36" t="str">
        <f t="shared" si="571"/>
        <v>08-Aug-2017</v>
      </c>
      <c r="S2242" s="37">
        <f t="shared" si="562"/>
        <v>11.48</v>
      </c>
    </row>
    <row r="2243" spans="1:19">
      <c r="A2243" s="30" t="s">
        <v>8121</v>
      </c>
      <c r="D2243" s="30" t="str">
        <f t="shared" si="556"/>
        <v>116548</v>
      </c>
      <c r="E2243" s="30">
        <f t="shared" si="560"/>
        <v>7</v>
      </c>
      <c r="F2243" s="30" t="str">
        <f t="shared" si="557"/>
        <v>INF666M01188</v>
      </c>
      <c r="G2243" s="30">
        <f t="shared" si="561"/>
        <v>20</v>
      </c>
      <c r="H2243" s="30" t="str">
        <f t="shared" si="558"/>
        <v>INF666M01170</v>
      </c>
      <c r="I2243" s="30">
        <f t="shared" si="563"/>
        <v>33</v>
      </c>
      <c r="J2243" s="35" t="str">
        <f t="shared" si="559"/>
        <v>Indiabulls Blue Chip Fund - Dividend Option</v>
      </c>
      <c r="K2243" s="35">
        <f t="shared" si="564"/>
        <v>77</v>
      </c>
      <c r="L2243" s="30" t="str">
        <f t="shared" si="565"/>
        <v>14.61</v>
      </c>
      <c r="M2243" s="30">
        <f t="shared" si="566"/>
        <v>83</v>
      </c>
      <c r="N2243" s="30" t="str">
        <f t="shared" si="567"/>
        <v>14.46</v>
      </c>
      <c r="O2243" s="30">
        <f t="shared" si="568"/>
        <v>89</v>
      </c>
      <c r="P2243" s="30" t="str">
        <f t="shared" si="569"/>
        <v>14.61</v>
      </c>
      <c r="Q2243" s="30">
        <f t="shared" si="570"/>
        <v>95</v>
      </c>
      <c r="R2243" s="36" t="str">
        <f t="shared" si="571"/>
        <v>08-Aug-2017</v>
      </c>
      <c r="S2243" s="37">
        <f t="shared" si="562"/>
        <v>14.61</v>
      </c>
    </row>
    <row r="2244" spans="1:19">
      <c r="A2244" s="30" t="s">
        <v>8122</v>
      </c>
      <c r="D2244" s="30" t="str">
        <f t="shared" si="556"/>
        <v>116547</v>
      </c>
      <c r="E2244" s="30">
        <f t="shared" si="560"/>
        <v>7</v>
      </c>
      <c r="F2244" s="30" t="str">
        <f t="shared" si="557"/>
        <v>INF666M01162</v>
      </c>
      <c r="G2244" s="30">
        <f t="shared" si="561"/>
        <v>20</v>
      </c>
      <c r="H2244" s="30" t="str">
        <f t="shared" si="558"/>
        <v>-</v>
      </c>
      <c r="I2244" s="30">
        <f t="shared" si="563"/>
        <v>22</v>
      </c>
      <c r="J2244" s="35" t="str">
        <f t="shared" si="559"/>
        <v>Indiabulls Blue Chip Fund - Growth Option</v>
      </c>
      <c r="K2244" s="35">
        <f t="shared" si="564"/>
        <v>64</v>
      </c>
      <c r="L2244" s="30" t="str">
        <f t="shared" si="565"/>
        <v>19.04</v>
      </c>
      <c r="M2244" s="30">
        <f t="shared" si="566"/>
        <v>70</v>
      </c>
      <c r="N2244" s="30" t="str">
        <f t="shared" si="567"/>
        <v>18.85</v>
      </c>
      <c r="O2244" s="30">
        <f t="shared" si="568"/>
        <v>76</v>
      </c>
      <c r="P2244" s="30" t="str">
        <f t="shared" si="569"/>
        <v>19.04</v>
      </c>
      <c r="Q2244" s="30">
        <f t="shared" si="570"/>
        <v>82</v>
      </c>
      <c r="R2244" s="36" t="str">
        <f t="shared" si="571"/>
        <v>08-Aug-2017</v>
      </c>
      <c r="S2244" s="37">
        <f t="shared" si="562"/>
        <v>19.04</v>
      </c>
    </row>
    <row r="2245" spans="1:19" ht="26">
      <c r="A2245" s="30" t="s">
        <v>8123</v>
      </c>
      <c r="D2245" s="30" t="str">
        <f t="shared" si="556"/>
        <v>140813</v>
      </c>
      <c r="E2245" s="30">
        <f t="shared" si="560"/>
        <v>7</v>
      </c>
      <c r="F2245" s="30" t="str">
        <f t="shared" si="557"/>
        <v>INF666M01CW4</v>
      </c>
      <c r="G2245" s="30">
        <f t="shared" si="561"/>
        <v>20</v>
      </c>
      <c r="H2245" s="30" t="str">
        <f t="shared" si="558"/>
        <v>INF666M01CX2</v>
      </c>
      <c r="I2245" s="30">
        <f t="shared" si="563"/>
        <v>33</v>
      </c>
      <c r="J2245" s="35" t="str">
        <f t="shared" si="559"/>
        <v>Indiabulls Blue Chip Fund - Regular Plan - Half Yearly Dividend Option</v>
      </c>
      <c r="K2245" s="35">
        <f t="shared" si="564"/>
        <v>104</v>
      </c>
      <c r="L2245" s="30" t="str">
        <f t="shared" si="565"/>
        <v>11.41</v>
      </c>
      <c r="M2245" s="30">
        <f t="shared" si="566"/>
        <v>110</v>
      </c>
      <c r="N2245" s="30" t="str">
        <f t="shared" si="567"/>
        <v>11.30</v>
      </c>
      <c r="O2245" s="30">
        <f t="shared" si="568"/>
        <v>116</v>
      </c>
      <c r="P2245" s="30" t="str">
        <f t="shared" si="569"/>
        <v>11.41</v>
      </c>
      <c r="Q2245" s="30">
        <f t="shared" si="570"/>
        <v>122</v>
      </c>
      <c r="R2245" s="36" t="str">
        <f t="shared" si="571"/>
        <v>08-Aug-2017</v>
      </c>
      <c r="S2245" s="37">
        <f t="shared" si="562"/>
        <v>11.41</v>
      </c>
    </row>
    <row r="2246" spans="1:19" ht="26">
      <c r="A2246" s="30" t="s">
        <v>8124</v>
      </c>
      <c r="D2246" s="30" t="str">
        <f t="shared" si="556"/>
        <v>140810</v>
      </c>
      <c r="E2246" s="30">
        <f t="shared" si="560"/>
        <v>7</v>
      </c>
      <c r="F2246" s="30" t="str">
        <f t="shared" si="557"/>
        <v>INF666M01CS2</v>
      </c>
      <c r="G2246" s="30">
        <f t="shared" si="561"/>
        <v>20</v>
      </c>
      <c r="H2246" s="30" t="str">
        <f t="shared" si="558"/>
        <v>INF666M01CT0</v>
      </c>
      <c r="I2246" s="30">
        <f t="shared" si="563"/>
        <v>33</v>
      </c>
      <c r="J2246" s="35" t="str">
        <f t="shared" si="559"/>
        <v>Indiabulls Blue Chip Fund - Regular Plan - Monthly Dividend option</v>
      </c>
      <c r="K2246" s="35">
        <f t="shared" si="564"/>
        <v>100</v>
      </c>
      <c r="L2246" s="30" t="str">
        <f t="shared" si="565"/>
        <v>11.29</v>
      </c>
      <c r="M2246" s="30">
        <f t="shared" si="566"/>
        <v>106</v>
      </c>
      <c r="N2246" s="30" t="str">
        <f t="shared" si="567"/>
        <v>11.18</v>
      </c>
      <c r="O2246" s="30">
        <f t="shared" si="568"/>
        <v>112</v>
      </c>
      <c r="P2246" s="30" t="str">
        <f t="shared" si="569"/>
        <v>11.29</v>
      </c>
      <c r="Q2246" s="30">
        <f t="shared" si="570"/>
        <v>118</v>
      </c>
      <c r="R2246" s="36" t="str">
        <f t="shared" si="571"/>
        <v>08-Aug-2017</v>
      </c>
      <c r="S2246" s="37">
        <f t="shared" si="562"/>
        <v>11.29</v>
      </c>
    </row>
    <row r="2247" spans="1:19" ht="26">
      <c r="A2247" s="30" t="s">
        <v>8125</v>
      </c>
      <c r="D2247" s="30" t="str">
        <f t="shared" ref="D2247:D2310" si="572">IF(ISERROR(LEFT(A2247,SEARCH(";",A2247)-1)),"",LEFT(A2247,SEARCH(";",A2247)-1))</f>
        <v>140812</v>
      </c>
      <c r="E2247" s="30">
        <f t="shared" si="560"/>
        <v>7</v>
      </c>
      <c r="F2247" s="30" t="str">
        <f t="shared" ref="F2247:F2310" si="573">IF($D2247="",A2247,MID($A2247,E2247+1,SEARCH(";",$A2247,E2247+1)-E2247-1))</f>
        <v>INF666M01CU8</v>
      </c>
      <c r="G2247" s="30">
        <f t="shared" si="561"/>
        <v>20</v>
      </c>
      <c r="H2247" s="30" t="str">
        <f t="shared" ref="H2247:H2310" si="574">IF($D2247="","",MID($A2247,G2247+1,SEARCH(";",$A2247,G2247+1)-G2247-1))</f>
        <v>INF666M01CV6</v>
      </c>
      <c r="I2247" s="30">
        <f t="shared" si="563"/>
        <v>33</v>
      </c>
      <c r="J2247" s="35" t="str">
        <f t="shared" ref="J2247:J2310" si="575">IF($D2247="","",MID($A2247,I2247+1,SEARCH(";",$A2247,I2247+1)-I2247-1))</f>
        <v>Indiabulls Blue Chip Fund - Regular Plan - Quarterly Dividend Option</v>
      </c>
      <c r="K2247" s="35">
        <f t="shared" si="564"/>
        <v>102</v>
      </c>
      <c r="L2247" s="30" t="str">
        <f t="shared" si="565"/>
        <v>11.38</v>
      </c>
      <c r="M2247" s="30">
        <f t="shared" si="566"/>
        <v>108</v>
      </c>
      <c r="N2247" s="30" t="str">
        <f t="shared" si="567"/>
        <v>11.27</v>
      </c>
      <c r="O2247" s="30">
        <f t="shared" si="568"/>
        <v>114</v>
      </c>
      <c r="P2247" s="30" t="str">
        <f t="shared" si="569"/>
        <v>11.38</v>
      </c>
      <c r="Q2247" s="30">
        <f t="shared" si="570"/>
        <v>120</v>
      </c>
      <c r="R2247" s="36" t="str">
        <f t="shared" si="571"/>
        <v>08-Aug-2017</v>
      </c>
      <c r="S2247" s="37">
        <f t="shared" si="562"/>
        <v>11.38</v>
      </c>
    </row>
    <row r="2248" spans="1:19">
      <c r="A2248" s="30" t="s">
        <v>8126</v>
      </c>
      <c r="D2248" s="30" t="str">
        <f t="shared" si="572"/>
        <v>135342</v>
      </c>
      <c r="E2248" s="30">
        <f t="shared" ref="E2248:E2311" si="576">IF($D2248="","",LEN(D2248)+1)</f>
        <v>7</v>
      </c>
      <c r="F2248" s="30" t="str">
        <f t="shared" si="573"/>
        <v>INF666M01BF1</v>
      </c>
      <c r="G2248" s="30">
        <f t="shared" ref="G2248:G2311" si="577">IF($D2248="","",E2248+(LEN(F2248)+1))</f>
        <v>20</v>
      </c>
      <c r="H2248" s="30" t="str">
        <f t="shared" si="574"/>
        <v>INF666M01BG9</v>
      </c>
      <c r="I2248" s="30">
        <f t="shared" si="563"/>
        <v>33</v>
      </c>
      <c r="J2248" s="35" t="str">
        <f t="shared" si="575"/>
        <v>Indiabulls Value Discovery Fund - Direct Plan - Dividend Option</v>
      </c>
      <c r="K2248" s="35">
        <f t="shared" si="564"/>
        <v>97</v>
      </c>
      <c r="L2248" s="30" t="str">
        <f t="shared" si="565"/>
        <v>13.6194</v>
      </c>
      <c r="M2248" s="30">
        <f t="shared" si="566"/>
        <v>105</v>
      </c>
      <c r="N2248" s="30" t="str">
        <f t="shared" si="567"/>
        <v>13.4832</v>
      </c>
      <c r="O2248" s="30">
        <f t="shared" si="568"/>
        <v>113</v>
      </c>
      <c r="P2248" s="30" t="str">
        <f t="shared" si="569"/>
        <v>13.6194</v>
      </c>
      <c r="Q2248" s="30">
        <f t="shared" si="570"/>
        <v>121</v>
      </c>
      <c r="R2248" s="36" t="str">
        <f t="shared" si="571"/>
        <v>08-Aug-2017</v>
      </c>
      <c r="S2248" s="37">
        <f t="shared" ref="S2248:S2311" si="578">IF(L2248="","",L2248+0)</f>
        <v>13.619400000000001</v>
      </c>
    </row>
    <row r="2249" spans="1:19">
      <c r="A2249" s="30" t="s">
        <v>8127</v>
      </c>
      <c r="D2249" s="30" t="str">
        <f t="shared" si="572"/>
        <v>135341</v>
      </c>
      <c r="E2249" s="30">
        <f t="shared" si="576"/>
        <v>7</v>
      </c>
      <c r="F2249" s="30" t="str">
        <f t="shared" si="573"/>
        <v>INF666M01BE4</v>
      </c>
      <c r="G2249" s="30">
        <f t="shared" si="577"/>
        <v>20</v>
      </c>
      <c r="H2249" s="30" t="str">
        <f t="shared" si="574"/>
        <v>-</v>
      </c>
      <c r="I2249" s="30">
        <f t="shared" si="563"/>
        <v>22</v>
      </c>
      <c r="J2249" s="35" t="str">
        <f t="shared" si="575"/>
        <v>Indiabulls Value Discovery Fund - Direct Plan - Growth Option</v>
      </c>
      <c r="K2249" s="35">
        <f t="shared" si="564"/>
        <v>84</v>
      </c>
      <c r="L2249" s="30" t="str">
        <f t="shared" si="565"/>
        <v>13.6447</v>
      </c>
      <c r="M2249" s="30">
        <f t="shared" si="566"/>
        <v>92</v>
      </c>
      <c r="N2249" s="30" t="str">
        <f t="shared" si="567"/>
        <v>13.5083</v>
      </c>
      <c r="O2249" s="30">
        <f t="shared" si="568"/>
        <v>100</v>
      </c>
      <c r="P2249" s="30" t="str">
        <f t="shared" si="569"/>
        <v>13.6447</v>
      </c>
      <c r="Q2249" s="30">
        <f t="shared" si="570"/>
        <v>108</v>
      </c>
      <c r="R2249" s="36" t="str">
        <f t="shared" si="571"/>
        <v>08-Aug-2017</v>
      </c>
      <c r="S2249" s="37">
        <f t="shared" si="578"/>
        <v>13.6447</v>
      </c>
    </row>
    <row r="2250" spans="1:19" ht="26">
      <c r="A2250" s="30" t="s">
        <v>8128</v>
      </c>
      <c r="D2250" s="30" t="str">
        <f t="shared" si="572"/>
        <v>140819</v>
      </c>
      <c r="E2250" s="30">
        <f t="shared" si="576"/>
        <v>7</v>
      </c>
      <c r="F2250" s="30" t="str">
        <f t="shared" si="573"/>
        <v>INF666M01DC4</v>
      </c>
      <c r="G2250" s="30">
        <f t="shared" si="577"/>
        <v>20</v>
      </c>
      <c r="H2250" s="30" t="str">
        <f t="shared" si="574"/>
        <v>INF666M01DD2</v>
      </c>
      <c r="I2250" s="30">
        <f t="shared" si="563"/>
        <v>33</v>
      </c>
      <c r="J2250" s="35" t="str">
        <f t="shared" si="575"/>
        <v>Indiabulls Value Discovery Fund - Direct Plan - Half Yearly Dividend Option</v>
      </c>
      <c r="K2250" s="35">
        <f t="shared" si="564"/>
        <v>109</v>
      </c>
      <c r="L2250" s="30" t="str">
        <f t="shared" si="565"/>
        <v>11.0052</v>
      </c>
      <c r="M2250" s="30">
        <f t="shared" si="566"/>
        <v>117</v>
      </c>
      <c r="N2250" s="30" t="str">
        <f t="shared" si="567"/>
        <v>10.8951</v>
      </c>
      <c r="O2250" s="30">
        <f t="shared" si="568"/>
        <v>125</v>
      </c>
      <c r="P2250" s="30" t="str">
        <f t="shared" si="569"/>
        <v>11.0052</v>
      </c>
      <c r="Q2250" s="30">
        <f t="shared" si="570"/>
        <v>133</v>
      </c>
      <c r="R2250" s="36" t="str">
        <f t="shared" si="571"/>
        <v>08-Aug-2017</v>
      </c>
      <c r="S2250" s="37">
        <f t="shared" si="578"/>
        <v>11.0052</v>
      </c>
    </row>
    <row r="2251" spans="1:19" ht="26">
      <c r="A2251" s="30" t="s">
        <v>8129</v>
      </c>
      <c r="D2251" s="30" t="str">
        <f t="shared" si="572"/>
        <v>140815</v>
      </c>
      <c r="E2251" s="30">
        <f t="shared" si="576"/>
        <v>7</v>
      </c>
      <c r="F2251" s="30" t="str">
        <f t="shared" si="573"/>
        <v>INF666M01CY0</v>
      </c>
      <c r="G2251" s="30">
        <f t="shared" si="577"/>
        <v>20</v>
      </c>
      <c r="H2251" s="30" t="str">
        <f t="shared" si="574"/>
        <v>INF666M01CZ7</v>
      </c>
      <c r="I2251" s="30">
        <f t="shared" si="563"/>
        <v>33</v>
      </c>
      <c r="J2251" s="35" t="str">
        <f t="shared" si="575"/>
        <v>Indiabulls Value Discovery Fund - Direct Plan - Monthly Dividend Option</v>
      </c>
      <c r="K2251" s="35">
        <f t="shared" si="564"/>
        <v>105</v>
      </c>
      <c r="L2251" s="30" t="str">
        <f t="shared" si="565"/>
        <v>10.0725</v>
      </c>
      <c r="M2251" s="30">
        <f t="shared" si="566"/>
        <v>113</v>
      </c>
      <c r="N2251" s="30" t="str">
        <f t="shared" si="567"/>
        <v>9.9718</v>
      </c>
      <c r="O2251" s="30">
        <f t="shared" si="568"/>
        <v>120</v>
      </c>
      <c r="P2251" s="30" t="str">
        <f t="shared" si="569"/>
        <v>10.0725</v>
      </c>
      <c r="Q2251" s="30">
        <f t="shared" si="570"/>
        <v>128</v>
      </c>
      <c r="R2251" s="36" t="str">
        <f t="shared" si="571"/>
        <v>08-Aug-2017</v>
      </c>
      <c r="S2251" s="37">
        <f t="shared" si="578"/>
        <v>10.0725</v>
      </c>
    </row>
    <row r="2252" spans="1:19" ht="26">
      <c r="A2252" s="30" t="s">
        <v>8130</v>
      </c>
      <c r="D2252" s="30" t="str">
        <f t="shared" si="572"/>
        <v>140817</v>
      </c>
      <c r="E2252" s="30">
        <f t="shared" si="576"/>
        <v>7</v>
      </c>
      <c r="F2252" s="30" t="str">
        <f t="shared" si="573"/>
        <v>INF666M01DA8</v>
      </c>
      <c r="G2252" s="30">
        <f t="shared" si="577"/>
        <v>20</v>
      </c>
      <c r="H2252" s="30" t="str">
        <f t="shared" si="574"/>
        <v>INF666M01DB6</v>
      </c>
      <c r="I2252" s="30">
        <f t="shared" si="563"/>
        <v>33</v>
      </c>
      <c r="J2252" s="35" t="str">
        <f t="shared" si="575"/>
        <v>Indiabulls Value Discovery Fund - Direct Plan - Quarterly Dividend Option</v>
      </c>
      <c r="K2252" s="35">
        <f t="shared" si="564"/>
        <v>107</v>
      </c>
      <c r="L2252" s="30" t="str">
        <f t="shared" si="565"/>
        <v>11.0031</v>
      </c>
      <c r="M2252" s="30">
        <f t="shared" si="566"/>
        <v>115</v>
      </c>
      <c r="N2252" s="30" t="str">
        <f t="shared" si="567"/>
        <v>10.8931</v>
      </c>
      <c r="O2252" s="30">
        <f t="shared" si="568"/>
        <v>123</v>
      </c>
      <c r="P2252" s="30" t="str">
        <f t="shared" si="569"/>
        <v>11.0031</v>
      </c>
      <c r="Q2252" s="30">
        <f t="shared" si="570"/>
        <v>131</v>
      </c>
      <c r="R2252" s="36" t="str">
        <f t="shared" si="571"/>
        <v>08-Aug-2017</v>
      </c>
      <c r="S2252" s="37">
        <f t="shared" si="578"/>
        <v>11.0031</v>
      </c>
    </row>
    <row r="2253" spans="1:19" ht="26">
      <c r="A2253" s="30" t="s">
        <v>8131</v>
      </c>
      <c r="D2253" s="30" t="str">
        <f t="shared" si="572"/>
        <v>135344</v>
      </c>
      <c r="E2253" s="30">
        <f t="shared" si="576"/>
        <v>7</v>
      </c>
      <c r="F2253" s="30" t="str">
        <f t="shared" si="573"/>
        <v>INF666M01BI5</v>
      </c>
      <c r="G2253" s="30">
        <f t="shared" si="577"/>
        <v>20</v>
      </c>
      <c r="H2253" s="30" t="str">
        <f t="shared" si="574"/>
        <v>INF666M01BJ3</v>
      </c>
      <c r="I2253" s="30">
        <f t="shared" ref="I2253:I2316" si="579">IF($D2253="","",G2253+LEN(H2253)+1)</f>
        <v>33</v>
      </c>
      <c r="J2253" s="35" t="str">
        <f t="shared" si="575"/>
        <v>Indiabulls Value Discovery Fund - Regular Plan - Dividend Option</v>
      </c>
      <c r="K2253" s="35">
        <f t="shared" ref="K2253:K2316" si="580">IF($D2253="","",I2253+LEN(J2253)+1)</f>
        <v>98</v>
      </c>
      <c r="L2253" s="30" t="str">
        <f t="shared" ref="L2253:L2316" si="581">IF($D2253="","",MID($A2253,K2253+1,SEARCH(";",$A2253,K2253+1)-K2253-1))</f>
        <v>13.0405</v>
      </c>
      <c r="M2253" s="30">
        <f t="shared" ref="M2253:M2316" si="582">IF($D2253="","",K2253+LEN(L2253)+1)</f>
        <v>106</v>
      </c>
      <c r="N2253" s="30" t="str">
        <f t="shared" ref="N2253:N2316" si="583">IF($D2253="","",MID($A2253,M2253+1,SEARCH(";",$A2253,M2253+1)-M2253-1))</f>
        <v>12.9101</v>
      </c>
      <c r="O2253" s="30">
        <f t="shared" ref="O2253:O2316" si="584">IF($D2253="","",M2253+LEN(N2253)+1)</f>
        <v>114</v>
      </c>
      <c r="P2253" s="30" t="str">
        <f t="shared" ref="P2253:P2316" si="585">IF($D2253="","",MID($A2253,O2253+1,SEARCH(";",$A2253,O2253+1)-O2253-1))</f>
        <v>13.0405</v>
      </c>
      <c r="Q2253" s="30">
        <f t="shared" ref="Q2253:Q2316" si="586">IF($D2253="","",O2253+LEN(P2253)+1)</f>
        <v>122</v>
      </c>
      <c r="R2253" s="36" t="str">
        <f t="shared" ref="R2253:R2316" si="587">IF($D2253="","",MID($A2253,Q2253+1,15))</f>
        <v>08-Aug-2017</v>
      </c>
      <c r="S2253" s="37">
        <f t="shared" si="578"/>
        <v>13.0405</v>
      </c>
    </row>
    <row r="2254" spans="1:19" ht="26">
      <c r="A2254" s="30" t="s">
        <v>8132</v>
      </c>
      <c r="D2254" s="30" t="str">
        <f t="shared" si="572"/>
        <v>135343</v>
      </c>
      <c r="E2254" s="30">
        <f t="shared" si="576"/>
        <v>7</v>
      </c>
      <c r="F2254" s="30" t="str">
        <f t="shared" si="573"/>
        <v>INF666M01BH7</v>
      </c>
      <c r="G2254" s="30">
        <f t="shared" si="577"/>
        <v>20</v>
      </c>
      <c r="H2254" s="30" t="str">
        <f t="shared" si="574"/>
        <v>-</v>
      </c>
      <c r="I2254" s="30">
        <f t="shared" si="579"/>
        <v>22</v>
      </c>
      <c r="J2254" s="35" t="str">
        <f t="shared" si="575"/>
        <v>Indiabulls Value Discovery Fund - Regular Plan - Growth Option</v>
      </c>
      <c r="K2254" s="35">
        <f t="shared" si="580"/>
        <v>85</v>
      </c>
      <c r="L2254" s="30" t="str">
        <f t="shared" si="581"/>
        <v>13.0426</v>
      </c>
      <c r="M2254" s="30">
        <f t="shared" si="582"/>
        <v>93</v>
      </c>
      <c r="N2254" s="30" t="str">
        <f t="shared" si="583"/>
        <v>12.9122</v>
      </c>
      <c r="O2254" s="30">
        <f t="shared" si="584"/>
        <v>101</v>
      </c>
      <c r="P2254" s="30" t="str">
        <f t="shared" si="585"/>
        <v>13.0426</v>
      </c>
      <c r="Q2254" s="30">
        <f t="shared" si="586"/>
        <v>109</v>
      </c>
      <c r="R2254" s="36" t="str">
        <f t="shared" si="587"/>
        <v>08-Aug-2017</v>
      </c>
      <c r="S2254" s="37">
        <f t="shared" si="578"/>
        <v>13.0426</v>
      </c>
    </row>
    <row r="2255" spans="1:19" ht="26">
      <c r="A2255" s="30" t="s">
        <v>8133</v>
      </c>
      <c r="D2255" s="30" t="str">
        <f t="shared" si="572"/>
        <v>140820</v>
      </c>
      <c r="E2255" s="30">
        <f t="shared" si="576"/>
        <v>7</v>
      </c>
      <c r="F2255" s="30" t="str">
        <f t="shared" si="573"/>
        <v>INF666M01DI1</v>
      </c>
      <c r="G2255" s="30">
        <f t="shared" si="577"/>
        <v>20</v>
      </c>
      <c r="H2255" s="30" t="str">
        <f t="shared" si="574"/>
        <v>INF666M01DJ9</v>
      </c>
      <c r="I2255" s="30">
        <f t="shared" si="579"/>
        <v>33</v>
      </c>
      <c r="J2255" s="35" t="str">
        <f t="shared" si="575"/>
        <v>Indiabulls Value Discovery Fund - Regular Plan - Half Yearly Dividend Option</v>
      </c>
      <c r="K2255" s="35">
        <f t="shared" si="580"/>
        <v>110</v>
      </c>
      <c r="L2255" s="30" t="str">
        <f t="shared" si="581"/>
        <v>10.6754</v>
      </c>
      <c r="M2255" s="30">
        <f t="shared" si="582"/>
        <v>118</v>
      </c>
      <c r="N2255" s="30" t="str">
        <f t="shared" si="583"/>
        <v>10.5686</v>
      </c>
      <c r="O2255" s="30">
        <f t="shared" si="584"/>
        <v>126</v>
      </c>
      <c r="P2255" s="30" t="str">
        <f t="shared" si="585"/>
        <v>10.6754</v>
      </c>
      <c r="Q2255" s="30">
        <f t="shared" si="586"/>
        <v>134</v>
      </c>
      <c r="R2255" s="36" t="str">
        <f t="shared" si="587"/>
        <v>08-Aug-2017</v>
      </c>
      <c r="S2255" s="37">
        <f t="shared" si="578"/>
        <v>10.6754</v>
      </c>
    </row>
    <row r="2256" spans="1:19" ht="26">
      <c r="A2256" s="30" t="s">
        <v>8134</v>
      </c>
      <c r="D2256" s="30" t="str">
        <f t="shared" si="572"/>
        <v>140816</v>
      </c>
      <c r="E2256" s="30">
        <f t="shared" si="576"/>
        <v>7</v>
      </c>
      <c r="F2256" s="30" t="str">
        <f t="shared" si="573"/>
        <v>INF666M01DE0</v>
      </c>
      <c r="G2256" s="30">
        <f t="shared" si="577"/>
        <v>20</v>
      </c>
      <c r="H2256" s="30" t="str">
        <f t="shared" si="574"/>
        <v>INF666M01DF7</v>
      </c>
      <c r="I2256" s="30">
        <f t="shared" si="579"/>
        <v>33</v>
      </c>
      <c r="J2256" s="35" t="str">
        <f t="shared" si="575"/>
        <v>Indiabulls Value Discovery Fund - Regular Plan - Monthly Dividend Option</v>
      </c>
      <c r="K2256" s="35">
        <f t="shared" si="580"/>
        <v>106</v>
      </c>
      <c r="L2256" s="30" t="str">
        <f t="shared" si="581"/>
        <v>10.1191</v>
      </c>
      <c r="M2256" s="30">
        <f t="shared" si="582"/>
        <v>114</v>
      </c>
      <c r="N2256" s="30" t="str">
        <f t="shared" si="583"/>
        <v>10.0179</v>
      </c>
      <c r="O2256" s="30">
        <f t="shared" si="584"/>
        <v>122</v>
      </c>
      <c r="P2256" s="30" t="str">
        <f t="shared" si="585"/>
        <v>10.1191</v>
      </c>
      <c r="Q2256" s="30">
        <f t="shared" si="586"/>
        <v>130</v>
      </c>
      <c r="R2256" s="36" t="str">
        <f t="shared" si="587"/>
        <v>08-Aug-2017</v>
      </c>
      <c r="S2256" s="37">
        <f t="shared" si="578"/>
        <v>10.1191</v>
      </c>
    </row>
    <row r="2257" spans="1:19">
      <c r="A2257" s="30" t="s">
        <v>97</v>
      </c>
      <c r="D2257" s="30" t="str">
        <f t="shared" si="572"/>
        <v/>
      </c>
      <c r="E2257" s="30" t="str">
        <f t="shared" si="576"/>
        <v/>
      </c>
      <c r="F2257" s="30" t="str">
        <f t="shared" si="573"/>
        <v xml:space="preserve"> </v>
      </c>
      <c r="G2257" s="30" t="str">
        <f t="shared" si="577"/>
        <v/>
      </c>
      <c r="H2257" s="30" t="str">
        <f t="shared" si="574"/>
        <v/>
      </c>
      <c r="I2257" s="30" t="str">
        <f t="shared" si="579"/>
        <v/>
      </c>
      <c r="J2257" s="35" t="str">
        <f t="shared" si="575"/>
        <v/>
      </c>
      <c r="K2257" s="35" t="str">
        <f t="shared" si="580"/>
        <v/>
      </c>
      <c r="L2257" s="30" t="str">
        <f t="shared" si="581"/>
        <v/>
      </c>
      <c r="M2257" s="30" t="str">
        <f t="shared" si="582"/>
        <v/>
      </c>
      <c r="N2257" s="30" t="str">
        <f t="shared" si="583"/>
        <v/>
      </c>
      <c r="O2257" s="30" t="str">
        <f t="shared" si="584"/>
        <v/>
      </c>
      <c r="P2257" s="30" t="str">
        <f t="shared" si="585"/>
        <v/>
      </c>
      <c r="Q2257" s="30" t="str">
        <f t="shared" si="586"/>
        <v/>
      </c>
      <c r="R2257" s="36" t="str">
        <f t="shared" si="587"/>
        <v/>
      </c>
      <c r="S2257" s="37" t="str">
        <f t="shared" si="578"/>
        <v/>
      </c>
    </row>
    <row r="2258" spans="1:19">
      <c r="A2258" s="30" t="s">
        <v>128</v>
      </c>
      <c r="D2258" s="30" t="str">
        <f t="shared" si="572"/>
        <v/>
      </c>
      <c r="E2258" s="30" t="str">
        <f t="shared" si="576"/>
        <v/>
      </c>
      <c r="F2258" s="30" t="str">
        <f t="shared" si="573"/>
        <v>Invesco Mutual Fund</v>
      </c>
      <c r="G2258" s="30" t="str">
        <f t="shared" si="577"/>
        <v/>
      </c>
      <c r="H2258" s="30" t="str">
        <f t="shared" si="574"/>
        <v/>
      </c>
      <c r="I2258" s="30" t="str">
        <f t="shared" si="579"/>
        <v/>
      </c>
      <c r="J2258" s="35" t="str">
        <f t="shared" si="575"/>
        <v/>
      </c>
      <c r="K2258" s="35" t="str">
        <f t="shared" si="580"/>
        <v/>
      </c>
      <c r="L2258" s="30" t="str">
        <f t="shared" si="581"/>
        <v/>
      </c>
      <c r="M2258" s="30" t="str">
        <f t="shared" si="582"/>
        <v/>
      </c>
      <c r="N2258" s="30" t="str">
        <f t="shared" si="583"/>
        <v/>
      </c>
      <c r="O2258" s="30" t="str">
        <f t="shared" si="584"/>
        <v/>
      </c>
      <c r="P2258" s="30" t="str">
        <f t="shared" si="585"/>
        <v/>
      </c>
      <c r="Q2258" s="30" t="str">
        <f t="shared" si="586"/>
        <v/>
      </c>
      <c r="R2258" s="36" t="str">
        <f t="shared" si="587"/>
        <v/>
      </c>
      <c r="S2258" s="37" t="str">
        <f t="shared" si="578"/>
        <v/>
      </c>
    </row>
    <row r="2259" spans="1:19">
      <c r="A2259" s="30" t="s">
        <v>97</v>
      </c>
      <c r="D2259" s="30" t="str">
        <f t="shared" si="572"/>
        <v/>
      </c>
      <c r="E2259" s="30" t="str">
        <f t="shared" si="576"/>
        <v/>
      </c>
      <c r="F2259" s="30" t="str">
        <f t="shared" si="573"/>
        <v xml:space="preserve"> </v>
      </c>
      <c r="G2259" s="30" t="str">
        <f t="shared" si="577"/>
        <v/>
      </c>
      <c r="H2259" s="30" t="str">
        <f t="shared" si="574"/>
        <v/>
      </c>
      <c r="I2259" s="30" t="str">
        <f t="shared" si="579"/>
        <v/>
      </c>
      <c r="J2259" s="35" t="str">
        <f t="shared" si="575"/>
        <v/>
      </c>
      <c r="K2259" s="35" t="str">
        <f t="shared" si="580"/>
        <v/>
      </c>
      <c r="L2259" s="30" t="str">
        <f t="shared" si="581"/>
        <v/>
      </c>
      <c r="M2259" s="30" t="str">
        <f t="shared" si="582"/>
        <v/>
      </c>
      <c r="N2259" s="30" t="str">
        <f t="shared" si="583"/>
        <v/>
      </c>
      <c r="O2259" s="30" t="str">
        <f t="shared" si="584"/>
        <v/>
      </c>
      <c r="P2259" s="30" t="str">
        <f t="shared" si="585"/>
        <v/>
      </c>
      <c r="Q2259" s="30" t="str">
        <f t="shared" si="586"/>
        <v/>
      </c>
      <c r="R2259" s="36" t="str">
        <f t="shared" si="587"/>
        <v/>
      </c>
      <c r="S2259" s="37" t="str">
        <f t="shared" si="578"/>
        <v/>
      </c>
    </row>
    <row r="2260" spans="1:19">
      <c r="A2260" s="30" t="s">
        <v>8135</v>
      </c>
      <c r="D2260" s="30" t="str">
        <f t="shared" si="572"/>
        <v>130788</v>
      </c>
      <c r="E2260" s="30">
        <f t="shared" si="576"/>
        <v>7</v>
      </c>
      <c r="F2260" s="30" t="str">
        <f t="shared" si="573"/>
        <v>INF205K01P50</v>
      </c>
      <c r="G2260" s="30">
        <f t="shared" si="577"/>
        <v>20</v>
      </c>
      <c r="H2260" s="30" t="str">
        <f t="shared" si="574"/>
        <v>-</v>
      </c>
      <c r="I2260" s="30">
        <f t="shared" si="579"/>
        <v>22</v>
      </c>
      <c r="J2260" s="35" t="str">
        <f t="shared" si="575"/>
        <v>Invesco India Arbitrage Fund - Annual Bonus</v>
      </c>
      <c r="K2260" s="35">
        <f t="shared" si="580"/>
        <v>66</v>
      </c>
      <c r="L2260" s="30" t="str">
        <f t="shared" si="581"/>
        <v>20.5359</v>
      </c>
      <c r="M2260" s="30">
        <f t="shared" si="582"/>
        <v>74</v>
      </c>
      <c r="N2260" s="30" t="str">
        <f t="shared" si="583"/>
        <v>20.4332</v>
      </c>
      <c r="O2260" s="30">
        <f t="shared" si="584"/>
        <v>82</v>
      </c>
      <c r="P2260" s="30" t="str">
        <f t="shared" si="585"/>
        <v>20.5359</v>
      </c>
      <c r="Q2260" s="30">
        <f t="shared" si="586"/>
        <v>90</v>
      </c>
      <c r="R2260" s="36" t="str">
        <f t="shared" si="587"/>
        <v>08-Aug-2017</v>
      </c>
      <c r="S2260" s="37">
        <f t="shared" si="578"/>
        <v>20.535900000000002</v>
      </c>
    </row>
    <row r="2261" spans="1:19">
      <c r="A2261" s="30" t="s">
        <v>8136</v>
      </c>
      <c r="D2261" s="30" t="str">
        <f t="shared" si="572"/>
        <v>122785</v>
      </c>
      <c r="E2261" s="30">
        <f t="shared" si="576"/>
        <v>7</v>
      </c>
      <c r="F2261" s="30" t="str">
        <f t="shared" si="573"/>
        <v>INF205K01VF0</v>
      </c>
      <c r="G2261" s="30">
        <f t="shared" si="577"/>
        <v>20</v>
      </c>
      <c r="H2261" s="30" t="str">
        <f t="shared" si="574"/>
        <v>-</v>
      </c>
      <c r="I2261" s="30">
        <f t="shared" si="579"/>
        <v>22</v>
      </c>
      <c r="J2261" s="35" t="str">
        <f t="shared" si="575"/>
        <v>Invesco India Arbitrage Fund - Bonus Option</v>
      </c>
      <c r="K2261" s="35">
        <f t="shared" si="580"/>
        <v>66</v>
      </c>
      <c r="L2261" s="30" t="str">
        <f t="shared" si="581"/>
        <v>13.6906</v>
      </c>
      <c r="M2261" s="30">
        <f t="shared" si="582"/>
        <v>74</v>
      </c>
      <c r="N2261" s="30" t="str">
        <f t="shared" si="583"/>
        <v>13.6221</v>
      </c>
      <c r="O2261" s="30">
        <f t="shared" si="584"/>
        <v>82</v>
      </c>
      <c r="P2261" s="30" t="str">
        <f t="shared" si="585"/>
        <v>13.6906</v>
      </c>
      <c r="Q2261" s="30">
        <f t="shared" si="586"/>
        <v>90</v>
      </c>
      <c r="R2261" s="36" t="str">
        <f t="shared" si="587"/>
        <v>08-Aug-2017</v>
      </c>
      <c r="S2261" s="37">
        <f t="shared" si="578"/>
        <v>13.6906</v>
      </c>
    </row>
    <row r="2262" spans="1:19">
      <c r="A2262" s="30" t="s">
        <v>8137</v>
      </c>
      <c r="D2262" s="30" t="str">
        <f t="shared" si="572"/>
        <v>130787</v>
      </c>
      <c r="E2262" s="30">
        <f t="shared" si="576"/>
        <v>7</v>
      </c>
      <c r="F2262" s="30" t="str">
        <f t="shared" si="573"/>
        <v>INF205K01P68</v>
      </c>
      <c r="G2262" s="30">
        <f t="shared" si="577"/>
        <v>20</v>
      </c>
      <c r="H2262" s="30" t="str">
        <f t="shared" si="574"/>
        <v>-</v>
      </c>
      <c r="I2262" s="30">
        <f t="shared" si="579"/>
        <v>22</v>
      </c>
      <c r="J2262" s="35" t="str">
        <f t="shared" si="575"/>
        <v>Invesco India Arbitrage Fund - Direct Plan - Annual Bonus</v>
      </c>
      <c r="K2262" s="35">
        <f t="shared" si="580"/>
        <v>80</v>
      </c>
      <c r="L2262" s="30" t="str">
        <f t="shared" si="581"/>
        <v>21.095</v>
      </c>
      <c r="M2262" s="30">
        <f t="shared" si="582"/>
        <v>87</v>
      </c>
      <c r="N2262" s="30" t="str">
        <f t="shared" si="583"/>
        <v>20.9895</v>
      </c>
      <c r="O2262" s="30">
        <f t="shared" si="584"/>
        <v>95</v>
      </c>
      <c r="P2262" s="30" t="str">
        <f t="shared" si="585"/>
        <v>21.095</v>
      </c>
      <c r="Q2262" s="30">
        <f t="shared" si="586"/>
        <v>102</v>
      </c>
      <c r="R2262" s="36" t="str">
        <f t="shared" si="587"/>
        <v>08-Aug-2017</v>
      </c>
      <c r="S2262" s="37">
        <f t="shared" si="578"/>
        <v>21.094999999999999</v>
      </c>
    </row>
    <row r="2263" spans="1:19">
      <c r="A2263" s="30" t="s">
        <v>8138</v>
      </c>
      <c r="D2263" s="30" t="str">
        <f t="shared" si="572"/>
        <v>122784</v>
      </c>
      <c r="E2263" s="30">
        <f t="shared" si="576"/>
        <v>7</v>
      </c>
      <c r="F2263" s="30" t="str">
        <f t="shared" si="573"/>
        <v>INF205K01VO2</v>
      </c>
      <c r="G2263" s="30">
        <f t="shared" si="577"/>
        <v>20</v>
      </c>
      <c r="H2263" s="30" t="str">
        <f t="shared" si="574"/>
        <v>-</v>
      </c>
      <c r="I2263" s="30">
        <f t="shared" si="579"/>
        <v>22</v>
      </c>
      <c r="J2263" s="35" t="str">
        <f t="shared" si="575"/>
        <v>Invesco India Arbitrage Fund - Direct Plan - Bonus Option</v>
      </c>
      <c r="K2263" s="35">
        <f t="shared" si="580"/>
        <v>80</v>
      </c>
      <c r="L2263" s="30" t="str">
        <f t="shared" si="581"/>
        <v>14.0632</v>
      </c>
      <c r="M2263" s="30">
        <f t="shared" si="582"/>
        <v>88</v>
      </c>
      <c r="N2263" s="30" t="str">
        <f t="shared" si="583"/>
        <v>13.9929</v>
      </c>
      <c r="O2263" s="30">
        <f t="shared" si="584"/>
        <v>96</v>
      </c>
      <c r="P2263" s="30" t="str">
        <f t="shared" si="585"/>
        <v>14.0632</v>
      </c>
      <c r="Q2263" s="30">
        <f t="shared" si="586"/>
        <v>104</v>
      </c>
      <c r="R2263" s="36" t="str">
        <f t="shared" si="587"/>
        <v>08-Aug-2017</v>
      </c>
      <c r="S2263" s="37">
        <f t="shared" si="578"/>
        <v>14.0632</v>
      </c>
    </row>
    <row r="2264" spans="1:19">
      <c r="A2264" s="30" t="s">
        <v>8139</v>
      </c>
      <c r="D2264" s="30" t="str">
        <f t="shared" si="572"/>
        <v>120400</v>
      </c>
      <c r="E2264" s="30">
        <f t="shared" si="576"/>
        <v>7</v>
      </c>
      <c r="F2264" s="30" t="str">
        <f t="shared" si="573"/>
        <v>INF205K01KP2</v>
      </c>
      <c r="G2264" s="30">
        <f t="shared" si="577"/>
        <v>20</v>
      </c>
      <c r="H2264" s="30" t="str">
        <f t="shared" si="574"/>
        <v>INF205K01KQ0</v>
      </c>
      <c r="I2264" s="30">
        <f t="shared" si="579"/>
        <v>33</v>
      </c>
      <c r="J2264" s="35" t="str">
        <f t="shared" si="575"/>
        <v>Invesco India Arbitrage Fund - Direct Plan - Dividend Option</v>
      </c>
      <c r="K2264" s="35">
        <f t="shared" si="580"/>
        <v>94</v>
      </c>
      <c r="L2264" s="30" t="str">
        <f t="shared" si="581"/>
        <v>13.3428</v>
      </c>
      <c r="M2264" s="30">
        <f t="shared" si="582"/>
        <v>102</v>
      </c>
      <c r="N2264" s="30" t="str">
        <f t="shared" si="583"/>
        <v>13.2761</v>
      </c>
      <c r="O2264" s="30">
        <f t="shared" si="584"/>
        <v>110</v>
      </c>
      <c r="P2264" s="30" t="str">
        <f t="shared" si="585"/>
        <v>13.3428</v>
      </c>
      <c r="Q2264" s="30">
        <f t="shared" si="586"/>
        <v>118</v>
      </c>
      <c r="R2264" s="36" t="str">
        <f t="shared" si="587"/>
        <v>08-Aug-2017</v>
      </c>
      <c r="S2264" s="37">
        <f t="shared" si="578"/>
        <v>13.3428</v>
      </c>
    </row>
    <row r="2265" spans="1:19">
      <c r="A2265" s="30" t="s">
        <v>8140</v>
      </c>
      <c r="D2265" s="30" t="str">
        <f t="shared" si="572"/>
        <v>120401</v>
      </c>
      <c r="E2265" s="30">
        <f t="shared" si="576"/>
        <v>7</v>
      </c>
      <c r="F2265" s="30" t="str">
        <f t="shared" si="573"/>
        <v>INF205K01KR8</v>
      </c>
      <c r="G2265" s="30">
        <f t="shared" si="577"/>
        <v>20</v>
      </c>
      <c r="H2265" s="30" t="str">
        <f t="shared" si="574"/>
        <v>-</v>
      </c>
      <c r="I2265" s="30">
        <f t="shared" si="579"/>
        <v>22</v>
      </c>
      <c r="J2265" s="35" t="str">
        <f t="shared" si="575"/>
        <v>Invesco India Arbitrage Fund - Direct Plan - Growth Option</v>
      </c>
      <c r="K2265" s="35">
        <f t="shared" si="580"/>
        <v>81</v>
      </c>
      <c r="L2265" s="30" t="str">
        <f t="shared" si="581"/>
        <v>21.0954</v>
      </c>
      <c r="M2265" s="30">
        <f t="shared" si="582"/>
        <v>89</v>
      </c>
      <c r="N2265" s="30" t="str">
        <f t="shared" si="583"/>
        <v>20.9899</v>
      </c>
      <c r="O2265" s="30">
        <f t="shared" si="584"/>
        <v>97</v>
      </c>
      <c r="P2265" s="30" t="str">
        <f t="shared" si="585"/>
        <v>21.0954</v>
      </c>
      <c r="Q2265" s="30">
        <f t="shared" si="586"/>
        <v>105</v>
      </c>
      <c r="R2265" s="36" t="str">
        <f t="shared" si="587"/>
        <v>08-Aug-2017</v>
      </c>
      <c r="S2265" s="37">
        <f t="shared" si="578"/>
        <v>21.095400000000001</v>
      </c>
    </row>
    <row r="2266" spans="1:19">
      <c r="A2266" s="30" t="s">
        <v>8141</v>
      </c>
      <c r="D2266" s="30" t="str">
        <f t="shared" si="572"/>
        <v>105604</v>
      </c>
      <c r="E2266" s="30">
        <f t="shared" si="576"/>
        <v>7</v>
      </c>
      <c r="F2266" s="30" t="str">
        <f t="shared" si="573"/>
        <v>INF205K01148</v>
      </c>
      <c r="G2266" s="30">
        <f t="shared" si="577"/>
        <v>20</v>
      </c>
      <c r="H2266" s="30" t="str">
        <f t="shared" si="574"/>
        <v>INF205K01130</v>
      </c>
      <c r="I2266" s="30">
        <f t="shared" si="579"/>
        <v>33</v>
      </c>
      <c r="J2266" s="35" t="str">
        <f t="shared" si="575"/>
        <v>Invesco India Arbitrage Fund - Dividend Option</v>
      </c>
      <c r="K2266" s="35">
        <f t="shared" si="580"/>
        <v>80</v>
      </c>
      <c r="L2266" s="30" t="str">
        <f t="shared" si="581"/>
        <v>12.8633</v>
      </c>
      <c r="M2266" s="30">
        <f t="shared" si="582"/>
        <v>88</v>
      </c>
      <c r="N2266" s="30" t="str">
        <f t="shared" si="583"/>
        <v>12.799</v>
      </c>
      <c r="O2266" s="30">
        <f t="shared" si="584"/>
        <v>95</v>
      </c>
      <c r="P2266" s="30" t="str">
        <f t="shared" si="585"/>
        <v>12.8633</v>
      </c>
      <c r="Q2266" s="30">
        <f t="shared" si="586"/>
        <v>103</v>
      </c>
      <c r="R2266" s="36" t="str">
        <f t="shared" si="587"/>
        <v>08-Aug-2017</v>
      </c>
      <c r="S2266" s="37">
        <f t="shared" si="578"/>
        <v>12.863300000000001</v>
      </c>
    </row>
    <row r="2267" spans="1:19">
      <c r="A2267" s="30" t="s">
        <v>8142</v>
      </c>
      <c r="D2267" s="30" t="str">
        <f t="shared" si="572"/>
        <v>105603</v>
      </c>
      <c r="E2267" s="30">
        <f t="shared" si="576"/>
        <v>7</v>
      </c>
      <c r="F2267" s="30" t="str">
        <f t="shared" si="573"/>
        <v>INF205K01122</v>
      </c>
      <c r="G2267" s="30">
        <f t="shared" si="577"/>
        <v>20</v>
      </c>
      <c r="H2267" s="30" t="str">
        <f t="shared" si="574"/>
        <v>-</v>
      </c>
      <c r="I2267" s="30">
        <f t="shared" si="579"/>
        <v>22</v>
      </c>
      <c r="J2267" s="35" t="str">
        <f t="shared" si="575"/>
        <v>Invesco India Arbitrage Fund - Growth Option</v>
      </c>
      <c r="K2267" s="35">
        <f t="shared" si="580"/>
        <v>67</v>
      </c>
      <c r="L2267" s="30" t="str">
        <f t="shared" si="581"/>
        <v>20.5348</v>
      </c>
      <c r="M2267" s="30">
        <f t="shared" si="582"/>
        <v>75</v>
      </c>
      <c r="N2267" s="30" t="str">
        <f t="shared" si="583"/>
        <v>20.4321</v>
      </c>
      <c r="O2267" s="30">
        <f t="shared" si="584"/>
        <v>83</v>
      </c>
      <c r="P2267" s="30" t="str">
        <f t="shared" si="585"/>
        <v>20.5348</v>
      </c>
      <c r="Q2267" s="30">
        <f t="shared" si="586"/>
        <v>91</v>
      </c>
      <c r="R2267" s="36" t="str">
        <f t="shared" si="587"/>
        <v>08-Aug-2017</v>
      </c>
      <c r="S2267" s="37">
        <f t="shared" si="578"/>
        <v>20.534800000000001</v>
      </c>
    </row>
    <row r="2268" spans="1:19">
      <c r="A2268" s="30" t="s">
        <v>8143</v>
      </c>
      <c r="D2268" s="30" t="str">
        <f t="shared" si="572"/>
        <v>120384</v>
      </c>
      <c r="E2268" s="30">
        <f t="shared" si="576"/>
        <v>7</v>
      </c>
      <c r="F2268" s="30" t="str">
        <f t="shared" si="573"/>
        <v>INF205K01KW8</v>
      </c>
      <c r="G2268" s="30">
        <f t="shared" si="577"/>
        <v>20</v>
      </c>
      <c r="H2268" s="30" t="str">
        <f t="shared" si="574"/>
        <v>INF205K01KX6</v>
      </c>
      <c r="I2268" s="30">
        <f t="shared" si="579"/>
        <v>33</v>
      </c>
      <c r="J2268" s="35" t="str">
        <f t="shared" si="575"/>
        <v>Invesco India Banking Fund - Direct Plan - Dividend</v>
      </c>
      <c r="K2268" s="35">
        <f t="shared" si="580"/>
        <v>85</v>
      </c>
      <c r="L2268" s="30" t="str">
        <f t="shared" si="581"/>
        <v>31.16</v>
      </c>
      <c r="M2268" s="30">
        <f t="shared" si="582"/>
        <v>91</v>
      </c>
      <c r="N2268" s="30" t="str">
        <f t="shared" si="583"/>
        <v>30.85</v>
      </c>
      <c r="O2268" s="30">
        <f t="shared" si="584"/>
        <v>97</v>
      </c>
      <c r="P2268" s="30" t="str">
        <f t="shared" si="585"/>
        <v>31.16</v>
      </c>
      <c r="Q2268" s="30">
        <f t="shared" si="586"/>
        <v>103</v>
      </c>
      <c r="R2268" s="36" t="str">
        <f t="shared" si="587"/>
        <v>08-Aug-2017</v>
      </c>
      <c r="S2268" s="37">
        <f t="shared" si="578"/>
        <v>31.16</v>
      </c>
    </row>
    <row r="2269" spans="1:19">
      <c r="A2269" s="30" t="s">
        <v>8144</v>
      </c>
      <c r="D2269" s="30" t="str">
        <f t="shared" si="572"/>
        <v>120385</v>
      </c>
      <c r="E2269" s="30">
        <f t="shared" si="576"/>
        <v>7</v>
      </c>
      <c r="F2269" s="30" t="str">
        <f t="shared" si="573"/>
        <v>INF205K01KY4</v>
      </c>
      <c r="G2269" s="30">
        <f t="shared" si="577"/>
        <v>20</v>
      </c>
      <c r="H2269" s="30" t="str">
        <f t="shared" si="574"/>
        <v>-</v>
      </c>
      <c r="I2269" s="30">
        <f t="shared" si="579"/>
        <v>22</v>
      </c>
      <c r="J2269" s="35" t="str">
        <f t="shared" si="575"/>
        <v>Invesco India Banking Fund - Direct Plan - Growth</v>
      </c>
      <c r="K2269" s="35">
        <f t="shared" si="580"/>
        <v>72</v>
      </c>
      <c r="L2269" s="30" t="str">
        <f t="shared" si="581"/>
        <v>54.62</v>
      </c>
      <c r="M2269" s="30">
        <f t="shared" si="582"/>
        <v>78</v>
      </c>
      <c r="N2269" s="30" t="str">
        <f t="shared" si="583"/>
        <v>54.07</v>
      </c>
      <c r="O2269" s="30">
        <f t="shared" si="584"/>
        <v>84</v>
      </c>
      <c r="P2269" s="30" t="str">
        <f t="shared" si="585"/>
        <v>54.62</v>
      </c>
      <c r="Q2269" s="30">
        <f t="shared" si="586"/>
        <v>90</v>
      </c>
      <c r="R2269" s="36" t="str">
        <f t="shared" si="587"/>
        <v>08-Aug-2017</v>
      </c>
      <c r="S2269" s="37">
        <f t="shared" si="578"/>
        <v>54.62</v>
      </c>
    </row>
    <row r="2270" spans="1:19">
      <c r="A2270" s="30" t="s">
        <v>8145</v>
      </c>
      <c r="D2270" s="30" t="str">
        <f t="shared" si="572"/>
        <v>108377</v>
      </c>
      <c r="E2270" s="30">
        <f t="shared" si="576"/>
        <v>7</v>
      </c>
      <c r="F2270" s="30" t="str">
        <f t="shared" si="573"/>
        <v>INF205K01171</v>
      </c>
      <c r="G2270" s="30">
        <f t="shared" si="577"/>
        <v>20</v>
      </c>
      <c r="H2270" s="30" t="str">
        <f t="shared" si="574"/>
        <v>INF205K01163</v>
      </c>
      <c r="I2270" s="30">
        <f t="shared" si="579"/>
        <v>33</v>
      </c>
      <c r="J2270" s="35" t="str">
        <f t="shared" si="575"/>
        <v>Invesco India Banking Fund - Retail Dividend</v>
      </c>
      <c r="K2270" s="35">
        <f t="shared" si="580"/>
        <v>78</v>
      </c>
      <c r="L2270" s="30" t="str">
        <f t="shared" si="581"/>
        <v>29.05</v>
      </c>
      <c r="M2270" s="30">
        <f t="shared" si="582"/>
        <v>84</v>
      </c>
      <c r="N2270" s="30" t="str">
        <f t="shared" si="583"/>
        <v>28.76</v>
      </c>
      <c r="O2270" s="30">
        <f t="shared" si="584"/>
        <v>90</v>
      </c>
      <c r="P2270" s="30" t="str">
        <f t="shared" si="585"/>
        <v>29.05</v>
      </c>
      <c r="Q2270" s="30">
        <f t="shared" si="586"/>
        <v>96</v>
      </c>
      <c r="R2270" s="36" t="str">
        <f t="shared" si="587"/>
        <v>08-Aug-2017</v>
      </c>
      <c r="S2270" s="37">
        <f t="shared" si="578"/>
        <v>29.05</v>
      </c>
    </row>
    <row r="2271" spans="1:19">
      <c r="A2271" s="30" t="s">
        <v>8146</v>
      </c>
      <c r="D2271" s="30" t="str">
        <f t="shared" si="572"/>
        <v>108378</v>
      </c>
      <c r="E2271" s="30">
        <f t="shared" si="576"/>
        <v>7</v>
      </c>
      <c r="F2271" s="30" t="str">
        <f t="shared" si="573"/>
        <v>INF205K01155</v>
      </c>
      <c r="G2271" s="30">
        <f t="shared" si="577"/>
        <v>20</v>
      </c>
      <c r="H2271" s="30" t="str">
        <f t="shared" si="574"/>
        <v>-</v>
      </c>
      <c r="I2271" s="30">
        <f t="shared" si="579"/>
        <v>22</v>
      </c>
      <c r="J2271" s="35" t="str">
        <f t="shared" si="575"/>
        <v>Invesco India Banking Fund - Retail Growth</v>
      </c>
      <c r="K2271" s="35">
        <f t="shared" si="580"/>
        <v>65</v>
      </c>
      <c r="L2271" s="30" t="str">
        <f t="shared" si="581"/>
        <v>51.07</v>
      </c>
      <c r="M2271" s="30">
        <f t="shared" si="582"/>
        <v>71</v>
      </c>
      <c r="N2271" s="30" t="str">
        <f t="shared" si="583"/>
        <v>50.56</v>
      </c>
      <c r="O2271" s="30">
        <f t="shared" si="584"/>
        <v>77</v>
      </c>
      <c r="P2271" s="30" t="str">
        <f t="shared" si="585"/>
        <v>51.07</v>
      </c>
      <c r="Q2271" s="30">
        <f t="shared" si="586"/>
        <v>83</v>
      </c>
      <c r="R2271" s="36" t="str">
        <f t="shared" si="587"/>
        <v>08-Aug-2017</v>
      </c>
      <c r="S2271" s="37">
        <f t="shared" si="578"/>
        <v>51.07</v>
      </c>
    </row>
    <row r="2272" spans="1:19">
      <c r="A2272" s="30" t="s">
        <v>8147</v>
      </c>
      <c r="D2272" s="30" t="str">
        <f t="shared" si="572"/>
        <v>120393</v>
      </c>
      <c r="E2272" s="30">
        <f t="shared" si="576"/>
        <v>7</v>
      </c>
      <c r="F2272" s="30" t="str">
        <f t="shared" si="573"/>
        <v>INF205K01KZ1</v>
      </c>
      <c r="G2272" s="30">
        <f t="shared" si="577"/>
        <v>20</v>
      </c>
      <c r="H2272" s="30" t="str">
        <f t="shared" si="574"/>
        <v>INF205K01LA2</v>
      </c>
      <c r="I2272" s="30">
        <f t="shared" si="579"/>
        <v>33</v>
      </c>
      <c r="J2272" s="35" t="str">
        <f t="shared" si="575"/>
        <v>Invesco India Business Leaders Fund - Direct Plan - Dividend</v>
      </c>
      <c r="K2272" s="35">
        <f t="shared" si="580"/>
        <v>94</v>
      </c>
      <c r="L2272" s="30" t="str">
        <f t="shared" si="581"/>
        <v>17.71</v>
      </c>
      <c r="M2272" s="30">
        <f t="shared" si="582"/>
        <v>100</v>
      </c>
      <c r="N2272" s="30" t="str">
        <f t="shared" si="583"/>
        <v>17.53</v>
      </c>
      <c r="O2272" s="30">
        <f t="shared" si="584"/>
        <v>106</v>
      </c>
      <c r="P2272" s="30" t="str">
        <f t="shared" si="585"/>
        <v>17.71</v>
      </c>
      <c r="Q2272" s="30">
        <f t="shared" si="586"/>
        <v>112</v>
      </c>
      <c r="R2272" s="36" t="str">
        <f t="shared" si="587"/>
        <v>08-Aug-2017</v>
      </c>
      <c r="S2272" s="37">
        <f t="shared" si="578"/>
        <v>17.71</v>
      </c>
    </row>
    <row r="2273" spans="1:19">
      <c r="A2273" s="30" t="s">
        <v>8148</v>
      </c>
      <c r="D2273" s="30" t="str">
        <f t="shared" si="572"/>
        <v>120392</v>
      </c>
      <c r="E2273" s="30">
        <f t="shared" si="576"/>
        <v>7</v>
      </c>
      <c r="F2273" s="30" t="str">
        <f t="shared" si="573"/>
        <v>INF205K01LB0</v>
      </c>
      <c r="G2273" s="30">
        <f t="shared" si="577"/>
        <v>20</v>
      </c>
      <c r="H2273" s="30" t="str">
        <f t="shared" si="574"/>
        <v>-</v>
      </c>
      <c r="I2273" s="30">
        <f t="shared" si="579"/>
        <v>22</v>
      </c>
      <c r="J2273" s="35" t="str">
        <f t="shared" si="575"/>
        <v>Invesco India Business Leaders Fund - Direct Plan - Growth</v>
      </c>
      <c r="K2273" s="35">
        <f t="shared" si="580"/>
        <v>81</v>
      </c>
      <c r="L2273" s="30" t="str">
        <f t="shared" si="581"/>
        <v>27.5</v>
      </c>
      <c r="M2273" s="30">
        <f t="shared" si="582"/>
        <v>86</v>
      </c>
      <c r="N2273" s="30" t="str">
        <f t="shared" si="583"/>
        <v>27.23</v>
      </c>
      <c r="O2273" s="30">
        <f t="shared" si="584"/>
        <v>92</v>
      </c>
      <c r="P2273" s="30" t="str">
        <f t="shared" si="585"/>
        <v>27.5</v>
      </c>
      <c r="Q2273" s="30">
        <f t="shared" si="586"/>
        <v>97</v>
      </c>
      <c r="R2273" s="36" t="str">
        <f t="shared" si="587"/>
        <v>08-Aug-2017</v>
      </c>
      <c r="S2273" s="37">
        <f t="shared" si="578"/>
        <v>27.5</v>
      </c>
    </row>
    <row r="2274" spans="1:19">
      <c r="A2274" s="30" t="s">
        <v>8149</v>
      </c>
      <c r="D2274" s="30" t="str">
        <f t="shared" si="572"/>
        <v>112099</v>
      </c>
      <c r="E2274" s="30">
        <f t="shared" si="576"/>
        <v>7</v>
      </c>
      <c r="F2274" s="30" t="str">
        <f t="shared" si="573"/>
        <v>INF205K01320</v>
      </c>
      <c r="G2274" s="30">
        <f t="shared" si="577"/>
        <v>20</v>
      </c>
      <c r="H2274" s="30" t="str">
        <f t="shared" si="574"/>
        <v>INF205K01312</v>
      </c>
      <c r="I2274" s="30">
        <f t="shared" si="579"/>
        <v>33</v>
      </c>
      <c r="J2274" s="35" t="str">
        <f t="shared" si="575"/>
        <v>Invesco India Business Leaders Fund - Dividend</v>
      </c>
      <c r="K2274" s="35">
        <f t="shared" si="580"/>
        <v>80</v>
      </c>
      <c r="L2274" s="30" t="str">
        <f t="shared" si="581"/>
        <v>16.63</v>
      </c>
      <c r="M2274" s="30">
        <f t="shared" si="582"/>
        <v>86</v>
      </c>
      <c r="N2274" s="30" t="str">
        <f t="shared" si="583"/>
        <v>16.46</v>
      </c>
      <c r="O2274" s="30">
        <f t="shared" si="584"/>
        <v>92</v>
      </c>
      <c r="P2274" s="30" t="str">
        <f t="shared" si="585"/>
        <v>16.63</v>
      </c>
      <c r="Q2274" s="30">
        <f t="shared" si="586"/>
        <v>98</v>
      </c>
      <c r="R2274" s="36" t="str">
        <f t="shared" si="587"/>
        <v>08-Aug-2017</v>
      </c>
      <c r="S2274" s="37">
        <f t="shared" si="578"/>
        <v>16.63</v>
      </c>
    </row>
    <row r="2275" spans="1:19">
      <c r="A2275" s="30" t="s">
        <v>8150</v>
      </c>
      <c r="D2275" s="30" t="str">
        <f t="shared" si="572"/>
        <v>112098</v>
      </c>
      <c r="E2275" s="30">
        <f t="shared" si="576"/>
        <v>7</v>
      </c>
      <c r="F2275" s="30" t="str">
        <f t="shared" si="573"/>
        <v>INF205K01304</v>
      </c>
      <c r="G2275" s="30">
        <f t="shared" si="577"/>
        <v>20</v>
      </c>
      <c r="H2275" s="30" t="str">
        <f t="shared" si="574"/>
        <v>-</v>
      </c>
      <c r="I2275" s="30">
        <f t="shared" si="579"/>
        <v>22</v>
      </c>
      <c r="J2275" s="35" t="str">
        <f t="shared" si="575"/>
        <v>Invesco India Business Leaders Fund - Growth</v>
      </c>
      <c r="K2275" s="35">
        <f t="shared" si="580"/>
        <v>67</v>
      </c>
      <c r="L2275" s="30" t="str">
        <f t="shared" si="581"/>
        <v>25.75</v>
      </c>
      <c r="M2275" s="30">
        <f t="shared" si="582"/>
        <v>73</v>
      </c>
      <c r="N2275" s="30" t="str">
        <f t="shared" si="583"/>
        <v>25.49</v>
      </c>
      <c r="O2275" s="30">
        <f t="shared" si="584"/>
        <v>79</v>
      </c>
      <c r="P2275" s="30" t="str">
        <f t="shared" si="585"/>
        <v>25.75</v>
      </c>
      <c r="Q2275" s="30">
        <f t="shared" si="586"/>
        <v>85</v>
      </c>
      <c r="R2275" s="36" t="str">
        <f t="shared" si="587"/>
        <v>08-Aug-2017</v>
      </c>
      <c r="S2275" s="37">
        <f t="shared" si="578"/>
        <v>25.75</v>
      </c>
    </row>
    <row r="2276" spans="1:19">
      <c r="A2276" s="30" t="s">
        <v>8151</v>
      </c>
      <c r="D2276" s="30" t="str">
        <f t="shared" si="572"/>
        <v>120349</v>
      </c>
      <c r="E2276" s="30">
        <f t="shared" si="576"/>
        <v>7</v>
      </c>
      <c r="F2276" s="30" t="str">
        <f t="shared" si="573"/>
        <v>INF205K01LC8</v>
      </c>
      <c r="G2276" s="30">
        <f t="shared" si="577"/>
        <v>20</v>
      </c>
      <c r="H2276" s="30" t="str">
        <f t="shared" si="574"/>
        <v>INF205K01LD6</v>
      </c>
      <c r="I2276" s="30">
        <f t="shared" si="579"/>
        <v>33</v>
      </c>
      <c r="J2276" s="35" t="str">
        <f t="shared" si="575"/>
        <v>Invesco India Contra Fund - Direct Plan - Dividend</v>
      </c>
      <c r="K2276" s="35">
        <f t="shared" si="580"/>
        <v>84</v>
      </c>
      <c r="L2276" s="30" t="str">
        <f t="shared" si="581"/>
        <v>28.36</v>
      </c>
      <c r="M2276" s="30">
        <f t="shared" si="582"/>
        <v>90</v>
      </c>
      <c r="N2276" s="30" t="str">
        <f t="shared" si="583"/>
        <v>28.08</v>
      </c>
      <c r="O2276" s="30">
        <f t="shared" si="584"/>
        <v>96</v>
      </c>
      <c r="P2276" s="30" t="str">
        <f t="shared" si="585"/>
        <v>28.36</v>
      </c>
      <c r="Q2276" s="30">
        <f t="shared" si="586"/>
        <v>102</v>
      </c>
      <c r="R2276" s="36" t="str">
        <f t="shared" si="587"/>
        <v>08-Aug-2017</v>
      </c>
      <c r="S2276" s="37">
        <f t="shared" si="578"/>
        <v>28.36</v>
      </c>
    </row>
    <row r="2277" spans="1:19">
      <c r="A2277" s="30" t="s">
        <v>8152</v>
      </c>
      <c r="D2277" s="30" t="str">
        <f t="shared" si="572"/>
        <v>120348</v>
      </c>
      <c r="E2277" s="30">
        <f t="shared" si="576"/>
        <v>7</v>
      </c>
      <c r="F2277" s="30" t="str">
        <f t="shared" si="573"/>
        <v>INF205K01LE4</v>
      </c>
      <c r="G2277" s="30">
        <f t="shared" si="577"/>
        <v>20</v>
      </c>
      <c r="H2277" s="30" t="str">
        <f t="shared" si="574"/>
        <v>-</v>
      </c>
      <c r="I2277" s="30">
        <f t="shared" si="579"/>
        <v>22</v>
      </c>
      <c r="J2277" s="35" t="str">
        <f t="shared" si="575"/>
        <v>Invesco India Contra Fund - Direct Plan - Growth</v>
      </c>
      <c r="K2277" s="35">
        <f t="shared" si="580"/>
        <v>71</v>
      </c>
      <c r="L2277" s="30" t="str">
        <f t="shared" si="581"/>
        <v>43.31</v>
      </c>
      <c r="M2277" s="30">
        <f t="shared" si="582"/>
        <v>77</v>
      </c>
      <c r="N2277" s="30" t="str">
        <f t="shared" si="583"/>
        <v>42.88</v>
      </c>
      <c r="O2277" s="30">
        <f t="shared" si="584"/>
        <v>83</v>
      </c>
      <c r="P2277" s="30" t="str">
        <f t="shared" si="585"/>
        <v>43.31</v>
      </c>
      <c r="Q2277" s="30">
        <f t="shared" si="586"/>
        <v>89</v>
      </c>
      <c r="R2277" s="36" t="str">
        <f t="shared" si="587"/>
        <v>08-Aug-2017</v>
      </c>
      <c r="S2277" s="37">
        <f t="shared" si="578"/>
        <v>43.31</v>
      </c>
    </row>
    <row r="2278" spans="1:19">
      <c r="A2278" s="30" t="s">
        <v>8153</v>
      </c>
      <c r="D2278" s="30" t="str">
        <f t="shared" si="572"/>
        <v>105459</v>
      </c>
      <c r="E2278" s="30">
        <f t="shared" si="576"/>
        <v>7</v>
      </c>
      <c r="F2278" s="30" t="str">
        <f t="shared" si="573"/>
        <v>INF205K01205</v>
      </c>
      <c r="G2278" s="30">
        <f t="shared" si="577"/>
        <v>20</v>
      </c>
      <c r="H2278" s="30" t="str">
        <f t="shared" si="574"/>
        <v>INF205K01197</v>
      </c>
      <c r="I2278" s="30">
        <f t="shared" si="579"/>
        <v>33</v>
      </c>
      <c r="J2278" s="35" t="str">
        <f t="shared" si="575"/>
        <v>Invesco India Contra Fund - Dividend</v>
      </c>
      <c r="K2278" s="35">
        <f t="shared" si="580"/>
        <v>70</v>
      </c>
      <c r="L2278" s="30" t="str">
        <f t="shared" si="581"/>
        <v>25.02</v>
      </c>
      <c r="M2278" s="30">
        <f t="shared" si="582"/>
        <v>76</v>
      </c>
      <c r="N2278" s="30" t="str">
        <f t="shared" si="583"/>
        <v>24.77</v>
      </c>
      <c r="O2278" s="30">
        <f t="shared" si="584"/>
        <v>82</v>
      </c>
      <c r="P2278" s="30" t="str">
        <f t="shared" si="585"/>
        <v>25.02</v>
      </c>
      <c r="Q2278" s="30">
        <f t="shared" si="586"/>
        <v>88</v>
      </c>
      <c r="R2278" s="36" t="str">
        <f t="shared" si="587"/>
        <v>08-Aug-2017</v>
      </c>
      <c r="S2278" s="37">
        <f t="shared" si="578"/>
        <v>25.02</v>
      </c>
    </row>
    <row r="2279" spans="1:19">
      <c r="A2279" s="30" t="s">
        <v>8154</v>
      </c>
      <c r="D2279" s="30" t="str">
        <f t="shared" si="572"/>
        <v>105460</v>
      </c>
      <c r="E2279" s="30">
        <f t="shared" si="576"/>
        <v>7</v>
      </c>
      <c r="F2279" s="30" t="str">
        <f t="shared" si="573"/>
        <v>INF205K01189</v>
      </c>
      <c r="G2279" s="30">
        <f t="shared" si="577"/>
        <v>20</v>
      </c>
      <c r="H2279" s="30" t="str">
        <f t="shared" si="574"/>
        <v>-</v>
      </c>
      <c r="I2279" s="30">
        <f t="shared" si="579"/>
        <v>22</v>
      </c>
      <c r="J2279" s="35" t="str">
        <f t="shared" si="575"/>
        <v>Invesco India Contra Fund - Growth</v>
      </c>
      <c r="K2279" s="35">
        <f t="shared" si="580"/>
        <v>57</v>
      </c>
      <c r="L2279" s="30" t="str">
        <f t="shared" si="581"/>
        <v>40.71</v>
      </c>
      <c r="M2279" s="30">
        <f t="shared" si="582"/>
        <v>63</v>
      </c>
      <c r="N2279" s="30" t="str">
        <f t="shared" si="583"/>
        <v>40.3</v>
      </c>
      <c r="O2279" s="30">
        <f t="shared" si="584"/>
        <v>68</v>
      </c>
      <c r="P2279" s="30" t="str">
        <f t="shared" si="585"/>
        <v>40.71</v>
      </c>
      <c r="Q2279" s="30">
        <f t="shared" si="586"/>
        <v>74</v>
      </c>
      <c r="R2279" s="36" t="str">
        <f t="shared" si="587"/>
        <v>08-Aug-2017</v>
      </c>
      <c r="S2279" s="37">
        <f t="shared" si="578"/>
        <v>40.71</v>
      </c>
    </row>
    <row r="2280" spans="1:19">
      <c r="A2280" s="30" t="s">
        <v>8155</v>
      </c>
      <c r="D2280" s="30" t="str">
        <f t="shared" si="572"/>
        <v>120332</v>
      </c>
      <c r="E2280" s="30">
        <f t="shared" si="576"/>
        <v>7</v>
      </c>
      <c r="F2280" s="30" t="str">
        <f t="shared" si="573"/>
        <v>INF205K01LL9</v>
      </c>
      <c r="G2280" s="30">
        <f t="shared" si="577"/>
        <v>20</v>
      </c>
      <c r="H2280" s="30" t="str">
        <f t="shared" si="574"/>
        <v>INF205K01LM7</v>
      </c>
      <c r="I2280" s="30">
        <f t="shared" si="579"/>
        <v>33</v>
      </c>
      <c r="J2280" s="35" t="str">
        <f t="shared" si="575"/>
        <v>Invesco India Dynamic Equity Fund - Direct Plan - Dividend</v>
      </c>
      <c r="K2280" s="35">
        <f t="shared" si="580"/>
        <v>92</v>
      </c>
      <c r="L2280" s="30" t="str">
        <f t="shared" si="581"/>
        <v>21.32</v>
      </c>
      <c r="M2280" s="30">
        <f t="shared" si="582"/>
        <v>98</v>
      </c>
      <c r="N2280" s="30" t="str">
        <f t="shared" si="583"/>
        <v>21.32</v>
      </c>
      <c r="O2280" s="30">
        <f t="shared" si="584"/>
        <v>104</v>
      </c>
      <c r="P2280" s="30" t="str">
        <f t="shared" si="585"/>
        <v>21.32</v>
      </c>
      <c r="Q2280" s="30">
        <f t="shared" si="586"/>
        <v>110</v>
      </c>
      <c r="R2280" s="36" t="str">
        <f t="shared" si="587"/>
        <v>08-Aug-2017</v>
      </c>
      <c r="S2280" s="37">
        <f t="shared" si="578"/>
        <v>21.32</v>
      </c>
    </row>
    <row r="2281" spans="1:19">
      <c r="A2281" s="30" t="s">
        <v>8156</v>
      </c>
      <c r="D2281" s="30" t="str">
        <f t="shared" si="572"/>
        <v>120333</v>
      </c>
      <c r="E2281" s="30">
        <f t="shared" si="576"/>
        <v>7</v>
      </c>
      <c r="F2281" s="30" t="str">
        <f t="shared" si="573"/>
        <v>INF205K01LN5</v>
      </c>
      <c r="G2281" s="30">
        <f t="shared" si="577"/>
        <v>20</v>
      </c>
      <c r="H2281" s="30" t="str">
        <f t="shared" si="574"/>
        <v>-</v>
      </c>
      <c r="I2281" s="30">
        <f t="shared" si="579"/>
        <v>22</v>
      </c>
      <c r="J2281" s="35" t="str">
        <f t="shared" si="575"/>
        <v>Invesco India Dynamic Equity Fund - Direct Plan - Growth</v>
      </c>
      <c r="K2281" s="35">
        <f t="shared" si="580"/>
        <v>79</v>
      </c>
      <c r="L2281" s="30" t="str">
        <f t="shared" si="581"/>
        <v>29.49</v>
      </c>
      <c r="M2281" s="30">
        <f t="shared" si="582"/>
        <v>85</v>
      </c>
      <c r="N2281" s="30" t="str">
        <f t="shared" si="583"/>
        <v>29.49</v>
      </c>
      <c r="O2281" s="30">
        <f t="shared" si="584"/>
        <v>91</v>
      </c>
      <c r="P2281" s="30" t="str">
        <f t="shared" si="585"/>
        <v>29.49</v>
      </c>
      <c r="Q2281" s="30">
        <f t="shared" si="586"/>
        <v>97</v>
      </c>
      <c r="R2281" s="36" t="str">
        <f t="shared" si="587"/>
        <v>08-Aug-2017</v>
      </c>
      <c r="S2281" s="37">
        <f t="shared" si="578"/>
        <v>29.49</v>
      </c>
    </row>
    <row r="2282" spans="1:19">
      <c r="A2282" s="30" t="s">
        <v>8157</v>
      </c>
      <c r="D2282" s="30" t="str">
        <f t="shared" si="572"/>
        <v>106316</v>
      </c>
      <c r="E2282" s="30">
        <f t="shared" si="576"/>
        <v>7</v>
      </c>
      <c r="F2282" s="30" t="str">
        <f t="shared" si="573"/>
        <v>INF205K01239</v>
      </c>
      <c r="G2282" s="30">
        <f t="shared" si="577"/>
        <v>20</v>
      </c>
      <c r="H2282" s="30" t="str">
        <f t="shared" si="574"/>
        <v>INF205K01221</v>
      </c>
      <c r="I2282" s="30">
        <f t="shared" si="579"/>
        <v>33</v>
      </c>
      <c r="J2282" s="35" t="str">
        <f t="shared" si="575"/>
        <v>Invesco India Dynamic Equity Fund - Dividend</v>
      </c>
      <c r="K2282" s="35">
        <f t="shared" si="580"/>
        <v>78</v>
      </c>
      <c r="L2282" s="30" t="str">
        <f t="shared" si="581"/>
        <v>20.69</v>
      </c>
      <c r="M2282" s="30">
        <f t="shared" si="582"/>
        <v>84</v>
      </c>
      <c r="N2282" s="30" t="str">
        <f t="shared" si="583"/>
        <v>20.69</v>
      </c>
      <c r="O2282" s="30">
        <f t="shared" si="584"/>
        <v>90</v>
      </c>
      <c r="P2282" s="30" t="str">
        <f t="shared" si="585"/>
        <v>20.69</v>
      </c>
      <c r="Q2282" s="30">
        <f t="shared" si="586"/>
        <v>96</v>
      </c>
      <c r="R2282" s="36" t="str">
        <f t="shared" si="587"/>
        <v>08-Aug-2017</v>
      </c>
      <c r="S2282" s="37">
        <f t="shared" si="578"/>
        <v>20.69</v>
      </c>
    </row>
    <row r="2283" spans="1:19">
      <c r="A2283" s="30" t="s">
        <v>8158</v>
      </c>
      <c r="D2283" s="30" t="str">
        <f t="shared" si="572"/>
        <v>106317</v>
      </c>
      <c r="E2283" s="30">
        <f t="shared" si="576"/>
        <v>7</v>
      </c>
      <c r="F2283" s="30" t="str">
        <f t="shared" si="573"/>
        <v>INF205K01213</v>
      </c>
      <c r="G2283" s="30">
        <f t="shared" si="577"/>
        <v>20</v>
      </c>
      <c r="H2283" s="30" t="str">
        <f t="shared" si="574"/>
        <v>-</v>
      </c>
      <c r="I2283" s="30">
        <f t="shared" si="579"/>
        <v>22</v>
      </c>
      <c r="J2283" s="35" t="str">
        <f t="shared" si="575"/>
        <v>Invesco India Dynamic Equity Fund - Growth</v>
      </c>
      <c r="K2283" s="35">
        <f t="shared" si="580"/>
        <v>65</v>
      </c>
      <c r="L2283" s="30" t="str">
        <f t="shared" si="581"/>
        <v>27.58</v>
      </c>
      <c r="M2283" s="30">
        <f t="shared" si="582"/>
        <v>71</v>
      </c>
      <c r="N2283" s="30" t="str">
        <f t="shared" si="583"/>
        <v>27.58</v>
      </c>
      <c r="O2283" s="30">
        <f t="shared" si="584"/>
        <v>77</v>
      </c>
      <c r="P2283" s="30" t="str">
        <f t="shared" si="585"/>
        <v>27.58</v>
      </c>
      <c r="Q2283" s="30">
        <f t="shared" si="586"/>
        <v>83</v>
      </c>
      <c r="R2283" s="36" t="str">
        <f t="shared" si="587"/>
        <v>08-Aug-2017</v>
      </c>
      <c r="S2283" s="37">
        <f t="shared" si="578"/>
        <v>27.58</v>
      </c>
    </row>
    <row r="2284" spans="1:19">
      <c r="A2284" s="30" t="s">
        <v>8159</v>
      </c>
      <c r="D2284" s="30" t="str">
        <f t="shared" si="572"/>
        <v>120356</v>
      </c>
      <c r="E2284" s="30">
        <f t="shared" si="576"/>
        <v>7</v>
      </c>
      <c r="F2284" s="30" t="str">
        <f t="shared" si="573"/>
        <v>INF205K01LY2</v>
      </c>
      <c r="G2284" s="30">
        <f t="shared" si="577"/>
        <v>20</v>
      </c>
      <c r="H2284" s="30" t="str">
        <f t="shared" si="574"/>
        <v>INF205K01LZ9</v>
      </c>
      <c r="I2284" s="30">
        <f t="shared" si="579"/>
        <v>33</v>
      </c>
      <c r="J2284" s="35" t="str">
        <f t="shared" si="575"/>
        <v>Invesco India Growth Fund - Direct Plan - Dividend</v>
      </c>
      <c r="K2284" s="35">
        <f t="shared" si="580"/>
        <v>84</v>
      </c>
      <c r="L2284" s="30" t="str">
        <f t="shared" si="581"/>
        <v>17.65</v>
      </c>
      <c r="M2284" s="30">
        <f t="shared" si="582"/>
        <v>90</v>
      </c>
      <c r="N2284" s="30" t="str">
        <f t="shared" si="583"/>
        <v>17.47</v>
      </c>
      <c r="O2284" s="30">
        <f t="shared" si="584"/>
        <v>96</v>
      </c>
      <c r="P2284" s="30" t="str">
        <f t="shared" si="585"/>
        <v>17.65</v>
      </c>
      <c r="Q2284" s="30">
        <f t="shared" si="586"/>
        <v>102</v>
      </c>
      <c r="R2284" s="36" t="str">
        <f t="shared" si="587"/>
        <v>08-Aug-2017</v>
      </c>
      <c r="S2284" s="37">
        <f t="shared" si="578"/>
        <v>17.649999999999999</v>
      </c>
    </row>
    <row r="2285" spans="1:19">
      <c r="A2285" s="30" t="s">
        <v>8160</v>
      </c>
      <c r="D2285" s="30" t="str">
        <f t="shared" si="572"/>
        <v>120357</v>
      </c>
      <c r="E2285" s="30">
        <f t="shared" si="576"/>
        <v>7</v>
      </c>
      <c r="F2285" s="30" t="str">
        <f t="shared" si="573"/>
        <v>INF205K01MA0</v>
      </c>
      <c r="G2285" s="30">
        <f t="shared" si="577"/>
        <v>20</v>
      </c>
      <c r="H2285" s="30" t="str">
        <f t="shared" si="574"/>
        <v>-</v>
      </c>
      <c r="I2285" s="30">
        <f t="shared" si="579"/>
        <v>22</v>
      </c>
      <c r="J2285" s="35" t="str">
        <f t="shared" si="575"/>
        <v>Invesco India Growth Fund - Direct Plan - Growth</v>
      </c>
      <c r="K2285" s="35">
        <f t="shared" si="580"/>
        <v>71</v>
      </c>
      <c r="L2285" s="30" t="str">
        <f t="shared" si="581"/>
        <v>32.08</v>
      </c>
      <c r="M2285" s="30">
        <f t="shared" si="582"/>
        <v>77</v>
      </c>
      <c r="N2285" s="30" t="str">
        <f t="shared" si="583"/>
        <v>31.76</v>
      </c>
      <c r="O2285" s="30">
        <f t="shared" si="584"/>
        <v>83</v>
      </c>
      <c r="P2285" s="30" t="str">
        <f t="shared" si="585"/>
        <v>32.08</v>
      </c>
      <c r="Q2285" s="30">
        <f t="shared" si="586"/>
        <v>89</v>
      </c>
      <c r="R2285" s="36" t="str">
        <f t="shared" si="587"/>
        <v>08-Aug-2017</v>
      </c>
      <c r="S2285" s="37">
        <f t="shared" si="578"/>
        <v>32.08</v>
      </c>
    </row>
    <row r="2286" spans="1:19">
      <c r="A2286" s="30" t="s">
        <v>8161</v>
      </c>
      <c r="D2286" s="30" t="str">
        <f t="shared" si="572"/>
        <v>106143</v>
      </c>
      <c r="E2286" s="30">
        <f t="shared" si="576"/>
        <v>7</v>
      </c>
      <c r="F2286" s="30" t="str">
        <f t="shared" si="573"/>
        <v>INF205K01262</v>
      </c>
      <c r="G2286" s="30">
        <f t="shared" si="577"/>
        <v>20</v>
      </c>
      <c r="H2286" s="30" t="str">
        <f t="shared" si="574"/>
        <v>INF205K01254</v>
      </c>
      <c r="I2286" s="30">
        <f t="shared" si="579"/>
        <v>33</v>
      </c>
      <c r="J2286" s="35" t="str">
        <f t="shared" si="575"/>
        <v>Invesco India Growth Fund - Dividend</v>
      </c>
      <c r="K2286" s="35">
        <f t="shared" si="580"/>
        <v>70</v>
      </c>
      <c r="L2286" s="30" t="str">
        <f t="shared" si="581"/>
        <v>16.36</v>
      </c>
      <c r="M2286" s="30">
        <f t="shared" si="582"/>
        <v>76</v>
      </c>
      <c r="N2286" s="30" t="str">
        <f t="shared" si="583"/>
        <v>16.2</v>
      </c>
      <c r="O2286" s="30">
        <f t="shared" si="584"/>
        <v>81</v>
      </c>
      <c r="P2286" s="30" t="str">
        <f t="shared" si="585"/>
        <v>16.36</v>
      </c>
      <c r="Q2286" s="30">
        <f t="shared" si="586"/>
        <v>87</v>
      </c>
      <c r="R2286" s="36" t="str">
        <f t="shared" si="587"/>
        <v>08-Aug-2017</v>
      </c>
      <c r="S2286" s="37">
        <f t="shared" si="578"/>
        <v>16.36</v>
      </c>
    </row>
    <row r="2287" spans="1:19">
      <c r="A2287" s="30" t="s">
        <v>8162</v>
      </c>
      <c r="D2287" s="30" t="str">
        <f t="shared" si="572"/>
        <v>106144</v>
      </c>
      <c r="E2287" s="30">
        <f t="shared" si="576"/>
        <v>7</v>
      </c>
      <c r="F2287" s="30" t="str">
        <f t="shared" si="573"/>
        <v>INF205K01247</v>
      </c>
      <c r="G2287" s="30">
        <f t="shared" si="577"/>
        <v>20</v>
      </c>
      <c r="H2287" s="30" t="str">
        <f t="shared" si="574"/>
        <v>-</v>
      </c>
      <c r="I2287" s="30">
        <f t="shared" si="579"/>
        <v>22</v>
      </c>
      <c r="J2287" s="35" t="str">
        <f t="shared" si="575"/>
        <v>Invesco India Growth Fund - Growth</v>
      </c>
      <c r="K2287" s="35">
        <f t="shared" si="580"/>
        <v>57</v>
      </c>
      <c r="L2287" s="30" t="str">
        <f t="shared" si="581"/>
        <v>29.98</v>
      </c>
      <c r="M2287" s="30">
        <f t="shared" si="582"/>
        <v>63</v>
      </c>
      <c r="N2287" s="30" t="str">
        <f t="shared" si="583"/>
        <v>29.68</v>
      </c>
      <c r="O2287" s="30">
        <f t="shared" si="584"/>
        <v>69</v>
      </c>
      <c r="P2287" s="30" t="str">
        <f t="shared" si="585"/>
        <v>29.98</v>
      </c>
      <c r="Q2287" s="30">
        <f t="shared" si="586"/>
        <v>75</v>
      </c>
      <c r="R2287" s="36" t="str">
        <f t="shared" si="587"/>
        <v>08-Aug-2017</v>
      </c>
      <c r="S2287" s="37">
        <f t="shared" si="578"/>
        <v>29.98</v>
      </c>
    </row>
    <row r="2288" spans="1:19" ht="26">
      <c r="A2288" s="30" t="s">
        <v>8163</v>
      </c>
      <c r="D2288" s="30" t="str">
        <f t="shared" si="572"/>
        <v>120404</v>
      </c>
      <c r="E2288" s="30">
        <f t="shared" si="576"/>
        <v>7</v>
      </c>
      <c r="F2288" s="30" t="str">
        <f t="shared" si="573"/>
        <v>INF205K01MB8</v>
      </c>
      <c r="G2288" s="30">
        <f t="shared" si="577"/>
        <v>20</v>
      </c>
      <c r="H2288" s="30" t="str">
        <f t="shared" si="574"/>
        <v>INF205K01MC6</v>
      </c>
      <c r="I2288" s="30">
        <f t="shared" si="579"/>
        <v>33</v>
      </c>
      <c r="J2288" s="35" t="str">
        <f t="shared" si="575"/>
        <v>Invesco India Infrastructure Fund - Direct Pan - Dividend Option</v>
      </c>
      <c r="K2288" s="35">
        <f t="shared" si="580"/>
        <v>98</v>
      </c>
      <c r="L2288" s="30" t="str">
        <f t="shared" si="581"/>
        <v>17.53</v>
      </c>
      <c r="M2288" s="30">
        <f t="shared" si="582"/>
        <v>104</v>
      </c>
      <c r="N2288" s="30" t="str">
        <f t="shared" si="583"/>
        <v>17.35</v>
      </c>
      <c r="O2288" s="30">
        <f t="shared" si="584"/>
        <v>110</v>
      </c>
      <c r="P2288" s="30" t="str">
        <f t="shared" si="585"/>
        <v>17.53</v>
      </c>
      <c r="Q2288" s="30">
        <f t="shared" si="586"/>
        <v>116</v>
      </c>
      <c r="R2288" s="36" t="str">
        <f t="shared" si="587"/>
        <v>08-Aug-2017</v>
      </c>
      <c r="S2288" s="37">
        <f t="shared" si="578"/>
        <v>17.53</v>
      </c>
    </row>
    <row r="2289" spans="1:19">
      <c r="A2289" s="30" t="s">
        <v>8164</v>
      </c>
      <c r="D2289" s="30" t="str">
        <f t="shared" si="572"/>
        <v>120405</v>
      </c>
      <c r="E2289" s="30">
        <f t="shared" si="576"/>
        <v>7</v>
      </c>
      <c r="F2289" s="30" t="str">
        <f t="shared" si="573"/>
        <v>INF205K01MD4</v>
      </c>
      <c r="G2289" s="30">
        <f t="shared" si="577"/>
        <v>20</v>
      </c>
      <c r="H2289" s="30" t="str">
        <f t="shared" si="574"/>
        <v>-</v>
      </c>
      <c r="I2289" s="30">
        <f t="shared" si="579"/>
        <v>22</v>
      </c>
      <c r="J2289" s="35" t="str">
        <f t="shared" si="575"/>
        <v>Invesco India Infrastructure Fund - Direct Pan - Growth Option</v>
      </c>
      <c r="K2289" s="35">
        <f t="shared" si="580"/>
        <v>85</v>
      </c>
      <c r="L2289" s="30" t="str">
        <f t="shared" si="581"/>
        <v>17.6</v>
      </c>
      <c r="M2289" s="30">
        <f t="shared" si="582"/>
        <v>90</v>
      </c>
      <c r="N2289" s="30" t="str">
        <f t="shared" si="583"/>
        <v>17.42</v>
      </c>
      <c r="O2289" s="30">
        <f t="shared" si="584"/>
        <v>96</v>
      </c>
      <c r="P2289" s="30" t="str">
        <f t="shared" si="585"/>
        <v>17.6</v>
      </c>
      <c r="Q2289" s="30">
        <f t="shared" si="586"/>
        <v>101</v>
      </c>
      <c r="R2289" s="36" t="str">
        <f t="shared" si="587"/>
        <v>08-Aug-2017</v>
      </c>
      <c r="S2289" s="37">
        <f t="shared" si="578"/>
        <v>17.600000000000001</v>
      </c>
    </row>
    <row r="2290" spans="1:19">
      <c r="A2290" s="30" t="s">
        <v>8165</v>
      </c>
      <c r="D2290" s="30" t="str">
        <f t="shared" si="572"/>
        <v>106653</v>
      </c>
      <c r="E2290" s="30">
        <f t="shared" si="576"/>
        <v>7</v>
      </c>
      <c r="F2290" s="30" t="str">
        <f t="shared" si="573"/>
        <v>INF205K01CE3</v>
      </c>
      <c r="G2290" s="30">
        <f t="shared" si="577"/>
        <v>20</v>
      </c>
      <c r="H2290" s="30" t="str">
        <f t="shared" si="574"/>
        <v>INF205K01CF0</v>
      </c>
      <c r="I2290" s="30">
        <f t="shared" si="579"/>
        <v>33</v>
      </c>
      <c r="J2290" s="35" t="str">
        <f t="shared" si="575"/>
        <v>Invesco India Infrastructure Fund - Dividend Option</v>
      </c>
      <c r="K2290" s="35">
        <f t="shared" si="580"/>
        <v>85</v>
      </c>
      <c r="L2290" s="30" t="str">
        <f t="shared" si="581"/>
        <v>16.46</v>
      </c>
      <c r="M2290" s="30">
        <f t="shared" si="582"/>
        <v>91</v>
      </c>
      <c r="N2290" s="30" t="str">
        <f t="shared" si="583"/>
        <v>16.3</v>
      </c>
      <c r="O2290" s="30">
        <f t="shared" si="584"/>
        <v>96</v>
      </c>
      <c r="P2290" s="30" t="str">
        <f t="shared" si="585"/>
        <v>16.46</v>
      </c>
      <c r="Q2290" s="30">
        <f t="shared" si="586"/>
        <v>102</v>
      </c>
      <c r="R2290" s="36" t="str">
        <f t="shared" si="587"/>
        <v>08-Aug-2017</v>
      </c>
      <c r="S2290" s="37">
        <f t="shared" si="578"/>
        <v>16.46</v>
      </c>
    </row>
    <row r="2291" spans="1:19">
      <c r="A2291" s="30" t="s">
        <v>8166</v>
      </c>
      <c r="D2291" s="30" t="str">
        <f t="shared" si="572"/>
        <v>106654</v>
      </c>
      <c r="E2291" s="30">
        <f t="shared" si="576"/>
        <v>7</v>
      </c>
      <c r="F2291" s="30" t="str">
        <f t="shared" si="573"/>
        <v>INF205K01CD5</v>
      </c>
      <c r="G2291" s="30">
        <f t="shared" si="577"/>
        <v>20</v>
      </c>
      <c r="H2291" s="30" t="str">
        <f t="shared" si="574"/>
        <v>-</v>
      </c>
      <c r="I2291" s="30">
        <f t="shared" si="579"/>
        <v>22</v>
      </c>
      <c r="J2291" s="35" t="str">
        <f t="shared" si="575"/>
        <v>Invesco India Infrastructure Fund - Growth Option</v>
      </c>
      <c r="K2291" s="35">
        <f t="shared" si="580"/>
        <v>72</v>
      </c>
      <c r="L2291" s="30" t="str">
        <f t="shared" si="581"/>
        <v>16.45</v>
      </c>
      <c r="M2291" s="30">
        <f t="shared" si="582"/>
        <v>78</v>
      </c>
      <c r="N2291" s="30" t="str">
        <f t="shared" si="583"/>
        <v>16.29</v>
      </c>
      <c r="O2291" s="30">
        <f t="shared" si="584"/>
        <v>84</v>
      </c>
      <c r="P2291" s="30" t="str">
        <f t="shared" si="585"/>
        <v>16.45</v>
      </c>
      <c r="Q2291" s="30">
        <f t="shared" si="586"/>
        <v>90</v>
      </c>
      <c r="R2291" s="36" t="str">
        <f t="shared" si="587"/>
        <v>08-Aug-2017</v>
      </c>
      <c r="S2291" s="37">
        <f t="shared" si="578"/>
        <v>16.45</v>
      </c>
    </row>
    <row r="2292" spans="1:19">
      <c r="A2292" s="30" t="s">
        <v>8167</v>
      </c>
      <c r="D2292" s="30" t="str">
        <f t="shared" si="572"/>
        <v>120402</v>
      </c>
      <c r="E2292" s="30">
        <f t="shared" si="576"/>
        <v>7</v>
      </c>
      <c r="F2292" s="30" t="str">
        <f t="shared" si="573"/>
        <v>INF205K01MT0</v>
      </c>
      <c r="G2292" s="30">
        <f t="shared" si="577"/>
        <v>20</v>
      </c>
      <c r="H2292" s="30" t="str">
        <f t="shared" si="574"/>
        <v>INF205K01MU8</v>
      </c>
      <c r="I2292" s="30">
        <f t="shared" si="579"/>
        <v>33</v>
      </c>
      <c r="J2292" s="35" t="str">
        <f t="shared" si="575"/>
        <v>Invesco India Mid Cap Fund - Direct Plan - Dividend Option</v>
      </c>
      <c r="K2292" s="35">
        <f t="shared" si="580"/>
        <v>92</v>
      </c>
      <c r="L2292" s="30" t="str">
        <f t="shared" si="581"/>
        <v>28.16</v>
      </c>
      <c r="M2292" s="30">
        <f t="shared" si="582"/>
        <v>98</v>
      </c>
      <c r="N2292" s="30" t="str">
        <f t="shared" si="583"/>
        <v>27.88</v>
      </c>
      <c r="O2292" s="30">
        <f t="shared" si="584"/>
        <v>104</v>
      </c>
      <c r="P2292" s="30" t="str">
        <f t="shared" si="585"/>
        <v>28.16</v>
      </c>
      <c r="Q2292" s="30">
        <f t="shared" si="586"/>
        <v>110</v>
      </c>
      <c r="R2292" s="36" t="str">
        <f t="shared" si="587"/>
        <v>08-Aug-2017</v>
      </c>
      <c r="S2292" s="37">
        <f t="shared" si="578"/>
        <v>28.16</v>
      </c>
    </row>
    <row r="2293" spans="1:19">
      <c r="A2293" s="30" t="s">
        <v>8168</v>
      </c>
      <c r="D2293" s="30" t="str">
        <f t="shared" si="572"/>
        <v>120403</v>
      </c>
      <c r="E2293" s="30">
        <f t="shared" si="576"/>
        <v>7</v>
      </c>
      <c r="F2293" s="30" t="str">
        <f t="shared" si="573"/>
        <v>INF205K01MV6</v>
      </c>
      <c r="G2293" s="30">
        <f t="shared" si="577"/>
        <v>20</v>
      </c>
      <c r="H2293" s="30" t="str">
        <f t="shared" si="574"/>
        <v>-</v>
      </c>
      <c r="I2293" s="30">
        <f t="shared" si="579"/>
        <v>22</v>
      </c>
      <c r="J2293" s="35" t="str">
        <f t="shared" si="575"/>
        <v>Invesco India Mid Cap Fund - Direct Plan - Growth Option</v>
      </c>
      <c r="K2293" s="35">
        <f t="shared" si="580"/>
        <v>79</v>
      </c>
      <c r="L2293" s="30" t="str">
        <f t="shared" si="581"/>
        <v>47.17</v>
      </c>
      <c r="M2293" s="30">
        <f t="shared" si="582"/>
        <v>85</v>
      </c>
      <c r="N2293" s="30" t="str">
        <f t="shared" si="583"/>
        <v>46.7</v>
      </c>
      <c r="O2293" s="30">
        <f t="shared" si="584"/>
        <v>90</v>
      </c>
      <c r="P2293" s="30" t="str">
        <f t="shared" si="585"/>
        <v>47.17</v>
      </c>
      <c r="Q2293" s="30">
        <f t="shared" si="586"/>
        <v>96</v>
      </c>
      <c r="R2293" s="36" t="str">
        <f t="shared" si="587"/>
        <v>08-Aug-2017</v>
      </c>
      <c r="S2293" s="37">
        <f t="shared" si="578"/>
        <v>47.17</v>
      </c>
    </row>
    <row r="2294" spans="1:19">
      <c r="A2294" s="30" t="s">
        <v>8169</v>
      </c>
      <c r="D2294" s="30" t="str">
        <f t="shared" si="572"/>
        <v>105504</v>
      </c>
      <c r="E2294" s="30">
        <f t="shared" si="576"/>
        <v>7</v>
      </c>
      <c r="F2294" s="30" t="str">
        <f t="shared" si="573"/>
        <v>INF205K01BD7</v>
      </c>
      <c r="G2294" s="30">
        <f t="shared" si="577"/>
        <v>20</v>
      </c>
      <c r="H2294" s="30" t="str">
        <f t="shared" si="574"/>
        <v>INF205K01BE5</v>
      </c>
      <c r="I2294" s="30">
        <f t="shared" si="579"/>
        <v>33</v>
      </c>
      <c r="J2294" s="35" t="str">
        <f t="shared" si="575"/>
        <v>Invesco India Mid Cap Fund - Dividend Option</v>
      </c>
      <c r="K2294" s="35">
        <f t="shared" si="580"/>
        <v>78</v>
      </c>
      <c r="L2294" s="30" t="str">
        <f t="shared" si="581"/>
        <v>25.93</v>
      </c>
      <c r="M2294" s="30">
        <f t="shared" si="582"/>
        <v>84</v>
      </c>
      <c r="N2294" s="30" t="str">
        <f t="shared" si="583"/>
        <v>25.67</v>
      </c>
      <c r="O2294" s="30">
        <f t="shared" si="584"/>
        <v>90</v>
      </c>
      <c r="P2294" s="30" t="str">
        <f t="shared" si="585"/>
        <v>25.93</v>
      </c>
      <c r="Q2294" s="30">
        <f t="shared" si="586"/>
        <v>96</v>
      </c>
      <c r="R2294" s="36" t="str">
        <f t="shared" si="587"/>
        <v>08-Aug-2017</v>
      </c>
      <c r="S2294" s="37">
        <f t="shared" si="578"/>
        <v>25.93</v>
      </c>
    </row>
    <row r="2295" spans="1:19">
      <c r="A2295" s="30" t="s">
        <v>8170</v>
      </c>
      <c r="D2295" s="30" t="str">
        <f t="shared" si="572"/>
        <v>105503</v>
      </c>
      <c r="E2295" s="30">
        <f t="shared" si="576"/>
        <v>7</v>
      </c>
      <c r="F2295" s="30" t="str">
        <f t="shared" si="573"/>
        <v>INF205K01BC9</v>
      </c>
      <c r="G2295" s="30">
        <f t="shared" si="577"/>
        <v>20</v>
      </c>
      <c r="H2295" s="30" t="str">
        <f t="shared" si="574"/>
        <v>-</v>
      </c>
      <c r="I2295" s="30">
        <f t="shared" si="579"/>
        <v>22</v>
      </c>
      <c r="J2295" s="35" t="str">
        <f t="shared" si="575"/>
        <v>Invesco India Mid Cap Fund - Growth Option</v>
      </c>
      <c r="K2295" s="35">
        <f t="shared" si="580"/>
        <v>65</v>
      </c>
      <c r="L2295" s="30" t="str">
        <f t="shared" si="581"/>
        <v>44.02</v>
      </c>
      <c r="M2295" s="30">
        <f t="shared" si="582"/>
        <v>71</v>
      </c>
      <c r="N2295" s="30" t="str">
        <f t="shared" si="583"/>
        <v>43.58</v>
      </c>
      <c r="O2295" s="30">
        <f t="shared" si="584"/>
        <v>77</v>
      </c>
      <c r="P2295" s="30" t="str">
        <f t="shared" si="585"/>
        <v>44.02</v>
      </c>
      <c r="Q2295" s="30">
        <f t="shared" si="586"/>
        <v>83</v>
      </c>
      <c r="R2295" s="36" t="str">
        <f t="shared" si="587"/>
        <v>08-Aug-2017</v>
      </c>
      <c r="S2295" s="37">
        <f t="shared" si="578"/>
        <v>44.02</v>
      </c>
    </row>
    <row r="2296" spans="1:19" ht="26">
      <c r="A2296" s="30" t="s">
        <v>8171</v>
      </c>
      <c r="D2296" s="30" t="str">
        <f t="shared" si="572"/>
        <v>120412</v>
      </c>
      <c r="E2296" s="30">
        <f t="shared" si="576"/>
        <v>7</v>
      </c>
      <c r="F2296" s="30" t="str">
        <f t="shared" si="573"/>
        <v>INF205K01MQ6</v>
      </c>
      <c r="G2296" s="30">
        <f t="shared" si="577"/>
        <v>20</v>
      </c>
      <c r="H2296" s="30" t="str">
        <f t="shared" si="574"/>
        <v>INF205K01MR4</v>
      </c>
      <c r="I2296" s="30">
        <f t="shared" si="579"/>
        <v>33</v>
      </c>
      <c r="J2296" s="35" t="str">
        <f t="shared" si="575"/>
        <v>Invesco India MID N SMALL CAP Fund - Direct Plan - Dividend Option</v>
      </c>
      <c r="K2296" s="35">
        <f t="shared" si="580"/>
        <v>100</v>
      </c>
      <c r="L2296" s="30" t="str">
        <f t="shared" si="581"/>
        <v>43.98</v>
      </c>
      <c r="M2296" s="30">
        <f t="shared" si="582"/>
        <v>106</v>
      </c>
      <c r="N2296" s="30" t="str">
        <f t="shared" si="583"/>
        <v>43.54</v>
      </c>
      <c r="O2296" s="30">
        <f t="shared" si="584"/>
        <v>112</v>
      </c>
      <c r="P2296" s="30" t="str">
        <f t="shared" si="585"/>
        <v>43.98</v>
      </c>
      <c r="Q2296" s="30">
        <f t="shared" si="586"/>
        <v>118</v>
      </c>
      <c r="R2296" s="36" t="str">
        <f t="shared" si="587"/>
        <v>08-Aug-2017</v>
      </c>
      <c r="S2296" s="37">
        <f t="shared" si="578"/>
        <v>43.98</v>
      </c>
    </row>
    <row r="2297" spans="1:19" ht="26">
      <c r="A2297" s="30" t="s">
        <v>8172</v>
      </c>
      <c r="D2297" s="30" t="str">
        <f t="shared" si="572"/>
        <v>120413</v>
      </c>
      <c r="E2297" s="30">
        <f t="shared" si="576"/>
        <v>7</v>
      </c>
      <c r="F2297" s="30" t="str">
        <f t="shared" si="573"/>
        <v>INF205K01MS2</v>
      </c>
      <c r="G2297" s="30">
        <f t="shared" si="577"/>
        <v>20</v>
      </c>
      <c r="H2297" s="30" t="str">
        <f t="shared" si="574"/>
        <v>-</v>
      </c>
      <c r="I2297" s="30">
        <f t="shared" si="579"/>
        <v>22</v>
      </c>
      <c r="J2297" s="35" t="str">
        <f t="shared" si="575"/>
        <v>Invesco India MID N SMALL CAP Fund - Direct Plan - Growth Option</v>
      </c>
      <c r="K2297" s="35">
        <f t="shared" si="580"/>
        <v>87</v>
      </c>
      <c r="L2297" s="30" t="str">
        <f t="shared" si="581"/>
        <v>48.55</v>
      </c>
      <c r="M2297" s="30">
        <f t="shared" si="582"/>
        <v>93</v>
      </c>
      <c r="N2297" s="30" t="str">
        <f t="shared" si="583"/>
        <v>48.06</v>
      </c>
      <c r="O2297" s="30">
        <f t="shared" si="584"/>
        <v>99</v>
      </c>
      <c r="P2297" s="30" t="str">
        <f t="shared" si="585"/>
        <v>48.55</v>
      </c>
      <c r="Q2297" s="30">
        <f t="shared" si="586"/>
        <v>105</v>
      </c>
      <c r="R2297" s="36" t="str">
        <f t="shared" si="587"/>
        <v>08-Aug-2017</v>
      </c>
      <c r="S2297" s="37">
        <f t="shared" si="578"/>
        <v>48.55</v>
      </c>
    </row>
    <row r="2298" spans="1:19">
      <c r="A2298" s="30" t="s">
        <v>8173</v>
      </c>
      <c r="D2298" s="30" t="str">
        <f t="shared" si="572"/>
        <v>107352</v>
      </c>
      <c r="E2298" s="30">
        <f t="shared" si="576"/>
        <v>7</v>
      </c>
      <c r="F2298" s="30" t="str">
        <f t="shared" si="573"/>
        <v>INF205K01DO0</v>
      </c>
      <c r="G2298" s="30">
        <f t="shared" si="577"/>
        <v>20</v>
      </c>
      <c r="H2298" s="30" t="str">
        <f t="shared" si="574"/>
        <v>INF205K01DP7</v>
      </c>
      <c r="I2298" s="30">
        <f t="shared" si="579"/>
        <v>33</v>
      </c>
      <c r="J2298" s="35" t="str">
        <f t="shared" si="575"/>
        <v>Invesco India MID N SMALL CAP Fund - Dividend Option</v>
      </c>
      <c r="K2298" s="35">
        <f t="shared" si="580"/>
        <v>86</v>
      </c>
      <c r="L2298" s="30" t="str">
        <f t="shared" si="581"/>
        <v>41.27</v>
      </c>
      <c r="M2298" s="30">
        <f t="shared" si="582"/>
        <v>92</v>
      </c>
      <c r="N2298" s="30" t="str">
        <f t="shared" si="583"/>
        <v>40.86</v>
      </c>
      <c r="O2298" s="30">
        <f t="shared" si="584"/>
        <v>98</v>
      </c>
      <c r="P2298" s="30" t="str">
        <f t="shared" si="585"/>
        <v>41.27</v>
      </c>
      <c r="Q2298" s="30">
        <f t="shared" si="586"/>
        <v>104</v>
      </c>
      <c r="R2298" s="36" t="str">
        <f t="shared" si="587"/>
        <v>08-Aug-2017</v>
      </c>
      <c r="S2298" s="37">
        <f t="shared" si="578"/>
        <v>41.27</v>
      </c>
    </row>
    <row r="2299" spans="1:19">
      <c r="A2299" s="30" t="s">
        <v>8174</v>
      </c>
      <c r="D2299" s="30" t="str">
        <f t="shared" si="572"/>
        <v>107353</v>
      </c>
      <c r="E2299" s="30">
        <f t="shared" si="576"/>
        <v>7</v>
      </c>
      <c r="F2299" s="30" t="str">
        <f t="shared" si="573"/>
        <v>INF205K01DN2</v>
      </c>
      <c r="G2299" s="30">
        <f t="shared" si="577"/>
        <v>20</v>
      </c>
      <c r="H2299" s="30" t="str">
        <f t="shared" si="574"/>
        <v>-</v>
      </c>
      <c r="I2299" s="30">
        <f t="shared" si="579"/>
        <v>22</v>
      </c>
      <c r="J2299" s="35" t="str">
        <f t="shared" si="575"/>
        <v>Invesco India MID N SMALL CAP Fund - Growth Option</v>
      </c>
      <c r="K2299" s="35">
        <f t="shared" si="580"/>
        <v>73</v>
      </c>
      <c r="L2299" s="30" t="str">
        <f t="shared" si="581"/>
        <v>45.52</v>
      </c>
      <c r="M2299" s="30">
        <f t="shared" si="582"/>
        <v>79</v>
      </c>
      <c r="N2299" s="30" t="str">
        <f t="shared" si="583"/>
        <v>45.06</v>
      </c>
      <c r="O2299" s="30">
        <f t="shared" si="584"/>
        <v>85</v>
      </c>
      <c r="P2299" s="30" t="str">
        <f t="shared" si="585"/>
        <v>45.52</v>
      </c>
      <c r="Q2299" s="30">
        <f t="shared" si="586"/>
        <v>91</v>
      </c>
      <c r="R2299" s="36" t="str">
        <f t="shared" si="587"/>
        <v>08-Aug-2017</v>
      </c>
      <c r="S2299" s="37">
        <f t="shared" si="578"/>
        <v>45.52</v>
      </c>
    </row>
    <row r="2300" spans="1:19">
      <c r="A2300" s="30" t="s">
        <v>8175</v>
      </c>
      <c r="D2300" s="30" t="str">
        <f t="shared" si="572"/>
        <v>120394</v>
      </c>
      <c r="E2300" s="30">
        <f t="shared" si="576"/>
        <v>7</v>
      </c>
      <c r="F2300" s="30" t="str">
        <f t="shared" si="573"/>
        <v>INF205K01NE0</v>
      </c>
      <c r="G2300" s="30">
        <f t="shared" si="577"/>
        <v>20</v>
      </c>
      <c r="H2300" s="30" t="str">
        <f t="shared" si="574"/>
        <v>INF205K01NF7</v>
      </c>
      <c r="I2300" s="30">
        <f t="shared" si="579"/>
        <v>33</v>
      </c>
      <c r="J2300" s="35" t="str">
        <f t="shared" si="575"/>
        <v>Invesco India PSU Equity Fund - Direct Plan - Dividend</v>
      </c>
      <c r="K2300" s="35">
        <f t="shared" si="580"/>
        <v>88</v>
      </c>
      <c r="L2300" s="30" t="str">
        <f t="shared" si="581"/>
        <v>16.41</v>
      </c>
      <c r="M2300" s="30">
        <f t="shared" si="582"/>
        <v>94</v>
      </c>
      <c r="N2300" s="30" t="str">
        <f t="shared" si="583"/>
        <v>16.25</v>
      </c>
      <c r="O2300" s="30">
        <f t="shared" si="584"/>
        <v>100</v>
      </c>
      <c r="P2300" s="30" t="str">
        <f t="shared" si="585"/>
        <v>16.41</v>
      </c>
      <c r="Q2300" s="30">
        <f t="shared" si="586"/>
        <v>106</v>
      </c>
      <c r="R2300" s="36" t="str">
        <f t="shared" si="587"/>
        <v>08-Aug-2017</v>
      </c>
      <c r="S2300" s="37">
        <f t="shared" si="578"/>
        <v>16.41</v>
      </c>
    </row>
    <row r="2301" spans="1:19">
      <c r="A2301" s="30" t="s">
        <v>8176</v>
      </c>
      <c r="D2301" s="30" t="str">
        <f t="shared" si="572"/>
        <v>120395</v>
      </c>
      <c r="E2301" s="30">
        <f t="shared" si="576"/>
        <v>7</v>
      </c>
      <c r="F2301" s="30" t="str">
        <f t="shared" si="573"/>
        <v>INF205K01NG5</v>
      </c>
      <c r="G2301" s="30">
        <f t="shared" si="577"/>
        <v>20</v>
      </c>
      <c r="H2301" s="30" t="str">
        <f t="shared" si="574"/>
        <v>-</v>
      </c>
      <c r="I2301" s="30">
        <f t="shared" si="579"/>
        <v>22</v>
      </c>
      <c r="J2301" s="35" t="str">
        <f t="shared" si="575"/>
        <v>Invesco India PSU Equity Fund - Direct Plan - Growth</v>
      </c>
      <c r="K2301" s="35">
        <f t="shared" si="580"/>
        <v>75</v>
      </c>
      <c r="L2301" s="30" t="str">
        <f t="shared" si="581"/>
        <v>20.26</v>
      </c>
      <c r="M2301" s="30">
        <f t="shared" si="582"/>
        <v>81</v>
      </c>
      <c r="N2301" s="30" t="str">
        <f t="shared" si="583"/>
        <v>20.06</v>
      </c>
      <c r="O2301" s="30">
        <f t="shared" si="584"/>
        <v>87</v>
      </c>
      <c r="P2301" s="30" t="str">
        <f t="shared" si="585"/>
        <v>20.26</v>
      </c>
      <c r="Q2301" s="30">
        <f t="shared" si="586"/>
        <v>93</v>
      </c>
      <c r="R2301" s="36" t="str">
        <f t="shared" si="587"/>
        <v>08-Aug-2017</v>
      </c>
      <c r="S2301" s="37">
        <f t="shared" si="578"/>
        <v>20.260000000000002</v>
      </c>
    </row>
    <row r="2302" spans="1:19">
      <c r="A2302" s="30" t="s">
        <v>8177</v>
      </c>
      <c r="D2302" s="30" t="str">
        <f t="shared" si="572"/>
        <v>112173</v>
      </c>
      <c r="E2302" s="30">
        <f t="shared" si="576"/>
        <v>7</v>
      </c>
      <c r="F2302" s="30" t="str">
        <f t="shared" si="573"/>
        <v>INF205K01353</v>
      </c>
      <c r="G2302" s="30">
        <f t="shared" si="577"/>
        <v>20</v>
      </c>
      <c r="H2302" s="30" t="str">
        <f t="shared" si="574"/>
        <v>INF205K01346</v>
      </c>
      <c r="I2302" s="30">
        <f t="shared" si="579"/>
        <v>33</v>
      </c>
      <c r="J2302" s="35" t="str">
        <f t="shared" si="575"/>
        <v>Invesco India PSU Equity Fund - Dividend</v>
      </c>
      <c r="K2302" s="35">
        <f t="shared" si="580"/>
        <v>74</v>
      </c>
      <c r="L2302" s="30" t="str">
        <f t="shared" si="581"/>
        <v>15.41</v>
      </c>
      <c r="M2302" s="30">
        <f t="shared" si="582"/>
        <v>80</v>
      </c>
      <c r="N2302" s="30" t="str">
        <f t="shared" si="583"/>
        <v>15.26</v>
      </c>
      <c r="O2302" s="30">
        <f t="shared" si="584"/>
        <v>86</v>
      </c>
      <c r="P2302" s="30" t="str">
        <f t="shared" si="585"/>
        <v>15.41</v>
      </c>
      <c r="Q2302" s="30">
        <f t="shared" si="586"/>
        <v>92</v>
      </c>
      <c r="R2302" s="36" t="str">
        <f t="shared" si="587"/>
        <v>08-Aug-2017</v>
      </c>
      <c r="S2302" s="37">
        <f t="shared" si="578"/>
        <v>15.41</v>
      </c>
    </row>
    <row r="2303" spans="1:19">
      <c r="A2303" s="30" t="s">
        <v>8178</v>
      </c>
      <c r="D2303" s="30" t="str">
        <f t="shared" si="572"/>
        <v>112171</v>
      </c>
      <c r="E2303" s="30">
        <f t="shared" si="576"/>
        <v>7</v>
      </c>
      <c r="F2303" s="30" t="str">
        <f t="shared" si="573"/>
        <v>INF205K01338</v>
      </c>
      <c r="G2303" s="30">
        <f t="shared" si="577"/>
        <v>20</v>
      </c>
      <c r="H2303" s="30" t="str">
        <f t="shared" si="574"/>
        <v>-</v>
      </c>
      <c r="I2303" s="30">
        <f t="shared" si="579"/>
        <v>22</v>
      </c>
      <c r="J2303" s="35" t="str">
        <f t="shared" si="575"/>
        <v>Invesco India PSU Equity Fund - Growth</v>
      </c>
      <c r="K2303" s="35">
        <f t="shared" si="580"/>
        <v>61</v>
      </c>
      <c r="L2303" s="30" t="str">
        <f t="shared" si="581"/>
        <v>19.03</v>
      </c>
      <c r="M2303" s="30">
        <f t="shared" si="582"/>
        <v>67</v>
      </c>
      <c r="N2303" s="30" t="str">
        <f t="shared" si="583"/>
        <v>18.84</v>
      </c>
      <c r="O2303" s="30">
        <f t="shared" si="584"/>
        <v>73</v>
      </c>
      <c r="P2303" s="30" t="str">
        <f t="shared" si="585"/>
        <v>19.03</v>
      </c>
      <c r="Q2303" s="30">
        <f t="shared" si="586"/>
        <v>79</v>
      </c>
      <c r="R2303" s="36" t="str">
        <f t="shared" si="587"/>
        <v>08-Aug-2017</v>
      </c>
      <c r="S2303" s="37">
        <f t="shared" si="578"/>
        <v>19.03</v>
      </c>
    </row>
    <row r="2304" spans="1:19">
      <c r="A2304" s="30" t="s">
        <v>97</v>
      </c>
      <c r="D2304" s="30" t="str">
        <f t="shared" si="572"/>
        <v/>
      </c>
      <c r="E2304" s="30" t="str">
        <f t="shared" si="576"/>
        <v/>
      </c>
      <c r="F2304" s="30" t="str">
        <f t="shared" si="573"/>
        <v xml:space="preserve"> </v>
      </c>
      <c r="G2304" s="30" t="str">
        <f t="shared" si="577"/>
        <v/>
      </c>
      <c r="H2304" s="30" t="str">
        <f t="shared" si="574"/>
        <v/>
      </c>
      <c r="I2304" s="30" t="str">
        <f t="shared" si="579"/>
        <v/>
      </c>
      <c r="J2304" s="35" t="str">
        <f t="shared" si="575"/>
        <v/>
      </c>
      <c r="K2304" s="35" t="str">
        <f t="shared" si="580"/>
        <v/>
      </c>
      <c r="L2304" s="30" t="str">
        <f t="shared" si="581"/>
        <v/>
      </c>
      <c r="M2304" s="30" t="str">
        <f t="shared" si="582"/>
        <v/>
      </c>
      <c r="N2304" s="30" t="str">
        <f t="shared" si="583"/>
        <v/>
      </c>
      <c r="O2304" s="30" t="str">
        <f t="shared" si="584"/>
        <v/>
      </c>
      <c r="P2304" s="30" t="str">
        <f t="shared" si="585"/>
        <v/>
      </c>
      <c r="Q2304" s="30" t="str">
        <f t="shared" si="586"/>
        <v/>
      </c>
      <c r="R2304" s="36" t="str">
        <f t="shared" si="587"/>
        <v/>
      </c>
      <c r="S2304" s="37" t="str">
        <f t="shared" si="578"/>
        <v/>
      </c>
    </row>
    <row r="2305" spans="1:19">
      <c r="A2305" s="30" t="s">
        <v>109</v>
      </c>
      <c r="D2305" s="30" t="str">
        <f t="shared" si="572"/>
        <v/>
      </c>
      <c r="E2305" s="30" t="str">
        <f t="shared" si="576"/>
        <v/>
      </c>
      <c r="F2305" s="30" t="str">
        <f t="shared" si="573"/>
        <v>JM Financial Mutual Fund</v>
      </c>
      <c r="G2305" s="30" t="str">
        <f t="shared" si="577"/>
        <v/>
      </c>
      <c r="H2305" s="30" t="str">
        <f t="shared" si="574"/>
        <v/>
      </c>
      <c r="I2305" s="30" t="str">
        <f t="shared" si="579"/>
        <v/>
      </c>
      <c r="J2305" s="35" t="str">
        <f t="shared" si="575"/>
        <v/>
      </c>
      <c r="K2305" s="35" t="str">
        <f t="shared" si="580"/>
        <v/>
      </c>
      <c r="L2305" s="30" t="str">
        <f t="shared" si="581"/>
        <v/>
      </c>
      <c r="M2305" s="30" t="str">
        <f t="shared" si="582"/>
        <v/>
      </c>
      <c r="N2305" s="30" t="str">
        <f t="shared" si="583"/>
        <v/>
      </c>
      <c r="O2305" s="30" t="str">
        <f t="shared" si="584"/>
        <v/>
      </c>
      <c r="P2305" s="30" t="str">
        <f t="shared" si="585"/>
        <v/>
      </c>
      <c r="Q2305" s="30" t="str">
        <f t="shared" si="586"/>
        <v/>
      </c>
      <c r="R2305" s="36" t="str">
        <f t="shared" si="587"/>
        <v/>
      </c>
      <c r="S2305" s="37" t="str">
        <f t="shared" si="578"/>
        <v/>
      </c>
    </row>
    <row r="2306" spans="1:19">
      <c r="A2306" s="30" t="s">
        <v>97</v>
      </c>
      <c r="D2306" s="30" t="str">
        <f t="shared" si="572"/>
        <v/>
      </c>
      <c r="E2306" s="30" t="str">
        <f t="shared" si="576"/>
        <v/>
      </c>
      <c r="F2306" s="30" t="str">
        <f t="shared" si="573"/>
        <v xml:space="preserve"> </v>
      </c>
      <c r="G2306" s="30" t="str">
        <f t="shared" si="577"/>
        <v/>
      </c>
      <c r="H2306" s="30" t="str">
        <f t="shared" si="574"/>
        <v/>
      </c>
      <c r="I2306" s="30" t="str">
        <f t="shared" si="579"/>
        <v/>
      </c>
      <c r="J2306" s="35" t="str">
        <f t="shared" si="575"/>
        <v/>
      </c>
      <c r="K2306" s="35" t="str">
        <f t="shared" si="580"/>
        <v/>
      </c>
      <c r="L2306" s="30" t="str">
        <f t="shared" si="581"/>
        <v/>
      </c>
      <c r="M2306" s="30" t="str">
        <f t="shared" si="582"/>
        <v/>
      </c>
      <c r="N2306" s="30" t="str">
        <f t="shared" si="583"/>
        <v/>
      </c>
      <c r="O2306" s="30" t="str">
        <f t="shared" si="584"/>
        <v/>
      </c>
      <c r="P2306" s="30" t="str">
        <f t="shared" si="585"/>
        <v/>
      </c>
      <c r="Q2306" s="30" t="str">
        <f t="shared" si="586"/>
        <v/>
      </c>
      <c r="R2306" s="36" t="str">
        <f t="shared" si="587"/>
        <v/>
      </c>
      <c r="S2306" s="37" t="str">
        <f t="shared" si="578"/>
        <v/>
      </c>
    </row>
    <row r="2307" spans="1:19" ht="26">
      <c r="A2307" s="30" t="s">
        <v>8179</v>
      </c>
      <c r="D2307" s="30" t="str">
        <f t="shared" si="572"/>
        <v>133395</v>
      </c>
      <c r="E2307" s="30">
        <f t="shared" si="576"/>
        <v>7</v>
      </c>
      <c r="F2307" s="30" t="str">
        <f t="shared" si="573"/>
        <v>INF192K01GX4</v>
      </c>
      <c r="G2307" s="30">
        <f t="shared" si="577"/>
        <v>20</v>
      </c>
      <c r="H2307" s="30" t="str">
        <f t="shared" si="574"/>
        <v>-</v>
      </c>
      <c r="I2307" s="30">
        <f t="shared" si="579"/>
        <v>22</v>
      </c>
      <c r="J2307" s="35" t="str">
        <f t="shared" si="575"/>
        <v>JM Arbitrage Advantage Fund (Direct) - Annual Bonus Option - Principal Units</v>
      </c>
      <c r="K2307" s="35">
        <f t="shared" si="580"/>
        <v>99</v>
      </c>
      <c r="L2307" s="30" t="str">
        <f t="shared" si="581"/>
        <v>11.7472</v>
      </c>
      <c r="M2307" s="30">
        <f t="shared" si="582"/>
        <v>107</v>
      </c>
      <c r="N2307" s="30" t="str">
        <f t="shared" si="583"/>
        <v>11.6885</v>
      </c>
      <c r="O2307" s="30">
        <f t="shared" si="584"/>
        <v>115</v>
      </c>
      <c r="P2307" s="30" t="str">
        <f t="shared" si="585"/>
        <v>11.7472</v>
      </c>
      <c r="Q2307" s="30">
        <f t="shared" si="586"/>
        <v>123</v>
      </c>
      <c r="R2307" s="36" t="str">
        <f t="shared" si="587"/>
        <v>09-Aug-2017</v>
      </c>
      <c r="S2307" s="37">
        <f t="shared" si="578"/>
        <v>11.747199999999999</v>
      </c>
    </row>
    <row r="2308" spans="1:19" ht="26">
      <c r="A2308" s="30" t="s">
        <v>8180</v>
      </c>
      <c r="D2308" s="30" t="str">
        <f t="shared" si="572"/>
        <v>135173</v>
      </c>
      <c r="E2308" s="30">
        <f t="shared" si="576"/>
        <v>7</v>
      </c>
      <c r="F2308" s="30" t="str">
        <f t="shared" si="573"/>
        <v>INF192K01KY4</v>
      </c>
      <c r="G2308" s="30">
        <f t="shared" si="577"/>
        <v>20</v>
      </c>
      <c r="H2308" s="30" t="str">
        <f t="shared" si="574"/>
        <v>INF192K01KZ1</v>
      </c>
      <c r="I2308" s="30">
        <f t="shared" si="579"/>
        <v>33</v>
      </c>
      <c r="J2308" s="35" t="str">
        <f t="shared" si="575"/>
        <v>JM Arbitrage Advantage Fund (Direct) - Annual Dividend Option</v>
      </c>
      <c r="K2308" s="35">
        <f t="shared" si="580"/>
        <v>95</v>
      </c>
      <c r="L2308" s="30" t="str">
        <f t="shared" si="581"/>
        <v>10.4081</v>
      </c>
      <c r="M2308" s="30">
        <f t="shared" si="582"/>
        <v>103</v>
      </c>
      <c r="N2308" s="30" t="str">
        <f t="shared" si="583"/>
        <v>10.3561</v>
      </c>
      <c r="O2308" s="30">
        <f t="shared" si="584"/>
        <v>111</v>
      </c>
      <c r="P2308" s="30" t="str">
        <f t="shared" si="585"/>
        <v>10.4081</v>
      </c>
      <c r="Q2308" s="30">
        <f t="shared" si="586"/>
        <v>119</v>
      </c>
      <c r="R2308" s="36" t="str">
        <f t="shared" si="587"/>
        <v>09-Aug-2017</v>
      </c>
      <c r="S2308" s="37">
        <f t="shared" si="578"/>
        <v>10.408099999999999</v>
      </c>
    </row>
    <row r="2309" spans="1:19" ht="26">
      <c r="A2309" s="30" t="s">
        <v>8181</v>
      </c>
      <c r="D2309" s="30" t="str">
        <f t="shared" si="572"/>
        <v>130604</v>
      </c>
      <c r="E2309" s="30">
        <f t="shared" si="576"/>
        <v>7</v>
      </c>
      <c r="F2309" s="30" t="str">
        <f t="shared" si="573"/>
        <v>INF192K01GL9</v>
      </c>
      <c r="G2309" s="30">
        <f t="shared" si="577"/>
        <v>20</v>
      </c>
      <c r="H2309" s="30" t="str">
        <f t="shared" si="574"/>
        <v>-</v>
      </c>
      <c r="I2309" s="30">
        <f t="shared" si="579"/>
        <v>22</v>
      </c>
      <c r="J2309" s="35" t="str">
        <f t="shared" si="575"/>
        <v>JM Arbitrage Advantage Fund (Direct) - Bonus Option - Principal Units</v>
      </c>
      <c r="K2309" s="35">
        <f t="shared" si="580"/>
        <v>92</v>
      </c>
      <c r="L2309" s="30" t="str">
        <f t="shared" si="581"/>
        <v>12.2392</v>
      </c>
      <c r="M2309" s="30">
        <f t="shared" si="582"/>
        <v>100</v>
      </c>
      <c r="N2309" s="30" t="str">
        <f t="shared" si="583"/>
        <v>12.1780</v>
      </c>
      <c r="O2309" s="30">
        <f t="shared" si="584"/>
        <v>108</v>
      </c>
      <c r="P2309" s="30" t="str">
        <f t="shared" si="585"/>
        <v>12.2392</v>
      </c>
      <c r="Q2309" s="30">
        <f t="shared" si="586"/>
        <v>116</v>
      </c>
      <c r="R2309" s="36" t="str">
        <f t="shared" si="587"/>
        <v>09-Aug-2017</v>
      </c>
      <c r="S2309" s="37">
        <f t="shared" si="578"/>
        <v>12.2392</v>
      </c>
    </row>
    <row r="2310" spans="1:19">
      <c r="A2310" s="30" t="s">
        <v>8182</v>
      </c>
      <c r="D2310" s="30" t="str">
        <f t="shared" si="572"/>
        <v>120481</v>
      </c>
      <c r="E2310" s="30">
        <f t="shared" si="576"/>
        <v>7</v>
      </c>
      <c r="F2310" s="30" t="str">
        <f t="shared" si="573"/>
        <v>INF192K01BL0</v>
      </c>
      <c r="G2310" s="30">
        <f t="shared" si="577"/>
        <v>20</v>
      </c>
      <c r="H2310" s="30" t="str">
        <f t="shared" si="574"/>
        <v>INF192K01BM8</v>
      </c>
      <c r="I2310" s="30">
        <f t="shared" si="579"/>
        <v>33</v>
      </c>
      <c r="J2310" s="35" t="str">
        <f t="shared" si="575"/>
        <v>JM Arbitrage Advantage Fund (Direct) - Dividend Option</v>
      </c>
      <c r="K2310" s="35">
        <f t="shared" si="580"/>
        <v>88</v>
      </c>
      <c r="L2310" s="30" t="str">
        <f t="shared" si="581"/>
        <v>10.9648</v>
      </c>
      <c r="M2310" s="30">
        <f t="shared" si="582"/>
        <v>96</v>
      </c>
      <c r="N2310" s="30" t="str">
        <f t="shared" si="583"/>
        <v>10.9100</v>
      </c>
      <c r="O2310" s="30">
        <f t="shared" si="584"/>
        <v>104</v>
      </c>
      <c r="P2310" s="30" t="str">
        <f t="shared" si="585"/>
        <v>10.9648</v>
      </c>
      <c r="Q2310" s="30">
        <f t="shared" si="586"/>
        <v>112</v>
      </c>
      <c r="R2310" s="36" t="str">
        <f t="shared" si="587"/>
        <v>09-Aug-2017</v>
      </c>
      <c r="S2310" s="37">
        <f t="shared" si="578"/>
        <v>10.9648</v>
      </c>
    </row>
    <row r="2311" spans="1:19">
      <c r="A2311" s="30" t="s">
        <v>8183</v>
      </c>
      <c r="D2311" s="30" t="str">
        <f t="shared" ref="D2311:D2374" si="588">IF(ISERROR(LEFT(A2311,SEARCH(";",A2311)-1)),"",LEFT(A2311,SEARCH(";",A2311)-1))</f>
        <v>120482</v>
      </c>
      <c r="E2311" s="30">
        <f t="shared" si="576"/>
        <v>7</v>
      </c>
      <c r="F2311" s="30" t="str">
        <f t="shared" ref="F2311:F2374" si="589">IF($D2311="",A2311,MID($A2311,E2311+1,SEARCH(";",$A2311,E2311+1)-E2311-1))</f>
        <v>INF192K01BN6</v>
      </c>
      <c r="G2311" s="30">
        <f t="shared" si="577"/>
        <v>20</v>
      </c>
      <c r="H2311" s="30" t="str">
        <f t="shared" ref="H2311:H2374" si="590">IF($D2311="","",MID($A2311,G2311+1,SEARCH(";",$A2311,G2311+1)-G2311-1))</f>
        <v>-</v>
      </c>
      <c r="I2311" s="30">
        <f t="shared" si="579"/>
        <v>22</v>
      </c>
      <c r="J2311" s="35" t="str">
        <f t="shared" ref="J2311:J2374" si="591">IF($D2311="","",MID($A2311,I2311+1,SEARCH(";",$A2311,I2311+1)-I2311-1))</f>
        <v>JM Arbitrage Advantage Fund (Direct) - Growth Option</v>
      </c>
      <c r="K2311" s="35">
        <f t="shared" si="580"/>
        <v>75</v>
      </c>
      <c r="L2311" s="30" t="str">
        <f t="shared" si="581"/>
        <v>22.8705</v>
      </c>
      <c r="M2311" s="30">
        <f t="shared" si="582"/>
        <v>83</v>
      </c>
      <c r="N2311" s="30" t="str">
        <f t="shared" si="583"/>
        <v>22.7561</v>
      </c>
      <c r="O2311" s="30">
        <f t="shared" si="584"/>
        <v>91</v>
      </c>
      <c r="P2311" s="30" t="str">
        <f t="shared" si="585"/>
        <v>22.8705</v>
      </c>
      <c r="Q2311" s="30">
        <f t="shared" si="586"/>
        <v>99</v>
      </c>
      <c r="R2311" s="36" t="str">
        <f t="shared" si="587"/>
        <v>09-Aug-2017</v>
      </c>
      <c r="S2311" s="37">
        <f t="shared" si="578"/>
        <v>22.8705</v>
      </c>
    </row>
    <row r="2312" spans="1:19" ht="26">
      <c r="A2312" s="30" t="s">
        <v>8184</v>
      </c>
      <c r="D2312" s="30" t="str">
        <f t="shared" si="588"/>
        <v>133397</v>
      </c>
      <c r="E2312" s="30">
        <f t="shared" ref="E2312:E2375" si="592">IF($D2312="","",LEN(D2312)+1)</f>
        <v>7</v>
      </c>
      <c r="F2312" s="30" t="str">
        <f t="shared" si="589"/>
        <v>INF192K01ID2</v>
      </c>
      <c r="G2312" s="30">
        <f t="shared" ref="G2312:G2375" si="593">IF($D2312="","",E2312+(LEN(F2312)+1))</f>
        <v>20</v>
      </c>
      <c r="H2312" s="30" t="str">
        <f t="shared" si="590"/>
        <v>-</v>
      </c>
      <c r="I2312" s="30">
        <f t="shared" si="579"/>
        <v>22</v>
      </c>
      <c r="J2312" s="35" t="str">
        <f t="shared" si="591"/>
        <v>JM Arbitrage Advantage Fund (Direct) - Half Yearly Bonus Option - Principal Units</v>
      </c>
      <c r="K2312" s="35">
        <f t="shared" si="580"/>
        <v>104</v>
      </c>
      <c r="L2312" s="30" t="str">
        <f t="shared" si="581"/>
        <v>22.9164</v>
      </c>
      <c r="M2312" s="30">
        <f t="shared" si="582"/>
        <v>112</v>
      </c>
      <c r="N2312" s="30" t="str">
        <f t="shared" si="583"/>
        <v>22.8018</v>
      </c>
      <c r="O2312" s="30">
        <f t="shared" si="584"/>
        <v>120</v>
      </c>
      <c r="P2312" s="30" t="str">
        <f t="shared" si="585"/>
        <v>22.9164</v>
      </c>
      <c r="Q2312" s="30">
        <f t="shared" si="586"/>
        <v>128</v>
      </c>
      <c r="R2312" s="36" t="str">
        <f t="shared" si="587"/>
        <v>09-Aug-2017</v>
      </c>
      <c r="S2312" s="37">
        <f t="shared" ref="S2312:S2375" si="594">IF(L2312="","",L2312+0)</f>
        <v>22.916399999999999</v>
      </c>
    </row>
    <row r="2313" spans="1:19" ht="26">
      <c r="A2313" s="30" t="s">
        <v>8185</v>
      </c>
      <c r="D2313" s="30" t="str">
        <f t="shared" si="588"/>
        <v>135171</v>
      </c>
      <c r="E2313" s="30">
        <f t="shared" si="592"/>
        <v>7</v>
      </c>
      <c r="F2313" s="30" t="str">
        <f t="shared" si="589"/>
        <v>INF192K01KU2</v>
      </c>
      <c r="G2313" s="30">
        <f t="shared" si="593"/>
        <v>20</v>
      </c>
      <c r="H2313" s="30" t="str">
        <f t="shared" si="590"/>
        <v>INF192K01KV0</v>
      </c>
      <c r="I2313" s="30">
        <f t="shared" si="579"/>
        <v>33</v>
      </c>
      <c r="J2313" s="35" t="str">
        <f t="shared" si="591"/>
        <v>JM Arbitrage Advantage Fund (Direct) - Half Yearly Dividend Option</v>
      </c>
      <c r="K2313" s="35">
        <f t="shared" si="580"/>
        <v>100</v>
      </c>
      <c r="L2313" s="30" t="str">
        <f t="shared" si="581"/>
        <v>10.6280</v>
      </c>
      <c r="M2313" s="30">
        <f t="shared" si="582"/>
        <v>108</v>
      </c>
      <c r="N2313" s="30" t="str">
        <f t="shared" si="583"/>
        <v>10.5749</v>
      </c>
      <c r="O2313" s="30">
        <f t="shared" si="584"/>
        <v>116</v>
      </c>
      <c r="P2313" s="30" t="str">
        <f t="shared" si="585"/>
        <v>10.6280</v>
      </c>
      <c r="Q2313" s="30">
        <f t="shared" si="586"/>
        <v>124</v>
      </c>
      <c r="R2313" s="36" t="str">
        <f t="shared" si="587"/>
        <v>09-Aug-2017</v>
      </c>
      <c r="S2313" s="37">
        <f t="shared" si="594"/>
        <v>10.628</v>
      </c>
    </row>
    <row r="2314" spans="1:19" ht="26">
      <c r="A2314" s="30" t="s">
        <v>8186</v>
      </c>
      <c r="D2314" s="30" t="str">
        <f t="shared" si="588"/>
        <v>135172</v>
      </c>
      <c r="E2314" s="30">
        <f t="shared" si="592"/>
        <v>7</v>
      </c>
      <c r="F2314" s="30" t="str">
        <f t="shared" si="589"/>
        <v>INF192K01KM9</v>
      </c>
      <c r="G2314" s="30">
        <f t="shared" si="593"/>
        <v>20</v>
      </c>
      <c r="H2314" s="30" t="str">
        <f t="shared" si="590"/>
        <v>INF192K01KN7</v>
      </c>
      <c r="I2314" s="30">
        <f t="shared" si="579"/>
        <v>33</v>
      </c>
      <c r="J2314" s="35" t="str">
        <f t="shared" si="591"/>
        <v>JM Arbitrage Advantage Fund (Direct) - Monthly Dividend Option</v>
      </c>
      <c r="K2314" s="35">
        <f t="shared" si="580"/>
        <v>96</v>
      </c>
      <c r="L2314" s="30" t="str">
        <f t="shared" si="581"/>
        <v>12.2982</v>
      </c>
      <c r="M2314" s="30">
        <f t="shared" si="582"/>
        <v>104</v>
      </c>
      <c r="N2314" s="30" t="str">
        <f t="shared" si="583"/>
        <v>12.2367</v>
      </c>
      <c r="O2314" s="30">
        <f t="shared" si="584"/>
        <v>112</v>
      </c>
      <c r="P2314" s="30" t="str">
        <f t="shared" si="585"/>
        <v>12.2982</v>
      </c>
      <c r="Q2314" s="30">
        <f t="shared" si="586"/>
        <v>120</v>
      </c>
      <c r="R2314" s="36" t="str">
        <f t="shared" si="587"/>
        <v>09-Aug-2017</v>
      </c>
      <c r="S2314" s="37">
        <f t="shared" si="594"/>
        <v>12.2982</v>
      </c>
    </row>
    <row r="2315" spans="1:19" ht="26">
      <c r="A2315" s="30" t="s">
        <v>8187</v>
      </c>
      <c r="D2315" s="30" t="str">
        <f t="shared" si="588"/>
        <v>133398</v>
      </c>
      <c r="E2315" s="30">
        <f t="shared" si="592"/>
        <v>7</v>
      </c>
      <c r="F2315" s="30" t="str">
        <f t="shared" si="589"/>
        <v>INF192K01IH3</v>
      </c>
      <c r="G2315" s="30">
        <f t="shared" si="593"/>
        <v>20</v>
      </c>
      <c r="H2315" s="30" t="str">
        <f t="shared" si="590"/>
        <v>-</v>
      </c>
      <c r="I2315" s="30">
        <f t="shared" si="579"/>
        <v>22</v>
      </c>
      <c r="J2315" s="35" t="str">
        <f t="shared" si="591"/>
        <v>JM Arbitrage Advantage Fund (Direct) - Quarterly Bonus Option - Principal Units</v>
      </c>
      <c r="K2315" s="35">
        <f t="shared" si="580"/>
        <v>102</v>
      </c>
      <c r="L2315" s="30" t="str">
        <f t="shared" si="581"/>
        <v>22.9230</v>
      </c>
      <c r="M2315" s="30">
        <f t="shared" si="582"/>
        <v>110</v>
      </c>
      <c r="N2315" s="30" t="str">
        <f t="shared" si="583"/>
        <v>22.8084</v>
      </c>
      <c r="O2315" s="30">
        <f t="shared" si="584"/>
        <v>118</v>
      </c>
      <c r="P2315" s="30" t="str">
        <f t="shared" si="585"/>
        <v>22.9230</v>
      </c>
      <c r="Q2315" s="30">
        <f t="shared" si="586"/>
        <v>126</v>
      </c>
      <c r="R2315" s="36" t="str">
        <f t="shared" si="587"/>
        <v>09-Aug-2017</v>
      </c>
      <c r="S2315" s="37">
        <f t="shared" si="594"/>
        <v>22.922999999999998</v>
      </c>
    </row>
    <row r="2316" spans="1:19" ht="26">
      <c r="A2316" s="30" t="s">
        <v>8188</v>
      </c>
      <c r="D2316" s="30" t="str">
        <f t="shared" si="588"/>
        <v>135174</v>
      </c>
      <c r="E2316" s="30">
        <f t="shared" si="592"/>
        <v>7</v>
      </c>
      <c r="F2316" s="30" t="str">
        <f t="shared" si="589"/>
        <v>INF192K01KQ0</v>
      </c>
      <c r="G2316" s="30">
        <f t="shared" si="593"/>
        <v>20</v>
      </c>
      <c r="H2316" s="30" t="str">
        <f t="shared" si="590"/>
        <v>INF192K01KR8</v>
      </c>
      <c r="I2316" s="30">
        <f t="shared" si="579"/>
        <v>33</v>
      </c>
      <c r="J2316" s="35" t="str">
        <f t="shared" si="591"/>
        <v>JM Arbitrage Advantage Fund (Direct) - Quarterly Dividend Option</v>
      </c>
      <c r="K2316" s="35">
        <f t="shared" si="580"/>
        <v>98</v>
      </c>
      <c r="L2316" s="30" t="str">
        <f t="shared" si="581"/>
        <v>10.9150</v>
      </c>
      <c r="M2316" s="30">
        <f t="shared" si="582"/>
        <v>106</v>
      </c>
      <c r="N2316" s="30" t="str">
        <f t="shared" si="583"/>
        <v>10.8604</v>
      </c>
      <c r="O2316" s="30">
        <f t="shared" si="584"/>
        <v>114</v>
      </c>
      <c r="P2316" s="30" t="str">
        <f t="shared" si="585"/>
        <v>10.9150</v>
      </c>
      <c r="Q2316" s="30">
        <f t="shared" si="586"/>
        <v>122</v>
      </c>
      <c r="R2316" s="36" t="str">
        <f t="shared" si="587"/>
        <v>09-Aug-2017</v>
      </c>
      <c r="S2316" s="37">
        <f t="shared" si="594"/>
        <v>10.914999999999999</v>
      </c>
    </row>
    <row r="2317" spans="1:19">
      <c r="A2317" s="30" t="s">
        <v>8189</v>
      </c>
      <c r="D2317" s="30" t="str">
        <f t="shared" si="588"/>
        <v>133394</v>
      </c>
      <c r="E2317" s="30">
        <f t="shared" si="592"/>
        <v>7</v>
      </c>
      <c r="F2317" s="30" t="str">
        <f t="shared" si="589"/>
        <v>INF192K01GV8</v>
      </c>
      <c r="G2317" s="30">
        <f t="shared" si="593"/>
        <v>20</v>
      </c>
      <c r="H2317" s="30" t="str">
        <f t="shared" si="590"/>
        <v>-</v>
      </c>
      <c r="I2317" s="30">
        <f t="shared" ref="I2317:I2380" si="595">IF($D2317="","",G2317+LEN(H2317)+1)</f>
        <v>22</v>
      </c>
      <c r="J2317" s="35" t="str">
        <f t="shared" si="591"/>
        <v>JM Arbitrage Advantage Fund - Annual Bonus Option</v>
      </c>
      <c r="K2317" s="35">
        <f t="shared" ref="K2317:K2380" si="596">IF($D2317="","",I2317+LEN(J2317)+1)</f>
        <v>72</v>
      </c>
      <c r="L2317" s="30" t="str">
        <f t="shared" ref="L2317:L2380" si="597">IF($D2317="","",MID($A2317,K2317+1,SEARCH(";",$A2317,K2317+1)-K2317-1))</f>
        <v>22.5703</v>
      </c>
      <c r="M2317" s="30">
        <f t="shared" ref="M2317:M2380" si="598">IF($D2317="","",K2317+LEN(L2317)+1)</f>
        <v>80</v>
      </c>
      <c r="N2317" s="30" t="str">
        <f t="shared" ref="N2317:N2380" si="599">IF($D2317="","",MID($A2317,M2317+1,SEARCH(";",$A2317,M2317+1)-M2317-1))</f>
        <v>22.4574</v>
      </c>
      <c r="O2317" s="30">
        <f t="shared" ref="O2317:O2380" si="600">IF($D2317="","",M2317+LEN(N2317)+1)</f>
        <v>88</v>
      </c>
      <c r="P2317" s="30" t="str">
        <f t="shared" ref="P2317:P2380" si="601">IF($D2317="","",MID($A2317,O2317+1,SEARCH(";",$A2317,O2317+1)-O2317-1))</f>
        <v>22.5703</v>
      </c>
      <c r="Q2317" s="30">
        <f t="shared" ref="Q2317:Q2380" si="602">IF($D2317="","",O2317+LEN(P2317)+1)</f>
        <v>96</v>
      </c>
      <c r="R2317" s="36" t="str">
        <f t="shared" ref="R2317:R2380" si="603">IF($D2317="","",MID($A2317,Q2317+1,15))</f>
        <v>09-Aug-2017</v>
      </c>
      <c r="S2317" s="37">
        <f t="shared" si="594"/>
        <v>22.5703</v>
      </c>
    </row>
    <row r="2318" spans="1:19">
      <c r="A2318" s="30" t="s">
        <v>8190</v>
      </c>
      <c r="D2318" s="30" t="str">
        <f t="shared" si="588"/>
        <v>135167</v>
      </c>
      <c r="E2318" s="30">
        <f t="shared" si="592"/>
        <v>7</v>
      </c>
      <c r="F2318" s="30" t="str">
        <f t="shared" si="589"/>
        <v>INF192K01KW8</v>
      </c>
      <c r="G2318" s="30">
        <f t="shared" si="593"/>
        <v>20</v>
      </c>
      <c r="H2318" s="30" t="str">
        <f t="shared" si="590"/>
        <v>INF192K01KX6</v>
      </c>
      <c r="I2318" s="30">
        <f t="shared" si="595"/>
        <v>33</v>
      </c>
      <c r="J2318" s="35" t="str">
        <f t="shared" si="591"/>
        <v>JM Arbitrage Advantage Fund - Annual Dividend Option</v>
      </c>
      <c r="K2318" s="35">
        <f t="shared" si="596"/>
        <v>86</v>
      </c>
      <c r="L2318" s="30" t="str">
        <f t="shared" si="597"/>
        <v>11.9598</v>
      </c>
      <c r="M2318" s="30">
        <f t="shared" si="598"/>
        <v>94</v>
      </c>
      <c r="N2318" s="30" t="str">
        <f t="shared" si="599"/>
        <v>11.9000</v>
      </c>
      <c r="O2318" s="30">
        <f t="shared" si="600"/>
        <v>102</v>
      </c>
      <c r="P2318" s="30" t="str">
        <f t="shared" si="601"/>
        <v>11.9598</v>
      </c>
      <c r="Q2318" s="30">
        <f t="shared" si="602"/>
        <v>110</v>
      </c>
      <c r="R2318" s="36" t="str">
        <f t="shared" si="603"/>
        <v>09-Aug-2017</v>
      </c>
      <c r="S2318" s="37">
        <f t="shared" si="594"/>
        <v>11.9598</v>
      </c>
    </row>
    <row r="2319" spans="1:19">
      <c r="A2319" s="30" t="s">
        <v>8191</v>
      </c>
      <c r="D2319" s="30" t="str">
        <f t="shared" si="588"/>
        <v>130603</v>
      </c>
      <c r="E2319" s="30">
        <f t="shared" si="592"/>
        <v>7</v>
      </c>
      <c r="F2319" s="30" t="str">
        <f t="shared" si="589"/>
        <v>INF192K01GJ3</v>
      </c>
      <c r="G2319" s="30">
        <f t="shared" si="593"/>
        <v>20</v>
      </c>
      <c r="H2319" s="30" t="str">
        <f t="shared" si="590"/>
        <v>-</v>
      </c>
      <c r="I2319" s="30">
        <f t="shared" si="595"/>
        <v>22</v>
      </c>
      <c r="J2319" s="35" t="str">
        <f t="shared" si="591"/>
        <v>JM Arbitrage Advantage Fund - Bonus Option - Principal Units</v>
      </c>
      <c r="K2319" s="35">
        <f t="shared" si="596"/>
        <v>83</v>
      </c>
      <c r="L2319" s="30" t="str">
        <f t="shared" si="597"/>
        <v>12.1477</v>
      </c>
      <c r="M2319" s="30">
        <f t="shared" si="598"/>
        <v>91</v>
      </c>
      <c r="N2319" s="30" t="str">
        <f t="shared" si="599"/>
        <v>12.0870</v>
      </c>
      <c r="O2319" s="30">
        <f t="shared" si="600"/>
        <v>99</v>
      </c>
      <c r="P2319" s="30" t="str">
        <f t="shared" si="601"/>
        <v>12.1477</v>
      </c>
      <c r="Q2319" s="30">
        <f t="shared" si="602"/>
        <v>107</v>
      </c>
      <c r="R2319" s="36" t="str">
        <f t="shared" si="603"/>
        <v>09-Aug-2017</v>
      </c>
      <c r="S2319" s="37">
        <f t="shared" si="594"/>
        <v>12.1477</v>
      </c>
    </row>
    <row r="2320" spans="1:19" ht="26">
      <c r="A2320" s="30" t="s">
        <v>8192</v>
      </c>
      <c r="D2320" s="30" t="str">
        <f t="shared" si="588"/>
        <v>133399</v>
      </c>
      <c r="E2320" s="30">
        <f t="shared" si="592"/>
        <v>7</v>
      </c>
      <c r="F2320" s="30" t="str">
        <f t="shared" si="589"/>
        <v>INF192K01IB6</v>
      </c>
      <c r="G2320" s="30">
        <f t="shared" si="593"/>
        <v>20</v>
      </c>
      <c r="H2320" s="30" t="str">
        <f t="shared" si="590"/>
        <v>-</v>
      </c>
      <c r="I2320" s="30">
        <f t="shared" si="595"/>
        <v>22</v>
      </c>
      <c r="J2320" s="35" t="str">
        <f t="shared" si="591"/>
        <v>JM Arbitrage Advantage Fund - Half Yearly Bonus Option - Principal Units</v>
      </c>
      <c r="K2320" s="35">
        <f t="shared" si="596"/>
        <v>95</v>
      </c>
      <c r="L2320" s="30" t="str">
        <f t="shared" si="597"/>
        <v>22.6088</v>
      </c>
      <c r="M2320" s="30">
        <f t="shared" si="598"/>
        <v>103</v>
      </c>
      <c r="N2320" s="30" t="str">
        <f t="shared" si="599"/>
        <v>22.4958</v>
      </c>
      <c r="O2320" s="30">
        <f t="shared" si="600"/>
        <v>111</v>
      </c>
      <c r="P2320" s="30" t="str">
        <f t="shared" si="601"/>
        <v>22.6088</v>
      </c>
      <c r="Q2320" s="30">
        <f t="shared" si="602"/>
        <v>119</v>
      </c>
      <c r="R2320" s="36" t="str">
        <f t="shared" si="603"/>
        <v>09-Aug-2017</v>
      </c>
      <c r="S2320" s="37">
        <f t="shared" si="594"/>
        <v>22.608799999999999</v>
      </c>
    </row>
    <row r="2321" spans="1:19">
      <c r="A2321" s="30" t="s">
        <v>8193</v>
      </c>
      <c r="D2321" s="30" t="str">
        <f t="shared" si="588"/>
        <v>135170</v>
      </c>
      <c r="E2321" s="30">
        <f t="shared" si="592"/>
        <v>7</v>
      </c>
      <c r="F2321" s="30" t="str">
        <f t="shared" si="589"/>
        <v>INF192K01KS6</v>
      </c>
      <c r="G2321" s="30">
        <f t="shared" si="593"/>
        <v>20</v>
      </c>
      <c r="H2321" s="30" t="str">
        <f t="shared" si="590"/>
        <v>INF192K01KT4</v>
      </c>
      <c r="I2321" s="30">
        <f t="shared" si="595"/>
        <v>33</v>
      </c>
      <c r="J2321" s="35" t="str">
        <f t="shared" si="591"/>
        <v>JM Arbitrage Advantage Fund - Half Yearly Dividend Option</v>
      </c>
      <c r="K2321" s="35">
        <f t="shared" si="596"/>
        <v>91</v>
      </c>
      <c r="L2321" s="30" t="str">
        <f t="shared" si="597"/>
        <v>11.9219</v>
      </c>
      <c r="M2321" s="30">
        <f t="shared" si="598"/>
        <v>99</v>
      </c>
      <c r="N2321" s="30" t="str">
        <f t="shared" si="599"/>
        <v>11.8623</v>
      </c>
      <c r="O2321" s="30">
        <f t="shared" si="600"/>
        <v>107</v>
      </c>
      <c r="P2321" s="30" t="str">
        <f t="shared" si="601"/>
        <v>11.9219</v>
      </c>
      <c r="Q2321" s="30">
        <f t="shared" si="602"/>
        <v>115</v>
      </c>
      <c r="R2321" s="36" t="str">
        <f t="shared" si="603"/>
        <v>09-Aug-2017</v>
      </c>
      <c r="S2321" s="37">
        <f t="shared" si="594"/>
        <v>11.921900000000001</v>
      </c>
    </row>
    <row r="2322" spans="1:19">
      <c r="A2322" s="30" t="s">
        <v>8194</v>
      </c>
      <c r="D2322" s="30" t="str">
        <f t="shared" si="588"/>
        <v>135168</v>
      </c>
      <c r="E2322" s="30">
        <f t="shared" si="592"/>
        <v>7</v>
      </c>
      <c r="F2322" s="30" t="str">
        <f t="shared" si="589"/>
        <v>INF192K01KK3</v>
      </c>
      <c r="G2322" s="30">
        <f t="shared" si="593"/>
        <v>20</v>
      </c>
      <c r="H2322" s="30" t="str">
        <f t="shared" si="590"/>
        <v>INF192K01KL1</v>
      </c>
      <c r="I2322" s="30">
        <f t="shared" si="595"/>
        <v>33</v>
      </c>
      <c r="J2322" s="35" t="str">
        <f t="shared" si="591"/>
        <v>JM Arbitrage Advantage Fund - Monthly Dividend Option</v>
      </c>
      <c r="K2322" s="35">
        <f t="shared" si="596"/>
        <v>87</v>
      </c>
      <c r="L2322" s="30" t="str">
        <f t="shared" si="597"/>
        <v>11.8936</v>
      </c>
      <c r="M2322" s="30">
        <f t="shared" si="598"/>
        <v>95</v>
      </c>
      <c r="N2322" s="30" t="str">
        <f t="shared" si="599"/>
        <v>11.8341</v>
      </c>
      <c r="O2322" s="30">
        <f t="shared" si="600"/>
        <v>103</v>
      </c>
      <c r="P2322" s="30" t="str">
        <f t="shared" si="601"/>
        <v>11.8936</v>
      </c>
      <c r="Q2322" s="30">
        <f t="shared" si="602"/>
        <v>111</v>
      </c>
      <c r="R2322" s="36" t="str">
        <f t="shared" si="603"/>
        <v>09-Aug-2017</v>
      </c>
      <c r="S2322" s="37">
        <f t="shared" si="594"/>
        <v>11.893599999999999</v>
      </c>
    </row>
    <row r="2323" spans="1:19" ht="26">
      <c r="A2323" s="30" t="s">
        <v>8195</v>
      </c>
      <c r="D2323" s="30" t="str">
        <f t="shared" si="588"/>
        <v>133396</v>
      </c>
      <c r="E2323" s="30">
        <f t="shared" si="592"/>
        <v>7</v>
      </c>
      <c r="F2323" s="30" t="str">
        <f t="shared" si="589"/>
        <v>INF192K01IF7</v>
      </c>
      <c r="G2323" s="30">
        <f t="shared" si="593"/>
        <v>20</v>
      </c>
      <c r="H2323" s="30" t="str">
        <f t="shared" si="590"/>
        <v>-</v>
      </c>
      <c r="I2323" s="30">
        <f t="shared" si="595"/>
        <v>22</v>
      </c>
      <c r="J2323" s="35" t="str">
        <f t="shared" si="591"/>
        <v>JM Arbitrage Advantage Fund - Quarterly Bonus Option - Principal Units</v>
      </c>
      <c r="K2323" s="35">
        <f t="shared" si="596"/>
        <v>93</v>
      </c>
      <c r="L2323" s="30" t="str">
        <f t="shared" si="597"/>
        <v>22.6088</v>
      </c>
      <c r="M2323" s="30">
        <f t="shared" si="598"/>
        <v>101</v>
      </c>
      <c r="N2323" s="30" t="str">
        <f t="shared" si="599"/>
        <v>22.4958</v>
      </c>
      <c r="O2323" s="30">
        <f t="shared" si="600"/>
        <v>109</v>
      </c>
      <c r="P2323" s="30" t="str">
        <f t="shared" si="601"/>
        <v>22.6088</v>
      </c>
      <c r="Q2323" s="30">
        <f t="shared" si="602"/>
        <v>117</v>
      </c>
      <c r="R2323" s="36" t="str">
        <f t="shared" si="603"/>
        <v>09-Aug-2017</v>
      </c>
      <c r="S2323" s="37">
        <f t="shared" si="594"/>
        <v>22.608799999999999</v>
      </c>
    </row>
    <row r="2324" spans="1:19">
      <c r="A2324" s="30" t="s">
        <v>8196</v>
      </c>
      <c r="D2324" s="30" t="str">
        <f t="shared" si="588"/>
        <v>135169</v>
      </c>
      <c r="E2324" s="30">
        <f t="shared" si="592"/>
        <v>7</v>
      </c>
      <c r="F2324" s="30" t="str">
        <f t="shared" si="589"/>
        <v>INF192K01KO5</v>
      </c>
      <c r="G2324" s="30">
        <f t="shared" si="593"/>
        <v>20</v>
      </c>
      <c r="H2324" s="30" t="str">
        <f t="shared" si="590"/>
        <v>INF192K01KP2</v>
      </c>
      <c r="I2324" s="30">
        <f t="shared" si="595"/>
        <v>33</v>
      </c>
      <c r="J2324" s="35" t="str">
        <f t="shared" si="591"/>
        <v>JM Arbitrage Advantage Fund - Quarterly Dividend Option</v>
      </c>
      <c r="K2324" s="35">
        <f t="shared" si="596"/>
        <v>89</v>
      </c>
      <c r="L2324" s="30" t="str">
        <f t="shared" si="597"/>
        <v>10.1383</v>
      </c>
      <c r="M2324" s="30">
        <f t="shared" si="598"/>
        <v>97</v>
      </c>
      <c r="N2324" s="30" t="str">
        <f t="shared" si="599"/>
        <v>10.0876</v>
      </c>
      <c r="O2324" s="30">
        <f t="shared" si="600"/>
        <v>105</v>
      </c>
      <c r="P2324" s="30" t="str">
        <f t="shared" si="601"/>
        <v>10.1383</v>
      </c>
      <c r="Q2324" s="30">
        <f t="shared" si="602"/>
        <v>113</v>
      </c>
      <c r="R2324" s="36" t="str">
        <f t="shared" si="603"/>
        <v>09-Aug-2017</v>
      </c>
      <c r="S2324" s="37">
        <f t="shared" si="594"/>
        <v>10.138299999999999</v>
      </c>
    </row>
    <row r="2325" spans="1:19">
      <c r="A2325" s="30" t="s">
        <v>8197</v>
      </c>
      <c r="D2325" s="30" t="str">
        <f t="shared" si="588"/>
        <v>103781</v>
      </c>
      <c r="E2325" s="30">
        <f t="shared" si="592"/>
        <v>7</v>
      </c>
      <c r="F2325" s="30" t="str">
        <f t="shared" si="589"/>
        <v>INF192K01494</v>
      </c>
      <c r="G2325" s="30">
        <f t="shared" si="593"/>
        <v>20</v>
      </c>
      <c r="H2325" s="30" t="str">
        <f t="shared" si="590"/>
        <v>INF192K01502</v>
      </c>
      <c r="I2325" s="30">
        <f t="shared" si="595"/>
        <v>33</v>
      </c>
      <c r="J2325" s="35" t="str">
        <f t="shared" si="591"/>
        <v>JM ARBITRAGE ADVANTAGE FUND-Dividend</v>
      </c>
      <c r="K2325" s="35">
        <f t="shared" si="596"/>
        <v>70</v>
      </c>
      <c r="L2325" s="30" t="str">
        <f t="shared" si="597"/>
        <v>10.5583</v>
      </c>
      <c r="M2325" s="30">
        <f t="shared" si="598"/>
        <v>78</v>
      </c>
      <c r="N2325" s="30" t="str">
        <f t="shared" si="599"/>
        <v>10.5055</v>
      </c>
      <c r="O2325" s="30">
        <f t="shared" si="600"/>
        <v>86</v>
      </c>
      <c r="P2325" s="30" t="str">
        <f t="shared" si="601"/>
        <v>10.5583</v>
      </c>
      <c r="Q2325" s="30">
        <f t="shared" si="602"/>
        <v>94</v>
      </c>
      <c r="R2325" s="36" t="str">
        <f t="shared" si="603"/>
        <v>09-Aug-2017</v>
      </c>
      <c r="S2325" s="37">
        <f t="shared" si="594"/>
        <v>10.558299999999999</v>
      </c>
    </row>
    <row r="2326" spans="1:19">
      <c r="A2326" s="30" t="s">
        <v>8198</v>
      </c>
      <c r="D2326" s="30" t="str">
        <f t="shared" si="588"/>
        <v>103780</v>
      </c>
      <c r="E2326" s="30">
        <f t="shared" si="592"/>
        <v>7</v>
      </c>
      <c r="F2326" s="30" t="str">
        <f t="shared" si="589"/>
        <v>INF192K01510</v>
      </c>
      <c r="G2326" s="30">
        <f t="shared" si="593"/>
        <v>20</v>
      </c>
      <c r="H2326" s="30" t="str">
        <f t="shared" si="590"/>
        <v>-</v>
      </c>
      <c r="I2326" s="30">
        <f t="shared" si="595"/>
        <v>22</v>
      </c>
      <c r="J2326" s="35" t="str">
        <f t="shared" si="591"/>
        <v>JM ARBITRAGE ADVANTAGE FUND-Growth</v>
      </c>
      <c r="K2326" s="35">
        <f t="shared" si="596"/>
        <v>57</v>
      </c>
      <c r="L2326" s="30" t="str">
        <f t="shared" si="597"/>
        <v>22.3444</v>
      </c>
      <c r="M2326" s="30">
        <f t="shared" si="598"/>
        <v>65</v>
      </c>
      <c r="N2326" s="30" t="str">
        <f t="shared" si="599"/>
        <v>22.2327</v>
      </c>
      <c r="O2326" s="30">
        <f t="shared" si="600"/>
        <v>73</v>
      </c>
      <c r="P2326" s="30" t="str">
        <f t="shared" si="601"/>
        <v>22.3444</v>
      </c>
      <c r="Q2326" s="30">
        <f t="shared" si="602"/>
        <v>81</v>
      </c>
      <c r="R2326" s="36" t="str">
        <f t="shared" si="603"/>
        <v>09-Aug-2017</v>
      </c>
      <c r="S2326" s="37">
        <f t="shared" si="594"/>
        <v>22.3444</v>
      </c>
    </row>
    <row r="2327" spans="1:19">
      <c r="A2327" s="30" t="s">
        <v>8199</v>
      </c>
      <c r="D2327" s="30" t="str">
        <f t="shared" si="588"/>
        <v>120485</v>
      </c>
      <c r="E2327" s="30">
        <f t="shared" si="592"/>
        <v>7</v>
      </c>
      <c r="F2327" s="30" t="str">
        <f t="shared" si="589"/>
        <v>INF192K01BR7</v>
      </c>
      <c r="G2327" s="30">
        <f t="shared" si="593"/>
        <v>20</v>
      </c>
      <c r="H2327" s="30" t="str">
        <f t="shared" si="590"/>
        <v>INF192K01BS5</v>
      </c>
      <c r="I2327" s="30">
        <f t="shared" si="595"/>
        <v>33</v>
      </c>
      <c r="J2327" s="35" t="str">
        <f t="shared" si="591"/>
        <v>JM Basic Fund (Direct) - Dividend Option</v>
      </c>
      <c r="K2327" s="35">
        <f t="shared" si="596"/>
        <v>74</v>
      </c>
      <c r="L2327" s="30" t="str">
        <f t="shared" si="597"/>
        <v>22.5217</v>
      </c>
      <c r="M2327" s="30">
        <f t="shared" si="598"/>
        <v>82</v>
      </c>
      <c r="N2327" s="30" t="str">
        <f t="shared" si="599"/>
        <v>22.5217</v>
      </c>
      <c r="O2327" s="30">
        <f t="shared" si="600"/>
        <v>90</v>
      </c>
      <c r="P2327" s="30" t="str">
        <f t="shared" si="601"/>
        <v>22.5217</v>
      </c>
      <c r="Q2327" s="30">
        <f t="shared" si="602"/>
        <v>98</v>
      </c>
      <c r="R2327" s="36" t="str">
        <f t="shared" si="603"/>
        <v>09-Aug-2017</v>
      </c>
      <c r="S2327" s="37">
        <f t="shared" si="594"/>
        <v>22.521699999999999</v>
      </c>
    </row>
    <row r="2328" spans="1:19">
      <c r="A2328" s="30" t="s">
        <v>8200</v>
      </c>
      <c r="D2328" s="30" t="str">
        <f t="shared" si="588"/>
        <v>120486</v>
      </c>
      <c r="E2328" s="30">
        <f t="shared" si="592"/>
        <v>7</v>
      </c>
      <c r="F2328" s="30" t="str">
        <f t="shared" si="589"/>
        <v>INF192K01BT3</v>
      </c>
      <c r="G2328" s="30">
        <f t="shared" si="593"/>
        <v>20</v>
      </c>
      <c r="H2328" s="30" t="str">
        <f t="shared" si="590"/>
        <v>-</v>
      </c>
      <c r="I2328" s="30">
        <f t="shared" si="595"/>
        <v>22</v>
      </c>
      <c r="J2328" s="35" t="str">
        <f t="shared" si="591"/>
        <v>JM Basic Fund (Direct) - Growth Option</v>
      </c>
      <c r="K2328" s="35">
        <f t="shared" si="596"/>
        <v>61</v>
      </c>
      <c r="L2328" s="30" t="str">
        <f t="shared" si="597"/>
        <v>33.0542</v>
      </c>
      <c r="M2328" s="30">
        <f t="shared" si="598"/>
        <v>69</v>
      </c>
      <c r="N2328" s="30" t="str">
        <f t="shared" si="599"/>
        <v>33.0542</v>
      </c>
      <c r="O2328" s="30">
        <f t="shared" si="600"/>
        <v>77</v>
      </c>
      <c r="P2328" s="30" t="str">
        <f t="shared" si="601"/>
        <v>33.0542</v>
      </c>
      <c r="Q2328" s="30">
        <f t="shared" si="602"/>
        <v>85</v>
      </c>
      <c r="R2328" s="36" t="str">
        <f t="shared" si="603"/>
        <v>09-Aug-2017</v>
      </c>
      <c r="S2328" s="37">
        <f t="shared" si="594"/>
        <v>33.054200000000002</v>
      </c>
    </row>
    <row r="2329" spans="1:19">
      <c r="A2329" s="30" t="s">
        <v>8201</v>
      </c>
      <c r="D2329" s="30" t="str">
        <f t="shared" si="588"/>
        <v>106168</v>
      </c>
      <c r="E2329" s="30">
        <f t="shared" si="592"/>
        <v>7</v>
      </c>
      <c r="F2329" s="30" t="str">
        <f t="shared" si="589"/>
        <v>INF137A01011</v>
      </c>
      <c r="G2329" s="30">
        <f t="shared" si="593"/>
        <v>20</v>
      </c>
      <c r="H2329" s="30" t="str">
        <f t="shared" si="590"/>
        <v>INF137A01029</v>
      </c>
      <c r="I2329" s="30">
        <f t="shared" si="595"/>
        <v>33</v>
      </c>
      <c r="J2329" s="35" t="str">
        <f t="shared" si="591"/>
        <v>JM Basic Fund - Dividend Option</v>
      </c>
      <c r="K2329" s="35">
        <f t="shared" si="596"/>
        <v>65</v>
      </c>
      <c r="L2329" s="30" t="str">
        <f t="shared" si="597"/>
        <v>21.8779</v>
      </c>
      <c r="M2329" s="30">
        <f t="shared" si="598"/>
        <v>73</v>
      </c>
      <c r="N2329" s="30" t="str">
        <f t="shared" si="599"/>
        <v>21.8779</v>
      </c>
      <c r="O2329" s="30">
        <f t="shared" si="600"/>
        <v>81</v>
      </c>
      <c r="P2329" s="30" t="str">
        <f t="shared" si="601"/>
        <v>21.8779</v>
      </c>
      <c r="Q2329" s="30">
        <f t="shared" si="602"/>
        <v>89</v>
      </c>
      <c r="R2329" s="36" t="str">
        <f t="shared" si="603"/>
        <v>09-Aug-2017</v>
      </c>
      <c r="S2329" s="37">
        <f t="shared" si="594"/>
        <v>21.8779</v>
      </c>
    </row>
    <row r="2330" spans="1:19">
      <c r="A2330" s="30" t="s">
        <v>8202</v>
      </c>
      <c r="D2330" s="30" t="str">
        <f t="shared" si="588"/>
        <v>100254</v>
      </c>
      <c r="E2330" s="30">
        <f t="shared" si="592"/>
        <v>7</v>
      </c>
      <c r="F2330" s="30" t="str">
        <f t="shared" si="589"/>
        <v>INF137A01037</v>
      </c>
      <c r="G2330" s="30">
        <f t="shared" si="593"/>
        <v>20</v>
      </c>
      <c r="H2330" s="30" t="str">
        <f t="shared" si="590"/>
        <v>-</v>
      </c>
      <c r="I2330" s="30">
        <f t="shared" si="595"/>
        <v>22</v>
      </c>
      <c r="J2330" s="35" t="str">
        <f t="shared" si="591"/>
        <v>JM Basic Fund - Growth Option</v>
      </c>
      <c r="K2330" s="35">
        <f t="shared" si="596"/>
        <v>52</v>
      </c>
      <c r="L2330" s="30" t="str">
        <f t="shared" si="597"/>
        <v>31.3310</v>
      </c>
      <c r="M2330" s="30">
        <f t="shared" si="598"/>
        <v>60</v>
      </c>
      <c r="N2330" s="30" t="str">
        <f t="shared" si="599"/>
        <v>31.3310</v>
      </c>
      <c r="O2330" s="30">
        <f t="shared" si="600"/>
        <v>68</v>
      </c>
      <c r="P2330" s="30" t="str">
        <f t="shared" si="601"/>
        <v>31.3310</v>
      </c>
      <c r="Q2330" s="30">
        <f t="shared" si="602"/>
        <v>76</v>
      </c>
      <c r="R2330" s="36" t="str">
        <f t="shared" si="603"/>
        <v>09-Aug-2017</v>
      </c>
      <c r="S2330" s="37">
        <f t="shared" si="594"/>
        <v>31.331</v>
      </c>
    </row>
    <row r="2331" spans="1:19">
      <c r="A2331" s="30" t="s">
        <v>8203</v>
      </c>
      <c r="D2331" s="30" t="str">
        <f t="shared" si="588"/>
        <v>120488</v>
      </c>
      <c r="E2331" s="30">
        <f t="shared" si="592"/>
        <v>7</v>
      </c>
      <c r="F2331" s="30" t="str">
        <f t="shared" si="589"/>
        <v>INF192K01BW7</v>
      </c>
      <c r="G2331" s="30">
        <f t="shared" si="593"/>
        <v>20</v>
      </c>
      <c r="H2331" s="30" t="str">
        <f t="shared" si="590"/>
        <v>-</v>
      </c>
      <c r="I2331" s="30">
        <f t="shared" si="595"/>
        <v>22</v>
      </c>
      <c r="J2331" s="35" t="str">
        <f t="shared" si="591"/>
        <v>JM Core 11 Fund (Direct)  - Growth Option</v>
      </c>
      <c r="K2331" s="35">
        <f t="shared" si="596"/>
        <v>64</v>
      </c>
      <c r="L2331" s="30" t="str">
        <f t="shared" si="597"/>
        <v>8.8615</v>
      </c>
      <c r="M2331" s="30">
        <f t="shared" si="598"/>
        <v>71</v>
      </c>
      <c r="N2331" s="30" t="str">
        <f t="shared" si="599"/>
        <v>8.8615</v>
      </c>
      <c r="O2331" s="30">
        <f t="shared" si="600"/>
        <v>78</v>
      </c>
      <c r="P2331" s="30" t="str">
        <f t="shared" si="601"/>
        <v>8.8615</v>
      </c>
      <c r="Q2331" s="30">
        <f t="shared" si="602"/>
        <v>85</v>
      </c>
      <c r="R2331" s="36" t="str">
        <f t="shared" si="603"/>
        <v>09-Aug-2017</v>
      </c>
      <c r="S2331" s="37">
        <f t="shared" si="594"/>
        <v>8.8614999999999995</v>
      </c>
    </row>
    <row r="2332" spans="1:19">
      <c r="A2332" s="30" t="s">
        <v>8204</v>
      </c>
      <c r="D2332" s="30" t="str">
        <f t="shared" si="588"/>
        <v>120487</v>
      </c>
      <c r="E2332" s="30">
        <f t="shared" si="592"/>
        <v>7</v>
      </c>
      <c r="F2332" s="30" t="str">
        <f t="shared" si="589"/>
        <v>INF192K01BU1</v>
      </c>
      <c r="G2332" s="30">
        <f t="shared" si="593"/>
        <v>20</v>
      </c>
      <c r="H2332" s="30" t="str">
        <f t="shared" si="590"/>
        <v>INF192K01BV9</v>
      </c>
      <c r="I2332" s="30">
        <f t="shared" si="595"/>
        <v>33</v>
      </c>
      <c r="J2332" s="35" t="str">
        <f t="shared" si="591"/>
        <v>JM Core 11 Fund (Direct) - Dividend Option</v>
      </c>
      <c r="K2332" s="35">
        <f t="shared" si="596"/>
        <v>76</v>
      </c>
      <c r="L2332" s="30" t="str">
        <f t="shared" si="597"/>
        <v>8.6846</v>
      </c>
      <c r="M2332" s="30">
        <f t="shared" si="598"/>
        <v>83</v>
      </c>
      <c r="N2332" s="30" t="str">
        <f t="shared" si="599"/>
        <v>8.6846</v>
      </c>
      <c r="O2332" s="30">
        <f t="shared" si="600"/>
        <v>90</v>
      </c>
      <c r="P2332" s="30" t="str">
        <f t="shared" si="601"/>
        <v>8.6846</v>
      </c>
      <c r="Q2332" s="30">
        <f t="shared" si="602"/>
        <v>97</v>
      </c>
      <c r="R2332" s="36" t="str">
        <f t="shared" si="603"/>
        <v>09-Aug-2017</v>
      </c>
      <c r="S2332" s="37">
        <f t="shared" si="594"/>
        <v>8.6845999999999997</v>
      </c>
    </row>
    <row r="2333" spans="1:19">
      <c r="A2333" s="30" t="s">
        <v>8205</v>
      </c>
      <c r="D2333" s="30" t="str">
        <f t="shared" si="588"/>
        <v>107409</v>
      </c>
      <c r="E2333" s="30">
        <f t="shared" si="592"/>
        <v>7</v>
      </c>
      <c r="F2333" s="30" t="str">
        <f t="shared" si="589"/>
        <v>INF192K01551</v>
      </c>
      <c r="G2333" s="30">
        <f t="shared" si="593"/>
        <v>20</v>
      </c>
      <c r="H2333" s="30" t="str">
        <f t="shared" si="590"/>
        <v>INF192K01569</v>
      </c>
      <c r="I2333" s="30">
        <f t="shared" si="595"/>
        <v>33</v>
      </c>
      <c r="J2333" s="35" t="str">
        <f t="shared" si="591"/>
        <v>JM Core 11 Fund - Dividend option</v>
      </c>
      <c r="K2333" s="35">
        <f t="shared" si="596"/>
        <v>67</v>
      </c>
      <c r="L2333" s="30" t="str">
        <f t="shared" si="597"/>
        <v>8.3804</v>
      </c>
      <c r="M2333" s="30">
        <f t="shared" si="598"/>
        <v>74</v>
      </c>
      <c r="N2333" s="30" t="str">
        <f t="shared" si="599"/>
        <v>8.3804</v>
      </c>
      <c r="O2333" s="30">
        <f t="shared" si="600"/>
        <v>81</v>
      </c>
      <c r="P2333" s="30" t="str">
        <f t="shared" si="601"/>
        <v>8.3804</v>
      </c>
      <c r="Q2333" s="30">
        <f t="shared" si="602"/>
        <v>88</v>
      </c>
      <c r="R2333" s="36" t="str">
        <f t="shared" si="603"/>
        <v>09-Aug-2017</v>
      </c>
      <c r="S2333" s="37">
        <f t="shared" si="594"/>
        <v>8.3803999999999998</v>
      </c>
    </row>
    <row r="2334" spans="1:19">
      <c r="A2334" s="30" t="s">
        <v>8206</v>
      </c>
      <c r="D2334" s="30" t="str">
        <f t="shared" si="588"/>
        <v>107410</v>
      </c>
      <c r="E2334" s="30">
        <f t="shared" si="592"/>
        <v>7</v>
      </c>
      <c r="F2334" s="30" t="str">
        <f t="shared" si="589"/>
        <v>INF192K01577</v>
      </c>
      <c r="G2334" s="30">
        <f t="shared" si="593"/>
        <v>20</v>
      </c>
      <c r="H2334" s="30" t="str">
        <f t="shared" si="590"/>
        <v>-</v>
      </c>
      <c r="I2334" s="30">
        <f t="shared" si="595"/>
        <v>22</v>
      </c>
      <c r="J2334" s="35" t="str">
        <f t="shared" si="591"/>
        <v>JM Core 11 Fund - Growth option</v>
      </c>
      <c r="K2334" s="35">
        <f t="shared" si="596"/>
        <v>54</v>
      </c>
      <c r="L2334" s="30" t="str">
        <f t="shared" si="597"/>
        <v>8.3808</v>
      </c>
      <c r="M2334" s="30">
        <f t="shared" si="598"/>
        <v>61</v>
      </c>
      <c r="N2334" s="30" t="str">
        <f t="shared" si="599"/>
        <v>8.3808</v>
      </c>
      <c r="O2334" s="30">
        <f t="shared" si="600"/>
        <v>68</v>
      </c>
      <c r="P2334" s="30" t="str">
        <f t="shared" si="601"/>
        <v>8.3808</v>
      </c>
      <c r="Q2334" s="30">
        <f t="shared" si="602"/>
        <v>75</v>
      </c>
      <c r="R2334" s="36" t="str">
        <f t="shared" si="603"/>
        <v>09-Aug-2017</v>
      </c>
      <c r="S2334" s="37">
        <f t="shared" si="594"/>
        <v>8.3808000000000007</v>
      </c>
    </row>
    <row r="2335" spans="1:19">
      <c r="A2335" s="30" t="s">
        <v>8207</v>
      </c>
      <c r="D2335" s="30" t="str">
        <f t="shared" si="588"/>
        <v>134958</v>
      </c>
      <c r="E2335" s="30">
        <f t="shared" si="592"/>
        <v>7</v>
      </c>
      <c r="F2335" s="30" t="str">
        <f t="shared" si="589"/>
        <v>INF192K01JU4</v>
      </c>
      <c r="G2335" s="30">
        <f t="shared" si="593"/>
        <v>20</v>
      </c>
      <c r="H2335" s="30" t="str">
        <f t="shared" si="590"/>
        <v>INF192K01JV2</v>
      </c>
      <c r="I2335" s="30">
        <f t="shared" si="595"/>
        <v>33</v>
      </c>
      <c r="J2335" s="35" t="str">
        <f t="shared" si="591"/>
        <v>JM Equity Fund (Direct) - Annual Dividend Option</v>
      </c>
      <c r="K2335" s="35">
        <f t="shared" si="596"/>
        <v>82</v>
      </c>
      <c r="L2335" s="30" t="str">
        <f t="shared" si="597"/>
        <v>27.0700</v>
      </c>
      <c r="M2335" s="30">
        <f t="shared" si="598"/>
        <v>90</v>
      </c>
      <c r="N2335" s="30" t="str">
        <f t="shared" si="599"/>
        <v>27.0700</v>
      </c>
      <c r="O2335" s="30">
        <f t="shared" si="600"/>
        <v>98</v>
      </c>
      <c r="P2335" s="30" t="str">
        <f t="shared" si="601"/>
        <v>27.0700</v>
      </c>
      <c r="Q2335" s="30">
        <f t="shared" si="602"/>
        <v>106</v>
      </c>
      <c r="R2335" s="36" t="str">
        <f t="shared" si="603"/>
        <v>09-Aug-2017</v>
      </c>
      <c r="S2335" s="37">
        <f t="shared" si="594"/>
        <v>27.07</v>
      </c>
    </row>
    <row r="2336" spans="1:19">
      <c r="A2336" s="30" t="s">
        <v>8208</v>
      </c>
      <c r="D2336" s="30" t="str">
        <f t="shared" si="588"/>
        <v>120489</v>
      </c>
      <c r="E2336" s="30">
        <f t="shared" si="592"/>
        <v>7</v>
      </c>
      <c r="F2336" s="30" t="str">
        <f t="shared" si="589"/>
        <v>INF192K01BX5</v>
      </c>
      <c r="G2336" s="30">
        <f t="shared" si="593"/>
        <v>20</v>
      </c>
      <c r="H2336" s="30" t="str">
        <f t="shared" si="590"/>
        <v>INF192K01BY3</v>
      </c>
      <c r="I2336" s="30">
        <f t="shared" si="595"/>
        <v>33</v>
      </c>
      <c r="J2336" s="35" t="str">
        <f t="shared" si="591"/>
        <v>JM Equity Fund (Direct) - Dividend Option</v>
      </c>
      <c r="K2336" s="35">
        <f t="shared" si="596"/>
        <v>75</v>
      </c>
      <c r="L2336" s="30" t="str">
        <f t="shared" si="597"/>
        <v>26.3828</v>
      </c>
      <c r="M2336" s="30">
        <f t="shared" si="598"/>
        <v>83</v>
      </c>
      <c r="N2336" s="30" t="str">
        <f t="shared" si="599"/>
        <v>26.3828</v>
      </c>
      <c r="O2336" s="30">
        <f t="shared" si="600"/>
        <v>91</v>
      </c>
      <c r="P2336" s="30" t="str">
        <f t="shared" si="601"/>
        <v>26.3828</v>
      </c>
      <c r="Q2336" s="30">
        <f t="shared" si="602"/>
        <v>99</v>
      </c>
      <c r="R2336" s="36" t="str">
        <f t="shared" si="603"/>
        <v>09-Aug-2017</v>
      </c>
      <c r="S2336" s="37">
        <f t="shared" si="594"/>
        <v>26.3828</v>
      </c>
    </row>
    <row r="2337" spans="1:19">
      <c r="A2337" s="30" t="s">
        <v>8209</v>
      </c>
      <c r="D2337" s="30" t="str">
        <f t="shared" si="588"/>
        <v>120490</v>
      </c>
      <c r="E2337" s="30">
        <f t="shared" si="592"/>
        <v>7</v>
      </c>
      <c r="F2337" s="30" t="str">
        <f t="shared" si="589"/>
        <v>INF192K01BZ0</v>
      </c>
      <c r="G2337" s="30">
        <f t="shared" si="593"/>
        <v>20</v>
      </c>
      <c r="H2337" s="30" t="str">
        <f t="shared" si="590"/>
        <v>-</v>
      </c>
      <c r="I2337" s="30">
        <f t="shared" si="595"/>
        <v>22</v>
      </c>
      <c r="J2337" s="35" t="str">
        <f t="shared" si="591"/>
        <v>JM Equity Fund (Direct) - Growth Option</v>
      </c>
      <c r="K2337" s="35">
        <f t="shared" si="596"/>
        <v>62</v>
      </c>
      <c r="L2337" s="30" t="str">
        <f t="shared" si="597"/>
        <v>65.5100</v>
      </c>
      <c r="M2337" s="30">
        <f t="shared" si="598"/>
        <v>70</v>
      </c>
      <c r="N2337" s="30" t="str">
        <f t="shared" si="599"/>
        <v>65.5100</v>
      </c>
      <c r="O2337" s="30">
        <f t="shared" si="600"/>
        <v>78</v>
      </c>
      <c r="P2337" s="30" t="str">
        <f t="shared" si="601"/>
        <v>65.5100</v>
      </c>
      <c r="Q2337" s="30">
        <f t="shared" si="602"/>
        <v>86</v>
      </c>
      <c r="R2337" s="36" t="str">
        <f t="shared" si="603"/>
        <v>09-Aug-2017</v>
      </c>
      <c r="S2337" s="37">
        <f t="shared" si="594"/>
        <v>65.510000000000005</v>
      </c>
    </row>
    <row r="2338" spans="1:19">
      <c r="A2338" s="30" t="s">
        <v>8210</v>
      </c>
      <c r="D2338" s="30" t="str">
        <f t="shared" si="588"/>
        <v>134957</v>
      </c>
      <c r="E2338" s="30">
        <f t="shared" si="592"/>
        <v>7</v>
      </c>
      <c r="F2338" s="30" t="str">
        <f t="shared" si="589"/>
        <v>INF192K01JR0</v>
      </c>
      <c r="G2338" s="30">
        <f t="shared" si="593"/>
        <v>20</v>
      </c>
      <c r="H2338" s="30" t="str">
        <f t="shared" si="590"/>
        <v>INF192K01JZ3</v>
      </c>
      <c r="I2338" s="30">
        <f t="shared" si="595"/>
        <v>33</v>
      </c>
      <c r="J2338" s="35" t="str">
        <f t="shared" si="591"/>
        <v>JM Equity Fund (Direct) - Half Yearly Dividend Option</v>
      </c>
      <c r="K2338" s="35">
        <f t="shared" si="596"/>
        <v>87</v>
      </c>
      <c r="L2338" s="30" t="str">
        <f t="shared" si="597"/>
        <v>26.8775</v>
      </c>
      <c r="M2338" s="30">
        <f t="shared" si="598"/>
        <v>95</v>
      </c>
      <c r="N2338" s="30" t="str">
        <f t="shared" si="599"/>
        <v>26.8775</v>
      </c>
      <c r="O2338" s="30">
        <f t="shared" si="600"/>
        <v>103</v>
      </c>
      <c r="P2338" s="30" t="str">
        <f t="shared" si="601"/>
        <v>26.8775</v>
      </c>
      <c r="Q2338" s="30">
        <f t="shared" si="602"/>
        <v>111</v>
      </c>
      <c r="R2338" s="36" t="str">
        <f t="shared" si="603"/>
        <v>09-Aug-2017</v>
      </c>
      <c r="S2338" s="37">
        <f t="shared" si="594"/>
        <v>26.877500000000001</v>
      </c>
    </row>
    <row r="2339" spans="1:19">
      <c r="A2339" s="30" t="s">
        <v>8211</v>
      </c>
      <c r="D2339" s="30" t="str">
        <f t="shared" si="588"/>
        <v>134956</v>
      </c>
      <c r="E2339" s="30">
        <f t="shared" si="592"/>
        <v>7</v>
      </c>
      <c r="F2339" s="30" t="str">
        <f t="shared" si="589"/>
        <v>INF192K01JJ7</v>
      </c>
      <c r="G2339" s="30">
        <f t="shared" si="593"/>
        <v>20</v>
      </c>
      <c r="H2339" s="30" t="str">
        <f t="shared" si="590"/>
        <v>INF192K01JK5</v>
      </c>
      <c r="I2339" s="30">
        <f t="shared" si="595"/>
        <v>33</v>
      </c>
      <c r="J2339" s="35" t="str">
        <f t="shared" si="591"/>
        <v>JM Equity Fund (Direct) - Monthly Dividend Option</v>
      </c>
      <c r="K2339" s="35">
        <f t="shared" si="596"/>
        <v>83</v>
      </c>
      <c r="L2339" s="30" t="str">
        <f t="shared" si="597"/>
        <v>27.0700</v>
      </c>
      <c r="M2339" s="30">
        <f t="shared" si="598"/>
        <v>91</v>
      </c>
      <c r="N2339" s="30" t="str">
        <f t="shared" si="599"/>
        <v>27.0700</v>
      </c>
      <c r="O2339" s="30">
        <f t="shared" si="600"/>
        <v>99</v>
      </c>
      <c r="P2339" s="30" t="str">
        <f t="shared" si="601"/>
        <v>27.0700</v>
      </c>
      <c r="Q2339" s="30">
        <f t="shared" si="602"/>
        <v>107</v>
      </c>
      <c r="R2339" s="36" t="str">
        <f t="shared" si="603"/>
        <v>09-Aug-2017</v>
      </c>
      <c r="S2339" s="37">
        <f t="shared" si="594"/>
        <v>27.07</v>
      </c>
    </row>
    <row r="2340" spans="1:19">
      <c r="A2340" s="30" t="s">
        <v>8212</v>
      </c>
      <c r="D2340" s="30" t="str">
        <f t="shared" si="588"/>
        <v>134960</v>
      </c>
      <c r="E2340" s="30">
        <f t="shared" si="592"/>
        <v>7</v>
      </c>
      <c r="F2340" s="30" t="str">
        <f t="shared" si="589"/>
        <v>INF192K01JN9</v>
      </c>
      <c r="G2340" s="30">
        <f t="shared" si="593"/>
        <v>20</v>
      </c>
      <c r="H2340" s="30" t="str">
        <f t="shared" si="590"/>
        <v>INF192K01JO7</v>
      </c>
      <c r="I2340" s="30">
        <f t="shared" si="595"/>
        <v>33</v>
      </c>
      <c r="J2340" s="35" t="str">
        <f t="shared" si="591"/>
        <v>JM Equity Fund (Direct) - Quarterly Dividend Option</v>
      </c>
      <c r="K2340" s="35">
        <f t="shared" si="596"/>
        <v>85</v>
      </c>
      <c r="L2340" s="30" t="str">
        <f t="shared" si="597"/>
        <v>27.0700</v>
      </c>
      <c r="M2340" s="30">
        <f t="shared" si="598"/>
        <v>93</v>
      </c>
      <c r="N2340" s="30" t="str">
        <f t="shared" si="599"/>
        <v>27.0700</v>
      </c>
      <c r="O2340" s="30">
        <f t="shared" si="600"/>
        <v>101</v>
      </c>
      <c r="P2340" s="30" t="str">
        <f t="shared" si="601"/>
        <v>27.0700</v>
      </c>
      <c r="Q2340" s="30">
        <f t="shared" si="602"/>
        <v>109</v>
      </c>
      <c r="R2340" s="36" t="str">
        <f t="shared" si="603"/>
        <v>09-Aug-2017</v>
      </c>
      <c r="S2340" s="37">
        <f t="shared" si="594"/>
        <v>27.07</v>
      </c>
    </row>
    <row r="2341" spans="1:19">
      <c r="A2341" s="30" t="s">
        <v>8213</v>
      </c>
      <c r="D2341" s="30" t="str">
        <f t="shared" si="588"/>
        <v>134961</v>
      </c>
      <c r="E2341" s="30">
        <f t="shared" si="592"/>
        <v>7</v>
      </c>
      <c r="F2341" s="30" t="str">
        <f t="shared" si="589"/>
        <v>INF192K01JS8</v>
      </c>
      <c r="G2341" s="30">
        <f t="shared" si="593"/>
        <v>20</v>
      </c>
      <c r="H2341" s="30" t="str">
        <f t="shared" si="590"/>
        <v>INF192K01JT6</v>
      </c>
      <c r="I2341" s="30">
        <f t="shared" si="595"/>
        <v>33</v>
      </c>
      <c r="J2341" s="35" t="str">
        <f t="shared" si="591"/>
        <v>JM Equity Fund - Annual Dividend Option</v>
      </c>
      <c r="K2341" s="35">
        <f t="shared" si="596"/>
        <v>73</v>
      </c>
      <c r="L2341" s="30" t="str">
        <f t="shared" si="597"/>
        <v>26.0253</v>
      </c>
      <c r="M2341" s="30">
        <f t="shared" si="598"/>
        <v>81</v>
      </c>
      <c r="N2341" s="30" t="str">
        <f t="shared" si="599"/>
        <v>26.0253</v>
      </c>
      <c r="O2341" s="30">
        <f t="shared" si="600"/>
        <v>89</v>
      </c>
      <c r="P2341" s="30" t="str">
        <f t="shared" si="601"/>
        <v>26.0253</v>
      </c>
      <c r="Q2341" s="30">
        <f t="shared" si="602"/>
        <v>97</v>
      </c>
      <c r="R2341" s="36" t="str">
        <f t="shared" si="603"/>
        <v>09-Aug-2017</v>
      </c>
      <c r="S2341" s="37">
        <f t="shared" si="594"/>
        <v>26.025300000000001</v>
      </c>
    </row>
    <row r="2342" spans="1:19">
      <c r="A2342" s="30" t="s">
        <v>8214</v>
      </c>
      <c r="D2342" s="30" t="str">
        <f t="shared" si="588"/>
        <v>134955</v>
      </c>
      <c r="E2342" s="30">
        <f t="shared" si="592"/>
        <v>7</v>
      </c>
      <c r="F2342" s="30" t="str">
        <f t="shared" si="589"/>
        <v>INF192K01JP4</v>
      </c>
      <c r="G2342" s="30">
        <f t="shared" si="593"/>
        <v>20</v>
      </c>
      <c r="H2342" s="30" t="str">
        <f t="shared" si="590"/>
        <v>INF192K01JQ2</v>
      </c>
      <c r="I2342" s="30">
        <f t="shared" si="595"/>
        <v>33</v>
      </c>
      <c r="J2342" s="35" t="str">
        <f t="shared" si="591"/>
        <v>JM Equity Fund - Half Yearly Dividend Option</v>
      </c>
      <c r="K2342" s="35">
        <f t="shared" si="596"/>
        <v>78</v>
      </c>
      <c r="L2342" s="30" t="str">
        <f t="shared" si="597"/>
        <v>11.2933</v>
      </c>
      <c r="M2342" s="30">
        <f t="shared" si="598"/>
        <v>86</v>
      </c>
      <c r="N2342" s="30" t="str">
        <f t="shared" si="599"/>
        <v>11.2933</v>
      </c>
      <c r="O2342" s="30">
        <f t="shared" si="600"/>
        <v>94</v>
      </c>
      <c r="P2342" s="30" t="str">
        <f t="shared" si="601"/>
        <v>11.2933</v>
      </c>
      <c r="Q2342" s="30">
        <f t="shared" si="602"/>
        <v>102</v>
      </c>
      <c r="R2342" s="36" t="str">
        <f t="shared" si="603"/>
        <v>09-Aug-2017</v>
      </c>
      <c r="S2342" s="37">
        <f t="shared" si="594"/>
        <v>11.2933</v>
      </c>
    </row>
    <row r="2343" spans="1:19">
      <c r="A2343" s="30" t="s">
        <v>8215</v>
      </c>
      <c r="D2343" s="30" t="str">
        <f t="shared" si="588"/>
        <v>134959</v>
      </c>
      <c r="E2343" s="30">
        <f t="shared" si="592"/>
        <v>7</v>
      </c>
      <c r="F2343" s="30" t="str">
        <f t="shared" si="589"/>
        <v>INF192K01JH1</v>
      </c>
      <c r="G2343" s="30">
        <f t="shared" si="593"/>
        <v>20</v>
      </c>
      <c r="H2343" s="30" t="str">
        <f t="shared" si="590"/>
        <v>INF192K01JI9</v>
      </c>
      <c r="I2343" s="30">
        <f t="shared" si="595"/>
        <v>33</v>
      </c>
      <c r="J2343" s="35" t="str">
        <f t="shared" si="591"/>
        <v>JM Equity Fund - Monthly Dividend Option</v>
      </c>
      <c r="K2343" s="35">
        <f t="shared" si="596"/>
        <v>74</v>
      </c>
      <c r="L2343" s="30" t="str">
        <f t="shared" si="597"/>
        <v>25.7851</v>
      </c>
      <c r="M2343" s="30">
        <f t="shared" si="598"/>
        <v>82</v>
      </c>
      <c r="N2343" s="30" t="str">
        <f t="shared" si="599"/>
        <v>25.7851</v>
      </c>
      <c r="O2343" s="30">
        <f t="shared" si="600"/>
        <v>90</v>
      </c>
      <c r="P2343" s="30" t="str">
        <f t="shared" si="601"/>
        <v>25.7851</v>
      </c>
      <c r="Q2343" s="30">
        <f t="shared" si="602"/>
        <v>98</v>
      </c>
      <c r="R2343" s="36" t="str">
        <f t="shared" si="603"/>
        <v>09-Aug-2017</v>
      </c>
      <c r="S2343" s="37">
        <f t="shared" si="594"/>
        <v>25.7851</v>
      </c>
    </row>
    <row r="2344" spans="1:19">
      <c r="A2344" s="30" t="s">
        <v>8216</v>
      </c>
      <c r="D2344" s="30" t="str">
        <f t="shared" si="588"/>
        <v>134954</v>
      </c>
      <c r="E2344" s="30">
        <f t="shared" si="592"/>
        <v>7</v>
      </c>
      <c r="F2344" s="30" t="str">
        <f t="shared" si="589"/>
        <v>INF192K01JL3</v>
      </c>
      <c r="G2344" s="30">
        <f t="shared" si="593"/>
        <v>20</v>
      </c>
      <c r="H2344" s="30" t="str">
        <f t="shared" si="590"/>
        <v>INF192K01JM1</v>
      </c>
      <c r="I2344" s="30">
        <f t="shared" si="595"/>
        <v>33</v>
      </c>
      <c r="J2344" s="35" t="str">
        <f t="shared" si="591"/>
        <v>JM Equity Fund - Quarterly Dividend Option</v>
      </c>
      <c r="K2344" s="35">
        <f t="shared" si="596"/>
        <v>76</v>
      </c>
      <c r="L2344" s="30" t="str">
        <f t="shared" si="597"/>
        <v>21.2914</v>
      </c>
      <c r="M2344" s="30">
        <f t="shared" si="598"/>
        <v>84</v>
      </c>
      <c r="N2344" s="30" t="str">
        <f t="shared" si="599"/>
        <v>21.2914</v>
      </c>
      <c r="O2344" s="30">
        <f t="shared" si="600"/>
        <v>92</v>
      </c>
      <c r="P2344" s="30" t="str">
        <f t="shared" si="601"/>
        <v>21.2914</v>
      </c>
      <c r="Q2344" s="30">
        <f t="shared" si="602"/>
        <v>100</v>
      </c>
      <c r="R2344" s="36" t="str">
        <f t="shared" si="603"/>
        <v>09-Aug-2017</v>
      </c>
      <c r="S2344" s="37">
        <f t="shared" si="594"/>
        <v>21.291399999999999</v>
      </c>
    </row>
    <row r="2345" spans="1:19">
      <c r="A2345" s="30" t="s">
        <v>8217</v>
      </c>
      <c r="D2345" s="30" t="str">
        <f t="shared" si="588"/>
        <v>100218</v>
      </c>
      <c r="E2345" s="30">
        <f t="shared" si="592"/>
        <v>7</v>
      </c>
      <c r="F2345" s="30" t="str">
        <f t="shared" si="589"/>
        <v>INF192K01585</v>
      </c>
      <c r="G2345" s="30">
        <f t="shared" si="593"/>
        <v>20</v>
      </c>
      <c r="H2345" s="30" t="str">
        <f t="shared" si="590"/>
        <v>INF192K01593</v>
      </c>
      <c r="I2345" s="30">
        <f t="shared" si="595"/>
        <v>33</v>
      </c>
      <c r="J2345" s="35" t="str">
        <f t="shared" si="591"/>
        <v>JM Equity Fund-Dividend</v>
      </c>
      <c r="K2345" s="35">
        <f t="shared" si="596"/>
        <v>57</v>
      </c>
      <c r="L2345" s="30" t="str">
        <f t="shared" si="597"/>
        <v>25.3405</v>
      </c>
      <c r="M2345" s="30">
        <f t="shared" si="598"/>
        <v>65</v>
      </c>
      <c r="N2345" s="30" t="str">
        <f t="shared" si="599"/>
        <v>25.3405</v>
      </c>
      <c r="O2345" s="30">
        <f t="shared" si="600"/>
        <v>73</v>
      </c>
      <c r="P2345" s="30" t="str">
        <f t="shared" si="601"/>
        <v>25.3405</v>
      </c>
      <c r="Q2345" s="30">
        <f t="shared" si="602"/>
        <v>81</v>
      </c>
      <c r="R2345" s="36" t="str">
        <f t="shared" si="603"/>
        <v>09-Aug-2017</v>
      </c>
      <c r="S2345" s="37">
        <f t="shared" si="594"/>
        <v>25.340499999999999</v>
      </c>
    </row>
    <row r="2346" spans="1:19">
      <c r="A2346" s="30" t="s">
        <v>8218</v>
      </c>
      <c r="D2346" s="30" t="str">
        <f t="shared" si="588"/>
        <v>100219</v>
      </c>
      <c r="E2346" s="30">
        <f t="shared" si="592"/>
        <v>7</v>
      </c>
      <c r="F2346" s="30" t="str">
        <f t="shared" si="589"/>
        <v>INF192K01601</v>
      </c>
      <c r="G2346" s="30">
        <f t="shared" si="593"/>
        <v>20</v>
      </c>
      <c r="H2346" s="30" t="str">
        <f t="shared" si="590"/>
        <v>-</v>
      </c>
      <c r="I2346" s="30">
        <f t="shared" si="595"/>
        <v>22</v>
      </c>
      <c r="J2346" s="35" t="str">
        <f t="shared" si="591"/>
        <v>JM Equity Fund-Growth</v>
      </c>
      <c r="K2346" s="35">
        <f t="shared" si="596"/>
        <v>44</v>
      </c>
      <c r="L2346" s="30" t="str">
        <f t="shared" si="597"/>
        <v>62.2525</v>
      </c>
      <c r="M2346" s="30">
        <f t="shared" si="598"/>
        <v>52</v>
      </c>
      <c r="N2346" s="30" t="str">
        <f t="shared" si="599"/>
        <v>62.2525</v>
      </c>
      <c r="O2346" s="30">
        <f t="shared" si="600"/>
        <v>60</v>
      </c>
      <c r="P2346" s="30" t="str">
        <f t="shared" si="601"/>
        <v>62.2525</v>
      </c>
      <c r="Q2346" s="30">
        <f t="shared" si="602"/>
        <v>68</v>
      </c>
      <c r="R2346" s="36" t="str">
        <f t="shared" si="603"/>
        <v>09-Aug-2017</v>
      </c>
      <c r="S2346" s="37">
        <f t="shared" si="594"/>
        <v>62.252499999999998</v>
      </c>
    </row>
    <row r="2347" spans="1:19">
      <c r="A2347" s="30" t="s">
        <v>8219</v>
      </c>
      <c r="D2347" s="30" t="str">
        <f t="shared" si="588"/>
        <v>120491</v>
      </c>
      <c r="E2347" s="30">
        <f t="shared" si="592"/>
        <v>7</v>
      </c>
      <c r="F2347" s="30" t="str">
        <f t="shared" si="589"/>
        <v>INF192K01CA1</v>
      </c>
      <c r="G2347" s="30">
        <f t="shared" si="593"/>
        <v>20</v>
      </c>
      <c r="H2347" s="30" t="str">
        <f t="shared" si="590"/>
        <v>INF192K01CB9</v>
      </c>
      <c r="I2347" s="30">
        <f t="shared" si="595"/>
        <v>33</v>
      </c>
      <c r="J2347" s="35" t="str">
        <f t="shared" si="591"/>
        <v>JM Multi Strategy Fund (Direct) - Dividend Option</v>
      </c>
      <c r="K2347" s="35">
        <f t="shared" si="596"/>
        <v>83</v>
      </c>
      <c r="L2347" s="30" t="str">
        <f t="shared" si="597"/>
        <v>28.8764</v>
      </c>
      <c r="M2347" s="30">
        <f t="shared" si="598"/>
        <v>91</v>
      </c>
      <c r="N2347" s="30" t="str">
        <f t="shared" si="599"/>
        <v>28.8764</v>
      </c>
      <c r="O2347" s="30">
        <f t="shared" si="600"/>
        <v>99</v>
      </c>
      <c r="P2347" s="30" t="str">
        <f t="shared" si="601"/>
        <v>28.8764</v>
      </c>
      <c r="Q2347" s="30">
        <f t="shared" si="602"/>
        <v>107</v>
      </c>
      <c r="R2347" s="36" t="str">
        <f t="shared" si="603"/>
        <v>09-Aug-2017</v>
      </c>
      <c r="S2347" s="37">
        <f t="shared" si="594"/>
        <v>28.8764</v>
      </c>
    </row>
    <row r="2348" spans="1:19">
      <c r="A2348" s="30" t="s">
        <v>8220</v>
      </c>
      <c r="D2348" s="30" t="str">
        <f t="shared" si="588"/>
        <v>120492</v>
      </c>
      <c r="E2348" s="30">
        <f t="shared" si="592"/>
        <v>7</v>
      </c>
      <c r="F2348" s="30" t="str">
        <f t="shared" si="589"/>
        <v>INF192K01CC7</v>
      </c>
      <c r="G2348" s="30">
        <f t="shared" si="593"/>
        <v>20</v>
      </c>
      <c r="H2348" s="30" t="str">
        <f t="shared" si="590"/>
        <v>-</v>
      </c>
      <c r="I2348" s="30">
        <f t="shared" si="595"/>
        <v>22</v>
      </c>
      <c r="J2348" s="35" t="str">
        <f t="shared" si="591"/>
        <v>JM Multi Strategy Fund (Direct) - Growth Option</v>
      </c>
      <c r="K2348" s="35">
        <f t="shared" si="596"/>
        <v>70</v>
      </c>
      <c r="L2348" s="30" t="str">
        <f t="shared" si="597"/>
        <v>31.7690</v>
      </c>
      <c r="M2348" s="30">
        <f t="shared" si="598"/>
        <v>78</v>
      </c>
      <c r="N2348" s="30" t="str">
        <f t="shared" si="599"/>
        <v>31.7690</v>
      </c>
      <c r="O2348" s="30">
        <f t="shared" si="600"/>
        <v>86</v>
      </c>
      <c r="P2348" s="30" t="str">
        <f t="shared" si="601"/>
        <v>31.7690</v>
      </c>
      <c r="Q2348" s="30">
        <f t="shared" si="602"/>
        <v>94</v>
      </c>
      <c r="R2348" s="36" t="str">
        <f t="shared" si="603"/>
        <v>09-Aug-2017</v>
      </c>
      <c r="S2348" s="37">
        <f t="shared" si="594"/>
        <v>31.768999999999998</v>
      </c>
    </row>
    <row r="2349" spans="1:19">
      <c r="A2349" s="30" t="s">
        <v>8221</v>
      </c>
      <c r="D2349" s="30" t="str">
        <f t="shared" si="588"/>
        <v>109523</v>
      </c>
      <c r="E2349" s="30">
        <f t="shared" si="592"/>
        <v>7</v>
      </c>
      <c r="F2349" s="30" t="str">
        <f t="shared" si="589"/>
        <v>INF192K01619</v>
      </c>
      <c r="G2349" s="30">
        <f t="shared" si="593"/>
        <v>20</v>
      </c>
      <c r="H2349" s="30" t="str">
        <f t="shared" si="590"/>
        <v>INF192K01627</v>
      </c>
      <c r="I2349" s="30">
        <f t="shared" si="595"/>
        <v>33</v>
      </c>
      <c r="J2349" s="35" t="str">
        <f t="shared" si="591"/>
        <v>JM Multi Strategy Fund - Dividend option</v>
      </c>
      <c r="K2349" s="35">
        <f t="shared" si="596"/>
        <v>74</v>
      </c>
      <c r="L2349" s="30" t="str">
        <f t="shared" si="597"/>
        <v>27.9928</v>
      </c>
      <c r="M2349" s="30">
        <f t="shared" si="598"/>
        <v>82</v>
      </c>
      <c r="N2349" s="30" t="str">
        <f t="shared" si="599"/>
        <v>27.9928</v>
      </c>
      <c r="O2349" s="30">
        <f t="shared" si="600"/>
        <v>90</v>
      </c>
      <c r="P2349" s="30" t="str">
        <f t="shared" si="601"/>
        <v>27.9928</v>
      </c>
      <c r="Q2349" s="30">
        <f t="shared" si="602"/>
        <v>98</v>
      </c>
      <c r="R2349" s="36" t="str">
        <f t="shared" si="603"/>
        <v>09-Aug-2017</v>
      </c>
      <c r="S2349" s="37">
        <f t="shared" si="594"/>
        <v>27.992799999999999</v>
      </c>
    </row>
    <row r="2350" spans="1:19">
      <c r="A2350" s="30" t="s">
        <v>8222</v>
      </c>
      <c r="D2350" s="30" t="str">
        <f t="shared" si="588"/>
        <v>109522</v>
      </c>
      <c r="E2350" s="30">
        <f t="shared" si="592"/>
        <v>7</v>
      </c>
      <c r="F2350" s="30" t="str">
        <f t="shared" si="589"/>
        <v>INF192K01635</v>
      </c>
      <c r="G2350" s="30">
        <f t="shared" si="593"/>
        <v>20</v>
      </c>
      <c r="H2350" s="30" t="str">
        <f t="shared" si="590"/>
        <v>-</v>
      </c>
      <c r="I2350" s="30">
        <f t="shared" si="595"/>
        <v>22</v>
      </c>
      <c r="J2350" s="35" t="str">
        <f t="shared" si="591"/>
        <v>JM Multi Strategy Fund - Growth option</v>
      </c>
      <c r="K2350" s="35">
        <f t="shared" si="596"/>
        <v>61</v>
      </c>
      <c r="L2350" s="30" t="str">
        <f t="shared" si="597"/>
        <v>30.0980</v>
      </c>
      <c r="M2350" s="30">
        <f t="shared" si="598"/>
        <v>69</v>
      </c>
      <c r="N2350" s="30" t="str">
        <f t="shared" si="599"/>
        <v>30.0980</v>
      </c>
      <c r="O2350" s="30">
        <f t="shared" si="600"/>
        <v>77</v>
      </c>
      <c r="P2350" s="30" t="str">
        <f t="shared" si="601"/>
        <v>30.0980</v>
      </c>
      <c r="Q2350" s="30">
        <f t="shared" si="602"/>
        <v>85</v>
      </c>
      <c r="R2350" s="36" t="str">
        <f t="shared" si="603"/>
        <v>09-Aug-2017</v>
      </c>
      <c r="S2350" s="37">
        <f t="shared" si="594"/>
        <v>30.097999999999999</v>
      </c>
    </row>
    <row r="2351" spans="1:19">
      <c r="A2351" s="30" t="s">
        <v>97</v>
      </c>
      <c r="D2351" s="30" t="str">
        <f t="shared" si="588"/>
        <v/>
      </c>
      <c r="E2351" s="30" t="str">
        <f t="shared" si="592"/>
        <v/>
      </c>
      <c r="F2351" s="30" t="str">
        <f t="shared" si="589"/>
        <v xml:space="preserve"> </v>
      </c>
      <c r="G2351" s="30" t="str">
        <f t="shared" si="593"/>
        <v/>
      </c>
      <c r="H2351" s="30" t="str">
        <f t="shared" si="590"/>
        <v/>
      </c>
      <c r="I2351" s="30" t="str">
        <f t="shared" si="595"/>
        <v/>
      </c>
      <c r="J2351" s="35" t="str">
        <f t="shared" si="591"/>
        <v/>
      </c>
      <c r="K2351" s="35" t="str">
        <f t="shared" si="596"/>
        <v/>
      </c>
      <c r="L2351" s="30" t="str">
        <f t="shared" si="597"/>
        <v/>
      </c>
      <c r="M2351" s="30" t="str">
        <f t="shared" si="598"/>
        <v/>
      </c>
      <c r="N2351" s="30" t="str">
        <f t="shared" si="599"/>
        <v/>
      </c>
      <c r="O2351" s="30" t="str">
        <f t="shared" si="600"/>
        <v/>
      </c>
      <c r="P2351" s="30" t="str">
        <f t="shared" si="601"/>
        <v/>
      </c>
      <c r="Q2351" s="30" t="str">
        <f t="shared" si="602"/>
        <v/>
      </c>
      <c r="R2351" s="36" t="str">
        <f t="shared" si="603"/>
        <v/>
      </c>
      <c r="S2351" s="37" t="str">
        <f t="shared" si="594"/>
        <v/>
      </c>
    </row>
    <row r="2352" spans="1:19">
      <c r="A2352" s="30" t="s">
        <v>110</v>
      </c>
      <c r="D2352" s="30" t="str">
        <f t="shared" si="588"/>
        <v/>
      </c>
      <c r="E2352" s="30" t="str">
        <f t="shared" si="592"/>
        <v/>
      </c>
      <c r="F2352" s="30" t="str">
        <f t="shared" si="589"/>
        <v>Kotak Mahindra Mutual Fund</v>
      </c>
      <c r="G2352" s="30" t="str">
        <f t="shared" si="593"/>
        <v/>
      </c>
      <c r="H2352" s="30" t="str">
        <f t="shared" si="590"/>
        <v/>
      </c>
      <c r="I2352" s="30" t="str">
        <f t="shared" si="595"/>
        <v/>
      </c>
      <c r="J2352" s="35" t="str">
        <f t="shared" si="591"/>
        <v/>
      </c>
      <c r="K2352" s="35" t="str">
        <f t="shared" si="596"/>
        <v/>
      </c>
      <c r="L2352" s="30" t="str">
        <f t="shared" si="597"/>
        <v/>
      </c>
      <c r="M2352" s="30" t="str">
        <f t="shared" si="598"/>
        <v/>
      </c>
      <c r="N2352" s="30" t="str">
        <f t="shared" si="599"/>
        <v/>
      </c>
      <c r="O2352" s="30" t="str">
        <f t="shared" si="600"/>
        <v/>
      </c>
      <c r="P2352" s="30" t="str">
        <f t="shared" si="601"/>
        <v/>
      </c>
      <c r="Q2352" s="30" t="str">
        <f t="shared" si="602"/>
        <v/>
      </c>
      <c r="R2352" s="36" t="str">
        <f t="shared" si="603"/>
        <v/>
      </c>
      <c r="S2352" s="37" t="str">
        <f t="shared" si="594"/>
        <v/>
      </c>
    </row>
    <row r="2353" spans="1:19">
      <c r="A2353" s="30" t="s">
        <v>97</v>
      </c>
      <c r="D2353" s="30" t="str">
        <f t="shared" si="588"/>
        <v/>
      </c>
      <c r="E2353" s="30" t="str">
        <f t="shared" si="592"/>
        <v/>
      </c>
      <c r="F2353" s="30" t="str">
        <f t="shared" si="589"/>
        <v xml:space="preserve"> </v>
      </c>
      <c r="G2353" s="30" t="str">
        <f t="shared" si="593"/>
        <v/>
      </c>
      <c r="H2353" s="30" t="str">
        <f t="shared" si="590"/>
        <v/>
      </c>
      <c r="I2353" s="30" t="str">
        <f t="shared" si="595"/>
        <v/>
      </c>
      <c r="J2353" s="35" t="str">
        <f t="shared" si="591"/>
        <v/>
      </c>
      <c r="K2353" s="35" t="str">
        <f t="shared" si="596"/>
        <v/>
      </c>
      <c r="L2353" s="30" t="str">
        <f t="shared" si="597"/>
        <v/>
      </c>
      <c r="M2353" s="30" t="str">
        <f t="shared" si="598"/>
        <v/>
      </c>
      <c r="N2353" s="30" t="str">
        <f t="shared" si="599"/>
        <v/>
      </c>
      <c r="O2353" s="30" t="str">
        <f t="shared" si="600"/>
        <v/>
      </c>
      <c r="P2353" s="30" t="str">
        <f t="shared" si="601"/>
        <v/>
      </c>
      <c r="Q2353" s="30" t="str">
        <f t="shared" si="602"/>
        <v/>
      </c>
      <c r="R2353" s="36" t="str">
        <f t="shared" si="603"/>
        <v/>
      </c>
      <c r="S2353" s="37" t="str">
        <f t="shared" si="594"/>
        <v/>
      </c>
    </row>
    <row r="2354" spans="1:19">
      <c r="A2354" s="30" t="s">
        <v>8223</v>
      </c>
      <c r="D2354" s="30" t="str">
        <f t="shared" si="588"/>
        <v>114457</v>
      </c>
      <c r="E2354" s="30">
        <f t="shared" si="592"/>
        <v>7</v>
      </c>
      <c r="F2354" s="30" t="str">
        <f t="shared" si="589"/>
        <v>INF174K01161</v>
      </c>
      <c r="G2354" s="30">
        <f t="shared" si="593"/>
        <v>20</v>
      </c>
      <c r="H2354" s="30" t="str">
        <f t="shared" si="590"/>
        <v>INF174K01179</v>
      </c>
      <c r="I2354" s="30">
        <f t="shared" si="595"/>
        <v>33</v>
      </c>
      <c r="J2354" s="35" t="str">
        <f t="shared" si="591"/>
        <v>Kotak 50 - Dividend</v>
      </c>
      <c r="K2354" s="35">
        <f t="shared" si="596"/>
        <v>53</v>
      </c>
      <c r="L2354" s="30" t="str">
        <f t="shared" si="597"/>
        <v>36.883</v>
      </c>
      <c r="M2354" s="30">
        <f t="shared" si="598"/>
        <v>60</v>
      </c>
      <c r="N2354" s="30" t="str">
        <f t="shared" si="599"/>
        <v>36.514</v>
      </c>
      <c r="O2354" s="30">
        <f t="shared" si="600"/>
        <v>67</v>
      </c>
      <c r="P2354" s="30" t="str">
        <f t="shared" si="601"/>
        <v>36.883</v>
      </c>
      <c r="Q2354" s="30">
        <f t="shared" si="602"/>
        <v>74</v>
      </c>
      <c r="R2354" s="36" t="str">
        <f t="shared" si="603"/>
        <v>08-Aug-2017</v>
      </c>
      <c r="S2354" s="37">
        <f t="shared" si="594"/>
        <v>36.883000000000003</v>
      </c>
    </row>
    <row r="2355" spans="1:19">
      <c r="A2355" s="30" t="s">
        <v>8224</v>
      </c>
      <c r="D2355" s="30" t="str">
        <f t="shared" si="588"/>
        <v>120153</v>
      </c>
      <c r="E2355" s="30">
        <f t="shared" si="592"/>
        <v>7</v>
      </c>
      <c r="F2355" s="30" t="str">
        <f t="shared" si="589"/>
        <v>INF174K01KX4</v>
      </c>
      <c r="G2355" s="30">
        <f t="shared" si="593"/>
        <v>20</v>
      </c>
      <c r="H2355" s="30" t="str">
        <f t="shared" si="590"/>
        <v>-</v>
      </c>
      <c r="I2355" s="30">
        <f t="shared" si="595"/>
        <v>22</v>
      </c>
      <c r="J2355" s="35" t="str">
        <f t="shared" si="591"/>
        <v>Kotak 50 - Dividend - Direct</v>
      </c>
      <c r="K2355" s="35">
        <f t="shared" si="596"/>
        <v>51</v>
      </c>
      <c r="L2355" s="30" t="str">
        <f t="shared" si="597"/>
        <v>39.145</v>
      </c>
      <c r="M2355" s="30">
        <f t="shared" si="598"/>
        <v>58</v>
      </c>
      <c r="N2355" s="30" t="str">
        <f t="shared" si="599"/>
        <v>38.754</v>
      </c>
      <c r="O2355" s="30">
        <f t="shared" si="600"/>
        <v>65</v>
      </c>
      <c r="P2355" s="30" t="str">
        <f t="shared" si="601"/>
        <v>39.145</v>
      </c>
      <c r="Q2355" s="30">
        <f t="shared" si="602"/>
        <v>72</v>
      </c>
      <c r="R2355" s="36" t="str">
        <f t="shared" si="603"/>
        <v>08-Aug-2017</v>
      </c>
      <c r="S2355" s="37">
        <f t="shared" si="594"/>
        <v>39.145000000000003</v>
      </c>
    </row>
    <row r="2356" spans="1:19">
      <c r="A2356" s="30" t="s">
        <v>8225</v>
      </c>
      <c r="D2356" s="30" t="str">
        <f t="shared" si="588"/>
        <v>114458</v>
      </c>
      <c r="E2356" s="30">
        <f t="shared" si="592"/>
        <v>7</v>
      </c>
      <c r="F2356" s="30" t="str">
        <f t="shared" si="589"/>
        <v>INF174K01153</v>
      </c>
      <c r="G2356" s="30">
        <f t="shared" si="593"/>
        <v>20</v>
      </c>
      <c r="H2356" s="30" t="str">
        <f t="shared" si="590"/>
        <v>-</v>
      </c>
      <c r="I2356" s="30">
        <f t="shared" si="595"/>
        <v>22</v>
      </c>
      <c r="J2356" s="35" t="str">
        <f t="shared" si="591"/>
        <v>Kotak 50 - Growth</v>
      </c>
      <c r="K2356" s="35">
        <f t="shared" si="596"/>
        <v>40</v>
      </c>
      <c r="L2356" s="30" t="str">
        <f t="shared" si="597"/>
        <v>211.984</v>
      </c>
      <c r="M2356" s="30">
        <f t="shared" si="598"/>
        <v>48</v>
      </c>
      <c r="N2356" s="30" t="str">
        <f t="shared" si="599"/>
        <v>209.864</v>
      </c>
      <c r="O2356" s="30">
        <f t="shared" si="600"/>
        <v>56</v>
      </c>
      <c r="P2356" s="30" t="str">
        <f t="shared" si="601"/>
        <v>211.984</v>
      </c>
      <c r="Q2356" s="30">
        <f t="shared" si="602"/>
        <v>64</v>
      </c>
      <c r="R2356" s="36" t="str">
        <f t="shared" si="603"/>
        <v>08-Aug-2017</v>
      </c>
      <c r="S2356" s="37">
        <f t="shared" si="594"/>
        <v>211.98400000000001</v>
      </c>
    </row>
    <row r="2357" spans="1:19">
      <c r="A2357" s="30" t="s">
        <v>8226</v>
      </c>
      <c r="D2357" s="30" t="str">
        <f t="shared" si="588"/>
        <v>120152</v>
      </c>
      <c r="E2357" s="30">
        <f t="shared" si="592"/>
        <v>7</v>
      </c>
      <c r="F2357" s="30" t="str">
        <f t="shared" si="589"/>
        <v>INF174K01KW6</v>
      </c>
      <c r="G2357" s="30">
        <f t="shared" si="593"/>
        <v>20</v>
      </c>
      <c r="H2357" s="30" t="str">
        <f t="shared" si="590"/>
        <v>-</v>
      </c>
      <c r="I2357" s="30">
        <f t="shared" si="595"/>
        <v>22</v>
      </c>
      <c r="J2357" s="35" t="str">
        <f t="shared" si="591"/>
        <v>Kotak 50 - Growth - Direct</v>
      </c>
      <c r="K2357" s="35">
        <f t="shared" si="596"/>
        <v>49</v>
      </c>
      <c r="L2357" s="30" t="str">
        <f t="shared" si="597"/>
        <v>221.905</v>
      </c>
      <c r="M2357" s="30">
        <f t="shared" si="598"/>
        <v>57</v>
      </c>
      <c r="N2357" s="30" t="str">
        <f t="shared" si="599"/>
        <v>219.686</v>
      </c>
      <c r="O2357" s="30">
        <f t="shared" si="600"/>
        <v>65</v>
      </c>
      <c r="P2357" s="30" t="str">
        <f t="shared" si="601"/>
        <v>221.905</v>
      </c>
      <c r="Q2357" s="30">
        <f t="shared" si="602"/>
        <v>73</v>
      </c>
      <c r="R2357" s="36" t="str">
        <f t="shared" si="603"/>
        <v>08-Aug-2017</v>
      </c>
      <c r="S2357" s="37">
        <f t="shared" si="594"/>
        <v>221.905</v>
      </c>
    </row>
    <row r="2358" spans="1:19">
      <c r="A2358" s="30" t="s">
        <v>8227</v>
      </c>
      <c r="D2358" s="30" t="str">
        <f t="shared" si="588"/>
        <v>103039</v>
      </c>
      <c r="E2358" s="30">
        <f t="shared" si="592"/>
        <v>7</v>
      </c>
      <c r="F2358" s="30" t="str">
        <f t="shared" si="589"/>
        <v>INF174K01252</v>
      </c>
      <c r="G2358" s="30">
        <f t="shared" si="593"/>
        <v>20</v>
      </c>
      <c r="H2358" s="30" t="str">
        <f t="shared" si="590"/>
        <v>INF174K01260</v>
      </c>
      <c r="I2358" s="30">
        <f t="shared" si="595"/>
        <v>33</v>
      </c>
      <c r="J2358" s="35" t="str">
        <f t="shared" si="591"/>
        <v>Kotak Classic Equity Scheme---Dividend</v>
      </c>
      <c r="K2358" s="35">
        <f t="shared" si="596"/>
        <v>72</v>
      </c>
      <c r="L2358" s="30" t="str">
        <f t="shared" si="597"/>
        <v>23.057</v>
      </c>
      <c r="M2358" s="30">
        <f t="shared" si="598"/>
        <v>79</v>
      </c>
      <c r="N2358" s="30" t="str">
        <f t="shared" si="599"/>
        <v>23.057</v>
      </c>
      <c r="O2358" s="30">
        <f t="shared" si="600"/>
        <v>86</v>
      </c>
      <c r="P2358" s="30" t="str">
        <f t="shared" si="601"/>
        <v>23.057</v>
      </c>
      <c r="Q2358" s="30">
        <f t="shared" si="602"/>
        <v>93</v>
      </c>
      <c r="R2358" s="36" t="str">
        <f t="shared" si="603"/>
        <v>08-Aug-2017</v>
      </c>
      <c r="S2358" s="37">
        <f t="shared" si="594"/>
        <v>23.056999999999999</v>
      </c>
    </row>
    <row r="2359" spans="1:19">
      <c r="A2359" s="30" t="s">
        <v>8228</v>
      </c>
      <c r="D2359" s="30" t="str">
        <f t="shared" si="588"/>
        <v>119768</v>
      </c>
      <c r="E2359" s="30">
        <f t="shared" si="592"/>
        <v>7</v>
      </c>
      <c r="F2359" s="30" t="str">
        <f t="shared" si="589"/>
        <v>INF174K01LA0</v>
      </c>
      <c r="G2359" s="30">
        <f t="shared" si="593"/>
        <v>20</v>
      </c>
      <c r="H2359" s="30" t="str">
        <f t="shared" si="590"/>
        <v>-</v>
      </c>
      <c r="I2359" s="30">
        <f t="shared" si="595"/>
        <v>22</v>
      </c>
      <c r="J2359" s="35" t="str">
        <f t="shared" si="591"/>
        <v>Kotak Classic Equity Scheme---Dividend - Direct</v>
      </c>
      <c r="K2359" s="35">
        <f t="shared" si="596"/>
        <v>70</v>
      </c>
      <c r="L2359" s="30" t="str">
        <f t="shared" si="597"/>
        <v>24.701</v>
      </c>
      <c r="M2359" s="30">
        <f t="shared" si="598"/>
        <v>77</v>
      </c>
      <c r="N2359" s="30" t="str">
        <f t="shared" si="599"/>
        <v>24.701</v>
      </c>
      <c r="O2359" s="30">
        <f t="shared" si="600"/>
        <v>84</v>
      </c>
      <c r="P2359" s="30" t="str">
        <f t="shared" si="601"/>
        <v>24.701</v>
      </c>
      <c r="Q2359" s="30">
        <f t="shared" si="602"/>
        <v>91</v>
      </c>
      <c r="R2359" s="36" t="str">
        <f t="shared" si="603"/>
        <v>08-Aug-2017</v>
      </c>
      <c r="S2359" s="37">
        <f t="shared" si="594"/>
        <v>24.701000000000001</v>
      </c>
    </row>
    <row r="2360" spans="1:19">
      <c r="A2360" s="30" t="s">
        <v>8229</v>
      </c>
      <c r="D2360" s="30" t="str">
        <f t="shared" si="588"/>
        <v>103040</v>
      </c>
      <c r="E2360" s="30">
        <f t="shared" si="592"/>
        <v>7</v>
      </c>
      <c r="F2360" s="30" t="str">
        <f t="shared" si="589"/>
        <v>INF174K01245</v>
      </c>
      <c r="G2360" s="30">
        <f t="shared" si="593"/>
        <v>20</v>
      </c>
      <c r="H2360" s="30" t="str">
        <f t="shared" si="590"/>
        <v>-</v>
      </c>
      <c r="I2360" s="30">
        <f t="shared" si="595"/>
        <v>22</v>
      </c>
      <c r="J2360" s="35" t="str">
        <f t="shared" si="591"/>
        <v>Kotak Classic Equity Scheme---Growth</v>
      </c>
      <c r="K2360" s="35">
        <f t="shared" si="596"/>
        <v>59</v>
      </c>
      <c r="L2360" s="30" t="str">
        <f t="shared" si="597"/>
        <v>45.237</v>
      </c>
      <c r="M2360" s="30">
        <f t="shared" si="598"/>
        <v>66</v>
      </c>
      <c r="N2360" s="30" t="str">
        <f t="shared" si="599"/>
        <v>45.237</v>
      </c>
      <c r="O2360" s="30">
        <f t="shared" si="600"/>
        <v>73</v>
      </c>
      <c r="P2360" s="30" t="str">
        <f t="shared" si="601"/>
        <v>45.237</v>
      </c>
      <c r="Q2360" s="30">
        <f t="shared" si="602"/>
        <v>80</v>
      </c>
      <c r="R2360" s="36" t="str">
        <f t="shared" si="603"/>
        <v>08-Aug-2017</v>
      </c>
      <c r="S2360" s="37">
        <f t="shared" si="594"/>
        <v>45.237000000000002</v>
      </c>
    </row>
    <row r="2361" spans="1:19">
      <c r="A2361" s="30" t="s">
        <v>8230</v>
      </c>
      <c r="D2361" s="30" t="str">
        <f t="shared" si="588"/>
        <v>119769</v>
      </c>
      <c r="E2361" s="30">
        <f t="shared" si="592"/>
        <v>7</v>
      </c>
      <c r="F2361" s="30" t="str">
        <f t="shared" si="589"/>
        <v>INF174K01KZ9</v>
      </c>
      <c r="G2361" s="30">
        <f t="shared" si="593"/>
        <v>20</v>
      </c>
      <c r="H2361" s="30" t="str">
        <f t="shared" si="590"/>
        <v>-</v>
      </c>
      <c r="I2361" s="30">
        <f t="shared" si="595"/>
        <v>22</v>
      </c>
      <c r="J2361" s="35" t="str">
        <f t="shared" si="591"/>
        <v>Kotak Classic Equity Scheme---Growth - Direct</v>
      </c>
      <c r="K2361" s="35">
        <f t="shared" si="596"/>
        <v>68</v>
      </c>
      <c r="L2361" s="30" t="str">
        <f t="shared" si="597"/>
        <v>47.889</v>
      </c>
      <c r="M2361" s="30">
        <f t="shared" si="598"/>
        <v>75</v>
      </c>
      <c r="N2361" s="30" t="str">
        <f t="shared" si="599"/>
        <v>47.889</v>
      </c>
      <c r="O2361" s="30">
        <f t="shared" si="600"/>
        <v>82</v>
      </c>
      <c r="P2361" s="30" t="str">
        <f t="shared" si="601"/>
        <v>47.889</v>
      </c>
      <c r="Q2361" s="30">
        <f t="shared" si="602"/>
        <v>89</v>
      </c>
      <c r="R2361" s="36" t="str">
        <f t="shared" si="603"/>
        <v>08-Aug-2017</v>
      </c>
      <c r="S2361" s="37">
        <f t="shared" si="594"/>
        <v>47.889000000000003</v>
      </c>
    </row>
    <row r="2362" spans="1:19">
      <c r="A2362" s="30" t="s">
        <v>8231</v>
      </c>
      <c r="D2362" s="30" t="str">
        <f t="shared" si="588"/>
        <v>104907</v>
      </c>
      <c r="E2362" s="30">
        <f t="shared" si="592"/>
        <v>7</v>
      </c>
      <c r="F2362" s="30" t="str">
        <f t="shared" si="589"/>
        <v>INF174K01DT7</v>
      </c>
      <c r="G2362" s="30">
        <f t="shared" si="593"/>
        <v>20</v>
      </c>
      <c r="H2362" s="30" t="str">
        <f t="shared" si="590"/>
        <v>INF174K01DU5</v>
      </c>
      <c r="I2362" s="30">
        <f t="shared" si="595"/>
        <v>33</v>
      </c>
      <c r="J2362" s="35" t="str">
        <f t="shared" si="591"/>
        <v>Kotak Emerging Equity Scheme - Dividend</v>
      </c>
      <c r="K2362" s="35">
        <f t="shared" si="596"/>
        <v>73</v>
      </c>
      <c r="L2362" s="30" t="str">
        <f t="shared" si="597"/>
        <v>25.198</v>
      </c>
      <c r="M2362" s="30">
        <f t="shared" si="598"/>
        <v>80</v>
      </c>
      <c r="N2362" s="30" t="str">
        <f t="shared" si="599"/>
        <v>24.946</v>
      </c>
      <c r="O2362" s="30">
        <f t="shared" si="600"/>
        <v>87</v>
      </c>
      <c r="P2362" s="30" t="str">
        <f t="shared" si="601"/>
        <v>25.198</v>
      </c>
      <c r="Q2362" s="30">
        <f t="shared" si="602"/>
        <v>94</v>
      </c>
      <c r="R2362" s="36" t="str">
        <f t="shared" si="603"/>
        <v>08-Aug-2017</v>
      </c>
      <c r="S2362" s="37">
        <f t="shared" si="594"/>
        <v>25.198</v>
      </c>
    </row>
    <row r="2363" spans="1:19">
      <c r="A2363" s="30" t="s">
        <v>8232</v>
      </c>
      <c r="D2363" s="30" t="str">
        <f t="shared" si="588"/>
        <v>119774</v>
      </c>
      <c r="E2363" s="30">
        <f t="shared" si="592"/>
        <v>7</v>
      </c>
      <c r="F2363" s="30" t="str">
        <f t="shared" si="589"/>
        <v>INF174K01LU8</v>
      </c>
      <c r="G2363" s="30">
        <f t="shared" si="593"/>
        <v>20</v>
      </c>
      <c r="H2363" s="30" t="str">
        <f t="shared" si="590"/>
        <v>-</v>
      </c>
      <c r="I2363" s="30">
        <f t="shared" si="595"/>
        <v>22</v>
      </c>
      <c r="J2363" s="35" t="str">
        <f t="shared" si="591"/>
        <v>Kotak Emerging Equity Scheme - Dividend - Direct</v>
      </c>
      <c r="K2363" s="35">
        <f t="shared" si="596"/>
        <v>71</v>
      </c>
      <c r="L2363" s="30" t="str">
        <f t="shared" si="597"/>
        <v>28.393</v>
      </c>
      <c r="M2363" s="30">
        <f t="shared" si="598"/>
        <v>78</v>
      </c>
      <c r="N2363" s="30" t="str">
        <f t="shared" si="599"/>
        <v>28.109</v>
      </c>
      <c r="O2363" s="30">
        <f t="shared" si="600"/>
        <v>85</v>
      </c>
      <c r="P2363" s="30" t="str">
        <f t="shared" si="601"/>
        <v>28.393</v>
      </c>
      <c r="Q2363" s="30">
        <f t="shared" si="602"/>
        <v>92</v>
      </c>
      <c r="R2363" s="36" t="str">
        <f t="shared" si="603"/>
        <v>08-Aug-2017</v>
      </c>
      <c r="S2363" s="37">
        <f t="shared" si="594"/>
        <v>28.393000000000001</v>
      </c>
    </row>
    <row r="2364" spans="1:19">
      <c r="A2364" s="30" t="s">
        <v>8233</v>
      </c>
      <c r="D2364" s="30" t="str">
        <f t="shared" si="588"/>
        <v>104908</v>
      </c>
      <c r="E2364" s="30">
        <f t="shared" si="592"/>
        <v>7</v>
      </c>
      <c r="F2364" s="30" t="str">
        <f t="shared" si="589"/>
        <v>INF174K01DS9</v>
      </c>
      <c r="G2364" s="30">
        <f t="shared" si="593"/>
        <v>20</v>
      </c>
      <c r="H2364" s="30" t="str">
        <f t="shared" si="590"/>
        <v>-</v>
      </c>
      <c r="I2364" s="30">
        <f t="shared" si="595"/>
        <v>22</v>
      </c>
      <c r="J2364" s="35" t="str">
        <f t="shared" si="591"/>
        <v>Kotak Emerging Equity Scheme - Growth</v>
      </c>
      <c r="K2364" s="35">
        <f t="shared" si="596"/>
        <v>60</v>
      </c>
      <c r="L2364" s="30" t="str">
        <f t="shared" si="597"/>
        <v>36.866</v>
      </c>
      <c r="M2364" s="30">
        <f t="shared" si="598"/>
        <v>67</v>
      </c>
      <c r="N2364" s="30" t="str">
        <f t="shared" si="599"/>
        <v>36.497</v>
      </c>
      <c r="O2364" s="30">
        <f t="shared" si="600"/>
        <v>74</v>
      </c>
      <c r="P2364" s="30" t="str">
        <f t="shared" si="601"/>
        <v>36.866</v>
      </c>
      <c r="Q2364" s="30">
        <f t="shared" si="602"/>
        <v>81</v>
      </c>
      <c r="R2364" s="36" t="str">
        <f t="shared" si="603"/>
        <v>08-Aug-2017</v>
      </c>
      <c r="S2364" s="37">
        <f t="shared" si="594"/>
        <v>36.866</v>
      </c>
    </row>
    <row r="2365" spans="1:19">
      <c r="A2365" s="30" t="s">
        <v>8234</v>
      </c>
      <c r="D2365" s="30" t="str">
        <f t="shared" si="588"/>
        <v>119775</v>
      </c>
      <c r="E2365" s="30">
        <f t="shared" si="592"/>
        <v>7</v>
      </c>
      <c r="F2365" s="30" t="str">
        <f t="shared" si="589"/>
        <v>INF174K01LT0</v>
      </c>
      <c r="G2365" s="30">
        <f t="shared" si="593"/>
        <v>20</v>
      </c>
      <c r="H2365" s="30" t="str">
        <f t="shared" si="590"/>
        <v>-</v>
      </c>
      <c r="I2365" s="30">
        <f t="shared" si="595"/>
        <v>22</v>
      </c>
      <c r="J2365" s="35" t="str">
        <f t="shared" si="591"/>
        <v>Kotak Emerging Equity Scheme - Growth - Direct</v>
      </c>
      <c r="K2365" s="35">
        <f t="shared" si="596"/>
        <v>69</v>
      </c>
      <c r="L2365" s="30" t="str">
        <f t="shared" si="597"/>
        <v>38.813</v>
      </c>
      <c r="M2365" s="30">
        <f t="shared" si="598"/>
        <v>76</v>
      </c>
      <c r="N2365" s="30" t="str">
        <f t="shared" si="599"/>
        <v>38.425</v>
      </c>
      <c r="O2365" s="30">
        <f t="shared" si="600"/>
        <v>83</v>
      </c>
      <c r="P2365" s="30" t="str">
        <f t="shared" si="601"/>
        <v>38.813</v>
      </c>
      <c r="Q2365" s="30">
        <f t="shared" si="602"/>
        <v>90</v>
      </c>
      <c r="R2365" s="36" t="str">
        <f t="shared" si="603"/>
        <v>08-Aug-2017</v>
      </c>
      <c r="S2365" s="37">
        <f t="shared" si="594"/>
        <v>38.813000000000002</v>
      </c>
    </row>
    <row r="2366" spans="1:19">
      <c r="A2366" s="30" t="s">
        <v>8235</v>
      </c>
      <c r="D2366" s="30" t="str">
        <f t="shared" si="588"/>
        <v>133034</v>
      </c>
      <c r="E2366" s="30">
        <f t="shared" si="592"/>
        <v>7</v>
      </c>
      <c r="F2366" s="30" t="str">
        <f t="shared" si="589"/>
        <v>INF174K01F34</v>
      </c>
      <c r="G2366" s="30">
        <f t="shared" si="593"/>
        <v>20</v>
      </c>
      <c r="H2366" s="30" t="str">
        <f t="shared" si="590"/>
        <v>INF174K01F18</v>
      </c>
      <c r="I2366" s="30">
        <f t="shared" si="595"/>
        <v>33</v>
      </c>
      <c r="J2366" s="35" t="str">
        <f t="shared" si="591"/>
        <v>Kotak Equity Arbitrage Fund - Bimonthly</v>
      </c>
      <c r="K2366" s="35">
        <f t="shared" si="596"/>
        <v>73</v>
      </c>
      <c r="L2366" s="30" t="str">
        <f t="shared" si="597"/>
        <v>20.0156</v>
      </c>
      <c r="M2366" s="30">
        <f t="shared" si="598"/>
        <v>81</v>
      </c>
      <c r="N2366" s="30" t="str">
        <f t="shared" si="599"/>
        <v>19.9656</v>
      </c>
      <c r="O2366" s="30">
        <f t="shared" si="600"/>
        <v>89</v>
      </c>
      <c r="P2366" s="30" t="str">
        <f t="shared" si="601"/>
        <v>20.0156</v>
      </c>
      <c r="Q2366" s="30">
        <f t="shared" si="602"/>
        <v>97</v>
      </c>
      <c r="R2366" s="36" t="str">
        <f t="shared" si="603"/>
        <v>08-Aug-2017</v>
      </c>
      <c r="S2366" s="37">
        <f t="shared" si="594"/>
        <v>20.015599999999999</v>
      </c>
    </row>
    <row r="2367" spans="1:19">
      <c r="A2367" s="30" t="s">
        <v>8236</v>
      </c>
      <c r="D2367" s="30" t="str">
        <f t="shared" si="588"/>
        <v>133033</v>
      </c>
      <c r="E2367" s="30">
        <f t="shared" si="592"/>
        <v>7</v>
      </c>
      <c r="F2367" s="30" t="str">
        <f t="shared" si="589"/>
        <v>INF174K01F42</v>
      </c>
      <c r="G2367" s="30">
        <f t="shared" si="593"/>
        <v>20</v>
      </c>
      <c r="H2367" s="30" t="str">
        <f t="shared" si="590"/>
        <v>-</v>
      </c>
      <c r="I2367" s="30">
        <f t="shared" si="595"/>
        <v>22</v>
      </c>
      <c r="J2367" s="35" t="str">
        <f t="shared" si="591"/>
        <v>Kotak Equity Arbitrage Fund - Bimonthly Direct</v>
      </c>
      <c r="K2367" s="35">
        <f t="shared" si="596"/>
        <v>69</v>
      </c>
      <c r="L2367" s="30" t="str">
        <f t="shared" si="597"/>
        <v>20.2099</v>
      </c>
      <c r="M2367" s="30">
        <f t="shared" si="598"/>
        <v>77</v>
      </c>
      <c r="N2367" s="30" t="str">
        <f t="shared" si="599"/>
        <v>20.1594</v>
      </c>
      <c r="O2367" s="30">
        <f t="shared" si="600"/>
        <v>85</v>
      </c>
      <c r="P2367" s="30" t="str">
        <f t="shared" si="601"/>
        <v>20.2099</v>
      </c>
      <c r="Q2367" s="30">
        <f t="shared" si="602"/>
        <v>93</v>
      </c>
      <c r="R2367" s="36" t="str">
        <f t="shared" si="603"/>
        <v>08-Aug-2017</v>
      </c>
      <c r="S2367" s="37">
        <f t="shared" si="594"/>
        <v>20.209900000000001</v>
      </c>
    </row>
    <row r="2368" spans="1:19">
      <c r="A2368" s="30" t="s">
        <v>8237</v>
      </c>
      <c r="D2368" s="30" t="str">
        <f t="shared" si="588"/>
        <v>105967</v>
      </c>
      <c r="E2368" s="30">
        <f t="shared" si="592"/>
        <v>7</v>
      </c>
      <c r="F2368" s="30" t="str">
        <f t="shared" si="589"/>
        <v>INF174K01310</v>
      </c>
      <c r="G2368" s="30">
        <f t="shared" si="593"/>
        <v>20</v>
      </c>
      <c r="H2368" s="30" t="str">
        <f t="shared" si="590"/>
        <v>INF174K01328</v>
      </c>
      <c r="I2368" s="30">
        <f t="shared" si="595"/>
        <v>33</v>
      </c>
      <c r="J2368" s="35" t="str">
        <f t="shared" si="591"/>
        <v>Kotak Equity Arbitrage Fund - Dividend</v>
      </c>
      <c r="K2368" s="35">
        <f t="shared" si="596"/>
        <v>72</v>
      </c>
      <c r="L2368" s="30" t="str">
        <f t="shared" si="597"/>
        <v>10.7636</v>
      </c>
      <c r="M2368" s="30">
        <f t="shared" si="598"/>
        <v>80</v>
      </c>
      <c r="N2368" s="30" t="str">
        <f t="shared" si="599"/>
        <v>10.7367</v>
      </c>
      <c r="O2368" s="30">
        <f t="shared" si="600"/>
        <v>88</v>
      </c>
      <c r="P2368" s="30" t="str">
        <f t="shared" si="601"/>
        <v>10.7636</v>
      </c>
      <c r="Q2368" s="30">
        <f t="shared" si="602"/>
        <v>96</v>
      </c>
      <c r="R2368" s="36" t="str">
        <f t="shared" si="603"/>
        <v>08-Aug-2017</v>
      </c>
      <c r="S2368" s="37">
        <f t="shared" si="594"/>
        <v>10.7636</v>
      </c>
    </row>
    <row r="2369" spans="1:19">
      <c r="A2369" s="30" t="s">
        <v>8238</v>
      </c>
      <c r="D2369" s="30" t="str">
        <f t="shared" si="588"/>
        <v>119770</v>
      </c>
      <c r="E2369" s="30">
        <f t="shared" si="592"/>
        <v>7</v>
      </c>
      <c r="F2369" s="30" t="str">
        <f t="shared" si="589"/>
        <v>INF174K01LD4</v>
      </c>
      <c r="G2369" s="30">
        <f t="shared" si="593"/>
        <v>20</v>
      </c>
      <c r="H2369" s="30" t="str">
        <f t="shared" si="590"/>
        <v>-</v>
      </c>
      <c r="I2369" s="30">
        <f t="shared" si="595"/>
        <v>22</v>
      </c>
      <c r="J2369" s="35" t="str">
        <f t="shared" si="591"/>
        <v>Kotak Equity Arbitrage Fund - Dividend - Direct</v>
      </c>
      <c r="K2369" s="35">
        <f t="shared" si="596"/>
        <v>70</v>
      </c>
      <c r="L2369" s="30" t="str">
        <f t="shared" si="597"/>
        <v>10.912</v>
      </c>
      <c r="M2369" s="30">
        <f t="shared" si="598"/>
        <v>77</v>
      </c>
      <c r="N2369" s="30" t="str">
        <f t="shared" si="599"/>
        <v>10.8847</v>
      </c>
      <c r="O2369" s="30">
        <f t="shared" si="600"/>
        <v>85</v>
      </c>
      <c r="P2369" s="30" t="str">
        <f t="shared" si="601"/>
        <v>10.912</v>
      </c>
      <c r="Q2369" s="30">
        <f t="shared" si="602"/>
        <v>92</v>
      </c>
      <c r="R2369" s="36" t="str">
        <f t="shared" si="603"/>
        <v>08-Aug-2017</v>
      </c>
      <c r="S2369" s="37">
        <f t="shared" si="594"/>
        <v>10.912000000000001</v>
      </c>
    </row>
    <row r="2370" spans="1:19">
      <c r="A2370" s="30" t="s">
        <v>8239</v>
      </c>
      <c r="D2370" s="30" t="str">
        <f t="shared" si="588"/>
        <v>140414</v>
      </c>
      <c r="E2370" s="30">
        <f t="shared" si="592"/>
        <v>7</v>
      </c>
      <c r="F2370" s="30" t="str">
        <f t="shared" si="589"/>
        <v>INF174K012K1</v>
      </c>
      <c r="G2370" s="30">
        <f t="shared" si="593"/>
        <v>20</v>
      </c>
      <c r="H2370" s="30" t="str">
        <f t="shared" si="590"/>
        <v>INF174KO14K7</v>
      </c>
      <c r="I2370" s="30">
        <f t="shared" si="595"/>
        <v>33</v>
      </c>
      <c r="J2370" s="35" t="str">
        <f t="shared" si="591"/>
        <v>Kotak Equity Arbitrage Fund - Fortnightly - Regular</v>
      </c>
      <c r="K2370" s="35">
        <f t="shared" si="596"/>
        <v>85</v>
      </c>
      <c r="L2370" s="30" t="str">
        <f t="shared" si="597"/>
        <v>23.2921</v>
      </c>
      <c r="M2370" s="30">
        <f t="shared" si="598"/>
        <v>93</v>
      </c>
      <c r="N2370" s="30" t="str">
        <f t="shared" si="599"/>
        <v>23.2339</v>
      </c>
      <c r="O2370" s="30">
        <f t="shared" si="600"/>
        <v>101</v>
      </c>
      <c r="P2370" s="30" t="str">
        <f t="shared" si="601"/>
        <v>23.2921</v>
      </c>
      <c r="Q2370" s="30">
        <f t="shared" si="602"/>
        <v>109</v>
      </c>
      <c r="R2370" s="36" t="str">
        <f t="shared" si="603"/>
        <v>08-Aug-2017</v>
      </c>
      <c r="S2370" s="37">
        <f t="shared" si="594"/>
        <v>23.292100000000001</v>
      </c>
    </row>
    <row r="2371" spans="1:19">
      <c r="A2371" s="30" t="s">
        <v>8240</v>
      </c>
      <c r="D2371" s="30" t="str">
        <f t="shared" si="588"/>
        <v>105968</v>
      </c>
      <c r="E2371" s="30">
        <f t="shared" si="592"/>
        <v>7</v>
      </c>
      <c r="F2371" s="30" t="str">
        <f t="shared" si="589"/>
        <v>INF174K01302</v>
      </c>
      <c r="G2371" s="30">
        <f t="shared" si="593"/>
        <v>20</v>
      </c>
      <c r="H2371" s="30" t="str">
        <f t="shared" si="590"/>
        <v>-</v>
      </c>
      <c r="I2371" s="30">
        <f t="shared" si="595"/>
        <v>22</v>
      </c>
      <c r="J2371" s="35" t="str">
        <f t="shared" si="591"/>
        <v>Kotak Equity Arbitrage Fund - Growth</v>
      </c>
      <c r="K2371" s="35">
        <f t="shared" si="596"/>
        <v>59</v>
      </c>
      <c r="L2371" s="30" t="str">
        <f t="shared" si="597"/>
        <v>23.9258</v>
      </c>
      <c r="M2371" s="30">
        <f t="shared" si="598"/>
        <v>67</v>
      </c>
      <c r="N2371" s="30" t="str">
        <f t="shared" si="599"/>
        <v>23.866</v>
      </c>
      <c r="O2371" s="30">
        <f t="shared" si="600"/>
        <v>74</v>
      </c>
      <c r="P2371" s="30" t="str">
        <f t="shared" si="601"/>
        <v>23.9258</v>
      </c>
      <c r="Q2371" s="30">
        <f t="shared" si="602"/>
        <v>82</v>
      </c>
      <c r="R2371" s="36" t="str">
        <f t="shared" si="603"/>
        <v>08-Aug-2017</v>
      </c>
      <c r="S2371" s="37">
        <f t="shared" si="594"/>
        <v>23.925799999999999</v>
      </c>
    </row>
    <row r="2372" spans="1:19">
      <c r="A2372" s="30" t="s">
        <v>8241</v>
      </c>
      <c r="D2372" s="30" t="str">
        <f t="shared" si="588"/>
        <v>119771</v>
      </c>
      <c r="E2372" s="30">
        <f t="shared" si="592"/>
        <v>7</v>
      </c>
      <c r="F2372" s="30" t="str">
        <f t="shared" si="589"/>
        <v>INF174K01LC6</v>
      </c>
      <c r="G2372" s="30">
        <f t="shared" si="593"/>
        <v>20</v>
      </c>
      <c r="H2372" s="30" t="str">
        <f t="shared" si="590"/>
        <v>-</v>
      </c>
      <c r="I2372" s="30">
        <f t="shared" si="595"/>
        <v>22</v>
      </c>
      <c r="J2372" s="35" t="str">
        <f t="shared" si="591"/>
        <v>Kotak Equity Arbitrage Fund - Growth - Direct</v>
      </c>
      <c r="K2372" s="35">
        <f t="shared" si="596"/>
        <v>68</v>
      </c>
      <c r="L2372" s="30" t="str">
        <f t="shared" si="597"/>
        <v>24.4791</v>
      </c>
      <c r="M2372" s="30">
        <f t="shared" si="598"/>
        <v>76</v>
      </c>
      <c r="N2372" s="30" t="str">
        <f t="shared" si="599"/>
        <v>24.4179</v>
      </c>
      <c r="O2372" s="30">
        <f t="shared" si="600"/>
        <v>84</v>
      </c>
      <c r="P2372" s="30" t="str">
        <f t="shared" si="601"/>
        <v>24.4791</v>
      </c>
      <c r="Q2372" s="30">
        <f t="shared" si="602"/>
        <v>92</v>
      </c>
      <c r="R2372" s="36" t="str">
        <f t="shared" si="603"/>
        <v>08-Aug-2017</v>
      </c>
      <c r="S2372" s="37">
        <f t="shared" si="594"/>
        <v>24.479099999999999</v>
      </c>
    </row>
    <row r="2373" spans="1:19">
      <c r="A2373" s="30" t="s">
        <v>8242</v>
      </c>
      <c r="D2373" s="30" t="str">
        <f t="shared" si="588"/>
        <v>140413</v>
      </c>
      <c r="E2373" s="30">
        <f t="shared" si="592"/>
        <v>7</v>
      </c>
      <c r="F2373" s="30" t="str">
        <f t="shared" si="589"/>
        <v>INF174K013K9</v>
      </c>
      <c r="G2373" s="30">
        <f t="shared" si="593"/>
        <v>20</v>
      </c>
      <c r="H2373" s="30" t="str">
        <f t="shared" si="590"/>
        <v>INF174K015K4</v>
      </c>
      <c r="I2373" s="30">
        <f t="shared" si="595"/>
        <v>33</v>
      </c>
      <c r="J2373" s="35" t="str">
        <f t="shared" si="591"/>
        <v>Kotak Equity Arbitrage Fund -Fortnightly - Direct</v>
      </c>
      <c r="K2373" s="35">
        <f t="shared" si="596"/>
        <v>83</v>
      </c>
      <c r="L2373" s="30" t="str">
        <f t="shared" si="597"/>
        <v>23.7767</v>
      </c>
      <c r="M2373" s="30">
        <f t="shared" si="598"/>
        <v>91</v>
      </c>
      <c r="N2373" s="30" t="str">
        <f t="shared" si="599"/>
        <v>23.7173</v>
      </c>
      <c r="O2373" s="30">
        <f t="shared" si="600"/>
        <v>99</v>
      </c>
      <c r="P2373" s="30" t="str">
        <f t="shared" si="601"/>
        <v>23.7767</v>
      </c>
      <c r="Q2373" s="30">
        <f t="shared" si="602"/>
        <v>107</v>
      </c>
      <c r="R2373" s="36" t="str">
        <f t="shared" si="603"/>
        <v>08-Aug-2017</v>
      </c>
      <c r="S2373" s="37">
        <f t="shared" si="594"/>
        <v>23.776700000000002</v>
      </c>
    </row>
    <row r="2374" spans="1:19">
      <c r="A2374" s="30" t="s">
        <v>8243</v>
      </c>
      <c r="D2374" s="30" t="str">
        <f t="shared" si="588"/>
        <v>131373</v>
      </c>
      <c r="E2374" s="30">
        <f t="shared" si="592"/>
        <v>7</v>
      </c>
      <c r="F2374" s="30" t="str">
        <f t="shared" si="589"/>
        <v>INF174K01D28</v>
      </c>
      <c r="G2374" s="30">
        <f t="shared" si="593"/>
        <v>20</v>
      </c>
      <c r="H2374" s="30" t="str">
        <f t="shared" si="590"/>
        <v>-</v>
      </c>
      <c r="I2374" s="30">
        <f t="shared" si="595"/>
        <v>22</v>
      </c>
      <c r="J2374" s="35" t="str">
        <f t="shared" si="591"/>
        <v>Kotak Equity Savings Fund - Direct - Growth</v>
      </c>
      <c r="K2374" s="35">
        <f t="shared" si="596"/>
        <v>66</v>
      </c>
      <c r="L2374" s="30" t="str">
        <f t="shared" si="597"/>
        <v>13.0546</v>
      </c>
      <c r="M2374" s="30">
        <f t="shared" si="598"/>
        <v>74</v>
      </c>
      <c r="N2374" s="30" t="str">
        <f t="shared" si="599"/>
        <v>13.0546</v>
      </c>
      <c r="O2374" s="30">
        <f t="shared" si="600"/>
        <v>82</v>
      </c>
      <c r="P2374" s="30" t="str">
        <f t="shared" si="601"/>
        <v>13.0546</v>
      </c>
      <c r="Q2374" s="30">
        <f t="shared" si="602"/>
        <v>90</v>
      </c>
      <c r="R2374" s="36" t="str">
        <f t="shared" si="603"/>
        <v>08-Aug-2017</v>
      </c>
      <c r="S2374" s="37">
        <f t="shared" si="594"/>
        <v>13.054600000000001</v>
      </c>
    </row>
    <row r="2375" spans="1:19">
      <c r="A2375" s="30" t="s">
        <v>8244</v>
      </c>
      <c r="D2375" s="30" t="str">
        <f t="shared" ref="D2375:D2438" si="604">IF(ISERROR(LEFT(A2375,SEARCH(";",A2375)-1)),"",LEFT(A2375,SEARCH(";",A2375)-1))</f>
        <v>131375</v>
      </c>
      <c r="E2375" s="30">
        <f t="shared" si="592"/>
        <v>7</v>
      </c>
      <c r="F2375" s="30" t="str">
        <f t="shared" ref="F2375:F2438" si="605">IF($D2375="",A2375,MID($A2375,E2375+1,SEARCH(";",$A2375,E2375+1)-E2375-1))</f>
        <v>INF174K01D36</v>
      </c>
      <c r="G2375" s="30">
        <f t="shared" si="593"/>
        <v>20</v>
      </c>
      <c r="H2375" s="30" t="str">
        <f t="shared" ref="H2375:H2438" si="606">IF($D2375="","",MID($A2375,G2375+1,SEARCH(";",$A2375,G2375+1)-G2375-1))</f>
        <v>INF174K01D51</v>
      </c>
      <c r="I2375" s="30">
        <f t="shared" si="595"/>
        <v>33</v>
      </c>
      <c r="J2375" s="35" t="str">
        <f t="shared" ref="J2375:J2438" si="607">IF($D2375="","",MID($A2375,I2375+1,SEARCH(";",$A2375,I2375+1)-I2375-1))</f>
        <v>Kotak Equity Savings Fund - Direct - Monthly Dividend</v>
      </c>
      <c r="K2375" s="35">
        <f t="shared" si="596"/>
        <v>87</v>
      </c>
      <c r="L2375" s="30" t="str">
        <f t="shared" si="597"/>
        <v>11.4498</v>
      </c>
      <c r="M2375" s="30">
        <f t="shared" si="598"/>
        <v>95</v>
      </c>
      <c r="N2375" s="30" t="str">
        <f t="shared" si="599"/>
        <v>11.4498</v>
      </c>
      <c r="O2375" s="30">
        <f t="shared" si="600"/>
        <v>103</v>
      </c>
      <c r="P2375" s="30" t="str">
        <f t="shared" si="601"/>
        <v>11.4498</v>
      </c>
      <c r="Q2375" s="30">
        <f t="shared" si="602"/>
        <v>111</v>
      </c>
      <c r="R2375" s="36" t="str">
        <f t="shared" si="603"/>
        <v>08-Aug-2017</v>
      </c>
      <c r="S2375" s="37">
        <f t="shared" si="594"/>
        <v>11.4498</v>
      </c>
    </row>
    <row r="2376" spans="1:19">
      <c r="A2376" s="30" t="s">
        <v>8245</v>
      </c>
      <c r="D2376" s="30" t="str">
        <f t="shared" si="604"/>
        <v>131377</v>
      </c>
      <c r="E2376" s="30">
        <f t="shared" ref="E2376:E2439" si="608">IF($D2376="","",LEN(D2376)+1)</f>
        <v>7</v>
      </c>
      <c r="F2376" s="30" t="str">
        <f t="shared" si="605"/>
        <v>INF174K01D44</v>
      </c>
      <c r="G2376" s="30">
        <f t="shared" ref="G2376:G2439" si="609">IF($D2376="","",E2376+(LEN(F2376)+1))</f>
        <v>20</v>
      </c>
      <c r="H2376" s="30" t="str">
        <f t="shared" si="606"/>
        <v>INF174K01D69</v>
      </c>
      <c r="I2376" s="30">
        <f t="shared" si="595"/>
        <v>33</v>
      </c>
      <c r="J2376" s="35" t="str">
        <f t="shared" si="607"/>
        <v>Kotak Equity Savings Fund - Direct - Quarterly Dividend</v>
      </c>
      <c r="K2376" s="35">
        <f t="shared" si="596"/>
        <v>89</v>
      </c>
      <c r="L2376" s="30" t="str">
        <f t="shared" si="597"/>
        <v>11.2875</v>
      </c>
      <c r="M2376" s="30">
        <f t="shared" si="598"/>
        <v>97</v>
      </c>
      <c r="N2376" s="30" t="str">
        <f t="shared" si="599"/>
        <v>11.2875</v>
      </c>
      <c r="O2376" s="30">
        <f t="shared" si="600"/>
        <v>105</v>
      </c>
      <c r="P2376" s="30" t="str">
        <f t="shared" si="601"/>
        <v>11.2875</v>
      </c>
      <c r="Q2376" s="30">
        <f t="shared" si="602"/>
        <v>113</v>
      </c>
      <c r="R2376" s="36" t="str">
        <f t="shared" si="603"/>
        <v>08-Aug-2017</v>
      </c>
      <c r="S2376" s="37">
        <f t="shared" ref="S2376:S2439" si="610">IF(L2376="","",L2376+0)</f>
        <v>11.2875</v>
      </c>
    </row>
    <row r="2377" spans="1:19">
      <c r="A2377" s="30" t="s">
        <v>8246</v>
      </c>
      <c r="D2377" s="30" t="str">
        <f t="shared" si="604"/>
        <v>131372</v>
      </c>
      <c r="E2377" s="30">
        <f t="shared" si="608"/>
        <v>7</v>
      </c>
      <c r="F2377" s="30" t="str">
        <f t="shared" si="605"/>
        <v>INF174K01C78</v>
      </c>
      <c r="G2377" s="30">
        <f t="shared" si="609"/>
        <v>20</v>
      </c>
      <c r="H2377" s="30" t="str">
        <f t="shared" si="606"/>
        <v>-</v>
      </c>
      <c r="I2377" s="30">
        <f t="shared" si="595"/>
        <v>22</v>
      </c>
      <c r="J2377" s="35" t="str">
        <f t="shared" si="607"/>
        <v>Kotak Equity Savings Fund - Regular - Growth</v>
      </c>
      <c r="K2377" s="35">
        <f t="shared" si="596"/>
        <v>67</v>
      </c>
      <c r="L2377" s="30" t="str">
        <f t="shared" si="597"/>
        <v>12.8076</v>
      </c>
      <c r="M2377" s="30">
        <f t="shared" si="598"/>
        <v>75</v>
      </c>
      <c r="N2377" s="30" t="str">
        <f t="shared" si="599"/>
        <v>12.8076</v>
      </c>
      <c r="O2377" s="30">
        <f t="shared" si="600"/>
        <v>83</v>
      </c>
      <c r="P2377" s="30" t="str">
        <f t="shared" si="601"/>
        <v>12.8076</v>
      </c>
      <c r="Q2377" s="30">
        <f t="shared" si="602"/>
        <v>91</v>
      </c>
      <c r="R2377" s="36" t="str">
        <f t="shared" si="603"/>
        <v>08-Aug-2017</v>
      </c>
      <c r="S2377" s="37">
        <f t="shared" si="610"/>
        <v>12.807600000000001</v>
      </c>
    </row>
    <row r="2378" spans="1:19">
      <c r="A2378" s="30" t="s">
        <v>8247</v>
      </c>
      <c r="D2378" s="30" t="str">
        <f t="shared" si="604"/>
        <v>131374</v>
      </c>
      <c r="E2378" s="30">
        <f t="shared" si="608"/>
        <v>7</v>
      </c>
      <c r="F2378" s="30" t="str">
        <f t="shared" si="605"/>
        <v>INF174K01C86</v>
      </c>
      <c r="G2378" s="30">
        <f t="shared" si="609"/>
        <v>20</v>
      </c>
      <c r="H2378" s="30" t="str">
        <f t="shared" si="606"/>
        <v>INF174K01D02</v>
      </c>
      <c r="I2378" s="30">
        <f t="shared" si="595"/>
        <v>33</v>
      </c>
      <c r="J2378" s="35" t="str">
        <f t="shared" si="607"/>
        <v>Kotak Equity Savings Fund - Regular - Monthly Dividend</v>
      </c>
      <c r="K2378" s="35">
        <f t="shared" si="596"/>
        <v>88</v>
      </c>
      <c r="L2378" s="30" t="str">
        <f t="shared" si="597"/>
        <v>11.2181</v>
      </c>
      <c r="M2378" s="30">
        <f t="shared" si="598"/>
        <v>96</v>
      </c>
      <c r="N2378" s="30" t="str">
        <f t="shared" si="599"/>
        <v>11.2181</v>
      </c>
      <c r="O2378" s="30">
        <f t="shared" si="600"/>
        <v>104</v>
      </c>
      <c r="P2378" s="30" t="str">
        <f t="shared" si="601"/>
        <v>11.2181</v>
      </c>
      <c r="Q2378" s="30">
        <f t="shared" si="602"/>
        <v>112</v>
      </c>
      <c r="R2378" s="36" t="str">
        <f t="shared" si="603"/>
        <v>08-Aug-2017</v>
      </c>
      <c r="S2378" s="37">
        <f t="shared" si="610"/>
        <v>11.2181</v>
      </c>
    </row>
    <row r="2379" spans="1:19">
      <c r="A2379" s="30" t="s">
        <v>8248</v>
      </c>
      <c r="D2379" s="30" t="str">
        <f t="shared" si="604"/>
        <v>131376</v>
      </c>
      <c r="E2379" s="30">
        <f t="shared" si="608"/>
        <v>7</v>
      </c>
      <c r="F2379" s="30" t="str">
        <f t="shared" si="605"/>
        <v>INF174K01C94</v>
      </c>
      <c r="G2379" s="30">
        <f t="shared" si="609"/>
        <v>20</v>
      </c>
      <c r="H2379" s="30" t="str">
        <f t="shared" si="606"/>
        <v>INF174K01D10</v>
      </c>
      <c r="I2379" s="30">
        <f t="shared" si="595"/>
        <v>33</v>
      </c>
      <c r="J2379" s="35" t="str">
        <f t="shared" si="607"/>
        <v>Kotak Equity Savings Fund - Regular - Quarterly Dividend</v>
      </c>
      <c r="K2379" s="35">
        <f t="shared" si="596"/>
        <v>90</v>
      </c>
      <c r="L2379" s="30" t="str">
        <f t="shared" si="597"/>
        <v>11.2034</v>
      </c>
      <c r="M2379" s="30">
        <f t="shared" si="598"/>
        <v>98</v>
      </c>
      <c r="N2379" s="30" t="str">
        <f t="shared" si="599"/>
        <v>11.2034</v>
      </c>
      <c r="O2379" s="30">
        <f t="shared" si="600"/>
        <v>106</v>
      </c>
      <c r="P2379" s="30" t="str">
        <f t="shared" si="601"/>
        <v>11.2034</v>
      </c>
      <c r="Q2379" s="30">
        <f t="shared" si="602"/>
        <v>114</v>
      </c>
      <c r="R2379" s="36" t="str">
        <f t="shared" si="603"/>
        <v>08-Aug-2017</v>
      </c>
      <c r="S2379" s="37">
        <f t="shared" si="610"/>
        <v>11.2034</v>
      </c>
    </row>
    <row r="2380" spans="1:19">
      <c r="A2380" s="30" t="s">
        <v>8249</v>
      </c>
      <c r="D2380" s="30" t="str">
        <f t="shared" si="604"/>
        <v>106442</v>
      </c>
      <c r="E2380" s="30">
        <f t="shared" si="608"/>
        <v>7</v>
      </c>
      <c r="F2380" s="30" t="str">
        <f t="shared" si="605"/>
        <v>INF174K01DW1</v>
      </c>
      <c r="G2380" s="30">
        <f t="shared" si="609"/>
        <v>20</v>
      </c>
      <c r="H2380" s="30" t="str">
        <f t="shared" si="606"/>
        <v>INF174K01DX9</v>
      </c>
      <c r="I2380" s="30">
        <f t="shared" si="595"/>
        <v>33</v>
      </c>
      <c r="J2380" s="35" t="str">
        <f t="shared" si="607"/>
        <v>Kotak Global Emerging Market Fund - Dividend</v>
      </c>
      <c r="K2380" s="35">
        <f t="shared" si="596"/>
        <v>78</v>
      </c>
      <c r="L2380" s="30" t="str">
        <f t="shared" si="597"/>
        <v>14.585</v>
      </c>
      <c r="M2380" s="30">
        <f t="shared" si="598"/>
        <v>85</v>
      </c>
      <c r="N2380" s="30" t="str">
        <f t="shared" si="599"/>
        <v>14.439</v>
      </c>
      <c r="O2380" s="30">
        <f t="shared" si="600"/>
        <v>92</v>
      </c>
      <c r="P2380" s="30" t="str">
        <f t="shared" si="601"/>
        <v>14.585</v>
      </c>
      <c r="Q2380" s="30">
        <f t="shared" si="602"/>
        <v>99</v>
      </c>
      <c r="R2380" s="36" t="str">
        <f t="shared" si="603"/>
        <v>08-Aug-2017</v>
      </c>
      <c r="S2380" s="37">
        <f t="shared" si="610"/>
        <v>14.585000000000001</v>
      </c>
    </row>
    <row r="2381" spans="1:19">
      <c r="A2381" s="30" t="s">
        <v>8250</v>
      </c>
      <c r="D2381" s="30" t="str">
        <f t="shared" si="604"/>
        <v>119778</v>
      </c>
      <c r="E2381" s="30">
        <f t="shared" si="608"/>
        <v>7</v>
      </c>
      <c r="F2381" s="30" t="str">
        <f t="shared" si="605"/>
        <v>INF174K01LX2</v>
      </c>
      <c r="G2381" s="30">
        <f t="shared" si="609"/>
        <v>20</v>
      </c>
      <c r="H2381" s="30" t="str">
        <f t="shared" si="606"/>
        <v>-</v>
      </c>
      <c r="I2381" s="30">
        <f t="shared" ref="I2381:I2444" si="611">IF($D2381="","",G2381+LEN(H2381)+1)</f>
        <v>22</v>
      </c>
      <c r="J2381" s="35" t="str">
        <f t="shared" si="607"/>
        <v>Kotak Global Emerging Market Fund - Dividend - Direct</v>
      </c>
      <c r="K2381" s="35">
        <f t="shared" ref="K2381:K2444" si="612">IF($D2381="","",I2381+LEN(J2381)+1)</f>
        <v>76</v>
      </c>
      <c r="L2381" s="30" t="str">
        <f t="shared" ref="L2381:L2444" si="613">IF($D2381="","",MID($A2381,K2381+1,SEARCH(";",$A2381,K2381+1)-K2381-1))</f>
        <v>15.144</v>
      </c>
      <c r="M2381" s="30">
        <f t="shared" ref="M2381:M2444" si="614">IF($D2381="","",K2381+LEN(L2381)+1)</f>
        <v>83</v>
      </c>
      <c r="N2381" s="30" t="str">
        <f t="shared" ref="N2381:N2444" si="615">IF($D2381="","",MID($A2381,M2381+1,SEARCH(";",$A2381,M2381+1)-M2381-1))</f>
        <v>14.993</v>
      </c>
      <c r="O2381" s="30">
        <f t="shared" ref="O2381:O2444" si="616">IF($D2381="","",M2381+LEN(N2381)+1)</f>
        <v>90</v>
      </c>
      <c r="P2381" s="30" t="str">
        <f t="shared" ref="P2381:P2444" si="617">IF($D2381="","",MID($A2381,O2381+1,SEARCH(";",$A2381,O2381+1)-O2381-1))</f>
        <v>15.144</v>
      </c>
      <c r="Q2381" s="30">
        <f t="shared" ref="Q2381:Q2444" si="618">IF($D2381="","",O2381+LEN(P2381)+1)</f>
        <v>97</v>
      </c>
      <c r="R2381" s="36" t="str">
        <f t="shared" ref="R2381:R2444" si="619">IF($D2381="","",MID($A2381,Q2381+1,15))</f>
        <v>08-Aug-2017</v>
      </c>
      <c r="S2381" s="37">
        <f t="shared" si="610"/>
        <v>15.144</v>
      </c>
    </row>
    <row r="2382" spans="1:19">
      <c r="A2382" s="30" t="s">
        <v>8251</v>
      </c>
      <c r="D2382" s="30" t="str">
        <f t="shared" si="604"/>
        <v>106441</v>
      </c>
      <c r="E2382" s="30">
        <f t="shared" si="608"/>
        <v>7</v>
      </c>
      <c r="F2382" s="30" t="str">
        <f t="shared" si="605"/>
        <v>INF174K01DV3</v>
      </c>
      <c r="G2382" s="30">
        <f t="shared" si="609"/>
        <v>20</v>
      </c>
      <c r="H2382" s="30" t="str">
        <f t="shared" si="606"/>
        <v>-</v>
      </c>
      <c r="I2382" s="30">
        <f t="shared" si="611"/>
        <v>22</v>
      </c>
      <c r="J2382" s="35" t="str">
        <f t="shared" si="607"/>
        <v>Kotak Global Emerging Market Fund - Growth</v>
      </c>
      <c r="K2382" s="35">
        <f t="shared" si="612"/>
        <v>65</v>
      </c>
      <c r="L2382" s="30" t="str">
        <f t="shared" si="613"/>
        <v>14.585</v>
      </c>
      <c r="M2382" s="30">
        <f t="shared" si="614"/>
        <v>72</v>
      </c>
      <c r="N2382" s="30" t="str">
        <f t="shared" si="615"/>
        <v>14.439</v>
      </c>
      <c r="O2382" s="30">
        <f t="shared" si="616"/>
        <v>79</v>
      </c>
      <c r="P2382" s="30" t="str">
        <f t="shared" si="617"/>
        <v>14.585</v>
      </c>
      <c r="Q2382" s="30">
        <f t="shared" si="618"/>
        <v>86</v>
      </c>
      <c r="R2382" s="36" t="str">
        <f t="shared" si="619"/>
        <v>08-Aug-2017</v>
      </c>
      <c r="S2382" s="37">
        <f t="shared" si="610"/>
        <v>14.585000000000001</v>
      </c>
    </row>
    <row r="2383" spans="1:19">
      <c r="A2383" s="30" t="s">
        <v>8252</v>
      </c>
      <c r="D2383" s="30" t="str">
        <f t="shared" si="604"/>
        <v>119779</v>
      </c>
      <c r="E2383" s="30">
        <f t="shared" si="608"/>
        <v>7</v>
      </c>
      <c r="F2383" s="30" t="str">
        <f t="shared" si="605"/>
        <v>INF174K01LW4</v>
      </c>
      <c r="G2383" s="30">
        <f t="shared" si="609"/>
        <v>20</v>
      </c>
      <c r="H2383" s="30" t="str">
        <f t="shared" si="606"/>
        <v>-</v>
      </c>
      <c r="I2383" s="30">
        <f t="shared" si="611"/>
        <v>22</v>
      </c>
      <c r="J2383" s="35" t="str">
        <f t="shared" si="607"/>
        <v>Kotak Global Emerging Market Fund - Growth - Direct</v>
      </c>
      <c r="K2383" s="35">
        <f t="shared" si="612"/>
        <v>74</v>
      </c>
      <c r="L2383" s="30" t="str">
        <f t="shared" si="613"/>
        <v>15.092</v>
      </c>
      <c r="M2383" s="30">
        <f t="shared" si="614"/>
        <v>81</v>
      </c>
      <c r="N2383" s="30" t="str">
        <f t="shared" si="615"/>
        <v>14.941</v>
      </c>
      <c r="O2383" s="30">
        <f t="shared" si="616"/>
        <v>88</v>
      </c>
      <c r="P2383" s="30" t="str">
        <f t="shared" si="617"/>
        <v>15.092</v>
      </c>
      <c r="Q2383" s="30">
        <f t="shared" si="618"/>
        <v>95</v>
      </c>
      <c r="R2383" s="36" t="str">
        <f t="shared" si="619"/>
        <v>08-Aug-2017</v>
      </c>
      <c r="S2383" s="37">
        <f t="shared" si="610"/>
        <v>15.092000000000001</v>
      </c>
    </row>
    <row r="2384" spans="1:19" ht="26">
      <c r="A2384" s="30" t="s">
        <v>8253</v>
      </c>
      <c r="D2384" s="30" t="str">
        <f t="shared" si="604"/>
        <v>133799</v>
      </c>
      <c r="E2384" s="30">
        <f t="shared" si="608"/>
        <v>7</v>
      </c>
      <c r="F2384" s="30" t="str">
        <f t="shared" si="605"/>
        <v>INF178L01087</v>
      </c>
      <c r="G2384" s="30">
        <f t="shared" si="609"/>
        <v>20</v>
      </c>
      <c r="H2384" s="30" t="str">
        <f t="shared" si="606"/>
        <v>INF178L01079</v>
      </c>
      <c r="I2384" s="30">
        <f t="shared" si="611"/>
        <v>33</v>
      </c>
      <c r="J2384" s="35" t="str">
        <f t="shared" si="607"/>
        <v>Kotak Infrastructure &amp; Economic Reform Fund - Standard Plan-Dividend</v>
      </c>
      <c r="K2384" s="35">
        <f t="shared" si="612"/>
        <v>102</v>
      </c>
      <c r="L2384" s="30" t="str">
        <f t="shared" si="613"/>
        <v>19.401</v>
      </c>
      <c r="M2384" s="30">
        <f t="shared" si="614"/>
        <v>109</v>
      </c>
      <c r="N2384" s="30" t="str">
        <f t="shared" si="615"/>
        <v>19.207</v>
      </c>
      <c r="O2384" s="30">
        <f t="shared" si="616"/>
        <v>116</v>
      </c>
      <c r="P2384" s="30" t="str">
        <f t="shared" si="617"/>
        <v>19.401</v>
      </c>
      <c r="Q2384" s="30">
        <f t="shared" si="618"/>
        <v>123</v>
      </c>
      <c r="R2384" s="36" t="str">
        <f t="shared" si="619"/>
        <v>08-Aug-2017</v>
      </c>
      <c r="S2384" s="37">
        <f t="shared" si="610"/>
        <v>19.401</v>
      </c>
    </row>
    <row r="2385" spans="1:19" ht="26">
      <c r="A2385" s="30" t="s">
        <v>8254</v>
      </c>
      <c r="D2385" s="30" t="str">
        <f t="shared" si="604"/>
        <v>133796</v>
      </c>
      <c r="E2385" s="30">
        <f t="shared" si="608"/>
        <v>7</v>
      </c>
      <c r="F2385" s="30" t="str">
        <f t="shared" si="605"/>
        <v>INF178L01095</v>
      </c>
      <c r="G2385" s="30">
        <f t="shared" si="609"/>
        <v>20</v>
      </c>
      <c r="H2385" s="30" t="str">
        <f t="shared" si="606"/>
        <v>-</v>
      </c>
      <c r="I2385" s="30">
        <f t="shared" si="611"/>
        <v>22</v>
      </c>
      <c r="J2385" s="35" t="str">
        <f t="shared" si="607"/>
        <v>Kotak Infrastructure &amp; Economic Reform Fund - Standard Plan-Growth</v>
      </c>
      <c r="K2385" s="35">
        <f t="shared" si="612"/>
        <v>89</v>
      </c>
      <c r="L2385" s="30" t="str">
        <f t="shared" si="613"/>
        <v>20.648</v>
      </c>
      <c r="M2385" s="30">
        <f t="shared" si="614"/>
        <v>96</v>
      </c>
      <c r="N2385" s="30" t="str">
        <f t="shared" si="615"/>
        <v>20.442</v>
      </c>
      <c r="O2385" s="30">
        <f t="shared" si="616"/>
        <v>103</v>
      </c>
      <c r="P2385" s="30" t="str">
        <f t="shared" si="617"/>
        <v>20.648</v>
      </c>
      <c r="Q2385" s="30">
        <f t="shared" si="618"/>
        <v>110</v>
      </c>
      <c r="R2385" s="36" t="str">
        <f t="shared" si="619"/>
        <v>08-Aug-2017</v>
      </c>
      <c r="S2385" s="37">
        <f t="shared" si="610"/>
        <v>20.648</v>
      </c>
    </row>
    <row r="2386" spans="1:19" ht="26">
      <c r="A2386" s="30" t="s">
        <v>8255</v>
      </c>
      <c r="D2386" s="30" t="str">
        <f t="shared" si="604"/>
        <v>133800</v>
      </c>
      <c r="E2386" s="30">
        <f t="shared" si="608"/>
        <v>7</v>
      </c>
      <c r="F2386" s="30" t="str">
        <f t="shared" si="605"/>
        <v>INF178L01AJ3</v>
      </c>
      <c r="G2386" s="30">
        <f t="shared" si="609"/>
        <v>20</v>
      </c>
      <c r="H2386" s="30" t="str">
        <f t="shared" si="606"/>
        <v>INF178L01AK1</v>
      </c>
      <c r="I2386" s="30">
        <f t="shared" si="611"/>
        <v>33</v>
      </c>
      <c r="J2386" s="35" t="str">
        <f t="shared" si="607"/>
        <v>Kotak Infrastructure &amp; Economic Reform Fund- Direct Plan- Dividend Option</v>
      </c>
      <c r="K2386" s="35">
        <f t="shared" si="612"/>
        <v>107</v>
      </c>
      <c r="L2386" s="30" t="str">
        <f t="shared" si="613"/>
        <v>21.845</v>
      </c>
      <c r="M2386" s="30">
        <f t="shared" si="614"/>
        <v>114</v>
      </c>
      <c r="N2386" s="30" t="str">
        <f t="shared" si="615"/>
        <v>21.627</v>
      </c>
      <c r="O2386" s="30">
        <f t="shared" si="616"/>
        <v>121</v>
      </c>
      <c r="P2386" s="30" t="str">
        <f t="shared" si="617"/>
        <v>21.845</v>
      </c>
      <c r="Q2386" s="30">
        <f t="shared" si="618"/>
        <v>128</v>
      </c>
      <c r="R2386" s="36" t="str">
        <f t="shared" si="619"/>
        <v>08-Aug-2017</v>
      </c>
      <c r="S2386" s="37">
        <f t="shared" si="610"/>
        <v>21.844999999999999</v>
      </c>
    </row>
    <row r="2387" spans="1:19" ht="26">
      <c r="A2387" s="30" t="s">
        <v>8256</v>
      </c>
      <c r="D2387" s="30" t="str">
        <f t="shared" si="604"/>
        <v>133801</v>
      </c>
      <c r="E2387" s="30">
        <f t="shared" si="608"/>
        <v>7</v>
      </c>
      <c r="F2387" s="30" t="str">
        <f t="shared" si="605"/>
        <v>INF178L01AL9</v>
      </c>
      <c r="G2387" s="30">
        <f t="shared" si="609"/>
        <v>20</v>
      </c>
      <c r="H2387" s="30" t="str">
        <f t="shared" si="606"/>
        <v>-</v>
      </c>
      <c r="I2387" s="30">
        <f t="shared" si="611"/>
        <v>22</v>
      </c>
      <c r="J2387" s="35" t="str">
        <f t="shared" si="607"/>
        <v>Kotak Infrastructure &amp; Economic Reform Fund- Direct Plan- Growth Option</v>
      </c>
      <c r="K2387" s="35">
        <f t="shared" si="612"/>
        <v>94</v>
      </c>
      <c r="L2387" s="30" t="str">
        <f t="shared" si="613"/>
        <v>21.861</v>
      </c>
      <c r="M2387" s="30">
        <f t="shared" si="614"/>
        <v>101</v>
      </c>
      <c r="N2387" s="30" t="str">
        <f t="shared" si="615"/>
        <v>21.642</v>
      </c>
      <c r="O2387" s="30">
        <f t="shared" si="616"/>
        <v>108</v>
      </c>
      <c r="P2387" s="30" t="str">
        <f t="shared" si="617"/>
        <v>21.861</v>
      </c>
      <c r="Q2387" s="30">
        <f t="shared" si="618"/>
        <v>115</v>
      </c>
      <c r="R2387" s="36" t="str">
        <f t="shared" si="619"/>
        <v>08-Aug-2017</v>
      </c>
      <c r="S2387" s="37">
        <f t="shared" si="610"/>
        <v>21.861000000000001</v>
      </c>
    </row>
    <row r="2388" spans="1:19">
      <c r="A2388" s="30" t="s">
        <v>8257</v>
      </c>
      <c r="D2388" s="30" t="str">
        <f t="shared" si="604"/>
        <v>102874</v>
      </c>
      <c r="E2388" s="30">
        <f t="shared" si="608"/>
        <v>7</v>
      </c>
      <c r="F2388" s="30" t="str">
        <f t="shared" si="605"/>
        <v>INF174K01229</v>
      </c>
      <c r="G2388" s="30">
        <f t="shared" si="609"/>
        <v>20</v>
      </c>
      <c r="H2388" s="30" t="str">
        <f t="shared" si="606"/>
        <v>INF174K01237</v>
      </c>
      <c r="I2388" s="30">
        <f t="shared" si="611"/>
        <v>33</v>
      </c>
      <c r="J2388" s="35" t="str">
        <f t="shared" si="607"/>
        <v>Kotak-Mid-Cap-Dividend</v>
      </c>
      <c r="K2388" s="35">
        <f t="shared" si="612"/>
        <v>56</v>
      </c>
      <c r="L2388" s="30" t="str">
        <f t="shared" si="613"/>
        <v>39.061</v>
      </c>
      <c r="M2388" s="30">
        <f t="shared" si="614"/>
        <v>63</v>
      </c>
      <c r="N2388" s="30" t="str">
        <f t="shared" si="615"/>
        <v>38.67</v>
      </c>
      <c r="O2388" s="30">
        <f t="shared" si="616"/>
        <v>69</v>
      </c>
      <c r="P2388" s="30" t="str">
        <f t="shared" si="617"/>
        <v>39.061</v>
      </c>
      <c r="Q2388" s="30">
        <f t="shared" si="618"/>
        <v>76</v>
      </c>
      <c r="R2388" s="36" t="str">
        <f t="shared" si="619"/>
        <v>08-Aug-2017</v>
      </c>
      <c r="S2388" s="37">
        <f t="shared" si="610"/>
        <v>39.061</v>
      </c>
    </row>
    <row r="2389" spans="1:19">
      <c r="A2389" s="30" t="s">
        <v>8258</v>
      </c>
      <c r="D2389" s="30" t="str">
        <f t="shared" si="604"/>
        <v>120163</v>
      </c>
      <c r="E2389" s="30">
        <f t="shared" si="608"/>
        <v>7</v>
      </c>
      <c r="F2389" s="30" t="str">
        <f t="shared" si="605"/>
        <v>INF174K01KU0</v>
      </c>
      <c r="G2389" s="30">
        <f t="shared" si="609"/>
        <v>20</v>
      </c>
      <c r="H2389" s="30" t="str">
        <f t="shared" si="606"/>
        <v>-</v>
      </c>
      <c r="I2389" s="30">
        <f t="shared" si="611"/>
        <v>22</v>
      </c>
      <c r="J2389" s="35" t="str">
        <f t="shared" si="607"/>
        <v>Kotak-Mid-Cap-Dividend - Direct</v>
      </c>
      <c r="K2389" s="35">
        <f t="shared" si="612"/>
        <v>54</v>
      </c>
      <c r="L2389" s="30" t="str">
        <f t="shared" si="613"/>
        <v>41.489</v>
      </c>
      <c r="M2389" s="30">
        <f t="shared" si="614"/>
        <v>61</v>
      </c>
      <c r="N2389" s="30" t="str">
        <f t="shared" si="615"/>
        <v>41.074</v>
      </c>
      <c r="O2389" s="30">
        <f t="shared" si="616"/>
        <v>68</v>
      </c>
      <c r="P2389" s="30" t="str">
        <f t="shared" si="617"/>
        <v>41.489</v>
      </c>
      <c r="Q2389" s="30">
        <f t="shared" si="618"/>
        <v>75</v>
      </c>
      <c r="R2389" s="36" t="str">
        <f t="shared" si="619"/>
        <v>08-Aug-2017</v>
      </c>
      <c r="S2389" s="37">
        <f t="shared" si="610"/>
        <v>41.488999999999997</v>
      </c>
    </row>
    <row r="2390" spans="1:19">
      <c r="A2390" s="30" t="s">
        <v>8259</v>
      </c>
      <c r="D2390" s="30" t="str">
        <f t="shared" si="604"/>
        <v>102875</v>
      </c>
      <c r="E2390" s="30">
        <f t="shared" si="608"/>
        <v>7</v>
      </c>
      <c r="F2390" s="30" t="str">
        <f t="shared" si="605"/>
        <v>INF174K01211</v>
      </c>
      <c r="G2390" s="30">
        <f t="shared" si="609"/>
        <v>20</v>
      </c>
      <c r="H2390" s="30" t="str">
        <f t="shared" si="606"/>
        <v>-</v>
      </c>
      <c r="I2390" s="30">
        <f t="shared" si="611"/>
        <v>22</v>
      </c>
      <c r="J2390" s="35" t="str">
        <f t="shared" si="607"/>
        <v>Kotak-Mid-Cap-Growth</v>
      </c>
      <c r="K2390" s="35">
        <f t="shared" si="612"/>
        <v>43</v>
      </c>
      <c r="L2390" s="30" t="str">
        <f t="shared" si="613"/>
        <v>73.381</v>
      </c>
      <c r="M2390" s="30">
        <f t="shared" si="614"/>
        <v>50</v>
      </c>
      <c r="N2390" s="30" t="str">
        <f t="shared" si="615"/>
        <v>72.647</v>
      </c>
      <c r="O2390" s="30">
        <f t="shared" si="616"/>
        <v>57</v>
      </c>
      <c r="P2390" s="30" t="str">
        <f t="shared" si="617"/>
        <v>73.381</v>
      </c>
      <c r="Q2390" s="30">
        <f t="shared" si="618"/>
        <v>64</v>
      </c>
      <c r="R2390" s="36" t="str">
        <f t="shared" si="619"/>
        <v>08-Aug-2017</v>
      </c>
      <c r="S2390" s="37">
        <f t="shared" si="610"/>
        <v>73.381</v>
      </c>
    </row>
    <row r="2391" spans="1:19">
      <c r="A2391" s="30" t="s">
        <v>8260</v>
      </c>
      <c r="D2391" s="30" t="str">
        <f t="shared" si="604"/>
        <v>120164</v>
      </c>
      <c r="E2391" s="30">
        <f t="shared" si="608"/>
        <v>7</v>
      </c>
      <c r="F2391" s="30" t="str">
        <f t="shared" si="605"/>
        <v>INF174K01KT2</v>
      </c>
      <c r="G2391" s="30">
        <f t="shared" si="609"/>
        <v>20</v>
      </c>
      <c r="H2391" s="30" t="str">
        <f t="shared" si="606"/>
        <v>-</v>
      </c>
      <c r="I2391" s="30">
        <f t="shared" si="611"/>
        <v>22</v>
      </c>
      <c r="J2391" s="35" t="str">
        <f t="shared" si="607"/>
        <v>Kotak-Mid-Cap-Growth - Direct</v>
      </c>
      <c r="K2391" s="35">
        <f t="shared" si="612"/>
        <v>52</v>
      </c>
      <c r="L2391" s="30" t="str">
        <f t="shared" si="613"/>
        <v>77.583</v>
      </c>
      <c r="M2391" s="30">
        <f t="shared" si="614"/>
        <v>59</v>
      </c>
      <c r="N2391" s="30" t="str">
        <f t="shared" si="615"/>
        <v>76.807</v>
      </c>
      <c r="O2391" s="30">
        <f t="shared" si="616"/>
        <v>66</v>
      </c>
      <c r="P2391" s="30" t="str">
        <f t="shared" si="617"/>
        <v>77.583</v>
      </c>
      <c r="Q2391" s="30">
        <f t="shared" si="618"/>
        <v>73</v>
      </c>
      <c r="R2391" s="36" t="str">
        <f t="shared" si="619"/>
        <v>08-Aug-2017</v>
      </c>
      <c r="S2391" s="37">
        <f t="shared" si="610"/>
        <v>77.582999999999998</v>
      </c>
    </row>
    <row r="2392" spans="1:19">
      <c r="A2392" s="30" t="s">
        <v>8261</v>
      </c>
      <c r="D2392" s="30" t="str">
        <f t="shared" si="604"/>
        <v>103233</v>
      </c>
      <c r="E2392" s="30">
        <f t="shared" si="608"/>
        <v>7</v>
      </c>
      <c r="F2392" s="30" t="str">
        <f t="shared" si="605"/>
        <v>INF174K01195</v>
      </c>
      <c r="G2392" s="30">
        <f t="shared" si="609"/>
        <v>20</v>
      </c>
      <c r="H2392" s="30" t="str">
        <f t="shared" si="606"/>
        <v>INF174K01203</v>
      </c>
      <c r="I2392" s="30">
        <f t="shared" si="611"/>
        <v>33</v>
      </c>
      <c r="J2392" s="35" t="str">
        <f t="shared" si="607"/>
        <v>Kotak Opportunities---Dividend</v>
      </c>
      <c r="K2392" s="35">
        <f t="shared" si="612"/>
        <v>64</v>
      </c>
      <c r="L2392" s="30" t="str">
        <f t="shared" si="613"/>
        <v>28.309</v>
      </c>
      <c r="M2392" s="30">
        <f t="shared" si="614"/>
        <v>71</v>
      </c>
      <c r="N2392" s="30" t="str">
        <f t="shared" si="615"/>
        <v>28.026</v>
      </c>
      <c r="O2392" s="30">
        <f t="shared" si="616"/>
        <v>78</v>
      </c>
      <c r="P2392" s="30" t="str">
        <f t="shared" si="617"/>
        <v>28.309</v>
      </c>
      <c r="Q2392" s="30">
        <f t="shared" si="618"/>
        <v>85</v>
      </c>
      <c r="R2392" s="36" t="str">
        <f t="shared" si="619"/>
        <v>08-Aug-2017</v>
      </c>
      <c r="S2392" s="37">
        <f t="shared" si="610"/>
        <v>28.309000000000001</v>
      </c>
    </row>
    <row r="2393" spans="1:19">
      <c r="A2393" s="30" t="s">
        <v>8262</v>
      </c>
      <c r="D2393" s="30" t="str">
        <f t="shared" si="604"/>
        <v>120157</v>
      </c>
      <c r="E2393" s="30">
        <f t="shared" si="608"/>
        <v>7</v>
      </c>
      <c r="F2393" s="30" t="str">
        <f t="shared" si="605"/>
        <v>INF174K01LG7</v>
      </c>
      <c r="G2393" s="30">
        <f t="shared" si="609"/>
        <v>20</v>
      </c>
      <c r="H2393" s="30" t="str">
        <f t="shared" si="606"/>
        <v>-</v>
      </c>
      <c r="I2393" s="30">
        <f t="shared" si="611"/>
        <v>22</v>
      </c>
      <c r="J2393" s="35" t="str">
        <f t="shared" si="607"/>
        <v>Kotak Opportunities---Dividend - Direct</v>
      </c>
      <c r="K2393" s="35">
        <f t="shared" si="612"/>
        <v>62</v>
      </c>
      <c r="L2393" s="30" t="str">
        <f t="shared" si="613"/>
        <v>29.804</v>
      </c>
      <c r="M2393" s="30">
        <f t="shared" si="614"/>
        <v>69</v>
      </c>
      <c r="N2393" s="30" t="str">
        <f t="shared" si="615"/>
        <v>29.506</v>
      </c>
      <c r="O2393" s="30">
        <f t="shared" si="616"/>
        <v>76</v>
      </c>
      <c r="P2393" s="30" t="str">
        <f t="shared" si="617"/>
        <v>29.804</v>
      </c>
      <c r="Q2393" s="30">
        <f t="shared" si="618"/>
        <v>83</v>
      </c>
      <c r="R2393" s="36" t="str">
        <f t="shared" si="619"/>
        <v>08-Aug-2017</v>
      </c>
      <c r="S2393" s="37">
        <f t="shared" si="610"/>
        <v>29.803999999999998</v>
      </c>
    </row>
    <row r="2394" spans="1:19">
      <c r="A2394" s="30" t="s">
        <v>8263</v>
      </c>
      <c r="D2394" s="30" t="str">
        <f t="shared" si="604"/>
        <v>103234</v>
      </c>
      <c r="E2394" s="30">
        <f t="shared" si="608"/>
        <v>7</v>
      </c>
      <c r="F2394" s="30" t="str">
        <f t="shared" si="605"/>
        <v>INF174K01187</v>
      </c>
      <c r="G2394" s="30">
        <f t="shared" si="609"/>
        <v>20</v>
      </c>
      <c r="H2394" s="30" t="str">
        <f t="shared" si="606"/>
        <v>-</v>
      </c>
      <c r="I2394" s="30">
        <f t="shared" si="611"/>
        <v>22</v>
      </c>
      <c r="J2394" s="35" t="str">
        <f t="shared" si="607"/>
        <v>Kotak Opportunities---Growth</v>
      </c>
      <c r="K2394" s="35">
        <f t="shared" si="612"/>
        <v>51</v>
      </c>
      <c r="L2394" s="30" t="str">
        <f t="shared" si="613"/>
        <v>112.14</v>
      </c>
      <c r="M2394" s="30">
        <f t="shared" si="614"/>
        <v>58</v>
      </c>
      <c r="N2394" s="30" t="str">
        <f t="shared" si="615"/>
        <v>111.019</v>
      </c>
      <c r="O2394" s="30">
        <f t="shared" si="616"/>
        <v>66</v>
      </c>
      <c r="P2394" s="30" t="str">
        <f t="shared" si="617"/>
        <v>112.14</v>
      </c>
      <c r="Q2394" s="30">
        <f t="shared" si="618"/>
        <v>73</v>
      </c>
      <c r="R2394" s="36" t="str">
        <f t="shared" si="619"/>
        <v>08-Aug-2017</v>
      </c>
      <c r="S2394" s="37">
        <f t="shared" si="610"/>
        <v>112.14</v>
      </c>
    </row>
    <row r="2395" spans="1:19">
      <c r="A2395" s="30" t="s">
        <v>8264</v>
      </c>
      <c r="D2395" s="30" t="str">
        <f t="shared" si="604"/>
        <v>120158</v>
      </c>
      <c r="E2395" s="30">
        <f t="shared" si="608"/>
        <v>7</v>
      </c>
      <c r="F2395" s="30" t="str">
        <f t="shared" si="605"/>
        <v>INF174K01LF9</v>
      </c>
      <c r="G2395" s="30">
        <f t="shared" si="609"/>
        <v>20</v>
      </c>
      <c r="H2395" s="30" t="str">
        <f t="shared" si="606"/>
        <v>-</v>
      </c>
      <c r="I2395" s="30">
        <f t="shared" si="611"/>
        <v>22</v>
      </c>
      <c r="J2395" s="35" t="str">
        <f t="shared" si="607"/>
        <v>Kotak Opportunities---Growth - Direct</v>
      </c>
      <c r="K2395" s="35">
        <f t="shared" si="612"/>
        <v>60</v>
      </c>
      <c r="L2395" s="30" t="str">
        <f t="shared" si="613"/>
        <v>117.369</v>
      </c>
      <c r="M2395" s="30">
        <f t="shared" si="614"/>
        <v>68</v>
      </c>
      <c r="N2395" s="30" t="str">
        <f t="shared" si="615"/>
        <v>116.195</v>
      </c>
      <c r="O2395" s="30">
        <f t="shared" si="616"/>
        <v>76</v>
      </c>
      <c r="P2395" s="30" t="str">
        <f t="shared" si="617"/>
        <v>117.369</v>
      </c>
      <c r="Q2395" s="30">
        <f t="shared" si="618"/>
        <v>84</v>
      </c>
      <c r="R2395" s="36" t="str">
        <f t="shared" si="619"/>
        <v>08-Aug-2017</v>
      </c>
      <c r="S2395" s="37">
        <f t="shared" si="610"/>
        <v>117.369</v>
      </c>
    </row>
    <row r="2396" spans="1:19">
      <c r="A2396" s="30" t="s">
        <v>8265</v>
      </c>
      <c r="D2396" s="30" t="str">
        <f t="shared" si="604"/>
        <v>112089</v>
      </c>
      <c r="E2396" s="30">
        <f t="shared" si="608"/>
        <v>7</v>
      </c>
      <c r="F2396" s="30" t="str">
        <f t="shared" si="605"/>
        <v>INF174K01344</v>
      </c>
      <c r="G2396" s="30">
        <f t="shared" si="609"/>
        <v>20</v>
      </c>
      <c r="H2396" s="30" t="str">
        <f t="shared" si="606"/>
        <v>INF174K01351</v>
      </c>
      <c r="I2396" s="30">
        <f t="shared" si="611"/>
        <v>33</v>
      </c>
      <c r="J2396" s="35" t="str">
        <f t="shared" si="607"/>
        <v>Kotak Select Focus Fund - Dividend</v>
      </c>
      <c r="K2396" s="35">
        <f t="shared" si="612"/>
        <v>68</v>
      </c>
      <c r="L2396" s="30" t="str">
        <f t="shared" si="613"/>
        <v>24.193</v>
      </c>
      <c r="M2396" s="30">
        <f t="shared" si="614"/>
        <v>75</v>
      </c>
      <c r="N2396" s="30" t="str">
        <f t="shared" si="615"/>
        <v>23.951</v>
      </c>
      <c r="O2396" s="30">
        <f t="shared" si="616"/>
        <v>82</v>
      </c>
      <c r="P2396" s="30" t="str">
        <f t="shared" si="617"/>
        <v>24.193</v>
      </c>
      <c r="Q2396" s="30">
        <f t="shared" si="618"/>
        <v>89</v>
      </c>
      <c r="R2396" s="36" t="str">
        <f t="shared" si="619"/>
        <v>08-Aug-2017</v>
      </c>
      <c r="S2396" s="37">
        <f t="shared" si="610"/>
        <v>24.193000000000001</v>
      </c>
    </row>
    <row r="2397" spans="1:19">
      <c r="A2397" s="30" t="s">
        <v>8266</v>
      </c>
      <c r="D2397" s="30" t="str">
        <f t="shared" si="604"/>
        <v>120165</v>
      </c>
      <c r="E2397" s="30">
        <f t="shared" si="608"/>
        <v>7</v>
      </c>
      <c r="F2397" s="30" t="str">
        <f t="shared" si="605"/>
        <v>INF174K01LQ6</v>
      </c>
      <c r="G2397" s="30">
        <f t="shared" si="609"/>
        <v>20</v>
      </c>
      <c r="H2397" s="30" t="str">
        <f t="shared" si="606"/>
        <v>-</v>
      </c>
      <c r="I2397" s="30">
        <f t="shared" si="611"/>
        <v>22</v>
      </c>
      <c r="J2397" s="35" t="str">
        <f t="shared" si="607"/>
        <v>Kotak Select Focus Fund - Dividend - Direct</v>
      </c>
      <c r="K2397" s="35">
        <f t="shared" si="612"/>
        <v>66</v>
      </c>
      <c r="L2397" s="30" t="str">
        <f t="shared" si="613"/>
        <v>25.37</v>
      </c>
      <c r="M2397" s="30">
        <f t="shared" si="614"/>
        <v>72</v>
      </c>
      <c r="N2397" s="30" t="str">
        <f t="shared" si="615"/>
        <v>25.116</v>
      </c>
      <c r="O2397" s="30">
        <f t="shared" si="616"/>
        <v>79</v>
      </c>
      <c r="P2397" s="30" t="str">
        <f t="shared" si="617"/>
        <v>25.37</v>
      </c>
      <c r="Q2397" s="30">
        <f t="shared" si="618"/>
        <v>85</v>
      </c>
      <c r="R2397" s="36" t="str">
        <f t="shared" si="619"/>
        <v>08-Aug-2017</v>
      </c>
      <c r="S2397" s="37">
        <f t="shared" si="610"/>
        <v>25.37</v>
      </c>
    </row>
    <row r="2398" spans="1:19">
      <c r="A2398" s="30" t="s">
        <v>8267</v>
      </c>
      <c r="D2398" s="30" t="str">
        <f t="shared" si="604"/>
        <v>112090</v>
      </c>
      <c r="E2398" s="30">
        <f t="shared" si="608"/>
        <v>7</v>
      </c>
      <c r="F2398" s="30" t="str">
        <f t="shared" si="605"/>
        <v>INF174K01336</v>
      </c>
      <c r="G2398" s="30">
        <f t="shared" si="609"/>
        <v>20</v>
      </c>
      <c r="H2398" s="30" t="str">
        <f t="shared" si="606"/>
        <v>-</v>
      </c>
      <c r="I2398" s="30">
        <f t="shared" si="611"/>
        <v>22</v>
      </c>
      <c r="J2398" s="35" t="str">
        <f t="shared" si="607"/>
        <v>Kotak Select Focus Fund - Growth</v>
      </c>
      <c r="K2398" s="35">
        <f t="shared" si="612"/>
        <v>55</v>
      </c>
      <c r="L2398" s="30" t="str">
        <f t="shared" si="613"/>
        <v>31.776</v>
      </c>
      <c r="M2398" s="30">
        <f t="shared" si="614"/>
        <v>62</v>
      </c>
      <c r="N2398" s="30" t="str">
        <f t="shared" si="615"/>
        <v>31.458</v>
      </c>
      <c r="O2398" s="30">
        <f t="shared" si="616"/>
        <v>69</v>
      </c>
      <c r="P2398" s="30" t="str">
        <f t="shared" si="617"/>
        <v>31.776</v>
      </c>
      <c r="Q2398" s="30">
        <f t="shared" si="618"/>
        <v>76</v>
      </c>
      <c r="R2398" s="36" t="str">
        <f t="shared" si="619"/>
        <v>08-Aug-2017</v>
      </c>
      <c r="S2398" s="37">
        <f t="shared" si="610"/>
        <v>31.776</v>
      </c>
    </row>
    <row r="2399" spans="1:19">
      <c r="A2399" s="30" t="s">
        <v>8268</v>
      </c>
      <c r="D2399" s="30" t="str">
        <f t="shared" si="604"/>
        <v>120166</v>
      </c>
      <c r="E2399" s="30">
        <f t="shared" si="608"/>
        <v>7</v>
      </c>
      <c r="F2399" s="30" t="str">
        <f t="shared" si="605"/>
        <v>INF174K01LS2</v>
      </c>
      <c r="G2399" s="30">
        <f t="shared" si="609"/>
        <v>20</v>
      </c>
      <c r="H2399" s="30" t="str">
        <f t="shared" si="606"/>
        <v>-</v>
      </c>
      <c r="I2399" s="30">
        <f t="shared" si="611"/>
        <v>22</v>
      </c>
      <c r="J2399" s="35" t="str">
        <f t="shared" si="607"/>
        <v>Kotak Select Focus Fund - Growth - Direct</v>
      </c>
      <c r="K2399" s="35">
        <f t="shared" si="612"/>
        <v>64</v>
      </c>
      <c r="L2399" s="30" t="str">
        <f t="shared" si="613"/>
        <v>33.191</v>
      </c>
      <c r="M2399" s="30">
        <f t="shared" si="614"/>
        <v>71</v>
      </c>
      <c r="N2399" s="30" t="str">
        <f t="shared" si="615"/>
        <v>32.859</v>
      </c>
      <c r="O2399" s="30">
        <f t="shared" si="616"/>
        <v>78</v>
      </c>
      <c r="P2399" s="30" t="str">
        <f t="shared" si="617"/>
        <v>33.191</v>
      </c>
      <c r="Q2399" s="30">
        <f t="shared" si="618"/>
        <v>85</v>
      </c>
      <c r="R2399" s="36" t="str">
        <f t="shared" si="619"/>
        <v>08-Aug-2017</v>
      </c>
      <c r="S2399" s="37">
        <f t="shared" si="610"/>
        <v>33.191000000000003</v>
      </c>
    </row>
    <row r="2400" spans="1:19">
      <c r="A2400" s="30" t="s">
        <v>97</v>
      </c>
      <c r="D2400" s="30" t="str">
        <f t="shared" si="604"/>
        <v/>
      </c>
      <c r="E2400" s="30" t="str">
        <f t="shared" si="608"/>
        <v/>
      </c>
      <c r="F2400" s="30" t="str">
        <f t="shared" si="605"/>
        <v xml:space="preserve"> </v>
      </c>
      <c r="G2400" s="30" t="str">
        <f t="shared" si="609"/>
        <v/>
      </c>
      <c r="H2400" s="30" t="str">
        <f t="shared" si="606"/>
        <v/>
      </c>
      <c r="I2400" s="30" t="str">
        <f t="shared" si="611"/>
        <v/>
      </c>
      <c r="J2400" s="35" t="str">
        <f t="shared" si="607"/>
        <v/>
      </c>
      <c r="K2400" s="35" t="str">
        <f t="shared" si="612"/>
        <v/>
      </c>
      <c r="L2400" s="30" t="str">
        <f t="shared" si="613"/>
        <v/>
      </c>
      <c r="M2400" s="30" t="str">
        <f t="shared" si="614"/>
        <v/>
      </c>
      <c r="N2400" s="30" t="str">
        <f t="shared" si="615"/>
        <v/>
      </c>
      <c r="O2400" s="30" t="str">
        <f t="shared" si="616"/>
        <v/>
      </c>
      <c r="P2400" s="30" t="str">
        <f t="shared" si="617"/>
        <v/>
      </c>
      <c r="Q2400" s="30" t="str">
        <f t="shared" si="618"/>
        <v/>
      </c>
      <c r="R2400" s="36" t="str">
        <f t="shared" si="619"/>
        <v/>
      </c>
      <c r="S2400" s="37" t="str">
        <f t="shared" si="610"/>
        <v/>
      </c>
    </row>
    <row r="2401" spans="1:19">
      <c r="A2401" s="30" t="s">
        <v>129</v>
      </c>
      <c r="D2401" s="30" t="str">
        <f t="shared" si="604"/>
        <v/>
      </c>
      <c r="E2401" s="30" t="str">
        <f t="shared" si="608"/>
        <v/>
      </c>
      <c r="F2401" s="30" t="str">
        <f t="shared" si="605"/>
        <v>L&amp;T Mutual Fund</v>
      </c>
      <c r="G2401" s="30" t="str">
        <f t="shared" si="609"/>
        <v/>
      </c>
      <c r="H2401" s="30" t="str">
        <f t="shared" si="606"/>
        <v/>
      </c>
      <c r="I2401" s="30" t="str">
        <f t="shared" si="611"/>
        <v/>
      </c>
      <c r="J2401" s="35" t="str">
        <f t="shared" si="607"/>
        <v/>
      </c>
      <c r="K2401" s="35" t="str">
        <f t="shared" si="612"/>
        <v/>
      </c>
      <c r="L2401" s="30" t="str">
        <f t="shared" si="613"/>
        <v/>
      </c>
      <c r="M2401" s="30" t="str">
        <f t="shared" si="614"/>
        <v/>
      </c>
      <c r="N2401" s="30" t="str">
        <f t="shared" si="615"/>
        <v/>
      </c>
      <c r="O2401" s="30" t="str">
        <f t="shared" si="616"/>
        <v/>
      </c>
      <c r="P2401" s="30" t="str">
        <f t="shared" si="617"/>
        <v/>
      </c>
      <c r="Q2401" s="30" t="str">
        <f t="shared" si="618"/>
        <v/>
      </c>
      <c r="R2401" s="36" t="str">
        <f t="shared" si="619"/>
        <v/>
      </c>
      <c r="S2401" s="37" t="str">
        <f t="shared" si="610"/>
        <v/>
      </c>
    </row>
    <row r="2402" spans="1:19">
      <c r="A2402" s="30" t="s">
        <v>97</v>
      </c>
      <c r="D2402" s="30" t="str">
        <f t="shared" si="604"/>
        <v/>
      </c>
      <c r="E2402" s="30" t="str">
        <f t="shared" si="608"/>
        <v/>
      </c>
      <c r="F2402" s="30" t="str">
        <f t="shared" si="605"/>
        <v xml:space="preserve"> </v>
      </c>
      <c r="G2402" s="30" t="str">
        <f t="shared" si="609"/>
        <v/>
      </c>
      <c r="H2402" s="30" t="str">
        <f t="shared" si="606"/>
        <v/>
      </c>
      <c r="I2402" s="30" t="str">
        <f t="shared" si="611"/>
        <v/>
      </c>
      <c r="J2402" s="35" t="str">
        <f t="shared" si="607"/>
        <v/>
      </c>
      <c r="K2402" s="35" t="str">
        <f t="shared" si="612"/>
        <v/>
      </c>
      <c r="L2402" s="30" t="str">
        <f t="shared" si="613"/>
        <v/>
      </c>
      <c r="M2402" s="30" t="str">
        <f t="shared" si="614"/>
        <v/>
      </c>
      <c r="N2402" s="30" t="str">
        <f t="shared" si="615"/>
        <v/>
      </c>
      <c r="O2402" s="30" t="str">
        <f t="shared" si="616"/>
        <v/>
      </c>
      <c r="P2402" s="30" t="str">
        <f t="shared" si="617"/>
        <v/>
      </c>
      <c r="Q2402" s="30" t="str">
        <f t="shared" si="618"/>
        <v/>
      </c>
      <c r="R2402" s="36" t="str">
        <f t="shared" si="619"/>
        <v/>
      </c>
      <c r="S2402" s="37" t="str">
        <f t="shared" si="610"/>
        <v/>
      </c>
    </row>
    <row r="2403" spans="1:19">
      <c r="A2403" s="30" t="s">
        <v>8269</v>
      </c>
      <c r="D2403" s="30" t="str">
        <f t="shared" si="604"/>
        <v>130453</v>
      </c>
      <c r="E2403" s="30">
        <f t="shared" si="608"/>
        <v>7</v>
      </c>
      <c r="F2403" s="30" t="str">
        <f t="shared" si="605"/>
        <v>INF917K01QW5</v>
      </c>
      <c r="G2403" s="30">
        <f t="shared" si="609"/>
        <v>20</v>
      </c>
      <c r="H2403" s="30" t="str">
        <f t="shared" si="606"/>
        <v>-</v>
      </c>
      <c r="I2403" s="30">
        <f t="shared" si="611"/>
        <v>22</v>
      </c>
      <c r="J2403" s="35" t="str">
        <f t="shared" si="607"/>
        <v>L&amp;T Arbitrage Opportunities Fund - Direct Plan - Bonus Option</v>
      </c>
      <c r="K2403" s="35">
        <f t="shared" si="612"/>
        <v>84</v>
      </c>
      <c r="L2403" s="30" t="str">
        <f t="shared" si="613"/>
        <v>12.554</v>
      </c>
      <c r="M2403" s="30">
        <f t="shared" si="614"/>
        <v>91</v>
      </c>
      <c r="N2403" s="30" t="str">
        <f t="shared" si="615"/>
        <v>12.491</v>
      </c>
      <c r="O2403" s="30">
        <f t="shared" si="616"/>
        <v>98</v>
      </c>
      <c r="P2403" s="30" t="str">
        <f t="shared" si="617"/>
        <v>12.554</v>
      </c>
      <c r="Q2403" s="30">
        <f t="shared" si="618"/>
        <v>105</v>
      </c>
      <c r="R2403" s="36" t="str">
        <f t="shared" si="619"/>
        <v>08-Aug-2017</v>
      </c>
      <c r="S2403" s="37">
        <f t="shared" si="610"/>
        <v>12.554</v>
      </c>
    </row>
    <row r="2404" spans="1:19" ht="26">
      <c r="A2404" s="30" t="s">
        <v>8270</v>
      </c>
      <c r="D2404" s="30" t="str">
        <f t="shared" si="604"/>
        <v>130450</v>
      </c>
      <c r="E2404" s="30">
        <f t="shared" si="608"/>
        <v>7</v>
      </c>
      <c r="F2404" s="30" t="str">
        <f t="shared" si="605"/>
        <v>INF917K01QR5</v>
      </c>
      <c r="G2404" s="30">
        <f t="shared" si="609"/>
        <v>20</v>
      </c>
      <c r="H2404" s="30" t="str">
        <f t="shared" si="606"/>
        <v>-</v>
      </c>
      <c r="I2404" s="30">
        <f t="shared" si="611"/>
        <v>22</v>
      </c>
      <c r="J2404" s="35" t="str">
        <f t="shared" si="607"/>
        <v>L&amp;T Arbitrage Opportunities Fund - Direct Plan - Growth Option</v>
      </c>
      <c r="K2404" s="35">
        <f t="shared" si="612"/>
        <v>85</v>
      </c>
      <c r="L2404" s="30" t="str">
        <f t="shared" si="613"/>
        <v>12.554</v>
      </c>
      <c r="M2404" s="30">
        <f t="shared" si="614"/>
        <v>92</v>
      </c>
      <c r="N2404" s="30" t="str">
        <f t="shared" si="615"/>
        <v>12.491</v>
      </c>
      <c r="O2404" s="30">
        <f t="shared" si="616"/>
        <v>99</v>
      </c>
      <c r="P2404" s="30" t="str">
        <f t="shared" si="617"/>
        <v>12.554</v>
      </c>
      <c r="Q2404" s="30">
        <f t="shared" si="618"/>
        <v>106</v>
      </c>
      <c r="R2404" s="36" t="str">
        <f t="shared" si="619"/>
        <v>08-Aug-2017</v>
      </c>
      <c r="S2404" s="37">
        <f t="shared" si="610"/>
        <v>12.554</v>
      </c>
    </row>
    <row r="2405" spans="1:19" ht="26">
      <c r="A2405" s="30" t="s">
        <v>8271</v>
      </c>
      <c r="D2405" s="30" t="str">
        <f t="shared" si="604"/>
        <v>130447</v>
      </c>
      <c r="E2405" s="30">
        <f t="shared" si="608"/>
        <v>7</v>
      </c>
      <c r="F2405" s="30" t="str">
        <f t="shared" si="605"/>
        <v>INF917K01QN4</v>
      </c>
      <c r="G2405" s="30">
        <f t="shared" si="609"/>
        <v>20</v>
      </c>
      <c r="H2405" s="30" t="str">
        <f t="shared" si="606"/>
        <v>INF917K01QS3</v>
      </c>
      <c r="I2405" s="30">
        <f t="shared" si="611"/>
        <v>33</v>
      </c>
      <c r="J2405" s="35" t="str">
        <f t="shared" si="607"/>
        <v>L&amp;T Arbitrage Opportunities Fund - Direct Plan - Monthly Dividend Option</v>
      </c>
      <c r="K2405" s="35">
        <f t="shared" si="612"/>
        <v>106</v>
      </c>
      <c r="L2405" s="30" t="str">
        <f t="shared" si="613"/>
        <v>10.244</v>
      </c>
      <c r="M2405" s="30">
        <f t="shared" si="614"/>
        <v>113</v>
      </c>
      <c r="N2405" s="30" t="str">
        <f t="shared" si="615"/>
        <v>10.193</v>
      </c>
      <c r="O2405" s="30">
        <f t="shared" si="616"/>
        <v>120</v>
      </c>
      <c r="P2405" s="30" t="str">
        <f t="shared" si="617"/>
        <v>10.244</v>
      </c>
      <c r="Q2405" s="30">
        <f t="shared" si="618"/>
        <v>127</v>
      </c>
      <c r="R2405" s="36" t="str">
        <f t="shared" si="619"/>
        <v>08-Aug-2017</v>
      </c>
      <c r="S2405" s="37">
        <f t="shared" si="610"/>
        <v>10.244</v>
      </c>
    </row>
    <row r="2406" spans="1:19" ht="26">
      <c r="A2406" s="30" t="s">
        <v>8272</v>
      </c>
      <c r="D2406" s="30" t="str">
        <f t="shared" si="604"/>
        <v>130448</v>
      </c>
      <c r="E2406" s="30">
        <f t="shared" si="608"/>
        <v>7</v>
      </c>
      <c r="F2406" s="30" t="str">
        <f t="shared" si="605"/>
        <v>INF917K01QV7</v>
      </c>
      <c r="G2406" s="30">
        <f t="shared" si="609"/>
        <v>20</v>
      </c>
      <c r="H2406" s="30" t="str">
        <f t="shared" si="606"/>
        <v>INF917K01QU9</v>
      </c>
      <c r="I2406" s="30">
        <f t="shared" si="611"/>
        <v>33</v>
      </c>
      <c r="J2406" s="35" t="str">
        <f t="shared" si="607"/>
        <v>L&amp;T Arbitrage Opportunities Fund - Direct Plan - Quarterly Dividend Option</v>
      </c>
      <c r="K2406" s="35">
        <f t="shared" si="612"/>
        <v>108</v>
      </c>
      <c r="L2406" s="30" t="str">
        <f t="shared" si="613"/>
        <v>10.65</v>
      </c>
      <c r="M2406" s="30">
        <f t="shared" si="614"/>
        <v>114</v>
      </c>
      <c r="N2406" s="30" t="str">
        <f t="shared" si="615"/>
        <v>10.597</v>
      </c>
      <c r="O2406" s="30">
        <f t="shared" si="616"/>
        <v>121</v>
      </c>
      <c r="P2406" s="30" t="str">
        <f t="shared" si="617"/>
        <v>10.65</v>
      </c>
      <c r="Q2406" s="30">
        <f t="shared" si="618"/>
        <v>127</v>
      </c>
      <c r="R2406" s="36" t="str">
        <f t="shared" si="619"/>
        <v>08-Aug-2017</v>
      </c>
      <c r="S2406" s="37">
        <f t="shared" si="610"/>
        <v>10.65</v>
      </c>
    </row>
    <row r="2407" spans="1:19" ht="26">
      <c r="A2407" s="30" t="s">
        <v>8273</v>
      </c>
      <c r="D2407" s="30" t="str">
        <f t="shared" si="604"/>
        <v>130451</v>
      </c>
      <c r="E2407" s="30">
        <f t="shared" si="608"/>
        <v>7</v>
      </c>
      <c r="F2407" s="30" t="str">
        <f t="shared" si="605"/>
        <v>INF917K01QQ7</v>
      </c>
      <c r="G2407" s="30">
        <f t="shared" si="609"/>
        <v>20</v>
      </c>
      <c r="H2407" s="30" t="str">
        <f t="shared" si="606"/>
        <v>-</v>
      </c>
      <c r="I2407" s="30">
        <f t="shared" si="611"/>
        <v>22</v>
      </c>
      <c r="J2407" s="35" t="str">
        <f t="shared" si="607"/>
        <v>L&amp;T Arbitrage Opportunities Fund - Regular Plan - Bonus Option</v>
      </c>
      <c r="K2407" s="35">
        <f t="shared" si="612"/>
        <v>85</v>
      </c>
      <c r="L2407" s="30" t="str">
        <f t="shared" si="613"/>
        <v>12.319</v>
      </c>
      <c r="M2407" s="30">
        <f t="shared" si="614"/>
        <v>92</v>
      </c>
      <c r="N2407" s="30" t="str">
        <f t="shared" si="615"/>
        <v>12.257</v>
      </c>
      <c r="O2407" s="30">
        <f t="shared" si="616"/>
        <v>99</v>
      </c>
      <c r="P2407" s="30" t="str">
        <f t="shared" si="617"/>
        <v>12.319</v>
      </c>
      <c r="Q2407" s="30">
        <f t="shared" si="618"/>
        <v>106</v>
      </c>
      <c r="R2407" s="36" t="str">
        <f t="shared" si="619"/>
        <v>08-Aug-2017</v>
      </c>
      <c r="S2407" s="37">
        <f t="shared" si="610"/>
        <v>12.319000000000001</v>
      </c>
    </row>
    <row r="2408" spans="1:19" ht="26">
      <c r="A2408" s="30" t="s">
        <v>8274</v>
      </c>
      <c r="D2408" s="30" t="str">
        <f t="shared" si="604"/>
        <v>130446</v>
      </c>
      <c r="E2408" s="30">
        <f t="shared" si="608"/>
        <v>7</v>
      </c>
      <c r="F2408" s="30" t="str">
        <f t="shared" si="605"/>
        <v>INF917K01QL8</v>
      </c>
      <c r="G2408" s="30">
        <f t="shared" si="609"/>
        <v>20</v>
      </c>
      <c r="H2408" s="30" t="str">
        <f t="shared" si="606"/>
        <v>-</v>
      </c>
      <c r="I2408" s="30">
        <f t="shared" si="611"/>
        <v>22</v>
      </c>
      <c r="J2408" s="35" t="str">
        <f t="shared" si="607"/>
        <v>L&amp;T Arbitrage Opportunities Fund - Regular Plan - Growth Option</v>
      </c>
      <c r="K2408" s="35">
        <f t="shared" si="612"/>
        <v>86</v>
      </c>
      <c r="L2408" s="30" t="str">
        <f t="shared" si="613"/>
        <v>12.319</v>
      </c>
      <c r="M2408" s="30">
        <f t="shared" si="614"/>
        <v>93</v>
      </c>
      <c r="N2408" s="30" t="str">
        <f t="shared" si="615"/>
        <v>12.257</v>
      </c>
      <c r="O2408" s="30">
        <f t="shared" si="616"/>
        <v>100</v>
      </c>
      <c r="P2408" s="30" t="str">
        <f t="shared" si="617"/>
        <v>12.319</v>
      </c>
      <c r="Q2408" s="30">
        <f t="shared" si="618"/>
        <v>107</v>
      </c>
      <c r="R2408" s="36" t="str">
        <f t="shared" si="619"/>
        <v>08-Aug-2017</v>
      </c>
      <c r="S2408" s="37">
        <f t="shared" si="610"/>
        <v>12.319000000000001</v>
      </c>
    </row>
    <row r="2409" spans="1:19" ht="26">
      <c r="A2409" s="30" t="s">
        <v>8275</v>
      </c>
      <c r="D2409" s="30" t="str">
        <f t="shared" si="604"/>
        <v>130452</v>
      </c>
      <c r="E2409" s="30">
        <f t="shared" si="608"/>
        <v>7</v>
      </c>
      <c r="F2409" s="30" t="str">
        <f t="shared" si="605"/>
        <v>INF917K01QM6</v>
      </c>
      <c r="G2409" s="30">
        <f t="shared" si="609"/>
        <v>20</v>
      </c>
      <c r="H2409" s="30" t="str">
        <f t="shared" si="606"/>
        <v>-</v>
      </c>
      <c r="I2409" s="30">
        <f t="shared" si="611"/>
        <v>22</v>
      </c>
      <c r="J2409" s="35" t="str">
        <f t="shared" si="607"/>
        <v>L&amp;T Arbitrage Opportunities Fund - Regular Plan - Monthly Dividend Option</v>
      </c>
      <c r="K2409" s="35">
        <f t="shared" si="612"/>
        <v>96</v>
      </c>
      <c r="L2409" s="30" t="str">
        <f t="shared" si="613"/>
        <v>10.084</v>
      </c>
      <c r="M2409" s="30">
        <f t="shared" si="614"/>
        <v>103</v>
      </c>
      <c r="N2409" s="30" t="str">
        <f t="shared" si="615"/>
        <v>10.034</v>
      </c>
      <c r="O2409" s="30">
        <f t="shared" si="616"/>
        <v>110</v>
      </c>
      <c r="P2409" s="30" t="str">
        <f t="shared" si="617"/>
        <v>10.084</v>
      </c>
      <c r="Q2409" s="30">
        <f t="shared" si="618"/>
        <v>117</v>
      </c>
      <c r="R2409" s="36" t="str">
        <f t="shared" si="619"/>
        <v>08-Aug-2017</v>
      </c>
      <c r="S2409" s="37">
        <f t="shared" si="610"/>
        <v>10.084</v>
      </c>
    </row>
    <row r="2410" spans="1:19" ht="26">
      <c r="A2410" s="30" t="s">
        <v>8276</v>
      </c>
      <c r="D2410" s="30" t="str">
        <f t="shared" si="604"/>
        <v>130449</v>
      </c>
      <c r="E2410" s="30">
        <f t="shared" si="608"/>
        <v>7</v>
      </c>
      <c r="F2410" s="30" t="str">
        <f t="shared" si="605"/>
        <v>INF917K01QP9</v>
      </c>
      <c r="G2410" s="30">
        <f t="shared" si="609"/>
        <v>20</v>
      </c>
      <c r="H2410" s="30" t="str">
        <f t="shared" si="606"/>
        <v>INF917K01QO2</v>
      </c>
      <c r="I2410" s="30">
        <f t="shared" si="611"/>
        <v>33</v>
      </c>
      <c r="J2410" s="35" t="str">
        <f t="shared" si="607"/>
        <v>L&amp;T Arbitrage Opportunities Fund - Regular Plan - Quarterly Dividend Option</v>
      </c>
      <c r="K2410" s="35">
        <f t="shared" si="612"/>
        <v>109</v>
      </c>
      <c r="L2410" s="30" t="str">
        <f t="shared" si="613"/>
        <v>10.612</v>
      </c>
      <c r="M2410" s="30">
        <f t="shared" si="614"/>
        <v>116</v>
      </c>
      <c r="N2410" s="30" t="str">
        <f t="shared" si="615"/>
        <v>10.559</v>
      </c>
      <c r="O2410" s="30">
        <f t="shared" si="616"/>
        <v>123</v>
      </c>
      <c r="P2410" s="30" t="str">
        <f t="shared" si="617"/>
        <v>10.612</v>
      </c>
      <c r="Q2410" s="30">
        <f t="shared" si="618"/>
        <v>130</v>
      </c>
      <c r="R2410" s="36" t="str">
        <f t="shared" si="619"/>
        <v>08-Aug-2017</v>
      </c>
      <c r="S2410" s="37">
        <f t="shared" si="610"/>
        <v>10.612</v>
      </c>
    </row>
    <row r="2411" spans="1:19">
      <c r="A2411" s="30" t="s">
        <v>8277</v>
      </c>
      <c r="D2411" s="30" t="str">
        <f t="shared" si="604"/>
        <v>130828</v>
      </c>
      <c r="E2411" s="30">
        <f t="shared" si="608"/>
        <v>7</v>
      </c>
      <c r="F2411" s="30" t="str">
        <f t="shared" si="605"/>
        <v>INF917K01RK8</v>
      </c>
      <c r="G2411" s="30">
        <f t="shared" si="609"/>
        <v>20</v>
      </c>
      <c r="H2411" s="30" t="str">
        <f t="shared" si="606"/>
        <v>INF917K01RJ0</v>
      </c>
      <c r="I2411" s="30">
        <f t="shared" si="611"/>
        <v>33</v>
      </c>
      <c r="J2411" s="35" t="str">
        <f t="shared" si="607"/>
        <v>L&amp;T Business Cycles Fund - Direct Plan - Dividend Option</v>
      </c>
      <c r="K2411" s="35">
        <f t="shared" si="612"/>
        <v>90</v>
      </c>
      <c r="L2411" s="30" t="str">
        <f t="shared" si="613"/>
        <v>15.032</v>
      </c>
      <c r="M2411" s="30">
        <f t="shared" si="614"/>
        <v>97</v>
      </c>
      <c r="N2411" s="30" t="str">
        <f t="shared" si="615"/>
        <v>14.882</v>
      </c>
      <c r="O2411" s="30">
        <f t="shared" si="616"/>
        <v>104</v>
      </c>
      <c r="P2411" s="30" t="str">
        <f t="shared" si="617"/>
        <v>15.032</v>
      </c>
      <c r="Q2411" s="30">
        <f t="shared" si="618"/>
        <v>111</v>
      </c>
      <c r="R2411" s="36" t="str">
        <f t="shared" si="619"/>
        <v>08-Aug-2017</v>
      </c>
      <c r="S2411" s="37">
        <f t="shared" si="610"/>
        <v>15.032</v>
      </c>
    </row>
    <row r="2412" spans="1:19">
      <c r="A2412" s="30" t="s">
        <v>8278</v>
      </c>
      <c r="D2412" s="30" t="str">
        <f t="shared" si="604"/>
        <v>130825</v>
      </c>
      <c r="E2412" s="30">
        <f t="shared" si="608"/>
        <v>7</v>
      </c>
      <c r="F2412" s="30" t="str">
        <f t="shared" si="605"/>
        <v>INF917K01RI2</v>
      </c>
      <c r="G2412" s="30">
        <f t="shared" si="609"/>
        <v>20</v>
      </c>
      <c r="H2412" s="30" t="str">
        <f t="shared" si="606"/>
        <v>-</v>
      </c>
      <c r="I2412" s="30">
        <f t="shared" si="611"/>
        <v>22</v>
      </c>
      <c r="J2412" s="35" t="str">
        <f t="shared" si="607"/>
        <v>L&amp;T Business Cycles Fund - Direct Plan - Growth Option</v>
      </c>
      <c r="K2412" s="35">
        <f t="shared" si="612"/>
        <v>77</v>
      </c>
      <c r="L2412" s="30" t="str">
        <f t="shared" si="613"/>
        <v>16.045</v>
      </c>
      <c r="M2412" s="30">
        <f t="shared" si="614"/>
        <v>84</v>
      </c>
      <c r="N2412" s="30" t="str">
        <f t="shared" si="615"/>
        <v>15.885</v>
      </c>
      <c r="O2412" s="30">
        <f t="shared" si="616"/>
        <v>91</v>
      </c>
      <c r="P2412" s="30" t="str">
        <f t="shared" si="617"/>
        <v>16.045</v>
      </c>
      <c r="Q2412" s="30">
        <f t="shared" si="618"/>
        <v>98</v>
      </c>
      <c r="R2412" s="36" t="str">
        <f t="shared" si="619"/>
        <v>08-Aug-2017</v>
      </c>
      <c r="S2412" s="37">
        <f t="shared" si="610"/>
        <v>16.045000000000002</v>
      </c>
    </row>
    <row r="2413" spans="1:19">
      <c r="A2413" s="30" t="s">
        <v>8279</v>
      </c>
      <c r="D2413" s="30" t="str">
        <f t="shared" si="604"/>
        <v>130826</v>
      </c>
      <c r="E2413" s="30">
        <f t="shared" si="608"/>
        <v>7</v>
      </c>
      <c r="F2413" s="30" t="str">
        <f t="shared" si="605"/>
        <v>INF917K01RH4</v>
      </c>
      <c r="G2413" s="30">
        <f t="shared" si="609"/>
        <v>20</v>
      </c>
      <c r="H2413" s="30" t="str">
        <f t="shared" si="606"/>
        <v>INF917K01RG6</v>
      </c>
      <c r="I2413" s="30">
        <f t="shared" si="611"/>
        <v>33</v>
      </c>
      <c r="J2413" s="35" t="str">
        <f t="shared" si="607"/>
        <v>L&amp;T Business Cycles Fund - Regular Plan - Dividend Option</v>
      </c>
      <c r="K2413" s="35">
        <f t="shared" si="612"/>
        <v>91</v>
      </c>
      <c r="L2413" s="30" t="str">
        <f t="shared" si="613"/>
        <v>14.728</v>
      </c>
      <c r="M2413" s="30">
        <f t="shared" si="614"/>
        <v>98</v>
      </c>
      <c r="N2413" s="30" t="str">
        <f t="shared" si="615"/>
        <v>14.581</v>
      </c>
      <c r="O2413" s="30">
        <f t="shared" si="616"/>
        <v>105</v>
      </c>
      <c r="P2413" s="30" t="str">
        <f t="shared" si="617"/>
        <v>14.728</v>
      </c>
      <c r="Q2413" s="30">
        <f t="shared" si="618"/>
        <v>112</v>
      </c>
      <c r="R2413" s="36" t="str">
        <f t="shared" si="619"/>
        <v>08-Aug-2017</v>
      </c>
      <c r="S2413" s="37">
        <f t="shared" si="610"/>
        <v>14.728</v>
      </c>
    </row>
    <row r="2414" spans="1:19">
      <c r="A2414" s="30" t="s">
        <v>8280</v>
      </c>
      <c r="D2414" s="30" t="str">
        <f t="shared" si="604"/>
        <v>130827</v>
      </c>
      <c r="E2414" s="30">
        <f t="shared" si="608"/>
        <v>7</v>
      </c>
      <c r="F2414" s="30" t="str">
        <f t="shared" si="605"/>
        <v>INF917K01RF8</v>
      </c>
      <c r="G2414" s="30">
        <f t="shared" si="609"/>
        <v>20</v>
      </c>
      <c r="H2414" s="30" t="str">
        <f t="shared" si="606"/>
        <v>-</v>
      </c>
      <c r="I2414" s="30">
        <f t="shared" si="611"/>
        <v>22</v>
      </c>
      <c r="J2414" s="35" t="str">
        <f t="shared" si="607"/>
        <v>L&amp;T Business Cycles Fund - Regular Plan - Growth Option</v>
      </c>
      <c r="K2414" s="35">
        <f t="shared" si="612"/>
        <v>78</v>
      </c>
      <c r="L2414" s="30" t="str">
        <f t="shared" si="613"/>
        <v>15.741</v>
      </c>
      <c r="M2414" s="30">
        <f t="shared" si="614"/>
        <v>85</v>
      </c>
      <c r="N2414" s="30" t="str">
        <f t="shared" si="615"/>
        <v>15.584</v>
      </c>
      <c r="O2414" s="30">
        <f t="shared" si="616"/>
        <v>92</v>
      </c>
      <c r="P2414" s="30" t="str">
        <f t="shared" si="617"/>
        <v>15.741</v>
      </c>
      <c r="Q2414" s="30">
        <f t="shared" si="618"/>
        <v>99</v>
      </c>
      <c r="R2414" s="36" t="str">
        <f t="shared" si="619"/>
        <v>08-Aug-2017</v>
      </c>
      <c r="S2414" s="37">
        <f t="shared" si="610"/>
        <v>15.741</v>
      </c>
    </row>
    <row r="2415" spans="1:19">
      <c r="A2415" s="30" t="s">
        <v>8281</v>
      </c>
      <c r="D2415" s="30" t="str">
        <f t="shared" si="604"/>
        <v>119297</v>
      </c>
      <c r="E2415" s="30">
        <f t="shared" si="608"/>
        <v>7</v>
      </c>
      <c r="F2415" s="30" t="str">
        <f t="shared" si="605"/>
        <v>INF917K01IM3</v>
      </c>
      <c r="G2415" s="30">
        <f t="shared" si="609"/>
        <v>20</v>
      </c>
      <c r="H2415" s="30" t="str">
        <f t="shared" si="606"/>
        <v>INF917K01IL5</v>
      </c>
      <c r="I2415" s="30">
        <f t="shared" si="611"/>
        <v>33</v>
      </c>
      <c r="J2415" s="35" t="str">
        <f t="shared" si="607"/>
        <v>L&amp;T Dynamic Equity Fund-Direct Plan-Dividend Option</v>
      </c>
      <c r="K2415" s="35">
        <f t="shared" si="612"/>
        <v>85</v>
      </c>
      <c r="L2415" s="30" t="str">
        <f t="shared" si="613"/>
        <v>19.055</v>
      </c>
      <c r="M2415" s="30">
        <f t="shared" si="614"/>
        <v>92</v>
      </c>
      <c r="N2415" s="30" t="str">
        <f t="shared" si="615"/>
        <v>18.864</v>
      </c>
      <c r="O2415" s="30">
        <f t="shared" si="616"/>
        <v>99</v>
      </c>
      <c r="P2415" s="30" t="str">
        <f t="shared" si="617"/>
        <v>19.055</v>
      </c>
      <c r="Q2415" s="30">
        <f t="shared" si="618"/>
        <v>106</v>
      </c>
      <c r="R2415" s="36" t="str">
        <f t="shared" si="619"/>
        <v>08-Aug-2017</v>
      </c>
      <c r="S2415" s="37">
        <f t="shared" si="610"/>
        <v>19.055</v>
      </c>
    </row>
    <row r="2416" spans="1:19">
      <c r="A2416" s="30" t="s">
        <v>8282</v>
      </c>
      <c r="D2416" s="30" t="str">
        <f t="shared" si="604"/>
        <v>119298</v>
      </c>
      <c r="E2416" s="30">
        <f t="shared" si="608"/>
        <v>7</v>
      </c>
      <c r="F2416" s="30" t="str">
        <f t="shared" si="605"/>
        <v>INF917K01IN1</v>
      </c>
      <c r="G2416" s="30">
        <f t="shared" si="609"/>
        <v>20</v>
      </c>
      <c r="H2416" s="30" t="str">
        <f t="shared" si="606"/>
        <v>-</v>
      </c>
      <c r="I2416" s="30">
        <f t="shared" si="611"/>
        <v>22</v>
      </c>
      <c r="J2416" s="35" t="str">
        <f t="shared" si="607"/>
        <v>L&amp;T Dynamic Equity Fund-Direct Plan-Growth Option</v>
      </c>
      <c r="K2416" s="35">
        <f t="shared" si="612"/>
        <v>72</v>
      </c>
      <c r="L2416" s="30" t="str">
        <f t="shared" si="613"/>
        <v>22.932</v>
      </c>
      <c r="M2416" s="30">
        <f t="shared" si="614"/>
        <v>79</v>
      </c>
      <c r="N2416" s="30" t="str">
        <f t="shared" si="615"/>
        <v>22.703</v>
      </c>
      <c r="O2416" s="30">
        <f t="shared" si="616"/>
        <v>86</v>
      </c>
      <c r="P2416" s="30" t="str">
        <f t="shared" si="617"/>
        <v>22.932</v>
      </c>
      <c r="Q2416" s="30">
        <f t="shared" si="618"/>
        <v>93</v>
      </c>
      <c r="R2416" s="36" t="str">
        <f t="shared" si="619"/>
        <v>08-Aug-2017</v>
      </c>
      <c r="S2416" s="37">
        <f t="shared" si="610"/>
        <v>22.931999999999999</v>
      </c>
    </row>
    <row r="2417" spans="1:19">
      <c r="A2417" s="30" t="s">
        <v>8283</v>
      </c>
      <c r="D2417" s="30" t="str">
        <f t="shared" si="604"/>
        <v>118193</v>
      </c>
      <c r="E2417" s="30">
        <f t="shared" si="608"/>
        <v>7</v>
      </c>
      <c r="F2417" s="30" t="str">
        <f t="shared" si="605"/>
        <v>INF917K01KW8</v>
      </c>
      <c r="G2417" s="30">
        <f t="shared" si="609"/>
        <v>20</v>
      </c>
      <c r="H2417" s="30" t="str">
        <f t="shared" si="606"/>
        <v>INF917K01KX6</v>
      </c>
      <c r="I2417" s="30">
        <f t="shared" si="611"/>
        <v>33</v>
      </c>
      <c r="J2417" s="35" t="str">
        <f t="shared" si="607"/>
        <v>L&amp;T Dynamic Equity Fund-Regular Plan-Dividend Option</v>
      </c>
      <c r="K2417" s="35">
        <f t="shared" si="612"/>
        <v>86</v>
      </c>
      <c r="L2417" s="30" t="str">
        <f t="shared" si="613"/>
        <v>18.09</v>
      </c>
      <c r="M2417" s="30">
        <f t="shared" si="614"/>
        <v>92</v>
      </c>
      <c r="N2417" s="30" t="str">
        <f t="shared" si="615"/>
        <v>17.909</v>
      </c>
      <c r="O2417" s="30">
        <f t="shared" si="616"/>
        <v>99</v>
      </c>
      <c r="P2417" s="30" t="str">
        <f t="shared" si="617"/>
        <v>18.09</v>
      </c>
      <c r="Q2417" s="30">
        <f t="shared" si="618"/>
        <v>105</v>
      </c>
      <c r="R2417" s="36" t="str">
        <f t="shared" si="619"/>
        <v>08-Aug-2017</v>
      </c>
      <c r="S2417" s="37">
        <f t="shared" si="610"/>
        <v>18.09</v>
      </c>
    </row>
    <row r="2418" spans="1:19">
      <c r="A2418" s="30" t="s">
        <v>8284</v>
      </c>
      <c r="D2418" s="30" t="str">
        <f t="shared" si="604"/>
        <v>118194</v>
      </c>
      <c r="E2418" s="30">
        <f t="shared" si="608"/>
        <v>7</v>
      </c>
      <c r="F2418" s="30" t="str">
        <f t="shared" si="605"/>
        <v>INF917K01KY4</v>
      </c>
      <c r="G2418" s="30">
        <f t="shared" si="609"/>
        <v>20</v>
      </c>
      <c r="H2418" s="30" t="str">
        <f t="shared" si="606"/>
        <v>-</v>
      </c>
      <c r="I2418" s="30">
        <f t="shared" si="611"/>
        <v>22</v>
      </c>
      <c r="J2418" s="35" t="str">
        <f t="shared" si="607"/>
        <v>L&amp;T Dynamic Equity Fund-Regular Plan-Growth Option</v>
      </c>
      <c r="K2418" s="35">
        <f t="shared" si="612"/>
        <v>73</v>
      </c>
      <c r="L2418" s="30" t="str">
        <f t="shared" si="613"/>
        <v>21.904</v>
      </c>
      <c r="M2418" s="30">
        <f t="shared" si="614"/>
        <v>80</v>
      </c>
      <c r="N2418" s="30" t="str">
        <f t="shared" si="615"/>
        <v>21.685</v>
      </c>
      <c r="O2418" s="30">
        <f t="shared" si="616"/>
        <v>87</v>
      </c>
      <c r="P2418" s="30" t="str">
        <f t="shared" si="617"/>
        <v>21.904</v>
      </c>
      <c r="Q2418" s="30">
        <f t="shared" si="618"/>
        <v>94</v>
      </c>
      <c r="R2418" s="36" t="str">
        <f t="shared" si="619"/>
        <v>08-Aug-2017</v>
      </c>
      <c r="S2418" s="37">
        <f t="shared" si="610"/>
        <v>21.904</v>
      </c>
    </row>
    <row r="2419" spans="1:19" ht="26">
      <c r="A2419" s="30" t="s">
        <v>8285</v>
      </c>
      <c r="D2419" s="30" t="str">
        <f t="shared" si="604"/>
        <v>129222</v>
      </c>
      <c r="E2419" s="30">
        <f t="shared" si="608"/>
        <v>7</v>
      </c>
      <c r="F2419" s="30" t="str">
        <f t="shared" si="605"/>
        <v>INF917K01PZ0</v>
      </c>
      <c r="G2419" s="30">
        <f t="shared" si="609"/>
        <v>20</v>
      </c>
      <c r="H2419" s="30" t="str">
        <f t="shared" si="606"/>
        <v>-</v>
      </c>
      <c r="I2419" s="30">
        <f t="shared" si="611"/>
        <v>22</v>
      </c>
      <c r="J2419" s="35" t="str">
        <f t="shared" si="607"/>
        <v>L&amp;T Emerging Businesses Fund - Direct Plan - Dividend (Payout) Option</v>
      </c>
      <c r="K2419" s="35">
        <f t="shared" si="612"/>
        <v>92</v>
      </c>
      <c r="L2419" s="30" t="str">
        <f t="shared" si="613"/>
        <v>22.989</v>
      </c>
      <c r="M2419" s="30">
        <f t="shared" si="614"/>
        <v>99</v>
      </c>
      <c r="N2419" s="30" t="str">
        <f t="shared" si="615"/>
        <v>22.759</v>
      </c>
      <c r="O2419" s="30">
        <f t="shared" si="616"/>
        <v>106</v>
      </c>
      <c r="P2419" s="30" t="str">
        <f t="shared" si="617"/>
        <v>22.989</v>
      </c>
      <c r="Q2419" s="30">
        <f t="shared" si="618"/>
        <v>113</v>
      </c>
      <c r="R2419" s="36" t="str">
        <f t="shared" si="619"/>
        <v>08-Aug-2017</v>
      </c>
      <c r="S2419" s="37">
        <f t="shared" si="610"/>
        <v>22.989000000000001</v>
      </c>
    </row>
    <row r="2420" spans="1:19">
      <c r="A2420" s="30" t="s">
        <v>8286</v>
      </c>
      <c r="D2420" s="30" t="str">
        <f t="shared" si="604"/>
        <v>129220</v>
      </c>
      <c r="E2420" s="30">
        <f t="shared" si="608"/>
        <v>7</v>
      </c>
      <c r="F2420" s="30" t="str">
        <f t="shared" si="605"/>
        <v>INF917K01QA1</v>
      </c>
      <c r="G2420" s="30">
        <f t="shared" si="609"/>
        <v>20</v>
      </c>
      <c r="H2420" s="30" t="str">
        <f t="shared" si="606"/>
        <v>-</v>
      </c>
      <c r="I2420" s="30">
        <f t="shared" si="611"/>
        <v>22</v>
      </c>
      <c r="J2420" s="35" t="str">
        <f t="shared" si="607"/>
        <v>L&amp;T Emerging Businesses Fund - Direct Plan - Growth Option</v>
      </c>
      <c r="K2420" s="35">
        <f t="shared" si="612"/>
        <v>81</v>
      </c>
      <c r="L2420" s="30" t="str">
        <f t="shared" si="613"/>
        <v>24.911</v>
      </c>
      <c r="M2420" s="30">
        <f t="shared" si="614"/>
        <v>88</v>
      </c>
      <c r="N2420" s="30" t="str">
        <f t="shared" si="615"/>
        <v>24.662</v>
      </c>
      <c r="O2420" s="30">
        <f t="shared" si="616"/>
        <v>95</v>
      </c>
      <c r="P2420" s="30" t="str">
        <f t="shared" si="617"/>
        <v>24.911</v>
      </c>
      <c r="Q2420" s="30">
        <f t="shared" si="618"/>
        <v>102</v>
      </c>
      <c r="R2420" s="36" t="str">
        <f t="shared" si="619"/>
        <v>08-Aug-2017</v>
      </c>
      <c r="S2420" s="37">
        <f t="shared" si="610"/>
        <v>24.911000000000001</v>
      </c>
    </row>
    <row r="2421" spans="1:19" ht="26">
      <c r="A2421" s="30" t="s">
        <v>8287</v>
      </c>
      <c r="D2421" s="30" t="str">
        <f t="shared" si="604"/>
        <v>129221</v>
      </c>
      <c r="E2421" s="30">
        <f t="shared" si="608"/>
        <v>7</v>
      </c>
      <c r="F2421" s="30" t="str">
        <f t="shared" si="605"/>
        <v>INF917K01QB9</v>
      </c>
      <c r="G2421" s="30">
        <f t="shared" si="609"/>
        <v>20</v>
      </c>
      <c r="H2421" s="30" t="str">
        <f t="shared" si="606"/>
        <v>-</v>
      </c>
      <c r="I2421" s="30">
        <f t="shared" si="611"/>
        <v>22</v>
      </c>
      <c r="J2421" s="35" t="str">
        <f t="shared" si="607"/>
        <v>L&amp;T Emerging Businesses Fund - Regular Plan - Dividend (Payout) Option</v>
      </c>
      <c r="K2421" s="35">
        <f t="shared" si="612"/>
        <v>93</v>
      </c>
      <c r="L2421" s="30" t="str">
        <f t="shared" si="613"/>
        <v>22.439</v>
      </c>
      <c r="M2421" s="30">
        <f t="shared" si="614"/>
        <v>100</v>
      </c>
      <c r="N2421" s="30" t="str">
        <f t="shared" si="615"/>
        <v>22.215</v>
      </c>
      <c r="O2421" s="30">
        <f t="shared" si="616"/>
        <v>107</v>
      </c>
      <c r="P2421" s="30" t="str">
        <f t="shared" si="617"/>
        <v>22.439</v>
      </c>
      <c r="Q2421" s="30">
        <f t="shared" si="618"/>
        <v>114</v>
      </c>
      <c r="R2421" s="36" t="str">
        <f t="shared" si="619"/>
        <v>08-Aug-2017</v>
      </c>
      <c r="S2421" s="37">
        <f t="shared" si="610"/>
        <v>22.439</v>
      </c>
    </row>
    <row r="2422" spans="1:19">
      <c r="A2422" s="30" t="s">
        <v>8288</v>
      </c>
      <c r="D2422" s="30" t="str">
        <f t="shared" si="604"/>
        <v>129223</v>
      </c>
      <c r="E2422" s="30">
        <f t="shared" si="608"/>
        <v>7</v>
      </c>
      <c r="F2422" s="30" t="str">
        <f t="shared" si="605"/>
        <v>INF917K01QC7</v>
      </c>
      <c r="G2422" s="30">
        <f t="shared" si="609"/>
        <v>20</v>
      </c>
      <c r="H2422" s="30" t="str">
        <f t="shared" si="606"/>
        <v>-</v>
      </c>
      <c r="I2422" s="30">
        <f t="shared" si="611"/>
        <v>22</v>
      </c>
      <c r="J2422" s="35" t="str">
        <f t="shared" si="607"/>
        <v>L&amp;T Emerging Businesses Fund - Regular Plan - Growth Option</v>
      </c>
      <c r="K2422" s="35">
        <f t="shared" si="612"/>
        <v>82</v>
      </c>
      <c r="L2422" s="30" t="str">
        <f t="shared" si="613"/>
        <v>24.351</v>
      </c>
      <c r="M2422" s="30">
        <f t="shared" si="614"/>
        <v>89</v>
      </c>
      <c r="N2422" s="30" t="str">
        <f t="shared" si="615"/>
        <v>24.107</v>
      </c>
      <c r="O2422" s="30">
        <f t="shared" si="616"/>
        <v>96</v>
      </c>
      <c r="P2422" s="30" t="str">
        <f t="shared" si="617"/>
        <v>24.351</v>
      </c>
      <c r="Q2422" s="30">
        <f t="shared" si="618"/>
        <v>103</v>
      </c>
      <c r="R2422" s="36" t="str">
        <f t="shared" si="619"/>
        <v>08-Aug-2017</v>
      </c>
      <c r="S2422" s="37">
        <f t="shared" si="610"/>
        <v>24.350999999999999</v>
      </c>
    </row>
    <row r="2423" spans="1:19">
      <c r="A2423" s="30" t="s">
        <v>8289</v>
      </c>
      <c r="D2423" s="30" t="str">
        <f t="shared" si="604"/>
        <v>119290</v>
      </c>
      <c r="E2423" s="30">
        <f t="shared" si="608"/>
        <v>7</v>
      </c>
      <c r="F2423" s="30" t="str">
        <f t="shared" si="605"/>
        <v>INF917K01FB2</v>
      </c>
      <c r="G2423" s="30">
        <f t="shared" si="609"/>
        <v>20</v>
      </c>
      <c r="H2423" s="30" t="str">
        <f t="shared" si="606"/>
        <v>INF917K01FA4</v>
      </c>
      <c r="I2423" s="30">
        <f t="shared" si="611"/>
        <v>33</v>
      </c>
      <c r="J2423" s="35" t="str">
        <f t="shared" si="607"/>
        <v>L&amp;T Equity Fund-Direct Plan-Dividend Option</v>
      </c>
      <c r="K2423" s="35">
        <f t="shared" si="612"/>
        <v>77</v>
      </c>
      <c r="L2423" s="30" t="str">
        <f t="shared" si="613"/>
        <v>36.089</v>
      </c>
      <c r="M2423" s="30">
        <f t="shared" si="614"/>
        <v>84</v>
      </c>
      <c r="N2423" s="30" t="str">
        <f t="shared" si="615"/>
        <v>35.728</v>
      </c>
      <c r="O2423" s="30">
        <f t="shared" si="616"/>
        <v>91</v>
      </c>
      <c r="P2423" s="30" t="str">
        <f t="shared" si="617"/>
        <v>36.089</v>
      </c>
      <c r="Q2423" s="30">
        <f t="shared" si="618"/>
        <v>98</v>
      </c>
      <c r="R2423" s="36" t="str">
        <f t="shared" si="619"/>
        <v>08-Aug-2017</v>
      </c>
      <c r="S2423" s="37">
        <f t="shared" si="610"/>
        <v>36.088999999999999</v>
      </c>
    </row>
    <row r="2424" spans="1:19">
      <c r="A2424" s="30" t="s">
        <v>8290</v>
      </c>
      <c r="D2424" s="30" t="str">
        <f t="shared" si="604"/>
        <v>119291</v>
      </c>
      <c r="E2424" s="30">
        <f t="shared" si="608"/>
        <v>7</v>
      </c>
      <c r="F2424" s="30" t="str">
        <f t="shared" si="605"/>
        <v>INF917K01FC0</v>
      </c>
      <c r="G2424" s="30">
        <f t="shared" si="609"/>
        <v>20</v>
      </c>
      <c r="H2424" s="30" t="str">
        <f t="shared" si="606"/>
        <v>-</v>
      </c>
      <c r="I2424" s="30">
        <f t="shared" si="611"/>
        <v>22</v>
      </c>
      <c r="J2424" s="35" t="str">
        <f t="shared" si="607"/>
        <v>L&amp;T Equity Fund-Direct Plan-Growth Option</v>
      </c>
      <c r="K2424" s="35">
        <f t="shared" si="612"/>
        <v>64</v>
      </c>
      <c r="L2424" s="30" t="str">
        <f t="shared" si="613"/>
        <v>78.781</v>
      </c>
      <c r="M2424" s="30">
        <f t="shared" si="614"/>
        <v>71</v>
      </c>
      <c r="N2424" s="30" t="str">
        <f t="shared" si="615"/>
        <v>77.993</v>
      </c>
      <c r="O2424" s="30">
        <f t="shared" si="616"/>
        <v>78</v>
      </c>
      <c r="P2424" s="30" t="str">
        <f t="shared" si="617"/>
        <v>78.781</v>
      </c>
      <c r="Q2424" s="30">
        <f t="shared" si="618"/>
        <v>85</v>
      </c>
      <c r="R2424" s="36" t="str">
        <f t="shared" si="619"/>
        <v>08-Aug-2017</v>
      </c>
      <c r="S2424" s="37">
        <f t="shared" si="610"/>
        <v>78.781000000000006</v>
      </c>
    </row>
    <row r="2425" spans="1:19">
      <c r="A2425" s="30" t="s">
        <v>8291</v>
      </c>
      <c r="D2425" s="30" t="str">
        <f t="shared" si="604"/>
        <v>118044</v>
      </c>
      <c r="E2425" s="30">
        <f t="shared" si="608"/>
        <v>7</v>
      </c>
      <c r="F2425" s="30" t="str">
        <f t="shared" si="605"/>
        <v>INF677K01049</v>
      </c>
      <c r="G2425" s="30">
        <f t="shared" si="609"/>
        <v>20</v>
      </c>
      <c r="H2425" s="30" t="str">
        <f t="shared" si="606"/>
        <v>INF677K01056</v>
      </c>
      <c r="I2425" s="30">
        <f t="shared" si="611"/>
        <v>33</v>
      </c>
      <c r="J2425" s="35" t="str">
        <f t="shared" si="607"/>
        <v>L&amp;T Equity Fund-Regular Plan-Dividend Option</v>
      </c>
      <c r="K2425" s="35">
        <f t="shared" si="612"/>
        <v>78</v>
      </c>
      <c r="L2425" s="30" t="str">
        <f t="shared" si="613"/>
        <v>32.673</v>
      </c>
      <c r="M2425" s="30">
        <f t="shared" si="614"/>
        <v>85</v>
      </c>
      <c r="N2425" s="30" t="str">
        <f t="shared" si="615"/>
        <v>32.346</v>
      </c>
      <c r="O2425" s="30">
        <f t="shared" si="616"/>
        <v>92</v>
      </c>
      <c r="P2425" s="30" t="str">
        <f t="shared" si="617"/>
        <v>32.673</v>
      </c>
      <c r="Q2425" s="30">
        <f t="shared" si="618"/>
        <v>99</v>
      </c>
      <c r="R2425" s="36" t="str">
        <f t="shared" si="619"/>
        <v>08-Aug-2017</v>
      </c>
      <c r="S2425" s="37">
        <f t="shared" si="610"/>
        <v>32.673000000000002</v>
      </c>
    </row>
    <row r="2426" spans="1:19">
      <c r="A2426" s="30" t="s">
        <v>8292</v>
      </c>
      <c r="D2426" s="30" t="str">
        <f t="shared" si="604"/>
        <v>118043</v>
      </c>
      <c r="E2426" s="30">
        <f t="shared" si="608"/>
        <v>7</v>
      </c>
      <c r="F2426" s="30" t="str">
        <f t="shared" si="605"/>
        <v>INF677K01031</v>
      </c>
      <c r="G2426" s="30">
        <f t="shared" si="609"/>
        <v>20</v>
      </c>
      <c r="H2426" s="30" t="str">
        <f t="shared" si="606"/>
        <v>-</v>
      </c>
      <c r="I2426" s="30">
        <f t="shared" si="611"/>
        <v>22</v>
      </c>
      <c r="J2426" s="35" t="str">
        <f t="shared" si="607"/>
        <v>L&amp;T Equity Fund-Regular Plan-Growth Option</v>
      </c>
      <c r="K2426" s="35">
        <f t="shared" si="612"/>
        <v>65</v>
      </c>
      <c r="L2426" s="30" t="str">
        <f t="shared" si="613"/>
        <v>76.396</v>
      </c>
      <c r="M2426" s="30">
        <f t="shared" si="614"/>
        <v>72</v>
      </c>
      <c r="N2426" s="30" t="str">
        <f t="shared" si="615"/>
        <v>75.632</v>
      </c>
      <c r="O2426" s="30">
        <f t="shared" si="616"/>
        <v>79</v>
      </c>
      <c r="P2426" s="30" t="str">
        <f t="shared" si="617"/>
        <v>76.396</v>
      </c>
      <c r="Q2426" s="30">
        <f t="shared" si="618"/>
        <v>86</v>
      </c>
      <c r="R2426" s="36" t="str">
        <f t="shared" si="619"/>
        <v>08-Aug-2017</v>
      </c>
      <c r="S2426" s="37">
        <f t="shared" si="610"/>
        <v>76.396000000000001</v>
      </c>
    </row>
    <row r="2427" spans="1:19">
      <c r="A2427" s="30" t="s">
        <v>8293</v>
      </c>
      <c r="D2427" s="30" t="str">
        <f t="shared" si="604"/>
        <v>119801</v>
      </c>
      <c r="E2427" s="30">
        <f t="shared" si="608"/>
        <v>7</v>
      </c>
      <c r="F2427" s="30" t="str">
        <f t="shared" si="605"/>
        <v>INF917K01GD6</v>
      </c>
      <c r="G2427" s="30">
        <f t="shared" si="609"/>
        <v>20</v>
      </c>
      <c r="H2427" s="30" t="str">
        <f t="shared" si="606"/>
        <v>INF917K01GC8</v>
      </c>
      <c r="I2427" s="30">
        <f t="shared" si="611"/>
        <v>33</v>
      </c>
      <c r="J2427" s="35" t="str">
        <f t="shared" si="607"/>
        <v>L&amp;T  Equity Savings Fund- Direct Plan-Quarterly Dividend</v>
      </c>
      <c r="K2427" s="35">
        <f t="shared" si="612"/>
        <v>90</v>
      </c>
      <c r="L2427" s="30" t="str">
        <f t="shared" si="613"/>
        <v>12.601</v>
      </c>
      <c r="M2427" s="30">
        <f t="shared" si="614"/>
        <v>97</v>
      </c>
      <c r="N2427" s="30" t="str">
        <f t="shared" si="615"/>
        <v>12.475</v>
      </c>
      <c r="O2427" s="30">
        <f t="shared" si="616"/>
        <v>104</v>
      </c>
      <c r="P2427" s="30" t="str">
        <f t="shared" si="617"/>
        <v>12.601</v>
      </c>
      <c r="Q2427" s="30">
        <f t="shared" si="618"/>
        <v>111</v>
      </c>
      <c r="R2427" s="36" t="str">
        <f t="shared" si="619"/>
        <v>08-Aug-2017</v>
      </c>
      <c r="S2427" s="37">
        <f t="shared" si="610"/>
        <v>12.601000000000001</v>
      </c>
    </row>
    <row r="2428" spans="1:19">
      <c r="A2428" s="30" t="s">
        <v>8294</v>
      </c>
      <c r="D2428" s="30" t="str">
        <f t="shared" si="604"/>
        <v>119802</v>
      </c>
      <c r="E2428" s="30">
        <f t="shared" si="608"/>
        <v>7</v>
      </c>
      <c r="F2428" s="30" t="str">
        <f t="shared" si="605"/>
        <v>INF917K01GE4</v>
      </c>
      <c r="G2428" s="30">
        <f t="shared" si="609"/>
        <v>20</v>
      </c>
      <c r="H2428" s="30" t="str">
        <f t="shared" si="606"/>
        <v>-</v>
      </c>
      <c r="I2428" s="30">
        <f t="shared" si="611"/>
        <v>22</v>
      </c>
      <c r="J2428" s="35" t="str">
        <f t="shared" si="607"/>
        <v>L&amp;T Equity Savings Fund - Direct Plan-Growth Plan</v>
      </c>
      <c r="K2428" s="35">
        <f t="shared" si="612"/>
        <v>72</v>
      </c>
      <c r="L2428" s="30" t="str">
        <f t="shared" si="613"/>
        <v>17.106</v>
      </c>
      <c r="M2428" s="30">
        <f t="shared" si="614"/>
        <v>79</v>
      </c>
      <c r="N2428" s="30" t="str">
        <f t="shared" si="615"/>
        <v>16.935</v>
      </c>
      <c r="O2428" s="30">
        <f t="shared" si="616"/>
        <v>86</v>
      </c>
      <c r="P2428" s="30" t="str">
        <f t="shared" si="617"/>
        <v>17.106</v>
      </c>
      <c r="Q2428" s="30">
        <f t="shared" si="618"/>
        <v>93</v>
      </c>
      <c r="R2428" s="36" t="str">
        <f t="shared" si="619"/>
        <v>08-Aug-2017</v>
      </c>
      <c r="S2428" s="37">
        <f t="shared" si="610"/>
        <v>17.106000000000002</v>
      </c>
    </row>
    <row r="2429" spans="1:19">
      <c r="A2429" s="30" t="s">
        <v>8295</v>
      </c>
      <c r="D2429" s="30" t="str">
        <f t="shared" si="604"/>
        <v>119803</v>
      </c>
      <c r="E2429" s="30">
        <f t="shared" si="608"/>
        <v>7</v>
      </c>
      <c r="F2429" s="30" t="str">
        <f t="shared" si="605"/>
        <v>INF917K01GA2</v>
      </c>
      <c r="G2429" s="30">
        <f t="shared" si="609"/>
        <v>20</v>
      </c>
      <c r="H2429" s="30" t="str">
        <f t="shared" si="606"/>
        <v>-</v>
      </c>
      <c r="I2429" s="30">
        <f t="shared" si="611"/>
        <v>22</v>
      </c>
      <c r="J2429" s="35" t="str">
        <f t="shared" si="607"/>
        <v>L&amp;T Equity Savings Fund - Direct Plan-Monthly Dividend</v>
      </c>
      <c r="K2429" s="35">
        <f t="shared" si="612"/>
        <v>77</v>
      </c>
      <c r="L2429" s="30" t="str">
        <f t="shared" si="613"/>
        <v>12.363</v>
      </c>
      <c r="M2429" s="30">
        <f t="shared" si="614"/>
        <v>84</v>
      </c>
      <c r="N2429" s="30" t="str">
        <f t="shared" si="615"/>
        <v>12.239</v>
      </c>
      <c r="O2429" s="30">
        <f t="shared" si="616"/>
        <v>91</v>
      </c>
      <c r="P2429" s="30" t="str">
        <f t="shared" si="617"/>
        <v>12.363</v>
      </c>
      <c r="Q2429" s="30">
        <f t="shared" si="618"/>
        <v>98</v>
      </c>
      <c r="R2429" s="36" t="str">
        <f t="shared" si="619"/>
        <v>08-Aug-2017</v>
      </c>
      <c r="S2429" s="37">
        <f t="shared" si="610"/>
        <v>12.363</v>
      </c>
    </row>
    <row r="2430" spans="1:19">
      <c r="A2430" s="30" t="s">
        <v>8296</v>
      </c>
      <c r="D2430" s="30" t="str">
        <f t="shared" si="604"/>
        <v>115887</v>
      </c>
      <c r="E2430" s="30">
        <f t="shared" si="608"/>
        <v>7</v>
      </c>
      <c r="F2430" s="30" t="str">
        <f t="shared" si="605"/>
        <v>INF917K01AA5</v>
      </c>
      <c r="G2430" s="30">
        <f t="shared" si="609"/>
        <v>20</v>
      </c>
      <c r="H2430" s="30" t="str">
        <f t="shared" si="606"/>
        <v>-</v>
      </c>
      <c r="I2430" s="30">
        <f t="shared" si="611"/>
        <v>22</v>
      </c>
      <c r="J2430" s="35" t="str">
        <f t="shared" si="607"/>
        <v>L&amp;T Equity Savings Fund - Regular Plan - Growth Option</v>
      </c>
      <c r="K2430" s="35">
        <f t="shared" si="612"/>
        <v>77</v>
      </c>
      <c r="L2430" s="30" t="str">
        <f t="shared" si="613"/>
        <v>16.525</v>
      </c>
      <c r="M2430" s="30">
        <f t="shared" si="614"/>
        <v>84</v>
      </c>
      <c r="N2430" s="30" t="str">
        <f t="shared" si="615"/>
        <v>16.36</v>
      </c>
      <c r="O2430" s="30">
        <f t="shared" si="616"/>
        <v>90</v>
      </c>
      <c r="P2430" s="30" t="str">
        <f t="shared" si="617"/>
        <v>16.525</v>
      </c>
      <c r="Q2430" s="30">
        <f t="shared" si="618"/>
        <v>97</v>
      </c>
      <c r="R2430" s="36" t="str">
        <f t="shared" si="619"/>
        <v>08-Aug-2017</v>
      </c>
      <c r="S2430" s="37">
        <f t="shared" si="610"/>
        <v>16.524999999999999</v>
      </c>
    </row>
    <row r="2431" spans="1:19" ht="26">
      <c r="A2431" s="30" t="s">
        <v>8297</v>
      </c>
      <c r="D2431" s="30" t="str">
        <f t="shared" si="604"/>
        <v>115883</v>
      </c>
      <c r="E2431" s="30">
        <f t="shared" si="608"/>
        <v>7</v>
      </c>
      <c r="F2431" s="30" t="str">
        <f t="shared" si="605"/>
        <v>INF917K01965</v>
      </c>
      <c r="G2431" s="30">
        <f t="shared" si="609"/>
        <v>20</v>
      </c>
      <c r="H2431" s="30" t="str">
        <f t="shared" si="606"/>
        <v>INF917K01973</v>
      </c>
      <c r="I2431" s="30">
        <f t="shared" si="611"/>
        <v>33</v>
      </c>
      <c r="J2431" s="35" t="str">
        <f t="shared" si="607"/>
        <v>L&amp;T Equity Savings Fund - Regular Plan - Monthly Dividend payout</v>
      </c>
      <c r="K2431" s="35">
        <f t="shared" si="612"/>
        <v>98</v>
      </c>
      <c r="L2431" s="30" t="str">
        <f t="shared" si="613"/>
        <v>12.294</v>
      </c>
      <c r="M2431" s="30">
        <f t="shared" si="614"/>
        <v>105</v>
      </c>
      <c r="N2431" s="30" t="str">
        <f t="shared" si="615"/>
        <v>12.171</v>
      </c>
      <c r="O2431" s="30">
        <f t="shared" si="616"/>
        <v>112</v>
      </c>
      <c r="P2431" s="30" t="str">
        <f t="shared" si="617"/>
        <v>12.294</v>
      </c>
      <c r="Q2431" s="30">
        <f t="shared" si="618"/>
        <v>119</v>
      </c>
      <c r="R2431" s="36" t="str">
        <f t="shared" si="619"/>
        <v>08-Aug-2017</v>
      </c>
      <c r="S2431" s="37">
        <f t="shared" si="610"/>
        <v>12.294</v>
      </c>
    </row>
    <row r="2432" spans="1:19" ht="26">
      <c r="A2432" s="30" t="s">
        <v>8298</v>
      </c>
      <c r="D2432" s="30" t="str">
        <f t="shared" si="604"/>
        <v>115886</v>
      </c>
      <c r="E2432" s="30">
        <f t="shared" si="608"/>
        <v>7</v>
      </c>
      <c r="F2432" s="30" t="str">
        <f t="shared" si="605"/>
        <v>INF917K01981</v>
      </c>
      <c r="G2432" s="30">
        <f t="shared" si="609"/>
        <v>20</v>
      </c>
      <c r="H2432" s="30" t="str">
        <f t="shared" si="606"/>
        <v>INF917K01999</v>
      </c>
      <c r="I2432" s="30">
        <f t="shared" si="611"/>
        <v>33</v>
      </c>
      <c r="J2432" s="35" t="str">
        <f t="shared" si="607"/>
        <v>L&amp;T Equity Savings Fund - Regular Plan - Quarterly Dividend payout</v>
      </c>
      <c r="K2432" s="35">
        <f t="shared" si="612"/>
        <v>100</v>
      </c>
      <c r="L2432" s="30" t="str">
        <f t="shared" si="613"/>
        <v>11.984</v>
      </c>
      <c r="M2432" s="30">
        <f t="shared" si="614"/>
        <v>107</v>
      </c>
      <c r="N2432" s="30" t="str">
        <f t="shared" si="615"/>
        <v>11.864</v>
      </c>
      <c r="O2432" s="30">
        <f t="shared" si="616"/>
        <v>114</v>
      </c>
      <c r="P2432" s="30" t="str">
        <f t="shared" si="617"/>
        <v>11.984</v>
      </c>
      <c r="Q2432" s="30">
        <f t="shared" si="618"/>
        <v>121</v>
      </c>
      <c r="R2432" s="36" t="str">
        <f t="shared" si="619"/>
        <v>08-Aug-2017</v>
      </c>
      <c r="S2432" s="37">
        <f t="shared" si="610"/>
        <v>11.984</v>
      </c>
    </row>
    <row r="2433" spans="1:19">
      <c r="A2433" s="30" t="s">
        <v>8299</v>
      </c>
      <c r="D2433" s="30" t="str">
        <f t="shared" si="604"/>
        <v>119308</v>
      </c>
      <c r="E2433" s="30">
        <f t="shared" si="608"/>
        <v>7</v>
      </c>
      <c r="F2433" s="30" t="str">
        <f t="shared" si="605"/>
        <v>INF917K01FQ0</v>
      </c>
      <c r="G2433" s="30">
        <f t="shared" si="609"/>
        <v>20</v>
      </c>
      <c r="H2433" s="30" t="str">
        <f t="shared" si="606"/>
        <v>-</v>
      </c>
      <c r="I2433" s="30">
        <f t="shared" si="611"/>
        <v>22</v>
      </c>
      <c r="J2433" s="35" t="str">
        <f t="shared" si="607"/>
        <v>L&amp;T India  Large Cap Fund - Direct Plan - Growth Option</v>
      </c>
      <c r="K2433" s="35">
        <f t="shared" si="612"/>
        <v>78</v>
      </c>
      <c r="L2433" s="30" t="str">
        <f t="shared" si="613"/>
        <v>25.734</v>
      </c>
      <c r="M2433" s="30">
        <f t="shared" si="614"/>
        <v>85</v>
      </c>
      <c r="N2433" s="30" t="str">
        <f t="shared" si="615"/>
        <v>25.477</v>
      </c>
      <c r="O2433" s="30">
        <f t="shared" si="616"/>
        <v>92</v>
      </c>
      <c r="P2433" s="30" t="str">
        <f t="shared" si="617"/>
        <v>25.734</v>
      </c>
      <c r="Q2433" s="30">
        <f t="shared" si="618"/>
        <v>99</v>
      </c>
      <c r="R2433" s="36" t="str">
        <f t="shared" si="619"/>
        <v>08-Aug-2017</v>
      </c>
      <c r="S2433" s="37">
        <f t="shared" si="610"/>
        <v>25.734000000000002</v>
      </c>
    </row>
    <row r="2434" spans="1:19">
      <c r="A2434" s="30" t="s">
        <v>8300</v>
      </c>
      <c r="D2434" s="30" t="str">
        <f t="shared" si="604"/>
        <v>119314</v>
      </c>
      <c r="E2434" s="30">
        <f t="shared" si="608"/>
        <v>7</v>
      </c>
      <c r="F2434" s="30" t="str">
        <f t="shared" si="605"/>
        <v>INF917K01FP2</v>
      </c>
      <c r="G2434" s="30">
        <f t="shared" si="609"/>
        <v>20</v>
      </c>
      <c r="H2434" s="30" t="str">
        <f t="shared" si="606"/>
        <v>INF917K01FO5</v>
      </c>
      <c r="I2434" s="30">
        <f t="shared" si="611"/>
        <v>33</v>
      </c>
      <c r="J2434" s="35" t="str">
        <f t="shared" si="607"/>
        <v>L&amp;T India Large Cap Fund - Direct Plan- Dividend Option</v>
      </c>
      <c r="K2434" s="35">
        <f t="shared" si="612"/>
        <v>89</v>
      </c>
      <c r="L2434" s="30" t="str">
        <f t="shared" si="613"/>
        <v>19.199</v>
      </c>
      <c r="M2434" s="30">
        <f t="shared" si="614"/>
        <v>96</v>
      </c>
      <c r="N2434" s="30" t="str">
        <f t="shared" si="615"/>
        <v>19.007</v>
      </c>
      <c r="O2434" s="30">
        <f t="shared" si="616"/>
        <v>103</v>
      </c>
      <c r="P2434" s="30" t="str">
        <f t="shared" si="617"/>
        <v>19.199</v>
      </c>
      <c r="Q2434" s="30">
        <f t="shared" si="618"/>
        <v>110</v>
      </c>
      <c r="R2434" s="36" t="str">
        <f t="shared" si="619"/>
        <v>08-Aug-2017</v>
      </c>
      <c r="S2434" s="37">
        <f t="shared" si="610"/>
        <v>19.199000000000002</v>
      </c>
    </row>
    <row r="2435" spans="1:19">
      <c r="A2435" s="30" t="s">
        <v>8301</v>
      </c>
      <c r="D2435" s="30" t="str">
        <f t="shared" si="604"/>
        <v>118070</v>
      </c>
      <c r="E2435" s="30">
        <f t="shared" si="608"/>
        <v>7</v>
      </c>
      <c r="F2435" s="30" t="str">
        <f t="shared" si="605"/>
        <v>INF677K01163</v>
      </c>
      <c r="G2435" s="30">
        <f t="shared" si="609"/>
        <v>20</v>
      </c>
      <c r="H2435" s="30" t="str">
        <f t="shared" si="606"/>
        <v>INF677K01171</v>
      </c>
      <c r="I2435" s="30">
        <f t="shared" si="611"/>
        <v>33</v>
      </c>
      <c r="J2435" s="35" t="str">
        <f t="shared" si="607"/>
        <v>L&amp;T India Large Cap Fund - Regular Plan - Dividend Option</v>
      </c>
      <c r="K2435" s="35">
        <f t="shared" si="612"/>
        <v>91</v>
      </c>
      <c r="L2435" s="30" t="str">
        <f t="shared" si="613"/>
        <v>18.167</v>
      </c>
      <c r="M2435" s="30">
        <f t="shared" si="614"/>
        <v>98</v>
      </c>
      <c r="N2435" s="30" t="str">
        <f t="shared" si="615"/>
        <v>17.985</v>
      </c>
      <c r="O2435" s="30">
        <f t="shared" si="616"/>
        <v>105</v>
      </c>
      <c r="P2435" s="30" t="str">
        <f t="shared" si="617"/>
        <v>18.167</v>
      </c>
      <c r="Q2435" s="30">
        <f t="shared" si="618"/>
        <v>112</v>
      </c>
      <c r="R2435" s="36" t="str">
        <f t="shared" si="619"/>
        <v>08-Aug-2017</v>
      </c>
      <c r="S2435" s="37">
        <f t="shared" si="610"/>
        <v>18.167000000000002</v>
      </c>
    </row>
    <row r="2436" spans="1:19">
      <c r="A2436" s="30" t="s">
        <v>8302</v>
      </c>
      <c r="D2436" s="30" t="str">
        <f t="shared" si="604"/>
        <v>118069</v>
      </c>
      <c r="E2436" s="30">
        <f t="shared" si="608"/>
        <v>7</v>
      </c>
      <c r="F2436" s="30" t="str">
        <f t="shared" si="605"/>
        <v>INF677K01155</v>
      </c>
      <c r="G2436" s="30">
        <f t="shared" si="609"/>
        <v>20</v>
      </c>
      <c r="H2436" s="30" t="str">
        <f t="shared" si="606"/>
        <v>-</v>
      </c>
      <c r="I2436" s="30">
        <f t="shared" si="611"/>
        <v>22</v>
      </c>
      <c r="J2436" s="35" t="str">
        <f t="shared" si="607"/>
        <v>L&amp;T India Large Cap Fund - Regular Plan - Growth Option</v>
      </c>
      <c r="K2436" s="35">
        <f t="shared" si="612"/>
        <v>78</v>
      </c>
      <c r="L2436" s="30" t="str">
        <f t="shared" si="613"/>
        <v>24.944</v>
      </c>
      <c r="M2436" s="30">
        <f t="shared" si="614"/>
        <v>85</v>
      </c>
      <c r="N2436" s="30" t="str">
        <f t="shared" si="615"/>
        <v>24.695</v>
      </c>
      <c r="O2436" s="30">
        <f t="shared" si="616"/>
        <v>92</v>
      </c>
      <c r="P2436" s="30" t="str">
        <f t="shared" si="617"/>
        <v>24.944</v>
      </c>
      <c r="Q2436" s="30">
        <f t="shared" si="618"/>
        <v>99</v>
      </c>
      <c r="R2436" s="36" t="str">
        <f t="shared" si="619"/>
        <v>08-Aug-2017</v>
      </c>
      <c r="S2436" s="37">
        <f t="shared" si="610"/>
        <v>24.943999999999999</v>
      </c>
    </row>
    <row r="2437" spans="1:19" ht="26">
      <c r="A2437" s="30" t="s">
        <v>8303</v>
      </c>
      <c r="D2437" s="30" t="str">
        <f t="shared" si="604"/>
        <v>133871</v>
      </c>
      <c r="E2437" s="30">
        <f t="shared" si="608"/>
        <v>7</v>
      </c>
      <c r="F2437" s="30" t="str">
        <f t="shared" si="605"/>
        <v>INF917K01TY5</v>
      </c>
      <c r="G2437" s="30">
        <f t="shared" si="609"/>
        <v>20</v>
      </c>
      <c r="H2437" s="30" t="str">
        <f t="shared" si="606"/>
        <v>INF917K01TX7</v>
      </c>
      <c r="I2437" s="30">
        <f t="shared" si="611"/>
        <v>33</v>
      </c>
      <c r="J2437" s="35" t="str">
        <f t="shared" si="607"/>
        <v>L&amp;T India Prudence Fund - Direct Plan - Annual Dividend Option</v>
      </c>
      <c r="K2437" s="35">
        <f t="shared" si="612"/>
        <v>96</v>
      </c>
      <c r="L2437" s="30" t="str">
        <f t="shared" si="613"/>
        <v>13.583</v>
      </c>
      <c r="M2437" s="30">
        <f t="shared" si="614"/>
        <v>103</v>
      </c>
      <c r="N2437" s="30" t="str">
        <f t="shared" si="615"/>
        <v>13.447</v>
      </c>
      <c r="O2437" s="30">
        <f t="shared" si="616"/>
        <v>110</v>
      </c>
      <c r="P2437" s="30" t="str">
        <f t="shared" si="617"/>
        <v>13.583</v>
      </c>
      <c r="Q2437" s="30">
        <f t="shared" si="618"/>
        <v>117</v>
      </c>
      <c r="R2437" s="36" t="str">
        <f t="shared" si="619"/>
        <v>08-Aug-2017</v>
      </c>
      <c r="S2437" s="37">
        <f t="shared" si="610"/>
        <v>13.583</v>
      </c>
    </row>
    <row r="2438" spans="1:19" ht="26">
      <c r="A2438" s="30" t="s">
        <v>8304</v>
      </c>
      <c r="D2438" s="30" t="str">
        <f t="shared" si="604"/>
        <v>133870</v>
      </c>
      <c r="E2438" s="30">
        <f t="shared" si="608"/>
        <v>7</v>
      </c>
      <c r="F2438" s="30" t="str">
        <f t="shared" si="605"/>
        <v>INF917K01TW9</v>
      </c>
      <c r="G2438" s="30">
        <f t="shared" si="609"/>
        <v>20</v>
      </c>
      <c r="H2438" s="30" t="str">
        <f t="shared" si="606"/>
        <v>INF917K01TV1</v>
      </c>
      <c r="I2438" s="30">
        <f t="shared" si="611"/>
        <v>33</v>
      </c>
      <c r="J2438" s="35" t="str">
        <f t="shared" si="607"/>
        <v>L&amp;T India Prudence Fund - Regular Plan- Annual Dividend Option</v>
      </c>
      <c r="K2438" s="35">
        <f t="shared" si="612"/>
        <v>96</v>
      </c>
      <c r="L2438" s="30" t="str">
        <f t="shared" si="613"/>
        <v>13.22</v>
      </c>
      <c r="M2438" s="30">
        <f t="shared" si="614"/>
        <v>102</v>
      </c>
      <c r="N2438" s="30" t="str">
        <f t="shared" si="615"/>
        <v>13.088</v>
      </c>
      <c r="O2438" s="30">
        <f t="shared" si="616"/>
        <v>109</v>
      </c>
      <c r="P2438" s="30" t="str">
        <f t="shared" si="617"/>
        <v>13.22</v>
      </c>
      <c r="Q2438" s="30">
        <f t="shared" si="618"/>
        <v>115</v>
      </c>
      <c r="R2438" s="36" t="str">
        <f t="shared" si="619"/>
        <v>08-Aug-2017</v>
      </c>
      <c r="S2438" s="37">
        <f t="shared" si="610"/>
        <v>13.22</v>
      </c>
    </row>
    <row r="2439" spans="1:19">
      <c r="A2439" s="30" t="s">
        <v>8305</v>
      </c>
      <c r="D2439" s="30" t="str">
        <f t="shared" ref="D2439:D2502" si="620">IF(ISERROR(LEFT(A2439,SEARCH(";",A2439)-1)),"",LEFT(A2439,SEARCH(";",A2439)-1))</f>
        <v>119348</v>
      </c>
      <c r="E2439" s="30">
        <f t="shared" si="608"/>
        <v>7</v>
      </c>
      <c r="F2439" s="30" t="str">
        <f t="shared" ref="F2439:F2502" si="621">IF($D2439="",A2439,MID($A2439,E2439+1,SEARCH(";",$A2439,E2439+1)-E2439-1))</f>
        <v>INF917K01LD6</v>
      </c>
      <c r="G2439" s="30">
        <f t="shared" si="609"/>
        <v>20</v>
      </c>
      <c r="H2439" s="30" t="str">
        <f t="shared" ref="H2439:H2502" si="622">IF($D2439="","",MID($A2439,G2439+1,SEARCH(";",$A2439,G2439+1)-G2439-1))</f>
        <v>-</v>
      </c>
      <c r="I2439" s="30">
        <f t="shared" si="611"/>
        <v>22</v>
      </c>
      <c r="J2439" s="35" t="str">
        <f t="shared" ref="J2439:J2502" si="623">IF($D2439="","",MID($A2439,I2439+1,SEARCH(";",$A2439,I2439+1)-I2439-1))</f>
        <v>L&amp;T India Prudence Fund- Direct Plan -Dividend Option</v>
      </c>
      <c r="K2439" s="35">
        <f t="shared" si="612"/>
        <v>76</v>
      </c>
      <c r="L2439" s="30" t="str">
        <f t="shared" si="613"/>
        <v>21.985</v>
      </c>
      <c r="M2439" s="30">
        <f t="shared" si="614"/>
        <v>83</v>
      </c>
      <c r="N2439" s="30" t="str">
        <f t="shared" si="615"/>
        <v>21.765</v>
      </c>
      <c r="O2439" s="30">
        <f t="shared" si="616"/>
        <v>90</v>
      </c>
      <c r="P2439" s="30" t="str">
        <f t="shared" si="617"/>
        <v>21.985</v>
      </c>
      <c r="Q2439" s="30">
        <f t="shared" si="618"/>
        <v>97</v>
      </c>
      <c r="R2439" s="36" t="str">
        <f t="shared" si="619"/>
        <v>08-Aug-2017</v>
      </c>
      <c r="S2439" s="37">
        <f t="shared" si="610"/>
        <v>21.984999999999999</v>
      </c>
    </row>
    <row r="2440" spans="1:19">
      <c r="A2440" s="30" t="s">
        <v>8306</v>
      </c>
      <c r="D2440" s="30" t="str">
        <f t="shared" si="620"/>
        <v>119347</v>
      </c>
      <c r="E2440" s="30">
        <f t="shared" ref="E2440:E2503" si="624">IF($D2440="","",LEN(D2440)+1)</f>
        <v>7</v>
      </c>
      <c r="F2440" s="30" t="str">
        <f t="shared" si="621"/>
        <v>INF917K01LE4</v>
      </c>
      <c r="G2440" s="30">
        <f t="shared" ref="G2440:G2503" si="625">IF($D2440="","",E2440+(LEN(F2440)+1))</f>
        <v>20</v>
      </c>
      <c r="H2440" s="30" t="str">
        <f t="shared" si="622"/>
        <v>-</v>
      </c>
      <c r="I2440" s="30">
        <f t="shared" si="611"/>
        <v>22</v>
      </c>
      <c r="J2440" s="35" t="str">
        <f t="shared" si="623"/>
        <v>L&amp;T India Prudence Fund- Direct Plan-Growth Option</v>
      </c>
      <c r="K2440" s="35">
        <f t="shared" si="612"/>
        <v>73</v>
      </c>
      <c r="L2440" s="30" t="str">
        <f t="shared" si="613"/>
        <v>26.338</v>
      </c>
      <c r="M2440" s="30">
        <f t="shared" si="614"/>
        <v>80</v>
      </c>
      <c r="N2440" s="30" t="str">
        <f t="shared" si="615"/>
        <v>26.075</v>
      </c>
      <c r="O2440" s="30">
        <f t="shared" si="616"/>
        <v>87</v>
      </c>
      <c r="P2440" s="30" t="str">
        <f t="shared" si="617"/>
        <v>26.338</v>
      </c>
      <c r="Q2440" s="30">
        <f t="shared" si="618"/>
        <v>94</v>
      </c>
      <c r="R2440" s="36" t="str">
        <f t="shared" si="619"/>
        <v>08-Aug-2017</v>
      </c>
      <c r="S2440" s="37">
        <f t="shared" ref="S2440:S2503" si="626">IF(L2440="","",L2440+0)</f>
        <v>26.338000000000001</v>
      </c>
    </row>
    <row r="2441" spans="1:19">
      <c r="A2441" s="30" t="s">
        <v>8307</v>
      </c>
      <c r="D2441" s="30" t="str">
        <f t="shared" si="620"/>
        <v>118192</v>
      </c>
      <c r="E2441" s="30">
        <f t="shared" si="624"/>
        <v>7</v>
      </c>
      <c r="F2441" s="30" t="str">
        <f t="shared" si="621"/>
        <v>INF917K01KZ1</v>
      </c>
      <c r="G2441" s="30">
        <f t="shared" si="625"/>
        <v>20</v>
      </c>
      <c r="H2441" s="30" t="str">
        <f t="shared" si="622"/>
        <v>INF917K01LA2</v>
      </c>
      <c r="I2441" s="30">
        <f t="shared" si="611"/>
        <v>33</v>
      </c>
      <c r="J2441" s="35" t="str">
        <f t="shared" si="623"/>
        <v>L&amp;T India Prudence Fund- Dividend Option</v>
      </c>
      <c r="K2441" s="35">
        <f t="shared" si="612"/>
        <v>74</v>
      </c>
      <c r="L2441" s="30" t="str">
        <f t="shared" si="613"/>
        <v>20.285</v>
      </c>
      <c r="M2441" s="30">
        <f t="shared" si="614"/>
        <v>81</v>
      </c>
      <c r="N2441" s="30" t="str">
        <f t="shared" si="615"/>
        <v>20.082</v>
      </c>
      <c r="O2441" s="30">
        <f t="shared" si="616"/>
        <v>88</v>
      </c>
      <c r="P2441" s="30" t="str">
        <f t="shared" si="617"/>
        <v>20.285</v>
      </c>
      <c r="Q2441" s="30">
        <f t="shared" si="618"/>
        <v>95</v>
      </c>
      <c r="R2441" s="36" t="str">
        <f t="shared" si="619"/>
        <v>08-Aug-2017</v>
      </c>
      <c r="S2441" s="37">
        <f t="shared" si="626"/>
        <v>20.285</v>
      </c>
    </row>
    <row r="2442" spans="1:19">
      <c r="A2442" s="30" t="s">
        <v>8308</v>
      </c>
      <c r="D2442" s="30" t="str">
        <f t="shared" si="620"/>
        <v>118191</v>
      </c>
      <c r="E2442" s="30">
        <f t="shared" si="624"/>
        <v>7</v>
      </c>
      <c r="F2442" s="30" t="str">
        <f t="shared" si="621"/>
        <v>INF917K01LB0</v>
      </c>
      <c r="G2442" s="30">
        <f t="shared" si="625"/>
        <v>20</v>
      </c>
      <c r="H2442" s="30" t="str">
        <f t="shared" si="622"/>
        <v>-</v>
      </c>
      <c r="I2442" s="30">
        <f t="shared" si="611"/>
        <v>22</v>
      </c>
      <c r="J2442" s="35" t="str">
        <f t="shared" si="623"/>
        <v>L&amp;T India Prudence Fund- Growth Option</v>
      </c>
      <c r="K2442" s="35">
        <f t="shared" si="612"/>
        <v>61</v>
      </c>
      <c r="L2442" s="30" t="str">
        <f t="shared" si="613"/>
        <v>25.17</v>
      </c>
      <c r="M2442" s="30">
        <f t="shared" si="614"/>
        <v>67</v>
      </c>
      <c r="N2442" s="30" t="str">
        <f t="shared" si="615"/>
        <v>24.918</v>
      </c>
      <c r="O2442" s="30">
        <f t="shared" si="616"/>
        <v>74</v>
      </c>
      <c r="P2442" s="30" t="str">
        <f t="shared" si="617"/>
        <v>25.17</v>
      </c>
      <c r="Q2442" s="30">
        <f t="shared" si="618"/>
        <v>80</v>
      </c>
      <c r="R2442" s="36" t="str">
        <f t="shared" si="619"/>
        <v>08-Aug-2017</v>
      </c>
      <c r="S2442" s="37">
        <f t="shared" si="626"/>
        <v>25.17</v>
      </c>
    </row>
    <row r="2443" spans="1:19" ht="26">
      <c r="A2443" s="30" t="s">
        <v>8309</v>
      </c>
      <c r="D2443" s="30" t="str">
        <f t="shared" si="620"/>
        <v>119398</v>
      </c>
      <c r="E2443" s="30">
        <f t="shared" si="624"/>
        <v>7</v>
      </c>
      <c r="F2443" s="30" t="str">
        <f t="shared" si="621"/>
        <v>INF917K01FS6</v>
      </c>
      <c r="G2443" s="30">
        <f t="shared" si="625"/>
        <v>20</v>
      </c>
      <c r="H2443" s="30" t="str">
        <f t="shared" si="622"/>
        <v>INF917K01FR8</v>
      </c>
      <c r="I2443" s="30">
        <f t="shared" si="611"/>
        <v>33</v>
      </c>
      <c r="J2443" s="35" t="str">
        <f t="shared" si="623"/>
        <v>L&amp;T India Special Situations Fund- Direct Plan -Dividend Option</v>
      </c>
      <c r="K2443" s="35">
        <f t="shared" si="612"/>
        <v>97</v>
      </c>
      <c r="L2443" s="30" t="str">
        <f t="shared" si="613"/>
        <v>31.163</v>
      </c>
      <c r="M2443" s="30">
        <f t="shared" si="614"/>
        <v>104</v>
      </c>
      <c r="N2443" s="30" t="str">
        <f t="shared" si="615"/>
        <v>30.851</v>
      </c>
      <c r="O2443" s="30">
        <f t="shared" si="616"/>
        <v>111</v>
      </c>
      <c r="P2443" s="30" t="str">
        <f t="shared" si="617"/>
        <v>31.163</v>
      </c>
      <c r="Q2443" s="30">
        <f t="shared" si="618"/>
        <v>118</v>
      </c>
      <c r="R2443" s="36" t="str">
        <f t="shared" si="619"/>
        <v>08-Aug-2017</v>
      </c>
      <c r="S2443" s="37">
        <f t="shared" si="626"/>
        <v>31.163</v>
      </c>
    </row>
    <row r="2444" spans="1:19">
      <c r="A2444" s="30" t="s">
        <v>8310</v>
      </c>
      <c r="D2444" s="30" t="str">
        <f t="shared" si="620"/>
        <v>119397</v>
      </c>
      <c r="E2444" s="30">
        <f t="shared" si="624"/>
        <v>7</v>
      </c>
      <c r="F2444" s="30" t="str">
        <f t="shared" si="621"/>
        <v>INF917K01FT4</v>
      </c>
      <c r="G2444" s="30">
        <f t="shared" si="625"/>
        <v>20</v>
      </c>
      <c r="H2444" s="30" t="str">
        <f t="shared" si="622"/>
        <v>-</v>
      </c>
      <c r="I2444" s="30">
        <f t="shared" si="611"/>
        <v>22</v>
      </c>
      <c r="J2444" s="35" t="str">
        <f t="shared" si="623"/>
        <v>L&amp;T India Special Situations Fund-Direct Plan-Growth Option</v>
      </c>
      <c r="K2444" s="35">
        <f t="shared" si="612"/>
        <v>82</v>
      </c>
      <c r="L2444" s="30" t="str">
        <f t="shared" si="613"/>
        <v>47.767</v>
      </c>
      <c r="M2444" s="30">
        <f t="shared" si="614"/>
        <v>89</v>
      </c>
      <c r="N2444" s="30" t="str">
        <f t="shared" si="615"/>
        <v>47.289</v>
      </c>
      <c r="O2444" s="30">
        <f t="shared" si="616"/>
        <v>96</v>
      </c>
      <c r="P2444" s="30" t="str">
        <f t="shared" si="617"/>
        <v>47.767</v>
      </c>
      <c r="Q2444" s="30">
        <f t="shared" si="618"/>
        <v>103</v>
      </c>
      <c r="R2444" s="36" t="str">
        <f t="shared" si="619"/>
        <v>08-Aug-2017</v>
      </c>
      <c r="S2444" s="37">
        <f t="shared" si="626"/>
        <v>47.767000000000003</v>
      </c>
    </row>
    <row r="2445" spans="1:19" ht="26">
      <c r="A2445" s="30" t="s">
        <v>8311</v>
      </c>
      <c r="D2445" s="30" t="str">
        <f t="shared" si="620"/>
        <v>118050</v>
      </c>
      <c r="E2445" s="30">
        <f t="shared" si="624"/>
        <v>7</v>
      </c>
      <c r="F2445" s="30" t="str">
        <f t="shared" si="621"/>
        <v>INF677K01106</v>
      </c>
      <c r="G2445" s="30">
        <f t="shared" si="625"/>
        <v>20</v>
      </c>
      <c r="H2445" s="30" t="str">
        <f t="shared" si="622"/>
        <v>INF677K01114</v>
      </c>
      <c r="I2445" s="30">
        <f t="shared" ref="I2445:I2508" si="627">IF($D2445="","",G2445+LEN(H2445)+1)</f>
        <v>33</v>
      </c>
      <c r="J2445" s="35" t="str">
        <f t="shared" si="623"/>
        <v>L&amp;T India Special Situations Fund-Regular Plan-Dividend Option</v>
      </c>
      <c r="K2445" s="35">
        <f t="shared" ref="K2445:K2508" si="628">IF($D2445="","",I2445+LEN(J2445)+1)</f>
        <v>96</v>
      </c>
      <c r="L2445" s="30" t="str">
        <f t="shared" ref="L2445:L2508" si="629">IF($D2445="","",MID($A2445,K2445+1,SEARCH(";",$A2445,K2445+1)-K2445-1))</f>
        <v>29.819</v>
      </c>
      <c r="M2445" s="30">
        <f t="shared" ref="M2445:M2508" si="630">IF($D2445="","",K2445+LEN(L2445)+1)</f>
        <v>103</v>
      </c>
      <c r="N2445" s="30" t="str">
        <f t="shared" ref="N2445:N2508" si="631">IF($D2445="","",MID($A2445,M2445+1,SEARCH(";",$A2445,M2445+1)-M2445-1))</f>
        <v>29.521</v>
      </c>
      <c r="O2445" s="30">
        <f t="shared" ref="O2445:O2508" si="632">IF($D2445="","",M2445+LEN(N2445)+1)</f>
        <v>110</v>
      </c>
      <c r="P2445" s="30" t="str">
        <f t="shared" ref="P2445:P2508" si="633">IF($D2445="","",MID($A2445,O2445+1,SEARCH(";",$A2445,O2445+1)-O2445-1))</f>
        <v>29.819</v>
      </c>
      <c r="Q2445" s="30">
        <f t="shared" ref="Q2445:Q2508" si="634">IF($D2445="","",O2445+LEN(P2445)+1)</f>
        <v>117</v>
      </c>
      <c r="R2445" s="36" t="str">
        <f t="shared" ref="R2445:R2508" si="635">IF($D2445="","",MID($A2445,Q2445+1,15))</f>
        <v>08-Aug-2017</v>
      </c>
      <c r="S2445" s="37">
        <f t="shared" si="626"/>
        <v>29.818999999999999</v>
      </c>
    </row>
    <row r="2446" spans="1:19">
      <c r="A2446" s="30" t="s">
        <v>8312</v>
      </c>
      <c r="D2446" s="30" t="str">
        <f t="shared" si="620"/>
        <v>118049</v>
      </c>
      <c r="E2446" s="30">
        <f t="shared" si="624"/>
        <v>7</v>
      </c>
      <c r="F2446" s="30" t="str">
        <f t="shared" si="621"/>
        <v>INF677K01098</v>
      </c>
      <c r="G2446" s="30">
        <f t="shared" si="625"/>
        <v>20</v>
      </c>
      <c r="H2446" s="30" t="str">
        <f t="shared" si="622"/>
        <v>-</v>
      </c>
      <c r="I2446" s="30">
        <f t="shared" si="627"/>
        <v>22</v>
      </c>
      <c r="J2446" s="35" t="str">
        <f t="shared" si="623"/>
        <v>L&amp;T India Special Situations Fund-Regular Plan-Growth Option</v>
      </c>
      <c r="K2446" s="35">
        <f t="shared" si="628"/>
        <v>83</v>
      </c>
      <c r="L2446" s="30" t="str">
        <f t="shared" si="629"/>
        <v>46.257</v>
      </c>
      <c r="M2446" s="30">
        <f t="shared" si="630"/>
        <v>90</v>
      </c>
      <c r="N2446" s="30" t="str">
        <f t="shared" si="631"/>
        <v>45.794</v>
      </c>
      <c r="O2446" s="30">
        <f t="shared" si="632"/>
        <v>97</v>
      </c>
      <c r="P2446" s="30" t="str">
        <f t="shared" si="633"/>
        <v>46.257</v>
      </c>
      <c r="Q2446" s="30">
        <f t="shared" si="634"/>
        <v>104</v>
      </c>
      <c r="R2446" s="36" t="str">
        <f t="shared" si="635"/>
        <v>08-Aug-2017</v>
      </c>
      <c r="S2446" s="37">
        <f t="shared" si="626"/>
        <v>46.256999999999998</v>
      </c>
    </row>
    <row r="2447" spans="1:19">
      <c r="A2447" s="30" t="s">
        <v>8313</v>
      </c>
      <c r="D2447" s="30" t="str">
        <f t="shared" si="620"/>
        <v>119403</v>
      </c>
      <c r="E2447" s="30">
        <f t="shared" si="624"/>
        <v>7</v>
      </c>
      <c r="F2447" s="30" t="str">
        <f t="shared" si="621"/>
        <v>INF917K01HC6</v>
      </c>
      <c r="G2447" s="30">
        <f t="shared" si="625"/>
        <v>20</v>
      </c>
      <c r="H2447" s="30" t="str">
        <f t="shared" si="622"/>
        <v>INF917K01HB8</v>
      </c>
      <c r="I2447" s="30">
        <f t="shared" si="627"/>
        <v>33</v>
      </c>
      <c r="J2447" s="35" t="str">
        <f t="shared" si="623"/>
        <v>L&amp;T India Value Fund-Direct Plan-Dividend Option</v>
      </c>
      <c r="K2447" s="35">
        <f t="shared" si="628"/>
        <v>82</v>
      </c>
      <c r="L2447" s="30" t="str">
        <f t="shared" si="629"/>
        <v>29.169</v>
      </c>
      <c r="M2447" s="30">
        <f t="shared" si="630"/>
        <v>89</v>
      </c>
      <c r="N2447" s="30" t="str">
        <f t="shared" si="631"/>
        <v>28.877</v>
      </c>
      <c r="O2447" s="30">
        <f t="shared" si="632"/>
        <v>96</v>
      </c>
      <c r="P2447" s="30" t="str">
        <f t="shared" si="633"/>
        <v>29.169</v>
      </c>
      <c r="Q2447" s="30">
        <f t="shared" si="634"/>
        <v>103</v>
      </c>
      <c r="R2447" s="36" t="str">
        <f t="shared" si="635"/>
        <v>08-Aug-2017</v>
      </c>
      <c r="S2447" s="37">
        <f t="shared" si="626"/>
        <v>29.169</v>
      </c>
    </row>
    <row r="2448" spans="1:19">
      <c r="A2448" s="30" t="s">
        <v>8314</v>
      </c>
      <c r="D2448" s="30" t="str">
        <f t="shared" si="620"/>
        <v>119404</v>
      </c>
      <c r="E2448" s="30">
        <f t="shared" si="624"/>
        <v>7</v>
      </c>
      <c r="F2448" s="30" t="str">
        <f t="shared" si="621"/>
        <v>INF917K01HD4</v>
      </c>
      <c r="G2448" s="30">
        <f t="shared" si="625"/>
        <v>20</v>
      </c>
      <c r="H2448" s="30" t="str">
        <f t="shared" si="622"/>
        <v>-</v>
      </c>
      <c r="I2448" s="30">
        <f t="shared" si="627"/>
        <v>22</v>
      </c>
      <c r="J2448" s="35" t="str">
        <f t="shared" si="623"/>
        <v>L&amp;T India Value Fund-Direct Plan-Growth Option</v>
      </c>
      <c r="K2448" s="35">
        <f t="shared" si="628"/>
        <v>69</v>
      </c>
      <c r="L2448" s="30" t="str">
        <f t="shared" si="629"/>
        <v>36.793</v>
      </c>
      <c r="M2448" s="30">
        <f t="shared" si="630"/>
        <v>76</v>
      </c>
      <c r="N2448" s="30" t="str">
        <f t="shared" si="631"/>
        <v>36.425</v>
      </c>
      <c r="O2448" s="30">
        <f t="shared" si="632"/>
        <v>83</v>
      </c>
      <c r="P2448" s="30" t="str">
        <f t="shared" si="633"/>
        <v>36.793</v>
      </c>
      <c r="Q2448" s="30">
        <f t="shared" si="634"/>
        <v>90</v>
      </c>
      <c r="R2448" s="36" t="str">
        <f t="shared" si="635"/>
        <v>08-Aug-2017</v>
      </c>
      <c r="S2448" s="37">
        <f t="shared" si="626"/>
        <v>36.792999999999999</v>
      </c>
    </row>
    <row r="2449" spans="1:19">
      <c r="A2449" s="30" t="s">
        <v>8315</v>
      </c>
      <c r="D2449" s="30" t="str">
        <f t="shared" si="620"/>
        <v>118103</v>
      </c>
      <c r="E2449" s="30">
        <f t="shared" si="624"/>
        <v>7</v>
      </c>
      <c r="F2449" s="30" t="str">
        <f t="shared" si="621"/>
        <v>INF677K01213</v>
      </c>
      <c r="G2449" s="30">
        <f t="shared" si="625"/>
        <v>20</v>
      </c>
      <c r="H2449" s="30" t="str">
        <f t="shared" si="622"/>
        <v>INF677K01015</v>
      </c>
      <c r="I2449" s="30">
        <f t="shared" si="627"/>
        <v>33</v>
      </c>
      <c r="J2449" s="35" t="str">
        <f t="shared" si="623"/>
        <v>L&amp;T India Value Fund-Regular Plan-Dividend Option</v>
      </c>
      <c r="K2449" s="35">
        <f t="shared" si="628"/>
        <v>83</v>
      </c>
      <c r="L2449" s="30" t="str">
        <f t="shared" si="629"/>
        <v>26.715</v>
      </c>
      <c r="M2449" s="30">
        <f t="shared" si="630"/>
        <v>90</v>
      </c>
      <c r="N2449" s="30" t="str">
        <f t="shared" si="631"/>
        <v>26.448</v>
      </c>
      <c r="O2449" s="30">
        <f t="shared" si="632"/>
        <v>97</v>
      </c>
      <c r="P2449" s="30" t="str">
        <f t="shared" si="633"/>
        <v>26.715</v>
      </c>
      <c r="Q2449" s="30">
        <f t="shared" si="634"/>
        <v>104</v>
      </c>
      <c r="R2449" s="36" t="str">
        <f t="shared" si="635"/>
        <v>08-Aug-2017</v>
      </c>
      <c r="S2449" s="37">
        <f t="shared" si="626"/>
        <v>26.715</v>
      </c>
    </row>
    <row r="2450" spans="1:19">
      <c r="A2450" s="30" t="s">
        <v>8316</v>
      </c>
      <c r="D2450" s="30" t="str">
        <f t="shared" si="620"/>
        <v>118102</v>
      </c>
      <c r="E2450" s="30">
        <f t="shared" si="624"/>
        <v>7</v>
      </c>
      <c r="F2450" s="30" t="str">
        <f t="shared" si="621"/>
        <v>INF677K01023</v>
      </c>
      <c r="G2450" s="30">
        <f t="shared" si="625"/>
        <v>20</v>
      </c>
      <c r="H2450" s="30" t="str">
        <f t="shared" si="622"/>
        <v>-</v>
      </c>
      <c r="I2450" s="30">
        <f t="shared" si="627"/>
        <v>22</v>
      </c>
      <c r="J2450" s="35" t="str">
        <f t="shared" si="623"/>
        <v>L&amp;T India Value Fund-Regular Plan-Growth Option</v>
      </c>
      <c r="K2450" s="35">
        <f t="shared" si="628"/>
        <v>70</v>
      </c>
      <c r="L2450" s="30" t="str">
        <f t="shared" si="629"/>
        <v>35.545</v>
      </c>
      <c r="M2450" s="30">
        <f t="shared" si="630"/>
        <v>77</v>
      </c>
      <c r="N2450" s="30" t="str">
        <f t="shared" si="631"/>
        <v>35.19</v>
      </c>
      <c r="O2450" s="30">
        <f t="shared" si="632"/>
        <v>83</v>
      </c>
      <c r="P2450" s="30" t="str">
        <f t="shared" si="633"/>
        <v>35.545</v>
      </c>
      <c r="Q2450" s="30">
        <f t="shared" si="634"/>
        <v>90</v>
      </c>
      <c r="R2450" s="36" t="str">
        <f t="shared" si="635"/>
        <v>08-Aug-2017</v>
      </c>
      <c r="S2450" s="37">
        <f t="shared" si="626"/>
        <v>35.545000000000002</v>
      </c>
    </row>
    <row r="2451" spans="1:19">
      <c r="A2451" s="30" t="s">
        <v>8317</v>
      </c>
      <c r="D2451" s="30" t="str">
        <f t="shared" si="620"/>
        <v>112601</v>
      </c>
      <c r="E2451" s="30">
        <f t="shared" si="624"/>
        <v>7</v>
      </c>
      <c r="F2451" s="30" t="str">
        <f t="shared" si="621"/>
        <v>INF917K01544</v>
      </c>
      <c r="G2451" s="30">
        <f t="shared" si="625"/>
        <v>20</v>
      </c>
      <c r="H2451" s="30" t="str">
        <f t="shared" si="622"/>
        <v>INF917K01551</v>
      </c>
      <c r="I2451" s="30">
        <f t="shared" si="627"/>
        <v>33</v>
      </c>
      <c r="J2451" s="35" t="str">
        <f t="shared" si="623"/>
        <v>L&amp;T Infrastructure Fund - Regular Plan - Dividend Option</v>
      </c>
      <c r="K2451" s="35">
        <f t="shared" si="628"/>
        <v>90</v>
      </c>
      <c r="L2451" s="30" t="str">
        <f t="shared" si="629"/>
        <v>16.03</v>
      </c>
      <c r="M2451" s="30">
        <f t="shared" si="630"/>
        <v>96</v>
      </c>
      <c r="N2451" s="30" t="str">
        <f t="shared" si="631"/>
        <v>15.87</v>
      </c>
      <c r="O2451" s="30">
        <f t="shared" si="632"/>
        <v>102</v>
      </c>
      <c r="P2451" s="30" t="str">
        <f t="shared" si="633"/>
        <v>16.03</v>
      </c>
      <c r="Q2451" s="30">
        <f t="shared" si="634"/>
        <v>108</v>
      </c>
      <c r="R2451" s="36" t="str">
        <f t="shared" si="635"/>
        <v>08-Aug-2017</v>
      </c>
      <c r="S2451" s="37">
        <f t="shared" si="626"/>
        <v>16.03</v>
      </c>
    </row>
    <row r="2452" spans="1:19">
      <c r="A2452" s="30" t="s">
        <v>8318</v>
      </c>
      <c r="D2452" s="30" t="str">
        <f t="shared" si="620"/>
        <v>112600</v>
      </c>
      <c r="E2452" s="30">
        <f t="shared" si="624"/>
        <v>7</v>
      </c>
      <c r="F2452" s="30" t="str">
        <f t="shared" si="621"/>
        <v>INF917K01536</v>
      </c>
      <c r="G2452" s="30">
        <f t="shared" si="625"/>
        <v>20</v>
      </c>
      <c r="H2452" s="30" t="str">
        <f t="shared" si="622"/>
        <v>-</v>
      </c>
      <c r="I2452" s="30">
        <f t="shared" si="627"/>
        <v>22</v>
      </c>
      <c r="J2452" s="35" t="str">
        <f t="shared" si="623"/>
        <v>L&amp;T Infrastructure Fund - Regular Plan - Growth Option</v>
      </c>
      <c r="K2452" s="35">
        <f t="shared" si="628"/>
        <v>77</v>
      </c>
      <c r="L2452" s="30" t="str">
        <f t="shared" si="629"/>
        <v>16.03</v>
      </c>
      <c r="M2452" s="30">
        <f t="shared" si="630"/>
        <v>83</v>
      </c>
      <c r="N2452" s="30" t="str">
        <f t="shared" si="631"/>
        <v>15.87</v>
      </c>
      <c r="O2452" s="30">
        <f t="shared" si="632"/>
        <v>89</v>
      </c>
      <c r="P2452" s="30" t="str">
        <f t="shared" si="633"/>
        <v>16.03</v>
      </c>
      <c r="Q2452" s="30">
        <f t="shared" si="634"/>
        <v>95</v>
      </c>
      <c r="R2452" s="36" t="str">
        <f t="shared" si="635"/>
        <v>08-Aug-2017</v>
      </c>
      <c r="S2452" s="37">
        <f t="shared" si="626"/>
        <v>16.03</v>
      </c>
    </row>
    <row r="2453" spans="1:19">
      <c r="A2453" s="30" t="s">
        <v>8319</v>
      </c>
      <c r="D2453" s="30" t="str">
        <f t="shared" si="620"/>
        <v>119413</v>
      </c>
      <c r="E2453" s="30">
        <f t="shared" si="624"/>
        <v>7</v>
      </c>
      <c r="F2453" s="30" t="str">
        <f t="shared" si="621"/>
        <v>INF917K01FW8</v>
      </c>
      <c r="G2453" s="30">
        <f t="shared" si="625"/>
        <v>20</v>
      </c>
      <c r="H2453" s="30" t="str">
        <f t="shared" si="622"/>
        <v>-</v>
      </c>
      <c r="I2453" s="30">
        <f t="shared" si="627"/>
        <v>22</v>
      </c>
      <c r="J2453" s="35" t="str">
        <f t="shared" si="623"/>
        <v>L&amp;T Infrastructure Fund -Direct Plan-Growth Option</v>
      </c>
      <c r="K2453" s="35">
        <f t="shared" si="628"/>
        <v>73</v>
      </c>
      <c r="L2453" s="30" t="str">
        <f t="shared" si="629"/>
        <v>16.57</v>
      </c>
      <c r="M2453" s="30">
        <f t="shared" si="630"/>
        <v>79</v>
      </c>
      <c r="N2453" s="30" t="str">
        <f t="shared" si="631"/>
        <v>16.4</v>
      </c>
      <c r="O2453" s="30">
        <f t="shared" si="632"/>
        <v>84</v>
      </c>
      <c r="P2453" s="30" t="str">
        <f t="shared" si="633"/>
        <v>16.57</v>
      </c>
      <c r="Q2453" s="30">
        <f t="shared" si="634"/>
        <v>90</v>
      </c>
      <c r="R2453" s="36" t="str">
        <f t="shared" si="635"/>
        <v>08-Aug-2017</v>
      </c>
      <c r="S2453" s="37">
        <f t="shared" si="626"/>
        <v>16.57</v>
      </c>
    </row>
    <row r="2454" spans="1:19">
      <c r="A2454" s="30" t="s">
        <v>8320</v>
      </c>
      <c r="D2454" s="30" t="str">
        <f t="shared" si="620"/>
        <v>119412</v>
      </c>
      <c r="E2454" s="30">
        <f t="shared" si="624"/>
        <v>7</v>
      </c>
      <c r="F2454" s="30" t="str">
        <f t="shared" si="621"/>
        <v>INF917K01FU2</v>
      </c>
      <c r="G2454" s="30">
        <f t="shared" si="625"/>
        <v>20</v>
      </c>
      <c r="H2454" s="30" t="str">
        <f t="shared" si="622"/>
        <v>-</v>
      </c>
      <c r="I2454" s="30">
        <f t="shared" si="627"/>
        <v>22</v>
      </c>
      <c r="J2454" s="35" t="str">
        <f t="shared" si="623"/>
        <v>L&amp;T Infrastructure Fund-Direct Plan-Dividend Option</v>
      </c>
      <c r="K2454" s="35">
        <f t="shared" si="628"/>
        <v>74</v>
      </c>
      <c r="L2454" s="30" t="str">
        <f t="shared" si="629"/>
        <v>16.57</v>
      </c>
      <c r="M2454" s="30">
        <f t="shared" si="630"/>
        <v>80</v>
      </c>
      <c r="N2454" s="30" t="str">
        <f t="shared" si="631"/>
        <v>16.4</v>
      </c>
      <c r="O2454" s="30">
        <f t="shared" si="632"/>
        <v>85</v>
      </c>
      <c r="P2454" s="30" t="str">
        <f t="shared" si="633"/>
        <v>16.57</v>
      </c>
      <c r="Q2454" s="30">
        <f t="shared" si="634"/>
        <v>91</v>
      </c>
      <c r="R2454" s="36" t="str">
        <f t="shared" si="635"/>
        <v>08-Aug-2017</v>
      </c>
      <c r="S2454" s="37">
        <f t="shared" si="626"/>
        <v>16.57</v>
      </c>
    </row>
    <row r="2455" spans="1:19">
      <c r="A2455" s="30" t="s">
        <v>8321</v>
      </c>
      <c r="D2455" s="30" t="str">
        <f t="shared" si="620"/>
        <v>119806</v>
      </c>
      <c r="E2455" s="30">
        <f t="shared" si="624"/>
        <v>7</v>
      </c>
      <c r="F2455" s="30" t="str">
        <f t="shared" si="621"/>
        <v>INF917K01FX6</v>
      </c>
      <c r="G2455" s="30">
        <f t="shared" si="625"/>
        <v>20</v>
      </c>
      <c r="H2455" s="30" t="str">
        <f t="shared" si="622"/>
        <v>-</v>
      </c>
      <c r="I2455" s="30">
        <f t="shared" si="627"/>
        <v>22</v>
      </c>
      <c r="J2455" s="35" t="str">
        <f t="shared" si="623"/>
        <v>L&amp;T Mid Cap Fund-Direct Plan -Dividend Plan</v>
      </c>
      <c r="K2455" s="35">
        <f t="shared" si="628"/>
        <v>66</v>
      </c>
      <c r="L2455" s="30" t="str">
        <f t="shared" si="629"/>
        <v>52.42</v>
      </c>
      <c r="M2455" s="30">
        <f t="shared" si="630"/>
        <v>72</v>
      </c>
      <c r="N2455" s="30" t="str">
        <f t="shared" si="631"/>
        <v>51.9</v>
      </c>
      <c r="O2455" s="30">
        <f t="shared" si="632"/>
        <v>77</v>
      </c>
      <c r="P2455" s="30" t="str">
        <f t="shared" si="633"/>
        <v>52.42</v>
      </c>
      <c r="Q2455" s="30">
        <f t="shared" si="634"/>
        <v>83</v>
      </c>
      <c r="R2455" s="36" t="str">
        <f t="shared" si="635"/>
        <v>08-Aug-2017</v>
      </c>
      <c r="S2455" s="37">
        <f t="shared" si="626"/>
        <v>52.42</v>
      </c>
    </row>
    <row r="2456" spans="1:19">
      <c r="A2456" s="30" t="s">
        <v>8322</v>
      </c>
      <c r="D2456" s="30" t="str">
        <f t="shared" si="620"/>
        <v>119807</v>
      </c>
      <c r="E2456" s="30">
        <f t="shared" si="624"/>
        <v>7</v>
      </c>
      <c r="F2456" s="30" t="str">
        <f t="shared" si="621"/>
        <v>INF917K01FZ1</v>
      </c>
      <c r="G2456" s="30">
        <f t="shared" si="625"/>
        <v>20</v>
      </c>
      <c r="H2456" s="30" t="str">
        <f t="shared" si="622"/>
        <v>-</v>
      </c>
      <c r="I2456" s="30">
        <f t="shared" si="627"/>
        <v>22</v>
      </c>
      <c r="J2456" s="35" t="str">
        <f t="shared" si="623"/>
        <v>L&amp;T Mid Cap Fund-Direct Plan-Growth Plan</v>
      </c>
      <c r="K2456" s="35">
        <f t="shared" si="628"/>
        <v>63</v>
      </c>
      <c r="L2456" s="30" t="str">
        <f t="shared" si="629"/>
        <v>138.34</v>
      </c>
      <c r="M2456" s="30">
        <f t="shared" si="630"/>
        <v>70</v>
      </c>
      <c r="N2456" s="30" t="str">
        <f t="shared" si="631"/>
        <v>136.96</v>
      </c>
      <c r="O2456" s="30">
        <f t="shared" si="632"/>
        <v>77</v>
      </c>
      <c r="P2456" s="30" t="str">
        <f t="shared" si="633"/>
        <v>138.34</v>
      </c>
      <c r="Q2456" s="30">
        <f t="shared" si="634"/>
        <v>84</v>
      </c>
      <c r="R2456" s="36" t="str">
        <f t="shared" si="635"/>
        <v>08-Aug-2017</v>
      </c>
      <c r="S2456" s="37">
        <f t="shared" si="626"/>
        <v>138.34</v>
      </c>
    </row>
    <row r="2457" spans="1:19">
      <c r="A2457" s="30" t="s">
        <v>8323</v>
      </c>
      <c r="D2457" s="30" t="str">
        <f t="shared" si="620"/>
        <v>112495</v>
      </c>
      <c r="E2457" s="30">
        <f t="shared" si="624"/>
        <v>7</v>
      </c>
      <c r="F2457" s="30" t="str">
        <f t="shared" si="621"/>
        <v>INF917K01239</v>
      </c>
      <c r="G2457" s="30">
        <f t="shared" si="625"/>
        <v>20</v>
      </c>
      <c r="H2457" s="30" t="str">
        <f t="shared" si="622"/>
        <v>INF917K01247</v>
      </c>
      <c r="I2457" s="30">
        <f t="shared" si="627"/>
        <v>33</v>
      </c>
      <c r="J2457" s="35" t="str">
        <f t="shared" si="623"/>
        <v>L&amp;T Mid Cap Fund-Regular Plan-Dividend</v>
      </c>
      <c r="K2457" s="35">
        <f t="shared" si="628"/>
        <v>72</v>
      </c>
      <c r="L2457" s="30" t="str">
        <f t="shared" si="629"/>
        <v>50.37</v>
      </c>
      <c r="M2457" s="30">
        <f t="shared" si="630"/>
        <v>78</v>
      </c>
      <c r="N2457" s="30" t="str">
        <f t="shared" si="631"/>
        <v>49.87</v>
      </c>
      <c r="O2457" s="30">
        <f t="shared" si="632"/>
        <v>84</v>
      </c>
      <c r="P2457" s="30" t="str">
        <f t="shared" si="633"/>
        <v>50.37</v>
      </c>
      <c r="Q2457" s="30">
        <f t="shared" si="634"/>
        <v>90</v>
      </c>
      <c r="R2457" s="36" t="str">
        <f t="shared" si="635"/>
        <v>08-Aug-2017</v>
      </c>
      <c r="S2457" s="37">
        <f t="shared" si="626"/>
        <v>50.37</v>
      </c>
    </row>
    <row r="2458" spans="1:19">
      <c r="A2458" s="30" t="s">
        <v>8324</v>
      </c>
      <c r="D2458" s="30" t="str">
        <f t="shared" si="620"/>
        <v>112496</v>
      </c>
      <c r="E2458" s="30">
        <f t="shared" si="624"/>
        <v>7</v>
      </c>
      <c r="F2458" s="30" t="str">
        <f t="shared" si="621"/>
        <v>INF917K01254</v>
      </c>
      <c r="G2458" s="30">
        <f t="shared" si="625"/>
        <v>20</v>
      </c>
      <c r="H2458" s="30" t="str">
        <f t="shared" si="622"/>
        <v>-</v>
      </c>
      <c r="I2458" s="30">
        <f t="shared" si="627"/>
        <v>22</v>
      </c>
      <c r="J2458" s="35" t="str">
        <f t="shared" si="623"/>
        <v>L&amp;T Mid Cap Fund-Regular Plan-Growth</v>
      </c>
      <c r="K2458" s="35">
        <f t="shared" si="628"/>
        <v>59</v>
      </c>
      <c r="L2458" s="30" t="str">
        <f t="shared" si="629"/>
        <v>133.4</v>
      </c>
      <c r="M2458" s="30">
        <f t="shared" si="630"/>
        <v>65</v>
      </c>
      <c r="N2458" s="30" t="str">
        <f t="shared" si="631"/>
        <v>132.07</v>
      </c>
      <c r="O2458" s="30">
        <f t="shared" si="632"/>
        <v>72</v>
      </c>
      <c r="P2458" s="30" t="str">
        <f t="shared" si="633"/>
        <v>133.4</v>
      </c>
      <c r="Q2458" s="30">
        <f t="shared" si="634"/>
        <v>78</v>
      </c>
      <c r="R2458" s="36" t="str">
        <f t="shared" si="635"/>
        <v>08-Aug-2017</v>
      </c>
      <c r="S2458" s="37">
        <f t="shared" si="626"/>
        <v>133.4</v>
      </c>
    </row>
    <row r="2459" spans="1:19">
      <c r="A2459" s="30" t="s">
        <v>97</v>
      </c>
      <c r="D2459" s="30" t="str">
        <f t="shared" si="620"/>
        <v/>
      </c>
      <c r="E2459" s="30" t="str">
        <f t="shared" si="624"/>
        <v/>
      </c>
      <c r="F2459" s="30" t="str">
        <f t="shared" si="621"/>
        <v xml:space="preserve"> </v>
      </c>
      <c r="G2459" s="30" t="str">
        <f t="shared" si="625"/>
        <v/>
      </c>
      <c r="H2459" s="30" t="str">
        <f t="shared" si="622"/>
        <v/>
      </c>
      <c r="I2459" s="30" t="str">
        <f t="shared" si="627"/>
        <v/>
      </c>
      <c r="J2459" s="35" t="str">
        <f t="shared" si="623"/>
        <v/>
      </c>
      <c r="K2459" s="35" t="str">
        <f t="shared" si="628"/>
        <v/>
      </c>
      <c r="L2459" s="30" t="str">
        <f t="shared" si="629"/>
        <v/>
      </c>
      <c r="M2459" s="30" t="str">
        <f t="shared" si="630"/>
        <v/>
      </c>
      <c r="N2459" s="30" t="str">
        <f t="shared" si="631"/>
        <v/>
      </c>
      <c r="O2459" s="30" t="str">
        <f t="shared" si="632"/>
        <v/>
      </c>
      <c r="P2459" s="30" t="str">
        <f t="shared" si="633"/>
        <v/>
      </c>
      <c r="Q2459" s="30" t="str">
        <f t="shared" si="634"/>
        <v/>
      </c>
      <c r="R2459" s="36" t="str">
        <f t="shared" si="635"/>
        <v/>
      </c>
      <c r="S2459" s="37" t="str">
        <f t="shared" si="626"/>
        <v/>
      </c>
    </row>
    <row r="2460" spans="1:19">
      <c r="A2460" s="30" t="s">
        <v>111</v>
      </c>
      <c r="D2460" s="30" t="str">
        <f t="shared" si="620"/>
        <v/>
      </c>
      <c r="E2460" s="30" t="str">
        <f t="shared" si="624"/>
        <v/>
      </c>
      <c r="F2460" s="30" t="str">
        <f t="shared" si="621"/>
        <v>LIC Mutual Fund</v>
      </c>
      <c r="G2460" s="30" t="str">
        <f t="shared" si="625"/>
        <v/>
      </c>
      <c r="H2460" s="30" t="str">
        <f t="shared" si="622"/>
        <v/>
      </c>
      <c r="I2460" s="30" t="str">
        <f t="shared" si="627"/>
        <v/>
      </c>
      <c r="J2460" s="35" t="str">
        <f t="shared" si="623"/>
        <v/>
      </c>
      <c r="K2460" s="35" t="str">
        <f t="shared" si="628"/>
        <v/>
      </c>
      <c r="L2460" s="30" t="str">
        <f t="shared" si="629"/>
        <v/>
      </c>
      <c r="M2460" s="30" t="str">
        <f t="shared" si="630"/>
        <v/>
      </c>
      <c r="N2460" s="30" t="str">
        <f t="shared" si="631"/>
        <v/>
      </c>
      <c r="O2460" s="30" t="str">
        <f t="shared" si="632"/>
        <v/>
      </c>
      <c r="P2460" s="30" t="str">
        <f t="shared" si="633"/>
        <v/>
      </c>
      <c r="Q2460" s="30" t="str">
        <f t="shared" si="634"/>
        <v/>
      </c>
      <c r="R2460" s="36" t="str">
        <f t="shared" si="635"/>
        <v/>
      </c>
      <c r="S2460" s="37" t="str">
        <f t="shared" si="626"/>
        <v/>
      </c>
    </row>
    <row r="2461" spans="1:19">
      <c r="A2461" s="30" t="s">
        <v>97</v>
      </c>
      <c r="D2461" s="30" t="str">
        <f t="shared" si="620"/>
        <v/>
      </c>
      <c r="E2461" s="30" t="str">
        <f t="shared" si="624"/>
        <v/>
      </c>
      <c r="F2461" s="30" t="str">
        <f t="shared" si="621"/>
        <v xml:space="preserve"> </v>
      </c>
      <c r="G2461" s="30" t="str">
        <f t="shared" si="625"/>
        <v/>
      </c>
      <c r="H2461" s="30" t="str">
        <f t="shared" si="622"/>
        <v/>
      </c>
      <c r="I2461" s="30" t="str">
        <f t="shared" si="627"/>
        <v/>
      </c>
      <c r="J2461" s="35" t="str">
        <f t="shared" si="623"/>
        <v/>
      </c>
      <c r="K2461" s="35" t="str">
        <f t="shared" si="628"/>
        <v/>
      </c>
      <c r="L2461" s="30" t="str">
        <f t="shared" si="629"/>
        <v/>
      </c>
      <c r="M2461" s="30" t="str">
        <f t="shared" si="630"/>
        <v/>
      </c>
      <c r="N2461" s="30" t="str">
        <f t="shared" si="631"/>
        <v/>
      </c>
      <c r="O2461" s="30" t="str">
        <f t="shared" si="632"/>
        <v/>
      </c>
      <c r="P2461" s="30" t="str">
        <f t="shared" si="633"/>
        <v/>
      </c>
      <c r="Q2461" s="30" t="str">
        <f t="shared" si="634"/>
        <v/>
      </c>
      <c r="R2461" s="36" t="str">
        <f t="shared" si="635"/>
        <v/>
      </c>
      <c r="S2461" s="37" t="str">
        <f t="shared" si="626"/>
        <v/>
      </c>
    </row>
    <row r="2462" spans="1:19" ht="26">
      <c r="A2462" s="30" t="s">
        <v>8325</v>
      </c>
      <c r="D2462" s="30" t="str">
        <f t="shared" si="620"/>
        <v>133908</v>
      </c>
      <c r="E2462" s="30">
        <f t="shared" si="624"/>
        <v>7</v>
      </c>
      <c r="F2462" s="30" t="str">
        <f t="shared" si="621"/>
        <v>INF767K01NJ8</v>
      </c>
      <c r="G2462" s="30">
        <f t="shared" si="625"/>
        <v>20</v>
      </c>
      <c r="H2462" s="30" t="str">
        <f t="shared" si="622"/>
        <v>INF767K01NL4</v>
      </c>
      <c r="I2462" s="30">
        <f t="shared" si="627"/>
        <v>33</v>
      </c>
      <c r="J2462" s="35" t="str">
        <f t="shared" si="623"/>
        <v>LIC MF BANKING AND FINANCIAL SERVICES FUND-DIRECT PLAN-DIVIDEND</v>
      </c>
      <c r="K2462" s="35">
        <f t="shared" si="628"/>
        <v>97</v>
      </c>
      <c r="L2462" s="30" t="str">
        <f t="shared" si="629"/>
        <v>12.0727</v>
      </c>
      <c r="M2462" s="30">
        <f t="shared" si="630"/>
        <v>105</v>
      </c>
      <c r="N2462" s="30" t="str">
        <f t="shared" si="631"/>
        <v>11.9520</v>
      </c>
      <c r="O2462" s="30">
        <f t="shared" si="632"/>
        <v>113</v>
      </c>
      <c r="P2462" s="30" t="str">
        <f t="shared" si="633"/>
        <v>12.0727</v>
      </c>
      <c r="Q2462" s="30">
        <f t="shared" si="634"/>
        <v>121</v>
      </c>
      <c r="R2462" s="36" t="str">
        <f t="shared" si="635"/>
        <v>08-Aug-2017</v>
      </c>
      <c r="S2462" s="37">
        <f t="shared" si="626"/>
        <v>12.072699999999999</v>
      </c>
    </row>
    <row r="2463" spans="1:19" ht="26">
      <c r="A2463" s="30" t="s">
        <v>8326</v>
      </c>
      <c r="D2463" s="30" t="str">
        <f t="shared" si="620"/>
        <v>134017</v>
      </c>
      <c r="E2463" s="30">
        <f t="shared" si="624"/>
        <v>7</v>
      </c>
      <c r="F2463" s="30" t="str">
        <f t="shared" si="621"/>
        <v>INF767K01NK6</v>
      </c>
      <c r="G2463" s="30">
        <f t="shared" si="625"/>
        <v>20</v>
      </c>
      <c r="H2463" s="30" t="str">
        <f t="shared" si="622"/>
        <v>-</v>
      </c>
      <c r="I2463" s="30">
        <f t="shared" si="627"/>
        <v>22</v>
      </c>
      <c r="J2463" s="35" t="str">
        <f t="shared" si="623"/>
        <v>LIC MF BANKING AND FINANCIAL SERVICES FUND-DIRECT PLAN-GROWTH</v>
      </c>
      <c r="K2463" s="35">
        <f t="shared" si="628"/>
        <v>84</v>
      </c>
      <c r="L2463" s="30" t="str">
        <f t="shared" si="629"/>
        <v>12.0834</v>
      </c>
      <c r="M2463" s="30">
        <f t="shared" si="630"/>
        <v>92</v>
      </c>
      <c r="N2463" s="30" t="str">
        <f t="shared" si="631"/>
        <v>11.9626</v>
      </c>
      <c r="O2463" s="30">
        <f t="shared" si="632"/>
        <v>100</v>
      </c>
      <c r="P2463" s="30" t="str">
        <f t="shared" si="633"/>
        <v>12.0834</v>
      </c>
      <c r="Q2463" s="30">
        <f t="shared" si="634"/>
        <v>108</v>
      </c>
      <c r="R2463" s="36" t="str">
        <f t="shared" si="635"/>
        <v>08-Aug-2017</v>
      </c>
      <c r="S2463" s="37">
        <f t="shared" si="626"/>
        <v>12.083399999999999</v>
      </c>
    </row>
    <row r="2464" spans="1:19" ht="26">
      <c r="A2464" s="30" t="s">
        <v>8327</v>
      </c>
      <c r="D2464" s="30" t="str">
        <f t="shared" si="620"/>
        <v>134015</v>
      </c>
      <c r="E2464" s="30">
        <f t="shared" si="624"/>
        <v>7</v>
      </c>
      <c r="F2464" s="30" t="str">
        <f t="shared" si="621"/>
        <v>INF767K01NG4</v>
      </c>
      <c r="G2464" s="30">
        <f t="shared" si="625"/>
        <v>20</v>
      </c>
      <c r="H2464" s="30" t="str">
        <f t="shared" si="622"/>
        <v>INF767K01NI0</v>
      </c>
      <c r="I2464" s="30">
        <f t="shared" si="627"/>
        <v>33</v>
      </c>
      <c r="J2464" s="35" t="str">
        <f t="shared" si="623"/>
        <v>LIC MF BANKING AND FINANCIAL SERVICES FUND-REGULAR PLAN-DIVIDEND</v>
      </c>
      <c r="K2464" s="35">
        <f t="shared" si="628"/>
        <v>98</v>
      </c>
      <c r="L2464" s="30" t="str">
        <f t="shared" si="629"/>
        <v>11.8603</v>
      </c>
      <c r="M2464" s="30">
        <f t="shared" si="630"/>
        <v>106</v>
      </c>
      <c r="N2464" s="30" t="str">
        <f t="shared" si="631"/>
        <v>11.7417</v>
      </c>
      <c r="O2464" s="30">
        <f t="shared" si="632"/>
        <v>114</v>
      </c>
      <c r="P2464" s="30" t="str">
        <f t="shared" si="633"/>
        <v>11.8603</v>
      </c>
      <c r="Q2464" s="30">
        <f t="shared" si="634"/>
        <v>122</v>
      </c>
      <c r="R2464" s="36" t="str">
        <f t="shared" si="635"/>
        <v>08-Aug-2017</v>
      </c>
      <c r="S2464" s="37">
        <f t="shared" si="626"/>
        <v>11.860300000000001</v>
      </c>
    </row>
    <row r="2465" spans="1:19" ht="26">
      <c r="A2465" s="30" t="s">
        <v>8328</v>
      </c>
      <c r="D2465" s="30" t="str">
        <f t="shared" si="620"/>
        <v>134016</v>
      </c>
      <c r="E2465" s="30">
        <f t="shared" si="624"/>
        <v>7</v>
      </c>
      <c r="F2465" s="30" t="str">
        <f t="shared" si="621"/>
        <v>INF767K01NH2</v>
      </c>
      <c r="G2465" s="30">
        <f t="shared" si="625"/>
        <v>20</v>
      </c>
      <c r="H2465" s="30" t="str">
        <f t="shared" si="622"/>
        <v>-</v>
      </c>
      <c r="I2465" s="30">
        <f t="shared" si="627"/>
        <v>22</v>
      </c>
      <c r="J2465" s="35" t="str">
        <f t="shared" si="623"/>
        <v>LIC MF BANKING AND FINANCIAL SERVICES FUND-REGULAR PLAN-GROWTH</v>
      </c>
      <c r="K2465" s="35">
        <f t="shared" si="628"/>
        <v>85</v>
      </c>
      <c r="L2465" s="30" t="str">
        <f t="shared" si="629"/>
        <v>11.8610</v>
      </c>
      <c r="M2465" s="30">
        <f t="shared" si="630"/>
        <v>93</v>
      </c>
      <c r="N2465" s="30" t="str">
        <f t="shared" si="631"/>
        <v>11.7424</v>
      </c>
      <c r="O2465" s="30">
        <f t="shared" si="632"/>
        <v>101</v>
      </c>
      <c r="P2465" s="30" t="str">
        <f t="shared" si="633"/>
        <v>11.8610</v>
      </c>
      <c r="Q2465" s="30">
        <f t="shared" si="634"/>
        <v>109</v>
      </c>
      <c r="R2465" s="36" t="str">
        <f t="shared" si="635"/>
        <v>08-Aug-2017</v>
      </c>
      <c r="S2465" s="37">
        <f t="shared" si="626"/>
        <v>11.861000000000001</v>
      </c>
    </row>
    <row r="2466" spans="1:19">
      <c r="A2466" s="30" t="s">
        <v>8329</v>
      </c>
      <c r="D2466" s="30" t="str">
        <f t="shared" si="620"/>
        <v>120263</v>
      </c>
      <c r="E2466" s="30">
        <f t="shared" si="624"/>
        <v>7</v>
      </c>
      <c r="F2466" s="30" t="str">
        <f t="shared" si="621"/>
        <v>INF767K01EF5</v>
      </c>
      <c r="G2466" s="30">
        <f t="shared" si="625"/>
        <v>20</v>
      </c>
      <c r="H2466" s="30" t="str">
        <f t="shared" si="622"/>
        <v>INF767K01EH1</v>
      </c>
      <c r="I2466" s="30">
        <f t="shared" si="627"/>
        <v>33</v>
      </c>
      <c r="J2466" s="35" t="str">
        <f t="shared" si="623"/>
        <v>LIC MF Equity Fund-Direct Plan Dividend Option</v>
      </c>
      <c r="K2466" s="35">
        <f t="shared" si="628"/>
        <v>80</v>
      </c>
      <c r="L2466" s="30" t="str">
        <f t="shared" si="629"/>
        <v>17.1867</v>
      </c>
      <c r="M2466" s="30">
        <f t="shared" si="630"/>
        <v>88</v>
      </c>
      <c r="N2466" s="30" t="str">
        <f t="shared" si="631"/>
        <v>17.0148</v>
      </c>
      <c r="O2466" s="30">
        <f t="shared" si="632"/>
        <v>96</v>
      </c>
      <c r="P2466" s="30" t="str">
        <f t="shared" si="633"/>
        <v>17.1867</v>
      </c>
      <c r="Q2466" s="30">
        <f t="shared" si="634"/>
        <v>104</v>
      </c>
      <c r="R2466" s="36" t="str">
        <f t="shared" si="635"/>
        <v>08-Aug-2017</v>
      </c>
      <c r="S2466" s="37">
        <f t="shared" si="626"/>
        <v>17.186699999999998</v>
      </c>
    </row>
    <row r="2467" spans="1:19">
      <c r="A2467" s="30" t="s">
        <v>8330</v>
      </c>
      <c r="D2467" s="30" t="str">
        <f t="shared" si="620"/>
        <v>120264</v>
      </c>
      <c r="E2467" s="30">
        <f t="shared" si="624"/>
        <v>7</v>
      </c>
      <c r="F2467" s="30" t="str">
        <f t="shared" si="621"/>
        <v>INF767K01EG3</v>
      </c>
      <c r="G2467" s="30">
        <f t="shared" si="625"/>
        <v>20</v>
      </c>
      <c r="H2467" s="30" t="str">
        <f t="shared" si="622"/>
        <v>-</v>
      </c>
      <c r="I2467" s="30">
        <f t="shared" si="627"/>
        <v>22</v>
      </c>
      <c r="J2467" s="35" t="str">
        <f t="shared" si="623"/>
        <v>LIC MF Equity Fund-Direct Plan Growth Option</v>
      </c>
      <c r="K2467" s="35">
        <f t="shared" si="628"/>
        <v>67</v>
      </c>
      <c r="L2467" s="30" t="str">
        <f t="shared" si="629"/>
        <v>44.5626</v>
      </c>
      <c r="M2467" s="30">
        <f t="shared" si="630"/>
        <v>75</v>
      </c>
      <c r="N2467" s="30" t="str">
        <f t="shared" si="631"/>
        <v>44.1170</v>
      </c>
      <c r="O2467" s="30">
        <f t="shared" si="632"/>
        <v>83</v>
      </c>
      <c r="P2467" s="30" t="str">
        <f t="shared" si="633"/>
        <v>44.5626</v>
      </c>
      <c r="Q2467" s="30">
        <f t="shared" si="634"/>
        <v>91</v>
      </c>
      <c r="R2467" s="36" t="str">
        <f t="shared" si="635"/>
        <v>08-Aug-2017</v>
      </c>
      <c r="S2467" s="37">
        <f t="shared" si="626"/>
        <v>44.562600000000003</v>
      </c>
    </row>
    <row r="2468" spans="1:19">
      <c r="A2468" s="30" t="s">
        <v>8331</v>
      </c>
      <c r="D2468" s="30" t="str">
        <f t="shared" si="620"/>
        <v>100312</v>
      </c>
      <c r="E2468" s="30">
        <f t="shared" si="624"/>
        <v>7</v>
      </c>
      <c r="F2468" s="30" t="str">
        <f t="shared" si="621"/>
        <v>INF767K01063</v>
      </c>
      <c r="G2468" s="30">
        <f t="shared" si="625"/>
        <v>20</v>
      </c>
      <c r="H2468" s="30" t="str">
        <f t="shared" si="622"/>
        <v>INF767K01055</v>
      </c>
      <c r="I2468" s="30">
        <f t="shared" si="627"/>
        <v>33</v>
      </c>
      <c r="J2468" s="35" t="str">
        <f t="shared" si="623"/>
        <v>LIC MF Equity Fund-Dividend</v>
      </c>
      <c r="K2468" s="35">
        <f t="shared" si="628"/>
        <v>61</v>
      </c>
      <c r="L2468" s="30" t="str">
        <f t="shared" si="629"/>
        <v>14.1798</v>
      </c>
      <c r="M2468" s="30">
        <f t="shared" si="630"/>
        <v>69</v>
      </c>
      <c r="N2468" s="30" t="str">
        <f t="shared" si="631"/>
        <v>14.0380</v>
      </c>
      <c r="O2468" s="30">
        <f t="shared" si="632"/>
        <v>77</v>
      </c>
      <c r="P2468" s="30" t="str">
        <f t="shared" si="633"/>
        <v>14.1798</v>
      </c>
      <c r="Q2468" s="30">
        <f t="shared" si="634"/>
        <v>85</v>
      </c>
      <c r="R2468" s="36" t="str">
        <f t="shared" si="635"/>
        <v>08-Aug-2017</v>
      </c>
      <c r="S2468" s="37">
        <f t="shared" si="626"/>
        <v>14.1798</v>
      </c>
    </row>
    <row r="2469" spans="1:19">
      <c r="A2469" s="30" t="s">
        <v>8332</v>
      </c>
      <c r="D2469" s="30" t="str">
        <f t="shared" si="620"/>
        <v>100313</v>
      </c>
      <c r="E2469" s="30">
        <f t="shared" si="624"/>
        <v>7</v>
      </c>
      <c r="F2469" s="30" t="str">
        <f t="shared" si="621"/>
        <v>INF767K01071</v>
      </c>
      <c r="G2469" s="30">
        <f t="shared" si="625"/>
        <v>20</v>
      </c>
      <c r="H2469" s="30" t="str">
        <f t="shared" si="622"/>
        <v>-</v>
      </c>
      <c r="I2469" s="30">
        <f t="shared" si="627"/>
        <v>22</v>
      </c>
      <c r="J2469" s="35" t="str">
        <f t="shared" si="623"/>
        <v>LIC MF Equity Fund-Growth</v>
      </c>
      <c r="K2469" s="35">
        <f t="shared" si="628"/>
        <v>48</v>
      </c>
      <c r="L2469" s="30" t="str">
        <f t="shared" si="629"/>
        <v>43.3266</v>
      </c>
      <c r="M2469" s="30">
        <f t="shared" si="630"/>
        <v>56</v>
      </c>
      <c r="N2469" s="30" t="str">
        <f t="shared" si="631"/>
        <v>42.8933</v>
      </c>
      <c r="O2469" s="30">
        <f t="shared" si="632"/>
        <v>64</v>
      </c>
      <c r="P2469" s="30" t="str">
        <f t="shared" si="633"/>
        <v>43.3266</v>
      </c>
      <c r="Q2469" s="30">
        <f t="shared" si="634"/>
        <v>72</v>
      </c>
      <c r="R2469" s="36" t="str">
        <f t="shared" si="635"/>
        <v>08-Aug-2017</v>
      </c>
      <c r="S2469" s="37">
        <f t="shared" si="626"/>
        <v>43.326599999999999</v>
      </c>
    </row>
    <row r="2470" spans="1:19">
      <c r="A2470" s="30" t="s">
        <v>8333</v>
      </c>
      <c r="D2470" s="30" t="str">
        <f t="shared" si="620"/>
        <v>120268</v>
      </c>
      <c r="E2470" s="30">
        <f t="shared" si="624"/>
        <v>7</v>
      </c>
      <c r="F2470" s="30" t="str">
        <f t="shared" si="621"/>
        <v>INF767K01EI9</v>
      </c>
      <c r="G2470" s="30">
        <f t="shared" si="625"/>
        <v>20</v>
      </c>
      <c r="H2470" s="30" t="str">
        <f t="shared" si="622"/>
        <v>INF767K01EK5</v>
      </c>
      <c r="I2470" s="30">
        <f t="shared" si="627"/>
        <v>33</v>
      </c>
      <c r="J2470" s="35" t="str">
        <f t="shared" si="623"/>
        <v>LIC MF Growth Fund - Direct Plan Dividend Option</v>
      </c>
      <c r="K2470" s="35">
        <f t="shared" si="628"/>
        <v>82</v>
      </c>
      <c r="L2470" s="30" t="str">
        <f t="shared" si="629"/>
        <v>19.7148</v>
      </c>
      <c r="M2470" s="30">
        <f t="shared" si="630"/>
        <v>90</v>
      </c>
      <c r="N2470" s="30" t="str">
        <f t="shared" si="631"/>
        <v>19.5177</v>
      </c>
      <c r="O2470" s="30">
        <f t="shared" si="632"/>
        <v>98</v>
      </c>
      <c r="P2470" s="30" t="str">
        <f t="shared" si="633"/>
        <v>19.7148</v>
      </c>
      <c r="Q2470" s="30">
        <f t="shared" si="634"/>
        <v>106</v>
      </c>
      <c r="R2470" s="36" t="str">
        <f t="shared" si="635"/>
        <v>08-Aug-2017</v>
      </c>
      <c r="S2470" s="37">
        <f t="shared" si="626"/>
        <v>19.7148</v>
      </c>
    </row>
    <row r="2471" spans="1:19">
      <c r="A2471" s="30" t="s">
        <v>8334</v>
      </c>
      <c r="D2471" s="30" t="str">
        <f t="shared" si="620"/>
        <v>120267</v>
      </c>
      <c r="E2471" s="30">
        <f t="shared" si="624"/>
        <v>7</v>
      </c>
      <c r="F2471" s="30" t="str">
        <f t="shared" si="621"/>
        <v>INF767K01EJ7</v>
      </c>
      <c r="G2471" s="30">
        <f t="shared" si="625"/>
        <v>20</v>
      </c>
      <c r="H2471" s="30" t="str">
        <f t="shared" si="622"/>
        <v>-</v>
      </c>
      <c r="I2471" s="30">
        <f t="shared" si="627"/>
        <v>22</v>
      </c>
      <c r="J2471" s="35" t="str">
        <f t="shared" si="623"/>
        <v>LIC MF Growth Fund - Direct Plan Growth Option</v>
      </c>
      <c r="K2471" s="35">
        <f t="shared" si="628"/>
        <v>69</v>
      </c>
      <c r="L2471" s="30" t="str">
        <f t="shared" si="629"/>
        <v>25.3007</v>
      </c>
      <c r="M2471" s="30">
        <f t="shared" si="630"/>
        <v>77</v>
      </c>
      <c r="N2471" s="30" t="str">
        <f t="shared" si="631"/>
        <v>25.0477</v>
      </c>
      <c r="O2471" s="30">
        <f t="shared" si="632"/>
        <v>85</v>
      </c>
      <c r="P2471" s="30" t="str">
        <f t="shared" si="633"/>
        <v>25.3007</v>
      </c>
      <c r="Q2471" s="30">
        <f t="shared" si="634"/>
        <v>93</v>
      </c>
      <c r="R2471" s="36" t="str">
        <f t="shared" si="635"/>
        <v>08-Aug-2017</v>
      </c>
      <c r="S2471" s="37">
        <f t="shared" si="626"/>
        <v>25.300699999999999</v>
      </c>
    </row>
    <row r="2472" spans="1:19">
      <c r="A2472" s="30" t="s">
        <v>8335</v>
      </c>
      <c r="D2472" s="30" t="str">
        <f t="shared" si="620"/>
        <v>100332</v>
      </c>
      <c r="E2472" s="30">
        <f t="shared" si="624"/>
        <v>7</v>
      </c>
      <c r="F2472" s="30" t="str">
        <f t="shared" si="621"/>
        <v>INF767K01097</v>
      </c>
      <c r="G2472" s="30">
        <f t="shared" si="625"/>
        <v>20</v>
      </c>
      <c r="H2472" s="30" t="str">
        <f t="shared" si="622"/>
        <v>INF767K01089</v>
      </c>
      <c r="I2472" s="30">
        <f t="shared" si="627"/>
        <v>33</v>
      </c>
      <c r="J2472" s="35" t="str">
        <f t="shared" si="623"/>
        <v>LIC MF Growth Fund - Dividend Option</v>
      </c>
      <c r="K2472" s="35">
        <f t="shared" si="628"/>
        <v>70</v>
      </c>
      <c r="L2472" s="30" t="str">
        <f t="shared" si="629"/>
        <v>17.6917</v>
      </c>
      <c r="M2472" s="30">
        <f t="shared" si="630"/>
        <v>78</v>
      </c>
      <c r="N2472" s="30" t="str">
        <f t="shared" si="631"/>
        <v>17.5148</v>
      </c>
      <c r="O2472" s="30">
        <f t="shared" si="632"/>
        <v>86</v>
      </c>
      <c r="P2472" s="30" t="str">
        <f t="shared" si="633"/>
        <v>17.6917</v>
      </c>
      <c r="Q2472" s="30">
        <f t="shared" si="634"/>
        <v>94</v>
      </c>
      <c r="R2472" s="36" t="str">
        <f t="shared" si="635"/>
        <v>08-Aug-2017</v>
      </c>
      <c r="S2472" s="37">
        <f t="shared" si="626"/>
        <v>17.691700000000001</v>
      </c>
    </row>
    <row r="2473" spans="1:19">
      <c r="A2473" s="30" t="s">
        <v>8336</v>
      </c>
      <c r="D2473" s="30" t="str">
        <f t="shared" si="620"/>
        <v>106871</v>
      </c>
      <c r="E2473" s="30">
        <f t="shared" si="624"/>
        <v>7</v>
      </c>
      <c r="F2473" s="30" t="str">
        <f t="shared" si="621"/>
        <v>INF767K01105</v>
      </c>
      <c r="G2473" s="30">
        <f t="shared" si="625"/>
        <v>20</v>
      </c>
      <c r="H2473" s="30" t="str">
        <f t="shared" si="622"/>
        <v>-</v>
      </c>
      <c r="I2473" s="30">
        <f t="shared" si="627"/>
        <v>22</v>
      </c>
      <c r="J2473" s="35" t="str">
        <f t="shared" si="623"/>
        <v>LIC MF Growth Fund - Growth Option</v>
      </c>
      <c r="K2473" s="35">
        <f t="shared" si="628"/>
        <v>57</v>
      </c>
      <c r="L2473" s="30" t="str">
        <f t="shared" si="629"/>
        <v>24.3873</v>
      </c>
      <c r="M2473" s="30">
        <f t="shared" si="630"/>
        <v>65</v>
      </c>
      <c r="N2473" s="30" t="str">
        <f t="shared" si="631"/>
        <v>24.1434</v>
      </c>
      <c r="O2473" s="30">
        <f t="shared" si="632"/>
        <v>73</v>
      </c>
      <c r="P2473" s="30" t="str">
        <f t="shared" si="633"/>
        <v>24.3873</v>
      </c>
      <c r="Q2473" s="30">
        <f t="shared" si="634"/>
        <v>81</v>
      </c>
      <c r="R2473" s="36" t="str">
        <f t="shared" si="635"/>
        <v>08-Aug-2017</v>
      </c>
      <c r="S2473" s="37">
        <f t="shared" si="626"/>
        <v>24.3873</v>
      </c>
    </row>
    <row r="2474" spans="1:19">
      <c r="A2474" s="30" t="s">
        <v>8337</v>
      </c>
      <c r="D2474" s="30" t="str">
        <f t="shared" si="620"/>
        <v>120309</v>
      </c>
      <c r="E2474" s="30">
        <f t="shared" si="624"/>
        <v>7</v>
      </c>
      <c r="F2474" s="30" t="str">
        <f t="shared" si="621"/>
        <v>INF767K01FG0</v>
      </c>
      <c r="G2474" s="30">
        <f t="shared" si="625"/>
        <v>20</v>
      </c>
      <c r="H2474" s="30" t="str">
        <f t="shared" si="622"/>
        <v>INF767K01FH8</v>
      </c>
      <c r="I2474" s="30">
        <f t="shared" si="627"/>
        <v>33</v>
      </c>
      <c r="J2474" s="35" t="str">
        <f t="shared" si="623"/>
        <v>LIC MF Index Fund-Nifty-Direct Plan Dividend Option</v>
      </c>
      <c r="K2474" s="35">
        <f t="shared" si="628"/>
        <v>85</v>
      </c>
      <c r="L2474" s="30" t="str">
        <f t="shared" si="629"/>
        <v>20.8443</v>
      </c>
      <c r="M2474" s="30">
        <f t="shared" si="630"/>
        <v>93</v>
      </c>
      <c r="N2474" s="30" t="str">
        <f t="shared" si="631"/>
        <v>20.6359</v>
      </c>
      <c r="O2474" s="30">
        <f t="shared" si="632"/>
        <v>101</v>
      </c>
      <c r="P2474" s="30" t="str">
        <f t="shared" si="633"/>
        <v>20.8443</v>
      </c>
      <c r="Q2474" s="30">
        <f t="shared" si="634"/>
        <v>109</v>
      </c>
      <c r="R2474" s="36" t="str">
        <f t="shared" si="635"/>
        <v>08-Aug-2017</v>
      </c>
      <c r="S2474" s="37">
        <f t="shared" si="626"/>
        <v>20.8443</v>
      </c>
    </row>
    <row r="2475" spans="1:19">
      <c r="A2475" s="30" t="s">
        <v>8338</v>
      </c>
      <c r="D2475" s="30" t="str">
        <f t="shared" si="620"/>
        <v>120307</v>
      </c>
      <c r="E2475" s="30">
        <f t="shared" si="624"/>
        <v>7</v>
      </c>
      <c r="F2475" s="30" t="str">
        <f t="shared" si="621"/>
        <v>INF767K01FF2</v>
      </c>
      <c r="G2475" s="30">
        <f t="shared" si="625"/>
        <v>20</v>
      </c>
      <c r="H2475" s="30" t="str">
        <f t="shared" si="622"/>
        <v>-</v>
      </c>
      <c r="I2475" s="30">
        <f t="shared" si="627"/>
        <v>22</v>
      </c>
      <c r="J2475" s="35" t="str">
        <f t="shared" si="623"/>
        <v>LIC MF Index Fund-Nifty-Direct Plan Growth Option</v>
      </c>
      <c r="K2475" s="35">
        <f t="shared" si="628"/>
        <v>72</v>
      </c>
      <c r="L2475" s="30" t="str">
        <f t="shared" si="629"/>
        <v>56.5764</v>
      </c>
      <c r="M2475" s="30">
        <f t="shared" si="630"/>
        <v>80</v>
      </c>
      <c r="N2475" s="30" t="str">
        <f t="shared" si="631"/>
        <v>56.0106</v>
      </c>
      <c r="O2475" s="30">
        <f t="shared" si="632"/>
        <v>88</v>
      </c>
      <c r="P2475" s="30" t="str">
        <f t="shared" si="633"/>
        <v>56.5764</v>
      </c>
      <c r="Q2475" s="30">
        <f t="shared" si="634"/>
        <v>96</v>
      </c>
      <c r="R2475" s="36" t="str">
        <f t="shared" si="635"/>
        <v>08-Aug-2017</v>
      </c>
      <c r="S2475" s="37">
        <f t="shared" si="626"/>
        <v>56.5764</v>
      </c>
    </row>
    <row r="2476" spans="1:19">
      <c r="A2476" s="30" t="s">
        <v>8339</v>
      </c>
      <c r="D2476" s="30" t="str">
        <f t="shared" si="620"/>
        <v>101200</v>
      </c>
      <c r="E2476" s="30">
        <f t="shared" si="624"/>
        <v>7</v>
      </c>
      <c r="F2476" s="30" t="str">
        <f t="shared" si="621"/>
        <v>INF767K01154</v>
      </c>
      <c r="G2476" s="30">
        <f t="shared" si="625"/>
        <v>20</v>
      </c>
      <c r="H2476" s="30" t="str">
        <f t="shared" si="622"/>
        <v>INF767K01147</v>
      </c>
      <c r="I2476" s="30">
        <f t="shared" si="627"/>
        <v>33</v>
      </c>
      <c r="J2476" s="35" t="str">
        <f t="shared" si="623"/>
        <v>LIC MF Index Fund-Nifty-Dividend</v>
      </c>
      <c r="K2476" s="35">
        <f t="shared" si="628"/>
        <v>66</v>
      </c>
      <c r="L2476" s="30" t="str">
        <f t="shared" si="629"/>
        <v>20.3901</v>
      </c>
      <c r="M2476" s="30">
        <f t="shared" si="630"/>
        <v>74</v>
      </c>
      <c r="N2476" s="30" t="str">
        <f t="shared" si="631"/>
        <v>20.1862</v>
      </c>
      <c r="O2476" s="30">
        <f t="shared" si="632"/>
        <v>82</v>
      </c>
      <c r="P2476" s="30" t="str">
        <f t="shared" si="633"/>
        <v>20.3901</v>
      </c>
      <c r="Q2476" s="30">
        <f t="shared" si="634"/>
        <v>90</v>
      </c>
      <c r="R2476" s="36" t="str">
        <f t="shared" si="635"/>
        <v>08-Aug-2017</v>
      </c>
      <c r="S2476" s="37">
        <f t="shared" si="626"/>
        <v>20.3901</v>
      </c>
    </row>
    <row r="2477" spans="1:19">
      <c r="A2477" s="30" t="s">
        <v>8340</v>
      </c>
      <c r="D2477" s="30" t="str">
        <f t="shared" si="620"/>
        <v>101201</v>
      </c>
      <c r="E2477" s="30">
        <f t="shared" si="624"/>
        <v>7</v>
      </c>
      <c r="F2477" s="30" t="str">
        <f t="shared" si="621"/>
        <v>INF767K01162</v>
      </c>
      <c r="G2477" s="30">
        <f t="shared" si="625"/>
        <v>20</v>
      </c>
      <c r="H2477" s="30" t="str">
        <f t="shared" si="622"/>
        <v>-</v>
      </c>
      <c r="I2477" s="30">
        <f t="shared" si="627"/>
        <v>22</v>
      </c>
      <c r="J2477" s="35" t="str">
        <f t="shared" si="623"/>
        <v>LIC MF Index Fund-Nifty-Growth</v>
      </c>
      <c r="K2477" s="35">
        <f t="shared" si="628"/>
        <v>53</v>
      </c>
      <c r="L2477" s="30" t="str">
        <f t="shared" si="629"/>
        <v>55.2776</v>
      </c>
      <c r="M2477" s="30">
        <f t="shared" si="630"/>
        <v>61</v>
      </c>
      <c r="N2477" s="30" t="str">
        <f t="shared" si="631"/>
        <v>54.7248</v>
      </c>
      <c r="O2477" s="30">
        <f t="shared" si="632"/>
        <v>69</v>
      </c>
      <c r="P2477" s="30" t="str">
        <f t="shared" si="633"/>
        <v>55.2776</v>
      </c>
      <c r="Q2477" s="30">
        <f t="shared" si="634"/>
        <v>77</v>
      </c>
      <c r="R2477" s="36" t="str">
        <f t="shared" si="635"/>
        <v>08-Aug-2017</v>
      </c>
      <c r="S2477" s="37">
        <f t="shared" si="626"/>
        <v>55.2776</v>
      </c>
    </row>
    <row r="2478" spans="1:19">
      <c r="A2478" s="30" t="s">
        <v>8341</v>
      </c>
      <c r="D2478" s="30" t="str">
        <f t="shared" si="620"/>
        <v>120312</v>
      </c>
      <c r="E2478" s="30">
        <f t="shared" si="624"/>
        <v>7</v>
      </c>
      <c r="F2478" s="30" t="str">
        <f t="shared" si="621"/>
        <v>INF767K01FI6</v>
      </c>
      <c r="G2478" s="30">
        <f t="shared" si="625"/>
        <v>20</v>
      </c>
      <c r="H2478" s="30" t="str">
        <f t="shared" si="622"/>
        <v>INF767K01FK2</v>
      </c>
      <c r="I2478" s="30">
        <f t="shared" si="627"/>
        <v>33</v>
      </c>
      <c r="J2478" s="35" t="str">
        <f t="shared" si="623"/>
        <v>LIC MF Index Fund-Sensex-Direct Plan Dividend Option</v>
      </c>
      <c r="K2478" s="35">
        <f t="shared" si="628"/>
        <v>86</v>
      </c>
      <c r="L2478" s="30" t="str">
        <f t="shared" si="629"/>
        <v>20.5137</v>
      </c>
      <c r="M2478" s="30">
        <f t="shared" si="630"/>
        <v>94</v>
      </c>
      <c r="N2478" s="30" t="str">
        <f t="shared" si="631"/>
        <v>20.3086</v>
      </c>
      <c r="O2478" s="30">
        <f t="shared" si="632"/>
        <v>102</v>
      </c>
      <c r="P2478" s="30" t="str">
        <f t="shared" si="633"/>
        <v>20.5137</v>
      </c>
      <c r="Q2478" s="30">
        <f t="shared" si="634"/>
        <v>110</v>
      </c>
      <c r="R2478" s="36" t="str">
        <f t="shared" si="635"/>
        <v>08-Aug-2017</v>
      </c>
      <c r="S2478" s="37">
        <f t="shared" si="626"/>
        <v>20.5137</v>
      </c>
    </row>
    <row r="2479" spans="1:19">
      <c r="A2479" s="30" t="s">
        <v>8342</v>
      </c>
      <c r="D2479" s="30" t="str">
        <f t="shared" si="620"/>
        <v>120308</v>
      </c>
      <c r="E2479" s="30">
        <f t="shared" si="624"/>
        <v>7</v>
      </c>
      <c r="F2479" s="30" t="str">
        <f t="shared" si="621"/>
        <v>INF767K01FJ4</v>
      </c>
      <c r="G2479" s="30">
        <f t="shared" si="625"/>
        <v>20</v>
      </c>
      <c r="H2479" s="30" t="str">
        <f t="shared" si="622"/>
        <v>-</v>
      </c>
      <c r="I2479" s="30">
        <f t="shared" si="627"/>
        <v>22</v>
      </c>
      <c r="J2479" s="35" t="str">
        <f t="shared" si="623"/>
        <v>LIC MF Index Fund-Sensex-Direct Plan GrowthOption</v>
      </c>
      <c r="K2479" s="35">
        <f t="shared" si="628"/>
        <v>72</v>
      </c>
      <c r="L2479" s="30" t="str">
        <f t="shared" si="629"/>
        <v>61.1018</v>
      </c>
      <c r="M2479" s="30">
        <f t="shared" si="630"/>
        <v>80</v>
      </c>
      <c r="N2479" s="30" t="str">
        <f t="shared" si="631"/>
        <v>60.4908</v>
      </c>
      <c r="O2479" s="30">
        <f t="shared" si="632"/>
        <v>88</v>
      </c>
      <c r="P2479" s="30" t="str">
        <f t="shared" si="633"/>
        <v>61.1018</v>
      </c>
      <c r="Q2479" s="30">
        <f t="shared" si="634"/>
        <v>96</v>
      </c>
      <c r="R2479" s="36" t="str">
        <f t="shared" si="635"/>
        <v>08-Aug-2017</v>
      </c>
      <c r="S2479" s="37">
        <f t="shared" si="626"/>
        <v>61.101799999999997</v>
      </c>
    </row>
    <row r="2480" spans="1:19">
      <c r="A2480" s="30" t="s">
        <v>8343</v>
      </c>
      <c r="D2480" s="30" t="str">
        <f t="shared" si="620"/>
        <v>101198</v>
      </c>
      <c r="E2480" s="30">
        <f t="shared" si="624"/>
        <v>7</v>
      </c>
      <c r="F2480" s="30" t="str">
        <f t="shared" si="621"/>
        <v>INF767K01121</v>
      </c>
      <c r="G2480" s="30">
        <f t="shared" si="625"/>
        <v>20</v>
      </c>
      <c r="H2480" s="30" t="str">
        <f t="shared" si="622"/>
        <v>INF767K01113</v>
      </c>
      <c r="I2480" s="30">
        <f t="shared" si="627"/>
        <v>33</v>
      </c>
      <c r="J2480" s="35" t="str">
        <f t="shared" si="623"/>
        <v>LIC MF Index Fund-Sensex-Dividend</v>
      </c>
      <c r="K2480" s="35">
        <f t="shared" si="628"/>
        <v>67</v>
      </c>
      <c r="L2480" s="30" t="str">
        <f t="shared" si="629"/>
        <v>20.4427</v>
      </c>
      <c r="M2480" s="30">
        <f t="shared" si="630"/>
        <v>75</v>
      </c>
      <c r="N2480" s="30" t="str">
        <f t="shared" si="631"/>
        <v>20.2383</v>
      </c>
      <c r="O2480" s="30">
        <f t="shared" si="632"/>
        <v>83</v>
      </c>
      <c r="P2480" s="30" t="str">
        <f t="shared" si="633"/>
        <v>20.4427</v>
      </c>
      <c r="Q2480" s="30">
        <f t="shared" si="634"/>
        <v>91</v>
      </c>
      <c r="R2480" s="36" t="str">
        <f t="shared" si="635"/>
        <v>08-Aug-2017</v>
      </c>
      <c r="S2480" s="37">
        <f t="shared" si="626"/>
        <v>20.442699999999999</v>
      </c>
    </row>
    <row r="2481" spans="1:19">
      <c r="A2481" s="30" t="s">
        <v>8344</v>
      </c>
      <c r="D2481" s="30" t="str">
        <f t="shared" si="620"/>
        <v>101199</v>
      </c>
      <c r="E2481" s="30">
        <f t="shared" si="624"/>
        <v>7</v>
      </c>
      <c r="F2481" s="30" t="str">
        <f t="shared" si="621"/>
        <v>INF767K01139</v>
      </c>
      <c r="G2481" s="30">
        <f t="shared" si="625"/>
        <v>20</v>
      </c>
      <c r="H2481" s="30" t="str">
        <f t="shared" si="622"/>
        <v>-</v>
      </c>
      <c r="I2481" s="30">
        <f t="shared" si="627"/>
        <v>22</v>
      </c>
      <c r="J2481" s="35" t="str">
        <f t="shared" si="623"/>
        <v>LIC MF Index Fund-Sensex-Growth</v>
      </c>
      <c r="K2481" s="35">
        <f t="shared" si="628"/>
        <v>54</v>
      </c>
      <c r="L2481" s="30" t="str">
        <f t="shared" si="629"/>
        <v>59.6390</v>
      </c>
      <c r="M2481" s="30">
        <f t="shared" si="630"/>
        <v>62</v>
      </c>
      <c r="N2481" s="30" t="str">
        <f t="shared" si="631"/>
        <v>59.0426</v>
      </c>
      <c r="O2481" s="30">
        <f t="shared" si="632"/>
        <v>70</v>
      </c>
      <c r="P2481" s="30" t="str">
        <f t="shared" si="633"/>
        <v>59.6390</v>
      </c>
      <c r="Q2481" s="30">
        <f t="shared" si="634"/>
        <v>78</v>
      </c>
      <c r="R2481" s="36" t="str">
        <f t="shared" si="635"/>
        <v>08-Aug-2017</v>
      </c>
      <c r="S2481" s="37">
        <f t="shared" si="626"/>
        <v>59.639000000000003</v>
      </c>
    </row>
    <row r="2482" spans="1:19">
      <c r="A2482" s="30" t="s">
        <v>8345</v>
      </c>
      <c r="D2482" s="30" t="str">
        <f t="shared" si="620"/>
        <v>120350</v>
      </c>
      <c r="E2482" s="30">
        <f t="shared" si="624"/>
        <v>7</v>
      </c>
      <c r="F2482" s="30" t="str">
        <f t="shared" si="621"/>
        <v>INF767K01GV7</v>
      </c>
      <c r="G2482" s="30">
        <f t="shared" si="625"/>
        <v>20</v>
      </c>
      <c r="H2482" s="30" t="str">
        <f t="shared" si="622"/>
        <v>INF767K01GX3</v>
      </c>
      <c r="I2482" s="30">
        <f t="shared" si="627"/>
        <v>33</v>
      </c>
      <c r="J2482" s="35" t="str">
        <f t="shared" si="623"/>
        <v>LIC MF INFRASTRUCTURE FUND - Direct Plan DIVIDEND OPTION</v>
      </c>
      <c r="K2482" s="35">
        <f t="shared" si="628"/>
        <v>90</v>
      </c>
      <c r="L2482" s="30" t="str">
        <f t="shared" si="629"/>
        <v>14.6102</v>
      </c>
      <c r="M2482" s="30">
        <f t="shared" si="630"/>
        <v>98</v>
      </c>
      <c r="N2482" s="30" t="str">
        <f t="shared" si="631"/>
        <v>14.4641</v>
      </c>
      <c r="O2482" s="30">
        <f t="shared" si="632"/>
        <v>106</v>
      </c>
      <c r="P2482" s="30" t="str">
        <f t="shared" si="633"/>
        <v>14.6102</v>
      </c>
      <c r="Q2482" s="30">
        <f t="shared" si="634"/>
        <v>114</v>
      </c>
      <c r="R2482" s="36" t="str">
        <f t="shared" si="635"/>
        <v>08-Aug-2017</v>
      </c>
      <c r="S2482" s="37">
        <f t="shared" si="626"/>
        <v>14.610200000000001</v>
      </c>
    </row>
    <row r="2483" spans="1:19">
      <c r="A2483" s="30" t="s">
        <v>8346</v>
      </c>
      <c r="D2483" s="30" t="str">
        <f t="shared" si="620"/>
        <v>120351</v>
      </c>
      <c r="E2483" s="30">
        <f t="shared" si="624"/>
        <v>7</v>
      </c>
      <c r="F2483" s="30" t="str">
        <f t="shared" si="621"/>
        <v>INF767K01GW5</v>
      </c>
      <c r="G2483" s="30">
        <f t="shared" si="625"/>
        <v>20</v>
      </c>
      <c r="H2483" s="30" t="str">
        <f t="shared" si="622"/>
        <v>-</v>
      </c>
      <c r="I2483" s="30">
        <f t="shared" si="627"/>
        <v>22</v>
      </c>
      <c r="J2483" s="35" t="str">
        <f t="shared" si="623"/>
        <v>LIC MF INFRASTRUCTURE FUND - Direct Plan GROWTH OPTION</v>
      </c>
      <c r="K2483" s="35">
        <f t="shared" si="628"/>
        <v>77</v>
      </c>
      <c r="L2483" s="30" t="str">
        <f t="shared" si="629"/>
        <v>14.6929</v>
      </c>
      <c r="M2483" s="30">
        <f t="shared" si="630"/>
        <v>85</v>
      </c>
      <c r="N2483" s="30" t="str">
        <f t="shared" si="631"/>
        <v>14.5460</v>
      </c>
      <c r="O2483" s="30">
        <f t="shared" si="632"/>
        <v>93</v>
      </c>
      <c r="P2483" s="30" t="str">
        <f t="shared" si="633"/>
        <v>14.6929</v>
      </c>
      <c r="Q2483" s="30">
        <f t="shared" si="634"/>
        <v>101</v>
      </c>
      <c r="R2483" s="36" t="str">
        <f t="shared" si="635"/>
        <v>08-Aug-2017</v>
      </c>
      <c r="S2483" s="37">
        <f t="shared" si="626"/>
        <v>14.6929</v>
      </c>
    </row>
    <row r="2484" spans="1:19">
      <c r="A2484" s="30" t="s">
        <v>8347</v>
      </c>
      <c r="D2484" s="30" t="str">
        <f t="shared" si="620"/>
        <v>107764</v>
      </c>
      <c r="E2484" s="30">
        <f t="shared" si="624"/>
        <v>7</v>
      </c>
      <c r="F2484" s="30" t="str">
        <f t="shared" si="621"/>
        <v>INF767K01485</v>
      </c>
      <c r="G2484" s="30">
        <f t="shared" si="625"/>
        <v>20</v>
      </c>
      <c r="H2484" s="30" t="str">
        <f t="shared" si="622"/>
        <v>INF767K01493</v>
      </c>
      <c r="I2484" s="30">
        <f t="shared" si="627"/>
        <v>33</v>
      </c>
      <c r="J2484" s="35" t="str">
        <f t="shared" si="623"/>
        <v>LIC MF INFRASTRUCTURE FUND - DIVIDEND OPTION</v>
      </c>
      <c r="K2484" s="35">
        <f t="shared" si="628"/>
        <v>78</v>
      </c>
      <c r="L2484" s="30" t="str">
        <f t="shared" si="629"/>
        <v>14.0913</v>
      </c>
      <c r="M2484" s="30">
        <f t="shared" si="630"/>
        <v>86</v>
      </c>
      <c r="N2484" s="30" t="str">
        <f t="shared" si="631"/>
        <v>13.9504</v>
      </c>
      <c r="O2484" s="30">
        <f t="shared" si="632"/>
        <v>94</v>
      </c>
      <c r="P2484" s="30" t="str">
        <f t="shared" si="633"/>
        <v>14.0913</v>
      </c>
      <c r="Q2484" s="30">
        <f t="shared" si="634"/>
        <v>102</v>
      </c>
      <c r="R2484" s="36" t="str">
        <f t="shared" si="635"/>
        <v>08-Aug-2017</v>
      </c>
      <c r="S2484" s="37">
        <f t="shared" si="626"/>
        <v>14.0913</v>
      </c>
    </row>
    <row r="2485" spans="1:19">
      <c r="A2485" s="30" t="s">
        <v>8348</v>
      </c>
      <c r="D2485" s="30" t="str">
        <f t="shared" si="620"/>
        <v>107763</v>
      </c>
      <c r="E2485" s="30">
        <f t="shared" si="624"/>
        <v>7</v>
      </c>
      <c r="F2485" s="30" t="str">
        <f t="shared" si="621"/>
        <v>INF767K01501</v>
      </c>
      <c r="G2485" s="30">
        <f t="shared" si="625"/>
        <v>20</v>
      </c>
      <c r="H2485" s="30" t="str">
        <f t="shared" si="622"/>
        <v>-</v>
      </c>
      <c r="I2485" s="30">
        <f t="shared" si="627"/>
        <v>22</v>
      </c>
      <c r="J2485" s="35" t="str">
        <f t="shared" si="623"/>
        <v>LIC MF INFRASTRUCTURE FUND - GROWTH OPTION</v>
      </c>
      <c r="K2485" s="35">
        <f t="shared" si="628"/>
        <v>65</v>
      </c>
      <c r="L2485" s="30" t="str">
        <f t="shared" si="629"/>
        <v>14.0906</v>
      </c>
      <c r="M2485" s="30">
        <f t="shared" si="630"/>
        <v>73</v>
      </c>
      <c r="N2485" s="30" t="str">
        <f t="shared" si="631"/>
        <v>13.9497</v>
      </c>
      <c r="O2485" s="30">
        <f t="shared" si="632"/>
        <v>81</v>
      </c>
      <c r="P2485" s="30" t="str">
        <f t="shared" si="633"/>
        <v>14.0906</v>
      </c>
      <c r="Q2485" s="30">
        <f t="shared" si="634"/>
        <v>89</v>
      </c>
      <c r="R2485" s="36" t="str">
        <f t="shared" si="635"/>
        <v>08-Aug-2017</v>
      </c>
      <c r="S2485" s="37">
        <f t="shared" si="626"/>
        <v>14.0906</v>
      </c>
    </row>
    <row r="2486" spans="1:19">
      <c r="A2486" s="30" t="s">
        <v>8349</v>
      </c>
      <c r="D2486" s="30" t="str">
        <f t="shared" si="620"/>
        <v>133710</v>
      </c>
      <c r="E2486" s="30">
        <f t="shared" si="624"/>
        <v>7</v>
      </c>
      <c r="F2486" s="30" t="str">
        <f t="shared" si="621"/>
        <v>INF767K01NE9</v>
      </c>
      <c r="G2486" s="30">
        <f t="shared" si="625"/>
        <v>20</v>
      </c>
      <c r="H2486" s="30" t="str">
        <f t="shared" si="622"/>
        <v>-</v>
      </c>
      <c r="I2486" s="30">
        <f t="shared" si="627"/>
        <v>22</v>
      </c>
      <c r="J2486" s="35" t="str">
        <f t="shared" si="623"/>
        <v>LIC MF MIDCAP FUND - DIRECT PLAN - GROWTH</v>
      </c>
      <c r="K2486" s="35">
        <f t="shared" si="628"/>
        <v>64</v>
      </c>
      <c r="L2486" s="30" t="str">
        <f t="shared" si="629"/>
        <v>14.3585</v>
      </c>
      <c r="M2486" s="30">
        <f t="shared" si="630"/>
        <v>72</v>
      </c>
      <c r="N2486" s="30" t="str">
        <f t="shared" si="631"/>
        <v>14.2149</v>
      </c>
      <c r="O2486" s="30">
        <f t="shared" si="632"/>
        <v>80</v>
      </c>
      <c r="P2486" s="30" t="str">
        <f t="shared" si="633"/>
        <v>14.3585</v>
      </c>
      <c r="Q2486" s="30">
        <f t="shared" si="634"/>
        <v>88</v>
      </c>
      <c r="R2486" s="36" t="str">
        <f t="shared" si="635"/>
        <v>08-Aug-2017</v>
      </c>
      <c r="S2486" s="37">
        <f t="shared" si="626"/>
        <v>14.358499999999999</v>
      </c>
    </row>
    <row r="2487" spans="1:19">
      <c r="A2487" s="30" t="s">
        <v>8350</v>
      </c>
      <c r="D2487" s="30" t="str">
        <f t="shared" si="620"/>
        <v>133712</v>
      </c>
      <c r="E2487" s="30">
        <f t="shared" si="624"/>
        <v>7</v>
      </c>
      <c r="F2487" s="30" t="str">
        <f t="shared" si="621"/>
        <v>INF767K01NA7</v>
      </c>
      <c r="G2487" s="30">
        <f t="shared" si="625"/>
        <v>20</v>
      </c>
      <c r="H2487" s="30" t="str">
        <f t="shared" si="622"/>
        <v>INF767K01NC3</v>
      </c>
      <c r="I2487" s="30">
        <f t="shared" si="627"/>
        <v>33</v>
      </c>
      <c r="J2487" s="35" t="str">
        <f t="shared" si="623"/>
        <v>LIC MF MIDCAP FUND - REGULAR PLAN - DIVIDEND</v>
      </c>
      <c r="K2487" s="35">
        <f t="shared" si="628"/>
        <v>78</v>
      </c>
      <c r="L2487" s="30" t="str">
        <f t="shared" si="629"/>
        <v>14.0152</v>
      </c>
      <c r="M2487" s="30">
        <f t="shared" si="630"/>
        <v>86</v>
      </c>
      <c r="N2487" s="30" t="str">
        <f t="shared" si="631"/>
        <v>13.8750</v>
      </c>
      <c r="O2487" s="30">
        <f t="shared" si="632"/>
        <v>94</v>
      </c>
      <c r="P2487" s="30" t="str">
        <f t="shared" si="633"/>
        <v>14.0152</v>
      </c>
      <c r="Q2487" s="30">
        <f t="shared" si="634"/>
        <v>102</v>
      </c>
      <c r="R2487" s="36" t="str">
        <f t="shared" si="635"/>
        <v>08-Aug-2017</v>
      </c>
      <c r="S2487" s="37">
        <f t="shared" si="626"/>
        <v>14.0152</v>
      </c>
    </row>
    <row r="2488" spans="1:19">
      <c r="A2488" s="30" t="s">
        <v>8351</v>
      </c>
      <c r="D2488" s="30" t="str">
        <f t="shared" si="620"/>
        <v>133711</v>
      </c>
      <c r="E2488" s="30">
        <f t="shared" si="624"/>
        <v>7</v>
      </c>
      <c r="F2488" s="30" t="str">
        <f t="shared" si="621"/>
        <v>INF767K01NB5</v>
      </c>
      <c r="G2488" s="30">
        <f t="shared" si="625"/>
        <v>20</v>
      </c>
      <c r="H2488" s="30" t="str">
        <f t="shared" si="622"/>
        <v>-</v>
      </c>
      <c r="I2488" s="30">
        <f t="shared" si="627"/>
        <v>22</v>
      </c>
      <c r="J2488" s="35" t="str">
        <f t="shared" si="623"/>
        <v>LIC MF MIDCAP FUND - REGULAR PLAN - GROWTH</v>
      </c>
      <c r="K2488" s="35">
        <f t="shared" si="628"/>
        <v>65</v>
      </c>
      <c r="L2488" s="30" t="str">
        <f t="shared" si="629"/>
        <v>14.0153</v>
      </c>
      <c r="M2488" s="30">
        <f t="shared" si="630"/>
        <v>73</v>
      </c>
      <c r="N2488" s="30" t="str">
        <f t="shared" si="631"/>
        <v>13.8751</v>
      </c>
      <c r="O2488" s="30">
        <f t="shared" si="632"/>
        <v>81</v>
      </c>
      <c r="P2488" s="30" t="str">
        <f t="shared" si="633"/>
        <v>14.0153</v>
      </c>
      <c r="Q2488" s="30">
        <f t="shared" si="634"/>
        <v>89</v>
      </c>
      <c r="R2488" s="36" t="str">
        <f t="shared" si="635"/>
        <v>08-Aug-2017</v>
      </c>
      <c r="S2488" s="37">
        <f t="shared" si="626"/>
        <v>14.0153</v>
      </c>
    </row>
    <row r="2489" spans="1:19">
      <c r="A2489" s="30" t="s">
        <v>8352</v>
      </c>
      <c r="D2489" s="30" t="str">
        <f t="shared" si="620"/>
        <v>133709</v>
      </c>
      <c r="E2489" s="30">
        <f t="shared" si="624"/>
        <v>7</v>
      </c>
      <c r="F2489" s="30" t="str">
        <f t="shared" si="621"/>
        <v>INF767K01ND1</v>
      </c>
      <c r="G2489" s="30">
        <f t="shared" si="625"/>
        <v>20</v>
      </c>
      <c r="H2489" s="30" t="str">
        <f t="shared" si="622"/>
        <v>INF767K01NF6</v>
      </c>
      <c r="I2489" s="30">
        <f t="shared" si="627"/>
        <v>33</v>
      </c>
      <c r="J2489" s="35" t="str">
        <f t="shared" si="623"/>
        <v>LIC MF MIDCAP FUND-DIRECT PLAN - DIVIDEND</v>
      </c>
      <c r="K2489" s="35">
        <f t="shared" si="628"/>
        <v>75</v>
      </c>
      <c r="L2489" s="30" t="str">
        <f t="shared" si="629"/>
        <v>14.3506</v>
      </c>
      <c r="M2489" s="30">
        <f t="shared" si="630"/>
        <v>83</v>
      </c>
      <c r="N2489" s="30" t="str">
        <f t="shared" si="631"/>
        <v>14.2071</v>
      </c>
      <c r="O2489" s="30">
        <f t="shared" si="632"/>
        <v>91</v>
      </c>
      <c r="P2489" s="30" t="str">
        <f t="shared" si="633"/>
        <v>14.3506</v>
      </c>
      <c r="Q2489" s="30">
        <f t="shared" si="634"/>
        <v>99</v>
      </c>
      <c r="R2489" s="36" t="str">
        <f t="shared" si="635"/>
        <v>08-Aug-2017</v>
      </c>
      <c r="S2489" s="37">
        <f t="shared" si="626"/>
        <v>14.3506</v>
      </c>
    </row>
    <row r="2490" spans="1:19">
      <c r="A2490" s="30" t="s">
        <v>97</v>
      </c>
      <c r="D2490" s="30" t="str">
        <f t="shared" si="620"/>
        <v/>
      </c>
      <c r="E2490" s="30" t="str">
        <f t="shared" si="624"/>
        <v/>
      </c>
      <c r="F2490" s="30" t="str">
        <f t="shared" si="621"/>
        <v xml:space="preserve"> </v>
      </c>
      <c r="G2490" s="30" t="str">
        <f t="shared" si="625"/>
        <v/>
      </c>
      <c r="H2490" s="30" t="str">
        <f t="shared" si="622"/>
        <v/>
      </c>
      <c r="I2490" s="30" t="str">
        <f t="shared" si="627"/>
        <v/>
      </c>
      <c r="J2490" s="35" t="str">
        <f t="shared" si="623"/>
        <v/>
      </c>
      <c r="K2490" s="35" t="str">
        <f t="shared" si="628"/>
        <v/>
      </c>
      <c r="L2490" s="30" t="str">
        <f t="shared" si="629"/>
        <v/>
      </c>
      <c r="M2490" s="30" t="str">
        <f t="shared" si="630"/>
        <v/>
      </c>
      <c r="N2490" s="30" t="str">
        <f t="shared" si="631"/>
        <v/>
      </c>
      <c r="O2490" s="30" t="str">
        <f t="shared" si="632"/>
        <v/>
      </c>
      <c r="P2490" s="30" t="str">
        <f t="shared" si="633"/>
        <v/>
      </c>
      <c r="Q2490" s="30" t="str">
        <f t="shared" si="634"/>
        <v/>
      </c>
      <c r="R2490" s="36" t="str">
        <f t="shared" si="635"/>
        <v/>
      </c>
      <c r="S2490" s="37" t="str">
        <f t="shared" si="626"/>
        <v/>
      </c>
    </row>
    <row r="2491" spans="1:19">
      <c r="A2491" s="30" t="s">
        <v>462</v>
      </c>
      <c r="D2491" s="30" t="str">
        <f t="shared" si="620"/>
        <v/>
      </c>
      <c r="E2491" s="30" t="str">
        <f t="shared" si="624"/>
        <v/>
      </c>
      <c r="F2491" s="30" t="str">
        <f t="shared" si="621"/>
        <v>Mahindra Mutual Fund</v>
      </c>
      <c r="G2491" s="30" t="str">
        <f t="shared" si="625"/>
        <v/>
      </c>
      <c r="H2491" s="30" t="str">
        <f t="shared" si="622"/>
        <v/>
      </c>
      <c r="I2491" s="30" t="str">
        <f t="shared" si="627"/>
        <v/>
      </c>
      <c r="J2491" s="35" t="str">
        <f t="shared" si="623"/>
        <v/>
      </c>
      <c r="K2491" s="35" t="str">
        <f t="shared" si="628"/>
        <v/>
      </c>
      <c r="L2491" s="30" t="str">
        <f t="shared" si="629"/>
        <v/>
      </c>
      <c r="M2491" s="30" t="str">
        <f t="shared" si="630"/>
        <v/>
      </c>
      <c r="N2491" s="30" t="str">
        <f t="shared" si="631"/>
        <v/>
      </c>
      <c r="O2491" s="30" t="str">
        <f t="shared" si="632"/>
        <v/>
      </c>
      <c r="P2491" s="30" t="str">
        <f t="shared" si="633"/>
        <v/>
      </c>
      <c r="Q2491" s="30" t="str">
        <f t="shared" si="634"/>
        <v/>
      </c>
      <c r="R2491" s="36" t="str">
        <f t="shared" si="635"/>
        <v/>
      </c>
      <c r="S2491" s="37" t="str">
        <f t="shared" si="626"/>
        <v/>
      </c>
    </row>
    <row r="2492" spans="1:19">
      <c r="A2492" s="30" t="s">
        <v>97</v>
      </c>
      <c r="D2492" s="30" t="str">
        <f t="shared" si="620"/>
        <v/>
      </c>
      <c r="E2492" s="30" t="str">
        <f t="shared" si="624"/>
        <v/>
      </c>
      <c r="F2492" s="30" t="str">
        <f t="shared" si="621"/>
        <v xml:space="preserve"> </v>
      </c>
      <c r="G2492" s="30" t="str">
        <f t="shared" si="625"/>
        <v/>
      </c>
      <c r="H2492" s="30" t="str">
        <f t="shared" si="622"/>
        <v/>
      </c>
      <c r="I2492" s="30" t="str">
        <f t="shared" si="627"/>
        <v/>
      </c>
      <c r="J2492" s="35" t="str">
        <f t="shared" si="623"/>
        <v/>
      </c>
      <c r="K2492" s="35" t="str">
        <f t="shared" si="628"/>
        <v/>
      </c>
      <c r="L2492" s="30" t="str">
        <f t="shared" si="629"/>
        <v/>
      </c>
      <c r="M2492" s="30" t="str">
        <f t="shared" si="630"/>
        <v/>
      </c>
      <c r="N2492" s="30" t="str">
        <f t="shared" si="631"/>
        <v/>
      </c>
      <c r="O2492" s="30" t="str">
        <f t="shared" si="632"/>
        <v/>
      </c>
      <c r="P2492" s="30" t="str">
        <f t="shared" si="633"/>
        <v/>
      </c>
      <c r="Q2492" s="30" t="str">
        <f t="shared" si="634"/>
        <v/>
      </c>
      <c r="R2492" s="36" t="str">
        <f t="shared" si="635"/>
        <v/>
      </c>
      <c r="S2492" s="37" t="str">
        <f t="shared" si="626"/>
        <v/>
      </c>
    </row>
    <row r="2493" spans="1:19" ht="26">
      <c r="A2493" s="30" t="s">
        <v>8353</v>
      </c>
      <c r="D2493" s="30" t="str">
        <f t="shared" si="620"/>
        <v>141223</v>
      </c>
      <c r="E2493" s="30">
        <f t="shared" si="624"/>
        <v>7</v>
      </c>
      <c r="F2493" s="30" t="str">
        <f t="shared" si="621"/>
        <v>INF174V01366</v>
      </c>
      <c r="G2493" s="30">
        <f t="shared" si="625"/>
        <v>20</v>
      </c>
      <c r="H2493" s="30" t="str">
        <f t="shared" si="622"/>
        <v>INF174V01358</v>
      </c>
      <c r="I2493" s="30">
        <f t="shared" si="627"/>
        <v>33</v>
      </c>
      <c r="J2493" s="35" t="str">
        <f t="shared" si="623"/>
        <v>Mahindra Mutual Fund Badhat Yojana - Direct Plan - Dividend Option</v>
      </c>
      <c r="K2493" s="35">
        <f t="shared" si="628"/>
        <v>100</v>
      </c>
      <c r="L2493" s="30" t="str">
        <f t="shared" si="629"/>
        <v>10.5724</v>
      </c>
      <c r="M2493" s="30">
        <f t="shared" si="630"/>
        <v>108</v>
      </c>
      <c r="N2493" s="30" t="str">
        <f t="shared" si="631"/>
        <v>10.4667</v>
      </c>
      <c r="O2493" s="30">
        <f t="shared" si="632"/>
        <v>116</v>
      </c>
      <c r="P2493" s="30" t="str">
        <f t="shared" si="633"/>
        <v>10.5724</v>
      </c>
      <c r="Q2493" s="30">
        <f t="shared" si="634"/>
        <v>124</v>
      </c>
      <c r="R2493" s="36" t="str">
        <f t="shared" si="635"/>
        <v>08-Aug-2017</v>
      </c>
      <c r="S2493" s="37">
        <f t="shared" si="626"/>
        <v>10.5724</v>
      </c>
    </row>
    <row r="2494" spans="1:19">
      <c r="A2494" s="30" t="s">
        <v>8354</v>
      </c>
      <c r="D2494" s="30" t="str">
        <f t="shared" si="620"/>
        <v>141226</v>
      </c>
      <c r="E2494" s="30">
        <f t="shared" si="624"/>
        <v>7</v>
      </c>
      <c r="F2494" s="30" t="str">
        <f t="shared" si="621"/>
        <v>INF174V01341</v>
      </c>
      <c r="G2494" s="30">
        <f t="shared" si="625"/>
        <v>20</v>
      </c>
      <c r="H2494" s="30" t="str">
        <f t="shared" si="622"/>
        <v>-</v>
      </c>
      <c r="I2494" s="30">
        <f t="shared" si="627"/>
        <v>22</v>
      </c>
      <c r="J2494" s="35" t="str">
        <f t="shared" si="623"/>
        <v>Mahindra Mutual Fund Badhat Yojana - Direct Plan - Growth</v>
      </c>
      <c r="K2494" s="35">
        <f t="shared" si="628"/>
        <v>80</v>
      </c>
      <c r="L2494" s="30" t="str">
        <f t="shared" si="629"/>
        <v>10.5824</v>
      </c>
      <c r="M2494" s="30">
        <f t="shared" si="630"/>
        <v>88</v>
      </c>
      <c r="N2494" s="30" t="str">
        <f t="shared" si="631"/>
        <v>10.4766</v>
      </c>
      <c r="O2494" s="30">
        <f t="shared" si="632"/>
        <v>96</v>
      </c>
      <c r="P2494" s="30" t="str">
        <f t="shared" si="633"/>
        <v>10.5824</v>
      </c>
      <c r="Q2494" s="30">
        <f t="shared" si="634"/>
        <v>104</v>
      </c>
      <c r="R2494" s="36" t="str">
        <f t="shared" si="635"/>
        <v>08-Aug-2017</v>
      </c>
      <c r="S2494" s="37">
        <f t="shared" si="626"/>
        <v>10.5824</v>
      </c>
    </row>
    <row r="2495" spans="1:19" ht="26">
      <c r="A2495" s="30" t="s">
        <v>8355</v>
      </c>
      <c r="D2495" s="30" t="str">
        <f t="shared" si="620"/>
        <v>141225</v>
      </c>
      <c r="E2495" s="30">
        <f t="shared" si="624"/>
        <v>7</v>
      </c>
      <c r="F2495" s="30" t="str">
        <f t="shared" si="621"/>
        <v>INF174V01333</v>
      </c>
      <c r="G2495" s="30">
        <f t="shared" si="625"/>
        <v>20</v>
      </c>
      <c r="H2495" s="30" t="str">
        <f t="shared" si="622"/>
        <v>INF174V01325</v>
      </c>
      <c r="I2495" s="30">
        <f t="shared" si="627"/>
        <v>33</v>
      </c>
      <c r="J2495" s="35" t="str">
        <f t="shared" si="623"/>
        <v>Mahindra Mutual Fund Badhat Yojana - Regular Plan - Dividend Option</v>
      </c>
      <c r="K2495" s="35">
        <f t="shared" si="628"/>
        <v>101</v>
      </c>
      <c r="L2495" s="30" t="str">
        <f t="shared" si="629"/>
        <v>10.5128</v>
      </c>
      <c r="M2495" s="30">
        <f t="shared" si="630"/>
        <v>109</v>
      </c>
      <c r="N2495" s="30" t="str">
        <f t="shared" si="631"/>
        <v>10.4077</v>
      </c>
      <c r="O2495" s="30">
        <f t="shared" si="632"/>
        <v>117</v>
      </c>
      <c r="P2495" s="30" t="str">
        <f t="shared" si="633"/>
        <v>10.5128</v>
      </c>
      <c r="Q2495" s="30">
        <f t="shared" si="634"/>
        <v>125</v>
      </c>
      <c r="R2495" s="36" t="str">
        <f t="shared" si="635"/>
        <v>08-Aug-2017</v>
      </c>
      <c r="S2495" s="37">
        <f t="shared" si="626"/>
        <v>10.5128</v>
      </c>
    </row>
    <row r="2496" spans="1:19">
      <c r="A2496" s="30" t="s">
        <v>8356</v>
      </c>
      <c r="D2496" s="30" t="str">
        <f t="shared" si="620"/>
        <v>141224</v>
      </c>
      <c r="E2496" s="30">
        <f t="shared" si="624"/>
        <v>7</v>
      </c>
      <c r="F2496" s="30" t="str">
        <f t="shared" si="621"/>
        <v>INF174V01317</v>
      </c>
      <c r="G2496" s="30">
        <f t="shared" si="625"/>
        <v>20</v>
      </c>
      <c r="H2496" s="30" t="str">
        <f t="shared" si="622"/>
        <v>-</v>
      </c>
      <c r="I2496" s="30">
        <f t="shared" si="627"/>
        <v>22</v>
      </c>
      <c r="J2496" s="35" t="str">
        <f t="shared" si="623"/>
        <v>Mahindra Mutual Fund Badhat Yojana - Regular Plan - Growth</v>
      </c>
      <c r="K2496" s="35">
        <f t="shared" si="628"/>
        <v>81</v>
      </c>
      <c r="L2496" s="30" t="str">
        <f t="shared" si="629"/>
        <v>10.5129</v>
      </c>
      <c r="M2496" s="30">
        <f t="shared" si="630"/>
        <v>89</v>
      </c>
      <c r="N2496" s="30" t="str">
        <f t="shared" si="631"/>
        <v>10.4078</v>
      </c>
      <c r="O2496" s="30">
        <f t="shared" si="632"/>
        <v>97</v>
      </c>
      <c r="P2496" s="30" t="str">
        <f t="shared" si="633"/>
        <v>10.5129</v>
      </c>
      <c r="Q2496" s="30">
        <f t="shared" si="634"/>
        <v>105</v>
      </c>
      <c r="R2496" s="36" t="str">
        <f t="shared" si="635"/>
        <v>08-Aug-2017</v>
      </c>
      <c r="S2496" s="37">
        <f t="shared" si="626"/>
        <v>10.5129</v>
      </c>
    </row>
    <row r="2497" spans="1:19" ht="26">
      <c r="A2497" s="30" t="s">
        <v>8357</v>
      </c>
      <c r="D2497" s="30" t="str">
        <f t="shared" si="620"/>
        <v>140442</v>
      </c>
      <c r="E2497" s="30">
        <f t="shared" si="624"/>
        <v>7</v>
      </c>
      <c r="F2497" s="30" t="str">
        <f t="shared" si="621"/>
        <v>INF174V01192</v>
      </c>
      <c r="G2497" s="30">
        <f t="shared" si="625"/>
        <v>20</v>
      </c>
      <c r="H2497" s="30" t="str">
        <f t="shared" si="622"/>
        <v>INF174V01200</v>
      </c>
      <c r="I2497" s="30">
        <f t="shared" si="627"/>
        <v>33</v>
      </c>
      <c r="J2497" s="35" t="str">
        <f t="shared" si="623"/>
        <v>Mahindra Mutual Fund Dhan Sanchay Yojana -Direct Plan -Dividend</v>
      </c>
      <c r="K2497" s="35">
        <f t="shared" si="628"/>
        <v>97</v>
      </c>
      <c r="L2497" s="30" t="str">
        <f t="shared" si="629"/>
        <v>10.8917</v>
      </c>
      <c r="M2497" s="30">
        <f t="shared" si="630"/>
        <v>105</v>
      </c>
      <c r="N2497" s="30" t="str">
        <f t="shared" si="631"/>
        <v>10.7828</v>
      </c>
      <c r="O2497" s="30">
        <f t="shared" si="632"/>
        <v>113</v>
      </c>
      <c r="P2497" s="30" t="str">
        <f t="shared" si="633"/>
        <v>10.8917</v>
      </c>
      <c r="Q2497" s="30">
        <f t="shared" si="634"/>
        <v>121</v>
      </c>
      <c r="R2497" s="36" t="str">
        <f t="shared" si="635"/>
        <v>08-Aug-2017</v>
      </c>
      <c r="S2497" s="37">
        <f t="shared" si="626"/>
        <v>10.8917</v>
      </c>
    </row>
    <row r="2498" spans="1:19" ht="26">
      <c r="A2498" s="30" t="s">
        <v>8358</v>
      </c>
      <c r="D2498" s="30" t="str">
        <f t="shared" si="620"/>
        <v>140444</v>
      </c>
      <c r="E2498" s="30">
        <f t="shared" si="624"/>
        <v>7</v>
      </c>
      <c r="F2498" s="30" t="str">
        <f t="shared" si="621"/>
        <v>INF174V01184</v>
      </c>
      <c r="G2498" s="30">
        <f t="shared" si="625"/>
        <v>20</v>
      </c>
      <c r="H2498" s="30" t="str">
        <f t="shared" si="622"/>
        <v>-</v>
      </c>
      <c r="I2498" s="30">
        <f t="shared" si="627"/>
        <v>22</v>
      </c>
      <c r="J2498" s="35" t="str">
        <f t="shared" si="623"/>
        <v>Mahindra Mutual Fund Dhan Sanchay Yojana -Direct Plan -Growth</v>
      </c>
      <c r="K2498" s="35">
        <f t="shared" si="628"/>
        <v>84</v>
      </c>
      <c r="L2498" s="30" t="str">
        <f t="shared" si="629"/>
        <v>11.0511</v>
      </c>
      <c r="M2498" s="30">
        <f t="shared" si="630"/>
        <v>92</v>
      </c>
      <c r="N2498" s="30" t="str">
        <f t="shared" si="631"/>
        <v>10.9406</v>
      </c>
      <c r="O2498" s="30">
        <f t="shared" si="632"/>
        <v>100</v>
      </c>
      <c r="P2498" s="30" t="str">
        <f t="shared" si="633"/>
        <v>11.0511</v>
      </c>
      <c r="Q2498" s="30">
        <f t="shared" si="634"/>
        <v>108</v>
      </c>
      <c r="R2498" s="36" t="str">
        <f t="shared" si="635"/>
        <v>08-Aug-2017</v>
      </c>
      <c r="S2498" s="37">
        <f t="shared" si="626"/>
        <v>11.0511</v>
      </c>
    </row>
    <row r="2499" spans="1:19" ht="26">
      <c r="A2499" s="30" t="s">
        <v>8359</v>
      </c>
      <c r="D2499" s="30" t="str">
        <f t="shared" si="620"/>
        <v>140446</v>
      </c>
      <c r="E2499" s="30">
        <f t="shared" si="624"/>
        <v>7</v>
      </c>
      <c r="F2499" s="30" t="str">
        <f t="shared" si="621"/>
        <v>INF174V01168</v>
      </c>
      <c r="G2499" s="30">
        <f t="shared" si="625"/>
        <v>20</v>
      </c>
      <c r="H2499" s="30" t="str">
        <f t="shared" si="622"/>
        <v>INF174V01176</v>
      </c>
      <c r="I2499" s="30">
        <f t="shared" si="627"/>
        <v>33</v>
      </c>
      <c r="J2499" s="35" t="str">
        <f t="shared" si="623"/>
        <v>Mahindra Mutual Fund Dhan Sanchay Yojana -Regular Plan -Dividend</v>
      </c>
      <c r="K2499" s="35">
        <f t="shared" si="628"/>
        <v>98</v>
      </c>
      <c r="L2499" s="30" t="str">
        <f t="shared" si="629"/>
        <v>10.7664</v>
      </c>
      <c r="M2499" s="30">
        <f t="shared" si="630"/>
        <v>106</v>
      </c>
      <c r="N2499" s="30" t="str">
        <f t="shared" si="631"/>
        <v>10.6587</v>
      </c>
      <c r="O2499" s="30">
        <f t="shared" si="632"/>
        <v>114</v>
      </c>
      <c r="P2499" s="30" t="str">
        <f t="shared" si="633"/>
        <v>10.7664</v>
      </c>
      <c r="Q2499" s="30">
        <f t="shared" si="634"/>
        <v>122</v>
      </c>
      <c r="R2499" s="36" t="str">
        <f t="shared" si="635"/>
        <v>08-Aug-2017</v>
      </c>
      <c r="S2499" s="37">
        <f t="shared" si="626"/>
        <v>10.766400000000001</v>
      </c>
    </row>
    <row r="2500" spans="1:19" ht="26">
      <c r="A2500" s="30" t="s">
        <v>8360</v>
      </c>
      <c r="D2500" s="30" t="str">
        <f t="shared" si="620"/>
        <v>140447</v>
      </c>
      <c r="E2500" s="30">
        <f t="shared" si="624"/>
        <v>7</v>
      </c>
      <c r="F2500" s="30" t="str">
        <f t="shared" si="621"/>
        <v>INF174V01150</v>
      </c>
      <c r="G2500" s="30">
        <f t="shared" si="625"/>
        <v>20</v>
      </c>
      <c r="H2500" s="30" t="str">
        <f t="shared" si="622"/>
        <v>-</v>
      </c>
      <c r="I2500" s="30">
        <f t="shared" si="627"/>
        <v>22</v>
      </c>
      <c r="J2500" s="35" t="str">
        <f t="shared" si="623"/>
        <v>Mahindra Mutual Fund Dhan Sanchay Yojana -Regular Plan -Growth</v>
      </c>
      <c r="K2500" s="35">
        <f t="shared" si="628"/>
        <v>85</v>
      </c>
      <c r="L2500" s="30" t="str">
        <f t="shared" si="629"/>
        <v>10.9201</v>
      </c>
      <c r="M2500" s="30">
        <f t="shared" si="630"/>
        <v>93</v>
      </c>
      <c r="N2500" s="30" t="str">
        <f t="shared" si="631"/>
        <v>10.8109</v>
      </c>
      <c r="O2500" s="30">
        <f t="shared" si="632"/>
        <v>101</v>
      </c>
      <c r="P2500" s="30" t="str">
        <f t="shared" si="633"/>
        <v>10.9201</v>
      </c>
      <c r="Q2500" s="30">
        <f t="shared" si="634"/>
        <v>109</v>
      </c>
      <c r="R2500" s="36" t="str">
        <f t="shared" si="635"/>
        <v>08-Aug-2017</v>
      </c>
      <c r="S2500" s="37">
        <f t="shared" si="626"/>
        <v>10.9201</v>
      </c>
    </row>
    <row r="2501" spans="1:19">
      <c r="A2501" s="30" t="s">
        <v>97</v>
      </c>
      <c r="D2501" s="30" t="str">
        <f t="shared" si="620"/>
        <v/>
      </c>
      <c r="E2501" s="30" t="str">
        <f t="shared" si="624"/>
        <v/>
      </c>
      <c r="F2501" s="30" t="str">
        <f t="shared" si="621"/>
        <v xml:space="preserve"> </v>
      </c>
      <c r="G2501" s="30" t="str">
        <f t="shared" si="625"/>
        <v/>
      </c>
      <c r="H2501" s="30" t="str">
        <f t="shared" si="622"/>
        <v/>
      </c>
      <c r="I2501" s="30" t="str">
        <f t="shared" si="627"/>
        <v/>
      </c>
      <c r="J2501" s="35" t="str">
        <f t="shared" si="623"/>
        <v/>
      </c>
      <c r="K2501" s="35" t="str">
        <f t="shared" si="628"/>
        <v/>
      </c>
      <c r="L2501" s="30" t="str">
        <f t="shared" si="629"/>
        <v/>
      </c>
      <c r="M2501" s="30" t="str">
        <f t="shared" si="630"/>
        <v/>
      </c>
      <c r="N2501" s="30" t="str">
        <f t="shared" si="631"/>
        <v/>
      </c>
      <c r="O2501" s="30" t="str">
        <f t="shared" si="632"/>
        <v/>
      </c>
      <c r="P2501" s="30" t="str">
        <f t="shared" si="633"/>
        <v/>
      </c>
      <c r="Q2501" s="30" t="str">
        <f t="shared" si="634"/>
        <v/>
      </c>
      <c r="R2501" s="36" t="str">
        <f t="shared" si="635"/>
        <v/>
      </c>
      <c r="S2501" s="37" t="str">
        <f t="shared" si="626"/>
        <v/>
      </c>
    </row>
    <row r="2502" spans="1:19">
      <c r="A2502" s="30" t="s">
        <v>130</v>
      </c>
      <c r="D2502" s="30" t="str">
        <f t="shared" si="620"/>
        <v/>
      </c>
      <c r="E2502" s="30" t="str">
        <f t="shared" si="624"/>
        <v/>
      </c>
      <c r="F2502" s="30" t="str">
        <f t="shared" si="621"/>
        <v>Mirae Asset Mutual Fund</v>
      </c>
      <c r="G2502" s="30" t="str">
        <f t="shared" si="625"/>
        <v/>
      </c>
      <c r="H2502" s="30" t="str">
        <f t="shared" si="622"/>
        <v/>
      </c>
      <c r="I2502" s="30" t="str">
        <f t="shared" si="627"/>
        <v/>
      </c>
      <c r="J2502" s="35" t="str">
        <f t="shared" si="623"/>
        <v/>
      </c>
      <c r="K2502" s="35" t="str">
        <f t="shared" si="628"/>
        <v/>
      </c>
      <c r="L2502" s="30" t="str">
        <f t="shared" si="629"/>
        <v/>
      </c>
      <c r="M2502" s="30" t="str">
        <f t="shared" si="630"/>
        <v/>
      </c>
      <c r="N2502" s="30" t="str">
        <f t="shared" si="631"/>
        <v/>
      </c>
      <c r="O2502" s="30" t="str">
        <f t="shared" si="632"/>
        <v/>
      </c>
      <c r="P2502" s="30" t="str">
        <f t="shared" si="633"/>
        <v/>
      </c>
      <c r="Q2502" s="30" t="str">
        <f t="shared" si="634"/>
        <v/>
      </c>
      <c r="R2502" s="36" t="str">
        <f t="shared" si="635"/>
        <v/>
      </c>
      <c r="S2502" s="37" t="str">
        <f t="shared" si="626"/>
        <v/>
      </c>
    </row>
    <row r="2503" spans="1:19">
      <c r="A2503" s="30" t="s">
        <v>97</v>
      </c>
      <c r="D2503" s="30" t="str">
        <f t="shared" ref="D2503:D2566" si="636">IF(ISERROR(LEFT(A2503,SEARCH(";",A2503)-1)),"",LEFT(A2503,SEARCH(";",A2503)-1))</f>
        <v/>
      </c>
      <c r="E2503" s="30" t="str">
        <f t="shared" si="624"/>
        <v/>
      </c>
      <c r="F2503" s="30" t="str">
        <f t="shared" ref="F2503:F2566" si="637">IF($D2503="",A2503,MID($A2503,E2503+1,SEARCH(";",$A2503,E2503+1)-E2503-1))</f>
        <v xml:space="preserve"> </v>
      </c>
      <c r="G2503" s="30" t="str">
        <f t="shared" si="625"/>
        <v/>
      </c>
      <c r="H2503" s="30" t="str">
        <f t="shared" ref="H2503:H2566" si="638">IF($D2503="","",MID($A2503,G2503+1,SEARCH(";",$A2503,G2503+1)-G2503-1))</f>
        <v/>
      </c>
      <c r="I2503" s="30" t="str">
        <f t="shared" si="627"/>
        <v/>
      </c>
      <c r="J2503" s="35" t="str">
        <f t="shared" ref="J2503:J2566" si="639">IF($D2503="","",MID($A2503,I2503+1,SEARCH(";",$A2503,I2503+1)-I2503-1))</f>
        <v/>
      </c>
      <c r="K2503" s="35" t="str">
        <f t="shared" si="628"/>
        <v/>
      </c>
      <c r="L2503" s="30" t="str">
        <f t="shared" si="629"/>
        <v/>
      </c>
      <c r="M2503" s="30" t="str">
        <f t="shared" si="630"/>
        <v/>
      </c>
      <c r="N2503" s="30" t="str">
        <f t="shared" si="631"/>
        <v/>
      </c>
      <c r="O2503" s="30" t="str">
        <f t="shared" si="632"/>
        <v/>
      </c>
      <c r="P2503" s="30" t="str">
        <f t="shared" si="633"/>
        <v/>
      </c>
      <c r="Q2503" s="30" t="str">
        <f t="shared" si="634"/>
        <v/>
      </c>
      <c r="R2503" s="36" t="str">
        <f t="shared" si="635"/>
        <v/>
      </c>
      <c r="S2503" s="37" t="str">
        <f t="shared" si="626"/>
        <v/>
      </c>
    </row>
    <row r="2504" spans="1:19">
      <c r="A2504" s="30" t="s">
        <v>8361</v>
      </c>
      <c r="D2504" s="30" t="str">
        <f t="shared" si="636"/>
        <v>118835</v>
      </c>
      <c r="E2504" s="30">
        <f t="shared" ref="E2504:E2567" si="640">IF($D2504="","",LEN(D2504)+1)</f>
        <v>7</v>
      </c>
      <c r="F2504" s="30" t="str">
        <f t="shared" si="637"/>
        <v>INF769K01BJ9</v>
      </c>
      <c r="G2504" s="30">
        <f t="shared" ref="G2504:G2567" si="641">IF($D2504="","",E2504+(LEN(F2504)+1))</f>
        <v>20</v>
      </c>
      <c r="H2504" s="30" t="str">
        <f t="shared" si="638"/>
        <v>INF769K01BK7</v>
      </c>
      <c r="I2504" s="30">
        <f t="shared" si="627"/>
        <v>33</v>
      </c>
      <c r="J2504" s="35" t="str">
        <f t="shared" si="639"/>
        <v>Mirae Asset Emerging Bluechip Fund - Direct Plan - Dividend</v>
      </c>
      <c r="K2504" s="35">
        <f t="shared" si="628"/>
        <v>93</v>
      </c>
      <c r="L2504" s="30" t="str">
        <f t="shared" si="629"/>
        <v>45.104</v>
      </c>
      <c r="M2504" s="30">
        <f t="shared" si="630"/>
        <v>100</v>
      </c>
      <c r="N2504" s="30" t="str">
        <f t="shared" si="631"/>
        <v>44.653</v>
      </c>
      <c r="O2504" s="30">
        <f t="shared" si="632"/>
        <v>107</v>
      </c>
      <c r="P2504" s="30" t="str">
        <f t="shared" si="633"/>
        <v>45.104</v>
      </c>
      <c r="Q2504" s="30">
        <f t="shared" si="634"/>
        <v>114</v>
      </c>
      <c r="R2504" s="36" t="str">
        <f t="shared" si="635"/>
        <v>08-Aug-2017</v>
      </c>
      <c r="S2504" s="37">
        <f t="shared" ref="S2504:S2567" si="642">IF(L2504="","",L2504+0)</f>
        <v>45.103999999999999</v>
      </c>
    </row>
    <row r="2505" spans="1:19">
      <c r="A2505" s="30" t="s">
        <v>8362</v>
      </c>
      <c r="D2505" s="30" t="str">
        <f t="shared" si="636"/>
        <v>118834</v>
      </c>
      <c r="E2505" s="30">
        <f t="shared" si="640"/>
        <v>7</v>
      </c>
      <c r="F2505" s="30" t="str">
        <f t="shared" si="637"/>
        <v>INF769K01BI1</v>
      </c>
      <c r="G2505" s="30">
        <f t="shared" si="641"/>
        <v>20</v>
      </c>
      <c r="H2505" s="30" t="str">
        <f t="shared" si="638"/>
        <v>-</v>
      </c>
      <c r="I2505" s="30">
        <f t="shared" si="627"/>
        <v>22</v>
      </c>
      <c r="J2505" s="35" t="str">
        <f t="shared" si="639"/>
        <v>Mirae Asset Emerging Bluechip Fund - Direct Plan - Growth</v>
      </c>
      <c r="K2505" s="35">
        <f t="shared" si="628"/>
        <v>80</v>
      </c>
      <c r="L2505" s="30" t="str">
        <f t="shared" si="629"/>
        <v>49.466</v>
      </c>
      <c r="M2505" s="30">
        <f t="shared" si="630"/>
        <v>87</v>
      </c>
      <c r="N2505" s="30" t="str">
        <f t="shared" si="631"/>
        <v>48.971</v>
      </c>
      <c r="O2505" s="30">
        <f t="shared" si="632"/>
        <v>94</v>
      </c>
      <c r="P2505" s="30" t="str">
        <f t="shared" si="633"/>
        <v>49.466</v>
      </c>
      <c r="Q2505" s="30">
        <f t="shared" si="634"/>
        <v>101</v>
      </c>
      <c r="R2505" s="36" t="str">
        <f t="shared" si="635"/>
        <v>08-Aug-2017</v>
      </c>
      <c r="S2505" s="37">
        <f t="shared" si="642"/>
        <v>49.466000000000001</v>
      </c>
    </row>
    <row r="2506" spans="1:19">
      <c r="A2506" s="30" t="s">
        <v>8363</v>
      </c>
      <c r="D2506" s="30" t="str">
        <f t="shared" si="636"/>
        <v>112931</v>
      </c>
      <c r="E2506" s="30">
        <f t="shared" si="640"/>
        <v>7</v>
      </c>
      <c r="F2506" s="30" t="str">
        <f t="shared" si="637"/>
        <v>INF769K01127</v>
      </c>
      <c r="G2506" s="30">
        <f t="shared" si="641"/>
        <v>20</v>
      </c>
      <c r="H2506" s="30" t="str">
        <f t="shared" si="638"/>
        <v>INF769K01119</v>
      </c>
      <c r="I2506" s="30">
        <f t="shared" si="627"/>
        <v>33</v>
      </c>
      <c r="J2506" s="35" t="str">
        <f t="shared" si="639"/>
        <v>Mirae Asset Emerging Bluechip Fund - Regular Plan - Dividend</v>
      </c>
      <c r="K2506" s="35">
        <f t="shared" si="628"/>
        <v>94</v>
      </c>
      <c r="L2506" s="30" t="str">
        <f t="shared" si="629"/>
        <v>28.427</v>
      </c>
      <c r="M2506" s="30">
        <f t="shared" si="630"/>
        <v>101</v>
      </c>
      <c r="N2506" s="30" t="str">
        <f t="shared" si="631"/>
        <v>28.143</v>
      </c>
      <c r="O2506" s="30">
        <f t="shared" si="632"/>
        <v>108</v>
      </c>
      <c r="P2506" s="30" t="str">
        <f t="shared" si="633"/>
        <v>28.427</v>
      </c>
      <c r="Q2506" s="30">
        <f t="shared" si="634"/>
        <v>115</v>
      </c>
      <c r="R2506" s="36" t="str">
        <f t="shared" si="635"/>
        <v>08-Aug-2017</v>
      </c>
      <c r="S2506" s="37">
        <f t="shared" si="642"/>
        <v>28.427</v>
      </c>
    </row>
    <row r="2507" spans="1:19" ht="26">
      <c r="A2507" s="30" t="s">
        <v>8364</v>
      </c>
      <c r="D2507" s="30" t="str">
        <f t="shared" si="636"/>
        <v>112932</v>
      </c>
      <c r="E2507" s="30">
        <f t="shared" si="640"/>
        <v>7</v>
      </c>
      <c r="F2507" s="30" t="str">
        <f t="shared" si="637"/>
        <v>INF769K01101</v>
      </c>
      <c r="G2507" s="30">
        <f t="shared" si="641"/>
        <v>20</v>
      </c>
      <c r="H2507" s="30" t="str">
        <f t="shared" si="638"/>
        <v>-</v>
      </c>
      <c r="I2507" s="30">
        <f t="shared" si="627"/>
        <v>22</v>
      </c>
      <c r="J2507" s="35" t="str">
        <f t="shared" si="639"/>
        <v>Mirae Asset Emerging Bluechip Fund - Regular Plan - Growth Option</v>
      </c>
      <c r="K2507" s="35">
        <f t="shared" si="628"/>
        <v>88</v>
      </c>
      <c r="L2507" s="30" t="str">
        <f t="shared" si="629"/>
        <v>47.365</v>
      </c>
      <c r="M2507" s="30">
        <f t="shared" si="630"/>
        <v>95</v>
      </c>
      <c r="N2507" s="30" t="str">
        <f t="shared" si="631"/>
        <v>46.891</v>
      </c>
      <c r="O2507" s="30">
        <f t="shared" si="632"/>
        <v>102</v>
      </c>
      <c r="P2507" s="30" t="str">
        <f t="shared" si="633"/>
        <v>47.365</v>
      </c>
      <c r="Q2507" s="30">
        <f t="shared" si="634"/>
        <v>109</v>
      </c>
      <c r="R2507" s="36" t="str">
        <f t="shared" si="635"/>
        <v>08-Aug-2017</v>
      </c>
      <c r="S2507" s="37">
        <f t="shared" si="642"/>
        <v>47.365000000000002</v>
      </c>
    </row>
    <row r="2508" spans="1:19">
      <c r="A2508" s="30" t="s">
        <v>8365</v>
      </c>
      <c r="D2508" s="30" t="str">
        <f t="shared" si="636"/>
        <v>118838</v>
      </c>
      <c r="E2508" s="30">
        <f t="shared" si="640"/>
        <v>7</v>
      </c>
      <c r="F2508" s="30" t="str">
        <f t="shared" si="637"/>
        <v>INF769K01BM3</v>
      </c>
      <c r="G2508" s="30">
        <f t="shared" si="641"/>
        <v>20</v>
      </c>
      <c r="H2508" s="30" t="str">
        <f t="shared" si="638"/>
        <v>INF769K01BN1</v>
      </c>
      <c r="I2508" s="30">
        <f t="shared" si="627"/>
        <v>33</v>
      </c>
      <c r="J2508" s="35" t="str">
        <f t="shared" si="639"/>
        <v>Mirae Asset Great Consumer Fund - Direct Plan - Dividend</v>
      </c>
      <c r="K2508" s="35">
        <f t="shared" si="628"/>
        <v>90</v>
      </c>
      <c r="L2508" s="30" t="str">
        <f t="shared" si="629"/>
        <v>31.210</v>
      </c>
      <c r="M2508" s="30">
        <f t="shared" si="630"/>
        <v>97</v>
      </c>
      <c r="N2508" s="30" t="str">
        <f t="shared" si="631"/>
        <v>30.898</v>
      </c>
      <c r="O2508" s="30">
        <f t="shared" si="632"/>
        <v>104</v>
      </c>
      <c r="P2508" s="30" t="str">
        <f t="shared" si="633"/>
        <v>31.210</v>
      </c>
      <c r="Q2508" s="30">
        <f t="shared" si="634"/>
        <v>111</v>
      </c>
      <c r="R2508" s="36" t="str">
        <f t="shared" si="635"/>
        <v>08-Aug-2017</v>
      </c>
      <c r="S2508" s="37">
        <f t="shared" si="642"/>
        <v>31.21</v>
      </c>
    </row>
    <row r="2509" spans="1:19">
      <c r="A2509" s="30" t="s">
        <v>8366</v>
      </c>
      <c r="D2509" s="30" t="str">
        <f t="shared" si="636"/>
        <v>118837</v>
      </c>
      <c r="E2509" s="30">
        <f t="shared" si="640"/>
        <v>7</v>
      </c>
      <c r="F2509" s="30" t="str">
        <f t="shared" si="637"/>
        <v>INF769K01BL5</v>
      </c>
      <c r="G2509" s="30">
        <f t="shared" si="641"/>
        <v>20</v>
      </c>
      <c r="H2509" s="30" t="str">
        <f t="shared" si="638"/>
        <v>-</v>
      </c>
      <c r="I2509" s="30">
        <f t="shared" ref="I2509:I2572" si="643">IF($D2509="","",G2509+LEN(H2509)+1)</f>
        <v>22</v>
      </c>
      <c r="J2509" s="35" t="str">
        <f t="shared" si="639"/>
        <v>Mirae Asset Great Consumer Fund - Direct Plan - Growth</v>
      </c>
      <c r="K2509" s="35">
        <f t="shared" ref="K2509:K2572" si="644">IF($D2509="","",I2509+LEN(J2509)+1)</f>
        <v>77</v>
      </c>
      <c r="L2509" s="30" t="str">
        <f t="shared" ref="L2509:L2572" si="645">IF($D2509="","",MID($A2509,K2509+1,SEARCH(";",$A2509,K2509+1)-K2509-1))</f>
        <v>31.410</v>
      </c>
      <c r="M2509" s="30">
        <f t="shared" ref="M2509:M2572" si="646">IF($D2509="","",K2509+LEN(L2509)+1)</f>
        <v>84</v>
      </c>
      <c r="N2509" s="30" t="str">
        <f t="shared" ref="N2509:N2572" si="647">IF($D2509="","",MID($A2509,M2509+1,SEARCH(";",$A2509,M2509+1)-M2509-1))</f>
        <v>31.096</v>
      </c>
      <c r="O2509" s="30">
        <f t="shared" ref="O2509:O2572" si="648">IF($D2509="","",M2509+LEN(N2509)+1)</f>
        <v>91</v>
      </c>
      <c r="P2509" s="30" t="str">
        <f t="shared" ref="P2509:P2572" si="649">IF($D2509="","",MID($A2509,O2509+1,SEARCH(";",$A2509,O2509+1)-O2509-1))</f>
        <v>31.410</v>
      </c>
      <c r="Q2509" s="30">
        <f t="shared" ref="Q2509:Q2572" si="650">IF($D2509="","",O2509+LEN(P2509)+1)</f>
        <v>98</v>
      </c>
      <c r="R2509" s="36" t="str">
        <f t="shared" ref="R2509:R2572" si="651">IF($D2509="","",MID($A2509,Q2509+1,15))</f>
        <v>08-Aug-2017</v>
      </c>
      <c r="S2509" s="37">
        <f t="shared" si="642"/>
        <v>31.41</v>
      </c>
    </row>
    <row r="2510" spans="1:19" ht="26">
      <c r="A2510" s="30" t="s">
        <v>8367</v>
      </c>
      <c r="D2510" s="30" t="str">
        <f t="shared" si="636"/>
        <v>114930</v>
      </c>
      <c r="E2510" s="30">
        <f t="shared" si="640"/>
        <v>7</v>
      </c>
      <c r="F2510" s="30" t="str">
        <f t="shared" si="637"/>
        <v>INF769K01150</v>
      </c>
      <c r="G2510" s="30">
        <f t="shared" si="641"/>
        <v>20</v>
      </c>
      <c r="H2510" s="30" t="str">
        <f t="shared" si="638"/>
        <v>INF769K01143</v>
      </c>
      <c r="I2510" s="30">
        <f t="shared" si="643"/>
        <v>33</v>
      </c>
      <c r="J2510" s="35" t="str">
        <f t="shared" si="639"/>
        <v>Mirae Asset Great Consumer Fund - Regular Plan - Dividend Option</v>
      </c>
      <c r="K2510" s="35">
        <f t="shared" si="644"/>
        <v>98</v>
      </c>
      <c r="L2510" s="30" t="str">
        <f t="shared" si="645"/>
        <v>16.558</v>
      </c>
      <c r="M2510" s="30">
        <f t="shared" si="646"/>
        <v>105</v>
      </c>
      <c r="N2510" s="30" t="str">
        <f t="shared" si="647"/>
        <v>16.392</v>
      </c>
      <c r="O2510" s="30">
        <f t="shared" si="648"/>
        <v>112</v>
      </c>
      <c r="P2510" s="30" t="str">
        <f t="shared" si="649"/>
        <v>16.558</v>
      </c>
      <c r="Q2510" s="30">
        <f t="shared" si="650"/>
        <v>119</v>
      </c>
      <c r="R2510" s="36" t="str">
        <f t="shared" si="651"/>
        <v>08-Aug-2017</v>
      </c>
      <c r="S2510" s="37">
        <f t="shared" si="642"/>
        <v>16.558</v>
      </c>
    </row>
    <row r="2511" spans="1:19" ht="26">
      <c r="A2511" s="30" t="s">
        <v>8368</v>
      </c>
      <c r="D2511" s="30" t="str">
        <f t="shared" si="636"/>
        <v>114931</v>
      </c>
      <c r="E2511" s="30">
        <f t="shared" si="640"/>
        <v>7</v>
      </c>
      <c r="F2511" s="30" t="str">
        <f t="shared" si="637"/>
        <v>INF769K01135</v>
      </c>
      <c r="G2511" s="30">
        <f t="shared" si="641"/>
        <v>20</v>
      </c>
      <c r="H2511" s="30" t="str">
        <f t="shared" si="638"/>
        <v>-</v>
      </c>
      <c r="I2511" s="30">
        <f t="shared" si="643"/>
        <v>22</v>
      </c>
      <c r="J2511" s="35" t="str">
        <f t="shared" si="639"/>
        <v>Mirae Asset Great Consumer Fund - Regular Plan - Growth option</v>
      </c>
      <c r="K2511" s="35">
        <f t="shared" si="644"/>
        <v>85</v>
      </c>
      <c r="L2511" s="30" t="str">
        <f t="shared" si="645"/>
        <v>29.696</v>
      </c>
      <c r="M2511" s="30">
        <f t="shared" si="646"/>
        <v>92</v>
      </c>
      <c r="N2511" s="30" t="str">
        <f t="shared" si="647"/>
        <v>29.399</v>
      </c>
      <c r="O2511" s="30">
        <f t="shared" si="648"/>
        <v>99</v>
      </c>
      <c r="P2511" s="30" t="str">
        <f t="shared" si="649"/>
        <v>29.696</v>
      </c>
      <c r="Q2511" s="30">
        <f t="shared" si="650"/>
        <v>106</v>
      </c>
      <c r="R2511" s="36" t="str">
        <f t="shared" si="651"/>
        <v>08-Aug-2017</v>
      </c>
      <c r="S2511" s="37">
        <f t="shared" si="642"/>
        <v>29.696000000000002</v>
      </c>
    </row>
    <row r="2512" spans="1:19">
      <c r="A2512" s="30" t="s">
        <v>8369</v>
      </c>
      <c r="D2512" s="30" t="str">
        <f t="shared" si="636"/>
        <v>118826</v>
      </c>
      <c r="E2512" s="30">
        <f t="shared" si="640"/>
        <v>7</v>
      </c>
      <c r="F2512" s="30" t="str">
        <f t="shared" si="637"/>
        <v>INF769K01AY0</v>
      </c>
      <c r="G2512" s="30">
        <f t="shared" si="641"/>
        <v>20</v>
      </c>
      <c r="H2512" s="30" t="str">
        <f t="shared" si="638"/>
        <v>INF769K01AZ7</v>
      </c>
      <c r="I2512" s="30">
        <f t="shared" si="643"/>
        <v>33</v>
      </c>
      <c r="J2512" s="35" t="str">
        <f t="shared" si="639"/>
        <v>Mirae Asset India Opportunities Fund - Direct Plan - Dividend</v>
      </c>
      <c r="K2512" s="35">
        <f t="shared" si="644"/>
        <v>95</v>
      </c>
      <c r="L2512" s="30" t="str">
        <f t="shared" si="645"/>
        <v>34.684</v>
      </c>
      <c r="M2512" s="30">
        <f t="shared" si="646"/>
        <v>102</v>
      </c>
      <c r="N2512" s="30" t="str">
        <f t="shared" si="647"/>
        <v>34.337</v>
      </c>
      <c r="O2512" s="30">
        <f t="shared" si="648"/>
        <v>109</v>
      </c>
      <c r="P2512" s="30" t="str">
        <f t="shared" si="649"/>
        <v>34.684</v>
      </c>
      <c r="Q2512" s="30">
        <f t="shared" si="650"/>
        <v>116</v>
      </c>
      <c r="R2512" s="36" t="str">
        <f t="shared" si="651"/>
        <v>08-Aug-2017</v>
      </c>
      <c r="S2512" s="37">
        <f t="shared" si="642"/>
        <v>34.683999999999997</v>
      </c>
    </row>
    <row r="2513" spans="1:19">
      <c r="A2513" s="30" t="s">
        <v>8370</v>
      </c>
      <c r="D2513" s="30" t="str">
        <f t="shared" si="636"/>
        <v>118825</v>
      </c>
      <c r="E2513" s="30">
        <f t="shared" si="640"/>
        <v>7</v>
      </c>
      <c r="F2513" s="30" t="str">
        <f t="shared" si="637"/>
        <v>INF769K01AX2</v>
      </c>
      <c r="G2513" s="30">
        <f t="shared" si="641"/>
        <v>20</v>
      </c>
      <c r="H2513" s="30" t="str">
        <f t="shared" si="638"/>
        <v>-</v>
      </c>
      <c r="I2513" s="30">
        <f t="shared" si="643"/>
        <v>22</v>
      </c>
      <c r="J2513" s="35" t="str">
        <f t="shared" si="639"/>
        <v>Mirae Asset India Opportunities Fund - Direct Plan - Growth</v>
      </c>
      <c r="K2513" s="35">
        <f t="shared" si="644"/>
        <v>82</v>
      </c>
      <c r="L2513" s="30" t="str">
        <f t="shared" si="645"/>
        <v>46.578</v>
      </c>
      <c r="M2513" s="30">
        <f t="shared" si="646"/>
        <v>89</v>
      </c>
      <c r="N2513" s="30" t="str">
        <f t="shared" si="647"/>
        <v>46.112</v>
      </c>
      <c r="O2513" s="30">
        <f t="shared" si="648"/>
        <v>96</v>
      </c>
      <c r="P2513" s="30" t="str">
        <f t="shared" si="649"/>
        <v>46.578</v>
      </c>
      <c r="Q2513" s="30">
        <f t="shared" si="650"/>
        <v>103</v>
      </c>
      <c r="R2513" s="36" t="str">
        <f t="shared" si="651"/>
        <v>08-Aug-2017</v>
      </c>
      <c r="S2513" s="37">
        <f t="shared" si="642"/>
        <v>46.578000000000003</v>
      </c>
    </row>
    <row r="2514" spans="1:19">
      <c r="A2514" s="30" t="s">
        <v>8371</v>
      </c>
      <c r="D2514" s="30" t="str">
        <f t="shared" si="636"/>
        <v>107579</v>
      </c>
      <c r="E2514" s="30">
        <f t="shared" si="640"/>
        <v>7</v>
      </c>
      <c r="F2514" s="30" t="str">
        <f t="shared" si="637"/>
        <v>INF769K01036</v>
      </c>
      <c r="G2514" s="30">
        <f t="shared" si="641"/>
        <v>20</v>
      </c>
      <c r="H2514" s="30" t="str">
        <f t="shared" si="638"/>
        <v>INF769K01028</v>
      </c>
      <c r="I2514" s="30">
        <f t="shared" si="643"/>
        <v>33</v>
      </c>
      <c r="J2514" s="35" t="str">
        <f t="shared" si="639"/>
        <v>Mirae Asset India Opportunities Fund - Dividend Plan</v>
      </c>
      <c r="K2514" s="35">
        <f t="shared" si="644"/>
        <v>86</v>
      </c>
      <c r="L2514" s="30" t="str">
        <f t="shared" si="645"/>
        <v>19.338</v>
      </c>
      <c r="M2514" s="30">
        <f t="shared" si="646"/>
        <v>93</v>
      </c>
      <c r="N2514" s="30" t="str">
        <f t="shared" si="647"/>
        <v>19.145</v>
      </c>
      <c r="O2514" s="30">
        <f t="shared" si="648"/>
        <v>100</v>
      </c>
      <c r="P2514" s="30" t="str">
        <f t="shared" si="649"/>
        <v>19.338</v>
      </c>
      <c r="Q2514" s="30">
        <f t="shared" si="650"/>
        <v>107</v>
      </c>
      <c r="R2514" s="36" t="str">
        <f t="shared" si="651"/>
        <v>08-Aug-2017</v>
      </c>
      <c r="S2514" s="37">
        <f t="shared" si="642"/>
        <v>19.338000000000001</v>
      </c>
    </row>
    <row r="2515" spans="1:19">
      <c r="A2515" s="30" t="s">
        <v>8372</v>
      </c>
      <c r="D2515" s="30" t="str">
        <f t="shared" si="636"/>
        <v>107578</v>
      </c>
      <c r="E2515" s="30">
        <f t="shared" si="640"/>
        <v>7</v>
      </c>
      <c r="F2515" s="30" t="str">
        <f t="shared" si="637"/>
        <v>INF769K01010</v>
      </c>
      <c r="G2515" s="30">
        <f t="shared" si="641"/>
        <v>20</v>
      </c>
      <c r="H2515" s="30" t="str">
        <f t="shared" si="638"/>
        <v>-</v>
      </c>
      <c r="I2515" s="30">
        <f t="shared" si="643"/>
        <v>22</v>
      </c>
      <c r="J2515" s="35" t="str">
        <f t="shared" si="639"/>
        <v>Mirae Asset India Opportunities Fund - Growth Plan</v>
      </c>
      <c r="K2515" s="35">
        <f t="shared" si="644"/>
        <v>73</v>
      </c>
      <c r="L2515" s="30" t="str">
        <f t="shared" si="645"/>
        <v>44.743</v>
      </c>
      <c r="M2515" s="30">
        <f t="shared" si="646"/>
        <v>80</v>
      </c>
      <c r="N2515" s="30" t="str">
        <f t="shared" si="647"/>
        <v>44.296</v>
      </c>
      <c r="O2515" s="30">
        <f t="shared" si="648"/>
        <v>87</v>
      </c>
      <c r="P2515" s="30" t="str">
        <f t="shared" si="649"/>
        <v>44.743</v>
      </c>
      <c r="Q2515" s="30">
        <f t="shared" si="650"/>
        <v>94</v>
      </c>
      <c r="R2515" s="36" t="str">
        <f t="shared" si="651"/>
        <v>08-Aug-2017</v>
      </c>
      <c r="S2515" s="37">
        <f t="shared" si="642"/>
        <v>44.743000000000002</v>
      </c>
    </row>
    <row r="2516" spans="1:19">
      <c r="A2516" s="30" t="s">
        <v>8373</v>
      </c>
      <c r="D2516" s="30" t="str">
        <f t="shared" si="636"/>
        <v>134814</v>
      </c>
      <c r="E2516" s="30">
        <f t="shared" si="640"/>
        <v>7</v>
      </c>
      <c r="F2516" s="30" t="str">
        <f t="shared" si="637"/>
        <v>INF769K01DI7</v>
      </c>
      <c r="G2516" s="30">
        <f t="shared" si="641"/>
        <v>20</v>
      </c>
      <c r="H2516" s="30" t="str">
        <f t="shared" si="638"/>
        <v>INF769K01DJ5</v>
      </c>
      <c r="I2516" s="30">
        <f t="shared" si="643"/>
        <v>33</v>
      </c>
      <c r="J2516" s="35" t="str">
        <f t="shared" si="639"/>
        <v>Mirae Asset Prudence Fund -Direct Plan-Dividend</v>
      </c>
      <c r="K2516" s="35">
        <f t="shared" si="644"/>
        <v>81</v>
      </c>
      <c r="L2516" s="30" t="str">
        <f t="shared" si="645"/>
        <v>12.802</v>
      </c>
      <c r="M2516" s="30">
        <f t="shared" si="646"/>
        <v>88</v>
      </c>
      <c r="N2516" s="30" t="str">
        <f t="shared" si="647"/>
        <v>12.674</v>
      </c>
      <c r="O2516" s="30">
        <f t="shared" si="648"/>
        <v>95</v>
      </c>
      <c r="P2516" s="30" t="str">
        <f t="shared" si="649"/>
        <v>12.802</v>
      </c>
      <c r="Q2516" s="30">
        <f t="shared" si="650"/>
        <v>102</v>
      </c>
      <c r="R2516" s="36" t="str">
        <f t="shared" si="651"/>
        <v>08-Aug-2017</v>
      </c>
      <c r="S2516" s="37">
        <f t="shared" si="642"/>
        <v>12.802</v>
      </c>
    </row>
    <row r="2517" spans="1:19">
      <c r="A2517" s="30" t="s">
        <v>8374</v>
      </c>
      <c r="D2517" s="30" t="str">
        <f t="shared" si="636"/>
        <v>134813</v>
      </c>
      <c r="E2517" s="30">
        <f t="shared" si="640"/>
        <v>7</v>
      </c>
      <c r="F2517" s="30" t="str">
        <f t="shared" si="637"/>
        <v>INF769K01DH9</v>
      </c>
      <c r="G2517" s="30">
        <f t="shared" si="641"/>
        <v>20</v>
      </c>
      <c r="H2517" s="30" t="str">
        <f t="shared" si="638"/>
        <v>-</v>
      </c>
      <c r="I2517" s="30">
        <f t="shared" si="643"/>
        <v>22</v>
      </c>
      <c r="J2517" s="35" t="str">
        <f t="shared" si="639"/>
        <v>Mirae Asset Prudence Fund -Direct Plan-Growth</v>
      </c>
      <c r="K2517" s="35">
        <f t="shared" si="644"/>
        <v>68</v>
      </c>
      <c r="L2517" s="30" t="str">
        <f t="shared" si="645"/>
        <v>13.587</v>
      </c>
      <c r="M2517" s="30">
        <f t="shared" si="646"/>
        <v>75</v>
      </c>
      <c r="N2517" s="30" t="str">
        <f t="shared" si="647"/>
        <v>13.451</v>
      </c>
      <c r="O2517" s="30">
        <f t="shared" si="648"/>
        <v>82</v>
      </c>
      <c r="P2517" s="30" t="str">
        <f t="shared" si="649"/>
        <v>13.587</v>
      </c>
      <c r="Q2517" s="30">
        <f t="shared" si="650"/>
        <v>89</v>
      </c>
      <c r="R2517" s="36" t="str">
        <f t="shared" si="651"/>
        <v>08-Aug-2017</v>
      </c>
      <c r="S2517" s="37">
        <f t="shared" si="642"/>
        <v>13.587</v>
      </c>
    </row>
    <row r="2518" spans="1:19">
      <c r="A2518" s="30" t="s">
        <v>8375</v>
      </c>
      <c r="D2518" s="30" t="str">
        <f t="shared" si="636"/>
        <v>134816</v>
      </c>
      <c r="E2518" s="30">
        <f t="shared" si="640"/>
        <v>7</v>
      </c>
      <c r="F2518" s="30" t="str">
        <f t="shared" si="637"/>
        <v>INF769K01DF3</v>
      </c>
      <c r="G2518" s="30">
        <f t="shared" si="641"/>
        <v>20</v>
      </c>
      <c r="H2518" s="30" t="str">
        <f t="shared" si="638"/>
        <v>INF769K01DG1</v>
      </c>
      <c r="I2518" s="30">
        <f t="shared" si="643"/>
        <v>33</v>
      </c>
      <c r="J2518" s="35" t="str">
        <f t="shared" si="639"/>
        <v>Mirae Asset Prudence Fund -Regular Plan-Dividend</v>
      </c>
      <c r="K2518" s="35">
        <f t="shared" si="644"/>
        <v>82</v>
      </c>
      <c r="L2518" s="30" t="str">
        <f t="shared" si="645"/>
        <v>12.310</v>
      </c>
      <c r="M2518" s="30">
        <f t="shared" si="646"/>
        <v>89</v>
      </c>
      <c r="N2518" s="30" t="str">
        <f t="shared" si="647"/>
        <v>12.187</v>
      </c>
      <c r="O2518" s="30">
        <f t="shared" si="648"/>
        <v>96</v>
      </c>
      <c r="P2518" s="30" t="str">
        <f t="shared" si="649"/>
        <v>12.310</v>
      </c>
      <c r="Q2518" s="30">
        <f t="shared" si="650"/>
        <v>103</v>
      </c>
      <c r="R2518" s="36" t="str">
        <f t="shared" si="651"/>
        <v>08-Aug-2017</v>
      </c>
      <c r="S2518" s="37">
        <f t="shared" si="642"/>
        <v>12.31</v>
      </c>
    </row>
    <row r="2519" spans="1:19">
      <c r="A2519" s="30" t="s">
        <v>8376</v>
      </c>
      <c r="D2519" s="30" t="str">
        <f t="shared" si="636"/>
        <v>134815</v>
      </c>
      <c r="E2519" s="30">
        <f t="shared" si="640"/>
        <v>7</v>
      </c>
      <c r="F2519" s="30" t="str">
        <f t="shared" si="637"/>
        <v>INF769K01DE6</v>
      </c>
      <c r="G2519" s="30">
        <f t="shared" si="641"/>
        <v>20</v>
      </c>
      <c r="H2519" s="30" t="str">
        <f t="shared" si="638"/>
        <v>-</v>
      </c>
      <c r="I2519" s="30">
        <f t="shared" si="643"/>
        <v>22</v>
      </c>
      <c r="J2519" s="35" t="str">
        <f t="shared" si="639"/>
        <v>Mirae Asset Prudence Fund -Regular Plan-Growth</v>
      </c>
      <c r="K2519" s="35">
        <f t="shared" si="644"/>
        <v>69</v>
      </c>
      <c r="L2519" s="30" t="str">
        <f t="shared" si="645"/>
        <v>13.072</v>
      </c>
      <c r="M2519" s="30">
        <f t="shared" si="646"/>
        <v>76</v>
      </c>
      <c r="N2519" s="30" t="str">
        <f t="shared" si="647"/>
        <v>12.941</v>
      </c>
      <c r="O2519" s="30">
        <f t="shared" si="648"/>
        <v>83</v>
      </c>
      <c r="P2519" s="30" t="str">
        <f t="shared" si="649"/>
        <v>13.072</v>
      </c>
      <c r="Q2519" s="30">
        <f t="shared" si="650"/>
        <v>90</v>
      </c>
      <c r="R2519" s="36" t="str">
        <f t="shared" si="651"/>
        <v>08-Aug-2017</v>
      </c>
      <c r="S2519" s="37">
        <f t="shared" si="642"/>
        <v>13.071999999999999</v>
      </c>
    </row>
    <row r="2520" spans="1:19">
      <c r="A2520" s="30" t="s">
        <v>97</v>
      </c>
      <c r="D2520" s="30" t="str">
        <f t="shared" si="636"/>
        <v/>
      </c>
      <c r="E2520" s="30" t="str">
        <f t="shared" si="640"/>
        <v/>
      </c>
      <c r="F2520" s="30" t="str">
        <f t="shared" si="637"/>
        <v xml:space="preserve"> </v>
      </c>
      <c r="G2520" s="30" t="str">
        <f t="shared" si="641"/>
        <v/>
      </c>
      <c r="H2520" s="30" t="str">
        <f t="shared" si="638"/>
        <v/>
      </c>
      <c r="I2520" s="30" t="str">
        <f t="shared" si="643"/>
        <v/>
      </c>
      <c r="J2520" s="35" t="str">
        <f t="shared" si="639"/>
        <v/>
      </c>
      <c r="K2520" s="35" t="str">
        <f t="shared" si="644"/>
        <v/>
      </c>
      <c r="L2520" s="30" t="str">
        <f t="shared" si="645"/>
        <v/>
      </c>
      <c r="M2520" s="30" t="str">
        <f t="shared" si="646"/>
        <v/>
      </c>
      <c r="N2520" s="30" t="str">
        <f t="shared" si="647"/>
        <v/>
      </c>
      <c r="O2520" s="30" t="str">
        <f t="shared" si="648"/>
        <v/>
      </c>
      <c r="P2520" s="30" t="str">
        <f t="shared" si="649"/>
        <v/>
      </c>
      <c r="Q2520" s="30" t="str">
        <f t="shared" si="650"/>
        <v/>
      </c>
      <c r="R2520" s="36" t="str">
        <f t="shared" si="651"/>
        <v/>
      </c>
      <c r="S2520" s="37" t="str">
        <f t="shared" si="642"/>
        <v/>
      </c>
    </row>
    <row r="2521" spans="1:19">
      <c r="A2521" s="30" t="s">
        <v>131</v>
      </c>
      <c r="D2521" s="30" t="str">
        <f t="shared" si="636"/>
        <v/>
      </c>
      <c r="E2521" s="30" t="str">
        <f t="shared" si="640"/>
        <v/>
      </c>
      <c r="F2521" s="30" t="str">
        <f t="shared" si="637"/>
        <v>Motilal Oswal Mutual Fund</v>
      </c>
      <c r="G2521" s="30" t="str">
        <f t="shared" si="641"/>
        <v/>
      </c>
      <c r="H2521" s="30" t="str">
        <f t="shared" si="638"/>
        <v/>
      </c>
      <c r="I2521" s="30" t="str">
        <f t="shared" si="643"/>
        <v/>
      </c>
      <c r="J2521" s="35" t="str">
        <f t="shared" si="639"/>
        <v/>
      </c>
      <c r="K2521" s="35" t="str">
        <f t="shared" si="644"/>
        <v/>
      </c>
      <c r="L2521" s="30" t="str">
        <f t="shared" si="645"/>
        <v/>
      </c>
      <c r="M2521" s="30" t="str">
        <f t="shared" si="646"/>
        <v/>
      </c>
      <c r="N2521" s="30" t="str">
        <f t="shared" si="647"/>
        <v/>
      </c>
      <c r="O2521" s="30" t="str">
        <f t="shared" si="648"/>
        <v/>
      </c>
      <c r="P2521" s="30" t="str">
        <f t="shared" si="649"/>
        <v/>
      </c>
      <c r="Q2521" s="30" t="str">
        <f t="shared" si="650"/>
        <v/>
      </c>
      <c r="R2521" s="36" t="str">
        <f t="shared" si="651"/>
        <v/>
      </c>
      <c r="S2521" s="37" t="str">
        <f t="shared" si="642"/>
        <v/>
      </c>
    </row>
    <row r="2522" spans="1:19">
      <c r="A2522" s="30" t="s">
        <v>97</v>
      </c>
      <c r="D2522" s="30" t="str">
        <f t="shared" si="636"/>
        <v/>
      </c>
      <c r="E2522" s="30" t="str">
        <f t="shared" si="640"/>
        <v/>
      </c>
      <c r="F2522" s="30" t="str">
        <f t="shared" si="637"/>
        <v xml:space="preserve"> </v>
      </c>
      <c r="G2522" s="30" t="str">
        <f t="shared" si="641"/>
        <v/>
      </c>
      <c r="H2522" s="30" t="str">
        <f t="shared" si="638"/>
        <v/>
      </c>
      <c r="I2522" s="30" t="str">
        <f t="shared" si="643"/>
        <v/>
      </c>
      <c r="J2522" s="35" t="str">
        <f t="shared" si="639"/>
        <v/>
      </c>
      <c r="K2522" s="35" t="str">
        <f t="shared" si="644"/>
        <v/>
      </c>
      <c r="L2522" s="30" t="str">
        <f t="shared" si="645"/>
        <v/>
      </c>
      <c r="M2522" s="30" t="str">
        <f t="shared" si="646"/>
        <v/>
      </c>
      <c r="N2522" s="30" t="str">
        <f t="shared" si="647"/>
        <v/>
      </c>
      <c r="O2522" s="30" t="str">
        <f t="shared" si="648"/>
        <v/>
      </c>
      <c r="P2522" s="30" t="str">
        <f t="shared" si="649"/>
        <v/>
      </c>
      <c r="Q2522" s="30" t="str">
        <f t="shared" si="650"/>
        <v/>
      </c>
      <c r="R2522" s="36" t="str">
        <f t="shared" si="651"/>
        <v/>
      </c>
      <c r="S2522" s="37" t="str">
        <f t="shared" si="642"/>
        <v/>
      </c>
    </row>
    <row r="2523" spans="1:19">
      <c r="A2523" s="30" t="s">
        <v>8377</v>
      </c>
      <c r="D2523" s="30" t="str">
        <f t="shared" si="636"/>
        <v>122390</v>
      </c>
      <c r="E2523" s="30">
        <f t="shared" si="640"/>
        <v>7</v>
      </c>
      <c r="F2523" s="30" t="str">
        <f t="shared" si="637"/>
        <v>INF247L01205</v>
      </c>
      <c r="G2523" s="30">
        <f t="shared" si="641"/>
        <v>20</v>
      </c>
      <c r="H2523" s="30" t="str">
        <f t="shared" si="638"/>
        <v>INF247L01197</v>
      </c>
      <c r="I2523" s="30">
        <f t="shared" si="643"/>
        <v>33</v>
      </c>
      <c r="J2523" s="35" t="str">
        <f t="shared" si="639"/>
        <v>MOSt Focused 25 Fund- Direct Plan Dividend Option</v>
      </c>
      <c r="K2523" s="35">
        <f t="shared" si="644"/>
        <v>83</v>
      </c>
      <c r="L2523" s="30" t="str">
        <f t="shared" si="645"/>
        <v>18.3360</v>
      </c>
      <c r="M2523" s="30">
        <f t="shared" si="646"/>
        <v>91</v>
      </c>
      <c r="N2523" s="30" t="str">
        <f t="shared" si="647"/>
        <v>18.3360</v>
      </c>
      <c r="O2523" s="30">
        <f t="shared" si="648"/>
        <v>99</v>
      </c>
      <c r="P2523" s="30" t="str">
        <f t="shared" si="649"/>
        <v>18.3360</v>
      </c>
      <c r="Q2523" s="30">
        <f t="shared" si="650"/>
        <v>107</v>
      </c>
      <c r="R2523" s="36" t="str">
        <f t="shared" si="651"/>
        <v>09-Aug-2017</v>
      </c>
      <c r="S2523" s="37">
        <f t="shared" si="642"/>
        <v>18.335999999999999</v>
      </c>
    </row>
    <row r="2524" spans="1:19">
      <c r="A2524" s="30" t="s">
        <v>8378</v>
      </c>
      <c r="D2524" s="30" t="str">
        <f t="shared" si="636"/>
        <v>122389</v>
      </c>
      <c r="E2524" s="30">
        <f t="shared" si="640"/>
        <v>7</v>
      </c>
      <c r="F2524" s="30" t="str">
        <f t="shared" si="637"/>
        <v>INF247L01189</v>
      </c>
      <c r="G2524" s="30">
        <f t="shared" si="641"/>
        <v>20</v>
      </c>
      <c r="H2524" s="30" t="str">
        <f t="shared" si="638"/>
        <v>-</v>
      </c>
      <c r="I2524" s="30">
        <f t="shared" si="643"/>
        <v>22</v>
      </c>
      <c r="J2524" s="35" t="str">
        <f t="shared" si="639"/>
        <v>MOSt Focused 25 Fund- Direct Plan Growth Option</v>
      </c>
      <c r="K2524" s="35">
        <f t="shared" si="644"/>
        <v>70</v>
      </c>
      <c r="L2524" s="30" t="str">
        <f t="shared" si="645"/>
        <v>21.7899</v>
      </c>
      <c r="M2524" s="30">
        <f t="shared" si="646"/>
        <v>78</v>
      </c>
      <c r="N2524" s="30" t="str">
        <f t="shared" si="647"/>
        <v>21.7899</v>
      </c>
      <c r="O2524" s="30">
        <f t="shared" si="648"/>
        <v>86</v>
      </c>
      <c r="P2524" s="30" t="str">
        <f t="shared" si="649"/>
        <v>21.7899</v>
      </c>
      <c r="Q2524" s="30">
        <f t="shared" si="650"/>
        <v>94</v>
      </c>
      <c r="R2524" s="36" t="str">
        <f t="shared" si="651"/>
        <v>09-Aug-2017</v>
      </c>
      <c r="S2524" s="37">
        <f t="shared" si="642"/>
        <v>21.789899999999999</v>
      </c>
    </row>
    <row r="2525" spans="1:19">
      <c r="A2525" s="30" t="s">
        <v>8379</v>
      </c>
      <c r="D2525" s="30" t="str">
        <f t="shared" si="636"/>
        <v>122388</v>
      </c>
      <c r="E2525" s="30">
        <f t="shared" si="640"/>
        <v>7</v>
      </c>
      <c r="F2525" s="30" t="str">
        <f t="shared" si="637"/>
        <v>INF247L01171</v>
      </c>
      <c r="G2525" s="30">
        <f t="shared" si="641"/>
        <v>20</v>
      </c>
      <c r="H2525" s="30" t="str">
        <f t="shared" si="638"/>
        <v>INF247L01163</v>
      </c>
      <c r="I2525" s="30">
        <f t="shared" si="643"/>
        <v>33</v>
      </c>
      <c r="J2525" s="35" t="str">
        <f t="shared" si="639"/>
        <v>MOSt Focused 25 Fund- Regular Plan Dividend Option</v>
      </c>
      <c r="K2525" s="35">
        <f t="shared" si="644"/>
        <v>84</v>
      </c>
      <c r="L2525" s="30" t="str">
        <f t="shared" si="645"/>
        <v>17.1805</v>
      </c>
      <c r="M2525" s="30">
        <f t="shared" si="646"/>
        <v>92</v>
      </c>
      <c r="N2525" s="30" t="str">
        <f t="shared" si="647"/>
        <v>17.1805</v>
      </c>
      <c r="O2525" s="30">
        <f t="shared" si="648"/>
        <v>100</v>
      </c>
      <c r="P2525" s="30" t="str">
        <f t="shared" si="649"/>
        <v>17.1805</v>
      </c>
      <c r="Q2525" s="30">
        <f t="shared" si="650"/>
        <v>108</v>
      </c>
      <c r="R2525" s="36" t="str">
        <f t="shared" si="651"/>
        <v>09-Aug-2017</v>
      </c>
      <c r="S2525" s="37">
        <f t="shared" si="642"/>
        <v>17.180499999999999</v>
      </c>
    </row>
    <row r="2526" spans="1:19">
      <c r="A2526" s="30" t="s">
        <v>8380</v>
      </c>
      <c r="D2526" s="30" t="str">
        <f t="shared" si="636"/>
        <v>122387</v>
      </c>
      <c r="E2526" s="30">
        <f t="shared" si="640"/>
        <v>7</v>
      </c>
      <c r="F2526" s="30" t="str">
        <f t="shared" si="637"/>
        <v>INF247L01155</v>
      </c>
      <c r="G2526" s="30">
        <f t="shared" si="641"/>
        <v>20</v>
      </c>
      <c r="H2526" s="30" t="str">
        <f t="shared" si="638"/>
        <v>-</v>
      </c>
      <c r="I2526" s="30">
        <f t="shared" si="643"/>
        <v>22</v>
      </c>
      <c r="J2526" s="35" t="str">
        <f t="shared" si="639"/>
        <v>MOSt Focused 25 Fund- Regular Plan Growth Option</v>
      </c>
      <c r="K2526" s="35">
        <f t="shared" si="644"/>
        <v>71</v>
      </c>
      <c r="L2526" s="30" t="str">
        <f t="shared" si="645"/>
        <v>20.5162</v>
      </c>
      <c r="M2526" s="30">
        <f t="shared" si="646"/>
        <v>79</v>
      </c>
      <c r="N2526" s="30" t="str">
        <f t="shared" si="647"/>
        <v>20.5162</v>
      </c>
      <c r="O2526" s="30">
        <f t="shared" si="648"/>
        <v>87</v>
      </c>
      <c r="P2526" s="30" t="str">
        <f t="shared" si="649"/>
        <v>20.5162</v>
      </c>
      <c r="Q2526" s="30">
        <f t="shared" si="650"/>
        <v>95</v>
      </c>
      <c r="R2526" s="36" t="str">
        <f t="shared" si="651"/>
        <v>09-Aug-2017</v>
      </c>
      <c r="S2526" s="37">
        <f t="shared" si="642"/>
        <v>20.516200000000001</v>
      </c>
    </row>
    <row r="2527" spans="1:19" ht="26">
      <c r="A2527" s="30" t="s">
        <v>8381</v>
      </c>
      <c r="D2527" s="30" t="str">
        <f t="shared" si="636"/>
        <v>139866</v>
      </c>
      <c r="E2527" s="30">
        <f t="shared" si="640"/>
        <v>7</v>
      </c>
      <c r="F2527" s="30" t="str">
        <f t="shared" si="637"/>
        <v>INF247L01650</v>
      </c>
      <c r="G2527" s="30">
        <f t="shared" si="641"/>
        <v>20</v>
      </c>
      <c r="H2527" s="30" t="str">
        <f t="shared" si="638"/>
        <v>-</v>
      </c>
      <c r="I2527" s="30">
        <f t="shared" si="643"/>
        <v>22</v>
      </c>
      <c r="J2527" s="35" t="str">
        <f t="shared" si="639"/>
        <v>MOSt Focused Dynamic Equity - Direct Plan - Annual Dividend Payout Option</v>
      </c>
      <c r="K2527" s="35">
        <f t="shared" si="644"/>
        <v>96</v>
      </c>
      <c r="L2527" s="30" t="str">
        <f t="shared" si="645"/>
        <v>11.6831</v>
      </c>
      <c r="M2527" s="30">
        <f t="shared" si="646"/>
        <v>104</v>
      </c>
      <c r="N2527" s="30" t="str">
        <f t="shared" si="647"/>
        <v>11.6831</v>
      </c>
      <c r="O2527" s="30">
        <f t="shared" si="648"/>
        <v>112</v>
      </c>
      <c r="P2527" s="30" t="str">
        <f t="shared" si="649"/>
        <v>11.6831</v>
      </c>
      <c r="Q2527" s="30">
        <f t="shared" si="650"/>
        <v>120</v>
      </c>
      <c r="R2527" s="36" t="str">
        <f t="shared" si="651"/>
        <v>09-Aug-2017</v>
      </c>
      <c r="S2527" s="37">
        <f t="shared" si="642"/>
        <v>11.6831</v>
      </c>
    </row>
    <row r="2528" spans="1:19">
      <c r="A2528" s="30" t="s">
        <v>8382</v>
      </c>
      <c r="D2528" s="30" t="str">
        <f t="shared" si="636"/>
        <v>139872</v>
      </c>
      <c r="E2528" s="30">
        <f t="shared" si="640"/>
        <v>7</v>
      </c>
      <c r="F2528" s="30" t="str">
        <f t="shared" si="637"/>
        <v>INF247L01635</v>
      </c>
      <c r="G2528" s="30">
        <f t="shared" si="641"/>
        <v>20</v>
      </c>
      <c r="H2528" s="30" t="str">
        <f t="shared" si="638"/>
        <v>-</v>
      </c>
      <c r="I2528" s="30">
        <f t="shared" si="643"/>
        <v>22</v>
      </c>
      <c r="J2528" s="35" t="str">
        <f t="shared" si="639"/>
        <v>MOSt Focused Dynamic Equity - Direct Plan - Growth Option</v>
      </c>
      <c r="K2528" s="35">
        <f t="shared" si="644"/>
        <v>80</v>
      </c>
      <c r="L2528" s="30" t="str">
        <f t="shared" si="645"/>
        <v>11.6831</v>
      </c>
      <c r="M2528" s="30">
        <f t="shared" si="646"/>
        <v>88</v>
      </c>
      <c r="N2528" s="30" t="str">
        <f t="shared" si="647"/>
        <v>11.6831</v>
      </c>
      <c r="O2528" s="30">
        <f t="shared" si="648"/>
        <v>96</v>
      </c>
      <c r="P2528" s="30" t="str">
        <f t="shared" si="649"/>
        <v>11.6831</v>
      </c>
      <c r="Q2528" s="30">
        <f t="shared" si="650"/>
        <v>104</v>
      </c>
      <c r="R2528" s="36" t="str">
        <f t="shared" si="651"/>
        <v>09-Aug-2017</v>
      </c>
      <c r="S2528" s="37">
        <f t="shared" si="642"/>
        <v>11.6831</v>
      </c>
    </row>
    <row r="2529" spans="1:19" ht="26">
      <c r="A2529" s="30" t="s">
        <v>8383</v>
      </c>
      <c r="D2529" s="30" t="str">
        <f t="shared" si="636"/>
        <v>139865</v>
      </c>
      <c r="E2529" s="30">
        <f t="shared" si="640"/>
        <v>7</v>
      </c>
      <c r="F2529" s="30" t="str">
        <f t="shared" si="637"/>
        <v>INF247L01643</v>
      </c>
      <c r="G2529" s="30">
        <f t="shared" si="641"/>
        <v>20</v>
      </c>
      <c r="H2529" s="30" t="str">
        <f t="shared" si="638"/>
        <v>-</v>
      </c>
      <c r="I2529" s="30">
        <f t="shared" si="643"/>
        <v>22</v>
      </c>
      <c r="J2529" s="35" t="str">
        <f t="shared" si="639"/>
        <v>MOSt Focused Dynamic Equity - Direct Plan - Quarterly Dividend Payout Option</v>
      </c>
      <c r="K2529" s="35">
        <f t="shared" si="644"/>
        <v>99</v>
      </c>
      <c r="L2529" s="30" t="str">
        <f t="shared" si="645"/>
        <v>11.6269</v>
      </c>
      <c r="M2529" s="30">
        <f t="shared" si="646"/>
        <v>107</v>
      </c>
      <c r="N2529" s="30" t="str">
        <f t="shared" si="647"/>
        <v>11.6269</v>
      </c>
      <c r="O2529" s="30">
        <f t="shared" si="648"/>
        <v>115</v>
      </c>
      <c r="P2529" s="30" t="str">
        <f t="shared" si="649"/>
        <v>11.6269</v>
      </c>
      <c r="Q2529" s="30">
        <f t="shared" si="650"/>
        <v>123</v>
      </c>
      <c r="R2529" s="36" t="str">
        <f t="shared" si="651"/>
        <v>09-Aug-2017</v>
      </c>
      <c r="S2529" s="37">
        <f t="shared" si="642"/>
        <v>11.626899999999999</v>
      </c>
    </row>
    <row r="2530" spans="1:19" ht="26">
      <c r="A2530" s="30" t="s">
        <v>8384</v>
      </c>
      <c r="D2530" s="30" t="str">
        <f t="shared" si="636"/>
        <v>139863</v>
      </c>
      <c r="E2530" s="30">
        <f t="shared" si="640"/>
        <v>7</v>
      </c>
      <c r="F2530" s="30" t="str">
        <f t="shared" si="637"/>
        <v>INF247L01601</v>
      </c>
      <c r="G2530" s="30">
        <f t="shared" si="641"/>
        <v>20</v>
      </c>
      <c r="H2530" s="30" t="str">
        <f t="shared" si="638"/>
        <v>-</v>
      </c>
      <c r="I2530" s="30">
        <f t="shared" si="643"/>
        <v>22</v>
      </c>
      <c r="J2530" s="35" t="str">
        <f t="shared" si="639"/>
        <v>MOSt Focused Dynamic Equity - Regular Plan - Annual Dividend Payout Option</v>
      </c>
      <c r="K2530" s="35">
        <f t="shared" si="644"/>
        <v>97</v>
      </c>
      <c r="L2530" s="30" t="str">
        <f t="shared" si="645"/>
        <v>11.5537</v>
      </c>
      <c r="M2530" s="30">
        <f t="shared" si="646"/>
        <v>105</v>
      </c>
      <c r="N2530" s="30" t="str">
        <f t="shared" si="647"/>
        <v>11.5537</v>
      </c>
      <c r="O2530" s="30">
        <f t="shared" si="648"/>
        <v>113</v>
      </c>
      <c r="P2530" s="30" t="str">
        <f t="shared" si="649"/>
        <v>11.5537</v>
      </c>
      <c r="Q2530" s="30">
        <f t="shared" si="650"/>
        <v>121</v>
      </c>
      <c r="R2530" s="36" t="str">
        <f t="shared" si="651"/>
        <v>09-Aug-2017</v>
      </c>
      <c r="S2530" s="37">
        <f t="shared" si="642"/>
        <v>11.553699999999999</v>
      </c>
    </row>
    <row r="2531" spans="1:19">
      <c r="A2531" s="30" t="s">
        <v>8385</v>
      </c>
      <c r="D2531" s="30" t="str">
        <f t="shared" si="636"/>
        <v>139870</v>
      </c>
      <c r="E2531" s="30">
        <f t="shared" si="640"/>
        <v>7</v>
      </c>
      <c r="F2531" s="30" t="str">
        <f t="shared" si="637"/>
        <v>INF247L01585</v>
      </c>
      <c r="G2531" s="30">
        <f t="shared" si="641"/>
        <v>20</v>
      </c>
      <c r="H2531" s="30" t="str">
        <f t="shared" si="638"/>
        <v>-</v>
      </c>
      <c r="I2531" s="30">
        <f t="shared" si="643"/>
        <v>22</v>
      </c>
      <c r="J2531" s="35" t="str">
        <f t="shared" si="639"/>
        <v>MOSt Focused Dynamic Equity - Regular Plan - Growth Option</v>
      </c>
      <c r="K2531" s="35">
        <f t="shared" si="644"/>
        <v>81</v>
      </c>
      <c r="L2531" s="30" t="str">
        <f t="shared" si="645"/>
        <v>11.5537</v>
      </c>
      <c r="M2531" s="30">
        <f t="shared" si="646"/>
        <v>89</v>
      </c>
      <c r="N2531" s="30" t="str">
        <f t="shared" si="647"/>
        <v>11.5537</v>
      </c>
      <c r="O2531" s="30">
        <f t="shared" si="648"/>
        <v>97</v>
      </c>
      <c r="P2531" s="30" t="str">
        <f t="shared" si="649"/>
        <v>11.5537</v>
      </c>
      <c r="Q2531" s="30">
        <f t="shared" si="650"/>
        <v>105</v>
      </c>
      <c r="R2531" s="36" t="str">
        <f t="shared" si="651"/>
        <v>09-Aug-2017</v>
      </c>
      <c r="S2531" s="37">
        <f t="shared" si="642"/>
        <v>11.553699999999999</v>
      </c>
    </row>
    <row r="2532" spans="1:19" ht="26">
      <c r="A2532" s="30" t="s">
        <v>8386</v>
      </c>
      <c r="D2532" s="30" t="str">
        <f t="shared" si="636"/>
        <v>139871</v>
      </c>
      <c r="E2532" s="30">
        <f t="shared" si="640"/>
        <v>7</v>
      </c>
      <c r="F2532" s="30" t="str">
        <f t="shared" si="637"/>
        <v>INF247L01593</v>
      </c>
      <c r="G2532" s="30">
        <f t="shared" si="641"/>
        <v>20</v>
      </c>
      <c r="H2532" s="30" t="str">
        <f t="shared" si="638"/>
        <v>-</v>
      </c>
      <c r="I2532" s="30">
        <f t="shared" si="643"/>
        <v>22</v>
      </c>
      <c r="J2532" s="35" t="str">
        <f t="shared" si="639"/>
        <v>MOSt Focused Dynamic Equity - Regular Plan - Quarterly Dividend Payout Option</v>
      </c>
      <c r="K2532" s="35">
        <f t="shared" si="644"/>
        <v>100</v>
      </c>
      <c r="L2532" s="30" t="str">
        <f t="shared" si="645"/>
        <v>11.4696</v>
      </c>
      <c r="M2532" s="30">
        <f t="shared" si="646"/>
        <v>108</v>
      </c>
      <c r="N2532" s="30" t="str">
        <f t="shared" si="647"/>
        <v>11.4696</v>
      </c>
      <c r="O2532" s="30">
        <f t="shared" si="648"/>
        <v>116</v>
      </c>
      <c r="P2532" s="30" t="str">
        <f t="shared" si="649"/>
        <v>11.4696</v>
      </c>
      <c r="Q2532" s="30">
        <f t="shared" si="650"/>
        <v>124</v>
      </c>
      <c r="R2532" s="36" t="str">
        <f t="shared" si="651"/>
        <v>09-Aug-2017</v>
      </c>
      <c r="S2532" s="37">
        <f t="shared" si="642"/>
        <v>11.4696</v>
      </c>
    </row>
    <row r="2533" spans="1:19">
      <c r="A2533" s="30" t="s">
        <v>8387</v>
      </c>
      <c r="D2533" s="30" t="str">
        <f t="shared" si="636"/>
        <v>127044</v>
      </c>
      <c r="E2533" s="30">
        <f t="shared" si="640"/>
        <v>7</v>
      </c>
      <c r="F2533" s="30" t="str">
        <f t="shared" si="637"/>
        <v>INF247L01460</v>
      </c>
      <c r="G2533" s="30">
        <f t="shared" si="641"/>
        <v>20</v>
      </c>
      <c r="H2533" s="30" t="str">
        <f t="shared" si="638"/>
        <v>INF247L01452</v>
      </c>
      <c r="I2533" s="30">
        <f t="shared" si="643"/>
        <v>33</v>
      </c>
      <c r="J2533" s="35" t="str">
        <f t="shared" si="639"/>
        <v>MOSt Focused Midcap 30-Direct Plan-Dividend Option</v>
      </c>
      <c r="K2533" s="35">
        <f t="shared" si="644"/>
        <v>84</v>
      </c>
      <c r="L2533" s="30" t="str">
        <f t="shared" si="645"/>
        <v>22.6511</v>
      </c>
      <c r="M2533" s="30">
        <f t="shared" si="646"/>
        <v>92</v>
      </c>
      <c r="N2533" s="30" t="str">
        <f t="shared" si="647"/>
        <v>22.6511</v>
      </c>
      <c r="O2533" s="30">
        <f t="shared" si="648"/>
        <v>100</v>
      </c>
      <c r="P2533" s="30" t="str">
        <f t="shared" si="649"/>
        <v>22.6511</v>
      </c>
      <c r="Q2533" s="30">
        <f t="shared" si="650"/>
        <v>108</v>
      </c>
      <c r="R2533" s="36" t="str">
        <f t="shared" si="651"/>
        <v>09-Aug-2017</v>
      </c>
      <c r="S2533" s="37">
        <f t="shared" si="642"/>
        <v>22.6511</v>
      </c>
    </row>
    <row r="2534" spans="1:19">
      <c r="A2534" s="30" t="s">
        <v>8388</v>
      </c>
      <c r="D2534" s="30" t="str">
        <f t="shared" si="636"/>
        <v>127042</v>
      </c>
      <c r="E2534" s="30">
        <f t="shared" si="640"/>
        <v>7</v>
      </c>
      <c r="F2534" s="30" t="str">
        <f t="shared" si="637"/>
        <v>INF247L01445</v>
      </c>
      <c r="G2534" s="30">
        <f t="shared" si="641"/>
        <v>20</v>
      </c>
      <c r="H2534" s="30" t="str">
        <f t="shared" si="638"/>
        <v>-</v>
      </c>
      <c r="I2534" s="30">
        <f t="shared" si="643"/>
        <v>22</v>
      </c>
      <c r="J2534" s="35" t="str">
        <f t="shared" si="639"/>
        <v>MOSt Focused Midcap 30-Direct Plan-Growth Option</v>
      </c>
      <c r="K2534" s="35">
        <f t="shared" si="644"/>
        <v>71</v>
      </c>
      <c r="L2534" s="30" t="str">
        <f t="shared" si="645"/>
        <v>25.7700</v>
      </c>
      <c r="M2534" s="30">
        <f t="shared" si="646"/>
        <v>79</v>
      </c>
      <c r="N2534" s="30" t="str">
        <f t="shared" si="647"/>
        <v>25.7700</v>
      </c>
      <c r="O2534" s="30">
        <f t="shared" si="648"/>
        <v>87</v>
      </c>
      <c r="P2534" s="30" t="str">
        <f t="shared" si="649"/>
        <v>25.7700</v>
      </c>
      <c r="Q2534" s="30">
        <f t="shared" si="650"/>
        <v>95</v>
      </c>
      <c r="R2534" s="36" t="str">
        <f t="shared" si="651"/>
        <v>09-Aug-2017</v>
      </c>
      <c r="S2534" s="37">
        <f t="shared" si="642"/>
        <v>25.77</v>
      </c>
    </row>
    <row r="2535" spans="1:19">
      <c r="A2535" s="30" t="s">
        <v>8389</v>
      </c>
      <c r="D2535" s="30" t="str">
        <f t="shared" si="636"/>
        <v>127040</v>
      </c>
      <c r="E2535" s="30">
        <f t="shared" si="640"/>
        <v>7</v>
      </c>
      <c r="F2535" s="30" t="str">
        <f t="shared" si="637"/>
        <v>INF247L01437</v>
      </c>
      <c r="G2535" s="30">
        <f t="shared" si="641"/>
        <v>20</v>
      </c>
      <c r="H2535" s="30" t="str">
        <f t="shared" si="638"/>
        <v>INF247L01429</v>
      </c>
      <c r="I2535" s="30">
        <f t="shared" si="643"/>
        <v>33</v>
      </c>
      <c r="J2535" s="35" t="str">
        <f t="shared" si="639"/>
        <v>MOSt Focused Midcap 30-Regular Plan-Dividend Option</v>
      </c>
      <c r="K2535" s="35">
        <f t="shared" si="644"/>
        <v>85</v>
      </c>
      <c r="L2535" s="30" t="str">
        <f t="shared" si="645"/>
        <v>21.6420</v>
      </c>
      <c r="M2535" s="30">
        <f t="shared" si="646"/>
        <v>93</v>
      </c>
      <c r="N2535" s="30" t="str">
        <f t="shared" si="647"/>
        <v>21.6420</v>
      </c>
      <c r="O2535" s="30">
        <f t="shared" si="648"/>
        <v>101</v>
      </c>
      <c r="P2535" s="30" t="str">
        <f t="shared" si="649"/>
        <v>21.6420</v>
      </c>
      <c r="Q2535" s="30">
        <f t="shared" si="650"/>
        <v>109</v>
      </c>
      <c r="R2535" s="36" t="str">
        <f t="shared" si="651"/>
        <v>09-Aug-2017</v>
      </c>
      <c r="S2535" s="37">
        <f t="shared" si="642"/>
        <v>21.641999999999999</v>
      </c>
    </row>
    <row r="2536" spans="1:19">
      <c r="A2536" s="30" t="s">
        <v>8390</v>
      </c>
      <c r="D2536" s="30" t="str">
        <f t="shared" si="636"/>
        <v>127039</v>
      </c>
      <c r="E2536" s="30">
        <f t="shared" si="640"/>
        <v>7</v>
      </c>
      <c r="F2536" s="30" t="str">
        <f t="shared" si="637"/>
        <v>INF247L01411</v>
      </c>
      <c r="G2536" s="30">
        <f t="shared" si="641"/>
        <v>20</v>
      </c>
      <c r="H2536" s="30" t="str">
        <f t="shared" si="638"/>
        <v>-</v>
      </c>
      <c r="I2536" s="30">
        <f t="shared" si="643"/>
        <v>22</v>
      </c>
      <c r="J2536" s="35" t="str">
        <f t="shared" si="639"/>
        <v>MOSt Focused Midcap 30-Regular Plan-Growth Option</v>
      </c>
      <c r="K2536" s="35">
        <f t="shared" si="644"/>
        <v>72</v>
      </c>
      <c r="L2536" s="30" t="str">
        <f t="shared" si="645"/>
        <v>24.6921</v>
      </c>
      <c r="M2536" s="30">
        <f t="shared" si="646"/>
        <v>80</v>
      </c>
      <c r="N2536" s="30" t="str">
        <f t="shared" si="647"/>
        <v>24.6921</v>
      </c>
      <c r="O2536" s="30">
        <f t="shared" si="648"/>
        <v>88</v>
      </c>
      <c r="P2536" s="30" t="str">
        <f t="shared" si="649"/>
        <v>24.6921</v>
      </c>
      <c r="Q2536" s="30">
        <f t="shared" si="650"/>
        <v>96</v>
      </c>
      <c r="R2536" s="36" t="str">
        <f t="shared" si="651"/>
        <v>09-Aug-2017</v>
      </c>
      <c r="S2536" s="37">
        <f t="shared" si="642"/>
        <v>24.6921</v>
      </c>
    </row>
    <row r="2537" spans="1:19">
      <c r="A2537" s="30" t="s">
        <v>8391</v>
      </c>
      <c r="D2537" s="30" t="str">
        <f t="shared" si="636"/>
        <v>129047</v>
      </c>
      <c r="E2537" s="30">
        <f t="shared" si="640"/>
        <v>7</v>
      </c>
      <c r="F2537" s="30" t="str">
        <f t="shared" si="637"/>
        <v>INF247L01528</v>
      </c>
      <c r="G2537" s="30">
        <f t="shared" si="641"/>
        <v>20</v>
      </c>
      <c r="H2537" s="30" t="str">
        <f t="shared" si="638"/>
        <v>INF247L01510</v>
      </c>
      <c r="I2537" s="30">
        <f t="shared" si="643"/>
        <v>33</v>
      </c>
      <c r="J2537" s="35" t="str">
        <f t="shared" si="639"/>
        <v>MOSt Focused Multicap 35- Direct Plan-Dividend Option</v>
      </c>
      <c r="K2537" s="35">
        <f t="shared" si="644"/>
        <v>87</v>
      </c>
      <c r="L2537" s="30" t="str">
        <f t="shared" si="645"/>
        <v>25.7252</v>
      </c>
      <c r="M2537" s="30">
        <f t="shared" si="646"/>
        <v>95</v>
      </c>
      <c r="N2537" s="30" t="str">
        <f t="shared" si="647"/>
        <v>25.7252</v>
      </c>
      <c r="O2537" s="30">
        <f t="shared" si="648"/>
        <v>103</v>
      </c>
      <c r="P2537" s="30" t="str">
        <f t="shared" si="649"/>
        <v>25.7252</v>
      </c>
      <c r="Q2537" s="30">
        <f t="shared" si="650"/>
        <v>111</v>
      </c>
      <c r="R2537" s="36" t="str">
        <f t="shared" si="651"/>
        <v>09-Aug-2017</v>
      </c>
      <c r="S2537" s="37">
        <f t="shared" si="642"/>
        <v>25.725200000000001</v>
      </c>
    </row>
    <row r="2538" spans="1:19">
      <c r="A2538" s="30" t="s">
        <v>8392</v>
      </c>
      <c r="D2538" s="30" t="str">
        <f t="shared" si="636"/>
        <v>129046</v>
      </c>
      <c r="E2538" s="30">
        <f t="shared" si="640"/>
        <v>7</v>
      </c>
      <c r="F2538" s="30" t="str">
        <f t="shared" si="637"/>
        <v>INF247L01502</v>
      </c>
      <c r="G2538" s="30">
        <f t="shared" si="641"/>
        <v>20</v>
      </c>
      <c r="H2538" s="30" t="str">
        <f t="shared" si="638"/>
        <v>-</v>
      </c>
      <c r="I2538" s="30">
        <f t="shared" si="643"/>
        <v>22</v>
      </c>
      <c r="J2538" s="35" t="str">
        <f t="shared" si="639"/>
        <v>MOSt Focused Multicap 35-Direct Plan-Growth Option</v>
      </c>
      <c r="K2538" s="35">
        <f t="shared" si="644"/>
        <v>73</v>
      </c>
      <c r="L2538" s="30" t="str">
        <f t="shared" si="645"/>
        <v>26.0424</v>
      </c>
      <c r="M2538" s="30">
        <f t="shared" si="646"/>
        <v>81</v>
      </c>
      <c r="N2538" s="30" t="str">
        <f t="shared" si="647"/>
        <v>26.0424</v>
      </c>
      <c r="O2538" s="30">
        <f t="shared" si="648"/>
        <v>89</v>
      </c>
      <c r="P2538" s="30" t="str">
        <f t="shared" si="649"/>
        <v>26.0424</v>
      </c>
      <c r="Q2538" s="30">
        <f t="shared" si="650"/>
        <v>97</v>
      </c>
      <c r="R2538" s="36" t="str">
        <f t="shared" si="651"/>
        <v>09-Aug-2017</v>
      </c>
      <c r="S2538" s="37">
        <f t="shared" si="642"/>
        <v>26.042400000000001</v>
      </c>
    </row>
    <row r="2539" spans="1:19">
      <c r="A2539" s="30" t="s">
        <v>8393</v>
      </c>
      <c r="D2539" s="30" t="str">
        <f t="shared" si="636"/>
        <v>129049</v>
      </c>
      <c r="E2539" s="30">
        <f t="shared" si="640"/>
        <v>7</v>
      </c>
      <c r="F2539" s="30" t="str">
        <f t="shared" si="637"/>
        <v>INF247L01494</v>
      </c>
      <c r="G2539" s="30">
        <f t="shared" si="641"/>
        <v>20</v>
      </c>
      <c r="H2539" s="30" t="str">
        <f t="shared" si="638"/>
        <v>INF247L01486</v>
      </c>
      <c r="I2539" s="30">
        <f t="shared" si="643"/>
        <v>33</v>
      </c>
      <c r="J2539" s="35" t="str">
        <f t="shared" si="639"/>
        <v>MOSt Focused Multicap 35-Regular Plan -Dividend Option</v>
      </c>
      <c r="K2539" s="35">
        <f t="shared" si="644"/>
        <v>88</v>
      </c>
      <c r="L2539" s="30" t="str">
        <f t="shared" si="645"/>
        <v>24.9011</v>
      </c>
      <c r="M2539" s="30">
        <f t="shared" si="646"/>
        <v>96</v>
      </c>
      <c r="N2539" s="30" t="str">
        <f t="shared" si="647"/>
        <v>24.9011</v>
      </c>
      <c r="O2539" s="30">
        <f t="shared" si="648"/>
        <v>104</v>
      </c>
      <c r="P2539" s="30" t="str">
        <f t="shared" si="649"/>
        <v>24.9011</v>
      </c>
      <c r="Q2539" s="30">
        <f t="shared" si="650"/>
        <v>112</v>
      </c>
      <c r="R2539" s="36" t="str">
        <f t="shared" si="651"/>
        <v>09-Aug-2017</v>
      </c>
      <c r="S2539" s="37">
        <f t="shared" si="642"/>
        <v>24.9011</v>
      </c>
    </row>
    <row r="2540" spans="1:19">
      <c r="A2540" s="30" t="s">
        <v>8394</v>
      </c>
      <c r="D2540" s="30" t="str">
        <f t="shared" si="636"/>
        <v>129048</v>
      </c>
      <c r="E2540" s="30">
        <f t="shared" si="640"/>
        <v>7</v>
      </c>
      <c r="F2540" s="30" t="str">
        <f t="shared" si="637"/>
        <v>INF247L01478</v>
      </c>
      <c r="G2540" s="30">
        <f t="shared" si="641"/>
        <v>20</v>
      </c>
      <c r="H2540" s="30" t="str">
        <f t="shared" si="638"/>
        <v>-</v>
      </c>
      <c r="I2540" s="30">
        <f t="shared" si="643"/>
        <v>22</v>
      </c>
      <c r="J2540" s="35" t="str">
        <f t="shared" si="639"/>
        <v>MOSt Focused Multicap 35-Regular Plan-Growth Option</v>
      </c>
      <c r="K2540" s="35">
        <f t="shared" si="644"/>
        <v>74</v>
      </c>
      <c r="L2540" s="30" t="str">
        <f t="shared" si="645"/>
        <v>25.2185</v>
      </c>
      <c r="M2540" s="30">
        <f t="shared" si="646"/>
        <v>82</v>
      </c>
      <c r="N2540" s="30" t="str">
        <f t="shared" si="647"/>
        <v>25.2185</v>
      </c>
      <c r="O2540" s="30">
        <f t="shared" si="648"/>
        <v>90</v>
      </c>
      <c r="P2540" s="30" t="str">
        <f t="shared" si="649"/>
        <v>25.2185</v>
      </c>
      <c r="Q2540" s="30">
        <f t="shared" si="650"/>
        <v>98</v>
      </c>
      <c r="R2540" s="36" t="str">
        <f t="shared" si="651"/>
        <v>09-Aug-2017</v>
      </c>
      <c r="S2540" s="37">
        <f t="shared" si="642"/>
        <v>25.218499999999999</v>
      </c>
    </row>
    <row r="2541" spans="1:19">
      <c r="A2541" s="30" t="s">
        <v>97</v>
      </c>
      <c r="D2541" s="30" t="str">
        <f t="shared" si="636"/>
        <v/>
      </c>
      <c r="E2541" s="30" t="str">
        <f t="shared" si="640"/>
        <v/>
      </c>
      <c r="F2541" s="30" t="str">
        <f t="shared" si="637"/>
        <v xml:space="preserve"> </v>
      </c>
      <c r="G2541" s="30" t="str">
        <f t="shared" si="641"/>
        <v/>
      </c>
      <c r="H2541" s="30" t="str">
        <f t="shared" si="638"/>
        <v/>
      </c>
      <c r="I2541" s="30" t="str">
        <f t="shared" si="643"/>
        <v/>
      </c>
      <c r="J2541" s="35" t="str">
        <f t="shared" si="639"/>
        <v/>
      </c>
      <c r="K2541" s="35" t="str">
        <f t="shared" si="644"/>
        <v/>
      </c>
      <c r="L2541" s="30" t="str">
        <f t="shared" si="645"/>
        <v/>
      </c>
      <c r="M2541" s="30" t="str">
        <f t="shared" si="646"/>
        <v/>
      </c>
      <c r="N2541" s="30" t="str">
        <f t="shared" si="647"/>
        <v/>
      </c>
      <c r="O2541" s="30" t="str">
        <f t="shared" si="648"/>
        <v/>
      </c>
      <c r="P2541" s="30" t="str">
        <f t="shared" si="649"/>
        <v/>
      </c>
      <c r="Q2541" s="30" t="str">
        <f t="shared" si="650"/>
        <v/>
      </c>
      <c r="R2541" s="36" t="str">
        <f t="shared" si="651"/>
        <v/>
      </c>
      <c r="S2541" s="37" t="str">
        <f t="shared" si="642"/>
        <v/>
      </c>
    </row>
    <row r="2542" spans="1:19">
      <c r="A2542" s="30" t="s">
        <v>132</v>
      </c>
      <c r="D2542" s="30" t="str">
        <f t="shared" si="636"/>
        <v/>
      </c>
      <c r="E2542" s="30" t="str">
        <f t="shared" si="640"/>
        <v/>
      </c>
      <c r="F2542" s="30" t="str">
        <f t="shared" si="637"/>
        <v>Peerless Mutual Fund</v>
      </c>
      <c r="G2542" s="30" t="str">
        <f t="shared" si="641"/>
        <v/>
      </c>
      <c r="H2542" s="30" t="str">
        <f t="shared" si="638"/>
        <v/>
      </c>
      <c r="I2542" s="30" t="str">
        <f t="shared" si="643"/>
        <v/>
      </c>
      <c r="J2542" s="35" t="str">
        <f t="shared" si="639"/>
        <v/>
      </c>
      <c r="K2542" s="35" t="str">
        <f t="shared" si="644"/>
        <v/>
      </c>
      <c r="L2542" s="30" t="str">
        <f t="shared" si="645"/>
        <v/>
      </c>
      <c r="M2542" s="30" t="str">
        <f t="shared" si="646"/>
        <v/>
      </c>
      <c r="N2542" s="30" t="str">
        <f t="shared" si="647"/>
        <v/>
      </c>
      <c r="O2542" s="30" t="str">
        <f t="shared" si="648"/>
        <v/>
      </c>
      <c r="P2542" s="30" t="str">
        <f t="shared" si="649"/>
        <v/>
      </c>
      <c r="Q2542" s="30" t="str">
        <f t="shared" si="650"/>
        <v/>
      </c>
      <c r="R2542" s="36" t="str">
        <f t="shared" si="651"/>
        <v/>
      </c>
      <c r="S2542" s="37" t="str">
        <f t="shared" si="642"/>
        <v/>
      </c>
    </row>
    <row r="2543" spans="1:19">
      <c r="A2543" s="30" t="s">
        <v>97</v>
      </c>
      <c r="D2543" s="30" t="str">
        <f t="shared" si="636"/>
        <v/>
      </c>
      <c r="E2543" s="30" t="str">
        <f t="shared" si="640"/>
        <v/>
      </c>
      <c r="F2543" s="30" t="str">
        <f t="shared" si="637"/>
        <v xml:space="preserve"> </v>
      </c>
      <c r="G2543" s="30" t="str">
        <f t="shared" si="641"/>
        <v/>
      </c>
      <c r="H2543" s="30" t="str">
        <f t="shared" si="638"/>
        <v/>
      </c>
      <c r="I2543" s="30" t="str">
        <f t="shared" si="643"/>
        <v/>
      </c>
      <c r="J2543" s="35" t="str">
        <f t="shared" si="639"/>
        <v/>
      </c>
      <c r="K2543" s="35" t="str">
        <f t="shared" si="644"/>
        <v/>
      </c>
      <c r="L2543" s="30" t="str">
        <f t="shared" si="645"/>
        <v/>
      </c>
      <c r="M2543" s="30" t="str">
        <f t="shared" si="646"/>
        <v/>
      </c>
      <c r="N2543" s="30" t="str">
        <f t="shared" si="647"/>
        <v/>
      </c>
      <c r="O2543" s="30" t="str">
        <f t="shared" si="648"/>
        <v/>
      </c>
      <c r="P2543" s="30" t="str">
        <f t="shared" si="649"/>
        <v/>
      </c>
      <c r="Q2543" s="30" t="str">
        <f t="shared" si="650"/>
        <v/>
      </c>
      <c r="R2543" s="36" t="str">
        <f t="shared" si="651"/>
        <v/>
      </c>
      <c r="S2543" s="37" t="str">
        <f t="shared" si="642"/>
        <v/>
      </c>
    </row>
    <row r="2544" spans="1:19">
      <c r="A2544" s="30" t="s">
        <v>8395</v>
      </c>
      <c r="D2544" s="30" t="str">
        <f t="shared" si="636"/>
        <v>115790</v>
      </c>
      <c r="E2544" s="30">
        <f t="shared" si="640"/>
        <v>7</v>
      </c>
      <c r="F2544" s="30" t="str">
        <f t="shared" si="637"/>
        <v>INF959L01080</v>
      </c>
      <c r="G2544" s="30">
        <f t="shared" si="641"/>
        <v>20</v>
      </c>
      <c r="H2544" s="30" t="str">
        <f t="shared" si="638"/>
        <v>-</v>
      </c>
      <c r="I2544" s="30">
        <f t="shared" si="643"/>
        <v>22</v>
      </c>
      <c r="J2544" s="35" t="str">
        <f t="shared" si="639"/>
        <v>Peerless Equity Fund - Growth Option</v>
      </c>
      <c r="K2544" s="35">
        <f t="shared" si="644"/>
        <v>59</v>
      </c>
      <c r="L2544" s="30" t="str">
        <f t="shared" si="645"/>
        <v>21.8666</v>
      </c>
      <c r="M2544" s="30">
        <f t="shared" si="646"/>
        <v>67</v>
      </c>
      <c r="N2544" s="30" t="str">
        <f t="shared" si="647"/>
        <v>21.8666</v>
      </c>
      <c r="O2544" s="30">
        <f t="shared" si="648"/>
        <v>75</v>
      </c>
      <c r="P2544" s="30" t="str">
        <f t="shared" si="649"/>
        <v>21.8666</v>
      </c>
      <c r="Q2544" s="30">
        <f t="shared" si="650"/>
        <v>83</v>
      </c>
      <c r="R2544" s="36" t="str">
        <f t="shared" si="651"/>
        <v>09-Aug-2017</v>
      </c>
      <c r="S2544" s="37">
        <f t="shared" si="642"/>
        <v>21.866599999999998</v>
      </c>
    </row>
    <row r="2545" spans="1:19">
      <c r="A2545" s="30" t="s">
        <v>8396</v>
      </c>
      <c r="D2545" s="30" t="str">
        <f t="shared" si="636"/>
        <v>115788</v>
      </c>
      <c r="E2545" s="30">
        <f t="shared" si="640"/>
        <v>7</v>
      </c>
      <c r="F2545" s="30" t="str">
        <f t="shared" si="637"/>
        <v>INF959L01064</v>
      </c>
      <c r="G2545" s="30">
        <f t="shared" si="641"/>
        <v>20</v>
      </c>
      <c r="H2545" s="30" t="str">
        <f t="shared" si="638"/>
        <v>INF959L01072</v>
      </c>
      <c r="I2545" s="30">
        <f t="shared" si="643"/>
        <v>33</v>
      </c>
      <c r="J2545" s="35" t="str">
        <f t="shared" si="639"/>
        <v>Peerless Equity Fund - Regular Plan- Normal Dividend Option</v>
      </c>
      <c r="K2545" s="35">
        <f t="shared" si="644"/>
        <v>93</v>
      </c>
      <c r="L2545" s="30" t="str">
        <f t="shared" si="645"/>
        <v>17.1050</v>
      </c>
      <c r="M2545" s="30">
        <f t="shared" si="646"/>
        <v>101</v>
      </c>
      <c r="N2545" s="30" t="str">
        <f t="shared" si="647"/>
        <v>17.1050</v>
      </c>
      <c r="O2545" s="30">
        <f t="shared" si="648"/>
        <v>109</v>
      </c>
      <c r="P2545" s="30" t="str">
        <f t="shared" si="649"/>
        <v>17.1050</v>
      </c>
      <c r="Q2545" s="30">
        <f t="shared" si="650"/>
        <v>117</v>
      </c>
      <c r="R2545" s="36" t="str">
        <f t="shared" si="651"/>
        <v>09-Aug-2017</v>
      </c>
      <c r="S2545" s="37">
        <f t="shared" si="642"/>
        <v>17.105</v>
      </c>
    </row>
    <row r="2546" spans="1:19">
      <c r="A2546" s="30" t="s">
        <v>8397</v>
      </c>
      <c r="D2546" s="30" t="str">
        <f t="shared" si="636"/>
        <v>135658</v>
      </c>
      <c r="E2546" s="30">
        <f t="shared" si="640"/>
        <v>7</v>
      </c>
      <c r="F2546" s="30" t="str">
        <f t="shared" si="637"/>
        <v>INF959L01BT3</v>
      </c>
      <c r="G2546" s="30">
        <f t="shared" si="641"/>
        <v>20</v>
      </c>
      <c r="H2546" s="30" t="str">
        <f t="shared" si="638"/>
        <v>INF959L01BU1</v>
      </c>
      <c r="I2546" s="30">
        <f t="shared" si="643"/>
        <v>33</v>
      </c>
      <c r="J2546" s="35" t="str">
        <f t="shared" si="639"/>
        <v>Peerless Equity Fund- Direct Plan- Half Yearly Dividend Option</v>
      </c>
      <c r="K2546" s="35">
        <f t="shared" si="644"/>
        <v>96</v>
      </c>
      <c r="L2546" s="30" t="str">
        <f t="shared" si="645"/>
        <v>15.8029</v>
      </c>
      <c r="M2546" s="30">
        <f t="shared" si="646"/>
        <v>104</v>
      </c>
      <c r="N2546" s="30" t="str">
        <f t="shared" si="647"/>
        <v>15.8029</v>
      </c>
      <c r="O2546" s="30">
        <f t="shared" si="648"/>
        <v>112</v>
      </c>
      <c r="P2546" s="30" t="str">
        <f t="shared" si="649"/>
        <v>15.8029</v>
      </c>
      <c r="Q2546" s="30">
        <f t="shared" si="650"/>
        <v>120</v>
      </c>
      <c r="R2546" s="36" t="str">
        <f t="shared" si="651"/>
        <v>09-Aug-2017</v>
      </c>
      <c r="S2546" s="37">
        <f t="shared" si="642"/>
        <v>15.802899999999999</v>
      </c>
    </row>
    <row r="2547" spans="1:19">
      <c r="A2547" s="30" t="s">
        <v>8398</v>
      </c>
      <c r="D2547" s="30" t="str">
        <f t="shared" si="636"/>
        <v>135656</v>
      </c>
      <c r="E2547" s="30">
        <f t="shared" si="640"/>
        <v>7</v>
      </c>
      <c r="F2547" s="30" t="str">
        <f t="shared" si="637"/>
        <v>INF959L01BK2</v>
      </c>
      <c r="G2547" s="30">
        <f t="shared" si="641"/>
        <v>20</v>
      </c>
      <c r="H2547" s="30" t="str">
        <f t="shared" si="638"/>
        <v>INF959L01BO4</v>
      </c>
      <c r="I2547" s="30">
        <f t="shared" si="643"/>
        <v>33</v>
      </c>
      <c r="J2547" s="35" t="str">
        <f t="shared" si="639"/>
        <v>Peerless Equity Fund- Direct Plan- Quarterly Dividend Option</v>
      </c>
      <c r="K2547" s="35">
        <f t="shared" si="644"/>
        <v>94</v>
      </c>
      <c r="L2547" s="30" t="str">
        <f t="shared" si="645"/>
        <v>15.7404</v>
      </c>
      <c r="M2547" s="30">
        <f t="shared" si="646"/>
        <v>102</v>
      </c>
      <c r="N2547" s="30" t="str">
        <f t="shared" si="647"/>
        <v>15.7404</v>
      </c>
      <c r="O2547" s="30">
        <f t="shared" si="648"/>
        <v>110</v>
      </c>
      <c r="P2547" s="30" t="str">
        <f t="shared" si="649"/>
        <v>15.7404</v>
      </c>
      <c r="Q2547" s="30">
        <f t="shared" si="650"/>
        <v>118</v>
      </c>
      <c r="R2547" s="36" t="str">
        <f t="shared" si="651"/>
        <v>09-Aug-2017</v>
      </c>
      <c r="S2547" s="37">
        <f t="shared" si="642"/>
        <v>15.740399999999999</v>
      </c>
    </row>
    <row r="2548" spans="1:19">
      <c r="A2548" s="30" t="s">
        <v>8399</v>
      </c>
      <c r="D2548" s="30" t="str">
        <f t="shared" si="636"/>
        <v>135659</v>
      </c>
      <c r="E2548" s="30">
        <f t="shared" si="640"/>
        <v>7</v>
      </c>
      <c r="F2548" s="30" t="str">
        <f t="shared" si="637"/>
        <v>INF959L01BV9</v>
      </c>
      <c r="G2548" s="30">
        <f t="shared" si="641"/>
        <v>20</v>
      </c>
      <c r="H2548" s="30" t="str">
        <f t="shared" si="638"/>
        <v>INF959L01BW7</v>
      </c>
      <c r="I2548" s="30">
        <f t="shared" si="643"/>
        <v>33</v>
      </c>
      <c r="J2548" s="35" t="str">
        <f t="shared" si="639"/>
        <v>Peerless Equity Fund- Direct Plan- Yearly Dividend Option</v>
      </c>
      <c r="K2548" s="35">
        <f t="shared" si="644"/>
        <v>91</v>
      </c>
      <c r="L2548" s="30" t="str">
        <f t="shared" si="645"/>
        <v>20.5749</v>
      </c>
      <c r="M2548" s="30">
        <f t="shared" si="646"/>
        <v>99</v>
      </c>
      <c r="N2548" s="30" t="str">
        <f t="shared" si="647"/>
        <v>20.5749</v>
      </c>
      <c r="O2548" s="30">
        <f t="shared" si="648"/>
        <v>107</v>
      </c>
      <c r="P2548" s="30" t="str">
        <f t="shared" si="649"/>
        <v>20.5749</v>
      </c>
      <c r="Q2548" s="30">
        <f t="shared" si="650"/>
        <v>115</v>
      </c>
      <c r="R2548" s="36" t="str">
        <f t="shared" si="651"/>
        <v>09-Aug-2017</v>
      </c>
      <c r="S2548" s="37">
        <f t="shared" si="642"/>
        <v>20.5749</v>
      </c>
    </row>
    <row r="2549" spans="1:19" ht="26">
      <c r="A2549" s="30" t="s">
        <v>8400</v>
      </c>
      <c r="D2549" s="30" t="str">
        <f t="shared" si="636"/>
        <v>135657</v>
      </c>
      <c r="E2549" s="30">
        <f t="shared" si="640"/>
        <v>7</v>
      </c>
      <c r="F2549" s="30" t="str">
        <f t="shared" si="637"/>
        <v>INF959L01BZ0</v>
      </c>
      <c r="G2549" s="30">
        <f t="shared" si="641"/>
        <v>20</v>
      </c>
      <c r="H2549" s="30" t="str">
        <f t="shared" si="638"/>
        <v>INF959L01CA1</v>
      </c>
      <c r="I2549" s="30">
        <f t="shared" si="643"/>
        <v>33</v>
      </c>
      <c r="J2549" s="35" t="str">
        <f t="shared" si="639"/>
        <v>Peerless Equity Fund- Regular Plan- Half Yearly Dividend Option</v>
      </c>
      <c r="K2549" s="35">
        <f t="shared" si="644"/>
        <v>97</v>
      </c>
      <c r="L2549" s="30" t="str">
        <f t="shared" si="645"/>
        <v>14.0704</v>
      </c>
      <c r="M2549" s="30">
        <f t="shared" si="646"/>
        <v>105</v>
      </c>
      <c r="N2549" s="30" t="str">
        <f t="shared" si="647"/>
        <v>14.0704</v>
      </c>
      <c r="O2549" s="30">
        <f t="shared" si="648"/>
        <v>113</v>
      </c>
      <c r="P2549" s="30" t="str">
        <f t="shared" si="649"/>
        <v>14.0704</v>
      </c>
      <c r="Q2549" s="30">
        <f t="shared" si="650"/>
        <v>121</v>
      </c>
      <c r="R2549" s="36" t="str">
        <f t="shared" si="651"/>
        <v>09-Aug-2017</v>
      </c>
      <c r="S2549" s="37">
        <f t="shared" si="642"/>
        <v>14.070399999999999</v>
      </c>
    </row>
    <row r="2550" spans="1:19">
      <c r="A2550" s="30" t="s">
        <v>8401</v>
      </c>
      <c r="D2550" s="30" t="str">
        <f t="shared" si="636"/>
        <v>135661</v>
      </c>
      <c r="E2550" s="30">
        <f t="shared" si="640"/>
        <v>7</v>
      </c>
      <c r="F2550" s="30" t="str">
        <f t="shared" si="637"/>
        <v>INF959L01BX5</v>
      </c>
      <c r="G2550" s="30">
        <f t="shared" si="641"/>
        <v>20</v>
      </c>
      <c r="H2550" s="30" t="str">
        <f t="shared" si="638"/>
        <v>INF959L01BY3</v>
      </c>
      <c r="I2550" s="30">
        <f t="shared" si="643"/>
        <v>33</v>
      </c>
      <c r="J2550" s="35" t="str">
        <f t="shared" si="639"/>
        <v>Peerless Equity Fund- Regular Plan- Quarterly Dividend Option</v>
      </c>
      <c r="K2550" s="35">
        <f t="shared" si="644"/>
        <v>95</v>
      </c>
      <c r="L2550" s="30" t="str">
        <f t="shared" si="645"/>
        <v>15.8682</v>
      </c>
      <c r="M2550" s="30">
        <f t="shared" si="646"/>
        <v>103</v>
      </c>
      <c r="N2550" s="30" t="str">
        <f t="shared" si="647"/>
        <v>15.8682</v>
      </c>
      <c r="O2550" s="30">
        <f t="shared" si="648"/>
        <v>111</v>
      </c>
      <c r="P2550" s="30" t="str">
        <f t="shared" si="649"/>
        <v>15.8682</v>
      </c>
      <c r="Q2550" s="30">
        <f t="shared" si="650"/>
        <v>119</v>
      </c>
      <c r="R2550" s="36" t="str">
        <f t="shared" si="651"/>
        <v>09-Aug-2017</v>
      </c>
      <c r="S2550" s="37">
        <f t="shared" si="642"/>
        <v>15.8682</v>
      </c>
    </row>
    <row r="2551" spans="1:19">
      <c r="A2551" s="30" t="s">
        <v>8402</v>
      </c>
      <c r="D2551" s="30" t="str">
        <f t="shared" si="636"/>
        <v>135660</v>
      </c>
      <c r="E2551" s="30">
        <f t="shared" si="640"/>
        <v>7</v>
      </c>
      <c r="F2551" s="30" t="str">
        <f t="shared" si="637"/>
        <v>INF959L01CB9</v>
      </c>
      <c r="G2551" s="30">
        <f t="shared" si="641"/>
        <v>20</v>
      </c>
      <c r="H2551" s="30" t="str">
        <f t="shared" si="638"/>
        <v>INF959L01CC7</v>
      </c>
      <c r="I2551" s="30">
        <f t="shared" si="643"/>
        <v>33</v>
      </c>
      <c r="J2551" s="35" t="str">
        <f t="shared" si="639"/>
        <v>Peerless Equity Fund- Regular Plan- Yearly Dividend Option</v>
      </c>
      <c r="K2551" s="35">
        <f t="shared" si="644"/>
        <v>92</v>
      </c>
      <c r="L2551" s="30" t="str">
        <f t="shared" si="645"/>
        <v>18.6342</v>
      </c>
      <c r="M2551" s="30">
        <f t="shared" si="646"/>
        <v>100</v>
      </c>
      <c r="N2551" s="30" t="str">
        <f t="shared" si="647"/>
        <v>18.6342</v>
      </c>
      <c r="O2551" s="30">
        <f t="shared" si="648"/>
        <v>108</v>
      </c>
      <c r="P2551" s="30" t="str">
        <f t="shared" si="649"/>
        <v>18.6342</v>
      </c>
      <c r="Q2551" s="30">
        <f t="shared" si="650"/>
        <v>116</v>
      </c>
      <c r="R2551" s="36" t="str">
        <f t="shared" si="651"/>
        <v>09-Aug-2017</v>
      </c>
      <c r="S2551" s="37">
        <f t="shared" si="642"/>
        <v>18.6342</v>
      </c>
    </row>
    <row r="2552" spans="1:19">
      <c r="A2552" s="30" t="s">
        <v>8403</v>
      </c>
      <c r="D2552" s="30" t="str">
        <f t="shared" si="636"/>
        <v>119149</v>
      </c>
      <c r="E2552" s="30">
        <f t="shared" si="640"/>
        <v>7</v>
      </c>
      <c r="F2552" s="30" t="str">
        <f t="shared" si="637"/>
        <v>INF959L01601</v>
      </c>
      <c r="G2552" s="30">
        <f t="shared" si="641"/>
        <v>20</v>
      </c>
      <c r="H2552" s="30" t="str">
        <f t="shared" si="638"/>
        <v>INF959L01619</v>
      </c>
      <c r="I2552" s="30">
        <f t="shared" si="643"/>
        <v>33</v>
      </c>
      <c r="J2552" s="35" t="str">
        <f t="shared" si="639"/>
        <v>Peerless Equity Fund-Direct Plan- Normal Dividend Option</v>
      </c>
      <c r="K2552" s="35">
        <f t="shared" si="644"/>
        <v>90</v>
      </c>
      <c r="L2552" s="30" t="str">
        <f t="shared" si="645"/>
        <v>18.0991</v>
      </c>
      <c r="M2552" s="30">
        <f t="shared" si="646"/>
        <v>98</v>
      </c>
      <c r="N2552" s="30" t="str">
        <f t="shared" si="647"/>
        <v>18.0991</v>
      </c>
      <c r="O2552" s="30">
        <f t="shared" si="648"/>
        <v>106</v>
      </c>
      <c r="P2552" s="30" t="str">
        <f t="shared" si="649"/>
        <v>18.0991</v>
      </c>
      <c r="Q2552" s="30">
        <f t="shared" si="650"/>
        <v>114</v>
      </c>
      <c r="R2552" s="36" t="str">
        <f t="shared" si="651"/>
        <v>09-Aug-2017</v>
      </c>
      <c r="S2552" s="37">
        <f t="shared" si="642"/>
        <v>18.0991</v>
      </c>
    </row>
    <row r="2553" spans="1:19">
      <c r="A2553" s="30" t="s">
        <v>8404</v>
      </c>
      <c r="D2553" s="30" t="str">
        <f t="shared" si="636"/>
        <v>119148</v>
      </c>
      <c r="E2553" s="30">
        <f t="shared" si="640"/>
        <v>7</v>
      </c>
      <c r="F2553" s="30" t="str">
        <f t="shared" si="637"/>
        <v>INF959L01593</v>
      </c>
      <c r="G2553" s="30">
        <f t="shared" si="641"/>
        <v>20</v>
      </c>
      <c r="H2553" s="30" t="str">
        <f t="shared" si="638"/>
        <v>-</v>
      </c>
      <c r="I2553" s="30">
        <f t="shared" si="643"/>
        <v>22</v>
      </c>
      <c r="J2553" s="35" t="str">
        <f t="shared" si="639"/>
        <v>Peerless Equity Fund-Direct Plan-Growth Option</v>
      </c>
      <c r="K2553" s="35">
        <f t="shared" si="644"/>
        <v>69</v>
      </c>
      <c r="L2553" s="30" t="str">
        <f t="shared" si="645"/>
        <v>23.1948</v>
      </c>
      <c r="M2553" s="30">
        <f t="shared" si="646"/>
        <v>77</v>
      </c>
      <c r="N2553" s="30" t="str">
        <f t="shared" si="647"/>
        <v>23.1948</v>
      </c>
      <c r="O2553" s="30">
        <f t="shared" si="648"/>
        <v>85</v>
      </c>
      <c r="P2553" s="30" t="str">
        <f t="shared" si="649"/>
        <v>23.1948</v>
      </c>
      <c r="Q2553" s="30">
        <f t="shared" si="650"/>
        <v>93</v>
      </c>
      <c r="R2553" s="36" t="str">
        <f t="shared" si="651"/>
        <v>09-Aug-2017</v>
      </c>
      <c r="S2553" s="37">
        <f t="shared" si="642"/>
        <v>23.194800000000001</v>
      </c>
    </row>
    <row r="2554" spans="1:19">
      <c r="A2554" s="30" t="s">
        <v>8405</v>
      </c>
      <c r="D2554" s="30" t="str">
        <f t="shared" si="636"/>
        <v>135677</v>
      </c>
      <c r="E2554" s="30">
        <f t="shared" si="640"/>
        <v>7</v>
      </c>
      <c r="F2554" s="30" t="str">
        <f t="shared" si="637"/>
        <v>INF959L01CH6</v>
      </c>
      <c r="G2554" s="30">
        <f t="shared" si="641"/>
        <v>20</v>
      </c>
      <c r="H2554" s="30" t="str">
        <f t="shared" si="638"/>
        <v>-</v>
      </c>
      <c r="I2554" s="30">
        <f t="shared" si="643"/>
        <v>22</v>
      </c>
      <c r="J2554" s="35" t="str">
        <f t="shared" si="639"/>
        <v>Peerless Midcap Fund- Direct Plan- Growth Option</v>
      </c>
      <c r="K2554" s="35">
        <f t="shared" si="644"/>
        <v>71</v>
      </c>
      <c r="L2554" s="30" t="str">
        <f t="shared" si="645"/>
        <v>14.4630</v>
      </c>
      <c r="M2554" s="30">
        <f t="shared" si="646"/>
        <v>79</v>
      </c>
      <c r="N2554" s="30" t="str">
        <f t="shared" si="647"/>
        <v>14.4630</v>
      </c>
      <c r="O2554" s="30">
        <f t="shared" si="648"/>
        <v>87</v>
      </c>
      <c r="P2554" s="30" t="str">
        <f t="shared" si="649"/>
        <v>14.4630</v>
      </c>
      <c r="Q2554" s="30">
        <f t="shared" si="650"/>
        <v>95</v>
      </c>
      <c r="R2554" s="36" t="str">
        <f t="shared" si="651"/>
        <v>09-Aug-2017</v>
      </c>
      <c r="S2554" s="37">
        <f t="shared" si="642"/>
        <v>14.462999999999999</v>
      </c>
    </row>
    <row r="2555" spans="1:19">
      <c r="A2555" s="30" t="s">
        <v>8406</v>
      </c>
      <c r="D2555" s="30" t="str">
        <f t="shared" si="636"/>
        <v>135679</v>
      </c>
      <c r="E2555" s="30">
        <f t="shared" si="640"/>
        <v>7</v>
      </c>
      <c r="F2555" s="30" t="str">
        <f t="shared" si="637"/>
        <v>INF959L01CI4</v>
      </c>
      <c r="G2555" s="30">
        <f t="shared" si="641"/>
        <v>20</v>
      </c>
      <c r="H2555" s="30" t="str">
        <f t="shared" si="638"/>
        <v>INF959L01CJ2</v>
      </c>
      <c r="I2555" s="30">
        <f t="shared" si="643"/>
        <v>33</v>
      </c>
      <c r="J2555" s="35" t="str">
        <f t="shared" si="639"/>
        <v>Peerless Midcap Fund- Direct Plan- Normal Dividend Option</v>
      </c>
      <c r="K2555" s="35">
        <f t="shared" si="644"/>
        <v>91</v>
      </c>
      <c r="L2555" s="30" t="str">
        <f t="shared" si="645"/>
        <v>14.3055</v>
      </c>
      <c r="M2555" s="30">
        <f t="shared" si="646"/>
        <v>99</v>
      </c>
      <c r="N2555" s="30" t="str">
        <f t="shared" si="647"/>
        <v>14.3055</v>
      </c>
      <c r="O2555" s="30">
        <f t="shared" si="648"/>
        <v>107</v>
      </c>
      <c r="P2555" s="30" t="str">
        <f t="shared" si="649"/>
        <v>14.3055</v>
      </c>
      <c r="Q2555" s="30">
        <f t="shared" si="650"/>
        <v>115</v>
      </c>
      <c r="R2555" s="36" t="str">
        <f t="shared" si="651"/>
        <v>09-Aug-2017</v>
      </c>
      <c r="S2555" s="37">
        <f t="shared" si="642"/>
        <v>14.3055</v>
      </c>
    </row>
    <row r="2556" spans="1:19">
      <c r="A2556" s="30" t="s">
        <v>8407</v>
      </c>
      <c r="D2556" s="30" t="str">
        <f t="shared" si="636"/>
        <v>135678</v>
      </c>
      <c r="E2556" s="30">
        <f t="shared" si="640"/>
        <v>7</v>
      </c>
      <c r="F2556" s="30" t="str">
        <f t="shared" si="637"/>
        <v>INF959L01CK0</v>
      </c>
      <c r="G2556" s="30">
        <f t="shared" si="641"/>
        <v>20</v>
      </c>
      <c r="H2556" s="30" t="str">
        <f t="shared" si="638"/>
        <v>-</v>
      </c>
      <c r="I2556" s="30">
        <f t="shared" si="643"/>
        <v>22</v>
      </c>
      <c r="J2556" s="35" t="str">
        <f t="shared" si="639"/>
        <v>Peerless Midcap Fund- Regular Plan- Growth Option</v>
      </c>
      <c r="K2556" s="35">
        <f t="shared" si="644"/>
        <v>72</v>
      </c>
      <c r="L2556" s="30" t="str">
        <f t="shared" si="645"/>
        <v>14.0227</v>
      </c>
      <c r="M2556" s="30">
        <f t="shared" si="646"/>
        <v>80</v>
      </c>
      <c r="N2556" s="30" t="str">
        <f t="shared" si="647"/>
        <v>14.0227</v>
      </c>
      <c r="O2556" s="30">
        <f t="shared" si="648"/>
        <v>88</v>
      </c>
      <c r="P2556" s="30" t="str">
        <f t="shared" si="649"/>
        <v>14.0227</v>
      </c>
      <c r="Q2556" s="30">
        <f t="shared" si="650"/>
        <v>96</v>
      </c>
      <c r="R2556" s="36" t="str">
        <f t="shared" si="651"/>
        <v>09-Aug-2017</v>
      </c>
      <c r="S2556" s="37">
        <f t="shared" si="642"/>
        <v>14.0227</v>
      </c>
    </row>
    <row r="2557" spans="1:19">
      <c r="A2557" s="30" t="s">
        <v>8408</v>
      </c>
      <c r="D2557" s="30" t="str">
        <f t="shared" si="636"/>
        <v>135680</v>
      </c>
      <c r="E2557" s="30">
        <f t="shared" si="640"/>
        <v>7</v>
      </c>
      <c r="F2557" s="30" t="str">
        <f t="shared" si="637"/>
        <v>INF959L01CL8</v>
      </c>
      <c r="G2557" s="30">
        <f t="shared" si="641"/>
        <v>20</v>
      </c>
      <c r="H2557" s="30" t="str">
        <f t="shared" si="638"/>
        <v>INF959L01CM6</v>
      </c>
      <c r="I2557" s="30">
        <f t="shared" si="643"/>
        <v>33</v>
      </c>
      <c r="J2557" s="35" t="str">
        <f t="shared" si="639"/>
        <v>Peerless Midcap Fund- Regular Plan- Normal Dividend Option</v>
      </c>
      <c r="K2557" s="35">
        <f t="shared" si="644"/>
        <v>92</v>
      </c>
      <c r="L2557" s="30" t="str">
        <f t="shared" si="645"/>
        <v>14.0192</v>
      </c>
      <c r="M2557" s="30">
        <f t="shared" si="646"/>
        <v>100</v>
      </c>
      <c r="N2557" s="30" t="str">
        <f t="shared" si="647"/>
        <v>14.0192</v>
      </c>
      <c r="O2557" s="30">
        <f t="shared" si="648"/>
        <v>108</v>
      </c>
      <c r="P2557" s="30" t="str">
        <f t="shared" si="649"/>
        <v>14.0192</v>
      </c>
      <c r="Q2557" s="30">
        <f t="shared" si="650"/>
        <v>116</v>
      </c>
      <c r="R2557" s="36" t="str">
        <f t="shared" si="651"/>
        <v>09-Aug-2017</v>
      </c>
      <c r="S2557" s="37">
        <f t="shared" si="642"/>
        <v>14.0192</v>
      </c>
    </row>
    <row r="2558" spans="1:19">
      <c r="A2558" s="30" t="s">
        <v>97</v>
      </c>
      <c r="D2558" s="30" t="str">
        <f t="shared" si="636"/>
        <v/>
      </c>
      <c r="E2558" s="30" t="str">
        <f t="shared" si="640"/>
        <v/>
      </c>
      <c r="F2558" s="30" t="str">
        <f t="shared" si="637"/>
        <v xml:space="preserve"> </v>
      </c>
      <c r="G2558" s="30" t="str">
        <f t="shared" si="641"/>
        <v/>
      </c>
      <c r="H2558" s="30" t="str">
        <f t="shared" si="638"/>
        <v/>
      </c>
      <c r="I2558" s="30" t="str">
        <f t="shared" si="643"/>
        <v/>
      </c>
      <c r="J2558" s="35" t="str">
        <f t="shared" si="639"/>
        <v/>
      </c>
      <c r="K2558" s="35" t="str">
        <f t="shared" si="644"/>
        <v/>
      </c>
      <c r="L2558" s="30" t="str">
        <f t="shared" si="645"/>
        <v/>
      </c>
      <c r="M2558" s="30" t="str">
        <f t="shared" si="646"/>
        <v/>
      </c>
      <c r="N2558" s="30" t="str">
        <f t="shared" si="647"/>
        <v/>
      </c>
      <c r="O2558" s="30" t="str">
        <f t="shared" si="648"/>
        <v/>
      </c>
      <c r="P2558" s="30" t="str">
        <f t="shared" si="649"/>
        <v/>
      </c>
      <c r="Q2558" s="30" t="str">
        <f t="shared" si="650"/>
        <v/>
      </c>
      <c r="R2558" s="36" t="str">
        <f t="shared" si="651"/>
        <v/>
      </c>
      <c r="S2558" s="37" t="str">
        <f t="shared" si="642"/>
        <v/>
      </c>
    </row>
    <row r="2559" spans="1:19">
      <c r="A2559" s="30" t="s">
        <v>236</v>
      </c>
      <c r="D2559" s="30" t="str">
        <f t="shared" si="636"/>
        <v/>
      </c>
      <c r="E2559" s="30" t="str">
        <f t="shared" si="640"/>
        <v/>
      </c>
      <c r="F2559" s="30" t="str">
        <f t="shared" si="637"/>
        <v>PPFAS Mutual Fund</v>
      </c>
      <c r="G2559" s="30" t="str">
        <f t="shared" si="641"/>
        <v/>
      </c>
      <c r="H2559" s="30" t="str">
        <f t="shared" si="638"/>
        <v/>
      </c>
      <c r="I2559" s="30" t="str">
        <f t="shared" si="643"/>
        <v/>
      </c>
      <c r="J2559" s="35" t="str">
        <f t="shared" si="639"/>
        <v/>
      </c>
      <c r="K2559" s="35" t="str">
        <f t="shared" si="644"/>
        <v/>
      </c>
      <c r="L2559" s="30" t="str">
        <f t="shared" si="645"/>
        <v/>
      </c>
      <c r="M2559" s="30" t="str">
        <f t="shared" si="646"/>
        <v/>
      </c>
      <c r="N2559" s="30" t="str">
        <f t="shared" si="647"/>
        <v/>
      </c>
      <c r="O2559" s="30" t="str">
        <f t="shared" si="648"/>
        <v/>
      </c>
      <c r="P2559" s="30" t="str">
        <f t="shared" si="649"/>
        <v/>
      </c>
      <c r="Q2559" s="30" t="str">
        <f t="shared" si="650"/>
        <v/>
      </c>
      <c r="R2559" s="36" t="str">
        <f t="shared" si="651"/>
        <v/>
      </c>
      <c r="S2559" s="37" t="str">
        <f t="shared" si="642"/>
        <v/>
      </c>
    </row>
    <row r="2560" spans="1:19">
      <c r="A2560" s="30" t="s">
        <v>97</v>
      </c>
      <c r="D2560" s="30" t="str">
        <f t="shared" si="636"/>
        <v/>
      </c>
      <c r="E2560" s="30" t="str">
        <f t="shared" si="640"/>
        <v/>
      </c>
      <c r="F2560" s="30" t="str">
        <f t="shared" si="637"/>
        <v xml:space="preserve"> </v>
      </c>
      <c r="G2560" s="30" t="str">
        <f t="shared" si="641"/>
        <v/>
      </c>
      <c r="H2560" s="30" t="str">
        <f t="shared" si="638"/>
        <v/>
      </c>
      <c r="I2560" s="30" t="str">
        <f t="shared" si="643"/>
        <v/>
      </c>
      <c r="J2560" s="35" t="str">
        <f t="shared" si="639"/>
        <v/>
      </c>
      <c r="K2560" s="35" t="str">
        <f t="shared" si="644"/>
        <v/>
      </c>
      <c r="L2560" s="30" t="str">
        <f t="shared" si="645"/>
        <v/>
      </c>
      <c r="M2560" s="30" t="str">
        <f t="shared" si="646"/>
        <v/>
      </c>
      <c r="N2560" s="30" t="str">
        <f t="shared" si="647"/>
        <v/>
      </c>
      <c r="O2560" s="30" t="str">
        <f t="shared" si="648"/>
        <v/>
      </c>
      <c r="P2560" s="30" t="str">
        <f t="shared" si="649"/>
        <v/>
      </c>
      <c r="Q2560" s="30" t="str">
        <f t="shared" si="650"/>
        <v/>
      </c>
      <c r="R2560" s="36" t="str">
        <f t="shared" si="651"/>
        <v/>
      </c>
      <c r="S2560" s="37" t="str">
        <f t="shared" si="642"/>
        <v/>
      </c>
    </row>
    <row r="2561" spans="1:19">
      <c r="A2561" s="30" t="s">
        <v>8409</v>
      </c>
      <c r="D2561" s="30" t="str">
        <f t="shared" si="636"/>
        <v>122639</v>
      </c>
      <c r="E2561" s="30">
        <f t="shared" si="640"/>
        <v>7</v>
      </c>
      <c r="F2561" s="30" t="str">
        <f t="shared" si="637"/>
        <v>INF879O01027</v>
      </c>
      <c r="G2561" s="30">
        <f t="shared" si="641"/>
        <v>20</v>
      </c>
      <c r="H2561" s="30" t="str">
        <f t="shared" si="638"/>
        <v>-</v>
      </c>
      <c r="I2561" s="30">
        <f t="shared" si="643"/>
        <v>22</v>
      </c>
      <c r="J2561" s="35" t="str">
        <f t="shared" si="639"/>
        <v>Parag Parikh Long Term Value Fund - Direct Plan - Growth</v>
      </c>
      <c r="K2561" s="35">
        <f t="shared" si="644"/>
        <v>79</v>
      </c>
      <c r="L2561" s="30" t="str">
        <f t="shared" si="645"/>
        <v>21.5216</v>
      </c>
      <c r="M2561" s="30">
        <f t="shared" si="646"/>
        <v>87</v>
      </c>
      <c r="N2561" s="30" t="str">
        <f t="shared" si="647"/>
        <v>21.0912</v>
      </c>
      <c r="O2561" s="30">
        <f t="shared" si="648"/>
        <v>95</v>
      </c>
      <c r="P2561" s="30" t="str">
        <f t="shared" si="649"/>
        <v>21.5216</v>
      </c>
      <c r="Q2561" s="30">
        <f t="shared" si="650"/>
        <v>103</v>
      </c>
      <c r="R2561" s="36" t="str">
        <f t="shared" si="651"/>
        <v>09-Aug-2017</v>
      </c>
      <c r="S2561" s="37">
        <f t="shared" si="642"/>
        <v>21.521599999999999</v>
      </c>
    </row>
    <row r="2562" spans="1:19">
      <c r="A2562" s="30" t="s">
        <v>8410</v>
      </c>
      <c r="D2562" s="30" t="str">
        <f t="shared" si="636"/>
        <v>122640</v>
      </c>
      <c r="E2562" s="30">
        <f t="shared" si="640"/>
        <v>7</v>
      </c>
      <c r="F2562" s="30" t="str">
        <f t="shared" si="637"/>
        <v>INF879O01019</v>
      </c>
      <c r="G2562" s="30">
        <f t="shared" si="641"/>
        <v>20</v>
      </c>
      <c r="H2562" s="30" t="str">
        <f t="shared" si="638"/>
        <v>-</v>
      </c>
      <c r="I2562" s="30">
        <f t="shared" si="643"/>
        <v>22</v>
      </c>
      <c r="J2562" s="35" t="str">
        <f t="shared" si="639"/>
        <v>Parag Parikh Long Term Value Fund - Regular Plan - Growth</v>
      </c>
      <c r="K2562" s="35">
        <f t="shared" si="644"/>
        <v>80</v>
      </c>
      <c r="L2562" s="30" t="str">
        <f t="shared" si="645"/>
        <v>21.0585</v>
      </c>
      <c r="M2562" s="30">
        <f t="shared" si="646"/>
        <v>88</v>
      </c>
      <c r="N2562" s="30" t="str">
        <f t="shared" si="647"/>
        <v>20.6373</v>
      </c>
      <c r="O2562" s="30">
        <f t="shared" si="648"/>
        <v>96</v>
      </c>
      <c r="P2562" s="30" t="str">
        <f t="shared" si="649"/>
        <v>21.0585</v>
      </c>
      <c r="Q2562" s="30">
        <f t="shared" si="650"/>
        <v>104</v>
      </c>
      <c r="R2562" s="36" t="str">
        <f t="shared" si="651"/>
        <v>09-Aug-2017</v>
      </c>
      <c r="S2562" s="37">
        <f t="shared" si="642"/>
        <v>21.058499999999999</v>
      </c>
    </row>
    <row r="2563" spans="1:19">
      <c r="A2563" s="30" t="s">
        <v>97</v>
      </c>
      <c r="D2563" s="30" t="str">
        <f t="shared" si="636"/>
        <v/>
      </c>
      <c r="E2563" s="30" t="str">
        <f t="shared" si="640"/>
        <v/>
      </c>
      <c r="F2563" s="30" t="str">
        <f t="shared" si="637"/>
        <v xml:space="preserve"> </v>
      </c>
      <c r="G2563" s="30" t="str">
        <f t="shared" si="641"/>
        <v/>
      </c>
      <c r="H2563" s="30" t="str">
        <f t="shared" si="638"/>
        <v/>
      </c>
      <c r="I2563" s="30" t="str">
        <f t="shared" si="643"/>
        <v/>
      </c>
      <c r="J2563" s="35" t="str">
        <f t="shared" si="639"/>
        <v/>
      </c>
      <c r="K2563" s="35" t="str">
        <f t="shared" si="644"/>
        <v/>
      </c>
      <c r="L2563" s="30" t="str">
        <f t="shared" si="645"/>
        <v/>
      </c>
      <c r="M2563" s="30" t="str">
        <f t="shared" si="646"/>
        <v/>
      </c>
      <c r="N2563" s="30" t="str">
        <f t="shared" si="647"/>
        <v/>
      </c>
      <c r="O2563" s="30" t="str">
        <f t="shared" si="648"/>
        <v/>
      </c>
      <c r="P2563" s="30" t="str">
        <f t="shared" si="649"/>
        <v/>
      </c>
      <c r="Q2563" s="30" t="str">
        <f t="shared" si="650"/>
        <v/>
      </c>
      <c r="R2563" s="36" t="str">
        <f t="shared" si="651"/>
        <v/>
      </c>
      <c r="S2563" s="37" t="str">
        <f t="shared" si="642"/>
        <v/>
      </c>
    </row>
    <row r="2564" spans="1:19">
      <c r="A2564" s="30" t="s">
        <v>112</v>
      </c>
      <c r="D2564" s="30" t="str">
        <f t="shared" si="636"/>
        <v/>
      </c>
      <c r="E2564" s="30" t="str">
        <f t="shared" si="640"/>
        <v/>
      </c>
      <c r="F2564" s="30" t="str">
        <f t="shared" si="637"/>
        <v>PRINCIPAL Mutual Fund</v>
      </c>
      <c r="G2564" s="30" t="str">
        <f t="shared" si="641"/>
        <v/>
      </c>
      <c r="H2564" s="30" t="str">
        <f t="shared" si="638"/>
        <v/>
      </c>
      <c r="I2564" s="30" t="str">
        <f t="shared" si="643"/>
        <v/>
      </c>
      <c r="J2564" s="35" t="str">
        <f t="shared" si="639"/>
        <v/>
      </c>
      <c r="K2564" s="35" t="str">
        <f t="shared" si="644"/>
        <v/>
      </c>
      <c r="L2564" s="30" t="str">
        <f t="shared" si="645"/>
        <v/>
      </c>
      <c r="M2564" s="30" t="str">
        <f t="shared" si="646"/>
        <v/>
      </c>
      <c r="N2564" s="30" t="str">
        <f t="shared" si="647"/>
        <v/>
      </c>
      <c r="O2564" s="30" t="str">
        <f t="shared" si="648"/>
        <v/>
      </c>
      <c r="P2564" s="30" t="str">
        <f t="shared" si="649"/>
        <v/>
      </c>
      <c r="Q2564" s="30" t="str">
        <f t="shared" si="650"/>
        <v/>
      </c>
      <c r="R2564" s="36" t="str">
        <f t="shared" si="651"/>
        <v/>
      </c>
      <c r="S2564" s="37" t="str">
        <f t="shared" si="642"/>
        <v/>
      </c>
    </row>
    <row r="2565" spans="1:19">
      <c r="A2565" s="30" t="s">
        <v>97</v>
      </c>
      <c r="D2565" s="30" t="str">
        <f t="shared" si="636"/>
        <v/>
      </c>
      <c r="E2565" s="30" t="str">
        <f t="shared" si="640"/>
        <v/>
      </c>
      <c r="F2565" s="30" t="str">
        <f t="shared" si="637"/>
        <v xml:space="preserve"> </v>
      </c>
      <c r="G2565" s="30" t="str">
        <f t="shared" si="641"/>
        <v/>
      </c>
      <c r="H2565" s="30" t="str">
        <f t="shared" si="638"/>
        <v/>
      </c>
      <c r="I2565" s="30" t="str">
        <f t="shared" si="643"/>
        <v/>
      </c>
      <c r="J2565" s="35" t="str">
        <f t="shared" si="639"/>
        <v/>
      </c>
      <c r="K2565" s="35" t="str">
        <f t="shared" si="644"/>
        <v/>
      </c>
      <c r="L2565" s="30" t="str">
        <f t="shared" si="645"/>
        <v/>
      </c>
      <c r="M2565" s="30" t="str">
        <f t="shared" si="646"/>
        <v/>
      </c>
      <c r="N2565" s="30" t="str">
        <f t="shared" si="647"/>
        <v/>
      </c>
      <c r="O2565" s="30" t="str">
        <f t="shared" si="648"/>
        <v/>
      </c>
      <c r="P2565" s="30" t="str">
        <f t="shared" si="649"/>
        <v/>
      </c>
      <c r="Q2565" s="30" t="str">
        <f t="shared" si="650"/>
        <v/>
      </c>
      <c r="R2565" s="36" t="str">
        <f t="shared" si="651"/>
        <v/>
      </c>
      <c r="S2565" s="37" t="str">
        <f t="shared" si="642"/>
        <v/>
      </c>
    </row>
    <row r="2566" spans="1:19">
      <c r="A2566" s="30" t="s">
        <v>8411</v>
      </c>
      <c r="D2566" s="30" t="str">
        <f t="shared" si="636"/>
        <v>139221</v>
      </c>
      <c r="E2566" s="30">
        <f t="shared" si="640"/>
        <v>7</v>
      </c>
      <c r="F2566" s="30" t="str">
        <f t="shared" si="637"/>
        <v>INF173K01NF7</v>
      </c>
      <c r="G2566" s="30">
        <f t="shared" si="641"/>
        <v>20</v>
      </c>
      <c r="H2566" s="30" t="str">
        <f t="shared" si="638"/>
        <v>-</v>
      </c>
      <c r="I2566" s="30">
        <f t="shared" si="643"/>
        <v>22</v>
      </c>
      <c r="J2566" s="35" t="str">
        <f t="shared" si="639"/>
        <v>Principal Arbitrage Fund - Direct Plan - Growth</v>
      </c>
      <c r="K2566" s="35">
        <f t="shared" si="644"/>
        <v>70</v>
      </c>
      <c r="L2566" s="30" t="str">
        <f t="shared" si="645"/>
        <v>10.8302</v>
      </c>
      <c r="M2566" s="30">
        <f t="shared" si="646"/>
        <v>78</v>
      </c>
      <c r="N2566" s="30" t="str">
        <f t="shared" si="647"/>
        <v>10.8302</v>
      </c>
      <c r="O2566" s="30">
        <f t="shared" si="648"/>
        <v>86</v>
      </c>
      <c r="P2566" s="30" t="str">
        <f t="shared" si="649"/>
        <v>10.8302</v>
      </c>
      <c r="Q2566" s="30">
        <f t="shared" si="650"/>
        <v>94</v>
      </c>
      <c r="R2566" s="36" t="str">
        <f t="shared" si="651"/>
        <v>09-Aug-2017</v>
      </c>
      <c r="S2566" s="37">
        <f t="shared" si="642"/>
        <v>10.8302</v>
      </c>
    </row>
    <row r="2567" spans="1:19">
      <c r="A2567" s="30" t="s">
        <v>8412</v>
      </c>
      <c r="D2567" s="30" t="str">
        <f t="shared" ref="D2567:D2630" si="652">IF(ISERROR(LEFT(A2567,SEARCH(";",A2567)-1)),"",LEFT(A2567,SEARCH(";",A2567)-1))</f>
        <v>139219</v>
      </c>
      <c r="E2567" s="30">
        <f t="shared" si="640"/>
        <v>7</v>
      </c>
      <c r="F2567" s="30" t="str">
        <f t="shared" ref="F2567:F2630" si="653">IF($D2567="",A2567,MID($A2567,E2567+1,SEARCH(";",$A2567,E2567+1)-E2567-1))</f>
        <v>INF173K01NC4</v>
      </c>
      <c r="G2567" s="30">
        <f t="shared" si="641"/>
        <v>20</v>
      </c>
      <c r="H2567" s="30" t="str">
        <f t="shared" ref="H2567:H2630" si="654">IF($D2567="","",MID($A2567,G2567+1,SEARCH(";",$A2567,G2567+1)-G2567-1))</f>
        <v>INF173K01NE0</v>
      </c>
      <c r="I2567" s="30">
        <f t="shared" si="643"/>
        <v>33</v>
      </c>
      <c r="J2567" s="35" t="str">
        <f t="shared" ref="J2567:J2630" si="655">IF($D2567="","",MID($A2567,I2567+1,SEARCH(";",$A2567,I2567+1)-I2567-1))</f>
        <v>Principal Arbitrage Fund - Direct Plan- Monthly Dividend</v>
      </c>
      <c r="K2567" s="35">
        <f t="shared" si="644"/>
        <v>90</v>
      </c>
      <c r="L2567" s="30" t="str">
        <f t="shared" si="645"/>
        <v>10.5170</v>
      </c>
      <c r="M2567" s="30">
        <f t="shared" si="646"/>
        <v>98</v>
      </c>
      <c r="N2567" s="30" t="str">
        <f t="shared" si="647"/>
        <v>10.5170</v>
      </c>
      <c r="O2567" s="30">
        <f t="shared" si="648"/>
        <v>106</v>
      </c>
      <c r="P2567" s="30" t="str">
        <f t="shared" si="649"/>
        <v>10.5170</v>
      </c>
      <c r="Q2567" s="30">
        <f t="shared" si="650"/>
        <v>114</v>
      </c>
      <c r="R2567" s="36" t="str">
        <f t="shared" si="651"/>
        <v>09-Aug-2017</v>
      </c>
      <c r="S2567" s="37">
        <f t="shared" si="642"/>
        <v>10.516999999999999</v>
      </c>
    </row>
    <row r="2568" spans="1:19">
      <c r="A2568" s="30" t="s">
        <v>8413</v>
      </c>
      <c r="D2568" s="30" t="str">
        <f t="shared" si="652"/>
        <v>139224</v>
      </c>
      <c r="E2568" s="30">
        <f t="shared" ref="E2568:E2631" si="656">IF($D2568="","",LEN(D2568)+1)</f>
        <v>7</v>
      </c>
      <c r="F2568" s="30" t="str">
        <f t="shared" si="653"/>
        <v>INF173K01NB6</v>
      </c>
      <c r="G2568" s="30">
        <f t="shared" ref="G2568:G2631" si="657">IF($D2568="","",E2568+(LEN(F2568)+1))</f>
        <v>20</v>
      </c>
      <c r="H2568" s="30" t="str">
        <f t="shared" si="654"/>
        <v>-</v>
      </c>
      <c r="I2568" s="30">
        <f t="shared" si="643"/>
        <v>22</v>
      </c>
      <c r="J2568" s="35" t="str">
        <f t="shared" si="655"/>
        <v>Principal Arbitrage Fund - Regular Plan - Growth</v>
      </c>
      <c r="K2568" s="35">
        <f t="shared" si="644"/>
        <v>71</v>
      </c>
      <c r="L2568" s="30" t="str">
        <f t="shared" si="645"/>
        <v>10.7322</v>
      </c>
      <c r="M2568" s="30">
        <f t="shared" si="646"/>
        <v>79</v>
      </c>
      <c r="N2568" s="30" t="str">
        <f t="shared" si="647"/>
        <v>10.7322</v>
      </c>
      <c r="O2568" s="30">
        <f t="shared" si="648"/>
        <v>87</v>
      </c>
      <c r="P2568" s="30" t="str">
        <f t="shared" si="649"/>
        <v>10.7322</v>
      </c>
      <c r="Q2568" s="30">
        <f t="shared" si="650"/>
        <v>95</v>
      </c>
      <c r="R2568" s="36" t="str">
        <f t="shared" si="651"/>
        <v>09-Aug-2017</v>
      </c>
      <c r="S2568" s="37">
        <f t="shared" ref="S2568:S2631" si="658">IF(L2568="","",L2568+0)</f>
        <v>10.732200000000001</v>
      </c>
    </row>
    <row r="2569" spans="1:19">
      <c r="A2569" s="30" t="s">
        <v>8414</v>
      </c>
      <c r="D2569" s="30" t="str">
        <f t="shared" si="652"/>
        <v>139222</v>
      </c>
      <c r="E2569" s="30">
        <f t="shared" si="656"/>
        <v>7</v>
      </c>
      <c r="F2569" s="30" t="str">
        <f t="shared" si="653"/>
        <v>INF173K01MY0</v>
      </c>
      <c r="G2569" s="30">
        <f t="shared" si="657"/>
        <v>20</v>
      </c>
      <c r="H2569" s="30" t="str">
        <f t="shared" si="654"/>
        <v>INF173K01NA8</v>
      </c>
      <c r="I2569" s="30">
        <f t="shared" si="643"/>
        <v>33</v>
      </c>
      <c r="J2569" s="35" t="str">
        <f t="shared" si="655"/>
        <v>Principal Arbitrage Fund - Regular Plan - Monthly Dividend</v>
      </c>
      <c r="K2569" s="35">
        <f t="shared" si="644"/>
        <v>92</v>
      </c>
      <c r="L2569" s="30" t="str">
        <f t="shared" si="645"/>
        <v>10.4234</v>
      </c>
      <c r="M2569" s="30">
        <f t="shared" si="646"/>
        <v>100</v>
      </c>
      <c r="N2569" s="30" t="str">
        <f t="shared" si="647"/>
        <v>10.4234</v>
      </c>
      <c r="O2569" s="30">
        <f t="shared" si="648"/>
        <v>108</v>
      </c>
      <c r="P2569" s="30" t="str">
        <f t="shared" si="649"/>
        <v>10.4234</v>
      </c>
      <c r="Q2569" s="30">
        <f t="shared" si="650"/>
        <v>116</v>
      </c>
      <c r="R2569" s="36" t="str">
        <f t="shared" si="651"/>
        <v>09-Aug-2017</v>
      </c>
      <c r="S2569" s="37">
        <f t="shared" si="658"/>
        <v>10.423400000000001</v>
      </c>
    </row>
    <row r="2570" spans="1:19">
      <c r="A2570" s="30" t="s">
        <v>8415</v>
      </c>
      <c r="D2570" s="30" t="str">
        <f t="shared" si="652"/>
        <v>119438</v>
      </c>
      <c r="E2570" s="30">
        <f t="shared" si="656"/>
        <v>7</v>
      </c>
      <c r="F2570" s="30" t="str">
        <f t="shared" si="653"/>
        <v>INF173K01EV3</v>
      </c>
      <c r="G2570" s="30">
        <f t="shared" si="657"/>
        <v>20</v>
      </c>
      <c r="H2570" s="30" t="str">
        <f t="shared" si="654"/>
        <v>-</v>
      </c>
      <c r="I2570" s="30">
        <f t="shared" si="643"/>
        <v>22</v>
      </c>
      <c r="J2570" s="35" t="str">
        <f t="shared" si="655"/>
        <v>Principal Dividend Yield Fund - Direct Plan - Growth Option</v>
      </c>
      <c r="K2570" s="35">
        <f t="shared" si="644"/>
        <v>82</v>
      </c>
      <c r="L2570" s="30" t="str">
        <f t="shared" si="645"/>
        <v>48.13</v>
      </c>
      <c r="M2570" s="30">
        <f t="shared" si="646"/>
        <v>88</v>
      </c>
      <c r="N2570" s="30" t="str">
        <f t="shared" si="647"/>
        <v>47.65</v>
      </c>
      <c r="O2570" s="30">
        <f t="shared" si="648"/>
        <v>94</v>
      </c>
      <c r="P2570" s="30" t="str">
        <f t="shared" si="649"/>
        <v>48.13</v>
      </c>
      <c r="Q2570" s="30">
        <f t="shared" si="650"/>
        <v>100</v>
      </c>
      <c r="R2570" s="36" t="str">
        <f t="shared" si="651"/>
        <v>09-Aug-2017</v>
      </c>
      <c r="S2570" s="37">
        <f t="shared" si="658"/>
        <v>48.13</v>
      </c>
    </row>
    <row r="2571" spans="1:19" ht="26">
      <c r="A2571" s="30" t="s">
        <v>8416</v>
      </c>
      <c r="D2571" s="30" t="str">
        <f t="shared" si="652"/>
        <v>119437</v>
      </c>
      <c r="E2571" s="30">
        <f t="shared" si="656"/>
        <v>7</v>
      </c>
      <c r="F2571" s="30" t="str">
        <f t="shared" si="653"/>
        <v>INF173K01ES9</v>
      </c>
      <c r="G2571" s="30">
        <f t="shared" si="657"/>
        <v>20</v>
      </c>
      <c r="H2571" s="30" t="str">
        <f t="shared" si="654"/>
        <v>INF173K01ET7</v>
      </c>
      <c r="I2571" s="30">
        <f t="shared" si="643"/>
        <v>33</v>
      </c>
      <c r="J2571" s="35" t="str">
        <f t="shared" si="655"/>
        <v>Principal Dividend Yield Fund- Direct Plan - Half Yearly Dividend Option</v>
      </c>
      <c r="K2571" s="35">
        <f t="shared" si="644"/>
        <v>106</v>
      </c>
      <c r="L2571" s="30" t="str">
        <f t="shared" si="645"/>
        <v>27.27</v>
      </c>
      <c r="M2571" s="30">
        <f t="shared" si="646"/>
        <v>112</v>
      </c>
      <c r="N2571" s="30" t="str">
        <f t="shared" si="647"/>
        <v>27.00</v>
      </c>
      <c r="O2571" s="30">
        <f t="shared" si="648"/>
        <v>118</v>
      </c>
      <c r="P2571" s="30" t="str">
        <f t="shared" si="649"/>
        <v>27.27</v>
      </c>
      <c r="Q2571" s="30">
        <f t="shared" si="650"/>
        <v>124</v>
      </c>
      <c r="R2571" s="36" t="str">
        <f t="shared" si="651"/>
        <v>09-Aug-2017</v>
      </c>
      <c r="S2571" s="37">
        <f t="shared" si="658"/>
        <v>27.27</v>
      </c>
    </row>
    <row r="2572" spans="1:19">
      <c r="A2572" s="30" t="s">
        <v>8417</v>
      </c>
      <c r="D2572" s="30" t="str">
        <f t="shared" si="652"/>
        <v>102808</v>
      </c>
      <c r="E2572" s="30">
        <f t="shared" si="656"/>
        <v>7</v>
      </c>
      <c r="F2572" s="30" t="str">
        <f t="shared" si="653"/>
        <v>INF173K01AD9</v>
      </c>
      <c r="G2572" s="30">
        <f t="shared" si="657"/>
        <v>20</v>
      </c>
      <c r="H2572" s="30" t="str">
        <f t="shared" si="654"/>
        <v>INF173K01AE7</v>
      </c>
      <c r="I2572" s="30">
        <f t="shared" si="643"/>
        <v>33</v>
      </c>
      <c r="J2572" s="35" t="str">
        <f t="shared" si="655"/>
        <v>Principal Dividend Yield Fund- Half Yearly Dividend Plan</v>
      </c>
      <c r="K2572" s="35">
        <f t="shared" si="644"/>
        <v>90</v>
      </c>
      <c r="L2572" s="30" t="str">
        <f t="shared" si="645"/>
        <v>23.33</v>
      </c>
      <c r="M2572" s="30">
        <f t="shared" si="646"/>
        <v>96</v>
      </c>
      <c r="N2572" s="30" t="str">
        <f t="shared" si="647"/>
        <v>23.10</v>
      </c>
      <c r="O2572" s="30">
        <f t="shared" si="648"/>
        <v>102</v>
      </c>
      <c r="P2572" s="30" t="str">
        <f t="shared" si="649"/>
        <v>23.33</v>
      </c>
      <c r="Q2572" s="30">
        <f t="shared" si="650"/>
        <v>108</v>
      </c>
      <c r="R2572" s="36" t="str">
        <f t="shared" si="651"/>
        <v>09-Aug-2017</v>
      </c>
      <c r="S2572" s="37">
        <f t="shared" si="658"/>
        <v>23.33</v>
      </c>
    </row>
    <row r="2573" spans="1:19">
      <c r="A2573" s="30" t="s">
        <v>8418</v>
      </c>
      <c r="D2573" s="30" t="str">
        <f t="shared" si="652"/>
        <v>102807</v>
      </c>
      <c r="E2573" s="30">
        <f t="shared" si="656"/>
        <v>7</v>
      </c>
      <c r="F2573" s="30" t="str">
        <f t="shared" si="653"/>
        <v>INF173K01AC1</v>
      </c>
      <c r="G2573" s="30">
        <f t="shared" si="657"/>
        <v>20</v>
      </c>
      <c r="H2573" s="30" t="str">
        <f t="shared" si="654"/>
        <v>-</v>
      </c>
      <c r="I2573" s="30">
        <f t="shared" ref="I2573:I2636" si="659">IF($D2573="","",G2573+LEN(H2573)+1)</f>
        <v>22</v>
      </c>
      <c r="J2573" s="35" t="str">
        <f t="shared" si="655"/>
        <v>Principal Dividend Yield Fund-Growth Plan</v>
      </c>
      <c r="K2573" s="35">
        <f t="shared" ref="K2573:K2636" si="660">IF($D2573="","",I2573+LEN(J2573)+1)</f>
        <v>64</v>
      </c>
      <c r="L2573" s="30" t="str">
        <f t="shared" ref="L2573:L2636" si="661">IF($D2573="","",MID($A2573,K2573+1,SEARCH(";",$A2573,K2573+1)-K2573-1))</f>
        <v>47.07</v>
      </c>
      <c r="M2573" s="30">
        <f t="shared" ref="M2573:M2636" si="662">IF($D2573="","",K2573+LEN(L2573)+1)</f>
        <v>70</v>
      </c>
      <c r="N2573" s="30" t="str">
        <f t="shared" ref="N2573:N2636" si="663">IF($D2573="","",MID($A2573,M2573+1,SEARCH(";",$A2573,M2573+1)-M2573-1))</f>
        <v>46.60</v>
      </c>
      <c r="O2573" s="30">
        <f t="shared" ref="O2573:O2636" si="664">IF($D2573="","",M2573+LEN(N2573)+1)</f>
        <v>76</v>
      </c>
      <c r="P2573" s="30" t="str">
        <f t="shared" ref="P2573:P2636" si="665">IF($D2573="","",MID($A2573,O2573+1,SEARCH(";",$A2573,O2573+1)-O2573-1))</f>
        <v>47.07</v>
      </c>
      <c r="Q2573" s="30">
        <f t="shared" ref="Q2573:Q2636" si="666">IF($D2573="","",O2573+LEN(P2573)+1)</f>
        <v>82</v>
      </c>
      <c r="R2573" s="36" t="str">
        <f t="shared" ref="R2573:R2636" si="667">IF($D2573="","",MID($A2573,Q2573+1,15))</f>
        <v>09-Aug-2017</v>
      </c>
      <c r="S2573" s="37">
        <f t="shared" si="658"/>
        <v>47.07</v>
      </c>
    </row>
    <row r="2574" spans="1:19" ht="26">
      <c r="A2574" s="30" t="s">
        <v>8419</v>
      </c>
      <c r="D2574" s="30" t="str">
        <f t="shared" si="652"/>
        <v>119441</v>
      </c>
      <c r="E2574" s="30">
        <f t="shared" si="656"/>
        <v>7</v>
      </c>
      <c r="F2574" s="30" t="str">
        <f t="shared" si="653"/>
        <v>INF173K01EG4</v>
      </c>
      <c r="G2574" s="30">
        <f t="shared" si="657"/>
        <v>20</v>
      </c>
      <c r="H2574" s="30" t="str">
        <f t="shared" si="654"/>
        <v>-</v>
      </c>
      <c r="I2574" s="30">
        <f t="shared" si="659"/>
        <v>22</v>
      </c>
      <c r="J2574" s="35" t="str">
        <f t="shared" si="655"/>
        <v>Principal Emerging Bluechip Fund - Direct Plan - Growth Option</v>
      </c>
      <c r="K2574" s="35">
        <f t="shared" si="660"/>
        <v>85</v>
      </c>
      <c r="L2574" s="30" t="str">
        <f t="shared" si="661"/>
        <v>102.31</v>
      </c>
      <c r="M2574" s="30">
        <f t="shared" si="662"/>
        <v>92</v>
      </c>
      <c r="N2574" s="30" t="str">
        <f t="shared" si="663"/>
        <v>101.29</v>
      </c>
      <c r="O2574" s="30">
        <f t="shared" si="664"/>
        <v>99</v>
      </c>
      <c r="P2574" s="30" t="str">
        <f t="shared" si="665"/>
        <v>102.31</v>
      </c>
      <c r="Q2574" s="30">
        <f t="shared" si="666"/>
        <v>106</v>
      </c>
      <c r="R2574" s="36" t="str">
        <f t="shared" si="667"/>
        <v>09-Aug-2017</v>
      </c>
      <c r="S2574" s="37">
        <f t="shared" si="658"/>
        <v>102.31</v>
      </c>
    </row>
    <row r="2575" spans="1:19" ht="26">
      <c r="A2575" s="30" t="s">
        <v>8420</v>
      </c>
      <c r="D2575" s="30" t="str">
        <f t="shared" si="652"/>
        <v>119440</v>
      </c>
      <c r="E2575" s="30">
        <f t="shared" si="656"/>
        <v>7</v>
      </c>
      <c r="F2575" s="30" t="str">
        <f t="shared" si="653"/>
        <v>INF173K01EI0</v>
      </c>
      <c r="G2575" s="30">
        <f t="shared" si="657"/>
        <v>20</v>
      </c>
      <c r="H2575" s="30" t="str">
        <f t="shared" si="654"/>
        <v>INF173K01EH2</v>
      </c>
      <c r="I2575" s="30">
        <f t="shared" si="659"/>
        <v>33</v>
      </c>
      <c r="J2575" s="35" t="str">
        <f t="shared" si="655"/>
        <v>Principal Emerging Bluechip Fund - Direct Plan - Half Yearly Dividend Option</v>
      </c>
      <c r="K2575" s="35">
        <f t="shared" si="660"/>
        <v>110</v>
      </c>
      <c r="L2575" s="30" t="str">
        <f t="shared" si="661"/>
        <v>77.89</v>
      </c>
      <c r="M2575" s="30">
        <f t="shared" si="662"/>
        <v>116</v>
      </c>
      <c r="N2575" s="30" t="str">
        <f t="shared" si="663"/>
        <v>77.11</v>
      </c>
      <c r="O2575" s="30">
        <f t="shared" si="664"/>
        <v>122</v>
      </c>
      <c r="P2575" s="30" t="str">
        <f t="shared" si="665"/>
        <v>77.89</v>
      </c>
      <c r="Q2575" s="30">
        <f t="shared" si="666"/>
        <v>128</v>
      </c>
      <c r="R2575" s="36" t="str">
        <f t="shared" si="667"/>
        <v>09-Aug-2017</v>
      </c>
      <c r="S2575" s="37">
        <f t="shared" si="658"/>
        <v>77.89</v>
      </c>
    </row>
    <row r="2576" spans="1:19">
      <c r="A2576" s="30" t="s">
        <v>8421</v>
      </c>
      <c r="D2576" s="30" t="str">
        <f t="shared" si="652"/>
        <v>111381</v>
      </c>
      <c r="E2576" s="30">
        <f t="shared" si="656"/>
        <v>7</v>
      </c>
      <c r="F2576" s="30" t="str">
        <f t="shared" si="653"/>
        <v>INF173K01155</v>
      </c>
      <c r="G2576" s="30">
        <f t="shared" si="657"/>
        <v>20</v>
      </c>
      <c r="H2576" s="30" t="str">
        <f t="shared" si="654"/>
        <v>-</v>
      </c>
      <c r="I2576" s="30">
        <f t="shared" si="659"/>
        <v>22</v>
      </c>
      <c r="J2576" s="35" t="str">
        <f t="shared" si="655"/>
        <v>Principal Emerging Bluechip Fund - Growth Option</v>
      </c>
      <c r="K2576" s="35">
        <f t="shared" si="660"/>
        <v>71</v>
      </c>
      <c r="L2576" s="30" t="str">
        <f t="shared" si="661"/>
        <v>98.48</v>
      </c>
      <c r="M2576" s="30">
        <f t="shared" si="662"/>
        <v>77</v>
      </c>
      <c r="N2576" s="30" t="str">
        <f t="shared" si="663"/>
        <v>97.50</v>
      </c>
      <c r="O2576" s="30">
        <f t="shared" si="664"/>
        <v>83</v>
      </c>
      <c r="P2576" s="30" t="str">
        <f t="shared" si="665"/>
        <v>98.48</v>
      </c>
      <c r="Q2576" s="30">
        <f t="shared" si="666"/>
        <v>89</v>
      </c>
      <c r="R2576" s="36" t="str">
        <f t="shared" si="667"/>
        <v>09-Aug-2017</v>
      </c>
      <c r="S2576" s="37">
        <f t="shared" si="658"/>
        <v>98.48</v>
      </c>
    </row>
    <row r="2577" spans="1:19" ht="26">
      <c r="A2577" s="30" t="s">
        <v>8422</v>
      </c>
      <c r="D2577" s="30" t="str">
        <f t="shared" si="652"/>
        <v>111382</v>
      </c>
      <c r="E2577" s="30">
        <f t="shared" si="656"/>
        <v>7</v>
      </c>
      <c r="F2577" s="30" t="str">
        <f t="shared" si="653"/>
        <v>INF173K01163</v>
      </c>
      <c r="G2577" s="30">
        <f t="shared" si="657"/>
        <v>20</v>
      </c>
      <c r="H2577" s="30" t="str">
        <f t="shared" si="654"/>
        <v>INF173K01171</v>
      </c>
      <c r="I2577" s="30">
        <f t="shared" si="659"/>
        <v>33</v>
      </c>
      <c r="J2577" s="35" t="str">
        <f t="shared" si="655"/>
        <v>Principal Emerging Bluechip Fund - Half Yearly Dividend Option</v>
      </c>
      <c r="K2577" s="35">
        <f t="shared" si="660"/>
        <v>96</v>
      </c>
      <c r="L2577" s="30" t="str">
        <f t="shared" si="661"/>
        <v>43.30</v>
      </c>
      <c r="M2577" s="30">
        <f t="shared" si="662"/>
        <v>102</v>
      </c>
      <c r="N2577" s="30" t="str">
        <f t="shared" si="663"/>
        <v>42.87</v>
      </c>
      <c r="O2577" s="30">
        <f t="shared" si="664"/>
        <v>108</v>
      </c>
      <c r="P2577" s="30" t="str">
        <f t="shared" si="665"/>
        <v>43.30</v>
      </c>
      <c r="Q2577" s="30">
        <f t="shared" si="666"/>
        <v>114</v>
      </c>
      <c r="R2577" s="36" t="str">
        <f t="shared" si="667"/>
        <v>09-Aug-2017</v>
      </c>
      <c r="S2577" s="37">
        <f t="shared" si="658"/>
        <v>43.3</v>
      </c>
    </row>
    <row r="2578" spans="1:19" ht="26">
      <c r="A2578" s="30" t="s">
        <v>8423</v>
      </c>
      <c r="D2578" s="30" t="str">
        <f t="shared" si="652"/>
        <v>119470</v>
      </c>
      <c r="E2578" s="30">
        <f t="shared" si="656"/>
        <v>7</v>
      </c>
      <c r="F2578" s="30" t="str">
        <f t="shared" si="653"/>
        <v>INF173K01HC6</v>
      </c>
      <c r="G2578" s="30">
        <f t="shared" si="657"/>
        <v>20</v>
      </c>
      <c r="H2578" s="30" t="str">
        <f t="shared" si="654"/>
        <v>INF173K01HD4</v>
      </c>
      <c r="I2578" s="30">
        <f t="shared" si="659"/>
        <v>33</v>
      </c>
      <c r="J2578" s="35" t="str">
        <f t="shared" si="655"/>
        <v>Principal Equity Savings Fund - Direct Plan - Dividend Option - Half Yearly</v>
      </c>
      <c r="K2578" s="35">
        <f t="shared" si="660"/>
        <v>109</v>
      </c>
      <c r="L2578" s="30" t="str">
        <f t="shared" si="661"/>
        <v>12.5052</v>
      </c>
      <c r="M2578" s="30">
        <f t="shared" si="662"/>
        <v>117</v>
      </c>
      <c r="N2578" s="30" t="str">
        <f t="shared" si="663"/>
        <v>12.5052</v>
      </c>
      <c r="O2578" s="30">
        <f t="shared" si="664"/>
        <v>125</v>
      </c>
      <c r="P2578" s="30" t="str">
        <f t="shared" si="665"/>
        <v>12.5052</v>
      </c>
      <c r="Q2578" s="30">
        <f t="shared" si="666"/>
        <v>133</v>
      </c>
      <c r="R2578" s="36" t="str">
        <f t="shared" si="667"/>
        <v>09-Aug-2017</v>
      </c>
      <c r="S2578" s="37">
        <f t="shared" si="658"/>
        <v>12.5052</v>
      </c>
    </row>
    <row r="2579" spans="1:19">
      <c r="A2579" s="30" t="s">
        <v>8424</v>
      </c>
      <c r="D2579" s="30" t="str">
        <f t="shared" si="652"/>
        <v>119472</v>
      </c>
      <c r="E2579" s="30">
        <f t="shared" si="656"/>
        <v>7</v>
      </c>
      <c r="F2579" s="30" t="str">
        <f t="shared" si="653"/>
        <v>INF173K01GZ9</v>
      </c>
      <c r="G2579" s="30">
        <f t="shared" si="657"/>
        <v>20</v>
      </c>
      <c r="H2579" s="30" t="str">
        <f t="shared" si="654"/>
        <v>-</v>
      </c>
      <c r="I2579" s="30">
        <f t="shared" si="659"/>
        <v>22</v>
      </c>
      <c r="J2579" s="35" t="str">
        <f t="shared" si="655"/>
        <v>Principal Equity Savings Fund - Direct Plan - Growth Option</v>
      </c>
      <c r="K2579" s="35">
        <f t="shared" si="660"/>
        <v>82</v>
      </c>
      <c r="L2579" s="30" t="str">
        <f t="shared" si="661"/>
        <v>34.6000</v>
      </c>
      <c r="M2579" s="30">
        <f t="shared" si="662"/>
        <v>90</v>
      </c>
      <c r="N2579" s="30" t="str">
        <f t="shared" si="663"/>
        <v>34.6000</v>
      </c>
      <c r="O2579" s="30">
        <f t="shared" si="664"/>
        <v>98</v>
      </c>
      <c r="P2579" s="30" t="str">
        <f t="shared" si="665"/>
        <v>34.6000</v>
      </c>
      <c r="Q2579" s="30">
        <f t="shared" si="666"/>
        <v>106</v>
      </c>
      <c r="R2579" s="36" t="str">
        <f t="shared" si="667"/>
        <v>09-Aug-2017</v>
      </c>
      <c r="S2579" s="37">
        <f t="shared" si="658"/>
        <v>34.6</v>
      </c>
    </row>
    <row r="2580" spans="1:19">
      <c r="A2580" s="30" t="s">
        <v>8425</v>
      </c>
      <c r="D2580" s="30" t="str">
        <f t="shared" si="652"/>
        <v>101498</v>
      </c>
      <c r="E2580" s="30">
        <f t="shared" si="656"/>
        <v>7</v>
      </c>
      <c r="F2580" s="30" t="str">
        <f t="shared" si="653"/>
        <v>INF173K01213</v>
      </c>
      <c r="G2580" s="30">
        <f t="shared" si="657"/>
        <v>20</v>
      </c>
      <c r="H2580" s="30" t="str">
        <f t="shared" si="654"/>
        <v>-</v>
      </c>
      <c r="I2580" s="30">
        <f t="shared" si="659"/>
        <v>22</v>
      </c>
      <c r="J2580" s="35" t="str">
        <f t="shared" si="655"/>
        <v>Principal Equity Savings Fund - Growth Option</v>
      </c>
      <c r="K2580" s="35">
        <f t="shared" si="660"/>
        <v>68</v>
      </c>
      <c r="L2580" s="30" t="str">
        <f t="shared" si="661"/>
        <v>33.4405</v>
      </c>
      <c r="M2580" s="30">
        <f t="shared" si="662"/>
        <v>76</v>
      </c>
      <c r="N2580" s="30" t="str">
        <f t="shared" si="663"/>
        <v>33.4405</v>
      </c>
      <c r="O2580" s="30">
        <f t="shared" si="664"/>
        <v>84</v>
      </c>
      <c r="P2580" s="30" t="str">
        <f t="shared" si="665"/>
        <v>33.4405</v>
      </c>
      <c r="Q2580" s="30">
        <f t="shared" si="666"/>
        <v>92</v>
      </c>
      <c r="R2580" s="36" t="str">
        <f t="shared" si="667"/>
        <v>09-Aug-2017</v>
      </c>
      <c r="S2580" s="37">
        <f t="shared" si="658"/>
        <v>33.4405</v>
      </c>
    </row>
    <row r="2581" spans="1:19">
      <c r="A2581" s="30" t="s">
        <v>8426</v>
      </c>
      <c r="D2581" s="30" t="str">
        <f t="shared" si="652"/>
        <v>101499</v>
      </c>
      <c r="E2581" s="30">
        <f t="shared" si="656"/>
        <v>7</v>
      </c>
      <c r="F2581" s="30" t="str">
        <f t="shared" si="653"/>
        <v>INF173K01247</v>
      </c>
      <c r="G2581" s="30">
        <f t="shared" si="657"/>
        <v>20</v>
      </c>
      <c r="H2581" s="30" t="str">
        <f t="shared" si="654"/>
        <v>INF173K01254</v>
      </c>
      <c r="I2581" s="30">
        <f t="shared" si="659"/>
        <v>33</v>
      </c>
      <c r="J2581" s="35" t="str">
        <f t="shared" si="655"/>
        <v>Principal Equity Savings Fund - Half Yearly Dividend</v>
      </c>
      <c r="K2581" s="35">
        <f t="shared" si="660"/>
        <v>86</v>
      </c>
      <c r="L2581" s="30" t="str">
        <f t="shared" si="661"/>
        <v>12.2613</v>
      </c>
      <c r="M2581" s="30">
        <f t="shared" si="662"/>
        <v>94</v>
      </c>
      <c r="N2581" s="30" t="str">
        <f t="shared" si="663"/>
        <v>12.2613</v>
      </c>
      <c r="O2581" s="30">
        <f t="shared" si="664"/>
        <v>102</v>
      </c>
      <c r="P2581" s="30" t="str">
        <f t="shared" si="665"/>
        <v>12.2613</v>
      </c>
      <c r="Q2581" s="30">
        <f t="shared" si="666"/>
        <v>110</v>
      </c>
      <c r="R2581" s="36" t="str">
        <f t="shared" si="667"/>
        <v>09-Aug-2017</v>
      </c>
      <c r="S2581" s="37">
        <f t="shared" si="658"/>
        <v>12.2613</v>
      </c>
    </row>
    <row r="2582" spans="1:19">
      <c r="A2582" s="30" t="s">
        <v>8427</v>
      </c>
      <c r="D2582" s="30" t="str">
        <f t="shared" si="652"/>
        <v>101500</v>
      </c>
      <c r="E2582" s="30">
        <f t="shared" si="656"/>
        <v>7</v>
      </c>
      <c r="F2582" s="30" t="str">
        <f t="shared" si="653"/>
        <v>INF173K01262</v>
      </c>
      <c r="G2582" s="30">
        <f t="shared" si="657"/>
        <v>20</v>
      </c>
      <c r="H2582" s="30" t="str">
        <f t="shared" si="654"/>
        <v>INF173K01270</v>
      </c>
      <c r="I2582" s="30">
        <f t="shared" si="659"/>
        <v>33</v>
      </c>
      <c r="J2582" s="35" t="str">
        <f t="shared" si="655"/>
        <v>Principal Equity Savings Fund -Quaterly Dividend</v>
      </c>
      <c r="K2582" s="35">
        <f t="shared" si="660"/>
        <v>82</v>
      </c>
      <c r="L2582" s="30" t="str">
        <f t="shared" si="661"/>
        <v>12.6272</v>
      </c>
      <c r="M2582" s="30">
        <f t="shared" si="662"/>
        <v>90</v>
      </c>
      <c r="N2582" s="30" t="str">
        <f t="shared" si="663"/>
        <v>12.6272</v>
      </c>
      <c r="O2582" s="30">
        <f t="shared" si="664"/>
        <v>98</v>
      </c>
      <c r="P2582" s="30" t="str">
        <f t="shared" si="665"/>
        <v>12.6272</v>
      </c>
      <c r="Q2582" s="30">
        <f t="shared" si="666"/>
        <v>106</v>
      </c>
      <c r="R2582" s="36" t="str">
        <f t="shared" si="667"/>
        <v>09-Aug-2017</v>
      </c>
      <c r="S2582" s="37">
        <f t="shared" si="658"/>
        <v>12.6272</v>
      </c>
    </row>
    <row r="2583" spans="1:19" ht="26">
      <c r="A2583" s="30" t="s">
        <v>8428</v>
      </c>
      <c r="D2583" s="30" t="str">
        <f t="shared" si="652"/>
        <v>119471</v>
      </c>
      <c r="E2583" s="30">
        <f t="shared" si="656"/>
        <v>7</v>
      </c>
      <c r="F2583" s="30" t="str">
        <f t="shared" si="653"/>
        <v>INF173K01HF9</v>
      </c>
      <c r="G2583" s="30">
        <f t="shared" si="657"/>
        <v>20</v>
      </c>
      <c r="H2583" s="30" t="str">
        <f t="shared" si="654"/>
        <v>INF173K01HG7</v>
      </c>
      <c r="I2583" s="30">
        <f t="shared" si="659"/>
        <v>33</v>
      </c>
      <c r="J2583" s="35" t="str">
        <f t="shared" si="655"/>
        <v>Principal Equity Savings Fund- Direct Plan - Dividend Option - Quaterly</v>
      </c>
      <c r="K2583" s="35">
        <f t="shared" si="660"/>
        <v>105</v>
      </c>
      <c r="L2583" s="30" t="str">
        <f t="shared" si="661"/>
        <v>14.0694</v>
      </c>
      <c r="M2583" s="30">
        <f t="shared" si="662"/>
        <v>113</v>
      </c>
      <c r="N2583" s="30" t="str">
        <f t="shared" si="663"/>
        <v>14.0694</v>
      </c>
      <c r="O2583" s="30">
        <f t="shared" si="664"/>
        <v>121</v>
      </c>
      <c r="P2583" s="30" t="str">
        <f t="shared" si="665"/>
        <v>14.0694</v>
      </c>
      <c r="Q2583" s="30">
        <f t="shared" si="666"/>
        <v>129</v>
      </c>
      <c r="R2583" s="36" t="str">
        <f t="shared" si="667"/>
        <v>09-Aug-2017</v>
      </c>
      <c r="S2583" s="37">
        <f t="shared" si="658"/>
        <v>14.0694</v>
      </c>
    </row>
    <row r="2584" spans="1:19" ht="26">
      <c r="A2584" s="30" t="s">
        <v>8429</v>
      </c>
      <c r="D2584" s="30" t="str">
        <f t="shared" si="652"/>
        <v>119451</v>
      </c>
      <c r="E2584" s="30">
        <f t="shared" si="656"/>
        <v>7</v>
      </c>
      <c r="F2584" s="30" t="str">
        <f t="shared" si="653"/>
        <v>INF173K01FN7</v>
      </c>
      <c r="G2584" s="30">
        <f t="shared" si="657"/>
        <v>20</v>
      </c>
      <c r="H2584" s="30" t="str">
        <f t="shared" si="654"/>
        <v>INF173K01FO5</v>
      </c>
      <c r="I2584" s="30">
        <f t="shared" si="659"/>
        <v>33</v>
      </c>
      <c r="J2584" s="35" t="str">
        <f t="shared" si="655"/>
        <v>Principal Growth Fund - Direct Plan -Half Yearly Dividend Option</v>
      </c>
      <c r="K2584" s="35">
        <f t="shared" si="660"/>
        <v>98</v>
      </c>
      <c r="L2584" s="30" t="str">
        <f t="shared" si="661"/>
        <v>41.97</v>
      </c>
      <c r="M2584" s="30">
        <f t="shared" si="662"/>
        <v>104</v>
      </c>
      <c r="N2584" s="30" t="str">
        <f t="shared" si="663"/>
        <v>41.55</v>
      </c>
      <c r="O2584" s="30">
        <f t="shared" si="664"/>
        <v>110</v>
      </c>
      <c r="P2584" s="30" t="str">
        <f t="shared" si="665"/>
        <v>41.97</v>
      </c>
      <c r="Q2584" s="30">
        <f t="shared" si="666"/>
        <v>116</v>
      </c>
      <c r="R2584" s="36" t="str">
        <f t="shared" si="667"/>
        <v>09-Aug-2017</v>
      </c>
      <c r="S2584" s="37">
        <f t="shared" si="658"/>
        <v>41.97</v>
      </c>
    </row>
    <row r="2585" spans="1:19">
      <c r="A2585" s="30" t="s">
        <v>8430</v>
      </c>
      <c r="D2585" s="30" t="str">
        <f t="shared" si="652"/>
        <v>100966</v>
      </c>
      <c r="E2585" s="30">
        <f t="shared" si="656"/>
        <v>7</v>
      </c>
      <c r="F2585" s="30" t="str">
        <f t="shared" si="653"/>
        <v>INF173K01957</v>
      </c>
      <c r="G2585" s="30">
        <f t="shared" si="657"/>
        <v>20</v>
      </c>
      <c r="H2585" s="30" t="str">
        <f t="shared" si="654"/>
        <v>INF173K01965</v>
      </c>
      <c r="I2585" s="30">
        <f t="shared" si="659"/>
        <v>33</v>
      </c>
      <c r="J2585" s="35" t="str">
        <f t="shared" si="655"/>
        <v>Principal Growth Fund- Half Yearly Dividend Option</v>
      </c>
      <c r="K2585" s="35">
        <f t="shared" si="660"/>
        <v>84</v>
      </c>
      <c r="L2585" s="30" t="str">
        <f t="shared" si="661"/>
        <v>36.83</v>
      </c>
      <c r="M2585" s="30">
        <f t="shared" si="662"/>
        <v>90</v>
      </c>
      <c r="N2585" s="30" t="str">
        <f t="shared" si="663"/>
        <v>36.46</v>
      </c>
      <c r="O2585" s="30">
        <f t="shared" si="664"/>
        <v>96</v>
      </c>
      <c r="P2585" s="30" t="str">
        <f t="shared" si="665"/>
        <v>36.83</v>
      </c>
      <c r="Q2585" s="30">
        <f t="shared" si="666"/>
        <v>102</v>
      </c>
      <c r="R2585" s="36" t="str">
        <f t="shared" si="667"/>
        <v>09-Aug-2017</v>
      </c>
      <c r="S2585" s="37">
        <f t="shared" si="658"/>
        <v>36.83</v>
      </c>
    </row>
    <row r="2586" spans="1:19">
      <c r="A2586" s="30" t="s">
        <v>8431</v>
      </c>
      <c r="D2586" s="30" t="str">
        <f t="shared" si="652"/>
        <v>119452</v>
      </c>
      <c r="E2586" s="30">
        <f t="shared" si="656"/>
        <v>7</v>
      </c>
      <c r="F2586" s="30" t="str">
        <f t="shared" si="653"/>
        <v>INF173K01FQ0</v>
      </c>
      <c r="G2586" s="30">
        <f t="shared" si="657"/>
        <v>20</v>
      </c>
      <c r="H2586" s="30" t="str">
        <f t="shared" si="654"/>
        <v>-</v>
      </c>
      <c r="I2586" s="30">
        <f t="shared" si="659"/>
        <v>22</v>
      </c>
      <c r="J2586" s="35" t="str">
        <f t="shared" si="655"/>
        <v>Principal Growth Fund-Direct Plan - Growth Option</v>
      </c>
      <c r="K2586" s="35">
        <f t="shared" si="660"/>
        <v>72</v>
      </c>
      <c r="L2586" s="30" t="str">
        <f t="shared" si="661"/>
        <v>135.08</v>
      </c>
      <c r="M2586" s="30">
        <f t="shared" si="662"/>
        <v>79</v>
      </c>
      <c r="N2586" s="30" t="str">
        <f t="shared" si="663"/>
        <v>133.73</v>
      </c>
      <c r="O2586" s="30">
        <f t="shared" si="664"/>
        <v>86</v>
      </c>
      <c r="P2586" s="30" t="str">
        <f t="shared" si="665"/>
        <v>135.08</v>
      </c>
      <c r="Q2586" s="30">
        <f t="shared" si="666"/>
        <v>93</v>
      </c>
      <c r="R2586" s="36" t="str">
        <f t="shared" si="667"/>
        <v>09-Aug-2017</v>
      </c>
      <c r="S2586" s="37">
        <f t="shared" si="658"/>
        <v>135.08000000000001</v>
      </c>
    </row>
    <row r="2587" spans="1:19">
      <c r="A2587" s="30" t="s">
        <v>8432</v>
      </c>
      <c r="D2587" s="30" t="str">
        <f t="shared" si="652"/>
        <v>100967</v>
      </c>
      <c r="E2587" s="30">
        <f t="shared" si="656"/>
        <v>7</v>
      </c>
      <c r="F2587" s="30" t="str">
        <f t="shared" si="653"/>
        <v>INF173K01940</v>
      </c>
      <c r="G2587" s="30">
        <f t="shared" si="657"/>
        <v>20</v>
      </c>
      <c r="H2587" s="30" t="str">
        <f t="shared" si="654"/>
        <v>-</v>
      </c>
      <c r="I2587" s="30">
        <f t="shared" si="659"/>
        <v>22</v>
      </c>
      <c r="J2587" s="35" t="str">
        <f t="shared" si="655"/>
        <v>Principal Growth Fund-Growth Option</v>
      </c>
      <c r="K2587" s="35">
        <f t="shared" si="660"/>
        <v>58</v>
      </c>
      <c r="L2587" s="30" t="str">
        <f t="shared" si="661"/>
        <v>131.15</v>
      </c>
      <c r="M2587" s="30">
        <f t="shared" si="662"/>
        <v>65</v>
      </c>
      <c r="N2587" s="30" t="str">
        <f t="shared" si="663"/>
        <v>129.84</v>
      </c>
      <c r="O2587" s="30">
        <f t="shared" si="664"/>
        <v>72</v>
      </c>
      <c r="P2587" s="30" t="str">
        <f t="shared" si="665"/>
        <v>131.15</v>
      </c>
      <c r="Q2587" s="30">
        <f t="shared" si="666"/>
        <v>79</v>
      </c>
      <c r="R2587" s="36" t="str">
        <f t="shared" si="667"/>
        <v>09-Aug-2017</v>
      </c>
      <c r="S2587" s="37">
        <f t="shared" si="658"/>
        <v>131.15</v>
      </c>
    </row>
    <row r="2588" spans="1:19">
      <c r="A2588" s="30" t="s">
        <v>8433</v>
      </c>
      <c r="D2588" s="30" t="str">
        <f t="shared" si="652"/>
        <v>119488</v>
      </c>
      <c r="E2588" s="30">
        <f t="shared" si="656"/>
        <v>7</v>
      </c>
      <c r="F2588" s="30" t="str">
        <f t="shared" si="653"/>
        <v>INF173K01EZ4</v>
      </c>
      <c r="G2588" s="30">
        <f t="shared" si="657"/>
        <v>20</v>
      </c>
      <c r="H2588" s="30" t="str">
        <f t="shared" si="654"/>
        <v>-</v>
      </c>
      <c r="I2588" s="30">
        <f t="shared" si="659"/>
        <v>22</v>
      </c>
      <c r="J2588" s="35" t="str">
        <f t="shared" si="655"/>
        <v>Principal Index Fund- Nifty - Direct Plan - Growth Option</v>
      </c>
      <c r="K2588" s="35">
        <f t="shared" si="660"/>
        <v>80</v>
      </c>
      <c r="L2588" s="30" t="str">
        <f t="shared" si="661"/>
        <v>70.2196</v>
      </c>
      <c r="M2588" s="30">
        <f t="shared" si="662"/>
        <v>88</v>
      </c>
      <c r="N2588" s="30" t="str">
        <f t="shared" si="663"/>
        <v>69.5174</v>
      </c>
      <c r="O2588" s="30">
        <f t="shared" si="664"/>
        <v>96</v>
      </c>
      <c r="P2588" s="30" t="str">
        <f t="shared" si="665"/>
        <v>70.2196</v>
      </c>
      <c r="Q2588" s="30">
        <f t="shared" si="666"/>
        <v>104</v>
      </c>
      <c r="R2588" s="36" t="str">
        <f t="shared" si="667"/>
        <v>09-Aug-2017</v>
      </c>
      <c r="S2588" s="37">
        <f t="shared" si="658"/>
        <v>70.2196</v>
      </c>
    </row>
    <row r="2589" spans="1:19">
      <c r="A2589" s="30" t="s">
        <v>8434</v>
      </c>
      <c r="D2589" s="30" t="str">
        <f t="shared" si="652"/>
        <v>119487</v>
      </c>
      <c r="E2589" s="30">
        <f t="shared" si="656"/>
        <v>7</v>
      </c>
      <c r="F2589" s="30" t="str">
        <f t="shared" si="653"/>
        <v>INF173K01EW1</v>
      </c>
      <c r="G2589" s="30">
        <f t="shared" si="657"/>
        <v>20</v>
      </c>
      <c r="H2589" s="30" t="str">
        <f t="shared" si="654"/>
        <v>INF173K01EX9</v>
      </c>
      <c r="I2589" s="30">
        <f t="shared" si="659"/>
        <v>33</v>
      </c>
      <c r="J2589" s="35" t="str">
        <f t="shared" si="655"/>
        <v>Principal Index Fund- Nifty- Direct Plan - Dividend Option</v>
      </c>
      <c r="K2589" s="35">
        <f t="shared" si="660"/>
        <v>92</v>
      </c>
      <c r="L2589" s="30" t="str">
        <f t="shared" si="661"/>
        <v>41.2675</v>
      </c>
      <c r="M2589" s="30">
        <f t="shared" si="662"/>
        <v>100</v>
      </c>
      <c r="N2589" s="30" t="str">
        <f t="shared" si="663"/>
        <v>40.8548</v>
      </c>
      <c r="O2589" s="30">
        <f t="shared" si="664"/>
        <v>108</v>
      </c>
      <c r="P2589" s="30" t="str">
        <f t="shared" si="665"/>
        <v>41.2675</v>
      </c>
      <c r="Q2589" s="30">
        <f t="shared" si="666"/>
        <v>116</v>
      </c>
      <c r="R2589" s="36" t="str">
        <f t="shared" si="667"/>
        <v>09-Aug-2017</v>
      </c>
      <c r="S2589" s="37">
        <f t="shared" si="658"/>
        <v>41.267499999999998</v>
      </c>
    </row>
    <row r="2590" spans="1:19">
      <c r="A2590" s="30" t="s">
        <v>8435</v>
      </c>
      <c r="D2590" s="30" t="str">
        <f t="shared" si="652"/>
        <v>100152</v>
      </c>
      <c r="E2590" s="30">
        <f t="shared" si="656"/>
        <v>7</v>
      </c>
      <c r="F2590" s="30" t="str">
        <f t="shared" si="653"/>
        <v>INF173K01AH0</v>
      </c>
      <c r="G2590" s="30">
        <f t="shared" si="657"/>
        <v>20</v>
      </c>
      <c r="H2590" s="30" t="str">
        <f t="shared" si="654"/>
        <v>INF173K01AI8</v>
      </c>
      <c r="I2590" s="30">
        <f t="shared" si="659"/>
        <v>33</v>
      </c>
      <c r="J2590" s="35" t="str">
        <f t="shared" si="655"/>
        <v>Principal Index Fund-Dividend</v>
      </c>
      <c r="K2590" s="35">
        <f t="shared" si="660"/>
        <v>63</v>
      </c>
      <c r="L2590" s="30" t="str">
        <f t="shared" si="661"/>
        <v>40.3746</v>
      </c>
      <c r="M2590" s="30">
        <f t="shared" si="662"/>
        <v>71</v>
      </c>
      <c r="N2590" s="30" t="str">
        <f t="shared" si="663"/>
        <v>39.9709</v>
      </c>
      <c r="O2590" s="30">
        <f t="shared" si="664"/>
        <v>79</v>
      </c>
      <c r="P2590" s="30" t="str">
        <f t="shared" si="665"/>
        <v>40.3746</v>
      </c>
      <c r="Q2590" s="30">
        <f t="shared" si="666"/>
        <v>87</v>
      </c>
      <c r="R2590" s="36" t="str">
        <f t="shared" si="667"/>
        <v>09-Aug-2017</v>
      </c>
      <c r="S2590" s="37">
        <f t="shared" si="658"/>
        <v>40.374600000000001</v>
      </c>
    </row>
    <row r="2591" spans="1:19">
      <c r="A2591" s="30" t="s">
        <v>8436</v>
      </c>
      <c r="D2591" s="30" t="str">
        <f t="shared" si="652"/>
        <v>100153</v>
      </c>
      <c r="E2591" s="30">
        <f t="shared" si="656"/>
        <v>7</v>
      </c>
      <c r="F2591" s="30" t="str">
        <f t="shared" si="653"/>
        <v>INF173K01AG2</v>
      </c>
      <c r="G2591" s="30">
        <f t="shared" si="657"/>
        <v>20</v>
      </c>
      <c r="H2591" s="30" t="str">
        <f t="shared" si="654"/>
        <v>-</v>
      </c>
      <c r="I2591" s="30">
        <f t="shared" si="659"/>
        <v>22</v>
      </c>
      <c r="J2591" s="35" t="str">
        <f t="shared" si="655"/>
        <v>Principal Index Fund-Growth</v>
      </c>
      <c r="K2591" s="35">
        <f t="shared" si="660"/>
        <v>50</v>
      </c>
      <c r="L2591" s="30" t="str">
        <f t="shared" si="661"/>
        <v>68.6970</v>
      </c>
      <c r="M2591" s="30">
        <f t="shared" si="662"/>
        <v>58</v>
      </c>
      <c r="N2591" s="30" t="str">
        <f t="shared" si="663"/>
        <v>68.0100</v>
      </c>
      <c r="O2591" s="30">
        <f t="shared" si="664"/>
        <v>66</v>
      </c>
      <c r="P2591" s="30" t="str">
        <f t="shared" si="665"/>
        <v>68.6970</v>
      </c>
      <c r="Q2591" s="30">
        <f t="shared" si="666"/>
        <v>74</v>
      </c>
      <c r="R2591" s="36" t="str">
        <f t="shared" si="667"/>
        <v>09-Aug-2017</v>
      </c>
      <c r="S2591" s="37">
        <f t="shared" si="658"/>
        <v>68.697000000000003</v>
      </c>
    </row>
    <row r="2592" spans="1:19">
      <c r="A2592" s="30" t="s">
        <v>8437</v>
      </c>
      <c r="D2592" s="30" t="str">
        <f t="shared" si="652"/>
        <v>119464</v>
      </c>
      <c r="E2592" s="30">
        <f t="shared" si="656"/>
        <v>7</v>
      </c>
      <c r="F2592" s="30" t="str">
        <f t="shared" si="653"/>
        <v>INF173K01EK6</v>
      </c>
      <c r="G2592" s="30">
        <f t="shared" si="657"/>
        <v>20</v>
      </c>
      <c r="H2592" s="30" t="str">
        <f t="shared" si="654"/>
        <v>-</v>
      </c>
      <c r="I2592" s="30">
        <f t="shared" si="659"/>
        <v>22</v>
      </c>
      <c r="J2592" s="35" t="str">
        <f t="shared" si="655"/>
        <v>Principal Large Cap Fund- Direct Plan - Growth Option</v>
      </c>
      <c r="K2592" s="35">
        <f t="shared" si="660"/>
        <v>76</v>
      </c>
      <c r="L2592" s="30" t="str">
        <f t="shared" si="661"/>
        <v>60.03</v>
      </c>
      <c r="M2592" s="30">
        <f t="shared" si="662"/>
        <v>82</v>
      </c>
      <c r="N2592" s="30" t="str">
        <f t="shared" si="663"/>
        <v>59.43</v>
      </c>
      <c r="O2592" s="30">
        <f t="shared" si="664"/>
        <v>88</v>
      </c>
      <c r="P2592" s="30" t="str">
        <f t="shared" si="665"/>
        <v>60.03</v>
      </c>
      <c r="Q2592" s="30">
        <f t="shared" si="666"/>
        <v>94</v>
      </c>
      <c r="R2592" s="36" t="str">
        <f t="shared" si="667"/>
        <v>09-Aug-2017</v>
      </c>
      <c r="S2592" s="37">
        <f t="shared" si="658"/>
        <v>60.03</v>
      </c>
    </row>
    <row r="2593" spans="1:19" ht="26">
      <c r="A2593" s="30" t="s">
        <v>8438</v>
      </c>
      <c r="D2593" s="30" t="str">
        <f t="shared" si="652"/>
        <v>119465</v>
      </c>
      <c r="E2593" s="30">
        <f t="shared" si="656"/>
        <v>7</v>
      </c>
      <c r="F2593" s="30" t="str">
        <f t="shared" si="653"/>
        <v>INF173K01EM2</v>
      </c>
      <c r="G2593" s="30">
        <f t="shared" si="657"/>
        <v>20</v>
      </c>
      <c r="H2593" s="30" t="str">
        <f t="shared" si="654"/>
        <v>INF173K01EL4</v>
      </c>
      <c r="I2593" s="30">
        <f t="shared" si="659"/>
        <v>33</v>
      </c>
      <c r="J2593" s="35" t="str">
        <f t="shared" si="655"/>
        <v>Principal Large Cap Fund- Direct Plan - Half Yearly Dividend Option</v>
      </c>
      <c r="K2593" s="35">
        <f t="shared" si="660"/>
        <v>101</v>
      </c>
      <c r="L2593" s="30" t="str">
        <f t="shared" si="661"/>
        <v>27.11</v>
      </c>
      <c r="M2593" s="30">
        <f t="shared" si="662"/>
        <v>107</v>
      </c>
      <c r="N2593" s="30" t="str">
        <f t="shared" si="663"/>
        <v>26.84</v>
      </c>
      <c r="O2593" s="30">
        <f t="shared" si="664"/>
        <v>113</v>
      </c>
      <c r="P2593" s="30" t="str">
        <f t="shared" si="665"/>
        <v>27.11</v>
      </c>
      <c r="Q2593" s="30">
        <f t="shared" si="666"/>
        <v>119</v>
      </c>
      <c r="R2593" s="36" t="str">
        <f t="shared" si="667"/>
        <v>09-Aug-2017</v>
      </c>
      <c r="S2593" s="37">
        <f t="shared" si="658"/>
        <v>27.11</v>
      </c>
    </row>
    <row r="2594" spans="1:19">
      <c r="A2594" s="30" t="s">
        <v>8439</v>
      </c>
      <c r="D2594" s="30" t="str">
        <f t="shared" si="652"/>
        <v>103335</v>
      </c>
      <c r="E2594" s="30">
        <f t="shared" si="656"/>
        <v>7</v>
      </c>
      <c r="F2594" s="30" t="str">
        <f t="shared" si="653"/>
        <v>INF173K01189</v>
      </c>
      <c r="G2594" s="30">
        <f t="shared" si="657"/>
        <v>20</v>
      </c>
      <c r="H2594" s="30" t="str">
        <f t="shared" si="654"/>
        <v>-</v>
      </c>
      <c r="I2594" s="30">
        <f t="shared" si="659"/>
        <v>22</v>
      </c>
      <c r="J2594" s="35" t="str">
        <f t="shared" si="655"/>
        <v>Principal Large Cap Fund-Growth Option</v>
      </c>
      <c r="K2594" s="35">
        <f t="shared" si="660"/>
        <v>61</v>
      </c>
      <c r="L2594" s="30" t="str">
        <f t="shared" si="661"/>
        <v>58.29</v>
      </c>
      <c r="M2594" s="30">
        <f t="shared" si="662"/>
        <v>67</v>
      </c>
      <c r="N2594" s="30" t="str">
        <f t="shared" si="663"/>
        <v>57.71</v>
      </c>
      <c r="O2594" s="30">
        <f t="shared" si="664"/>
        <v>73</v>
      </c>
      <c r="P2594" s="30" t="str">
        <f t="shared" si="665"/>
        <v>58.29</v>
      </c>
      <c r="Q2594" s="30">
        <f t="shared" si="666"/>
        <v>79</v>
      </c>
      <c r="R2594" s="36" t="str">
        <f t="shared" si="667"/>
        <v>09-Aug-2017</v>
      </c>
      <c r="S2594" s="37">
        <f t="shared" si="658"/>
        <v>58.29</v>
      </c>
    </row>
    <row r="2595" spans="1:19">
      <c r="A2595" s="30" t="s">
        <v>8440</v>
      </c>
      <c r="D2595" s="30" t="str">
        <f t="shared" si="652"/>
        <v>103334</v>
      </c>
      <c r="E2595" s="30">
        <f t="shared" si="656"/>
        <v>7</v>
      </c>
      <c r="F2595" s="30" t="str">
        <f t="shared" si="653"/>
        <v>INF173K01197</v>
      </c>
      <c r="G2595" s="30">
        <f t="shared" si="657"/>
        <v>20</v>
      </c>
      <c r="H2595" s="30" t="str">
        <f t="shared" si="654"/>
        <v>INF173K01205</v>
      </c>
      <c r="I2595" s="30">
        <f t="shared" si="659"/>
        <v>33</v>
      </c>
      <c r="J2595" s="35" t="str">
        <f t="shared" si="655"/>
        <v>Principal Large Cap Fund-Half Yearly Dividend Option</v>
      </c>
      <c r="K2595" s="35">
        <f t="shared" si="660"/>
        <v>86</v>
      </c>
      <c r="L2595" s="30" t="str">
        <f t="shared" si="661"/>
        <v>26.81</v>
      </c>
      <c r="M2595" s="30">
        <f t="shared" si="662"/>
        <v>92</v>
      </c>
      <c r="N2595" s="30" t="str">
        <f t="shared" si="663"/>
        <v>26.54</v>
      </c>
      <c r="O2595" s="30">
        <f t="shared" si="664"/>
        <v>98</v>
      </c>
      <c r="P2595" s="30" t="str">
        <f t="shared" si="665"/>
        <v>26.81</v>
      </c>
      <c r="Q2595" s="30">
        <f t="shared" si="666"/>
        <v>104</v>
      </c>
      <c r="R2595" s="36" t="str">
        <f t="shared" si="667"/>
        <v>09-Aug-2017</v>
      </c>
      <c r="S2595" s="37">
        <f t="shared" si="658"/>
        <v>26.81</v>
      </c>
    </row>
    <row r="2596" spans="1:19">
      <c r="A2596" s="30" t="s">
        <v>237</v>
      </c>
      <c r="D2596" s="30" t="str">
        <f t="shared" si="652"/>
        <v>103453</v>
      </c>
      <c r="E2596" s="30">
        <f t="shared" si="656"/>
        <v>7</v>
      </c>
      <c r="F2596" s="30" t="str">
        <f t="shared" si="653"/>
        <v>INF173K01999</v>
      </c>
      <c r="G2596" s="30">
        <f t="shared" si="657"/>
        <v>20</v>
      </c>
      <c r="H2596" s="30" t="str">
        <f t="shared" si="654"/>
        <v>INF173K01AA5</v>
      </c>
      <c r="I2596" s="30">
        <f t="shared" si="659"/>
        <v>33</v>
      </c>
      <c r="J2596" s="35" t="str">
        <f t="shared" si="655"/>
        <v>Principal Services Industries Fund-DIVIDEND</v>
      </c>
      <c r="K2596" s="35">
        <f t="shared" si="660"/>
        <v>77</v>
      </c>
      <c r="L2596" s="30" t="str">
        <f t="shared" si="661"/>
        <v>10.86</v>
      </c>
      <c r="M2596" s="30">
        <f t="shared" si="662"/>
        <v>83</v>
      </c>
      <c r="N2596" s="30" t="str">
        <f t="shared" si="663"/>
        <v>10.75</v>
      </c>
      <c r="O2596" s="30">
        <f t="shared" si="664"/>
        <v>89</v>
      </c>
      <c r="P2596" s="30" t="str">
        <f t="shared" si="665"/>
        <v>10.86</v>
      </c>
      <c r="Q2596" s="30">
        <f t="shared" si="666"/>
        <v>95</v>
      </c>
      <c r="R2596" s="36" t="str">
        <f t="shared" si="667"/>
        <v>10-Aug-2012</v>
      </c>
      <c r="S2596" s="37">
        <f t="shared" si="658"/>
        <v>10.86</v>
      </c>
    </row>
    <row r="2597" spans="1:19">
      <c r="A2597" s="30" t="s">
        <v>238</v>
      </c>
      <c r="D2597" s="30" t="str">
        <f t="shared" si="652"/>
        <v>103454</v>
      </c>
      <c r="E2597" s="30">
        <f t="shared" si="656"/>
        <v>7</v>
      </c>
      <c r="F2597" s="30" t="str">
        <f t="shared" si="653"/>
        <v>INF173K01981</v>
      </c>
      <c r="G2597" s="30">
        <f t="shared" si="657"/>
        <v>20</v>
      </c>
      <c r="H2597" s="30" t="str">
        <f t="shared" si="654"/>
        <v>-</v>
      </c>
      <c r="I2597" s="30">
        <f t="shared" si="659"/>
        <v>22</v>
      </c>
      <c r="J2597" s="35" t="str">
        <f t="shared" si="655"/>
        <v>Principal Services Industries Fund-GROWTH</v>
      </c>
      <c r="K2597" s="35">
        <f t="shared" si="660"/>
        <v>64</v>
      </c>
      <c r="L2597" s="30" t="str">
        <f t="shared" si="661"/>
        <v>12.25</v>
      </c>
      <c r="M2597" s="30">
        <f t="shared" si="662"/>
        <v>70</v>
      </c>
      <c r="N2597" s="30" t="str">
        <f t="shared" si="663"/>
        <v>12.13</v>
      </c>
      <c r="O2597" s="30">
        <f t="shared" si="664"/>
        <v>76</v>
      </c>
      <c r="P2597" s="30" t="str">
        <f t="shared" si="665"/>
        <v>12.25</v>
      </c>
      <c r="Q2597" s="30">
        <f t="shared" si="666"/>
        <v>82</v>
      </c>
      <c r="R2597" s="36" t="str">
        <f t="shared" si="667"/>
        <v>10-Aug-2012</v>
      </c>
      <c r="S2597" s="37">
        <f t="shared" si="658"/>
        <v>12.25</v>
      </c>
    </row>
    <row r="2598" spans="1:19">
      <c r="A2598" s="30" t="s">
        <v>8441</v>
      </c>
      <c r="D2598" s="30" t="str">
        <f t="shared" si="652"/>
        <v>119482</v>
      </c>
      <c r="E2598" s="30">
        <f t="shared" si="656"/>
        <v>7</v>
      </c>
      <c r="F2598" s="30" t="str">
        <f t="shared" si="653"/>
        <v>INF173K01FI7</v>
      </c>
      <c r="G2598" s="30">
        <f t="shared" si="657"/>
        <v>20</v>
      </c>
      <c r="H2598" s="30" t="str">
        <f t="shared" si="654"/>
        <v>-</v>
      </c>
      <c r="I2598" s="30">
        <f t="shared" si="659"/>
        <v>22</v>
      </c>
      <c r="J2598" s="35" t="str">
        <f t="shared" si="655"/>
        <v>Principal Smart Equity Fund - Direct Plan - Growth Option</v>
      </c>
      <c r="K2598" s="35">
        <f t="shared" si="660"/>
        <v>80</v>
      </c>
      <c r="L2598" s="30" t="str">
        <f t="shared" si="661"/>
        <v>20.15</v>
      </c>
      <c r="M2598" s="30">
        <f t="shared" si="662"/>
        <v>86</v>
      </c>
      <c r="N2598" s="30" t="str">
        <f t="shared" si="663"/>
        <v>19.95</v>
      </c>
      <c r="O2598" s="30">
        <f t="shared" si="664"/>
        <v>92</v>
      </c>
      <c r="P2598" s="30" t="str">
        <f t="shared" si="665"/>
        <v>20.15</v>
      </c>
      <c r="Q2598" s="30">
        <f t="shared" si="666"/>
        <v>98</v>
      </c>
      <c r="R2598" s="36" t="str">
        <f t="shared" si="667"/>
        <v>09-Aug-2017</v>
      </c>
      <c r="S2598" s="37">
        <f t="shared" si="658"/>
        <v>20.149999999999999</v>
      </c>
    </row>
    <row r="2599" spans="1:19" ht="26">
      <c r="A2599" s="30" t="s">
        <v>8442</v>
      </c>
      <c r="D2599" s="30" t="str">
        <f t="shared" si="652"/>
        <v>119483</v>
      </c>
      <c r="E2599" s="30">
        <f t="shared" si="656"/>
        <v>7</v>
      </c>
      <c r="F2599" s="30" t="str">
        <f t="shared" si="653"/>
        <v>INF173K01FF3</v>
      </c>
      <c r="G2599" s="30">
        <f t="shared" si="657"/>
        <v>20</v>
      </c>
      <c r="H2599" s="30" t="str">
        <f t="shared" si="654"/>
        <v>INF173K01FG1</v>
      </c>
      <c r="I2599" s="30">
        <f t="shared" si="659"/>
        <v>33</v>
      </c>
      <c r="J2599" s="35" t="str">
        <f t="shared" si="655"/>
        <v>Principal Smart Equity Fund - Direct Plan - Monthly Dividend Option</v>
      </c>
      <c r="K2599" s="35">
        <f t="shared" si="660"/>
        <v>101</v>
      </c>
      <c r="L2599" s="30" t="str">
        <f t="shared" si="661"/>
        <v>17.28</v>
      </c>
      <c r="M2599" s="30">
        <f t="shared" si="662"/>
        <v>107</v>
      </c>
      <c r="N2599" s="30" t="str">
        <f t="shared" si="663"/>
        <v>17.11</v>
      </c>
      <c r="O2599" s="30">
        <f t="shared" si="664"/>
        <v>113</v>
      </c>
      <c r="P2599" s="30" t="str">
        <f t="shared" si="665"/>
        <v>17.28</v>
      </c>
      <c r="Q2599" s="30">
        <f t="shared" si="666"/>
        <v>119</v>
      </c>
      <c r="R2599" s="36" t="str">
        <f t="shared" si="667"/>
        <v>09-Aug-2017</v>
      </c>
      <c r="S2599" s="37">
        <f t="shared" si="658"/>
        <v>17.28</v>
      </c>
    </row>
    <row r="2600" spans="1:19">
      <c r="A2600" s="30" t="s">
        <v>8443</v>
      </c>
      <c r="D2600" s="30" t="str">
        <f t="shared" si="652"/>
        <v>114301</v>
      </c>
      <c r="E2600" s="30">
        <f t="shared" si="656"/>
        <v>7</v>
      </c>
      <c r="F2600" s="30" t="str">
        <f t="shared" si="653"/>
        <v>INF173K01585</v>
      </c>
      <c r="G2600" s="30">
        <f t="shared" si="657"/>
        <v>20</v>
      </c>
      <c r="H2600" s="30" t="str">
        <f t="shared" si="654"/>
        <v>-</v>
      </c>
      <c r="I2600" s="30">
        <f t="shared" si="659"/>
        <v>22</v>
      </c>
      <c r="J2600" s="35" t="str">
        <f t="shared" si="655"/>
        <v>Principal Smart Equity Fund - Growth Option</v>
      </c>
      <c r="K2600" s="35">
        <f t="shared" si="660"/>
        <v>66</v>
      </c>
      <c r="L2600" s="30" t="str">
        <f t="shared" si="661"/>
        <v>19.31</v>
      </c>
      <c r="M2600" s="30">
        <f t="shared" si="662"/>
        <v>72</v>
      </c>
      <c r="N2600" s="30" t="str">
        <f t="shared" si="663"/>
        <v>19.12</v>
      </c>
      <c r="O2600" s="30">
        <f t="shared" si="664"/>
        <v>78</v>
      </c>
      <c r="P2600" s="30" t="str">
        <f t="shared" si="665"/>
        <v>19.31</v>
      </c>
      <c r="Q2600" s="30">
        <f t="shared" si="666"/>
        <v>84</v>
      </c>
      <c r="R2600" s="36" t="str">
        <f t="shared" si="667"/>
        <v>09-Aug-2017</v>
      </c>
      <c r="S2600" s="37">
        <f t="shared" si="658"/>
        <v>19.309999999999999</v>
      </c>
    </row>
    <row r="2601" spans="1:19">
      <c r="A2601" s="30" t="s">
        <v>8444</v>
      </c>
      <c r="D2601" s="30" t="str">
        <f t="shared" si="652"/>
        <v>114302</v>
      </c>
      <c r="E2601" s="30">
        <f t="shared" si="656"/>
        <v>7</v>
      </c>
      <c r="F2601" s="30" t="str">
        <f t="shared" si="653"/>
        <v>INF173K01551</v>
      </c>
      <c r="G2601" s="30">
        <f t="shared" si="657"/>
        <v>20</v>
      </c>
      <c r="H2601" s="30" t="str">
        <f t="shared" si="654"/>
        <v>INF173K01569</v>
      </c>
      <c r="I2601" s="30">
        <f t="shared" si="659"/>
        <v>33</v>
      </c>
      <c r="J2601" s="35" t="str">
        <f t="shared" si="655"/>
        <v>Principal Smart Equity Fund - Monthly Dividend Option</v>
      </c>
      <c r="K2601" s="35">
        <f t="shared" si="660"/>
        <v>87</v>
      </c>
      <c r="L2601" s="30" t="str">
        <f t="shared" si="661"/>
        <v>15.87</v>
      </c>
      <c r="M2601" s="30">
        <f t="shared" si="662"/>
        <v>93</v>
      </c>
      <c r="N2601" s="30" t="str">
        <f t="shared" si="663"/>
        <v>15.71</v>
      </c>
      <c r="O2601" s="30">
        <f t="shared" si="664"/>
        <v>99</v>
      </c>
      <c r="P2601" s="30" t="str">
        <f t="shared" si="665"/>
        <v>15.87</v>
      </c>
      <c r="Q2601" s="30">
        <f t="shared" si="666"/>
        <v>105</v>
      </c>
      <c r="R2601" s="36" t="str">
        <f t="shared" si="667"/>
        <v>09-Aug-2017</v>
      </c>
      <c r="S2601" s="37">
        <f t="shared" si="658"/>
        <v>15.87</v>
      </c>
    </row>
    <row r="2602" spans="1:19">
      <c r="A2602" s="30" t="s">
        <v>97</v>
      </c>
      <c r="D2602" s="30" t="str">
        <f t="shared" si="652"/>
        <v/>
      </c>
      <c r="E2602" s="30" t="str">
        <f t="shared" si="656"/>
        <v/>
      </c>
      <c r="F2602" s="30" t="str">
        <f t="shared" si="653"/>
        <v xml:space="preserve"> </v>
      </c>
      <c r="G2602" s="30" t="str">
        <f t="shared" si="657"/>
        <v/>
      </c>
      <c r="H2602" s="30" t="str">
        <f t="shared" si="654"/>
        <v/>
      </c>
      <c r="I2602" s="30" t="str">
        <f t="shared" si="659"/>
        <v/>
      </c>
      <c r="J2602" s="35" t="str">
        <f t="shared" si="655"/>
        <v/>
      </c>
      <c r="K2602" s="35" t="str">
        <f t="shared" si="660"/>
        <v/>
      </c>
      <c r="L2602" s="30" t="str">
        <f t="shared" si="661"/>
        <v/>
      </c>
      <c r="M2602" s="30" t="str">
        <f t="shared" si="662"/>
        <v/>
      </c>
      <c r="N2602" s="30" t="str">
        <f t="shared" si="663"/>
        <v/>
      </c>
      <c r="O2602" s="30" t="str">
        <f t="shared" si="664"/>
        <v/>
      </c>
      <c r="P2602" s="30" t="str">
        <f t="shared" si="665"/>
        <v/>
      </c>
      <c r="Q2602" s="30" t="str">
        <f t="shared" si="666"/>
        <v/>
      </c>
      <c r="R2602" s="36" t="str">
        <f t="shared" si="667"/>
        <v/>
      </c>
      <c r="S2602" s="37" t="str">
        <f t="shared" si="658"/>
        <v/>
      </c>
    </row>
    <row r="2603" spans="1:19">
      <c r="A2603" s="30" t="s">
        <v>133</v>
      </c>
      <c r="D2603" s="30" t="str">
        <f t="shared" si="652"/>
        <v/>
      </c>
      <c r="E2603" s="30" t="str">
        <f t="shared" si="656"/>
        <v/>
      </c>
      <c r="F2603" s="30" t="str">
        <f t="shared" si="653"/>
        <v>Quantum Mutual Fund</v>
      </c>
      <c r="G2603" s="30" t="str">
        <f t="shared" si="657"/>
        <v/>
      </c>
      <c r="H2603" s="30" t="str">
        <f t="shared" si="654"/>
        <v/>
      </c>
      <c r="I2603" s="30" t="str">
        <f t="shared" si="659"/>
        <v/>
      </c>
      <c r="J2603" s="35" t="str">
        <f t="shared" si="655"/>
        <v/>
      </c>
      <c r="K2603" s="35" t="str">
        <f t="shared" si="660"/>
        <v/>
      </c>
      <c r="L2603" s="30" t="str">
        <f t="shared" si="661"/>
        <v/>
      </c>
      <c r="M2603" s="30" t="str">
        <f t="shared" si="662"/>
        <v/>
      </c>
      <c r="N2603" s="30" t="str">
        <f t="shared" si="663"/>
        <v/>
      </c>
      <c r="O2603" s="30" t="str">
        <f t="shared" si="664"/>
        <v/>
      </c>
      <c r="P2603" s="30" t="str">
        <f t="shared" si="665"/>
        <v/>
      </c>
      <c r="Q2603" s="30" t="str">
        <f t="shared" si="666"/>
        <v/>
      </c>
      <c r="R2603" s="36" t="str">
        <f t="shared" si="667"/>
        <v/>
      </c>
      <c r="S2603" s="37" t="str">
        <f t="shared" si="658"/>
        <v/>
      </c>
    </row>
    <row r="2604" spans="1:19">
      <c r="A2604" s="30" t="s">
        <v>97</v>
      </c>
      <c r="D2604" s="30" t="str">
        <f t="shared" si="652"/>
        <v/>
      </c>
      <c r="E2604" s="30" t="str">
        <f t="shared" si="656"/>
        <v/>
      </c>
      <c r="F2604" s="30" t="str">
        <f t="shared" si="653"/>
        <v xml:space="preserve"> </v>
      </c>
      <c r="G2604" s="30" t="str">
        <f t="shared" si="657"/>
        <v/>
      </c>
      <c r="H2604" s="30" t="str">
        <f t="shared" si="654"/>
        <v/>
      </c>
      <c r="I2604" s="30" t="str">
        <f t="shared" si="659"/>
        <v/>
      </c>
      <c r="J2604" s="35" t="str">
        <f t="shared" si="655"/>
        <v/>
      </c>
      <c r="K2604" s="35" t="str">
        <f t="shared" si="660"/>
        <v/>
      </c>
      <c r="L2604" s="30" t="str">
        <f t="shared" si="661"/>
        <v/>
      </c>
      <c r="M2604" s="30" t="str">
        <f t="shared" si="662"/>
        <v/>
      </c>
      <c r="N2604" s="30" t="str">
        <f t="shared" si="663"/>
        <v/>
      </c>
      <c r="O2604" s="30" t="str">
        <f t="shared" si="664"/>
        <v/>
      </c>
      <c r="P2604" s="30" t="str">
        <f t="shared" si="665"/>
        <v/>
      </c>
      <c r="Q2604" s="30" t="str">
        <f t="shared" si="666"/>
        <v/>
      </c>
      <c r="R2604" s="36" t="str">
        <f t="shared" si="667"/>
        <v/>
      </c>
      <c r="S2604" s="37" t="str">
        <f t="shared" si="658"/>
        <v/>
      </c>
    </row>
    <row r="2605" spans="1:19">
      <c r="A2605" s="30" t="s">
        <v>8445</v>
      </c>
      <c r="D2605" s="30" t="str">
        <f t="shared" si="652"/>
        <v>103491</v>
      </c>
      <c r="E2605" s="30">
        <f t="shared" si="656"/>
        <v>7</v>
      </c>
      <c r="F2605" s="30" t="str">
        <f t="shared" si="653"/>
        <v>INF082J01044</v>
      </c>
      <c r="G2605" s="30">
        <f t="shared" si="657"/>
        <v>20</v>
      </c>
      <c r="H2605" s="30" t="str">
        <f t="shared" si="654"/>
        <v>INF082J01051</v>
      </c>
      <c r="I2605" s="30">
        <f t="shared" si="659"/>
        <v>33</v>
      </c>
      <c r="J2605" s="35" t="str">
        <f t="shared" si="655"/>
        <v>Quantum Long Term Equity Fund - Direct Plan Dividend Option</v>
      </c>
      <c r="K2605" s="35">
        <f t="shared" si="660"/>
        <v>93</v>
      </c>
      <c r="L2605" s="30" t="str">
        <f t="shared" si="661"/>
        <v>51.85</v>
      </c>
      <c r="M2605" s="30">
        <f t="shared" si="662"/>
        <v>99</v>
      </c>
      <c r="N2605" s="30" t="str">
        <f t="shared" si="663"/>
        <v>49.78</v>
      </c>
      <c r="O2605" s="30">
        <f t="shared" si="664"/>
        <v>105</v>
      </c>
      <c r="P2605" s="30" t="str">
        <f t="shared" si="665"/>
        <v>51.85</v>
      </c>
      <c r="Q2605" s="30">
        <f t="shared" si="666"/>
        <v>111</v>
      </c>
      <c r="R2605" s="36" t="str">
        <f t="shared" si="667"/>
        <v>08-Aug-2017</v>
      </c>
      <c r="S2605" s="37">
        <f t="shared" si="658"/>
        <v>51.85</v>
      </c>
    </row>
    <row r="2606" spans="1:19">
      <c r="A2606" s="30" t="s">
        <v>8446</v>
      </c>
      <c r="D2606" s="30" t="str">
        <f t="shared" si="652"/>
        <v>103490</v>
      </c>
      <c r="E2606" s="30">
        <f t="shared" si="656"/>
        <v>7</v>
      </c>
      <c r="F2606" s="30" t="str">
        <f t="shared" si="653"/>
        <v>INF082J01036</v>
      </c>
      <c r="G2606" s="30">
        <f t="shared" si="657"/>
        <v>20</v>
      </c>
      <c r="H2606" s="30" t="str">
        <f t="shared" si="654"/>
        <v>-</v>
      </c>
      <c r="I2606" s="30">
        <f t="shared" si="659"/>
        <v>22</v>
      </c>
      <c r="J2606" s="35" t="str">
        <f t="shared" si="655"/>
        <v>Quantum Long Term Equity Fund - Direct Plan Growth Option</v>
      </c>
      <c r="K2606" s="35">
        <f t="shared" si="660"/>
        <v>80</v>
      </c>
      <c r="L2606" s="30" t="str">
        <f t="shared" si="661"/>
        <v>51.42</v>
      </c>
      <c r="M2606" s="30">
        <f t="shared" si="662"/>
        <v>86</v>
      </c>
      <c r="N2606" s="30" t="str">
        <f t="shared" si="663"/>
        <v>49.36</v>
      </c>
      <c r="O2606" s="30">
        <f t="shared" si="664"/>
        <v>92</v>
      </c>
      <c r="P2606" s="30" t="str">
        <f t="shared" si="665"/>
        <v>51.42</v>
      </c>
      <c r="Q2606" s="30">
        <f t="shared" si="666"/>
        <v>98</v>
      </c>
      <c r="R2606" s="36" t="str">
        <f t="shared" si="667"/>
        <v>08-Aug-2017</v>
      </c>
      <c r="S2606" s="37">
        <f t="shared" si="658"/>
        <v>51.42</v>
      </c>
    </row>
    <row r="2607" spans="1:19" ht="26">
      <c r="A2607" s="30" t="s">
        <v>8447</v>
      </c>
      <c r="D2607" s="30" t="str">
        <f t="shared" si="652"/>
        <v>141069</v>
      </c>
      <c r="E2607" s="30">
        <f t="shared" si="656"/>
        <v>7</v>
      </c>
      <c r="F2607" s="30" t="str">
        <f t="shared" si="653"/>
        <v>INF082J01259</v>
      </c>
      <c r="G2607" s="30">
        <f t="shared" si="657"/>
        <v>20</v>
      </c>
      <c r="H2607" s="30" t="str">
        <f t="shared" si="654"/>
        <v>INF082J01267</v>
      </c>
      <c r="I2607" s="30">
        <f t="shared" si="659"/>
        <v>33</v>
      </c>
      <c r="J2607" s="35" t="str">
        <f t="shared" si="655"/>
        <v>Quantum Long Term Equity Fund - Regular Plan Dividend Option</v>
      </c>
      <c r="K2607" s="35">
        <f t="shared" si="660"/>
        <v>94</v>
      </c>
      <c r="L2607" s="30" t="str">
        <f t="shared" si="661"/>
        <v>51.72</v>
      </c>
      <c r="M2607" s="30">
        <f t="shared" si="662"/>
        <v>100</v>
      </c>
      <c r="N2607" s="30" t="str">
        <f t="shared" si="663"/>
        <v>49.65</v>
      </c>
      <c r="O2607" s="30">
        <f t="shared" si="664"/>
        <v>106</v>
      </c>
      <c r="P2607" s="30" t="str">
        <f t="shared" si="665"/>
        <v>51.72</v>
      </c>
      <c r="Q2607" s="30">
        <f t="shared" si="666"/>
        <v>112</v>
      </c>
      <c r="R2607" s="36" t="str">
        <f t="shared" si="667"/>
        <v>08-Aug-2017</v>
      </c>
      <c r="S2607" s="37">
        <f t="shared" si="658"/>
        <v>51.72</v>
      </c>
    </row>
    <row r="2608" spans="1:19" ht="26">
      <c r="A2608" s="30" t="s">
        <v>8448</v>
      </c>
      <c r="D2608" s="30" t="str">
        <f t="shared" si="652"/>
        <v>141068</v>
      </c>
      <c r="E2608" s="30">
        <f t="shared" si="656"/>
        <v>7</v>
      </c>
      <c r="F2608" s="30" t="str">
        <f t="shared" si="653"/>
        <v>INF082J01242</v>
      </c>
      <c r="G2608" s="30">
        <f t="shared" si="657"/>
        <v>20</v>
      </c>
      <c r="H2608" s="30" t="str">
        <f t="shared" si="654"/>
        <v>-</v>
      </c>
      <c r="I2608" s="30">
        <f t="shared" si="659"/>
        <v>22</v>
      </c>
      <c r="J2608" s="35" t="str">
        <f t="shared" si="655"/>
        <v>Quantum Long Term Equity Fund - Regular Plan Growth Option</v>
      </c>
      <c r="K2608" s="35">
        <f t="shared" si="660"/>
        <v>81</v>
      </c>
      <c r="L2608" s="30" t="str">
        <f t="shared" si="661"/>
        <v>51.39</v>
      </c>
      <c r="M2608" s="30">
        <f t="shared" si="662"/>
        <v>87</v>
      </c>
      <c r="N2608" s="30" t="str">
        <f t="shared" si="663"/>
        <v>49.33</v>
      </c>
      <c r="O2608" s="30">
        <f t="shared" si="664"/>
        <v>93</v>
      </c>
      <c r="P2608" s="30" t="str">
        <f t="shared" si="665"/>
        <v>51.39</v>
      </c>
      <c r="Q2608" s="30">
        <f t="shared" si="666"/>
        <v>99</v>
      </c>
      <c r="R2608" s="36" t="str">
        <f t="shared" si="667"/>
        <v>08-Aug-2017</v>
      </c>
      <c r="S2608" s="37">
        <f t="shared" si="658"/>
        <v>51.39</v>
      </c>
    </row>
    <row r="2609" spans="1:19">
      <c r="A2609" s="30" t="s">
        <v>97</v>
      </c>
      <c r="D2609" s="30" t="str">
        <f t="shared" si="652"/>
        <v/>
      </c>
      <c r="E2609" s="30" t="str">
        <f t="shared" si="656"/>
        <v/>
      </c>
      <c r="F2609" s="30" t="str">
        <f t="shared" si="653"/>
        <v xml:space="preserve"> </v>
      </c>
      <c r="G2609" s="30" t="str">
        <f t="shared" si="657"/>
        <v/>
      </c>
      <c r="H2609" s="30" t="str">
        <f t="shared" si="654"/>
        <v/>
      </c>
      <c r="I2609" s="30" t="str">
        <f t="shared" si="659"/>
        <v/>
      </c>
      <c r="J2609" s="35" t="str">
        <f t="shared" si="655"/>
        <v/>
      </c>
      <c r="K2609" s="35" t="str">
        <f t="shared" si="660"/>
        <v/>
      </c>
      <c r="L2609" s="30" t="str">
        <f t="shared" si="661"/>
        <v/>
      </c>
      <c r="M2609" s="30" t="str">
        <f t="shared" si="662"/>
        <v/>
      </c>
      <c r="N2609" s="30" t="str">
        <f t="shared" si="663"/>
        <v/>
      </c>
      <c r="O2609" s="30" t="str">
        <f t="shared" si="664"/>
        <v/>
      </c>
      <c r="P2609" s="30" t="str">
        <f t="shared" si="665"/>
        <v/>
      </c>
      <c r="Q2609" s="30" t="str">
        <f t="shared" si="666"/>
        <v/>
      </c>
      <c r="R2609" s="36" t="str">
        <f t="shared" si="667"/>
        <v/>
      </c>
      <c r="S2609" s="37" t="str">
        <f t="shared" si="658"/>
        <v/>
      </c>
    </row>
    <row r="2610" spans="1:19">
      <c r="A2610" s="30" t="s">
        <v>113</v>
      </c>
      <c r="D2610" s="30" t="str">
        <f t="shared" si="652"/>
        <v/>
      </c>
      <c r="E2610" s="30" t="str">
        <f t="shared" si="656"/>
        <v/>
      </c>
      <c r="F2610" s="30" t="str">
        <f t="shared" si="653"/>
        <v>Reliance Mutual Fund</v>
      </c>
      <c r="G2610" s="30" t="str">
        <f t="shared" si="657"/>
        <v/>
      </c>
      <c r="H2610" s="30" t="str">
        <f t="shared" si="654"/>
        <v/>
      </c>
      <c r="I2610" s="30" t="str">
        <f t="shared" si="659"/>
        <v/>
      </c>
      <c r="J2610" s="35" t="str">
        <f t="shared" si="655"/>
        <v/>
      </c>
      <c r="K2610" s="35" t="str">
        <f t="shared" si="660"/>
        <v/>
      </c>
      <c r="L2610" s="30" t="str">
        <f t="shared" si="661"/>
        <v/>
      </c>
      <c r="M2610" s="30" t="str">
        <f t="shared" si="662"/>
        <v/>
      </c>
      <c r="N2610" s="30" t="str">
        <f t="shared" si="663"/>
        <v/>
      </c>
      <c r="O2610" s="30" t="str">
        <f t="shared" si="664"/>
        <v/>
      </c>
      <c r="P2610" s="30" t="str">
        <f t="shared" si="665"/>
        <v/>
      </c>
      <c r="Q2610" s="30" t="str">
        <f t="shared" si="666"/>
        <v/>
      </c>
      <c r="R2610" s="36" t="str">
        <f t="shared" si="667"/>
        <v/>
      </c>
      <c r="S2610" s="37" t="str">
        <f t="shared" si="658"/>
        <v/>
      </c>
    </row>
    <row r="2611" spans="1:19">
      <c r="A2611" s="30" t="s">
        <v>97</v>
      </c>
      <c r="D2611" s="30" t="str">
        <f t="shared" si="652"/>
        <v/>
      </c>
      <c r="E2611" s="30" t="str">
        <f t="shared" si="656"/>
        <v/>
      </c>
      <c r="F2611" s="30" t="str">
        <f t="shared" si="653"/>
        <v xml:space="preserve"> </v>
      </c>
      <c r="G2611" s="30" t="str">
        <f t="shared" si="657"/>
        <v/>
      </c>
      <c r="H2611" s="30" t="str">
        <f t="shared" si="654"/>
        <v/>
      </c>
      <c r="I2611" s="30" t="str">
        <f t="shared" si="659"/>
        <v/>
      </c>
      <c r="J2611" s="35" t="str">
        <f t="shared" si="655"/>
        <v/>
      </c>
      <c r="K2611" s="35" t="str">
        <f t="shared" si="660"/>
        <v/>
      </c>
      <c r="L2611" s="30" t="str">
        <f t="shared" si="661"/>
        <v/>
      </c>
      <c r="M2611" s="30" t="str">
        <f t="shared" si="662"/>
        <v/>
      </c>
      <c r="N2611" s="30" t="str">
        <f t="shared" si="663"/>
        <v/>
      </c>
      <c r="O2611" s="30" t="str">
        <f t="shared" si="664"/>
        <v/>
      </c>
      <c r="P2611" s="30" t="str">
        <f t="shared" si="665"/>
        <v/>
      </c>
      <c r="Q2611" s="30" t="str">
        <f t="shared" si="666"/>
        <v/>
      </c>
      <c r="R2611" s="36" t="str">
        <f t="shared" si="667"/>
        <v/>
      </c>
      <c r="S2611" s="37" t="str">
        <f t="shared" si="658"/>
        <v/>
      </c>
    </row>
    <row r="2612" spans="1:19">
      <c r="A2612" s="30" t="s">
        <v>8449</v>
      </c>
      <c r="D2612" s="30" t="str">
        <f t="shared" si="652"/>
        <v>118587</v>
      </c>
      <c r="E2612" s="30">
        <f t="shared" si="656"/>
        <v>7</v>
      </c>
      <c r="F2612" s="30" t="str">
        <f t="shared" si="653"/>
        <v>INF204K01YA8</v>
      </c>
      <c r="G2612" s="30">
        <f t="shared" si="657"/>
        <v>20</v>
      </c>
      <c r="H2612" s="30" t="str">
        <f t="shared" si="654"/>
        <v>INF204K01YB6</v>
      </c>
      <c r="I2612" s="30">
        <f t="shared" si="659"/>
        <v>33</v>
      </c>
      <c r="J2612" s="35" t="str">
        <f t="shared" si="655"/>
        <v>Reliance Arbitrage Advantage Fund - Direct Plan Dividend Plan</v>
      </c>
      <c r="K2612" s="35">
        <f t="shared" si="660"/>
        <v>95</v>
      </c>
      <c r="L2612" s="30" t="str">
        <f t="shared" si="661"/>
        <v>12.5740</v>
      </c>
      <c r="M2612" s="30">
        <f t="shared" si="662"/>
        <v>103</v>
      </c>
      <c r="N2612" s="30" t="str">
        <f t="shared" si="663"/>
        <v>12.5426</v>
      </c>
      <c r="O2612" s="30">
        <f t="shared" si="664"/>
        <v>111</v>
      </c>
      <c r="P2612" s="30" t="str">
        <f t="shared" si="665"/>
        <v>12.5740</v>
      </c>
      <c r="Q2612" s="30">
        <f t="shared" si="666"/>
        <v>119</v>
      </c>
      <c r="R2612" s="36" t="str">
        <f t="shared" si="667"/>
        <v>08-Aug-2017</v>
      </c>
      <c r="S2612" s="37">
        <f t="shared" si="658"/>
        <v>12.574</v>
      </c>
    </row>
    <row r="2613" spans="1:19" ht="26">
      <c r="A2613" s="30" t="s">
        <v>8450</v>
      </c>
      <c r="D2613" s="30" t="str">
        <f t="shared" si="652"/>
        <v>118585</v>
      </c>
      <c r="E2613" s="30">
        <f t="shared" si="656"/>
        <v>7</v>
      </c>
      <c r="F2613" s="30" t="str">
        <f t="shared" si="653"/>
        <v>INF204K01XZ7</v>
      </c>
      <c r="G2613" s="30">
        <f t="shared" si="657"/>
        <v>20</v>
      </c>
      <c r="H2613" s="30" t="str">
        <f t="shared" si="654"/>
        <v>-</v>
      </c>
      <c r="I2613" s="30">
        <f t="shared" si="659"/>
        <v>22</v>
      </c>
      <c r="J2613" s="35" t="str">
        <f t="shared" si="655"/>
        <v>Reliance Arbitrage Advantage Fund - Direct Plan Growth Plan - Growth Option</v>
      </c>
      <c r="K2613" s="35">
        <f t="shared" si="660"/>
        <v>98</v>
      </c>
      <c r="L2613" s="30" t="str">
        <f t="shared" si="661"/>
        <v>17.5114</v>
      </c>
      <c r="M2613" s="30">
        <f t="shared" si="662"/>
        <v>106</v>
      </c>
      <c r="N2613" s="30" t="str">
        <f t="shared" si="663"/>
        <v>17.4676</v>
      </c>
      <c r="O2613" s="30">
        <f t="shared" si="664"/>
        <v>114</v>
      </c>
      <c r="P2613" s="30" t="str">
        <f t="shared" si="665"/>
        <v>17.5114</v>
      </c>
      <c r="Q2613" s="30">
        <f t="shared" si="666"/>
        <v>122</v>
      </c>
      <c r="R2613" s="36" t="str">
        <f t="shared" si="667"/>
        <v>08-Aug-2017</v>
      </c>
      <c r="S2613" s="37">
        <f t="shared" si="658"/>
        <v>17.511399999999998</v>
      </c>
    </row>
    <row r="2614" spans="1:19">
      <c r="A2614" s="30" t="s">
        <v>8451</v>
      </c>
      <c r="D2614" s="30" t="str">
        <f t="shared" si="652"/>
        <v>113346</v>
      </c>
      <c r="E2614" s="30">
        <f t="shared" si="656"/>
        <v>7</v>
      </c>
      <c r="F2614" s="30" t="str">
        <f t="shared" si="653"/>
        <v>INF204K01IZ8</v>
      </c>
      <c r="G2614" s="30">
        <f t="shared" si="657"/>
        <v>20</v>
      </c>
      <c r="H2614" s="30" t="str">
        <f t="shared" si="654"/>
        <v>INF204K01JA9</v>
      </c>
      <c r="I2614" s="30">
        <f t="shared" si="659"/>
        <v>33</v>
      </c>
      <c r="J2614" s="35" t="str">
        <f t="shared" si="655"/>
        <v>Reliance Arbitrage Advantage Fund - Dividend Plan</v>
      </c>
      <c r="K2614" s="35">
        <f t="shared" si="660"/>
        <v>83</v>
      </c>
      <c r="L2614" s="30" t="str">
        <f t="shared" si="661"/>
        <v>12.0708</v>
      </c>
      <c r="M2614" s="30">
        <f t="shared" si="662"/>
        <v>91</v>
      </c>
      <c r="N2614" s="30" t="str">
        <f t="shared" si="663"/>
        <v>12.0406</v>
      </c>
      <c r="O2614" s="30">
        <f t="shared" si="664"/>
        <v>99</v>
      </c>
      <c r="P2614" s="30" t="str">
        <f t="shared" si="665"/>
        <v>12.0708</v>
      </c>
      <c r="Q2614" s="30">
        <f t="shared" si="666"/>
        <v>107</v>
      </c>
      <c r="R2614" s="36" t="str">
        <f t="shared" si="667"/>
        <v>08-Aug-2017</v>
      </c>
      <c r="S2614" s="37">
        <f t="shared" si="658"/>
        <v>12.0708</v>
      </c>
    </row>
    <row r="2615" spans="1:19" ht="26">
      <c r="A2615" s="30" t="s">
        <v>8452</v>
      </c>
      <c r="D2615" s="30" t="str">
        <f t="shared" si="652"/>
        <v>113345</v>
      </c>
      <c r="E2615" s="30">
        <f t="shared" si="656"/>
        <v>7</v>
      </c>
      <c r="F2615" s="30" t="str">
        <f t="shared" si="653"/>
        <v>INF204K01IY1</v>
      </c>
      <c r="G2615" s="30">
        <f t="shared" si="657"/>
        <v>20</v>
      </c>
      <c r="H2615" s="30" t="str">
        <f t="shared" si="654"/>
        <v>-</v>
      </c>
      <c r="I2615" s="30">
        <f t="shared" si="659"/>
        <v>22</v>
      </c>
      <c r="J2615" s="35" t="str">
        <f t="shared" si="655"/>
        <v>Reliance Arbitrage Advantage Fund - Growth Plan - Growth Option</v>
      </c>
      <c r="K2615" s="35">
        <f t="shared" si="660"/>
        <v>86</v>
      </c>
      <c r="L2615" s="30" t="str">
        <f t="shared" si="661"/>
        <v>17.1213</v>
      </c>
      <c r="M2615" s="30">
        <f t="shared" si="662"/>
        <v>94</v>
      </c>
      <c r="N2615" s="30" t="str">
        <f t="shared" si="663"/>
        <v>17.0785</v>
      </c>
      <c r="O2615" s="30">
        <f t="shared" si="664"/>
        <v>102</v>
      </c>
      <c r="P2615" s="30" t="str">
        <f t="shared" si="665"/>
        <v>17.1213</v>
      </c>
      <c r="Q2615" s="30">
        <f t="shared" si="666"/>
        <v>110</v>
      </c>
      <c r="R2615" s="36" t="str">
        <f t="shared" si="667"/>
        <v>08-Aug-2017</v>
      </c>
      <c r="S2615" s="37">
        <f t="shared" si="658"/>
        <v>17.121300000000002</v>
      </c>
    </row>
    <row r="2616" spans="1:19" ht="26">
      <c r="A2616" s="30" t="s">
        <v>8453</v>
      </c>
      <c r="D2616" s="30" t="str">
        <f t="shared" si="652"/>
        <v>128821</v>
      </c>
      <c r="E2616" s="30">
        <f t="shared" si="656"/>
        <v>7</v>
      </c>
      <c r="F2616" s="30" t="str">
        <f t="shared" si="653"/>
        <v>INF204KA1MV7</v>
      </c>
      <c r="G2616" s="30">
        <f t="shared" si="657"/>
        <v>20</v>
      </c>
      <c r="H2616" s="30" t="str">
        <f t="shared" si="654"/>
        <v>INF204KA1MW5</v>
      </c>
      <c r="I2616" s="30">
        <f t="shared" si="659"/>
        <v>33</v>
      </c>
      <c r="J2616" s="35" t="str">
        <f t="shared" si="655"/>
        <v>Reliance Arbitrage Advantage Fund- Direct Plan- Monthly dividend Plan</v>
      </c>
      <c r="K2616" s="35">
        <f t="shared" si="660"/>
        <v>103</v>
      </c>
      <c r="L2616" s="30" t="str">
        <f t="shared" si="661"/>
        <v>10.8328</v>
      </c>
      <c r="M2616" s="30">
        <f t="shared" si="662"/>
        <v>111</v>
      </c>
      <c r="N2616" s="30" t="str">
        <f t="shared" si="663"/>
        <v>10.8057</v>
      </c>
      <c r="O2616" s="30">
        <f t="shared" si="664"/>
        <v>119</v>
      </c>
      <c r="P2616" s="30" t="str">
        <f t="shared" si="665"/>
        <v>10.8328</v>
      </c>
      <c r="Q2616" s="30">
        <f t="shared" si="666"/>
        <v>127</v>
      </c>
      <c r="R2616" s="36" t="str">
        <f t="shared" si="667"/>
        <v>08-Aug-2017</v>
      </c>
      <c r="S2616" s="37">
        <f t="shared" si="658"/>
        <v>10.832800000000001</v>
      </c>
    </row>
    <row r="2617" spans="1:19">
      <c r="A2617" s="30" t="s">
        <v>8454</v>
      </c>
      <c r="D2617" s="30" t="str">
        <f t="shared" si="652"/>
        <v>128820</v>
      </c>
      <c r="E2617" s="30">
        <f t="shared" si="656"/>
        <v>7</v>
      </c>
      <c r="F2617" s="30" t="str">
        <f t="shared" si="653"/>
        <v>INF204KA1MT1</v>
      </c>
      <c r="G2617" s="30">
        <f t="shared" si="657"/>
        <v>20</v>
      </c>
      <c r="H2617" s="30" t="str">
        <f t="shared" si="654"/>
        <v>INF204KA1MU9</v>
      </c>
      <c r="I2617" s="30">
        <f t="shared" si="659"/>
        <v>33</v>
      </c>
      <c r="J2617" s="35" t="str">
        <f t="shared" si="655"/>
        <v>Reliance Arbitrage Advantage Fund-Monthly dividend Plan</v>
      </c>
      <c r="K2617" s="35">
        <f t="shared" si="660"/>
        <v>89</v>
      </c>
      <c r="L2617" s="30" t="str">
        <f t="shared" si="661"/>
        <v>10.6067</v>
      </c>
      <c r="M2617" s="30">
        <f t="shared" si="662"/>
        <v>97</v>
      </c>
      <c r="N2617" s="30" t="str">
        <f t="shared" si="663"/>
        <v>10.5802</v>
      </c>
      <c r="O2617" s="30">
        <f t="shared" si="664"/>
        <v>105</v>
      </c>
      <c r="P2617" s="30" t="str">
        <f t="shared" si="665"/>
        <v>10.6067</v>
      </c>
      <c r="Q2617" s="30">
        <f t="shared" si="666"/>
        <v>113</v>
      </c>
      <c r="R2617" s="36" t="str">
        <f t="shared" si="667"/>
        <v>08-Aug-2017</v>
      </c>
      <c r="S2617" s="37">
        <f t="shared" si="658"/>
        <v>10.6067</v>
      </c>
    </row>
    <row r="2618" spans="1:19">
      <c r="A2618" s="30" t="s">
        <v>8455</v>
      </c>
      <c r="D2618" s="30" t="str">
        <f t="shared" si="652"/>
        <v>118591</v>
      </c>
      <c r="E2618" s="30">
        <f t="shared" si="656"/>
        <v>7</v>
      </c>
      <c r="F2618" s="30" t="str">
        <f t="shared" si="653"/>
        <v>INF204K01XM5</v>
      </c>
      <c r="G2618" s="30">
        <f t="shared" si="657"/>
        <v>20</v>
      </c>
      <c r="H2618" s="30" t="str">
        <f t="shared" si="654"/>
        <v>INF204K01XN3</v>
      </c>
      <c r="I2618" s="30">
        <f t="shared" si="659"/>
        <v>33</v>
      </c>
      <c r="J2618" s="35" t="str">
        <f t="shared" si="655"/>
        <v>Reliance Banking Fund - Direct Plan Dividend Plan</v>
      </c>
      <c r="K2618" s="35">
        <f t="shared" si="660"/>
        <v>83</v>
      </c>
      <c r="L2618" s="30" t="str">
        <f t="shared" si="661"/>
        <v>70.4019</v>
      </c>
      <c r="M2618" s="30">
        <f t="shared" si="662"/>
        <v>91</v>
      </c>
      <c r="N2618" s="30" t="str">
        <f t="shared" si="663"/>
        <v>69.6979</v>
      </c>
      <c r="O2618" s="30">
        <f t="shared" si="664"/>
        <v>99</v>
      </c>
      <c r="P2618" s="30" t="str">
        <f t="shared" si="665"/>
        <v>70.4019</v>
      </c>
      <c r="Q2618" s="30">
        <f t="shared" si="666"/>
        <v>107</v>
      </c>
      <c r="R2618" s="36" t="str">
        <f t="shared" si="667"/>
        <v>08-Aug-2017</v>
      </c>
      <c r="S2618" s="37">
        <f t="shared" si="658"/>
        <v>70.401899999999998</v>
      </c>
    </row>
    <row r="2619" spans="1:19" ht="26">
      <c r="A2619" s="30" t="s">
        <v>8456</v>
      </c>
      <c r="D2619" s="30" t="str">
        <f t="shared" si="652"/>
        <v>118588</v>
      </c>
      <c r="E2619" s="30">
        <f t="shared" si="656"/>
        <v>7</v>
      </c>
      <c r="F2619" s="30" t="str">
        <f t="shared" si="653"/>
        <v>INF204K01D22</v>
      </c>
      <c r="G2619" s="30">
        <f t="shared" si="657"/>
        <v>20</v>
      </c>
      <c r="H2619" s="30" t="str">
        <f t="shared" si="654"/>
        <v>-</v>
      </c>
      <c r="I2619" s="30">
        <f t="shared" si="659"/>
        <v>22</v>
      </c>
      <c r="J2619" s="35" t="str">
        <f t="shared" si="655"/>
        <v>Reliance Banking Fund - Direct Plan Growth Plan - Bonus Option</v>
      </c>
      <c r="K2619" s="35">
        <f t="shared" si="660"/>
        <v>85</v>
      </c>
      <c r="L2619" s="30" t="str">
        <f t="shared" si="661"/>
        <v>270.3414</v>
      </c>
      <c r="M2619" s="30">
        <f t="shared" si="662"/>
        <v>94</v>
      </c>
      <c r="N2619" s="30" t="str">
        <f t="shared" si="663"/>
        <v>267.6380</v>
      </c>
      <c r="O2619" s="30">
        <f t="shared" si="664"/>
        <v>103</v>
      </c>
      <c r="P2619" s="30" t="str">
        <f t="shared" si="665"/>
        <v>270.3414</v>
      </c>
      <c r="Q2619" s="30">
        <f t="shared" si="666"/>
        <v>112</v>
      </c>
      <c r="R2619" s="36" t="str">
        <f t="shared" si="667"/>
        <v>08-Aug-2017</v>
      </c>
      <c r="S2619" s="37">
        <f t="shared" si="658"/>
        <v>270.34140000000002</v>
      </c>
    </row>
    <row r="2620" spans="1:19" ht="26">
      <c r="A2620" s="30" t="s">
        <v>8457</v>
      </c>
      <c r="D2620" s="30" t="str">
        <f t="shared" si="652"/>
        <v>118589</v>
      </c>
      <c r="E2620" s="30">
        <f t="shared" si="656"/>
        <v>7</v>
      </c>
      <c r="F2620" s="30" t="str">
        <f t="shared" si="653"/>
        <v>INF204K01XO1</v>
      </c>
      <c r="G2620" s="30">
        <f t="shared" si="657"/>
        <v>20</v>
      </c>
      <c r="H2620" s="30" t="str">
        <f t="shared" si="654"/>
        <v>-</v>
      </c>
      <c r="I2620" s="30">
        <f t="shared" si="659"/>
        <v>22</v>
      </c>
      <c r="J2620" s="35" t="str">
        <f t="shared" si="655"/>
        <v>Reliance Banking Fund - Direct Plan Growth Plan - Growth Option</v>
      </c>
      <c r="K2620" s="35">
        <f t="shared" si="660"/>
        <v>86</v>
      </c>
      <c r="L2620" s="30" t="str">
        <f t="shared" si="661"/>
        <v>270.3414</v>
      </c>
      <c r="M2620" s="30">
        <f t="shared" si="662"/>
        <v>95</v>
      </c>
      <c r="N2620" s="30" t="str">
        <f t="shared" si="663"/>
        <v>267.6380</v>
      </c>
      <c r="O2620" s="30">
        <f t="shared" si="664"/>
        <v>104</v>
      </c>
      <c r="P2620" s="30" t="str">
        <f t="shared" si="665"/>
        <v>270.3414</v>
      </c>
      <c r="Q2620" s="30">
        <f t="shared" si="666"/>
        <v>113</v>
      </c>
      <c r="R2620" s="36" t="str">
        <f t="shared" si="667"/>
        <v>08-Aug-2017</v>
      </c>
      <c r="S2620" s="37">
        <f t="shared" si="658"/>
        <v>270.34140000000002</v>
      </c>
    </row>
    <row r="2621" spans="1:19">
      <c r="A2621" s="30" t="s">
        <v>8458</v>
      </c>
      <c r="D2621" s="30" t="str">
        <f t="shared" si="652"/>
        <v>101864</v>
      </c>
      <c r="E2621" s="30">
        <f t="shared" si="656"/>
        <v>7</v>
      </c>
      <c r="F2621" s="30" t="str">
        <f t="shared" si="653"/>
        <v>INF204K01893</v>
      </c>
      <c r="G2621" s="30">
        <f t="shared" si="657"/>
        <v>20</v>
      </c>
      <c r="H2621" s="30" t="str">
        <f t="shared" si="654"/>
        <v>INF204K01901</v>
      </c>
      <c r="I2621" s="30">
        <f t="shared" si="659"/>
        <v>33</v>
      </c>
      <c r="J2621" s="35" t="str">
        <f t="shared" si="655"/>
        <v>Reliance Banking Fund-Dividend Plan-Dividend Option</v>
      </c>
      <c r="K2621" s="35">
        <f t="shared" si="660"/>
        <v>85</v>
      </c>
      <c r="L2621" s="30" t="str">
        <f t="shared" si="661"/>
        <v>58.2516</v>
      </c>
      <c r="M2621" s="30">
        <f t="shared" si="662"/>
        <v>93</v>
      </c>
      <c r="N2621" s="30" t="str">
        <f t="shared" si="663"/>
        <v>57.6691</v>
      </c>
      <c r="O2621" s="30">
        <f t="shared" si="664"/>
        <v>101</v>
      </c>
      <c r="P2621" s="30" t="str">
        <f t="shared" si="665"/>
        <v>58.2516</v>
      </c>
      <c r="Q2621" s="30">
        <f t="shared" si="666"/>
        <v>109</v>
      </c>
      <c r="R2621" s="36" t="str">
        <f t="shared" si="667"/>
        <v>08-Aug-2017</v>
      </c>
      <c r="S2621" s="37">
        <f t="shared" si="658"/>
        <v>58.251600000000003</v>
      </c>
    </row>
    <row r="2622" spans="1:19">
      <c r="A2622" s="30" t="s">
        <v>8459</v>
      </c>
      <c r="D2622" s="30" t="str">
        <f t="shared" si="652"/>
        <v>101863</v>
      </c>
      <c r="E2622" s="30">
        <f t="shared" si="656"/>
        <v>7</v>
      </c>
      <c r="F2622" s="30" t="str">
        <f t="shared" si="653"/>
        <v>INF204K01919</v>
      </c>
      <c r="G2622" s="30">
        <f t="shared" si="657"/>
        <v>20</v>
      </c>
      <c r="H2622" s="30" t="str">
        <f t="shared" si="654"/>
        <v>-</v>
      </c>
      <c r="I2622" s="30">
        <f t="shared" si="659"/>
        <v>22</v>
      </c>
      <c r="J2622" s="35" t="str">
        <f t="shared" si="655"/>
        <v>Reliance Banking Fund-Growth Plan-Bonus Option</v>
      </c>
      <c r="K2622" s="35">
        <f t="shared" si="660"/>
        <v>69</v>
      </c>
      <c r="L2622" s="30" t="str">
        <f t="shared" si="661"/>
        <v>263.0062</v>
      </c>
      <c r="M2622" s="30">
        <f t="shared" si="662"/>
        <v>78</v>
      </c>
      <c r="N2622" s="30" t="str">
        <f t="shared" si="663"/>
        <v>260.3761</v>
      </c>
      <c r="O2622" s="30">
        <f t="shared" si="664"/>
        <v>87</v>
      </c>
      <c r="P2622" s="30" t="str">
        <f t="shared" si="665"/>
        <v>263.0062</v>
      </c>
      <c r="Q2622" s="30">
        <f t="shared" si="666"/>
        <v>96</v>
      </c>
      <c r="R2622" s="36" t="str">
        <f t="shared" si="667"/>
        <v>08-Aug-2017</v>
      </c>
      <c r="S2622" s="37">
        <f t="shared" si="658"/>
        <v>263.00619999999998</v>
      </c>
    </row>
    <row r="2623" spans="1:19">
      <c r="A2623" s="30" t="s">
        <v>8460</v>
      </c>
      <c r="D2623" s="30" t="str">
        <f t="shared" si="652"/>
        <v>101862</v>
      </c>
      <c r="E2623" s="30">
        <f t="shared" si="656"/>
        <v>7</v>
      </c>
      <c r="F2623" s="30" t="str">
        <f t="shared" si="653"/>
        <v>INF204K01927</v>
      </c>
      <c r="G2623" s="30">
        <f t="shared" si="657"/>
        <v>20</v>
      </c>
      <c r="H2623" s="30" t="str">
        <f t="shared" si="654"/>
        <v>-</v>
      </c>
      <c r="I2623" s="30">
        <f t="shared" si="659"/>
        <v>22</v>
      </c>
      <c r="J2623" s="35" t="str">
        <f t="shared" si="655"/>
        <v>Reliance Banking Fund-Growth Plan-Growth Option</v>
      </c>
      <c r="K2623" s="35">
        <f t="shared" si="660"/>
        <v>70</v>
      </c>
      <c r="L2623" s="30" t="str">
        <f t="shared" si="661"/>
        <v>263.0062</v>
      </c>
      <c r="M2623" s="30">
        <f t="shared" si="662"/>
        <v>79</v>
      </c>
      <c r="N2623" s="30" t="str">
        <f t="shared" si="663"/>
        <v>260.3761</v>
      </c>
      <c r="O2623" s="30">
        <f t="shared" si="664"/>
        <v>88</v>
      </c>
      <c r="P2623" s="30" t="str">
        <f t="shared" si="665"/>
        <v>263.0062</v>
      </c>
      <c r="Q2623" s="30">
        <f t="shared" si="666"/>
        <v>97</v>
      </c>
      <c r="R2623" s="36" t="str">
        <f t="shared" si="667"/>
        <v>08-Aug-2017</v>
      </c>
      <c r="S2623" s="37">
        <f t="shared" si="658"/>
        <v>263.00619999999998</v>
      </c>
    </row>
    <row r="2624" spans="1:19" ht="26">
      <c r="A2624" s="30" t="s">
        <v>8461</v>
      </c>
      <c r="D2624" s="30" t="str">
        <f t="shared" si="652"/>
        <v>118760</v>
      </c>
      <c r="E2624" s="30">
        <f t="shared" si="656"/>
        <v>7</v>
      </c>
      <c r="F2624" s="30" t="str">
        <f t="shared" si="653"/>
        <v>INF204K01I76</v>
      </c>
      <c r="G2624" s="30">
        <f t="shared" si="657"/>
        <v>20</v>
      </c>
      <c r="H2624" s="30" t="str">
        <f t="shared" si="654"/>
        <v>INF204K01I84</v>
      </c>
      <c r="I2624" s="30">
        <f t="shared" si="659"/>
        <v>33</v>
      </c>
      <c r="J2624" s="35" t="str">
        <f t="shared" si="655"/>
        <v>Reliance Diversified Power Sector Fund - Direct Plan Dividend Plan</v>
      </c>
      <c r="K2624" s="35">
        <f t="shared" si="660"/>
        <v>100</v>
      </c>
      <c r="L2624" s="30" t="str">
        <f t="shared" si="661"/>
        <v>37.5402</v>
      </c>
      <c r="M2624" s="30">
        <f t="shared" si="662"/>
        <v>108</v>
      </c>
      <c r="N2624" s="30" t="str">
        <f t="shared" si="663"/>
        <v>37.1648</v>
      </c>
      <c r="O2624" s="30">
        <f t="shared" si="664"/>
        <v>116</v>
      </c>
      <c r="P2624" s="30" t="str">
        <f t="shared" si="665"/>
        <v>37.5402</v>
      </c>
      <c r="Q2624" s="30">
        <f t="shared" si="666"/>
        <v>124</v>
      </c>
      <c r="R2624" s="36" t="str">
        <f t="shared" si="667"/>
        <v>08-Aug-2017</v>
      </c>
      <c r="S2624" s="37">
        <f t="shared" si="658"/>
        <v>37.540199999999999</v>
      </c>
    </row>
    <row r="2625" spans="1:19" ht="26">
      <c r="A2625" s="30" t="s">
        <v>8462</v>
      </c>
      <c r="D2625" s="30" t="str">
        <f t="shared" si="652"/>
        <v>118762</v>
      </c>
      <c r="E2625" s="30">
        <f t="shared" si="656"/>
        <v>7</v>
      </c>
      <c r="F2625" s="30" t="str">
        <f t="shared" si="653"/>
        <v>INF204K01I68</v>
      </c>
      <c r="G2625" s="30">
        <f t="shared" si="657"/>
        <v>20</v>
      </c>
      <c r="H2625" s="30" t="str">
        <f t="shared" si="654"/>
        <v>-</v>
      </c>
      <c r="I2625" s="30">
        <f t="shared" si="659"/>
        <v>22</v>
      </c>
      <c r="J2625" s="35" t="str">
        <f t="shared" si="655"/>
        <v>Reliance Diversified Power Sector Fund - Direct Plan Growth Plan - Bonus Option</v>
      </c>
      <c r="K2625" s="35">
        <f t="shared" si="660"/>
        <v>102</v>
      </c>
      <c r="L2625" s="30" t="str">
        <f t="shared" si="661"/>
        <v>107.9170</v>
      </c>
      <c r="M2625" s="30">
        <f t="shared" si="662"/>
        <v>111</v>
      </c>
      <c r="N2625" s="30" t="str">
        <f t="shared" si="663"/>
        <v>106.8378</v>
      </c>
      <c r="O2625" s="30">
        <f t="shared" si="664"/>
        <v>120</v>
      </c>
      <c r="P2625" s="30" t="str">
        <f t="shared" si="665"/>
        <v>107.9170</v>
      </c>
      <c r="Q2625" s="30">
        <f t="shared" si="666"/>
        <v>129</v>
      </c>
      <c r="R2625" s="36" t="str">
        <f t="shared" si="667"/>
        <v>08-Aug-2017</v>
      </c>
      <c r="S2625" s="37">
        <f t="shared" si="658"/>
        <v>107.917</v>
      </c>
    </row>
    <row r="2626" spans="1:19" ht="26">
      <c r="A2626" s="30" t="s">
        <v>8463</v>
      </c>
      <c r="D2626" s="30" t="str">
        <f t="shared" si="652"/>
        <v>118763</v>
      </c>
      <c r="E2626" s="30">
        <f t="shared" si="656"/>
        <v>7</v>
      </c>
      <c r="F2626" s="30" t="str">
        <f t="shared" si="653"/>
        <v>INF204K01I92</v>
      </c>
      <c r="G2626" s="30">
        <f t="shared" si="657"/>
        <v>20</v>
      </c>
      <c r="H2626" s="30" t="str">
        <f t="shared" si="654"/>
        <v>-</v>
      </c>
      <c r="I2626" s="30">
        <f t="shared" si="659"/>
        <v>22</v>
      </c>
      <c r="J2626" s="35" t="str">
        <f t="shared" si="655"/>
        <v>Reliance Diversified Power Sector Fund - Direct Plan Growth Plan - Growth Option</v>
      </c>
      <c r="K2626" s="35">
        <f t="shared" si="660"/>
        <v>103</v>
      </c>
      <c r="L2626" s="30" t="str">
        <f t="shared" si="661"/>
        <v>107.9170</v>
      </c>
      <c r="M2626" s="30">
        <f t="shared" si="662"/>
        <v>112</v>
      </c>
      <c r="N2626" s="30" t="str">
        <f t="shared" si="663"/>
        <v>106.8378</v>
      </c>
      <c r="O2626" s="30">
        <f t="shared" si="664"/>
        <v>121</v>
      </c>
      <c r="P2626" s="30" t="str">
        <f t="shared" si="665"/>
        <v>107.9170</v>
      </c>
      <c r="Q2626" s="30">
        <f t="shared" si="666"/>
        <v>130</v>
      </c>
      <c r="R2626" s="36" t="str">
        <f t="shared" si="667"/>
        <v>08-Aug-2017</v>
      </c>
      <c r="S2626" s="37">
        <f t="shared" si="658"/>
        <v>107.917</v>
      </c>
    </row>
    <row r="2627" spans="1:19">
      <c r="A2627" s="30" t="s">
        <v>8464</v>
      </c>
      <c r="D2627" s="30" t="str">
        <f t="shared" si="652"/>
        <v>101264</v>
      </c>
      <c r="E2627" s="30">
        <f t="shared" si="656"/>
        <v>7</v>
      </c>
      <c r="F2627" s="30" t="str">
        <f t="shared" si="653"/>
        <v>INF204K01AB6</v>
      </c>
      <c r="G2627" s="30">
        <f t="shared" si="657"/>
        <v>20</v>
      </c>
      <c r="H2627" s="30" t="str">
        <f t="shared" si="654"/>
        <v>INF204K01AC4</v>
      </c>
      <c r="I2627" s="30">
        <f t="shared" si="659"/>
        <v>33</v>
      </c>
      <c r="J2627" s="35" t="str">
        <f t="shared" si="655"/>
        <v>Reliance Diversified Power Sector Fund-Dividend Plan</v>
      </c>
      <c r="K2627" s="35">
        <f t="shared" si="660"/>
        <v>86</v>
      </c>
      <c r="L2627" s="30" t="str">
        <f t="shared" si="661"/>
        <v>36.1322</v>
      </c>
      <c r="M2627" s="30">
        <f t="shared" si="662"/>
        <v>94</v>
      </c>
      <c r="N2627" s="30" t="str">
        <f t="shared" si="663"/>
        <v>35.7709</v>
      </c>
      <c r="O2627" s="30">
        <f t="shared" si="664"/>
        <v>102</v>
      </c>
      <c r="P2627" s="30" t="str">
        <f t="shared" si="665"/>
        <v>36.1322</v>
      </c>
      <c r="Q2627" s="30">
        <f t="shared" si="666"/>
        <v>110</v>
      </c>
      <c r="R2627" s="36" t="str">
        <f t="shared" si="667"/>
        <v>08-Aug-2017</v>
      </c>
      <c r="S2627" s="37">
        <f t="shared" si="658"/>
        <v>36.132199999999997</v>
      </c>
    </row>
    <row r="2628" spans="1:19" ht="26">
      <c r="A2628" s="30" t="s">
        <v>8465</v>
      </c>
      <c r="D2628" s="30" t="str">
        <f t="shared" si="652"/>
        <v>101262</v>
      </c>
      <c r="E2628" s="30">
        <f t="shared" si="656"/>
        <v>7</v>
      </c>
      <c r="F2628" s="30" t="str">
        <f t="shared" si="653"/>
        <v>INF204K01AE0</v>
      </c>
      <c r="G2628" s="30">
        <f t="shared" si="657"/>
        <v>20</v>
      </c>
      <c r="H2628" s="30" t="str">
        <f t="shared" si="654"/>
        <v>-</v>
      </c>
      <c r="I2628" s="30">
        <f t="shared" si="659"/>
        <v>22</v>
      </c>
      <c r="J2628" s="35" t="str">
        <f t="shared" si="655"/>
        <v>Reliance Diversified Power Sector Fund-Growth Plan -Growth Option</v>
      </c>
      <c r="K2628" s="35">
        <f t="shared" si="660"/>
        <v>88</v>
      </c>
      <c r="L2628" s="30" t="str">
        <f t="shared" si="661"/>
        <v>105.0050</v>
      </c>
      <c r="M2628" s="30">
        <f t="shared" si="662"/>
        <v>97</v>
      </c>
      <c r="N2628" s="30" t="str">
        <f t="shared" si="663"/>
        <v>103.9550</v>
      </c>
      <c r="O2628" s="30">
        <f t="shared" si="664"/>
        <v>106</v>
      </c>
      <c r="P2628" s="30" t="str">
        <f t="shared" si="665"/>
        <v>105.0050</v>
      </c>
      <c r="Q2628" s="30">
        <f t="shared" si="666"/>
        <v>115</v>
      </c>
      <c r="R2628" s="36" t="str">
        <f t="shared" si="667"/>
        <v>08-Aug-2017</v>
      </c>
      <c r="S2628" s="37">
        <f t="shared" si="658"/>
        <v>105.005</v>
      </c>
    </row>
    <row r="2629" spans="1:19" ht="26">
      <c r="A2629" s="30" t="s">
        <v>8466</v>
      </c>
      <c r="D2629" s="30" t="str">
        <f t="shared" si="652"/>
        <v>101263</v>
      </c>
      <c r="E2629" s="30">
        <f t="shared" si="656"/>
        <v>7</v>
      </c>
      <c r="F2629" s="30" t="str">
        <f t="shared" si="653"/>
        <v>INF204K01AD2</v>
      </c>
      <c r="G2629" s="30">
        <f t="shared" si="657"/>
        <v>20</v>
      </c>
      <c r="H2629" s="30" t="str">
        <f t="shared" si="654"/>
        <v>-</v>
      </c>
      <c r="I2629" s="30">
        <f t="shared" si="659"/>
        <v>22</v>
      </c>
      <c r="J2629" s="35" t="str">
        <f t="shared" si="655"/>
        <v>Reliance Diversified Power Sector Fund-Growth Plan-Bonus Option</v>
      </c>
      <c r="K2629" s="35">
        <f t="shared" si="660"/>
        <v>86</v>
      </c>
      <c r="L2629" s="30" t="str">
        <f t="shared" si="661"/>
        <v>105.0050</v>
      </c>
      <c r="M2629" s="30">
        <f t="shared" si="662"/>
        <v>95</v>
      </c>
      <c r="N2629" s="30" t="str">
        <f t="shared" si="663"/>
        <v>103.9550</v>
      </c>
      <c r="O2629" s="30">
        <f t="shared" si="664"/>
        <v>104</v>
      </c>
      <c r="P2629" s="30" t="str">
        <f t="shared" si="665"/>
        <v>105.0050</v>
      </c>
      <c r="Q2629" s="30">
        <f t="shared" si="666"/>
        <v>113</v>
      </c>
      <c r="R2629" s="36" t="str">
        <f t="shared" si="667"/>
        <v>08-Aug-2017</v>
      </c>
      <c r="S2629" s="37">
        <f t="shared" si="658"/>
        <v>105.005</v>
      </c>
    </row>
    <row r="2630" spans="1:19" ht="26">
      <c r="A2630" s="30" t="s">
        <v>239</v>
      </c>
      <c r="D2630" s="30" t="str">
        <f t="shared" si="652"/>
        <v>106252</v>
      </c>
      <c r="E2630" s="30">
        <f t="shared" si="656"/>
        <v>7</v>
      </c>
      <c r="F2630" s="30" t="str">
        <f t="shared" si="653"/>
        <v>INF204K01414</v>
      </c>
      <c r="G2630" s="30">
        <f t="shared" si="657"/>
        <v>20</v>
      </c>
      <c r="H2630" s="30" t="str">
        <f t="shared" si="654"/>
        <v>INF204K01422</v>
      </c>
      <c r="I2630" s="30">
        <f t="shared" si="659"/>
        <v>33</v>
      </c>
      <c r="J2630" s="35" t="str">
        <f t="shared" si="655"/>
        <v>Reliance Equity Opportunities  Fund Institutional Dividend Plan</v>
      </c>
      <c r="K2630" s="35">
        <f t="shared" si="660"/>
        <v>97</v>
      </c>
      <c r="L2630" s="30" t="str">
        <f t="shared" si="661"/>
        <v>44.8994</v>
      </c>
      <c r="M2630" s="30">
        <f t="shared" si="662"/>
        <v>105</v>
      </c>
      <c r="N2630" s="30" t="str">
        <f t="shared" si="663"/>
        <v>44.4504</v>
      </c>
      <c r="O2630" s="30">
        <f t="shared" si="664"/>
        <v>113</v>
      </c>
      <c r="P2630" s="30" t="str">
        <f t="shared" si="665"/>
        <v>44.8994</v>
      </c>
      <c r="Q2630" s="30">
        <f t="shared" si="666"/>
        <v>121</v>
      </c>
      <c r="R2630" s="36" t="str">
        <f t="shared" si="667"/>
        <v>13-Jul-2016</v>
      </c>
      <c r="S2630" s="37">
        <f t="shared" si="658"/>
        <v>44.8994</v>
      </c>
    </row>
    <row r="2631" spans="1:19" ht="26">
      <c r="A2631" s="30" t="s">
        <v>6378</v>
      </c>
      <c r="D2631" s="30" t="str">
        <f t="shared" ref="D2631:D2694" si="668">IF(ISERROR(LEFT(A2631,SEARCH(";",A2631)-1)),"",LEFT(A2631,SEARCH(";",A2631)-1))</f>
        <v>106253</v>
      </c>
      <c r="E2631" s="30">
        <f t="shared" si="656"/>
        <v>7</v>
      </c>
      <c r="F2631" s="30" t="str">
        <f t="shared" ref="F2631:F2694" si="669">IF($D2631="",A2631,MID($A2631,E2631+1,SEARCH(";",$A2631,E2631+1)-E2631-1))</f>
        <v>INF204K01448</v>
      </c>
      <c r="G2631" s="30">
        <f t="shared" si="657"/>
        <v>20</v>
      </c>
      <c r="H2631" s="30" t="str">
        <f t="shared" ref="H2631:H2694" si="670">IF($D2631="","",MID($A2631,G2631+1,SEARCH(";",$A2631,G2631+1)-G2631-1))</f>
        <v>-</v>
      </c>
      <c r="I2631" s="30">
        <f t="shared" si="659"/>
        <v>22</v>
      </c>
      <c r="J2631" s="35" t="str">
        <f t="shared" ref="J2631:J2694" si="671">IF($D2631="","",MID($A2631,I2631+1,SEARCH(";",$A2631,I2631+1)-I2631-1))</f>
        <v>Reliance Equity Opportunities  Fund Institutional Plan Growth Plan Growth Option</v>
      </c>
      <c r="K2631" s="35">
        <f t="shared" si="660"/>
        <v>103</v>
      </c>
      <c r="L2631" s="30" t="str">
        <f t="shared" si="661"/>
        <v>21.9544</v>
      </c>
      <c r="M2631" s="30">
        <f t="shared" si="662"/>
        <v>111</v>
      </c>
      <c r="N2631" s="30" t="str">
        <f t="shared" si="663"/>
        <v>21.7349</v>
      </c>
      <c r="O2631" s="30">
        <f t="shared" si="664"/>
        <v>119</v>
      </c>
      <c r="P2631" s="30" t="str">
        <f t="shared" si="665"/>
        <v>21.9544</v>
      </c>
      <c r="Q2631" s="30">
        <f t="shared" si="666"/>
        <v>127</v>
      </c>
      <c r="R2631" s="36" t="str">
        <f t="shared" si="667"/>
        <v>25-Apr-2017</v>
      </c>
      <c r="S2631" s="37">
        <f t="shared" si="658"/>
        <v>21.9544</v>
      </c>
    </row>
    <row r="2632" spans="1:19">
      <c r="A2632" s="30" t="s">
        <v>8467</v>
      </c>
      <c r="D2632" s="30" t="str">
        <f t="shared" si="668"/>
        <v>101163</v>
      </c>
      <c r="E2632" s="30">
        <f t="shared" ref="E2632:E2695" si="672">IF($D2632="","",LEN(D2632)+1)</f>
        <v>7</v>
      </c>
      <c r="F2632" s="30" t="str">
        <f t="shared" si="669"/>
        <v>INF204K01455</v>
      </c>
      <c r="G2632" s="30">
        <f t="shared" ref="G2632:G2695" si="673">IF($D2632="","",E2632+(LEN(F2632)+1))</f>
        <v>20</v>
      </c>
      <c r="H2632" s="30" t="str">
        <f t="shared" si="670"/>
        <v>INF204K01463</v>
      </c>
      <c r="I2632" s="30">
        <f t="shared" si="659"/>
        <v>33</v>
      </c>
      <c r="J2632" s="35" t="str">
        <f t="shared" si="671"/>
        <v>Reliance Equity Opportunities  Fund-Dividend Plan</v>
      </c>
      <c r="K2632" s="35">
        <f t="shared" si="660"/>
        <v>83</v>
      </c>
      <c r="L2632" s="30" t="str">
        <f t="shared" si="661"/>
        <v>31.7653</v>
      </c>
      <c r="M2632" s="30">
        <f t="shared" si="662"/>
        <v>91</v>
      </c>
      <c r="N2632" s="30" t="str">
        <f t="shared" si="663"/>
        <v>31.4476</v>
      </c>
      <c r="O2632" s="30">
        <f t="shared" si="664"/>
        <v>99</v>
      </c>
      <c r="P2632" s="30" t="str">
        <f t="shared" si="665"/>
        <v>31.7653</v>
      </c>
      <c r="Q2632" s="30">
        <f t="shared" si="666"/>
        <v>107</v>
      </c>
      <c r="R2632" s="36" t="str">
        <f t="shared" si="667"/>
        <v>08-Aug-2017</v>
      </c>
      <c r="S2632" s="37">
        <f t="shared" ref="S2632:S2695" si="674">IF(L2632="","",L2632+0)</f>
        <v>31.7653</v>
      </c>
    </row>
    <row r="2633" spans="1:19" ht="26">
      <c r="A2633" s="30" t="s">
        <v>8468</v>
      </c>
      <c r="D2633" s="30" t="str">
        <f t="shared" si="668"/>
        <v>101162</v>
      </c>
      <c r="E2633" s="30">
        <f t="shared" si="672"/>
        <v>7</v>
      </c>
      <c r="F2633" s="30" t="str">
        <f t="shared" si="669"/>
        <v>INF204K01471</v>
      </c>
      <c r="G2633" s="30">
        <f t="shared" si="673"/>
        <v>20</v>
      </c>
      <c r="H2633" s="30" t="str">
        <f t="shared" si="670"/>
        <v>-</v>
      </c>
      <c r="I2633" s="30">
        <f t="shared" si="659"/>
        <v>22</v>
      </c>
      <c r="J2633" s="35" t="str">
        <f t="shared" si="671"/>
        <v>Reliance Equity Opportunities  Fund-Growth Plan-Bonus Option</v>
      </c>
      <c r="K2633" s="35">
        <f t="shared" si="660"/>
        <v>83</v>
      </c>
      <c r="L2633" s="30" t="str">
        <f t="shared" si="661"/>
        <v>86.1724</v>
      </c>
      <c r="M2633" s="30">
        <f t="shared" si="662"/>
        <v>91</v>
      </c>
      <c r="N2633" s="30" t="str">
        <f t="shared" si="663"/>
        <v>85.3107</v>
      </c>
      <c r="O2633" s="30">
        <f t="shared" si="664"/>
        <v>99</v>
      </c>
      <c r="P2633" s="30" t="str">
        <f t="shared" si="665"/>
        <v>86.1724</v>
      </c>
      <c r="Q2633" s="30">
        <f t="shared" si="666"/>
        <v>107</v>
      </c>
      <c r="R2633" s="36" t="str">
        <f t="shared" si="667"/>
        <v>08-Aug-2017</v>
      </c>
      <c r="S2633" s="37">
        <f t="shared" si="674"/>
        <v>86.172399999999996</v>
      </c>
    </row>
    <row r="2634" spans="1:19" ht="26">
      <c r="A2634" s="30" t="s">
        <v>8469</v>
      </c>
      <c r="D2634" s="30" t="str">
        <f t="shared" si="668"/>
        <v>101161</v>
      </c>
      <c r="E2634" s="30">
        <f t="shared" si="672"/>
        <v>7</v>
      </c>
      <c r="F2634" s="30" t="str">
        <f t="shared" si="669"/>
        <v>INF204K01489</v>
      </c>
      <c r="G2634" s="30">
        <f t="shared" si="673"/>
        <v>20</v>
      </c>
      <c r="H2634" s="30" t="str">
        <f t="shared" si="670"/>
        <v>-</v>
      </c>
      <c r="I2634" s="30">
        <f t="shared" si="659"/>
        <v>22</v>
      </c>
      <c r="J2634" s="35" t="str">
        <f t="shared" si="671"/>
        <v>Reliance Equity Opportunities  Fund-Growth Plan-Growth Option</v>
      </c>
      <c r="K2634" s="35">
        <f t="shared" si="660"/>
        <v>84</v>
      </c>
      <c r="L2634" s="30" t="str">
        <f t="shared" si="661"/>
        <v>86.1724</v>
      </c>
      <c r="M2634" s="30">
        <f t="shared" si="662"/>
        <v>92</v>
      </c>
      <c r="N2634" s="30" t="str">
        <f t="shared" si="663"/>
        <v>85.3107</v>
      </c>
      <c r="O2634" s="30">
        <f t="shared" si="664"/>
        <v>100</v>
      </c>
      <c r="P2634" s="30" t="str">
        <f t="shared" si="665"/>
        <v>86.1724</v>
      </c>
      <c r="Q2634" s="30">
        <f t="shared" si="666"/>
        <v>108</v>
      </c>
      <c r="R2634" s="36" t="str">
        <f t="shared" si="667"/>
        <v>08-Aug-2017</v>
      </c>
      <c r="S2634" s="37">
        <f t="shared" si="674"/>
        <v>86.172399999999996</v>
      </c>
    </row>
    <row r="2635" spans="1:19">
      <c r="A2635" s="30" t="s">
        <v>8470</v>
      </c>
      <c r="D2635" s="30" t="str">
        <f t="shared" si="668"/>
        <v>118652</v>
      </c>
      <c r="E2635" s="30">
        <f t="shared" si="672"/>
        <v>7</v>
      </c>
      <c r="F2635" s="30" t="str">
        <f t="shared" si="669"/>
        <v>INF204K01XD4</v>
      </c>
      <c r="G2635" s="30">
        <f t="shared" si="673"/>
        <v>20</v>
      </c>
      <c r="H2635" s="30" t="str">
        <f t="shared" si="670"/>
        <v>INF204K01XE2</v>
      </c>
      <c r="I2635" s="30">
        <f t="shared" si="659"/>
        <v>33</v>
      </c>
      <c r="J2635" s="35" t="str">
        <f t="shared" si="671"/>
        <v>Reliance Equity Opportunities Fund - Direct Plan Dividend Plan</v>
      </c>
      <c r="K2635" s="35">
        <f t="shared" si="660"/>
        <v>96</v>
      </c>
      <c r="L2635" s="30" t="str">
        <f t="shared" si="661"/>
        <v>38.6173</v>
      </c>
      <c r="M2635" s="30">
        <f t="shared" si="662"/>
        <v>104</v>
      </c>
      <c r="N2635" s="30" t="str">
        <f t="shared" si="663"/>
        <v>38.2311</v>
      </c>
      <c r="O2635" s="30">
        <f t="shared" si="664"/>
        <v>112</v>
      </c>
      <c r="P2635" s="30" t="str">
        <f t="shared" si="665"/>
        <v>38.6173</v>
      </c>
      <c r="Q2635" s="30">
        <f t="shared" si="666"/>
        <v>120</v>
      </c>
      <c r="R2635" s="36" t="str">
        <f t="shared" si="667"/>
        <v>08-Aug-2017</v>
      </c>
      <c r="S2635" s="37">
        <f t="shared" si="674"/>
        <v>38.6173</v>
      </c>
    </row>
    <row r="2636" spans="1:19" ht="26">
      <c r="A2636" s="30" t="s">
        <v>8471</v>
      </c>
      <c r="D2636" s="30" t="str">
        <f t="shared" si="668"/>
        <v>118651</v>
      </c>
      <c r="E2636" s="30">
        <f t="shared" si="672"/>
        <v>7</v>
      </c>
      <c r="F2636" s="30" t="str">
        <f t="shared" si="669"/>
        <v>INF204K01D55</v>
      </c>
      <c r="G2636" s="30">
        <f t="shared" si="673"/>
        <v>20</v>
      </c>
      <c r="H2636" s="30" t="str">
        <f t="shared" si="670"/>
        <v>-</v>
      </c>
      <c r="I2636" s="30">
        <f t="shared" si="659"/>
        <v>22</v>
      </c>
      <c r="J2636" s="35" t="str">
        <f t="shared" si="671"/>
        <v>Reliance Equity Opportunities Fund - Direct Plan Growth Plan - Bonus Option</v>
      </c>
      <c r="K2636" s="35">
        <f t="shared" si="660"/>
        <v>98</v>
      </c>
      <c r="L2636" s="30" t="str">
        <f t="shared" si="661"/>
        <v>89.2434</v>
      </c>
      <c r="M2636" s="30">
        <f t="shared" si="662"/>
        <v>106</v>
      </c>
      <c r="N2636" s="30" t="str">
        <f t="shared" si="663"/>
        <v>88.3510</v>
      </c>
      <c r="O2636" s="30">
        <f t="shared" si="664"/>
        <v>114</v>
      </c>
      <c r="P2636" s="30" t="str">
        <f t="shared" si="665"/>
        <v>89.2434</v>
      </c>
      <c r="Q2636" s="30">
        <f t="shared" si="666"/>
        <v>122</v>
      </c>
      <c r="R2636" s="36" t="str">
        <f t="shared" si="667"/>
        <v>08-Aug-2017</v>
      </c>
      <c r="S2636" s="37">
        <f t="shared" si="674"/>
        <v>89.243399999999994</v>
      </c>
    </row>
    <row r="2637" spans="1:19" ht="26">
      <c r="A2637" s="30" t="s">
        <v>8472</v>
      </c>
      <c r="D2637" s="30" t="str">
        <f t="shared" si="668"/>
        <v>118650</v>
      </c>
      <c r="E2637" s="30">
        <f t="shared" si="672"/>
        <v>7</v>
      </c>
      <c r="F2637" s="30" t="str">
        <f t="shared" si="669"/>
        <v>INF204K01XF9</v>
      </c>
      <c r="G2637" s="30">
        <f t="shared" si="673"/>
        <v>20</v>
      </c>
      <c r="H2637" s="30" t="str">
        <f t="shared" si="670"/>
        <v>-</v>
      </c>
      <c r="I2637" s="30">
        <f t="shared" ref="I2637:I2700" si="675">IF($D2637="","",G2637+LEN(H2637)+1)</f>
        <v>22</v>
      </c>
      <c r="J2637" s="35" t="str">
        <f t="shared" si="671"/>
        <v>Reliance Equity Opportunities Fund - Direct Plan Growth Plan - Growth Option</v>
      </c>
      <c r="K2637" s="35">
        <f t="shared" ref="K2637:K2700" si="676">IF($D2637="","",I2637+LEN(J2637)+1)</f>
        <v>99</v>
      </c>
      <c r="L2637" s="30" t="str">
        <f t="shared" ref="L2637:L2700" si="677">IF($D2637="","",MID($A2637,K2637+1,SEARCH(";",$A2637,K2637+1)-K2637-1))</f>
        <v>89.2434</v>
      </c>
      <c r="M2637" s="30">
        <f t="shared" ref="M2637:M2700" si="678">IF($D2637="","",K2637+LEN(L2637)+1)</f>
        <v>107</v>
      </c>
      <c r="N2637" s="30" t="str">
        <f t="shared" ref="N2637:N2700" si="679">IF($D2637="","",MID($A2637,M2637+1,SEARCH(";",$A2637,M2637+1)-M2637-1))</f>
        <v>88.3510</v>
      </c>
      <c r="O2637" s="30">
        <f t="shared" ref="O2637:O2700" si="680">IF($D2637="","",M2637+LEN(N2637)+1)</f>
        <v>115</v>
      </c>
      <c r="P2637" s="30" t="str">
        <f t="shared" ref="P2637:P2700" si="681">IF($D2637="","",MID($A2637,O2637+1,SEARCH(";",$A2637,O2637+1)-O2637-1))</f>
        <v>89.2434</v>
      </c>
      <c r="Q2637" s="30">
        <f t="shared" ref="Q2637:Q2700" si="682">IF($D2637="","",O2637+LEN(P2637)+1)</f>
        <v>123</v>
      </c>
      <c r="R2637" s="36" t="str">
        <f t="shared" ref="R2637:R2700" si="683">IF($D2637="","",MID($A2637,Q2637+1,15))</f>
        <v>08-Aug-2017</v>
      </c>
      <c r="S2637" s="37">
        <f t="shared" si="674"/>
        <v>89.243399999999994</v>
      </c>
    </row>
    <row r="2638" spans="1:19" ht="26">
      <c r="A2638" s="30" t="s">
        <v>8473</v>
      </c>
      <c r="D2638" s="30" t="str">
        <f t="shared" si="668"/>
        <v>134595</v>
      </c>
      <c r="E2638" s="30">
        <f t="shared" si="672"/>
        <v>7</v>
      </c>
      <c r="F2638" s="30" t="str">
        <f t="shared" si="669"/>
        <v>INF204KA1W85</v>
      </c>
      <c r="G2638" s="30">
        <f t="shared" si="673"/>
        <v>20</v>
      </c>
      <c r="H2638" s="30" t="str">
        <f t="shared" si="670"/>
        <v>-</v>
      </c>
      <c r="I2638" s="30">
        <f t="shared" si="675"/>
        <v>22</v>
      </c>
      <c r="J2638" s="35" t="str">
        <f t="shared" si="671"/>
        <v>Reliance Equity Savings Fund- Direct Plan- Growth Plan- Bonus Option</v>
      </c>
      <c r="K2638" s="35">
        <f t="shared" si="676"/>
        <v>91</v>
      </c>
      <c r="L2638" s="30" t="str">
        <f t="shared" si="677"/>
        <v>12.5068</v>
      </c>
      <c r="M2638" s="30">
        <f t="shared" si="678"/>
        <v>99</v>
      </c>
      <c r="N2638" s="30" t="str">
        <f t="shared" si="679"/>
        <v>12.3817</v>
      </c>
      <c r="O2638" s="30">
        <f t="shared" si="680"/>
        <v>107</v>
      </c>
      <c r="P2638" s="30" t="str">
        <f t="shared" si="681"/>
        <v>12.5068</v>
      </c>
      <c r="Q2638" s="30">
        <f t="shared" si="682"/>
        <v>115</v>
      </c>
      <c r="R2638" s="36" t="str">
        <f t="shared" si="683"/>
        <v>08-Aug-2017</v>
      </c>
      <c r="S2638" s="37">
        <f t="shared" si="674"/>
        <v>12.5068</v>
      </c>
    </row>
    <row r="2639" spans="1:19" ht="26">
      <c r="A2639" s="30" t="s">
        <v>8474</v>
      </c>
      <c r="D2639" s="30" t="str">
        <f t="shared" si="668"/>
        <v>134594</v>
      </c>
      <c r="E2639" s="30">
        <f t="shared" si="672"/>
        <v>7</v>
      </c>
      <c r="F2639" s="30" t="str">
        <f t="shared" si="669"/>
        <v>INF204KA1W77</v>
      </c>
      <c r="G2639" s="30">
        <f t="shared" si="673"/>
        <v>20</v>
      </c>
      <c r="H2639" s="30" t="str">
        <f t="shared" si="670"/>
        <v>-</v>
      </c>
      <c r="I2639" s="30">
        <f t="shared" si="675"/>
        <v>22</v>
      </c>
      <c r="J2639" s="35" t="str">
        <f t="shared" si="671"/>
        <v>Reliance Equity Savings Fund- Direct Plan- Growth Plan-Growth Option</v>
      </c>
      <c r="K2639" s="35">
        <f t="shared" si="676"/>
        <v>91</v>
      </c>
      <c r="L2639" s="30" t="str">
        <f t="shared" si="677"/>
        <v>12.5068</v>
      </c>
      <c r="M2639" s="30">
        <f t="shared" si="678"/>
        <v>99</v>
      </c>
      <c r="N2639" s="30" t="str">
        <f t="shared" si="679"/>
        <v>12.3817</v>
      </c>
      <c r="O2639" s="30">
        <f t="shared" si="680"/>
        <v>107</v>
      </c>
      <c r="P2639" s="30" t="str">
        <f t="shared" si="681"/>
        <v>12.5068</v>
      </c>
      <c r="Q2639" s="30">
        <f t="shared" si="682"/>
        <v>115</v>
      </c>
      <c r="R2639" s="36" t="str">
        <f t="shared" si="683"/>
        <v>08-Aug-2017</v>
      </c>
      <c r="S2639" s="37">
        <f t="shared" si="674"/>
        <v>12.5068</v>
      </c>
    </row>
    <row r="2640" spans="1:19" ht="26">
      <c r="A2640" s="30" t="s">
        <v>8475</v>
      </c>
      <c r="D2640" s="30" t="str">
        <f t="shared" si="668"/>
        <v>134601</v>
      </c>
      <c r="E2640" s="30">
        <f t="shared" si="672"/>
        <v>7</v>
      </c>
      <c r="F2640" s="30" t="str">
        <f t="shared" si="669"/>
        <v>INF204KA1X19</v>
      </c>
      <c r="G2640" s="30">
        <f t="shared" si="673"/>
        <v>20</v>
      </c>
      <c r="H2640" s="30" t="str">
        <f t="shared" si="670"/>
        <v>INF204KA1X27</v>
      </c>
      <c r="I2640" s="30">
        <f t="shared" si="675"/>
        <v>33</v>
      </c>
      <c r="J2640" s="35" t="str">
        <f t="shared" si="671"/>
        <v>Reliance Equity Savings Fund- Direct Plan- Quarterly Dividend Plan</v>
      </c>
      <c r="K2640" s="35">
        <f t="shared" si="676"/>
        <v>100</v>
      </c>
      <c r="L2640" s="30" t="str">
        <f t="shared" si="677"/>
        <v>11.8990</v>
      </c>
      <c r="M2640" s="30">
        <f t="shared" si="678"/>
        <v>108</v>
      </c>
      <c r="N2640" s="30" t="str">
        <f t="shared" si="679"/>
        <v>11.7800</v>
      </c>
      <c r="O2640" s="30">
        <f t="shared" si="680"/>
        <v>116</v>
      </c>
      <c r="P2640" s="30" t="str">
        <f t="shared" si="681"/>
        <v>11.8990</v>
      </c>
      <c r="Q2640" s="30">
        <f t="shared" si="682"/>
        <v>124</v>
      </c>
      <c r="R2640" s="36" t="str">
        <f t="shared" si="683"/>
        <v>08-Aug-2017</v>
      </c>
      <c r="S2640" s="37">
        <f t="shared" si="674"/>
        <v>11.898999999999999</v>
      </c>
    </row>
    <row r="2641" spans="1:19">
      <c r="A2641" s="30" t="s">
        <v>8476</v>
      </c>
      <c r="D2641" s="30" t="str">
        <f t="shared" si="668"/>
        <v>134597</v>
      </c>
      <c r="E2641" s="30">
        <f t="shared" si="672"/>
        <v>7</v>
      </c>
      <c r="F2641" s="30" t="str">
        <f t="shared" si="669"/>
        <v>INF204KA1W93</v>
      </c>
      <c r="G2641" s="30">
        <f t="shared" si="673"/>
        <v>20</v>
      </c>
      <c r="H2641" s="30" t="str">
        <f t="shared" si="670"/>
        <v>INF204KA1X01</v>
      </c>
      <c r="I2641" s="30">
        <f t="shared" si="675"/>
        <v>33</v>
      </c>
      <c r="J2641" s="35" t="str">
        <f t="shared" si="671"/>
        <v>Reliance Equity Savings Fund- Direct Plan-Dividend Plan</v>
      </c>
      <c r="K2641" s="35">
        <f t="shared" si="676"/>
        <v>89</v>
      </c>
      <c r="L2641" s="30" t="str">
        <f t="shared" si="677"/>
        <v>12.5068</v>
      </c>
      <c r="M2641" s="30">
        <f t="shared" si="678"/>
        <v>97</v>
      </c>
      <c r="N2641" s="30" t="str">
        <f t="shared" si="679"/>
        <v>12.3817</v>
      </c>
      <c r="O2641" s="30">
        <f t="shared" si="680"/>
        <v>105</v>
      </c>
      <c r="P2641" s="30" t="str">
        <f t="shared" si="681"/>
        <v>12.5068</v>
      </c>
      <c r="Q2641" s="30">
        <f t="shared" si="682"/>
        <v>113</v>
      </c>
      <c r="R2641" s="36" t="str">
        <f t="shared" si="683"/>
        <v>08-Aug-2017</v>
      </c>
      <c r="S2641" s="37">
        <f t="shared" si="674"/>
        <v>12.5068</v>
      </c>
    </row>
    <row r="2642" spans="1:19" ht="26">
      <c r="A2642" s="30" t="s">
        <v>8477</v>
      </c>
      <c r="D2642" s="30" t="str">
        <f t="shared" si="668"/>
        <v>134599</v>
      </c>
      <c r="E2642" s="30">
        <f t="shared" si="672"/>
        <v>7</v>
      </c>
      <c r="F2642" s="30" t="str">
        <f t="shared" si="669"/>
        <v>INF204KA1X35</v>
      </c>
      <c r="G2642" s="30">
        <f t="shared" si="673"/>
        <v>20</v>
      </c>
      <c r="H2642" s="30" t="str">
        <f t="shared" si="670"/>
        <v>INF204KA1X43</v>
      </c>
      <c r="I2642" s="30">
        <f t="shared" si="675"/>
        <v>33</v>
      </c>
      <c r="J2642" s="35" t="str">
        <f t="shared" si="671"/>
        <v>Reliance Equity Savings Fund- Direct Plan-Monthly Dividend Plan</v>
      </c>
      <c r="K2642" s="35">
        <f t="shared" si="676"/>
        <v>97</v>
      </c>
      <c r="L2642" s="30" t="str">
        <f t="shared" si="677"/>
        <v>11.8610</v>
      </c>
      <c r="M2642" s="30">
        <f t="shared" si="678"/>
        <v>105</v>
      </c>
      <c r="N2642" s="30" t="str">
        <f t="shared" si="679"/>
        <v>11.7424</v>
      </c>
      <c r="O2642" s="30">
        <f t="shared" si="680"/>
        <v>113</v>
      </c>
      <c r="P2642" s="30" t="str">
        <f t="shared" si="681"/>
        <v>11.8610</v>
      </c>
      <c r="Q2642" s="30">
        <f t="shared" si="682"/>
        <v>121</v>
      </c>
      <c r="R2642" s="36" t="str">
        <f t="shared" si="683"/>
        <v>08-Aug-2017</v>
      </c>
      <c r="S2642" s="37">
        <f t="shared" si="674"/>
        <v>11.861000000000001</v>
      </c>
    </row>
    <row r="2643" spans="1:19">
      <c r="A2643" s="30" t="s">
        <v>8478</v>
      </c>
      <c r="D2643" s="30" t="str">
        <f t="shared" si="668"/>
        <v>134596</v>
      </c>
      <c r="E2643" s="30">
        <f t="shared" si="672"/>
        <v>7</v>
      </c>
      <c r="F2643" s="30" t="str">
        <f t="shared" si="669"/>
        <v>INF204KA1W10</v>
      </c>
      <c r="G2643" s="30">
        <f t="shared" si="673"/>
        <v>20</v>
      </c>
      <c r="H2643" s="30" t="str">
        <f t="shared" si="670"/>
        <v>INF204KA1W28</v>
      </c>
      <c r="I2643" s="30">
        <f t="shared" si="675"/>
        <v>33</v>
      </c>
      <c r="J2643" s="35" t="str">
        <f t="shared" si="671"/>
        <v>Reliance Equity Savings Fund- Dividend Plan</v>
      </c>
      <c r="K2643" s="35">
        <f t="shared" si="676"/>
        <v>77</v>
      </c>
      <c r="L2643" s="30" t="str">
        <f t="shared" si="677"/>
        <v>12.2047</v>
      </c>
      <c r="M2643" s="30">
        <f t="shared" si="678"/>
        <v>85</v>
      </c>
      <c r="N2643" s="30" t="str">
        <f t="shared" si="679"/>
        <v>12.0827</v>
      </c>
      <c r="O2643" s="30">
        <f t="shared" si="680"/>
        <v>93</v>
      </c>
      <c r="P2643" s="30" t="str">
        <f t="shared" si="681"/>
        <v>12.2047</v>
      </c>
      <c r="Q2643" s="30">
        <f t="shared" si="682"/>
        <v>101</v>
      </c>
      <c r="R2643" s="36" t="str">
        <f t="shared" si="683"/>
        <v>08-Aug-2017</v>
      </c>
      <c r="S2643" s="37">
        <f t="shared" si="674"/>
        <v>12.204700000000001</v>
      </c>
    </row>
    <row r="2644" spans="1:19">
      <c r="A2644" s="30" t="s">
        <v>8479</v>
      </c>
      <c r="D2644" s="30" t="str">
        <f t="shared" si="668"/>
        <v>134602</v>
      </c>
      <c r="E2644" s="30">
        <f t="shared" si="672"/>
        <v>7</v>
      </c>
      <c r="F2644" s="30" t="str">
        <f t="shared" si="669"/>
        <v>INF204KA1W02</v>
      </c>
      <c r="G2644" s="30">
        <f t="shared" si="673"/>
        <v>20</v>
      </c>
      <c r="H2644" s="30" t="str">
        <f t="shared" si="670"/>
        <v>-</v>
      </c>
      <c r="I2644" s="30">
        <f t="shared" si="675"/>
        <v>22</v>
      </c>
      <c r="J2644" s="35" t="str">
        <f t="shared" si="671"/>
        <v>Reliance Equity Savings Fund- Growth Plan- Bonus Option</v>
      </c>
      <c r="K2644" s="35">
        <f t="shared" si="676"/>
        <v>78</v>
      </c>
      <c r="L2644" s="30" t="str">
        <f t="shared" si="677"/>
        <v>12.2047</v>
      </c>
      <c r="M2644" s="30">
        <f t="shared" si="678"/>
        <v>86</v>
      </c>
      <c r="N2644" s="30" t="str">
        <f t="shared" si="679"/>
        <v>12.0827</v>
      </c>
      <c r="O2644" s="30">
        <f t="shared" si="680"/>
        <v>94</v>
      </c>
      <c r="P2644" s="30" t="str">
        <f t="shared" si="681"/>
        <v>12.2047</v>
      </c>
      <c r="Q2644" s="30">
        <f t="shared" si="682"/>
        <v>102</v>
      </c>
      <c r="R2644" s="36" t="str">
        <f t="shared" si="683"/>
        <v>08-Aug-2017</v>
      </c>
      <c r="S2644" s="37">
        <f t="shared" si="674"/>
        <v>12.204700000000001</v>
      </c>
    </row>
    <row r="2645" spans="1:19">
      <c r="A2645" s="30" t="s">
        <v>8480</v>
      </c>
      <c r="D2645" s="30" t="str">
        <f t="shared" si="668"/>
        <v>134593</v>
      </c>
      <c r="E2645" s="30">
        <f t="shared" si="672"/>
        <v>7</v>
      </c>
      <c r="F2645" s="30" t="str">
        <f t="shared" si="669"/>
        <v>INF204KA1V94</v>
      </c>
      <c r="G2645" s="30">
        <f t="shared" si="673"/>
        <v>20</v>
      </c>
      <c r="H2645" s="30" t="str">
        <f t="shared" si="670"/>
        <v>-</v>
      </c>
      <c r="I2645" s="30">
        <f t="shared" si="675"/>
        <v>22</v>
      </c>
      <c r="J2645" s="35" t="str">
        <f t="shared" si="671"/>
        <v>Reliance Equity Savings Fund- Growth Plan- Growth Option</v>
      </c>
      <c r="K2645" s="35">
        <f t="shared" si="676"/>
        <v>79</v>
      </c>
      <c r="L2645" s="30" t="str">
        <f t="shared" si="677"/>
        <v>12.2047</v>
      </c>
      <c r="M2645" s="30">
        <f t="shared" si="678"/>
        <v>87</v>
      </c>
      <c r="N2645" s="30" t="str">
        <f t="shared" si="679"/>
        <v>12.0827</v>
      </c>
      <c r="O2645" s="30">
        <f t="shared" si="680"/>
        <v>95</v>
      </c>
      <c r="P2645" s="30" t="str">
        <f t="shared" si="681"/>
        <v>12.2047</v>
      </c>
      <c r="Q2645" s="30">
        <f t="shared" si="682"/>
        <v>103</v>
      </c>
      <c r="R2645" s="36" t="str">
        <f t="shared" si="683"/>
        <v>08-Aug-2017</v>
      </c>
      <c r="S2645" s="37">
        <f t="shared" si="674"/>
        <v>12.204700000000001</v>
      </c>
    </row>
    <row r="2646" spans="1:19">
      <c r="A2646" s="30" t="s">
        <v>8481</v>
      </c>
      <c r="D2646" s="30" t="str">
        <f t="shared" si="668"/>
        <v>134598</v>
      </c>
      <c r="E2646" s="30">
        <f t="shared" si="672"/>
        <v>7</v>
      </c>
      <c r="F2646" s="30" t="str">
        <f t="shared" si="669"/>
        <v>INF204KA1W51</v>
      </c>
      <c r="G2646" s="30">
        <f t="shared" si="673"/>
        <v>20</v>
      </c>
      <c r="H2646" s="30" t="str">
        <f t="shared" si="670"/>
        <v>INF204KA1W69</v>
      </c>
      <c r="I2646" s="30">
        <f t="shared" si="675"/>
        <v>33</v>
      </c>
      <c r="J2646" s="35" t="str">
        <f t="shared" si="671"/>
        <v>Reliance Equity Savings Fund- Monthly Dividend Plan</v>
      </c>
      <c r="K2646" s="35">
        <f t="shared" si="676"/>
        <v>85</v>
      </c>
      <c r="L2646" s="30" t="str">
        <f t="shared" si="677"/>
        <v>11.5566</v>
      </c>
      <c r="M2646" s="30">
        <f t="shared" si="678"/>
        <v>93</v>
      </c>
      <c r="N2646" s="30" t="str">
        <f t="shared" si="679"/>
        <v>11.4410</v>
      </c>
      <c r="O2646" s="30">
        <f t="shared" si="680"/>
        <v>101</v>
      </c>
      <c r="P2646" s="30" t="str">
        <f t="shared" si="681"/>
        <v>11.5566</v>
      </c>
      <c r="Q2646" s="30">
        <f t="shared" si="682"/>
        <v>109</v>
      </c>
      <c r="R2646" s="36" t="str">
        <f t="shared" si="683"/>
        <v>08-Aug-2017</v>
      </c>
      <c r="S2646" s="37">
        <f t="shared" si="674"/>
        <v>11.5566</v>
      </c>
    </row>
    <row r="2647" spans="1:19">
      <c r="A2647" s="30" t="s">
        <v>8482</v>
      </c>
      <c r="D2647" s="30" t="str">
        <f t="shared" si="668"/>
        <v>134600</v>
      </c>
      <c r="E2647" s="30">
        <f t="shared" si="672"/>
        <v>7</v>
      </c>
      <c r="F2647" s="30" t="str">
        <f t="shared" si="669"/>
        <v>INF204KA1W44</v>
      </c>
      <c r="G2647" s="30">
        <f t="shared" si="673"/>
        <v>20</v>
      </c>
      <c r="H2647" s="30" t="str">
        <f t="shared" si="670"/>
        <v>INF204KA1W36</v>
      </c>
      <c r="I2647" s="30">
        <f t="shared" si="675"/>
        <v>33</v>
      </c>
      <c r="J2647" s="35" t="str">
        <f t="shared" si="671"/>
        <v>Reliance Equity Savings Fund- Quarterly Dividend Plan</v>
      </c>
      <c r="K2647" s="35">
        <f t="shared" si="676"/>
        <v>87</v>
      </c>
      <c r="L2647" s="30" t="str">
        <f t="shared" si="677"/>
        <v>11.6011</v>
      </c>
      <c r="M2647" s="30">
        <f t="shared" si="678"/>
        <v>95</v>
      </c>
      <c r="N2647" s="30" t="str">
        <f t="shared" si="679"/>
        <v>11.4851</v>
      </c>
      <c r="O2647" s="30">
        <f t="shared" si="680"/>
        <v>103</v>
      </c>
      <c r="P2647" s="30" t="str">
        <f t="shared" si="681"/>
        <v>11.6011</v>
      </c>
      <c r="Q2647" s="30">
        <f t="shared" si="682"/>
        <v>111</v>
      </c>
      <c r="R2647" s="36" t="str">
        <f t="shared" si="683"/>
        <v>08-Aug-2017</v>
      </c>
      <c r="S2647" s="37">
        <f t="shared" si="674"/>
        <v>11.601100000000001</v>
      </c>
    </row>
    <row r="2648" spans="1:19">
      <c r="A2648" s="30" t="s">
        <v>8483</v>
      </c>
      <c r="D2648" s="30" t="str">
        <f t="shared" si="668"/>
        <v>118640</v>
      </c>
      <c r="E2648" s="30">
        <f t="shared" si="672"/>
        <v>7</v>
      </c>
      <c r="F2648" s="30" t="str">
        <f t="shared" si="669"/>
        <v>INF204K01XJ1</v>
      </c>
      <c r="G2648" s="30">
        <f t="shared" si="673"/>
        <v>20</v>
      </c>
      <c r="H2648" s="30" t="str">
        <f t="shared" si="670"/>
        <v>INF204K01XK9</v>
      </c>
      <c r="I2648" s="30">
        <f t="shared" si="675"/>
        <v>33</v>
      </c>
      <c r="J2648" s="35" t="str">
        <f t="shared" si="671"/>
        <v>Reliance Focused Large Cap Fund - Direct Plan Dividend Plan</v>
      </c>
      <c r="K2648" s="35">
        <f t="shared" si="676"/>
        <v>93</v>
      </c>
      <c r="L2648" s="30" t="str">
        <f t="shared" si="677"/>
        <v>20.3894</v>
      </c>
      <c r="M2648" s="30">
        <f t="shared" si="678"/>
        <v>101</v>
      </c>
      <c r="N2648" s="30" t="str">
        <f t="shared" si="679"/>
        <v>20.1855</v>
      </c>
      <c r="O2648" s="30">
        <f t="shared" si="680"/>
        <v>109</v>
      </c>
      <c r="P2648" s="30" t="str">
        <f t="shared" si="681"/>
        <v>20.3894</v>
      </c>
      <c r="Q2648" s="30">
        <f t="shared" si="682"/>
        <v>117</v>
      </c>
      <c r="R2648" s="36" t="str">
        <f t="shared" si="683"/>
        <v>08-Aug-2017</v>
      </c>
      <c r="S2648" s="37">
        <f t="shared" si="674"/>
        <v>20.389399999999998</v>
      </c>
    </row>
    <row r="2649" spans="1:19" ht="26">
      <c r="A2649" s="30" t="s">
        <v>8484</v>
      </c>
      <c r="D2649" s="30" t="str">
        <f t="shared" si="668"/>
        <v>118641</v>
      </c>
      <c r="E2649" s="30">
        <f t="shared" si="672"/>
        <v>7</v>
      </c>
      <c r="F2649" s="30" t="str">
        <f t="shared" si="669"/>
        <v>INF204K01D48</v>
      </c>
      <c r="G2649" s="30">
        <f t="shared" si="673"/>
        <v>20</v>
      </c>
      <c r="H2649" s="30" t="str">
        <f t="shared" si="670"/>
        <v>-</v>
      </c>
      <c r="I2649" s="30">
        <f t="shared" si="675"/>
        <v>22</v>
      </c>
      <c r="J2649" s="35" t="str">
        <f t="shared" si="671"/>
        <v>Reliance Focused Large Cap Fund - Direct Plan Growth Plan - Bonus Option</v>
      </c>
      <c r="K2649" s="35">
        <f t="shared" si="676"/>
        <v>95</v>
      </c>
      <c r="L2649" s="30" t="str">
        <f t="shared" si="677"/>
        <v>30.1716</v>
      </c>
      <c r="M2649" s="30">
        <f t="shared" si="678"/>
        <v>103</v>
      </c>
      <c r="N2649" s="30" t="str">
        <f t="shared" si="679"/>
        <v>29.8699</v>
      </c>
      <c r="O2649" s="30">
        <f t="shared" si="680"/>
        <v>111</v>
      </c>
      <c r="P2649" s="30" t="str">
        <f t="shared" si="681"/>
        <v>30.1716</v>
      </c>
      <c r="Q2649" s="30">
        <f t="shared" si="682"/>
        <v>119</v>
      </c>
      <c r="R2649" s="36" t="str">
        <f t="shared" si="683"/>
        <v>08-Aug-2017</v>
      </c>
      <c r="S2649" s="37">
        <f t="shared" si="674"/>
        <v>30.171600000000002</v>
      </c>
    </row>
    <row r="2650" spans="1:19" ht="26">
      <c r="A2650" s="30" t="s">
        <v>8485</v>
      </c>
      <c r="D2650" s="30" t="str">
        <f t="shared" si="668"/>
        <v>118643</v>
      </c>
      <c r="E2650" s="30">
        <f t="shared" si="672"/>
        <v>7</v>
      </c>
      <c r="F2650" s="30" t="str">
        <f t="shared" si="669"/>
        <v>INF204K01XL7</v>
      </c>
      <c r="G2650" s="30">
        <f t="shared" si="673"/>
        <v>20</v>
      </c>
      <c r="H2650" s="30" t="str">
        <f t="shared" si="670"/>
        <v>-</v>
      </c>
      <c r="I2650" s="30">
        <f t="shared" si="675"/>
        <v>22</v>
      </c>
      <c r="J2650" s="35" t="str">
        <f t="shared" si="671"/>
        <v>Reliance Focused Large Cap Fund - Direct Plan Growth Plan - Growth Option</v>
      </c>
      <c r="K2650" s="35">
        <f t="shared" si="676"/>
        <v>96</v>
      </c>
      <c r="L2650" s="30" t="str">
        <f t="shared" si="677"/>
        <v>30.1716</v>
      </c>
      <c r="M2650" s="30">
        <f t="shared" si="678"/>
        <v>104</v>
      </c>
      <c r="N2650" s="30" t="str">
        <f t="shared" si="679"/>
        <v>29.8699</v>
      </c>
      <c r="O2650" s="30">
        <f t="shared" si="680"/>
        <v>112</v>
      </c>
      <c r="P2650" s="30" t="str">
        <f t="shared" si="681"/>
        <v>30.1716</v>
      </c>
      <c r="Q2650" s="30">
        <f t="shared" si="682"/>
        <v>120</v>
      </c>
      <c r="R2650" s="36" t="str">
        <f t="shared" si="683"/>
        <v>08-Aug-2017</v>
      </c>
      <c r="S2650" s="37">
        <f t="shared" si="674"/>
        <v>30.171600000000002</v>
      </c>
    </row>
    <row r="2651" spans="1:19">
      <c r="A2651" s="30" t="s">
        <v>8486</v>
      </c>
      <c r="D2651" s="30" t="str">
        <f t="shared" si="668"/>
        <v>103749</v>
      </c>
      <c r="E2651" s="30">
        <f t="shared" si="672"/>
        <v>7</v>
      </c>
      <c r="F2651" s="30" t="str">
        <f t="shared" si="669"/>
        <v>INF204K01653</v>
      </c>
      <c r="G2651" s="30">
        <f t="shared" si="673"/>
        <v>20</v>
      </c>
      <c r="H2651" s="30" t="str">
        <f t="shared" si="670"/>
        <v>INF204K01661</v>
      </c>
      <c r="I2651" s="30">
        <f t="shared" si="675"/>
        <v>33</v>
      </c>
      <c r="J2651" s="35" t="str">
        <f t="shared" si="671"/>
        <v>Reliance Focused Large Cap Fund-Dividend Plan</v>
      </c>
      <c r="K2651" s="35">
        <f t="shared" si="676"/>
        <v>79</v>
      </c>
      <c r="L2651" s="30" t="str">
        <f t="shared" si="677"/>
        <v>19.8523</v>
      </c>
      <c r="M2651" s="30">
        <f t="shared" si="678"/>
        <v>87</v>
      </c>
      <c r="N2651" s="30" t="str">
        <f t="shared" si="679"/>
        <v>19.6538</v>
      </c>
      <c r="O2651" s="30">
        <f t="shared" si="680"/>
        <v>95</v>
      </c>
      <c r="P2651" s="30" t="str">
        <f t="shared" si="681"/>
        <v>19.8523</v>
      </c>
      <c r="Q2651" s="30">
        <f t="shared" si="682"/>
        <v>103</v>
      </c>
      <c r="R2651" s="36" t="str">
        <f t="shared" si="683"/>
        <v>08-Aug-2017</v>
      </c>
      <c r="S2651" s="37">
        <f t="shared" si="674"/>
        <v>19.8523</v>
      </c>
    </row>
    <row r="2652" spans="1:19">
      <c r="A2652" s="30" t="s">
        <v>8487</v>
      </c>
      <c r="D2652" s="30" t="str">
        <f t="shared" si="668"/>
        <v>103748</v>
      </c>
      <c r="E2652" s="30">
        <f t="shared" si="672"/>
        <v>7</v>
      </c>
      <c r="F2652" s="30" t="str">
        <f t="shared" si="669"/>
        <v>INF204K01679</v>
      </c>
      <c r="G2652" s="30">
        <f t="shared" si="673"/>
        <v>20</v>
      </c>
      <c r="H2652" s="30" t="str">
        <f t="shared" si="670"/>
        <v>-</v>
      </c>
      <c r="I2652" s="30">
        <f t="shared" si="675"/>
        <v>22</v>
      </c>
      <c r="J2652" s="35" t="str">
        <f t="shared" si="671"/>
        <v>Reliance Focused Large Cap Fund-Growth Plan-Bonus Option</v>
      </c>
      <c r="K2652" s="35">
        <f t="shared" si="676"/>
        <v>79</v>
      </c>
      <c r="L2652" s="30" t="str">
        <f t="shared" si="677"/>
        <v>29.2361</v>
      </c>
      <c r="M2652" s="30">
        <f t="shared" si="678"/>
        <v>87</v>
      </c>
      <c r="N2652" s="30" t="str">
        <f t="shared" si="679"/>
        <v>28.9437</v>
      </c>
      <c r="O2652" s="30">
        <f t="shared" si="680"/>
        <v>95</v>
      </c>
      <c r="P2652" s="30" t="str">
        <f t="shared" si="681"/>
        <v>29.2361</v>
      </c>
      <c r="Q2652" s="30">
        <f t="shared" si="682"/>
        <v>103</v>
      </c>
      <c r="R2652" s="36" t="str">
        <f t="shared" si="683"/>
        <v>08-Aug-2017</v>
      </c>
      <c r="S2652" s="37">
        <f t="shared" si="674"/>
        <v>29.2361</v>
      </c>
    </row>
    <row r="2653" spans="1:19">
      <c r="A2653" s="30" t="s">
        <v>8488</v>
      </c>
      <c r="D2653" s="30" t="str">
        <f t="shared" si="668"/>
        <v>103747</v>
      </c>
      <c r="E2653" s="30">
        <f t="shared" si="672"/>
        <v>7</v>
      </c>
      <c r="F2653" s="30" t="str">
        <f t="shared" si="669"/>
        <v>INF204K01687</v>
      </c>
      <c r="G2653" s="30">
        <f t="shared" si="673"/>
        <v>20</v>
      </c>
      <c r="H2653" s="30" t="str">
        <f t="shared" si="670"/>
        <v>-</v>
      </c>
      <c r="I2653" s="30">
        <f t="shared" si="675"/>
        <v>22</v>
      </c>
      <c r="J2653" s="35" t="str">
        <f t="shared" si="671"/>
        <v>Reliance Focused Large Cap Fund-Growth Plan-Growth Option</v>
      </c>
      <c r="K2653" s="35">
        <f t="shared" si="676"/>
        <v>80</v>
      </c>
      <c r="L2653" s="30" t="str">
        <f t="shared" si="677"/>
        <v>29.2361</v>
      </c>
      <c r="M2653" s="30">
        <f t="shared" si="678"/>
        <v>88</v>
      </c>
      <c r="N2653" s="30" t="str">
        <f t="shared" si="679"/>
        <v>28.9437</v>
      </c>
      <c r="O2653" s="30">
        <f t="shared" si="680"/>
        <v>96</v>
      </c>
      <c r="P2653" s="30" t="str">
        <f t="shared" si="681"/>
        <v>29.2361</v>
      </c>
      <c r="Q2653" s="30">
        <f t="shared" si="682"/>
        <v>104</v>
      </c>
      <c r="R2653" s="36" t="str">
        <f t="shared" si="683"/>
        <v>08-Aug-2017</v>
      </c>
      <c r="S2653" s="37">
        <f t="shared" si="674"/>
        <v>29.2361</v>
      </c>
    </row>
    <row r="2654" spans="1:19">
      <c r="A2654" s="30" t="s">
        <v>8489</v>
      </c>
      <c r="D2654" s="30" t="str">
        <f t="shared" si="668"/>
        <v>118666</v>
      </c>
      <c r="E2654" s="30">
        <f t="shared" si="672"/>
        <v>7</v>
      </c>
      <c r="F2654" s="30" t="str">
        <f t="shared" si="669"/>
        <v>INF204K01E39</v>
      </c>
      <c r="G2654" s="30">
        <f t="shared" si="673"/>
        <v>20</v>
      </c>
      <c r="H2654" s="30" t="str">
        <f t="shared" si="670"/>
        <v>INF204K01E47</v>
      </c>
      <c r="I2654" s="30">
        <f t="shared" si="675"/>
        <v>33</v>
      </c>
      <c r="J2654" s="35" t="str">
        <f t="shared" si="671"/>
        <v>Reliance Growth Fund - Direct Plan Dividend Plan</v>
      </c>
      <c r="K2654" s="35">
        <f t="shared" si="676"/>
        <v>82</v>
      </c>
      <c r="L2654" s="30" t="str">
        <f t="shared" si="677"/>
        <v>86.0498</v>
      </c>
      <c r="M2654" s="30">
        <f t="shared" si="678"/>
        <v>90</v>
      </c>
      <c r="N2654" s="30" t="str">
        <f t="shared" si="679"/>
        <v>85.1893</v>
      </c>
      <c r="O2654" s="30">
        <f t="shared" si="680"/>
        <v>98</v>
      </c>
      <c r="P2654" s="30" t="str">
        <f t="shared" si="681"/>
        <v>86.0498</v>
      </c>
      <c r="Q2654" s="30">
        <f t="shared" si="682"/>
        <v>106</v>
      </c>
      <c r="R2654" s="36" t="str">
        <f t="shared" si="683"/>
        <v>08-Aug-2017</v>
      </c>
      <c r="S2654" s="37">
        <f t="shared" si="674"/>
        <v>86.049800000000005</v>
      </c>
    </row>
    <row r="2655" spans="1:19" ht="26">
      <c r="A2655" s="30" t="s">
        <v>8490</v>
      </c>
      <c r="D2655" s="30" t="str">
        <f t="shared" si="668"/>
        <v>118665</v>
      </c>
      <c r="E2655" s="30">
        <f t="shared" si="672"/>
        <v>7</v>
      </c>
      <c r="F2655" s="30" t="str">
        <f t="shared" si="669"/>
        <v>INF204K01E21</v>
      </c>
      <c r="G2655" s="30">
        <f t="shared" si="673"/>
        <v>20</v>
      </c>
      <c r="H2655" s="30" t="str">
        <f t="shared" si="670"/>
        <v>-</v>
      </c>
      <c r="I2655" s="30">
        <f t="shared" si="675"/>
        <v>22</v>
      </c>
      <c r="J2655" s="35" t="str">
        <f t="shared" si="671"/>
        <v>Reliance Growth Fund - Direct Plan Growth Plan - Bonus Option</v>
      </c>
      <c r="K2655" s="35">
        <f t="shared" si="676"/>
        <v>84</v>
      </c>
      <c r="L2655" s="30" t="str">
        <f t="shared" si="677"/>
        <v>182.9447</v>
      </c>
      <c r="M2655" s="30">
        <f t="shared" si="678"/>
        <v>93</v>
      </c>
      <c r="N2655" s="30" t="str">
        <f t="shared" si="679"/>
        <v>181.1153</v>
      </c>
      <c r="O2655" s="30">
        <f t="shared" si="680"/>
        <v>102</v>
      </c>
      <c r="P2655" s="30" t="str">
        <f t="shared" si="681"/>
        <v>182.9447</v>
      </c>
      <c r="Q2655" s="30">
        <f t="shared" si="682"/>
        <v>111</v>
      </c>
      <c r="R2655" s="36" t="str">
        <f t="shared" si="683"/>
        <v>08-Aug-2017</v>
      </c>
      <c r="S2655" s="37">
        <f t="shared" si="674"/>
        <v>182.94470000000001</v>
      </c>
    </row>
    <row r="2656" spans="1:19" ht="26">
      <c r="A2656" s="30" t="s">
        <v>8491</v>
      </c>
      <c r="D2656" s="30" t="str">
        <f t="shared" si="668"/>
        <v>118668</v>
      </c>
      <c r="E2656" s="30">
        <f t="shared" si="672"/>
        <v>7</v>
      </c>
      <c r="F2656" s="30" t="str">
        <f t="shared" si="669"/>
        <v>INF204K01E54</v>
      </c>
      <c r="G2656" s="30">
        <f t="shared" si="673"/>
        <v>20</v>
      </c>
      <c r="H2656" s="30" t="str">
        <f t="shared" si="670"/>
        <v>-</v>
      </c>
      <c r="I2656" s="30">
        <f t="shared" si="675"/>
        <v>22</v>
      </c>
      <c r="J2656" s="35" t="str">
        <f t="shared" si="671"/>
        <v>Reliance Growth Fund - Direct Plan Growth Plan - Growth Option</v>
      </c>
      <c r="K2656" s="35">
        <f t="shared" si="676"/>
        <v>85</v>
      </c>
      <c r="L2656" s="30" t="str">
        <f t="shared" si="677"/>
        <v>1101.2237</v>
      </c>
      <c r="M2656" s="30">
        <f t="shared" si="678"/>
        <v>95</v>
      </c>
      <c r="N2656" s="30" t="str">
        <f t="shared" si="679"/>
        <v>1090.2115</v>
      </c>
      <c r="O2656" s="30">
        <f t="shared" si="680"/>
        <v>105</v>
      </c>
      <c r="P2656" s="30" t="str">
        <f t="shared" si="681"/>
        <v>1101.2237</v>
      </c>
      <c r="Q2656" s="30">
        <f t="shared" si="682"/>
        <v>115</v>
      </c>
      <c r="R2656" s="36" t="str">
        <f t="shared" si="683"/>
        <v>08-Aug-2017</v>
      </c>
      <c r="S2656" s="37">
        <f t="shared" si="674"/>
        <v>1101.2237</v>
      </c>
    </row>
    <row r="2657" spans="1:19">
      <c r="A2657" s="30" t="s">
        <v>8492</v>
      </c>
      <c r="D2657" s="30" t="str">
        <f t="shared" si="668"/>
        <v>106260</v>
      </c>
      <c r="E2657" s="30">
        <f t="shared" si="672"/>
        <v>7</v>
      </c>
      <c r="F2657" s="30" t="str">
        <f t="shared" si="669"/>
        <v>INF204K01257</v>
      </c>
      <c r="G2657" s="30">
        <f t="shared" si="673"/>
        <v>20</v>
      </c>
      <c r="H2657" s="30" t="str">
        <f t="shared" si="670"/>
        <v>INF204K01265</v>
      </c>
      <c r="I2657" s="30">
        <f t="shared" si="675"/>
        <v>33</v>
      </c>
      <c r="J2657" s="35" t="str">
        <f t="shared" si="671"/>
        <v>Reliance Growth Fund Institutional Plan Dividend Plan</v>
      </c>
      <c r="K2657" s="35">
        <f t="shared" si="676"/>
        <v>87</v>
      </c>
      <c r="L2657" s="30" t="str">
        <f t="shared" si="677"/>
        <v>638.4947</v>
      </c>
      <c r="M2657" s="30">
        <f t="shared" si="678"/>
        <v>96</v>
      </c>
      <c r="N2657" s="30" t="str">
        <f t="shared" si="679"/>
        <v>632.1098</v>
      </c>
      <c r="O2657" s="30">
        <f t="shared" si="680"/>
        <v>105</v>
      </c>
      <c r="P2657" s="30" t="str">
        <f t="shared" si="681"/>
        <v>638.4947</v>
      </c>
      <c r="Q2657" s="30">
        <f t="shared" si="682"/>
        <v>114</v>
      </c>
      <c r="R2657" s="36" t="str">
        <f t="shared" si="683"/>
        <v>08-Aug-2017</v>
      </c>
      <c r="S2657" s="37">
        <f t="shared" si="674"/>
        <v>638.49469999999997</v>
      </c>
    </row>
    <row r="2658" spans="1:19">
      <c r="A2658" s="30" t="s">
        <v>8493</v>
      </c>
      <c r="D2658" s="30" t="str">
        <f t="shared" si="668"/>
        <v>100375</v>
      </c>
      <c r="E2658" s="30">
        <f t="shared" si="672"/>
        <v>7</v>
      </c>
      <c r="F2658" s="30" t="str">
        <f t="shared" si="669"/>
        <v>INF204K01299</v>
      </c>
      <c r="G2658" s="30">
        <f t="shared" si="673"/>
        <v>20</v>
      </c>
      <c r="H2658" s="30" t="str">
        <f t="shared" si="670"/>
        <v>INF204K01307</v>
      </c>
      <c r="I2658" s="30">
        <f t="shared" si="675"/>
        <v>33</v>
      </c>
      <c r="J2658" s="35" t="str">
        <f t="shared" si="671"/>
        <v>Reliance Growth Fund-Dividend Plan-(D)</v>
      </c>
      <c r="K2658" s="35">
        <f t="shared" si="676"/>
        <v>72</v>
      </c>
      <c r="L2658" s="30" t="str">
        <f t="shared" si="677"/>
        <v>70.6573</v>
      </c>
      <c r="M2658" s="30">
        <f t="shared" si="678"/>
        <v>80</v>
      </c>
      <c r="N2658" s="30" t="str">
        <f t="shared" si="679"/>
        <v>69.9507</v>
      </c>
      <c r="O2658" s="30">
        <f t="shared" si="680"/>
        <v>88</v>
      </c>
      <c r="P2658" s="30" t="str">
        <f t="shared" si="681"/>
        <v>70.6573</v>
      </c>
      <c r="Q2658" s="30">
        <f t="shared" si="682"/>
        <v>96</v>
      </c>
      <c r="R2658" s="36" t="str">
        <f t="shared" si="683"/>
        <v>08-Aug-2017</v>
      </c>
      <c r="S2658" s="37">
        <f t="shared" si="674"/>
        <v>70.657300000000006</v>
      </c>
    </row>
    <row r="2659" spans="1:19">
      <c r="A2659" s="30" t="s">
        <v>8494</v>
      </c>
      <c r="D2659" s="30" t="str">
        <f t="shared" si="668"/>
        <v>100376</v>
      </c>
      <c r="E2659" s="30">
        <f t="shared" si="672"/>
        <v>7</v>
      </c>
      <c r="F2659" s="30" t="str">
        <f t="shared" si="669"/>
        <v>INF204K01315</v>
      </c>
      <c r="G2659" s="30">
        <f t="shared" si="673"/>
        <v>20</v>
      </c>
      <c r="H2659" s="30" t="str">
        <f t="shared" si="670"/>
        <v>-</v>
      </c>
      <c r="I2659" s="30">
        <f t="shared" si="675"/>
        <v>22</v>
      </c>
      <c r="J2659" s="35" t="str">
        <f t="shared" si="671"/>
        <v>Reliance Growth Fund-Growth Plan-Bonus Option</v>
      </c>
      <c r="K2659" s="35">
        <f t="shared" si="676"/>
        <v>68</v>
      </c>
      <c r="L2659" s="30" t="str">
        <f t="shared" si="677"/>
        <v>177.5564</v>
      </c>
      <c r="M2659" s="30">
        <f t="shared" si="678"/>
        <v>77</v>
      </c>
      <c r="N2659" s="30" t="str">
        <f t="shared" si="679"/>
        <v>175.7808</v>
      </c>
      <c r="O2659" s="30">
        <f t="shared" si="680"/>
        <v>86</v>
      </c>
      <c r="P2659" s="30" t="str">
        <f t="shared" si="681"/>
        <v>177.5564</v>
      </c>
      <c r="Q2659" s="30">
        <f t="shared" si="682"/>
        <v>95</v>
      </c>
      <c r="R2659" s="36" t="str">
        <f t="shared" si="683"/>
        <v>08-Aug-2017</v>
      </c>
      <c r="S2659" s="37">
        <f t="shared" si="674"/>
        <v>177.5564</v>
      </c>
    </row>
    <row r="2660" spans="1:19">
      <c r="A2660" s="30" t="s">
        <v>8495</v>
      </c>
      <c r="D2660" s="30" t="str">
        <f t="shared" si="668"/>
        <v>100377</v>
      </c>
      <c r="E2660" s="30">
        <f t="shared" si="672"/>
        <v>7</v>
      </c>
      <c r="F2660" s="30" t="str">
        <f t="shared" si="669"/>
        <v>INF204K01323</v>
      </c>
      <c r="G2660" s="30">
        <f t="shared" si="673"/>
        <v>20</v>
      </c>
      <c r="H2660" s="30" t="str">
        <f t="shared" si="670"/>
        <v>-</v>
      </c>
      <c r="I2660" s="30">
        <f t="shared" si="675"/>
        <v>22</v>
      </c>
      <c r="J2660" s="35" t="str">
        <f t="shared" si="671"/>
        <v>Reliance Growth Fund-Growth Plan-Growth Option</v>
      </c>
      <c r="K2660" s="35">
        <f t="shared" si="676"/>
        <v>69</v>
      </c>
      <c r="L2660" s="30" t="str">
        <f t="shared" si="677"/>
        <v>1066.5229</v>
      </c>
      <c r="M2660" s="30">
        <f t="shared" si="678"/>
        <v>79</v>
      </c>
      <c r="N2660" s="30" t="str">
        <f t="shared" si="679"/>
        <v>1055.8577</v>
      </c>
      <c r="O2660" s="30">
        <f t="shared" si="680"/>
        <v>89</v>
      </c>
      <c r="P2660" s="30" t="str">
        <f t="shared" si="681"/>
        <v>1066.5229</v>
      </c>
      <c r="Q2660" s="30">
        <f t="shared" si="682"/>
        <v>99</v>
      </c>
      <c r="R2660" s="36" t="str">
        <f t="shared" si="683"/>
        <v>08-Aug-2017</v>
      </c>
      <c r="S2660" s="37">
        <f t="shared" si="674"/>
        <v>1066.5228999999999</v>
      </c>
    </row>
    <row r="2661" spans="1:19" ht="26">
      <c r="A2661" s="30" t="s">
        <v>8496</v>
      </c>
      <c r="D2661" s="30" t="str">
        <f t="shared" si="668"/>
        <v>118742</v>
      </c>
      <c r="E2661" s="30">
        <f t="shared" si="672"/>
        <v>7</v>
      </c>
      <c r="F2661" s="30" t="str">
        <f t="shared" si="669"/>
        <v>INF204K01H02</v>
      </c>
      <c r="G2661" s="30">
        <f t="shared" si="673"/>
        <v>20</v>
      </c>
      <c r="H2661" s="30" t="str">
        <f t="shared" si="670"/>
        <v>-</v>
      </c>
      <c r="I2661" s="30">
        <f t="shared" si="675"/>
        <v>22</v>
      </c>
      <c r="J2661" s="35" t="str">
        <f t="shared" si="671"/>
        <v>Reliance Index Fund - Nifty Plan - Direct Plan Growth Plan - Bonus Option</v>
      </c>
      <c r="K2661" s="35">
        <f t="shared" si="676"/>
        <v>96</v>
      </c>
      <c r="L2661" s="30" t="str">
        <f t="shared" si="677"/>
        <v>16.9972</v>
      </c>
      <c r="M2661" s="30">
        <f t="shared" si="678"/>
        <v>104</v>
      </c>
      <c r="N2661" s="30" t="str">
        <f t="shared" si="679"/>
        <v>16.9547</v>
      </c>
      <c r="O2661" s="30">
        <f t="shared" si="680"/>
        <v>112</v>
      </c>
      <c r="P2661" s="30" t="str">
        <f t="shared" si="681"/>
        <v>16.9972</v>
      </c>
      <c r="Q2661" s="30">
        <f t="shared" si="682"/>
        <v>120</v>
      </c>
      <c r="R2661" s="36" t="str">
        <f t="shared" si="683"/>
        <v>08-Aug-2017</v>
      </c>
      <c r="S2661" s="37">
        <f t="shared" si="674"/>
        <v>16.997199999999999</v>
      </c>
    </row>
    <row r="2662" spans="1:19" ht="26">
      <c r="A2662" s="30" t="s">
        <v>8497</v>
      </c>
      <c r="D2662" s="30" t="str">
        <f t="shared" si="668"/>
        <v>118741</v>
      </c>
      <c r="E2662" s="30">
        <f t="shared" si="672"/>
        <v>7</v>
      </c>
      <c r="F2662" s="30" t="str">
        <f t="shared" si="669"/>
        <v>INF204K01H36</v>
      </c>
      <c r="G2662" s="30">
        <f t="shared" si="673"/>
        <v>20</v>
      </c>
      <c r="H2662" s="30" t="str">
        <f t="shared" si="670"/>
        <v>-</v>
      </c>
      <c r="I2662" s="30">
        <f t="shared" si="675"/>
        <v>22</v>
      </c>
      <c r="J2662" s="35" t="str">
        <f t="shared" si="671"/>
        <v>Reliance Index Fund - Nifty Plan - Direct Plan Growth Plan - Growth Option</v>
      </c>
      <c r="K2662" s="35">
        <f t="shared" si="676"/>
        <v>97</v>
      </c>
      <c r="L2662" s="30" t="str">
        <f t="shared" si="677"/>
        <v>16.9972</v>
      </c>
      <c r="M2662" s="30">
        <f t="shared" si="678"/>
        <v>105</v>
      </c>
      <c r="N2662" s="30" t="str">
        <f t="shared" si="679"/>
        <v>16.9547</v>
      </c>
      <c r="O2662" s="30">
        <f t="shared" si="680"/>
        <v>113</v>
      </c>
      <c r="P2662" s="30" t="str">
        <f t="shared" si="681"/>
        <v>16.9972</v>
      </c>
      <c r="Q2662" s="30">
        <f t="shared" si="682"/>
        <v>121</v>
      </c>
      <c r="R2662" s="36" t="str">
        <f t="shared" si="683"/>
        <v>08-Aug-2017</v>
      </c>
      <c r="S2662" s="37">
        <f t="shared" si="674"/>
        <v>16.997199999999999</v>
      </c>
    </row>
    <row r="2663" spans="1:19" ht="26">
      <c r="A2663" s="30" t="s">
        <v>8498</v>
      </c>
      <c r="D2663" s="30" t="str">
        <f t="shared" si="668"/>
        <v>118745</v>
      </c>
      <c r="E2663" s="30">
        <f t="shared" si="672"/>
        <v>7</v>
      </c>
      <c r="F2663" s="30" t="str">
        <f t="shared" si="669"/>
        <v>INF204K01H44</v>
      </c>
      <c r="G2663" s="30">
        <f t="shared" si="673"/>
        <v>20</v>
      </c>
      <c r="H2663" s="30" t="str">
        <f t="shared" si="670"/>
        <v>INF204K01H51</v>
      </c>
      <c r="I2663" s="30">
        <f t="shared" si="675"/>
        <v>33</v>
      </c>
      <c r="J2663" s="35" t="str">
        <f t="shared" si="671"/>
        <v>Reliance Index Fund - Nifty Plan - Direct Plan Half Yearly Dividend Plan</v>
      </c>
      <c r="K2663" s="35">
        <f t="shared" si="676"/>
        <v>106</v>
      </c>
      <c r="L2663" s="30" t="str">
        <f t="shared" si="677"/>
        <v>16.9972</v>
      </c>
      <c r="M2663" s="30">
        <f t="shared" si="678"/>
        <v>114</v>
      </c>
      <c r="N2663" s="30" t="str">
        <f t="shared" si="679"/>
        <v>16.9547</v>
      </c>
      <c r="O2663" s="30">
        <f t="shared" si="680"/>
        <v>122</v>
      </c>
      <c r="P2663" s="30" t="str">
        <f t="shared" si="681"/>
        <v>16.9972</v>
      </c>
      <c r="Q2663" s="30">
        <f t="shared" si="682"/>
        <v>130</v>
      </c>
      <c r="R2663" s="36" t="str">
        <f t="shared" si="683"/>
        <v>08-Aug-2017</v>
      </c>
      <c r="S2663" s="37">
        <f t="shared" si="674"/>
        <v>16.997199999999999</v>
      </c>
    </row>
    <row r="2664" spans="1:19" ht="26">
      <c r="A2664" s="30" t="s">
        <v>8499</v>
      </c>
      <c r="D2664" s="30" t="str">
        <f t="shared" si="668"/>
        <v>118740</v>
      </c>
      <c r="E2664" s="30">
        <f t="shared" si="672"/>
        <v>7</v>
      </c>
      <c r="F2664" s="30" t="str">
        <f t="shared" si="669"/>
        <v>INF204K01H69</v>
      </c>
      <c r="G2664" s="30">
        <f t="shared" si="673"/>
        <v>20</v>
      </c>
      <c r="H2664" s="30" t="str">
        <f t="shared" si="670"/>
        <v>INF204K01H77</v>
      </c>
      <c r="I2664" s="30">
        <f t="shared" si="675"/>
        <v>33</v>
      </c>
      <c r="J2664" s="35" t="str">
        <f t="shared" si="671"/>
        <v>Reliance Index Fund - Nifty Plan - Direct Plan Quarterly Dividend Plan</v>
      </c>
      <c r="K2664" s="35">
        <f t="shared" si="676"/>
        <v>104</v>
      </c>
      <c r="L2664" s="30" t="str">
        <f t="shared" si="677"/>
        <v>16.9972</v>
      </c>
      <c r="M2664" s="30">
        <f t="shared" si="678"/>
        <v>112</v>
      </c>
      <c r="N2664" s="30" t="str">
        <f t="shared" si="679"/>
        <v>16.9547</v>
      </c>
      <c r="O2664" s="30">
        <f t="shared" si="680"/>
        <v>120</v>
      </c>
      <c r="P2664" s="30" t="str">
        <f t="shared" si="681"/>
        <v>16.9972</v>
      </c>
      <c r="Q2664" s="30">
        <f t="shared" si="682"/>
        <v>128</v>
      </c>
      <c r="R2664" s="36" t="str">
        <f t="shared" si="683"/>
        <v>08-Aug-2017</v>
      </c>
      <c r="S2664" s="37">
        <f t="shared" si="674"/>
        <v>16.997199999999999</v>
      </c>
    </row>
    <row r="2665" spans="1:19" ht="26">
      <c r="A2665" s="30" t="s">
        <v>8500</v>
      </c>
      <c r="D2665" s="30" t="str">
        <f t="shared" si="668"/>
        <v>118743</v>
      </c>
      <c r="E2665" s="30">
        <f t="shared" si="672"/>
        <v>7</v>
      </c>
      <c r="F2665" s="30" t="str">
        <f t="shared" si="669"/>
        <v>INF204K01H10</v>
      </c>
      <c r="G2665" s="30">
        <f t="shared" si="673"/>
        <v>20</v>
      </c>
      <c r="H2665" s="30" t="str">
        <f t="shared" si="670"/>
        <v>INF204K01H28</v>
      </c>
      <c r="I2665" s="30">
        <f t="shared" si="675"/>
        <v>33</v>
      </c>
      <c r="J2665" s="35" t="str">
        <f t="shared" si="671"/>
        <v>Reliance Index Fund - Nifty Plan - Direct Plan Yearly Dividend Plan</v>
      </c>
      <c r="K2665" s="35">
        <f t="shared" si="676"/>
        <v>101</v>
      </c>
      <c r="L2665" s="30" t="str">
        <f t="shared" si="677"/>
        <v>16.9972</v>
      </c>
      <c r="M2665" s="30">
        <f t="shared" si="678"/>
        <v>109</v>
      </c>
      <c r="N2665" s="30" t="str">
        <f t="shared" si="679"/>
        <v>16.9547</v>
      </c>
      <c r="O2665" s="30">
        <f t="shared" si="680"/>
        <v>117</v>
      </c>
      <c r="P2665" s="30" t="str">
        <f t="shared" si="681"/>
        <v>16.9972</v>
      </c>
      <c r="Q2665" s="30">
        <f t="shared" si="682"/>
        <v>125</v>
      </c>
      <c r="R2665" s="36" t="str">
        <f t="shared" si="683"/>
        <v>08-Aug-2017</v>
      </c>
      <c r="S2665" s="37">
        <f t="shared" si="674"/>
        <v>16.997199999999999</v>
      </c>
    </row>
    <row r="2666" spans="1:19">
      <c r="A2666" s="30" t="s">
        <v>8501</v>
      </c>
      <c r="D2666" s="30" t="str">
        <f t="shared" si="668"/>
        <v>113297</v>
      </c>
      <c r="E2666" s="30">
        <f t="shared" si="672"/>
        <v>7</v>
      </c>
      <c r="F2666" s="30" t="str">
        <f t="shared" si="669"/>
        <v>INF204K01IF0</v>
      </c>
      <c r="G2666" s="30">
        <f t="shared" si="673"/>
        <v>20</v>
      </c>
      <c r="H2666" s="30" t="str">
        <f t="shared" si="670"/>
        <v>-</v>
      </c>
      <c r="I2666" s="30">
        <f t="shared" si="675"/>
        <v>22</v>
      </c>
      <c r="J2666" s="35" t="str">
        <f t="shared" si="671"/>
        <v>Reliance Index Fund - Nifty Plan - Growth Plan - Bonus Option</v>
      </c>
      <c r="K2666" s="35">
        <f t="shared" si="676"/>
        <v>84</v>
      </c>
      <c r="L2666" s="30" t="str">
        <f t="shared" si="677"/>
        <v>16.6494</v>
      </c>
      <c r="M2666" s="30">
        <f t="shared" si="678"/>
        <v>92</v>
      </c>
      <c r="N2666" s="30" t="str">
        <f t="shared" si="679"/>
        <v>16.6078</v>
      </c>
      <c r="O2666" s="30">
        <f t="shared" si="680"/>
        <v>100</v>
      </c>
      <c r="P2666" s="30" t="str">
        <f t="shared" si="681"/>
        <v>16.6494</v>
      </c>
      <c r="Q2666" s="30">
        <f t="shared" si="682"/>
        <v>108</v>
      </c>
      <c r="R2666" s="36" t="str">
        <f t="shared" si="683"/>
        <v>08-Aug-2017</v>
      </c>
      <c r="S2666" s="37">
        <f t="shared" si="674"/>
        <v>16.6494</v>
      </c>
    </row>
    <row r="2667" spans="1:19" ht="26">
      <c r="A2667" s="30" t="s">
        <v>8502</v>
      </c>
      <c r="D2667" s="30" t="str">
        <f t="shared" si="668"/>
        <v>113296</v>
      </c>
      <c r="E2667" s="30">
        <f t="shared" si="672"/>
        <v>7</v>
      </c>
      <c r="F2667" s="30" t="str">
        <f t="shared" si="669"/>
        <v>INF204K01IE3</v>
      </c>
      <c r="G2667" s="30">
        <f t="shared" si="673"/>
        <v>20</v>
      </c>
      <c r="H2667" s="30" t="str">
        <f t="shared" si="670"/>
        <v>-</v>
      </c>
      <c r="I2667" s="30">
        <f t="shared" si="675"/>
        <v>22</v>
      </c>
      <c r="J2667" s="35" t="str">
        <f t="shared" si="671"/>
        <v>Reliance Index Fund - Nifty Plan - Growth Plan - Growth Option</v>
      </c>
      <c r="K2667" s="35">
        <f t="shared" si="676"/>
        <v>85</v>
      </c>
      <c r="L2667" s="30" t="str">
        <f t="shared" si="677"/>
        <v>16.6494</v>
      </c>
      <c r="M2667" s="30">
        <f t="shared" si="678"/>
        <v>93</v>
      </c>
      <c r="N2667" s="30" t="str">
        <f t="shared" si="679"/>
        <v>16.6078</v>
      </c>
      <c r="O2667" s="30">
        <f t="shared" si="680"/>
        <v>101</v>
      </c>
      <c r="P2667" s="30" t="str">
        <f t="shared" si="681"/>
        <v>16.6494</v>
      </c>
      <c r="Q2667" s="30">
        <f t="shared" si="682"/>
        <v>109</v>
      </c>
      <c r="R2667" s="36" t="str">
        <f t="shared" si="683"/>
        <v>08-Aug-2017</v>
      </c>
      <c r="S2667" s="37">
        <f t="shared" si="674"/>
        <v>16.6494</v>
      </c>
    </row>
    <row r="2668" spans="1:19">
      <c r="A2668" s="30" t="s">
        <v>8503</v>
      </c>
      <c r="D2668" s="30" t="str">
        <f t="shared" si="668"/>
        <v>113298</v>
      </c>
      <c r="E2668" s="30">
        <f t="shared" si="672"/>
        <v>7</v>
      </c>
      <c r="F2668" s="30" t="str">
        <f t="shared" si="669"/>
        <v>INF204K01IG8</v>
      </c>
      <c r="G2668" s="30">
        <f t="shared" si="673"/>
        <v>20</v>
      </c>
      <c r="H2668" s="30" t="str">
        <f t="shared" si="670"/>
        <v>INF204K01IJ2</v>
      </c>
      <c r="I2668" s="30">
        <f t="shared" si="675"/>
        <v>33</v>
      </c>
      <c r="J2668" s="35" t="str">
        <f t="shared" si="671"/>
        <v>Reliance Index Fund - Nifty Plan - Quarterly Dividend Plan</v>
      </c>
      <c r="K2668" s="35">
        <f t="shared" si="676"/>
        <v>92</v>
      </c>
      <c r="L2668" s="30" t="str">
        <f t="shared" si="677"/>
        <v>16.6494</v>
      </c>
      <c r="M2668" s="30">
        <f t="shared" si="678"/>
        <v>100</v>
      </c>
      <c r="N2668" s="30" t="str">
        <f t="shared" si="679"/>
        <v>16.6078</v>
      </c>
      <c r="O2668" s="30">
        <f t="shared" si="680"/>
        <v>108</v>
      </c>
      <c r="P2668" s="30" t="str">
        <f t="shared" si="681"/>
        <v>16.6494</v>
      </c>
      <c r="Q2668" s="30">
        <f t="shared" si="682"/>
        <v>116</v>
      </c>
      <c r="R2668" s="36" t="str">
        <f t="shared" si="683"/>
        <v>08-Aug-2017</v>
      </c>
      <c r="S2668" s="37">
        <f t="shared" si="674"/>
        <v>16.6494</v>
      </c>
    </row>
    <row r="2669" spans="1:19">
      <c r="A2669" s="30" t="s">
        <v>8504</v>
      </c>
      <c r="D2669" s="30" t="str">
        <f t="shared" si="668"/>
        <v>113300</v>
      </c>
      <c r="E2669" s="30">
        <f t="shared" si="672"/>
        <v>7</v>
      </c>
      <c r="F2669" s="30" t="str">
        <f t="shared" si="669"/>
        <v>INF204K01II4</v>
      </c>
      <c r="G2669" s="30">
        <f t="shared" si="673"/>
        <v>20</v>
      </c>
      <c r="H2669" s="30" t="str">
        <f t="shared" si="670"/>
        <v>INF204K01IL8</v>
      </c>
      <c r="I2669" s="30">
        <f t="shared" si="675"/>
        <v>33</v>
      </c>
      <c r="J2669" s="35" t="str">
        <f t="shared" si="671"/>
        <v>Reliance Index Fund - Nifty Plan- Annual Dividend Plan</v>
      </c>
      <c r="K2669" s="35">
        <f t="shared" si="676"/>
        <v>88</v>
      </c>
      <c r="L2669" s="30" t="str">
        <f t="shared" si="677"/>
        <v>16.6494</v>
      </c>
      <c r="M2669" s="30">
        <f t="shared" si="678"/>
        <v>96</v>
      </c>
      <c r="N2669" s="30" t="str">
        <f t="shared" si="679"/>
        <v>16.6078</v>
      </c>
      <c r="O2669" s="30">
        <f t="shared" si="680"/>
        <v>104</v>
      </c>
      <c r="P2669" s="30" t="str">
        <f t="shared" si="681"/>
        <v>16.6494</v>
      </c>
      <c r="Q2669" s="30">
        <f t="shared" si="682"/>
        <v>112</v>
      </c>
      <c r="R2669" s="36" t="str">
        <f t="shared" si="683"/>
        <v>08-Aug-2017</v>
      </c>
      <c r="S2669" s="37">
        <f t="shared" si="674"/>
        <v>16.6494</v>
      </c>
    </row>
    <row r="2670" spans="1:19">
      <c r="A2670" s="30" t="s">
        <v>8505</v>
      </c>
      <c r="D2670" s="30" t="str">
        <f t="shared" si="668"/>
        <v>113299</v>
      </c>
      <c r="E2670" s="30">
        <f t="shared" si="672"/>
        <v>7</v>
      </c>
      <c r="F2670" s="30" t="str">
        <f t="shared" si="669"/>
        <v>INF204K01IH6</v>
      </c>
      <c r="G2670" s="30">
        <f t="shared" si="673"/>
        <v>20</v>
      </c>
      <c r="H2670" s="30" t="str">
        <f t="shared" si="670"/>
        <v>INF204K01IK0</v>
      </c>
      <c r="I2670" s="30">
        <f t="shared" si="675"/>
        <v>33</v>
      </c>
      <c r="J2670" s="35" t="str">
        <f t="shared" si="671"/>
        <v>Reliance Index Fund - Nifty Plan- Half Yearly Dividend Plan</v>
      </c>
      <c r="K2670" s="35">
        <f t="shared" si="676"/>
        <v>93</v>
      </c>
      <c r="L2670" s="30" t="str">
        <f t="shared" si="677"/>
        <v>16.6494</v>
      </c>
      <c r="M2670" s="30">
        <f t="shared" si="678"/>
        <v>101</v>
      </c>
      <c r="N2670" s="30" t="str">
        <f t="shared" si="679"/>
        <v>16.6078</v>
      </c>
      <c r="O2670" s="30">
        <f t="shared" si="680"/>
        <v>109</v>
      </c>
      <c r="P2670" s="30" t="str">
        <f t="shared" si="681"/>
        <v>16.6494</v>
      </c>
      <c r="Q2670" s="30">
        <f t="shared" si="682"/>
        <v>117</v>
      </c>
      <c r="R2670" s="36" t="str">
        <f t="shared" si="683"/>
        <v>08-Aug-2017</v>
      </c>
      <c r="S2670" s="37">
        <f t="shared" si="674"/>
        <v>16.6494</v>
      </c>
    </row>
    <row r="2671" spans="1:19">
      <c r="A2671" s="30" t="s">
        <v>8506</v>
      </c>
      <c r="D2671" s="30" t="str">
        <f t="shared" si="668"/>
        <v>113295</v>
      </c>
      <c r="E2671" s="30">
        <f t="shared" si="672"/>
        <v>7</v>
      </c>
      <c r="F2671" s="30" t="str">
        <f t="shared" si="669"/>
        <v>INF204K01IQ7</v>
      </c>
      <c r="G2671" s="30">
        <f t="shared" si="673"/>
        <v>20</v>
      </c>
      <c r="H2671" s="30" t="str">
        <f t="shared" si="670"/>
        <v>INF204K01IT1</v>
      </c>
      <c r="I2671" s="30">
        <f t="shared" si="675"/>
        <v>33</v>
      </c>
      <c r="J2671" s="35" t="str">
        <f t="shared" si="671"/>
        <v>Reliance Index Fund - Sensex Plan - Annual Dividend Plan</v>
      </c>
      <c r="K2671" s="35">
        <f t="shared" si="676"/>
        <v>90</v>
      </c>
      <c r="L2671" s="30" t="str">
        <f t="shared" si="677"/>
        <v>15.7260</v>
      </c>
      <c r="M2671" s="30">
        <f t="shared" si="678"/>
        <v>98</v>
      </c>
      <c r="N2671" s="30" t="str">
        <f t="shared" si="679"/>
        <v>15.6867</v>
      </c>
      <c r="O2671" s="30">
        <f t="shared" si="680"/>
        <v>106</v>
      </c>
      <c r="P2671" s="30" t="str">
        <f t="shared" si="681"/>
        <v>15.7260</v>
      </c>
      <c r="Q2671" s="30">
        <f t="shared" si="682"/>
        <v>114</v>
      </c>
      <c r="R2671" s="36" t="str">
        <f t="shared" si="683"/>
        <v>08-Aug-2017</v>
      </c>
      <c r="S2671" s="37">
        <f t="shared" si="674"/>
        <v>15.726000000000001</v>
      </c>
    </row>
    <row r="2672" spans="1:19" ht="26">
      <c r="A2672" s="30" t="s">
        <v>8507</v>
      </c>
      <c r="D2672" s="30" t="str">
        <f t="shared" si="668"/>
        <v>118786</v>
      </c>
      <c r="E2672" s="30">
        <f t="shared" si="672"/>
        <v>7</v>
      </c>
      <c r="F2672" s="30" t="str">
        <f t="shared" si="669"/>
        <v>INF204K01K64</v>
      </c>
      <c r="G2672" s="30">
        <f t="shared" si="673"/>
        <v>20</v>
      </c>
      <c r="H2672" s="30" t="str">
        <f t="shared" si="670"/>
        <v>INF204K01K72</v>
      </c>
      <c r="I2672" s="30">
        <f t="shared" si="675"/>
        <v>33</v>
      </c>
      <c r="J2672" s="35" t="str">
        <f t="shared" si="671"/>
        <v>Reliance Index Fund - Sensex Plan - Direct Plan - Annual Dividend Plan</v>
      </c>
      <c r="K2672" s="35">
        <f t="shared" si="676"/>
        <v>104</v>
      </c>
      <c r="L2672" s="30" t="str">
        <f t="shared" si="677"/>
        <v>16.0291</v>
      </c>
      <c r="M2672" s="30">
        <f t="shared" si="678"/>
        <v>112</v>
      </c>
      <c r="N2672" s="30" t="str">
        <f t="shared" si="679"/>
        <v>15.9890</v>
      </c>
      <c r="O2672" s="30">
        <f t="shared" si="680"/>
        <v>120</v>
      </c>
      <c r="P2672" s="30" t="str">
        <f t="shared" si="681"/>
        <v>16.0291</v>
      </c>
      <c r="Q2672" s="30">
        <f t="shared" si="682"/>
        <v>128</v>
      </c>
      <c r="R2672" s="36" t="str">
        <f t="shared" si="683"/>
        <v>08-Aug-2017</v>
      </c>
      <c r="S2672" s="37">
        <f t="shared" si="674"/>
        <v>16.0291</v>
      </c>
    </row>
    <row r="2673" spans="1:19" ht="26">
      <c r="A2673" s="30" t="s">
        <v>8508</v>
      </c>
      <c r="D2673" s="30" t="str">
        <f t="shared" si="668"/>
        <v>118788</v>
      </c>
      <c r="E2673" s="30">
        <f t="shared" si="672"/>
        <v>7</v>
      </c>
      <c r="F2673" s="30" t="str">
        <f t="shared" si="669"/>
        <v>INF204K01K98</v>
      </c>
      <c r="G2673" s="30">
        <f t="shared" si="673"/>
        <v>20</v>
      </c>
      <c r="H2673" s="30" t="str">
        <f t="shared" si="670"/>
        <v>INF204K01L06</v>
      </c>
      <c r="I2673" s="30">
        <f t="shared" si="675"/>
        <v>33</v>
      </c>
      <c r="J2673" s="35" t="str">
        <f t="shared" si="671"/>
        <v>Reliance Index Fund - Sensex Plan - Direct Plan - Half Yearly Dividend Plan</v>
      </c>
      <c r="K2673" s="35">
        <f t="shared" si="676"/>
        <v>109</v>
      </c>
      <c r="L2673" s="30" t="str">
        <f t="shared" si="677"/>
        <v>16.0291</v>
      </c>
      <c r="M2673" s="30">
        <f t="shared" si="678"/>
        <v>117</v>
      </c>
      <c r="N2673" s="30" t="str">
        <f t="shared" si="679"/>
        <v>15.9890</v>
      </c>
      <c r="O2673" s="30">
        <f t="shared" si="680"/>
        <v>125</v>
      </c>
      <c r="P2673" s="30" t="str">
        <f t="shared" si="681"/>
        <v>16.0291</v>
      </c>
      <c r="Q2673" s="30">
        <f t="shared" si="682"/>
        <v>133</v>
      </c>
      <c r="R2673" s="36" t="str">
        <f t="shared" si="683"/>
        <v>08-Aug-2017</v>
      </c>
      <c r="S2673" s="37">
        <f t="shared" si="674"/>
        <v>16.0291</v>
      </c>
    </row>
    <row r="2674" spans="1:19" ht="26">
      <c r="A2674" s="30" t="s">
        <v>8509</v>
      </c>
      <c r="D2674" s="30" t="str">
        <f t="shared" si="668"/>
        <v>118790</v>
      </c>
      <c r="E2674" s="30">
        <f t="shared" si="672"/>
        <v>7</v>
      </c>
      <c r="F2674" s="30" t="str">
        <f t="shared" si="669"/>
        <v>INF204K01L14</v>
      </c>
      <c r="G2674" s="30">
        <f t="shared" si="673"/>
        <v>20</v>
      </c>
      <c r="H2674" s="30" t="str">
        <f t="shared" si="670"/>
        <v>INF204K01L22</v>
      </c>
      <c r="I2674" s="30">
        <f t="shared" si="675"/>
        <v>33</v>
      </c>
      <c r="J2674" s="35" t="str">
        <f t="shared" si="671"/>
        <v>Reliance Index Fund - Sensex Plan - Direct Plan - Quarterly Dividend Plan</v>
      </c>
      <c r="K2674" s="35">
        <f t="shared" si="676"/>
        <v>107</v>
      </c>
      <c r="L2674" s="30" t="str">
        <f t="shared" si="677"/>
        <v>16.0291</v>
      </c>
      <c r="M2674" s="30">
        <f t="shared" si="678"/>
        <v>115</v>
      </c>
      <c r="N2674" s="30" t="str">
        <f t="shared" si="679"/>
        <v>15.9890</v>
      </c>
      <c r="O2674" s="30">
        <f t="shared" si="680"/>
        <v>123</v>
      </c>
      <c r="P2674" s="30" t="str">
        <f t="shared" si="681"/>
        <v>16.0291</v>
      </c>
      <c r="Q2674" s="30">
        <f t="shared" si="682"/>
        <v>131</v>
      </c>
      <c r="R2674" s="36" t="str">
        <f t="shared" si="683"/>
        <v>08-Aug-2017</v>
      </c>
      <c r="S2674" s="37">
        <f t="shared" si="674"/>
        <v>16.0291</v>
      </c>
    </row>
    <row r="2675" spans="1:19" ht="26">
      <c r="A2675" s="30" t="s">
        <v>8510</v>
      </c>
      <c r="D2675" s="30" t="str">
        <f t="shared" si="668"/>
        <v>118785</v>
      </c>
      <c r="E2675" s="30">
        <f t="shared" si="672"/>
        <v>7</v>
      </c>
      <c r="F2675" s="30" t="str">
        <f t="shared" si="669"/>
        <v>INF204K01K56</v>
      </c>
      <c r="G2675" s="30">
        <f t="shared" si="673"/>
        <v>20</v>
      </c>
      <c r="H2675" s="30" t="str">
        <f t="shared" si="670"/>
        <v>-</v>
      </c>
      <c r="I2675" s="30">
        <f t="shared" si="675"/>
        <v>22</v>
      </c>
      <c r="J2675" s="35" t="str">
        <f t="shared" si="671"/>
        <v>Reliance Index Fund - Sensex Plan - Direct Plan Growth Plan - Bonus Option</v>
      </c>
      <c r="K2675" s="35">
        <f t="shared" si="676"/>
        <v>97</v>
      </c>
      <c r="L2675" s="30" t="str">
        <f t="shared" si="677"/>
        <v>16.0291</v>
      </c>
      <c r="M2675" s="30">
        <f t="shared" si="678"/>
        <v>105</v>
      </c>
      <c r="N2675" s="30" t="str">
        <f t="shared" si="679"/>
        <v>15.9890</v>
      </c>
      <c r="O2675" s="30">
        <f t="shared" si="680"/>
        <v>113</v>
      </c>
      <c r="P2675" s="30" t="str">
        <f t="shared" si="681"/>
        <v>16.0291</v>
      </c>
      <c r="Q2675" s="30">
        <f t="shared" si="682"/>
        <v>121</v>
      </c>
      <c r="R2675" s="36" t="str">
        <f t="shared" si="683"/>
        <v>08-Aug-2017</v>
      </c>
      <c r="S2675" s="37">
        <f t="shared" si="674"/>
        <v>16.0291</v>
      </c>
    </row>
    <row r="2676" spans="1:19" ht="26">
      <c r="A2676" s="30" t="s">
        <v>8511</v>
      </c>
      <c r="D2676" s="30" t="str">
        <f t="shared" si="668"/>
        <v>118791</v>
      </c>
      <c r="E2676" s="30">
        <f t="shared" si="672"/>
        <v>7</v>
      </c>
      <c r="F2676" s="30" t="str">
        <f t="shared" si="669"/>
        <v>INF204K01K80</v>
      </c>
      <c r="G2676" s="30">
        <f t="shared" si="673"/>
        <v>20</v>
      </c>
      <c r="H2676" s="30" t="str">
        <f t="shared" si="670"/>
        <v>-</v>
      </c>
      <c r="I2676" s="30">
        <f t="shared" si="675"/>
        <v>22</v>
      </c>
      <c r="J2676" s="35" t="str">
        <f t="shared" si="671"/>
        <v>Reliance Index Fund - Sensex Plan - Direct Plan Growth Plan - Growth Option</v>
      </c>
      <c r="K2676" s="35">
        <f t="shared" si="676"/>
        <v>98</v>
      </c>
      <c r="L2676" s="30" t="str">
        <f t="shared" si="677"/>
        <v>16.0291</v>
      </c>
      <c r="M2676" s="30">
        <f t="shared" si="678"/>
        <v>106</v>
      </c>
      <c r="N2676" s="30" t="str">
        <f t="shared" si="679"/>
        <v>15.9890</v>
      </c>
      <c r="O2676" s="30">
        <f t="shared" si="680"/>
        <v>114</v>
      </c>
      <c r="P2676" s="30" t="str">
        <f t="shared" si="681"/>
        <v>16.0291</v>
      </c>
      <c r="Q2676" s="30">
        <f t="shared" si="682"/>
        <v>122</v>
      </c>
      <c r="R2676" s="36" t="str">
        <f t="shared" si="683"/>
        <v>08-Aug-2017</v>
      </c>
      <c r="S2676" s="37">
        <f t="shared" si="674"/>
        <v>16.0291</v>
      </c>
    </row>
    <row r="2677" spans="1:19" ht="26">
      <c r="A2677" s="30" t="s">
        <v>8512</v>
      </c>
      <c r="D2677" s="30" t="str">
        <f t="shared" si="668"/>
        <v>113270</v>
      </c>
      <c r="E2677" s="30">
        <f t="shared" si="672"/>
        <v>7</v>
      </c>
      <c r="F2677" s="30" t="str">
        <f t="shared" si="669"/>
        <v>INF204K01IN4</v>
      </c>
      <c r="G2677" s="30">
        <f t="shared" si="673"/>
        <v>20</v>
      </c>
      <c r="H2677" s="30" t="str">
        <f t="shared" si="670"/>
        <v>-</v>
      </c>
      <c r="I2677" s="30">
        <f t="shared" si="675"/>
        <v>22</v>
      </c>
      <c r="J2677" s="35" t="str">
        <f t="shared" si="671"/>
        <v>Reliance Index Fund - Sensex Plan - Growth Plan - Bonus Option</v>
      </c>
      <c r="K2677" s="35">
        <f t="shared" si="676"/>
        <v>85</v>
      </c>
      <c r="L2677" s="30" t="str">
        <f t="shared" si="677"/>
        <v>15.7260</v>
      </c>
      <c r="M2677" s="30">
        <f t="shared" si="678"/>
        <v>93</v>
      </c>
      <c r="N2677" s="30" t="str">
        <f t="shared" si="679"/>
        <v>15.6867</v>
      </c>
      <c r="O2677" s="30">
        <f t="shared" si="680"/>
        <v>101</v>
      </c>
      <c r="P2677" s="30" t="str">
        <f t="shared" si="681"/>
        <v>15.7260</v>
      </c>
      <c r="Q2677" s="30">
        <f t="shared" si="682"/>
        <v>109</v>
      </c>
      <c r="R2677" s="36" t="str">
        <f t="shared" si="683"/>
        <v>08-Aug-2017</v>
      </c>
      <c r="S2677" s="37">
        <f t="shared" si="674"/>
        <v>15.726000000000001</v>
      </c>
    </row>
    <row r="2678" spans="1:19" ht="26">
      <c r="A2678" s="30" t="s">
        <v>8513</v>
      </c>
      <c r="D2678" s="30" t="str">
        <f t="shared" si="668"/>
        <v>113269</v>
      </c>
      <c r="E2678" s="30">
        <f t="shared" si="672"/>
        <v>7</v>
      </c>
      <c r="F2678" s="30" t="str">
        <f t="shared" si="669"/>
        <v>INF204K01IM6</v>
      </c>
      <c r="G2678" s="30">
        <f t="shared" si="673"/>
        <v>20</v>
      </c>
      <c r="H2678" s="30" t="str">
        <f t="shared" si="670"/>
        <v>-</v>
      </c>
      <c r="I2678" s="30">
        <f t="shared" si="675"/>
        <v>22</v>
      </c>
      <c r="J2678" s="35" t="str">
        <f t="shared" si="671"/>
        <v>Reliance Index Fund - Sensex Plan - Growth Plan - Growth Option</v>
      </c>
      <c r="K2678" s="35">
        <f t="shared" si="676"/>
        <v>86</v>
      </c>
      <c r="L2678" s="30" t="str">
        <f t="shared" si="677"/>
        <v>15.7260</v>
      </c>
      <c r="M2678" s="30">
        <f t="shared" si="678"/>
        <v>94</v>
      </c>
      <c r="N2678" s="30" t="str">
        <f t="shared" si="679"/>
        <v>15.6867</v>
      </c>
      <c r="O2678" s="30">
        <f t="shared" si="680"/>
        <v>102</v>
      </c>
      <c r="P2678" s="30" t="str">
        <f t="shared" si="681"/>
        <v>15.7260</v>
      </c>
      <c r="Q2678" s="30">
        <f t="shared" si="682"/>
        <v>110</v>
      </c>
      <c r="R2678" s="36" t="str">
        <f t="shared" si="683"/>
        <v>08-Aug-2017</v>
      </c>
      <c r="S2678" s="37">
        <f t="shared" si="674"/>
        <v>15.726000000000001</v>
      </c>
    </row>
    <row r="2679" spans="1:19">
      <c r="A2679" s="30" t="s">
        <v>8514</v>
      </c>
      <c r="D2679" s="30" t="str">
        <f t="shared" si="668"/>
        <v>113294</v>
      </c>
      <c r="E2679" s="30">
        <f t="shared" si="672"/>
        <v>7</v>
      </c>
      <c r="F2679" s="30" t="str">
        <f t="shared" si="669"/>
        <v>INF204K01IP9</v>
      </c>
      <c r="G2679" s="30">
        <f t="shared" si="673"/>
        <v>20</v>
      </c>
      <c r="H2679" s="30" t="str">
        <f t="shared" si="670"/>
        <v>INF204K01IS3</v>
      </c>
      <c r="I2679" s="30">
        <f t="shared" si="675"/>
        <v>33</v>
      </c>
      <c r="J2679" s="35" t="str">
        <f t="shared" si="671"/>
        <v>Reliance Index Fund - Sensex Plan - Half Yearly Dividend Plan</v>
      </c>
      <c r="K2679" s="35">
        <f t="shared" si="676"/>
        <v>95</v>
      </c>
      <c r="L2679" s="30" t="str">
        <f t="shared" si="677"/>
        <v>15.7260</v>
      </c>
      <c r="M2679" s="30">
        <f t="shared" si="678"/>
        <v>103</v>
      </c>
      <c r="N2679" s="30" t="str">
        <f t="shared" si="679"/>
        <v>15.6867</v>
      </c>
      <c r="O2679" s="30">
        <f t="shared" si="680"/>
        <v>111</v>
      </c>
      <c r="P2679" s="30" t="str">
        <f t="shared" si="681"/>
        <v>15.7260</v>
      </c>
      <c r="Q2679" s="30">
        <f t="shared" si="682"/>
        <v>119</v>
      </c>
      <c r="R2679" s="36" t="str">
        <f t="shared" si="683"/>
        <v>08-Aug-2017</v>
      </c>
      <c r="S2679" s="37">
        <f t="shared" si="674"/>
        <v>15.726000000000001</v>
      </c>
    </row>
    <row r="2680" spans="1:19">
      <c r="A2680" s="30" t="s">
        <v>8515</v>
      </c>
      <c r="D2680" s="30" t="str">
        <f t="shared" si="668"/>
        <v>113271</v>
      </c>
      <c r="E2680" s="30">
        <f t="shared" si="672"/>
        <v>7</v>
      </c>
      <c r="F2680" s="30" t="str">
        <f t="shared" si="669"/>
        <v>INF204K01IO2</v>
      </c>
      <c r="G2680" s="30">
        <f t="shared" si="673"/>
        <v>20</v>
      </c>
      <c r="H2680" s="30" t="str">
        <f t="shared" si="670"/>
        <v>INF204K01IR5</v>
      </c>
      <c r="I2680" s="30">
        <f t="shared" si="675"/>
        <v>33</v>
      </c>
      <c r="J2680" s="35" t="str">
        <f t="shared" si="671"/>
        <v>Reliance Index Fund - Sensex Plan - Quarterly Dividend Plan</v>
      </c>
      <c r="K2680" s="35">
        <f t="shared" si="676"/>
        <v>93</v>
      </c>
      <c r="L2680" s="30" t="str">
        <f t="shared" si="677"/>
        <v>15.7260</v>
      </c>
      <c r="M2680" s="30">
        <f t="shared" si="678"/>
        <v>101</v>
      </c>
      <c r="N2680" s="30" t="str">
        <f t="shared" si="679"/>
        <v>15.6867</v>
      </c>
      <c r="O2680" s="30">
        <f t="shared" si="680"/>
        <v>109</v>
      </c>
      <c r="P2680" s="30" t="str">
        <f t="shared" si="681"/>
        <v>15.7260</v>
      </c>
      <c r="Q2680" s="30">
        <f t="shared" si="682"/>
        <v>117</v>
      </c>
      <c r="R2680" s="36" t="str">
        <f t="shared" si="683"/>
        <v>08-Aug-2017</v>
      </c>
      <c r="S2680" s="37">
        <f t="shared" si="674"/>
        <v>15.726000000000001</v>
      </c>
    </row>
    <row r="2681" spans="1:19">
      <c r="A2681" s="30" t="s">
        <v>8516</v>
      </c>
      <c r="D2681" s="30" t="str">
        <f t="shared" si="668"/>
        <v>130864</v>
      </c>
      <c r="E2681" s="30">
        <f t="shared" si="672"/>
        <v>7</v>
      </c>
      <c r="F2681" s="30" t="str">
        <f t="shared" si="669"/>
        <v>INF204KA1SM3</v>
      </c>
      <c r="G2681" s="30">
        <f t="shared" si="673"/>
        <v>20</v>
      </c>
      <c r="H2681" s="30" t="str">
        <f t="shared" si="670"/>
        <v>-</v>
      </c>
      <c r="I2681" s="30">
        <f t="shared" si="675"/>
        <v>22</v>
      </c>
      <c r="J2681" s="35" t="str">
        <f t="shared" si="671"/>
        <v>Reliance Japan Equity Fund- Direct Plan- Dividend Plan</v>
      </c>
      <c r="K2681" s="35">
        <f t="shared" si="676"/>
        <v>77</v>
      </c>
      <c r="L2681" s="30" t="str">
        <f t="shared" si="677"/>
        <v>11.2853</v>
      </c>
      <c r="M2681" s="30">
        <f t="shared" si="678"/>
        <v>85</v>
      </c>
      <c r="N2681" s="30" t="str">
        <f t="shared" si="679"/>
        <v>11.1724</v>
      </c>
      <c r="O2681" s="30">
        <f t="shared" si="680"/>
        <v>93</v>
      </c>
      <c r="P2681" s="30" t="str">
        <f t="shared" si="681"/>
        <v>11.2853</v>
      </c>
      <c r="Q2681" s="30">
        <f t="shared" si="682"/>
        <v>101</v>
      </c>
      <c r="R2681" s="36" t="str">
        <f t="shared" si="683"/>
        <v>08-Aug-2017</v>
      </c>
      <c r="S2681" s="37">
        <f t="shared" si="674"/>
        <v>11.285299999999999</v>
      </c>
    </row>
    <row r="2682" spans="1:19" ht="26">
      <c r="A2682" s="30" t="s">
        <v>8517</v>
      </c>
      <c r="D2682" s="30" t="str">
        <f t="shared" si="668"/>
        <v>130861</v>
      </c>
      <c r="E2682" s="30">
        <f t="shared" si="672"/>
        <v>7</v>
      </c>
      <c r="F2682" s="30" t="str">
        <f t="shared" si="669"/>
        <v>INF204KA1SK7</v>
      </c>
      <c r="G2682" s="30">
        <f t="shared" si="673"/>
        <v>20</v>
      </c>
      <c r="H2682" s="30" t="str">
        <f t="shared" si="670"/>
        <v>-</v>
      </c>
      <c r="I2682" s="30">
        <f t="shared" si="675"/>
        <v>22</v>
      </c>
      <c r="J2682" s="35" t="str">
        <f t="shared" si="671"/>
        <v>Reliance Japan Equity Fund- Direct Plan- Growth Plan- Bonus Option</v>
      </c>
      <c r="K2682" s="35">
        <f t="shared" si="676"/>
        <v>89</v>
      </c>
      <c r="L2682" s="30" t="str">
        <f t="shared" si="677"/>
        <v>11.2853</v>
      </c>
      <c r="M2682" s="30">
        <f t="shared" si="678"/>
        <v>97</v>
      </c>
      <c r="N2682" s="30" t="str">
        <f t="shared" si="679"/>
        <v>11.1724</v>
      </c>
      <c r="O2682" s="30">
        <f t="shared" si="680"/>
        <v>105</v>
      </c>
      <c r="P2682" s="30" t="str">
        <f t="shared" si="681"/>
        <v>11.2853</v>
      </c>
      <c r="Q2682" s="30">
        <f t="shared" si="682"/>
        <v>113</v>
      </c>
      <c r="R2682" s="36" t="str">
        <f t="shared" si="683"/>
        <v>08-Aug-2017</v>
      </c>
      <c r="S2682" s="37">
        <f t="shared" si="674"/>
        <v>11.285299999999999</v>
      </c>
    </row>
    <row r="2683" spans="1:19" ht="26">
      <c r="A2683" s="30" t="s">
        <v>8518</v>
      </c>
      <c r="D2683" s="30" t="str">
        <f t="shared" si="668"/>
        <v>130860</v>
      </c>
      <c r="E2683" s="30">
        <f t="shared" si="672"/>
        <v>7</v>
      </c>
      <c r="F2683" s="30" t="str">
        <f t="shared" si="669"/>
        <v>INF204KA1SI1</v>
      </c>
      <c r="G2683" s="30">
        <f t="shared" si="673"/>
        <v>20</v>
      </c>
      <c r="H2683" s="30" t="str">
        <f t="shared" si="670"/>
        <v>-</v>
      </c>
      <c r="I2683" s="30">
        <f t="shared" si="675"/>
        <v>22</v>
      </c>
      <c r="J2683" s="35" t="str">
        <f t="shared" si="671"/>
        <v>Reliance Japan Equity Fund- Direct Plan- Growth Plan- Growth Option</v>
      </c>
      <c r="K2683" s="35">
        <f t="shared" si="676"/>
        <v>90</v>
      </c>
      <c r="L2683" s="30" t="str">
        <f t="shared" si="677"/>
        <v>11.2853</v>
      </c>
      <c r="M2683" s="30">
        <f t="shared" si="678"/>
        <v>98</v>
      </c>
      <c r="N2683" s="30" t="str">
        <f t="shared" si="679"/>
        <v>11.1724</v>
      </c>
      <c r="O2683" s="30">
        <f t="shared" si="680"/>
        <v>106</v>
      </c>
      <c r="P2683" s="30" t="str">
        <f t="shared" si="681"/>
        <v>11.2853</v>
      </c>
      <c r="Q2683" s="30">
        <f t="shared" si="682"/>
        <v>114</v>
      </c>
      <c r="R2683" s="36" t="str">
        <f t="shared" si="683"/>
        <v>08-Aug-2017</v>
      </c>
      <c r="S2683" s="37">
        <f t="shared" si="674"/>
        <v>11.285299999999999</v>
      </c>
    </row>
    <row r="2684" spans="1:19">
      <c r="A2684" s="30" t="s">
        <v>8519</v>
      </c>
      <c r="D2684" s="30" t="str">
        <f t="shared" si="668"/>
        <v>130859</v>
      </c>
      <c r="E2684" s="30">
        <f t="shared" si="672"/>
        <v>7</v>
      </c>
      <c r="F2684" s="30" t="str">
        <f t="shared" si="669"/>
        <v>INF204KA1SL5</v>
      </c>
      <c r="G2684" s="30">
        <f t="shared" si="673"/>
        <v>20</v>
      </c>
      <c r="H2684" s="30" t="str">
        <f t="shared" si="670"/>
        <v>-</v>
      </c>
      <c r="I2684" s="30">
        <f t="shared" si="675"/>
        <v>22</v>
      </c>
      <c r="J2684" s="35" t="str">
        <f t="shared" si="671"/>
        <v>Reliance Japan Equity Fund- Dividend Plan</v>
      </c>
      <c r="K2684" s="35">
        <f t="shared" si="676"/>
        <v>64</v>
      </c>
      <c r="L2684" s="30" t="str">
        <f t="shared" si="677"/>
        <v>11.0634</v>
      </c>
      <c r="M2684" s="30">
        <f t="shared" si="678"/>
        <v>72</v>
      </c>
      <c r="N2684" s="30" t="str">
        <f t="shared" si="679"/>
        <v>10.9528</v>
      </c>
      <c r="O2684" s="30">
        <f t="shared" si="680"/>
        <v>80</v>
      </c>
      <c r="P2684" s="30" t="str">
        <f t="shared" si="681"/>
        <v>11.0634</v>
      </c>
      <c r="Q2684" s="30">
        <f t="shared" si="682"/>
        <v>88</v>
      </c>
      <c r="R2684" s="36" t="str">
        <f t="shared" si="683"/>
        <v>08-Aug-2017</v>
      </c>
      <c r="S2684" s="37">
        <f t="shared" si="674"/>
        <v>11.0634</v>
      </c>
    </row>
    <row r="2685" spans="1:19">
      <c r="A2685" s="30" t="s">
        <v>8520</v>
      </c>
      <c r="D2685" s="30" t="str">
        <f t="shared" si="668"/>
        <v>130858</v>
      </c>
      <c r="E2685" s="30">
        <f t="shared" si="672"/>
        <v>7</v>
      </c>
      <c r="F2685" s="30" t="str">
        <f t="shared" si="669"/>
        <v>INF204KA1SJ9</v>
      </c>
      <c r="G2685" s="30">
        <f t="shared" si="673"/>
        <v>20</v>
      </c>
      <c r="H2685" s="30" t="str">
        <f t="shared" si="670"/>
        <v>-</v>
      </c>
      <c r="I2685" s="30">
        <f t="shared" si="675"/>
        <v>22</v>
      </c>
      <c r="J2685" s="35" t="str">
        <f t="shared" si="671"/>
        <v>Reliance Japan Equity Fund- Growth Plan- Bonus Option</v>
      </c>
      <c r="K2685" s="35">
        <f t="shared" si="676"/>
        <v>76</v>
      </c>
      <c r="L2685" s="30" t="str">
        <f t="shared" si="677"/>
        <v>11.0634</v>
      </c>
      <c r="M2685" s="30">
        <f t="shared" si="678"/>
        <v>84</v>
      </c>
      <c r="N2685" s="30" t="str">
        <f t="shared" si="679"/>
        <v>10.9528</v>
      </c>
      <c r="O2685" s="30">
        <f t="shared" si="680"/>
        <v>92</v>
      </c>
      <c r="P2685" s="30" t="str">
        <f t="shared" si="681"/>
        <v>11.0634</v>
      </c>
      <c r="Q2685" s="30">
        <f t="shared" si="682"/>
        <v>100</v>
      </c>
      <c r="R2685" s="36" t="str">
        <f t="shared" si="683"/>
        <v>08-Aug-2017</v>
      </c>
      <c r="S2685" s="37">
        <f t="shared" si="674"/>
        <v>11.0634</v>
      </c>
    </row>
    <row r="2686" spans="1:19">
      <c r="A2686" s="30" t="s">
        <v>8521</v>
      </c>
      <c r="D2686" s="30" t="str">
        <f t="shared" si="668"/>
        <v>130863</v>
      </c>
      <c r="E2686" s="30">
        <f t="shared" si="672"/>
        <v>7</v>
      </c>
      <c r="F2686" s="30" t="str">
        <f t="shared" si="669"/>
        <v>INF204KA1SH3</v>
      </c>
      <c r="G2686" s="30">
        <f t="shared" si="673"/>
        <v>20</v>
      </c>
      <c r="H2686" s="30" t="str">
        <f t="shared" si="670"/>
        <v>-</v>
      </c>
      <c r="I2686" s="30">
        <f t="shared" si="675"/>
        <v>22</v>
      </c>
      <c r="J2686" s="35" t="str">
        <f t="shared" si="671"/>
        <v>Reliance Japan Equity Fund- Growth Plan- Growth Option</v>
      </c>
      <c r="K2686" s="35">
        <f t="shared" si="676"/>
        <v>77</v>
      </c>
      <c r="L2686" s="30" t="str">
        <f t="shared" si="677"/>
        <v>11.0634</v>
      </c>
      <c r="M2686" s="30">
        <f t="shared" si="678"/>
        <v>85</v>
      </c>
      <c r="N2686" s="30" t="str">
        <f t="shared" si="679"/>
        <v>10.9528</v>
      </c>
      <c r="O2686" s="30">
        <f t="shared" si="680"/>
        <v>93</v>
      </c>
      <c r="P2686" s="30" t="str">
        <f t="shared" si="681"/>
        <v>11.0634</v>
      </c>
      <c r="Q2686" s="30">
        <f t="shared" si="682"/>
        <v>101</v>
      </c>
      <c r="R2686" s="36" t="str">
        <f t="shared" si="683"/>
        <v>08-Aug-2017</v>
      </c>
      <c r="S2686" s="37">
        <f t="shared" si="674"/>
        <v>11.0634</v>
      </c>
    </row>
    <row r="2687" spans="1:19" ht="26">
      <c r="A2687" s="30" t="s">
        <v>8522</v>
      </c>
      <c r="D2687" s="30" t="str">
        <f t="shared" si="668"/>
        <v>118725</v>
      </c>
      <c r="E2687" s="30">
        <f t="shared" si="672"/>
        <v>7</v>
      </c>
      <c r="F2687" s="30" t="str">
        <f t="shared" si="669"/>
        <v>INF204K01G37</v>
      </c>
      <c r="G2687" s="30">
        <f t="shared" si="673"/>
        <v>20</v>
      </c>
      <c r="H2687" s="30" t="str">
        <f t="shared" si="670"/>
        <v>INF204K01G45</v>
      </c>
      <c r="I2687" s="30">
        <f t="shared" si="675"/>
        <v>33</v>
      </c>
      <c r="J2687" s="35" t="str">
        <f t="shared" si="671"/>
        <v>Reliance Media &amp; Entertainment Fund - Direct Plan Dividend Plan</v>
      </c>
      <c r="K2687" s="35">
        <f t="shared" si="676"/>
        <v>97</v>
      </c>
      <c r="L2687" s="30" t="str">
        <f t="shared" si="677"/>
        <v>26.0726</v>
      </c>
      <c r="M2687" s="30">
        <f t="shared" si="678"/>
        <v>105</v>
      </c>
      <c r="N2687" s="30" t="str">
        <f t="shared" si="679"/>
        <v>25.8119</v>
      </c>
      <c r="O2687" s="30">
        <f t="shared" si="680"/>
        <v>113</v>
      </c>
      <c r="P2687" s="30" t="str">
        <f t="shared" si="681"/>
        <v>26.0726</v>
      </c>
      <c r="Q2687" s="30">
        <f t="shared" si="682"/>
        <v>121</v>
      </c>
      <c r="R2687" s="36" t="str">
        <f t="shared" si="683"/>
        <v>08-Aug-2017</v>
      </c>
      <c r="S2687" s="37">
        <f t="shared" si="674"/>
        <v>26.072600000000001</v>
      </c>
    </row>
    <row r="2688" spans="1:19" ht="26">
      <c r="A2688" s="30" t="s">
        <v>8523</v>
      </c>
      <c r="D2688" s="30" t="str">
        <f t="shared" si="668"/>
        <v>118722</v>
      </c>
      <c r="E2688" s="30">
        <f t="shared" si="672"/>
        <v>7</v>
      </c>
      <c r="F2688" s="30" t="str">
        <f t="shared" si="669"/>
        <v>INF204K01G29</v>
      </c>
      <c r="G2688" s="30">
        <f t="shared" si="673"/>
        <v>20</v>
      </c>
      <c r="H2688" s="30" t="str">
        <f t="shared" si="670"/>
        <v>-</v>
      </c>
      <c r="I2688" s="30">
        <f t="shared" si="675"/>
        <v>22</v>
      </c>
      <c r="J2688" s="35" t="str">
        <f t="shared" si="671"/>
        <v>Reliance Media &amp; Entertainment Fund - Direct Plan Growth Plan - Bonus</v>
      </c>
      <c r="K2688" s="35">
        <f t="shared" si="676"/>
        <v>92</v>
      </c>
      <c r="L2688" s="30" t="str">
        <f t="shared" si="677"/>
        <v>63.6383</v>
      </c>
      <c r="M2688" s="30">
        <f t="shared" si="678"/>
        <v>100</v>
      </c>
      <c r="N2688" s="30" t="str">
        <f t="shared" si="679"/>
        <v>63.0019</v>
      </c>
      <c r="O2688" s="30">
        <f t="shared" si="680"/>
        <v>108</v>
      </c>
      <c r="P2688" s="30" t="str">
        <f t="shared" si="681"/>
        <v>63.6383</v>
      </c>
      <c r="Q2688" s="30">
        <f t="shared" si="682"/>
        <v>116</v>
      </c>
      <c r="R2688" s="36" t="str">
        <f t="shared" si="683"/>
        <v>08-Aug-2017</v>
      </c>
      <c r="S2688" s="37">
        <f t="shared" si="674"/>
        <v>63.638300000000001</v>
      </c>
    </row>
    <row r="2689" spans="1:19" ht="26">
      <c r="A2689" s="30" t="s">
        <v>8524</v>
      </c>
      <c r="D2689" s="30" t="str">
        <f t="shared" si="668"/>
        <v>118724</v>
      </c>
      <c r="E2689" s="30">
        <f t="shared" si="672"/>
        <v>7</v>
      </c>
      <c r="F2689" s="30" t="str">
        <f t="shared" si="669"/>
        <v>INF204K01G52</v>
      </c>
      <c r="G2689" s="30">
        <f t="shared" si="673"/>
        <v>20</v>
      </c>
      <c r="H2689" s="30" t="str">
        <f t="shared" si="670"/>
        <v>-</v>
      </c>
      <c r="I2689" s="30">
        <f t="shared" si="675"/>
        <v>22</v>
      </c>
      <c r="J2689" s="35" t="str">
        <f t="shared" si="671"/>
        <v>Reliance Media &amp; Entertainment Fund - Direct Plan Growth Plan - Growth Option</v>
      </c>
      <c r="K2689" s="35">
        <f t="shared" si="676"/>
        <v>100</v>
      </c>
      <c r="L2689" s="30" t="str">
        <f t="shared" si="677"/>
        <v>63.6383</v>
      </c>
      <c r="M2689" s="30">
        <f t="shared" si="678"/>
        <v>108</v>
      </c>
      <c r="N2689" s="30" t="str">
        <f t="shared" si="679"/>
        <v>63.0019</v>
      </c>
      <c r="O2689" s="30">
        <f t="shared" si="680"/>
        <v>116</v>
      </c>
      <c r="P2689" s="30" t="str">
        <f t="shared" si="681"/>
        <v>63.6383</v>
      </c>
      <c r="Q2689" s="30">
        <f t="shared" si="682"/>
        <v>124</v>
      </c>
      <c r="R2689" s="36" t="str">
        <f t="shared" si="683"/>
        <v>08-Aug-2017</v>
      </c>
      <c r="S2689" s="37">
        <f t="shared" si="674"/>
        <v>63.638300000000001</v>
      </c>
    </row>
    <row r="2690" spans="1:19">
      <c r="A2690" s="30" t="s">
        <v>8525</v>
      </c>
      <c r="D2690" s="30" t="str">
        <f t="shared" si="668"/>
        <v>102753</v>
      </c>
      <c r="E2690" s="30">
        <f t="shared" si="672"/>
        <v>7</v>
      </c>
      <c r="F2690" s="30" t="str">
        <f t="shared" si="669"/>
        <v>INF204K01AN1</v>
      </c>
      <c r="G2690" s="30">
        <f t="shared" si="673"/>
        <v>20</v>
      </c>
      <c r="H2690" s="30" t="str">
        <f t="shared" si="670"/>
        <v>INF204K01AO9</v>
      </c>
      <c r="I2690" s="30">
        <f t="shared" si="675"/>
        <v>33</v>
      </c>
      <c r="J2690" s="35" t="str">
        <f t="shared" si="671"/>
        <v>Reliance Media &amp; Entertainment Fund-Dividend Plan</v>
      </c>
      <c r="K2690" s="35">
        <f t="shared" si="676"/>
        <v>83</v>
      </c>
      <c r="L2690" s="30" t="str">
        <f t="shared" si="677"/>
        <v>21.1911</v>
      </c>
      <c r="M2690" s="30">
        <f t="shared" si="678"/>
        <v>91</v>
      </c>
      <c r="N2690" s="30" t="str">
        <f t="shared" si="679"/>
        <v>20.9792</v>
      </c>
      <c r="O2690" s="30">
        <f t="shared" si="680"/>
        <v>99</v>
      </c>
      <c r="P2690" s="30" t="str">
        <f t="shared" si="681"/>
        <v>21.1911</v>
      </c>
      <c r="Q2690" s="30">
        <f t="shared" si="682"/>
        <v>107</v>
      </c>
      <c r="R2690" s="36" t="str">
        <f t="shared" si="683"/>
        <v>08-Aug-2017</v>
      </c>
      <c r="S2690" s="37">
        <f t="shared" si="674"/>
        <v>21.191099999999999</v>
      </c>
    </row>
    <row r="2691" spans="1:19" ht="26">
      <c r="A2691" s="30" t="s">
        <v>8526</v>
      </c>
      <c r="D2691" s="30" t="str">
        <f t="shared" si="668"/>
        <v>102752</v>
      </c>
      <c r="E2691" s="30">
        <f t="shared" si="672"/>
        <v>7</v>
      </c>
      <c r="F2691" s="30" t="str">
        <f t="shared" si="669"/>
        <v>INF204K01AP6</v>
      </c>
      <c r="G2691" s="30">
        <f t="shared" si="673"/>
        <v>20</v>
      </c>
      <c r="H2691" s="30" t="str">
        <f t="shared" si="670"/>
        <v>-</v>
      </c>
      <c r="I2691" s="30">
        <f t="shared" si="675"/>
        <v>22</v>
      </c>
      <c r="J2691" s="35" t="str">
        <f t="shared" si="671"/>
        <v>Reliance Media &amp; Entertainment Fund-Growth Plan-Bonus Option</v>
      </c>
      <c r="K2691" s="35">
        <f t="shared" si="676"/>
        <v>83</v>
      </c>
      <c r="L2691" s="30" t="str">
        <f t="shared" si="677"/>
        <v>61.4796</v>
      </c>
      <c r="M2691" s="30">
        <f t="shared" si="678"/>
        <v>91</v>
      </c>
      <c r="N2691" s="30" t="str">
        <f t="shared" si="679"/>
        <v>60.8648</v>
      </c>
      <c r="O2691" s="30">
        <f t="shared" si="680"/>
        <v>99</v>
      </c>
      <c r="P2691" s="30" t="str">
        <f t="shared" si="681"/>
        <v>61.4796</v>
      </c>
      <c r="Q2691" s="30">
        <f t="shared" si="682"/>
        <v>107</v>
      </c>
      <c r="R2691" s="36" t="str">
        <f t="shared" si="683"/>
        <v>08-Aug-2017</v>
      </c>
      <c r="S2691" s="37">
        <f t="shared" si="674"/>
        <v>61.479599999999998</v>
      </c>
    </row>
    <row r="2692" spans="1:19" ht="26">
      <c r="A2692" s="30" t="s">
        <v>8527</v>
      </c>
      <c r="D2692" s="30" t="str">
        <f t="shared" si="668"/>
        <v>102751</v>
      </c>
      <c r="E2692" s="30">
        <f t="shared" si="672"/>
        <v>7</v>
      </c>
      <c r="F2692" s="30" t="str">
        <f t="shared" si="669"/>
        <v>INF204K01AQ4</v>
      </c>
      <c r="G2692" s="30">
        <f t="shared" si="673"/>
        <v>20</v>
      </c>
      <c r="H2692" s="30" t="str">
        <f t="shared" si="670"/>
        <v>-</v>
      </c>
      <c r="I2692" s="30">
        <f t="shared" si="675"/>
        <v>22</v>
      </c>
      <c r="J2692" s="35" t="str">
        <f t="shared" si="671"/>
        <v>Reliance Media &amp; Entertainment Fund-Growth Plan-Growth Option</v>
      </c>
      <c r="K2692" s="35">
        <f t="shared" si="676"/>
        <v>84</v>
      </c>
      <c r="L2692" s="30" t="str">
        <f t="shared" si="677"/>
        <v>61.4796</v>
      </c>
      <c r="M2692" s="30">
        <f t="shared" si="678"/>
        <v>92</v>
      </c>
      <c r="N2692" s="30" t="str">
        <f t="shared" si="679"/>
        <v>60.8648</v>
      </c>
      <c r="O2692" s="30">
        <f t="shared" si="680"/>
        <v>100</v>
      </c>
      <c r="P2692" s="30" t="str">
        <f t="shared" si="681"/>
        <v>61.4796</v>
      </c>
      <c r="Q2692" s="30">
        <f t="shared" si="682"/>
        <v>108</v>
      </c>
      <c r="R2692" s="36" t="str">
        <f t="shared" si="683"/>
        <v>08-Aug-2017</v>
      </c>
      <c r="S2692" s="37">
        <f t="shared" si="674"/>
        <v>61.479599999999998</v>
      </c>
    </row>
    <row r="2693" spans="1:19">
      <c r="A2693" s="30" t="s">
        <v>8528</v>
      </c>
      <c r="D2693" s="30" t="str">
        <f t="shared" si="668"/>
        <v>118693</v>
      </c>
      <c r="E2693" s="30">
        <f t="shared" si="672"/>
        <v>7</v>
      </c>
      <c r="F2693" s="30" t="str">
        <f t="shared" si="669"/>
        <v>INF204K01F79</v>
      </c>
      <c r="G2693" s="30">
        <f t="shared" si="673"/>
        <v>20</v>
      </c>
      <c r="H2693" s="30" t="str">
        <f t="shared" si="670"/>
        <v>INF204K01F87</v>
      </c>
      <c r="I2693" s="30">
        <f t="shared" si="675"/>
        <v>33</v>
      </c>
      <c r="J2693" s="35" t="str">
        <f t="shared" si="671"/>
        <v>Reliance Mid &amp; Small Cap Fund - Direct Plan Dividend Plan</v>
      </c>
      <c r="K2693" s="35">
        <f t="shared" si="676"/>
        <v>91</v>
      </c>
      <c r="L2693" s="30" t="str">
        <f t="shared" si="677"/>
        <v>26.9450</v>
      </c>
      <c r="M2693" s="30">
        <f t="shared" si="678"/>
        <v>99</v>
      </c>
      <c r="N2693" s="30" t="str">
        <f t="shared" si="679"/>
        <v>26.9450</v>
      </c>
      <c r="O2693" s="30">
        <f t="shared" si="680"/>
        <v>107</v>
      </c>
      <c r="P2693" s="30" t="str">
        <f t="shared" si="681"/>
        <v>26.9450</v>
      </c>
      <c r="Q2693" s="30">
        <f t="shared" si="682"/>
        <v>115</v>
      </c>
      <c r="R2693" s="36" t="str">
        <f t="shared" si="683"/>
        <v>08-Aug-2017</v>
      </c>
      <c r="S2693" s="37">
        <f t="shared" si="674"/>
        <v>26.945</v>
      </c>
    </row>
    <row r="2694" spans="1:19" ht="26">
      <c r="A2694" s="30" t="s">
        <v>8529</v>
      </c>
      <c r="D2694" s="30" t="str">
        <f t="shared" si="668"/>
        <v>118692</v>
      </c>
      <c r="E2694" s="30">
        <f t="shared" si="672"/>
        <v>7</v>
      </c>
      <c r="F2694" s="30" t="str">
        <f t="shared" si="669"/>
        <v>INF204K01F95</v>
      </c>
      <c r="G2694" s="30">
        <f t="shared" si="673"/>
        <v>20</v>
      </c>
      <c r="H2694" s="30" t="str">
        <f t="shared" si="670"/>
        <v>-</v>
      </c>
      <c r="I2694" s="30">
        <f t="shared" si="675"/>
        <v>22</v>
      </c>
      <c r="J2694" s="35" t="str">
        <f t="shared" si="671"/>
        <v>Reliance Mid &amp; Small Cap Fund - Direct Plan Growth Plan - Growth Option</v>
      </c>
      <c r="K2694" s="35">
        <f t="shared" si="676"/>
        <v>94</v>
      </c>
      <c r="L2694" s="30" t="str">
        <f t="shared" si="677"/>
        <v>46.2906</v>
      </c>
      <c r="M2694" s="30">
        <f t="shared" si="678"/>
        <v>102</v>
      </c>
      <c r="N2694" s="30" t="str">
        <f t="shared" si="679"/>
        <v>46.2906</v>
      </c>
      <c r="O2694" s="30">
        <f t="shared" si="680"/>
        <v>110</v>
      </c>
      <c r="P2694" s="30" t="str">
        <f t="shared" si="681"/>
        <v>46.2906</v>
      </c>
      <c r="Q2694" s="30">
        <f t="shared" si="682"/>
        <v>118</v>
      </c>
      <c r="R2694" s="36" t="str">
        <f t="shared" si="683"/>
        <v>08-Aug-2017</v>
      </c>
      <c r="S2694" s="37">
        <f t="shared" si="674"/>
        <v>46.290599999999998</v>
      </c>
    </row>
    <row r="2695" spans="1:19">
      <c r="A2695" s="30" t="s">
        <v>8530</v>
      </c>
      <c r="D2695" s="30" t="str">
        <f t="shared" ref="D2695:D2758" si="684">IF(ISERROR(LEFT(A2695,SEARCH(";",A2695)-1)),"",LEFT(A2695,SEARCH(";",A2695)-1))</f>
        <v>104638</v>
      </c>
      <c r="E2695" s="30">
        <f t="shared" si="672"/>
        <v>7</v>
      </c>
      <c r="F2695" s="30" t="str">
        <f t="shared" ref="F2695:F2758" si="685">IF($D2695="",A2695,MID($A2695,E2695+1,SEARCH(";",$A2695,E2695+1)-E2695-1))</f>
        <v>INF204K01GF4</v>
      </c>
      <c r="G2695" s="30">
        <f t="shared" si="673"/>
        <v>20</v>
      </c>
      <c r="H2695" s="30" t="str">
        <f t="shared" ref="H2695:H2758" si="686">IF($D2695="","",MID($A2695,G2695+1,SEARCH(";",$A2695,G2695+1)-G2695-1))</f>
        <v>INF204K01GG2</v>
      </c>
      <c r="I2695" s="30">
        <f t="shared" si="675"/>
        <v>33</v>
      </c>
      <c r="J2695" s="35" t="str">
        <f t="shared" ref="J2695:J2758" si="687">IF($D2695="","",MID($A2695,I2695+1,SEARCH(";",$A2695,I2695+1)-I2695-1))</f>
        <v>Reliance Mid &amp; Small Cap Fund -Dividend Plan</v>
      </c>
      <c r="K2695" s="35">
        <f t="shared" si="676"/>
        <v>78</v>
      </c>
      <c r="L2695" s="30" t="str">
        <f t="shared" si="677"/>
        <v>23.0629</v>
      </c>
      <c r="M2695" s="30">
        <f t="shared" si="678"/>
        <v>86</v>
      </c>
      <c r="N2695" s="30" t="str">
        <f t="shared" si="679"/>
        <v>23.0629</v>
      </c>
      <c r="O2695" s="30">
        <f t="shared" si="680"/>
        <v>94</v>
      </c>
      <c r="P2695" s="30" t="str">
        <f t="shared" si="681"/>
        <v>23.0629</v>
      </c>
      <c r="Q2695" s="30">
        <f t="shared" si="682"/>
        <v>102</v>
      </c>
      <c r="R2695" s="36" t="str">
        <f t="shared" si="683"/>
        <v>08-Aug-2017</v>
      </c>
      <c r="S2695" s="37">
        <f t="shared" si="674"/>
        <v>23.062899999999999</v>
      </c>
    </row>
    <row r="2696" spans="1:19">
      <c r="A2696" s="30" t="s">
        <v>8531</v>
      </c>
      <c r="D2696" s="30" t="str">
        <f t="shared" si="684"/>
        <v>104637</v>
      </c>
      <c r="E2696" s="30">
        <f t="shared" ref="E2696:E2759" si="688">IF($D2696="","",LEN(D2696)+1)</f>
        <v>7</v>
      </c>
      <c r="F2696" s="30" t="str">
        <f t="shared" si="685"/>
        <v>INF204K01GE7</v>
      </c>
      <c r="G2696" s="30">
        <f t="shared" ref="G2696:G2759" si="689">IF($D2696="","",E2696+(LEN(F2696)+1))</f>
        <v>20</v>
      </c>
      <c r="H2696" s="30" t="str">
        <f t="shared" si="686"/>
        <v>-</v>
      </c>
      <c r="I2696" s="30">
        <f t="shared" si="675"/>
        <v>22</v>
      </c>
      <c r="J2696" s="35" t="str">
        <f t="shared" si="687"/>
        <v>Reliance Mid &amp; Small Cap Fund -Growth Plan -Growth Option</v>
      </c>
      <c r="K2696" s="35">
        <f t="shared" si="676"/>
        <v>80</v>
      </c>
      <c r="L2696" s="30" t="str">
        <f t="shared" si="677"/>
        <v>44.6065</v>
      </c>
      <c r="M2696" s="30">
        <f t="shared" si="678"/>
        <v>88</v>
      </c>
      <c r="N2696" s="30" t="str">
        <f t="shared" si="679"/>
        <v>44.6065</v>
      </c>
      <c r="O2696" s="30">
        <f t="shared" si="680"/>
        <v>96</v>
      </c>
      <c r="P2696" s="30" t="str">
        <f t="shared" si="681"/>
        <v>44.6065</v>
      </c>
      <c r="Q2696" s="30">
        <f t="shared" si="682"/>
        <v>104</v>
      </c>
      <c r="R2696" s="36" t="str">
        <f t="shared" si="683"/>
        <v>08-Aug-2017</v>
      </c>
      <c r="S2696" s="37">
        <f t="shared" ref="S2696:S2759" si="690">IF(L2696="","",L2696+0)</f>
        <v>44.606499999999997</v>
      </c>
    </row>
    <row r="2697" spans="1:19">
      <c r="A2697" s="30" t="s">
        <v>8532</v>
      </c>
      <c r="D2697" s="30" t="str">
        <f t="shared" si="684"/>
        <v>118738</v>
      </c>
      <c r="E2697" s="30">
        <f t="shared" si="688"/>
        <v>7</v>
      </c>
      <c r="F2697" s="30" t="str">
        <f t="shared" si="685"/>
        <v>INF204K01G78</v>
      </c>
      <c r="G2697" s="30">
        <f t="shared" si="689"/>
        <v>20</v>
      </c>
      <c r="H2697" s="30" t="str">
        <f t="shared" si="686"/>
        <v>INF204K01G86</v>
      </c>
      <c r="I2697" s="30">
        <f t="shared" si="675"/>
        <v>33</v>
      </c>
      <c r="J2697" s="35" t="str">
        <f t="shared" si="687"/>
        <v>Reliance NRI Equity Fund - Direct Plan Dividend Plan</v>
      </c>
      <c r="K2697" s="35">
        <f t="shared" si="676"/>
        <v>86</v>
      </c>
      <c r="L2697" s="30" t="str">
        <f t="shared" si="677"/>
        <v>30.1397</v>
      </c>
      <c r="M2697" s="30">
        <f t="shared" si="678"/>
        <v>94</v>
      </c>
      <c r="N2697" s="30" t="str">
        <f t="shared" si="679"/>
        <v>29.8383</v>
      </c>
      <c r="O2697" s="30">
        <f t="shared" si="680"/>
        <v>102</v>
      </c>
      <c r="P2697" s="30" t="str">
        <f t="shared" si="681"/>
        <v>30.1397</v>
      </c>
      <c r="Q2697" s="30">
        <f t="shared" si="682"/>
        <v>110</v>
      </c>
      <c r="R2697" s="36" t="str">
        <f t="shared" si="683"/>
        <v>08-Aug-2017</v>
      </c>
      <c r="S2697" s="37">
        <f t="shared" si="690"/>
        <v>30.139700000000001</v>
      </c>
    </row>
    <row r="2698" spans="1:19" ht="26">
      <c r="A2698" s="30" t="s">
        <v>240</v>
      </c>
      <c r="D2698" s="30" t="str">
        <f t="shared" si="684"/>
        <v>118737</v>
      </c>
      <c r="E2698" s="30">
        <f t="shared" si="688"/>
        <v>7</v>
      </c>
      <c r="F2698" s="30" t="str">
        <f t="shared" si="685"/>
        <v>INF204K01G60</v>
      </c>
      <c r="G2698" s="30">
        <f t="shared" si="689"/>
        <v>20</v>
      </c>
      <c r="H2698" s="30" t="str">
        <f t="shared" si="686"/>
        <v>-</v>
      </c>
      <c r="I2698" s="30">
        <f t="shared" si="675"/>
        <v>22</v>
      </c>
      <c r="J2698" s="35" t="str">
        <f t="shared" si="687"/>
        <v>Reliance NRI Equity Fund - Direct Plan Growth Plan - Bonus Option</v>
      </c>
      <c r="K2698" s="35">
        <f t="shared" si="676"/>
        <v>88</v>
      </c>
      <c r="L2698" s="30" t="str">
        <f t="shared" si="677"/>
        <v>9.6826</v>
      </c>
      <c r="M2698" s="30">
        <f t="shared" si="678"/>
        <v>95</v>
      </c>
      <c r="N2698" s="30" t="str">
        <f t="shared" si="679"/>
        <v>9.5858</v>
      </c>
      <c r="O2698" s="30">
        <f t="shared" si="680"/>
        <v>102</v>
      </c>
      <c r="P2698" s="30" t="str">
        <f t="shared" si="681"/>
        <v>9.6826</v>
      </c>
      <c r="Q2698" s="30">
        <f t="shared" si="682"/>
        <v>109</v>
      </c>
      <c r="R2698" s="36" t="str">
        <f t="shared" si="683"/>
        <v>24-Dec-2015</v>
      </c>
      <c r="S2698" s="37">
        <f t="shared" si="690"/>
        <v>9.6826000000000008</v>
      </c>
    </row>
    <row r="2699" spans="1:19" ht="26">
      <c r="A2699" s="30" t="s">
        <v>8533</v>
      </c>
      <c r="D2699" s="30" t="str">
        <f t="shared" si="684"/>
        <v>118736</v>
      </c>
      <c r="E2699" s="30">
        <f t="shared" si="688"/>
        <v>7</v>
      </c>
      <c r="F2699" s="30" t="str">
        <f t="shared" si="685"/>
        <v>INF204K01G94</v>
      </c>
      <c r="G2699" s="30">
        <f t="shared" si="689"/>
        <v>20</v>
      </c>
      <c r="H2699" s="30" t="str">
        <f t="shared" si="686"/>
        <v>-</v>
      </c>
      <c r="I2699" s="30">
        <f t="shared" si="675"/>
        <v>22</v>
      </c>
      <c r="J2699" s="35" t="str">
        <f t="shared" si="687"/>
        <v>Reliance NRI Equity Fund - Direct Plan Growth Plan - Growth Option</v>
      </c>
      <c r="K2699" s="35">
        <f t="shared" si="676"/>
        <v>89</v>
      </c>
      <c r="L2699" s="30" t="str">
        <f t="shared" si="677"/>
        <v>86.2019</v>
      </c>
      <c r="M2699" s="30">
        <f t="shared" si="678"/>
        <v>97</v>
      </c>
      <c r="N2699" s="30" t="str">
        <f t="shared" si="679"/>
        <v>85.3399</v>
      </c>
      <c r="O2699" s="30">
        <f t="shared" si="680"/>
        <v>105</v>
      </c>
      <c r="P2699" s="30" t="str">
        <f t="shared" si="681"/>
        <v>86.2019</v>
      </c>
      <c r="Q2699" s="30">
        <f t="shared" si="682"/>
        <v>113</v>
      </c>
      <c r="R2699" s="36" t="str">
        <f t="shared" si="683"/>
        <v>08-Aug-2017</v>
      </c>
      <c r="S2699" s="37">
        <f t="shared" si="690"/>
        <v>86.201899999999995</v>
      </c>
    </row>
    <row r="2700" spans="1:19">
      <c r="A2700" s="30" t="s">
        <v>8534</v>
      </c>
      <c r="D2700" s="30" t="str">
        <f t="shared" si="684"/>
        <v>102848</v>
      </c>
      <c r="E2700" s="30">
        <f t="shared" si="688"/>
        <v>7</v>
      </c>
      <c r="F2700" s="30" t="str">
        <f t="shared" si="685"/>
        <v>INF204K01570</v>
      </c>
      <c r="G2700" s="30">
        <f t="shared" si="689"/>
        <v>20</v>
      </c>
      <c r="H2700" s="30" t="str">
        <f t="shared" si="686"/>
        <v>INF204K01588</v>
      </c>
      <c r="I2700" s="30">
        <f t="shared" si="675"/>
        <v>33</v>
      </c>
      <c r="J2700" s="35" t="str">
        <f t="shared" si="687"/>
        <v>Reliance NRI Equity Fund-Dividend Plan</v>
      </c>
      <c r="K2700" s="35">
        <f t="shared" si="676"/>
        <v>72</v>
      </c>
      <c r="L2700" s="30" t="str">
        <f t="shared" si="677"/>
        <v>26.3837</v>
      </c>
      <c r="M2700" s="30">
        <f t="shared" si="678"/>
        <v>80</v>
      </c>
      <c r="N2700" s="30" t="str">
        <f t="shared" si="679"/>
        <v>26.1199</v>
      </c>
      <c r="O2700" s="30">
        <f t="shared" si="680"/>
        <v>88</v>
      </c>
      <c r="P2700" s="30" t="str">
        <f t="shared" si="681"/>
        <v>26.3837</v>
      </c>
      <c r="Q2700" s="30">
        <f t="shared" si="682"/>
        <v>96</v>
      </c>
      <c r="R2700" s="36" t="str">
        <f t="shared" si="683"/>
        <v>08-Aug-2017</v>
      </c>
      <c r="S2700" s="37">
        <f t="shared" si="690"/>
        <v>26.383700000000001</v>
      </c>
    </row>
    <row r="2701" spans="1:19">
      <c r="A2701" s="30" t="s">
        <v>8535</v>
      </c>
      <c r="D2701" s="30" t="str">
        <f t="shared" si="684"/>
        <v>102847</v>
      </c>
      <c r="E2701" s="30">
        <f t="shared" si="688"/>
        <v>7</v>
      </c>
      <c r="F2701" s="30" t="str">
        <f t="shared" si="685"/>
        <v>INF204K01596</v>
      </c>
      <c r="G2701" s="30">
        <f t="shared" si="689"/>
        <v>20</v>
      </c>
      <c r="H2701" s="30" t="str">
        <f t="shared" si="686"/>
        <v>-</v>
      </c>
      <c r="I2701" s="30">
        <f t="shared" ref="I2701:I2764" si="691">IF($D2701="","",G2701+LEN(H2701)+1)</f>
        <v>22</v>
      </c>
      <c r="J2701" s="35" t="str">
        <f t="shared" si="687"/>
        <v>Reliance NRI Equity Fund-Growth Plan-Bonus Option</v>
      </c>
      <c r="K2701" s="35">
        <f t="shared" ref="K2701:K2764" si="692">IF($D2701="","",I2701+LEN(J2701)+1)</f>
        <v>72</v>
      </c>
      <c r="L2701" s="30" t="str">
        <f t="shared" ref="L2701:L2764" si="693">IF($D2701="","",MID($A2701,K2701+1,SEARCH(";",$A2701,K2701+1)-K2701-1))</f>
        <v>83.9461</v>
      </c>
      <c r="M2701" s="30">
        <f t="shared" ref="M2701:M2764" si="694">IF($D2701="","",K2701+LEN(L2701)+1)</f>
        <v>80</v>
      </c>
      <c r="N2701" s="30" t="str">
        <f t="shared" ref="N2701:N2764" si="695">IF($D2701="","",MID($A2701,M2701+1,SEARCH(";",$A2701,M2701+1)-M2701-1))</f>
        <v>83.1066</v>
      </c>
      <c r="O2701" s="30">
        <f t="shared" ref="O2701:O2764" si="696">IF($D2701="","",M2701+LEN(N2701)+1)</f>
        <v>88</v>
      </c>
      <c r="P2701" s="30" t="str">
        <f t="shared" ref="P2701:P2764" si="697">IF($D2701="","",MID($A2701,O2701+1,SEARCH(";",$A2701,O2701+1)-O2701-1))</f>
        <v>83.9461</v>
      </c>
      <c r="Q2701" s="30">
        <f t="shared" ref="Q2701:Q2764" si="698">IF($D2701="","",O2701+LEN(P2701)+1)</f>
        <v>96</v>
      </c>
      <c r="R2701" s="36" t="str">
        <f t="shared" ref="R2701:R2764" si="699">IF($D2701="","",MID($A2701,Q2701+1,15))</f>
        <v>08-Aug-2017</v>
      </c>
      <c r="S2701" s="37">
        <f t="shared" si="690"/>
        <v>83.946100000000001</v>
      </c>
    </row>
    <row r="2702" spans="1:19">
      <c r="A2702" s="30" t="s">
        <v>8536</v>
      </c>
      <c r="D2702" s="30" t="str">
        <f t="shared" si="684"/>
        <v>102846</v>
      </c>
      <c r="E2702" s="30">
        <f t="shared" si="688"/>
        <v>7</v>
      </c>
      <c r="F2702" s="30" t="str">
        <f t="shared" si="685"/>
        <v>INF204K01604</v>
      </c>
      <c r="G2702" s="30">
        <f t="shared" si="689"/>
        <v>20</v>
      </c>
      <c r="H2702" s="30" t="str">
        <f t="shared" si="686"/>
        <v>-</v>
      </c>
      <c r="I2702" s="30">
        <f t="shared" si="691"/>
        <v>22</v>
      </c>
      <c r="J2702" s="35" t="str">
        <f t="shared" si="687"/>
        <v>Reliance NRI Equity Fund-Growth Plan-Growth Option</v>
      </c>
      <c r="K2702" s="35">
        <f t="shared" si="692"/>
        <v>73</v>
      </c>
      <c r="L2702" s="30" t="str">
        <f t="shared" si="693"/>
        <v>83.9461</v>
      </c>
      <c r="M2702" s="30">
        <f t="shared" si="694"/>
        <v>81</v>
      </c>
      <c r="N2702" s="30" t="str">
        <f t="shared" si="695"/>
        <v>83.1066</v>
      </c>
      <c r="O2702" s="30">
        <f t="shared" si="696"/>
        <v>89</v>
      </c>
      <c r="P2702" s="30" t="str">
        <f t="shared" si="697"/>
        <v>83.9461</v>
      </c>
      <c r="Q2702" s="30">
        <f t="shared" si="698"/>
        <v>97</v>
      </c>
      <c r="R2702" s="36" t="str">
        <f t="shared" si="699"/>
        <v>08-Aug-2017</v>
      </c>
      <c r="S2702" s="37">
        <f t="shared" si="690"/>
        <v>83.946100000000001</v>
      </c>
    </row>
    <row r="2703" spans="1:19">
      <c r="A2703" s="30" t="s">
        <v>8537</v>
      </c>
      <c r="D2703" s="30" t="str">
        <f t="shared" si="684"/>
        <v>118756</v>
      </c>
      <c r="E2703" s="30">
        <f t="shared" si="688"/>
        <v>7</v>
      </c>
      <c r="F2703" s="30" t="str">
        <f t="shared" si="685"/>
        <v>INF204K01I35</v>
      </c>
      <c r="G2703" s="30">
        <f t="shared" si="689"/>
        <v>20</v>
      </c>
      <c r="H2703" s="30" t="str">
        <f t="shared" si="686"/>
        <v>INF204K01I43</v>
      </c>
      <c r="I2703" s="30">
        <f t="shared" si="691"/>
        <v>33</v>
      </c>
      <c r="J2703" s="35" t="str">
        <f t="shared" si="687"/>
        <v>Reliance Pharma Fund - Direct Plan Dividend Plan</v>
      </c>
      <c r="K2703" s="35">
        <f t="shared" si="692"/>
        <v>82</v>
      </c>
      <c r="L2703" s="30" t="str">
        <f t="shared" si="693"/>
        <v>62.3307</v>
      </c>
      <c r="M2703" s="30">
        <f t="shared" si="694"/>
        <v>90</v>
      </c>
      <c r="N2703" s="30" t="str">
        <f t="shared" si="695"/>
        <v>61.7074</v>
      </c>
      <c r="O2703" s="30">
        <f t="shared" si="696"/>
        <v>98</v>
      </c>
      <c r="P2703" s="30" t="str">
        <f t="shared" si="697"/>
        <v>62.3307</v>
      </c>
      <c r="Q2703" s="30">
        <f t="shared" si="698"/>
        <v>106</v>
      </c>
      <c r="R2703" s="36" t="str">
        <f t="shared" si="699"/>
        <v>08-Aug-2017</v>
      </c>
      <c r="S2703" s="37">
        <f t="shared" si="690"/>
        <v>62.3307</v>
      </c>
    </row>
    <row r="2704" spans="1:19" ht="26">
      <c r="A2704" s="30" t="s">
        <v>8538</v>
      </c>
      <c r="D2704" s="30" t="str">
        <f t="shared" si="684"/>
        <v>118758</v>
      </c>
      <c r="E2704" s="30">
        <f t="shared" si="688"/>
        <v>7</v>
      </c>
      <c r="F2704" s="30" t="str">
        <f t="shared" si="685"/>
        <v>INF204K01I27</v>
      </c>
      <c r="G2704" s="30">
        <f t="shared" si="689"/>
        <v>20</v>
      </c>
      <c r="H2704" s="30" t="str">
        <f t="shared" si="686"/>
        <v>-</v>
      </c>
      <c r="I2704" s="30">
        <f t="shared" si="691"/>
        <v>22</v>
      </c>
      <c r="J2704" s="35" t="str">
        <f t="shared" si="687"/>
        <v>Reliance Pharma Fund - Direct Plan Growth Plan - Bonus Option</v>
      </c>
      <c r="K2704" s="35">
        <f t="shared" si="692"/>
        <v>84</v>
      </c>
      <c r="L2704" s="30" t="str">
        <f t="shared" si="693"/>
        <v>130.9267</v>
      </c>
      <c r="M2704" s="30">
        <f t="shared" si="694"/>
        <v>93</v>
      </c>
      <c r="N2704" s="30" t="str">
        <f t="shared" si="695"/>
        <v>129.6174</v>
      </c>
      <c r="O2704" s="30">
        <f t="shared" si="696"/>
        <v>102</v>
      </c>
      <c r="P2704" s="30" t="str">
        <f t="shared" si="697"/>
        <v>130.9267</v>
      </c>
      <c r="Q2704" s="30">
        <f t="shared" si="698"/>
        <v>111</v>
      </c>
      <c r="R2704" s="36" t="str">
        <f t="shared" si="699"/>
        <v>08-Aug-2017</v>
      </c>
      <c r="S2704" s="37">
        <f t="shared" si="690"/>
        <v>130.92670000000001</v>
      </c>
    </row>
    <row r="2705" spans="1:19" ht="26">
      <c r="A2705" s="30" t="s">
        <v>8539</v>
      </c>
      <c r="D2705" s="30" t="str">
        <f t="shared" si="684"/>
        <v>118759</v>
      </c>
      <c r="E2705" s="30">
        <f t="shared" si="688"/>
        <v>7</v>
      </c>
      <c r="F2705" s="30" t="str">
        <f t="shared" si="685"/>
        <v>INF204K01I50</v>
      </c>
      <c r="G2705" s="30">
        <f t="shared" si="689"/>
        <v>20</v>
      </c>
      <c r="H2705" s="30" t="str">
        <f t="shared" si="686"/>
        <v>-</v>
      </c>
      <c r="I2705" s="30">
        <f t="shared" si="691"/>
        <v>22</v>
      </c>
      <c r="J2705" s="35" t="str">
        <f t="shared" si="687"/>
        <v>Reliance Pharma Fund - Direct Plan Growth Plan - Growth Option</v>
      </c>
      <c r="K2705" s="35">
        <f t="shared" si="692"/>
        <v>85</v>
      </c>
      <c r="L2705" s="30" t="str">
        <f t="shared" si="693"/>
        <v>130.9267</v>
      </c>
      <c r="M2705" s="30">
        <f t="shared" si="694"/>
        <v>94</v>
      </c>
      <c r="N2705" s="30" t="str">
        <f t="shared" si="695"/>
        <v>129.6174</v>
      </c>
      <c r="O2705" s="30">
        <f t="shared" si="696"/>
        <v>103</v>
      </c>
      <c r="P2705" s="30" t="str">
        <f t="shared" si="697"/>
        <v>130.9267</v>
      </c>
      <c r="Q2705" s="30">
        <f t="shared" si="698"/>
        <v>112</v>
      </c>
      <c r="R2705" s="36" t="str">
        <f t="shared" si="699"/>
        <v>08-Aug-2017</v>
      </c>
      <c r="S2705" s="37">
        <f t="shared" si="690"/>
        <v>130.92670000000001</v>
      </c>
    </row>
    <row r="2706" spans="1:19">
      <c r="A2706" s="30" t="s">
        <v>8540</v>
      </c>
      <c r="D2706" s="30" t="str">
        <f t="shared" si="684"/>
        <v>102433</v>
      </c>
      <c r="E2706" s="30">
        <f t="shared" si="688"/>
        <v>7</v>
      </c>
      <c r="F2706" s="30" t="str">
        <f t="shared" si="685"/>
        <v>INF204K01935</v>
      </c>
      <c r="G2706" s="30">
        <f t="shared" si="689"/>
        <v>20</v>
      </c>
      <c r="H2706" s="30" t="str">
        <f t="shared" si="686"/>
        <v>INF204K01943</v>
      </c>
      <c r="I2706" s="30">
        <f t="shared" si="691"/>
        <v>33</v>
      </c>
      <c r="J2706" s="35" t="str">
        <f t="shared" si="687"/>
        <v>Reliance Pharma Fund-Dividend Plan</v>
      </c>
      <c r="K2706" s="35">
        <f t="shared" si="692"/>
        <v>68</v>
      </c>
      <c r="L2706" s="30" t="str">
        <f t="shared" si="693"/>
        <v>53.0309</v>
      </c>
      <c r="M2706" s="30">
        <f t="shared" si="694"/>
        <v>76</v>
      </c>
      <c r="N2706" s="30" t="str">
        <f t="shared" si="695"/>
        <v>52.5006</v>
      </c>
      <c r="O2706" s="30">
        <f t="shared" si="696"/>
        <v>84</v>
      </c>
      <c r="P2706" s="30" t="str">
        <f t="shared" si="697"/>
        <v>53.0309</v>
      </c>
      <c r="Q2706" s="30">
        <f t="shared" si="698"/>
        <v>92</v>
      </c>
      <c r="R2706" s="36" t="str">
        <f t="shared" si="699"/>
        <v>08-Aug-2017</v>
      </c>
      <c r="S2706" s="37">
        <f t="shared" si="690"/>
        <v>53.030900000000003</v>
      </c>
    </row>
    <row r="2707" spans="1:19">
      <c r="A2707" s="30" t="s">
        <v>8541</v>
      </c>
      <c r="D2707" s="30" t="str">
        <f t="shared" si="684"/>
        <v>102432</v>
      </c>
      <c r="E2707" s="30">
        <f t="shared" si="688"/>
        <v>7</v>
      </c>
      <c r="F2707" s="30" t="str">
        <f t="shared" si="685"/>
        <v>INF204K01950</v>
      </c>
      <c r="G2707" s="30">
        <f t="shared" si="689"/>
        <v>20</v>
      </c>
      <c r="H2707" s="30" t="str">
        <f t="shared" si="686"/>
        <v>-</v>
      </c>
      <c r="I2707" s="30">
        <f t="shared" si="691"/>
        <v>22</v>
      </c>
      <c r="J2707" s="35" t="str">
        <f t="shared" si="687"/>
        <v>Reliance Pharma Fund-Growth Plan-Bonus Option</v>
      </c>
      <c r="K2707" s="35">
        <f t="shared" si="692"/>
        <v>68</v>
      </c>
      <c r="L2707" s="30" t="str">
        <f t="shared" si="693"/>
        <v>126.1953</v>
      </c>
      <c r="M2707" s="30">
        <f t="shared" si="694"/>
        <v>77</v>
      </c>
      <c r="N2707" s="30" t="str">
        <f t="shared" si="695"/>
        <v>124.9333</v>
      </c>
      <c r="O2707" s="30">
        <f t="shared" si="696"/>
        <v>86</v>
      </c>
      <c r="P2707" s="30" t="str">
        <f t="shared" si="697"/>
        <v>126.1953</v>
      </c>
      <c r="Q2707" s="30">
        <f t="shared" si="698"/>
        <v>95</v>
      </c>
      <c r="R2707" s="36" t="str">
        <f t="shared" si="699"/>
        <v>08-Aug-2017</v>
      </c>
      <c r="S2707" s="37">
        <f t="shared" si="690"/>
        <v>126.1953</v>
      </c>
    </row>
    <row r="2708" spans="1:19">
      <c r="A2708" s="30" t="s">
        <v>8542</v>
      </c>
      <c r="D2708" s="30" t="str">
        <f t="shared" si="684"/>
        <v>102431</v>
      </c>
      <c r="E2708" s="30">
        <f t="shared" si="688"/>
        <v>7</v>
      </c>
      <c r="F2708" s="30" t="str">
        <f t="shared" si="685"/>
        <v>INF204K01968</v>
      </c>
      <c r="G2708" s="30">
        <f t="shared" si="689"/>
        <v>20</v>
      </c>
      <c r="H2708" s="30" t="str">
        <f t="shared" si="686"/>
        <v>-</v>
      </c>
      <c r="I2708" s="30">
        <f t="shared" si="691"/>
        <v>22</v>
      </c>
      <c r="J2708" s="35" t="str">
        <f t="shared" si="687"/>
        <v>Reliance Pharma Fund-Growth Plan-Growth Option</v>
      </c>
      <c r="K2708" s="35">
        <f t="shared" si="692"/>
        <v>69</v>
      </c>
      <c r="L2708" s="30" t="str">
        <f t="shared" si="693"/>
        <v>126.1953</v>
      </c>
      <c r="M2708" s="30">
        <f t="shared" si="694"/>
        <v>78</v>
      </c>
      <c r="N2708" s="30" t="str">
        <f t="shared" si="695"/>
        <v>124.9333</v>
      </c>
      <c r="O2708" s="30">
        <f t="shared" si="696"/>
        <v>87</v>
      </c>
      <c r="P2708" s="30" t="str">
        <f t="shared" si="697"/>
        <v>126.1953</v>
      </c>
      <c r="Q2708" s="30">
        <f t="shared" si="698"/>
        <v>96</v>
      </c>
      <c r="R2708" s="36" t="str">
        <f t="shared" si="699"/>
        <v>08-Aug-2017</v>
      </c>
      <c r="S2708" s="37">
        <f t="shared" si="690"/>
        <v>126.1953</v>
      </c>
    </row>
    <row r="2709" spans="1:19">
      <c r="A2709" s="30" t="s">
        <v>8543</v>
      </c>
      <c r="D2709" s="30" t="str">
        <f t="shared" si="684"/>
        <v>118767</v>
      </c>
      <c r="E2709" s="30">
        <f t="shared" si="688"/>
        <v>7</v>
      </c>
      <c r="F2709" s="30" t="str">
        <f t="shared" si="685"/>
        <v>INF204K01J18</v>
      </c>
      <c r="G2709" s="30">
        <f t="shared" si="689"/>
        <v>20</v>
      </c>
      <c r="H2709" s="30" t="str">
        <f t="shared" si="686"/>
        <v>INF204K01J26</v>
      </c>
      <c r="I2709" s="30">
        <f t="shared" si="691"/>
        <v>33</v>
      </c>
      <c r="J2709" s="35" t="str">
        <f t="shared" si="687"/>
        <v>Reliance Quant Plus Fund - Direct Plan Dividend Plan</v>
      </c>
      <c r="K2709" s="35">
        <f t="shared" si="692"/>
        <v>86</v>
      </c>
      <c r="L2709" s="30" t="str">
        <f t="shared" si="693"/>
        <v>14.2724</v>
      </c>
      <c r="M2709" s="30">
        <f t="shared" si="694"/>
        <v>94</v>
      </c>
      <c r="N2709" s="30" t="str">
        <f t="shared" si="695"/>
        <v>14.2367</v>
      </c>
      <c r="O2709" s="30">
        <f t="shared" si="696"/>
        <v>102</v>
      </c>
      <c r="P2709" s="30" t="str">
        <f t="shared" si="697"/>
        <v>14.2724</v>
      </c>
      <c r="Q2709" s="30">
        <f t="shared" si="698"/>
        <v>110</v>
      </c>
      <c r="R2709" s="36" t="str">
        <f t="shared" si="699"/>
        <v>08-Aug-2017</v>
      </c>
      <c r="S2709" s="37">
        <f t="shared" si="690"/>
        <v>14.272399999999999</v>
      </c>
    </row>
    <row r="2710" spans="1:19" ht="26">
      <c r="A2710" s="30" t="s">
        <v>8544</v>
      </c>
      <c r="D2710" s="30" t="str">
        <f t="shared" si="684"/>
        <v>118770</v>
      </c>
      <c r="E2710" s="30">
        <f t="shared" si="688"/>
        <v>7</v>
      </c>
      <c r="F2710" s="30" t="str">
        <f t="shared" si="685"/>
        <v>INF204K01J00</v>
      </c>
      <c r="G2710" s="30">
        <f t="shared" si="689"/>
        <v>20</v>
      </c>
      <c r="H2710" s="30" t="str">
        <f t="shared" si="686"/>
        <v>-</v>
      </c>
      <c r="I2710" s="30">
        <f t="shared" si="691"/>
        <v>22</v>
      </c>
      <c r="J2710" s="35" t="str">
        <f t="shared" si="687"/>
        <v>Reliance Quant Plus Fund - Direct Plan Growth Plan - Bonus Option</v>
      </c>
      <c r="K2710" s="35">
        <f t="shared" si="692"/>
        <v>88</v>
      </c>
      <c r="L2710" s="30" t="str">
        <f t="shared" si="693"/>
        <v>24.8081</v>
      </c>
      <c r="M2710" s="30">
        <f t="shared" si="694"/>
        <v>96</v>
      </c>
      <c r="N2710" s="30" t="str">
        <f t="shared" si="695"/>
        <v>24.7461</v>
      </c>
      <c r="O2710" s="30">
        <f t="shared" si="696"/>
        <v>104</v>
      </c>
      <c r="P2710" s="30" t="str">
        <f t="shared" si="697"/>
        <v>24.8081</v>
      </c>
      <c r="Q2710" s="30">
        <f t="shared" si="698"/>
        <v>112</v>
      </c>
      <c r="R2710" s="36" t="str">
        <f t="shared" si="699"/>
        <v>08-Aug-2017</v>
      </c>
      <c r="S2710" s="37">
        <f t="shared" si="690"/>
        <v>24.8081</v>
      </c>
    </row>
    <row r="2711" spans="1:19" ht="26">
      <c r="A2711" s="30" t="s">
        <v>8545</v>
      </c>
      <c r="D2711" s="30" t="str">
        <f t="shared" si="684"/>
        <v>118769</v>
      </c>
      <c r="E2711" s="30">
        <f t="shared" si="688"/>
        <v>7</v>
      </c>
      <c r="F2711" s="30" t="str">
        <f t="shared" si="685"/>
        <v>INF204K01J34</v>
      </c>
      <c r="G2711" s="30">
        <f t="shared" si="689"/>
        <v>20</v>
      </c>
      <c r="H2711" s="30" t="str">
        <f t="shared" si="686"/>
        <v>-</v>
      </c>
      <c r="I2711" s="30">
        <f t="shared" si="691"/>
        <v>22</v>
      </c>
      <c r="J2711" s="35" t="str">
        <f t="shared" si="687"/>
        <v>Reliance Quant Plus Fund - Direct Plan Growth Plan - Growth Option</v>
      </c>
      <c r="K2711" s="35">
        <f t="shared" si="692"/>
        <v>89</v>
      </c>
      <c r="L2711" s="30" t="str">
        <f t="shared" si="693"/>
        <v>24.8081</v>
      </c>
      <c r="M2711" s="30">
        <f t="shared" si="694"/>
        <v>97</v>
      </c>
      <c r="N2711" s="30" t="str">
        <f t="shared" si="695"/>
        <v>24.7461</v>
      </c>
      <c r="O2711" s="30">
        <f t="shared" si="696"/>
        <v>105</v>
      </c>
      <c r="P2711" s="30" t="str">
        <f t="shared" si="697"/>
        <v>24.8081</v>
      </c>
      <c r="Q2711" s="30">
        <f t="shared" si="698"/>
        <v>113</v>
      </c>
      <c r="R2711" s="36" t="str">
        <f t="shared" si="699"/>
        <v>08-Aug-2017</v>
      </c>
      <c r="S2711" s="37">
        <f t="shared" si="690"/>
        <v>24.8081</v>
      </c>
    </row>
    <row r="2712" spans="1:19">
      <c r="A2712" s="30" t="s">
        <v>8546</v>
      </c>
      <c r="D2712" s="30" t="str">
        <f t="shared" si="684"/>
        <v>108252</v>
      </c>
      <c r="E2712" s="30">
        <f t="shared" si="688"/>
        <v>7</v>
      </c>
      <c r="F2712" s="30" t="str">
        <f t="shared" si="685"/>
        <v>INF204K01745</v>
      </c>
      <c r="G2712" s="30">
        <f t="shared" si="689"/>
        <v>20</v>
      </c>
      <c r="H2712" s="30" t="str">
        <f t="shared" si="686"/>
        <v>INF204K01752</v>
      </c>
      <c r="I2712" s="30">
        <f t="shared" si="691"/>
        <v>33</v>
      </c>
      <c r="J2712" s="35" t="str">
        <f t="shared" si="687"/>
        <v>Reliance Quant Plus Fund -Dividend Plan</v>
      </c>
      <c r="K2712" s="35">
        <f t="shared" si="692"/>
        <v>73</v>
      </c>
      <c r="L2712" s="30" t="str">
        <f t="shared" si="693"/>
        <v>12.8819</v>
      </c>
      <c r="M2712" s="30">
        <f t="shared" si="694"/>
        <v>81</v>
      </c>
      <c r="N2712" s="30" t="str">
        <f t="shared" si="695"/>
        <v>12.8497</v>
      </c>
      <c r="O2712" s="30">
        <f t="shared" si="696"/>
        <v>89</v>
      </c>
      <c r="P2712" s="30" t="str">
        <f t="shared" si="697"/>
        <v>12.8819</v>
      </c>
      <c r="Q2712" s="30">
        <f t="shared" si="698"/>
        <v>97</v>
      </c>
      <c r="R2712" s="36" t="str">
        <f t="shared" si="699"/>
        <v>08-Aug-2017</v>
      </c>
      <c r="S2712" s="37">
        <f t="shared" si="690"/>
        <v>12.8819</v>
      </c>
    </row>
    <row r="2713" spans="1:19">
      <c r="A2713" s="30" t="s">
        <v>8547</v>
      </c>
      <c r="D2713" s="30" t="str">
        <f t="shared" si="684"/>
        <v>108249</v>
      </c>
      <c r="E2713" s="30">
        <f t="shared" si="688"/>
        <v>7</v>
      </c>
      <c r="F2713" s="30" t="str">
        <f t="shared" si="685"/>
        <v>INF204K01760</v>
      </c>
      <c r="G2713" s="30">
        <f t="shared" si="689"/>
        <v>20</v>
      </c>
      <c r="H2713" s="30" t="str">
        <f t="shared" si="686"/>
        <v>-</v>
      </c>
      <c r="I2713" s="30">
        <f t="shared" si="691"/>
        <v>22</v>
      </c>
      <c r="J2713" s="35" t="str">
        <f t="shared" si="687"/>
        <v>Reliance Quant Plus Fund -Growth Plan - Growth Option</v>
      </c>
      <c r="K2713" s="35">
        <f t="shared" si="692"/>
        <v>76</v>
      </c>
      <c r="L2713" s="30" t="str">
        <f t="shared" si="693"/>
        <v>24.1610</v>
      </c>
      <c r="M2713" s="30">
        <f t="shared" si="694"/>
        <v>84</v>
      </c>
      <c r="N2713" s="30" t="str">
        <f t="shared" si="695"/>
        <v>24.1006</v>
      </c>
      <c r="O2713" s="30">
        <f t="shared" si="696"/>
        <v>92</v>
      </c>
      <c r="P2713" s="30" t="str">
        <f t="shared" si="697"/>
        <v>24.1610</v>
      </c>
      <c r="Q2713" s="30">
        <f t="shared" si="698"/>
        <v>100</v>
      </c>
      <c r="R2713" s="36" t="str">
        <f t="shared" si="699"/>
        <v>08-Aug-2017</v>
      </c>
      <c r="S2713" s="37">
        <f t="shared" si="690"/>
        <v>24.161000000000001</v>
      </c>
    </row>
    <row r="2714" spans="1:19">
      <c r="A2714" s="30" t="s">
        <v>8548</v>
      </c>
      <c r="D2714" s="30" t="str">
        <f t="shared" si="684"/>
        <v>108258</v>
      </c>
      <c r="E2714" s="30">
        <f t="shared" si="688"/>
        <v>7</v>
      </c>
      <c r="F2714" s="30" t="str">
        <f t="shared" si="685"/>
        <v>INF204K01737</v>
      </c>
      <c r="G2714" s="30">
        <f t="shared" si="689"/>
        <v>20</v>
      </c>
      <c r="H2714" s="30" t="str">
        <f t="shared" si="686"/>
        <v>-</v>
      </c>
      <c r="I2714" s="30">
        <f t="shared" si="691"/>
        <v>22</v>
      </c>
      <c r="J2714" s="35" t="str">
        <f t="shared" si="687"/>
        <v>Reliance Quant Plus Fund -Growth Plan -Bonus Option</v>
      </c>
      <c r="K2714" s="35">
        <f t="shared" si="692"/>
        <v>74</v>
      </c>
      <c r="L2714" s="30" t="str">
        <f t="shared" si="693"/>
        <v>24.1610</v>
      </c>
      <c r="M2714" s="30">
        <f t="shared" si="694"/>
        <v>82</v>
      </c>
      <c r="N2714" s="30" t="str">
        <f t="shared" si="695"/>
        <v>24.1006</v>
      </c>
      <c r="O2714" s="30">
        <f t="shared" si="696"/>
        <v>90</v>
      </c>
      <c r="P2714" s="30" t="str">
        <f t="shared" si="697"/>
        <v>24.1610</v>
      </c>
      <c r="Q2714" s="30">
        <f t="shared" si="698"/>
        <v>98</v>
      </c>
      <c r="R2714" s="36" t="str">
        <f t="shared" si="699"/>
        <v>08-Aug-2017</v>
      </c>
      <c r="S2714" s="37">
        <f t="shared" si="690"/>
        <v>24.161000000000001</v>
      </c>
    </row>
    <row r="2715" spans="1:19" ht="26">
      <c r="A2715" s="30" t="s">
        <v>8549</v>
      </c>
      <c r="D2715" s="30" t="str">
        <f t="shared" si="684"/>
        <v>118782</v>
      </c>
      <c r="E2715" s="30">
        <f t="shared" si="688"/>
        <v>7</v>
      </c>
      <c r="F2715" s="30" t="str">
        <f t="shared" si="685"/>
        <v>INF204K01K23</v>
      </c>
      <c r="G2715" s="30">
        <f t="shared" si="689"/>
        <v>20</v>
      </c>
      <c r="H2715" s="30" t="str">
        <f t="shared" si="686"/>
        <v>INF204K01K31</v>
      </c>
      <c r="I2715" s="30">
        <f t="shared" si="691"/>
        <v>33</v>
      </c>
      <c r="J2715" s="35" t="str">
        <f t="shared" si="687"/>
        <v>Reliance Regular Savings Fund - Equity Option - Direct Plan Dividend Plan</v>
      </c>
      <c r="K2715" s="35">
        <f t="shared" si="692"/>
        <v>107</v>
      </c>
      <c r="L2715" s="30" t="str">
        <f t="shared" si="693"/>
        <v>31.1114</v>
      </c>
      <c r="M2715" s="30">
        <f t="shared" si="694"/>
        <v>115</v>
      </c>
      <c r="N2715" s="30" t="str">
        <f t="shared" si="695"/>
        <v>30.8003</v>
      </c>
      <c r="O2715" s="30">
        <f t="shared" si="696"/>
        <v>123</v>
      </c>
      <c r="P2715" s="30" t="str">
        <f t="shared" si="697"/>
        <v>31.1114</v>
      </c>
      <c r="Q2715" s="30">
        <f t="shared" si="698"/>
        <v>131</v>
      </c>
      <c r="R2715" s="36" t="str">
        <f t="shared" si="699"/>
        <v>08-Aug-2017</v>
      </c>
      <c r="S2715" s="37">
        <f t="shared" si="690"/>
        <v>31.1114</v>
      </c>
    </row>
    <row r="2716" spans="1:19" ht="26">
      <c r="A2716" s="30" t="s">
        <v>8550</v>
      </c>
      <c r="D2716" s="30" t="str">
        <f t="shared" si="684"/>
        <v>118784</v>
      </c>
      <c r="E2716" s="30">
        <f t="shared" si="688"/>
        <v>7</v>
      </c>
      <c r="F2716" s="30" t="str">
        <f t="shared" si="685"/>
        <v>INF204K01K49</v>
      </c>
      <c r="G2716" s="30">
        <f t="shared" si="689"/>
        <v>20</v>
      </c>
      <c r="H2716" s="30" t="str">
        <f t="shared" si="686"/>
        <v>-</v>
      </c>
      <c r="I2716" s="30">
        <f t="shared" si="691"/>
        <v>22</v>
      </c>
      <c r="J2716" s="35" t="str">
        <f t="shared" si="687"/>
        <v>Reliance Regular Savings Fund - Equity Option - Direct Plan Growth Plan</v>
      </c>
      <c r="K2716" s="35">
        <f t="shared" si="692"/>
        <v>94</v>
      </c>
      <c r="L2716" s="30" t="str">
        <f t="shared" si="693"/>
        <v>69.4095</v>
      </c>
      <c r="M2716" s="30">
        <f t="shared" si="694"/>
        <v>102</v>
      </c>
      <c r="N2716" s="30" t="str">
        <f t="shared" si="695"/>
        <v>68.7154</v>
      </c>
      <c r="O2716" s="30">
        <f t="shared" si="696"/>
        <v>110</v>
      </c>
      <c r="P2716" s="30" t="str">
        <f t="shared" si="697"/>
        <v>69.4095</v>
      </c>
      <c r="Q2716" s="30">
        <f t="shared" si="698"/>
        <v>118</v>
      </c>
      <c r="R2716" s="36" t="str">
        <f t="shared" si="699"/>
        <v>08-Aug-2017</v>
      </c>
      <c r="S2716" s="37">
        <f t="shared" si="690"/>
        <v>69.409499999999994</v>
      </c>
    </row>
    <row r="2717" spans="1:19">
      <c r="A2717" s="30" t="s">
        <v>8551</v>
      </c>
      <c r="D2717" s="30" t="str">
        <f t="shared" si="684"/>
        <v>103086</v>
      </c>
      <c r="E2717" s="30">
        <f t="shared" si="688"/>
        <v>7</v>
      </c>
      <c r="F2717" s="30" t="str">
        <f t="shared" si="685"/>
        <v>INF204K01GC1</v>
      </c>
      <c r="G2717" s="30">
        <f t="shared" si="689"/>
        <v>20</v>
      </c>
      <c r="H2717" s="30" t="str">
        <f t="shared" si="686"/>
        <v>INF204K01GD9</v>
      </c>
      <c r="I2717" s="30">
        <f t="shared" si="691"/>
        <v>33</v>
      </c>
      <c r="J2717" s="35" t="str">
        <f t="shared" si="687"/>
        <v>Reliance Regular Savings Fund-EQUITY OPTION-Dividend Plan</v>
      </c>
      <c r="K2717" s="35">
        <f t="shared" si="692"/>
        <v>91</v>
      </c>
      <c r="L2717" s="30" t="str">
        <f t="shared" si="693"/>
        <v>24.5677</v>
      </c>
      <c r="M2717" s="30">
        <f t="shared" si="694"/>
        <v>99</v>
      </c>
      <c r="N2717" s="30" t="str">
        <f t="shared" si="695"/>
        <v>24.3220</v>
      </c>
      <c r="O2717" s="30">
        <f t="shared" si="696"/>
        <v>107</v>
      </c>
      <c r="P2717" s="30" t="str">
        <f t="shared" si="697"/>
        <v>24.5677</v>
      </c>
      <c r="Q2717" s="30">
        <f t="shared" si="698"/>
        <v>115</v>
      </c>
      <c r="R2717" s="36" t="str">
        <f t="shared" si="699"/>
        <v>08-Aug-2017</v>
      </c>
      <c r="S2717" s="37">
        <f t="shared" si="690"/>
        <v>24.567699999999999</v>
      </c>
    </row>
    <row r="2718" spans="1:19">
      <c r="A2718" s="30" t="s">
        <v>8552</v>
      </c>
      <c r="D2718" s="30" t="str">
        <f t="shared" si="684"/>
        <v>103085</v>
      </c>
      <c r="E2718" s="30">
        <f t="shared" si="688"/>
        <v>7</v>
      </c>
      <c r="F2718" s="30" t="str">
        <f t="shared" si="685"/>
        <v>INF204K01GB3</v>
      </c>
      <c r="G2718" s="30">
        <f t="shared" si="689"/>
        <v>20</v>
      </c>
      <c r="H2718" s="30" t="str">
        <f t="shared" si="686"/>
        <v>-</v>
      </c>
      <c r="I2718" s="30">
        <f t="shared" si="691"/>
        <v>22</v>
      </c>
      <c r="J2718" s="35" t="str">
        <f t="shared" si="687"/>
        <v>Reliance Regular Savings Fund-EQUITY OPTION-Growth Plan</v>
      </c>
      <c r="K2718" s="35">
        <f t="shared" si="692"/>
        <v>78</v>
      </c>
      <c r="L2718" s="30" t="str">
        <f t="shared" si="693"/>
        <v>66.9965</v>
      </c>
      <c r="M2718" s="30">
        <f t="shared" si="694"/>
        <v>86</v>
      </c>
      <c r="N2718" s="30" t="str">
        <f t="shared" si="695"/>
        <v>66.3265</v>
      </c>
      <c r="O2718" s="30">
        <f t="shared" si="696"/>
        <v>94</v>
      </c>
      <c r="P2718" s="30" t="str">
        <f t="shared" si="697"/>
        <v>66.9965</v>
      </c>
      <c r="Q2718" s="30">
        <f t="shared" si="698"/>
        <v>102</v>
      </c>
      <c r="R2718" s="36" t="str">
        <f t="shared" si="699"/>
        <v>08-Aug-2017</v>
      </c>
      <c r="S2718" s="37">
        <f t="shared" si="690"/>
        <v>66.996499999999997</v>
      </c>
    </row>
    <row r="2719" spans="1:19" ht="26">
      <c r="A2719" s="30" t="s">
        <v>8553</v>
      </c>
      <c r="D2719" s="30" t="str">
        <f t="shared" si="684"/>
        <v>133568</v>
      </c>
      <c r="E2719" s="30">
        <f t="shared" si="688"/>
        <v>7</v>
      </c>
      <c r="F2719" s="30" t="str">
        <f t="shared" si="685"/>
        <v>INF204KA1B72</v>
      </c>
      <c r="G2719" s="30">
        <f t="shared" si="689"/>
        <v>20</v>
      </c>
      <c r="H2719" s="30" t="str">
        <f t="shared" si="686"/>
        <v>-</v>
      </c>
      <c r="I2719" s="30">
        <f t="shared" si="691"/>
        <v>22</v>
      </c>
      <c r="J2719" s="35" t="str">
        <f t="shared" si="687"/>
        <v>Reliance Retirement Fund- Wealth Creation Scheme- Direct Plan- Growth Plan - Growth Option</v>
      </c>
      <c r="K2719" s="35">
        <f t="shared" si="692"/>
        <v>113</v>
      </c>
      <c r="L2719" s="30" t="str">
        <f t="shared" si="693"/>
        <v>13.2933</v>
      </c>
      <c r="M2719" s="30">
        <f t="shared" si="694"/>
        <v>121</v>
      </c>
      <c r="N2719" s="30" t="str">
        <f t="shared" si="695"/>
        <v>13.1604</v>
      </c>
      <c r="O2719" s="30">
        <f t="shared" si="696"/>
        <v>129</v>
      </c>
      <c r="P2719" s="30" t="str">
        <f t="shared" si="697"/>
        <v>13.2933</v>
      </c>
      <c r="Q2719" s="30">
        <f t="shared" si="698"/>
        <v>137</v>
      </c>
      <c r="R2719" s="36" t="str">
        <f t="shared" si="699"/>
        <v>08-Aug-2017</v>
      </c>
      <c r="S2719" s="37">
        <f t="shared" si="690"/>
        <v>13.2933</v>
      </c>
    </row>
    <row r="2720" spans="1:19" ht="26">
      <c r="A2720" s="30" t="s">
        <v>8554</v>
      </c>
      <c r="D2720" s="30" t="str">
        <f t="shared" si="684"/>
        <v>133566</v>
      </c>
      <c r="E2720" s="30">
        <f t="shared" si="688"/>
        <v>7</v>
      </c>
      <c r="F2720" s="30" t="str">
        <f t="shared" si="685"/>
        <v>INF204KA1C14</v>
      </c>
      <c r="G2720" s="30">
        <f t="shared" si="689"/>
        <v>20</v>
      </c>
      <c r="H2720" s="30" t="str">
        <f t="shared" si="686"/>
        <v>-</v>
      </c>
      <c r="I2720" s="30">
        <f t="shared" si="691"/>
        <v>22</v>
      </c>
      <c r="J2720" s="35" t="str">
        <f t="shared" si="687"/>
        <v>Reliance Retirement Fund- Wealth Creation Scheme- Direct Plan-Dividend Payout Option</v>
      </c>
      <c r="K2720" s="35">
        <f t="shared" si="692"/>
        <v>107</v>
      </c>
      <c r="L2720" s="30" t="str">
        <f t="shared" si="693"/>
        <v>13.2933</v>
      </c>
      <c r="M2720" s="30">
        <f t="shared" si="694"/>
        <v>115</v>
      </c>
      <c r="N2720" s="30" t="str">
        <f t="shared" si="695"/>
        <v>13.1604</v>
      </c>
      <c r="O2720" s="30">
        <f t="shared" si="696"/>
        <v>123</v>
      </c>
      <c r="P2720" s="30" t="str">
        <f t="shared" si="697"/>
        <v>13.2933</v>
      </c>
      <c r="Q2720" s="30">
        <f t="shared" si="698"/>
        <v>131</v>
      </c>
      <c r="R2720" s="36" t="str">
        <f t="shared" si="699"/>
        <v>08-Aug-2017</v>
      </c>
      <c r="S2720" s="37">
        <f t="shared" si="690"/>
        <v>13.2933</v>
      </c>
    </row>
    <row r="2721" spans="1:19" ht="26">
      <c r="A2721" s="30" t="s">
        <v>8555</v>
      </c>
      <c r="D2721" s="30" t="str">
        <f t="shared" si="684"/>
        <v>133630</v>
      </c>
      <c r="E2721" s="30">
        <f t="shared" si="688"/>
        <v>7</v>
      </c>
      <c r="F2721" s="30" t="str">
        <f t="shared" si="685"/>
        <v>INF204KA1B98</v>
      </c>
      <c r="G2721" s="30">
        <f t="shared" si="689"/>
        <v>20</v>
      </c>
      <c r="H2721" s="30" t="str">
        <f t="shared" si="686"/>
        <v>-</v>
      </c>
      <c r="I2721" s="30">
        <f t="shared" si="691"/>
        <v>22</v>
      </c>
      <c r="J2721" s="35" t="str">
        <f t="shared" si="687"/>
        <v>Reliance Retirement Fund- Wealth Creation Scheme- Direct Plan-Growth Plan- Bonus Option</v>
      </c>
      <c r="K2721" s="35">
        <f t="shared" si="692"/>
        <v>110</v>
      </c>
      <c r="L2721" s="30" t="str">
        <f t="shared" si="693"/>
        <v>13.2933</v>
      </c>
      <c r="M2721" s="30">
        <f t="shared" si="694"/>
        <v>118</v>
      </c>
      <c r="N2721" s="30" t="str">
        <f t="shared" si="695"/>
        <v>13.1604</v>
      </c>
      <c r="O2721" s="30">
        <f t="shared" si="696"/>
        <v>126</v>
      </c>
      <c r="P2721" s="30" t="str">
        <f t="shared" si="697"/>
        <v>13.2933</v>
      </c>
      <c r="Q2721" s="30">
        <f t="shared" si="698"/>
        <v>134</v>
      </c>
      <c r="R2721" s="36" t="str">
        <f t="shared" si="699"/>
        <v>08-Aug-2017</v>
      </c>
      <c r="S2721" s="37">
        <f t="shared" si="690"/>
        <v>13.2933</v>
      </c>
    </row>
    <row r="2722" spans="1:19" ht="26">
      <c r="A2722" s="30" t="s">
        <v>8556</v>
      </c>
      <c r="D2722" s="30" t="str">
        <f t="shared" si="684"/>
        <v>133567</v>
      </c>
      <c r="E2722" s="30">
        <f t="shared" si="688"/>
        <v>7</v>
      </c>
      <c r="F2722" s="30" t="str">
        <f t="shared" si="685"/>
        <v>INF204KA1C06</v>
      </c>
      <c r="G2722" s="30">
        <f t="shared" si="689"/>
        <v>20</v>
      </c>
      <c r="H2722" s="30" t="str">
        <f t="shared" si="686"/>
        <v>-</v>
      </c>
      <c r="I2722" s="30">
        <f t="shared" si="691"/>
        <v>22</v>
      </c>
      <c r="J2722" s="35" t="str">
        <f t="shared" si="687"/>
        <v>Reliance Retirement Fund- Wealth Creation Scheme- Dividend Payout Option</v>
      </c>
      <c r="K2722" s="35">
        <f t="shared" si="692"/>
        <v>95</v>
      </c>
      <c r="L2722" s="30" t="str">
        <f t="shared" si="693"/>
        <v>12.7607</v>
      </c>
      <c r="M2722" s="30">
        <f t="shared" si="694"/>
        <v>103</v>
      </c>
      <c r="N2722" s="30" t="str">
        <f t="shared" si="695"/>
        <v>12.6331</v>
      </c>
      <c r="O2722" s="30">
        <f t="shared" si="696"/>
        <v>111</v>
      </c>
      <c r="P2722" s="30" t="str">
        <f t="shared" si="697"/>
        <v>12.7607</v>
      </c>
      <c r="Q2722" s="30">
        <f t="shared" si="698"/>
        <v>119</v>
      </c>
      <c r="R2722" s="36" t="str">
        <f t="shared" si="699"/>
        <v>08-Aug-2017</v>
      </c>
      <c r="S2722" s="37">
        <f t="shared" si="690"/>
        <v>12.7607</v>
      </c>
    </row>
    <row r="2723" spans="1:19" ht="26">
      <c r="A2723" s="30" t="s">
        <v>8557</v>
      </c>
      <c r="D2723" s="30" t="str">
        <f t="shared" si="684"/>
        <v>133565</v>
      </c>
      <c r="E2723" s="30">
        <f t="shared" si="688"/>
        <v>7</v>
      </c>
      <c r="F2723" s="30" t="str">
        <f t="shared" si="685"/>
        <v>INF204KA1B64</v>
      </c>
      <c r="G2723" s="30">
        <f t="shared" si="689"/>
        <v>20</v>
      </c>
      <c r="H2723" s="30" t="str">
        <f t="shared" si="686"/>
        <v>-</v>
      </c>
      <c r="I2723" s="30">
        <f t="shared" si="691"/>
        <v>22</v>
      </c>
      <c r="J2723" s="35" t="str">
        <f t="shared" si="687"/>
        <v>Reliance Retirement Fund- Wealth Creation Scheme- Growth Plan - Growth Option</v>
      </c>
      <c r="K2723" s="35">
        <f t="shared" si="692"/>
        <v>100</v>
      </c>
      <c r="L2723" s="30" t="str">
        <f t="shared" si="693"/>
        <v>12.7607</v>
      </c>
      <c r="M2723" s="30">
        <f t="shared" si="694"/>
        <v>108</v>
      </c>
      <c r="N2723" s="30" t="str">
        <f t="shared" si="695"/>
        <v>12.6331</v>
      </c>
      <c r="O2723" s="30">
        <f t="shared" si="696"/>
        <v>116</v>
      </c>
      <c r="P2723" s="30" t="str">
        <f t="shared" si="697"/>
        <v>12.7607</v>
      </c>
      <c r="Q2723" s="30">
        <f t="shared" si="698"/>
        <v>124</v>
      </c>
      <c r="R2723" s="36" t="str">
        <f t="shared" si="699"/>
        <v>08-Aug-2017</v>
      </c>
      <c r="S2723" s="37">
        <f t="shared" si="690"/>
        <v>12.7607</v>
      </c>
    </row>
    <row r="2724" spans="1:19" ht="26">
      <c r="A2724" s="30" t="s">
        <v>8558</v>
      </c>
      <c r="D2724" s="30" t="str">
        <f t="shared" si="684"/>
        <v>133631</v>
      </c>
      <c r="E2724" s="30">
        <f t="shared" si="688"/>
        <v>7</v>
      </c>
      <c r="F2724" s="30" t="str">
        <f t="shared" si="685"/>
        <v>INF204KA1B80</v>
      </c>
      <c r="G2724" s="30">
        <f t="shared" si="689"/>
        <v>20</v>
      </c>
      <c r="H2724" s="30" t="str">
        <f t="shared" si="686"/>
        <v>-</v>
      </c>
      <c r="I2724" s="30">
        <f t="shared" si="691"/>
        <v>22</v>
      </c>
      <c r="J2724" s="35" t="str">
        <f t="shared" si="687"/>
        <v>Reliance Retirement Fund- Wealth Creation Scheme- Growth Plan- Bonus Option</v>
      </c>
      <c r="K2724" s="35">
        <f t="shared" si="692"/>
        <v>98</v>
      </c>
      <c r="L2724" s="30" t="str">
        <f t="shared" si="693"/>
        <v>12.7607</v>
      </c>
      <c r="M2724" s="30">
        <f t="shared" si="694"/>
        <v>106</v>
      </c>
      <c r="N2724" s="30" t="str">
        <f t="shared" si="695"/>
        <v>12.6331</v>
      </c>
      <c r="O2724" s="30">
        <f t="shared" si="696"/>
        <v>114</v>
      </c>
      <c r="P2724" s="30" t="str">
        <f t="shared" si="697"/>
        <v>12.7607</v>
      </c>
      <c r="Q2724" s="30">
        <f t="shared" si="698"/>
        <v>122</v>
      </c>
      <c r="R2724" s="36" t="str">
        <f t="shared" si="699"/>
        <v>08-Aug-2017</v>
      </c>
      <c r="S2724" s="37">
        <f t="shared" si="690"/>
        <v>12.7607</v>
      </c>
    </row>
    <row r="2725" spans="1:19">
      <c r="A2725" s="30" t="s">
        <v>8559</v>
      </c>
      <c r="D2725" s="30" t="str">
        <f t="shared" si="684"/>
        <v>118775</v>
      </c>
      <c r="E2725" s="30">
        <f t="shared" si="688"/>
        <v>7</v>
      </c>
      <c r="F2725" s="30" t="str">
        <f t="shared" si="685"/>
        <v>INF204K01J91</v>
      </c>
      <c r="G2725" s="30">
        <f t="shared" si="689"/>
        <v>20</v>
      </c>
      <c r="H2725" s="30" t="str">
        <f t="shared" si="686"/>
        <v>INF204K01K07</v>
      </c>
      <c r="I2725" s="30">
        <f t="shared" si="691"/>
        <v>33</v>
      </c>
      <c r="J2725" s="35" t="str">
        <f t="shared" si="687"/>
        <v>Reliance Small Cap Fund - Direct Plan Dividend Plan</v>
      </c>
      <c r="K2725" s="35">
        <f t="shared" si="692"/>
        <v>85</v>
      </c>
      <c r="L2725" s="30" t="str">
        <f t="shared" si="693"/>
        <v>31.4384</v>
      </c>
      <c r="M2725" s="30">
        <f t="shared" si="694"/>
        <v>93</v>
      </c>
      <c r="N2725" s="30" t="str">
        <f t="shared" si="695"/>
        <v>31.1240</v>
      </c>
      <c r="O2725" s="30">
        <f t="shared" si="696"/>
        <v>101</v>
      </c>
      <c r="P2725" s="30" t="str">
        <f t="shared" si="697"/>
        <v>31.4384</v>
      </c>
      <c r="Q2725" s="30">
        <f t="shared" si="698"/>
        <v>109</v>
      </c>
      <c r="R2725" s="36" t="str">
        <f t="shared" si="699"/>
        <v>08-Aug-2017</v>
      </c>
      <c r="S2725" s="37">
        <f t="shared" si="690"/>
        <v>31.438400000000001</v>
      </c>
    </row>
    <row r="2726" spans="1:19" ht="26">
      <c r="A2726" s="30" t="s">
        <v>8560</v>
      </c>
      <c r="D2726" s="30" t="str">
        <f t="shared" si="684"/>
        <v>118777</v>
      </c>
      <c r="E2726" s="30">
        <f t="shared" si="688"/>
        <v>7</v>
      </c>
      <c r="F2726" s="30" t="str">
        <f t="shared" si="685"/>
        <v>INF204K01J83</v>
      </c>
      <c r="G2726" s="30">
        <f t="shared" si="689"/>
        <v>20</v>
      </c>
      <c r="H2726" s="30" t="str">
        <f t="shared" si="686"/>
        <v>-</v>
      </c>
      <c r="I2726" s="30">
        <f t="shared" si="691"/>
        <v>22</v>
      </c>
      <c r="J2726" s="35" t="str">
        <f t="shared" si="687"/>
        <v>Reliance Small Cap Fund - Direct Plan Growth Plan - Bonus Option</v>
      </c>
      <c r="K2726" s="35">
        <f t="shared" si="692"/>
        <v>87</v>
      </c>
      <c r="L2726" s="30" t="str">
        <f t="shared" si="693"/>
        <v>40.1638</v>
      </c>
      <c r="M2726" s="30">
        <f t="shared" si="694"/>
        <v>95</v>
      </c>
      <c r="N2726" s="30" t="str">
        <f t="shared" si="695"/>
        <v>39.7622</v>
      </c>
      <c r="O2726" s="30">
        <f t="shared" si="696"/>
        <v>103</v>
      </c>
      <c r="P2726" s="30" t="str">
        <f t="shared" si="697"/>
        <v>40.1638</v>
      </c>
      <c r="Q2726" s="30">
        <f t="shared" si="698"/>
        <v>111</v>
      </c>
      <c r="R2726" s="36" t="str">
        <f t="shared" si="699"/>
        <v>08-Aug-2017</v>
      </c>
      <c r="S2726" s="37">
        <f t="shared" si="690"/>
        <v>40.163800000000002</v>
      </c>
    </row>
    <row r="2727" spans="1:19" ht="26">
      <c r="A2727" s="30" t="s">
        <v>8561</v>
      </c>
      <c r="D2727" s="30" t="str">
        <f t="shared" si="684"/>
        <v>118778</v>
      </c>
      <c r="E2727" s="30">
        <f t="shared" si="688"/>
        <v>7</v>
      </c>
      <c r="F2727" s="30" t="str">
        <f t="shared" si="685"/>
        <v>INF204K01K15</v>
      </c>
      <c r="G2727" s="30">
        <f t="shared" si="689"/>
        <v>20</v>
      </c>
      <c r="H2727" s="30" t="str">
        <f t="shared" si="686"/>
        <v>-</v>
      </c>
      <c r="I2727" s="30">
        <f t="shared" si="691"/>
        <v>22</v>
      </c>
      <c r="J2727" s="35" t="str">
        <f t="shared" si="687"/>
        <v>Reliance Small Cap Fund - Direct Plan Growth Plan - Growth Option</v>
      </c>
      <c r="K2727" s="35">
        <f t="shared" si="692"/>
        <v>88</v>
      </c>
      <c r="L2727" s="30" t="str">
        <f t="shared" si="693"/>
        <v>40.1638</v>
      </c>
      <c r="M2727" s="30">
        <f t="shared" si="694"/>
        <v>96</v>
      </c>
      <c r="N2727" s="30" t="str">
        <f t="shared" si="695"/>
        <v>39.7622</v>
      </c>
      <c r="O2727" s="30">
        <f t="shared" si="696"/>
        <v>104</v>
      </c>
      <c r="P2727" s="30" t="str">
        <f t="shared" si="697"/>
        <v>40.1638</v>
      </c>
      <c r="Q2727" s="30">
        <f t="shared" si="698"/>
        <v>112</v>
      </c>
      <c r="R2727" s="36" t="str">
        <f t="shared" si="699"/>
        <v>08-Aug-2017</v>
      </c>
      <c r="S2727" s="37">
        <f t="shared" si="690"/>
        <v>40.163800000000002</v>
      </c>
    </row>
    <row r="2728" spans="1:19">
      <c r="A2728" s="30" t="s">
        <v>8562</v>
      </c>
      <c r="D2728" s="30" t="str">
        <f t="shared" si="684"/>
        <v>113179</v>
      </c>
      <c r="E2728" s="30">
        <f t="shared" si="688"/>
        <v>7</v>
      </c>
      <c r="F2728" s="30" t="str">
        <f t="shared" si="685"/>
        <v>INF204K01IA1</v>
      </c>
      <c r="G2728" s="30">
        <f t="shared" si="689"/>
        <v>20</v>
      </c>
      <c r="H2728" s="30" t="str">
        <f t="shared" si="686"/>
        <v>INF204K01IB9</v>
      </c>
      <c r="I2728" s="30">
        <f t="shared" si="691"/>
        <v>33</v>
      </c>
      <c r="J2728" s="35" t="str">
        <f t="shared" si="687"/>
        <v>Reliance Small Cap Fund - Dividend Plan</v>
      </c>
      <c r="K2728" s="35">
        <f t="shared" si="692"/>
        <v>73</v>
      </c>
      <c r="L2728" s="30" t="str">
        <f t="shared" si="693"/>
        <v>30.0229</v>
      </c>
      <c r="M2728" s="30">
        <f t="shared" si="694"/>
        <v>81</v>
      </c>
      <c r="N2728" s="30" t="str">
        <f t="shared" si="695"/>
        <v>29.7227</v>
      </c>
      <c r="O2728" s="30">
        <f t="shared" si="696"/>
        <v>89</v>
      </c>
      <c r="P2728" s="30" t="str">
        <f t="shared" si="697"/>
        <v>30.0229</v>
      </c>
      <c r="Q2728" s="30">
        <f t="shared" si="698"/>
        <v>97</v>
      </c>
      <c r="R2728" s="36" t="str">
        <f t="shared" si="699"/>
        <v>08-Aug-2017</v>
      </c>
      <c r="S2728" s="37">
        <f t="shared" si="690"/>
        <v>30.0229</v>
      </c>
    </row>
    <row r="2729" spans="1:19">
      <c r="A2729" s="30" t="s">
        <v>8563</v>
      </c>
      <c r="D2729" s="30" t="str">
        <f t="shared" si="684"/>
        <v>113178</v>
      </c>
      <c r="E2729" s="30">
        <f t="shared" si="688"/>
        <v>7</v>
      </c>
      <c r="F2729" s="30" t="str">
        <f t="shared" si="685"/>
        <v>INF204K01HZ0</v>
      </c>
      <c r="G2729" s="30">
        <f t="shared" si="689"/>
        <v>20</v>
      </c>
      <c r="H2729" s="30" t="str">
        <f t="shared" si="686"/>
        <v>-</v>
      </c>
      <c r="I2729" s="30">
        <f t="shared" si="691"/>
        <v>22</v>
      </c>
      <c r="J2729" s="35" t="str">
        <f t="shared" si="687"/>
        <v>Reliance Small Cap Fund - Growth Plan - Bonus Option</v>
      </c>
      <c r="K2729" s="35">
        <f t="shared" si="692"/>
        <v>75</v>
      </c>
      <c r="L2729" s="30" t="str">
        <f t="shared" si="693"/>
        <v>38.5628</v>
      </c>
      <c r="M2729" s="30">
        <f t="shared" si="694"/>
        <v>83</v>
      </c>
      <c r="N2729" s="30" t="str">
        <f t="shared" si="695"/>
        <v>38.1772</v>
      </c>
      <c r="O2729" s="30">
        <f t="shared" si="696"/>
        <v>91</v>
      </c>
      <c r="P2729" s="30" t="str">
        <f t="shared" si="697"/>
        <v>38.5628</v>
      </c>
      <c r="Q2729" s="30">
        <f t="shared" si="698"/>
        <v>99</v>
      </c>
      <c r="R2729" s="36" t="str">
        <f t="shared" si="699"/>
        <v>08-Aug-2017</v>
      </c>
      <c r="S2729" s="37">
        <f t="shared" si="690"/>
        <v>38.562800000000003</v>
      </c>
    </row>
    <row r="2730" spans="1:19">
      <c r="A2730" s="30" t="s">
        <v>8564</v>
      </c>
      <c r="D2730" s="30" t="str">
        <f t="shared" si="684"/>
        <v>113177</v>
      </c>
      <c r="E2730" s="30">
        <f t="shared" si="688"/>
        <v>7</v>
      </c>
      <c r="F2730" s="30" t="str">
        <f t="shared" si="685"/>
        <v>INF204K01HY3</v>
      </c>
      <c r="G2730" s="30">
        <f t="shared" si="689"/>
        <v>20</v>
      </c>
      <c r="H2730" s="30" t="str">
        <f t="shared" si="686"/>
        <v>-</v>
      </c>
      <c r="I2730" s="30">
        <f t="shared" si="691"/>
        <v>22</v>
      </c>
      <c r="J2730" s="35" t="str">
        <f t="shared" si="687"/>
        <v>Reliance Small Cap Fund - Growth Plan - Growth Option</v>
      </c>
      <c r="K2730" s="35">
        <f t="shared" si="692"/>
        <v>76</v>
      </c>
      <c r="L2730" s="30" t="str">
        <f t="shared" si="693"/>
        <v>38.5628</v>
      </c>
      <c r="M2730" s="30">
        <f t="shared" si="694"/>
        <v>84</v>
      </c>
      <c r="N2730" s="30" t="str">
        <f t="shared" si="695"/>
        <v>38.1772</v>
      </c>
      <c r="O2730" s="30">
        <f t="shared" si="696"/>
        <v>92</v>
      </c>
      <c r="P2730" s="30" t="str">
        <f t="shared" si="697"/>
        <v>38.5628</v>
      </c>
      <c r="Q2730" s="30">
        <f t="shared" si="698"/>
        <v>100</v>
      </c>
      <c r="R2730" s="36" t="str">
        <f t="shared" si="699"/>
        <v>08-Aug-2017</v>
      </c>
      <c r="S2730" s="37">
        <f t="shared" si="690"/>
        <v>38.562800000000003</v>
      </c>
    </row>
    <row r="2731" spans="1:19">
      <c r="A2731" s="30" t="s">
        <v>8565</v>
      </c>
      <c r="D2731" s="30" t="str">
        <f t="shared" si="684"/>
        <v>118634</v>
      </c>
      <c r="E2731" s="30">
        <f t="shared" si="688"/>
        <v>7</v>
      </c>
      <c r="F2731" s="30" t="str">
        <f t="shared" si="685"/>
        <v>INF204K01XG7</v>
      </c>
      <c r="G2731" s="30">
        <f t="shared" si="689"/>
        <v>20</v>
      </c>
      <c r="H2731" s="30" t="str">
        <f t="shared" si="686"/>
        <v>INF204K01XH5</v>
      </c>
      <c r="I2731" s="30">
        <f t="shared" si="691"/>
        <v>33</v>
      </c>
      <c r="J2731" s="35" t="str">
        <f t="shared" si="687"/>
        <v>Reliance Top 200 Fund - Direct Plan Dividend Plan</v>
      </c>
      <c r="K2731" s="35">
        <f t="shared" si="692"/>
        <v>83</v>
      </c>
      <c r="L2731" s="30" t="str">
        <f t="shared" si="693"/>
        <v>20.5243</v>
      </c>
      <c r="M2731" s="30">
        <f t="shared" si="694"/>
        <v>91</v>
      </c>
      <c r="N2731" s="30" t="str">
        <f t="shared" si="695"/>
        <v>20.3191</v>
      </c>
      <c r="O2731" s="30">
        <f t="shared" si="696"/>
        <v>99</v>
      </c>
      <c r="P2731" s="30" t="str">
        <f t="shared" si="697"/>
        <v>20.5243</v>
      </c>
      <c r="Q2731" s="30">
        <f t="shared" si="698"/>
        <v>107</v>
      </c>
      <c r="R2731" s="36" t="str">
        <f t="shared" si="699"/>
        <v>08-Aug-2017</v>
      </c>
      <c r="S2731" s="37">
        <f t="shared" si="690"/>
        <v>20.5243</v>
      </c>
    </row>
    <row r="2732" spans="1:19" ht="26">
      <c r="A2732" s="30" t="s">
        <v>8566</v>
      </c>
      <c r="D2732" s="30" t="str">
        <f t="shared" si="684"/>
        <v>118633</v>
      </c>
      <c r="E2732" s="30">
        <f t="shared" si="688"/>
        <v>7</v>
      </c>
      <c r="F2732" s="30" t="str">
        <f t="shared" si="685"/>
        <v>INF204K01D30</v>
      </c>
      <c r="G2732" s="30">
        <f t="shared" si="689"/>
        <v>20</v>
      </c>
      <c r="H2732" s="30" t="str">
        <f t="shared" si="686"/>
        <v>-</v>
      </c>
      <c r="I2732" s="30">
        <f t="shared" si="691"/>
        <v>22</v>
      </c>
      <c r="J2732" s="35" t="str">
        <f t="shared" si="687"/>
        <v>Reliance Top 200 Fund - Direct Plan Growth Plan - Bonus Option</v>
      </c>
      <c r="K2732" s="35">
        <f t="shared" si="692"/>
        <v>85</v>
      </c>
      <c r="L2732" s="30" t="str">
        <f t="shared" si="693"/>
        <v>31.6179</v>
      </c>
      <c r="M2732" s="30">
        <f t="shared" si="694"/>
        <v>93</v>
      </c>
      <c r="N2732" s="30" t="str">
        <f t="shared" si="695"/>
        <v>31.3017</v>
      </c>
      <c r="O2732" s="30">
        <f t="shared" si="696"/>
        <v>101</v>
      </c>
      <c r="P2732" s="30" t="str">
        <f t="shared" si="697"/>
        <v>31.6179</v>
      </c>
      <c r="Q2732" s="30">
        <f t="shared" si="698"/>
        <v>109</v>
      </c>
      <c r="R2732" s="36" t="str">
        <f t="shared" si="699"/>
        <v>08-Aug-2017</v>
      </c>
      <c r="S2732" s="37">
        <f t="shared" si="690"/>
        <v>31.617899999999999</v>
      </c>
    </row>
    <row r="2733" spans="1:19" ht="26">
      <c r="A2733" s="30" t="s">
        <v>8567</v>
      </c>
      <c r="D2733" s="30" t="str">
        <f t="shared" si="684"/>
        <v>118632</v>
      </c>
      <c r="E2733" s="30">
        <f t="shared" si="688"/>
        <v>7</v>
      </c>
      <c r="F2733" s="30" t="str">
        <f t="shared" si="685"/>
        <v>INF204K01XI3</v>
      </c>
      <c r="G2733" s="30">
        <f t="shared" si="689"/>
        <v>20</v>
      </c>
      <c r="H2733" s="30" t="str">
        <f t="shared" si="686"/>
        <v>-</v>
      </c>
      <c r="I2733" s="30">
        <f t="shared" si="691"/>
        <v>22</v>
      </c>
      <c r="J2733" s="35" t="str">
        <f t="shared" si="687"/>
        <v>Reliance Top 200 Fund - Direct Plan Growth Plan - Growth Option</v>
      </c>
      <c r="K2733" s="35">
        <f t="shared" si="692"/>
        <v>86</v>
      </c>
      <c r="L2733" s="30" t="str">
        <f t="shared" si="693"/>
        <v>31.6179</v>
      </c>
      <c r="M2733" s="30">
        <f t="shared" si="694"/>
        <v>94</v>
      </c>
      <c r="N2733" s="30" t="str">
        <f t="shared" si="695"/>
        <v>31.3017</v>
      </c>
      <c r="O2733" s="30">
        <f t="shared" si="696"/>
        <v>102</v>
      </c>
      <c r="P2733" s="30" t="str">
        <f t="shared" si="697"/>
        <v>31.6179</v>
      </c>
      <c r="Q2733" s="30">
        <f t="shared" si="698"/>
        <v>110</v>
      </c>
      <c r="R2733" s="36" t="str">
        <f t="shared" si="699"/>
        <v>08-Aug-2017</v>
      </c>
      <c r="S2733" s="37">
        <f t="shared" si="690"/>
        <v>31.617899999999999</v>
      </c>
    </row>
    <row r="2734" spans="1:19">
      <c r="A2734" s="30" t="s">
        <v>8568</v>
      </c>
      <c r="D2734" s="30" t="str">
        <f t="shared" si="684"/>
        <v>106236</v>
      </c>
      <c r="E2734" s="30">
        <f t="shared" si="688"/>
        <v>7</v>
      </c>
      <c r="F2734" s="30" t="str">
        <f t="shared" si="685"/>
        <v>INF204K01539</v>
      </c>
      <c r="G2734" s="30">
        <f t="shared" si="689"/>
        <v>20</v>
      </c>
      <c r="H2734" s="30" t="str">
        <f t="shared" si="686"/>
        <v>INF204K01547</v>
      </c>
      <c r="I2734" s="30">
        <f t="shared" si="691"/>
        <v>33</v>
      </c>
      <c r="J2734" s="35" t="str">
        <f t="shared" si="687"/>
        <v>Reliance Top 200 Fund- Dividend Plan</v>
      </c>
      <c r="K2734" s="35">
        <f t="shared" si="692"/>
        <v>70</v>
      </c>
      <c r="L2734" s="30" t="str">
        <f t="shared" si="693"/>
        <v>16.6048</v>
      </c>
      <c r="M2734" s="30">
        <f t="shared" si="694"/>
        <v>78</v>
      </c>
      <c r="N2734" s="30" t="str">
        <f t="shared" si="695"/>
        <v>16.4388</v>
      </c>
      <c r="O2734" s="30">
        <f t="shared" si="696"/>
        <v>86</v>
      </c>
      <c r="P2734" s="30" t="str">
        <f t="shared" si="697"/>
        <v>16.6048</v>
      </c>
      <c r="Q2734" s="30">
        <f t="shared" si="698"/>
        <v>94</v>
      </c>
      <c r="R2734" s="36" t="str">
        <f t="shared" si="699"/>
        <v>08-Aug-2017</v>
      </c>
      <c r="S2734" s="37">
        <f t="shared" si="690"/>
        <v>16.604800000000001</v>
      </c>
    </row>
    <row r="2735" spans="1:19">
      <c r="A2735" s="30" t="s">
        <v>8569</v>
      </c>
      <c r="D2735" s="30" t="str">
        <f t="shared" si="684"/>
        <v>106235</v>
      </c>
      <c r="E2735" s="30">
        <f t="shared" si="688"/>
        <v>7</v>
      </c>
      <c r="F2735" s="30" t="str">
        <f t="shared" si="685"/>
        <v>INF204K01562</v>
      </c>
      <c r="G2735" s="30">
        <f t="shared" si="689"/>
        <v>20</v>
      </c>
      <c r="H2735" s="30" t="str">
        <f t="shared" si="686"/>
        <v>-</v>
      </c>
      <c r="I2735" s="30">
        <f t="shared" si="691"/>
        <v>22</v>
      </c>
      <c r="J2735" s="35" t="str">
        <f t="shared" si="687"/>
        <v>Reliance Top 200 Fund- Growth Plan -Growth Option</v>
      </c>
      <c r="K2735" s="35">
        <f t="shared" si="692"/>
        <v>72</v>
      </c>
      <c r="L2735" s="30" t="str">
        <f t="shared" si="693"/>
        <v>30.4223</v>
      </c>
      <c r="M2735" s="30">
        <f t="shared" si="694"/>
        <v>80</v>
      </c>
      <c r="N2735" s="30" t="str">
        <f t="shared" si="695"/>
        <v>30.1181</v>
      </c>
      <c r="O2735" s="30">
        <f t="shared" si="696"/>
        <v>88</v>
      </c>
      <c r="P2735" s="30" t="str">
        <f t="shared" si="697"/>
        <v>30.4223</v>
      </c>
      <c r="Q2735" s="30">
        <f t="shared" si="698"/>
        <v>96</v>
      </c>
      <c r="R2735" s="36" t="str">
        <f t="shared" si="699"/>
        <v>08-Aug-2017</v>
      </c>
      <c r="S2735" s="37">
        <f t="shared" si="690"/>
        <v>30.4223</v>
      </c>
    </row>
    <row r="2736" spans="1:19">
      <c r="A2736" s="30" t="s">
        <v>8570</v>
      </c>
      <c r="D2736" s="30" t="str">
        <f t="shared" si="684"/>
        <v>106240</v>
      </c>
      <c r="E2736" s="30">
        <f t="shared" si="688"/>
        <v>7</v>
      </c>
      <c r="F2736" s="30" t="str">
        <f t="shared" si="685"/>
        <v>INF204K01554</v>
      </c>
      <c r="G2736" s="30">
        <f t="shared" si="689"/>
        <v>20</v>
      </c>
      <c r="H2736" s="30" t="str">
        <f t="shared" si="686"/>
        <v>-</v>
      </c>
      <c r="I2736" s="30">
        <f t="shared" si="691"/>
        <v>22</v>
      </c>
      <c r="J2736" s="35" t="str">
        <f t="shared" si="687"/>
        <v>Reliance Top 200 Fund- Growth Plan Bonus Option</v>
      </c>
      <c r="K2736" s="35">
        <f t="shared" si="692"/>
        <v>70</v>
      </c>
      <c r="L2736" s="30" t="str">
        <f t="shared" si="693"/>
        <v>30.4223</v>
      </c>
      <c r="M2736" s="30">
        <f t="shared" si="694"/>
        <v>78</v>
      </c>
      <c r="N2736" s="30" t="str">
        <f t="shared" si="695"/>
        <v>30.1181</v>
      </c>
      <c r="O2736" s="30">
        <f t="shared" si="696"/>
        <v>86</v>
      </c>
      <c r="P2736" s="30" t="str">
        <f t="shared" si="697"/>
        <v>30.4223</v>
      </c>
      <c r="Q2736" s="30">
        <f t="shared" si="698"/>
        <v>94</v>
      </c>
      <c r="R2736" s="36" t="str">
        <f t="shared" si="699"/>
        <v>08-Aug-2017</v>
      </c>
      <c r="S2736" s="37">
        <f t="shared" si="690"/>
        <v>30.4223</v>
      </c>
    </row>
    <row r="2737" spans="1:19" ht="26">
      <c r="A2737" s="30" t="s">
        <v>8571</v>
      </c>
      <c r="D2737" s="30" t="str">
        <f t="shared" si="684"/>
        <v>106238</v>
      </c>
      <c r="E2737" s="30">
        <f t="shared" si="688"/>
        <v>7</v>
      </c>
      <c r="F2737" s="30" t="str">
        <f t="shared" si="685"/>
        <v>INF204K01513</v>
      </c>
      <c r="G2737" s="30">
        <f t="shared" si="689"/>
        <v>20</v>
      </c>
      <c r="H2737" s="30" t="str">
        <f t="shared" si="686"/>
        <v>-</v>
      </c>
      <c r="I2737" s="30">
        <f t="shared" si="691"/>
        <v>22</v>
      </c>
      <c r="J2737" s="35" t="str">
        <f t="shared" si="687"/>
        <v>Reliance Top 200 Fund-Institutional Plan Growth Plan Bonus Option</v>
      </c>
      <c r="K2737" s="35">
        <f t="shared" si="692"/>
        <v>88</v>
      </c>
      <c r="L2737" s="30" t="str">
        <f t="shared" si="693"/>
        <v>31.3720</v>
      </c>
      <c r="M2737" s="30">
        <f t="shared" si="694"/>
        <v>96</v>
      </c>
      <c r="N2737" s="30" t="str">
        <f t="shared" si="695"/>
        <v>31.0583</v>
      </c>
      <c r="O2737" s="30">
        <f t="shared" si="696"/>
        <v>104</v>
      </c>
      <c r="P2737" s="30" t="str">
        <f t="shared" si="697"/>
        <v>31.3720</v>
      </c>
      <c r="Q2737" s="30">
        <f t="shared" si="698"/>
        <v>112</v>
      </c>
      <c r="R2737" s="36" t="str">
        <f t="shared" si="699"/>
        <v>08-Aug-2017</v>
      </c>
      <c r="S2737" s="37">
        <f t="shared" si="690"/>
        <v>31.372</v>
      </c>
    </row>
    <row r="2738" spans="1:19" ht="26">
      <c r="A2738" s="30" t="s">
        <v>8572</v>
      </c>
      <c r="D2738" s="30" t="str">
        <f t="shared" si="684"/>
        <v>134925</v>
      </c>
      <c r="E2738" s="30">
        <f t="shared" si="688"/>
        <v>7</v>
      </c>
      <c r="F2738" s="30" t="str">
        <f t="shared" si="685"/>
        <v>INF204KA16G3</v>
      </c>
      <c r="G2738" s="30">
        <f t="shared" si="689"/>
        <v>20</v>
      </c>
      <c r="H2738" s="30" t="str">
        <f t="shared" si="686"/>
        <v>INF204KA17G1</v>
      </c>
      <c r="I2738" s="30">
        <f t="shared" si="691"/>
        <v>33</v>
      </c>
      <c r="J2738" s="35" t="str">
        <f t="shared" si="687"/>
        <v>Reliance US Equity Opportunites Fund- Direct Plan- Dividend  Plan</v>
      </c>
      <c r="K2738" s="35">
        <f t="shared" si="692"/>
        <v>99</v>
      </c>
      <c r="L2738" s="30" t="str">
        <f t="shared" si="693"/>
        <v>11.6819</v>
      </c>
      <c r="M2738" s="30">
        <f t="shared" si="694"/>
        <v>107</v>
      </c>
      <c r="N2738" s="30" t="str">
        <f t="shared" si="695"/>
        <v>11.5651</v>
      </c>
      <c r="O2738" s="30">
        <f t="shared" si="696"/>
        <v>115</v>
      </c>
      <c r="P2738" s="30" t="str">
        <f t="shared" si="697"/>
        <v>11.6819</v>
      </c>
      <c r="Q2738" s="30">
        <f t="shared" si="698"/>
        <v>123</v>
      </c>
      <c r="R2738" s="36" t="str">
        <f t="shared" si="699"/>
        <v>08-Aug-2017</v>
      </c>
      <c r="S2738" s="37">
        <f t="shared" si="690"/>
        <v>11.681900000000001</v>
      </c>
    </row>
    <row r="2739" spans="1:19" ht="26">
      <c r="A2739" s="30" t="s">
        <v>8573</v>
      </c>
      <c r="D2739" s="30" t="str">
        <f t="shared" si="684"/>
        <v>134923</v>
      </c>
      <c r="E2739" s="30">
        <f t="shared" si="688"/>
        <v>7</v>
      </c>
      <c r="F2739" s="30" t="str">
        <f t="shared" si="685"/>
        <v>INF204KA15G5</v>
      </c>
      <c r="G2739" s="30">
        <f t="shared" si="689"/>
        <v>20</v>
      </c>
      <c r="H2739" s="30" t="str">
        <f t="shared" si="686"/>
        <v>-</v>
      </c>
      <c r="I2739" s="30">
        <f t="shared" si="691"/>
        <v>22</v>
      </c>
      <c r="J2739" s="35" t="str">
        <f t="shared" si="687"/>
        <v>Reliance US Equity Opportunites Fund- Direct Plan- Growth Plan- Growth Option</v>
      </c>
      <c r="K2739" s="35">
        <f t="shared" si="692"/>
        <v>100</v>
      </c>
      <c r="L2739" s="30" t="str">
        <f t="shared" si="693"/>
        <v>11.6819</v>
      </c>
      <c r="M2739" s="30">
        <f t="shared" si="694"/>
        <v>108</v>
      </c>
      <c r="N2739" s="30" t="str">
        <f t="shared" si="695"/>
        <v>11.5651</v>
      </c>
      <c r="O2739" s="30">
        <f t="shared" si="696"/>
        <v>116</v>
      </c>
      <c r="P2739" s="30" t="str">
        <f t="shared" si="697"/>
        <v>11.6819</v>
      </c>
      <c r="Q2739" s="30">
        <f t="shared" si="698"/>
        <v>124</v>
      </c>
      <c r="R2739" s="36" t="str">
        <f t="shared" si="699"/>
        <v>08-Aug-2017</v>
      </c>
      <c r="S2739" s="37">
        <f t="shared" si="690"/>
        <v>11.681900000000001</v>
      </c>
    </row>
    <row r="2740" spans="1:19">
      <c r="A2740" s="30" t="s">
        <v>8574</v>
      </c>
      <c r="D2740" s="30" t="str">
        <f t="shared" si="684"/>
        <v>134924</v>
      </c>
      <c r="E2740" s="30">
        <f t="shared" si="688"/>
        <v>7</v>
      </c>
      <c r="F2740" s="30" t="str">
        <f t="shared" si="685"/>
        <v>INF204KA13G0</v>
      </c>
      <c r="G2740" s="30">
        <f t="shared" si="689"/>
        <v>20</v>
      </c>
      <c r="H2740" s="30" t="str">
        <f t="shared" si="686"/>
        <v>INF204KA14G8</v>
      </c>
      <c r="I2740" s="30">
        <f t="shared" si="691"/>
        <v>33</v>
      </c>
      <c r="J2740" s="35" t="str">
        <f t="shared" si="687"/>
        <v>Reliance US Equity Opportunites Fund- Dividend  Plan</v>
      </c>
      <c r="K2740" s="35">
        <f t="shared" si="692"/>
        <v>86</v>
      </c>
      <c r="L2740" s="30" t="str">
        <f t="shared" si="693"/>
        <v>11.4626</v>
      </c>
      <c r="M2740" s="30">
        <f t="shared" si="694"/>
        <v>94</v>
      </c>
      <c r="N2740" s="30" t="str">
        <f t="shared" si="695"/>
        <v>11.3480</v>
      </c>
      <c r="O2740" s="30">
        <f t="shared" si="696"/>
        <v>102</v>
      </c>
      <c r="P2740" s="30" t="str">
        <f t="shared" si="697"/>
        <v>11.4626</v>
      </c>
      <c r="Q2740" s="30">
        <f t="shared" si="698"/>
        <v>110</v>
      </c>
      <c r="R2740" s="36" t="str">
        <f t="shared" si="699"/>
        <v>08-Aug-2017</v>
      </c>
      <c r="S2740" s="37">
        <f t="shared" si="690"/>
        <v>11.4626</v>
      </c>
    </row>
    <row r="2741" spans="1:19" ht="26">
      <c r="A2741" s="30" t="s">
        <v>8575</v>
      </c>
      <c r="D2741" s="30" t="str">
        <f t="shared" si="684"/>
        <v>134922</v>
      </c>
      <c r="E2741" s="30">
        <f t="shared" si="688"/>
        <v>7</v>
      </c>
      <c r="F2741" s="30" t="str">
        <f t="shared" si="685"/>
        <v>INF204KA12G2</v>
      </c>
      <c r="G2741" s="30">
        <f t="shared" si="689"/>
        <v>20</v>
      </c>
      <c r="H2741" s="30" t="str">
        <f t="shared" si="686"/>
        <v>-</v>
      </c>
      <c r="I2741" s="30">
        <f t="shared" si="691"/>
        <v>22</v>
      </c>
      <c r="J2741" s="35" t="str">
        <f t="shared" si="687"/>
        <v>Reliance US Equity Opportunites Fund- Growth Plan- Growth Option</v>
      </c>
      <c r="K2741" s="35">
        <f t="shared" si="692"/>
        <v>87</v>
      </c>
      <c r="L2741" s="30" t="str">
        <f t="shared" si="693"/>
        <v>11.4626</v>
      </c>
      <c r="M2741" s="30">
        <f t="shared" si="694"/>
        <v>95</v>
      </c>
      <c r="N2741" s="30" t="str">
        <f t="shared" si="695"/>
        <v>11.3480</v>
      </c>
      <c r="O2741" s="30">
        <f t="shared" si="696"/>
        <v>103</v>
      </c>
      <c r="P2741" s="30" t="str">
        <f t="shared" si="697"/>
        <v>11.4626</v>
      </c>
      <c r="Q2741" s="30">
        <f t="shared" si="698"/>
        <v>111</v>
      </c>
      <c r="R2741" s="36" t="str">
        <f t="shared" si="699"/>
        <v>08-Aug-2017</v>
      </c>
      <c r="S2741" s="37">
        <f t="shared" si="690"/>
        <v>11.4626</v>
      </c>
    </row>
    <row r="2742" spans="1:19">
      <c r="A2742" s="30" t="s">
        <v>8576</v>
      </c>
      <c r="D2742" s="30" t="str">
        <f t="shared" si="684"/>
        <v>118676</v>
      </c>
      <c r="E2742" s="30">
        <f t="shared" si="688"/>
        <v>7</v>
      </c>
      <c r="F2742" s="30" t="str">
        <f t="shared" si="685"/>
        <v>INF204K01F04</v>
      </c>
      <c r="G2742" s="30">
        <f t="shared" si="689"/>
        <v>20</v>
      </c>
      <c r="H2742" s="30" t="str">
        <f t="shared" si="686"/>
        <v>INF204K01F12</v>
      </c>
      <c r="I2742" s="30">
        <f t="shared" si="691"/>
        <v>33</v>
      </c>
      <c r="J2742" s="35" t="str">
        <f t="shared" si="687"/>
        <v>Reliance Vision Fund - Direct Plan Dividend Plan</v>
      </c>
      <c r="K2742" s="35">
        <f t="shared" si="692"/>
        <v>82</v>
      </c>
      <c r="L2742" s="30" t="str">
        <f t="shared" si="693"/>
        <v>49.5404</v>
      </c>
      <c r="M2742" s="30">
        <f t="shared" si="694"/>
        <v>90</v>
      </c>
      <c r="N2742" s="30" t="str">
        <f t="shared" si="695"/>
        <v>49.0450</v>
      </c>
      <c r="O2742" s="30">
        <f t="shared" si="696"/>
        <v>98</v>
      </c>
      <c r="P2742" s="30" t="str">
        <f t="shared" si="697"/>
        <v>49.5404</v>
      </c>
      <c r="Q2742" s="30">
        <f t="shared" si="698"/>
        <v>106</v>
      </c>
      <c r="R2742" s="36" t="str">
        <f t="shared" si="699"/>
        <v>08-Aug-2017</v>
      </c>
      <c r="S2742" s="37">
        <f t="shared" si="690"/>
        <v>49.540399999999998</v>
      </c>
    </row>
    <row r="2743" spans="1:19">
      <c r="A2743" s="30" t="s">
        <v>8577</v>
      </c>
      <c r="D2743" s="30" t="str">
        <f t="shared" si="684"/>
        <v>118675</v>
      </c>
      <c r="E2743" s="30">
        <f t="shared" si="688"/>
        <v>7</v>
      </c>
      <c r="F2743" s="30" t="str">
        <f t="shared" si="685"/>
        <v>INF204K01E96</v>
      </c>
      <c r="G2743" s="30">
        <f t="shared" si="689"/>
        <v>20</v>
      </c>
      <c r="H2743" s="30" t="str">
        <f t="shared" si="686"/>
        <v>-</v>
      </c>
      <c r="I2743" s="30">
        <f t="shared" si="691"/>
        <v>22</v>
      </c>
      <c r="J2743" s="35" t="str">
        <f t="shared" si="687"/>
        <v>Reliance Vision Fund - Direct Plan Growth Plan - Bonus Option</v>
      </c>
      <c r="K2743" s="35">
        <f t="shared" si="692"/>
        <v>84</v>
      </c>
      <c r="L2743" s="30" t="str">
        <f t="shared" si="693"/>
        <v>97.2445</v>
      </c>
      <c r="M2743" s="30">
        <f t="shared" si="694"/>
        <v>92</v>
      </c>
      <c r="N2743" s="30" t="str">
        <f t="shared" si="695"/>
        <v>96.2721</v>
      </c>
      <c r="O2743" s="30">
        <f t="shared" si="696"/>
        <v>100</v>
      </c>
      <c r="P2743" s="30" t="str">
        <f t="shared" si="697"/>
        <v>97.2445</v>
      </c>
      <c r="Q2743" s="30">
        <f t="shared" si="698"/>
        <v>108</v>
      </c>
      <c r="R2743" s="36" t="str">
        <f t="shared" si="699"/>
        <v>08-Aug-2017</v>
      </c>
      <c r="S2743" s="37">
        <f t="shared" si="690"/>
        <v>97.244500000000002</v>
      </c>
    </row>
    <row r="2744" spans="1:19" ht="26">
      <c r="A2744" s="30" t="s">
        <v>8578</v>
      </c>
      <c r="D2744" s="30" t="str">
        <f t="shared" si="684"/>
        <v>118678</v>
      </c>
      <c r="E2744" s="30">
        <f t="shared" si="688"/>
        <v>7</v>
      </c>
      <c r="F2744" s="30" t="str">
        <f t="shared" si="685"/>
        <v>INF204K01F20</v>
      </c>
      <c r="G2744" s="30">
        <f t="shared" si="689"/>
        <v>20</v>
      </c>
      <c r="H2744" s="30" t="str">
        <f t="shared" si="686"/>
        <v>-</v>
      </c>
      <c r="I2744" s="30">
        <f t="shared" si="691"/>
        <v>22</v>
      </c>
      <c r="J2744" s="35" t="str">
        <f t="shared" si="687"/>
        <v>Reliance Vision Fund - Direct Plan Growth Plan - Growth Option</v>
      </c>
      <c r="K2744" s="35">
        <f t="shared" si="692"/>
        <v>85</v>
      </c>
      <c r="L2744" s="30" t="str">
        <f t="shared" si="693"/>
        <v>573.5734</v>
      </c>
      <c r="M2744" s="30">
        <f t="shared" si="694"/>
        <v>94</v>
      </c>
      <c r="N2744" s="30" t="str">
        <f t="shared" si="695"/>
        <v>567.8377</v>
      </c>
      <c r="O2744" s="30">
        <f t="shared" si="696"/>
        <v>103</v>
      </c>
      <c r="P2744" s="30" t="str">
        <f t="shared" si="697"/>
        <v>573.5734</v>
      </c>
      <c r="Q2744" s="30">
        <f t="shared" si="698"/>
        <v>112</v>
      </c>
      <c r="R2744" s="36" t="str">
        <f t="shared" si="699"/>
        <v>08-Aug-2017</v>
      </c>
      <c r="S2744" s="37">
        <f t="shared" si="690"/>
        <v>573.57339999999999</v>
      </c>
    </row>
    <row r="2745" spans="1:19">
      <c r="A2745" s="30" t="s">
        <v>8579</v>
      </c>
      <c r="D2745" s="30" t="str">
        <f t="shared" si="684"/>
        <v>106255</v>
      </c>
      <c r="E2745" s="30">
        <f t="shared" si="688"/>
        <v>7</v>
      </c>
      <c r="F2745" s="30" t="str">
        <f t="shared" si="685"/>
        <v>INF204K01331</v>
      </c>
      <c r="G2745" s="30">
        <f t="shared" si="689"/>
        <v>20</v>
      </c>
      <c r="H2745" s="30" t="str">
        <f t="shared" si="686"/>
        <v>INF204K01349</v>
      </c>
      <c r="I2745" s="30">
        <f t="shared" si="691"/>
        <v>33</v>
      </c>
      <c r="J2745" s="35" t="str">
        <f t="shared" si="687"/>
        <v>Reliance Vision Fund Institutional Dividend Plan</v>
      </c>
      <c r="K2745" s="35">
        <f t="shared" si="692"/>
        <v>82</v>
      </c>
      <c r="L2745" s="30" t="str">
        <f t="shared" si="693"/>
        <v>307.4361</v>
      </c>
      <c r="M2745" s="30">
        <f t="shared" si="694"/>
        <v>91</v>
      </c>
      <c r="N2745" s="30" t="str">
        <f t="shared" si="695"/>
        <v>304.3617</v>
      </c>
      <c r="O2745" s="30">
        <f t="shared" si="696"/>
        <v>100</v>
      </c>
      <c r="P2745" s="30" t="str">
        <f t="shared" si="697"/>
        <v>307.4361</v>
      </c>
      <c r="Q2745" s="30">
        <f t="shared" si="698"/>
        <v>109</v>
      </c>
      <c r="R2745" s="36" t="str">
        <f t="shared" si="699"/>
        <v>08-Aug-2017</v>
      </c>
      <c r="S2745" s="37">
        <f t="shared" si="690"/>
        <v>307.43610000000001</v>
      </c>
    </row>
    <row r="2746" spans="1:19">
      <c r="A2746" s="30" t="s">
        <v>8580</v>
      </c>
      <c r="D2746" s="30" t="str">
        <f t="shared" si="684"/>
        <v>100378</v>
      </c>
      <c r="E2746" s="30">
        <f t="shared" si="688"/>
        <v>7</v>
      </c>
      <c r="F2746" s="30" t="str">
        <f t="shared" si="685"/>
        <v>INF204K01372</v>
      </c>
      <c r="G2746" s="30">
        <f t="shared" si="689"/>
        <v>20</v>
      </c>
      <c r="H2746" s="30" t="str">
        <f t="shared" si="686"/>
        <v>INF204K01380</v>
      </c>
      <c r="I2746" s="30">
        <f t="shared" si="691"/>
        <v>33</v>
      </c>
      <c r="J2746" s="35" t="str">
        <f t="shared" si="687"/>
        <v>Reliance Vision Fund-DIVIDEND PLAN-D</v>
      </c>
      <c r="K2746" s="35">
        <f t="shared" si="692"/>
        <v>70</v>
      </c>
      <c r="L2746" s="30" t="str">
        <f t="shared" si="693"/>
        <v>47.6799</v>
      </c>
      <c r="M2746" s="30">
        <f t="shared" si="694"/>
        <v>78</v>
      </c>
      <c r="N2746" s="30" t="str">
        <f t="shared" si="695"/>
        <v>47.2031</v>
      </c>
      <c r="O2746" s="30">
        <f t="shared" si="696"/>
        <v>86</v>
      </c>
      <c r="P2746" s="30" t="str">
        <f t="shared" si="697"/>
        <v>47.6799</v>
      </c>
      <c r="Q2746" s="30">
        <f t="shared" si="698"/>
        <v>94</v>
      </c>
      <c r="R2746" s="36" t="str">
        <f t="shared" si="699"/>
        <v>08-Aug-2017</v>
      </c>
      <c r="S2746" s="37">
        <f t="shared" si="690"/>
        <v>47.679900000000004</v>
      </c>
    </row>
    <row r="2747" spans="1:19">
      <c r="A2747" s="30" t="s">
        <v>8581</v>
      </c>
      <c r="D2747" s="30" t="str">
        <f t="shared" si="684"/>
        <v>100379</v>
      </c>
      <c r="E2747" s="30">
        <f t="shared" si="688"/>
        <v>7</v>
      </c>
      <c r="F2747" s="30" t="str">
        <f t="shared" si="685"/>
        <v>INF204K01398</v>
      </c>
      <c r="G2747" s="30">
        <f t="shared" si="689"/>
        <v>20</v>
      </c>
      <c r="H2747" s="30" t="str">
        <f t="shared" si="686"/>
        <v>-</v>
      </c>
      <c r="I2747" s="30">
        <f t="shared" si="691"/>
        <v>22</v>
      </c>
      <c r="J2747" s="35" t="str">
        <f t="shared" si="687"/>
        <v>Reliance Vision Fund-GROWTH PLAN-Bonus Option</v>
      </c>
      <c r="K2747" s="35">
        <f t="shared" si="692"/>
        <v>68</v>
      </c>
      <c r="L2747" s="30" t="str">
        <f t="shared" si="693"/>
        <v>93.8100</v>
      </c>
      <c r="M2747" s="30">
        <f t="shared" si="694"/>
        <v>76</v>
      </c>
      <c r="N2747" s="30" t="str">
        <f t="shared" si="695"/>
        <v>92.8719</v>
      </c>
      <c r="O2747" s="30">
        <f t="shared" si="696"/>
        <v>84</v>
      </c>
      <c r="P2747" s="30" t="str">
        <f t="shared" si="697"/>
        <v>93.8100</v>
      </c>
      <c r="Q2747" s="30">
        <f t="shared" si="698"/>
        <v>92</v>
      </c>
      <c r="R2747" s="36" t="str">
        <f t="shared" si="699"/>
        <v>08-Aug-2017</v>
      </c>
      <c r="S2747" s="37">
        <f t="shared" si="690"/>
        <v>93.81</v>
      </c>
    </row>
    <row r="2748" spans="1:19">
      <c r="A2748" s="30" t="s">
        <v>8582</v>
      </c>
      <c r="D2748" s="30" t="str">
        <f t="shared" si="684"/>
        <v>100380</v>
      </c>
      <c r="E2748" s="30">
        <f t="shared" si="688"/>
        <v>7</v>
      </c>
      <c r="F2748" s="30" t="str">
        <f t="shared" si="685"/>
        <v>INF204K01406</v>
      </c>
      <c r="G2748" s="30">
        <f t="shared" si="689"/>
        <v>20</v>
      </c>
      <c r="H2748" s="30" t="str">
        <f t="shared" si="686"/>
        <v>-</v>
      </c>
      <c r="I2748" s="30">
        <f t="shared" si="691"/>
        <v>22</v>
      </c>
      <c r="J2748" s="35" t="str">
        <f t="shared" si="687"/>
        <v>Reliance Vision Fund-GROWTH PLAN-Growth Option</v>
      </c>
      <c r="K2748" s="35">
        <f t="shared" si="692"/>
        <v>69</v>
      </c>
      <c r="L2748" s="30" t="str">
        <f t="shared" si="693"/>
        <v>556.9969</v>
      </c>
      <c r="M2748" s="30">
        <f t="shared" si="694"/>
        <v>78</v>
      </c>
      <c r="N2748" s="30" t="str">
        <f t="shared" si="695"/>
        <v>551.4269</v>
      </c>
      <c r="O2748" s="30">
        <f t="shared" si="696"/>
        <v>87</v>
      </c>
      <c r="P2748" s="30" t="str">
        <f t="shared" si="697"/>
        <v>556.9969</v>
      </c>
      <c r="Q2748" s="30">
        <f t="shared" si="698"/>
        <v>96</v>
      </c>
      <c r="R2748" s="36" t="str">
        <f t="shared" si="699"/>
        <v>08-Aug-2017</v>
      </c>
      <c r="S2748" s="37">
        <f t="shared" si="690"/>
        <v>556.99689999999998</v>
      </c>
    </row>
    <row r="2749" spans="1:19">
      <c r="A2749" s="30" t="s">
        <v>97</v>
      </c>
      <c r="D2749" s="30" t="str">
        <f t="shared" si="684"/>
        <v/>
      </c>
      <c r="E2749" s="30" t="str">
        <f t="shared" si="688"/>
        <v/>
      </c>
      <c r="F2749" s="30" t="str">
        <f t="shared" si="685"/>
        <v xml:space="preserve"> </v>
      </c>
      <c r="G2749" s="30" t="str">
        <f t="shared" si="689"/>
        <v/>
      </c>
      <c r="H2749" s="30" t="str">
        <f t="shared" si="686"/>
        <v/>
      </c>
      <c r="I2749" s="30" t="str">
        <f t="shared" si="691"/>
        <v/>
      </c>
      <c r="J2749" s="35" t="str">
        <f t="shared" si="687"/>
        <v/>
      </c>
      <c r="K2749" s="35" t="str">
        <f t="shared" si="692"/>
        <v/>
      </c>
      <c r="L2749" s="30" t="str">
        <f t="shared" si="693"/>
        <v/>
      </c>
      <c r="M2749" s="30" t="str">
        <f t="shared" si="694"/>
        <v/>
      </c>
      <c r="N2749" s="30" t="str">
        <f t="shared" si="695"/>
        <v/>
      </c>
      <c r="O2749" s="30" t="str">
        <f t="shared" si="696"/>
        <v/>
      </c>
      <c r="P2749" s="30" t="str">
        <f t="shared" si="697"/>
        <v/>
      </c>
      <c r="Q2749" s="30" t="str">
        <f t="shared" si="698"/>
        <v/>
      </c>
      <c r="R2749" s="36" t="str">
        <f t="shared" si="699"/>
        <v/>
      </c>
      <c r="S2749" s="37" t="str">
        <f t="shared" si="690"/>
        <v/>
      </c>
    </row>
    <row r="2750" spans="1:19">
      <c r="A2750" s="30" t="s">
        <v>134</v>
      </c>
      <c r="D2750" s="30" t="str">
        <f t="shared" si="684"/>
        <v/>
      </c>
      <c r="E2750" s="30" t="str">
        <f t="shared" si="688"/>
        <v/>
      </c>
      <c r="F2750" s="30" t="str">
        <f t="shared" si="685"/>
        <v>Sahara Mutual Fund</v>
      </c>
      <c r="G2750" s="30" t="str">
        <f t="shared" si="689"/>
        <v/>
      </c>
      <c r="H2750" s="30" t="str">
        <f t="shared" si="686"/>
        <v/>
      </c>
      <c r="I2750" s="30" t="str">
        <f t="shared" si="691"/>
        <v/>
      </c>
      <c r="J2750" s="35" t="str">
        <f t="shared" si="687"/>
        <v/>
      </c>
      <c r="K2750" s="35" t="str">
        <f t="shared" si="692"/>
        <v/>
      </c>
      <c r="L2750" s="30" t="str">
        <f t="shared" si="693"/>
        <v/>
      </c>
      <c r="M2750" s="30" t="str">
        <f t="shared" si="694"/>
        <v/>
      </c>
      <c r="N2750" s="30" t="str">
        <f t="shared" si="695"/>
        <v/>
      </c>
      <c r="O2750" s="30" t="str">
        <f t="shared" si="696"/>
        <v/>
      </c>
      <c r="P2750" s="30" t="str">
        <f t="shared" si="697"/>
        <v/>
      </c>
      <c r="Q2750" s="30" t="str">
        <f t="shared" si="698"/>
        <v/>
      </c>
      <c r="R2750" s="36" t="str">
        <f t="shared" si="699"/>
        <v/>
      </c>
      <c r="S2750" s="37" t="str">
        <f t="shared" si="690"/>
        <v/>
      </c>
    </row>
    <row r="2751" spans="1:19">
      <c r="A2751" s="30" t="s">
        <v>97</v>
      </c>
      <c r="D2751" s="30" t="str">
        <f t="shared" si="684"/>
        <v/>
      </c>
      <c r="E2751" s="30" t="str">
        <f t="shared" si="688"/>
        <v/>
      </c>
      <c r="F2751" s="30" t="str">
        <f t="shared" si="685"/>
        <v xml:space="preserve"> </v>
      </c>
      <c r="G2751" s="30" t="str">
        <f t="shared" si="689"/>
        <v/>
      </c>
      <c r="H2751" s="30" t="str">
        <f t="shared" si="686"/>
        <v/>
      </c>
      <c r="I2751" s="30" t="str">
        <f t="shared" si="691"/>
        <v/>
      </c>
      <c r="J2751" s="35" t="str">
        <f t="shared" si="687"/>
        <v/>
      </c>
      <c r="K2751" s="35" t="str">
        <f t="shared" si="692"/>
        <v/>
      </c>
      <c r="L2751" s="30" t="str">
        <f t="shared" si="693"/>
        <v/>
      </c>
      <c r="M2751" s="30" t="str">
        <f t="shared" si="694"/>
        <v/>
      </c>
      <c r="N2751" s="30" t="str">
        <f t="shared" si="695"/>
        <v/>
      </c>
      <c r="O2751" s="30" t="str">
        <f t="shared" si="696"/>
        <v/>
      </c>
      <c r="P2751" s="30" t="str">
        <f t="shared" si="697"/>
        <v/>
      </c>
      <c r="Q2751" s="30" t="str">
        <f t="shared" si="698"/>
        <v/>
      </c>
      <c r="R2751" s="36" t="str">
        <f t="shared" si="699"/>
        <v/>
      </c>
      <c r="S2751" s="37" t="str">
        <f t="shared" si="690"/>
        <v/>
      </c>
    </row>
    <row r="2752" spans="1:19" ht="26">
      <c r="A2752" s="30" t="s">
        <v>8583</v>
      </c>
      <c r="D2752" s="30" t="str">
        <f t="shared" si="684"/>
        <v>120373</v>
      </c>
      <c r="E2752" s="30">
        <f t="shared" si="688"/>
        <v>7</v>
      </c>
      <c r="F2752" s="30" t="str">
        <f t="shared" si="685"/>
        <v>INF515L01AJ6</v>
      </c>
      <c r="G2752" s="30">
        <f t="shared" si="689"/>
        <v>20</v>
      </c>
      <c r="H2752" s="30" t="str">
        <f t="shared" si="686"/>
        <v>-</v>
      </c>
      <c r="I2752" s="30">
        <f t="shared" si="691"/>
        <v>22</v>
      </c>
      <c r="J2752" s="35" t="str">
        <f t="shared" si="687"/>
        <v>SAHARA BANKING &amp; FINANCIAL SERVICES FUND- GROWTH - Direct</v>
      </c>
      <c r="K2752" s="35">
        <f t="shared" si="692"/>
        <v>80</v>
      </c>
      <c r="L2752" s="30" t="str">
        <f t="shared" si="693"/>
        <v>62.3589</v>
      </c>
      <c r="M2752" s="30">
        <f t="shared" si="694"/>
        <v>88</v>
      </c>
      <c r="N2752" s="30" t="str">
        <f t="shared" si="695"/>
        <v>61.7353</v>
      </c>
      <c r="O2752" s="30">
        <f t="shared" si="696"/>
        <v>96</v>
      </c>
      <c r="P2752" s="30" t="str">
        <f t="shared" si="697"/>
        <v>62.3589</v>
      </c>
      <c r="Q2752" s="30">
        <f t="shared" si="698"/>
        <v>104</v>
      </c>
      <c r="R2752" s="36" t="str">
        <f t="shared" si="699"/>
        <v>09-Aug-2017</v>
      </c>
      <c r="S2752" s="37">
        <f t="shared" si="690"/>
        <v>62.358899999999998</v>
      </c>
    </row>
    <row r="2753" spans="1:19" ht="26">
      <c r="A2753" s="30" t="s">
        <v>8584</v>
      </c>
      <c r="D2753" s="30" t="str">
        <f t="shared" si="684"/>
        <v>109493</v>
      </c>
      <c r="E2753" s="30">
        <f t="shared" si="688"/>
        <v>7</v>
      </c>
      <c r="F2753" s="30" t="str">
        <f t="shared" si="685"/>
        <v>INF515L01494</v>
      </c>
      <c r="G2753" s="30">
        <f t="shared" si="689"/>
        <v>20</v>
      </c>
      <c r="H2753" s="30" t="str">
        <f t="shared" si="686"/>
        <v>-</v>
      </c>
      <c r="I2753" s="30">
        <f t="shared" si="691"/>
        <v>22</v>
      </c>
      <c r="J2753" s="35" t="str">
        <f t="shared" si="687"/>
        <v>SAHARA BANKING &amp; FINANCIAL SERVICES FUND- GROWTH OPTION</v>
      </c>
      <c r="K2753" s="35">
        <f t="shared" si="692"/>
        <v>78</v>
      </c>
      <c r="L2753" s="30" t="str">
        <f t="shared" si="693"/>
        <v>60.0752</v>
      </c>
      <c r="M2753" s="30">
        <f t="shared" si="694"/>
        <v>86</v>
      </c>
      <c r="N2753" s="30" t="str">
        <f t="shared" si="695"/>
        <v>59.4744</v>
      </c>
      <c r="O2753" s="30">
        <f t="shared" si="696"/>
        <v>94</v>
      </c>
      <c r="P2753" s="30" t="str">
        <f t="shared" si="697"/>
        <v>60.0752</v>
      </c>
      <c r="Q2753" s="30">
        <f t="shared" si="698"/>
        <v>102</v>
      </c>
      <c r="R2753" s="36" t="str">
        <f t="shared" si="699"/>
        <v>09-Aug-2017</v>
      </c>
      <c r="S2753" s="37">
        <f t="shared" si="690"/>
        <v>60.075200000000002</v>
      </c>
    </row>
    <row r="2754" spans="1:19" ht="26">
      <c r="A2754" s="30" t="s">
        <v>8585</v>
      </c>
      <c r="D2754" s="30" t="str">
        <f t="shared" si="684"/>
        <v>120374</v>
      </c>
      <c r="E2754" s="30">
        <f t="shared" si="688"/>
        <v>7</v>
      </c>
      <c r="F2754" s="30" t="str">
        <f t="shared" si="685"/>
        <v>INF515L01AH0</v>
      </c>
      <c r="G2754" s="30">
        <f t="shared" si="689"/>
        <v>20</v>
      </c>
      <c r="H2754" s="30" t="str">
        <f t="shared" si="686"/>
        <v>INF515L01AI8</v>
      </c>
      <c r="I2754" s="30">
        <f t="shared" si="691"/>
        <v>33</v>
      </c>
      <c r="J2754" s="35" t="str">
        <f t="shared" si="687"/>
        <v>SAHARA BANKING &amp; FINANCIAL SERVICES FUND-DIVIDEND - Direct</v>
      </c>
      <c r="K2754" s="35">
        <f t="shared" si="692"/>
        <v>92</v>
      </c>
      <c r="L2754" s="30" t="str">
        <f t="shared" si="693"/>
        <v>21.5578</v>
      </c>
      <c r="M2754" s="30">
        <f t="shared" si="694"/>
        <v>100</v>
      </c>
      <c r="N2754" s="30" t="str">
        <f t="shared" si="695"/>
        <v>21.3422</v>
      </c>
      <c r="O2754" s="30">
        <f t="shared" si="696"/>
        <v>108</v>
      </c>
      <c r="P2754" s="30" t="str">
        <f t="shared" si="697"/>
        <v>21.5578</v>
      </c>
      <c r="Q2754" s="30">
        <f t="shared" si="698"/>
        <v>116</v>
      </c>
      <c r="R2754" s="36" t="str">
        <f t="shared" si="699"/>
        <v>09-Aug-2017</v>
      </c>
      <c r="S2754" s="37">
        <f t="shared" si="690"/>
        <v>21.5578</v>
      </c>
    </row>
    <row r="2755" spans="1:19" ht="26">
      <c r="A2755" s="30" t="s">
        <v>8586</v>
      </c>
      <c r="D2755" s="30" t="str">
        <f t="shared" si="684"/>
        <v>109494</v>
      </c>
      <c r="E2755" s="30">
        <f t="shared" si="688"/>
        <v>7</v>
      </c>
      <c r="F2755" s="30" t="str">
        <f t="shared" si="685"/>
        <v>INF515L01478</v>
      </c>
      <c r="G2755" s="30">
        <f t="shared" si="689"/>
        <v>20</v>
      </c>
      <c r="H2755" s="30" t="str">
        <f t="shared" si="686"/>
        <v>INF515L01486</v>
      </c>
      <c r="I2755" s="30">
        <f t="shared" si="691"/>
        <v>33</v>
      </c>
      <c r="J2755" s="35" t="str">
        <f t="shared" si="687"/>
        <v>SAHARA BANKING &amp; FINANCIAL SERVICES FUND-DIVIDEND OPTION</v>
      </c>
      <c r="K2755" s="35">
        <f t="shared" si="692"/>
        <v>90</v>
      </c>
      <c r="L2755" s="30" t="str">
        <f t="shared" si="693"/>
        <v>21.2377</v>
      </c>
      <c r="M2755" s="30">
        <f t="shared" si="694"/>
        <v>98</v>
      </c>
      <c r="N2755" s="30" t="str">
        <f t="shared" si="695"/>
        <v>21.0253</v>
      </c>
      <c r="O2755" s="30">
        <f t="shared" si="696"/>
        <v>106</v>
      </c>
      <c r="P2755" s="30" t="str">
        <f t="shared" si="697"/>
        <v>21.2377</v>
      </c>
      <c r="Q2755" s="30">
        <f t="shared" si="698"/>
        <v>114</v>
      </c>
      <c r="R2755" s="36" t="str">
        <f t="shared" si="699"/>
        <v>09-Aug-2017</v>
      </c>
      <c r="S2755" s="37">
        <f t="shared" si="690"/>
        <v>21.2377</v>
      </c>
    </row>
    <row r="2756" spans="1:19">
      <c r="A2756" s="30" t="s">
        <v>8587</v>
      </c>
      <c r="D2756" s="30" t="str">
        <f t="shared" si="684"/>
        <v>101529</v>
      </c>
      <c r="E2756" s="30">
        <f t="shared" si="688"/>
        <v>7</v>
      </c>
      <c r="F2756" s="30" t="str">
        <f t="shared" si="685"/>
        <v>INF515L01155</v>
      </c>
      <c r="G2756" s="30">
        <f t="shared" si="689"/>
        <v>20</v>
      </c>
      <c r="H2756" s="30" t="str">
        <f t="shared" si="686"/>
        <v>INF515L01163</v>
      </c>
      <c r="I2756" s="30">
        <f t="shared" si="691"/>
        <v>33</v>
      </c>
      <c r="J2756" s="35" t="str">
        <f t="shared" si="687"/>
        <v>Sahara Growth Fund-Dividend</v>
      </c>
      <c r="K2756" s="35">
        <f t="shared" si="692"/>
        <v>61</v>
      </c>
      <c r="L2756" s="30" t="str">
        <f t="shared" si="693"/>
        <v>41.0438</v>
      </c>
      <c r="M2756" s="30">
        <f t="shared" si="694"/>
        <v>69</v>
      </c>
      <c r="N2756" s="30" t="str">
        <f t="shared" si="695"/>
        <v>40.6334</v>
      </c>
      <c r="O2756" s="30">
        <f t="shared" si="696"/>
        <v>77</v>
      </c>
      <c r="P2756" s="30" t="str">
        <f t="shared" si="697"/>
        <v>41.0438</v>
      </c>
      <c r="Q2756" s="30">
        <f t="shared" si="698"/>
        <v>85</v>
      </c>
      <c r="R2756" s="36" t="str">
        <f t="shared" si="699"/>
        <v>09-Aug-2017</v>
      </c>
      <c r="S2756" s="37">
        <f t="shared" si="690"/>
        <v>41.043799999999997</v>
      </c>
    </row>
    <row r="2757" spans="1:19">
      <c r="A2757" s="30" t="s">
        <v>8588</v>
      </c>
      <c r="D2757" s="30" t="str">
        <f t="shared" si="684"/>
        <v>120288</v>
      </c>
      <c r="E2757" s="30">
        <f t="shared" si="688"/>
        <v>7</v>
      </c>
      <c r="F2757" s="30" t="str">
        <f t="shared" si="685"/>
        <v>INF515L01759</v>
      </c>
      <c r="G2757" s="30">
        <f t="shared" si="689"/>
        <v>20</v>
      </c>
      <c r="H2757" s="30" t="str">
        <f t="shared" si="686"/>
        <v>INF515L01767</v>
      </c>
      <c r="I2757" s="30">
        <f t="shared" si="691"/>
        <v>33</v>
      </c>
      <c r="J2757" s="35" t="str">
        <f t="shared" si="687"/>
        <v>Sahara Growth Fund-Dividend- Direct</v>
      </c>
      <c r="K2757" s="35">
        <f t="shared" si="692"/>
        <v>69</v>
      </c>
      <c r="L2757" s="30" t="str">
        <f t="shared" si="693"/>
        <v>41.6462</v>
      </c>
      <c r="M2757" s="30">
        <f t="shared" si="694"/>
        <v>77</v>
      </c>
      <c r="N2757" s="30" t="str">
        <f t="shared" si="695"/>
        <v>41.2297</v>
      </c>
      <c r="O2757" s="30">
        <f t="shared" si="696"/>
        <v>85</v>
      </c>
      <c r="P2757" s="30" t="str">
        <f t="shared" si="697"/>
        <v>41.6462</v>
      </c>
      <c r="Q2757" s="30">
        <f t="shared" si="698"/>
        <v>93</v>
      </c>
      <c r="R2757" s="36" t="str">
        <f t="shared" si="699"/>
        <v>09-Aug-2017</v>
      </c>
      <c r="S2757" s="37">
        <f t="shared" si="690"/>
        <v>41.6462</v>
      </c>
    </row>
    <row r="2758" spans="1:19">
      <c r="A2758" s="30" t="s">
        <v>8589</v>
      </c>
      <c r="D2758" s="30" t="str">
        <f t="shared" si="684"/>
        <v>101528</v>
      </c>
      <c r="E2758" s="30">
        <f t="shared" si="688"/>
        <v>7</v>
      </c>
      <c r="F2758" s="30" t="str">
        <f t="shared" si="685"/>
        <v>INF515L01171</v>
      </c>
      <c r="G2758" s="30">
        <f t="shared" si="689"/>
        <v>20</v>
      </c>
      <c r="H2758" s="30" t="str">
        <f t="shared" si="686"/>
        <v>-</v>
      </c>
      <c r="I2758" s="30">
        <f t="shared" si="691"/>
        <v>22</v>
      </c>
      <c r="J2758" s="35" t="str">
        <f t="shared" si="687"/>
        <v>Sahara Growth Fund-Growth</v>
      </c>
      <c r="K2758" s="35">
        <f t="shared" si="692"/>
        <v>48</v>
      </c>
      <c r="L2758" s="30" t="str">
        <f t="shared" si="693"/>
        <v>141.3458</v>
      </c>
      <c r="M2758" s="30">
        <f t="shared" si="694"/>
        <v>57</v>
      </c>
      <c r="N2758" s="30" t="str">
        <f t="shared" si="695"/>
        <v>139.9323</v>
      </c>
      <c r="O2758" s="30">
        <f t="shared" si="696"/>
        <v>66</v>
      </c>
      <c r="P2758" s="30" t="str">
        <f t="shared" si="697"/>
        <v>141.3458</v>
      </c>
      <c r="Q2758" s="30">
        <f t="shared" si="698"/>
        <v>75</v>
      </c>
      <c r="R2758" s="36" t="str">
        <f t="shared" si="699"/>
        <v>09-Aug-2017</v>
      </c>
      <c r="S2758" s="37">
        <f t="shared" si="690"/>
        <v>141.3458</v>
      </c>
    </row>
    <row r="2759" spans="1:19">
      <c r="A2759" s="30" t="s">
        <v>8590</v>
      </c>
      <c r="D2759" s="30" t="str">
        <f t="shared" ref="D2759:D2822" si="700">IF(ISERROR(LEFT(A2759,SEARCH(";",A2759)-1)),"",LEFT(A2759,SEARCH(";",A2759)-1))</f>
        <v>120289</v>
      </c>
      <c r="E2759" s="30">
        <f t="shared" si="688"/>
        <v>7</v>
      </c>
      <c r="F2759" s="30" t="str">
        <f t="shared" ref="F2759:F2822" si="701">IF($D2759="",A2759,MID($A2759,E2759+1,SEARCH(";",$A2759,E2759+1)-E2759-1))</f>
        <v>INF515L01775</v>
      </c>
      <c r="G2759" s="30">
        <f t="shared" si="689"/>
        <v>20</v>
      </c>
      <c r="H2759" s="30" t="str">
        <f t="shared" ref="H2759:H2822" si="702">IF($D2759="","",MID($A2759,G2759+1,SEARCH(";",$A2759,G2759+1)-G2759-1))</f>
        <v>-</v>
      </c>
      <c r="I2759" s="30">
        <f t="shared" si="691"/>
        <v>22</v>
      </c>
      <c r="J2759" s="35" t="str">
        <f t="shared" ref="J2759:J2822" si="703">IF($D2759="","",MID($A2759,I2759+1,SEARCH(";",$A2759,I2759+1)-I2759-1))</f>
        <v>Sahara Growth Fund-Growth- Direct</v>
      </c>
      <c r="K2759" s="35">
        <f t="shared" si="692"/>
        <v>56</v>
      </c>
      <c r="L2759" s="30" t="str">
        <f t="shared" si="693"/>
        <v>152.6041</v>
      </c>
      <c r="M2759" s="30">
        <f t="shared" si="694"/>
        <v>65</v>
      </c>
      <c r="N2759" s="30" t="str">
        <f t="shared" si="695"/>
        <v>151.0781</v>
      </c>
      <c r="O2759" s="30">
        <f t="shared" si="696"/>
        <v>74</v>
      </c>
      <c r="P2759" s="30" t="str">
        <f t="shared" si="697"/>
        <v>152.6041</v>
      </c>
      <c r="Q2759" s="30">
        <f t="shared" si="698"/>
        <v>83</v>
      </c>
      <c r="R2759" s="36" t="str">
        <f t="shared" si="699"/>
        <v>09-Aug-2017</v>
      </c>
      <c r="S2759" s="37">
        <f t="shared" si="690"/>
        <v>152.60409999999999</v>
      </c>
    </row>
    <row r="2760" spans="1:19">
      <c r="A2760" s="30" t="s">
        <v>8591</v>
      </c>
      <c r="D2760" s="30" t="str">
        <f t="shared" si="700"/>
        <v>120352</v>
      </c>
      <c r="E2760" s="30">
        <f t="shared" ref="E2760:E2823" si="704">IF($D2760="","",LEN(D2760)+1)</f>
        <v>7</v>
      </c>
      <c r="F2760" s="30" t="str">
        <f t="shared" si="701"/>
        <v>INF515L01924</v>
      </c>
      <c r="G2760" s="30">
        <f t="shared" ref="G2760:G2823" si="705">IF($D2760="","",E2760+(LEN(F2760)+1))</f>
        <v>20</v>
      </c>
      <c r="H2760" s="30" t="str">
        <f t="shared" si="702"/>
        <v>INF515L01932</v>
      </c>
      <c r="I2760" s="30">
        <f t="shared" si="691"/>
        <v>33</v>
      </c>
      <c r="J2760" s="35" t="str">
        <f t="shared" si="703"/>
        <v>Sahara Infrastructure Fund ---FIXED PRICING -Direct-Dividend</v>
      </c>
      <c r="K2760" s="35">
        <f t="shared" si="692"/>
        <v>94</v>
      </c>
      <c r="L2760" s="30" t="str">
        <f t="shared" si="693"/>
        <v>19.5611</v>
      </c>
      <c r="M2760" s="30">
        <f t="shared" si="694"/>
        <v>102</v>
      </c>
      <c r="N2760" s="30" t="str">
        <f t="shared" si="695"/>
        <v>19.3655</v>
      </c>
      <c r="O2760" s="30">
        <f t="shared" si="696"/>
        <v>110</v>
      </c>
      <c r="P2760" s="30" t="str">
        <f t="shared" si="697"/>
        <v>19.5611</v>
      </c>
      <c r="Q2760" s="30">
        <f t="shared" si="698"/>
        <v>118</v>
      </c>
      <c r="R2760" s="36" t="str">
        <f t="shared" si="699"/>
        <v>09-Aug-2017</v>
      </c>
      <c r="S2760" s="37">
        <f t="shared" ref="S2760:S2823" si="706">IF(L2760="","",L2760+0)</f>
        <v>19.5611</v>
      </c>
    </row>
    <row r="2761" spans="1:19" ht="26">
      <c r="A2761" s="30" t="s">
        <v>8592</v>
      </c>
      <c r="D2761" s="30" t="str">
        <f t="shared" si="700"/>
        <v>120353</v>
      </c>
      <c r="E2761" s="30">
        <f t="shared" si="704"/>
        <v>7</v>
      </c>
      <c r="F2761" s="30" t="str">
        <f t="shared" si="701"/>
        <v>INF515L01940</v>
      </c>
      <c r="G2761" s="30">
        <f t="shared" si="705"/>
        <v>20</v>
      </c>
      <c r="H2761" s="30" t="str">
        <f t="shared" si="702"/>
        <v>-</v>
      </c>
      <c r="I2761" s="30">
        <f t="shared" si="691"/>
        <v>22</v>
      </c>
      <c r="J2761" s="35" t="str">
        <f t="shared" si="703"/>
        <v>Sahara Infrastructure Fund ---FIXED PRICING OPTION-Direct-Growth</v>
      </c>
      <c r="K2761" s="35">
        <f t="shared" si="692"/>
        <v>87</v>
      </c>
      <c r="L2761" s="30" t="str">
        <f t="shared" si="693"/>
        <v>27.6234</v>
      </c>
      <c r="M2761" s="30">
        <f t="shared" si="694"/>
        <v>95</v>
      </c>
      <c r="N2761" s="30" t="str">
        <f t="shared" si="695"/>
        <v>27.3472</v>
      </c>
      <c r="O2761" s="30">
        <f t="shared" si="696"/>
        <v>103</v>
      </c>
      <c r="P2761" s="30" t="str">
        <f t="shared" si="697"/>
        <v>27.6234</v>
      </c>
      <c r="Q2761" s="30">
        <f t="shared" si="698"/>
        <v>111</v>
      </c>
      <c r="R2761" s="36" t="str">
        <f t="shared" si="699"/>
        <v>09-Aug-2017</v>
      </c>
      <c r="S2761" s="37">
        <f t="shared" si="706"/>
        <v>27.6234</v>
      </c>
    </row>
    <row r="2762" spans="1:19" ht="26">
      <c r="A2762" s="30" t="s">
        <v>8593</v>
      </c>
      <c r="D2762" s="30" t="str">
        <f t="shared" si="700"/>
        <v>103730</v>
      </c>
      <c r="E2762" s="30">
        <f t="shared" si="704"/>
        <v>7</v>
      </c>
      <c r="F2762" s="30" t="str">
        <f t="shared" si="701"/>
        <v>INF515L01320</v>
      </c>
      <c r="G2762" s="30">
        <f t="shared" si="705"/>
        <v>20</v>
      </c>
      <c r="H2762" s="30" t="str">
        <f t="shared" si="702"/>
        <v>INF515L01338</v>
      </c>
      <c r="I2762" s="30">
        <f t="shared" si="691"/>
        <v>33</v>
      </c>
      <c r="J2762" s="35" t="str">
        <f t="shared" si="703"/>
        <v>Sahara Infrastructure Fund ---FIXED PRICING OPTION-Dividend Option</v>
      </c>
      <c r="K2762" s="35">
        <f t="shared" si="692"/>
        <v>100</v>
      </c>
      <c r="L2762" s="30" t="str">
        <f t="shared" si="693"/>
        <v>19.3104</v>
      </c>
      <c r="M2762" s="30">
        <f t="shared" si="694"/>
        <v>108</v>
      </c>
      <c r="N2762" s="30" t="str">
        <f t="shared" si="695"/>
        <v>19.1173</v>
      </c>
      <c r="O2762" s="30">
        <f t="shared" si="696"/>
        <v>116</v>
      </c>
      <c r="P2762" s="30" t="str">
        <f t="shared" si="697"/>
        <v>19.3104</v>
      </c>
      <c r="Q2762" s="30">
        <f t="shared" si="698"/>
        <v>124</v>
      </c>
      <c r="R2762" s="36" t="str">
        <f t="shared" si="699"/>
        <v>09-Aug-2017</v>
      </c>
      <c r="S2762" s="37">
        <f t="shared" si="706"/>
        <v>19.310400000000001</v>
      </c>
    </row>
    <row r="2763" spans="1:19" ht="26">
      <c r="A2763" s="30" t="s">
        <v>8594</v>
      </c>
      <c r="D2763" s="30" t="str">
        <f t="shared" si="700"/>
        <v>103731</v>
      </c>
      <c r="E2763" s="30">
        <f t="shared" si="704"/>
        <v>7</v>
      </c>
      <c r="F2763" s="30" t="str">
        <f t="shared" si="701"/>
        <v>INF515L01346</v>
      </c>
      <c r="G2763" s="30">
        <f t="shared" si="705"/>
        <v>20</v>
      </c>
      <c r="H2763" s="30" t="str">
        <f t="shared" si="702"/>
        <v>-</v>
      </c>
      <c r="I2763" s="30">
        <f t="shared" si="691"/>
        <v>22</v>
      </c>
      <c r="J2763" s="35" t="str">
        <f t="shared" si="703"/>
        <v>Sahara Infrastructure Fund ---FIXED PRICING OPTION-Growth Option</v>
      </c>
      <c r="K2763" s="35">
        <f t="shared" si="692"/>
        <v>87</v>
      </c>
      <c r="L2763" s="30" t="str">
        <f t="shared" si="693"/>
        <v>26.4439</v>
      </c>
      <c r="M2763" s="30">
        <f t="shared" si="694"/>
        <v>95</v>
      </c>
      <c r="N2763" s="30" t="str">
        <f t="shared" si="695"/>
        <v>26.1795</v>
      </c>
      <c r="O2763" s="30">
        <f t="shared" si="696"/>
        <v>103</v>
      </c>
      <c r="P2763" s="30" t="str">
        <f t="shared" si="697"/>
        <v>26.4439</v>
      </c>
      <c r="Q2763" s="30">
        <f t="shared" si="698"/>
        <v>111</v>
      </c>
      <c r="R2763" s="36" t="str">
        <f t="shared" si="699"/>
        <v>09-Aug-2017</v>
      </c>
      <c r="S2763" s="37">
        <f t="shared" si="706"/>
        <v>26.443899999999999</v>
      </c>
    </row>
    <row r="2764" spans="1:19" ht="26">
      <c r="A2764" s="30" t="s">
        <v>8595</v>
      </c>
      <c r="D2764" s="30" t="str">
        <f t="shared" si="700"/>
        <v>120354</v>
      </c>
      <c r="E2764" s="30">
        <f t="shared" si="704"/>
        <v>7</v>
      </c>
      <c r="F2764" s="30" t="str">
        <f t="shared" si="701"/>
        <v>INF515L01957</v>
      </c>
      <c r="G2764" s="30">
        <f t="shared" si="705"/>
        <v>20</v>
      </c>
      <c r="H2764" s="30" t="str">
        <f t="shared" si="702"/>
        <v>INF515L01965</v>
      </c>
      <c r="I2764" s="30">
        <f t="shared" si="691"/>
        <v>33</v>
      </c>
      <c r="J2764" s="35" t="str">
        <f t="shared" si="703"/>
        <v>Sahara Infrastructure Fund ---VARIABLE PRICING OPTION-Direct-Dividend</v>
      </c>
      <c r="K2764" s="35">
        <f t="shared" si="692"/>
        <v>103</v>
      </c>
      <c r="L2764" s="30" t="str">
        <f t="shared" si="693"/>
        <v>22.2046</v>
      </c>
      <c r="M2764" s="30">
        <f t="shared" si="694"/>
        <v>111</v>
      </c>
      <c r="N2764" s="30" t="str">
        <f t="shared" si="695"/>
        <v>21.9826</v>
      </c>
      <c r="O2764" s="30">
        <f t="shared" si="696"/>
        <v>119</v>
      </c>
      <c r="P2764" s="30" t="str">
        <f t="shared" si="697"/>
        <v>22.2046</v>
      </c>
      <c r="Q2764" s="30">
        <f t="shared" si="698"/>
        <v>127</v>
      </c>
      <c r="R2764" s="36" t="str">
        <f t="shared" si="699"/>
        <v>09-Aug-2017</v>
      </c>
      <c r="S2764" s="37">
        <f t="shared" si="706"/>
        <v>22.204599999999999</v>
      </c>
    </row>
    <row r="2765" spans="1:19" ht="26">
      <c r="A2765" s="30" t="s">
        <v>8596</v>
      </c>
      <c r="D2765" s="30" t="str">
        <f t="shared" si="700"/>
        <v>120355</v>
      </c>
      <c r="E2765" s="30">
        <f t="shared" si="704"/>
        <v>7</v>
      </c>
      <c r="F2765" s="30" t="str">
        <f t="shared" si="701"/>
        <v>INF515L01973</v>
      </c>
      <c r="G2765" s="30">
        <f t="shared" si="705"/>
        <v>20</v>
      </c>
      <c r="H2765" s="30" t="str">
        <f t="shared" si="702"/>
        <v>-</v>
      </c>
      <c r="I2765" s="30">
        <f t="shared" ref="I2765:I2828" si="707">IF($D2765="","",G2765+LEN(H2765)+1)</f>
        <v>22</v>
      </c>
      <c r="J2765" s="35" t="str">
        <f t="shared" si="703"/>
        <v>Sahara Infrastructure Fund ---VARIABLE PRICING OPTION-Direct-Growth</v>
      </c>
      <c r="K2765" s="35">
        <f t="shared" ref="K2765:K2828" si="708">IF($D2765="","",I2765+LEN(J2765)+1)</f>
        <v>90</v>
      </c>
      <c r="L2765" s="30" t="str">
        <f t="shared" ref="L2765:L2828" si="709">IF($D2765="","",MID($A2765,K2765+1,SEARCH(";",$A2765,K2765+1)-K2765-1))</f>
        <v>30.3280</v>
      </c>
      <c r="M2765" s="30">
        <f t="shared" ref="M2765:M2828" si="710">IF($D2765="","",K2765+LEN(L2765)+1)</f>
        <v>98</v>
      </c>
      <c r="N2765" s="30" t="str">
        <f t="shared" ref="N2765:N2828" si="711">IF($D2765="","",MID($A2765,M2765+1,SEARCH(";",$A2765,M2765+1)-M2765-1))</f>
        <v>30.0247</v>
      </c>
      <c r="O2765" s="30">
        <f t="shared" ref="O2765:O2828" si="712">IF($D2765="","",M2765+LEN(N2765)+1)</f>
        <v>106</v>
      </c>
      <c r="P2765" s="30" t="str">
        <f t="shared" ref="P2765:P2828" si="713">IF($D2765="","",MID($A2765,O2765+1,SEARCH(";",$A2765,O2765+1)-O2765-1))</f>
        <v>30.3280</v>
      </c>
      <c r="Q2765" s="30">
        <f t="shared" ref="Q2765:Q2828" si="714">IF($D2765="","",O2765+LEN(P2765)+1)</f>
        <v>114</v>
      </c>
      <c r="R2765" s="36" t="str">
        <f t="shared" ref="R2765:R2828" si="715">IF($D2765="","",MID($A2765,Q2765+1,15))</f>
        <v>09-Aug-2017</v>
      </c>
      <c r="S2765" s="37">
        <f t="shared" si="706"/>
        <v>30.327999999999999</v>
      </c>
    </row>
    <row r="2766" spans="1:19" ht="26">
      <c r="A2766" s="30" t="s">
        <v>8597</v>
      </c>
      <c r="D2766" s="30" t="str">
        <f t="shared" si="700"/>
        <v>103732</v>
      </c>
      <c r="E2766" s="30">
        <f t="shared" si="704"/>
        <v>7</v>
      </c>
      <c r="F2766" s="30" t="str">
        <f t="shared" si="701"/>
        <v>INF515L01353</v>
      </c>
      <c r="G2766" s="30">
        <f t="shared" si="705"/>
        <v>20</v>
      </c>
      <c r="H2766" s="30" t="str">
        <f t="shared" si="702"/>
        <v>INF515L01361</v>
      </c>
      <c r="I2766" s="30">
        <f t="shared" si="707"/>
        <v>33</v>
      </c>
      <c r="J2766" s="35" t="str">
        <f t="shared" si="703"/>
        <v>Sahara Infrastructure Fund ---VARIABLE PRICING OPTION-Dividend Option</v>
      </c>
      <c r="K2766" s="35">
        <f t="shared" si="708"/>
        <v>103</v>
      </c>
      <c r="L2766" s="30" t="str">
        <f t="shared" si="709"/>
        <v>21.9748</v>
      </c>
      <c r="M2766" s="30">
        <f t="shared" si="710"/>
        <v>111</v>
      </c>
      <c r="N2766" s="30" t="str">
        <f t="shared" si="711"/>
        <v>21.7551</v>
      </c>
      <c r="O2766" s="30">
        <f t="shared" si="712"/>
        <v>119</v>
      </c>
      <c r="P2766" s="30" t="str">
        <f t="shared" si="713"/>
        <v>21.9748</v>
      </c>
      <c r="Q2766" s="30">
        <f t="shared" si="714"/>
        <v>127</v>
      </c>
      <c r="R2766" s="36" t="str">
        <f t="shared" si="715"/>
        <v>09-Aug-2017</v>
      </c>
      <c r="S2766" s="37">
        <f t="shared" si="706"/>
        <v>21.974799999999998</v>
      </c>
    </row>
    <row r="2767" spans="1:19" ht="26">
      <c r="A2767" s="30" t="s">
        <v>8598</v>
      </c>
      <c r="D2767" s="30" t="str">
        <f t="shared" si="700"/>
        <v>103733</v>
      </c>
      <c r="E2767" s="30">
        <f t="shared" si="704"/>
        <v>7</v>
      </c>
      <c r="F2767" s="30" t="str">
        <f t="shared" si="701"/>
        <v>INF515L01379</v>
      </c>
      <c r="G2767" s="30">
        <f t="shared" si="705"/>
        <v>20</v>
      </c>
      <c r="H2767" s="30" t="str">
        <f t="shared" si="702"/>
        <v>-</v>
      </c>
      <c r="I2767" s="30">
        <f t="shared" si="707"/>
        <v>22</v>
      </c>
      <c r="J2767" s="35" t="str">
        <f t="shared" si="703"/>
        <v>Sahara Infrastructure Fund ---VARIABLE PRICING OPTION-Growth Option</v>
      </c>
      <c r="K2767" s="35">
        <f t="shared" si="708"/>
        <v>90</v>
      </c>
      <c r="L2767" s="30" t="str">
        <f t="shared" si="709"/>
        <v>29.8719</v>
      </c>
      <c r="M2767" s="30">
        <f t="shared" si="710"/>
        <v>98</v>
      </c>
      <c r="N2767" s="30" t="str">
        <f t="shared" si="711"/>
        <v>29.5732</v>
      </c>
      <c r="O2767" s="30">
        <f t="shared" si="712"/>
        <v>106</v>
      </c>
      <c r="P2767" s="30" t="str">
        <f t="shared" si="713"/>
        <v>29.8719</v>
      </c>
      <c r="Q2767" s="30">
        <f t="shared" si="714"/>
        <v>114</v>
      </c>
      <c r="R2767" s="36" t="str">
        <f t="shared" si="715"/>
        <v>09-Aug-2017</v>
      </c>
      <c r="S2767" s="37">
        <f t="shared" si="706"/>
        <v>29.8719</v>
      </c>
    </row>
    <row r="2768" spans="1:19">
      <c r="A2768" s="30" t="s">
        <v>8599</v>
      </c>
      <c r="D2768" s="30" t="str">
        <f t="shared" si="700"/>
        <v>100798</v>
      </c>
      <c r="E2768" s="30">
        <f t="shared" si="704"/>
        <v>7</v>
      </c>
      <c r="F2768" s="30" t="str">
        <f t="shared" si="701"/>
        <v>INF515L01247</v>
      </c>
      <c r="G2768" s="30">
        <f t="shared" si="705"/>
        <v>20</v>
      </c>
      <c r="H2768" s="30" t="str">
        <f t="shared" si="702"/>
        <v>-</v>
      </c>
      <c r="I2768" s="30">
        <f t="shared" si="707"/>
        <v>22</v>
      </c>
      <c r="J2768" s="35" t="str">
        <f t="shared" si="703"/>
        <v>Sahara Midcap Fund-Auto Payout</v>
      </c>
      <c r="K2768" s="35">
        <f t="shared" si="708"/>
        <v>53</v>
      </c>
      <c r="L2768" s="30" t="str">
        <f t="shared" si="709"/>
        <v>78.9381</v>
      </c>
      <c r="M2768" s="30">
        <f t="shared" si="710"/>
        <v>61</v>
      </c>
      <c r="N2768" s="30" t="str">
        <f t="shared" si="711"/>
        <v>78.1487</v>
      </c>
      <c r="O2768" s="30">
        <f t="shared" si="712"/>
        <v>69</v>
      </c>
      <c r="P2768" s="30" t="str">
        <f t="shared" si="713"/>
        <v>78.9381</v>
      </c>
      <c r="Q2768" s="30">
        <f t="shared" si="714"/>
        <v>77</v>
      </c>
      <c r="R2768" s="36" t="str">
        <f t="shared" si="715"/>
        <v>09-Aug-2017</v>
      </c>
      <c r="S2768" s="37">
        <f t="shared" si="706"/>
        <v>78.938100000000006</v>
      </c>
    </row>
    <row r="2769" spans="1:19">
      <c r="A2769" s="30" t="s">
        <v>8600</v>
      </c>
      <c r="D2769" s="30" t="str">
        <f t="shared" si="700"/>
        <v>120295</v>
      </c>
      <c r="E2769" s="30">
        <f t="shared" si="704"/>
        <v>7</v>
      </c>
      <c r="F2769" s="30" t="str">
        <f t="shared" si="701"/>
        <v>INF515L01841</v>
      </c>
      <c r="G2769" s="30">
        <f t="shared" si="705"/>
        <v>20</v>
      </c>
      <c r="H2769" s="30" t="str">
        <f t="shared" si="702"/>
        <v>-</v>
      </c>
      <c r="I2769" s="30">
        <f t="shared" si="707"/>
        <v>22</v>
      </c>
      <c r="J2769" s="35" t="str">
        <f t="shared" si="703"/>
        <v>Sahara Midcap Fund-Auto Payout- Direct</v>
      </c>
      <c r="K2769" s="35">
        <f t="shared" si="708"/>
        <v>61</v>
      </c>
      <c r="L2769" s="30" t="str">
        <f t="shared" si="709"/>
        <v>82.1540</v>
      </c>
      <c r="M2769" s="30">
        <f t="shared" si="710"/>
        <v>69</v>
      </c>
      <c r="N2769" s="30" t="str">
        <f t="shared" si="711"/>
        <v>81.3325</v>
      </c>
      <c r="O2769" s="30">
        <f t="shared" si="712"/>
        <v>77</v>
      </c>
      <c r="P2769" s="30" t="str">
        <f t="shared" si="713"/>
        <v>82.1540</v>
      </c>
      <c r="Q2769" s="30">
        <f t="shared" si="714"/>
        <v>85</v>
      </c>
      <c r="R2769" s="36" t="str">
        <f t="shared" si="715"/>
        <v>09-Aug-2017</v>
      </c>
      <c r="S2769" s="37">
        <f t="shared" si="706"/>
        <v>82.153999999999996</v>
      </c>
    </row>
    <row r="2770" spans="1:19">
      <c r="A2770" s="30" t="s">
        <v>8601</v>
      </c>
      <c r="D2770" s="30" t="str">
        <f t="shared" si="700"/>
        <v>100799</v>
      </c>
      <c r="E2770" s="30">
        <f t="shared" si="704"/>
        <v>7</v>
      </c>
      <c r="F2770" s="30" t="str">
        <f t="shared" si="701"/>
        <v>INF515L01254</v>
      </c>
      <c r="G2770" s="30">
        <f t="shared" si="705"/>
        <v>20</v>
      </c>
      <c r="H2770" s="30" t="str">
        <f t="shared" si="702"/>
        <v>-</v>
      </c>
      <c r="I2770" s="30">
        <f t="shared" si="707"/>
        <v>22</v>
      </c>
      <c r="J2770" s="35" t="str">
        <f t="shared" si="703"/>
        <v>Sahara Midcap Fund-Bonus</v>
      </c>
      <c r="K2770" s="35">
        <f t="shared" si="708"/>
        <v>47</v>
      </c>
      <c r="L2770" s="30" t="str">
        <f t="shared" si="709"/>
        <v>78.9381</v>
      </c>
      <c r="M2770" s="30">
        <f t="shared" si="710"/>
        <v>55</v>
      </c>
      <c r="N2770" s="30" t="str">
        <f t="shared" si="711"/>
        <v>78.1487</v>
      </c>
      <c r="O2770" s="30">
        <f t="shared" si="712"/>
        <v>63</v>
      </c>
      <c r="P2770" s="30" t="str">
        <f t="shared" si="713"/>
        <v>78.9381</v>
      </c>
      <c r="Q2770" s="30">
        <f t="shared" si="714"/>
        <v>71</v>
      </c>
      <c r="R2770" s="36" t="str">
        <f t="shared" si="715"/>
        <v>09-Aug-2017</v>
      </c>
      <c r="S2770" s="37">
        <f t="shared" si="706"/>
        <v>78.938100000000006</v>
      </c>
    </row>
    <row r="2771" spans="1:19">
      <c r="A2771" s="30" t="s">
        <v>8602</v>
      </c>
      <c r="D2771" s="30" t="str">
        <f t="shared" si="700"/>
        <v>120296</v>
      </c>
      <c r="E2771" s="30">
        <f t="shared" si="704"/>
        <v>7</v>
      </c>
      <c r="F2771" s="30" t="str">
        <f t="shared" si="701"/>
        <v>INF515L01858</v>
      </c>
      <c r="G2771" s="30">
        <f t="shared" si="705"/>
        <v>20</v>
      </c>
      <c r="H2771" s="30" t="str">
        <f t="shared" si="702"/>
        <v>-</v>
      </c>
      <c r="I2771" s="30">
        <f t="shared" si="707"/>
        <v>22</v>
      </c>
      <c r="J2771" s="35" t="str">
        <f t="shared" si="703"/>
        <v>Sahara Midcap Fund-Bonus- Direct</v>
      </c>
      <c r="K2771" s="35">
        <f t="shared" si="708"/>
        <v>55</v>
      </c>
      <c r="L2771" s="30" t="str">
        <f t="shared" si="709"/>
        <v>82.1540</v>
      </c>
      <c r="M2771" s="30">
        <f t="shared" si="710"/>
        <v>63</v>
      </c>
      <c r="N2771" s="30" t="str">
        <f t="shared" si="711"/>
        <v>81.3325</v>
      </c>
      <c r="O2771" s="30">
        <f t="shared" si="712"/>
        <v>71</v>
      </c>
      <c r="P2771" s="30" t="str">
        <f t="shared" si="713"/>
        <v>82.1540</v>
      </c>
      <c r="Q2771" s="30">
        <f t="shared" si="714"/>
        <v>79</v>
      </c>
      <c r="R2771" s="36" t="str">
        <f t="shared" si="715"/>
        <v>09-Aug-2017</v>
      </c>
      <c r="S2771" s="37">
        <f t="shared" si="706"/>
        <v>82.153999999999996</v>
      </c>
    </row>
    <row r="2772" spans="1:19">
      <c r="A2772" s="30" t="s">
        <v>8603</v>
      </c>
      <c r="D2772" s="30" t="str">
        <f t="shared" si="700"/>
        <v>120298</v>
      </c>
      <c r="E2772" s="30">
        <f t="shared" si="704"/>
        <v>7</v>
      </c>
      <c r="F2772" s="30" t="str">
        <f t="shared" si="701"/>
        <v>INF515L01817</v>
      </c>
      <c r="G2772" s="30">
        <f t="shared" si="705"/>
        <v>20</v>
      </c>
      <c r="H2772" s="30" t="str">
        <f t="shared" si="702"/>
        <v>INF515L01825</v>
      </c>
      <c r="I2772" s="30">
        <f t="shared" si="707"/>
        <v>33</v>
      </c>
      <c r="J2772" s="35" t="str">
        <f t="shared" si="703"/>
        <v>Sahara Midcap Fund-Dividend -Direct</v>
      </c>
      <c r="K2772" s="35">
        <f t="shared" si="708"/>
        <v>69</v>
      </c>
      <c r="L2772" s="30" t="str">
        <f t="shared" si="709"/>
        <v>35.1966</v>
      </c>
      <c r="M2772" s="30">
        <f t="shared" si="710"/>
        <v>77</v>
      </c>
      <c r="N2772" s="30" t="str">
        <f t="shared" si="711"/>
        <v>34.8446</v>
      </c>
      <c r="O2772" s="30">
        <f t="shared" si="712"/>
        <v>85</v>
      </c>
      <c r="P2772" s="30" t="str">
        <f t="shared" si="713"/>
        <v>35.1966</v>
      </c>
      <c r="Q2772" s="30">
        <f t="shared" si="714"/>
        <v>93</v>
      </c>
      <c r="R2772" s="36" t="str">
        <f t="shared" si="715"/>
        <v>09-Aug-2017</v>
      </c>
      <c r="S2772" s="37">
        <f t="shared" si="706"/>
        <v>35.196599999999997</v>
      </c>
    </row>
    <row r="2773" spans="1:19">
      <c r="A2773" s="30" t="s">
        <v>8604</v>
      </c>
      <c r="D2773" s="30" t="str">
        <f t="shared" si="700"/>
        <v>100797</v>
      </c>
      <c r="E2773" s="30">
        <f t="shared" si="704"/>
        <v>7</v>
      </c>
      <c r="F2773" s="30" t="str">
        <f t="shared" si="701"/>
        <v>INF515L01213</v>
      </c>
      <c r="G2773" s="30">
        <f t="shared" si="705"/>
        <v>20</v>
      </c>
      <c r="H2773" s="30" t="str">
        <f t="shared" si="702"/>
        <v>INF515L01221</v>
      </c>
      <c r="I2773" s="30">
        <f t="shared" si="707"/>
        <v>33</v>
      </c>
      <c r="J2773" s="35" t="str">
        <f t="shared" si="703"/>
        <v>Sahara Midcap Fund-Dividend Plan</v>
      </c>
      <c r="K2773" s="35">
        <f t="shared" si="708"/>
        <v>66</v>
      </c>
      <c r="L2773" s="30" t="str">
        <f t="shared" si="709"/>
        <v>34.8032</v>
      </c>
      <c r="M2773" s="30">
        <f t="shared" si="710"/>
        <v>74</v>
      </c>
      <c r="N2773" s="30" t="str">
        <f t="shared" si="711"/>
        <v>34.4552</v>
      </c>
      <c r="O2773" s="30">
        <f t="shared" si="712"/>
        <v>82</v>
      </c>
      <c r="P2773" s="30" t="str">
        <f t="shared" si="713"/>
        <v>34.8032</v>
      </c>
      <c r="Q2773" s="30">
        <f t="shared" si="714"/>
        <v>90</v>
      </c>
      <c r="R2773" s="36" t="str">
        <f t="shared" si="715"/>
        <v>09-Aug-2017</v>
      </c>
      <c r="S2773" s="37">
        <f t="shared" si="706"/>
        <v>34.803199999999997</v>
      </c>
    </row>
    <row r="2774" spans="1:19">
      <c r="A2774" s="30" t="s">
        <v>8605</v>
      </c>
      <c r="D2774" s="30" t="str">
        <f t="shared" si="700"/>
        <v>120297</v>
      </c>
      <c r="E2774" s="30">
        <f t="shared" si="704"/>
        <v>7</v>
      </c>
      <c r="F2774" s="30" t="str">
        <f t="shared" si="701"/>
        <v>INF515L01833</v>
      </c>
      <c r="G2774" s="30">
        <f t="shared" si="705"/>
        <v>20</v>
      </c>
      <c r="H2774" s="30" t="str">
        <f t="shared" si="702"/>
        <v>-</v>
      </c>
      <c r="I2774" s="30">
        <f t="shared" si="707"/>
        <v>22</v>
      </c>
      <c r="J2774" s="35" t="str">
        <f t="shared" si="703"/>
        <v>Sahara Midcap Fund-Growth Option - Direct</v>
      </c>
      <c r="K2774" s="35">
        <f t="shared" si="708"/>
        <v>64</v>
      </c>
      <c r="L2774" s="30" t="str">
        <f t="shared" si="709"/>
        <v>82.1540</v>
      </c>
      <c r="M2774" s="30">
        <f t="shared" si="710"/>
        <v>72</v>
      </c>
      <c r="N2774" s="30" t="str">
        <f t="shared" si="711"/>
        <v>81.3325</v>
      </c>
      <c r="O2774" s="30">
        <f t="shared" si="712"/>
        <v>80</v>
      </c>
      <c r="P2774" s="30" t="str">
        <f t="shared" si="713"/>
        <v>82.1540</v>
      </c>
      <c r="Q2774" s="30">
        <f t="shared" si="714"/>
        <v>88</v>
      </c>
      <c r="R2774" s="36" t="str">
        <f t="shared" si="715"/>
        <v>09-Aug-2017</v>
      </c>
      <c r="S2774" s="37">
        <f t="shared" si="706"/>
        <v>82.153999999999996</v>
      </c>
    </row>
    <row r="2775" spans="1:19">
      <c r="A2775" s="30" t="s">
        <v>8606</v>
      </c>
      <c r="D2775" s="30" t="str">
        <f t="shared" si="700"/>
        <v>100796</v>
      </c>
      <c r="E2775" s="30">
        <f t="shared" si="704"/>
        <v>7</v>
      </c>
      <c r="F2775" s="30" t="str">
        <f t="shared" si="701"/>
        <v>INF515L01239</v>
      </c>
      <c r="G2775" s="30">
        <f t="shared" si="705"/>
        <v>20</v>
      </c>
      <c r="H2775" s="30" t="str">
        <f t="shared" si="702"/>
        <v>-</v>
      </c>
      <c r="I2775" s="30">
        <f t="shared" si="707"/>
        <v>22</v>
      </c>
      <c r="J2775" s="35" t="str">
        <f t="shared" si="703"/>
        <v>Sahara Midcap Fund-Growth Plan</v>
      </c>
      <c r="K2775" s="35">
        <f t="shared" si="708"/>
        <v>53</v>
      </c>
      <c r="L2775" s="30" t="str">
        <f t="shared" si="709"/>
        <v>78.9381</v>
      </c>
      <c r="M2775" s="30">
        <f t="shared" si="710"/>
        <v>61</v>
      </c>
      <c r="N2775" s="30" t="str">
        <f t="shared" si="711"/>
        <v>78.1487</v>
      </c>
      <c r="O2775" s="30">
        <f t="shared" si="712"/>
        <v>69</v>
      </c>
      <c r="P2775" s="30" t="str">
        <f t="shared" si="713"/>
        <v>78.9381</v>
      </c>
      <c r="Q2775" s="30">
        <f t="shared" si="714"/>
        <v>77</v>
      </c>
      <c r="R2775" s="36" t="str">
        <f t="shared" si="715"/>
        <v>09-Aug-2017</v>
      </c>
      <c r="S2775" s="37">
        <f t="shared" si="706"/>
        <v>78.938100000000006</v>
      </c>
    </row>
    <row r="2776" spans="1:19">
      <c r="A2776" s="30" t="s">
        <v>8607</v>
      </c>
      <c r="D2776" s="30" t="str">
        <f t="shared" si="700"/>
        <v>108320</v>
      </c>
      <c r="E2776" s="30">
        <f t="shared" si="704"/>
        <v>7</v>
      </c>
      <c r="F2776" s="30" t="str">
        <f t="shared" si="701"/>
        <v>INF515L01445</v>
      </c>
      <c r="G2776" s="30">
        <f t="shared" si="705"/>
        <v>20</v>
      </c>
      <c r="H2776" s="30" t="str">
        <f t="shared" si="702"/>
        <v>INF515L01452</v>
      </c>
      <c r="I2776" s="30">
        <f t="shared" si="707"/>
        <v>33</v>
      </c>
      <c r="J2776" s="35" t="str">
        <f t="shared" si="703"/>
        <v>Sahara Power &amp; Natural Resources Fund - Dividend Option</v>
      </c>
      <c r="K2776" s="35">
        <f t="shared" si="708"/>
        <v>89</v>
      </c>
      <c r="L2776" s="30" t="str">
        <f t="shared" si="709"/>
        <v>18.8035</v>
      </c>
      <c r="M2776" s="30">
        <f t="shared" si="710"/>
        <v>97</v>
      </c>
      <c r="N2776" s="30" t="str">
        <f t="shared" si="711"/>
        <v>18.6155</v>
      </c>
      <c r="O2776" s="30">
        <f t="shared" si="712"/>
        <v>105</v>
      </c>
      <c r="P2776" s="30" t="str">
        <f t="shared" si="713"/>
        <v>18.8035</v>
      </c>
      <c r="Q2776" s="30">
        <f t="shared" si="714"/>
        <v>113</v>
      </c>
      <c r="R2776" s="36" t="str">
        <f t="shared" si="715"/>
        <v>09-Aug-2017</v>
      </c>
      <c r="S2776" s="37">
        <f t="shared" si="706"/>
        <v>18.8035</v>
      </c>
    </row>
    <row r="2777" spans="1:19">
      <c r="A2777" s="30" t="s">
        <v>8608</v>
      </c>
      <c r="D2777" s="30" t="str">
        <f t="shared" si="700"/>
        <v>120371</v>
      </c>
      <c r="E2777" s="30">
        <f t="shared" si="704"/>
        <v>7</v>
      </c>
      <c r="F2777" s="30" t="str">
        <f t="shared" si="701"/>
        <v>INF515L01AG2</v>
      </c>
      <c r="G2777" s="30">
        <f t="shared" si="705"/>
        <v>20</v>
      </c>
      <c r="H2777" s="30" t="str">
        <f t="shared" si="702"/>
        <v>-</v>
      </c>
      <c r="I2777" s="30">
        <f t="shared" si="707"/>
        <v>22</v>
      </c>
      <c r="J2777" s="35" t="str">
        <f t="shared" si="703"/>
        <v>Sahara Power &amp; Natural resources Fund- Growth - Direct</v>
      </c>
      <c r="K2777" s="35">
        <f t="shared" si="708"/>
        <v>77</v>
      </c>
      <c r="L2777" s="30" t="str">
        <f t="shared" si="709"/>
        <v>22.9693</v>
      </c>
      <c r="M2777" s="30">
        <f t="shared" si="710"/>
        <v>85</v>
      </c>
      <c r="N2777" s="30" t="str">
        <f t="shared" si="711"/>
        <v>22.7396</v>
      </c>
      <c r="O2777" s="30">
        <f t="shared" si="712"/>
        <v>93</v>
      </c>
      <c r="P2777" s="30" t="str">
        <f t="shared" si="713"/>
        <v>22.9693</v>
      </c>
      <c r="Q2777" s="30">
        <f t="shared" si="714"/>
        <v>101</v>
      </c>
      <c r="R2777" s="36" t="str">
        <f t="shared" si="715"/>
        <v>09-Aug-2017</v>
      </c>
      <c r="S2777" s="37">
        <f t="shared" si="706"/>
        <v>22.9693</v>
      </c>
    </row>
    <row r="2778" spans="1:19">
      <c r="A2778" s="30" t="s">
        <v>8609</v>
      </c>
      <c r="D2778" s="30" t="str">
        <f t="shared" si="700"/>
        <v>108321</v>
      </c>
      <c r="E2778" s="30">
        <f t="shared" si="704"/>
        <v>7</v>
      </c>
      <c r="F2778" s="30" t="str">
        <f t="shared" si="701"/>
        <v>INF515L01460</v>
      </c>
      <c r="G2778" s="30">
        <f t="shared" si="705"/>
        <v>20</v>
      </c>
      <c r="H2778" s="30" t="str">
        <f t="shared" si="702"/>
        <v>-</v>
      </c>
      <c r="I2778" s="30">
        <f t="shared" si="707"/>
        <v>22</v>
      </c>
      <c r="J2778" s="35" t="str">
        <f t="shared" si="703"/>
        <v>Sahara Power &amp; Natural resources Fund- Growth Option</v>
      </c>
      <c r="K2778" s="35">
        <f t="shared" si="708"/>
        <v>75</v>
      </c>
      <c r="L2778" s="30" t="str">
        <f t="shared" si="709"/>
        <v>22.0461</v>
      </c>
      <c r="M2778" s="30">
        <f t="shared" si="710"/>
        <v>83</v>
      </c>
      <c r="N2778" s="30" t="str">
        <f t="shared" si="711"/>
        <v>21.8256</v>
      </c>
      <c r="O2778" s="30">
        <f t="shared" si="712"/>
        <v>91</v>
      </c>
      <c r="P2778" s="30" t="str">
        <f t="shared" si="713"/>
        <v>22.0461</v>
      </c>
      <c r="Q2778" s="30">
        <f t="shared" si="714"/>
        <v>99</v>
      </c>
      <c r="R2778" s="36" t="str">
        <f t="shared" si="715"/>
        <v>09-Aug-2017</v>
      </c>
      <c r="S2778" s="37">
        <f t="shared" si="706"/>
        <v>22.046099999999999</v>
      </c>
    </row>
    <row r="2779" spans="1:19">
      <c r="A2779" s="30" t="s">
        <v>8610</v>
      </c>
      <c r="D2779" s="30" t="str">
        <f t="shared" si="700"/>
        <v>120370</v>
      </c>
      <c r="E2779" s="30">
        <f t="shared" si="704"/>
        <v>7</v>
      </c>
      <c r="F2779" s="30" t="str">
        <f t="shared" si="701"/>
        <v>INF515L01AE7</v>
      </c>
      <c r="G2779" s="30">
        <f t="shared" si="705"/>
        <v>20</v>
      </c>
      <c r="H2779" s="30" t="str">
        <f t="shared" si="702"/>
        <v>INF515L01AF4</v>
      </c>
      <c r="I2779" s="30">
        <f t="shared" si="707"/>
        <v>33</v>
      </c>
      <c r="J2779" s="35" t="str">
        <f t="shared" si="703"/>
        <v>Sahara Power &amp; Natural Resources Fund-Dividend - Direct</v>
      </c>
      <c r="K2779" s="35">
        <f t="shared" si="708"/>
        <v>89</v>
      </c>
      <c r="L2779" s="30" t="str">
        <f t="shared" si="709"/>
        <v>16.0357</v>
      </c>
      <c r="M2779" s="30">
        <f t="shared" si="710"/>
        <v>97</v>
      </c>
      <c r="N2779" s="30" t="str">
        <f t="shared" si="711"/>
        <v>15.8753</v>
      </c>
      <c r="O2779" s="30">
        <f t="shared" si="712"/>
        <v>105</v>
      </c>
      <c r="P2779" s="30" t="str">
        <f t="shared" si="713"/>
        <v>16.0357</v>
      </c>
      <c r="Q2779" s="30">
        <f t="shared" si="714"/>
        <v>113</v>
      </c>
      <c r="R2779" s="36" t="str">
        <f t="shared" si="715"/>
        <v>09-Aug-2017</v>
      </c>
      <c r="S2779" s="37">
        <f t="shared" si="706"/>
        <v>16.035699999999999</v>
      </c>
    </row>
    <row r="2780" spans="1:19">
      <c r="A2780" s="30" t="s">
        <v>8611</v>
      </c>
      <c r="D2780" s="30" t="str">
        <f t="shared" si="700"/>
        <v>106744</v>
      </c>
      <c r="E2780" s="30">
        <f t="shared" si="704"/>
        <v>7</v>
      </c>
      <c r="F2780" s="30" t="str">
        <f t="shared" si="701"/>
        <v>INF515L01387</v>
      </c>
      <c r="G2780" s="30">
        <f t="shared" si="705"/>
        <v>20</v>
      </c>
      <c r="H2780" s="30" t="str">
        <f t="shared" si="702"/>
        <v>INF515L01395</v>
      </c>
      <c r="I2780" s="30">
        <f t="shared" si="707"/>
        <v>33</v>
      </c>
      <c r="J2780" s="35" t="str">
        <f t="shared" si="703"/>
        <v>Sahara R.E.A.L Fund - Dividend Option</v>
      </c>
      <c r="K2780" s="35">
        <f t="shared" si="708"/>
        <v>71</v>
      </c>
      <c r="L2780" s="30" t="str">
        <f t="shared" si="709"/>
        <v>20.9404</v>
      </c>
      <c r="M2780" s="30">
        <f t="shared" si="710"/>
        <v>79</v>
      </c>
      <c r="N2780" s="30" t="str">
        <f t="shared" si="711"/>
        <v>20.7310</v>
      </c>
      <c r="O2780" s="30">
        <f t="shared" si="712"/>
        <v>87</v>
      </c>
      <c r="P2780" s="30" t="str">
        <f t="shared" si="713"/>
        <v>20.9404</v>
      </c>
      <c r="Q2780" s="30">
        <f t="shared" si="714"/>
        <v>95</v>
      </c>
      <c r="R2780" s="36" t="str">
        <f t="shared" si="715"/>
        <v>09-Aug-2017</v>
      </c>
      <c r="S2780" s="37">
        <f t="shared" si="706"/>
        <v>20.9404</v>
      </c>
    </row>
    <row r="2781" spans="1:19">
      <c r="A2781" s="30" t="s">
        <v>8612</v>
      </c>
      <c r="D2781" s="30" t="str">
        <f t="shared" si="700"/>
        <v>120360</v>
      </c>
      <c r="E2781" s="30">
        <f t="shared" si="704"/>
        <v>7</v>
      </c>
      <c r="F2781" s="30" t="str">
        <f t="shared" si="701"/>
        <v>INF515L01981</v>
      </c>
      <c r="G2781" s="30">
        <f t="shared" si="705"/>
        <v>20</v>
      </c>
      <c r="H2781" s="30" t="str">
        <f t="shared" si="702"/>
        <v>INF515L01999</v>
      </c>
      <c r="I2781" s="30">
        <f t="shared" si="707"/>
        <v>33</v>
      </c>
      <c r="J2781" s="35" t="str">
        <f t="shared" si="703"/>
        <v>Sahara R.E.A.L Fund - Dividend Option- Direct</v>
      </c>
      <c r="K2781" s="35">
        <f t="shared" si="708"/>
        <v>79</v>
      </c>
      <c r="L2781" s="30" t="str">
        <f t="shared" si="709"/>
        <v>21.2403</v>
      </c>
      <c r="M2781" s="30">
        <f t="shared" si="710"/>
        <v>87</v>
      </c>
      <c r="N2781" s="30" t="str">
        <f t="shared" si="711"/>
        <v>21.0279</v>
      </c>
      <c r="O2781" s="30">
        <f t="shared" si="712"/>
        <v>95</v>
      </c>
      <c r="P2781" s="30" t="str">
        <f t="shared" si="713"/>
        <v>21.2403</v>
      </c>
      <c r="Q2781" s="30">
        <f t="shared" si="714"/>
        <v>103</v>
      </c>
      <c r="R2781" s="36" t="str">
        <f t="shared" si="715"/>
        <v>09-Aug-2017</v>
      </c>
      <c r="S2781" s="37">
        <f t="shared" si="706"/>
        <v>21.240300000000001</v>
      </c>
    </row>
    <row r="2782" spans="1:19">
      <c r="A2782" s="30" t="s">
        <v>8613</v>
      </c>
      <c r="D2782" s="30" t="str">
        <f t="shared" si="700"/>
        <v>106745</v>
      </c>
      <c r="E2782" s="30">
        <f t="shared" si="704"/>
        <v>7</v>
      </c>
      <c r="F2782" s="30" t="str">
        <f t="shared" si="701"/>
        <v>INF515L01403</v>
      </c>
      <c r="G2782" s="30">
        <f t="shared" si="705"/>
        <v>20</v>
      </c>
      <c r="H2782" s="30" t="str">
        <f t="shared" si="702"/>
        <v>-</v>
      </c>
      <c r="I2782" s="30">
        <f t="shared" si="707"/>
        <v>22</v>
      </c>
      <c r="J2782" s="35" t="str">
        <f t="shared" si="703"/>
        <v>Sahara R.E.A.L Fund - Growth  Fund</v>
      </c>
      <c r="K2782" s="35">
        <f t="shared" si="708"/>
        <v>57</v>
      </c>
      <c r="L2782" s="30" t="str">
        <f t="shared" si="709"/>
        <v>20.9370</v>
      </c>
      <c r="M2782" s="30">
        <f t="shared" si="710"/>
        <v>65</v>
      </c>
      <c r="N2782" s="30" t="str">
        <f t="shared" si="711"/>
        <v>20.7276</v>
      </c>
      <c r="O2782" s="30">
        <f t="shared" si="712"/>
        <v>73</v>
      </c>
      <c r="P2782" s="30" t="str">
        <f t="shared" si="713"/>
        <v>20.9370</v>
      </c>
      <c r="Q2782" s="30">
        <f t="shared" si="714"/>
        <v>81</v>
      </c>
      <c r="R2782" s="36" t="str">
        <f t="shared" si="715"/>
        <v>09-Aug-2017</v>
      </c>
      <c r="S2782" s="37">
        <f t="shared" si="706"/>
        <v>20.937000000000001</v>
      </c>
    </row>
    <row r="2783" spans="1:19">
      <c r="A2783" s="30" t="s">
        <v>8614</v>
      </c>
      <c r="D2783" s="30" t="str">
        <f t="shared" si="700"/>
        <v>120361</v>
      </c>
      <c r="E2783" s="30">
        <f t="shared" si="704"/>
        <v>7</v>
      </c>
      <c r="F2783" s="30" t="str">
        <f t="shared" si="701"/>
        <v>INF515L01AA5</v>
      </c>
      <c r="G2783" s="30">
        <f t="shared" si="705"/>
        <v>20</v>
      </c>
      <c r="H2783" s="30" t="str">
        <f t="shared" si="702"/>
        <v>-</v>
      </c>
      <c r="I2783" s="30">
        <f t="shared" si="707"/>
        <v>22</v>
      </c>
      <c r="J2783" s="35" t="str">
        <f t="shared" si="703"/>
        <v>Sahara R.E.A.L Fund - Growth  Fund- Direct</v>
      </c>
      <c r="K2783" s="35">
        <f t="shared" si="708"/>
        <v>65</v>
      </c>
      <c r="L2783" s="30" t="str">
        <f t="shared" si="709"/>
        <v>22.3465</v>
      </c>
      <c r="M2783" s="30">
        <f t="shared" si="710"/>
        <v>73</v>
      </c>
      <c r="N2783" s="30" t="str">
        <f t="shared" si="711"/>
        <v>22.1230</v>
      </c>
      <c r="O2783" s="30">
        <f t="shared" si="712"/>
        <v>81</v>
      </c>
      <c r="P2783" s="30" t="str">
        <f t="shared" si="713"/>
        <v>22.3465</v>
      </c>
      <c r="Q2783" s="30">
        <f t="shared" si="714"/>
        <v>89</v>
      </c>
      <c r="R2783" s="36" t="str">
        <f t="shared" si="715"/>
        <v>09-Aug-2017</v>
      </c>
      <c r="S2783" s="37">
        <f t="shared" si="706"/>
        <v>22.346499999999999</v>
      </c>
    </row>
    <row r="2784" spans="1:19">
      <c r="A2784" s="30" t="s">
        <v>8615</v>
      </c>
      <c r="D2784" s="30" t="str">
        <f t="shared" si="700"/>
        <v>120387</v>
      </c>
      <c r="E2784" s="30">
        <f t="shared" si="704"/>
        <v>7</v>
      </c>
      <c r="F2784" s="30" t="str">
        <f t="shared" si="701"/>
        <v>INF515L01AS7</v>
      </c>
      <c r="G2784" s="30">
        <f t="shared" si="705"/>
        <v>20</v>
      </c>
      <c r="H2784" s="30" t="str">
        <f t="shared" si="702"/>
        <v>INF515L01AT5</v>
      </c>
      <c r="I2784" s="30">
        <f t="shared" si="707"/>
        <v>33</v>
      </c>
      <c r="J2784" s="35" t="str">
        <f t="shared" si="703"/>
        <v>Sahara Star Value Fund-Dividend - Direct</v>
      </c>
      <c r="K2784" s="35">
        <f t="shared" si="708"/>
        <v>74</v>
      </c>
      <c r="L2784" s="30" t="str">
        <f t="shared" si="709"/>
        <v>19.0848</v>
      </c>
      <c r="M2784" s="30">
        <f t="shared" si="710"/>
        <v>82</v>
      </c>
      <c r="N2784" s="30" t="str">
        <f t="shared" si="711"/>
        <v>18.8940</v>
      </c>
      <c r="O2784" s="30">
        <f t="shared" si="712"/>
        <v>90</v>
      </c>
      <c r="P2784" s="30" t="str">
        <f t="shared" si="713"/>
        <v>19.0848</v>
      </c>
      <c r="Q2784" s="30">
        <f t="shared" si="714"/>
        <v>98</v>
      </c>
      <c r="R2784" s="36" t="str">
        <f t="shared" si="715"/>
        <v>09-Aug-2017</v>
      </c>
      <c r="S2784" s="37">
        <f t="shared" si="706"/>
        <v>19.084800000000001</v>
      </c>
    </row>
    <row r="2785" spans="1:19">
      <c r="A2785" s="30" t="s">
        <v>8616</v>
      </c>
      <c r="D2785" s="30" t="str">
        <f t="shared" si="700"/>
        <v>112104</v>
      </c>
      <c r="E2785" s="30">
        <f t="shared" si="704"/>
        <v>7</v>
      </c>
      <c r="F2785" s="30" t="str">
        <f t="shared" si="701"/>
        <v>INF515L01585</v>
      </c>
      <c r="G2785" s="30">
        <f t="shared" si="705"/>
        <v>20</v>
      </c>
      <c r="H2785" s="30" t="str">
        <f t="shared" si="702"/>
        <v>INF515L01593</v>
      </c>
      <c r="I2785" s="30">
        <f t="shared" si="707"/>
        <v>33</v>
      </c>
      <c r="J2785" s="35" t="str">
        <f t="shared" si="703"/>
        <v>Sahara Star Value Fund-Dividend Option</v>
      </c>
      <c r="K2785" s="35">
        <f t="shared" si="708"/>
        <v>72</v>
      </c>
      <c r="L2785" s="30" t="str">
        <f t="shared" si="709"/>
        <v>18.8433</v>
      </c>
      <c r="M2785" s="30">
        <f t="shared" si="710"/>
        <v>80</v>
      </c>
      <c r="N2785" s="30" t="str">
        <f t="shared" si="711"/>
        <v>18.6549</v>
      </c>
      <c r="O2785" s="30">
        <f t="shared" si="712"/>
        <v>88</v>
      </c>
      <c r="P2785" s="30" t="str">
        <f t="shared" si="713"/>
        <v>18.8433</v>
      </c>
      <c r="Q2785" s="30">
        <f t="shared" si="714"/>
        <v>96</v>
      </c>
      <c r="R2785" s="36" t="str">
        <f t="shared" si="715"/>
        <v>09-Aug-2017</v>
      </c>
      <c r="S2785" s="37">
        <f t="shared" si="706"/>
        <v>18.843299999999999</v>
      </c>
    </row>
    <row r="2786" spans="1:19">
      <c r="A2786" s="30" t="s">
        <v>8617</v>
      </c>
      <c r="D2786" s="30" t="str">
        <f t="shared" si="700"/>
        <v>120386</v>
      </c>
      <c r="E2786" s="30">
        <f t="shared" si="704"/>
        <v>7</v>
      </c>
      <c r="F2786" s="30" t="str">
        <f t="shared" si="701"/>
        <v>INF515L01AU3</v>
      </c>
      <c r="G2786" s="30">
        <f t="shared" si="705"/>
        <v>20</v>
      </c>
      <c r="H2786" s="30" t="str">
        <f t="shared" si="702"/>
        <v>-</v>
      </c>
      <c r="I2786" s="30">
        <f t="shared" si="707"/>
        <v>22</v>
      </c>
      <c r="J2786" s="35" t="str">
        <f t="shared" si="703"/>
        <v>Sahara Star Value Fund-Growth - Direct</v>
      </c>
      <c r="K2786" s="35">
        <f t="shared" si="708"/>
        <v>61</v>
      </c>
      <c r="L2786" s="30" t="str">
        <f t="shared" si="709"/>
        <v>26.0883</v>
      </c>
      <c r="M2786" s="30">
        <f t="shared" si="710"/>
        <v>69</v>
      </c>
      <c r="N2786" s="30" t="str">
        <f t="shared" si="711"/>
        <v>25.8274</v>
      </c>
      <c r="O2786" s="30">
        <f t="shared" si="712"/>
        <v>77</v>
      </c>
      <c r="P2786" s="30" t="str">
        <f t="shared" si="713"/>
        <v>26.0883</v>
      </c>
      <c r="Q2786" s="30">
        <f t="shared" si="714"/>
        <v>85</v>
      </c>
      <c r="R2786" s="36" t="str">
        <f t="shared" si="715"/>
        <v>09-Aug-2017</v>
      </c>
      <c r="S2786" s="37">
        <f t="shared" si="706"/>
        <v>26.0883</v>
      </c>
    </row>
    <row r="2787" spans="1:19">
      <c r="A2787" s="30" t="s">
        <v>8618</v>
      </c>
      <c r="D2787" s="30" t="str">
        <f t="shared" si="700"/>
        <v>112105</v>
      </c>
      <c r="E2787" s="30">
        <f t="shared" si="704"/>
        <v>7</v>
      </c>
      <c r="F2787" s="30" t="str">
        <f t="shared" si="701"/>
        <v>INF515L01601</v>
      </c>
      <c r="G2787" s="30">
        <f t="shared" si="705"/>
        <v>20</v>
      </c>
      <c r="H2787" s="30" t="str">
        <f t="shared" si="702"/>
        <v>-</v>
      </c>
      <c r="I2787" s="30">
        <f t="shared" si="707"/>
        <v>22</v>
      </c>
      <c r="J2787" s="35" t="str">
        <f t="shared" si="703"/>
        <v>Sahara Star Value Fund-Growth Option</v>
      </c>
      <c r="K2787" s="35">
        <f t="shared" si="708"/>
        <v>59</v>
      </c>
      <c r="L2787" s="30" t="str">
        <f t="shared" si="709"/>
        <v>24.3098</v>
      </c>
      <c r="M2787" s="30">
        <f t="shared" si="710"/>
        <v>67</v>
      </c>
      <c r="N2787" s="30" t="str">
        <f t="shared" si="711"/>
        <v>24.0667</v>
      </c>
      <c r="O2787" s="30">
        <f t="shared" si="712"/>
        <v>75</v>
      </c>
      <c r="P2787" s="30" t="str">
        <f t="shared" si="713"/>
        <v>24.3098</v>
      </c>
      <c r="Q2787" s="30">
        <f t="shared" si="714"/>
        <v>83</v>
      </c>
      <c r="R2787" s="36" t="str">
        <f t="shared" si="715"/>
        <v>09-Aug-2017</v>
      </c>
      <c r="S2787" s="37">
        <f t="shared" si="706"/>
        <v>24.309799999999999</v>
      </c>
    </row>
    <row r="2788" spans="1:19">
      <c r="A2788" s="30" t="s">
        <v>8619</v>
      </c>
      <c r="D2788" s="30" t="str">
        <f t="shared" si="700"/>
        <v>120383</v>
      </c>
      <c r="E2788" s="30">
        <f t="shared" si="704"/>
        <v>7</v>
      </c>
      <c r="F2788" s="30" t="str">
        <f t="shared" si="701"/>
        <v>INF515L01AP3</v>
      </c>
      <c r="G2788" s="30">
        <f t="shared" si="705"/>
        <v>20</v>
      </c>
      <c r="H2788" s="30" t="str">
        <f t="shared" si="702"/>
        <v>INF515L01AQ1</v>
      </c>
      <c r="I2788" s="30">
        <f t="shared" si="707"/>
        <v>33</v>
      </c>
      <c r="J2788" s="35" t="str">
        <f t="shared" si="703"/>
        <v>Sahara Super 20 Fund - Dividend - Direct</v>
      </c>
      <c r="K2788" s="35">
        <f t="shared" si="708"/>
        <v>74</v>
      </c>
      <c r="L2788" s="30" t="str">
        <f t="shared" si="709"/>
        <v>16.3573</v>
      </c>
      <c r="M2788" s="30">
        <f t="shared" si="710"/>
        <v>82</v>
      </c>
      <c r="N2788" s="30" t="str">
        <f t="shared" si="711"/>
        <v>16.1937</v>
      </c>
      <c r="O2788" s="30">
        <f t="shared" si="712"/>
        <v>90</v>
      </c>
      <c r="P2788" s="30" t="str">
        <f t="shared" si="713"/>
        <v>16.3573</v>
      </c>
      <c r="Q2788" s="30">
        <f t="shared" si="714"/>
        <v>98</v>
      </c>
      <c r="R2788" s="36" t="str">
        <f t="shared" si="715"/>
        <v>09-Aug-2017</v>
      </c>
      <c r="S2788" s="37">
        <f t="shared" si="706"/>
        <v>16.357299999999999</v>
      </c>
    </row>
    <row r="2789" spans="1:19">
      <c r="A2789" s="30" t="s">
        <v>8620</v>
      </c>
      <c r="D2789" s="30" t="str">
        <f t="shared" si="700"/>
        <v>112036</v>
      </c>
      <c r="E2789" s="30">
        <f t="shared" si="704"/>
        <v>7</v>
      </c>
      <c r="F2789" s="30" t="str">
        <f t="shared" si="701"/>
        <v>INF515L01551</v>
      </c>
      <c r="G2789" s="30">
        <f t="shared" si="705"/>
        <v>20</v>
      </c>
      <c r="H2789" s="30" t="str">
        <f t="shared" si="702"/>
        <v>INF515L01569</v>
      </c>
      <c r="I2789" s="30">
        <f t="shared" si="707"/>
        <v>33</v>
      </c>
      <c r="J2789" s="35" t="str">
        <f t="shared" si="703"/>
        <v>Sahara Super 20 Fund - Dividend Option</v>
      </c>
      <c r="K2789" s="35">
        <f t="shared" si="708"/>
        <v>72</v>
      </c>
      <c r="L2789" s="30" t="str">
        <f t="shared" si="709"/>
        <v>19.7603</v>
      </c>
      <c r="M2789" s="30">
        <f t="shared" si="710"/>
        <v>80</v>
      </c>
      <c r="N2789" s="30" t="str">
        <f t="shared" si="711"/>
        <v>19.5627</v>
      </c>
      <c r="O2789" s="30">
        <f t="shared" si="712"/>
        <v>88</v>
      </c>
      <c r="P2789" s="30" t="str">
        <f t="shared" si="713"/>
        <v>19.7603</v>
      </c>
      <c r="Q2789" s="30">
        <f t="shared" si="714"/>
        <v>96</v>
      </c>
      <c r="R2789" s="36" t="str">
        <f t="shared" si="715"/>
        <v>09-Aug-2017</v>
      </c>
      <c r="S2789" s="37">
        <f t="shared" si="706"/>
        <v>19.760300000000001</v>
      </c>
    </row>
    <row r="2790" spans="1:19">
      <c r="A2790" s="30" t="s">
        <v>8621</v>
      </c>
      <c r="D2790" s="30" t="str">
        <f t="shared" si="700"/>
        <v>120382</v>
      </c>
      <c r="E2790" s="30">
        <f t="shared" si="704"/>
        <v>7</v>
      </c>
      <c r="F2790" s="30" t="str">
        <f t="shared" si="701"/>
        <v>INF515L01AR9</v>
      </c>
      <c r="G2790" s="30">
        <f t="shared" si="705"/>
        <v>20</v>
      </c>
      <c r="H2790" s="30" t="str">
        <f t="shared" si="702"/>
        <v>-</v>
      </c>
      <c r="I2790" s="30">
        <f t="shared" si="707"/>
        <v>22</v>
      </c>
      <c r="J2790" s="35" t="str">
        <f t="shared" si="703"/>
        <v>Sahara Super 20 Fund - Growth - Direct</v>
      </c>
      <c r="K2790" s="35">
        <f t="shared" si="708"/>
        <v>61</v>
      </c>
      <c r="L2790" s="30" t="str">
        <f t="shared" si="709"/>
        <v>20.7882</v>
      </c>
      <c r="M2790" s="30">
        <f t="shared" si="710"/>
        <v>69</v>
      </c>
      <c r="N2790" s="30" t="str">
        <f t="shared" si="711"/>
        <v>20.5803</v>
      </c>
      <c r="O2790" s="30">
        <f t="shared" si="712"/>
        <v>77</v>
      </c>
      <c r="P2790" s="30" t="str">
        <f t="shared" si="713"/>
        <v>20.7882</v>
      </c>
      <c r="Q2790" s="30">
        <f t="shared" si="714"/>
        <v>85</v>
      </c>
      <c r="R2790" s="36" t="str">
        <f t="shared" si="715"/>
        <v>09-Aug-2017</v>
      </c>
      <c r="S2790" s="37">
        <f t="shared" si="706"/>
        <v>20.7882</v>
      </c>
    </row>
    <row r="2791" spans="1:19">
      <c r="A2791" s="30" t="s">
        <v>8622</v>
      </c>
      <c r="D2791" s="30" t="str">
        <f t="shared" si="700"/>
        <v>112037</v>
      </c>
      <c r="E2791" s="30">
        <f t="shared" si="704"/>
        <v>7</v>
      </c>
      <c r="F2791" s="30" t="str">
        <f t="shared" si="701"/>
        <v>INF515L01577</v>
      </c>
      <c r="G2791" s="30">
        <f t="shared" si="705"/>
        <v>20</v>
      </c>
      <c r="H2791" s="30" t="str">
        <f t="shared" si="702"/>
        <v>-</v>
      </c>
      <c r="I2791" s="30">
        <f t="shared" si="707"/>
        <v>22</v>
      </c>
      <c r="J2791" s="35" t="str">
        <f t="shared" si="703"/>
        <v>Sahara Super 20 Fund - Growth Option</v>
      </c>
      <c r="K2791" s="35">
        <f t="shared" si="708"/>
        <v>59</v>
      </c>
      <c r="L2791" s="30" t="str">
        <f t="shared" si="709"/>
        <v>19.7795</v>
      </c>
      <c r="M2791" s="30">
        <f t="shared" si="710"/>
        <v>67</v>
      </c>
      <c r="N2791" s="30" t="str">
        <f t="shared" si="711"/>
        <v>19.5817</v>
      </c>
      <c r="O2791" s="30">
        <f t="shared" si="712"/>
        <v>75</v>
      </c>
      <c r="P2791" s="30" t="str">
        <f t="shared" si="713"/>
        <v>19.7795</v>
      </c>
      <c r="Q2791" s="30">
        <f t="shared" si="714"/>
        <v>83</v>
      </c>
      <c r="R2791" s="36" t="str">
        <f t="shared" si="715"/>
        <v>09-Aug-2017</v>
      </c>
      <c r="S2791" s="37">
        <f t="shared" si="706"/>
        <v>19.779499999999999</v>
      </c>
    </row>
    <row r="2792" spans="1:19" ht="26">
      <c r="A2792" s="30" t="s">
        <v>8623</v>
      </c>
      <c r="D2792" s="30" t="str">
        <f t="shared" si="700"/>
        <v>120341</v>
      </c>
      <c r="E2792" s="30">
        <f t="shared" si="704"/>
        <v>7</v>
      </c>
      <c r="F2792" s="30" t="str">
        <f t="shared" si="701"/>
        <v>INF515L01866</v>
      </c>
      <c r="G2792" s="30">
        <f t="shared" si="705"/>
        <v>20</v>
      </c>
      <c r="H2792" s="30" t="str">
        <f t="shared" si="702"/>
        <v>INF515L01874</v>
      </c>
      <c r="I2792" s="30">
        <f t="shared" si="707"/>
        <v>33</v>
      </c>
      <c r="J2792" s="35" t="str">
        <f t="shared" si="703"/>
        <v>Sahara Wealth Plus Fund-Fixed Pricing Option-Direct-Dividend Option</v>
      </c>
      <c r="K2792" s="35">
        <f t="shared" si="708"/>
        <v>101</v>
      </c>
      <c r="L2792" s="30" t="str">
        <f t="shared" si="709"/>
        <v>32.8873</v>
      </c>
      <c r="M2792" s="30">
        <f t="shared" si="710"/>
        <v>109</v>
      </c>
      <c r="N2792" s="30" t="str">
        <f t="shared" si="711"/>
        <v>32.5584</v>
      </c>
      <c r="O2792" s="30">
        <f t="shared" si="712"/>
        <v>117</v>
      </c>
      <c r="P2792" s="30" t="str">
        <f t="shared" si="713"/>
        <v>32.8873</v>
      </c>
      <c r="Q2792" s="30">
        <f t="shared" si="714"/>
        <v>125</v>
      </c>
      <c r="R2792" s="36" t="str">
        <f t="shared" si="715"/>
        <v>09-Aug-2017</v>
      </c>
      <c r="S2792" s="37">
        <f t="shared" si="706"/>
        <v>32.887300000000003</v>
      </c>
    </row>
    <row r="2793" spans="1:19">
      <c r="A2793" s="30" t="s">
        <v>8624</v>
      </c>
      <c r="D2793" s="30" t="str">
        <f t="shared" si="700"/>
        <v>120340</v>
      </c>
      <c r="E2793" s="30">
        <f t="shared" si="704"/>
        <v>7</v>
      </c>
      <c r="F2793" s="30" t="str">
        <f t="shared" si="701"/>
        <v>INF515L01882</v>
      </c>
      <c r="G2793" s="30">
        <f t="shared" si="705"/>
        <v>20</v>
      </c>
      <c r="H2793" s="30" t="str">
        <f t="shared" si="702"/>
        <v>-</v>
      </c>
      <c r="I2793" s="30">
        <f t="shared" si="707"/>
        <v>22</v>
      </c>
      <c r="J2793" s="35" t="str">
        <f t="shared" si="703"/>
        <v>Sahara Wealth Plus Fund-Fixed Pricing Option-Direct-Growth</v>
      </c>
      <c r="K2793" s="35">
        <f t="shared" si="708"/>
        <v>81</v>
      </c>
      <c r="L2793" s="30" t="str">
        <f t="shared" si="709"/>
        <v>46.2255</v>
      </c>
      <c r="M2793" s="30">
        <f t="shared" si="710"/>
        <v>89</v>
      </c>
      <c r="N2793" s="30" t="str">
        <f t="shared" si="711"/>
        <v>45.7632</v>
      </c>
      <c r="O2793" s="30">
        <f t="shared" si="712"/>
        <v>97</v>
      </c>
      <c r="P2793" s="30" t="str">
        <f t="shared" si="713"/>
        <v>46.2255</v>
      </c>
      <c r="Q2793" s="30">
        <f t="shared" si="714"/>
        <v>105</v>
      </c>
      <c r="R2793" s="36" t="str">
        <f t="shared" si="715"/>
        <v>09-Aug-2017</v>
      </c>
      <c r="S2793" s="37">
        <f t="shared" si="706"/>
        <v>46.225499999999997</v>
      </c>
    </row>
    <row r="2794" spans="1:19" ht="26">
      <c r="A2794" s="30" t="s">
        <v>8625</v>
      </c>
      <c r="D2794" s="30" t="str">
        <f t="shared" si="700"/>
        <v>103119</v>
      </c>
      <c r="E2794" s="30">
        <f t="shared" si="704"/>
        <v>7</v>
      </c>
      <c r="F2794" s="30" t="str">
        <f t="shared" si="701"/>
        <v>INF515L01262</v>
      </c>
      <c r="G2794" s="30">
        <f t="shared" si="705"/>
        <v>20</v>
      </c>
      <c r="H2794" s="30" t="str">
        <f t="shared" si="702"/>
        <v>INF515L01270</v>
      </c>
      <c r="I2794" s="30">
        <f t="shared" si="707"/>
        <v>33</v>
      </c>
      <c r="J2794" s="35" t="str">
        <f t="shared" si="703"/>
        <v>Sahara Wealth Plus Fund-Fixed Pricing Option-Dividend Option</v>
      </c>
      <c r="K2794" s="35">
        <f t="shared" si="708"/>
        <v>94</v>
      </c>
      <c r="L2794" s="30" t="str">
        <f t="shared" si="709"/>
        <v>32.4749</v>
      </c>
      <c r="M2794" s="30">
        <f t="shared" si="710"/>
        <v>102</v>
      </c>
      <c r="N2794" s="30" t="str">
        <f t="shared" si="711"/>
        <v>32.1502</v>
      </c>
      <c r="O2794" s="30">
        <f t="shared" si="712"/>
        <v>110</v>
      </c>
      <c r="P2794" s="30" t="str">
        <f t="shared" si="713"/>
        <v>32.4749</v>
      </c>
      <c r="Q2794" s="30">
        <f t="shared" si="714"/>
        <v>118</v>
      </c>
      <c r="R2794" s="36" t="str">
        <f t="shared" si="715"/>
        <v>09-Aug-2017</v>
      </c>
      <c r="S2794" s="37">
        <f t="shared" si="706"/>
        <v>32.474899999999998</v>
      </c>
    </row>
    <row r="2795" spans="1:19">
      <c r="A2795" s="30" t="s">
        <v>8626</v>
      </c>
      <c r="D2795" s="30" t="str">
        <f t="shared" si="700"/>
        <v>103120</v>
      </c>
      <c r="E2795" s="30">
        <f t="shared" si="704"/>
        <v>7</v>
      </c>
      <c r="F2795" s="30" t="str">
        <f t="shared" si="701"/>
        <v>INF515L01288</v>
      </c>
      <c r="G2795" s="30">
        <f t="shared" si="705"/>
        <v>20</v>
      </c>
      <c r="H2795" s="30" t="str">
        <f t="shared" si="702"/>
        <v>-</v>
      </c>
      <c r="I2795" s="30">
        <f t="shared" si="707"/>
        <v>22</v>
      </c>
      <c r="J2795" s="35" t="str">
        <f t="shared" si="703"/>
        <v>Sahara Wealth Plus Fund-Fixed Pricing Option-Growth Option</v>
      </c>
      <c r="K2795" s="35">
        <f t="shared" si="708"/>
        <v>81</v>
      </c>
      <c r="L2795" s="30" t="str">
        <f t="shared" si="709"/>
        <v>45.5981</v>
      </c>
      <c r="M2795" s="30">
        <f t="shared" si="710"/>
        <v>89</v>
      </c>
      <c r="N2795" s="30" t="str">
        <f t="shared" si="711"/>
        <v>45.1421</v>
      </c>
      <c r="O2795" s="30">
        <f t="shared" si="712"/>
        <v>97</v>
      </c>
      <c r="P2795" s="30" t="str">
        <f t="shared" si="713"/>
        <v>45.5981</v>
      </c>
      <c r="Q2795" s="30">
        <f t="shared" si="714"/>
        <v>105</v>
      </c>
      <c r="R2795" s="36" t="str">
        <f t="shared" si="715"/>
        <v>09-Aug-2017</v>
      </c>
      <c r="S2795" s="37">
        <f t="shared" si="706"/>
        <v>45.598100000000002</v>
      </c>
    </row>
    <row r="2796" spans="1:19" ht="26">
      <c r="A2796" s="30" t="s">
        <v>8627</v>
      </c>
      <c r="D2796" s="30" t="str">
        <f t="shared" si="700"/>
        <v>120344</v>
      </c>
      <c r="E2796" s="30">
        <f t="shared" si="704"/>
        <v>7</v>
      </c>
      <c r="F2796" s="30" t="str">
        <f t="shared" si="701"/>
        <v>INF515L01890</v>
      </c>
      <c r="G2796" s="30">
        <f t="shared" si="705"/>
        <v>20</v>
      </c>
      <c r="H2796" s="30" t="str">
        <f t="shared" si="702"/>
        <v>INF515L01908</v>
      </c>
      <c r="I2796" s="30">
        <f t="shared" si="707"/>
        <v>33</v>
      </c>
      <c r="J2796" s="35" t="str">
        <f t="shared" si="703"/>
        <v>Sahara Wealth Plus Fund-Variable Pricing Option-Direct -Dividend</v>
      </c>
      <c r="K2796" s="35">
        <f t="shared" si="708"/>
        <v>98</v>
      </c>
      <c r="L2796" s="30" t="str">
        <f t="shared" si="709"/>
        <v>37.9458</v>
      </c>
      <c r="M2796" s="30">
        <f t="shared" si="710"/>
        <v>106</v>
      </c>
      <c r="N2796" s="30" t="str">
        <f t="shared" si="711"/>
        <v>37.5663</v>
      </c>
      <c r="O2796" s="30">
        <f t="shared" si="712"/>
        <v>114</v>
      </c>
      <c r="P2796" s="30" t="str">
        <f t="shared" si="713"/>
        <v>37.9458</v>
      </c>
      <c r="Q2796" s="30">
        <f t="shared" si="714"/>
        <v>122</v>
      </c>
      <c r="R2796" s="36" t="str">
        <f t="shared" si="715"/>
        <v>09-Aug-2017</v>
      </c>
      <c r="S2796" s="37">
        <f t="shared" si="706"/>
        <v>37.945799999999998</v>
      </c>
    </row>
    <row r="2797" spans="1:19" ht="26">
      <c r="A2797" s="30" t="s">
        <v>8628</v>
      </c>
      <c r="D2797" s="30" t="str">
        <f t="shared" si="700"/>
        <v>120345</v>
      </c>
      <c r="E2797" s="30">
        <f t="shared" si="704"/>
        <v>7</v>
      </c>
      <c r="F2797" s="30" t="str">
        <f t="shared" si="701"/>
        <v>INF515L01916</v>
      </c>
      <c r="G2797" s="30">
        <f t="shared" si="705"/>
        <v>20</v>
      </c>
      <c r="H2797" s="30" t="str">
        <f t="shared" si="702"/>
        <v>-</v>
      </c>
      <c r="I2797" s="30">
        <f t="shared" si="707"/>
        <v>22</v>
      </c>
      <c r="J2797" s="35" t="str">
        <f t="shared" si="703"/>
        <v>Sahara Wealth Plus Fund-Variable Pricing Option-Direct-Growth</v>
      </c>
      <c r="K2797" s="35">
        <f t="shared" si="708"/>
        <v>84</v>
      </c>
      <c r="L2797" s="30" t="str">
        <f t="shared" si="709"/>
        <v>52.6704</v>
      </c>
      <c r="M2797" s="30">
        <f t="shared" si="710"/>
        <v>92</v>
      </c>
      <c r="N2797" s="30" t="str">
        <f t="shared" si="711"/>
        <v>52.1437</v>
      </c>
      <c r="O2797" s="30">
        <f t="shared" si="712"/>
        <v>100</v>
      </c>
      <c r="P2797" s="30" t="str">
        <f t="shared" si="713"/>
        <v>52.6704</v>
      </c>
      <c r="Q2797" s="30">
        <f t="shared" si="714"/>
        <v>108</v>
      </c>
      <c r="R2797" s="36" t="str">
        <f t="shared" si="715"/>
        <v>09-Aug-2017</v>
      </c>
      <c r="S2797" s="37">
        <f t="shared" si="706"/>
        <v>52.670400000000001</v>
      </c>
    </row>
    <row r="2798" spans="1:19" ht="26">
      <c r="A2798" s="30" t="s">
        <v>8629</v>
      </c>
      <c r="D2798" s="30" t="str">
        <f t="shared" si="700"/>
        <v>103121</v>
      </c>
      <c r="E2798" s="30">
        <f t="shared" si="704"/>
        <v>7</v>
      </c>
      <c r="F2798" s="30" t="str">
        <f t="shared" si="701"/>
        <v>INF515L01296</v>
      </c>
      <c r="G2798" s="30">
        <f t="shared" si="705"/>
        <v>20</v>
      </c>
      <c r="H2798" s="30" t="str">
        <f t="shared" si="702"/>
        <v>INF515L01304</v>
      </c>
      <c r="I2798" s="30">
        <f t="shared" si="707"/>
        <v>33</v>
      </c>
      <c r="J2798" s="35" t="str">
        <f t="shared" si="703"/>
        <v>Sahara Wealth Plus Fund-Variable Pricing Option-Dividend Option</v>
      </c>
      <c r="K2798" s="35">
        <f t="shared" si="708"/>
        <v>97</v>
      </c>
      <c r="L2798" s="30" t="str">
        <f t="shared" si="709"/>
        <v>37.5193</v>
      </c>
      <c r="M2798" s="30">
        <f t="shared" si="710"/>
        <v>105</v>
      </c>
      <c r="N2798" s="30" t="str">
        <f t="shared" si="711"/>
        <v>37.1441</v>
      </c>
      <c r="O2798" s="30">
        <f t="shared" si="712"/>
        <v>113</v>
      </c>
      <c r="P2798" s="30" t="str">
        <f t="shared" si="713"/>
        <v>37.5193</v>
      </c>
      <c r="Q2798" s="30">
        <f t="shared" si="714"/>
        <v>121</v>
      </c>
      <c r="R2798" s="36" t="str">
        <f t="shared" si="715"/>
        <v>09-Aug-2017</v>
      </c>
      <c r="S2798" s="37">
        <f t="shared" si="706"/>
        <v>37.519300000000001</v>
      </c>
    </row>
    <row r="2799" spans="1:19" ht="26">
      <c r="A2799" s="30" t="s">
        <v>8630</v>
      </c>
      <c r="D2799" s="30" t="str">
        <f t="shared" si="700"/>
        <v>103122</v>
      </c>
      <c r="E2799" s="30">
        <f t="shared" si="704"/>
        <v>7</v>
      </c>
      <c r="F2799" s="30" t="str">
        <f t="shared" si="701"/>
        <v>INF515L01312</v>
      </c>
      <c r="G2799" s="30">
        <f t="shared" si="705"/>
        <v>20</v>
      </c>
      <c r="H2799" s="30" t="str">
        <f t="shared" si="702"/>
        <v>-</v>
      </c>
      <c r="I2799" s="30">
        <f t="shared" si="707"/>
        <v>22</v>
      </c>
      <c r="J2799" s="35" t="str">
        <f t="shared" si="703"/>
        <v>Sahara Wealth Plus Fund-Variable Pricing Option-Growth Option</v>
      </c>
      <c r="K2799" s="35">
        <f t="shared" si="708"/>
        <v>84</v>
      </c>
      <c r="L2799" s="30" t="str">
        <f t="shared" si="709"/>
        <v>51.7508</v>
      </c>
      <c r="M2799" s="30">
        <f t="shared" si="710"/>
        <v>92</v>
      </c>
      <c r="N2799" s="30" t="str">
        <f t="shared" si="711"/>
        <v>51.2333</v>
      </c>
      <c r="O2799" s="30">
        <f t="shared" si="712"/>
        <v>100</v>
      </c>
      <c r="P2799" s="30" t="str">
        <f t="shared" si="713"/>
        <v>51.7508</v>
      </c>
      <c r="Q2799" s="30">
        <f t="shared" si="714"/>
        <v>108</v>
      </c>
      <c r="R2799" s="36" t="str">
        <f t="shared" si="715"/>
        <v>09-Aug-2017</v>
      </c>
      <c r="S2799" s="37">
        <f t="shared" si="706"/>
        <v>51.750799999999998</v>
      </c>
    </row>
    <row r="2800" spans="1:19">
      <c r="A2800" s="30" t="s">
        <v>97</v>
      </c>
      <c r="D2800" s="30" t="str">
        <f t="shared" si="700"/>
        <v/>
      </c>
      <c r="E2800" s="30" t="str">
        <f t="shared" si="704"/>
        <v/>
      </c>
      <c r="F2800" s="30" t="str">
        <f t="shared" si="701"/>
        <v xml:space="preserve"> </v>
      </c>
      <c r="G2800" s="30" t="str">
        <f t="shared" si="705"/>
        <v/>
      </c>
      <c r="H2800" s="30" t="str">
        <f t="shared" si="702"/>
        <v/>
      </c>
      <c r="I2800" s="30" t="str">
        <f t="shared" si="707"/>
        <v/>
      </c>
      <c r="J2800" s="35" t="str">
        <f t="shared" si="703"/>
        <v/>
      </c>
      <c r="K2800" s="35" t="str">
        <f t="shared" si="708"/>
        <v/>
      </c>
      <c r="L2800" s="30" t="str">
        <f t="shared" si="709"/>
        <v/>
      </c>
      <c r="M2800" s="30" t="str">
        <f t="shared" si="710"/>
        <v/>
      </c>
      <c r="N2800" s="30" t="str">
        <f t="shared" si="711"/>
        <v/>
      </c>
      <c r="O2800" s="30" t="str">
        <f t="shared" si="712"/>
        <v/>
      </c>
      <c r="P2800" s="30" t="str">
        <f t="shared" si="713"/>
        <v/>
      </c>
      <c r="Q2800" s="30" t="str">
        <f t="shared" si="714"/>
        <v/>
      </c>
      <c r="R2800" s="36" t="str">
        <f t="shared" si="715"/>
        <v/>
      </c>
      <c r="S2800" s="37" t="str">
        <f t="shared" si="706"/>
        <v/>
      </c>
    </row>
    <row r="2801" spans="1:19">
      <c r="A2801" s="30" t="s">
        <v>114</v>
      </c>
      <c r="D2801" s="30" t="str">
        <f t="shared" si="700"/>
        <v/>
      </c>
      <c r="E2801" s="30" t="str">
        <f t="shared" si="704"/>
        <v/>
      </c>
      <c r="F2801" s="30" t="str">
        <f t="shared" si="701"/>
        <v>SBI Mutual Fund</v>
      </c>
      <c r="G2801" s="30" t="str">
        <f t="shared" si="705"/>
        <v/>
      </c>
      <c r="H2801" s="30" t="str">
        <f t="shared" si="702"/>
        <v/>
      </c>
      <c r="I2801" s="30" t="str">
        <f t="shared" si="707"/>
        <v/>
      </c>
      <c r="J2801" s="35" t="str">
        <f t="shared" si="703"/>
        <v/>
      </c>
      <c r="K2801" s="35" t="str">
        <f t="shared" si="708"/>
        <v/>
      </c>
      <c r="L2801" s="30" t="str">
        <f t="shared" si="709"/>
        <v/>
      </c>
      <c r="M2801" s="30" t="str">
        <f t="shared" si="710"/>
        <v/>
      </c>
      <c r="N2801" s="30" t="str">
        <f t="shared" si="711"/>
        <v/>
      </c>
      <c r="O2801" s="30" t="str">
        <f t="shared" si="712"/>
        <v/>
      </c>
      <c r="P2801" s="30" t="str">
        <f t="shared" si="713"/>
        <v/>
      </c>
      <c r="Q2801" s="30" t="str">
        <f t="shared" si="714"/>
        <v/>
      </c>
      <c r="R2801" s="36" t="str">
        <f t="shared" si="715"/>
        <v/>
      </c>
      <c r="S2801" s="37" t="str">
        <f t="shared" si="706"/>
        <v/>
      </c>
    </row>
    <row r="2802" spans="1:19">
      <c r="A2802" s="30" t="s">
        <v>97</v>
      </c>
      <c r="D2802" s="30" t="str">
        <f t="shared" si="700"/>
        <v/>
      </c>
      <c r="E2802" s="30" t="str">
        <f t="shared" si="704"/>
        <v/>
      </c>
      <c r="F2802" s="30" t="str">
        <f t="shared" si="701"/>
        <v xml:space="preserve"> </v>
      </c>
      <c r="G2802" s="30" t="str">
        <f t="shared" si="705"/>
        <v/>
      </c>
      <c r="H2802" s="30" t="str">
        <f t="shared" si="702"/>
        <v/>
      </c>
      <c r="I2802" s="30" t="str">
        <f t="shared" si="707"/>
        <v/>
      </c>
      <c r="J2802" s="35" t="str">
        <f t="shared" si="703"/>
        <v/>
      </c>
      <c r="K2802" s="35" t="str">
        <f t="shared" si="708"/>
        <v/>
      </c>
      <c r="L2802" s="30" t="str">
        <f t="shared" si="709"/>
        <v/>
      </c>
      <c r="M2802" s="30" t="str">
        <f t="shared" si="710"/>
        <v/>
      </c>
      <c r="N2802" s="30" t="str">
        <f t="shared" si="711"/>
        <v/>
      </c>
      <c r="O2802" s="30" t="str">
        <f t="shared" si="712"/>
        <v/>
      </c>
      <c r="P2802" s="30" t="str">
        <f t="shared" si="713"/>
        <v/>
      </c>
      <c r="Q2802" s="30" t="str">
        <f t="shared" si="714"/>
        <v/>
      </c>
      <c r="R2802" s="36" t="str">
        <f t="shared" si="715"/>
        <v/>
      </c>
      <c r="S2802" s="37" t="str">
        <f t="shared" si="706"/>
        <v/>
      </c>
    </row>
    <row r="2803" spans="1:19">
      <c r="A2803" s="30" t="s">
        <v>8631</v>
      </c>
      <c r="D2803" s="30" t="str">
        <f t="shared" si="700"/>
        <v>119567</v>
      </c>
      <c r="E2803" s="30">
        <f t="shared" si="704"/>
        <v>7</v>
      </c>
      <c r="F2803" s="30" t="str">
        <f t="shared" si="701"/>
        <v>INF200K01QS4</v>
      </c>
      <c r="G2803" s="30">
        <f t="shared" si="705"/>
        <v>20</v>
      </c>
      <c r="H2803" s="30" t="str">
        <f t="shared" si="702"/>
        <v>INF200K01QT2</v>
      </c>
      <c r="I2803" s="30">
        <f t="shared" si="707"/>
        <v>33</v>
      </c>
      <c r="J2803" s="35" t="str">
        <f t="shared" si="703"/>
        <v>SBI Arbitrage Opportunities Fund - Direct Plan - DIVIDEND</v>
      </c>
      <c r="K2803" s="35">
        <f t="shared" si="708"/>
        <v>91</v>
      </c>
      <c r="L2803" s="30" t="str">
        <f t="shared" si="709"/>
        <v>14.1016</v>
      </c>
      <c r="M2803" s="30">
        <f t="shared" si="710"/>
        <v>99</v>
      </c>
      <c r="N2803" s="30" t="str">
        <f t="shared" si="711"/>
        <v>14.0311</v>
      </c>
      <c r="O2803" s="30">
        <f t="shared" si="712"/>
        <v>107</v>
      </c>
      <c r="P2803" s="30" t="str">
        <f t="shared" si="713"/>
        <v>14.1016</v>
      </c>
      <c r="Q2803" s="30">
        <f t="shared" si="714"/>
        <v>115</v>
      </c>
      <c r="R2803" s="36" t="str">
        <f t="shared" si="715"/>
        <v>08-Aug-2017</v>
      </c>
      <c r="S2803" s="37">
        <f t="shared" si="706"/>
        <v>14.101599999999999</v>
      </c>
    </row>
    <row r="2804" spans="1:19">
      <c r="A2804" s="30" t="s">
        <v>8632</v>
      </c>
      <c r="D2804" s="30" t="str">
        <f t="shared" si="700"/>
        <v>104458</v>
      </c>
      <c r="E2804" s="30">
        <f t="shared" si="704"/>
        <v>7</v>
      </c>
      <c r="F2804" s="30" t="str">
        <f t="shared" si="701"/>
        <v>INF200K01131</v>
      </c>
      <c r="G2804" s="30">
        <f t="shared" si="705"/>
        <v>20</v>
      </c>
      <c r="H2804" s="30" t="str">
        <f t="shared" si="702"/>
        <v>INF200K01149</v>
      </c>
      <c r="I2804" s="30">
        <f t="shared" si="707"/>
        <v>33</v>
      </c>
      <c r="J2804" s="35" t="str">
        <f t="shared" si="703"/>
        <v>SBI Arbitrage Opportunities Fund - Regular Plan - Div</v>
      </c>
      <c r="K2804" s="35">
        <f t="shared" si="708"/>
        <v>87</v>
      </c>
      <c r="L2804" s="30" t="str">
        <f t="shared" si="709"/>
        <v>13.2853</v>
      </c>
      <c r="M2804" s="30">
        <f t="shared" si="710"/>
        <v>95</v>
      </c>
      <c r="N2804" s="30" t="str">
        <f t="shared" si="711"/>
        <v>13.2189</v>
      </c>
      <c r="O2804" s="30">
        <f t="shared" si="712"/>
        <v>103</v>
      </c>
      <c r="P2804" s="30" t="str">
        <f t="shared" si="713"/>
        <v>13.2853</v>
      </c>
      <c r="Q2804" s="30">
        <f t="shared" si="714"/>
        <v>111</v>
      </c>
      <c r="R2804" s="36" t="str">
        <f t="shared" si="715"/>
        <v>08-Aug-2017</v>
      </c>
      <c r="S2804" s="37">
        <f t="shared" si="706"/>
        <v>13.285299999999999</v>
      </c>
    </row>
    <row r="2805" spans="1:19">
      <c r="A2805" s="30" t="s">
        <v>8633</v>
      </c>
      <c r="D2805" s="30" t="str">
        <f t="shared" si="700"/>
        <v>119574</v>
      </c>
      <c r="E2805" s="30">
        <f t="shared" si="704"/>
        <v>7</v>
      </c>
      <c r="F2805" s="30" t="str">
        <f t="shared" si="701"/>
        <v>INF200K01QU0</v>
      </c>
      <c r="G2805" s="30">
        <f t="shared" si="705"/>
        <v>20</v>
      </c>
      <c r="H2805" s="30" t="str">
        <f t="shared" si="702"/>
        <v>-</v>
      </c>
      <c r="I2805" s="30">
        <f t="shared" si="707"/>
        <v>22</v>
      </c>
      <c r="J2805" s="35" t="str">
        <f t="shared" si="703"/>
        <v>SBI Arbitrage Opportunities Fund - Direct Plan - Gr</v>
      </c>
      <c r="K2805" s="35">
        <f t="shared" si="708"/>
        <v>74</v>
      </c>
      <c r="L2805" s="30" t="str">
        <f t="shared" si="709"/>
        <v>22.2968</v>
      </c>
      <c r="M2805" s="30">
        <f t="shared" si="710"/>
        <v>82</v>
      </c>
      <c r="N2805" s="30" t="str">
        <f t="shared" si="711"/>
        <v>22.1853</v>
      </c>
      <c r="O2805" s="30">
        <f t="shared" si="712"/>
        <v>90</v>
      </c>
      <c r="P2805" s="30" t="str">
        <f t="shared" si="713"/>
        <v>22.2968</v>
      </c>
      <c r="Q2805" s="30">
        <f t="shared" si="714"/>
        <v>98</v>
      </c>
      <c r="R2805" s="36" t="str">
        <f t="shared" si="715"/>
        <v>08-Aug-2017</v>
      </c>
      <c r="S2805" s="37">
        <f t="shared" si="706"/>
        <v>22.296800000000001</v>
      </c>
    </row>
    <row r="2806" spans="1:19">
      <c r="A2806" s="30" t="s">
        <v>8634</v>
      </c>
      <c r="D2806" s="30" t="str">
        <f t="shared" si="700"/>
        <v>104457</v>
      </c>
      <c r="E2806" s="30">
        <f t="shared" si="704"/>
        <v>7</v>
      </c>
      <c r="F2806" s="30" t="str">
        <f t="shared" si="701"/>
        <v>INF200K01156</v>
      </c>
      <c r="G2806" s="30">
        <f t="shared" si="705"/>
        <v>20</v>
      </c>
      <c r="H2806" s="30" t="str">
        <f t="shared" si="702"/>
        <v>-</v>
      </c>
      <c r="I2806" s="30">
        <f t="shared" si="707"/>
        <v>22</v>
      </c>
      <c r="J2806" s="35" t="str">
        <f t="shared" si="703"/>
        <v>SBI Arbitrage Opportunities Fund - Regular Plan - Gr</v>
      </c>
      <c r="K2806" s="35">
        <f t="shared" si="708"/>
        <v>75</v>
      </c>
      <c r="L2806" s="30" t="str">
        <f t="shared" si="709"/>
        <v>21.8255</v>
      </c>
      <c r="M2806" s="30">
        <f t="shared" si="710"/>
        <v>83</v>
      </c>
      <c r="N2806" s="30" t="str">
        <f t="shared" si="711"/>
        <v>21.7164</v>
      </c>
      <c r="O2806" s="30">
        <f t="shared" si="712"/>
        <v>91</v>
      </c>
      <c r="P2806" s="30" t="str">
        <f t="shared" si="713"/>
        <v>21.8255</v>
      </c>
      <c r="Q2806" s="30">
        <f t="shared" si="714"/>
        <v>99</v>
      </c>
      <c r="R2806" s="36" t="str">
        <f t="shared" si="715"/>
        <v>08-Aug-2017</v>
      </c>
      <c r="S2806" s="37">
        <f t="shared" si="706"/>
        <v>21.825500000000002</v>
      </c>
    </row>
    <row r="2807" spans="1:19" ht="26">
      <c r="A2807" s="30" t="s">
        <v>8635</v>
      </c>
      <c r="D2807" s="30" t="str">
        <f t="shared" si="700"/>
        <v>133857</v>
      </c>
      <c r="E2807" s="30">
        <f t="shared" si="704"/>
        <v>7</v>
      </c>
      <c r="F2807" s="30" t="str">
        <f t="shared" si="701"/>
        <v>INF200KA1515</v>
      </c>
      <c r="G2807" s="30">
        <f t="shared" si="705"/>
        <v>20</v>
      </c>
      <c r="H2807" s="30" t="str">
        <f t="shared" si="702"/>
        <v>INF200KA1523</v>
      </c>
      <c r="I2807" s="30">
        <f t="shared" si="707"/>
        <v>33</v>
      </c>
      <c r="J2807" s="35" t="str">
        <f t="shared" si="703"/>
        <v>SBI BANKING &amp; FINANCIAL SERVICES FUND - DIRECT PLAN - DIVIDEND</v>
      </c>
      <c r="K2807" s="35">
        <f t="shared" si="708"/>
        <v>96</v>
      </c>
      <c r="L2807" s="30" t="str">
        <f t="shared" si="709"/>
        <v>15.0890</v>
      </c>
      <c r="M2807" s="30">
        <f t="shared" si="710"/>
        <v>104</v>
      </c>
      <c r="N2807" s="30" t="str">
        <f t="shared" si="711"/>
        <v>14.9381</v>
      </c>
      <c r="O2807" s="30">
        <f t="shared" si="712"/>
        <v>112</v>
      </c>
      <c r="P2807" s="30" t="str">
        <f t="shared" si="713"/>
        <v>15.0890</v>
      </c>
      <c r="Q2807" s="30">
        <f t="shared" si="714"/>
        <v>120</v>
      </c>
      <c r="R2807" s="36" t="str">
        <f t="shared" si="715"/>
        <v>08-Aug-2017</v>
      </c>
      <c r="S2807" s="37">
        <f t="shared" si="706"/>
        <v>15.089</v>
      </c>
    </row>
    <row r="2808" spans="1:19" ht="26">
      <c r="A2808" s="30" t="s">
        <v>8636</v>
      </c>
      <c r="D2808" s="30" t="str">
        <f t="shared" si="700"/>
        <v>133859</v>
      </c>
      <c r="E2808" s="30">
        <f t="shared" si="704"/>
        <v>7</v>
      </c>
      <c r="F2808" s="30" t="str">
        <f t="shared" si="701"/>
        <v>INF200KA1507</v>
      </c>
      <c r="G2808" s="30">
        <f t="shared" si="705"/>
        <v>20</v>
      </c>
      <c r="H2808" s="30" t="str">
        <f t="shared" si="702"/>
        <v>-</v>
      </c>
      <c r="I2808" s="30">
        <f t="shared" si="707"/>
        <v>22</v>
      </c>
      <c r="J2808" s="35" t="str">
        <f t="shared" si="703"/>
        <v>SBI BANKING &amp; FINANCIAL SERVICES FUND - DIRECT PLAN - GROWTH</v>
      </c>
      <c r="K2808" s="35">
        <f t="shared" si="708"/>
        <v>83</v>
      </c>
      <c r="L2808" s="30" t="str">
        <f t="shared" si="709"/>
        <v>15.0904</v>
      </c>
      <c r="M2808" s="30">
        <f t="shared" si="710"/>
        <v>91</v>
      </c>
      <c r="N2808" s="30" t="str">
        <f t="shared" si="711"/>
        <v>14.9395</v>
      </c>
      <c r="O2808" s="30">
        <f t="shared" si="712"/>
        <v>99</v>
      </c>
      <c r="P2808" s="30" t="str">
        <f t="shared" si="713"/>
        <v>15.0904</v>
      </c>
      <c r="Q2808" s="30">
        <f t="shared" si="714"/>
        <v>107</v>
      </c>
      <c r="R2808" s="36" t="str">
        <f t="shared" si="715"/>
        <v>08-Aug-2017</v>
      </c>
      <c r="S2808" s="37">
        <f t="shared" si="706"/>
        <v>15.090400000000001</v>
      </c>
    </row>
    <row r="2809" spans="1:19" ht="26">
      <c r="A2809" s="30" t="s">
        <v>8637</v>
      </c>
      <c r="D2809" s="30" t="str">
        <f t="shared" si="700"/>
        <v>133860</v>
      </c>
      <c r="E2809" s="30">
        <f t="shared" si="704"/>
        <v>7</v>
      </c>
      <c r="F2809" s="30" t="str">
        <f t="shared" si="701"/>
        <v>INF200KA1481</v>
      </c>
      <c r="G2809" s="30">
        <f t="shared" si="705"/>
        <v>20</v>
      </c>
      <c r="H2809" s="30" t="str">
        <f t="shared" si="702"/>
        <v>INF200KA1499</v>
      </c>
      <c r="I2809" s="30">
        <f t="shared" si="707"/>
        <v>33</v>
      </c>
      <c r="J2809" s="35" t="str">
        <f t="shared" si="703"/>
        <v>SBI BANKING &amp; FINANCIAL SERVICES FUND - REGULAR PLAN - DIVIDEND</v>
      </c>
      <c r="K2809" s="35">
        <f t="shared" si="708"/>
        <v>97</v>
      </c>
      <c r="L2809" s="30" t="str">
        <f t="shared" si="709"/>
        <v>14.8190</v>
      </c>
      <c r="M2809" s="30">
        <f t="shared" si="710"/>
        <v>105</v>
      </c>
      <c r="N2809" s="30" t="str">
        <f t="shared" si="711"/>
        <v>14.6708</v>
      </c>
      <c r="O2809" s="30">
        <f t="shared" si="712"/>
        <v>113</v>
      </c>
      <c r="P2809" s="30" t="str">
        <f t="shared" si="713"/>
        <v>14.8190</v>
      </c>
      <c r="Q2809" s="30">
        <f t="shared" si="714"/>
        <v>121</v>
      </c>
      <c r="R2809" s="36" t="str">
        <f t="shared" si="715"/>
        <v>08-Aug-2017</v>
      </c>
      <c r="S2809" s="37">
        <f t="shared" si="706"/>
        <v>14.819000000000001</v>
      </c>
    </row>
    <row r="2810" spans="1:19" ht="26">
      <c r="A2810" s="30" t="s">
        <v>8638</v>
      </c>
      <c r="D2810" s="30" t="str">
        <f t="shared" si="700"/>
        <v>133858</v>
      </c>
      <c r="E2810" s="30">
        <f t="shared" si="704"/>
        <v>7</v>
      </c>
      <c r="F2810" s="30" t="str">
        <f t="shared" si="701"/>
        <v>INF200KA1473</v>
      </c>
      <c r="G2810" s="30">
        <f t="shared" si="705"/>
        <v>20</v>
      </c>
      <c r="H2810" s="30" t="str">
        <f t="shared" si="702"/>
        <v>-</v>
      </c>
      <c r="I2810" s="30">
        <f t="shared" si="707"/>
        <v>22</v>
      </c>
      <c r="J2810" s="35" t="str">
        <f t="shared" si="703"/>
        <v>SBI BANKING &amp; FINANCIAL SERVICES FUND - REGULAR PLAN - GROWTH</v>
      </c>
      <c r="K2810" s="35">
        <f t="shared" si="708"/>
        <v>84</v>
      </c>
      <c r="L2810" s="30" t="str">
        <f t="shared" si="709"/>
        <v>14.8182</v>
      </c>
      <c r="M2810" s="30">
        <f t="shared" si="710"/>
        <v>92</v>
      </c>
      <c r="N2810" s="30" t="str">
        <f t="shared" si="711"/>
        <v>14.6700</v>
      </c>
      <c r="O2810" s="30">
        <f t="shared" si="712"/>
        <v>100</v>
      </c>
      <c r="P2810" s="30" t="str">
        <f t="shared" si="713"/>
        <v>14.8182</v>
      </c>
      <c r="Q2810" s="30">
        <f t="shared" si="714"/>
        <v>108</v>
      </c>
      <c r="R2810" s="36" t="str">
        <f t="shared" si="715"/>
        <v>08-Aug-2017</v>
      </c>
      <c r="S2810" s="37">
        <f t="shared" si="706"/>
        <v>14.818199999999999</v>
      </c>
    </row>
    <row r="2811" spans="1:19">
      <c r="A2811" s="30" t="s">
        <v>8639</v>
      </c>
      <c r="D2811" s="30" t="str">
        <f t="shared" si="700"/>
        <v>119585</v>
      </c>
      <c r="E2811" s="30">
        <f t="shared" si="704"/>
        <v>7</v>
      </c>
      <c r="F2811" s="30" t="str">
        <f t="shared" si="701"/>
        <v>INF200K01QV8</v>
      </c>
      <c r="G2811" s="30">
        <f t="shared" si="705"/>
        <v>20</v>
      </c>
      <c r="H2811" s="30" t="str">
        <f t="shared" si="702"/>
        <v>INF200K01QW6</v>
      </c>
      <c r="I2811" s="30">
        <f t="shared" si="707"/>
        <v>33</v>
      </c>
      <c r="J2811" s="35" t="str">
        <f t="shared" si="703"/>
        <v>SBI BLUE CHIP FUND - DIRECT PLAN - DIVIDEND</v>
      </c>
      <c r="K2811" s="35">
        <f t="shared" si="708"/>
        <v>77</v>
      </c>
      <c r="L2811" s="30" t="str">
        <f t="shared" si="709"/>
        <v>24.8097</v>
      </c>
      <c r="M2811" s="30">
        <f t="shared" si="710"/>
        <v>85</v>
      </c>
      <c r="N2811" s="30" t="str">
        <f t="shared" si="711"/>
        <v>24.5616</v>
      </c>
      <c r="O2811" s="30">
        <f t="shared" si="712"/>
        <v>93</v>
      </c>
      <c r="P2811" s="30" t="str">
        <f t="shared" si="713"/>
        <v>24.8097</v>
      </c>
      <c r="Q2811" s="30">
        <f t="shared" si="714"/>
        <v>101</v>
      </c>
      <c r="R2811" s="36" t="str">
        <f t="shared" si="715"/>
        <v>08-Aug-2017</v>
      </c>
      <c r="S2811" s="37">
        <f t="shared" si="706"/>
        <v>24.809699999999999</v>
      </c>
    </row>
    <row r="2812" spans="1:19">
      <c r="A2812" s="30" t="s">
        <v>8640</v>
      </c>
      <c r="D2812" s="30" t="str">
        <f t="shared" si="700"/>
        <v>103616</v>
      </c>
      <c r="E2812" s="30">
        <f t="shared" si="704"/>
        <v>7</v>
      </c>
      <c r="F2812" s="30" t="str">
        <f t="shared" si="701"/>
        <v>INF200K01164</v>
      </c>
      <c r="G2812" s="30">
        <f t="shared" si="705"/>
        <v>20</v>
      </c>
      <c r="H2812" s="30" t="str">
        <f t="shared" si="702"/>
        <v>INF200K01172</v>
      </c>
      <c r="I2812" s="30">
        <f t="shared" si="707"/>
        <v>33</v>
      </c>
      <c r="J2812" s="35" t="str">
        <f t="shared" si="703"/>
        <v>SBI BLUE CHIP FUND- REGULAR PLAN - DIVIDEND</v>
      </c>
      <c r="K2812" s="35">
        <f t="shared" si="708"/>
        <v>77</v>
      </c>
      <c r="L2812" s="30" t="str">
        <f t="shared" si="709"/>
        <v>20.9042</v>
      </c>
      <c r="M2812" s="30">
        <f t="shared" si="710"/>
        <v>85</v>
      </c>
      <c r="N2812" s="30" t="str">
        <f t="shared" si="711"/>
        <v>20.6952</v>
      </c>
      <c r="O2812" s="30">
        <f t="shared" si="712"/>
        <v>93</v>
      </c>
      <c r="P2812" s="30" t="str">
        <f t="shared" si="713"/>
        <v>20.9042</v>
      </c>
      <c r="Q2812" s="30">
        <f t="shared" si="714"/>
        <v>101</v>
      </c>
      <c r="R2812" s="36" t="str">
        <f t="shared" si="715"/>
        <v>08-Aug-2017</v>
      </c>
      <c r="S2812" s="37">
        <f t="shared" si="706"/>
        <v>20.904199999999999</v>
      </c>
    </row>
    <row r="2813" spans="1:19">
      <c r="A2813" s="30" t="s">
        <v>8641</v>
      </c>
      <c r="D2813" s="30" t="str">
        <f t="shared" si="700"/>
        <v>119598</v>
      </c>
      <c r="E2813" s="30">
        <f t="shared" si="704"/>
        <v>7</v>
      </c>
      <c r="F2813" s="30" t="str">
        <f t="shared" si="701"/>
        <v>INF200K01QX4</v>
      </c>
      <c r="G2813" s="30">
        <f t="shared" si="705"/>
        <v>20</v>
      </c>
      <c r="H2813" s="30" t="str">
        <f t="shared" si="702"/>
        <v>-</v>
      </c>
      <c r="I2813" s="30">
        <f t="shared" si="707"/>
        <v>22</v>
      </c>
      <c r="J2813" s="35" t="str">
        <f t="shared" si="703"/>
        <v>SBI BLUE CHIP FUND-DIRECT PLAN -GROWTH</v>
      </c>
      <c r="K2813" s="35">
        <f t="shared" si="708"/>
        <v>61</v>
      </c>
      <c r="L2813" s="30" t="str">
        <f t="shared" si="709"/>
        <v>38.2191</v>
      </c>
      <c r="M2813" s="30">
        <f t="shared" si="710"/>
        <v>69</v>
      </c>
      <c r="N2813" s="30" t="str">
        <f t="shared" si="711"/>
        <v>37.8369</v>
      </c>
      <c r="O2813" s="30">
        <f t="shared" si="712"/>
        <v>77</v>
      </c>
      <c r="P2813" s="30" t="str">
        <f t="shared" si="713"/>
        <v>38.2191</v>
      </c>
      <c r="Q2813" s="30">
        <f t="shared" si="714"/>
        <v>85</v>
      </c>
      <c r="R2813" s="36" t="str">
        <f t="shared" si="715"/>
        <v>08-Aug-2017</v>
      </c>
      <c r="S2813" s="37">
        <f t="shared" si="706"/>
        <v>38.219099999999997</v>
      </c>
    </row>
    <row r="2814" spans="1:19">
      <c r="A2814" s="30" t="s">
        <v>8642</v>
      </c>
      <c r="D2814" s="30" t="str">
        <f t="shared" si="700"/>
        <v>103504</v>
      </c>
      <c r="E2814" s="30">
        <f t="shared" si="704"/>
        <v>7</v>
      </c>
      <c r="F2814" s="30" t="str">
        <f t="shared" si="701"/>
        <v>INF200K01180</v>
      </c>
      <c r="G2814" s="30">
        <f t="shared" si="705"/>
        <v>20</v>
      </c>
      <c r="H2814" s="30" t="str">
        <f t="shared" si="702"/>
        <v>-</v>
      </c>
      <c r="I2814" s="30">
        <f t="shared" si="707"/>
        <v>22</v>
      </c>
      <c r="J2814" s="35" t="str">
        <f t="shared" si="703"/>
        <v>SBI BLUE CHIP FUND-REGULAR PLAN GROWTH</v>
      </c>
      <c r="K2814" s="35">
        <f t="shared" si="708"/>
        <v>61</v>
      </c>
      <c r="L2814" s="30" t="str">
        <f t="shared" si="709"/>
        <v>36.7334</v>
      </c>
      <c r="M2814" s="30">
        <f t="shared" si="710"/>
        <v>69</v>
      </c>
      <c r="N2814" s="30" t="str">
        <f t="shared" si="711"/>
        <v>36.3661</v>
      </c>
      <c r="O2814" s="30">
        <f t="shared" si="712"/>
        <v>77</v>
      </c>
      <c r="P2814" s="30" t="str">
        <f t="shared" si="713"/>
        <v>36.7334</v>
      </c>
      <c r="Q2814" s="30">
        <f t="shared" si="714"/>
        <v>85</v>
      </c>
      <c r="R2814" s="36" t="str">
        <f t="shared" si="715"/>
        <v>08-Aug-2017</v>
      </c>
      <c r="S2814" s="37">
        <f t="shared" si="706"/>
        <v>36.733400000000003</v>
      </c>
    </row>
    <row r="2815" spans="1:19">
      <c r="A2815" s="30" t="s">
        <v>8643</v>
      </c>
      <c r="D2815" s="30" t="str">
        <f t="shared" si="700"/>
        <v>119724</v>
      </c>
      <c r="E2815" s="30">
        <f t="shared" si="704"/>
        <v>7</v>
      </c>
      <c r="F2815" s="30" t="str">
        <f t="shared" si="701"/>
        <v>INF200K01QY2</v>
      </c>
      <c r="G2815" s="30">
        <f t="shared" si="705"/>
        <v>20</v>
      </c>
      <c r="H2815" s="30" t="str">
        <f t="shared" si="702"/>
        <v>INF200K01QZ9</v>
      </c>
      <c r="I2815" s="30">
        <f t="shared" si="707"/>
        <v>33</v>
      </c>
      <c r="J2815" s="35" t="str">
        <f t="shared" si="703"/>
        <v>SBI CONTRA-DIRECT PLAN -DIVIDEND</v>
      </c>
      <c r="K2815" s="35">
        <f t="shared" si="708"/>
        <v>66</v>
      </c>
      <c r="L2815" s="30" t="str">
        <f t="shared" si="709"/>
        <v>26.3792</v>
      </c>
      <c r="M2815" s="30">
        <f t="shared" si="710"/>
        <v>74</v>
      </c>
      <c r="N2815" s="30" t="str">
        <f t="shared" si="711"/>
        <v>26.1154</v>
      </c>
      <c r="O2815" s="30">
        <f t="shared" si="712"/>
        <v>82</v>
      </c>
      <c r="P2815" s="30" t="str">
        <f t="shared" si="713"/>
        <v>26.3792</v>
      </c>
      <c r="Q2815" s="30">
        <f t="shared" si="714"/>
        <v>90</v>
      </c>
      <c r="R2815" s="36" t="str">
        <f t="shared" si="715"/>
        <v>08-Aug-2017</v>
      </c>
      <c r="S2815" s="37">
        <f t="shared" si="706"/>
        <v>26.379200000000001</v>
      </c>
    </row>
    <row r="2816" spans="1:19">
      <c r="A2816" s="30" t="s">
        <v>8644</v>
      </c>
      <c r="D2816" s="30" t="str">
        <f t="shared" si="700"/>
        <v>100915</v>
      </c>
      <c r="E2816" s="30">
        <f t="shared" si="704"/>
        <v>7</v>
      </c>
      <c r="F2816" s="30" t="str">
        <f t="shared" si="701"/>
        <v>INF200K01347</v>
      </c>
      <c r="G2816" s="30">
        <f t="shared" si="705"/>
        <v>20</v>
      </c>
      <c r="H2816" s="30" t="str">
        <f t="shared" si="702"/>
        <v>INF200K01354</v>
      </c>
      <c r="I2816" s="30">
        <f t="shared" si="707"/>
        <v>33</v>
      </c>
      <c r="J2816" s="35" t="str">
        <f t="shared" si="703"/>
        <v>SBI CONTRA-REGULAR PLAN -DIVIDEND</v>
      </c>
      <c r="K2816" s="35">
        <f t="shared" si="708"/>
        <v>67</v>
      </c>
      <c r="L2816" s="30" t="str">
        <f t="shared" si="709"/>
        <v>21.0700</v>
      </c>
      <c r="M2816" s="30">
        <f t="shared" si="710"/>
        <v>75</v>
      </c>
      <c r="N2816" s="30" t="str">
        <f t="shared" si="711"/>
        <v>20.8593</v>
      </c>
      <c r="O2816" s="30">
        <f t="shared" si="712"/>
        <v>83</v>
      </c>
      <c r="P2816" s="30" t="str">
        <f t="shared" si="713"/>
        <v>21.0700</v>
      </c>
      <c r="Q2816" s="30">
        <f t="shared" si="714"/>
        <v>91</v>
      </c>
      <c r="R2816" s="36" t="str">
        <f t="shared" si="715"/>
        <v>08-Aug-2017</v>
      </c>
      <c r="S2816" s="37">
        <f t="shared" si="706"/>
        <v>21.07</v>
      </c>
    </row>
    <row r="2817" spans="1:19">
      <c r="A2817" s="30" t="s">
        <v>8645</v>
      </c>
      <c r="D2817" s="30" t="str">
        <f t="shared" si="700"/>
        <v>119835</v>
      </c>
      <c r="E2817" s="30">
        <f t="shared" si="704"/>
        <v>7</v>
      </c>
      <c r="F2817" s="30" t="str">
        <f t="shared" si="701"/>
        <v>INF200K01RA0</v>
      </c>
      <c r="G2817" s="30">
        <f t="shared" si="705"/>
        <v>20</v>
      </c>
      <c r="H2817" s="30" t="str">
        <f t="shared" si="702"/>
        <v>-</v>
      </c>
      <c r="I2817" s="30">
        <f t="shared" si="707"/>
        <v>22</v>
      </c>
      <c r="J2817" s="35" t="str">
        <f t="shared" si="703"/>
        <v>SBI CONTRA - DIRECT PLAN - GROWTH</v>
      </c>
      <c r="K2817" s="35">
        <f t="shared" si="708"/>
        <v>56</v>
      </c>
      <c r="L2817" s="30" t="str">
        <f t="shared" si="709"/>
        <v>111.9064</v>
      </c>
      <c r="M2817" s="30">
        <f t="shared" si="710"/>
        <v>65</v>
      </c>
      <c r="N2817" s="30" t="str">
        <f t="shared" si="711"/>
        <v>110.7873</v>
      </c>
      <c r="O2817" s="30">
        <f t="shared" si="712"/>
        <v>74</v>
      </c>
      <c r="P2817" s="30" t="str">
        <f t="shared" si="713"/>
        <v>111.9064</v>
      </c>
      <c r="Q2817" s="30">
        <f t="shared" si="714"/>
        <v>83</v>
      </c>
      <c r="R2817" s="36" t="str">
        <f t="shared" si="715"/>
        <v>08-Aug-2017</v>
      </c>
      <c r="S2817" s="37">
        <f t="shared" si="706"/>
        <v>111.9064</v>
      </c>
    </row>
    <row r="2818" spans="1:19">
      <c r="A2818" s="30" t="s">
        <v>8646</v>
      </c>
      <c r="D2818" s="30" t="str">
        <f t="shared" si="700"/>
        <v>102414</v>
      </c>
      <c r="E2818" s="30">
        <f t="shared" si="704"/>
        <v>7</v>
      </c>
      <c r="F2818" s="30" t="str">
        <f t="shared" si="701"/>
        <v>INF200K01362</v>
      </c>
      <c r="G2818" s="30">
        <f t="shared" si="705"/>
        <v>20</v>
      </c>
      <c r="H2818" s="30" t="str">
        <f t="shared" si="702"/>
        <v>-</v>
      </c>
      <c r="I2818" s="30">
        <f t="shared" si="707"/>
        <v>22</v>
      </c>
      <c r="J2818" s="35" t="str">
        <f t="shared" si="703"/>
        <v>SBI CONTRA - REGULAR PLAN -GROWTH</v>
      </c>
      <c r="K2818" s="35">
        <f t="shared" si="708"/>
        <v>56</v>
      </c>
      <c r="L2818" s="30" t="str">
        <f t="shared" si="709"/>
        <v>108.8355</v>
      </c>
      <c r="M2818" s="30">
        <f t="shared" si="710"/>
        <v>65</v>
      </c>
      <c r="N2818" s="30" t="str">
        <f t="shared" si="711"/>
        <v>107.7471</v>
      </c>
      <c r="O2818" s="30">
        <f t="shared" si="712"/>
        <v>74</v>
      </c>
      <c r="P2818" s="30" t="str">
        <f t="shared" si="713"/>
        <v>108.8355</v>
      </c>
      <c r="Q2818" s="30">
        <f t="shared" si="714"/>
        <v>83</v>
      </c>
      <c r="R2818" s="36" t="str">
        <f t="shared" si="715"/>
        <v>08-Aug-2017</v>
      </c>
      <c r="S2818" s="37">
        <f t="shared" si="706"/>
        <v>108.8355</v>
      </c>
    </row>
    <row r="2819" spans="1:19">
      <c r="A2819" s="30" t="s">
        <v>8647</v>
      </c>
      <c r="D2819" s="30" t="str">
        <f t="shared" si="700"/>
        <v>134111</v>
      </c>
      <c r="E2819" s="30">
        <f t="shared" si="704"/>
        <v>7</v>
      </c>
      <c r="F2819" s="30" t="str">
        <f t="shared" si="701"/>
        <v>INF200KA1689</v>
      </c>
      <c r="G2819" s="30">
        <f t="shared" si="705"/>
        <v>20</v>
      </c>
      <c r="H2819" s="30" t="str">
        <f t="shared" si="702"/>
        <v>INF200KA1697</v>
      </c>
      <c r="I2819" s="30">
        <f t="shared" si="707"/>
        <v>33</v>
      </c>
      <c r="J2819" s="35" t="str">
        <f t="shared" si="703"/>
        <v>SBI Dynamic Asset Allocation Fund - Direct Plan - Dividend</v>
      </c>
      <c r="K2819" s="35">
        <f t="shared" si="708"/>
        <v>92</v>
      </c>
      <c r="L2819" s="30" t="str">
        <f t="shared" si="709"/>
        <v>12.2871</v>
      </c>
      <c r="M2819" s="30">
        <f t="shared" si="710"/>
        <v>100</v>
      </c>
      <c r="N2819" s="30" t="str">
        <f t="shared" si="711"/>
        <v>12.1642</v>
      </c>
      <c r="O2819" s="30">
        <f t="shared" si="712"/>
        <v>108</v>
      </c>
      <c r="P2819" s="30" t="str">
        <f t="shared" si="713"/>
        <v>12.2871</v>
      </c>
      <c r="Q2819" s="30">
        <f t="shared" si="714"/>
        <v>116</v>
      </c>
      <c r="R2819" s="36" t="str">
        <f t="shared" si="715"/>
        <v>08-Aug-2017</v>
      </c>
      <c r="S2819" s="37">
        <f t="shared" si="706"/>
        <v>12.287100000000001</v>
      </c>
    </row>
    <row r="2820" spans="1:19">
      <c r="A2820" s="30" t="s">
        <v>8648</v>
      </c>
      <c r="D2820" s="30" t="str">
        <f t="shared" si="700"/>
        <v>134110</v>
      </c>
      <c r="E2820" s="30">
        <f t="shared" si="704"/>
        <v>7</v>
      </c>
      <c r="F2820" s="30" t="str">
        <f t="shared" si="701"/>
        <v>INF200KA1671</v>
      </c>
      <c r="G2820" s="30">
        <f t="shared" si="705"/>
        <v>20</v>
      </c>
      <c r="H2820" s="30" t="str">
        <f t="shared" si="702"/>
        <v>-</v>
      </c>
      <c r="I2820" s="30">
        <f t="shared" si="707"/>
        <v>22</v>
      </c>
      <c r="J2820" s="35" t="str">
        <f t="shared" si="703"/>
        <v>SBI Dynamic Asset Allocation Fund - Direct Plan - Growth</v>
      </c>
      <c r="K2820" s="35">
        <f t="shared" si="708"/>
        <v>79</v>
      </c>
      <c r="L2820" s="30" t="str">
        <f t="shared" si="709"/>
        <v>12.2940</v>
      </c>
      <c r="M2820" s="30">
        <f t="shared" si="710"/>
        <v>87</v>
      </c>
      <c r="N2820" s="30" t="str">
        <f t="shared" si="711"/>
        <v>12.1711</v>
      </c>
      <c r="O2820" s="30">
        <f t="shared" si="712"/>
        <v>95</v>
      </c>
      <c r="P2820" s="30" t="str">
        <f t="shared" si="713"/>
        <v>12.2940</v>
      </c>
      <c r="Q2820" s="30">
        <f t="shared" si="714"/>
        <v>103</v>
      </c>
      <c r="R2820" s="36" t="str">
        <f t="shared" si="715"/>
        <v>08-Aug-2017</v>
      </c>
      <c r="S2820" s="37">
        <f t="shared" si="706"/>
        <v>12.294</v>
      </c>
    </row>
    <row r="2821" spans="1:19">
      <c r="A2821" s="30" t="s">
        <v>8649</v>
      </c>
      <c r="D2821" s="30" t="str">
        <f t="shared" si="700"/>
        <v>134108</v>
      </c>
      <c r="E2821" s="30">
        <f t="shared" si="704"/>
        <v>7</v>
      </c>
      <c r="F2821" s="30" t="str">
        <f t="shared" si="701"/>
        <v>INF200KA1655</v>
      </c>
      <c r="G2821" s="30">
        <f t="shared" si="705"/>
        <v>20</v>
      </c>
      <c r="H2821" s="30" t="str">
        <f t="shared" si="702"/>
        <v>INF200KA1663</v>
      </c>
      <c r="I2821" s="30">
        <f t="shared" si="707"/>
        <v>33</v>
      </c>
      <c r="J2821" s="35" t="str">
        <f t="shared" si="703"/>
        <v>SBI Dynamic Asset Allocation Fund - Regular Plan - Dividend</v>
      </c>
      <c r="K2821" s="35">
        <f t="shared" si="708"/>
        <v>93</v>
      </c>
      <c r="L2821" s="30" t="str">
        <f t="shared" si="709"/>
        <v>12.1840</v>
      </c>
      <c r="M2821" s="30">
        <f t="shared" si="710"/>
        <v>101</v>
      </c>
      <c r="N2821" s="30" t="str">
        <f t="shared" si="711"/>
        <v>12.0622</v>
      </c>
      <c r="O2821" s="30">
        <f t="shared" si="712"/>
        <v>109</v>
      </c>
      <c r="P2821" s="30" t="str">
        <f t="shared" si="713"/>
        <v>12.1840</v>
      </c>
      <c r="Q2821" s="30">
        <f t="shared" si="714"/>
        <v>117</v>
      </c>
      <c r="R2821" s="36" t="str">
        <f t="shared" si="715"/>
        <v>08-Aug-2017</v>
      </c>
      <c r="S2821" s="37">
        <f t="shared" si="706"/>
        <v>12.183999999999999</v>
      </c>
    </row>
    <row r="2822" spans="1:19">
      <c r="A2822" s="30" t="s">
        <v>8650</v>
      </c>
      <c r="D2822" s="30" t="str">
        <f t="shared" si="700"/>
        <v>134109</v>
      </c>
      <c r="E2822" s="30">
        <f t="shared" si="704"/>
        <v>7</v>
      </c>
      <c r="F2822" s="30" t="str">
        <f t="shared" si="701"/>
        <v>INF200KA1648</v>
      </c>
      <c r="G2822" s="30">
        <f t="shared" si="705"/>
        <v>20</v>
      </c>
      <c r="H2822" s="30" t="str">
        <f t="shared" si="702"/>
        <v>-</v>
      </c>
      <c r="I2822" s="30">
        <f t="shared" si="707"/>
        <v>22</v>
      </c>
      <c r="J2822" s="35" t="str">
        <f t="shared" si="703"/>
        <v>SBI Dynamic Asset Allocation Fund - Regular Plan - Growth</v>
      </c>
      <c r="K2822" s="35">
        <f t="shared" si="708"/>
        <v>80</v>
      </c>
      <c r="L2822" s="30" t="str">
        <f t="shared" si="709"/>
        <v>12.1840</v>
      </c>
      <c r="M2822" s="30">
        <f t="shared" si="710"/>
        <v>88</v>
      </c>
      <c r="N2822" s="30" t="str">
        <f t="shared" si="711"/>
        <v>12.0622</v>
      </c>
      <c r="O2822" s="30">
        <f t="shared" si="712"/>
        <v>96</v>
      </c>
      <c r="P2822" s="30" t="str">
        <f t="shared" si="713"/>
        <v>12.1840</v>
      </c>
      <c r="Q2822" s="30">
        <f t="shared" si="714"/>
        <v>104</v>
      </c>
      <c r="R2822" s="36" t="str">
        <f t="shared" si="715"/>
        <v>08-Aug-2017</v>
      </c>
      <c r="S2822" s="37">
        <f t="shared" si="706"/>
        <v>12.183999999999999</v>
      </c>
    </row>
    <row r="2823" spans="1:19">
      <c r="A2823" s="30" t="s">
        <v>8651</v>
      </c>
      <c r="D2823" s="30" t="str">
        <f t="shared" ref="D2823:D2886" si="716">IF(ISERROR(LEFT(A2823,SEARCH(";",A2823)-1)),"",LEFT(A2823,SEARCH(";",A2823)-1))</f>
        <v>119834</v>
      </c>
      <c r="E2823" s="30">
        <f t="shared" si="704"/>
        <v>7</v>
      </c>
      <c r="F2823" s="30" t="str">
        <f t="shared" ref="F2823:F2886" si="717">IF($D2823="",A2823,MID($A2823,E2823+1,SEARCH(";",$A2823,E2823+1)-E2823-1))</f>
        <v>INF200K01RH5</v>
      </c>
      <c r="G2823" s="30">
        <f t="shared" si="705"/>
        <v>20</v>
      </c>
      <c r="H2823" s="30" t="str">
        <f t="shared" ref="H2823:H2886" si="718">IF($D2823="","",MID($A2823,G2823+1,SEARCH(";",$A2823,G2823+1)-G2823-1))</f>
        <v>INF200K01RI3</v>
      </c>
      <c r="I2823" s="30">
        <f t="shared" si="707"/>
        <v>33</v>
      </c>
      <c r="J2823" s="35" t="str">
        <f t="shared" ref="J2823:J2886" si="719">IF($D2823="","",MID($A2823,I2823+1,SEARCH(";",$A2823,I2823+1)-I2823-1))</f>
        <v>SBI EMERGING BUSINESSES FUND - DIRECT PLAN - DIVIDEND</v>
      </c>
      <c r="K2823" s="35">
        <f t="shared" si="708"/>
        <v>87</v>
      </c>
      <c r="L2823" s="30" t="str">
        <f t="shared" si="709"/>
        <v>32.9620</v>
      </c>
      <c r="M2823" s="30">
        <f t="shared" si="710"/>
        <v>95</v>
      </c>
      <c r="N2823" s="30" t="str">
        <f t="shared" si="711"/>
        <v>32.6324</v>
      </c>
      <c r="O2823" s="30">
        <f t="shared" si="712"/>
        <v>103</v>
      </c>
      <c r="P2823" s="30" t="str">
        <f t="shared" si="713"/>
        <v>32.9620</v>
      </c>
      <c r="Q2823" s="30">
        <f t="shared" si="714"/>
        <v>111</v>
      </c>
      <c r="R2823" s="36" t="str">
        <f t="shared" si="715"/>
        <v>08-Aug-2017</v>
      </c>
      <c r="S2823" s="37">
        <f t="shared" si="706"/>
        <v>32.962000000000003</v>
      </c>
    </row>
    <row r="2824" spans="1:19">
      <c r="A2824" s="30" t="s">
        <v>8652</v>
      </c>
      <c r="D2824" s="30" t="str">
        <f t="shared" si="716"/>
        <v>102765</v>
      </c>
      <c r="E2824" s="30">
        <f t="shared" ref="E2824:E2887" si="720">IF($D2824="","",LEN(D2824)+1)</f>
        <v>7</v>
      </c>
      <c r="F2824" s="30" t="str">
        <f t="shared" si="717"/>
        <v>INF200K01388</v>
      </c>
      <c r="G2824" s="30">
        <f t="shared" ref="G2824:G2887" si="721">IF($D2824="","",E2824+(LEN(F2824)+1))</f>
        <v>20</v>
      </c>
      <c r="H2824" s="30" t="str">
        <f t="shared" si="718"/>
        <v>INF200K01396</v>
      </c>
      <c r="I2824" s="30">
        <f t="shared" si="707"/>
        <v>33</v>
      </c>
      <c r="J2824" s="35" t="str">
        <f t="shared" si="719"/>
        <v>SBI EMERGING BUSINESSES FUND - REGULAR  PLAN - DIVIDEND</v>
      </c>
      <c r="K2824" s="35">
        <f t="shared" si="708"/>
        <v>89</v>
      </c>
      <c r="L2824" s="30" t="str">
        <f t="shared" si="709"/>
        <v>23.8523</v>
      </c>
      <c r="M2824" s="30">
        <f t="shared" si="710"/>
        <v>97</v>
      </c>
      <c r="N2824" s="30" t="str">
        <f t="shared" si="711"/>
        <v>23.6138</v>
      </c>
      <c r="O2824" s="30">
        <f t="shared" si="712"/>
        <v>105</v>
      </c>
      <c r="P2824" s="30" t="str">
        <f t="shared" si="713"/>
        <v>23.8523</v>
      </c>
      <c r="Q2824" s="30">
        <f t="shared" si="714"/>
        <v>113</v>
      </c>
      <c r="R2824" s="36" t="str">
        <f t="shared" si="715"/>
        <v>08-Aug-2017</v>
      </c>
      <c r="S2824" s="37">
        <f t="shared" ref="S2824:S2887" si="722">IF(L2824="","",L2824+0)</f>
        <v>23.8523</v>
      </c>
    </row>
    <row r="2825" spans="1:19">
      <c r="A2825" s="30" t="s">
        <v>8653</v>
      </c>
      <c r="D2825" s="30" t="str">
        <f t="shared" si="716"/>
        <v>119727</v>
      </c>
      <c r="E2825" s="30">
        <f t="shared" si="720"/>
        <v>7</v>
      </c>
      <c r="F2825" s="30" t="str">
        <f t="shared" si="717"/>
        <v>INF200K01RJ1</v>
      </c>
      <c r="G2825" s="30">
        <f t="shared" si="721"/>
        <v>20</v>
      </c>
      <c r="H2825" s="30" t="str">
        <f t="shared" si="718"/>
        <v>-</v>
      </c>
      <c r="I2825" s="30">
        <f t="shared" si="707"/>
        <v>22</v>
      </c>
      <c r="J2825" s="35" t="str">
        <f t="shared" si="719"/>
        <v>SBI EMERGING BUSINESSES FUND - DIRECT PLAN -GROWTH</v>
      </c>
      <c r="K2825" s="35">
        <f t="shared" si="708"/>
        <v>73</v>
      </c>
      <c r="L2825" s="30" t="str">
        <f t="shared" si="709"/>
        <v>121.7207</v>
      </c>
      <c r="M2825" s="30">
        <f t="shared" si="710"/>
        <v>82</v>
      </c>
      <c r="N2825" s="30" t="str">
        <f t="shared" si="711"/>
        <v>120.5035</v>
      </c>
      <c r="O2825" s="30">
        <f t="shared" si="712"/>
        <v>91</v>
      </c>
      <c r="P2825" s="30" t="str">
        <f t="shared" si="713"/>
        <v>121.7207</v>
      </c>
      <c r="Q2825" s="30">
        <f t="shared" si="714"/>
        <v>100</v>
      </c>
      <c r="R2825" s="36" t="str">
        <f t="shared" si="715"/>
        <v>08-Aug-2017</v>
      </c>
      <c r="S2825" s="37">
        <f t="shared" si="722"/>
        <v>121.72069999999999</v>
      </c>
    </row>
    <row r="2826" spans="1:19">
      <c r="A2826" s="30" t="s">
        <v>8654</v>
      </c>
      <c r="D2826" s="30" t="str">
        <f t="shared" si="716"/>
        <v>102756</v>
      </c>
      <c r="E2826" s="30">
        <f t="shared" si="720"/>
        <v>7</v>
      </c>
      <c r="F2826" s="30" t="str">
        <f t="shared" si="717"/>
        <v>INF200K01370</v>
      </c>
      <c r="G2826" s="30">
        <f t="shared" si="721"/>
        <v>20</v>
      </c>
      <c r="H2826" s="30" t="str">
        <f t="shared" si="718"/>
        <v>-</v>
      </c>
      <c r="I2826" s="30">
        <f t="shared" si="707"/>
        <v>22</v>
      </c>
      <c r="J2826" s="35" t="str">
        <f t="shared" si="719"/>
        <v>SBI EMERGING BUSINESSES FUND - REGULAR PLAN -GROWTH</v>
      </c>
      <c r="K2826" s="35">
        <f t="shared" si="708"/>
        <v>74</v>
      </c>
      <c r="L2826" s="30" t="str">
        <f t="shared" si="709"/>
        <v>117.0991</v>
      </c>
      <c r="M2826" s="30">
        <f t="shared" si="710"/>
        <v>83</v>
      </c>
      <c r="N2826" s="30" t="str">
        <f t="shared" si="711"/>
        <v>115.9281</v>
      </c>
      <c r="O2826" s="30">
        <f t="shared" si="712"/>
        <v>92</v>
      </c>
      <c r="P2826" s="30" t="str">
        <f t="shared" si="713"/>
        <v>117.0991</v>
      </c>
      <c r="Q2826" s="30">
        <f t="shared" si="714"/>
        <v>101</v>
      </c>
      <c r="R2826" s="36" t="str">
        <f t="shared" si="715"/>
        <v>08-Aug-2017</v>
      </c>
      <c r="S2826" s="37">
        <f t="shared" si="722"/>
        <v>117.09910000000001</v>
      </c>
    </row>
    <row r="2827" spans="1:19">
      <c r="A2827" s="30" t="s">
        <v>8655</v>
      </c>
      <c r="D2827" s="30" t="str">
        <f t="shared" si="716"/>
        <v>134643</v>
      </c>
      <c r="E2827" s="30">
        <f t="shared" si="720"/>
        <v>7</v>
      </c>
      <c r="F2827" s="30" t="str">
        <f t="shared" si="717"/>
        <v>INF200KA1DF3</v>
      </c>
      <c r="G2827" s="30">
        <f t="shared" si="721"/>
        <v>20</v>
      </c>
      <c r="H2827" s="30" t="str">
        <f t="shared" si="718"/>
        <v>-</v>
      </c>
      <c r="I2827" s="30">
        <f t="shared" si="707"/>
        <v>22</v>
      </c>
      <c r="J2827" s="35" t="str">
        <f t="shared" si="719"/>
        <v>SBI Equity Savings Fund - Direct Plan - Growth</v>
      </c>
      <c r="K2827" s="35">
        <f t="shared" si="708"/>
        <v>69</v>
      </c>
      <c r="L2827" s="30" t="str">
        <f t="shared" si="709"/>
        <v>12.5572</v>
      </c>
      <c r="M2827" s="30">
        <f t="shared" si="710"/>
        <v>77</v>
      </c>
      <c r="N2827" s="30" t="str">
        <f t="shared" si="711"/>
        <v>12.4316</v>
      </c>
      <c r="O2827" s="30">
        <f t="shared" si="712"/>
        <v>85</v>
      </c>
      <c r="P2827" s="30" t="str">
        <f t="shared" si="713"/>
        <v>12.5572</v>
      </c>
      <c r="Q2827" s="30">
        <f t="shared" si="714"/>
        <v>93</v>
      </c>
      <c r="R2827" s="36" t="str">
        <f t="shared" si="715"/>
        <v>08-Aug-2017</v>
      </c>
      <c r="S2827" s="37">
        <f t="shared" si="722"/>
        <v>12.5572</v>
      </c>
    </row>
    <row r="2828" spans="1:19">
      <c r="A2828" s="30" t="s">
        <v>8656</v>
      </c>
      <c r="D2828" s="30" t="str">
        <f t="shared" si="716"/>
        <v>134641</v>
      </c>
      <c r="E2828" s="30">
        <f t="shared" si="720"/>
        <v>7</v>
      </c>
      <c r="F2828" s="30" t="str">
        <f t="shared" si="717"/>
        <v>INF200KA1DG1</v>
      </c>
      <c r="G2828" s="30">
        <f t="shared" si="721"/>
        <v>20</v>
      </c>
      <c r="H2828" s="30" t="str">
        <f t="shared" si="718"/>
        <v>INF200KA1DH9</v>
      </c>
      <c r="I2828" s="30">
        <f t="shared" si="707"/>
        <v>33</v>
      </c>
      <c r="J2828" s="35" t="str">
        <f t="shared" si="719"/>
        <v>SBI Equity Savings Fund - Direct Plan - Monthly Dividend</v>
      </c>
      <c r="K2828" s="35">
        <f t="shared" si="708"/>
        <v>90</v>
      </c>
      <c r="L2828" s="30" t="str">
        <f t="shared" si="709"/>
        <v>12.1237</v>
      </c>
      <c r="M2828" s="30">
        <f t="shared" si="710"/>
        <v>98</v>
      </c>
      <c r="N2828" s="30" t="str">
        <f t="shared" si="711"/>
        <v>12.0025</v>
      </c>
      <c r="O2828" s="30">
        <f t="shared" si="712"/>
        <v>106</v>
      </c>
      <c r="P2828" s="30" t="str">
        <f t="shared" si="713"/>
        <v>12.1237</v>
      </c>
      <c r="Q2828" s="30">
        <f t="shared" si="714"/>
        <v>114</v>
      </c>
      <c r="R2828" s="36" t="str">
        <f t="shared" si="715"/>
        <v>08-Aug-2017</v>
      </c>
      <c r="S2828" s="37">
        <f t="shared" si="722"/>
        <v>12.123699999999999</v>
      </c>
    </row>
    <row r="2829" spans="1:19">
      <c r="A2829" s="30" t="s">
        <v>8657</v>
      </c>
      <c r="D2829" s="30" t="str">
        <f t="shared" si="716"/>
        <v>134640</v>
      </c>
      <c r="E2829" s="30">
        <f t="shared" si="720"/>
        <v>7</v>
      </c>
      <c r="F2829" s="30" t="str">
        <f t="shared" si="717"/>
        <v>INF200KA1DI7</v>
      </c>
      <c r="G2829" s="30">
        <f t="shared" si="721"/>
        <v>20</v>
      </c>
      <c r="H2829" s="30" t="str">
        <f t="shared" si="718"/>
        <v>INF200KA1DJ5</v>
      </c>
      <c r="I2829" s="30">
        <f t="shared" ref="I2829:I2892" si="723">IF($D2829="","",G2829+LEN(H2829)+1)</f>
        <v>33</v>
      </c>
      <c r="J2829" s="35" t="str">
        <f t="shared" si="719"/>
        <v>SBI Equity Savings Fund - Direct Plan - Quarterly Dividend</v>
      </c>
      <c r="K2829" s="35">
        <f t="shared" ref="K2829:K2892" si="724">IF($D2829="","",I2829+LEN(J2829)+1)</f>
        <v>92</v>
      </c>
      <c r="L2829" s="30" t="str">
        <f t="shared" ref="L2829:L2892" si="725">IF($D2829="","",MID($A2829,K2829+1,SEARCH(";",$A2829,K2829+1)-K2829-1))</f>
        <v>12.3755</v>
      </c>
      <c r="M2829" s="30">
        <f t="shared" ref="M2829:M2892" si="726">IF($D2829="","",K2829+LEN(L2829)+1)</f>
        <v>100</v>
      </c>
      <c r="N2829" s="30" t="str">
        <f t="shared" ref="N2829:N2892" si="727">IF($D2829="","",MID($A2829,M2829+1,SEARCH(";",$A2829,M2829+1)-M2829-1))</f>
        <v>12.2517</v>
      </c>
      <c r="O2829" s="30">
        <f t="shared" ref="O2829:O2892" si="728">IF($D2829="","",M2829+LEN(N2829)+1)</f>
        <v>108</v>
      </c>
      <c r="P2829" s="30" t="str">
        <f t="shared" ref="P2829:P2892" si="729">IF($D2829="","",MID($A2829,O2829+1,SEARCH(";",$A2829,O2829+1)-O2829-1))</f>
        <v>12.3755</v>
      </c>
      <c r="Q2829" s="30">
        <f t="shared" ref="Q2829:Q2892" si="730">IF($D2829="","",O2829+LEN(P2829)+1)</f>
        <v>116</v>
      </c>
      <c r="R2829" s="36" t="str">
        <f t="shared" ref="R2829:R2892" si="731">IF($D2829="","",MID($A2829,Q2829+1,15))</f>
        <v>08-Aug-2017</v>
      </c>
      <c r="S2829" s="37">
        <f t="shared" si="722"/>
        <v>12.375500000000001</v>
      </c>
    </row>
    <row r="2830" spans="1:19">
      <c r="A2830" s="30" t="s">
        <v>8658</v>
      </c>
      <c r="D2830" s="30" t="str">
        <f t="shared" si="716"/>
        <v>134644</v>
      </c>
      <c r="E2830" s="30">
        <f t="shared" si="720"/>
        <v>7</v>
      </c>
      <c r="F2830" s="30" t="str">
        <f t="shared" si="717"/>
        <v>INF200KA1DA4</v>
      </c>
      <c r="G2830" s="30">
        <f t="shared" si="721"/>
        <v>20</v>
      </c>
      <c r="H2830" s="30" t="str">
        <f t="shared" si="718"/>
        <v>-</v>
      </c>
      <c r="I2830" s="30">
        <f t="shared" si="723"/>
        <v>22</v>
      </c>
      <c r="J2830" s="35" t="str">
        <f t="shared" si="719"/>
        <v>SBI Equity Savings Fund - Regular Plan - Growth</v>
      </c>
      <c r="K2830" s="35">
        <f t="shared" si="724"/>
        <v>70</v>
      </c>
      <c r="L2830" s="30" t="str">
        <f t="shared" si="725"/>
        <v>12.1301</v>
      </c>
      <c r="M2830" s="30">
        <f t="shared" si="726"/>
        <v>78</v>
      </c>
      <c r="N2830" s="30" t="str">
        <f t="shared" si="727"/>
        <v>12.0088</v>
      </c>
      <c r="O2830" s="30">
        <f t="shared" si="728"/>
        <v>86</v>
      </c>
      <c r="P2830" s="30" t="str">
        <f t="shared" si="729"/>
        <v>12.1301</v>
      </c>
      <c r="Q2830" s="30">
        <f t="shared" si="730"/>
        <v>94</v>
      </c>
      <c r="R2830" s="36" t="str">
        <f t="shared" si="731"/>
        <v>08-Aug-2017</v>
      </c>
      <c r="S2830" s="37">
        <f t="shared" si="722"/>
        <v>12.130100000000001</v>
      </c>
    </row>
    <row r="2831" spans="1:19">
      <c r="A2831" s="30" t="s">
        <v>8659</v>
      </c>
      <c r="D2831" s="30" t="str">
        <f t="shared" si="716"/>
        <v>134639</v>
      </c>
      <c r="E2831" s="30">
        <f t="shared" si="720"/>
        <v>7</v>
      </c>
      <c r="F2831" s="30" t="str">
        <f t="shared" si="717"/>
        <v>INF200KA1DB2</v>
      </c>
      <c r="G2831" s="30">
        <f t="shared" si="721"/>
        <v>20</v>
      </c>
      <c r="H2831" s="30" t="str">
        <f t="shared" si="718"/>
        <v>INF200KA1DC0</v>
      </c>
      <c r="I2831" s="30">
        <f t="shared" si="723"/>
        <v>33</v>
      </c>
      <c r="J2831" s="35" t="str">
        <f t="shared" si="719"/>
        <v>SBI Equity Savings Fund - Regular Plan - Monthly Dividend</v>
      </c>
      <c r="K2831" s="35">
        <f t="shared" si="724"/>
        <v>91</v>
      </c>
      <c r="L2831" s="30" t="str">
        <f t="shared" si="725"/>
        <v>11.7813</v>
      </c>
      <c r="M2831" s="30">
        <f t="shared" si="726"/>
        <v>99</v>
      </c>
      <c r="N2831" s="30" t="str">
        <f t="shared" si="727"/>
        <v>11.6635</v>
      </c>
      <c r="O2831" s="30">
        <f t="shared" si="728"/>
        <v>107</v>
      </c>
      <c r="P2831" s="30" t="str">
        <f t="shared" si="729"/>
        <v>11.7813</v>
      </c>
      <c r="Q2831" s="30">
        <f t="shared" si="730"/>
        <v>115</v>
      </c>
      <c r="R2831" s="36" t="str">
        <f t="shared" si="731"/>
        <v>08-Aug-2017</v>
      </c>
      <c r="S2831" s="37">
        <f t="shared" si="722"/>
        <v>11.7813</v>
      </c>
    </row>
    <row r="2832" spans="1:19">
      <c r="A2832" s="30" t="s">
        <v>8660</v>
      </c>
      <c r="D2832" s="30" t="str">
        <f t="shared" si="716"/>
        <v>134642</v>
      </c>
      <c r="E2832" s="30">
        <f t="shared" si="720"/>
        <v>7</v>
      </c>
      <c r="F2832" s="30" t="str">
        <f t="shared" si="717"/>
        <v>INF200KA1DD8</v>
      </c>
      <c r="G2832" s="30">
        <f t="shared" si="721"/>
        <v>20</v>
      </c>
      <c r="H2832" s="30" t="str">
        <f t="shared" si="718"/>
        <v>INF200KA1DE6</v>
      </c>
      <c r="I2832" s="30">
        <f t="shared" si="723"/>
        <v>33</v>
      </c>
      <c r="J2832" s="35" t="str">
        <f t="shared" si="719"/>
        <v>SBI Equity Savings Fund - Regular Plan - Quarterly Dividend</v>
      </c>
      <c r="K2832" s="35">
        <f t="shared" si="724"/>
        <v>93</v>
      </c>
      <c r="L2832" s="30" t="str">
        <f t="shared" si="725"/>
        <v>11.9546</v>
      </c>
      <c r="M2832" s="30">
        <f t="shared" si="726"/>
        <v>101</v>
      </c>
      <c r="N2832" s="30" t="str">
        <f t="shared" si="727"/>
        <v>11.8351</v>
      </c>
      <c r="O2832" s="30">
        <f t="shared" si="728"/>
        <v>109</v>
      </c>
      <c r="P2832" s="30" t="str">
        <f t="shared" si="729"/>
        <v>11.9546</v>
      </c>
      <c r="Q2832" s="30">
        <f t="shared" si="730"/>
        <v>117</v>
      </c>
      <c r="R2832" s="36" t="str">
        <f t="shared" si="731"/>
        <v>08-Aug-2017</v>
      </c>
      <c r="S2832" s="37">
        <f t="shared" si="722"/>
        <v>11.954599999999999</v>
      </c>
    </row>
    <row r="2833" spans="1:19">
      <c r="A2833" s="30" t="s">
        <v>8661</v>
      </c>
      <c r="D2833" s="30" t="str">
        <f t="shared" si="716"/>
        <v>119730</v>
      </c>
      <c r="E2833" s="30">
        <f t="shared" si="720"/>
        <v>7</v>
      </c>
      <c r="F2833" s="30" t="str">
        <f t="shared" si="717"/>
        <v>INF200K01RK9</v>
      </c>
      <c r="G2833" s="30">
        <f t="shared" si="721"/>
        <v>20</v>
      </c>
      <c r="H2833" s="30" t="str">
        <f t="shared" si="718"/>
        <v>INF200K01RL7</v>
      </c>
      <c r="I2833" s="30">
        <f t="shared" si="723"/>
        <v>33</v>
      </c>
      <c r="J2833" s="35" t="str">
        <f t="shared" si="719"/>
        <v>SBI FMCG FUND - DIRECT PLAN - DIVIDEND</v>
      </c>
      <c r="K2833" s="35">
        <f t="shared" si="724"/>
        <v>72</v>
      </c>
      <c r="L2833" s="30" t="str">
        <f t="shared" si="725"/>
        <v>84.9623</v>
      </c>
      <c r="M2833" s="30">
        <f t="shared" si="726"/>
        <v>80</v>
      </c>
      <c r="N2833" s="30" t="str">
        <f t="shared" si="727"/>
        <v>84.5375</v>
      </c>
      <c r="O2833" s="30">
        <f t="shared" si="728"/>
        <v>88</v>
      </c>
      <c r="P2833" s="30" t="str">
        <f t="shared" si="729"/>
        <v>84.9623</v>
      </c>
      <c r="Q2833" s="30">
        <f t="shared" si="730"/>
        <v>96</v>
      </c>
      <c r="R2833" s="36" t="str">
        <f t="shared" si="731"/>
        <v>08-Aug-2017</v>
      </c>
      <c r="S2833" s="37">
        <f t="shared" si="722"/>
        <v>84.962299999999999</v>
      </c>
    </row>
    <row r="2834" spans="1:19">
      <c r="A2834" s="30" t="s">
        <v>8662</v>
      </c>
      <c r="D2834" s="30" t="str">
        <f t="shared" si="716"/>
        <v>120575</v>
      </c>
      <c r="E2834" s="30">
        <f t="shared" si="720"/>
        <v>7</v>
      </c>
      <c r="F2834" s="30" t="str">
        <f t="shared" si="717"/>
        <v>INF200K01RM5</v>
      </c>
      <c r="G2834" s="30">
        <f t="shared" si="721"/>
        <v>20</v>
      </c>
      <c r="H2834" s="30" t="str">
        <f t="shared" si="718"/>
        <v>-</v>
      </c>
      <c r="I2834" s="30">
        <f t="shared" si="723"/>
        <v>22</v>
      </c>
      <c r="J2834" s="35" t="str">
        <f t="shared" si="719"/>
        <v>SBI FMCG FUND - DIRECT PLAN - GROWTH</v>
      </c>
      <c r="K2834" s="35">
        <f t="shared" si="724"/>
        <v>59</v>
      </c>
      <c r="L2834" s="30" t="str">
        <f t="shared" si="725"/>
        <v>102.1497</v>
      </c>
      <c r="M2834" s="30">
        <f t="shared" si="726"/>
        <v>68</v>
      </c>
      <c r="N2834" s="30" t="str">
        <f t="shared" si="727"/>
        <v>101.6390</v>
      </c>
      <c r="O2834" s="30">
        <f t="shared" si="728"/>
        <v>77</v>
      </c>
      <c r="P2834" s="30" t="str">
        <f t="shared" si="729"/>
        <v>102.1497</v>
      </c>
      <c r="Q2834" s="30">
        <f t="shared" si="730"/>
        <v>86</v>
      </c>
      <c r="R2834" s="36" t="str">
        <f t="shared" si="731"/>
        <v>08-Aug-2017</v>
      </c>
      <c r="S2834" s="37">
        <f t="shared" si="722"/>
        <v>102.1497</v>
      </c>
    </row>
    <row r="2835" spans="1:19">
      <c r="A2835" s="30" t="s">
        <v>8663</v>
      </c>
      <c r="D2835" s="30" t="str">
        <f t="shared" si="716"/>
        <v>120576</v>
      </c>
      <c r="E2835" s="30">
        <f t="shared" si="720"/>
        <v>7</v>
      </c>
      <c r="F2835" s="30" t="str">
        <f t="shared" si="717"/>
        <v>INF200K01VR6</v>
      </c>
      <c r="G2835" s="30">
        <f t="shared" si="721"/>
        <v>20</v>
      </c>
      <c r="H2835" s="30" t="str">
        <f t="shared" si="718"/>
        <v>-</v>
      </c>
      <c r="I2835" s="30">
        <f t="shared" si="723"/>
        <v>22</v>
      </c>
      <c r="J2835" s="35" t="str">
        <f t="shared" si="719"/>
        <v>SBI FMCG FUND - REGULAR - GROWTH</v>
      </c>
      <c r="K2835" s="35">
        <f t="shared" si="724"/>
        <v>55</v>
      </c>
      <c r="L2835" s="30" t="str">
        <f t="shared" si="725"/>
        <v>97.6615</v>
      </c>
      <c r="M2835" s="30">
        <f t="shared" si="726"/>
        <v>63</v>
      </c>
      <c r="N2835" s="30" t="str">
        <f t="shared" si="727"/>
        <v>97.1732</v>
      </c>
      <c r="O2835" s="30">
        <f t="shared" si="728"/>
        <v>71</v>
      </c>
      <c r="P2835" s="30" t="str">
        <f t="shared" si="729"/>
        <v>97.6615</v>
      </c>
      <c r="Q2835" s="30">
        <f t="shared" si="730"/>
        <v>79</v>
      </c>
      <c r="R2835" s="36" t="str">
        <f t="shared" si="731"/>
        <v>08-Aug-2017</v>
      </c>
      <c r="S2835" s="37">
        <f t="shared" si="722"/>
        <v>97.661500000000004</v>
      </c>
    </row>
    <row r="2836" spans="1:19">
      <c r="A2836" s="30" t="s">
        <v>8664</v>
      </c>
      <c r="D2836" s="30" t="str">
        <f t="shared" si="716"/>
        <v>100645</v>
      </c>
      <c r="E2836" s="30">
        <f t="shared" si="720"/>
        <v>7</v>
      </c>
      <c r="F2836" s="30" t="str">
        <f t="shared" si="717"/>
        <v>INF200K01404</v>
      </c>
      <c r="G2836" s="30">
        <f t="shared" si="721"/>
        <v>20</v>
      </c>
      <c r="H2836" s="30" t="str">
        <f t="shared" si="718"/>
        <v>INF200K01412</v>
      </c>
      <c r="I2836" s="30">
        <f t="shared" si="723"/>
        <v>33</v>
      </c>
      <c r="J2836" s="35" t="str">
        <f t="shared" si="719"/>
        <v>SBI FMCG FUND - REGULAR PLAN - DIVIDEND</v>
      </c>
      <c r="K2836" s="35">
        <f t="shared" si="724"/>
        <v>73</v>
      </c>
      <c r="L2836" s="30" t="str">
        <f t="shared" si="725"/>
        <v>69.4852</v>
      </c>
      <c r="M2836" s="30">
        <f t="shared" si="726"/>
        <v>81</v>
      </c>
      <c r="N2836" s="30" t="str">
        <f t="shared" si="727"/>
        <v>69.1378</v>
      </c>
      <c r="O2836" s="30">
        <f t="shared" si="728"/>
        <v>89</v>
      </c>
      <c r="P2836" s="30" t="str">
        <f t="shared" si="729"/>
        <v>69.4852</v>
      </c>
      <c r="Q2836" s="30">
        <f t="shared" si="730"/>
        <v>97</v>
      </c>
      <c r="R2836" s="36" t="str">
        <f t="shared" si="731"/>
        <v>08-Aug-2017</v>
      </c>
      <c r="S2836" s="37">
        <f t="shared" si="722"/>
        <v>69.485200000000006</v>
      </c>
    </row>
    <row r="2837" spans="1:19">
      <c r="A2837" s="30" t="s">
        <v>8665</v>
      </c>
      <c r="D2837" s="30" t="str">
        <f t="shared" si="716"/>
        <v>119695</v>
      </c>
      <c r="E2837" s="30">
        <f t="shared" si="720"/>
        <v>7</v>
      </c>
      <c r="F2837" s="30" t="str">
        <f t="shared" si="717"/>
        <v>INF200K01RQ6</v>
      </c>
      <c r="G2837" s="30">
        <f t="shared" si="721"/>
        <v>20</v>
      </c>
      <c r="H2837" s="30" t="str">
        <f t="shared" si="718"/>
        <v>INF200K01RR4</v>
      </c>
      <c r="I2837" s="30">
        <f t="shared" si="723"/>
        <v>33</v>
      </c>
      <c r="J2837" s="35" t="str">
        <f t="shared" si="719"/>
        <v>SBI INFRASTRUCTURE FUND - DIRECT PLAN - DIVIDEND</v>
      </c>
      <c r="K2837" s="35">
        <f t="shared" si="724"/>
        <v>82</v>
      </c>
      <c r="L2837" s="30" t="str">
        <f t="shared" si="725"/>
        <v>15.0984</v>
      </c>
      <c r="M2837" s="30">
        <f t="shared" si="726"/>
        <v>90</v>
      </c>
      <c r="N2837" s="30" t="str">
        <f t="shared" si="727"/>
        <v>14.9474</v>
      </c>
      <c r="O2837" s="30">
        <f t="shared" si="728"/>
        <v>98</v>
      </c>
      <c r="P2837" s="30" t="str">
        <f t="shared" si="729"/>
        <v>15.0984</v>
      </c>
      <c r="Q2837" s="30">
        <f t="shared" si="730"/>
        <v>106</v>
      </c>
      <c r="R2837" s="36" t="str">
        <f t="shared" si="731"/>
        <v>08-Aug-2017</v>
      </c>
      <c r="S2837" s="37">
        <f t="shared" si="722"/>
        <v>15.0984</v>
      </c>
    </row>
    <row r="2838" spans="1:19" ht="26">
      <c r="A2838" s="30" t="s">
        <v>8666</v>
      </c>
      <c r="D2838" s="30" t="str">
        <f t="shared" si="716"/>
        <v>106095</v>
      </c>
      <c r="E2838" s="30">
        <f t="shared" si="720"/>
        <v>7</v>
      </c>
      <c r="F2838" s="30" t="str">
        <f t="shared" si="717"/>
        <v>INF200K01CU0</v>
      </c>
      <c r="G2838" s="30">
        <f t="shared" si="721"/>
        <v>20</v>
      </c>
      <c r="H2838" s="30" t="str">
        <f t="shared" si="718"/>
        <v>INF200K01CV8</v>
      </c>
      <c r="I2838" s="30">
        <f t="shared" si="723"/>
        <v>33</v>
      </c>
      <c r="J2838" s="35" t="str">
        <f t="shared" si="719"/>
        <v>SBI INFRASTRUCTURE FUND - REGULAR PLAN - DIVIDEND (6/7/2007)</v>
      </c>
      <c r="K2838" s="35">
        <f t="shared" si="724"/>
        <v>94</v>
      </c>
      <c r="L2838" s="30" t="str">
        <f t="shared" si="725"/>
        <v>14.7546</v>
      </c>
      <c r="M2838" s="30">
        <f t="shared" si="726"/>
        <v>102</v>
      </c>
      <c r="N2838" s="30" t="str">
        <f t="shared" si="727"/>
        <v>14.6071</v>
      </c>
      <c r="O2838" s="30">
        <f t="shared" si="728"/>
        <v>110</v>
      </c>
      <c r="P2838" s="30" t="str">
        <f t="shared" si="729"/>
        <v>14.7546</v>
      </c>
      <c r="Q2838" s="30">
        <f t="shared" si="730"/>
        <v>118</v>
      </c>
      <c r="R2838" s="36" t="str">
        <f t="shared" si="731"/>
        <v>08-Aug-2017</v>
      </c>
      <c r="S2838" s="37">
        <f t="shared" si="722"/>
        <v>14.7546</v>
      </c>
    </row>
    <row r="2839" spans="1:19" ht="26">
      <c r="A2839" s="30" t="s">
        <v>8667</v>
      </c>
      <c r="D2839" s="30" t="str">
        <f t="shared" si="716"/>
        <v>119700</v>
      </c>
      <c r="E2839" s="30">
        <f t="shared" si="720"/>
        <v>7</v>
      </c>
      <c r="F2839" s="30" t="str">
        <f t="shared" si="717"/>
        <v>INF200K01RS2</v>
      </c>
      <c r="G2839" s="30">
        <f t="shared" si="721"/>
        <v>20</v>
      </c>
      <c r="H2839" s="30" t="str">
        <f t="shared" si="718"/>
        <v>-</v>
      </c>
      <c r="I2839" s="30">
        <f t="shared" si="723"/>
        <v>22</v>
      </c>
      <c r="J2839" s="35" t="str">
        <f t="shared" si="719"/>
        <v>SBI INFRASTRUCTURE FUND - SERIES I - DIRECT PLAN - GROWTH</v>
      </c>
      <c r="K2839" s="35">
        <f t="shared" si="724"/>
        <v>80</v>
      </c>
      <c r="L2839" s="30" t="str">
        <f t="shared" si="725"/>
        <v>15.1163</v>
      </c>
      <c r="M2839" s="30">
        <f t="shared" si="726"/>
        <v>88</v>
      </c>
      <c r="N2839" s="30" t="str">
        <f t="shared" si="727"/>
        <v>14.9651</v>
      </c>
      <c r="O2839" s="30">
        <f t="shared" si="728"/>
        <v>96</v>
      </c>
      <c r="P2839" s="30" t="str">
        <f t="shared" si="729"/>
        <v>15.1163</v>
      </c>
      <c r="Q2839" s="30">
        <f t="shared" si="730"/>
        <v>104</v>
      </c>
      <c r="R2839" s="36" t="str">
        <f t="shared" si="731"/>
        <v>08-Aug-2017</v>
      </c>
      <c r="S2839" s="37">
        <f t="shared" si="722"/>
        <v>15.116300000000001</v>
      </c>
    </row>
    <row r="2840" spans="1:19" ht="26">
      <c r="A2840" s="30" t="s">
        <v>8668</v>
      </c>
      <c r="D2840" s="30" t="str">
        <f t="shared" si="716"/>
        <v>106096</v>
      </c>
      <c r="E2840" s="30">
        <f t="shared" si="720"/>
        <v>7</v>
      </c>
      <c r="F2840" s="30" t="str">
        <f t="shared" si="717"/>
        <v>INF200K01CT2</v>
      </c>
      <c r="G2840" s="30">
        <f t="shared" si="721"/>
        <v>20</v>
      </c>
      <c r="H2840" s="30" t="str">
        <f t="shared" si="718"/>
        <v>-</v>
      </c>
      <c r="I2840" s="30">
        <f t="shared" si="723"/>
        <v>22</v>
      </c>
      <c r="J2840" s="35" t="str">
        <f t="shared" si="719"/>
        <v>SBI INFRASTRUCTURE FUND - SERIES I - REGULAR PLAN - GROWTH (6/7/2007)</v>
      </c>
      <c r="K2840" s="35">
        <f t="shared" si="724"/>
        <v>92</v>
      </c>
      <c r="L2840" s="30" t="str">
        <f t="shared" si="725"/>
        <v>14.7532</v>
      </c>
      <c r="M2840" s="30">
        <f t="shared" si="726"/>
        <v>100</v>
      </c>
      <c r="N2840" s="30" t="str">
        <f t="shared" si="727"/>
        <v>14.6057</v>
      </c>
      <c r="O2840" s="30">
        <f t="shared" si="728"/>
        <v>108</v>
      </c>
      <c r="P2840" s="30" t="str">
        <f t="shared" si="729"/>
        <v>14.7532</v>
      </c>
      <c r="Q2840" s="30">
        <f t="shared" si="730"/>
        <v>116</v>
      </c>
      <c r="R2840" s="36" t="str">
        <f t="shared" si="731"/>
        <v>08-Aug-2017</v>
      </c>
      <c r="S2840" s="37">
        <f t="shared" si="722"/>
        <v>14.7532</v>
      </c>
    </row>
    <row r="2841" spans="1:19">
      <c r="A2841" s="30" t="s">
        <v>8669</v>
      </c>
      <c r="D2841" s="30" t="str">
        <f t="shared" si="716"/>
        <v>119731</v>
      </c>
      <c r="E2841" s="30">
        <f t="shared" si="720"/>
        <v>7</v>
      </c>
      <c r="F2841" s="30" t="str">
        <f t="shared" si="717"/>
        <v>INF200K01RT0</v>
      </c>
      <c r="G2841" s="30">
        <f t="shared" si="721"/>
        <v>20</v>
      </c>
      <c r="H2841" s="30" t="str">
        <f t="shared" si="718"/>
        <v>INF200K01RU8</v>
      </c>
      <c r="I2841" s="30">
        <f t="shared" si="723"/>
        <v>33</v>
      </c>
      <c r="J2841" s="35" t="str">
        <f t="shared" si="719"/>
        <v>SBI IT FUND - DIRECT PLAN - DIVIDEND</v>
      </c>
      <c r="K2841" s="35">
        <f t="shared" si="724"/>
        <v>70</v>
      </c>
      <c r="L2841" s="30" t="str">
        <f t="shared" si="725"/>
        <v>38.7965</v>
      </c>
      <c r="M2841" s="30">
        <f t="shared" si="726"/>
        <v>78</v>
      </c>
      <c r="N2841" s="30" t="str">
        <f t="shared" si="727"/>
        <v>38.6025</v>
      </c>
      <c r="O2841" s="30">
        <f t="shared" si="728"/>
        <v>86</v>
      </c>
      <c r="P2841" s="30" t="str">
        <f t="shared" si="729"/>
        <v>38.7965</v>
      </c>
      <c r="Q2841" s="30">
        <f t="shared" si="730"/>
        <v>94</v>
      </c>
      <c r="R2841" s="36" t="str">
        <f t="shared" si="731"/>
        <v>08-Aug-2017</v>
      </c>
      <c r="S2841" s="37">
        <f t="shared" si="722"/>
        <v>38.796500000000002</v>
      </c>
    </row>
    <row r="2842" spans="1:19">
      <c r="A2842" s="30" t="s">
        <v>8670</v>
      </c>
      <c r="D2842" s="30" t="str">
        <f t="shared" si="716"/>
        <v>120578</v>
      </c>
      <c r="E2842" s="30">
        <f t="shared" si="720"/>
        <v>7</v>
      </c>
      <c r="F2842" s="30" t="str">
        <f t="shared" si="717"/>
        <v>INF200K01RV6</v>
      </c>
      <c r="G2842" s="30">
        <f t="shared" si="721"/>
        <v>20</v>
      </c>
      <c r="H2842" s="30" t="str">
        <f t="shared" si="718"/>
        <v>-</v>
      </c>
      <c r="I2842" s="30">
        <f t="shared" si="723"/>
        <v>22</v>
      </c>
      <c r="J2842" s="35" t="str">
        <f t="shared" si="719"/>
        <v>SBI IT FUND - DIRECT PLAN - GROWTH</v>
      </c>
      <c r="K2842" s="35">
        <f t="shared" si="724"/>
        <v>57</v>
      </c>
      <c r="L2842" s="30" t="str">
        <f t="shared" si="725"/>
        <v>46.5009</v>
      </c>
      <c r="M2842" s="30">
        <f t="shared" si="726"/>
        <v>65</v>
      </c>
      <c r="N2842" s="30" t="str">
        <f t="shared" si="727"/>
        <v>46.2684</v>
      </c>
      <c r="O2842" s="30">
        <f t="shared" si="728"/>
        <v>73</v>
      </c>
      <c r="P2842" s="30" t="str">
        <f t="shared" si="729"/>
        <v>46.5009</v>
      </c>
      <c r="Q2842" s="30">
        <f t="shared" si="730"/>
        <v>81</v>
      </c>
      <c r="R2842" s="36" t="str">
        <f t="shared" si="731"/>
        <v>08-Aug-2017</v>
      </c>
      <c r="S2842" s="37">
        <f t="shared" si="722"/>
        <v>46.500900000000001</v>
      </c>
    </row>
    <row r="2843" spans="1:19">
      <c r="A2843" s="30" t="s">
        <v>8671</v>
      </c>
      <c r="D2843" s="30" t="str">
        <f t="shared" si="716"/>
        <v>100643</v>
      </c>
      <c r="E2843" s="30">
        <f t="shared" si="720"/>
        <v>7</v>
      </c>
      <c r="F2843" s="30" t="str">
        <f t="shared" si="717"/>
        <v>INF200K01420</v>
      </c>
      <c r="G2843" s="30">
        <f t="shared" si="721"/>
        <v>20</v>
      </c>
      <c r="H2843" s="30" t="str">
        <f t="shared" si="718"/>
        <v>INF200K01438</v>
      </c>
      <c r="I2843" s="30">
        <f t="shared" si="723"/>
        <v>33</v>
      </c>
      <c r="J2843" s="35" t="str">
        <f t="shared" si="719"/>
        <v>SBI IT FUND - REGULAR PLAN - DIVIDEND</v>
      </c>
      <c r="K2843" s="35">
        <f t="shared" si="724"/>
        <v>71</v>
      </c>
      <c r="L2843" s="30" t="str">
        <f t="shared" si="725"/>
        <v>31.4783</v>
      </c>
      <c r="M2843" s="30">
        <f t="shared" si="726"/>
        <v>79</v>
      </c>
      <c r="N2843" s="30" t="str">
        <f t="shared" si="727"/>
        <v>31.3209</v>
      </c>
      <c r="O2843" s="30">
        <f t="shared" si="728"/>
        <v>87</v>
      </c>
      <c r="P2843" s="30" t="str">
        <f t="shared" si="729"/>
        <v>31.4783</v>
      </c>
      <c r="Q2843" s="30">
        <f t="shared" si="730"/>
        <v>95</v>
      </c>
      <c r="R2843" s="36" t="str">
        <f t="shared" si="731"/>
        <v>08-Aug-2017</v>
      </c>
      <c r="S2843" s="37">
        <f t="shared" si="722"/>
        <v>31.478300000000001</v>
      </c>
    </row>
    <row r="2844" spans="1:19">
      <c r="A2844" s="30" t="s">
        <v>8672</v>
      </c>
      <c r="D2844" s="30" t="str">
        <f t="shared" si="716"/>
        <v>120577</v>
      </c>
      <c r="E2844" s="30">
        <f t="shared" si="720"/>
        <v>7</v>
      </c>
      <c r="F2844" s="30" t="str">
        <f t="shared" si="717"/>
        <v>INF200K01VS4</v>
      </c>
      <c r="G2844" s="30">
        <f t="shared" si="721"/>
        <v>20</v>
      </c>
      <c r="H2844" s="30" t="str">
        <f t="shared" si="718"/>
        <v>-</v>
      </c>
      <c r="I2844" s="30">
        <f t="shared" si="723"/>
        <v>22</v>
      </c>
      <c r="J2844" s="35" t="str">
        <f t="shared" si="719"/>
        <v>SBI IT FUND - REGULAR PLAN - GROWTH</v>
      </c>
      <c r="K2844" s="35">
        <f t="shared" si="724"/>
        <v>58</v>
      </c>
      <c r="L2844" s="30" t="str">
        <f t="shared" si="725"/>
        <v>44.5739</v>
      </c>
      <c r="M2844" s="30">
        <f t="shared" si="726"/>
        <v>66</v>
      </c>
      <c r="N2844" s="30" t="str">
        <f t="shared" si="727"/>
        <v>44.3510</v>
      </c>
      <c r="O2844" s="30">
        <f t="shared" si="728"/>
        <v>74</v>
      </c>
      <c r="P2844" s="30" t="str">
        <f t="shared" si="729"/>
        <v>44.5739</v>
      </c>
      <c r="Q2844" s="30">
        <f t="shared" si="730"/>
        <v>82</v>
      </c>
      <c r="R2844" s="36" t="str">
        <f t="shared" si="731"/>
        <v>08-Aug-2017</v>
      </c>
      <c r="S2844" s="37">
        <f t="shared" si="722"/>
        <v>44.573900000000002</v>
      </c>
    </row>
    <row r="2845" spans="1:19">
      <c r="A2845" s="30" t="s">
        <v>8673</v>
      </c>
      <c r="D2845" s="30" t="str">
        <f t="shared" si="716"/>
        <v>119613</v>
      </c>
      <c r="E2845" s="30">
        <f t="shared" si="720"/>
        <v>7</v>
      </c>
      <c r="F2845" s="30" t="str">
        <f t="shared" si="717"/>
        <v>INF200K01RZ7</v>
      </c>
      <c r="G2845" s="30">
        <f t="shared" si="721"/>
        <v>20</v>
      </c>
      <c r="H2845" s="30" t="str">
        <f t="shared" si="718"/>
        <v>INF200K01SA8</v>
      </c>
      <c r="I2845" s="30">
        <f t="shared" si="723"/>
        <v>33</v>
      </c>
      <c r="J2845" s="35" t="str">
        <f t="shared" si="719"/>
        <v>SBI Magnum COMMA Fund - DIRECT PLAN - Dividend</v>
      </c>
      <c r="K2845" s="35">
        <f t="shared" si="724"/>
        <v>80</v>
      </c>
      <c r="L2845" s="30" t="str">
        <f t="shared" si="725"/>
        <v>25.5655</v>
      </c>
      <c r="M2845" s="30">
        <f t="shared" si="726"/>
        <v>88</v>
      </c>
      <c r="N2845" s="30" t="str">
        <f t="shared" si="727"/>
        <v>25.3098</v>
      </c>
      <c r="O2845" s="30">
        <f t="shared" si="728"/>
        <v>96</v>
      </c>
      <c r="P2845" s="30" t="str">
        <f t="shared" si="729"/>
        <v>25.5655</v>
      </c>
      <c r="Q2845" s="30">
        <f t="shared" si="730"/>
        <v>104</v>
      </c>
      <c r="R2845" s="36" t="str">
        <f t="shared" si="731"/>
        <v>08-Aug-2017</v>
      </c>
      <c r="S2845" s="37">
        <f t="shared" si="722"/>
        <v>25.5655</v>
      </c>
    </row>
    <row r="2846" spans="1:19">
      <c r="A2846" s="30" t="s">
        <v>8674</v>
      </c>
      <c r="D2846" s="30" t="str">
        <f t="shared" si="716"/>
        <v>103146</v>
      </c>
      <c r="E2846" s="30">
        <f t="shared" si="720"/>
        <v>7</v>
      </c>
      <c r="F2846" s="30" t="str">
        <f t="shared" si="717"/>
        <v>INF200K01313</v>
      </c>
      <c r="G2846" s="30">
        <f t="shared" si="721"/>
        <v>20</v>
      </c>
      <c r="H2846" s="30" t="str">
        <f t="shared" si="718"/>
        <v>INF200K01321</v>
      </c>
      <c r="I2846" s="30">
        <f t="shared" si="723"/>
        <v>33</v>
      </c>
      <c r="J2846" s="35" t="str">
        <f t="shared" si="719"/>
        <v>SBI Magnum COMMA Fund - REGULAR PLAN - Dividend</v>
      </c>
      <c r="K2846" s="35">
        <f t="shared" si="724"/>
        <v>81</v>
      </c>
      <c r="L2846" s="30" t="str">
        <f t="shared" si="725"/>
        <v>24.8764</v>
      </c>
      <c r="M2846" s="30">
        <f t="shared" si="726"/>
        <v>89</v>
      </c>
      <c r="N2846" s="30" t="str">
        <f t="shared" si="727"/>
        <v>24.6276</v>
      </c>
      <c r="O2846" s="30">
        <f t="shared" si="728"/>
        <v>97</v>
      </c>
      <c r="P2846" s="30" t="str">
        <f t="shared" si="729"/>
        <v>24.8764</v>
      </c>
      <c r="Q2846" s="30">
        <f t="shared" si="730"/>
        <v>105</v>
      </c>
      <c r="R2846" s="36" t="str">
        <f t="shared" si="731"/>
        <v>08-Aug-2017</v>
      </c>
      <c r="S2846" s="37">
        <f t="shared" si="722"/>
        <v>24.8764</v>
      </c>
    </row>
    <row r="2847" spans="1:19">
      <c r="A2847" s="30" t="s">
        <v>8675</v>
      </c>
      <c r="D2847" s="30" t="str">
        <f t="shared" si="716"/>
        <v>119705</v>
      </c>
      <c r="E2847" s="30">
        <f t="shared" si="720"/>
        <v>7</v>
      </c>
      <c r="F2847" s="30" t="str">
        <f t="shared" si="717"/>
        <v>INF200K01SB6</v>
      </c>
      <c r="G2847" s="30">
        <f t="shared" si="721"/>
        <v>20</v>
      </c>
      <c r="H2847" s="30" t="str">
        <f t="shared" si="718"/>
        <v>-</v>
      </c>
      <c r="I2847" s="30">
        <f t="shared" si="723"/>
        <v>22</v>
      </c>
      <c r="J2847" s="35" t="str">
        <f t="shared" si="719"/>
        <v>SBI Magnum COMMA Fund - DIRECT PLAN - Growth</v>
      </c>
      <c r="K2847" s="35">
        <f t="shared" si="724"/>
        <v>67</v>
      </c>
      <c r="L2847" s="30" t="str">
        <f t="shared" si="725"/>
        <v>37.8254</v>
      </c>
      <c r="M2847" s="30">
        <f t="shared" si="726"/>
        <v>75</v>
      </c>
      <c r="N2847" s="30" t="str">
        <f t="shared" si="727"/>
        <v>37.4471</v>
      </c>
      <c r="O2847" s="30">
        <f t="shared" si="728"/>
        <v>83</v>
      </c>
      <c r="P2847" s="30" t="str">
        <f t="shared" si="729"/>
        <v>37.8254</v>
      </c>
      <c r="Q2847" s="30">
        <f t="shared" si="730"/>
        <v>91</v>
      </c>
      <c r="R2847" s="36" t="str">
        <f t="shared" si="731"/>
        <v>08-Aug-2017</v>
      </c>
      <c r="S2847" s="37">
        <f t="shared" si="722"/>
        <v>37.825400000000002</v>
      </c>
    </row>
    <row r="2848" spans="1:19">
      <c r="A2848" s="30" t="s">
        <v>8676</v>
      </c>
      <c r="D2848" s="30" t="str">
        <f t="shared" si="716"/>
        <v>103145</v>
      </c>
      <c r="E2848" s="30">
        <f t="shared" si="720"/>
        <v>7</v>
      </c>
      <c r="F2848" s="30" t="str">
        <f t="shared" si="717"/>
        <v>INF200K01339</v>
      </c>
      <c r="G2848" s="30">
        <f t="shared" si="721"/>
        <v>20</v>
      </c>
      <c r="H2848" s="30" t="str">
        <f t="shared" si="718"/>
        <v>-</v>
      </c>
      <c r="I2848" s="30">
        <f t="shared" si="723"/>
        <v>22</v>
      </c>
      <c r="J2848" s="35" t="str">
        <f t="shared" si="719"/>
        <v>SBI Magnum COMMA Fund - REGULAR PLAN - Growth</v>
      </c>
      <c r="K2848" s="35">
        <f t="shared" si="724"/>
        <v>68</v>
      </c>
      <c r="L2848" s="30" t="str">
        <f t="shared" si="725"/>
        <v>36.8331</v>
      </c>
      <c r="M2848" s="30">
        <f t="shared" si="726"/>
        <v>76</v>
      </c>
      <c r="N2848" s="30" t="str">
        <f t="shared" si="727"/>
        <v>36.4648</v>
      </c>
      <c r="O2848" s="30">
        <f t="shared" si="728"/>
        <v>84</v>
      </c>
      <c r="P2848" s="30" t="str">
        <f t="shared" si="729"/>
        <v>36.8331</v>
      </c>
      <c r="Q2848" s="30">
        <f t="shared" si="730"/>
        <v>92</v>
      </c>
      <c r="R2848" s="36" t="str">
        <f t="shared" si="731"/>
        <v>08-Aug-2017</v>
      </c>
      <c r="S2848" s="37">
        <f t="shared" si="722"/>
        <v>36.833100000000002</v>
      </c>
    </row>
    <row r="2849" spans="1:19">
      <c r="A2849" s="30" t="s">
        <v>8677</v>
      </c>
      <c r="D2849" s="30" t="str">
        <f t="shared" si="716"/>
        <v>119708</v>
      </c>
      <c r="E2849" s="30">
        <f t="shared" si="720"/>
        <v>7</v>
      </c>
      <c r="F2849" s="30" t="str">
        <f t="shared" si="717"/>
        <v>INF200K01SC4</v>
      </c>
      <c r="G2849" s="30">
        <f t="shared" si="721"/>
        <v>20</v>
      </c>
      <c r="H2849" s="30" t="str">
        <f t="shared" si="718"/>
        <v>INF200K01SD2</v>
      </c>
      <c r="I2849" s="30">
        <f t="shared" si="723"/>
        <v>33</v>
      </c>
      <c r="J2849" s="35" t="str">
        <f t="shared" si="719"/>
        <v>SBI Magnum Equity Fund - DIRECT PLAN -Dividend</v>
      </c>
      <c r="K2849" s="35">
        <f t="shared" si="724"/>
        <v>80</v>
      </c>
      <c r="L2849" s="30" t="str">
        <f t="shared" si="725"/>
        <v>38.0521</v>
      </c>
      <c r="M2849" s="30">
        <f t="shared" si="726"/>
        <v>88</v>
      </c>
      <c r="N2849" s="30" t="str">
        <f t="shared" si="727"/>
        <v>37.6716</v>
      </c>
      <c r="O2849" s="30">
        <f t="shared" si="728"/>
        <v>96</v>
      </c>
      <c r="P2849" s="30" t="str">
        <f t="shared" si="729"/>
        <v>38.0521</v>
      </c>
      <c r="Q2849" s="30">
        <f t="shared" si="730"/>
        <v>104</v>
      </c>
      <c r="R2849" s="36" t="str">
        <f t="shared" si="731"/>
        <v>08-Aug-2017</v>
      </c>
      <c r="S2849" s="37">
        <f t="shared" si="722"/>
        <v>38.052100000000003</v>
      </c>
    </row>
    <row r="2850" spans="1:19">
      <c r="A2850" s="30" t="s">
        <v>8678</v>
      </c>
      <c r="D2850" s="30" t="str">
        <f t="shared" si="716"/>
        <v>119709</v>
      </c>
      <c r="E2850" s="30">
        <f t="shared" si="720"/>
        <v>7</v>
      </c>
      <c r="F2850" s="30" t="str">
        <f t="shared" si="717"/>
        <v>INF200K01SE0</v>
      </c>
      <c r="G2850" s="30">
        <f t="shared" si="721"/>
        <v>20</v>
      </c>
      <c r="H2850" s="30" t="str">
        <f t="shared" si="718"/>
        <v>-</v>
      </c>
      <c r="I2850" s="30">
        <f t="shared" si="723"/>
        <v>22</v>
      </c>
      <c r="J2850" s="35" t="str">
        <f t="shared" si="719"/>
        <v>SBI Magnum Equity Fund - DIRECT PLAN -GROWTH</v>
      </c>
      <c r="K2850" s="35">
        <f t="shared" si="724"/>
        <v>67</v>
      </c>
      <c r="L2850" s="30" t="str">
        <f t="shared" si="725"/>
        <v>95.0274</v>
      </c>
      <c r="M2850" s="30">
        <f t="shared" si="726"/>
        <v>75</v>
      </c>
      <c r="N2850" s="30" t="str">
        <f t="shared" si="727"/>
        <v>94.0771</v>
      </c>
      <c r="O2850" s="30">
        <f t="shared" si="728"/>
        <v>83</v>
      </c>
      <c r="P2850" s="30" t="str">
        <f t="shared" si="729"/>
        <v>95.0274</v>
      </c>
      <c r="Q2850" s="30">
        <f t="shared" si="730"/>
        <v>91</v>
      </c>
      <c r="R2850" s="36" t="str">
        <f t="shared" si="731"/>
        <v>08-Aug-2017</v>
      </c>
      <c r="S2850" s="37">
        <f t="shared" si="722"/>
        <v>95.0274</v>
      </c>
    </row>
    <row r="2851" spans="1:19">
      <c r="A2851" s="30" t="s">
        <v>8679</v>
      </c>
      <c r="D2851" s="30" t="str">
        <f t="shared" si="716"/>
        <v>101295</v>
      </c>
      <c r="E2851" s="30">
        <f t="shared" si="720"/>
        <v>7</v>
      </c>
      <c r="F2851" s="30" t="str">
        <f t="shared" si="717"/>
        <v>INF200K01198</v>
      </c>
      <c r="G2851" s="30">
        <f t="shared" si="721"/>
        <v>20</v>
      </c>
      <c r="H2851" s="30" t="str">
        <f t="shared" si="718"/>
        <v>INF200K01206</v>
      </c>
      <c r="I2851" s="30">
        <f t="shared" si="723"/>
        <v>33</v>
      </c>
      <c r="J2851" s="35" t="str">
        <f t="shared" si="719"/>
        <v>SBI Magnum Equity Fund - REGULAR PLAN - Dividend</v>
      </c>
      <c r="K2851" s="35">
        <f t="shared" si="724"/>
        <v>82</v>
      </c>
      <c r="L2851" s="30" t="str">
        <f t="shared" si="725"/>
        <v>32.1503</v>
      </c>
      <c r="M2851" s="30">
        <f t="shared" si="726"/>
        <v>90</v>
      </c>
      <c r="N2851" s="30" t="str">
        <f t="shared" si="727"/>
        <v>31.8288</v>
      </c>
      <c r="O2851" s="30">
        <f t="shared" si="728"/>
        <v>98</v>
      </c>
      <c r="P2851" s="30" t="str">
        <f t="shared" si="729"/>
        <v>32.1503</v>
      </c>
      <c r="Q2851" s="30">
        <f t="shared" si="730"/>
        <v>106</v>
      </c>
      <c r="R2851" s="36" t="str">
        <f t="shared" si="731"/>
        <v>08-Aug-2017</v>
      </c>
      <c r="S2851" s="37">
        <f t="shared" si="722"/>
        <v>32.150300000000001</v>
      </c>
    </row>
    <row r="2852" spans="1:19">
      <c r="A2852" s="30" t="s">
        <v>8680</v>
      </c>
      <c r="D2852" s="30" t="str">
        <f t="shared" si="716"/>
        <v>104523</v>
      </c>
      <c r="E2852" s="30">
        <f t="shared" si="720"/>
        <v>7</v>
      </c>
      <c r="F2852" s="30" t="str">
        <f t="shared" si="717"/>
        <v>INF200K01214</v>
      </c>
      <c r="G2852" s="30">
        <f t="shared" si="721"/>
        <v>20</v>
      </c>
      <c r="H2852" s="30" t="str">
        <f t="shared" si="718"/>
        <v>-</v>
      </c>
      <c r="I2852" s="30">
        <f t="shared" si="723"/>
        <v>22</v>
      </c>
      <c r="J2852" s="35" t="str">
        <f t="shared" si="719"/>
        <v>SBI Magnum Equity Fund- REGULAR PLAN - Growth</v>
      </c>
      <c r="K2852" s="35">
        <f t="shared" si="724"/>
        <v>68</v>
      </c>
      <c r="L2852" s="30" t="str">
        <f t="shared" si="725"/>
        <v>92.0457</v>
      </c>
      <c r="M2852" s="30">
        <f t="shared" si="726"/>
        <v>76</v>
      </c>
      <c r="N2852" s="30" t="str">
        <f t="shared" si="727"/>
        <v>91.1252</v>
      </c>
      <c r="O2852" s="30">
        <f t="shared" si="728"/>
        <v>84</v>
      </c>
      <c r="P2852" s="30" t="str">
        <f t="shared" si="729"/>
        <v>92.0457</v>
      </c>
      <c r="Q2852" s="30">
        <f t="shared" si="730"/>
        <v>92</v>
      </c>
      <c r="R2852" s="36" t="str">
        <f t="shared" si="731"/>
        <v>08-Aug-2017</v>
      </c>
      <c r="S2852" s="37">
        <f t="shared" si="722"/>
        <v>92.045699999999997</v>
      </c>
    </row>
    <row r="2853" spans="1:19">
      <c r="A2853" s="30" t="s">
        <v>8681</v>
      </c>
      <c r="D2853" s="30" t="str">
        <f t="shared" si="716"/>
        <v>119710</v>
      </c>
      <c r="E2853" s="30">
        <f t="shared" si="720"/>
        <v>7</v>
      </c>
      <c r="F2853" s="30" t="str">
        <f t="shared" si="717"/>
        <v>INF200K01SL5</v>
      </c>
      <c r="G2853" s="30">
        <f t="shared" si="721"/>
        <v>20</v>
      </c>
      <c r="H2853" s="30" t="str">
        <f t="shared" si="718"/>
        <v>INF200K01SM3</v>
      </c>
      <c r="I2853" s="30">
        <f t="shared" si="723"/>
        <v>33</v>
      </c>
      <c r="J2853" s="35" t="str">
        <f t="shared" si="719"/>
        <v>SBI MAGNUM GLOBAL FUND - DIRECT PLAN - DIVIDEND</v>
      </c>
      <c r="K2853" s="35">
        <f t="shared" si="724"/>
        <v>81</v>
      </c>
      <c r="L2853" s="30" t="str">
        <f t="shared" si="725"/>
        <v>62.4727</v>
      </c>
      <c r="M2853" s="30">
        <f t="shared" si="726"/>
        <v>89</v>
      </c>
      <c r="N2853" s="30" t="str">
        <f t="shared" si="727"/>
        <v>61.8480</v>
      </c>
      <c r="O2853" s="30">
        <f t="shared" si="728"/>
        <v>97</v>
      </c>
      <c r="P2853" s="30" t="str">
        <f t="shared" si="729"/>
        <v>62.4727</v>
      </c>
      <c r="Q2853" s="30">
        <f t="shared" si="730"/>
        <v>105</v>
      </c>
      <c r="R2853" s="36" t="str">
        <f t="shared" si="731"/>
        <v>08-Aug-2017</v>
      </c>
      <c r="S2853" s="37">
        <f t="shared" si="722"/>
        <v>62.472700000000003</v>
      </c>
    </row>
    <row r="2854" spans="1:19">
      <c r="A2854" s="30" t="s">
        <v>8682</v>
      </c>
      <c r="D2854" s="30" t="str">
        <f t="shared" si="716"/>
        <v>103114</v>
      </c>
      <c r="E2854" s="30">
        <f t="shared" si="720"/>
        <v>7</v>
      </c>
      <c r="F2854" s="30" t="str">
        <f t="shared" si="717"/>
        <v>INF200K01255</v>
      </c>
      <c r="G2854" s="30">
        <f t="shared" si="721"/>
        <v>20</v>
      </c>
      <c r="H2854" s="30" t="str">
        <f t="shared" si="718"/>
        <v>INF200K01263</v>
      </c>
      <c r="I2854" s="30">
        <f t="shared" si="723"/>
        <v>33</v>
      </c>
      <c r="J2854" s="35" t="str">
        <f t="shared" si="719"/>
        <v>SBI MAGNUM GLOBAL FUND - REGULAR PLAN -DIVIDEND</v>
      </c>
      <c r="K2854" s="35">
        <f t="shared" si="724"/>
        <v>81</v>
      </c>
      <c r="L2854" s="30" t="str">
        <f t="shared" si="725"/>
        <v>51.4914</v>
      </c>
      <c r="M2854" s="30">
        <f t="shared" si="726"/>
        <v>89</v>
      </c>
      <c r="N2854" s="30" t="str">
        <f t="shared" si="727"/>
        <v>50.9765</v>
      </c>
      <c r="O2854" s="30">
        <f t="shared" si="728"/>
        <v>97</v>
      </c>
      <c r="P2854" s="30" t="str">
        <f t="shared" si="729"/>
        <v>51.4914</v>
      </c>
      <c r="Q2854" s="30">
        <f t="shared" si="730"/>
        <v>105</v>
      </c>
      <c r="R2854" s="36" t="str">
        <f t="shared" si="731"/>
        <v>08-Aug-2017</v>
      </c>
      <c r="S2854" s="37">
        <f t="shared" si="722"/>
        <v>51.491399999999999</v>
      </c>
    </row>
    <row r="2855" spans="1:19">
      <c r="A2855" s="30" t="s">
        <v>8683</v>
      </c>
      <c r="D2855" s="30" t="str">
        <f t="shared" si="716"/>
        <v>119711</v>
      </c>
      <c r="E2855" s="30">
        <f t="shared" si="720"/>
        <v>7</v>
      </c>
      <c r="F2855" s="30" t="str">
        <f t="shared" si="717"/>
        <v>INF200K01SN1</v>
      </c>
      <c r="G2855" s="30">
        <f t="shared" si="721"/>
        <v>20</v>
      </c>
      <c r="H2855" s="30" t="str">
        <f t="shared" si="718"/>
        <v>-</v>
      </c>
      <c r="I2855" s="30">
        <f t="shared" si="723"/>
        <v>22</v>
      </c>
      <c r="J2855" s="35" t="str">
        <f t="shared" si="719"/>
        <v>SBI MAGNUM GLOBAL FUND - DIRECT PLAN -GROWTH</v>
      </c>
      <c r="K2855" s="35">
        <f t="shared" si="724"/>
        <v>67</v>
      </c>
      <c r="L2855" s="30" t="str">
        <f t="shared" si="725"/>
        <v>160.0280</v>
      </c>
      <c r="M2855" s="30">
        <f t="shared" si="726"/>
        <v>76</v>
      </c>
      <c r="N2855" s="30" t="str">
        <f t="shared" si="727"/>
        <v>158.4277</v>
      </c>
      <c r="O2855" s="30">
        <f t="shared" si="728"/>
        <v>85</v>
      </c>
      <c r="P2855" s="30" t="str">
        <f t="shared" si="729"/>
        <v>160.0280</v>
      </c>
      <c r="Q2855" s="30">
        <f t="shared" si="730"/>
        <v>94</v>
      </c>
      <c r="R2855" s="36" t="str">
        <f t="shared" si="731"/>
        <v>08-Aug-2017</v>
      </c>
      <c r="S2855" s="37">
        <f t="shared" si="722"/>
        <v>160.02799999999999</v>
      </c>
    </row>
    <row r="2856" spans="1:19">
      <c r="A2856" s="30" t="s">
        <v>8684</v>
      </c>
      <c r="D2856" s="30" t="str">
        <f t="shared" si="716"/>
        <v>103034</v>
      </c>
      <c r="E2856" s="30">
        <f t="shared" si="720"/>
        <v>7</v>
      </c>
      <c r="F2856" s="30" t="str">
        <f t="shared" si="717"/>
        <v>INF200K01271</v>
      </c>
      <c r="G2856" s="30">
        <f t="shared" si="721"/>
        <v>20</v>
      </c>
      <c r="H2856" s="30" t="str">
        <f t="shared" si="718"/>
        <v>-</v>
      </c>
      <c r="I2856" s="30">
        <f t="shared" si="723"/>
        <v>22</v>
      </c>
      <c r="J2856" s="35" t="str">
        <f t="shared" si="719"/>
        <v>SBI MAGNUM GLOBAL FUND - REGULAR PLAN -GROWTH</v>
      </c>
      <c r="K2856" s="35">
        <f t="shared" si="724"/>
        <v>68</v>
      </c>
      <c r="L2856" s="30" t="str">
        <f t="shared" si="725"/>
        <v>154.1294</v>
      </c>
      <c r="M2856" s="30">
        <f t="shared" si="726"/>
        <v>77</v>
      </c>
      <c r="N2856" s="30" t="str">
        <f t="shared" si="727"/>
        <v>152.5881</v>
      </c>
      <c r="O2856" s="30">
        <f t="shared" si="728"/>
        <v>86</v>
      </c>
      <c r="P2856" s="30" t="str">
        <f t="shared" si="729"/>
        <v>154.1294</v>
      </c>
      <c r="Q2856" s="30">
        <f t="shared" si="730"/>
        <v>95</v>
      </c>
      <c r="R2856" s="36" t="str">
        <f t="shared" si="731"/>
        <v>08-Aug-2017</v>
      </c>
      <c r="S2856" s="37">
        <f t="shared" si="722"/>
        <v>154.1294</v>
      </c>
    </row>
    <row r="2857" spans="1:19">
      <c r="A2857" s="30" t="s">
        <v>8685</v>
      </c>
      <c r="D2857" s="30" t="str">
        <f t="shared" si="716"/>
        <v>119715</v>
      </c>
      <c r="E2857" s="30">
        <f t="shared" si="720"/>
        <v>7</v>
      </c>
      <c r="F2857" s="30" t="str">
        <f t="shared" si="717"/>
        <v>INF200K01TN9</v>
      </c>
      <c r="G2857" s="30">
        <f t="shared" si="721"/>
        <v>20</v>
      </c>
      <c r="H2857" s="30" t="str">
        <f t="shared" si="718"/>
        <v>INF200K01TO7</v>
      </c>
      <c r="I2857" s="30">
        <f t="shared" si="723"/>
        <v>33</v>
      </c>
      <c r="J2857" s="35" t="str">
        <f t="shared" si="719"/>
        <v>SBI Magnum MIDCAP FUND - DIRECT PLAN -DIVIDEND</v>
      </c>
      <c r="K2857" s="35">
        <f t="shared" si="724"/>
        <v>80</v>
      </c>
      <c r="L2857" s="30" t="str">
        <f t="shared" si="725"/>
        <v>47.9953</v>
      </c>
      <c r="M2857" s="30">
        <f t="shared" si="726"/>
        <v>88</v>
      </c>
      <c r="N2857" s="30" t="str">
        <f t="shared" si="727"/>
        <v>47.5153</v>
      </c>
      <c r="O2857" s="30">
        <f t="shared" si="728"/>
        <v>96</v>
      </c>
      <c r="P2857" s="30" t="str">
        <f t="shared" si="729"/>
        <v>47.9953</v>
      </c>
      <c r="Q2857" s="30">
        <f t="shared" si="730"/>
        <v>104</v>
      </c>
      <c r="R2857" s="36" t="str">
        <f t="shared" si="731"/>
        <v>08-Aug-2017</v>
      </c>
      <c r="S2857" s="37">
        <f t="shared" si="722"/>
        <v>47.9953</v>
      </c>
    </row>
    <row r="2858" spans="1:19">
      <c r="A2858" s="30" t="s">
        <v>8686</v>
      </c>
      <c r="D2858" s="30" t="str">
        <f t="shared" si="716"/>
        <v>102942</v>
      </c>
      <c r="E2858" s="30">
        <f t="shared" si="720"/>
        <v>7</v>
      </c>
      <c r="F2858" s="30" t="str">
        <f t="shared" si="717"/>
        <v>INF200K01578</v>
      </c>
      <c r="G2858" s="30">
        <f t="shared" si="721"/>
        <v>20</v>
      </c>
      <c r="H2858" s="30" t="str">
        <f t="shared" si="718"/>
        <v>INF200K01586</v>
      </c>
      <c r="I2858" s="30">
        <f t="shared" si="723"/>
        <v>33</v>
      </c>
      <c r="J2858" s="35" t="str">
        <f t="shared" si="719"/>
        <v>SBI Magnum MIDCAP FUND - REGULAR PLAN -DIVIDEND</v>
      </c>
      <c r="K2858" s="35">
        <f t="shared" si="724"/>
        <v>81</v>
      </c>
      <c r="L2858" s="30" t="str">
        <f t="shared" si="725"/>
        <v>33.2101</v>
      </c>
      <c r="M2858" s="30">
        <f t="shared" si="726"/>
        <v>89</v>
      </c>
      <c r="N2858" s="30" t="str">
        <f t="shared" si="727"/>
        <v>32.8780</v>
      </c>
      <c r="O2858" s="30">
        <f t="shared" si="728"/>
        <v>97</v>
      </c>
      <c r="P2858" s="30" t="str">
        <f t="shared" si="729"/>
        <v>33.2101</v>
      </c>
      <c r="Q2858" s="30">
        <f t="shared" si="730"/>
        <v>105</v>
      </c>
      <c r="R2858" s="36" t="str">
        <f t="shared" si="731"/>
        <v>08-Aug-2017</v>
      </c>
      <c r="S2858" s="37">
        <f t="shared" si="722"/>
        <v>33.210099999999997</v>
      </c>
    </row>
    <row r="2859" spans="1:19">
      <c r="A2859" s="30" t="s">
        <v>8687</v>
      </c>
      <c r="D2859" s="30" t="str">
        <f t="shared" si="716"/>
        <v>119716</v>
      </c>
      <c r="E2859" s="30">
        <f t="shared" si="720"/>
        <v>7</v>
      </c>
      <c r="F2859" s="30" t="str">
        <f t="shared" si="717"/>
        <v>INF200K01TP4</v>
      </c>
      <c r="G2859" s="30">
        <f t="shared" si="721"/>
        <v>20</v>
      </c>
      <c r="H2859" s="30" t="str">
        <f t="shared" si="718"/>
        <v>-</v>
      </c>
      <c r="I2859" s="30">
        <f t="shared" si="723"/>
        <v>22</v>
      </c>
      <c r="J2859" s="35" t="str">
        <f t="shared" si="719"/>
        <v>SBI Magnum MIDCAP FUND - DIRECT PLAN - GROWTH</v>
      </c>
      <c r="K2859" s="35">
        <f t="shared" si="724"/>
        <v>68</v>
      </c>
      <c r="L2859" s="30" t="str">
        <f t="shared" si="725"/>
        <v>80.2637</v>
      </c>
      <c r="M2859" s="30">
        <f t="shared" si="726"/>
        <v>76</v>
      </c>
      <c r="N2859" s="30" t="str">
        <f t="shared" si="727"/>
        <v>79.4611</v>
      </c>
      <c r="O2859" s="30">
        <f t="shared" si="728"/>
        <v>84</v>
      </c>
      <c r="P2859" s="30" t="str">
        <f t="shared" si="729"/>
        <v>80.2637</v>
      </c>
      <c r="Q2859" s="30">
        <f t="shared" si="730"/>
        <v>92</v>
      </c>
      <c r="R2859" s="36" t="str">
        <f t="shared" si="731"/>
        <v>08-Aug-2017</v>
      </c>
      <c r="S2859" s="37">
        <f t="shared" si="722"/>
        <v>80.2637</v>
      </c>
    </row>
    <row r="2860" spans="1:19">
      <c r="A2860" s="30" t="s">
        <v>8688</v>
      </c>
      <c r="D2860" s="30" t="str">
        <f t="shared" si="716"/>
        <v>102941</v>
      </c>
      <c r="E2860" s="30">
        <f t="shared" si="720"/>
        <v>7</v>
      </c>
      <c r="F2860" s="30" t="str">
        <f t="shared" si="717"/>
        <v>INF200K01560</v>
      </c>
      <c r="G2860" s="30">
        <f t="shared" si="721"/>
        <v>20</v>
      </c>
      <c r="H2860" s="30" t="str">
        <f t="shared" si="718"/>
        <v>-</v>
      </c>
      <c r="I2860" s="30">
        <f t="shared" si="723"/>
        <v>22</v>
      </c>
      <c r="J2860" s="35" t="str">
        <f t="shared" si="719"/>
        <v>SBI Magnum MIDCAP FUND - REGULAR PLAN - GROWTH</v>
      </c>
      <c r="K2860" s="35">
        <f t="shared" si="724"/>
        <v>69</v>
      </c>
      <c r="L2860" s="30" t="str">
        <f t="shared" si="725"/>
        <v>77.0291</v>
      </c>
      <c r="M2860" s="30">
        <f t="shared" si="726"/>
        <v>77</v>
      </c>
      <c r="N2860" s="30" t="str">
        <f t="shared" si="727"/>
        <v>76.2588</v>
      </c>
      <c r="O2860" s="30">
        <f t="shared" si="728"/>
        <v>85</v>
      </c>
      <c r="P2860" s="30" t="str">
        <f t="shared" si="729"/>
        <v>77.0291</v>
      </c>
      <c r="Q2860" s="30">
        <f t="shared" si="730"/>
        <v>93</v>
      </c>
      <c r="R2860" s="36" t="str">
        <f t="shared" si="731"/>
        <v>08-Aug-2017</v>
      </c>
      <c r="S2860" s="37">
        <f t="shared" si="722"/>
        <v>77.0291</v>
      </c>
    </row>
    <row r="2861" spans="1:19">
      <c r="A2861" s="30" t="s">
        <v>8689</v>
      </c>
      <c r="D2861" s="30" t="str">
        <f t="shared" si="716"/>
        <v>119717</v>
      </c>
      <c r="E2861" s="30">
        <f t="shared" si="720"/>
        <v>7</v>
      </c>
      <c r="F2861" s="30" t="str">
        <f t="shared" si="717"/>
        <v>INF200K01UE6</v>
      </c>
      <c r="G2861" s="30">
        <f t="shared" si="721"/>
        <v>20</v>
      </c>
      <c r="H2861" s="30" t="str">
        <f t="shared" si="718"/>
        <v>INF200K01UF3</v>
      </c>
      <c r="I2861" s="30">
        <f t="shared" si="723"/>
        <v>33</v>
      </c>
      <c r="J2861" s="35" t="str">
        <f t="shared" si="719"/>
        <v>SBI Magnum Multicap Fund - DIRECT PLAN -Dividend Option</v>
      </c>
      <c r="K2861" s="35">
        <f t="shared" si="724"/>
        <v>89</v>
      </c>
      <c r="L2861" s="30" t="str">
        <f t="shared" si="725"/>
        <v>27.7314</v>
      </c>
      <c r="M2861" s="30">
        <f t="shared" si="726"/>
        <v>97</v>
      </c>
      <c r="N2861" s="30" t="str">
        <f t="shared" si="727"/>
        <v>27.4541</v>
      </c>
      <c r="O2861" s="30">
        <f t="shared" si="728"/>
        <v>105</v>
      </c>
      <c r="P2861" s="30" t="str">
        <f t="shared" si="729"/>
        <v>27.7314</v>
      </c>
      <c r="Q2861" s="30">
        <f t="shared" si="730"/>
        <v>113</v>
      </c>
      <c r="R2861" s="36" t="str">
        <f t="shared" si="731"/>
        <v>08-Aug-2017</v>
      </c>
      <c r="S2861" s="37">
        <f t="shared" si="722"/>
        <v>27.731400000000001</v>
      </c>
    </row>
    <row r="2862" spans="1:19">
      <c r="A2862" s="30" t="s">
        <v>8690</v>
      </c>
      <c r="D2862" s="30" t="str">
        <f t="shared" si="716"/>
        <v>103216</v>
      </c>
      <c r="E2862" s="30">
        <f t="shared" si="720"/>
        <v>7</v>
      </c>
      <c r="F2862" s="30" t="str">
        <f t="shared" si="717"/>
        <v>INF200K01230</v>
      </c>
      <c r="G2862" s="30">
        <f t="shared" si="721"/>
        <v>20</v>
      </c>
      <c r="H2862" s="30" t="str">
        <f t="shared" si="718"/>
        <v>INF200K01248</v>
      </c>
      <c r="I2862" s="30">
        <f t="shared" si="723"/>
        <v>33</v>
      </c>
      <c r="J2862" s="35" t="str">
        <f t="shared" si="719"/>
        <v>SBI Magnum Multicap Fund - REGULAR PLAN -Dividend Option</v>
      </c>
      <c r="K2862" s="35">
        <f t="shared" si="724"/>
        <v>90</v>
      </c>
      <c r="L2862" s="30" t="str">
        <f t="shared" si="725"/>
        <v>23.9847</v>
      </c>
      <c r="M2862" s="30">
        <f t="shared" si="726"/>
        <v>98</v>
      </c>
      <c r="N2862" s="30" t="str">
        <f t="shared" si="727"/>
        <v>23.7449</v>
      </c>
      <c r="O2862" s="30">
        <f t="shared" si="728"/>
        <v>106</v>
      </c>
      <c r="P2862" s="30" t="str">
        <f t="shared" si="729"/>
        <v>23.9847</v>
      </c>
      <c r="Q2862" s="30">
        <f t="shared" si="730"/>
        <v>114</v>
      </c>
      <c r="R2862" s="36" t="str">
        <f t="shared" si="731"/>
        <v>08-Aug-2017</v>
      </c>
      <c r="S2862" s="37">
        <f t="shared" si="722"/>
        <v>23.9847</v>
      </c>
    </row>
    <row r="2863" spans="1:19">
      <c r="A2863" s="30" t="s">
        <v>8691</v>
      </c>
      <c r="D2863" s="30" t="str">
        <f t="shared" si="716"/>
        <v>119718</v>
      </c>
      <c r="E2863" s="30">
        <f t="shared" si="720"/>
        <v>7</v>
      </c>
      <c r="F2863" s="30" t="str">
        <f t="shared" si="717"/>
        <v>INF200K01UG1</v>
      </c>
      <c r="G2863" s="30">
        <f t="shared" si="721"/>
        <v>20</v>
      </c>
      <c r="H2863" s="30" t="str">
        <f t="shared" si="718"/>
        <v>-</v>
      </c>
      <c r="I2863" s="30">
        <f t="shared" si="723"/>
        <v>22</v>
      </c>
      <c r="J2863" s="35" t="str">
        <f t="shared" si="719"/>
        <v>SBI Magnum Multicap Fund - DIRECT PLAN - Growth Option</v>
      </c>
      <c r="K2863" s="35">
        <f t="shared" si="724"/>
        <v>77</v>
      </c>
      <c r="L2863" s="30" t="str">
        <f t="shared" si="725"/>
        <v>46.0001</v>
      </c>
      <c r="M2863" s="30">
        <f t="shared" si="726"/>
        <v>85</v>
      </c>
      <c r="N2863" s="30" t="str">
        <f t="shared" si="727"/>
        <v>45.5401</v>
      </c>
      <c r="O2863" s="30">
        <f t="shared" si="728"/>
        <v>93</v>
      </c>
      <c r="P2863" s="30" t="str">
        <f t="shared" si="729"/>
        <v>46.0001</v>
      </c>
      <c r="Q2863" s="30">
        <f t="shared" si="730"/>
        <v>101</v>
      </c>
      <c r="R2863" s="36" t="str">
        <f t="shared" si="731"/>
        <v>08-Aug-2017</v>
      </c>
      <c r="S2863" s="37">
        <f t="shared" si="722"/>
        <v>46.000100000000003</v>
      </c>
    </row>
    <row r="2864" spans="1:19">
      <c r="A2864" s="30" t="s">
        <v>8692</v>
      </c>
      <c r="D2864" s="30" t="str">
        <f t="shared" si="716"/>
        <v>103215</v>
      </c>
      <c r="E2864" s="30">
        <f t="shared" si="720"/>
        <v>7</v>
      </c>
      <c r="F2864" s="30" t="str">
        <f t="shared" si="717"/>
        <v>INF200K01222</v>
      </c>
      <c r="G2864" s="30">
        <f t="shared" si="721"/>
        <v>20</v>
      </c>
      <c r="H2864" s="30" t="str">
        <f t="shared" si="718"/>
        <v>-</v>
      </c>
      <c r="I2864" s="30">
        <f t="shared" si="723"/>
        <v>22</v>
      </c>
      <c r="J2864" s="35" t="str">
        <f t="shared" si="719"/>
        <v>SBI Magnum Multicap Fund - REGULAR PLAN -Growth Option</v>
      </c>
      <c r="K2864" s="35">
        <f t="shared" si="724"/>
        <v>77</v>
      </c>
      <c r="L2864" s="30" t="str">
        <f t="shared" si="725"/>
        <v>44.3781</v>
      </c>
      <c r="M2864" s="30">
        <f t="shared" si="726"/>
        <v>85</v>
      </c>
      <c r="N2864" s="30" t="str">
        <f t="shared" si="727"/>
        <v>43.9343</v>
      </c>
      <c r="O2864" s="30">
        <f t="shared" si="728"/>
        <v>93</v>
      </c>
      <c r="P2864" s="30" t="str">
        <f t="shared" si="729"/>
        <v>44.3781</v>
      </c>
      <c r="Q2864" s="30">
        <f t="shared" si="730"/>
        <v>101</v>
      </c>
      <c r="R2864" s="36" t="str">
        <f t="shared" si="731"/>
        <v>08-Aug-2017</v>
      </c>
      <c r="S2864" s="37">
        <f t="shared" si="722"/>
        <v>44.378100000000003</v>
      </c>
    </row>
    <row r="2865" spans="1:19">
      <c r="A2865" s="30" t="s">
        <v>8693</v>
      </c>
      <c r="D2865" s="30" t="str">
        <f t="shared" si="716"/>
        <v>101530</v>
      </c>
      <c r="E2865" s="30">
        <f t="shared" si="720"/>
        <v>7</v>
      </c>
      <c r="F2865" s="30" t="str">
        <f t="shared" si="717"/>
        <v>INF200K01289</v>
      </c>
      <c r="G2865" s="30">
        <f t="shared" si="721"/>
        <v>20</v>
      </c>
      <c r="H2865" s="30" t="str">
        <f t="shared" si="718"/>
        <v>INF200K01297</v>
      </c>
      <c r="I2865" s="30">
        <f t="shared" si="723"/>
        <v>33</v>
      </c>
      <c r="J2865" s="35" t="str">
        <f t="shared" si="719"/>
        <v>SBI Magnum Multiplier Fund - REGULAR PLAN -Dividend</v>
      </c>
      <c r="K2865" s="35">
        <f t="shared" si="724"/>
        <v>85</v>
      </c>
      <c r="L2865" s="30" t="str">
        <f t="shared" si="725"/>
        <v>100.4731</v>
      </c>
      <c r="M2865" s="30">
        <f t="shared" si="726"/>
        <v>94</v>
      </c>
      <c r="N2865" s="30" t="str">
        <f t="shared" si="727"/>
        <v>99.4684</v>
      </c>
      <c r="O2865" s="30">
        <f t="shared" si="728"/>
        <v>102</v>
      </c>
      <c r="P2865" s="30" t="str">
        <f t="shared" si="729"/>
        <v>100.4731</v>
      </c>
      <c r="Q2865" s="30">
        <f t="shared" si="730"/>
        <v>111</v>
      </c>
      <c r="R2865" s="36" t="str">
        <f t="shared" si="731"/>
        <v>08-Aug-2017</v>
      </c>
      <c r="S2865" s="37">
        <f t="shared" si="722"/>
        <v>100.4731</v>
      </c>
    </row>
    <row r="2866" spans="1:19">
      <c r="A2866" s="30" t="s">
        <v>8694</v>
      </c>
      <c r="D2866" s="30" t="str">
        <f t="shared" si="716"/>
        <v>119720</v>
      </c>
      <c r="E2866" s="30">
        <f t="shared" si="720"/>
        <v>7</v>
      </c>
      <c r="F2866" s="30" t="str">
        <f t="shared" si="717"/>
        <v>INF200K01UH9</v>
      </c>
      <c r="G2866" s="30">
        <f t="shared" si="721"/>
        <v>20</v>
      </c>
      <c r="H2866" s="30" t="str">
        <f t="shared" si="718"/>
        <v>INF200K01UI7</v>
      </c>
      <c r="I2866" s="30">
        <f t="shared" si="723"/>
        <v>33</v>
      </c>
      <c r="J2866" s="35" t="str">
        <f t="shared" si="719"/>
        <v>SBI Magnum Multiplier Fund -DIRECT PLAN -Dividend</v>
      </c>
      <c r="K2866" s="35">
        <f t="shared" si="724"/>
        <v>83</v>
      </c>
      <c r="L2866" s="30" t="str">
        <f t="shared" si="725"/>
        <v>118.1754</v>
      </c>
      <c r="M2866" s="30">
        <f t="shared" si="726"/>
        <v>92</v>
      </c>
      <c r="N2866" s="30" t="str">
        <f t="shared" si="727"/>
        <v>116.9936</v>
      </c>
      <c r="O2866" s="30">
        <f t="shared" si="728"/>
        <v>101</v>
      </c>
      <c r="P2866" s="30" t="str">
        <f t="shared" si="729"/>
        <v>118.1754</v>
      </c>
      <c r="Q2866" s="30">
        <f t="shared" si="730"/>
        <v>110</v>
      </c>
      <c r="R2866" s="36" t="str">
        <f t="shared" si="731"/>
        <v>08-Aug-2017</v>
      </c>
      <c r="S2866" s="37">
        <f t="shared" si="722"/>
        <v>118.1754</v>
      </c>
    </row>
    <row r="2867" spans="1:19">
      <c r="A2867" s="30" t="s">
        <v>8695</v>
      </c>
      <c r="D2867" s="30" t="str">
        <f t="shared" si="716"/>
        <v>103024</v>
      </c>
      <c r="E2867" s="30">
        <f t="shared" si="720"/>
        <v>7</v>
      </c>
      <c r="F2867" s="30" t="str">
        <f t="shared" si="717"/>
        <v>INF200K01305</v>
      </c>
      <c r="G2867" s="30">
        <f t="shared" si="721"/>
        <v>20</v>
      </c>
      <c r="H2867" s="30" t="str">
        <f t="shared" si="718"/>
        <v>-</v>
      </c>
      <c r="I2867" s="30">
        <f t="shared" si="723"/>
        <v>22</v>
      </c>
      <c r="J2867" s="35" t="str">
        <f t="shared" si="719"/>
        <v>SBI Magnum Multiplier Fund - REGULAR PLAN -Growth</v>
      </c>
      <c r="K2867" s="35">
        <f t="shared" si="724"/>
        <v>72</v>
      </c>
      <c r="L2867" s="30" t="str">
        <f t="shared" si="725"/>
        <v>199.1433</v>
      </c>
      <c r="M2867" s="30">
        <f t="shared" si="726"/>
        <v>81</v>
      </c>
      <c r="N2867" s="30" t="str">
        <f t="shared" si="727"/>
        <v>197.1519</v>
      </c>
      <c r="O2867" s="30">
        <f t="shared" si="728"/>
        <v>90</v>
      </c>
      <c r="P2867" s="30" t="str">
        <f t="shared" si="729"/>
        <v>199.1433</v>
      </c>
      <c r="Q2867" s="30">
        <f t="shared" si="730"/>
        <v>99</v>
      </c>
      <c r="R2867" s="36" t="str">
        <f t="shared" si="731"/>
        <v>08-Aug-2017</v>
      </c>
      <c r="S2867" s="37">
        <f t="shared" si="722"/>
        <v>199.14330000000001</v>
      </c>
    </row>
    <row r="2868" spans="1:19">
      <c r="A2868" s="30" t="s">
        <v>8696</v>
      </c>
      <c r="D2868" s="30" t="str">
        <f t="shared" si="716"/>
        <v>119721</v>
      </c>
      <c r="E2868" s="30">
        <f t="shared" si="720"/>
        <v>7</v>
      </c>
      <c r="F2868" s="30" t="str">
        <f t="shared" si="717"/>
        <v>INF200K01UJ5</v>
      </c>
      <c r="G2868" s="30">
        <f t="shared" si="721"/>
        <v>20</v>
      </c>
      <c r="H2868" s="30" t="str">
        <f t="shared" si="718"/>
        <v>-</v>
      </c>
      <c r="I2868" s="30">
        <f t="shared" si="723"/>
        <v>22</v>
      </c>
      <c r="J2868" s="35" t="str">
        <f t="shared" si="719"/>
        <v>SBI Magnum Multiplier Fund -DIRECT PLAN -Growth</v>
      </c>
      <c r="K2868" s="35">
        <f t="shared" si="724"/>
        <v>70</v>
      </c>
      <c r="L2868" s="30" t="str">
        <f t="shared" si="725"/>
        <v>202.9594</v>
      </c>
      <c r="M2868" s="30">
        <f t="shared" si="726"/>
        <v>79</v>
      </c>
      <c r="N2868" s="30" t="str">
        <f t="shared" si="727"/>
        <v>200.9298</v>
      </c>
      <c r="O2868" s="30">
        <f t="shared" si="728"/>
        <v>88</v>
      </c>
      <c r="P2868" s="30" t="str">
        <f t="shared" si="729"/>
        <v>202.9594</v>
      </c>
      <c r="Q2868" s="30">
        <f t="shared" si="730"/>
        <v>97</v>
      </c>
      <c r="R2868" s="36" t="str">
        <f t="shared" si="731"/>
        <v>08-Aug-2017</v>
      </c>
      <c r="S2868" s="37">
        <f t="shared" si="722"/>
        <v>202.95939999999999</v>
      </c>
    </row>
    <row r="2869" spans="1:19">
      <c r="A2869" s="30" t="s">
        <v>8697</v>
      </c>
      <c r="D2869" s="30" t="str">
        <f t="shared" si="716"/>
        <v>119827</v>
      </c>
      <c r="E2869" s="30">
        <f t="shared" si="720"/>
        <v>7</v>
      </c>
      <c r="F2869" s="30" t="str">
        <f t="shared" si="717"/>
        <v>INF200K01TE8</v>
      </c>
      <c r="G2869" s="30">
        <f t="shared" si="721"/>
        <v>20</v>
      </c>
      <c r="H2869" s="30" t="str">
        <f t="shared" si="718"/>
        <v>-</v>
      </c>
      <c r="I2869" s="30">
        <f t="shared" si="723"/>
        <v>22</v>
      </c>
      <c r="J2869" s="35" t="str">
        <f t="shared" si="719"/>
        <v>SBI NIFTY INDEX FUND - DIRECT PLAN - GROWTH</v>
      </c>
      <c r="K2869" s="35">
        <f t="shared" si="724"/>
        <v>66</v>
      </c>
      <c r="L2869" s="30" t="str">
        <f t="shared" si="725"/>
        <v>86.6559</v>
      </c>
      <c r="M2869" s="30">
        <f t="shared" si="726"/>
        <v>74</v>
      </c>
      <c r="N2869" s="30" t="str">
        <f t="shared" si="727"/>
        <v>86.6559</v>
      </c>
      <c r="O2869" s="30">
        <f t="shared" si="728"/>
        <v>82</v>
      </c>
      <c r="P2869" s="30" t="str">
        <f t="shared" si="729"/>
        <v>86.6559</v>
      </c>
      <c r="Q2869" s="30">
        <f t="shared" si="730"/>
        <v>90</v>
      </c>
      <c r="R2869" s="36" t="str">
        <f t="shared" si="731"/>
        <v>08-Aug-2017</v>
      </c>
      <c r="S2869" s="37">
        <f t="shared" si="722"/>
        <v>86.655900000000003</v>
      </c>
    </row>
    <row r="2870" spans="1:19">
      <c r="A2870" s="30" t="s">
        <v>8698</v>
      </c>
      <c r="D2870" s="30" t="str">
        <f t="shared" si="716"/>
        <v>102272</v>
      </c>
      <c r="E2870" s="30">
        <f t="shared" si="720"/>
        <v>7</v>
      </c>
      <c r="F2870" s="30" t="str">
        <f t="shared" si="717"/>
        <v>INF200K01537</v>
      </c>
      <c r="G2870" s="30">
        <f t="shared" si="721"/>
        <v>20</v>
      </c>
      <c r="H2870" s="30" t="str">
        <f t="shared" si="718"/>
        <v>-</v>
      </c>
      <c r="I2870" s="30">
        <f t="shared" si="723"/>
        <v>22</v>
      </c>
      <c r="J2870" s="35" t="str">
        <f t="shared" si="719"/>
        <v>SBI NIFTY INDEX FUND - REGULAR PLAN - GROWTH</v>
      </c>
      <c r="K2870" s="35">
        <f t="shared" si="724"/>
        <v>67</v>
      </c>
      <c r="L2870" s="30" t="str">
        <f t="shared" si="725"/>
        <v>84.9574</v>
      </c>
      <c r="M2870" s="30">
        <f t="shared" si="726"/>
        <v>75</v>
      </c>
      <c r="N2870" s="30" t="str">
        <f t="shared" si="727"/>
        <v>84.9574</v>
      </c>
      <c r="O2870" s="30">
        <f t="shared" si="728"/>
        <v>83</v>
      </c>
      <c r="P2870" s="30" t="str">
        <f t="shared" si="729"/>
        <v>84.9574</v>
      </c>
      <c r="Q2870" s="30">
        <f t="shared" si="730"/>
        <v>91</v>
      </c>
      <c r="R2870" s="36" t="str">
        <f t="shared" si="731"/>
        <v>08-Aug-2017</v>
      </c>
      <c r="S2870" s="37">
        <f t="shared" si="722"/>
        <v>84.957400000000007</v>
      </c>
    </row>
    <row r="2871" spans="1:19">
      <c r="A2871" s="30" t="s">
        <v>8699</v>
      </c>
      <c r="D2871" s="30" t="str">
        <f t="shared" si="716"/>
        <v>119826</v>
      </c>
      <c r="E2871" s="30">
        <f t="shared" si="720"/>
        <v>7</v>
      </c>
      <c r="F2871" s="30" t="str">
        <f t="shared" si="717"/>
        <v>INF200K01TC2</v>
      </c>
      <c r="G2871" s="30">
        <f t="shared" si="721"/>
        <v>20</v>
      </c>
      <c r="H2871" s="30" t="str">
        <f t="shared" si="718"/>
        <v>INF200K01TD0</v>
      </c>
      <c r="I2871" s="30">
        <f t="shared" si="723"/>
        <v>33</v>
      </c>
      <c r="J2871" s="35" t="str">
        <f t="shared" si="719"/>
        <v>SBI NIFTY INDEX FUND - DIRECT PLAN - DIVIDEND</v>
      </c>
      <c r="K2871" s="35">
        <f t="shared" si="724"/>
        <v>79</v>
      </c>
      <c r="L2871" s="30" t="str">
        <f t="shared" si="725"/>
        <v>44.4772</v>
      </c>
      <c r="M2871" s="30">
        <f t="shared" si="726"/>
        <v>87</v>
      </c>
      <c r="N2871" s="30" t="str">
        <f t="shared" si="727"/>
        <v>44.4772</v>
      </c>
      <c r="O2871" s="30">
        <f t="shared" si="728"/>
        <v>95</v>
      </c>
      <c r="P2871" s="30" t="str">
        <f t="shared" si="729"/>
        <v>44.4772</v>
      </c>
      <c r="Q2871" s="30">
        <f t="shared" si="730"/>
        <v>103</v>
      </c>
      <c r="R2871" s="36" t="str">
        <f t="shared" si="731"/>
        <v>08-Aug-2017</v>
      </c>
      <c r="S2871" s="37">
        <f t="shared" si="722"/>
        <v>44.477200000000003</v>
      </c>
    </row>
    <row r="2872" spans="1:19">
      <c r="A2872" s="30" t="s">
        <v>8700</v>
      </c>
      <c r="D2872" s="30" t="str">
        <f t="shared" si="716"/>
        <v>102273</v>
      </c>
      <c r="E2872" s="30">
        <f t="shared" si="720"/>
        <v>7</v>
      </c>
      <c r="F2872" s="30" t="str">
        <f t="shared" si="717"/>
        <v>INF200K01545</v>
      </c>
      <c r="G2872" s="30">
        <f t="shared" si="721"/>
        <v>20</v>
      </c>
      <c r="H2872" s="30" t="str">
        <f t="shared" si="718"/>
        <v>INF200K01552</v>
      </c>
      <c r="I2872" s="30">
        <f t="shared" si="723"/>
        <v>33</v>
      </c>
      <c r="J2872" s="35" t="str">
        <f t="shared" si="719"/>
        <v>SBI NIFTY INDEX FUND- REGULAR PLAN - DIVIDEND</v>
      </c>
      <c r="K2872" s="35">
        <f t="shared" si="724"/>
        <v>79</v>
      </c>
      <c r="L2872" s="30" t="str">
        <f t="shared" si="725"/>
        <v>43.5211</v>
      </c>
      <c r="M2872" s="30">
        <f t="shared" si="726"/>
        <v>87</v>
      </c>
      <c r="N2872" s="30" t="str">
        <f t="shared" si="727"/>
        <v>43.5211</v>
      </c>
      <c r="O2872" s="30">
        <f t="shared" si="728"/>
        <v>95</v>
      </c>
      <c r="P2872" s="30" t="str">
        <f t="shared" si="729"/>
        <v>43.5211</v>
      </c>
      <c r="Q2872" s="30">
        <f t="shared" si="730"/>
        <v>103</v>
      </c>
      <c r="R2872" s="36" t="str">
        <f t="shared" si="731"/>
        <v>08-Aug-2017</v>
      </c>
      <c r="S2872" s="37">
        <f t="shared" si="722"/>
        <v>43.521099999999997</v>
      </c>
    </row>
    <row r="2873" spans="1:19">
      <c r="A2873" s="30" t="s">
        <v>8701</v>
      </c>
      <c r="D2873" s="30" t="str">
        <f t="shared" si="716"/>
        <v>119782</v>
      </c>
      <c r="E2873" s="30">
        <f t="shared" si="720"/>
        <v>7</v>
      </c>
      <c r="F2873" s="30" t="str">
        <f t="shared" si="717"/>
        <v>INF200K01UN7</v>
      </c>
      <c r="G2873" s="30">
        <f t="shared" si="721"/>
        <v>20</v>
      </c>
      <c r="H2873" s="30" t="str">
        <f t="shared" si="718"/>
        <v>INF200K01UO5</v>
      </c>
      <c r="I2873" s="30">
        <f t="shared" si="723"/>
        <v>33</v>
      </c>
      <c r="J2873" s="35" t="str">
        <f t="shared" si="719"/>
        <v>SBI PHARMA - DIRECT PLAN -DIVIDEND</v>
      </c>
      <c r="K2873" s="35">
        <f t="shared" si="724"/>
        <v>68</v>
      </c>
      <c r="L2873" s="30" t="str">
        <f t="shared" si="725"/>
        <v>108.3494</v>
      </c>
      <c r="M2873" s="30">
        <f t="shared" si="726"/>
        <v>77</v>
      </c>
      <c r="N2873" s="30" t="str">
        <f t="shared" si="727"/>
        <v>107.8077</v>
      </c>
      <c r="O2873" s="30">
        <f t="shared" si="728"/>
        <v>86</v>
      </c>
      <c r="P2873" s="30" t="str">
        <f t="shared" si="729"/>
        <v>108.3494</v>
      </c>
      <c r="Q2873" s="30">
        <f t="shared" si="730"/>
        <v>95</v>
      </c>
      <c r="R2873" s="36" t="str">
        <f t="shared" si="731"/>
        <v>08-Aug-2017</v>
      </c>
      <c r="S2873" s="37">
        <f t="shared" si="722"/>
        <v>108.3494</v>
      </c>
    </row>
    <row r="2874" spans="1:19">
      <c r="A2874" s="30" t="s">
        <v>8702</v>
      </c>
      <c r="D2874" s="30" t="str">
        <f t="shared" si="716"/>
        <v>100644</v>
      </c>
      <c r="E2874" s="30">
        <f t="shared" si="720"/>
        <v>7</v>
      </c>
      <c r="F2874" s="30" t="str">
        <f t="shared" si="717"/>
        <v>INF200K01453</v>
      </c>
      <c r="G2874" s="30">
        <f t="shared" si="721"/>
        <v>20</v>
      </c>
      <c r="H2874" s="30" t="str">
        <f t="shared" si="718"/>
        <v>INF200K01461</v>
      </c>
      <c r="I2874" s="30">
        <f t="shared" si="723"/>
        <v>33</v>
      </c>
      <c r="J2874" s="35" t="str">
        <f t="shared" si="719"/>
        <v>SBI PHARMA - REGULAR PLAN - DIVIDEND</v>
      </c>
      <c r="K2874" s="35">
        <f t="shared" si="724"/>
        <v>70</v>
      </c>
      <c r="L2874" s="30" t="str">
        <f t="shared" si="725"/>
        <v>93.5925</v>
      </c>
      <c r="M2874" s="30">
        <f t="shared" si="726"/>
        <v>78</v>
      </c>
      <c r="N2874" s="30" t="str">
        <f t="shared" si="727"/>
        <v>93.1245</v>
      </c>
      <c r="O2874" s="30">
        <f t="shared" si="728"/>
        <v>86</v>
      </c>
      <c r="P2874" s="30" t="str">
        <f t="shared" si="729"/>
        <v>93.5925</v>
      </c>
      <c r="Q2874" s="30">
        <f t="shared" si="730"/>
        <v>94</v>
      </c>
      <c r="R2874" s="36" t="str">
        <f t="shared" si="731"/>
        <v>08-Aug-2017</v>
      </c>
      <c r="S2874" s="37">
        <f t="shared" si="722"/>
        <v>93.592500000000001</v>
      </c>
    </row>
    <row r="2875" spans="1:19">
      <c r="A2875" s="30" t="s">
        <v>8703</v>
      </c>
      <c r="D2875" s="30" t="str">
        <f t="shared" si="716"/>
        <v>119783</v>
      </c>
      <c r="E2875" s="30">
        <f t="shared" si="720"/>
        <v>7</v>
      </c>
      <c r="F2875" s="30" t="str">
        <f t="shared" si="717"/>
        <v>INF200K01UP2</v>
      </c>
      <c r="G2875" s="30">
        <f t="shared" si="721"/>
        <v>20</v>
      </c>
      <c r="H2875" s="30" t="str">
        <f t="shared" si="718"/>
        <v>-</v>
      </c>
      <c r="I2875" s="30">
        <f t="shared" si="723"/>
        <v>22</v>
      </c>
      <c r="J2875" s="35" t="str">
        <f t="shared" si="719"/>
        <v>SBI PHARMA - DIRECT PLAN -GROWTH</v>
      </c>
      <c r="K2875" s="35">
        <f t="shared" si="724"/>
        <v>55</v>
      </c>
      <c r="L2875" s="30" t="str">
        <f t="shared" si="725"/>
        <v>131.5705</v>
      </c>
      <c r="M2875" s="30">
        <f t="shared" si="726"/>
        <v>64</v>
      </c>
      <c r="N2875" s="30" t="str">
        <f t="shared" si="727"/>
        <v>130.9126</v>
      </c>
      <c r="O2875" s="30">
        <f t="shared" si="728"/>
        <v>73</v>
      </c>
      <c r="P2875" s="30" t="str">
        <f t="shared" si="729"/>
        <v>131.5705</v>
      </c>
      <c r="Q2875" s="30">
        <f t="shared" si="730"/>
        <v>82</v>
      </c>
      <c r="R2875" s="36" t="str">
        <f t="shared" si="731"/>
        <v>08-Aug-2017</v>
      </c>
      <c r="S2875" s="37">
        <f t="shared" si="722"/>
        <v>131.57050000000001</v>
      </c>
    </row>
    <row r="2876" spans="1:19">
      <c r="A2876" s="30" t="s">
        <v>8704</v>
      </c>
      <c r="D2876" s="30" t="str">
        <f t="shared" si="716"/>
        <v>102823</v>
      </c>
      <c r="E2876" s="30">
        <f t="shared" si="720"/>
        <v>7</v>
      </c>
      <c r="F2876" s="30" t="str">
        <f t="shared" si="717"/>
        <v>INF200K01446</v>
      </c>
      <c r="G2876" s="30">
        <f t="shared" si="721"/>
        <v>20</v>
      </c>
      <c r="H2876" s="30" t="str">
        <f t="shared" si="718"/>
        <v>-</v>
      </c>
      <c r="I2876" s="30">
        <f t="shared" si="723"/>
        <v>22</v>
      </c>
      <c r="J2876" s="35" t="str">
        <f t="shared" si="719"/>
        <v>SBI PHARMA - REGULAR PLAN -GROWTH</v>
      </c>
      <c r="K2876" s="35">
        <f t="shared" si="724"/>
        <v>56</v>
      </c>
      <c r="L2876" s="30" t="str">
        <f t="shared" si="725"/>
        <v>125.3182</v>
      </c>
      <c r="M2876" s="30">
        <f t="shared" si="726"/>
        <v>65</v>
      </c>
      <c r="N2876" s="30" t="str">
        <f t="shared" si="727"/>
        <v>124.6916</v>
      </c>
      <c r="O2876" s="30">
        <f t="shared" si="728"/>
        <v>74</v>
      </c>
      <c r="P2876" s="30" t="str">
        <f t="shared" si="729"/>
        <v>125.3182</v>
      </c>
      <c r="Q2876" s="30">
        <f t="shared" si="730"/>
        <v>83</v>
      </c>
      <c r="R2876" s="36" t="str">
        <f t="shared" si="731"/>
        <v>08-Aug-2017</v>
      </c>
      <c r="S2876" s="37">
        <f t="shared" si="722"/>
        <v>125.3182</v>
      </c>
    </row>
    <row r="2877" spans="1:19">
      <c r="A2877" s="30" t="s">
        <v>8705</v>
      </c>
      <c r="D2877" s="30" t="str">
        <f t="shared" si="716"/>
        <v>119733</v>
      </c>
      <c r="E2877" s="30">
        <f t="shared" si="720"/>
        <v>7</v>
      </c>
      <c r="F2877" s="30" t="str">
        <f t="shared" si="717"/>
        <v>INF200K01UW8</v>
      </c>
      <c r="G2877" s="30">
        <f t="shared" si="721"/>
        <v>20</v>
      </c>
      <c r="H2877" s="30" t="str">
        <f t="shared" si="718"/>
        <v>INF200K01UX6</v>
      </c>
      <c r="I2877" s="30">
        <f t="shared" si="723"/>
        <v>33</v>
      </c>
      <c r="J2877" s="35" t="str">
        <f t="shared" si="719"/>
        <v>SBI PSU Fund - DIRECT PLAN - DIVIDEND</v>
      </c>
      <c r="K2877" s="35">
        <f t="shared" si="724"/>
        <v>71</v>
      </c>
      <c r="L2877" s="30" t="str">
        <f t="shared" si="725"/>
        <v>12.4070</v>
      </c>
      <c r="M2877" s="30">
        <f t="shared" si="726"/>
        <v>79</v>
      </c>
      <c r="N2877" s="30" t="str">
        <f t="shared" si="727"/>
        <v>12.2829</v>
      </c>
      <c r="O2877" s="30">
        <f t="shared" si="728"/>
        <v>87</v>
      </c>
      <c r="P2877" s="30" t="str">
        <f t="shared" si="729"/>
        <v>12.4070</v>
      </c>
      <c r="Q2877" s="30">
        <f t="shared" si="730"/>
        <v>95</v>
      </c>
      <c r="R2877" s="36" t="str">
        <f t="shared" si="731"/>
        <v>08-Aug-2017</v>
      </c>
      <c r="S2877" s="37">
        <f t="shared" si="722"/>
        <v>12.407</v>
      </c>
    </row>
    <row r="2878" spans="1:19">
      <c r="A2878" s="30" t="s">
        <v>8706</v>
      </c>
      <c r="D2878" s="30" t="str">
        <f t="shared" si="716"/>
        <v>119732</v>
      </c>
      <c r="E2878" s="30">
        <f t="shared" si="720"/>
        <v>7</v>
      </c>
      <c r="F2878" s="30" t="str">
        <f t="shared" si="717"/>
        <v>INF200K01UY4</v>
      </c>
      <c r="G2878" s="30">
        <f t="shared" si="721"/>
        <v>20</v>
      </c>
      <c r="H2878" s="30" t="str">
        <f t="shared" si="718"/>
        <v>-</v>
      </c>
      <c r="I2878" s="30">
        <f t="shared" si="723"/>
        <v>22</v>
      </c>
      <c r="J2878" s="35" t="str">
        <f t="shared" si="719"/>
        <v>SBI PSU Fund - DIRECT PLAN - GROWTH</v>
      </c>
      <c r="K2878" s="35">
        <f t="shared" si="724"/>
        <v>58</v>
      </c>
      <c r="L2878" s="30" t="str">
        <f t="shared" si="725"/>
        <v>12.4197</v>
      </c>
      <c r="M2878" s="30">
        <f t="shared" si="726"/>
        <v>66</v>
      </c>
      <c r="N2878" s="30" t="str">
        <f t="shared" si="727"/>
        <v>12.2955</v>
      </c>
      <c r="O2878" s="30">
        <f t="shared" si="728"/>
        <v>74</v>
      </c>
      <c r="P2878" s="30" t="str">
        <f t="shared" si="729"/>
        <v>12.4197</v>
      </c>
      <c r="Q2878" s="30">
        <f t="shared" si="730"/>
        <v>82</v>
      </c>
      <c r="R2878" s="36" t="str">
        <f t="shared" si="731"/>
        <v>08-Aug-2017</v>
      </c>
      <c r="S2878" s="37">
        <f t="shared" si="722"/>
        <v>12.419700000000001</v>
      </c>
    </row>
    <row r="2879" spans="1:19">
      <c r="A2879" s="30" t="s">
        <v>8707</v>
      </c>
      <c r="D2879" s="30" t="str">
        <f t="shared" si="716"/>
        <v>112923</v>
      </c>
      <c r="E2879" s="30">
        <f t="shared" si="720"/>
        <v>7</v>
      </c>
      <c r="F2879" s="30" t="str">
        <f t="shared" si="717"/>
        <v>INF200K01BD8</v>
      </c>
      <c r="G2879" s="30">
        <f t="shared" si="721"/>
        <v>20</v>
      </c>
      <c r="H2879" s="30" t="str">
        <f t="shared" si="718"/>
        <v>INF200K01BE6</v>
      </c>
      <c r="I2879" s="30">
        <f t="shared" si="723"/>
        <v>33</v>
      </c>
      <c r="J2879" s="35" t="str">
        <f t="shared" si="719"/>
        <v>SBI PSU Fund - REGULAR PLAN -Dividend</v>
      </c>
      <c r="K2879" s="35">
        <f t="shared" si="724"/>
        <v>71</v>
      </c>
      <c r="L2879" s="30" t="str">
        <f t="shared" si="725"/>
        <v>12.1530</v>
      </c>
      <c r="M2879" s="30">
        <f t="shared" si="726"/>
        <v>79</v>
      </c>
      <c r="N2879" s="30" t="str">
        <f t="shared" si="727"/>
        <v>12.0315</v>
      </c>
      <c r="O2879" s="30">
        <f t="shared" si="728"/>
        <v>87</v>
      </c>
      <c r="P2879" s="30" t="str">
        <f t="shared" si="729"/>
        <v>12.1530</v>
      </c>
      <c r="Q2879" s="30">
        <f t="shared" si="730"/>
        <v>95</v>
      </c>
      <c r="R2879" s="36" t="str">
        <f t="shared" si="731"/>
        <v>08-Aug-2017</v>
      </c>
      <c r="S2879" s="37">
        <f t="shared" si="722"/>
        <v>12.153</v>
      </c>
    </row>
    <row r="2880" spans="1:19">
      <c r="A2880" s="30" t="s">
        <v>8708</v>
      </c>
      <c r="D2880" s="30" t="str">
        <f t="shared" si="716"/>
        <v>113099</v>
      </c>
      <c r="E2880" s="30">
        <f t="shared" si="720"/>
        <v>7</v>
      </c>
      <c r="F2880" s="30" t="str">
        <f t="shared" si="717"/>
        <v>INF200K01BC0</v>
      </c>
      <c r="G2880" s="30">
        <f t="shared" si="721"/>
        <v>20</v>
      </c>
      <c r="H2880" s="30" t="str">
        <f t="shared" si="718"/>
        <v>-</v>
      </c>
      <c r="I2880" s="30">
        <f t="shared" si="723"/>
        <v>22</v>
      </c>
      <c r="J2880" s="35" t="str">
        <f t="shared" si="719"/>
        <v>SBI PSU Fund - REGULAR PLAN -Growth</v>
      </c>
      <c r="K2880" s="35">
        <f t="shared" si="724"/>
        <v>58</v>
      </c>
      <c r="L2880" s="30" t="str">
        <f t="shared" si="725"/>
        <v>12.1541</v>
      </c>
      <c r="M2880" s="30">
        <f t="shared" si="726"/>
        <v>66</v>
      </c>
      <c r="N2880" s="30" t="str">
        <f t="shared" si="727"/>
        <v>12.0326</v>
      </c>
      <c r="O2880" s="30">
        <f t="shared" si="728"/>
        <v>74</v>
      </c>
      <c r="P2880" s="30" t="str">
        <f t="shared" si="729"/>
        <v>12.1541</v>
      </c>
      <c r="Q2880" s="30">
        <f t="shared" si="730"/>
        <v>82</v>
      </c>
      <c r="R2880" s="36" t="str">
        <f t="shared" si="731"/>
        <v>08-Aug-2017</v>
      </c>
      <c r="S2880" s="37">
        <f t="shared" si="722"/>
        <v>12.1541</v>
      </c>
    </row>
    <row r="2881" spans="1:19">
      <c r="A2881" s="30" t="s">
        <v>8709</v>
      </c>
      <c r="D2881" s="30" t="str">
        <f t="shared" si="716"/>
        <v>125494</v>
      </c>
      <c r="E2881" s="30">
        <f t="shared" si="720"/>
        <v>7</v>
      </c>
      <c r="F2881" s="30" t="str">
        <f t="shared" si="717"/>
        <v>INF200K01T28</v>
      </c>
      <c r="G2881" s="30">
        <f t="shared" si="721"/>
        <v>20</v>
      </c>
      <c r="H2881" s="30" t="str">
        <f t="shared" si="718"/>
        <v>-</v>
      </c>
      <c r="I2881" s="30">
        <f t="shared" si="723"/>
        <v>22</v>
      </c>
      <c r="J2881" s="35" t="str">
        <f t="shared" si="719"/>
        <v>SBI Smal &amp; Midcap - Regular Plan - Growth</v>
      </c>
      <c r="K2881" s="35">
        <f t="shared" si="724"/>
        <v>64</v>
      </c>
      <c r="L2881" s="30" t="str">
        <f t="shared" si="725"/>
        <v>45.8096</v>
      </c>
      <c r="M2881" s="30">
        <f t="shared" si="726"/>
        <v>72</v>
      </c>
      <c r="N2881" s="30" t="str">
        <f t="shared" si="727"/>
        <v>45.3515</v>
      </c>
      <c r="O2881" s="30">
        <f t="shared" si="728"/>
        <v>80</v>
      </c>
      <c r="P2881" s="30" t="str">
        <f t="shared" si="729"/>
        <v>45.8096</v>
      </c>
      <c r="Q2881" s="30">
        <f t="shared" si="730"/>
        <v>88</v>
      </c>
      <c r="R2881" s="36" t="str">
        <f t="shared" si="731"/>
        <v>08-Aug-2017</v>
      </c>
      <c r="S2881" s="37">
        <f t="shared" si="722"/>
        <v>45.809600000000003</v>
      </c>
    </row>
    <row r="2882" spans="1:19">
      <c r="A2882" s="30" t="s">
        <v>8710</v>
      </c>
      <c r="D2882" s="30" t="str">
        <f t="shared" si="716"/>
        <v>125496</v>
      </c>
      <c r="E2882" s="30">
        <f t="shared" si="720"/>
        <v>7</v>
      </c>
      <c r="F2882" s="30" t="str">
        <f t="shared" si="717"/>
        <v>INF200K01T69</v>
      </c>
      <c r="G2882" s="30">
        <f t="shared" si="721"/>
        <v>20</v>
      </c>
      <c r="H2882" s="30" t="str">
        <f t="shared" si="718"/>
        <v>INF200K01T77</v>
      </c>
      <c r="I2882" s="30">
        <f t="shared" si="723"/>
        <v>33</v>
      </c>
      <c r="J2882" s="35" t="str">
        <f t="shared" si="719"/>
        <v>SBI Small &amp; Midcap - Direct Plan - Dividend</v>
      </c>
      <c r="K2882" s="35">
        <f t="shared" si="724"/>
        <v>77</v>
      </c>
      <c r="L2882" s="30" t="str">
        <f t="shared" si="725"/>
        <v>41.8213</v>
      </c>
      <c r="M2882" s="30">
        <f t="shared" si="726"/>
        <v>85</v>
      </c>
      <c r="N2882" s="30" t="str">
        <f t="shared" si="727"/>
        <v>41.4031</v>
      </c>
      <c r="O2882" s="30">
        <f t="shared" si="728"/>
        <v>93</v>
      </c>
      <c r="P2882" s="30" t="str">
        <f t="shared" si="729"/>
        <v>41.8213</v>
      </c>
      <c r="Q2882" s="30">
        <f t="shared" si="730"/>
        <v>101</v>
      </c>
      <c r="R2882" s="36" t="str">
        <f t="shared" si="731"/>
        <v>08-Aug-2017</v>
      </c>
      <c r="S2882" s="37">
        <f t="shared" si="722"/>
        <v>41.821300000000001</v>
      </c>
    </row>
    <row r="2883" spans="1:19">
      <c r="A2883" s="30" t="s">
        <v>8711</v>
      </c>
      <c r="D2883" s="30" t="str">
        <f t="shared" si="716"/>
        <v>125497</v>
      </c>
      <c r="E2883" s="30">
        <f t="shared" si="720"/>
        <v>7</v>
      </c>
      <c r="F2883" s="30" t="str">
        <f t="shared" si="717"/>
        <v>INF200K01T51</v>
      </c>
      <c r="G2883" s="30">
        <f t="shared" si="721"/>
        <v>20</v>
      </c>
      <c r="H2883" s="30" t="str">
        <f t="shared" si="718"/>
        <v>-</v>
      </c>
      <c r="I2883" s="30">
        <f t="shared" si="723"/>
        <v>22</v>
      </c>
      <c r="J2883" s="35" t="str">
        <f t="shared" si="719"/>
        <v>SBI Small &amp; Midcap - Direct Plan - Growth</v>
      </c>
      <c r="K2883" s="35">
        <f t="shared" si="724"/>
        <v>64</v>
      </c>
      <c r="L2883" s="30" t="str">
        <f t="shared" si="725"/>
        <v>48.1400</v>
      </c>
      <c r="M2883" s="30">
        <f t="shared" si="726"/>
        <v>72</v>
      </c>
      <c r="N2883" s="30" t="str">
        <f t="shared" si="727"/>
        <v>47.6586</v>
      </c>
      <c r="O2883" s="30">
        <f t="shared" si="728"/>
        <v>80</v>
      </c>
      <c r="P2883" s="30" t="str">
        <f t="shared" si="729"/>
        <v>48.1400</v>
      </c>
      <c r="Q2883" s="30">
        <f t="shared" si="730"/>
        <v>88</v>
      </c>
      <c r="R2883" s="36" t="str">
        <f t="shared" si="731"/>
        <v>08-Aug-2017</v>
      </c>
      <c r="S2883" s="37">
        <f t="shared" si="722"/>
        <v>48.14</v>
      </c>
    </row>
    <row r="2884" spans="1:19">
      <c r="A2884" s="30" t="s">
        <v>8712</v>
      </c>
      <c r="D2884" s="30" t="str">
        <f t="shared" si="716"/>
        <v>125495</v>
      </c>
      <c r="E2884" s="30">
        <f t="shared" si="720"/>
        <v>7</v>
      </c>
      <c r="F2884" s="30" t="str">
        <f t="shared" si="717"/>
        <v>INF200K01T36</v>
      </c>
      <c r="G2884" s="30">
        <f t="shared" si="721"/>
        <v>20</v>
      </c>
      <c r="H2884" s="30" t="str">
        <f t="shared" si="718"/>
        <v>INF200K01T44</v>
      </c>
      <c r="I2884" s="30">
        <f t="shared" si="723"/>
        <v>33</v>
      </c>
      <c r="J2884" s="35" t="str">
        <f t="shared" si="719"/>
        <v>SBI Small &amp; Midcap - Regular Plan - Dividend</v>
      </c>
      <c r="K2884" s="35">
        <f t="shared" si="724"/>
        <v>78</v>
      </c>
      <c r="L2884" s="30" t="str">
        <f t="shared" si="725"/>
        <v>34.4551</v>
      </c>
      <c r="M2884" s="30">
        <f t="shared" si="726"/>
        <v>86</v>
      </c>
      <c r="N2884" s="30" t="str">
        <f t="shared" si="727"/>
        <v>34.1105</v>
      </c>
      <c r="O2884" s="30">
        <f t="shared" si="728"/>
        <v>94</v>
      </c>
      <c r="P2884" s="30" t="str">
        <f t="shared" si="729"/>
        <v>34.4551</v>
      </c>
      <c r="Q2884" s="30">
        <f t="shared" si="730"/>
        <v>102</v>
      </c>
      <c r="R2884" s="36" t="str">
        <f t="shared" si="731"/>
        <v>08-Aug-2017</v>
      </c>
      <c r="S2884" s="37">
        <f t="shared" si="722"/>
        <v>34.455100000000002</v>
      </c>
    </row>
    <row r="2885" spans="1:19">
      <c r="A2885" s="30" t="s">
        <v>241</v>
      </c>
      <c r="D2885" s="30" t="str">
        <f t="shared" si="716"/>
        <v>102208</v>
      </c>
      <c r="E2885" s="30">
        <f t="shared" si="720"/>
        <v>7</v>
      </c>
      <c r="F2885" s="30" t="str">
        <f t="shared" si="717"/>
        <v>INF200K01511</v>
      </c>
      <c r="G2885" s="30">
        <f t="shared" si="721"/>
        <v>20</v>
      </c>
      <c r="H2885" s="30" t="str">
        <f t="shared" si="718"/>
        <v>INF200K01529</v>
      </c>
      <c r="I2885" s="30">
        <f t="shared" si="723"/>
        <v>33</v>
      </c>
      <c r="J2885" s="35" t="str">
        <f t="shared" si="719"/>
        <v>SBI MAGNUM NRI FLEXIASSET PLAN-DIVIDEND</v>
      </c>
      <c r="K2885" s="35">
        <f t="shared" si="724"/>
        <v>73</v>
      </c>
      <c r="L2885" s="30" t="str">
        <f t="shared" si="725"/>
        <v>30.3025</v>
      </c>
      <c r="M2885" s="30">
        <f t="shared" si="726"/>
        <v>81</v>
      </c>
      <c r="N2885" s="30" t="str">
        <f t="shared" si="727"/>
        <v>29.9995</v>
      </c>
      <c r="O2885" s="30">
        <f t="shared" si="728"/>
        <v>89</v>
      </c>
      <c r="P2885" s="30" t="str">
        <f t="shared" si="729"/>
        <v>30.3025</v>
      </c>
      <c r="Q2885" s="30">
        <f t="shared" si="730"/>
        <v>97</v>
      </c>
      <c r="R2885" s="36" t="str">
        <f t="shared" si="731"/>
        <v>05-Oct-2012</v>
      </c>
      <c r="S2885" s="37">
        <f t="shared" si="722"/>
        <v>30.302499999999998</v>
      </c>
    </row>
    <row r="2886" spans="1:19">
      <c r="A2886" s="30" t="s">
        <v>242</v>
      </c>
      <c r="D2886" s="30" t="str">
        <f t="shared" si="716"/>
        <v>102207</v>
      </c>
      <c r="E2886" s="30">
        <f t="shared" si="720"/>
        <v>7</v>
      </c>
      <c r="F2886" s="30" t="str">
        <f t="shared" si="717"/>
        <v>INF200K01503</v>
      </c>
      <c r="G2886" s="30">
        <f t="shared" si="721"/>
        <v>20</v>
      </c>
      <c r="H2886" s="30" t="str">
        <f t="shared" si="718"/>
        <v>-</v>
      </c>
      <c r="I2886" s="30">
        <f t="shared" si="723"/>
        <v>22</v>
      </c>
      <c r="J2886" s="35" t="str">
        <f t="shared" si="719"/>
        <v>SBI MAGNUM NRI FLEXIASSET PLAN-GROWTH</v>
      </c>
      <c r="K2886" s="35">
        <f t="shared" si="724"/>
        <v>60</v>
      </c>
      <c r="L2886" s="30" t="str">
        <f t="shared" si="725"/>
        <v>30.1918</v>
      </c>
      <c r="M2886" s="30">
        <f t="shared" si="726"/>
        <v>68</v>
      </c>
      <c r="N2886" s="30" t="str">
        <f t="shared" si="727"/>
        <v>29.8899</v>
      </c>
      <c r="O2886" s="30">
        <f t="shared" si="728"/>
        <v>76</v>
      </c>
      <c r="P2886" s="30" t="str">
        <f t="shared" si="729"/>
        <v>30.1918</v>
      </c>
      <c r="Q2886" s="30">
        <f t="shared" si="730"/>
        <v>84</v>
      </c>
      <c r="R2886" s="36" t="str">
        <f t="shared" si="731"/>
        <v>05-Oct-2012</v>
      </c>
      <c r="S2886" s="37">
        <f t="shared" si="722"/>
        <v>30.191800000000001</v>
      </c>
    </row>
    <row r="2887" spans="1:19" ht="26">
      <c r="A2887" s="30" t="s">
        <v>243</v>
      </c>
      <c r="D2887" s="30" t="str">
        <f t="shared" ref="D2887:D2950" si="732">IF(ISERROR(LEFT(A2887,SEARCH(";",A2887)-1)),"",LEFT(A2887,SEARCH(";",A2887)-1))</f>
        <v>104763</v>
      </c>
      <c r="E2887" s="30">
        <f t="shared" si="720"/>
        <v>7</v>
      </c>
      <c r="F2887" s="30" t="str">
        <f t="shared" ref="F2887:F2950" si="733">IF($D2887="",A2887,MID($A2887,E2887+1,SEARCH(";",$A2887,E2887+1)-E2887-1))</f>
        <v>INF200K01CX4</v>
      </c>
      <c r="G2887" s="30">
        <f t="shared" si="721"/>
        <v>20</v>
      </c>
      <c r="H2887" s="30" t="str">
        <f t="shared" ref="H2887:H2950" si="734">IF($D2887="","",MID($A2887,G2887+1,SEARCH(";",$A2887,G2887+1)-G2887-1))</f>
        <v>INF200K01CY2</v>
      </c>
      <c r="I2887" s="30">
        <f t="shared" si="723"/>
        <v>33</v>
      </c>
      <c r="J2887" s="35" t="str">
        <f t="shared" ref="J2887:J2950" si="735">IF($D2887="","",MID($A2887,I2887+1,SEARCH(";",$A2887,I2887+1)-I2887-1))</f>
        <v>SBI ONE INDIA FUND - DIVIDEND (PREVIOUSLY CLOSE ENDED UPTO 14/01/2010)</v>
      </c>
      <c r="K2887" s="35">
        <f t="shared" si="724"/>
        <v>104</v>
      </c>
      <c r="L2887" s="30" t="str">
        <f t="shared" si="725"/>
        <v>10.43</v>
      </c>
      <c r="M2887" s="30">
        <f t="shared" si="726"/>
        <v>110</v>
      </c>
      <c r="N2887" s="30" t="str">
        <f t="shared" si="727"/>
        <v>10.33</v>
      </c>
      <c r="O2887" s="30">
        <f t="shared" si="728"/>
        <v>116</v>
      </c>
      <c r="P2887" s="30" t="str">
        <f t="shared" si="729"/>
        <v>10.43</v>
      </c>
      <c r="Q2887" s="30">
        <f t="shared" si="730"/>
        <v>122</v>
      </c>
      <c r="R2887" s="36" t="str">
        <f t="shared" si="731"/>
        <v>10-Aug-2012</v>
      </c>
      <c r="S2887" s="37">
        <f t="shared" si="722"/>
        <v>10.43</v>
      </c>
    </row>
    <row r="2888" spans="1:19" ht="26">
      <c r="A2888" s="30" t="s">
        <v>244</v>
      </c>
      <c r="D2888" s="30" t="str">
        <f t="shared" si="732"/>
        <v>104762</v>
      </c>
      <c r="E2888" s="30">
        <f t="shared" ref="E2888:E2951" si="736">IF($D2888="","",LEN(D2888)+1)</f>
        <v>7</v>
      </c>
      <c r="F2888" s="30" t="str">
        <f t="shared" si="733"/>
        <v>INF200K01CW6</v>
      </c>
      <c r="G2888" s="30">
        <f t="shared" ref="G2888:G2951" si="737">IF($D2888="","",E2888+(LEN(F2888)+1))</f>
        <v>20</v>
      </c>
      <c r="H2888" s="30" t="str">
        <f t="shared" si="734"/>
        <v>-</v>
      </c>
      <c r="I2888" s="30">
        <f t="shared" si="723"/>
        <v>22</v>
      </c>
      <c r="J2888" s="35" t="str">
        <f t="shared" si="735"/>
        <v>SBI ONE INDIA FUND - GROWTH (PREVIOUSLY CLOSE ENDED UPTO 14/01/2010)</v>
      </c>
      <c r="K2888" s="35">
        <f t="shared" si="724"/>
        <v>91</v>
      </c>
      <c r="L2888" s="30" t="str">
        <f t="shared" si="725"/>
        <v>10.43</v>
      </c>
      <c r="M2888" s="30">
        <f t="shared" si="726"/>
        <v>97</v>
      </c>
      <c r="N2888" s="30" t="str">
        <f t="shared" si="727"/>
        <v>10.33</v>
      </c>
      <c r="O2888" s="30">
        <f t="shared" si="728"/>
        <v>103</v>
      </c>
      <c r="P2888" s="30" t="str">
        <f t="shared" si="729"/>
        <v>10.43</v>
      </c>
      <c r="Q2888" s="30">
        <f t="shared" si="730"/>
        <v>109</v>
      </c>
      <c r="R2888" s="36" t="str">
        <f t="shared" si="731"/>
        <v>10-Aug-2012</v>
      </c>
      <c r="S2888" s="37">
        <f t="shared" ref="S2888:S2951" si="738">IF(L2888="","",L2888+0)</f>
        <v>10.43</v>
      </c>
    </row>
    <row r="2889" spans="1:19">
      <c r="A2889" s="30" t="s">
        <v>97</v>
      </c>
      <c r="D2889" s="30" t="str">
        <f t="shared" si="732"/>
        <v/>
      </c>
      <c r="E2889" s="30" t="str">
        <f t="shared" si="736"/>
        <v/>
      </c>
      <c r="F2889" s="30" t="str">
        <f t="shared" si="733"/>
        <v xml:space="preserve"> </v>
      </c>
      <c r="G2889" s="30" t="str">
        <f t="shared" si="737"/>
        <v/>
      </c>
      <c r="H2889" s="30" t="str">
        <f t="shared" si="734"/>
        <v/>
      </c>
      <c r="I2889" s="30" t="str">
        <f t="shared" si="723"/>
        <v/>
      </c>
      <c r="J2889" s="35" t="str">
        <f t="shared" si="735"/>
        <v/>
      </c>
      <c r="K2889" s="35" t="str">
        <f t="shared" si="724"/>
        <v/>
      </c>
      <c r="L2889" s="30" t="str">
        <f t="shared" si="725"/>
        <v/>
      </c>
      <c r="M2889" s="30" t="str">
        <f t="shared" si="726"/>
        <v/>
      </c>
      <c r="N2889" s="30" t="str">
        <f t="shared" si="727"/>
        <v/>
      </c>
      <c r="O2889" s="30" t="str">
        <f t="shared" si="728"/>
        <v/>
      </c>
      <c r="P2889" s="30" t="str">
        <f t="shared" si="729"/>
        <v/>
      </c>
      <c r="Q2889" s="30" t="str">
        <f t="shared" si="730"/>
        <v/>
      </c>
      <c r="R2889" s="36" t="str">
        <f t="shared" si="731"/>
        <v/>
      </c>
      <c r="S2889" s="37" t="str">
        <f t="shared" si="738"/>
        <v/>
      </c>
    </row>
    <row r="2890" spans="1:19">
      <c r="A2890" s="30" t="s">
        <v>245</v>
      </c>
      <c r="D2890" s="30" t="str">
        <f t="shared" si="732"/>
        <v/>
      </c>
      <c r="E2890" s="30" t="str">
        <f t="shared" si="736"/>
        <v/>
      </c>
      <c r="F2890" s="30" t="str">
        <f t="shared" si="733"/>
        <v>Shriram Mutual Fund</v>
      </c>
      <c r="G2890" s="30" t="str">
        <f t="shared" si="737"/>
        <v/>
      </c>
      <c r="H2890" s="30" t="str">
        <f t="shared" si="734"/>
        <v/>
      </c>
      <c r="I2890" s="30" t="str">
        <f t="shared" si="723"/>
        <v/>
      </c>
      <c r="J2890" s="35" t="str">
        <f t="shared" si="735"/>
        <v/>
      </c>
      <c r="K2890" s="35" t="str">
        <f t="shared" si="724"/>
        <v/>
      </c>
      <c r="L2890" s="30" t="str">
        <f t="shared" si="725"/>
        <v/>
      </c>
      <c r="M2890" s="30" t="str">
        <f t="shared" si="726"/>
        <v/>
      </c>
      <c r="N2890" s="30" t="str">
        <f t="shared" si="727"/>
        <v/>
      </c>
      <c r="O2890" s="30" t="str">
        <f t="shared" si="728"/>
        <v/>
      </c>
      <c r="P2890" s="30" t="str">
        <f t="shared" si="729"/>
        <v/>
      </c>
      <c r="Q2890" s="30" t="str">
        <f t="shared" si="730"/>
        <v/>
      </c>
      <c r="R2890" s="36" t="str">
        <f t="shared" si="731"/>
        <v/>
      </c>
      <c r="S2890" s="37" t="str">
        <f t="shared" si="738"/>
        <v/>
      </c>
    </row>
    <row r="2891" spans="1:19">
      <c r="A2891" s="30" t="s">
        <v>97</v>
      </c>
      <c r="D2891" s="30" t="str">
        <f t="shared" si="732"/>
        <v/>
      </c>
      <c r="E2891" s="30" t="str">
        <f t="shared" si="736"/>
        <v/>
      </c>
      <c r="F2891" s="30" t="str">
        <f t="shared" si="733"/>
        <v xml:space="preserve"> </v>
      </c>
      <c r="G2891" s="30" t="str">
        <f t="shared" si="737"/>
        <v/>
      </c>
      <c r="H2891" s="30" t="str">
        <f t="shared" si="734"/>
        <v/>
      </c>
      <c r="I2891" s="30" t="str">
        <f t="shared" si="723"/>
        <v/>
      </c>
      <c r="J2891" s="35" t="str">
        <f t="shared" si="735"/>
        <v/>
      </c>
      <c r="K2891" s="35" t="str">
        <f t="shared" si="724"/>
        <v/>
      </c>
      <c r="L2891" s="30" t="str">
        <f t="shared" si="725"/>
        <v/>
      </c>
      <c r="M2891" s="30" t="str">
        <f t="shared" si="726"/>
        <v/>
      </c>
      <c r="N2891" s="30" t="str">
        <f t="shared" si="727"/>
        <v/>
      </c>
      <c r="O2891" s="30" t="str">
        <f t="shared" si="728"/>
        <v/>
      </c>
      <c r="P2891" s="30" t="str">
        <f t="shared" si="729"/>
        <v/>
      </c>
      <c r="Q2891" s="30" t="str">
        <f t="shared" si="730"/>
        <v/>
      </c>
      <c r="R2891" s="36" t="str">
        <f t="shared" si="731"/>
        <v/>
      </c>
      <c r="S2891" s="37" t="str">
        <f t="shared" si="738"/>
        <v/>
      </c>
    </row>
    <row r="2892" spans="1:19">
      <c r="A2892" s="30" t="s">
        <v>8713</v>
      </c>
      <c r="D2892" s="30" t="str">
        <f t="shared" si="732"/>
        <v>125711</v>
      </c>
      <c r="E2892" s="30">
        <f t="shared" si="736"/>
        <v>7</v>
      </c>
      <c r="F2892" s="30" t="str">
        <f t="shared" si="733"/>
        <v>INF680P01042</v>
      </c>
      <c r="G2892" s="30">
        <f t="shared" si="737"/>
        <v>20</v>
      </c>
      <c r="H2892" s="30" t="str">
        <f t="shared" si="734"/>
        <v>-</v>
      </c>
      <c r="I2892" s="30">
        <f t="shared" si="723"/>
        <v>22</v>
      </c>
      <c r="J2892" s="35" t="str">
        <f t="shared" si="735"/>
        <v>Shriram Equity and Debt Opportunities Fund</v>
      </c>
      <c r="K2892" s="35">
        <f t="shared" si="724"/>
        <v>65</v>
      </c>
      <c r="L2892" s="30" t="str">
        <f t="shared" si="725"/>
        <v>15.7278</v>
      </c>
      <c r="M2892" s="30">
        <f t="shared" si="726"/>
        <v>73</v>
      </c>
      <c r="N2892" s="30" t="str">
        <f t="shared" si="727"/>
        <v>15.5705</v>
      </c>
      <c r="O2892" s="30">
        <f t="shared" si="728"/>
        <v>81</v>
      </c>
      <c r="P2892" s="30" t="str">
        <f t="shared" si="729"/>
        <v>15.7278</v>
      </c>
      <c r="Q2892" s="30">
        <f t="shared" si="730"/>
        <v>89</v>
      </c>
      <c r="R2892" s="36" t="str">
        <f t="shared" si="731"/>
        <v>09-Aug-2017</v>
      </c>
      <c r="S2892" s="37">
        <f t="shared" si="738"/>
        <v>15.7278</v>
      </c>
    </row>
    <row r="2893" spans="1:19" ht="26">
      <c r="A2893" s="30" t="s">
        <v>8714</v>
      </c>
      <c r="D2893" s="30" t="str">
        <f t="shared" si="732"/>
        <v>125712</v>
      </c>
      <c r="E2893" s="30">
        <f t="shared" si="736"/>
        <v>7</v>
      </c>
      <c r="F2893" s="30" t="str">
        <f t="shared" si="733"/>
        <v>INF680P01059</v>
      </c>
      <c r="G2893" s="30">
        <f t="shared" si="737"/>
        <v>20</v>
      </c>
      <c r="H2893" s="30" t="str">
        <f t="shared" si="734"/>
        <v>INF680P01067</v>
      </c>
      <c r="I2893" s="30">
        <f t="shared" ref="I2893:I2956" si="739">IF($D2893="","",G2893+LEN(H2893)+1)</f>
        <v>33</v>
      </c>
      <c r="J2893" s="35" t="str">
        <f t="shared" si="735"/>
        <v>Shriram Equity and Debt Opportunities Fund- (Direct) Dividend</v>
      </c>
      <c r="K2893" s="35">
        <f t="shared" ref="K2893:K2956" si="740">IF($D2893="","",I2893+LEN(J2893)+1)</f>
        <v>95</v>
      </c>
      <c r="L2893" s="30" t="str">
        <f t="shared" ref="L2893:L2956" si="741">IF($D2893="","",MID($A2893,K2893+1,SEARCH(";",$A2893,K2893+1)-K2893-1))</f>
        <v>12.5163</v>
      </c>
      <c r="M2893" s="30">
        <f t="shared" ref="M2893:M2956" si="742">IF($D2893="","",K2893+LEN(L2893)+1)</f>
        <v>103</v>
      </c>
      <c r="N2893" s="30" t="str">
        <f t="shared" ref="N2893:N2956" si="743">IF($D2893="","",MID($A2893,M2893+1,SEARCH(";",$A2893,M2893+1)-M2893-1))</f>
        <v>12.3911</v>
      </c>
      <c r="O2893" s="30">
        <f t="shared" ref="O2893:O2956" si="744">IF($D2893="","",M2893+LEN(N2893)+1)</f>
        <v>111</v>
      </c>
      <c r="P2893" s="30" t="str">
        <f t="shared" ref="P2893:P2956" si="745">IF($D2893="","",MID($A2893,O2893+1,SEARCH(";",$A2893,O2893+1)-O2893-1))</f>
        <v>12.5163</v>
      </c>
      <c r="Q2893" s="30">
        <f t="shared" ref="Q2893:Q2956" si="746">IF($D2893="","",O2893+LEN(P2893)+1)</f>
        <v>119</v>
      </c>
      <c r="R2893" s="36" t="str">
        <f t="shared" ref="R2893:R2956" si="747">IF($D2893="","",MID($A2893,Q2893+1,15))</f>
        <v>09-Aug-2017</v>
      </c>
      <c r="S2893" s="37">
        <f t="shared" si="738"/>
        <v>12.516299999999999</v>
      </c>
    </row>
    <row r="2894" spans="1:19">
      <c r="A2894" s="30" t="s">
        <v>8715</v>
      </c>
      <c r="D2894" s="30" t="str">
        <f t="shared" si="732"/>
        <v>125714</v>
      </c>
      <c r="E2894" s="30">
        <f t="shared" si="736"/>
        <v>7</v>
      </c>
      <c r="F2894" s="30" t="str">
        <f t="shared" si="733"/>
        <v>INF680P01026</v>
      </c>
      <c r="G2894" s="30">
        <f t="shared" si="737"/>
        <v>20</v>
      </c>
      <c r="H2894" s="30" t="str">
        <f t="shared" si="734"/>
        <v>INF680P01034</v>
      </c>
      <c r="I2894" s="30">
        <f t="shared" si="739"/>
        <v>33</v>
      </c>
      <c r="J2894" s="35" t="str">
        <f t="shared" si="735"/>
        <v>Shriram Equity and Debt Opportunities Fund- Dividend</v>
      </c>
      <c r="K2894" s="35">
        <f t="shared" si="740"/>
        <v>86</v>
      </c>
      <c r="L2894" s="30" t="str">
        <f t="shared" si="741"/>
        <v>12.3034</v>
      </c>
      <c r="M2894" s="30">
        <f t="shared" si="742"/>
        <v>94</v>
      </c>
      <c r="N2894" s="30" t="str">
        <f t="shared" si="743"/>
        <v>12.1804</v>
      </c>
      <c r="O2894" s="30">
        <f t="shared" si="744"/>
        <v>102</v>
      </c>
      <c r="P2894" s="30" t="str">
        <f t="shared" si="745"/>
        <v>12.3034</v>
      </c>
      <c r="Q2894" s="30">
        <f t="shared" si="746"/>
        <v>110</v>
      </c>
      <c r="R2894" s="36" t="str">
        <f t="shared" si="747"/>
        <v>09-Aug-2017</v>
      </c>
      <c r="S2894" s="37">
        <f t="shared" si="738"/>
        <v>12.3034</v>
      </c>
    </row>
    <row r="2895" spans="1:19">
      <c r="A2895" s="30" t="s">
        <v>8716</v>
      </c>
      <c r="D2895" s="30" t="str">
        <f t="shared" si="732"/>
        <v>125713</v>
      </c>
      <c r="E2895" s="30">
        <f t="shared" si="736"/>
        <v>7</v>
      </c>
      <c r="F2895" s="30" t="str">
        <f t="shared" si="733"/>
        <v>INF680P01018</v>
      </c>
      <c r="G2895" s="30">
        <f t="shared" si="737"/>
        <v>20</v>
      </c>
      <c r="H2895" s="30" t="str">
        <f t="shared" si="734"/>
        <v>-</v>
      </c>
      <c r="I2895" s="30">
        <f t="shared" si="739"/>
        <v>22</v>
      </c>
      <c r="J2895" s="35" t="str">
        <f t="shared" si="735"/>
        <v>Shriram Equity and Debt Opportunities Fund-Growth</v>
      </c>
      <c r="K2895" s="35">
        <f t="shared" si="740"/>
        <v>72</v>
      </c>
      <c r="L2895" s="30" t="str">
        <f t="shared" si="741"/>
        <v>15.3903</v>
      </c>
      <c r="M2895" s="30">
        <f t="shared" si="742"/>
        <v>80</v>
      </c>
      <c r="N2895" s="30" t="str">
        <f t="shared" si="743"/>
        <v>15.2364</v>
      </c>
      <c r="O2895" s="30">
        <f t="shared" si="744"/>
        <v>88</v>
      </c>
      <c r="P2895" s="30" t="str">
        <f t="shared" si="745"/>
        <v>15.3903</v>
      </c>
      <c r="Q2895" s="30">
        <f t="shared" si="746"/>
        <v>96</v>
      </c>
      <c r="R2895" s="36" t="str">
        <f t="shared" si="747"/>
        <v>09-Aug-2017</v>
      </c>
      <c r="S2895" s="37">
        <f t="shared" si="738"/>
        <v>15.3903</v>
      </c>
    </row>
    <row r="2896" spans="1:19">
      <c r="A2896" s="30" t="s">
        <v>97</v>
      </c>
      <c r="D2896" s="30" t="str">
        <f t="shared" si="732"/>
        <v/>
      </c>
      <c r="E2896" s="30" t="str">
        <f t="shared" si="736"/>
        <v/>
      </c>
      <c r="F2896" s="30" t="str">
        <f t="shared" si="733"/>
        <v xml:space="preserve"> </v>
      </c>
      <c r="G2896" s="30" t="str">
        <f t="shared" si="737"/>
        <v/>
      </c>
      <c r="H2896" s="30" t="str">
        <f t="shared" si="734"/>
        <v/>
      </c>
      <c r="I2896" s="30" t="str">
        <f t="shared" si="739"/>
        <v/>
      </c>
      <c r="J2896" s="35" t="str">
        <f t="shared" si="735"/>
        <v/>
      </c>
      <c r="K2896" s="35" t="str">
        <f t="shared" si="740"/>
        <v/>
      </c>
      <c r="L2896" s="30" t="str">
        <f t="shared" si="741"/>
        <v/>
      </c>
      <c r="M2896" s="30" t="str">
        <f t="shared" si="742"/>
        <v/>
      </c>
      <c r="N2896" s="30" t="str">
        <f t="shared" si="743"/>
        <v/>
      </c>
      <c r="O2896" s="30" t="str">
        <f t="shared" si="744"/>
        <v/>
      </c>
      <c r="P2896" s="30" t="str">
        <f t="shared" si="745"/>
        <v/>
      </c>
      <c r="Q2896" s="30" t="str">
        <f t="shared" si="746"/>
        <v/>
      </c>
      <c r="R2896" s="36" t="str">
        <f t="shared" si="747"/>
        <v/>
      </c>
      <c r="S2896" s="37" t="str">
        <f t="shared" si="738"/>
        <v/>
      </c>
    </row>
    <row r="2897" spans="1:19">
      <c r="A2897" s="30" t="s">
        <v>115</v>
      </c>
      <c r="D2897" s="30" t="str">
        <f t="shared" si="732"/>
        <v/>
      </c>
      <c r="E2897" s="30" t="str">
        <f t="shared" si="736"/>
        <v/>
      </c>
      <c r="F2897" s="30" t="str">
        <f t="shared" si="733"/>
        <v>Sundaram Mutual Fund</v>
      </c>
      <c r="G2897" s="30" t="str">
        <f t="shared" si="737"/>
        <v/>
      </c>
      <c r="H2897" s="30" t="str">
        <f t="shared" si="734"/>
        <v/>
      </c>
      <c r="I2897" s="30" t="str">
        <f t="shared" si="739"/>
        <v/>
      </c>
      <c r="J2897" s="35" t="str">
        <f t="shared" si="735"/>
        <v/>
      </c>
      <c r="K2897" s="35" t="str">
        <f t="shared" si="740"/>
        <v/>
      </c>
      <c r="L2897" s="30" t="str">
        <f t="shared" si="741"/>
        <v/>
      </c>
      <c r="M2897" s="30" t="str">
        <f t="shared" si="742"/>
        <v/>
      </c>
      <c r="N2897" s="30" t="str">
        <f t="shared" si="743"/>
        <v/>
      </c>
      <c r="O2897" s="30" t="str">
        <f t="shared" si="744"/>
        <v/>
      </c>
      <c r="P2897" s="30" t="str">
        <f t="shared" si="745"/>
        <v/>
      </c>
      <c r="Q2897" s="30" t="str">
        <f t="shared" si="746"/>
        <v/>
      </c>
      <c r="R2897" s="36" t="str">
        <f t="shared" si="747"/>
        <v/>
      </c>
      <c r="S2897" s="37" t="str">
        <f t="shared" si="738"/>
        <v/>
      </c>
    </row>
    <row r="2898" spans="1:19">
      <c r="A2898" s="30" t="s">
        <v>97</v>
      </c>
      <c r="D2898" s="30" t="str">
        <f t="shared" si="732"/>
        <v/>
      </c>
      <c r="E2898" s="30" t="str">
        <f t="shared" si="736"/>
        <v/>
      </c>
      <c r="F2898" s="30" t="str">
        <f t="shared" si="733"/>
        <v xml:space="preserve"> </v>
      </c>
      <c r="G2898" s="30" t="str">
        <f t="shared" si="737"/>
        <v/>
      </c>
      <c r="H2898" s="30" t="str">
        <f t="shared" si="734"/>
        <v/>
      </c>
      <c r="I2898" s="30" t="str">
        <f t="shared" si="739"/>
        <v/>
      </c>
      <c r="J2898" s="35" t="str">
        <f t="shared" si="735"/>
        <v/>
      </c>
      <c r="K2898" s="35" t="str">
        <f t="shared" si="740"/>
        <v/>
      </c>
      <c r="L2898" s="30" t="str">
        <f t="shared" si="741"/>
        <v/>
      </c>
      <c r="M2898" s="30" t="str">
        <f t="shared" si="742"/>
        <v/>
      </c>
      <c r="N2898" s="30" t="str">
        <f t="shared" si="743"/>
        <v/>
      </c>
      <c r="O2898" s="30" t="str">
        <f t="shared" si="744"/>
        <v/>
      </c>
      <c r="P2898" s="30" t="str">
        <f t="shared" si="745"/>
        <v/>
      </c>
      <c r="Q2898" s="30" t="str">
        <f t="shared" si="746"/>
        <v/>
      </c>
      <c r="R2898" s="36" t="str">
        <f t="shared" si="747"/>
        <v/>
      </c>
      <c r="S2898" s="37" t="str">
        <f t="shared" si="738"/>
        <v/>
      </c>
    </row>
    <row r="2899" spans="1:19">
      <c r="A2899" s="30" t="s">
        <v>246</v>
      </c>
      <c r="D2899" s="30" t="str">
        <f t="shared" si="732"/>
        <v>112295</v>
      </c>
      <c r="E2899" s="30">
        <f t="shared" si="736"/>
        <v>7</v>
      </c>
      <c r="F2899" s="30" t="str">
        <f t="shared" si="733"/>
        <v>INF903J01892</v>
      </c>
      <c r="G2899" s="30">
        <f t="shared" si="737"/>
        <v>20</v>
      </c>
      <c r="H2899" s="30" t="str">
        <f t="shared" si="734"/>
        <v>INF903J01900</v>
      </c>
      <c r="I2899" s="30">
        <f t="shared" si="739"/>
        <v>33</v>
      </c>
      <c r="J2899" s="35" t="str">
        <f t="shared" si="735"/>
        <v>Sundaram PSU Opportunities Dividend Option</v>
      </c>
      <c r="K2899" s="35">
        <f t="shared" si="740"/>
        <v>76</v>
      </c>
      <c r="L2899" s="30" t="str">
        <f t="shared" si="741"/>
        <v>11.0715</v>
      </c>
      <c r="M2899" s="30">
        <f t="shared" si="742"/>
        <v>84</v>
      </c>
      <c r="N2899" s="30" t="str">
        <f t="shared" si="743"/>
        <v>11.0715</v>
      </c>
      <c r="O2899" s="30">
        <f t="shared" si="744"/>
        <v>92</v>
      </c>
      <c r="P2899" s="30" t="str">
        <f t="shared" si="745"/>
        <v>11.0715</v>
      </c>
      <c r="Q2899" s="30">
        <f t="shared" si="746"/>
        <v>100</v>
      </c>
      <c r="R2899" s="36" t="str">
        <f t="shared" si="747"/>
        <v>22-Jul-2016</v>
      </c>
      <c r="S2899" s="37">
        <f t="shared" si="738"/>
        <v>11.0715</v>
      </c>
    </row>
    <row r="2900" spans="1:19">
      <c r="A2900" s="30" t="s">
        <v>247</v>
      </c>
      <c r="D2900" s="30" t="str">
        <f t="shared" si="732"/>
        <v>112294</v>
      </c>
      <c r="E2900" s="30">
        <f t="shared" si="736"/>
        <v>7</v>
      </c>
      <c r="F2900" s="30" t="str">
        <f t="shared" si="733"/>
        <v>INF903J01884</v>
      </c>
      <c r="G2900" s="30">
        <f t="shared" si="737"/>
        <v>20</v>
      </c>
      <c r="H2900" s="30" t="str">
        <f t="shared" si="734"/>
        <v>-</v>
      </c>
      <c r="I2900" s="30">
        <f t="shared" si="739"/>
        <v>22</v>
      </c>
      <c r="J2900" s="35" t="str">
        <f t="shared" si="735"/>
        <v>Sundaram PSU Opportunities Growth Option</v>
      </c>
      <c r="K2900" s="35">
        <f t="shared" si="740"/>
        <v>63</v>
      </c>
      <c r="L2900" s="30" t="str">
        <f t="shared" si="741"/>
        <v>12.1591</v>
      </c>
      <c r="M2900" s="30">
        <f t="shared" si="742"/>
        <v>71</v>
      </c>
      <c r="N2900" s="30" t="str">
        <f t="shared" si="743"/>
        <v>12.1591</v>
      </c>
      <c r="O2900" s="30">
        <f t="shared" si="744"/>
        <v>79</v>
      </c>
      <c r="P2900" s="30" t="str">
        <f t="shared" si="745"/>
        <v>12.1591</v>
      </c>
      <c r="Q2900" s="30">
        <f t="shared" si="746"/>
        <v>87</v>
      </c>
      <c r="R2900" s="36" t="str">
        <f t="shared" si="747"/>
        <v>22-Jul-2016</v>
      </c>
      <c r="S2900" s="37">
        <f t="shared" si="738"/>
        <v>12.1591</v>
      </c>
    </row>
    <row r="2901" spans="1:19" ht="26">
      <c r="A2901" s="30" t="s">
        <v>248</v>
      </c>
      <c r="D2901" s="30" t="str">
        <f t="shared" si="732"/>
        <v>119587</v>
      </c>
      <c r="E2901" s="30">
        <f t="shared" si="736"/>
        <v>7</v>
      </c>
      <c r="F2901" s="30" t="str">
        <f t="shared" si="733"/>
        <v>INF903J01NC6</v>
      </c>
      <c r="G2901" s="30">
        <f t="shared" si="737"/>
        <v>20</v>
      </c>
      <c r="H2901" s="30" t="str">
        <f t="shared" si="734"/>
        <v>INF903J01ND4</v>
      </c>
      <c r="I2901" s="30">
        <f t="shared" si="739"/>
        <v>33</v>
      </c>
      <c r="J2901" s="35" t="str">
        <f t="shared" si="735"/>
        <v>Sundaram Select Thematic Funds PSU Opportunities - Direct Plan - Dividend Option</v>
      </c>
      <c r="K2901" s="35">
        <f t="shared" si="740"/>
        <v>114</v>
      </c>
      <c r="L2901" s="30" t="str">
        <f t="shared" si="741"/>
        <v>11.2520</v>
      </c>
      <c r="M2901" s="30">
        <f t="shared" si="742"/>
        <v>122</v>
      </c>
      <c r="N2901" s="30" t="str">
        <f t="shared" si="743"/>
        <v>11.2520</v>
      </c>
      <c r="O2901" s="30">
        <f t="shared" si="744"/>
        <v>130</v>
      </c>
      <c r="P2901" s="30" t="str">
        <f t="shared" si="745"/>
        <v>11.2520</v>
      </c>
      <c r="Q2901" s="30">
        <f t="shared" si="746"/>
        <v>138</v>
      </c>
      <c r="R2901" s="36" t="str">
        <f t="shared" si="747"/>
        <v>22-Jul-2016</v>
      </c>
      <c r="S2901" s="37">
        <f t="shared" si="738"/>
        <v>11.252000000000001</v>
      </c>
    </row>
    <row r="2902" spans="1:19" ht="26">
      <c r="A2902" s="30" t="s">
        <v>249</v>
      </c>
      <c r="D2902" s="30" t="str">
        <f t="shared" si="732"/>
        <v>119586</v>
      </c>
      <c r="E2902" s="30">
        <f t="shared" si="736"/>
        <v>7</v>
      </c>
      <c r="F2902" s="30" t="str">
        <f t="shared" si="733"/>
        <v>INF903J01NE2</v>
      </c>
      <c r="G2902" s="30">
        <f t="shared" si="737"/>
        <v>20</v>
      </c>
      <c r="H2902" s="30" t="str">
        <f t="shared" si="734"/>
        <v>-</v>
      </c>
      <c r="I2902" s="30">
        <f t="shared" si="739"/>
        <v>22</v>
      </c>
      <c r="J2902" s="35" t="str">
        <f t="shared" si="735"/>
        <v>Sundaram Select Thematic Funds PSU Opportunities -Direct Plan - Growth Option</v>
      </c>
      <c r="K2902" s="35">
        <f t="shared" si="740"/>
        <v>100</v>
      </c>
      <c r="L2902" s="30" t="str">
        <f t="shared" si="741"/>
        <v>12.3490</v>
      </c>
      <c r="M2902" s="30">
        <f t="shared" si="742"/>
        <v>108</v>
      </c>
      <c r="N2902" s="30" t="str">
        <f t="shared" si="743"/>
        <v>12.3490</v>
      </c>
      <c r="O2902" s="30">
        <f t="shared" si="744"/>
        <v>116</v>
      </c>
      <c r="P2902" s="30" t="str">
        <f t="shared" si="745"/>
        <v>12.3490</v>
      </c>
      <c r="Q2902" s="30">
        <f t="shared" si="746"/>
        <v>124</v>
      </c>
      <c r="R2902" s="36" t="str">
        <f t="shared" si="747"/>
        <v>22-Jul-2016</v>
      </c>
      <c r="S2902" s="37">
        <f t="shared" si="738"/>
        <v>12.349</v>
      </c>
    </row>
    <row r="2903" spans="1:19" ht="26">
      <c r="A2903" s="30" t="s">
        <v>250</v>
      </c>
      <c r="D2903" s="30" t="str">
        <f t="shared" si="732"/>
        <v>119600</v>
      </c>
      <c r="E2903" s="30">
        <f t="shared" si="736"/>
        <v>7</v>
      </c>
      <c r="F2903" s="30" t="str">
        <f t="shared" si="733"/>
        <v>INF903J01MW6</v>
      </c>
      <c r="G2903" s="30">
        <f t="shared" si="737"/>
        <v>20</v>
      </c>
      <c r="H2903" s="30" t="str">
        <f t="shared" si="734"/>
        <v>INF903J01MX4</v>
      </c>
      <c r="I2903" s="30">
        <f t="shared" si="739"/>
        <v>33</v>
      </c>
      <c r="J2903" s="35" t="str">
        <f t="shared" si="735"/>
        <v>Sundaram Entertainment Opportunities Fund - Direct Plan - Dividend Option</v>
      </c>
      <c r="K2903" s="35">
        <f t="shared" si="740"/>
        <v>107</v>
      </c>
      <c r="L2903" s="30" t="str">
        <f t="shared" si="741"/>
        <v>15.6453</v>
      </c>
      <c r="M2903" s="30">
        <f t="shared" si="742"/>
        <v>115</v>
      </c>
      <c r="N2903" s="30" t="str">
        <f t="shared" si="743"/>
        <v>15.4888</v>
      </c>
      <c r="O2903" s="30">
        <f t="shared" si="744"/>
        <v>123</v>
      </c>
      <c r="P2903" s="30" t="str">
        <f t="shared" si="745"/>
        <v>15.6453</v>
      </c>
      <c r="Q2903" s="30">
        <f t="shared" si="746"/>
        <v>131</v>
      </c>
      <c r="R2903" s="36" t="str">
        <f t="shared" si="747"/>
        <v>22-Jul-2016</v>
      </c>
      <c r="S2903" s="37">
        <f t="shared" si="738"/>
        <v>15.645300000000001</v>
      </c>
    </row>
    <row r="2904" spans="1:19">
      <c r="A2904" s="30" t="s">
        <v>251</v>
      </c>
      <c r="D2904" s="30" t="str">
        <f t="shared" si="732"/>
        <v>109132</v>
      </c>
      <c r="E2904" s="30">
        <f t="shared" si="736"/>
        <v>7</v>
      </c>
      <c r="F2904" s="30" t="str">
        <f t="shared" si="733"/>
        <v>INF903J01694</v>
      </c>
      <c r="G2904" s="30">
        <f t="shared" si="737"/>
        <v>20</v>
      </c>
      <c r="H2904" s="30" t="str">
        <f t="shared" si="734"/>
        <v>INF903J01702</v>
      </c>
      <c r="I2904" s="30">
        <f t="shared" si="739"/>
        <v>33</v>
      </c>
      <c r="J2904" s="35" t="str">
        <f t="shared" si="735"/>
        <v>Sundaram Entertainment Opportunities Fund - Inst  Dividend</v>
      </c>
      <c r="K2904" s="35">
        <f t="shared" si="740"/>
        <v>92</v>
      </c>
      <c r="L2904" s="30" t="str">
        <f t="shared" si="741"/>
        <v>0.0000</v>
      </c>
      <c r="M2904" s="30">
        <f t="shared" si="742"/>
        <v>99</v>
      </c>
      <c r="N2904" s="30" t="str">
        <f t="shared" si="743"/>
        <v>0.0000</v>
      </c>
      <c r="O2904" s="30">
        <f t="shared" si="744"/>
        <v>106</v>
      </c>
      <c r="P2904" s="30" t="str">
        <f t="shared" si="745"/>
        <v>0.0000</v>
      </c>
      <c r="Q2904" s="30">
        <f t="shared" si="746"/>
        <v>113</v>
      </c>
      <c r="R2904" s="36" t="str">
        <f t="shared" si="747"/>
        <v>26-Sep-2013</v>
      </c>
      <c r="S2904" s="37">
        <f t="shared" si="738"/>
        <v>0</v>
      </c>
    </row>
    <row r="2905" spans="1:19">
      <c r="A2905" s="30" t="s">
        <v>252</v>
      </c>
      <c r="D2905" s="30" t="str">
        <f t="shared" si="732"/>
        <v>109130</v>
      </c>
      <c r="E2905" s="30">
        <f t="shared" si="736"/>
        <v>7</v>
      </c>
      <c r="F2905" s="30" t="str">
        <f t="shared" si="733"/>
        <v>INF903J01710</v>
      </c>
      <c r="G2905" s="30">
        <f t="shared" si="737"/>
        <v>20</v>
      </c>
      <c r="H2905" s="30" t="str">
        <f t="shared" si="734"/>
        <v>-</v>
      </c>
      <c r="I2905" s="30">
        <f t="shared" si="739"/>
        <v>22</v>
      </c>
      <c r="J2905" s="35" t="str">
        <f t="shared" si="735"/>
        <v>Sundaram Entertainment Opportunities Fund - Inst  Growth</v>
      </c>
      <c r="K2905" s="35">
        <f t="shared" si="740"/>
        <v>79</v>
      </c>
      <c r="L2905" s="30" t="str">
        <f t="shared" si="741"/>
        <v>21.7750</v>
      </c>
      <c r="M2905" s="30">
        <f t="shared" si="742"/>
        <v>87</v>
      </c>
      <c r="N2905" s="30" t="str">
        <f t="shared" si="743"/>
        <v>21.5573</v>
      </c>
      <c r="O2905" s="30">
        <f t="shared" si="744"/>
        <v>95</v>
      </c>
      <c r="P2905" s="30" t="str">
        <f t="shared" si="745"/>
        <v>21.7750</v>
      </c>
      <c r="Q2905" s="30">
        <f t="shared" si="746"/>
        <v>103</v>
      </c>
      <c r="R2905" s="36" t="str">
        <f t="shared" si="747"/>
        <v>22-Jul-2016</v>
      </c>
      <c r="S2905" s="37">
        <f t="shared" si="738"/>
        <v>21.774999999999999</v>
      </c>
    </row>
    <row r="2906" spans="1:19" ht="26">
      <c r="A2906" s="30" t="s">
        <v>253</v>
      </c>
      <c r="D2906" s="30" t="str">
        <f t="shared" si="732"/>
        <v>109131</v>
      </c>
      <c r="E2906" s="30">
        <f t="shared" si="736"/>
        <v>7</v>
      </c>
      <c r="F2906" s="30" t="str">
        <f t="shared" si="733"/>
        <v>INF903J01660</v>
      </c>
      <c r="G2906" s="30">
        <f t="shared" si="737"/>
        <v>20</v>
      </c>
      <c r="H2906" s="30" t="str">
        <f t="shared" si="734"/>
        <v>INF903J01678</v>
      </c>
      <c r="I2906" s="30">
        <f t="shared" si="739"/>
        <v>33</v>
      </c>
      <c r="J2906" s="35" t="str">
        <f t="shared" si="735"/>
        <v>Sundaram Entertainment Opportunities Fund - Regular Dividend</v>
      </c>
      <c r="K2906" s="35">
        <f t="shared" si="740"/>
        <v>94</v>
      </c>
      <c r="L2906" s="30" t="str">
        <f t="shared" si="741"/>
        <v>15.4447</v>
      </c>
      <c r="M2906" s="30">
        <f t="shared" si="742"/>
        <v>102</v>
      </c>
      <c r="N2906" s="30" t="str">
        <f t="shared" si="743"/>
        <v>15.2903</v>
      </c>
      <c r="O2906" s="30">
        <f t="shared" si="744"/>
        <v>110</v>
      </c>
      <c r="P2906" s="30" t="str">
        <f t="shared" si="745"/>
        <v>15.4447</v>
      </c>
      <c r="Q2906" s="30">
        <f t="shared" si="746"/>
        <v>118</v>
      </c>
      <c r="R2906" s="36" t="str">
        <f t="shared" si="747"/>
        <v>22-Jul-2016</v>
      </c>
      <c r="S2906" s="37">
        <f t="shared" si="738"/>
        <v>15.444699999999999</v>
      </c>
    </row>
    <row r="2907" spans="1:19" ht="26">
      <c r="A2907" s="30" t="s">
        <v>254</v>
      </c>
      <c r="D2907" s="30" t="str">
        <f t="shared" si="732"/>
        <v>109129</v>
      </c>
      <c r="E2907" s="30">
        <f t="shared" si="736"/>
        <v>7</v>
      </c>
      <c r="F2907" s="30" t="str">
        <f t="shared" si="733"/>
        <v>INF903J01686</v>
      </c>
      <c r="G2907" s="30">
        <f t="shared" si="737"/>
        <v>20</v>
      </c>
      <c r="H2907" s="30" t="str">
        <f t="shared" si="734"/>
        <v>-</v>
      </c>
      <c r="I2907" s="30">
        <f t="shared" si="739"/>
        <v>22</v>
      </c>
      <c r="J2907" s="35" t="str">
        <f t="shared" si="735"/>
        <v>Sundaram Entertainment Opportunities Fund - Regular Growth</v>
      </c>
      <c r="K2907" s="35">
        <f t="shared" si="740"/>
        <v>81</v>
      </c>
      <c r="L2907" s="30" t="str">
        <f t="shared" si="741"/>
        <v>21.0981</v>
      </c>
      <c r="M2907" s="30">
        <f t="shared" si="742"/>
        <v>89</v>
      </c>
      <c r="N2907" s="30" t="str">
        <f t="shared" si="743"/>
        <v>20.8871</v>
      </c>
      <c r="O2907" s="30">
        <f t="shared" si="744"/>
        <v>97</v>
      </c>
      <c r="P2907" s="30" t="str">
        <f t="shared" si="745"/>
        <v>21.0981</v>
      </c>
      <c r="Q2907" s="30">
        <f t="shared" si="746"/>
        <v>105</v>
      </c>
      <c r="R2907" s="36" t="str">
        <f t="shared" si="747"/>
        <v>22-Jul-2016</v>
      </c>
      <c r="S2907" s="37">
        <f t="shared" si="738"/>
        <v>21.098099999999999</v>
      </c>
    </row>
    <row r="2908" spans="1:19" ht="26">
      <c r="A2908" s="30" t="s">
        <v>255</v>
      </c>
      <c r="D2908" s="30" t="str">
        <f t="shared" si="732"/>
        <v>119599</v>
      </c>
      <c r="E2908" s="30">
        <f t="shared" si="736"/>
        <v>7</v>
      </c>
      <c r="F2908" s="30" t="str">
        <f t="shared" si="733"/>
        <v>INF903J01MY2</v>
      </c>
      <c r="G2908" s="30">
        <f t="shared" si="737"/>
        <v>20</v>
      </c>
      <c r="H2908" s="30" t="str">
        <f t="shared" si="734"/>
        <v>-</v>
      </c>
      <c r="I2908" s="30">
        <f t="shared" si="739"/>
        <v>22</v>
      </c>
      <c r="J2908" s="35" t="str">
        <f t="shared" si="735"/>
        <v>Sundaram Entertainment Opportunities Fund -Direct Plan - Growth Option</v>
      </c>
      <c r="K2908" s="35">
        <f t="shared" si="740"/>
        <v>93</v>
      </c>
      <c r="L2908" s="30" t="str">
        <f t="shared" si="741"/>
        <v>21.3857</v>
      </c>
      <c r="M2908" s="30">
        <f t="shared" si="742"/>
        <v>101</v>
      </c>
      <c r="N2908" s="30" t="str">
        <f t="shared" si="743"/>
        <v>21.1718</v>
      </c>
      <c r="O2908" s="30">
        <f t="shared" si="744"/>
        <v>109</v>
      </c>
      <c r="P2908" s="30" t="str">
        <f t="shared" si="745"/>
        <v>21.3857</v>
      </c>
      <c r="Q2908" s="30">
        <f t="shared" si="746"/>
        <v>117</v>
      </c>
      <c r="R2908" s="36" t="str">
        <f t="shared" si="747"/>
        <v>22-Jul-2016</v>
      </c>
      <c r="S2908" s="37">
        <f t="shared" si="738"/>
        <v>21.3857</v>
      </c>
    </row>
    <row r="2909" spans="1:19">
      <c r="A2909" s="30" t="s">
        <v>8717</v>
      </c>
      <c r="D2909" s="30" t="str">
        <f t="shared" si="732"/>
        <v>119565</v>
      </c>
      <c r="E2909" s="30">
        <f t="shared" si="736"/>
        <v>7</v>
      </c>
      <c r="F2909" s="30" t="str">
        <f t="shared" si="733"/>
        <v>INF903J01PP3</v>
      </c>
      <c r="G2909" s="30">
        <f t="shared" si="737"/>
        <v>20</v>
      </c>
      <c r="H2909" s="30" t="str">
        <f t="shared" si="734"/>
        <v>INF903J01PQ1</v>
      </c>
      <c r="I2909" s="30">
        <f t="shared" si="739"/>
        <v>33</v>
      </c>
      <c r="J2909" s="35" t="str">
        <f t="shared" si="735"/>
        <v>Sundaram Equity Multiplier - Direct Plan - Dividend Option</v>
      </c>
      <c r="K2909" s="35">
        <f t="shared" si="740"/>
        <v>92</v>
      </c>
      <c r="L2909" s="30" t="str">
        <f t="shared" si="741"/>
        <v>20.6759</v>
      </c>
      <c r="M2909" s="30">
        <f t="shared" si="742"/>
        <v>100</v>
      </c>
      <c r="N2909" s="30" t="str">
        <f t="shared" si="743"/>
        <v>20.4691</v>
      </c>
      <c r="O2909" s="30">
        <f t="shared" si="744"/>
        <v>108</v>
      </c>
      <c r="P2909" s="30" t="str">
        <f t="shared" si="745"/>
        <v>20.6759</v>
      </c>
      <c r="Q2909" s="30">
        <f t="shared" si="746"/>
        <v>116</v>
      </c>
      <c r="R2909" s="36" t="str">
        <f t="shared" si="747"/>
        <v>08-Aug-2017</v>
      </c>
      <c r="S2909" s="37">
        <f t="shared" si="738"/>
        <v>20.675899999999999</v>
      </c>
    </row>
    <row r="2910" spans="1:19">
      <c r="A2910" s="30" t="s">
        <v>8718</v>
      </c>
      <c r="D2910" s="30" t="str">
        <f t="shared" si="732"/>
        <v>119566</v>
      </c>
      <c r="E2910" s="30">
        <f t="shared" si="736"/>
        <v>7</v>
      </c>
      <c r="F2910" s="30" t="str">
        <f t="shared" si="733"/>
        <v>INF903J01PR9</v>
      </c>
      <c r="G2910" s="30">
        <f t="shared" si="737"/>
        <v>20</v>
      </c>
      <c r="H2910" s="30" t="str">
        <f t="shared" si="734"/>
        <v>-</v>
      </c>
      <c r="I2910" s="30">
        <f t="shared" si="739"/>
        <v>22</v>
      </c>
      <c r="J2910" s="35" t="str">
        <f t="shared" si="735"/>
        <v>Sundaram Equity Multiplier - Direct Plan - Growth Option</v>
      </c>
      <c r="K2910" s="35">
        <f t="shared" si="740"/>
        <v>79</v>
      </c>
      <c r="L2910" s="30" t="str">
        <f t="shared" si="741"/>
        <v>30.5709</v>
      </c>
      <c r="M2910" s="30">
        <f t="shared" si="742"/>
        <v>87</v>
      </c>
      <c r="N2910" s="30" t="str">
        <f t="shared" si="743"/>
        <v>30.2652</v>
      </c>
      <c r="O2910" s="30">
        <f t="shared" si="744"/>
        <v>95</v>
      </c>
      <c r="P2910" s="30" t="str">
        <f t="shared" si="745"/>
        <v>30.5709</v>
      </c>
      <c r="Q2910" s="30">
        <f t="shared" si="746"/>
        <v>103</v>
      </c>
      <c r="R2910" s="36" t="str">
        <f t="shared" si="747"/>
        <v>08-Aug-2017</v>
      </c>
      <c r="S2910" s="37">
        <f t="shared" si="738"/>
        <v>30.570900000000002</v>
      </c>
    </row>
    <row r="2911" spans="1:19">
      <c r="A2911" s="30" t="s">
        <v>8719</v>
      </c>
      <c r="D2911" s="30" t="str">
        <f t="shared" si="732"/>
        <v>105000</v>
      </c>
      <c r="E2911" s="30">
        <f t="shared" si="736"/>
        <v>7</v>
      </c>
      <c r="F2911" s="30" t="str">
        <f t="shared" si="733"/>
        <v>INF903J01DU9</v>
      </c>
      <c r="G2911" s="30">
        <f t="shared" si="737"/>
        <v>20</v>
      </c>
      <c r="H2911" s="30" t="str">
        <f t="shared" si="734"/>
        <v>INF903J01DV7</v>
      </c>
      <c r="I2911" s="30">
        <f t="shared" si="739"/>
        <v>33</v>
      </c>
      <c r="J2911" s="35" t="str">
        <f t="shared" si="735"/>
        <v>Sundaram Equity Multiplier Fund Dividend</v>
      </c>
      <c r="K2911" s="35">
        <f t="shared" si="740"/>
        <v>74</v>
      </c>
      <c r="L2911" s="30" t="str">
        <f t="shared" si="741"/>
        <v>20.0657</v>
      </c>
      <c r="M2911" s="30">
        <f t="shared" si="742"/>
        <v>82</v>
      </c>
      <c r="N2911" s="30" t="str">
        <f t="shared" si="743"/>
        <v>19.8650</v>
      </c>
      <c r="O2911" s="30">
        <f t="shared" si="744"/>
        <v>90</v>
      </c>
      <c r="P2911" s="30" t="str">
        <f t="shared" si="745"/>
        <v>20.0657</v>
      </c>
      <c r="Q2911" s="30">
        <f t="shared" si="746"/>
        <v>98</v>
      </c>
      <c r="R2911" s="36" t="str">
        <f t="shared" si="747"/>
        <v>08-Aug-2017</v>
      </c>
      <c r="S2911" s="37">
        <f t="shared" si="738"/>
        <v>20.0657</v>
      </c>
    </row>
    <row r="2912" spans="1:19">
      <c r="A2912" s="30" t="s">
        <v>8720</v>
      </c>
      <c r="D2912" s="30" t="str">
        <f t="shared" si="732"/>
        <v>105001</v>
      </c>
      <c r="E2912" s="30">
        <f t="shared" si="736"/>
        <v>7</v>
      </c>
      <c r="F2912" s="30" t="str">
        <f t="shared" si="733"/>
        <v>INF903J01DT1</v>
      </c>
      <c r="G2912" s="30">
        <f t="shared" si="737"/>
        <v>20</v>
      </c>
      <c r="H2912" s="30" t="str">
        <f t="shared" si="734"/>
        <v>-</v>
      </c>
      <c r="I2912" s="30">
        <f t="shared" si="739"/>
        <v>22</v>
      </c>
      <c r="J2912" s="35" t="str">
        <f t="shared" si="735"/>
        <v>Sundaram Equity Multiplier Fund Growth</v>
      </c>
      <c r="K2912" s="35">
        <f t="shared" si="740"/>
        <v>61</v>
      </c>
      <c r="L2912" s="30" t="str">
        <f t="shared" si="741"/>
        <v>29.8167</v>
      </c>
      <c r="M2912" s="30">
        <f t="shared" si="742"/>
        <v>69</v>
      </c>
      <c r="N2912" s="30" t="str">
        <f t="shared" si="743"/>
        <v>29.5185</v>
      </c>
      <c r="O2912" s="30">
        <f t="shared" si="744"/>
        <v>77</v>
      </c>
      <c r="P2912" s="30" t="str">
        <f t="shared" si="745"/>
        <v>29.8167</v>
      </c>
      <c r="Q2912" s="30">
        <f t="shared" si="746"/>
        <v>85</v>
      </c>
      <c r="R2912" s="36" t="str">
        <f t="shared" si="747"/>
        <v>08-Aug-2017</v>
      </c>
      <c r="S2912" s="37">
        <f t="shared" si="738"/>
        <v>29.816700000000001</v>
      </c>
    </row>
    <row r="2913" spans="1:19">
      <c r="A2913" s="30" t="s">
        <v>8721</v>
      </c>
      <c r="D2913" s="30" t="str">
        <f t="shared" si="732"/>
        <v>119573</v>
      </c>
      <c r="E2913" s="30">
        <f t="shared" si="736"/>
        <v>7</v>
      </c>
      <c r="F2913" s="30" t="str">
        <f t="shared" si="733"/>
        <v>INF903J01NO1</v>
      </c>
      <c r="G2913" s="30">
        <f t="shared" si="737"/>
        <v>20</v>
      </c>
      <c r="H2913" s="30" t="str">
        <f t="shared" si="734"/>
        <v>INF903J01NP8</v>
      </c>
      <c r="I2913" s="30">
        <f t="shared" si="739"/>
        <v>33</v>
      </c>
      <c r="J2913" s="35" t="str">
        <f t="shared" si="735"/>
        <v>Sundaram Equity plus - Direct Plan - Dividend Option</v>
      </c>
      <c r="K2913" s="35">
        <f t="shared" si="740"/>
        <v>86</v>
      </c>
      <c r="L2913" s="30" t="str">
        <f t="shared" si="741"/>
        <v>11.9793</v>
      </c>
      <c r="M2913" s="30">
        <f t="shared" si="742"/>
        <v>94</v>
      </c>
      <c r="N2913" s="30" t="str">
        <f t="shared" si="743"/>
        <v>11.8595</v>
      </c>
      <c r="O2913" s="30">
        <f t="shared" si="744"/>
        <v>102</v>
      </c>
      <c r="P2913" s="30" t="str">
        <f t="shared" si="745"/>
        <v>11.9793</v>
      </c>
      <c r="Q2913" s="30">
        <f t="shared" si="746"/>
        <v>110</v>
      </c>
      <c r="R2913" s="36" t="str">
        <f t="shared" si="747"/>
        <v>08-Aug-2017</v>
      </c>
      <c r="S2913" s="37">
        <f t="shared" si="738"/>
        <v>11.9793</v>
      </c>
    </row>
    <row r="2914" spans="1:19">
      <c r="A2914" s="30" t="s">
        <v>8722</v>
      </c>
      <c r="D2914" s="30" t="str">
        <f t="shared" si="732"/>
        <v>119572</v>
      </c>
      <c r="E2914" s="30">
        <f t="shared" si="736"/>
        <v>7</v>
      </c>
      <c r="F2914" s="30" t="str">
        <f t="shared" si="733"/>
        <v>INF903J01NQ6</v>
      </c>
      <c r="G2914" s="30">
        <f t="shared" si="737"/>
        <v>20</v>
      </c>
      <c r="H2914" s="30" t="str">
        <f t="shared" si="734"/>
        <v>-</v>
      </c>
      <c r="I2914" s="30">
        <f t="shared" si="739"/>
        <v>22</v>
      </c>
      <c r="J2914" s="35" t="str">
        <f t="shared" si="735"/>
        <v>Sundaram Equity plus - Direct Plan - Growth Option</v>
      </c>
      <c r="K2914" s="35">
        <f t="shared" si="740"/>
        <v>73</v>
      </c>
      <c r="L2914" s="30" t="str">
        <f t="shared" si="741"/>
        <v>15.3545</v>
      </c>
      <c r="M2914" s="30">
        <f t="shared" si="742"/>
        <v>81</v>
      </c>
      <c r="N2914" s="30" t="str">
        <f t="shared" si="743"/>
        <v>15.2010</v>
      </c>
      <c r="O2914" s="30">
        <f t="shared" si="744"/>
        <v>89</v>
      </c>
      <c r="P2914" s="30" t="str">
        <f t="shared" si="745"/>
        <v>15.3545</v>
      </c>
      <c r="Q2914" s="30">
        <f t="shared" si="746"/>
        <v>97</v>
      </c>
      <c r="R2914" s="36" t="str">
        <f t="shared" si="747"/>
        <v>08-Aug-2017</v>
      </c>
      <c r="S2914" s="37">
        <f t="shared" si="738"/>
        <v>15.3545</v>
      </c>
    </row>
    <row r="2915" spans="1:19">
      <c r="A2915" s="30" t="s">
        <v>8723</v>
      </c>
      <c r="D2915" s="30" t="str">
        <f t="shared" si="732"/>
        <v>115242</v>
      </c>
      <c r="E2915" s="30">
        <f t="shared" si="736"/>
        <v>7</v>
      </c>
      <c r="F2915" s="30" t="str">
        <f t="shared" si="733"/>
        <v>INF903J01CL0</v>
      </c>
      <c r="G2915" s="30">
        <f t="shared" si="737"/>
        <v>20</v>
      </c>
      <c r="H2915" s="30" t="str">
        <f t="shared" si="734"/>
        <v>INF903J01CM8</v>
      </c>
      <c r="I2915" s="30">
        <f t="shared" si="739"/>
        <v>33</v>
      </c>
      <c r="J2915" s="35" t="str">
        <f t="shared" si="735"/>
        <v>Sundaram Equity Plus- Dividend Option</v>
      </c>
      <c r="K2915" s="35">
        <f t="shared" si="740"/>
        <v>71</v>
      </c>
      <c r="L2915" s="30" t="str">
        <f t="shared" si="741"/>
        <v>11.5684</v>
      </c>
      <c r="M2915" s="30">
        <f t="shared" si="742"/>
        <v>79</v>
      </c>
      <c r="N2915" s="30" t="str">
        <f t="shared" si="743"/>
        <v>11.4527</v>
      </c>
      <c r="O2915" s="30">
        <f t="shared" si="744"/>
        <v>87</v>
      </c>
      <c r="P2915" s="30" t="str">
        <f t="shared" si="745"/>
        <v>11.5684</v>
      </c>
      <c r="Q2915" s="30">
        <f t="shared" si="746"/>
        <v>95</v>
      </c>
      <c r="R2915" s="36" t="str">
        <f t="shared" si="747"/>
        <v>08-Aug-2017</v>
      </c>
      <c r="S2915" s="37">
        <f t="shared" si="738"/>
        <v>11.5684</v>
      </c>
    </row>
    <row r="2916" spans="1:19">
      <c r="A2916" s="30" t="s">
        <v>8724</v>
      </c>
      <c r="D2916" s="30" t="str">
        <f t="shared" si="732"/>
        <v>115241</v>
      </c>
      <c r="E2916" s="30">
        <f t="shared" si="736"/>
        <v>7</v>
      </c>
      <c r="F2916" s="30" t="str">
        <f t="shared" si="733"/>
        <v>INF903J01CK2</v>
      </c>
      <c r="G2916" s="30">
        <f t="shared" si="737"/>
        <v>20</v>
      </c>
      <c r="H2916" s="30" t="str">
        <f t="shared" si="734"/>
        <v>-</v>
      </c>
      <c r="I2916" s="30">
        <f t="shared" si="739"/>
        <v>22</v>
      </c>
      <c r="J2916" s="35" t="str">
        <f t="shared" si="735"/>
        <v>Sundaram Equity Plus- Growth Option</v>
      </c>
      <c r="K2916" s="35">
        <f t="shared" si="740"/>
        <v>58</v>
      </c>
      <c r="L2916" s="30" t="str">
        <f t="shared" si="741"/>
        <v>14.8806</v>
      </c>
      <c r="M2916" s="30">
        <f t="shared" si="742"/>
        <v>66</v>
      </c>
      <c r="N2916" s="30" t="str">
        <f t="shared" si="743"/>
        <v>14.7318</v>
      </c>
      <c r="O2916" s="30">
        <f t="shared" si="744"/>
        <v>74</v>
      </c>
      <c r="P2916" s="30" t="str">
        <f t="shared" si="745"/>
        <v>14.8806</v>
      </c>
      <c r="Q2916" s="30">
        <f t="shared" si="746"/>
        <v>82</v>
      </c>
      <c r="R2916" s="36" t="str">
        <f t="shared" si="747"/>
        <v>08-Aug-2017</v>
      </c>
      <c r="S2916" s="37">
        <f t="shared" si="738"/>
        <v>14.880599999999999</v>
      </c>
    </row>
    <row r="2917" spans="1:19" ht="26">
      <c r="A2917" s="30" t="s">
        <v>8725</v>
      </c>
      <c r="D2917" s="30" t="str">
        <f t="shared" si="732"/>
        <v>119596</v>
      </c>
      <c r="E2917" s="30">
        <f t="shared" si="736"/>
        <v>7</v>
      </c>
      <c r="F2917" s="30" t="str">
        <f t="shared" si="733"/>
        <v>INF903J01MZ9</v>
      </c>
      <c r="G2917" s="30">
        <f t="shared" si="737"/>
        <v>20</v>
      </c>
      <c r="H2917" s="30" t="str">
        <f t="shared" si="734"/>
        <v>INF903J01NA0</v>
      </c>
      <c r="I2917" s="30">
        <f t="shared" si="739"/>
        <v>33</v>
      </c>
      <c r="J2917" s="35" t="str">
        <f t="shared" si="735"/>
        <v>Sundaram Financial Services Opportunities Fund - Direct Plan - Dividend Option</v>
      </c>
      <c r="K2917" s="35">
        <f t="shared" si="740"/>
        <v>112</v>
      </c>
      <c r="L2917" s="30" t="str">
        <f t="shared" si="741"/>
        <v>21.4440</v>
      </c>
      <c r="M2917" s="30">
        <f t="shared" si="742"/>
        <v>120</v>
      </c>
      <c r="N2917" s="30" t="str">
        <f t="shared" si="743"/>
        <v>21.2296</v>
      </c>
      <c r="O2917" s="30">
        <f t="shared" si="744"/>
        <v>128</v>
      </c>
      <c r="P2917" s="30" t="str">
        <f t="shared" si="745"/>
        <v>21.4440</v>
      </c>
      <c r="Q2917" s="30">
        <f t="shared" si="746"/>
        <v>136</v>
      </c>
      <c r="R2917" s="36" t="str">
        <f t="shared" si="747"/>
        <v>08-Aug-2017</v>
      </c>
      <c r="S2917" s="37">
        <f t="shared" si="738"/>
        <v>21.443999999999999</v>
      </c>
    </row>
    <row r="2918" spans="1:19" ht="26">
      <c r="A2918" s="30" t="s">
        <v>8726</v>
      </c>
      <c r="D2918" s="30" t="str">
        <f t="shared" si="732"/>
        <v>119597</v>
      </c>
      <c r="E2918" s="30">
        <f t="shared" si="736"/>
        <v>7</v>
      </c>
      <c r="F2918" s="30" t="str">
        <f t="shared" si="733"/>
        <v>INF903J01NB8</v>
      </c>
      <c r="G2918" s="30">
        <f t="shared" si="737"/>
        <v>20</v>
      </c>
      <c r="H2918" s="30" t="str">
        <f t="shared" si="734"/>
        <v>-</v>
      </c>
      <c r="I2918" s="30">
        <f t="shared" si="739"/>
        <v>22</v>
      </c>
      <c r="J2918" s="35" t="str">
        <f t="shared" si="735"/>
        <v>Sundaram Financial Services Opportunities Fund - Direct Plan - Growth Option</v>
      </c>
      <c r="K2918" s="35">
        <f t="shared" si="740"/>
        <v>99</v>
      </c>
      <c r="L2918" s="30" t="str">
        <f t="shared" si="741"/>
        <v>39.6080</v>
      </c>
      <c r="M2918" s="30">
        <f t="shared" si="742"/>
        <v>107</v>
      </c>
      <c r="N2918" s="30" t="str">
        <f t="shared" si="743"/>
        <v>39.2119</v>
      </c>
      <c r="O2918" s="30">
        <f t="shared" si="744"/>
        <v>115</v>
      </c>
      <c r="P2918" s="30" t="str">
        <f t="shared" si="745"/>
        <v>39.6080</v>
      </c>
      <c r="Q2918" s="30">
        <f t="shared" si="746"/>
        <v>123</v>
      </c>
      <c r="R2918" s="36" t="str">
        <f t="shared" si="747"/>
        <v>08-Aug-2017</v>
      </c>
      <c r="S2918" s="37">
        <f t="shared" si="738"/>
        <v>39.607999999999997</v>
      </c>
    </row>
    <row r="2919" spans="1:19">
      <c r="A2919" s="30" t="s">
        <v>8727</v>
      </c>
      <c r="D2919" s="30" t="str">
        <f t="shared" si="732"/>
        <v>109060</v>
      </c>
      <c r="E2919" s="30">
        <f t="shared" si="736"/>
        <v>7</v>
      </c>
      <c r="F2919" s="30" t="str">
        <f t="shared" si="733"/>
        <v>INF903J01637</v>
      </c>
      <c r="G2919" s="30">
        <f t="shared" si="737"/>
        <v>20</v>
      </c>
      <c r="H2919" s="30" t="str">
        <f t="shared" si="734"/>
        <v>INF903J01645</v>
      </c>
      <c r="I2919" s="30">
        <f t="shared" si="739"/>
        <v>33</v>
      </c>
      <c r="J2919" s="35" t="str">
        <f t="shared" si="735"/>
        <v>Sundaram Financial Services Opportunities Fund Inst  Dividend</v>
      </c>
      <c r="K2919" s="35">
        <f t="shared" si="740"/>
        <v>95</v>
      </c>
      <c r="L2919" s="30" t="str">
        <f t="shared" si="741"/>
        <v>21.7406</v>
      </c>
      <c r="M2919" s="30">
        <f t="shared" si="742"/>
        <v>103</v>
      </c>
      <c r="N2919" s="30" t="str">
        <f t="shared" si="743"/>
        <v>21.5232</v>
      </c>
      <c r="O2919" s="30">
        <f t="shared" si="744"/>
        <v>111</v>
      </c>
      <c r="P2919" s="30" t="str">
        <f t="shared" si="745"/>
        <v>21.7406</v>
      </c>
      <c r="Q2919" s="30">
        <f t="shared" si="746"/>
        <v>119</v>
      </c>
      <c r="R2919" s="36" t="str">
        <f t="shared" si="747"/>
        <v>08-Aug-2017</v>
      </c>
      <c r="S2919" s="37">
        <f t="shared" si="738"/>
        <v>21.740600000000001</v>
      </c>
    </row>
    <row r="2920" spans="1:19">
      <c r="A2920" s="30" t="s">
        <v>8728</v>
      </c>
      <c r="D2920" s="30" t="str">
        <f t="shared" si="732"/>
        <v>109061</v>
      </c>
      <c r="E2920" s="30">
        <f t="shared" si="736"/>
        <v>7</v>
      </c>
      <c r="F2920" s="30" t="str">
        <f t="shared" si="733"/>
        <v>INF903J01652</v>
      </c>
      <c r="G2920" s="30">
        <f t="shared" si="737"/>
        <v>20</v>
      </c>
      <c r="H2920" s="30" t="str">
        <f t="shared" si="734"/>
        <v>-</v>
      </c>
      <c r="I2920" s="30">
        <f t="shared" si="739"/>
        <v>22</v>
      </c>
      <c r="J2920" s="35" t="str">
        <f t="shared" si="735"/>
        <v>Sundaram Financial Services Opportunities Fund Inst  Growth</v>
      </c>
      <c r="K2920" s="35">
        <f t="shared" si="740"/>
        <v>82</v>
      </c>
      <c r="L2920" s="30" t="str">
        <f t="shared" si="741"/>
        <v>40.7257</v>
      </c>
      <c r="M2920" s="30">
        <f t="shared" si="742"/>
        <v>90</v>
      </c>
      <c r="N2920" s="30" t="str">
        <f t="shared" si="743"/>
        <v>40.3184</v>
      </c>
      <c r="O2920" s="30">
        <f t="shared" si="744"/>
        <v>98</v>
      </c>
      <c r="P2920" s="30" t="str">
        <f t="shared" si="745"/>
        <v>40.7257</v>
      </c>
      <c r="Q2920" s="30">
        <f t="shared" si="746"/>
        <v>106</v>
      </c>
      <c r="R2920" s="36" t="str">
        <f t="shared" si="747"/>
        <v>08-Aug-2017</v>
      </c>
      <c r="S2920" s="37">
        <f t="shared" si="738"/>
        <v>40.725700000000003</v>
      </c>
    </row>
    <row r="2921" spans="1:19">
      <c r="A2921" s="30" t="s">
        <v>8729</v>
      </c>
      <c r="D2921" s="30" t="str">
        <f t="shared" si="732"/>
        <v>109058</v>
      </c>
      <c r="E2921" s="30">
        <f t="shared" si="736"/>
        <v>7</v>
      </c>
      <c r="F2921" s="30" t="str">
        <f t="shared" si="733"/>
        <v>INF903J01603</v>
      </c>
      <c r="G2921" s="30">
        <f t="shared" si="737"/>
        <v>20</v>
      </c>
      <c r="H2921" s="30" t="str">
        <f t="shared" si="734"/>
        <v>INF903J01611</v>
      </c>
      <c r="I2921" s="30">
        <f t="shared" si="739"/>
        <v>33</v>
      </c>
      <c r="J2921" s="35" t="str">
        <f t="shared" si="735"/>
        <v>Sundaram Financial Services Opportunities Fund Reg Dividend</v>
      </c>
      <c r="K2921" s="35">
        <f t="shared" si="740"/>
        <v>93</v>
      </c>
      <c r="L2921" s="30" t="str">
        <f t="shared" si="741"/>
        <v>20.8517</v>
      </c>
      <c r="M2921" s="30">
        <f t="shared" si="742"/>
        <v>101</v>
      </c>
      <c r="N2921" s="30" t="str">
        <f t="shared" si="743"/>
        <v>20.6432</v>
      </c>
      <c r="O2921" s="30">
        <f t="shared" si="744"/>
        <v>109</v>
      </c>
      <c r="P2921" s="30" t="str">
        <f t="shared" si="745"/>
        <v>20.8517</v>
      </c>
      <c r="Q2921" s="30">
        <f t="shared" si="746"/>
        <v>117</v>
      </c>
      <c r="R2921" s="36" t="str">
        <f t="shared" si="747"/>
        <v>08-Aug-2017</v>
      </c>
      <c r="S2921" s="37">
        <f t="shared" si="738"/>
        <v>20.851700000000001</v>
      </c>
    </row>
    <row r="2922" spans="1:19">
      <c r="A2922" s="30" t="s">
        <v>8730</v>
      </c>
      <c r="D2922" s="30" t="str">
        <f t="shared" si="732"/>
        <v>109059</v>
      </c>
      <c r="E2922" s="30">
        <f t="shared" si="736"/>
        <v>7</v>
      </c>
      <c r="F2922" s="30" t="str">
        <f t="shared" si="733"/>
        <v>INF903J01629</v>
      </c>
      <c r="G2922" s="30">
        <f t="shared" si="737"/>
        <v>20</v>
      </c>
      <c r="H2922" s="30" t="str">
        <f t="shared" si="734"/>
        <v>-</v>
      </c>
      <c r="I2922" s="30">
        <f t="shared" si="739"/>
        <v>22</v>
      </c>
      <c r="J2922" s="35" t="str">
        <f t="shared" si="735"/>
        <v>Sundaram Financial Services Opportunities Fund Reg Growth</v>
      </c>
      <c r="K2922" s="35">
        <f t="shared" si="740"/>
        <v>80</v>
      </c>
      <c r="L2922" s="30" t="str">
        <f t="shared" si="741"/>
        <v>38.6878</v>
      </c>
      <c r="M2922" s="30">
        <f t="shared" si="742"/>
        <v>88</v>
      </c>
      <c r="N2922" s="30" t="str">
        <f t="shared" si="743"/>
        <v>38.3009</v>
      </c>
      <c r="O2922" s="30">
        <f t="shared" si="744"/>
        <v>96</v>
      </c>
      <c r="P2922" s="30" t="str">
        <f t="shared" si="745"/>
        <v>38.6878</v>
      </c>
      <c r="Q2922" s="30">
        <f t="shared" si="746"/>
        <v>104</v>
      </c>
      <c r="R2922" s="36" t="str">
        <f t="shared" si="747"/>
        <v>08-Aug-2017</v>
      </c>
      <c r="S2922" s="37">
        <f t="shared" si="738"/>
        <v>38.687800000000003</v>
      </c>
    </row>
    <row r="2923" spans="1:19">
      <c r="A2923" s="30" t="s">
        <v>256</v>
      </c>
      <c r="D2923" s="30" t="str">
        <f t="shared" si="732"/>
        <v>119593</v>
      </c>
      <c r="E2923" s="30">
        <f t="shared" si="736"/>
        <v>7</v>
      </c>
      <c r="F2923" s="30" t="str">
        <f t="shared" si="733"/>
        <v>INF903J01MQ8</v>
      </c>
      <c r="G2923" s="30">
        <f t="shared" si="737"/>
        <v>20</v>
      </c>
      <c r="H2923" s="30" t="str">
        <f t="shared" si="734"/>
        <v>INF903J01MR6</v>
      </c>
      <c r="I2923" s="30">
        <f t="shared" si="739"/>
        <v>33</v>
      </c>
      <c r="J2923" s="35" t="str">
        <f t="shared" si="735"/>
        <v>Sundaram Growth Fund - Direct Plan - Dividend Option</v>
      </c>
      <c r="K2923" s="35">
        <f t="shared" si="740"/>
        <v>86</v>
      </c>
      <c r="L2923" s="30" t="str">
        <f t="shared" si="741"/>
        <v>10.8084</v>
      </c>
      <c r="M2923" s="30">
        <f t="shared" si="742"/>
        <v>94</v>
      </c>
      <c r="N2923" s="30" t="str">
        <f t="shared" si="743"/>
        <v>10.5922</v>
      </c>
      <c r="O2923" s="30">
        <f t="shared" si="744"/>
        <v>102</v>
      </c>
      <c r="P2923" s="30" t="str">
        <f t="shared" si="745"/>
        <v>10.8084</v>
      </c>
      <c r="Q2923" s="30">
        <f t="shared" si="746"/>
        <v>110</v>
      </c>
      <c r="R2923" s="36" t="str">
        <f t="shared" si="747"/>
        <v>16-Sep-2016</v>
      </c>
      <c r="S2923" s="37">
        <f t="shared" si="738"/>
        <v>10.808400000000001</v>
      </c>
    </row>
    <row r="2924" spans="1:19">
      <c r="A2924" s="30" t="s">
        <v>257</v>
      </c>
      <c r="D2924" s="30" t="str">
        <f t="shared" si="732"/>
        <v>119592</v>
      </c>
      <c r="E2924" s="30">
        <f t="shared" si="736"/>
        <v>7</v>
      </c>
      <c r="F2924" s="30" t="str">
        <f t="shared" si="733"/>
        <v>INF903J01MS4</v>
      </c>
      <c r="G2924" s="30">
        <f t="shared" si="737"/>
        <v>20</v>
      </c>
      <c r="H2924" s="30" t="str">
        <f t="shared" si="734"/>
        <v>-</v>
      </c>
      <c r="I2924" s="30">
        <f t="shared" si="739"/>
        <v>22</v>
      </c>
      <c r="J2924" s="35" t="str">
        <f t="shared" si="735"/>
        <v>Sundaram Growth Fund - Direct Plan - Growth Option</v>
      </c>
      <c r="K2924" s="35">
        <f t="shared" si="740"/>
        <v>73</v>
      </c>
      <c r="L2924" s="30" t="str">
        <f t="shared" si="741"/>
        <v>122.0254</v>
      </c>
      <c r="M2924" s="30">
        <f t="shared" si="742"/>
        <v>82</v>
      </c>
      <c r="N2924" s="30" t="str">
        <f t="shared" si="743"/>
        <v>119.5849</v>
      </c>
      <c r="O2924" s="30">
        <f t="shared" si="744"/>
        <v>91</v>
      </c>
      <c r="P2924" s="30" t="str">
        <f t="shared" si="745"/>
        <v>122.0254</v>
      </c>
      <c r="Q2924" s="30">
        <f t="shared" si="746"/>
        <v>100</v>
      </c>
      <c r="R2924" s="36" t="str">
        <f t="shared" si="747"/>
        <v>16-Sep-2016</v>
      </c>
      <c r="S2924" s="37">
        <f t="shared" si="738"/>
        <v>122.0254</v>
      </c>
    </row>
    <row r="2925" spans="1:19">
      <c r="A2925" s="30" t="s">
        <v>258</v>
      </c>
      <c r="D2925" s="30" t="str">
        <f t="shared" si="732"/>
        <v>112063</v>
      </c>
      <c r="E2925" s="30">
        <f t="shared" si="736"/>
        <v>7</v>
      </c>
      <c r="F2925" s="30" t="str">
        <f t="shared" si="733"/>
        <v>INF903J01363</v>
      </c>
      <c r="G2925" s="30">
        <f t="shared" si="737"/>
        <v>20</v>
      </c>
      <c r="H2925" s="30" t="str">
        <f t="shared" si="734"/>
        <v>INF903J01371</v>
      </c>
      <c r="I2925" s="30">
        <f t="shared" si="739"/>
        <v>33</v>
      </c>
      <c r="J2925" s="35" t="str">
        <f t="shared" si="735"/>
        <v>Sundaram Growth Fund- Inst Dividend</v>
      </c>
      <c r="K2925" s="35">
        <f t="shared" si="740"/>
        <v>69</v>
      </c>
      <c r="L2925" s="30" t="str">
        <f t="shared" si="741"/>
        <v>11.3979</v>
      </c>
      <c r="M2925" s="30">
        <f t="shared" si="742"/>
        <v>77</v>
      </c>
      <c r="N2925" s="30" t="str">
        <f t="shared" si="743"/>
        <v>11.1699</v>
      </c>
      <c r="O2925" s="30">
        <f t="shared" si="744"/>
        <v>85</v>
      </c>
      <c r="P2925" s="30" t="str">
        <f t="shared" si="745"/>
        <v>11.3979</v>
      </c>
      <c r="Q2925" s="30">
        <f t="shared" si="746"/>
        <v>93</v>
      </c>
      <c r="R2925" s="36" t="str">
        <f t="shared" si="747"/>
        <v>16-Sep-2016</v>
      </c>
      <c r="S2925" s="37">
        <f t="shared" si="738"/>
        <v>11.3979</v>
      </c>
    </row>
    <row r="2926" spans="1:19">
      <c r="A2926" s="30" t="s">
        <v>259</v>
      </c>
      <c r="D2926" s="30" t="str">
        <f t="shared" si="732"/>
        <v>100612</v>
      </c>
      <c r="E2926" s="30">
        <f t="shared" si="736"/>
        <v>7</v>
      </c>
      <c r="F2926" s="30" t="str">
        <f t="shared" si="733"/>
        <v>INF903J01330</v>
      </c>
      <c r="G2926" s="30">
        <f t="shared" si="737"/>
        <v>20</v>
      </c>
      <c r="H2926" s="30" t="str">
        <f t="shared" si="734"/>
        <v>INF903J01348</v>
      </c>
      <c r="I2926" s="30">
        <f t="shared" si="739"/>
        <v>33</v>
      </c>
      <c r="J2926" s="35" t="str">
        <f t="shared" si="735"/>
        <v>Sundaram Growth Fund-Dividend</v>
      </c>
      <c r="K2926" s="35">
        <f t="shared" si="740"/>
        <v>63</v>
      </c>
      <c r="L2926" s="30" t="str">
        <f t="shared" si="741"/>
        <v>10.7271</v>
      </c>
      <c r="M2926" s="30">
        <f t="shared" si="742"/>
        <v>71</v>
      </c>
      <c r="N2926" s="30" t="str">
        <f t="shared" si="743"/>
        <v>10.5126</v>
      </c>
      <c r="O2926" s="30">
        <f t="shared" si="744"/>
        <v>79</v>
      </c>
      <c r="P2926" s="30" t="str">
        <f t="shared" si="745"/>
        <v>10.7271</v>
      </c>
      <c r="Q2926" s="30">
        <f t="shared" si="746"/>
        <v>87</v>
      </c>
      <c r="R2926" s="36" t="str">
        <f t="shared" si="747"/>
        <v>16-Sep-2016</v>
      </c>
      <c r="S2926" s="37">
        <f t="shared" si="738"/>
        <v>10.7271</v>
      </c>
    </row>
    <row r="2927" spans="1:19">
      <c r="A2927" s="30" t="s">
        <v>260</v>
      </c>
      <c r="D2927" s="30" t="str">
        <f t="shared" si="732"/>
        <v>100613</v>
      </c>
      <c r="E2927" s="30">
        <f t="shared" si="736"/>
        <v>7</v>
      </c>
      <c r="F2927" s="30" t="str">
        <f t="shared" si="733"/>
        <v>INF903J01355</v>
      </c>
      <c r="G2927" s="30">
        <f t="shared" si="737"/>
        <v>20</v>
      </c>
      <c r="H2927" s="30" t="str">
        <f t="shared" si="734"/>
        <v>-</v>
      </c>
      <c r="I2927" s="30">
        <f t="shared" si="739"/>
        <v>22</v>
      </c>
      <c r="J2927" s="35" t="str">
        <f t="shared" si="735"/>
        <v>Sundaram Growth Fund-Growth</v>
      </c>
      <c r="K2927" s="35">
        <f t="shared" si="740"/>
        <v>50</v>
      </c>
      <c r="L2927" s="30" t="str">
        <f t="shared" si="741"/>
        <v>119.9317</v>
      </c>
      <c r="M2927" s="30">
        <f t="shared" si="742"/>
        <v>59</v>
      </c>
      <c r="N2927" s="30" t="str">
        <f t="shared" si="743"/>
        <v>117.5331</v>
      </c>
      <c r="O2927" s="30">
        <f t="shared" si="744"/>
        <v>68</v>
      </c>
      <c r="P2927" s="30" t="str">
        <f t="shared" si="745"/>
        <v>119.9317</v>
      </c>
      <c r="Q2927" s="30">
        <f t="shared" si="746"/>
        <v>77</v>
      </c>
      <c r="R2927" s="36" t="str">
        <f t="shared" si="747"/>
        <v>16-Sep-2016</v>
      </c>
      <c r="S2927" s="37">
        <f t="shared" si="738"/>
        <v>119.93170000000001</v>
      </c>
    </row>
    <row r="2928" spans="1:19" ht="26">
      <c r="A2928" s="30" t="s">
        <v>8731</v>
      </c>
      <c r="D2928" s="30" t="str">
        <f t="shared" si="732"/>
        <v>129212</v>
      </c>
      <c r="E2928" s="30">
        <f t="shared" si="736"/>
        <v>7</v>
      </c>
      <c r="F2928" s="30" t="str">
        <f t="shared" si="733"/>
        <v>INF903J01F92</v>
      </c>
      <c r="G2928" s="30">
        <f t="shared" si="737"/>
        <v>20</v>
      </c>
      <c r="H2928" s="30" t="str">
        <f t="shared" si="734"/>
        <v>-</v>
      </c>
      <c r="I2928" s="30">
        <f t="shared" si="739"/>
        <v>22</v>
      </c>
      <c r="J2928" s="35" t="str">
        <f t="shared" si="735"/>
        <v>Sundaram Infrastructure Advantage Fund (Erstwhile Sundaram Capex Opportunities) Direct Plan Growth</v>
      </c>
      <c r="K2928" s="35">
        <f t="shared" si="740"/>
        <v>121</v>
      </c>
      <c r="L2928" s="30" t="str">
        <f t="shared" si="741"/>
        <v>33.0755</v>
      </c>
      <c r="M2928" s="30">
        <f t="shared" si="742"/>
        <v>129</v>
      </c>
      <c r="N2928" s="30" t="str">
        <f t="shared" si="743"/>
        <v>32.7447</v>
      </c>
      <c r="O2928" s="30">
        <f t="shared" si="744"/>
        <v>137</v>
      </c>
      <c r="P2928" s="30" t="str">
        <f t="shared" si="745"/>
        <v>33.0755</v>
      </c>
      <c r="Q2928" s="30">
        <f t="shared" si="746"/>
        <v>145</v>
      </c>
      <c r="R2928" s="36" t="str">
        <f t="shared" si="747"/>
        <v>08-Aug-2017</v>
      </c>
      <c r="S2928" s="37">
        <f t="shared" si="738"/>
        <v>33.075499999999998</v>
      </c>
    </row>
    <row r="2929" spans="1:19" ht="26">
      <c r="A2929" s="30" t="s">
        <v>8732</v>
      </c>
      <c r="D2929" s="30" t="str">
        <f t="shared" si="732"/>
        <v>129213</v>
      </c>
      <c r="E2929" s="30">
        <f t="shared" si="736"/>
        <v>7</v>
      </c>
      <c r="F2929" s="30" t="str">
        <f t="shared" si="733"/>
        <v>INF903J01F68</v>
      </c>
      <c r="G2929" s="30">
        <f t="shared" si="737"/>
        <v>20</v>
      </c>
      <c r="H2929" s="30" t="str">
        <f t="shared" si="734"/>
        <v>-</v>
      </c>
      <c r="I2929" s="30">
        <f t="shared" si="739"/>
        <v>22</v>
      </c>
      <c r="J2929" s="35" t="str">
        <f t="shared" si="735"/>
        <v>Sundaram Infrastructure Advantage Fund (Erstwhile Sundaram Capex Opportunities) Regular Plan Growth</v>
      </c>
      <c r="K2929" s="35">
        <f t="shared" si="740"/>
        <v>122</v>
      </c>
      <c r="L2929" s="30" t="str">
        <f t="shared" si="741"/>
        <v>32.4602</v>
      </c>
      <c r="M2929" s="30">
        <f t="shared" si="742"/>
        <v>130</v>
      </c>
      <c r="N2929" s="30" t="str">
        <f t="shared" si="743"/>
        <v>32.1356</v>
      </c>
      <c r="O2929" s="30">
        <f t="shared" si="744"/>
        <v>138</v>
      </c>
      <c r="P2929" s="30" t="str">
        <f t="shared" si="745"/>
        <v>32.4602</v>
      </c>
      <c r="Q2929" s="30">
        <f t="shared" si="746"/>
        <v>146</v>
      </c>
      <c r="R2929" s="36" t="str">
        <f t="shared" si="747"/>
        <v>08-Aug-2017</v>
      </c>
      <c r="S2929" s="37">
        <f t="shared" si="738"/>
        <v>32.4602</v>
      </c>
    </row>
    <row r="2930" spans="1:19" ht="26">
      <c r="A2930" s="30" t="s">
        <v>8733</v>
      </c>
      <c r="D2930" s="30" t="str">
        <f t="shared" si="732"/>
        <v>129211</v>
      </c>
      <c r="E2930" s="30">
        <f t="shared" si="736"/>
        <v>7</v>
      </c>
      <c r="F2930" s="30" t="str">
        <f t="shared" si="733"/>
        <v>INF903J01G00</v>
      </c>
      <c r="G2930" s="30">
        <f t="shared" si="737"/>
        <v>20</v>
      </c>
      <c r="H2930" s="30" t="str">
        <f t="shared" si="734"/>
        <v>INF903J01G18</v>
      </c>
      <c r="I2930" s="30">
        <f t="shared" si="739"/>
        <v>33</v>
      </c>
      <c r="J2930" s="35" t="str">
        <f t="shared" si="735"/>
        <v>Sundaram Infrastructure Advantage Fund (Merger of Capex &amp; Energy Opportunities) Direct Plan Dividend</v>
      </c>
      <c r="K2930" s="35">
        <f t="shared" si="740"/>
        <v>134</v>
      </c>
      <c r="L2930" s="30" t="str">
        <f t="shared" si="741"/>
        <v>30.4846</v>
      </c>
      <c r="M2930" s="30">
        <f t="shared" si="742"/>
        <v>142</v>
      </c>
      <c r="N2930" s="30" t="str">
        <f t="shared" si="743"/>
        <v>30.1798</v>
      </c>
      <c r="O2930" s="30">
        <f t="shared" si="744"/>
        <v>150</v>
      </c>
      <c r="P2930" s="30" t="str">
        <f t="shared" si="745"/>
        <v>30.4846</v>
      </c>
      <c r="Q2930" s="30">
        <f t="shared" si="746"/>
        <v>158</v>
      </c>
      <c r="R2930" s="36" t="str">
        <f t="shared" si="747"/>
        <v>08-Aug-2017</v>
      </c>
      <c r="S2930" s="37">
        <f t="shared" si="738"/>
        <v>30.4846</v>
      </c>
    </row>
    <row r="2931" spans="1:19" ht="26">
      <c r="A2931" s="30" t="s">
        <v>8734</v>
      </c>
      <c r="D2931" s="30" t="str">
        <f t="shared" si="732"/>
        <v>129210</v>
      </c>
      <c r="E2931" s="30">
        <f t="shared" si="736"/>
        <v>7</v>
      </c>
      <c r="F2931" s="30" t="str">
        <f t="shared" si="733"/>
        <v>INF903J01F76</v>
      </c>
      <c r="G2931" s="30">
        <f t="shared" si="737"/>
        <v>20</v>
      </c>
      <c r="H2931" s="30" t="str">
        <f t="shared" si="734"/>
        <v>INF903J01F84</v>
      </c>
      <c r="I2931" s="30">
        <f t="shared" si="739"/>
        <v>33</v>
      </c>
      <c r="J2931" s="35" t="str">
        <f t="shared" si="735"/>
        <v>Sundaram Infrastructure Advantage Fund (Merger of Capex &amp; Energy Opportunities) Regular Plan Dividend</v>
      </c>
      <c r="K2931" s="35">
        <f t="shared" si="740"/>
        <v>135</v>
      </c>
      <c r="L2931" s="30" t="str">
        <f t="shared" si="741"/>
        <v>29.8911</v>
      </c>
      <c r="M2931" s="30">
        <f t="shared" si="742"/>
        <v>143</v>
      </c>
      <c r="N2931" s="30" t="str">
        <f t="shared" si="743"/>
        <v>29.5922</v>
      </c>
      <c r="O2931" s="30">
        <f t="shared" si="744"/>
        <v>151</v>
      </c>
      <c r="P2931" s="30" t="str">
        <f t="shared" si="745"/>
        <v>29.8911</v>
      </c>
      <c r="Q2931" s="30">
        <f t="shared" si="746"/>
        <v>159</v>
      </c>
      <c r="R2931" s="36" t="str">
        <f t="shared" si="747"/>
        <v>08-Aug-2017</v>
      </c>
      <c r="S2931" s="37">
        <f t="shared" si="738"/>
        <v>29.891100000000002</v>
      </c>
    </row>
    <row r="2932" spans="1:19">
      <c r="A2932" s="30" t="s">
        <v>8735</v>
      </c>
      <c r="D2932" s="30" t="str">
        <f t="shared" si="732"/>
        <v>103743</v>
      </c>
      <c r="E2932" s="30">
        <f t="shared" si="736"/>
        <v>7</v>
      </c>
      <c r="F2932" s="30" t="str">
        <f t="shared" si="733"/>
        <v>INF903J01546</v>
      </c>
      <c r="G2932" s="30">
        <f t="shared" si="737"/>
        <v>20</v>
      </c>
      <c r="H2932" s="30" t="str">
        <f t="shared" si="734"/>
        <v>INF903J01553</v>
      </c>
      <c r="I2932" s="30">
        <f t="shared" si="739"/>
        <v>33</v>
      </c>
      <c r="J2932" s="35" t="str">
        <f t="shared" si="735"/>
        <v>Sundaram Rural India Fund Dividend</v>
      </c>
      <c r="K2932" s="35">
        <f t="shared" si="740"/>
        <v>68</v>
      </c>
      <c r="L2932" s="30" t="str">
        <f t="shared" si="741"/>
        <v>23.0276</v>
      </c>
      <c r="M2932" s="30">
        <f t="shared" si="742"/>
        <v>76</v>
      </c>
      <c r="N2932" s="30" t="str">
        <f t="shared" si="743"/>
        <v>22.7973</v>
      </c>
      <c r="O2932" s="30">
        <f t="shared" si="744"/>
        <v>84</v>
      </c>
      <c r="P2932" s="30" t="str">
        <f t="shared" si="745"/>
        <v>23.0276</v>
      </c>
      <c r="Q2932" s="30">
        <f t="shared" si="746"/>
        <v>92</v>
      </c>
      <c r="R2932" s="36" t="str">
        <f t="shared" si="747"/>
        <v>08-Aug-2017</v>
      </c>
      <c r="S2932" s="37">
        <f t="shared" si="738"/>
        <v>23.0276</v>
      </c>
    </row>
    <row r="2933" spans="1:19">
      <c r="A2933" s="30" t="s">
        <v>8736</v>
      </c>
      <c r="D2933" s="30" t="str">
        <f t="shared" si="732"/>
        <v>113373</v>
      </c>
      <c r="E2933" s="30">
        <f t="shared" si="736"/>
        <v>7</v>
      </c>
      <c r="F2933" s="30" t="str">
        <f t="shared" si="733"/>
        <v>INF903J01579</v>
      </c>
      <c r="G2933" s="30">
        <f t="shared" si="737"/>
        <v>20</v>
      </c>
      <c r="H2933" s="30" t="str">
        <f t="shared" si="734"/>
        <v>INF903J01587</v>
      </c>
      <c r="I2933" s="30">
        <f t="shared" si="739"/>
        <v>33</v>
      </c>
      <c r="J2933" s="35" t="str">
        <f t="shared" si="735"/>
        <v>Sundaram Rural India Fund Inst Dividend</v>
      </c>
      <c r="K2933" s="35">
        <f t="shared" si="740"/>
        <v>73</v>
      </c>
      <c r="L2933" s="30" t="str">
        <f t="shared" si="741"/>
        <v>36.5576</v>
      </c>
      <c r="M2933" s="30">
        <f t="shared" si="742"/>
        <v>81</v>
      </c>
      <c r="N2933" s="30" t="str">
        <f t="shared" si="743"/>
        <v>36.1920</v>
      </c>
      <c r="O2933" s="30">
        <f t="shared" si="744"/>
        <v>89</v>
      </c>
      <c r="P2933" s="30" t="str">
        <f t="shared" si="745"/>
        <v>36.5576</v>
      </c>
      <c r="Q2933" s="30">
        <f t="shared" si="746"/>
        <v>97</v>
      </c>
      <c r="R2933" s="36" t="str">
        <f t="shared" si="747"/>
        <v>08-Aug-2017</v>
      </c>
      <c r="S2933" s="37">
        <f t="shared" si="738"/>
        <v>36.557600000000001</v>
      </c>
    </row>
    <row r="2934" spans="1:19" ht="26">
      <c r="A2934" s="30" t="s">
        <v>8737</v>
      </c>
      <c r="D2934" s="30" t="str">
        <f t="shared" si="732"/>
        <v>119594</v>
      </c>
      <c r="E2934" s="30">
        <f t="shared" si="736"/>
        <v>7</v>
      </c>
      <c r="F2934" s="30" t="str">
        <f t="shared" si="733"/>
        <v>INF903J01NF9</v>
      </c>
      <c r="G2934" s="30">
        <f t="shared" si="737"/>
        <v>20</v>
      </c>
      <c r="H2934" s="30" t="str">
        <f t="shared" si="734"/>
        <v>INF903J01NG7</v>
      </c>
      <c r="I2934" s="30">
        <f t="shared" si="739"/>
        <v>33</v>
      </c>
      <c r="J2934" s="35" t="str">
        <f t="shared" si="735"/>
        <v>Sundaram Select Thematic Funds Rural India Fund - Direct Plan - Dividend Option</v>
      </c>
      <c r="K2934" s="35">
        <f t="shared" si="740"/>
        <v>113</v>
      </c>
      <c r="L2934" s="30" t="str">
        <f t="shared" si="741"/>
        <v>23.6841</v>
      </c>
      <c r="M2934" s="30">
        <f t="shared" si="742"/>
        <v>121</v>
      </c>
      <c r="N2934" s="30" t="str">
        <f t="shared" si="743"/>
        <v>23.4473</v>
      </c>
      <c r="O2934" s="30">
        <f t="shared" si="744"/>
        <v>129</v>
      </c>
      <c r="P2934" s="30" t="str">
        <f t="shared" si="745"/>
        <v>23.6841</v>
      </c>
      <c r="Q2934" s="30">
        <f t="shared" si="746"/>
        <v>137</v>
      </c>
      <c r="R2934" s="36" t="str">
        <f t="shared" si="747"/>
        <v>08-Aug-2017</v>
      </c>
      <c r="S2934" s="37">
        <f t="shared" si="738"/>
        <v>23.684100000000001</v>
      </c>
    </row>
    <row r="2935" spans="1:19">
      <c r="A2935" s="30" t="s">
        <v>8738</v>
      </c>
      <c r="D2935" s="30" t="str">
        <f t="shared" si="732"/>
        <v>102142</v>
      </c>
      <c r="E2935" s="30">
        <f t="shared" si="736"/>
        <v>7</v>
      </c>
      <c r="F2935" s="30" t="str">
        <f t="shared" si="733"/>
        <v>INF903J01561</v>
      </c>
      <c r="G2935" s="30">
        <f t="shared" si="737"/>
        <v>20</v>
      </c>
      <c r="H2935" s="30" t="str">
        <f t="shared" si="734"/>
        <v>-</v>
      </c>
      <c r="I2935" s="30">
        <f t="shared" si="739"/>
        <v>22</v>
      </c>
      <c r="J2935" s="35" t="str">
        <f t="shared" si="735"/>
        <v>Sundaram Rural India Fund Growth</v>
      </c>
      <c r="K2935" s="35">
        <f t="shared" si="740"/>
        <v>55</v>
      </c>
      <c r="L2935" s="30" t="str">
        <f t="shared" si="741"/>
        <v>40.7850</v>
      </c>
      <c r="M2935" s="30">
        <f t="shared" si="742"/>
        <v>63</v>
      </c>
      <c r="N2935" s="30" t="str">
        <f t="shared" si="743"/>
        <v>40.3772</v>
      </c>
      <c r="O2935" s="30">
        <f t="shared" si="744"/>
        <v>71</v>
      </c>
      <c r="P2935" s="30" t="str">
        <f t="shared" si="745"/>
        <v>40.7850</v>
      </c>
      <c r="Q2935" s="30">
        <f t="shared" si="746"/>
        <v>79</v>
      </c>
      <c r="R2935" s="36" t="str">
        <f t="shared" si="747"/>
        <v>08-Aug-2017</v>
      </c>
      <c r="S2935" s="37">
        <f t="shared" si="738"/>
        <v>40.784999999999997</v>
      </c>
    </row>
    <row r="2936" spans="1:19" ht="26">
      <c r="A2936" s="30" t="s">
        <v>8739</v>
      </c>
      <c r="D2936" s="30" t="str">
        <f t="shared" si="732"/>
        <v>119595</v>
      </c>
      <c r="E2936" s="30">
        <f t="shared" si="736"/>
        <v>7</v>
      </c>
      <c r="F2936" s="30" t="str">
        <f t="shared" si="733"/>
        <v>INF903J01NH5</v>
      </c>
      <c r="G2936" s="30">
        <f t="shared" si="737"/>
        <v>20</v>
      </c>
      <c r="H2936" s="30" t="str">
        <f t="shared" si="734"/>
        <v>-</v>
      </c>
      <c r="I2936" s="30">
        <f t="shared" si="739"/>
        <v>22</v>
      </c>
      <c r="J2936" s="35" t="str">
        <f t="shared" si="735"/>
        <v>Sundaram Select Thematic Funds Rural India Fund - Direct Plan - Growth Option</v>
      </c>
      <c r="K2936" s="35">
        <f t="shared" si="740"/>
        <v>100</v>
      </c>
      <c r="L2936" s="30" t="str">
        <f t="shared" si="741"/>
        <v>41.8291</v>
      </c>
      <c r="M2936" s="30">
        <f t="shared" si="742"/>
        <v>108</v>
      </c>
      <c r="N2936" s="30" t="str">
        <f t="shared" si="743"/>
        <v>41.4108</v>
      </c>
      <c r="O2936" s="30">
        <f t="shared" si="744"/>
        <v>116</v>
      </c>
      <c r="P2936" s="30" t="str">
        <f t="shared" si="745"/>
        <v>41.8291</v>
      </c>
      <c r="Q2936" s="30">
        <f t="shared" si="746"/>
        <v>124</v>
      </c>
      <c r="R2936" s="36" t="str">
        <f t="shared" si="747"/>
        <v>08-Aug-2017</v>
      </c>
      <c r="S2936" s="37">
        <f t="shared" si="738"/>
        <v>41.829099999999997</v>
      </c>
    </row>
    <row r="2937" spans="1:19">
      <c r="A2937" s="30" t="s">
        <v>8740</v>
      </c>
      <c r="D2937" s="30" t="str">
        <f t="shared" si="732"/>
        <v>119588</v>
      </c>
      <c r="E2937" s="30">
        <f t="shared" si="736"/>
        <v>7</v>
      </c>
      <c r="F2937" s="30" t="str">
        <f t="shared" si="733"/>
        <v>INF903J01NI3</v>
      </c>
      <c r="G2937" s="30">
        <f t="shared" si="737"/>
        <v>20</v>
      </c>
      <c r="H2937" s="30" t="str">
        <f t="shared" si="734"/>
        <v>INF903J01NJ1</v>
      </c>
      <c r="I2937" s="30">
        <f t="shared" si="739"/>
        <v>33</v>
      </c>
      <c r="J2937" s="35" t="str">
        <f t="shared" si="735"/>
        <v>Sundaram S.M.I.L.E Fund - Direct Plan - Dividend Option</v>
      </c>
      <c r="K2937" s="35">
        <f t="shared" si="740"/>
        <v>89</v>
      </c>
      <c r="L2937" s="30" t="str">
        <f t="shared" si="741"/>
        <v>24.8139</v>
      </c>
      <c r="M2937" s="30">
        <f t="shared" si="742"/>
        <v>97</v>
      </c>
      <c r="N2937" s="30" t="str">
        <f t="shared" si="743"/>
        <v>24.5658</v>
      </c>
      <c r="O2937" s="30">
        <f t="shared" si="744"/>
        <v>105</v>
      </c>
      <c r="P2937" s="30" t="str">
        <f t="shared" si="745"/>
        <v>24.8139</v>
      </c>
      <c r="Q2937" s="30">
        <f t="shared" si="746"/>
        <v>113</v>
      </c>
      <c r="R2937" s="36" t="str">
        <f t="shared" si="747"/>
        <v>08-Aug-2017</v>
      </c>
      <c r="S2937" s="37">
        <f t="shared" si="738"/>
        <v>24.8139</v>
      </c>
    </row>
    <row r="2938" spans="1:19">
      <c r="A2938" s="30" t="s">
        <v>8741</v>
      </c>
      <c r="D2938" s="30" t="str">
        <f t="shared" si="732"/>
        <v>119589</v>
      </c>
      <c r="E2938" s="30">
        <f t="shared" si="736"/>
        <v>7</v>
      </c>
      <c r="F2938" s="30" t="str">
        <f t="shared" si="733"/>
        <v>INF903J01NK9</v>
      </c>
      <c r="G2938" s="30">
        <f t="shared" si="737"/>
        <v>20</v>
      </c>
      <c r="H2938" s="30" t="str">
        <f t="shared" si="734"/>
        <v>-</v>
      </c>
      <c r="I2938" s="30">
        <f t="shared" si="739"/>
        <v>22</v>
      </c>
      <c r="J2938" s="35" t="str">
        <f t="shared" si="735"/>
        <v>Sundaram S.M.I.L.E Fund - Direct Plan - Growth Option</v>
      </c>
      <c r="K2938" s="35">
        <f t="shared" si="740"/>
        <v>76</v>
      </c>
      <c r="L2938" s="30" t="str">
        <f t="shared" si="741"/>
        <v>97.5094</v>
      </c>
      <c r="M2938" s="30">
        <f t="shared" si="742"/>
        <v>84</v>
      </c>
      <c r="N2938" s="30" t="str">
        <f t="shared" si="743"/>
        <v>96.5343</v>
      </c>
      <c r="O2938" s="30">
        <f t="shared" si="744"/>
        <v>92</v>
      </c>
      <c r="P2938" s="30" t="str">
        <f t="shared" si="745"/>
        <v>97.5094</v>
      </c>
      <c r="Q2938" s="30">
        <f t="shared" si="746"/>
        <v>100</v>
      </c>
      <c r="R2938" s="36" t="str">
        <f t="shared" si="747"/>
        <v>08-Aug-2017</v>
      </c>
      <c r="S2938" s="37">
        <f t="shared" si="738"/>
        <v>97.509399999999999</v>
      </c>
    </row>
    <row r="2939" spans="1:19">
      <c r="A2939" s="30" t="s">
        <v>8742</v>
      </c>
      <c r="D2939" s="30" t="str">
        <f t="shared" si="732"/>
        <v>100794</v>
      </c>
      <c r="E2939" s="30">
        <f t="shared" si="736"/>
        <v>7</v>
      </c>
      <c r="F2939" s="30" t="str">
        <f t="shared" si="733"/>
        <v>INF903J01454</v>
      </c>
      <c r="G2939" s="30">
        <f t="shared" si="737"/>
        <v>20</v>
      </c>
      <c r="H2939" s="30" t="str">
        <f t="shared" si="734"/>
        <v>INF903J01462</v>
      </c>
      <c r="I2939" s="30">
        <f t="shared" si="739"/>
        <v>33</v>
      </c>
      <c r="J2939" s="35" t="str">
        <f t="shared" si="735"/>
        <v>Sundaram S.M.I.L.E.Fund-Dividend</v>
      </c>
      <c r="K2939" s="35">
        <f t="shared" si="740"/>
        <v>66</v>
      </c>
      <c r="L2939" s="30" t="str">
        <f t="shared" si="741"/>
        <v>24.1332</v>
      </c>
      <c r="M2939" s="30">
        <f t="shared" si="742"/>
        <v>74</v>
      </c>
      <c r="N2939" s="30" t="str">
        <f t="shared" si="743"/>
        <v>23.8919</v>
      </c>
      <c r="O2939" s="30">
        <f t="shared" si="744"/>
        <v>82</v>
      </c>
      <c r="P2939" s="30" t="str">
        <f t="shared" si="745"/>
        <v>24.1332</v>
      </c>
      <c r="Q2939" s="30">
        <f t="shared" si="746"/>
        <v>90</v>
      </c>
      <c r="R2939" s="36" t="str">
        <f t="shared" si="747"/>
        <v>08-Aug-2017</v>
      </c>
      <c r="S2939" s="37">
        <f t="shared" si="738"/>
        <v>24.133199999999999</v>
      </c>
    </row>
    <row r="2940" spans="1:19">
      <c r="A2940" s="30" t="s">
        <v>8743</v>
      </c>
      <c r="D2940" s="30" t="str">
        <f t="shared" si="732"/>
        <v>100795</v>
      </c>
      <c r="E2940" s="30">
        <f t="shared" si="736"/>
        <v>7</v>
      </c>
      <c r="F2940" s="30" t="str">
        <f t="shared" si="733"/>
        <v>INF903J01470</v>
      </c>
      <c r="G2940" s="30">
        <f t="shared" si="737"/>
        <v>20</v>
      </c>
      <c r="H2940" s="30" t="str">
        <f t="shared" si="734"/>
        <v>-</v>
      </c>
      <c r="I2940" s="30">
        <f t="shared" si="739"/>
        <v>22</v>
      </c>
      <c r="J2940" s="35" t="str">
        <f t="shared" si="735"/>
        <v>Sundaram S.M.I.L.E.Fund-Growth</v>
      </c>
      <c r="K2940" s="35">
        <f t="shared" si="740"/>
        <v>53</v>
      </c>
      <c r="L2940" s="30" t="str">
        <f t="shared" si="741"/>
        <v>95.4230</v>
      </c>
      <c r="M2940" s="30">
        <f t="shared" si="742"/>
        <v>61</v>
      </c>
      <c r="N2940" s="30" t="str">
        <f t="shared" si="743"/>
        <v>94.4688</v>
      </c>
      <c r="O2940" s="30">
        <f t="shared" si="744"/>
        <v>69</v>
      </c>
      <c r="P2940" s="30" t="str">
        <f t="shared" si="745"/>
        <v>95.4230</v>
      </c>
      <c r="Q2940" s="30">
        <f t="shared" si="746"/>
        <v>77</v>
      </c>
      <c r="R2940" s="36" t="str">
        <f t="shared" si="747"/>
        <v>08-Aug-2017</v>
      </c>
      <c r="S2940" s="37">
        <f t="shared" si="738"/>
        <v>95.423000000000002</v>
      </c>
    </row>
    <row r="2941" spans="1:19">
      <c r="A2941" s="30" t="s">
        <v>8744</v>
      </c>
      <c r="D2941" s="30" t="str">
        <f t="shared" si="732"/>
        <v>112207</v>
      </c>
      <c r="E2941" s="30">
        <f t="shared" si="736"/>
        <v>7</v>
      </c>
      <c r="F2941" s="30" t="str">
        <f t="shared" si="733"/>
        <v>INF903J01488</v>
      </c>
      <c r="G2941" s="30">
        <f t="shared" si="737"/>
        <v>20</v>
      </c>
      <c r="H2941" s="30" t="str">
        <f t="shared" si="734"/>
        <v>INF903J01496</v>
      </c>
      <c r="I2941" s="30">
        <f t="shared" si="739"/>
        <v>33</v>
      </c>
      <c r="J2941" s="35" t="str">
        <f t="shared" si="735"/>
        <v>Sundaram S.M.I.L.E.Fund-Inst Dividend</v>
      </c>
      <c r="K2941" s="35">
        <f t="shared" si="740"/>
        <v>71</v>
      </c>
      <c r="L2941" s="30" t="str">
        <f t="shared" si="741"/>
        <v>25.4897</v>
      </c>
      <c r="M2941" s="30">
        <f t="shared" si="742"/>
        <v>79</v>
      </c>
      <c r="N2941" s="30" t="str">
        <f t="shared" si="743"/>
        <v>25.2348</v>
      </c>
      <c r="O2941" s="30">
        <f t="shared" si="744"/>
        <v>87</v>
      </c>
      <c r="P2941" s="30" t="str">
        <f t="shared" si="745"/>
        <v>25.4897</v>
      </c>
      <c r="Q2941" s="30">
        <f t="shared" si="746"/>
        <v>95</v>
      </c>
      <c r="R2941" s="36" t="str">
        <f t="shared" si="747"/>
        <v>08-Aug-2017</v>
      </c>
      <c r="S2941" s="37">
        <f t="shared" si="738"/>
        <v>25.489699999999999</v>
      </c>
    </row>
    <row r="2942" spans="1:19">
      <c r="A2942" s="30" t="s">
        <v>8745</v>
      </c>
      <c r="D2942" s="30" t="str">
        <f t="shared" si="732"/>
        <v>112064</v>
      </c>
      <c r="E2942" s="30">
        <f t="shared" si="736"/>
        <v>7</v>
      </c>
      <c r="F2942" s="30" t="str">
        <f t="shared" si="733"/>
        <v>INF903J01504</v>
      </c>
      <c r="G2942" s="30">
        <f t="shared" si="737"/>
        <v>20</v>
      </c>
      <c r="H2942" s="30" t="str">
        <f t="shared" si="734"/>
        <v>-</v>
      </c>
      <c r="I2942" s="30">
        <f t="shared" si="739"/>
        <v>22</v>
      </c>
      <c r="J2942" s="35" t="str">
        <f t="shared" si="735"/>
        <v>Sundaram S.M.I.L.E.Fund-iNST Growth</v>
      </c>
      <c r="K2942" s="35">
        <f t="shared" si="740"/>
        <v>58</v>
      </c>
      <c r="L2942" s="30" t="str">
        <f t="shared" si="741"/>
        <v>99.5606</v>
      </c>
      <c r="M2942" s="30">
        <f t="shared" si="742"/>
        <v>66</v>
      </c>
      <c r="N2942" s="30" t="str">
        <f t="shared" si="743"/>
        <v>98.5650</v>
      </c>
      <c r="O2942" s="30">
        <f t="shared" si="744"/>
        <v>74</v>
      </c>
      <c r="P2942" s="30" t="str">
        <f t="shared" si="745"/>
        <v>99.5606</v>
      </c>
      <c r="Q2942" s="30">
        <f t="shared" si="746"/>
        <v>82</v>
      </c>
      <c r="R2942" s="36" t="str">
        <f t="shared" si="747"/>
        <v>08-Aug-2017</v>
      </c>
      <c r="S2942" s="37">
        <f t="shared" si="738"/>
        <v>99.560599999999994</v>
      </c>
    </row>
    <row r="2943" spans="1:19">
      <c r="A2943" s="30" t="s">
        <v>8746</v>
      </c>
      <c r="D2943" s="30" t="str">
        <f t="shared" si="732"/>
        <v>119577</v>
      </c>
      <c r="E2943" s="30">
        <f t="shared" si="736"/>
        <v>7</v>
      </c>
      <c r="F2943" s="30" t="str">
        <f t="shared" si="733"/>
        <v>INF903J01MT2</v>
      </c>
      <c r="G2943" s="30">
        <f t="shared" si="737"/>
        <v>20</v>
      </c>
      <c r="H2943" s="30" t="str">
        <f t="shared" si="734"/>
        <v>INF903J01MU0</v>
      </c>
      <c r="I2943" s="30">
        <f t="shared" si="739"/>
        <v>33</v>
      </c>
      <c r="J2943" s="35" t="str">
        <f t="shared" si="735"/>
        <v>Sundaram Select Focus - Direct Plan - Dividend Option</v>
      </c>
      <c r="K2943" s="35">
        <f t="shared" si="740"/>
        <v>87</v>
      </c>
      <c r="L2943" s="30" t="str">
        <f t="shared" si="741"/>
        <v>14.2576</v>
      </c>
      <c r="M2943" s="30">
        <f t="shared" si="742"/>
        <v>95</v>
      </c>
      <c r="N2943" s="30" t="str">
        <f t="shared" si="743"/>
        <v>14.2576</v>
      </c>
      <c r="O2943" s="30">
        <f t="shared" si="744"/>
        <v>103</v>
      </c>
      <c r="P2943" s="30" t="str">
        <f t="shared" si="745"/>
        <v>14.2576</v>
      </c>
      <c r="Q2943" s="30">
        <f t="shared" si="746"/>
        <v>111</v>
      </c>
      <c r="R2943" s="36" t="str">
        <f t="shared" si="747"/>
        <v>08-Aug-2017</v>
      </c>
      <c r="S2943" s="37">
        <f t="shared" si="738"/>
        <v>14.2576</v>
      </c>
    </row>
    <row r="2944" spans="1:19">
      <c r="A2944" s="30" t="s">
        <v>8747</v>
      </c>
      <c r="D2944" s="30" t="str">
        <f t="shared" si="732"/>
        <v>119578</v>
      </c>
      <c r="E2944" s="30">
        <f t="shared" si="736"/>
        <v>7</v>
      </c>
      <c r="F2944" s="30" t="str">
        <f t="shared" si="733"/>
        <v>INF903J01MV8</v>
      </c>
      <c r="G2944" s="30">
        <f t="shared" si="737"/>
        <v>20</v>
      </c>
      <c r="H2944" s="30" t="str">
        <f t="shared" si="734"/>
        <v>-</v>
      </c>
      <c r="I2944" s="30">
        <f t="shared" si="739"/>
        <v>22</v>
      </c>
      <c r="J2944" s="35" t="str">
        <f t="shared" si="735"/>
        <v>Sundaram Select Focus - Direct Plan - Growth Option</v>
      </c>
      <c r="K2944" s="35">
        <f t="shared" si="740"/>
        <v>74</v>
      </c>
      <c r="L2944" s="30" t="str">
        <f t="shared" si="741"/>
        <v>159.5044</v>
      </c>
      <c r="M2944" s="30">
        <f t="shared" si="742"/>
        <v>83</v>
      </c>
      <c r="N2944" s="30" t="str">
        <f t="shared" si="743"/>
        <v>159.5044</v>
      </c>
      <c r="O2944" s="30">
        <f t="shared" si="744"/>
        <v>92</v>
      </c>
      <c r="P2944" s="30" t="str">
        <f t="shared" si="745"/>
        <v>159.5044</v>
      </c>
      <c r="Q2944" s="30">
        <f t="shared" si="746"/>
        <v>101</v>
      </c>
      <c r="R2944" s="36" t="str">
        <f t="shared" si="747"/>
        <v>08-Aug-2017</v>
      </c>
      <c r="S2944" s="37">
        <f t="shared" si="738"/>
        <v>159.5044</v>
      </c>
    </row>
    <row r="2945" spans="1:19">
      <c r="A2945" s="30" t="s">
        <v>8748</v>
      </c>
      <c r="D2945" s="30" t="str">
        <f t="shared" si="732"/>
        <v>101536</v>
      </c>
      <c r="E2945" s="30">
        <f t="shared" si="736"/>
        <v>7</v>
      </c>
      <c r="F2945" s="30" t="str">
        <f t="shared" si="733"/>
        <v>INF903J01124</v>
      </c>
      <c r="G2945" s="30">
        <f t="shared" si="737"/>
        <v>20</v>
      </c>
      <c r="H2945" s="30" t="str">
        <f t="shared" si="734"/>
        <v>INF903J01132</v>
      </c>
      <c r="I2945" s="30">
        <f t="shared" si="739"/>
        <v>33</v>
      </c>
      <c r="J2945" s="35" t="str">
        <f t="shared" si="735"/>
        <v>Sundaram Select Focus-Dividend</v>
      </c>
      <c r="K2945" s="35">
        <f t="shared" si="740"/>
        <v>64</v>
      </c>
      <c r="L2945" s="30" t="str">
        <f t="shared" si="741"/>
        <v>13.9562</v>
      </c>
      <c r="M2945" s="30">
        <f t="shared" si="742"/>
        <v>72</v>
      </c>
      <c r="N2945" s="30" t="str">
        <f t="shared" si="743"/>
        <v>13.9562</v>
      </c>
      <c r="O2945" s="30">
        <f t="shared" si="744"/>
        <v>80</v>
      </c>
      <c r="P2945" s="30" t="str">
        <f t="shared" si="745"/>
        <v>13.9562</v>
      </c>
      <c r="Q2945" s="30">
        <f t="shared" si="746"/>
        <v>88</v>
      </c>
      <c r="R2945" s="36" t="str">
        <f t="shared" si="747"/>
        <v>08-Aug-2017</v>
      </c>
      <c r="S2945" s="37">
        <f t="shared" si="738"/>
        <v>13.956200000000001</v>
      </c>
    </row>
    <row r="2946" spans="1:19">
      <c r="A2946" s="30" t="s">
        <v>8749</v>
      </c>
      <c r="D2946" s="30" t="str">
        <f t="shared" si="732"/>
        <v>101537</v>
      </c>
      <c r="E2946" s="30">
        <f t="shared" si="736"/>
        <v>7</v>
      </c>
      <c r="F2946" s="30" t="str">
        <f t="shared" si="733"/>
        <v>INF903J01116</v>
      </c>
      <c r="G2946" s="30">
        <f t="shared" si="737"/>
        <v>20</v>
      </c>
      <c r="H2946" s="30" t="str">
        <f t="shared" si="734"/>
        <v>-</v>
      </c>
      <c r="I2946" s="30">
        <f t="shared" si="739"/>
        <v>22</v>
      </c>
      <c r="J2946" s="35" t="str">
        <f t="shared" si="735"/>
        <v>Sundaram Select Focus-Growth</v>
      </c>
      <c r="K2946" s="35">
        <f t="shared" si="740"/>
        <v>51</v>
      </c>
      <c r="L2946" s="30" t="str">
        <f t="shared" si="741"/>
        <v>156.4566</v>
      </c>
      <c r="M2946" s="30">
        <f t="shared" si="742"/>
        <v>60</v>
      </c>
      <c r="N2946" s="30" t="str">
        <f t="shared" si="743"/>
        <v>156.4566</v>
      </c>
      <c r="O2946" s="30">
        <f t="shared" si="744"/>
        <v>69</v>
      </c>
      <c r="P2946" s="30" t="str">
        <f t="shared" si="745"/>
        <v>156.4566</v>
      </c>
      <c r="Q2946" s="30">
        <f t="shared" si="746"/>
        <v>78</v>
      </c>
      <c r="R2946" s="36" t="str">
        <f t="shared" si="747"/>
        <v>08-Aug-2017</v>
      </c>
      <c r="S2946" s="37">
        <f t="shared" si="738"/>
        <v>156.45660000000001</v>
      </c>
    </row>
    <row r="2947" spans="1:19">
      <c r="A2947" s="30" t="s">
        <v>8750</v>
      </c>
      <c r="D2947" s="30" t="str">
        <f t="shared" si="732"/>
        <v>103953</v>
      </c>
      <c r="E2947" s="30">
        <f t="shared" si="736"/>
        <v>7</v>
      </c>
      <c r="F2947" s="30" t="str">
        <f t="shared" si="733"/>
        <v>INF903J01157</v>
      </c>
      <c r="G2947" s="30">
        <f t="shared" si="737"/>
        <v>20</v>
      </c>
      <c r="H2947" s="30" t="str">
        <f t="shared" si="734"/>
        <v>INF903J01165</v>
      </c>
      <c r="I2947" s="30">
        <f t="shared" si="739"/>
        <v>33</v>
      </c>
      <c r="J2947" s="35" t="str">
        <f t="shared" si="735"/>
        <v>Sundaram Select Focus-Inst Dividend</v>
      </c>
      <c r="K2947" s="35">
        <f t="shared" si="740"/>
        <v>69</v>
      </c>
      <c r="L2947" s="30" t="str">
        <f t="shared" si="741"/>
        <v>14.4674</v>
      </c>
      <c r="M2947" s="30">
        <f t="shared" si="742"/>
        <v>77</v>
      </c>
      <c r="N2947" s="30" t="str">
        <f t="shared" si="743"/>
        <v>14.4674</v>
      </c>
      <c r="O2947" s="30">
        <f t="shared" si="744"/>
        <v>85</v>
      </c>
      <c r="P2947" s="30" t="str">
        <f t="shared" si="745"/>
        <v>14.4674</v>
      </c>
      <c r="Q2947" s="30">
        <f t="shared" si="746"/>
        <v>93</v>
      </c>
      <c r="R2947" s="36" t="str">
        <f t="shared" si="747"/>
        <v>08-Aug-2017</v>
      </c>
      <c r="S2947" s="37">
        <f t="shared" si="738"/>
        <v>14.4674</v>
      </c>
    </row>
    <row r="2948" spans="1:19">
      <c r="A2948" s="30" t="s">
        <v>8751</v>
      </c>
      <c r="D2948" s="30" t="str">
        <f t="shared" si="732"/>
        <v>108305</v>
      </c>
      <c r="E2948" s="30">
        <f t="shared" si="736"/>
        <v>7</v>
      </c>
      <c r="F2948" s="30" t="str">
        <f t="shared" si="733"/>
        <v>INF903J01140</v>
      </c>
      <c r="G2948" s="30">
        <f t="shared" si="737"/>
        <v>20</v>
      </c>
      <c r="H2948" s="30" t="str">
        <f t="shared" si="734"/>
        <v>-</v>
      </c>
      <c r="I2948" s="30">
        <f t="shared" si="739"/>
        <v>22</v>
      </c>
      <c r="J2948" s="35" t="str">
        <f t="shared" si="735"/>
        <v>Sundaram Select Focus-Inst Growth</v>
      </c>
      <c r="K2948" s="35">
        <f t="shared" si="740"/>
        <v>56</v>
      </c>
      <c r="L2948" s="30" t="str">
        <f t="shared" si="741"/>
        <v>163.0333</v>
      </c>
      <c r="M2948" s="30">
        <f t="shared" si="742"/>
        <v>65</v>
      </c>
      <c r="N2948" s="30" t="str">
        <f t="shared" si="743"/>
        <v>163.0333</v>
      </c>
      <c r="O2948" s="30">
        <f t="shared" si="744"/>
        <v>74</v>
      </c>
      <c r="P2948" s="30" t="str">
        <f t="shared" si="745"/>
        <v>163.0333</v>
      </c>
      <c r="Q2948" s="30">
        <f t="shared" si="746"/>
        <v>83</v>
      </c>
      <c r="R2948" s="36" t="str">
        <f t="shared" si="747"/>
        <v>08-Aug-2017</v>
      </c>
      <c r="S2948" s="37">
        <f t="shared" si="738"/>
        <v>163.0333</v>
      </c>
    </row>
    <row r="2949" spans="1:19">
      <c r="A2949" s="30" t="s">
        <v>8752</v>
      </c>
      <c r="D2949" s="30" t="str">
        <f t="shared" si="732"/>
        <v>119582</v>
      </c>
      <c r="E2949" s="30">
        <f t="shared" si="736"/>
        <v>7</v>
      </c>
      <c r="F2949" s="30" t="str">
        <f t="shared" si="733"/>
        <v>INF903J01MH7</v>
      </c>
      <c r="G2949" s="30">
        <f t="shared" si="737"/>
        <v>20</v>
      </c>
      <c r="H2949" s="30" t="str">
        <f t="shared" si="734"/>
        <v>INF903J01MI5</v>
      </c>
      <c r="I2949" s="30">
        <f t="shared" si="739"/>
        <v>33</v>
      </c>
      <c r="J2949" s="35" t="str">
        <f t="shared" si="735"/>
        <v>Sundaram Select Mid Cap - Direct Plan - Dividend Option</v>
      </c>
      <c r="K2949" s="35">
        <f t="shared" si="740"/>
        <v>89</v>
      </c>
      <c r="L2949" s="30" t="str">
        <f t="shared" si="741"/>
        <v>42.3103</v>
      </c>
      <c r="M2949" s="30">
        <f t="shared" si="742"/>
        <v>97</v>
      </c>
      <c r="N2949" s="30" t="str">
        <f t="shared" si="743"/>
        <v>41.8872</v>
      </c>
      <c r="O2949" s="30">
        <f t="shared" si="744"/>
        <v>105</v>
      </c>
      <c r="P2949" s="30" t="str">
        <f t="shared" si="745"/>
        <v>42.3103</v>
      </c>
      <c r="Q2949" s="30">
        <f t="shared" si="746"/>
        <v>113</v>
      </c>
      <c r="R2949" s="36" t="str">
        <f t="shared" si="747"/>
        <v>08-Aug-2017</v>
      </c>
      <c r="S2949" s="37">
        <f t="shared" si="738"/>
        <v>42.310299999999998</v>
      </c>
    </row>
    <row r="2950" spans="1:19">
      <c r="A2950" s="30" t="s">
        <v>8753</v>
      </c>
      <c r="D2950" s="30" t="str">
        <f t="shared" si="732"/>
        <v>119581</v>
      </c>
      <c r="E2950" s="30">
        <f t="shared" si="736"/>
        <v>7</v>
      </c>
      <c r="F2950" s="30" t="str">
        <f t="shared" si="733"/>
        <v>INF903J01MJ3</v>
      </c>
      <c r="G2950" s="30">
        <f t="shared" si="737"/>
        <v>20</v>
      </c>
      <c r="H2950" s="30" t="str">
        <f t="shared" si="734"/>
        <v>-</v>
      </c>
      <c r="I2950" s="30">
        <f t="shared" si="739"/>
        <v>22</v>
      </c>
      <c r="J2950" s="35" t="str">
        <f t="shared" si="735"/>
        <v>Sundaram Select Mid Cap - Direct Plan - Growth Option</v>
      </c>
      <c r="K2950" s="35">
        <f t="shared" si="740"/>
        <v>76</v>
      </c>
      <c r="L2950" s="30" t="str">
        <f t="shared" si="741"/>
        <v>493.5268</v>
      </c>
      <c r="M2950" s="30">
        <f t="shared" si="742"/>
        <v>85</v>
      </c>
      <c r="N2950" s="30" t="str">
        <f t="shared" si="743"/>
        <v>488.5915</v>
      </c>
      <c r="O2950" s="30">
        <f t="shared" si="744"/>
        <v>94</v>
      </c>
      <c r="P2950" s="30" t="str">
        <f t="shared" si="745"/>
        <v>493.5268</v>
      </c>
      <c r="Q2950" s="30">
        <f t="shared" si="746"/>
        <v>103</v>
      </c>
      <c r="R2950" s="36" t="str">
        <f t="shared" si="747"/>
        <v>08-Aug-2017</v>
      </c>
      <c r="S2950" s="37">
        <f t="shared" si="738"/>
        <v>493.52679999999998</v>
      </c>
    </row>
    <row r="2951" spans="1:19">
      <c r="A2951" s="30" t="s">
        <v>8754</v>
      </c>
      <c r="D2951" s="30" t="str">
        <f t="shared" ref="D2951:D3014" si="748">IF(ISERROR(LEFT(A2951,SEARCH(";",A2951)-1)),"",LEFT(A2951,SEARCH(";",A2951)-1))</f>
        <v>101538</v>
      </c>
      <c r="E2951" s="30">
        <f t="shared" si="736"/>
        <v>7</v>
      </c>
      <c r="F2951" s="30" t="str">
        <f t="shared" ref="F2951:F3014" si="749">IF($D2951="",A2951,MID($A2951,E2951+1,SEARCH(";",$A2951,E2951+1)-E2951-1))</f>
        <v>INF903J01181</v>
      </c>
      <c r="G2951" s="30">
        <f t="shared" si="737"/>
        <v>20</v>
      </c>
      <c r="H2951" s="30" t="str">
        <f t="shared" ref="H2951:H3014" si="750">IF($D2951="","",MID($A2951,G2951+1,SEARCH(";",$A2951,G2951+1)-G2951-1))</f>
        <v>INF903J01199</v>
      </c>
      <c r="I2951" s="30">
        <f t="shared" si="739"/>
        <v>33</v>
      </c>
      <c r="J2951" s="35" t="str">
        <f t="shared" ref="J2951:J3014" si="751">IF($D2951="","",MID($A2951,I2951+1,SEARCH(";",$A2951,I2951+1)-I2951-1))</f>
        <v>Sundaram Select Midcap-Dividend</v>
      </c>
      <c r="K2951" s="35">
        <f t="shared" si="740"/>
        <v>65</v>
      </c>
      <c r="L2951" s="30" t="str">
        <f t="shared" si="741"/>
        <v>41.1878</v>
      </c>
      <c r="M2951" s="30">
        <f t="shared" si="742"/>
        <v>73</v>
      </c>
      <c r="N2951" s="30" t="str">
        <f t="shared" si="743"/>
        <v>40.7759</v>
      </c>
      <c r="O2951" s="30">
        <f t="shared" si="744"/>
        <v>81</v>
      </c>
      <c r="P2951" s="30" t="str">
        <f t="shared" si="745"/>
        <v>41.1878</v>
      </c>
      <c r="Q2951" s="30">
        <f t="shared" si="746"/>
        <v>89</v>
      </c>
      <c r="R2951" s="36" t="str">
        <f t="shared" si="747"/>
        <v>08-Aug-2017</v>
      </c>
      <c r="S2951" s="37">
        <f t="shared" si="738"/>
        <v>41.187800000000003</v>
      </c>
    </row>
    <row r="2952" spans="1:19">
      <c r="A2952" s="30" t="s">
        <v>8755</v>
      </c>
      <c r="D2952" s="30" t="str">
        <f t="shared" si="748"/>
        <v>101539</v>
      </c>
      <c r="E2952" s="30">
        <f t="shared" ref="E2952:E3015" si="752">IF($D2952="","",LEN(D2952)+1)</f>
        <v>7</v>
      </c>
      <c r="F2952" s="30" t="str">
        <f t="shared" si="749"/>
        <v>INF903J01173</v>
      </c>
      <c r="G2952" s="30">
        <f t="shared" ref="G2952:G3015" si="753">IF($D2952="","",E2952+(LEN(F2952)+1))</f>
        <v>20</v>
      </c>
      <c r="H2952" s="30" t="str">
        <f t="shared" si="750"/>
        <v>-</v>
      </c>
      <c r="I2952" s="30">
        <f t="shared" si="739"/>
        <v>22</v>
      </c>
      <c r="J2952" s="35" t="str">
        <f t="shared" si="751"/>
        <v>Sundaram Select Midcap-Growth</v>
      </c>
      <c r="K2952" s="35">
        <f t="shared" si="740"/>
        <v>52</v>
      </c>
      <c r="L2952" s="30" t="str">
        <f t="shared" si="741"/>
        <v>482.4140</v>
      </c>
      <c r="M2952" s="30">
        <f t="shared" si="742"/>
        <v>61</v>
      </c>
      <c r="N2952" s="30" t="str">
        <f t="shared" si="743"/>
        <v>477.5899</v>
      </c>
      <c r="O2952" s="30">
        <f t="shared" si="744"/>
        <v>70</v>
      </c>
      <c r="P2952" s="30" t="str">
        <f t="shared" si="745"/>
        <v>482.4140</v>
      </c>
      <c r="Q2952" s="30">
        <f t="shared" si="746"/>
        <v>79</v>
      </c>
      <c r="R2952" s="36" t="str">
        <f t="shared" si="747"/>
        <v>08-Aug-2017</v>
      </c>
      <c r="S2952" s="37">
        <f t="shared" ref="S2952:S3015" si="754">IF(L2952="","",L2952+0)</f>
        <v>482.41399999999999</v>
      </c>
    </row>
    <row r="2953" spans="1:19">
      <c r="A2953" s="30" t="s">
        <v>8756</v>
      </c>
      <c r="D2953" s="30" t="str">
        <f t="shared" si="748"/>
        <v>111942</v>
      </c>
      <c r="E2953" s="30">
        <f t="shared" si="752"/>
        <v>7</v>
      </c>
      <c r="F2953" s="30" t="str">
        <f t="shared" si="749"/>
        <v>INF903J01215</v>
      </c>
      <c r="G2953" s="30">
        <f t="shared" si="753"/>
        <v>20</v>
      </c>
      <c r="H2953" s="30" t="str">
        <f t="shared" si="750"/>
        <v>INF903J01223</v>
      </c>
      <c r="I2953" s="30">
        <f t="shared" si="739"/>
        <v>33</v>
      </c>
      <c r="J2953" s="35" t="str">
        <f t="shared" si="751"/>
        <v>Sundaram Select Midcap-Institutional Dividend</v>
      </c>
      <c r="K2953" s="35">
        <f t="shared" si="740"/>
        <v>79</v>
      </c>
      <c r="L2953" s="30" t="str">
        <f t="shared" si="741"/>
        <v>37.7401</v>
      </c>
      <c r="M2953" s="30">
        <f t="shared" si="742"/>
        <v>87</v>
      </c>
      <c r="N2953" s="30" t="str">
        <f t="shared" si="743"/>
        <v>37.3627</v>
      </c>
      <c r="O2953" s="30">
        <f t="shared" si="744"/>
        <v>95</v>
      </c>
      <c r="P2953" s="30" t="str">
        <f t="shared" si="745"/>
        <v>37.7401</v>
      </c>
      <c r="Q2953" s="30">
        <f t="shared" si="746"/>
        <v>103</v>
      </c>
      <c r="R2953" s="36" t="str">
        <f t="shared" si="747"/>
        <v>08-Aug-2017</v>
      </c>
      <c r="S2953" s="37">
        <f t="shared" si="754"/>
        <v>37.740099999999998</v>
      </c>
    </row>
    <row r="2954" spans="1:19">
      <c r="A2954" s="30" t="s">
        <v>8757</v>
      </c>
      <c r="D2954" s="30" t="str">
        <f t="shared" si="748"/>
        <v>111941</v>
      </c>
      <c r="E2954" s="30">
        <f t="shared" si="752"/>
        <v>7</v>
      </c>
      <c r="F2954" s="30" t="str">
        <f t="shared" si="749"/>
        <v>INF903J01207</v>
      </c>
      <c r="G2954" s="30">
        <f t="shared" si="753"/>
        <v>20</v>
      </c>
      <c r="H2954" s="30" t="str">
        <f t="shared" si="750"/>
        <v>-</v>
      </c>
      <c r="I2954" s="30">
        <f t="shared" si="739"/>
        <v>22</v>
      </c>
      <c r="J2954" s="35" t="str">
        <f t="shared" si="751"/>
        <v>Sundaram Select Midcap-Institutional Growth</v>
      </c>
      <c r="K2954" s="35">
        <f t="shared" si="740"/>
        <v>66</v>
      </c>
      <c r="L2954" s="30" t="str">
        <f t="shared" si="741"/>
        <v>503.7455</v>
      </c>
      <c r="M2954" s="30">
        <f t="shared" si="742"/>
        <v>75</v>
      </c>
      <c r="N2954" s="30" t="str">
        <f t="shared" si="743"/>
        <v>498.7080</v>
      </c>
      <c r="O2954" s="30">
        <f t="shared" si="744"/>
        <v>84</v>
      </c>
      <c r="P2954" s="30" t="str">
        <f t="shared" si="745"/>
        <v>503.7455</v>
      </c>
      <c r="Q2954" s="30">
        <f t="shared" si="746"/>
        <v>93</v>
      </c>
      <c r="R2954" s="36" t="str">
        <f t="shared" si="747"/>
        <v>08-Aug-2017</v>
      </c>
      <c r="S2954" s="37">
        <f t="shared" si="754"/>
        <v>503.74549999999999</v>
      </c>
    </row>
    <row r="2955" spans="1:19" ht="26">
      <c r="A2955" s="30" t="s">
        <v>8758</v>
      </c>
      <c r="D2955" s="30" t="str">
        <f t="shared" si="748"/>
        <v>140448</v>
      </c>
      <c r="E2955" s="30">
        <f t="shared" si="752"/>
        <v>7</v>
      </c>
      <c r="F2955" s="30" t="str">
        <f t="shared" si="749"/>
        <v>INF903JA1674</v>
      </c>
      <c r="G2955" s="30">
        <f t="shared" si="753"/>
        <v>20</v>
      </c>
      <c r="H2955" s="30" t="str">
        <f t="shared" si="750"/>
        <v>-</v>
      </c>
      <c r="I2955" s="30">
        <f t="shared" si="739"/>
        <v>22</v>
      </c>
      <c r="J2955" s="35" t="str">
        <f t="shared" si="751"/>
        <v>Sundaram Smart Nifty 100 Equal Weight Fund - Direct Plan - Dividend Payout</v>
      </c>
      <c r="K2955" s="35">
        <f t="shared" si="740"/>
        <v>97</v>
      </c>
      <c r="L2955" s="30" t="str">
        <f t="shared" si="741"/>
        <v>11.7975</v>
      </c>
      <c r="M2955" s="30">
        <f t="shared" si="742"/>
        <v>105</v>
      </c>
      <c r="N2955" s="30" t="str">
        <f t="shared" si="743"/>
        <v>11.7975</v>
      </c>
      <c r="O2955" s="30">
        <f t="shared" si="744"/>
        <v>113</v>
      </c>
      <c r="P2955" s="30" t="str">
        <f t="shared" si="745"/>
        <v>11.7975</v>
      </c>
      <c r="Q2955" s="30">
        <f t="shared" si="746"/>
        <v>121</v>
      </c>
      <c r="R2955" s="36" t="str">
        <f t="shared" si="747"/>
        <v>08-Aug-2017</v>
      </c>
      <c r="S2955" s="37">
        <f t="shared" si="754"/>
        <v>11.797499999999999</v>
      </c>
    </row>
    <row r="2956" spans="1:19" ht="26">
      <c r="A2956" s="30" t="s">
        <v>8759</v>
      </c>
      <c r="D2956" s="30" t="str">
        <f t="shared" si="748"/>
        <v>140449</v>
      </c>
      <c r="E2956" s="30">
        <f t="shared" si="752"/>
        <v>7</v>
      </c>
      <c r="F2956" s="30" t="str">
        <f t="shared" si="749"/>
        <v>-</v>
      </c>
      <c r="G2956" s="30">
        <f t="shared" si="753"/>
        <v>9</v>
      </c>
      <c r="H2956" s="30" t="str">
        <f t="shared" si="750"/>
        <v>INF903JA1682</v>
      </c>
      <c r="I2956" s="30">
        <f t="shared" si="739"/>
        <v>22</v>
      </c>
      <c r="J2956" s="35" t="str">
        <f t="shared" si="751"/>
        <v>Sundaram Smart Nifty 100 Equal Weight Fund - Direct Plan - Dividend Reinvestment</v>
      </c>
      <c r="K2956" s="35">
        <f t="shared" si="740"/>
        <v>103</v>
      </c>
      <c r="L2956" s="30" t="str">
        <f t="shared" si="741"/>
        <v>11.7975</v>
      </c>
      <c r="M2956" s="30">
        <f t="shared" si="742"/>
        <v>111</v>
      </c>
      <c r="N2956" s="30" t="str">
        <f t="shared" si="743"/>
        <v>11.7975</v>
      </c>
      <c r="O2956" s="30">
        <f t="shared" si="744"/>
        <v>119</v>
      </c>
      <c r="P2956" s="30" t="str">
        <f t="shared" si="745"/>
        <v>11.7975</v>
      </c>
      <c r="Q2956" s="30">
        <f t="shared" si="746"/>
        <v>127</v>
      </c>
      <c r="R2956" s="36" t="str">
        <f t="shared" si="747"/>
        <v>08-Aug-2017</v>
      </c>
      <c r="S2956" s="37">
        <f t="shared" si="754"/>
        <v>11.797499999999999</v>
      </c>
    </row>
    <row r="2957" spans="1:19" ht="26">
      <c r="A2957" s="30" t="s">
        <v>8760</v>
      </c>
      <c r="D2957" s="30" t="str">
        <f t="shared" si="748"/>
        <v>140453</v>
      </c>
      <c r="E2957" s="30">
        <f t="shared" si="752"/>
        <v>7</v>
      </c>
      <c r="F2957" s="30" t="str">
        <f t="shared" si="749"/>
        <v>INF903JA1666</v>
      </c>
      <c r="G2957" s="30">
        <f t="shared" si="753"/>
        <v>20</v>
      </c>
      <c r="H2957" s="30" t="str">
        <f t="shared" si="750"/>
        <v>-</v>
      </c>
      <c r="I2957" s="30">
        <f t="shared" ref="I2957:I3020" si="755">IF($D2957="","",G2957+LEN(H2957)+1)</f>
        <v>22</v>
      </c>
      <c r="J2957" s="35" t="str">
        <f t="shared" si="751"/>
        <v>Sundaram Smart Nifty 100 Equal Weight Fund - Direct Plan - Growth</v>
      </c>
      <c r="K2957" s="35">
        <f t="shared" ref="K2957:K3020" si="756">IF($D2957="","",I2957+LEN(J2957)+1)</f>
        <v>88</v>
      </c>
      <c r="L2957" s="30" t="str">
        <f t="shared" ref="L2957:L3020" si="757">IF($D2957="","",MID($A2957,K2957+1,SEARCH(";",$A2957,K2957+1)-K2957-1))</f>
        <v>11.7965</v>
      </c>
      <c r="M2957" s="30">
        <f t="shared" ref="M2957:M3020" si="758">IF($D2957="","",K2957+LEN(L2957)+1)</f>
        <v>96</v>
      </c>
      <c r="N2957" s="30" t="str">
        <f t="shared" ref="N2957:N3020" si="759">IF($D2957="","",MID($A2957,M2957+1,SEARCH(";",$A2957,M2957+1)-M2957-1))</f>
        <v>11.7965</v>
      </c>
      <c r="O2957" s="30">
        <f t="shared" ref="O2957:O3020" si="760">IF($D2957="","",M2957+LEN(N2957)+1)</f>
        <v>104</v>
      </c>
      <c r="P2957" s="30" t="str">
        <f t="shared" ref="P2957:P3020" si="761">IF($D2957="","",MID($A2957,O2957+1,SEARCH(";",$A2957,O2957+1)-O2957-1))</f>
        <v>11.7965</v>
      </c>
      <c r="Q2957" s="30">
        <f t="shared" ref="Q2957:Q3020" si="762">IF($D2957="","",O2957+LEN(P2957)+1)</f>
        <v>112</v>
      </c>
      <c r="R2957" s="36" t="str">
        <f t="shared" ref="R2957:R3020" si="763">IF($D2957="","",MID($A2957,Q2957+1,15))</f>
        <v>08-Aug-2017</v>
      </c>
      <c r="S2957" s="37">
        <f t="shared" si="754"/>
        <v>11.7965</v>
      </c>
    </row>
    <row r="2958" spans="1:19" ht="26">
      <c r="A2958" s="30" t="s">
        <v>8761</v>
      </c>
      <c r="D2958" s="30" t="str">
        <f t="shared" si="748"/>
        <v>140451</v>
      </c>
      <c r="E2958" s="30">
        <f t="shared" si="752"/>
        <v>7</v>
      </c>
      <c r="F2958" s="30" t="str">
        <f t="shared" si="749"/>
        <v>INF903JA1641</v>
      </c>
      <c r="G2958" s="30">
        <f t="shared" si="753"/>
        <v>20</v>
      </c>
      <c r="H2958" s="30" t="str">
        <f t="shared" si="750"/>
        <v>-</v>
      </c>
      <c r="I2958" s="30">
        <f t="shared" si="755"/>
        <v>22</v>
      </c>
      <c r="J2958" s="35" t="str">
        <f t="shared" si="751"/>
        <v>Sundaram Smart Nifty 100 Equal Weight Fund - Regular Plan - Dividend Payout</v>
      </c>
      <c r="K2958" s="35">
        <f t="shared" si="756"/>
        <v>98</v>
      </c>
      <c r="L2958" s="30" t="str">
        <f t="shared" si="757"/>
        <v>11.7547</v>
      </c>
      <c r="M2958" s="30">
        <f t="shared" si="758"/>
        <v>106</v>
      </c>
      <c r="N2958" s="30" t="str">
        <f t="shared" si="759"/>
        <v>11.7547</v>
      </c>
      <c r="O2958" s="30">
        <f t="shared" si="760"/>
        <v>114</v>
      </c>
      <c r="P2958" s="30" t="str">
        <f t="shared" si="761"/>
        <v>11.7547</v>
      </c>
      <c r="Q2958" s="30">
        <f t="shared" si="762"/>
        <v>122</v>
      </c>
      <c r="R2958" s="36" t="str">
        <f t="shared" si="763"/>
        <v>08-Aug-2017</v>
      </c>
      <c r="S2958" s="37">
        <f t="shared" si="754"/>
        <v>11.7547</v>
      </c>
    </row>
    <row r="2959" spans="1:19" ht="26">
      <c r="A2959" s="30" t="s">
        <v>8762</v>
      </c>
      <c r="D2959" s="30" t="str">
        <f t="shared" si="748"/>
        <v>140450</v>
      </c>
      <c r="E2959" s="30">
        <f t="shared" si="752"/>
        <v>7</v>
      </c>
      <c r="F2959" s="30" t="str">
        <f t="shared" si="749"/>
        <v>-</v>
      </c>
      <c r="G2959" s="30">
        <f t="shared" si="753"/>
        <v>9</v>
      </c>
      <c r="H2959" s="30" t="str">
        <f t="shared" si="750"/>
        <v>INF903JA1658</v>
      </c>
      <c r="I2959" s="30">
        <f t="shared" si="755"/>
        <v>22</v>
      </c>
      <c r="J2959" s="35" t="str">
        <f t="shared" si="751"/>
        <v>Sundaram Smart Nifty 100 Equal Weight Fund - Regular Plan - Dividend Reinvestment</v>
      </c>
      <c r="K2959" s="35">
        <f t="shared" si="756"/>
        <v>104</v>
      </c>
      <c r="L2959" s="30" t="str">
        <f t="shared" si="757"/>
        <v>11.7547</v>
      </c>
      <c r="M2959" s="30">
        <f t="shared" si="758"/>
        <v>112</v>
      </c>
      <c r="N2959" s="30" t="str">
        <f t="shared" si="759"/>
        <v>11.7547</v>
      </c>
      <c r="O2959" s="30">
        <f t="shared" si="760"/>
        <v>120</v>
      </c>
      <c r="P2959" s="30" t="str">
        <f t="shared" si="761"/>
        <v>11.7547</v>
      </c>
      <c r="Q2959" s="30">
        <f t="shared" si="762"/>
        <v>128</v>
      </c>
      <c r="R2959" s="36" t="str">
        <f t="shared" si="763"/>
        <v>08-Aug-2017</v>
      </c>
      <c r="S2959" s="37">
        <f t="shared" si="754"/>
        <v>11.7547</v>
      </c>
    </row>
    <row r="2960" spans="1:19" ht="26">
      <c r="A2960" s="30" t="s">
        <v>8763</v>
      </c>
      <c r="D2960" s="30" t="str">
        <f t="shared" si="748"/>
        <v>140452</v>
      </c>
      <c r="E2960" s="30">
        <f t="shared" si="752"/>
        <v>7</v>
      </c>
      <c r="F2960" s="30" t="str">
        <f t="shared" si="749"/>
        <v>INF903JA1633</v>
      </c>
      <c r="G2960" s="30">
        <f t="shared" si="753"/>
        <v>20</v>
      </c>
      <c r="H2960" s="30" t="str">
        <f t="shared" si="750"/>
        <v>-</v>
      </c>
      <c r="I2960" s="30">
        <f t="shared" si="755"/>
        <v>22</v>
      </c>
      <c r="J2960" s="35" t="str">
        <f t="shared" si="751"/>
        <v>Sundaram Smart Nifty 100 Equal Weight Fund - Regular Plan - Growth</v>
      </c>
      <c r="K2960" s="35">
        <f t="shared" si="756"/>
        <v>89</v>
      </c>
      <c r="L2960" s="30" t="str">
        <f t="shared" si="757"/>
        <v>11.7552</v>
      </c>
      <c r="M2960" s="30">
        <f t="shared" si="758"/>
        <v>97</v>
      </c>
      <c r="N2960" s="30" t="str">
        <f t="shared" si="759"/>
        <v>11.7552</v>
      </c>
      <c r="O2960" s="30">
        <f t="shared" si="760"/>
        <v>105</v>
      </c>
      <c r="P2960" s="30" t="str">
        <f t="shared" si="761"/>
        <v>11.7552</v>
      </c>
      <c r="Q2960" s="30">
        <f t="shared" si="762"/>
        <v>113</v>
      </c>
      <c r="R2960" s="36" t="str">
        <f t="shared" si="763"/>
        <v>08-Aug-2017</v>
      </c>
      <c r="S2960" s="37">
        <f t="shared" si="754"/>
        <v>11.7552</v>
      </c>
    </row>
    <row r="2961" spans="1:19">
      <c r="A2961" s="30" t="s">
        <v>97</v>
      </c>
      <c r="D2961" s="30" t="str">
        <f t="shared" si="748"/>
        <v/>
      </c>
      <c r="E2961" s="30" t="str">
        <f t="shared" si="752"/>
        <v/>
      </c>
      <c r="F2961" s="30" t="str">
        <f t="shared" si="749"/>
        <v xml:space="preserve"> </v>
      </c>
      <c r="G2961" s="30" t="str">
        <f t="shared" si="753"/>
        <v/>
      </c>
      <c r="H2961" s="30" t="str">
        <f t="shared" si="750"/>
        <v/>
      </c>
      <c r="I2961" s="30" t="str">
        <f t="shared" si="755"/>
        <v/>
      </c>
      <c r="J2961" s="35" t="str">
        <f t="shared" si="751"/>
        <v/>
      </c>
      <c r="K2961" s="35" t="str">
        <f t="shared" si="756"/>
        <v/>
      </c>
      <c r="L2961" s="30" t="str">
        <f t="shared" si="757"/>
        <v/>
      </c>
      <c r="M2961" s="30" t="str">
        <f t="shared" si="758"/>
        <v/>
      </c>
      <c r="N2961" s="30" t="str">
        <f t="shared" si="759"/>
        <v/>
      </c>
      <c r="O2961" s="30" t="str">
        <f t="shared" si="760"/>
        <v/>
      </c>
      <c r="P2961" s="30" t="str">
        <f t="shared" si="761"/>
        <v/>
      </c>
      <c r="Q2961" s="30" t="str">
        <f t="shared" si="762"/>
        <v/>
      </c>
      <c r="R2961" s="36" t="str">
        <f t="shared" si="763"/>
        <v/>
      </c>
      <c r="S2961" s="37" t="str">
        <f t="shared" si="754"/>
        <v/>
      </c>
    </row>
    <row r="2962" spans="1:19">
      <c r="A2962" s="30" t="s">
        <v>117</v>
      </c>
      <c r="D2962" s="30" t="str">
        <f t="shared" si="748"/>
        <v/>
      </c>
      <c r="E2962" s="30" t="str">
        <f t="shared" si="752"/>
        <v/>
      </c>
      <c r="F2962" s="30" t="str">
        <f t="shared" si="749"/>
        <v>Tata Mutual Fund</v>
      </c>
      <c r="G2962" s="30" t="str">
        <f t="shared" si="753"/>
        <v/>
      </c>
      <c r="H2962" s="30" t="str">
        <f t="shared" si="750"/>
        <v/>
      </c>
      <c r="I2962" s="30" t="str">
        <f t="shared" si="755"/>
        <v/>
      </c>
      <c r="J2962" s="35" t="str">
        <f t="shared" si="751"/>
        <v/>
      </c>
      <c r="K2962" s="35" t="str">
        <f t="shared" si="756"/>
        <v/>
      </c>
      <c r="L2962" s="30" t="str">
        <f t="shared" si="757"/>
        <v/>
      </c>
      <c r="M2962" s="30" t="str">
        <f t="shared" si="758"/>
        <v/>
      </c>
      <c r="N2962" s="30" t="str">
        <f t="shared" si="759"/>
        <v/>
      </c>
      <c r="O2962" s="30" t="str">
        <f t="shared" si="760"/>
        <v/>
      </c>
      <c r="P2962" s="30" t="str">
        <f t="shared" si="761"/>
        <v/>
      </c>
      <c r="Q2962" s="30" t="str">
        <f t="shared" si="762"/>
        <v/>
      </c>
      <c r="R2962" s="36" t="str">
        <f t="shared" si="763"/>
        <v/>
      </c>
      <c r="S2962" s="37" t="str">
        <f t="shared" si="754"/>
        <v/>
      </c>
    </row>
    <row r="2963" spans="1:19">
      <c r="A2963" s="30" t="s">
        <v>97</v>
      </c>
      <c r="D2963" s="30" t="str">
        <f t="shared" si="748"/>
        <v/>
      </c>
      <c r="E2963" s="30" t="str">
        <f t="shared" si="752"/>
        <v/>
      </c>
      <c r="F2963" s="30" t="str">
        <f t="shared" si="749"/>
        <v xml:space="preserve"> </v>
      </c>
      <c r="G2963" s="30" t="str">
        <f t="shared" si="753"/>
        <v/>
      </c>
      <c r="H2963" s="30" t="str">
        <f t="shared" si="750"/>
        <v/>
      </c>
      <c r="I2963" s="30" t="str">
        <f t="shared" si="755"/>
        <v/>
      </c>
      <c r="J2963" s="35" t="str">
        <f t="shared" si="751"/>
        <v/>
      </c>
      <c r="K2963" s="35" t="str">
        <f t="shared" si="756"/>
        <v/>
      </c>
      <c r="L2963" s="30" t="str">
        <f t="shared" si="757"/>
        <v/>
      </c>
      <c r="M2963" s="30" t="str">
        <f t="shared" si="758"/>
        <v/>
      </c>
      <c r="N2963" s="30" t="str">
        <f t="shared" si="759"/>
        <v/>
      </c>
      <c r="O2963" s="30" t="str">
        <f t="shared" si="760"/>
        <v/>
      </c>
      <c r="P2963" s="30" t="str">
        <f t="shared" si="761"/>
        <v/>
      </c>
      <c r="Q2963" s="30" t="str">
        <f t="shared" si="762"/>
        <v/>
      </c>
      <c r="R2963" s="36" t="str">
        <f t="shared" si="763"/>
        <v/>
      </c>
      <c r="S2963" s="37" t="str">
        <f t="shared" si="754"/>
        <v/>
      </c>
    </row>
    <row r="2964" spans="1:19" ht="26">
      <c r="A2964" s="30" t="s">
        <v>8764</v>
      </c>
      <c r="D2964" s="30" t="str">
        <f t="shared" si="748"/>
        <v>135789</v>
      </c>
      <c r="E2964" s="30">
        <f t="shared" si="752"/>
        <v>7</v>
      </c>
      <c r="F2964" s="30" t="str">
        <f t="shared" si="749"/>
        <v>INF277K01Z28</v>
      </c>
      <c r="G2964" s="30">
        <f t="shared" si="753"/>
        <v>20</v>
      </c>
      <c r="H2964" s="30" t="str">
        <f t="shared" si="750"/>
        <v>-</v>
      </c>
      <c r="I2964" s="30">
        <f t="shared" si="755"/>
        <v>22</v>
      </c>
      <c r="J2964" s="35" t="str">
        <f t="shared" si="751"/>
        <v>Tata Banking And Financial Services Fund-Direct Plan-Dividend Payout</v>
      </c>
      <c r="K2964" s="35">
        <f t="shared" si="756"/>
        <v>91</v>
      </c>
      <c r="L2964" s="30" t="str">
        <f t="shared" si="757"/>
        <v>17.4226</v>
      </c>
      <c r="M2964" s="30">
        <f t="shared" si="758"/>
        <v>99</v>
      </c>
      <c r="N2964" s="30" t="str">
        <f t="shared" si="759"/>
        <v>17.4226</v>
      </c>
      <c r="O2964" s="30">
        <f t="shared" si="760"/>
        <v>107</v>
      </c>
      <c r="P2964" s="30" t="str">
        <f t="shared" si="761"/>
        <v>17.4226</v>
      </c>
      <c r="Q2964" s="30">
        <f t="shared" si="762"/>
        <v>115</v>
      </c>
      <c r="R2964" s="36" t="str">
        <f t="shared" si="763"/>
        <v>09-Aug-2017</v>
      </c>
      <c r="S2964" s="37">
        <f t="shared" si="754"/>
        <v>17.422599999999999</v>
      </c>
    </row>
    <row r="2965" spans="1:19" ht="26">
      <c r="A2965" s="30" t="s">
        <v>8765</v>
      </c>
      <c r="D2965" s="30" t="str">
        <f t="shared" si="748"/>
        <v>135792</v>
      </c>
      <c r="E2965" s="30">
        <f t="shared" si="752"/>
        <v>7</v>
      </c>
      <c r="F2965" s="30" t="str">
        <f t="shared" si="749"/>
        <v>-</v>
      </c>
      <c r="G2965" s="30">
        <f t="shared" si="753"/>
        <v>9</v>
      </c>
      <c r="H2965" s="30" t="str">
        <f t="shared" si="750"/>
        <v>INF277K01Z36</v>
      </c>
      <c r="I2965" s="30">
        <f t="shared" si="755"/>
        <v>22</v>
      </c>
      <c r="J2965" s="35" t="str">
        <f t="shared" si="751"/>
        <v>Tata Banking And Financial Services Fund-Direct Plan-Dividend Reinvestment</v>
      </c>
      <c r="K2965" s="35">
        <f t="shared" si="756"/>
        <v>97</v>
      </c>
      <c r="L2965" s="30" t="str">
        <f t="shared" si="757"/>
        <v>17.4226</v>
      </c>
      <c r="M2965" s="30">
        <f t="shared" si="758"/>
        <v>105</v>
      </c>
      <c r="N2965" s="30" t="str">
        <f t="shared" si="759"/>
        <v>17.4226</v>
      </c>
      <c r="O2965" s="30">
        <f t="shared" si="760"/>
        <v>113</v>
      </c>
      <c r="P2965" s="30" t="str">
        <f t="shared" si="761"/>
        <v>17.4226</v>
      </c>
      <c r="Q2965" s="30">
        <f t="shared" si="762"/>
        <v>121</v>
      </c>
      <c r="R2965" s="36" t="str">
        <f t="shared" si="763"/>
        <v>09-Aug-2017</v>
      </c>
      <c r="S2965" s="37">
        <f t="shared" si="754"/>
        <v>17.422599999999999</v>
      </c>
    </row>
    <row r="2966" spans="1:19">
      <c r="A2966" s="30" t="s">
        <v>8766</v>
      </c>
      <c r="D2966" s="30" t="str">
        <f t="shared" si="748"/>
        <v>135793</v>
      </c>
      <c r="E2966" s="30">
        <f t="shared" si="752"/>
        <v>7</v>
      </c>
      <c r="F2966" s="30" t="str">
        <f t="shared" si="749"/>
        <v>INF277K01Z10</v>
      </c>
      <c r="G2966" s="30">
        <f t="shared" si="753"/>
        <v>20</v>
      </c>
      <c r="H2966" s="30" t="str">
        <f t="shared" si="750"/>
        <v>-</v>
      </c>
      <c r="I2966" s="30">
        <f t="shared" si="755"/>
        <v>22</v>
      </c>
      <c r="J2966" s="35" t="str">
        <f t="shared" si="751"/>
        <v>Tata Banking And Financial Services Fund-Direct Plan-Growth</v>
      </c>
      <c r="K2966" s="35">
        <f t="shared" si="756"/>
        <v>82</v>
      </c>
      <c r="L2966" s="30" t="str">
        <f t="shared" si="757"/>
        <v>17.4226</v>
      </c>
      <c r="M2966" s="30">
        <f t="shared" si="758"/>
        <v>90</v>
      </c>
      <c r="N2966" s="30" t="str">
        <f t="shared" si="759"/>
        <v>17.4226</v>
      </c>
      <c r="O2966" s="30">
        <f t="shared" si="760"/>
        <v>98</v>
      </c>
      <c r="P2966" s="30" t="str">
        <f t="shared" si="761"/>
        <v>17.4226</v>
      </c>
      <c r="Q2966" s="30">
        <f t="shared" si="762"/>
        <v>106</v>
      </c>
      <c r="R2966" s="36" t="str">
        <f t="shared" si="763"/>
        <v>09-Aug-2017</v>
      </c>
      <c r="S2966" s="37">
        <f t="shared" si="754"/>
        <v>17.422599999999999</v>
      </c>
    </row>
    <row r="2967" spans="1:19" ht="26">
      <c r="A2967" s="30" t="s">
        <v>8767</v>
      </c>
      <c r="D2967" s="30" t="str">
        <f t="shared" si="748"/>
        <v>135790</v>
      </c>
      <c r="E2967" s="30">
        <f t="shared" si="752"/>
        <v>7</v>
      </c>
      <c r="F2967" s="30" t="str">
        <f t="shared" si="749"/>
        <v>INF277K01Y94</v>
      </c>
      <c r="G2967" s="30">
        <f t="shared" si="753"/>
        <v>20</v>
      </c>
      <c r="H2967" s="30" t="str">
        <f t="shared" si="750"/>
        <v>-</v>
      </c>
      <c r="I2967" s="30">
        <f t="shared" si="755"/>
        <v>22</v>
      </c>
      <c r="J2967" s="35" t="str">
        <f t="shared" si="751"/>
        <v>Tata Banking And Financial Services Fund-Regular Plan -Dividend Payout</v>
      </c>
      <c r="K2967" s="35">
        <f t="shared" si="756"/>
        <v>93</v>
      </c>
      <c r="L2967" s="30" t="str">
        <f t="shared" si="757"/>
        <v>16.9348</v>
      </c>
      <c r="M2967" s="30">
        <f t="shared" si="758"/>
        <v>101</v>
      </c>
      <c r="N2967" s="30" t="str">
        <f t="shared" si="759"/>
        <v>16.9348</v>
      </c>
      <c r="O2967" s="30">
        <f t="shared" si="760"/>
        <v>109</v>
      </c>
      <c r="P2967" s="30" t="str">
        <f t="shared" si="761"/>
        <v>16.9348</v>
      </c>
      <c r="Q2967" s="30">
        <f t="shared" si="762"/>
        <v>117</v>
      </c>
      <c r="R2967" s="36" t="str">
        <f t="shared" si="763"/>
        <v>09-Aug-2017</v>
      </c>
      <c r="S2967" s="37">
        <f t="shared" si="754"/>
        <v>16.934799999999999</v>
      </c>
    </row>
    <row r="2968" spans="1:19" ht="26">
      <c r="A2968" s="30" t="s">
        <v>8768</v>
      </c>
      <c r="D2968" s="30" t="str">
        <f t="shared" si="748"/>
        <v>135791</v>
      </c>
      <c r="E2968" s="30">
        <f t="shared" si="752"/>
        <v>7</v>
      </c>
      <c r="F2968" s="30" t="str">
        <f t="shared" si="749"/>
        <v>-</v>
      </c>
      <c r="G2968" s="30">
        <f t="shared" si="753"/>
        <v>9</v>
      </c>
      <c r="H2968" s="30" t="str">
        <f t="shared" si="750"/>
        <v>INF277K01Z02</v>
      </c>
      <c r="I2968" s="30">
        <f t="shared" si="755"/>
        <v>22</v>
      </c>
      <c r="J2968" s="35" t="str">
        <f t="shared" si="751"/>
        <v>Tata Banking And Financial Services Fund-Regular Plan-Dividend Reinvestment</v>
      </c>
      <c r="K2968" s="35">
        <f t="shared" si="756"/>
        <v>98</v>
      </c>
      <c r="L2968" s="30" t="str">
        <f t="shared" si="757"/>
        <v>16.9348</v>
      </c>
      <c r="M2968" s="30">
        <f t="shared" si="758"/>
        <v>106</v>
      </c>
      <c r="N2968" s="30" t="str">
        <f t="shared" si="759"/>
        <v>16.9348</v>
      </c>
      <c r="O2968" s="30">
        <f t="shared" si="760"/>
        <v>114</v>
      </c>
      <c r="P2968" s="30" t="str">
        <f t="shared" si="761"/>
        <v>16.9348</v>
      </c>
      <c r="Q2968" s="30">
        <f t="shared" si="762"/>
        <v>122</v>
      </c>
      <c r="R2968" s="36" t="str">
        <f t="shared" si="763"/>
        <v>09-Aug-2017</v>
      </c>
      <c r="S2968" s="37">
        <f t="shared" si="754"/>
        <v>16.934799999999999</v>
      </c>
    </row>
    <row r="2969" spans="1:19">
      <c r="A2969" s="30" t="s">
        <v>8769</v>
      </c>
      <c r="D2969" s="30" t="str">
        <f t="shared" si="748"/>
        <v>135794</v>
      </c>
      <c r="E2969" s="30">
        <f t="shared" si="752"/>
        <v>7</v>
      </c>
      <c r="F2969" s="30" t="str">
        <f t="shared" si="749"/>
        <v>INF277K01Y86</v>
      </c>
      <c r="G2969" s="30">
        <f t="shared" si="753"/>
        <v>20</v>
      </c>
      <c r="H2969" s="30" t="str">
        <f t="shared" si="750"/>
        <v>-</v>
      </c>
      <c r="I2969" s="30">
        <f t="shared" si="755"/>
        <v>22</v>
      </c>
      <c r="J2969" s="35" t="str">
        <f t="shared" si="751"/>
        <v>Tata Banking And Financial Services Fund-Regular Plan-Growth</v>
      </c>
      <c r="K2969" s="35">
        <f t="shared" si="756"/>
        <v>83</v>
      </c>
      <c r="L2969" s="30" t="str">
        <f t="shared" si="757"/>
        <v>16.9348</v>
      </c>
      <c r="M2969" s="30">
        <f t="shared" si="758"/>
        <v>91</v>
      </c>
      <c r="N2969" s="30" t="str">
        <f t="shared" si="759"/>
        <v>16.9348</v>
      </c>
      <c r="O2969" s="30">
        <f t="shared" si="760"/>
        <v>99</v>
      </c>
      <c r="P2969" s="30" t="str">
        <f t="shared" si="761"/>
        <v>16.9348</v>
      </c>
      <c r="Q2969" s="30">
        <f t="shared" si="762"/>
        <v>107</v>
      </c>
      <c r="R2969" s="36" t="str">
        <f t="shared" si="763"/>
        <v>09-Aug-2017</v>
      </c>
      <c r="S2969" s="37">
        <f t="shared" si="754"/>
        <v>16.934799999999999</v>
      </c>
    </row>
    <row r="2970" spans="1:19">
      <c r="A2970" s="30" t="s">
        <v>8770</v>
      </c>
      <c r="D2970" s="30" t="str">
        <f t="shared" si="748"/>
        <v>135795</v>
      </c>
      <c r="E2970" s="30">
        <f t="shared" si="752"/>
        <v>7</v>
      </c>
      <c r="F2970" s="30" t="str">
        <f t="shared" si="749"/>
        <v>INF277K01Z85</v>
      </c>
      <c r="G2970" s="30">
        <f t="shared" si="753"/>
        <v>20</v>
      </c>
      <c r="H2970" s="30" t="str">
        <f t="shared" si="750"/>
        <v>-</v>
      </c>
      <c r="I2970" s="30">
        <f t="shared" si="755"/>
        <v>22</v>
      </c>
      <c r="J2970" s="35" t="str">
        <f t="shared" si="751"/>
        <v>Tata Digital India Fund-Direct Plan-Dividend Payout</v>
      </c>
      <c r="K2970" s="35">
        <f t="shared" si="756"/>
        <v>74</v>
      </c>
      <c r="L2970" s="30" t="str">
        <f t="shared" si="757"/>
        <v>9.8736</v>
      </c>
      <c r="M2970" s="30">
        <f t="shared" si="758"/>
        <v>81</v>
      </c>
      <c r="N2970" s="30" t="str">
        <f t="shared" si="759"/>
        <v>9.8736</v>
      </c>
      <c r="O2970" s="30">
        <f t="shared" si="760"/>
        <v>88</v>
      </c>
      <c r="P2970" s="30" t="str">
        <f t="shared" si="761"/>
        <v>9.8736</v>
      </c>
      <c r="Q2970" s="30">
        <f t="shared" si="762"/>
        <v>95</v>
      </c>
      <c r="R2970" s="36" t="str">
        <f t="shared" si="763"/>
        <v>09-Aug-2017</v>
      </c>
      <c r="S2970" s="37">
        <f t="shared" si="754"/>
        <v>9.8735999999999997</v>
      </c>
    </row>
    <row r="2971" spans="1:19">
      <c r="A2971" s="30" t="s">
        <v>8771</v>
      </c>
      <c r="D2971" s="30" t="str">
        <f t="shared" si="748"/>
        <v>135798</v>
      </c>
      <c r="E2971" s="30">
        <f t="shared" si="752"/>
        <v>7</v>
      </c>
      <c r="F2971" s="30" t="str">
        <f t="shared" si="749"/>
        <v>-</v>
      </c>
      <c r="G2971" s="30">
        <f t="shared" si="753"/>
        <v>9</v>
      </c>
      <c r="H2971" s="30" t="str">
        <f t="shared" si="750"/>
        <v>INF277K01Z93</v>
      </c>
      <c r="I2971" s="30">
        <f t="shared" si="755"/>
        <v>22</v>
      </c>
      <c r="J2971" s="35" t="str">
        <f t="shared" si="751"/>
        <v>Tata Digital India Fund-Direct Plan-Dividend Reinvetsment</v>
      </c>
      <c r="K2971" s="35">
        <f t="shared" si="756"/>
        <v>80</v>
      </c>
      <c r="L2971" s="30" t="str">
        <f t="shared" si="757"/>
        <v>9.8736</v>
      </c>
      <c r="M2971" s="30">
        <f t="shared" si="758"/>
        <v>87</v>
      </c>
      <c r="N2971" s="30" t="str">
        <f t="shared" si="759"/>
        <v>9.8736</v>
      </c>
      <c r="O2971" s="30">
        <f t="shared" si="760"/>
        <v>94</v>
      </c>
      <c r="P2971" s="30" t="str">
        <f t="shared" si="761"/>
        <v>9.8736</v>
      </c>
      <c r="Q2971" s="30">
        <f t="shared" si="762"/>
        <v>101</v>
      </c>
      <c r="R2971" s="36" t="str">
        <f t="shared" si="763"/>
        <v>09-Aug-2017</v>
      </c>
      <c r="S2971" s="37">
        <f t="shared" si="754"/>
        <v>9.8735999999999997</v>
      </c>
    </row>
    <row r="2972" spans="1:19">
      <c r="A2972" s="30" t="s">
        <v>8772</v>
      </c>
      <c r="D2972" s="30" t="str">
        <f t="shared" si="748"/>
        <v>135800</v>
      </c>
      <c r="E2972" s="30">
        <f t="shared" si="752"/>
        <v>7</v>
      </c>
      <c r="F2972" s="30" t="str">
        <f t="shared" si="749"/>
        <v>INF277K01Z77</v>
      </c>
      <c r="G2972" s="30">
        <f t="shared" si="753"/>
        <v>20</v>
      </c>
      <c r="H2972" s="30" t="str">
        <f t="shared" si="750"/>
        <v>-</v>
      </c>
      <c r="I2972" s="30">
        <f t="shared" si="755"/>
        <v>22</v>
      </c>
      <c r="J2972" s="35" t="str">
        <f t="shared" si="751"/>
        <v>Tata Digital India Fund-Direct Plan-Growth</v>
      </c>
      <c r="K2972" s="35">
        <f t="shared" si="756"/>
        <v>65</v>
      </c>
      <c r="L2972" s="30" t="str">
        <f t="shared" si="757"/>
        <v>9.8736</v>
      </c>
      <c r="M2972" s="30">
        <f t="shared" si="758"/>
        <v>72</v>
      </c>
      <c r="N2972" s="30" t="str">
        <f t="shared" si="759"/>
        <v>9.8736</v>
      </c>
      <c r="O2972" s="30">
        <f t="shared" si="760"/>
        <v>79</v>
      </c>
      <c r="P2972" s="30" t="str">
        <f t="shared" si="761"/>
        <v>9.8736</v>
      </c>
      <c r="Q2972" s="30">
        <f t="shared" si="762"/>
        <v>86</v>
      </c>
      <c r="R2972" s="36" t="str">
        <f t="shared" si="763"/>
        <v>09-Aug-2017</v>
      </c>
      <c r="S2972" s="37">
        <f t="shared" si="754"/>
        <v>9.8735999999999997</v>
      </c>
    </row>
    <row r="2973" spans="1:19">
      <c r="A2973" s="30" t="s">
        <v>8773</v>
      </c>
      <c r="D2973" s="30" t="str">
        <f t="shared" si="748"/>
        <v>135796</v>
      </c>
      <c r="E2973" s="30">
        <f t="shared" si="752"/>
        <v>7</v>
      </c>
      <c r="F2973" s="30" t="str">
        <f t="shared" si="749"/>
        <v>INF277K01Z51</v>
      </c>
      <c r="G2973" s="30">
        <f t="shared" si="753"/>
        <v>20</v>
      </c>
      <c r="H2973" s="30" t="str">
        <f t="shared" si="750"/>
        <v>-</v>
      </c>
      <c r="I2973" s="30">
        <f t="shared" si="755"/>
        <v>22</v>
      </c>
      <c r="J2973" s="35" t="str">
        <f t="shared" si="751"/>
        <v>Tata Digital India Fund-Regular Plan-Dividend Payout</v>
      </c>
      <c r="K2973" s="35">
        <f t="shared" si="756"/>
        <v>75</v>
      </c>
      <c r="L2973" s="30" t="str">
        <f t="shared" si="757"/>
        <v>9.6028</v>
      </c>
      <c r="M2973" s="30">
        <f t="shared" si="758"/>
        <v>82</v>
      </c>
      <c r="N2973" s="30" t="str">
        <f t="shared" si="759"/>
        <v>9.6028</v>
      </c>
      <c r="O2973" s="30">
        <f t="shared" si="760"/>
        <v>89</v>
      </c>
      <c r="P2973" s="30" t="str">
        <f t="shared" si="761"/>
        <v>9.6028</v>
      </c>
      <c r="Q2973" s="30">
        <f t="shared" si="762"/>
        <v>96</v>
      </c>
      <c r="R2973" s="36" t="str">
        <f t="shared" si="763"/>
        <v>09-Aug-2017</v>
      </c>
      <c r="S2973" s="37">
        <f t="shared" si="754"/>
        <v>9.6028000000000002</v>
      </c>
    </row>
    <row r="2974" spans="1:19">
      <c r="A2974" s="30" t="s">
        <v>8774</v>
      </c>
      <c r="D2974" s="30" t="str">
        <f t="shared" si="748"/>
        <v>135799</v>
      </c>
      <c r="E2974" s="30">
        <f t="shared" si="752"/>
        <v>7</v>
      </c>
      <c r="F2974" s="30" t="str">
        <f t="shared" si="749"/>
        <v>-</v>
      </c>
      <c r="G2974" s="30">
        <f t="shared" si="753"/>
        <v>9</v>
      </c>
      <c r="H2974" s="30" t="str">
        <f t="shared" si="750"/>
        <v>INF277K01Z69</v>
      </c>
      <c r="I2974" s="30">
        <f t="shared" si="755"/>
        <v>22</v>
      </c>
      <c r="J2974" s="35" t="str">
        <f t="shared" si="751"/>
        <v>Tata Digital India Fund-Regular Plan-Dividend Reinvestment</v>
      </c>
      <c r="K2974" s="35">
        <f t="shared" si="756"/>
        <v>81</v>
      </c>
      <c r="L2974" s="30" t="str">
        <f t="shared" si="757"/>
        <v>9.6028</v>
      </c>
      <c r="M2974" s="30">
        <f t="shared" si="758"/>
        <v>88</v>
      </c>
      <c r="N2974" s="30" t="str">
        <f t="shared" si="759"/>
        <v>9.6028</v>
      </c>
      <c r="O2974" s="30">
        <f t="shared" si="760"/>
        <v>95</v>
      </c>
      <c r="P2974" s="30" t="str">
        <f t="shared" si="761"/>
        <v>9.6028</v>
      </c>
      <c r="Q2974" s="30">
        <f t="shared" si="762"/>
        <v>102</v>
      </c>
      <c r="R2974" s="36" t="str">
        <f t="shared" si="763"/>
        <v>09-Aug-2017</v>
      </c>
      <c r="S2974" s="37">
        <f t="shared" si="754"/>
        <v>9.6028000000000002</v>
      </c>
    </row>
    <row r="2975" spans="1:19">
      <c r="A2975" s="30" t="s">
        <v>8775</v>
      </c>
      <c r="D2975" s="30" t="str">
        <f t="shared" si="748"/>
        <v>135797</v>
      </c>
      <c r="E2975" s="30">
        <f t="shared" si="752"/>
        <v>7</v>
      </c>
      <c r="F2975" s="30" t="str">
        <f t="shared" si="749"/>
        <v>INF277K01Z44</v>
      </c>
      <c r="G2975" s="30">
        <f t="shared" si="753"/>
        <v>20</v>
      </c>
      <c r="H2975" s="30" t="str">
        <f t="shared" si="750"/>
        <v>-</v>
      </c>
      <c r="I2975" s="30">
        <f t="shared" si="755"/>
        <v>22</v>
      </c>
      <c r="J2975" s="35" t="str">
        <f t="shared" si="751"/>
        <v>Tata Digital India Fund-Regular Plan-Growth</v>
      </c>
      <c r="K2975" s="35">
        <f t="shared" si="756"/>
        <v>66</v>
      </c>
      <c r="L2975" s="30" t="str">
        <f t="shared" si="757"/>
        <v>9.6028</v>
      </c>
      <c r="M2975" s="30">
        <f t="shared" si="758"/>
        <v>73</v>
      </c>
      <c r="N2975" s="30" t="str">
        <f t="shared" si="759"/>
        <v>9.6028</v>
      </c>
      <c r="O2975" s="30">
        <f t="shared" si="760"/>
        <v>80</v>
      </c>
      <c r="P2975" s="30" t="str">
        <f t="shared" si="761"/>
        <v>9.6028</v>
      </c>
      <c r="Q2975" s="30">
        <f t="shared" si="762"/>
        <v>87</v>
      </c>
      <c r="R2975" s="36" t="str">
        <f t="shared" si="763"/>
        <v>09-Aug-2017</v>
      </c>
      <c r="S2975" s="37">
        <f t="shared" si="754"/>
        <v>9.6028000000000002</v>
      </c>
    </row>
    <row r="2976" spans="1:19">
      <c r="A2976" s="30" t="s">
        <v>8776</v>
      </c>
      <c r="D2976" s="30" t="str">
        <f t="shared" si="748"/>
        <v>102858</v>
      </c>
      <c r="E2976" s="30">
        <f t="shared" si="752"/>
        <v>7</v>
      </c>
      <c r="F2976" s="30" t="str">
        <f t="shared" si="749"/>
        <v>INF277K01DD2</v>
      </c>
      <c r="G2976" s="30">
        <f t="shared" si="753"/>
        <v>20</v>
      </c>
      <c r="H2976" s="30" t="str">
        <f t="shared" si="750"/>
        <v>INF277K01337</v>
      </c>
      <c r="I2976" s="30">
        <f t="shared" si="755"/>
        <v>33</v>
      </c>
      <c r="J2976" s="35" t="str">
        <f t="shared" si="751"/>
        <v>Tata Dividend Yield Fund  Regular Plan -( Div)</v>
      </c>
      <c r="K2976" s="35">
        <f t="shared" si="756"/>
        <v>80</v>
      </c>
      <c r="L2976" s="30" t="str">
        <f t="shared" si="757"/>
        <v>29.0827</v>
      </c>
      <c r="M2976" s="30">
        <f t="shared" si="758"/>
        <v>88</v>
      </c>
      <c r="N2976" s="30" t="str">
        <f t="shared" si="759"/>
        <v>28.7919</v>
      </c>
      <c r="O2976" s="30">
        <f t="shared" si="760"/>
        <v>96</v>
      </c>
      <c r="P2976" s="30" t="str">
        <f t="shared" si="761"/>
        <v>29.0827</v>
      </c>
      <c r="Q2976" s="30">
        <f t="shared" si="762"/>
        <v>104</v>
      </c>
      <c r="R2976" s="36" t="str">
        <f t="shared" si="763"/>
        <v>09-Aug-2017</v>
      </c>
      <c r="S2976" s="37">
        <f t="shared" si="754"/>
        <v>29.082699999999999</v>
      </c>
    </row>
    <row r="2977" spans="1:19">
      <c r="A2977" s="30" t="s">
        <v>8777</v>
      </c>
      <c r="D2977" s="30" t="str">
        <f t="shared" si="748"/>
        <v>102859</v>
      </c>
      <c r="E2977" s="30">
        <f t="shared" si="752"/>
        <v>7</v>
      </c>
      <c r="F2977" s="30" t="str">
        <f t="shared" si="749"/>
        <v>INF277K01345</v>
      </c>
      <c r="G2977" s="30">
        <f t="shared" si="753"/>
        <v>20</v>
      </c>
      <c r="H2977" s="30" t="str">
        <f t="shared" si="750"/>
        <v>-</v>
      </c>
      <c r="I2977" s="30">
        <f t="shared" si="755"/>
        <v>22</v>
      </c>
      <c r="J2977" s="35" t="str">
        <f t="shared" si="751"/>
        <v>Tata Dividend Yield Fund Regular Plan</v>
      </c>
      <c r="K2977" s="35">
        <f t="shared" si="756"/>
        <v>60</v>
      </c>
      <c r="L2977" s="30" t="str">
        <f t="shared" si="757"/>
        <v>72.6205</v>
      </c>
      <c r="M2977" s="30">
        <f t="shared" si="758"/>
        <v>68</v>
      </c>
      <c r="N2977" s="30" t="str">
        <f t="shared" si="759"/>
        <v>71.8943</v>
      </c>
      <c r="O2977" s="30">
        <f t="shared" si="760"/>
        <v>76</v>
      </c>
      <c r="P2977" s="30" t="str">
        <f t="shared" si="761"/>
        <v>72.6205</v>
      </c>
      <c r="Q2977" s="30">
        <f t="shared" si="762"/>
        <v>84</v>
      </c>
      <c r="R2977" s="36" t="str">
        <f t="shared" si="763"/>
        <v>09-Aug-2017</v>
      </c>
      <c r="S2977" s="37">
        <f t="shared" si="754"/>
        <v>72.620500000000007</v>
      </c>
    </row>
    <row r="2978" spans="1:19">
      <c r="A2978" s="30" t="s">
        <v>8778</v>
      </c>
      <c r="D2978" s="30" t="str">
        <f t="shared" si="748"/>
        <v>119235</v>
      </c>
      <c r="E2978" s="30">
        <f t="shared" si="752"/>
        <v>7</v>
      </c>
      <c r="F2978" s="30" t="str">
        <f t="shared" si="749"/>
        <v>INF277K01MQ5</v>
      </c>
      <c r="G2978" s="30">
        <f t="shared" si="753"/>
        <v>20</v>
      </c>
      <c r="H2978" s="30" t="str">
        <f t="shared" si="750"/>
        <v>INF277K01MR3</v>
      </c>
      <c r="I2978" s="30">
        <f t="shared" si="755"/>
        <v>33</v>
      </c>
      <c r="J2978" s="35" t="str">
        <f t="shared" si="751"/>
        <v>Tata Dividend Yield Fund-Direct Plan Dividend</v>
      </c>
      <c r="K2978" s="35">
        <f t="shared" si="756"/>
        <v>79</v>
      </c>
      <c r="L2978" s="30" t="str">
        <f t="shared" si="757"/>
        <v>30.9338</v>
      </c>
      <c r="M2978" s="30">
        <f t="shared" si="758"/>
        <v>87</v>
      </c>
      <c r="N2978" s="30" t="str">
        <f t="shared" si="759"/>
        <v>30.6245</v>
      </c>
      <c r="O2978" s="30">
        <f t="shared" si="760"/>
        <v>95</v>
      </c>
      <c r="P2978" s="30" t="str">
        <f t="shared" si="761"/>
        <v>30.9338</v>
      </c>
      <c r="Q2978" s="30">
        <f t="shared" si="762"/>
        <v>103</v>
      </c>
      <c r="R2978" s="36" t="str">
        <f t="shared" si="763"/>
        <v>09-Aug-2017</v>
      </c>
      <c r="S2978" s="37">
        <f t="shared" si="754"/>
        <v>30.933800000000002</v>
      </c>
    </row>
    <row r="2979" spans="1:19">
      <c r="A2979" s="30" t="s">
        <v>8779</v>
      </c>
      <c r="D2979" s="30" t="str">
        <f t="shared" si="748"/>
        <v>119234</v>
      </c>
      <c r="E2979" s="30">
        <f t="shared" si="752"/>
        <v>7</v>
      </c>
      <c r="F2979" s="30" t="str">
        <f t="shared" si="749"/>
        <v>INF277K01MS1</v>
      </c>
      <c r="G2979" s="30">
        <f t="shared" si="753"/>
        <v>20</v>
      </c>
      <c r="H2979" s="30" t="str">
        <f t="shared" si="750"/>
        <v>-</v>
      </c>
      <c r="I2979" s="30">
        <f t="shared" si="755"/>
        <v>22</v>
      </c>
      <c r="J2979" s="35" t="str">
        <f t="shared" si="751"/>
        <v>Tata Dividend Yield Fund-Direct Plan Growth</v>
      </c>
      <c r="K2979" s="35">
        <f t="shared" si="756"/>
        <v>66</v>
      </c>
      <c r="L2979" s="30" t="str">
        <f t="shared" si="757"/>
        <v>74.8904</v>
      </c>
      <c r="M2979" s="30">
        <f t="shared" si="758"/>
        <v>74</v>
      </c>
      <c r="N2979" s="30" t="str">
        <f t="shared" si="759"/>
        <v>74.1415</v>
      </c>
      <c r="O2979" s="30">
        <f t="shared" si="760"/>
        <v>82</v>
      </c>
      <c r="P2979" s="30" t="str">
        <f t="shared" si="761"/>
        <v>74.8904</v>
      </c>
      <c r="Q2979" s="30">
        <f t="shared" si="762"/>
        <v>90</v>
      </c>
      <c r="R2979" s="36" t="str">
        <f t="shared" si="763"/>
        <v>09-Aug-2017</v>
      </c>
      <c r="S2979" s="37">
        <f t="shared" si="754"/>
        <v>74.8904</v>
      </c>
    </row>
    <row r="2980" spans="1:19">
      <c r="A2980" s="30" t="s">
        <v>8780</v>
      </c>
      <c r="D2980" s="30" t="str">
        <f t="shared" si="748"/>
        <v>119201</v>
      </c>
      <c r="E2980" s="30">
        <f t="shared" si="752"/>
        <v>7</v>
      </c>
      <c r="F2980" s="30" t="str">
        <f t="shared" si="749"/>
        <v>INF277K01MI2</v>
      </c>
      <c r="G2980" s="30">
        <f t="shared" si="753"/>
        <v>20</v>
      </c>
      <c r="H2980" s="30" t="str">
        <f t="shared" si="750"/>
        <v>INF277K01MJ0</v>
      </c>
      <c r="I2980" s="30">
        <f t="shared" si="755"/>
        <v>33</v>
      </c>
      <c r="J2980" s="35" t="str">
        <f t="shared" si="751"/>
        <v>Tata Equity Opportunities Fund -Direct Plan Dividend</v>
      </c>
      <c r="K2980" s="35">
        <f t="shared" si="756"/>
        <v>86</v>
      </c>
      <c r="L2980" s="30" t="str">
        <f t="shared" si="757"/>
        <v>41.4402</v>
      </c>
      <c r="M2980" s="30">
        <f t="shared" si="758"/>
        <v>94</v>
      </c>
      <c r="N2980" s="30" t="str">
        <f t="shared" si="759"/>
        <v>41.0258</v>
      </c>
      <c r="O2980" s="30">
        <f t="shared" si="760"/>
        <v>102</v>
      </c>
      <c r="P2980" s="30" t="str">
        <f t="shared" si="761"/>
        <v>41.4402</v>
      </c>
      <c r="Q2980" s="30">
        <f t="shared" si="762"/>
        <v>110</v>
      </c>
      <c r="R2980" s="36" t="str">
        <f t="shared" si="763"/>
        <v>09-Aug-2017</v>
      </c>
      <c r="S2980" s="37">
        <f t="shared" si="754"/>
        <v>41.440199999999997</v>
      </c>
    </row>
    <row r="2981" spans="1:19">
      <c r="A2981" s="30" t="s">
        <v>8781</v>
      </c>
      <c r="D2981" s="30" t="str">
        <f t="shared" si="748"/>
        <v>119202</v>
      </c>
      <c r="E2981" s="30">
        <f t="shared" si="752"/>
        <v>7</v>
      </c>
      <c r="F2981" s="30" t="str">
        <f t="shared" si="749"/>
        <v>INF277K01MK8</v>
      </c>
      <c r="G2981" s="30">
        <f t="shared" si="753"/>
        <v>20</v>
      </c>
      <c r="H2981" s="30" t="str">
        <f t="shared" si="750"/>
        <v>-</v>
      </c>
      <c r="I2981" s="30">
        <f t="shared" si="755"/>
        <v>22</v>
      </c>
      <c r="J2981" s="35" t="str">
        <f t="shared" si="751"/>
        <v>Tata Equity Opportunities Fund -Direct Plan Growth</v>
      </c>
      <c r="K2981" s="35">
        <f t="shared" si="756"/>
        <v>73</v>
      </c>
      <c r="L2981" s="30" t="str">
        <f t="shared" si="757"/>
        <v>194.1637</v>
      </c>
      <c r="M2981" s="30">
        <f t="shared" si="758"/>
        <v>82</v>
      </c>
      <c r="N2981" s="30" t="str">
        <f t="shared" si="759"/>
        <v>192.2221</v>
      </c>
      <c r="O2981" s="30">
        <f t="shared" si="760"/>
        <v>91</v>
      </c>
      <c r="P2981" s="30" t="str">
        <f t="shared" si="761"/>
        <v>194.1637</v>
      </c>
      <c r="Q2981" s="30">
        <f t="shared" si="762"/>
        <v>100</v>
      </c>
      <c r="R2981" s="36" t="str">
        <f t="shared" si="763"/>
        <v>09-Aug-2017</v>
      </c>
      <c r="S2981" s="37">
        <f t="shared" si="754"/>
        <v>194.16370000000001</v>
      </c>
    </row>
    <row r="2982" spans="1:19">
      <c r="A2982" s="30" t="s">
        <v>8782</v>
      </c>
      <c r="D2982" s="30" t="str">
        <f t="shared" si="748"/>
        <v>101823</v>
      </c>
      <c r="E2982" s="30">
        <f t="shared" si="752"/>
        <v>7</v>
      </c>
      <c r="F2982" s="30" t="str">
        <f t="shared" si="749"/>
        <v>INF277K01DH3</v>
      </c>
      <c r="G2982" s="30">
        <f t="shared" si="753"/>
        <v>20</v>
      </c>
      <c r="H2982" s="30" t="str">
        <f t="shared" si="750"/>
        <v>INF277K01410</v>
      </c>
      <c r="I2982" s="30">
        <f t="shared" si="755"/>
        <v>33</v>
      </c>
      <c r="J2982" s="35" t="str">
        <f t="shared" si="751"/>
        <v>Tata Equity Opportunities Fund Regular Plan - Dividend</v>
      </c>
      <c r="K2982" s="35">
        <f t="shared" si="756"/>
        <v>88</v>
      </c>
      <c r="L2982" s="30" t="str">
        <f t="shared" si="757"/>
        <v>33.2053</v>
      </c>
      <c r="M2982" s="30">
        <f t="shared" si="758"/>
        <v>96</v>
      </c>
      <c r="N2982" s="30" t="str">
        <f t="shared" si="759"/>
        <v>32.8732</v>
      </c>
      <c r="O2982" s="30">
        <f t="shared" si="760"/>
        <v>104</v>
      </c>
      <c r="P2982" s="30" t="str">
        <f t="shared" si="761"/>
        <v>33.2053</v>
      </c>
      <c r="Q2982" s="30">
        <f t="shared" si="762"/>
        <v>112</v>
      </c>
      <c r="R2982" s="36" t="str">
        <f t="shared" si="763"/>
        <v>09-Aug-2017</v>
      </c>
      <c r="S2982" s="37">
        <f t="shared" si="754"/>
        <v>33.205300000000001</v>
      </c>
    </row>
    <row r="2983" spans="1:19">
      <c r="A2983" s="30" t="s">
        <v>8783</v>
      </c>
      <c r="D2983" s="30" t="str">
        <f t="shared" si="748"/>
        <v>101824</v>
      </c>
      <c r="E2983" s="30">
        <f t="shared" si="752"/>
        <v>7</v>
      </c>
      <c r="F2983" s="30" t="str">
        <f t="shared" si="749"/>
        <v>INF277K01428</v>
      </c>
      <c r="G2983" s="30">
        <f t="shared" si="753"/>
        <v>20</v>
      </c>
      <c r="H2983" s="30" t="str">
        <f t="shared" si="750"/>
        <v>-</v>
      </c>
      <c r="I2983" s="30">
        <f t="shared" si="755"/>
        <v>22</v>
      </c>
      <c r="J2983" s="35" t="str">
        <f t="shared" si="751"/>
        <v>Tata Equity Opportunities Fund Regular Plan - Growth</v>
      </c>
      <c r="K2983" s="35">
        <f t="shared" si="756"/>
        <v>75</v>
      </c>
      <c r="L2983" s="30" t="str">
        <f t="shared" si="757"/>
        <v>184.5030</v>
      </c>
      <c r="M2983" s="30">
        <f t="shared" si="758"/>
        <v>84</v>
      </c>
      <c r="N2983" s="30" t="str">
        <f t="shared" si="759"/>
        <v>182.6580</v>
      </c>
      <c r="O2983" s="30">
        <f t="shared" si="760"/>
        <v>93</v>
      </c>
      <c r="P2983" s="30" t="str">
        <f t="shared" si="761"/>
        <v>184.5030</v>
      </c>
      <c r="Q2983" s="30">
        <f t="shared" si="762"/>
        <v>102</v>
      </c>
      <c r="R2983" s="36" t="str">
        <f t="shared" si="763"/>
        <v>09-Aug-2017</v>
      </c>
      <c r="S2983" s="37">
        <f t="shared" si="754"/>
        <v>184.50299999999999</v>
      </c>
    </row>
    <row r="2984" spans="1:19">
      <c r="A2984" s="30" t="s">
        <v>8784</v>
      </c>
      <c r="D2984" s="30" t="str">
        <f t="shared" si="748"/>
        <v>119232</v>
      </c>
      <c r="E2984" s="30">
        <f t="shared" si="752"/>
        <v>7</v>
      </c>
      <c r="F2984" s="30" t="str">
        <f t="shared" si="749"/>
        <v>INF277K01MZ6</v>
      </c>
      <c r="G2984" s="30">
        <f t="shared" si="753"/>
        <v>20</v>
      </c>
      <c r="H2984" s="30" t="str">
        <f t="shared" si="750"/>
        <v>INF277K01NA7</v>
      </c>
      <c r="I2984" s="30">
        <f t="shared" si="755"/>
        <v>33</v>
      </c>
      <c r="J2984" s="35" t="str">
        <f t="shared" si="751"/>
        <v>Tata Equity P/E Fund -Direct Plan Dividend Trigger A (5%)</v>
      </c>
      <c r="K2984" s="35">
        <f t="shared" si="756"/>
        <v>91</v>
      </c>
      <c r="L2984" s="30" t="str">
        <f t="shared" si="757"/>
        <v>59.0304</v>
      </c>
      <c r="M2984" s="30">
        <f t="shared" si="758"/>
        <v>99</v>
      </c>
      <c r="N2984" s="30" t="str">
        <f t="shared" si="759"/>
        <v>58.4401</v>
      </c>
      <c r="O2984" s="30">
        <f t="shared" si="760"/>
        <v>107</v>
      </c>
      <c r="P2984" s="30" t="str">
        <f t="shared" si="761"/>
        <v>59.0304</v>
      </c>
      <c r="Q2984" s="30">
        <f t="shared" si="762"/>
        <v>115</v>
      </c>
      <c r="R2984" s="36" t="str">
        <f t="shared" si="763"/>
        <v>09-Aug-2017</v>
      </c>
      <c r="S2984" s="37">
        <f t="shared" si="754"/>
        <v>59.0304</v>
      </c>
    </row>
    <row r="2985" spans="1:19">
      <c r="A2985" s="30" t="s">
        <v>8785</v>
      </c>
      <c r="D2985" s="30" t="str">
        <f t="shared" si="748"/>
        <v>119233</v>
      </c>
      <c r="E2985" s="30">
        <f t="shared" si="752"/>
        <v>7</v>
      </c>
      <c r="F2985" s="30" t="str">
        <f t="shared" si="749"/>
        <v>INF277K01NB5</v>
      </c>
      <c r="G2985" s="30">
        <f t="shared" si="753"/>
        <v>20</v>
      </c>
      <c r="H2985" s="30" t="str">
        <f t="shared" si="750"/>
        <v>INF277K01NC3</v>
      </c>
      <c r="I2985" s="30">
        <f t="shared" si="755"/>
        <v>33</v>
      </c>
      <c r="J2985" s="35" t="str">
        <f t="shared" si="751"/>
        <v>Tata Equity P/E Fund -Direct Plan Dividend Trigger B(10%)</v>
      </c>
      <c r="K2985" s="35">
        <f t="shared" si="756"/>
        <v>91</v>
      </c>
      <c r="L2985" s="30" t="str">
        <f t="shared" si="757"/>
        <v>57.1388</v>
      </c>
      <c r="M2985" s="30">
        <f t="shared" si="758"/>
        <v>99</v>
      </c>
      <c r="N2985" s="30" t="str">
        <f t="shared" si="759"/>
        <v>56.5674</v>
      </c>
      <c r="O2985" s="30">
        <f t="shared" si="760"/>
        <v>107</v>
      </c>
      <c r="P2985" s="30" t="str">
        <f t="shared" si="761"/>
        <v>57.1388</v>
      </c>
      <c r="Q2985" s="30">
        <f t="shared" si="762"/>
        <v>115</v>
      </c>
      <c r="R2985" s="36" t="str">
        <f t="shared" si="763"/>
        <v>09-Aug-2017</v>
      </c>
      <c r="S2985" s="37">
        <f t="shared" si="754"/>
        <v>57.138800000000003</v>
      </c>
    </row>
    <row r="2986" spans="1:19">
      <c r="A2986" s="30" t="s">
        <v>8786</v>
      </c>
      <c r="D2986" s="30" t="str">
        <f t="shared" si="748"/>
        <v>119231</v>
      </c>
      <c r="E2986" s="30">
        <f t="shared" si="752"/>
        <v>7</v>
      </c>
      <c r="F2986" s="30" t="str">
        <f t="shared" si="749"/>
        <v>INF277K01ND1</v>
      </c>
      <c r="G2986" s="30">
        <f t="shared" si="753"/>
        <v>20</v>
      </c>
      <c r="H2986" s="30" t="str">
        <f t="shared" si="750"/>
        <v>-</v>
      </c>
      <c r="I2986" s="30">
        <f t="shared" si="755"/>
        <v>22</v>
      </c>
      <c r="J2986" s="35" t="str">
        <f t="shared" si="751"/>
        <v>Tata Equity P/E Fund -Direct Plan Growth</v>
      </c>
      <c r="K2986" s="35">
        <f t="shared" si="756"/>
        <v>63</v>
      </c>
      <c r="L2986" s="30" t="str">
        <f t="shared" si="757"/>
        <v>131.3662</v>
      </c>
      <c r="M2986" s="30">
        <f t="shared" si="758"/>
        <v>72</v>
      </c>
      <c r="N2986" s="30" t="str">
        <f t="shared" si="759"/>
        <v>130.0525</v>
      </c>
      <c r="O2986" s="30">
        <f t="shared" si="760"/>
        <v>81</v>
      </c>
      <c r="P2986" s="30" t="str">
        <f t="shared" si="761"/>
        <v>131.3662</v>
      </c>
      <c r="Q2986" s="30">
        <f t="shared" si="762"/>
        <v>90</v>
      </c>
      <c r="R2986" s="36" t="str">
        <f t="shared" si="763"/>
        <v>09-Aug-2017</v>
      </c>
      <c r="S2986" s="37">
        <f t="shared" si="754"/>
        <v>131.36619999999999</v>
      </c>
    </row>
    <row r="2987" spans="1:19">
      <c r="A2987" s="30" t="s">
        <v>8787</v>
      </c>
      <c r="D2987" s="30" t="str">
        <f t="shared" si="748"/>
        <v>101672</v>
      </c>
      <c r="E2987" s="30">
        <f t="shared" si="752"/>
        <v>7</v>
      </c>
      <c r="F2987" s="30" t="str">
        <f t="shared" si="749"/>
        <v>INF277K01451</v>
      </c>
      <c r="G2987" s="30">
        <f t="shared" si="753"/>
        <v>20</v>
      </c>
      <c r="H2987" s="30" t="str">
        <f t="shared" si="750"/>
        <v>-</v>
      </c>
      <c r="I2987" s="30">
        <f t="shared" si="755"/>
        <v>22</v>
      </c>
      <c r="J2987" s="35" t="str">
        <f t="shared" si="751"/>
        <v>Tata Equity P/E Fund Regular Plan -(Growth Option)</v>
      </c>
      <c r="K2987" s="35">
        <f t="shared" si="756"/>
        <v>73</v>
      </c>
      <c r="L2987" s="30" t="str">
        <f t="shared" si="757"/>
        <v>127.5933</v>
      </c>
      <c r="M2987" s="30">
        <f t="shared" si="758"/>
        <v>82</v>
      </c>
      <c r="N2987" s="30" t="str">
        <f t="shared" si="759"/>
        <v>126.3174</v>
      </c>
      <c r="O2987" s="30">
        <f t="shared" si="760"/>
        <v>91</v>
      </c>
      <c r="P2987" s="30" t="str">
        <f t="shared" si="761"/>
        <v>127.5933</v>
      </c>
      <c r="Q2987" s="30">
        <f t="shared" si="762"/>
        <v>100</v>
      </c>
      <c r="R2987" s="36" t="str">
        <f t="shared" si="763"/>
        <v>09-Aug-2017</v>
      </c>
      <c r="S2987" s="37">
        <f t="shared" si="754"/>
        <v>127.5933</v>
      </c>
    </row>
    <row r="2988" spans="1:19" ht="26">
      <c r="A2988" s="30" t="s">
        <v>8788</v>
      </c>
      <c r="D2988" s="30" t="str">
        <f t="shared" si="748"/>
        <v>112218</v>
      </c>
      <c r="E2988" s="30">
        <f t="shared" si="752"/>
        <v>7</v>
      </c>
      <c r="F2988" s="30" t="str">
        <f t="shared" si="749"/>
        <v>INF277K01DI1</v>
      </c>
      <c r="G2988" s="30">
        <f t="shared" si="753"/>
        <v>20</v>
      </c>
      <c r="H2988" s="30" t="str">
        <f t="shared" si="750"/>
        <v>INF277K01436</v>
      </c>
      <c r="I2988" s="30">
        <f t="shared" si="755"/>
        <v>33</v>
      </c>
      <c r="J2988" s="35" t="str">
        <f t="shared" si="751"/>
        <v>Tata Equity P/E Fund Regular Plan (Dividend Trigger Option A - 5%)</v>
      </c>
      <c r="K2988" s="35">
        <f t="shared" si="756"/>
        <v>100</v>
      </c>
      <c r="L2988" s="30" t="str">
        <f t="shared" si="757"/>
        <v>58.3172</v>
      </c>
      <c r="M2988" s="30">
        <f t="shared" si="758"/>
        <v>108</v>
      </c>
      <c r="N2988" s="30" t="str">
        <f t="shared" si="759"/>
        <v>57.7340</v>
      </c>
      <c r="O2988" s="30">
        <f t="shared" si="760"/>
        <v>116</v>
      </c>
      <c r="P2988" s="30" t="str">
        <f t="shared" si="761"/>
        <v>58.3172</v>
      </c>
      <c r="Q2988" s="30">
        <f t="shared" si="762"/>
        <v>124</v>
      </c>
      <c r="R2988" s="36" t="str">
        <f t="shared" si="763"/>
        <v>09-Aug-2017</v>
      </c>
      <c r="S2988" s="37">
        <f t="shared" si="754"/>
        <v>58.3172</v>
      </c>
    </row>
    <row r="2989" spans="1:19" ht="26">
      <c r="A2989" s="30" t="s">
        <v>8789</v>
      </c>
      <c r="D2989" s="30" t="str">
        <f t="shared" si="748"/>
        <v>102428</v>
      </c>
      <c r="E2989" s="30">
        <f t="shared" si="752"/>
        <v>7</v>
      </c>
      <c r="F2989" s="30" t="str">
        <f t="shared" si="749"/>
        <v>INF277K01DJ9</v>
      </c>
      <c r="G2989" s="30">
        <f t="shared" si="753"/>
        <v>20</v>
      </c>
      <c r="H2989" s="30" t="str">
        <f t="shared" si="750"/>
        <v>INF277K01444</v>
      </c>
      <c r="I2989" s="30">
        <f t="shared" si="755"/>
        <v>33</v>
      </c>
      <c r="J2989" s="35" t="str">
        <f t="shared" si="751"/>
        <v>Tata Equity P/E Fund Regular Plan (Dividend Trigger Option B - 10%)</v>
      </c>
      <c r="K2989" s="35">
        <f t="shared" si="756"/>
        <v>101</v>
      </c>
      <c r="L2989" s="30" t="str">
        <f t="shared" si="757"/>
        <v>54.9061</v>
      </c>
      <c r="M2989" s="30">
        <f t="shared" si="758"/>
        <v>109</v>
      </c>
      <c r="N2989" s="30" t="str">
        <f t="shared" si="759"/>
        <v>54.3570</v>
      </c>
      <c r="O2989" s="30">
        <f t="shared" si="760"/>
        <v>117</v>
      </c>
      <c r="P2989" s="30" t="str">
        <f t="shared" si="761"/>
        <v>54.9061</v>
      </c>
      <c r="Q2989" s="30">
        <f t="shared" si="762"/>
        <v>125</v>
      </c>
      <c r="R2989" s="36" t="str">
        <f t="shared" si="763"/>
        <v>09-Aug-2017</v>
      </c>
      <c r="S2989" s="37">
        <f t="shared" si="754"/>
        <v>54.906100000000002</v>
      </c>
    </row>
    <row r="2990" spans="1:19">
      <c r="A2990" s="30" t="s">
        <v>8790</v>
      </c>
      <c r="D2990" s="30" t="str">
        <f t="shared" si="748"/>
        <v>119171</v>
      </c>
      <c r="E2990" s="30">
        <f t="shared" si="752"/>
        <v>7</v>
      </c>
      <c r="F2990" s="30" t="str">
        <f t="shared" si="749"/>
        <v>INF277K01NE9</v>
      </c>
      <c r="G2990" s="30">
        <f t="shared" si="753"/>
        <v>20</v>
      </c>
      <c r="H2990" s="30" t="str">
        <f t="shared" si="750"/>
        <v>INF277K01NF6</v>
      </c>
      <c r="I2990" s="30">
        <f t="shared" si="755"/>
        <v>33</v>
      </c>
      <c r="J2990" s="35" t="str">
        <f t="shared" si="751"/>
        <v>Tata Ethical Fund -Direct Plan Dividend</v>
      </c>
      <c r="K2990" s="35">
        <f t="shared" si="756"/>
        <v>73</v>
      </c>
      <c r="L2990" s="30" t="str">
        <f t="shared" si="757"/>
        <v>90.8383</v>
      </c>
      <c r="M2990" s="30">
        <f t="shared" si="758"/>
        <v>81</v>
      </c>
      <c r="N2990" s="30" t="str">
        <f t="shared" si="759"/>
        <v>89.9299</v>
      </c>
      <c r="O2990" s="30">
        <f t="shared" si="760"/>
        <v>89</v>
      </c>
      <c r="P2990" s="30" t="str">
        <f t="shared" si="761"/>
        <v>90.8383</v>
      </c>
      <c r="Q2990" s="30">
        <f t="shared" si="762"/>
        <v>97</v>
      </c>
      <c r="R2990" s="36" t="str">
        <f t="shared" si="763"/>
        <v>09-Aug-2017</v>
      </c>
      <c r="S2990" s="37">
        <f t="shared" si="754"/>
        <v>90.838300000000004</v>
      </c>
    </row>
    <row r="2991" spans="1:19">
      <c r="A2991" s="30" t="s">
        <v>8791</v>
      </c>
      <c r="D2991" s="30" t="str">
        <f t="shared" si="748"/>
        <v>119172</v>
      </c>
      <c r="E2991" s="30">
        <f t="shared" si="752"/>
        <v>7</v>
      </c>
      <c r="F2991" s="30" t="str">
        <f t="shared" si="749"/>
        <v>INF277K01NG4</v>
      </c>
      <c r="G2991" s="30">
        <f t="shared" si="753"/>
        <v>20</v>
      </c>
      <c r="H2991" s="30" t="str">
        <f t="shared" si="750"/>
        <v>-</v>
      </c>
      <c r="I2991" s="30">
        <f t="shared" si="755"/>
        <v>22</v>
      </c>
      <c r="J2991" s="35" t="str">
        <f t="shared" si="751"/>
        <v>Tata Ethical Fund -Direct Plan Growth</v>
      </c>
      <c r="K2991" s="35">
        <f t="shared" si="756"/>
        <v>60</v>
      </c>
      <c r="L2991" s="30" t="str">
        <f t="shared" si="757"/>
        <v>151.0874</v>
      </c>
      <c r="M2991" s="30">
        <f t="shared" si="758"/>
        <v>69</v>
      </c>
      <c r="N2991" s="30" t="str">
        <f t="shared" si="759"/>
        <v>149.5765</v>
      </c>
      <c r="O2991" s="30">
        <f t="shared" si="760"/>
        <v>78</v>
      </c>
      <c r="P2991" s="30" t="str">
        <f t="shared" si="761"/>
        <v>151.0874</v>
      </c>
      <c r="Q2991" s="30">
        <f t="shared" si="762"/>
        <v>87</v>
      </c>
      <c r="R2991" s="36" t="str">
        <f t="shared" si="763"/>
        <v>09-Aug-2017</v>
      </c>
      <c r="S2991" s="37">
        <f t="shared" si="754"/>
        <v>151.0874</v>
      </c>
    </row>
    <row r="2992" spans="1:19">
      <c r="A2992" s="30" t="s">
        <v>8792</v>
      </c>
      <c r="D2992" s="30" t="str">
        <f t="shared" si="748"/>
        <v>101833</v>
      </c>
      <c r="E2992" s="30">
        <f t="shared" si="752"/>
        <v>7</v>
      </c>
      <c r="F2992" s="30" t="str">
        <f t="shared" si="749"/>
        <v>INF277K01EH1</v>
      </c>
      <c r="G2992" s="30">
        <f t="shared" si="753"/>
        <v>20</v>
      </c>
      <c r="H2992" s="30" t="str">
        <f t="shared" si="750"/>
        <v>INF277K01949</v>
      </c>
      <c r="I2992" s="30">
        <f t="shared" si="755"/>
        <v>33</v>
      </c>
      <c r="J2992" s="35" t="str">
        <f t="shared" si="751"/>
        <v>Tata Ethical Fund Regular Plan - Dividend</v>
      </c>
      <c r="K2992" s="35">
        <f t="shared" si="756"/>
        <v>75</v>
      </c>
      <c r="L2992" s="30" t="str">
        <f t="shared" si="757"/>
        <v>70.3112</v>
      </c>
      <c r="M2992" s="30">
        <f t="shared" si="758"/>
        <v>83</v>
      </c>
      <c r="N2992" s="30" t="str">
        <f t="shared" si="759"/>
        <v>69.6081</v>
      </c>
      <c r="O2992" s="30">
        <f t="shared" si="760"/>
        <v>91</v>
      </c>
      <c r="P2992" s="30" t="str">
        <f t="shared" si="761"/>
        <v>70.3112</v>
      </c>
      <c r="Q2992" s="30">
        <f t="shared" si="762"/>
        <v>99</v>
      </c>
      <c r="R2992" s="36" t="str">
        <f t="shared" si="763"/>
        <v>09-Aug-2017</v>
      </c>
      <c r="S2992" s="37">
        <f t="shared" si="754"/>
        <v>70.311199999999999</v>
      </c>
    </row>
    <row r="2993" spans="1:19">
      <c r="A2993" s="30" t="s">
        <v>8793</v>
      </c>
      <c r="D2993" s="30" t="str">
        <f t="shared" si="748"/>
        <v>100415</v>
      </c>
      <c r="E2993" s="30">
        <f t="shared" si="752"/>
        <v>7</v>
      </c>
      <c r="F2993" s="30" t="str">
        <f t="shared" si="749"/>
        <v>INF277K01956</v>
      </c>
      <c r="G2993" s="30">
        <f t="shared" si="753"/>
        <v>20</v>
      </c>
      <c r="H2993" s="30" t="str">
        <f t="shared" si="750"/>
        <v>-</v>
      </c>
      <c r="I2993" s="30">
        <f t="shared" si="755"/>
        <v>22</v>
      </c>
      <c r="J2993" s="35" t="str">
        <f t="shared" si="751"/>
        <v>Tata Ethical Fund Regular Plan  - Growth</v>
      </c>
      <c r="K2993" s="35">
        <f t="shared" si="756"/>
        <v>63</v>
      </c>
      <c r="L2993" s="30" t="str">
        <f t="shared" si="757"/>
        <v>145.4208</v>
      </c>
      <c r="M2993" s="30">
        <f t="shared" si="758"/>
        <v>72</v>
      </c>
      <c r="N2993" s="30" t="str">
        <f t="shared" si="759"/>
        <v>143.9666</v>
      </c>
      <c r="O2993" s="30">
        <f t="shared" si="760"/>
        <v>81</v>
      </c>
      <c r="P2993" s="30" t="str">
        <f t="shared" si="761"/>
        <v>145.4208</v>
      </c>
      <c r="Q2993" s="30">
        <f t="shared" si="762"/>
        <v>90</v>
      </c>
      <c r="R2993" s="36" t="str">
        <f t="shared" si="763"/>
        <v>09-Aug-2017</v>
      </c>
      <c r="S2993" s="37">
        <f t="shared" si="754"/>
        <v>145.42080000000001</v>
      </c>
    </row>
    <row r="2994" spans="1:19">
      <c r="A2994" s="30" t="s">
        <v>8794</v>
      </c>
      <c r="D2994" s="30" t="str">
        <f t="shared" si="748"/>
        <v>119288</v>
      </c>
      <c r="E2994" s="30">
        <f t="shared" si="752"/>
        <v>7</v>
      </c>
      <c r="F2994" s="30" t="str">
        <f t="shared" si="749"/>
        <v>INF277K01PJ3</v>
      </c>
      <c r="G2994" s="30">
        <f t="shared" si="753"/>
        <v>20</v>
      </c>
      <c r="H2994" s="30" t="str">
        <f t="shared" si="750"/>
        <v>-</v>
      </c>
      <c r="I2994" s="30">
        <f t="shared" si="755"/>
        <v>22</v>
      </c>
      <c r="J2994" s="35" t="str">
        <f t="shared" si="751"/>
        <v>Tata Index Fund  - Nifty-Direct Plan Nifty</v>
      </c>
      <c r="K2994" s="35">
        <f t="shared" si="756"/>
        <v>65</v>
      </c>
      <c r="L2994" s="30" t="str">
        <f t="shared" si="757"/>
        <v>62.2614</v>
      </c>
      <c r="M2994" s="30">
        <f t="shared" si="758"/>
        <v>73</v>
      </c>
      <c r="N2994" s="30" t="str">
        <f t="shared" si="759"/>
        <v>62.1057</v>
      </c>
      <c r="O2994" s="30">
        <f t="shared" si="760"/>
        <v>81</v>
      </c>
      <c r="P2994" s="30" t="str">
        <f t="shared" si="761"/>
        <v>62.2614</v>
      </c>
      <c r="Q2994" s="30">
        <f t="shared" si="762"/>
        <v>89</v>
      </c>
      <c r="R2994" s="36" t="str">
        <f t="shared" si="763"/>
        <v>09-Aug-2017</v>
      </c>
      <c r="S2994" s="37">
        <f t="shared" si="754"/>
        <v>62.261400000000002</v>
      </c>
    </row>
    <row r="2995" spans="1:19">
      <c r="A2995" s="30" t="s">
        <v>8795</v>
      </c>
      <c r="D2995" s="30" t="str">
        <f t="shared" si="748"/>
        <v>119287</v>
      </c>
      <c r="E2995" s="30">
        <f t="shared" si="752"/>
        <v>7</v>
      </c>
      <c r="F2995" s="30" t="str">
        <f t="shared" si="749"/>
        <v>INF277K01PK1</v>
      </c>
      <c r="G2995" s="30">
        <f t="shared" si="753"/>
        <v>20</v>
      </c>
      <c r="H2995" s="30" t="str">
        <f t="shared" si="750"/>
        <v>-</v>
      </c>
      <c r="I2995" s="30">
        <f t="shared" si="755"/>
        <v>22</v>
      </c>
      <c r="J2995" s="35" t="str">
        <f t="shared" si="751"/>
        <v>Tata Index Fund  - Sensex Direct Plan Sensex</v>
      </c>
      <c r="K2995" s="35">
        <f t="shared" si="756"/>
        <v>67</v>
      </c>
      <c r="L2995" s="30" t="str">
        <f t="shared" si="757"/>
        <v>79.2808</v>
      </c>
      <c r="M2995" s="30">
        <f t="shared" si="758"/>
        <v>75</v>
      </c>
      <c r="N2995" s="30" t="str">
        <f t="shared" si="759"/>
        <v>79.0826</v>
      </c>
      <c r="O2995" s="30">
        <f t="shared" si="760"/>
        <v>83</v>
      </c>
      <c r="P2995" s="30" t="str">
        <f t="shared" si="761"/>
        <v>79.2808</v>
      </c>
      <c r="Q2995" s="30">
        <f t="shared" si="762"/>
        <v>91</v>
      </c>
      <c r="R2995" s="36" t="str">
        <f t="shared" si="763"/>
        <v>09-Aug-2017</v>
      </c>
      <c r="S2995" s="37">
        <f t="shared" si="754"/>
        <v>79.280799999999999</v>
      </c>
    </row>
    <row r="2996" spans="1:19">
      <c r="A2996" s="30" t="s">
        <v>8796</v>
      </c>
      <c r="D2996" s="30" t="str">
        <f t="shared" si="748"/>
        <v>101746</v>
      </c>
      <c r="E2996" s="30">
        <f t="shared" si="752"/>
        <v>7</v>
      </c>
      <c r="F2996" s="30" t="str">
        <f t="shared" si="749"/>
        <v>INF277K01758</v>
      </c>
      <c r="G2996" s="30">
        <f t="shared" si="753"/>
        <v>20</v>
      </c>
      <c r="H2996" s="30" t="str">
        <f t="shared" si="750"/>
        <v>-</v>
      </c>
      <c r="I2996" s="30">
        <f t="shared" si="755"/>
        <v>22</v>
      </c>
      <c r="J2996" s="35" t="str">
        <f t="shared" si="751"/>
        <v>Tata Index Fund - Sensex-Regular Plan</v>
      </c>
      <c r="K2996" s="35">
        <f t="shared" si="756"/>
        <v>60</v>
      </c>
      <c r="L2996" s="30" t="str">
        <f t="shared" si="757"/>
        <v>77.5034</v>
      </c>
      <c r="M2996" s="30">
        <f t="shared" si="758"/>
        <v>68</v>
      </c>
      <c r="N2996" s="30" t="str">
        <f t="shared" si="759"/>
        <v>77.3096</v>
      </c>
      <c r="O2996" s="30">
        <f t="shared" si="760"/>
        <v>76</v>
      </c>
      <c r="P2996" s="30" t="str">
        <f t="shared" si="761"/>
        <v>77.5034</v>
      </c>
      <c r="Q2996" s="30">
        <f t="shared" si="762"/>
        <v>84</v>
      </c>
      <c r="R2996" s="36" t="str">
        <f t="shared" si="763"/>
        <v>09-Aug-2017</v>
      </c>
      <c r="S2996" s="37">
        <f t="shared" si="754"/>
        <v>77.503399999999999</v>
      </c>
    </row>
    <row r="2997" spans="1:19">
      <c r="A2997" s="30" t="s">
        <v>8797</v>
      </c>
      <c r="D2997" s="30" t="str">
        <f t="shared" si="748"/>
        <v>101659</v>
      </c>
      <c r="E2997" s="30">
        <f t="shared" si="752"/>
        <v>7</v>
      </c>
      <c r="F2997" s="30" t="str">
        <f t="shared" si="749"/>
        <v>INF277K01741</v>
      </c>
      <c r="G2997" s="30">
        <f t="shared" si="753"/>
        <v>20</v>
      </c>
      <c r="H2997" s="30" t="str">
        <f t="shared" si="750"/>
        <v>-</v>
      </c>
      <c r="I2997" s="30">
        <f t="shared" si="755"/>
        <v>22</v>
      </c>
      <c r="J2997" s="35" t="str">
        <f t="shared" si="751"/>
        <v>Tata Index Fund - Nifty-Regular  Plan</v>
      </c>
      <c r="K2997" s="35">
        <f t="shared" si="756"/>
        <v>60</v>
      </c>
      <c r="L2997" s="30" t="str">
        <f t="shared" si="757"/>
        <v>59.1488</v>
      </c>
      <c r="M2997" s="30">
        <f t="shared" si="758"/>
        <v>68</v>
      </c>
      <c r="N2997" s="30" t="str">
        <f t="shared" si="759"/>
        <v>59.0009</v>
      </c>
      <c r="O2997" s="30">
        <f t="shared" si="760"/>
        <v>76</v>
      </c>
      <c r="P2997" s="30" t="str">
        <f t="shared" si="761"/>
        <v>59.1488</v>
      </c>
      <c r="Q2997" s="30">
        <f t="shared" si="762"/>
        <v>84</v>
      </c>
      <c r="R2997" s="36" t="str">
        <f t="shared" si="763"/>
        <v>09-Aug-2017</v>
      </c>
      <c r="S2997" s="37">
        <f t="shared" si="754"/>
        <v>59.148800000000001</v>
      </c>
    </row>
    <row r="2998" spans="1:19">
      <c r="A2998" s="30" t="s">
        <v>8798</v>
      </c>
      <c r="D2998" s="30" t="str">
        <f t="shared" si="748"/>
        <v>135806</v>
      </c>
      <c r="E2998" s="30">
        <f t="shared" si="752"/>
        <v>7</v>
      </c>
      <c r="F2998" s="30" t="str">
        <f t="shared" si="749"/>
        <v>INF277K014A4</v>
      </c>
      <c r="G2998" s="30">
        <f t="shared" si="753"/>
        <v>20</v>
      </c>
      <c r="H2998" s="30" t="str">
        <f t="shared" si="750"/>
        <v>-</v>
      </c>
      <c r="I2998" s="30">
        <f t="shared" si="755"/>
        <v>22</v>
      </c>
      <c r="J2998" s="35" t="str">
        <f t="shared" si="751"/>
        <v>Tata India Consumer Fund-Direct Plan-Dividend Payout</v>
      </c>
      <c r="K2998" s="35">
        <f t="shared" si="756"/>
        <v>75</v>
      </c>
      <c r="L2998" s="30" t="str">
        <f t="shared" si="757"/>
        <v>15.0761</v>
      </c>
      <c r="M2998" s="30">
        <f t="shared" si="758"/>
        <v>83</v>
      </c>
      <c r="N2998" s="30" t="str">
        <f t="shared" si="759"/>
        <v>15.0761</v>
      </c>
      <c r="O2998" s="30">
        <f t="shared" si="760"/>
        <v>91</v>
      </c>
      <c r="P2998" s="30" t="str">
        <f t="shared" si="761"/>
        <v>15.0761</v>
      </c>
      <c r="Q2998" s="30">
        <f t="shared" si="762"/>
        <v>99</v>
      </c>
      <c r="R2998" s="36" t="str">
        <f t="shared" si="763"/>
        <v>09-Aug-2017</v>
      </c>
      <c r="S2998" s="37">
        <f t="shared" si="754"/>
        <v>15.0761</v>
      </c>
    </row>
    <row r="2999" spans="1:19">
      <c r="A2999" s="30" t="s">
        <v>8799</v>
      </c>
      <c r="D2999" s="30" t="str">
        <f t="shared" si="748"/>
        <v>135801</v>
      </c>
      <c r="E2999" s="30">
        <f t="shared" si="752"/>
        <v>7</v>
      </c>
      <c r="F2999" s="30" t="str">
        <f t="shared" si="749"/>
        <v>-</v>
      </c>
      <c r="G2999" s="30">
        <f t="shared" si="753"/>
        <v>9</v>
      </c>
      <c r="H2999" s="30" t="str">
        <f t="shared" si="750"/>
        <v>INF277K015A1</v>
      </c>
      <c r="I2999" s="30">
        <f t="shared" si="755"/>
        <v>22</v>
      </c>
      <c r="J2999" s="35" t="str">
        <f t="shared" si="751"/>
        <v>Tata India Consumer Fund-Direct Plan-Dividend Reinvestment</v>
      </c>
      <c r="K2999" s="35">
        <f t="shared" si="756"/>
        <v>81</v>
      </c>
      <c r="L2999" s="30" t="str">
        <f t="shared" si="757"/>
        <v>15.0761</v>
      </c>
      <c r="M2999" s="30">
        <f t="shared" si="758"/>
        <v>89</v>
      </c>
      <c r="N2999" s="30" t="str">
        <f t="shared" si="759"/>
        <v>15.0761</v>
      </c>
      <c r="O2999" s="30">
        <f t="shared" si="760"/>
        <v>97</v>
      </c>
      <c r="P2999" s="30" t="str">
        <f t="shared" si="761"/>
        <v>15.0761</v>
      </c>
      <c r="Q2999" s="30">
        <f t="shared" si="762"/>
        <v>105</v>
      </c>
      <c r="R2999" s="36" t="str">
        <f t="shared" si="763"/>
        <v>09-Aug-2017</v>
      </c>
      <c r="S2999" s="37">
        <f t="shared" si="754"/>
        <v>15.0761</v>
      </c>
    </row>
    <row r="3000" spans="1:19">
      <c r="A3000" s="30" t="s">
        <v>8800</v>
      </c>
      <c r="D3000" s="30" t="str">
        <f t="shared" si="748"/>
        <v>135805</v>
      </c>
      <c r="E3000" s="30">
        <f t="shared" si="752"/>
        <v>7</v>
      </c>
      <c r="F3000" s="30" t="str">
        <f t="shared" si="749"/>
        <v>INF277K013A6</v>
      </c>
      <c r="G3000" s="30">
        <f t="shared" si="753"/>
        <v>20</v>
      </c>
      <c r="H3000" s="30" t="str">
        <f t="shared" si="750"/>
        <v>-</v>
      </c>
      <c r="I3000" s="30">
        <f t="shared" si="755"/>
        <v>22</v>
      </c>
      <c r="J3000" s="35" t="str">
        <f t="shared" si="751"/>
        <v>Tata India Consumer Fund-Direct Plan-Growth</v>
      </c>
      <c r="K3000" s="35">
        <f t="shared" si="756"/>
        <v>66</v>
      </c>
      <c r="L3000" s="30" t="str">
        <f t="shared" si="757"/>
        <v>15.0761</v>
      </c>
      <c r="M3000" s="30">
        <f t="shared" si="758"/>
        <v>74</v>
      </c>
      <c r="N3000" s="30" t="str">
        <f t="shared" si="759"/>
        <v>15.0761</v>
      </c>
      <c r="O3000" s="30">
        <f t="shared" si="760"/>
        <v>82</v>
      </c>
      <c r="P3000" s="30" t="str">
        <f t="shared" si="761"/>
        <v>15.0761</v>
      </c>
      <c r="Q3000" s="30">
        <f t="shared" si="762"/>
        <v>90</v>
      </c>
      <c r="R3000" s="36" t="str">
        <f t="shared" si="763"/>
        <v>09-Aug-2017</v>
      </c>
      <c r="S3000" s="37">
        <f t="shared" si="754"/>
        <v>15.0761</v>
      </c>
    </row>
    <row r="3001" spans="1:19">
      <c r="A3001" s="30" t="s">
        <v>8801</v>
      </c>
      <c r="D3001" s="30" t="str">
        <f t="shared" si="748"/>
        <v>135802</v>
      </c>
      <c r="E3001" s="30">
        <f t="shared" si="752"/>
        <v>7</v>
      </c>
      <c r="F3001" s="30" t="str">
        <f t="shared" si="749"/>
        <v>INF277K011A0</v>
      </c>
      <c r="G3001" s="30">
        <f t="shared" si="753"/>
        <v>20</v>
      </c>
      <c r="H3001" s="30" t="str">
        <f t="shared" si="750"/>
        <v>-</v>
      </c>
      <c r="I3001" s="30">
        <f t="shared" si="755"/>
        <v>22</v>
      </c>
      <c r="J3001" s="35" t="str">
        <f t="shared" si="751"/>
        <v>Tata India Consumer Fund-Regular Plan-Dividend Payout</v>
      </c>
      <c r="K3001" s="35">
        <f t="shared" si="756"/>
        <v>76</v>
      </c>
      <c r="L3001" s="30" t="str">
        <f t="shared" si="757"/>
        <v>14.6472</v>
      </c>
      <c r="M3001" s="30">
        <f t="shared" si="758"/>
        <v>84</v>
      </c>
      <c r="N3001" s="30" t="str">
        <f t="shared" si="759"/>
        <v>14.6472</v>
      </c>
      <c r="O3001" s="30">
        <f t="shared" si="760"/>
        <v>92</v>
      </c>
      <c r="P3001" s="30" t="str">
        <f t="shared" si="761"/>
        <v>14.6472</v>
      </c>
      <c r="Q3001" s="30">
        <f t="shared" si="762"/>
        <v>100</v>
      </c>
      <c r="R3001" s="36" t="str">
        <f t="shared" si="763"/>
        <v>09-Aug-2017</v>
      </c>
      <c r="S3001" s="37">
        <f t="shared" si="754"/>
        <v>14.6472</v>
      </c>
    </row>
    <row r="3002" spans="1:19" ht="26">
      <c r="A3002" s="30" t="s">
        <v>8802</v>
      </c>
      <c r="D3002" s="30" t="str">
        <f t="shared" si="748"/>
        <v>135803</v>
      </c>
      <c r="E3002" s="30">
        <f t="shared" si="752"/>
        <v>7</v>
      </c>
      <c r="F3002" s="30" t="str">
        <f t="shared" si="749"/>
        <v>-</v>
      </c>
      <c r="G3002" s="30">
        <f t="shared" si="753"/>
        <v>9</v>
      </c>
      <c r="H3002" s="30" t="str">
        <f t="shared" si="750"/>
        <v>INF277K012A8</v>
      </c>
      <c r="I3002" s="30">
        <f t="shared" si="755"/>
        <v>22</v>
      </c>
      <c r="J3002" s="35" t="str">
        <f t="shared" si="751"/>
        <v>Tata India Consumer Fund-Regular Plan-Dividend Reinvestment</v>
      </c>
      <c r="K3002" s="35">
        <f t="shared" si="756"/>
        <v>82</v>
      </c>
      <c r="L3002" s="30" t="str">
        <f t="shared" si="757"/>
        <v>14.6472</v>
      </c>
      <c r="M3002" s="30">
        <f t="shared" si="758"/>
        <v>90</v>
      </c>
      <c r="N3002" s="30" t="str">
        <f t="shared" si="759"/>
        <v>14.6472</v>
      </c>
      <c r="O3002" s="30">
        <f t="shared" si="760"/>
        <v>98</v>
      </c>
      <c r="P3002" s="30" t="str">
        <f t="shared" si="761"/>
        <v>14.6472</v>
      </c>
      <c r="Q3002" s="30">
        <f t="shared" si="762"/>
        <v>106</v>
      </c>
      <c r="R3002" s="36" t="str">
        <f t="shared" si="763"/>
        <v>09-Aug-2017</v>
      </c>
      <c r="S3002" s="37">
        <f t="shared" si="754"/>
        <v>14.6472</v>
      </c>
    </row>
    <row r="3003" spans="1:19">
      <c r="A3003" s="30" t="s">
        <v>8803</v>
      </c>
      <c r="D3003" s="30" t="str">
        <f t="shared" si="748"/>
        <v>135804</v>
      </c>
      <c r="E3003" s="30">
        <f t="shared" si="752"/>
        <v>7</v>
      </c>
      <c r="F3003" s="30" t="str">
        <f t="shared" si="749"/>
        <v>INF277K010A2</v>
      </c>
      <c r="G3003" s="30">
        <f t="shared" si="753"/>
        <v>20</v>
      </c>
      <c r="H3003" s="30" t="str">
        <f t="shared" si="750"/>
        <v>-</v>
      </c>
      <c r="I3003" s="30">
        <f t="shared" si="755"/>
        <v>22</v>
      </c>
      <c r="J3003" s="35" t="str">
        <f t="shared" si="751"/>
        <v>Tata India Consumer Fund-Regular Plan-Growth</v>
      </c>
      <c r="K3003" s="35">
        <f t="shared" si="756"/>
        <v>67</v>
      </c>
      <c r="L3003" s="30" t="str">
        <f t="shared" si="757"/>
        <v>14.6472</v>
      </c>
      <c r="M3003" s="30">
        <f t="shared" si="758"/>
        <v>75</v>
      </c>
      <c r="N3003" s="30" t="str">
        <f t="shared" si="759"/>
        <v>14.6472</v>
      </c>
      <c r="O3003" s="30">
        <f t="shared" si="760"/>
        <v>83</v>
      </c>
      <c r="P3003" s="30" t="str">
        <f t="shared" si="761"/>
        <v>14.6472</v>
      </c>
      <c r="Q3003" s="30">
        <f t="shared" si="762"/>
        <v>91</v>
      </c>
      <c r="R3003" s="36" t="str">
        <f t="shared" si="763"/>
        <v>09-Aug-2017</v>
      </c>
      <c r="S3003" s="37">
        <f t="shared" si="754"/>
        <v>14.6472</v>
      </c>
    </row>
    <row r="3004" spans="1:19" ht="26">
      <c r="A3004" s="30" t="s">
        <v>8804</v>
      </c>
      <c r="D3004" s="30" t="str">
        <f t="shared" si="748"/>
        <v>135807</v>
      </c>
      <c r="E3004" s="30">
        <f t="shared" si="752"/>
        <v>7</v>
      </c>
      <c r="F3004" s="30" t="str">
        <f t="shared" si="749"/>
        <v>INF277K010B0</v>
      </c>
      <c r="G3004" s="30">
        <f t="shared" si="753"/>
        <v>20</v>
      </c>
      <c r="H3004" s="30" t="str">
        <f t="shared" si="750"/>
        <v>-</v>
      </c>
      <c r="I3004" s="30">
        <f t="shared" si="755"/>
        <v>22</v>
      </c>
      <c r="J3004" s="35" t="str">
        <f t="shared" si="751"/>
        <v>Tata India Pharma &amp; Healthcare Fund-Direct Plan-Dividend Payout</v>
      </c>
      <c r="K3004" s="35">
        <f t="shared" si="756"/>
        <v>86</v>
      </c>
      <c r="L3004" s="30" t="str">
        <f t="shared" si="757"/>
        <v>8.4719</v>
      </c>
      <c r="M3004" s="30">
        <f t="shared" si="758"/>
        <v>93</v>
      </c>
      <c r="N3004" s="30" t="str">
        <f t="shared" si="759"/>
        <v>8.4719</v>
      </c>
      <c r="O3004" s="30">
        <f t="shared" si="760"/>
        <v>100</v>
      </c>
      <c r="P3004" s="30" t="str">
        <f t="shared" si="761"/>
        <v>8.4719</v>
      </c>
      <c r="Q3004" s="30">
        <f t="shared" si="762"/>
        <v>107</v>
      </c>
      <c r="R3004" s="36" t="str">
        <f t="shared" si="763"/>
        <v>09-Aug-2017</v>
      </c>
      <c r="S3004" s="37">
        <f t="shared" si="754"/>
        <v>8.4718999999999998</v>
      </c>
    </row>
    <row r="3005" spans="1:19" ht="26">
      <c r="A3005" s="30" t="s">
        <v>8805</v>
      </c>
      <c r="D3005" s="30" t="str">
        <f t="shared" si="748"/>
        <v>135808</v>
      </c>
      <c r="E3005" s="30">
        <f t="shared" si="752"/>
        <v>7</v>
      </c>
      <c r="F3005" s="30" t="str">
        <f t="shared" si="749"/>
        <v>-</v>
      </c>
      <c r="G3005" s="30">
        <f t="shared" si="753"/>
        <v>9</v>
      </c>
      <c r="H3005" s="30" t="str">
        <f t="shared" si="750"/>
        <v>INF277K011B8</v>
      </c>
      <c r="I3005" s="30">
        <f t="shared" si="755"/>
        <v>22</v>
      </c>
      <c r="J3005" s="35" t="str">
        <f t="shared" si="751"/>
        <v>Tata India Pharma &amp; Healthcare Fund-Direct Plan-Dividend Reinvestment</v>
      </c>
      <c r="K3005" s="35">
        <f t="shared" si="756"/>
        <v>92</v>
      </c>
      <c r="L3005" s="30" t="str">
        <f t="shared" si="757"/>
        <v>8.4719</v>
      </c>
      <c r="M3005" s="30">
        <f t="shared" si="758"/>
        <v>99</v>
      </c>
      <c r="N3005" s="30" t="str">
        <f t="shared" si="759"/>
        <v>8.4719</v>
      </c>
      <c r="O3005" s="30">
        <f t="shared" si="760"/>
        <v>106</v>
      </c>
      <c r="P3005" s="30" t="str">
        <f t="shared" si="761"/>
        <v>8.4719</v>
      </c>
      <c r="Q3005" s="30">
        <f t="shared" si="762"/>
        <v>113</v>
      </c>
      <c r="R3005" s="36" t="str">
        <f t="shared" si="763"/>
        <v>09-Aug-2017</v>
      </c>
      <c r="S3005" s="37">
        <f t="shared" si="754"/>
        <v>8.4718999999999998</v>
      </c>
    </row>
    <row r="3006" spans="1:19">
      <c r="A3006" s="30" t="s">
        <v>8806</v>
      </c>
      <c r="D3006" s="30" t="str">
        <f t="shared" si="748"/>
        <v>135810</v>
      </c>
      <c r="E3006" s="30">
        <f t="shared" si="752"/>
        <v>7</v>
      </c>
      <c r="F3006" s="30" t="str">
        <f t="shared" si="749"/>
        <v>INF277K019A3</v>
      </c>
      <c r="G3006" s="30">
        <f t="shared" si="753"/>
        <v>20</v>
      </c>
      <c r="H3006" s="30" t="str">
        <f t="shared" si="750"/>
        <v>-</v>
      </c>
      <c r="I3006" s="30">
        <f t="shared" si="755"/>
        <v>22</v>
      </c>
      <c r="J3006" s="35" t="str">
        <f t="shared" si="751"/>
        <v>Tata India Pharma &amp; Healthcare Fund-Direct Plan-Growth</v>
      </c>
      <c r="K3006" s="35">
        <f t="shared" si="756"/>
        <v>77</v>
      </c>
      <c r="L3006" s="30" t="str">
        <f t="shared" si="757"/>
        <v>8.4719</v>
      </c>
      <c r="M3006" s="30">
        <f t="shared" si="758"/>
        <v>84</v>
      </c>
      <c r="N3006" s="30" t="str">
        <f t="shared" si="759"/>
        <v>8.4719</v>
      </c>
      <c r="O3006" s="30">
        <f t="shared" si="760"/>
        <v>91</v>
      </c>
      <c r="P3006" s="30" t="str">
        <f t="shared" si="761"/>
        <v>8.4719</v>
      </c>
      <c r="Q3006" s="30">
        <f t="shared" si="762"/>
        <v>98</v>
      </c>
      <c r="R3006" s="36" t="str">
        <f t="shared" si="763"/>
        <v>09-Aug-2017</v>
      </c>
      <c r="S3006" s="37">
        <f t="shared" si="754"/>
        <v>8.4718999999999998</v>
      </c>
    </row>
    <row r="3007" spans="1:19" ht="26">
      <c r="A3007" s="30" t="s">
        <v>8807</v>
      </c>
      <c r="D3007" s="30" t="str">
        <f t="shared" si="748"/>
        <v>135809</v>
      </c>
      <c r="E3007" s="30">
        <f t="shared" si="752"/>
        <v>7</v>
      </c>
      <c r="F3007" s="30" t="str">
        <f t="shared" si="749"/>
        <v>INF277K017A7</v>
      </c>
      <c r="G3007" s="30">
        <f t="shared" si="753"/>
        <v>20</v>
      </c>
      <c r="H3007" s="30" t="str">
        <f t="shared" si="750"/>
        <v>-</v>
      </c>
      <c r="I3007" s="30">
        <f t="shared" si="755"/>
        <v>22</v>
      </c>
      <c r="J3007" s="35" t="str">
        <f t="shared" si="751"/>
        <v>Tata India Pharma &amp; Healthcare Fund-Regular Plan-Dividend Payout</v>
      </c>
      <c r="K3007" s="35">
        <f t="shared" si="756"/>
        <v>87</v>
      </c>
      <c r="L3007" s="30" t="str">
        <f t="shared" si="757"/>
        <v>8.2454</v>
      </c>
      <c r="M3007" s="30">
        <f t="shared" si="758"/>
        <v>94</v>
      </c>
      <c r="N3007" s="30" t="str">
        <f t="shared" si="759"/>
        <v>8.2454</v>
      </c>
      <c r="O3007" s="30">
        <f t="shared" si="760"/>
        <v>101</v>
      </c>
      <c r="P3007" s="30" t="str">
        <f t="shared" si="761"/>
        <v>8.2454</v>
      </c>
      <c r="Q3007" s="30">
        <f t="shared" si="762"/>
        <v>108</v>
      </c>
      <c r="R3007" s="36" t="str">
        <f t="shared" si="763"/>
        <v>09-Aug-2017</v>
      </c>
      <c r="S3007" s="37">
        <f t="shared" si="754"/>
        <v>8.2454000000000001</v>
      </c>
    </row>
    <row r="3008" spans="1:19" ht="26">
      <c r="A3008" s="30" t="s">
        <v>8808</v>
      </c>
      <c r="D3008" s="30" t="str">
        <f t="shared" si="748"/>
        <v>135811</v>
      </c>
      <c r="E3008" s="30">
        <f t="shared" si="752"/>
        <v>7</v>
      </c>
      <c r="F3008" s="30" t="str">
        <f t="shared" si="749"/>
        <v>-</v>
      </c>
      <c r="G3008" s="30">
        <f t="shared" si="753"/>
        <v>9</v>
      </c>
      <c r="H3008" s="30" t="str">
        <f t="shared" si="750"/>
        <v>INF277K018A5</v>
      </c>
      <c r="I3008" s="30">
        <f t="shared" si="755"/>
        <v>22</v>
      </c>
      <c r="J3008" s="35" t="str">
        <f t="shared" si="751"/>
        <v>Tata India Pharma &amp; Healthcare Fund-Regular Plan-Dividend Reinvestment</v>
      </c>
      <c r="K3008" s="35">
        <f t="shared" si="756"/>
        <v>93</v>
      </c>
      <c r="L3008" s="30" t="str">
        <f t="shared" si="757"/>
        <v>8.2454</v>
      </c>
      <c r="M3008" s="30">
        <f t="shared" si="758"/>
        <v>100</v>
      </c>
      <c r="N3008" s="30" t="str">
        <f t="shared" si="759"/>
        <v>8.2454</v>
      </c>
      <c r="O3008" s="30">
        <f t="shared" si="760"/>
        <v>107</v>
      </c>
      <c r="P3008" s="30" t="str">
        <f t="shared" si="761"/>
        <v>8.2454</v>
      </c>
      <c r="Q3008" s="30">
        <f t="shared" si="762"/>
        <v>114</v>
      </c>
      <c r="R3008" s="36" t="str">
        <f t="shared" si="763"/>
        <v>09-Aug-2017</v>
      </c>
      <c r="S3008" s="37">
        <f t="shared" si="754"/>
        <v>8.2454000000000001</v>
      </c>
    </row>
    <row r="3009" spans="1:19">
      <c r="A3009" s="30" t="s">
        <v>8809</v>
      </c>
      <c r="D3009" s="30" t="str">
        <f t="shared" si="748"/>
        <v>135812</v>
      </c>
      <c r="E3009" s="30">
        <f t="shared" si="752"/>
        <v>7</v>
      </c>
      <c r="F3009" s="30" t="str">
        <f t="shared" si="749"/>
        <v>INF277K016A9</v>
      </c>
      <c r="G3009" s="30">
        <f t="shared" si="753"/>
        <v>20</v>
      </c>
      <c r="H3009" s="30" t="str">
        <f t="shared" si="750"/>
        <v>-</v>
      </c>
      <c r="I3009" s="30">
        <f t="shared" si="755"/>
        <v>22</v>
      </c>
      <c r="J3009" s="35" t="str">
        <f t="shared" si="751"/>
        <v>Tata India Pharma &amp; Healthcare Fund-Regular Plan-Growth</v>
      </c>
      <c r="K3009" s="35">
        <f t="shared" si="756"/>
        <v>78</v>
      </c>
      <c r="L3009" s="30" t="str">
        <f t="shared" si="757"/>
        <v>8.2454</v>
      </c>
      <c r="M3009" s="30">
        <f t="shared" si="758"/>
        <v>85</v>
      </c>
      <c r="N3009" s="30" t="str">
        <f t="shared" si="759"/>
        <v>8.2454</v>
      </c>
      <c r="O3009" s="30">
        <f t="shared" si="760"/>
        <v>92</v>
      </c>
      <c r="P3009" s="30" t="str">
        <f t="shared" si="761"/>
        <v>8.2454</v>
      </c>
      <c r="Q3009" s="30">
        <f t="shared" si="762"/>
        <v>99</v>
      </c>
      <c r="R3009" s="36" t="str">
        <f t="shared" si="763"/>
        <v>09-Aug-2017</v>
      </c>
      <c r="S3009" s="37">
        <f t="shared" si="754"/>
        <v>8.2454000000000001</v>
      </c>
    </row>
    <row r="3010" spans="1:19">
      <c r="A3010" s="30" t="s">
        <v>8810</v>
      </c>
      <c r="D3010" s="30" t="str">
        <f t="shared" si="748"/>
        <v>119244</v>
      </c>
      <c r="E3010" s="30">
        <f t="shared" si="752"/>
        <v>7</v>
      </c>
      <c r="F3010" s="30" t="str">
        <f t="shared" si="749"/>
        <v>INF277K01PO3</v>
      </c>
      <c r="G3010" s="30">
        <f t="shared" si="753"/>
        <v>20</v>
      </c>
      <c r="H3010" s="30" t="str">
        <f t="shared" si="750"/>
        <v>INF277K01PP0</v>
      </c>
      <c r="I3010" s="30">
        <f t="shared" si="755"/>
        <v>33</v>
      </c>
      <c r="J3010" s="35" t="str">
        <f t="shared" si="751"/>
        <v>Tata Infrastructure Fund -Direct Plan Dividend</v>
      </c>
      <c r="K3010" s="35">
        <f t="shared" si="756"/>
        <v>80</v>
      </c>
      <c r="L3010" s="30" t="str">
        <f t="shared" si="757"/>
        <v>31.3916</v>
      </c>
      <c r="M3010" s="30">
        <f t="shared" si="758"/>
        <v>88</v>
      </c>
      <c r="N3010" s="30" t="str">
        <f t="shared" si="759"/>
        <v>31.3916</v>
      </c>
      <c r="O3010" s="30">
        <f t="shared" si="760"/>
        <v>96</v>
      </c>
      <c r="P3010" s="30" t="str">
        <f t="shared" si="761"/>
        <v>31.3916</v>
      </c>
      <c r="Q3010" s="30">
        <f t="shared" si="762"/>
        <v>104</v>
      </c>
      <c r="R3010" s="36" t="str">
        <f t="shared" si="763"/>
        <v>09-Aug-2017</v>
      </c>
      <c r="S3010" s="37">
        <f t="shared" si="754"/>
        <v>31.3916</v>
      </c>
    </row>
    <row r="3011" spans="1:19">
      <c r="A3011" s="30" t="s">
        <v>8811</v>
      </c>
      <c r="D3011" s="30" t="str">
        <f t="shared" si="748"/>
        <v>119243</v>
      </c>
      <c r="E3011" s="30">
        <f t="shared" si="752"/>
        <v>7</v>
      </c>
      <c r="F3011" s="30" t="str">
        <f t="shared" si="749"/>
        <v>INF277K01PQ8</v>
      </c>
      <c r="G3011" s="30">
        <f t="shared" si="753"/>
        <v>20</v>
      </c>
      <c r="H3011" s="30" t="str">
        <f t="shared" si="750"/>
        <v>-</v>
      </c>
      <c r="I3011" s="30">
        <f t="shared" si="755"/>
        <v>22</v>
      </c>
      <c r="J3011" s="35" t="str">
        <f t="shared" si="751"/>
        <v>Tata Infrastructure Fund -Direct Plan Growth</v>
      </c>
      <c r="K3011" s="35">
        <f t="shared" si="756"/>
        <v>67</v>
      </c>
      <c r="L3011" s="30" t="str">
        <f t="shared" si="757"/>
        <v>55.7568</v>
      </c>
      <c r="M3011" s="30">
        <f t="shared" si="758"/>
        <v>75</v>
      </c>
      <c r="N3011" s="30" t="str">
        <f t="shared" si="759"/>
        <v>55.7568</v>
      </c>
      <c r="O3011" s="30">
        <f t="shared" si="760"/>
        <v>83</v>
      </c>
      <c r="P3011" s="30" t="str">
        <f t="shared" si="761"/>
        <v>55.7568</v>
      </c>
      <c r="Q3011" s="30">
        <f t="shared" si="762"/>
        <v>91</v>
      </c>
      <c r="R3011" s="36" t="str">
        <f t="shared" si="763"/>
        <v>09-Aug-2017</v>
      </c>
      <c r="S3011" s="37">
        <f t="shared" si="754"/>
        <v>55.756799999999998</v>
      </c>
    </row>
    <row r="3012" spans="1:19">
      <c r="A3012" s="30" t="s">
        <v>8812</v>
      </c>
      <c r="D3012" s="30" t="str">
        <f t="shared" si="748"/>
        <v>101852</v>
      </c>
      <c r="E3012" s="30">
        <f t="shared" si="752"/>
        <v>7</v>
      </c>
      <c r="F3012" s="30" t="str">
        <f t="shared" si="749"/>
        <v>INF277K01DY8</v>
      </c>
      <c r="G3012" s="30">
        <f t="shared" si="753"/>
        <v>20</v>
      </c>
      <c r="H3012" s="30" t="str">
        <f t="shared" si="750"/>
        <v>INF277K01774</v>
      </c>
      <c r="I3012" s="30">
        <f t="shared" si="755"/>
        <v>33</v>
      </c>
      <c r="J3012" s="35" t="str">
        <f t="shared" si="751"/>
        <v>Tata Infrastructure Fund-Regular Plan - Dividend</v>
      </c>
      <c r="K3012" s="35">
        <f t="shared" si="756"/>
        <v>82</v>
      </c>
      <c r="L3012" s="30" t="str">
        <f t="shared" si="757"/>
        <v>28.1410</v>
      </c>
      <c r="M3012" s="30">
        <f t="shared" si="758"/>
        <v>90</v>
      </c>
      <c r="N3012" s="30" t="str">
        <f t="shared" si="759"/>
        <v>28.1410</v>
      </c>
      <c r="O3012" s="30">
        <f t="shared" si="760"/>
        <v>98</v>
      </c>
      <c r="P3012" s="30" t="str">
        <f t="shared" si="761"/>
        <v>28.1410</v>
      </c>
      <c r="Q3012" s="30">
        <f t="shared" si="762"/>
        <v>106</v>
      </c>
      <c r="R3012" s="36" t="str">
        <f t="shared" si="763"/>
        <v>09-Aug-2017</v>
      </c>
      <c r="S3012" s="37">
        <f t="shared" si="754"/>
        <v>28.140999999999998</v>
      </c>
    </row>
    <row r="3013" spans="1:19">
      <c r="A3013" s="30" t="s">
        <v>8813</v>
      </c>
      <c r="D3013" s="30" t="str">
        <f t="shared" si="748"/>
        <v>101766</v>
      </c>
      <c r="E3013" s="30">
        <f t="shared" si="752"/>
        <v>7</v>
      </c>
      <c r="F3013" s="30" t="str">
        <f t="shared" si="749"/>
        <v>INF277K01782</v>
      </c>
      <c r="G3013" s="30">
        <f t="shared" si="753"/>
        <v>20</v>
      </c>
      <c r="H3013" s="30" t="str">
        <f t="shared" si="750"/>
        <v>-</v>
      </c>
      <c r="I3013" s="30">
        <f t="shared" si="755"/>
        <v>22</v>
      </c>
      <c r="J3013" s="35" t="str">
        <f t="shared" si="751"/>
        <v>Tata Infrastructure Fund-Regular Plan- Growth</v>
      </c>
      <c r="K3013" s="35">
        <f t="shared" si="756"/>
        <v>68</v>
      </c>
      <c r="L3013" s="30" t="str">
        <f t="shared" si="757"/>
        <v>54.5136</v>
      </c>
      <c r="M3013" s="30">
        <f t="shared" si="758"/>
        <v>76</v>
      </c>
      <c r="N3013" s="30" t="str">
        <f t="shared" si="759"/>
        <v>54.5136</v>
      </c>
      <c r="O3013" s="30">
        <f t="shared" si="760"/>
        <v>84</v>
      </c>
      <c r="P3013" s="30" t="str">
        <f t="shared" si="761"/>
        <v>54.5136</v>
      </c>
      <c r="Q3013" s="30">
        <f t="shared" si="762"/>
        <v>92</v>
      </c>
      <c r="R3013" s="36" t="str">
        <f t="shared" si="763"/>
        <v>09-Aug-2017</v>
      </c>
      <c r="S3013" s="37">
        <f t="shared" si="754"/>
        <v>54.513599999999997</v>
      </c>
    </row>
    <row r="3014" spans="1:19">
      <c r="A3014" s="30" t="s">
        <v>8814</v>
      </c>
      <c r="D3014" s="30" t="str">
        <f t="shared" si="748"/>
        <v>119159</v>
      </c>
      <c r="E3014" s="30">
        <f t="shared" si="752"/>
        <v>7</v>
      </c>
      <c r="F3014" s="30" t="str">
        <f t="shared" si="749"/>
        <v>INF277K01QX2</v>
      </c>
      <c r="G3014" s="30">
        <f t="shared" si="753"/>
        <v>20</v>
      </c>
      <c r="H3014" s="30" t="str">
        <f t="shared" si="750"/>
        <v>INF277K01QY0</v>
      </c>
      <c r="I3014" s="30">
        <f t="shared" si="755"/>
        <v>33</v>
      </c>
      <c r="J3014" s="35" t="str">
        <f t="shared" si="751"/>
        <v>Tata Large Cap Fund -Direct Plan Dividend</v>
      </c>
      <c r="K3014" s="35">
        <f t="shared" si="756"/>
        <v>75</v>
      </c>
      <c r="L3014" s="30" t="str">
        <f t="shared" si="757"/>
        <v>51.9036</v>
      </c>
      <c r="M3014" s="30">
        <f t="shared" si="758"/>
        <v>83</v>
      </c>
      <c r="N3014" s="30" t="str">
        <f t="shared" si="759"/>
        <v>51.3846</v>
      </c>
      <c r="O3014" s="30">
        <f t="shared" si="760"/>
        <v>91</v>
      </c>
      <c r="P3014" s="30" t="str">
        <f t="shared" si="761"/>
        <v>51.9036</v>
      </c>
      <c r="Q3014" s="30">
        <f t="shared" si="762"/>
        <v>99</v>
      </c>
      <c r="R3014" s="36" t="str">
        <f t="shared" si="763"/>
        <v>09-Aug-2017</v>
      </c>
      <c r="S3014" s="37">
        <f t="shared" si="754"/>
        <v>51.903599999999997</v>
      </c>
    </row>
    <row r="3015" spans="1:19">
      <c r="A3015" s="30" t="s">
        <v>8815</v>
      </c>
      <c r="D3015" s="30" t="str">
        <f t="shared" ref="D3015:D3078" si="764">IF(ISERROR(LEFT(A3015,SEARCH(";",A3015)-1)),"",LEFT(A3015,SEARCH(";",A3015)-1))</f>
        <v>119160</v>
      </c>
      <c r="E3015" s="30">
        <f t="shared" si="752"/>
        <v>7</v>
      </c>
      <c r="F3015" s="30" t="str">
        <f t="shared" ref="F3015:F3078" si="765">IF($D3015="",A3015,MID($A3015,E3015+1,SEARCH(";",$A3015,E3015+1)-E3015-1))</f>
        <v>INF277K01QZ7</v>
      </c>
      <c r="G3015" s="30">
        <f t="shared" si="753"/>
        <v>20</v>
      </c>
      <c r="H3015" s="30" t="str">
        <f t="shared" ref="H3015:H3078" si="766">IF($D3015="","",MID($A3015,G3015+1,SEARCH(";",$A3015,G3015+1)-G3015-1))</f>
        <v>-</v>
      </c>
      <c r="I3015" s="30">
        <f t="shared" si="755"/>
        <v>22</v>
      </c>
      <c r="J3015" s="35" t="str">
        <f t="shared" ref="J3015:J3078" si="767">IF($D3015="","",MID($A3015,I3015+1,SEARCH(";",$A3015,I3015+1)-I3015-1))</f>
        <v>Tata Large Cap Fund -Direct Plan Growth</v>
      </c>
      <c r="K3015" s="35">
        <f t="shared" si="756"/>
        <v>62</v>
      </c>
      <c r="L3015" s="30" t="str">
        <f t="shared" si="757"/>
        <v>211.3582</v>
      </c>
      <c r="M3015" s="30">
        <f t="shared" si="758"/>
        <v>71</v>
      </c>
      <c r="N3015" s="30" t="str">
        <f t="shared" si="759"/>
        <v>209.2446</v>
      </c>
      <c r="O3015" s="30">
        <f t="shared" si="760"/>
        <v>80</v>
      </c>
      <c r="P3015" s="30" t="str">
        <f t="shared" si="761"/>
        <v>211.3582</v>
      </c>
      <c r="Q3015" s="30">
        <f t="shared" si="762"/>
        <v>89</v>
      </c>
      <c r="R3015" s="36" t="str">
        <f t="shared" si="763"/>
        <v>09-Aug-2017</v>
      </c>
      <c r="S3015" s="37">
        <f t="shared" si="754"/>
        <v>211.35820000000001</v>
      </c>
    </row>
    <row r="3016" spans="1:19">
      <c r="A3016" s="30" t="s">
        <v>8816</v>
      </c>
      <c r="D3016" s="30" t="str">
        <f t="shared" si="764"/>
        <v>100475</v>
      </c>
      <c r="E3016" s="30">
        <f t="shared" ref="E3016:E3079" si="768">IF($D3016="","",LEN(D3016)+1)</f>
        <v>7</v>
      </c>
      <c r="F3016" s="30" t="str">
        <f t="shared" si="765"/>
        <v>INF277K01931</v>
      </c>
      <c r="G3016" s="30">
        <f t="shared" ref="G3016:G3079" si="769">IF($D3016="","",E3016+(LEN(F3016)+1))</f>
        <v>20</v>
      </c>
      <c r="H3016" s="30" t="str">
        <f t="shared" si="766"/>
        <v>-</v>
      </c>
      <c r="I3016" s="30">
        <f t="shared" si="755"/>
        <v>22</v>
      </c>
      <c r="J3016" s="35" t="str">
        <f t="shared" si="767"/>
        <v>Tata Large Cap Fund Regular Plan - Growth</v>
      </c>
      <c r="K3016" s="35">
        <f t="shared" si="756"/>
        <v>64</v>
      </c>
      <c r="L3016" s="30" t="str">
        <f t="shared" si="757"/>
        <v>199.9867</v>
      </c>
      <c r="M3016" s="30">
        <f t="shared" si="758"/>
        <v>73</v>
      </c>
      <c r="N3016" s="30" t="str">
        <f t="shared" si="759"/>
        <v>197.9868</v>
      </c>
      <c r="O3016" s="30">
        <f t="shared" si="760"/>
        <v>82</v>
      </c>
      <c r="P3016" s="30" t="str">
        <f t="shared" si="761"/>
        <v>199.9867</v>
      </c>
      <c r="Q3016" s="30">
        <f t="shared" si="762"/>
        <v>91</v>
      </c>
      <c r="R3016" s="36" t="str">
        <f t="shared" si="763"/>
        <v>09-Aug-2017</v>
      </c>
      <c r="S3016" s="37">
        <f t="shared" ref="S3016:S3079" si="770">IF(L3016="","",L3016+0)</f>
        <v>199.98670000000001</v>
      </c>
    </row>
    <row r="3017" spans="1:19">
      <c r="A3017" s="30" t="s">
        <v>8817</v>
      </c>
      <c r="D3017" s="30" t="str">
        <f t="shared" si="764"/>
        <v>102036</v>
      </c>
      <c r="E3017" s="30">
        <f t="shared" si="768"/>
        <v>7</v>
      </c>
      <c r="F3017" s="30" t="str">
        <f t="shared" si="765"/>
        <v>INF277K01EG3</v>
      </c>
      <c r="G3017" s="30">
        <f t="shared" si="769"/>
        <v>20</v>
      </c>
      <c r="H3017" s="30" t="str">
        <f t="shared" si="766"/>
        <v>INF277K01923</v>
      </c>
      <c r="I3017" s="30">
        <f t="shared" si="755"/>
        <v>33</v>
      </c>
      <c r="J3017" s="35" t="str">
        <f t="shared" si="767"/>
        <v>Tata Large Cap Fund -Regular Plan - Dividend Option</v>
      </c>
      <c r="K3017" s="35">
        <f t="shared" si="756"/>
        <v>85</v>
      </c>
      <c r="L3017" s="30" t="str">
        <f t="shared" si="757"/>
        <v>47.4986</v>
      </c>
      <c r="M3017" s="30">
        <f t="shared" si="758"/>
        <v>93</v>
      </c>
      <c r="N3017" s="30" t="str">
        <f t="shared" si="759"/>
        <v>47.0236</v>
      </c>
      <c r="O3017" s="30">
        <f t="shared" si="760"/>
        <v>101</v>
      </c>
      <c r="P3017" s="30" t="str">
        <f t="shared" si="761"/>
        <v>47.4986</v>
      </c>
      <c r="Q3017" s="30">
        <f t="shared" si="762"/>
        <v>109</v>
      </c>
      <c r="R3017" s="36" t="str">
        <f t="shared" si="763"/>
        <v>09-Aug-2017</v>
      </c>
      <c r="S3017" s="37">
        <f t="shared" si="770"/>
        <v>47.498600000000003</v>
      </c>
    </row>
    <row r="3018" spans="1:19">
      <c r="A3018" s="30" t="s">
        <v>8818</v>
      </c>
      <c r="D3018" s="30" t="str">
        <f t="shared" si="764"/>
        <v>119182</v>
      </c>
      <c r="E3018" s="30">
        <f t="shared" si="768"/>
        <v>7</v>
      </c>
      <c r="F3018" s="30" t="str">
        <f t="shared" si="765"/>
        <v>INF277K01PV8</v>
      </c>
      <c r="G3018" s="30">
        <f t="shared" si="769"/>
        <v>20</v>
      </c>
      <c r="H3018" s="30" t="str">
        <f t="shared" si="766"/>
        <v>-</v>
      </c>
      <c r="I3018" s="30">
        <f t="shared" si="755"/>
        <v>22</v>
      </c>
      <c r="J3018" s="35" t="str">
        <f t="shared" si="767"/>
        <v>Tata Mid Cap Growth Fund - Direct Plan Bonus(Growth)</v>
      </c>
      <c r="K3018" s="35">
        <f t="shared" si="756"/>
        <v>75</v>
      </c>
      <c r="L3018" s="30" t="str">
        <f t="shared" si="757"/>
        <v>122.6419</v>
      </c>
      <c r="M3018" s="30">
        <f t="shared" si="758"/>
        <v>84</v>
      </c>
      <c r="N3018" s="30" t="str">
        <f t="shared" si="759"/>
        <v>121.4155</v>
      </c>
      <c r="O3018" s="30">
        <f t="shared" si="760"/>
        <v>93</v>
      </c>
      <c r="P3018" s="30" t="str">
        <f t="shared" si="761"/>
        <v>122.6419</v>
      </c>
      <c r="Q3018" s="30">
        <f t="shared" si="762"/>
        <v>102</v>
      </c>
      <c r="R3018" s="36" t="str">
        <f t="shared" si="763"/>
        <v>09-Aug-2017</v>
      </c>
      <c r="S3018" s="37">
        <f t="shared" si="770"/>
        <v>122.64190000000001</v>
      </c>
    </row>
    <row r="3019" spans="1:19">
      <c r="A3019" s="30" t="s">
        <v>8819</v>
      </c>
      <c r="D3019" s="30" t="str">
        <f t="shared" si="764"/>
        <v>119177</v>
      </c>
      <c r="E3019" s="30">
        <f t="shared" si="768"/>
        <v>7</v>
      </c>
      <c r="F3019" s="30" t="str">
        <f t="shared" si="765"/>
        <v>INF277K01PW6</v>
      </c>
      <c r="G3019" s="30">
        <f t="shared" si="769"/>
        <v>20</v>
      </c>
      <c r="H3019" s="30" t="str">
        <f t="shared" si="766"/>
        <v>INF277K01PX4</v>
      </c>
      <c r="I3019" s="30">
        <f t="shared" si="755"/>
        <v>33</v>
      </c>
      <c r="J3019" s="35" t="str">
        <f t="shared" si="767"/>
        <v>Tata Mid Cap Growth Fund - Direct Plan Dividend</v>
      </c>
      <c r="K3019" s="35">
        <f t="shared" si="756"/>
        <v>81</v>
      </c>
      <c r="L3019" s="30" t="str">
        <f t="shared" si="757"/>
        <v>50.5894</v>
      </c>
      <c r="M3019" s="30">
        <f t="shared" si="758"/>
        <v>89</v>
      </c>
      <c r="N3019" s="30" t="str">
        <f t="shared" si="759"/>
        <v>50.0835</v>
      </c>
      <c r="O3019" s="30">
        <f t="shared" si="760"/>
        <v>97</v>
      </c>
      <c r="P3019" s="30" t="str">
        <f t="shared" si="761"/>
        <v>50.5894</v>
      </c>
      <c r="Q3019" s="30">
        <f t="shared" si="762"/>
        <v>105</v>
      </c>
      <c r="R3019" s="36" t="str">
        <f t="shared" si="763"/>
        <v>09-Aug-2017</v>
      </c>
      <c r="S3019" s="37">
        <f t="shared" si="770"/>
        <v>50.589399999999998</v>
      </c>
    </row>
    <row r="3020" spans="1:19">
      <c r="A3020" s="30" t="s">
        <v>8820</v>
      </c>
      <c r="D3020" s="30" t="str">
        <f t="shared" si="764"/>
        <v>119178</v>
      </c>
      <c r="E3020" s="30">
        <f t="shared" si="768"/>
        <v>7</v>
      </c>
      <c r="F3020" s="30" t="str">
        <f t="shared" si="765"/>
        <v>INF277K01PY2</v>
      </c>
      <c r="G3020" s="30">
        <f t="shared" si="769"/>
        <v>20</v>
      </c>
      <c r="H3020" s="30" t="str">
        <f t="shared" si="766"/>
        <v>-</v>
      </c>
      <c r="I3020" s="30">
        <f t="shared" si="755"/>
        <v>22</v>
      </c>
      <c r="J3020" s="35" t="str">
        <f t="shared" si="767"/>
        <v>Tata Mid Cap Growth Fund - Direct Plan Growth</v>
      </c>
      <c r="K3020" s="35">
        <f t="shared" si="756"/>
        <v>68</v>
      </c>
      <c r="L3020" s="30" t="str">
        <f t="shared" si="757"/>
        <v>133.6572</v>
      </c>
      <c r="M3020" s="30">
        <f t="shared" si="758"/>
        <v>77</v>
      </c>
      <c r="N3020" s="30" t="str">
        <f t="shared" si="759"/>
        <v>132.3206</v>
      </c>
      <c r="O3020" s="30">
        <f t="shared" si="760"/>
        <v>86</v>
      </c>
      <c r="P3020" s="30" t="str">
        <f t="shared" si="761"/>
        <v>133.6572</v>
      </c>
      <c r="Q3020" s="30">
        <f t="shared" si="762"/>
        <v>95</v>
      </c>
      <c r="R3020" s="36" t="str">
        <f t="shared" si="763"/>
        <v>09-Aug-2017</v>
      </c>
      <c r="S3020" s="37">
        <f t="shared" si="770"/>
        <v>133.65719999999999</v>
      </c>
    </row>
    <row r="3021" spans="1:19">
      <c r="A3021" s="30" t="s">
        <v>8821</v>
      </c>
      <c r="D3021" s="30" t="str">
        <f t="shared" si="764"/>
        <v>102326</v>
      </c>
      <c r="E3021" s="30">
        <f t="shared" si="768"/>
        <v>7</v>
      </c>
      <c r="F3021" s="30" t="str">
        <f t="shared" si="765"/>
        <v>INF277K01DS0</v>
      </c>
      <c r="G3021" s="30">
        <f t="shared" si="769"/>
        <v>20</v>
      </c>
      <c r="H3021" s="30" t="str">
        <f t="shared" si="766"/>
        <v>INF277K01642</v>
      </c>
      <c r="I3021" s="30">
        <f t="shared" ref="I3021:I3084" si="771">IF($D3021="","",G3021+LEN(H3021)+1)</f>
        <v>33</v>
      </c>
      <c r="J3021" s="35" t="str">
        <f t="shared" si="767"/>
        <v>Tata Mid Cap Growth Fund-Regular Plan - Dividend</v>
      </c>
      <c r="K3021" s="35">
        <f t="shared" ref="K3021:K3084" si="772">IF($D3021="","",I3021+LEN(J3021)+1)</f>
        <v>82</v>
      </c>
      <c r="L3021" s="30" t="str">
        <f t="shared" ref="L3021:L3084" si="773">IF($D3021="","",MID($A3021,K3021+1,SEARCH(";",$A3021,K3021+1)-K3021-1))</f>
        <v>42.2093</v>
      </c>
      <c r="M3021" s="30">
        <f t="shared" ref="M3021:M3084" si="774">IF($D3021="","",K3021+LEN(L3021)+1)</f>
        <v>90</v>
      </c>
      <c r="N3021" s="30" t="str">
        <f t="shared" ref="N3021:N3084" si="775">IF($D3021="","",MID($A3021,M3021+1,SEARCH(";",$A3021,M3021+1)-M3021-1))</f>
        <v>41.7872</v>
      </c>
      <c r="O3021" s="30">
        <f t="shared" ref="O3021:O3084" si="776">IF($D3021="","",M3021+LEN(N3021)+1)</f>
        <v>98</v>
      </c>
      <c r="P3021" s="30" t="str">
        <f t="shared" ref="P3021:P3084" si="777">IF($D3021="","",MID($A3021,O3021+1,SEARCH(";",$A3021,O3021+1)-O3021-1))</f>
        <v>42.2093</v>
      </c>
      <c r="Q3021" s="30">
        <f t="shared" ref="Q3021:Q3084" si="778">IF($D3021="","",O3021+LEN(P3021)+1)</f>
        <v>106</v>
      </c>
      <c r="R3021" s="36" t="str">
        <f t="shared" ref="R3021:R3084" si="779">IF($D3021="","",MID($A3021,Q3021+1,15))</f>
        <v>09-Aug-2017</v>
      </c>
      <c r="S3021" s="37">
        <f t="shared" si="770"/>
        <v>42.209299999999999</v>
      </c>
    </row>
    <row r="3022" spans="1:19">
      <c r="A3022" s="30" t="s">
        <v>8822</v>
      </c>
      <c r="D3022" s="30" t="str">
        <f t="shared" si="764"/>
        <v>102328</v>
      </c>
      <c r="E3022" s="30">
        <f t="shared" si="768"/>
        <v>7</v>
      </c>
      <c r="F3022" s="30" t="str">
        <f t="shared" si="765"/>
        <v>INF277K01626</v>
      </c>
      <c r="G3022" s="30">
        <f t="shared" si="769"/>
        <v>20</v>
      </c>
      <c r="H3022" s="30" t="str">
        <f t="shared" si="766"/>
        <v>-</v>
      </c>
      <c r="I3022" s="30">
        <f t="shared" si="771"/>
        <v>22</v>
      </c>
      <c r="J3022" s="35" t="str">
        <f t="shared" si="767"/>
        <v>Tata Mid Cap Growth Fund Regular Plan- Growth</v>
      </c>
      <c r="K3022" s="35">
        <f t="shared" si="772"/>
        <v>68</v>
      </c>
      <c r="L3022" s="30" t="str">
        <f t="shared" si="773"/>
        <v>129.1666</v>
      </c>
      <c r="M3022" s="30">
        <f t="shared" si="774"/>
        <v>77</v>
      </c>
      <c r="N3022" s="30" t="str">
        <f t="shared" si="775"/>
        <v>127.8749</v>
      </c>
      <c r="O3022" s="30">
        <f t="shared" si="776"/>
        <v>86</v>
      </c>
      <c r="P3022" s="30" t="str">
        <f t="shared" si="777"/>
        <v>129.1666</v>
      </c>
      <c r="Q3022" s="30">
        <f t="shared" si="778"/>
        <v>95</v>
      </c>
      <c r="R3022" s="36" t="str">
        <f t="shared" si="779"/>
        <v>09-Aug-2017</v>
      </c>
      <c r="S3022" s="37">
        <f t="shared" si="770"/>
        <v>129.16659999999999</v>
      </c>
    </row>
    <row r="3023" spans="1:19">
      <c r="A3023" s="30" t="s">
        <v>8823</v>
      </c>
      <c r="D3023" s="30" t="str">
        <f t="shared" si="764"/>
        <v>102329</v>
      </c>
      <c r="E3023" s="30">
        <f t="shared" si="768"/>
        <v>7</v>
      </c>
      <c r="F3023" s="30" t="str">
        <f t="shared" si="765"/>
        <v>INF277K01634</v>
      </c>
      <c r="G3023" s="30">
        <f t="shared" si="769"/>
        <v>20</v>
      </c>
      <c r="H3023" s="30" t="str">
        <f t="shared" si="766"/>
        <v>-</v>
      </c>
      <c r="I3023" s="30">
        <f t="shared" si="771"/>
        <v>22</v>
      </c>
      <c r="J3023" s="35" t="str">
        <f t="shared" si="767"/>
        <v>Tata Mid Cap Growth Fund Regular Plan  - Bonus (Growth)</v>
      </c>
      <c r="K3023" s="35">
        <f t="shared" si="772"/>
        <v>78</v>
      </c>
      <c r="L3023" s="30" t="str">
        <f t="shared" si="773"/>
        <v>120.2377</v>
      </c>
      <c r="M3023" s="30">
        <f t="shared" si="774"/>
        <v>87</v>
      </c>
      <c r="N3023" s="30" t="str">
        <f t="shared" si="775"/>
        <v>119.0353</v>
      </c>
      <c r="O3023" s="30">
        <f t="shared" si="776"/>
        <v>96</v>
      </c>
      <c r="P3023" s="30" t="str">
        <f t="shared" si="777"/>
        <v>120.2377</v>
      </c>
      <c r="Q3023" s="30">
        <f t="shared" si="778"/>
        <v>105</v>
      </c>
      <c r="R3023" s="36" t="str">
        <f t="shared" si="779"/>
        <v>09-Aug-2017</v>
      </c>
      <c r="S3023" s="37">
        <f t="shared" si="770"/>
        <v>120.2377</v>
      </c>
    </row>
    <row r="3024" spans="1:19" ht="26">
      <c r="A3024" s="30" t="s">
        <v>8824</v>
      </c>
      <c r="D3024" s="30" t="str">
        <f t="shared" si="764"/>
        <v>101609</v>
      </c>
      <c r="E3024" s="30">
        <f t="shared" si="768"/>
        <v>7</v>
      </c>
      <c r="F3024" s="30" t="str">
        <f t="shared" si="765"/>
        <v>INF277K01EE8</v>
      </c>
      <c r="G3024" s="30">
        <f t="shared" si="769"/>
        <v>20</v>
      </c>
      <c r="H3024" s="30" t="str">
        <f t="shared" si="766"/>
        <v>INF277K01899</v>
      </c>
      <c r="I3024" s="30">
        <f t="shared" si="771"/>
        <v>33</v>
      </c>
      <c r="J3024" s="35" t="str">
        <f t="shared" si="767"/>
        <v>Tata Regular Savngs Equity Fund - RegularPlan- Monthly Dividend</v>
      </c>
      <c r="K3024" s="35">
        <f t="shared" si="772"/>
        <v>97</v>
      </c>
      <c r="L3024" s="30" t="str">
        <f t="shared" si="773"/>
        <v>14.5298</v>
      </c>
      <c r="M3024" s="30">
        <f t="shared" si="774"/>
        <v>105</v>
      </c>
      <c r="N3024" s="30" t="str">
        <f t="shared" si="775"/>
        <v>14.4935</v>
      </c>
      <c r="O3024" s="30">
        <f t="shared" si="776"/>
        <v>113</v>
      </c>
      <c r="P3024" s="30" t="str">
        <f t="shared" si="777"/>
        <v>14.5298</v>
      </c>
      <c r="Q3024" s="30">
        <f t="shared" si="778"/>
        <v>121</v>
      </c>
      <c r="R3024" s="36" t="str">
        <f t="shared" si="779"/>
        <v>09-Aug-2017</v>
      </c>
      <c r="S3024" s="37">
        <f t="shared" si="770"/>
        <v>14.5298</v>
      </c>
    </row>
    <row r="3025" spans="1:19" ht="26">
      <c r="A3025" s="30" t="s">
        <v>8825</v>
      </c>
      <c r="D3025" s="30" t="str">
        <f t="shared" si="764"/>
        <v>102118</v>
      </c>
      <c r="E3025" s="30">
        <f t="shared" si="768"/>
        <v>7</v>
      </c>
      <c r="F3025" s="30" t="str">
        <f t="shared" si="765"/>
        <v>INF277K01EF5</v>
      </c>
      <c r="G3025" s="30">
        <f t="shared" si="769"/>
        <v>20</v>
      </c>
      <c r="H3025" s="30" t="str">
        <f t="shared" si="766"/>
        <v>INF277K01915</v>
      </c>
      <c r="I3025" s="30">
        <f t="shared" si="771"/>
        <v>33</v>
      </c>
      <c r="J3025" s="35" t="str">
        <f t="shared" si="767"/>
        <v>Tata Regular Savings Equity Fund - Regular Plan-Periodic Dividend</v>
      </c>
      <c r="K3025" s="35">
        <f t="shared" si="772"/>
        <v>99</v>
      </c>
      <c r="L3025" s="30" t="str">
        <f t="shared" si="773"/>
        <v>14.7403</v>
      </c>
      <c r="M3025" s="30">
        <f t="shared" si="774"/>
        <v>107</v>
      </c>
      <c r="N3025" s="30" t="str">
        <f t="shared" si="775"/>
        <v>14.7034</v>
      </c>
      <c r="O3025" s="30">
        <f t="shared" si="776"/>
        <v>115</v>
      </c>
      <c r="P3025" s="30" t="str">
        <f t="shared" si="777"/>
        <v>14.7403</v>
      </c>
      <c r="Q3025" s="30">
        <f t="shared" si="778"/>
        <v>123</v>
      </c>
      <c r="R3025" s="36" t="str">
        <f t="shared" si="779"/>
        <v>09-Aug-2017</v>
      </c>
      <c r="S3025" s="37">
        <f t="shared" si="770"/>
        <v>14.7403</v>
      </c>
    </row>
    <row r="3026" spans="1:19" ht="26">
      <c r="A3026" s="30" t="s">
        <v>8826</v>
      </c>
      <c r="D3026" s="30" t="str">
        <f t="shared" si="764"/>
        <v>119958</v>
      </c>
      <c r="E3026" s="30">
        <f t="shared" si="768"/>
        <v>7</v>
      </c>
      <c r="F3026" s="30" t="str">
        <f t="shared" si="765"/>
        <v>INF277K01QI3</v>
      </c>
      <c r="G3026" s="30">
        <f t="shared" si="769"/>
        <v>20</v>
      </c>
      <c r="H3026" s="30" t="str">
        <f t="shared" si="766"/>
        <v>INF277K01QJ1</v>
      </c>
      <c r="I3026" s="30">
        <f t="shared" si="771"/>
        <v>33</v>
      </c>
      <c r="J3026" s="35" t="str">
        <f t="shared" si="767"/>
        <v>Tata Regular Savings Equity Fund- Direct Plan -Monthly Dividend</v>
      </c>
      <c r="K3026" s="35">
        <f t="shared" si="772"/>
        <v>97</v>
      </c>
      <c r="L3026" s="30" t="str">
        <f t="shared" si="773"/>
        <v>15.1454</v>
      </c>
      <c r="M3026" s="30">
        <f t="shared" si="774"/>
        <v>105</v>
      </c>
      <c r="N3026" s="30" t="str">
        <f t="shared" si="775"/>
        <v>15.1075</v>
      </c>
      <c r="O3026" s="30">
        <f t="shared" si="776"/>
        <v>113</v>
      </c>
      <c r="P3026" s="30" t="str">
        <f t="shared" si="777"/>
        <v>15.1454</v>
      </c>
      <c r="Q3026" s="30">
        <f t="shared" si="778"/>
        <v>121</v>
      </c>
      <c r="R3026" s="36" t="str">
        <f t="shared" si="779"/>
        <v>09-Aug-2017</v>
      </c>
      <c r="S3026" s="37">
        <f t="shared" si="770"/>
        <v>15.1454</v>
      </c>
    </row>
    <row r="3027" spans="1:19" ht="26">
      <c r="A3027" s="30" t="s">
        <v>8827</v>
      </c>
      <c r="D3027" s="30" t="str">
        <f t="shared" si="764"/>
        <v>119959</v>
      </c>
      <c r="E3027" s="30">
        <f t="shared" si="768"/>
        <v>7</v>
      </c>
      <c r="F3027" s="30" t="str">
        <f t="shared" si="765"/>
        <v>INF277K01QK9</v>
      </c>
      <c r="G3027" s="30">
        <f t="shared" si="769"/>
        <v>20</v>
      </c>
      <c r="H3027" s="30" t="str">
        <f t="shared" si="766"/>
        <v>INF277K01QL7</v>
      </c>
      <c r="I3027" s="30">
        <f t="shared" si="771"/>
        <v>33</v>
      </c>
      <c r="J3027" s="35" t="str">
        <f t="shared" si="767"/>
        <v>Tata Regular Savings Equity Fund- Direct Plan -Periodic Dividend</v>
      </c>
      <c r="K3027" s="35">
        <f t="shared" si="772"/>
        <v>98</v>
      </c>
      <c r="L3027" s="30" t="str">
        <f t="shared" si="773"/>
        <v>15.6276</v>
      </c>
      <c r="M3027" s="30">
        <f t="shared" si="774"/>
        <v>106</v>
      </c>
      <c r="N3027" s="30" t="str">
        <f t="shared" si="775"/>
        <v>15.5885</v>
      </c>
      <c r="O3027" s="30">
        <f t="shared" si="776"/>
        <v>114</v>
      </c>
      <c r="P3027" s="30" t="str">
        <f t="shared" si="777"/>
        <v>15.6276</v>
      </c>
      <c r="Q3027" s="30">
        <f t="shared" si="778"/>
        <v>122</v>
      </c>
      <c r="R3027" s="36" t="str">
        <f t="shared" si="779"/>
        <v>09-Aug-2017</v>
      </c>
      <c r="S3027" s="37">
        <f t="shared" si="770"/>
        <v>15.627599999999999</v>
      </c>
    </row>
    <row r="3028" spans="1:19">
      <c r="A3028" s="30" t="s">
        <v>8828</v>
      </c>
      <c r="D3028" s="30" t="str">
        <f t="shared" si="764"/>
        <v>119960</v>
      </c>
      <c r="E3028" s="30">
        <f t="shared" si="768"/>
        <v>7</v>
      </c>
      <c r="F3028" s="30" t="str">
        <f t="shared" si="765"/>
        <v>INF277K01QH5</v>
      </c>
      <c r="G3028" s="30">
        <f t="shared" si="769"/>
        <v>20</v>
      </c>
      <c r="H3028" s="30" t="str">
        <f t="shared" si="766"/>
        <v>-</v>
      </c>
      <c r="I3028" s="30">
        <f t="shared" si="771"/>
        <v>22</v>
      </c>
      <c r="J3028" s="35" t="str">
        <f t="shared" si="767"/>
        <v>Tata Regular Savings Equity Fund- Direct Plan- Growth</v>
      </c>
      <c r="K3028" s="35">
        <f t="shared" si="772"/>
        <v>76</v>
      </c>
      <c r="L3028" s="30" t="str">
        <f t="shared" si="773"/>
        <v>32.1180</v>
      </c>
      <c r="M3028" s="30">
        <f t="shared" si="774"/>
        <v>84</v>
      </c>
      <c r="N3028" s="30" t="str">
        <f t="shared" si="775"/>
        <v>32.0377</v>
      </c>
      <c r="O3028" s="30">
        <f t="shared" si="776"/>
        <v>92</v>
      </c>
      <c r="P3028" s="30" t="str">
        <f t="shared" si="777"/>
        <v>32.1180</v>
      </c>
      <c r="Q3028" s="30">
        <f t="shared" si="778"/>
        <v>100</v>
      </c>
      <c r="R3028" s="36" t="str">
        <f t="shared" si="779"/>
        <v>09-Aug-2017</v>
      </c>
      <c r="S3028" s="37">
        <f t="shared" si="770"/>
        <v>32.118000000000002</v>
      </c>
    </row>
    <row r="3029" spans="1:19">
      <c r="A3029" s="30" t="s">
        <v>8829</v>
      </c>
      <c r="D3029" s="30" t="str">
        <f t="shared" si="764"/>
        <v>101906</v>
      </c>
      <c r="E3029" s="30">
        <f t="shared" si="768"/>
        <v>7</v>
      </c>
      <c r="F3029" s="30" t="str">
        <f t="shared" si="765"/>
        <v>INF277K01907</v>
      </c>
      <c r="G3029" s="30">
        <f t="shared" si="769"/>
        <v>20</v>
      </c>
      <c r="H3029" s="30" t="str">
        <f t="shared" si="766"/>
        <v>-</v>
      </c>
      <c r="I3029" s="30">
        <f t="shared" si="771"/>
        <v>22</v>
      </c>
      <c r="J3029" s="35" t="str">
        <f t="shared" si="767"/>
        <v>Tata Regular Savings Equity Fund -Regular Plan-Growth</v>
      </c>
      <c r="K3029" s="35">
        <f t="shared" si="772"/>
        <v>76</v>
      </c>
      <c r="L3029" s="30" t="str">
        <f t="shared" si="773"/>
        <v>30.7354</v>
      </c>
      <c r="M3029" s="30">
        <f t="shared" si="774"/>
        <v>84</v>
      </c>
      <c r="N3029" s="30" t="str">
        <f t="shared" si="775"/>
        <v>30.6586</v>
      </c>
      <c r="O3029" s="30">
        <f t="shared" si="776"/>
        <v>92</v>
      </c>
      <c r="P3029" s="30" t="str">
        <f t="shared" si="777"/>
        <v>30.7354</v>
      </c>
      <c r="Q3029" s="30">
        <f t="shared" si="778"/>
        <v>100</v>
      </c>
      <c r="R3029" s="36" t="str">
        <f t="shared" si="779"/>
        <v>09-Aug-2017</v>
      </c>
      <c r="S3029" s="37">
        <f t="shared" si="770"/>
        <v>30.735399999999998</v>
      </c>
    </row>
    <row r="3030" spans="1:19">
      <c r="A3030" s="30" t="s">
        <v>8830</v>
      </c>
      <c r="D3030" s="30" t="str">
        <f t="shared" si="764"/>
        <v>135817</v>
      </c>
      <c r="E3030" s="30">
        <f t="shared" si="768"/>
        <v>7</v>
      </c>
      <c r="F3030" s="30" t="str">
        <f t="shared" si="765"/>
        <v>INF277K016B7</v>
      </c>
      <c r="G3030" s="30">
        <f t="shared" si="769"/>
        <v>20</v>
      </c>
      <c r="H3030" s="30" t="str">
        <f t="shared" si="766"/>
        <v>-</v>
      </c>
      <c r="I3030" s="30">
        <f t="shared" si="771"/>
        <v>22</v>
      </c>
      <c r="J3030" s="35" t="str">
        <f t="shared" si="767"/>
        <v>Tata Resources &amp; Energy Fund-Direct Plan-Dividend Payout</v>
      </c>
      <c r="K3030" s="35">
        <f t="shared" si="772"/>
        <v>79</v>
      </c>
      <c r="L3030" s="30" t="str">
        <f t="shared" si="773"/>
        <v>14.8851</v>
      </c>
      <c r="M3030" s="30">
        <f t="shared" si="774"/>
        <v>87</v>
      </c>
      <c r="N3030" s="30" t="str">
        <f t="shared" si="775"/>
        <v>14.8851</v>
      </c>
      <c r="O3030" s="30">
        <f t="shared" si="776"/>
        <v>95</v>
      </c>
      <c r="P3030" s="30" t="str">
        <f t="shared" si="777"/>
        <v>14.8851</v>
      </c>
      <c r="Q3030" s="30">
        <f t="shared" si="778"/>
        <v>103</v>
      </c>
      <c r="R3030" s="36" t="str">
        <f t="shared" si="779"/>
        <v>09-Aug-2017</v>
      </c>
      <c r="S3030" s="37">
        <f t="shared" si="770"/>
        <v>14.8851</v>
      </c>
    </row>
    <row r="3031" spans="1:19" ht="26">
      <c r="A3031" s="30" t="s">
        <v>8831</v>
      </c>
      <c r="D3031" s="30" t="str">
        <f t="shared" si="764"/>
        <v>135816</v>
      </c>
      <c r="E3031" s="30">
        <f t="shared" si="768"/>
        <v>7</v>
      </c>
      <c r="F3031" s="30" t="str">
        <f t="shared" si="765"/>
        <v>-</v>
      </c>
      <c r="G3031" s="30">
        <f t="shared" si="769"/>
        <v>9</v>
      </c>
      <c r="H3031" s="30" t="str">
        <f t="shared" si="766"/>
        <v>INF277K017B5</v>
      </c>
      <c r="I3031" s="30">
        <f t="shared" si="771"/>
        <v>22</v>
      </c>
      <c r="J3031" s="35" t="str">
        <f t="shared" si="767"/>
        <v>Tata Resources &amp; Energy Fund-Direct Plan-Dividend Reinvestment</v>
      </c>
      <c r="K3031" s="35">
        <f t="shared" si="772"/>
        <v>85</v>
      </c>
      <c r="L3031" s="30" t="str">
        <f t="shared" si="773"/>
        <v>14.8851</v>
      </c>
      <c r="M3031" s="30">
        <f t="shared" si="774"/>
        <v>93</v>
      </c>
      <c r="N3031" s="30" t="str">
        <f t="shared" si="775"/>
        <v>14.8851</v>
      </c>
      <c r="O3031" s="30">
        <f t="shared" si="776"/>
        <v>101</v>
      </c>
      <c r="P3031" s="30" t="str">
        <f t="shared" si="777"/>
        <v>14.8851</v>
      </c>
      <c r="Q3031" s="30">
        <f t="shared" si="778"/>
        <v>109</v>
      </c>
      <c r="R3031" s="36" t="str">
        <f t="shared" si="779"/>
        <v>09-Aug-2017</v>
      </c>
      <c r="S3031" s="37">
        <f t="shared" si="770"/>
        <v>14.8851</v>
      </c>
    </row>
    <row r="3032" spans="1:19">
      <c r="A3032" s="30" t="s">
        <v>8832</v>
      </c>
      <c r="D3032" s="30" t="str">
        <f t="shared" si="764"/>
        <v>135813</v>
      </c>
      <c r="E3032" s="30">
        <f t="shared" si="768"/>
        <v>7</v>
      </c>
      <c r="F3032" s="30" t="str">
        <f t="shared" si="765"/>
        <v>INF277K015B9</v>
      </c>
      <c r="G3032" s="30">
        <f t="shared" si="769"/>
        <v>20</v>
      </c>
      <c r="H3032" s="30" t="str">
        <f t="shared" si="766"/>
        <v>-</v>
      </c>
      <c r="I3032" s="30">
        <f t="shared" si="771"/>
        <v>22</v>
      </c>
      <c r="J3032" s="35" t="str">
        <f t="shared" si="767"/>
        <v>Tata Resources &amp; Energy Fund-Direct Plan-Growth</v>
      </c>
      <c r="K3032" s="35">
        <f t="shared" si="772"/>
        <v>70</v>
      </c>
      <c r="L3032" s="30" t="str">
        <f t="shared" si="773"/>
        <v>14.8851</v>
      </c>
      <c r="M3032" s="30">
        <f t="shared" si="774"/>
        <v>78</v>
      </c>
      <c r="N3032" s="30" t="str">
        <f t="shared" si="775"/>
        <v>14.8851</v>
      </c>
      <c r="O3032" s="30">
        <f t="shared" si="776"/>
        <v>86</v>
      </c>
      <c r="P3032" s="30" t="str">
        <f t="shared" si="777"/>
        <v>14.8851</v>
      </c>
      <c r="Q3032" s="30">
        <f t="shared" si="778"/>
        <v>94</v>
      </c>
      <c r="R3032" s="36" t="str">
        <f t="shared" si="779"/>
        <v>09-Aug-2017</v>
      </c>
      <c r="S3032" s="37">
        <f t="shared" si="770"/>
        <v>14.8851</v>
      </c>
    </row>
    <row r="3033" spans="1:19">
      <c r="A3033" s="30" t="s">
        <v>8833</v>
      </c>
      <c r="D3033" s="30" t="str">
        <f t="shared" si="764"/>
        <v>135814</v>
      </c>
      <c r="E3033" s="30">
        <f t="shared" si="768"/>
        <v>7</v>
      </c>
      <c r="F3033" s="30" t="str">
        <f t="shared" si="765"/>
        <v>INF277K013B4</v>
      </c>
      <c r="G3033" s="30">
        <f t="shared" si="769"/>
        <v>20</v>
      </c>
      <c r="H3033" s="30" t="str">
        <f t="shared" si="766"/>
        <v>-</v>
      </c>
      <c r="I3033" s="30">
        <f t="shared" si="771"/>
        <v>22</v>
      </c>
      <c r="J3033" s="35" t="str">
        <f t="shared" si="767"/>
        <v>Tata Resources &amp; Energy Fund-Regular Plan-Dividend Payout</v>
      </c>
      <c r="K3033" s="35">
        <f t="shared" si="772"/>
        <v>80</v>
      </c>
      <c r="L3033" s="30" t="str">
        <f t="shared" si="773"/>
        <v>14.4621</v>
      </c>
      <c r="M3033" s="30">
        <f t="shared" si="774"/>
        <v>88</v>
      </c>
      <c r="N3033" s="30" t="str">
        <f t="shared" si="775"/>
        <v>14.4621</v>
      </c>
      <c r="O3033" s="30">
        <f t="shared" si="776"/>
        <v>96</v>
      </c>
      <c r="P3033" s="30" t="str">
        <f t="shared" si="777"/>
        <v>14.4621</v>
      </c>
      <c r="Q3033" s="30">
        <f t="shared" si="778"/>
        <v>104</v>
      </c>
      <c r="R3033" s="36" t="str">
        <f t="shared" si="779"/>
        <v>09-Aug-2017</v>
      </c>
      <c r="S3033" s="37">
        <f t="shared" si="770"/>
        <v>14.4621</v>
      </c>
    </row>
    <row r="3034" spans="1:19" ht="26">
      <c r="A3034" s="30" t="s">
        <v>8834</v>
      </c>
      <c r="D3034" s="30" t="str">
        <f t="shared" si="764"/>
        <v>135818</v>
      </c>
      <c r="E3034" s="30">
        <f t="shared" si="768"/>
        <v>7</v>
      </c>
      <c r="F3034" s="30" t="str">
        <f t="shared" si="765"/>
        <v>-</v>
      </c>
      <c r="G3034" s="30">
        <f t="shared" si="769"/>
        <v>9</v>
      </c>
      <c r="H3034" s="30" t="str">
        <f t="shared" si="766"/>
        <v>INF277K014B2</v>
      </c>
      <c r="I3034" s="30">
        <f t="shared" si="771"/>
        <v>22</v>
      </c>
      <c r="J3034" s="35" t="str">
        <f t="shared" si="767"/>
        <v>Tata Resources &amp; Energy Fund-Regular Plan-Dividend Reinvestment</v>
      </c>
      <c r="K3034" s="35">
        <f t="shared" si="772"/>
        <v>86</v>
      </c>
      <c r="L3034" s="30" t="str">
        <f t="shared" si="773"/>
        <v>14.4621</v>
      </c>
      <c r="M3034" s="30">
        <f t="shared" si="774"/>
        <v>94</v>
      </c>
      <c r="N3034" s="30" t="str">
        <f t="shared" si="775"/>
        <v>14.4621</v>
      </c>
      <c r="O3034" s="30">
        <f t="shared" si="776"/>
        <v>102</v>
      </c>
      <c r="P3034" s="30" t="str">
        <f t="shared" si="777"/>
        <v>14.4621</v>
      </c>
      <c r="Q3034" s="30">
        <f t="shared" si="778"/>
        <v>110</v>
      </c>
      <c r="R3034" s="36" t="str">
        <f t="shared" si="779"/>
        <v>09-Aug-2017</v>
      </c>
      <c r="S3034" s="37">
        <f t="shared" si="770"/>
        <v>14.4621</v>
      </c>
    </row>
    <row r="3035" spans="1:19">
      <c r="A3035" s="30" t="s">
        <v>8835</v>
      </c>
      <c r="D3035" s="30" t="str">
        <f t="shared" si="764"/>
        <v>135815</v>
      </c>
      <c r="E3035" s="30">
        <f t="shared" si="768"/>
        <v>7</v>
      </c>
      <c r="F3035" s="30" t="str">
        <f t="shared" si="765"/>
        <v>INF277K012B6</v>
      </c>
      <c r="G3035" s="30">
        <f t="shared" si="769"/>
        <v>20</v>
      </c>
      <c r="H3035" s="30" t="str">
        <f t="shared" si="766"/>
        <v>-</v>
      </c>
      <c r="I3035" s="30">
        <f t="shared" si="771"/>
        <v>22</v>
      </c>
      <c r="J3035" s="35" t="str">
        <f t="shared" si="767"/>
        <v>Tata Resources &amp; Energy Fund-Regular Plan-Growth</v>
      </c>
      <c r="K3035" s="35">
        <f t="shared" si="772"/>
        <v>71</v>
      </c>
      <c r="L3035" s="30" t="str">
        <f t="shared" si="773"/>
        <v>14.4621</v>
      </c>
      <c r="M3035" s="30">
        <f t="shared" si="774"/>
        <v>79</v>
      </c>
      <c r="N3035" s="30" t="str">
        <f t="shared" si="775"/>
        <v>14.4621</v>
      </c>
      <c r="O3035" s="30">
        <f t="shared" si="776"/>
        <v>87</v>
      </c>
      <c r="P3035" s="30" t="str">
        <f t="shared" si="777"/>
        <v>14.4621</v>
      </c>
      <c r="Q3035" s="30">
        <f t="shared" si="778"/>
        <v>95</v>
      </c>
      <c r="R3035" s="36" t="str">
        <f t="shared" si="779"/>
        <v>09-Aug-2017</v>
      </c>
      <c r="S3035" s="37">
        <f t="shared" si="770"/>
        <v>14.4621</v>
      </c>
    </row>
    <row r="3036" spans="1:19" ht="26">
      <c r="A3036" s="30" t="s">
        <v>8836</v>
      </c>
      <c r="D3036" s="30" t="str">
        <f t="shared" si="764"/>
        <v>115942</v>
      </c>
      <c r="E3036" s="30">
        <f t="shared" si="768"/>
        <v>7</v>
      </c>
      <c r="F3036" s="30" t="str">
        <f t="shared" si="765"/>
        <v>INF277K01FG0</v>
      </c>
      <c r="G3036" s="30">
        <f t="shared" si="769"/>
        <v>20</v>
      </c>
      <c r="H3036" s="30" t="str">
        <f t="shared" si="766"/>
        <v>-</v>
      </c>
      <c r="I3036" s="30">
        <f t="shared" si="771"/>
        <v>22</v>
      </c>
      <c r="J3036" s="35" t="str">
        <f t="shared" si="767"/>
        <v>Tata Retirement Savings Fund -Regular Plan -Progressive -Growth</v>
      </c>
      <c r="K3036" s="35">
        <f t="shared" si="772"/>
        <v>86</v>
      </c>
      <c r="L3036" s="30" t="str">
        <f t="shared" si="773"/>
        <v>26.0979</v>
      </c>
      <c r="M3036" s="30">
        <f t="shared" si="774"/>
        <v>94</v>
      </c>
      <c r="N3036" s="30" t="str">
        <f t="shared" si="775"/>
        <v>25.3150</v>
      </c>
      <c r="O3036" s="30">
        <f t="shared" si="776"/>
        <v>102</v>
      </c>
      <c r="P3036" s="30" t="str">
        <f t="shared" si="777"/>
        <v>26.0979</v>
      </c>
      <c r="Q3036" s="30">
        <f t="shared" si="778"/>
        <v>110</v>
      </c>
      <c r="R3036" s="36" t="str">
        <f t="shared" si="779"/>
        <v>09-Aug-2017</v>
      </c>
      <c r="S3036" s="37">
        <f t="shared" si="770"/>
        <v>26.097899999999999</v>
      </c>
    </row>
    <row r="3037" spans="1:19" ht="26">
      <c r="A3037" s="30" t="s">
        <v>8837</v>
      </c>
      <c r="D3037" s="30" t="str">
        <f t="shared" si="764"/>
        <v>115943</v>
      </c>
      <c r="E3037" s="30">
        <f t="shared" si="768"/>
        <v>7</v>
      </c>
      <c r="F3037" s="30" t="str">
        <f t="shared" si="765"/>
        <v>INF277K01FH8</v>
      </c>
      <c r="G3037" s="30">
        <f t="shared" si="769"/>
        <v>20</v>
      </c>
      <c r="H3037" s="30" t="str">
        <f t="shared" si="766"/>
        <v>-</v>
      </c>
      <c r="I3037" s="30">
        <f t="shared" si="771"/>
        <v>22</v>
      </c>
      <c r="J3037" s="35" t="str">
        <f t="shared" si="767"/>
        <v>Tata Retirement Savings Fund Moderate -Regular Plan (Growth)</v>
      </c>
      <c r="K3037" s="35">
        <f t="shared" si="772"/>
        <v>83</v>
      </c>
      <c r="L3037" s="30" t="str">
        <f t="shared" si="773"/>
        <v>27.1464</v>
      </c>
      <c r="M3037" s="30">
        <f t="shared" si="774"/>
        <v>91</v>
      </c>
      <c r="N3037" s="30" t="str">
        <f t="shared" si="775"/>
        <v>26.3320</v>
      </c>
      <c r="O3037" s="30">
        <f t="shared" si="776"/>
        <v>99</v>
      </c>
      <c r="P3037" s="30" t="str">
        <f t="shared" si="777"/>
        <v>27.1464</v>
      </c>
      <c r="Q3037" s="30">
        <f t="shared" si="778"/>
        <v>107</v>
      </c>
      <c r="R3037" s="36" t="str">
        <f t="shared" si="779"/>
        <v>09-Aug-2017</v>
      </c>
      <c r="S3037" s="37">
        <f t="shared" si="770"/>
        <v>27.1464</v>
      </c>
    </row>
    <row r="3038" spans="1:19">
      <c r="A3038" s="30" t="s">
        <v>8838</v>
      </c>
      <c r="D3038" s="30" t="str">
        <f t="shared" si="764"/>
        <v>119255</v>
      </c>
      <c r="E3038" s="30">
        <f t="shared" si="768"/>
        <v>7</v>
      </c>
      <c r="F3038" s="30" t="str">
        <f t="shared" si="765"/>
        <v>INF277K01QN3</v>
      </c>
      <c r="G3038" s="30">
        <f t="shared" si="769"/>
        <v>20</v>
      </c>
      <c r="H3038" s="30" t="str">
        <f t="shared" si="766"/>
        <v>-</v>
      </c>
      <c r="I3038" s="30">
        <f t="shared" si="771"/>
        <v>22</v>
      </c>
      <c r="J3038" s="35" t="str">
        <f t="shared" si="767"/>
        <v>Tata Retirement Savings Fund Moderate -Direct Plan Growth</v>
      </c>
      <c r="K3038" s="35">
        <f t="shared" si="772"/>
        <v>80</v>
      </c>
      <c r="L3038" s="30" t="str">
        <f t="shared" si="773"/>
        <v>28.9189</v>
      </c>
      <c r="M3038" s="30">
        <f t="shared" si="774"/>
        <v>88</v>
      </c>
      <c r="N3038" s="30" t="str">
        <f t="shared" si="775"/>
        <v>28.0513</v>
      </c>
      <c r="O3038" s="30">
        <f t="shared" si="776"/>
        <v>96</v>
      </c>
      <c r="P3038" s="30" t="str">
        <f t="shared" si="777"/>
        <v>28.9189</v>
      </c>
      <c r="Q3038" s="30">
        <f t="shared" si="778"/>
        <v>104</v>
      </c>
      <c r="R3038" s="36" t="str">
        <f t="shared" si="779"/>
        <v>09-Aug-2017</v>
      </c>
      <c r="S3038" s="37">
        <f t="shared" si="770"/>
        <v>28.918900000000001</v>
      </c>
    </row>
    <row r="3039" spans="1:19">
      <c r="A3039" s="30" t="s">
        <v>8839</v>
      </c>
      <c r="D3039" s="30" t="str">
        <f t="shared" si="764"/>
        <v>119251</v>
      </c>
      <c r="E3039" s="30">
        <f t="shared" si="768"/>
        <v>7</v>
      </c>
      <c r="F3039" s="30" t="str">
        <f t="shared" si="765"/>
        <v>INF277K01QO1</v>
      </c>
      <c r="G3039" s="30">
        <f t="shared" si="769"/>
        <v>20</v>
      </c>
      <c r="H3039" s="30" t="str">
        <f t="shared" si="766"/>
        <v>-</v>
      </c>
      <c r="I3039" s="30">
        <f t="shared" si="771"/>
        <v>22</v>
      </c>
      <c r="J3039" s="35" t="str">
        <f t="shared" si="767"/>
        <v>Tata Retirement Savings Fund-Direct Plan Growth</v>
      </c>
      <c r="K3039" s="35">
        <f t="shared" si="772"/>
        <v>70</v>
      </c>
      <c r="L3039" s="30" t="str">
        <f t="shared" si="773"/>
        <v>28.1295</v>
      </c>
      <c r="M3039" s="30">
        <f t="shared" si="774"/>
        <v>78</v>
      </c>
      <c r="N3039" s="30" t="str">
        <f t="shared" si="775"/>
        <v>27.2856</v>
      </c>
      <c r="O3039" s="30">
        <f t="shared" si="776"/>
        <v>86</v>
      </c>
      <c r="P3039" s="30" t="str">
        <f t="shared" si="777"/>
        <v>28.1295</v>
      </c>
      <c r="Q3039" s="30">
        <f t="shared" si="778"/>
        <v>94</v>
      </c>
      <c r="R3039" s="36" t="str">
        <f t="shared" si="779"/>
        <v>09-Aug-2017</v>
      </c>
      <c r="S3039" s="37">
        <f t="shared" si="770"/>
        <v>28.1295</v>
      </c>
    </row>
    <row r="3040" spans="1:19">
      <c r="A3040" s="30" t="s">
        <v>97</v>
      </c>
      <c r="D3040" s="30" t="str">
        <f t="shared" si="764"/>
        <v/>
      </c>
      <c r="E3040" s="30" t="str">
        <f t="shared" si="768"/>
        <v/>
      </c>
      <c r="F3040" s="30" t="str">
        <f t="shared" si="765"/>
        <v xml:space="preserve"> </v>
      </c>
      <c r="G3040" s="30" t="str">
        <f t="shared" si="769"/>
        <v/>
      </c>
      <c r="H3040" s="30" t="str">
        <f t="shared" si="766"/>
        <v/>
      </c>
      <c r="I3040" s="30" t="str">
        <f t="shared" si="771"/>
        <v/>
      </c>
      <c r="J3040" s="35" t="str">
        <f t="shared" si="767"/>
        <v/>
      </c>
      <c r="K3040" s="35" t="str">
        <f t="shared" si="772"/>
        <v/>
      </c>
      <c r="L3040" s="30" t="str">
        <f t="shared" si="773"/>
        <v/>
      </c>
      <c r="M3040" s="30" t="str">
        <f t="shared" si="774"/>
        <v/>
      </c>
      <c r="N3040" s="30" t="str">
        <f t="shared" si="775"/>
        <v/>
      </c>
      <c r="O3040" s="30" t="str">
        <f t="shared" si="776"/>
        <v/>
      </c>
      <c r="P3040" s="30" t="str">
        <f t="shared" si="777"/>
        <v/>
      </c>
      <c r="Q3040" s="30" t="str">
        <f t="shared" si="778"/>
        <v/>
      </c>
      <c r="R3040" s="36" t="str">
        <f t="shared" si="779"/>
        <v/>
      </c>
      <c r="S3040" s="37" t="str">
        <f t="shared" si="770"/>
        <v/>
      </c>
    </row>
    <row r="3041" spans="1:19">
      <c r="A3041" s="30" t="s">
        <v>135</v>
      </c>
      <c r="D3041" s="30" t="str">
        <f t="shared" si="764"/>
        <v/>
      </c>
      <c r="E3041" s="30" t="str">
        <f t="shared" si="768"/>
        <v/>
      </c>
      <c r="F3041" s="30" t="str">
        <f t="shared" si="765"/>
        <v>Taurus Mutual Fund</v>
      </c>
      <c r="G3041" s="30" t="str">
        <f t="shared" si="769"/>
        <v/>
      </c>
      <c r="H3041" s="30" t="str">
        <f t="shared" si="766"/>
        <v/>
      </c>
      <c r="I3041" s="30" t="str">
        <f t="shared" si="771"/>
        <v/>
      </c>
      <c r="J3041" s="35" t="str">
        <f t="shared" si="767"/>
        <v/>
      </c>
      <c r="K3041" s="35" t="str">
        <f t="shared" si="772"/>
        <v/>
      </c>
      <c r="L3041" s="30" t="str">
        <f t="shared" si="773"/>
        <v/>
      </c>
      <c r="M3041" s="30" t="str">
        <f t="shared" si="774"/>
        <v/>
      </c>
      <c r="N3041" s="30" t="str">
        <f t="shared" si="775"/>
        <v/>
      </c>
      <c r="O3041" s="30" t="str">
        <f t="shared" si="776"/>
        <v/>
      </c>
      <c r="P3041" s="30" t="str">
        <f t="shared" si="777"/>
        <v/>
      </c>
      <c r="Q3041" s="30" t="str">
        <f t="shared" si="778"/>
        <v/>
      </c>
      <c r="R3041" s="36" t="str">
        <f t="shared" si="779"/>
        <v/>
      </c>
      <c r="S3041" s="37" t="str">
        <f t="shared" si="770"/>
        <v/>
      </c>
    </row>
    <row r="3042" spans="1:19">
      <c r="A3042" s="30" t="s">
        <v>97</v>
      </c>
      <c r="D3042" s="30" t="str">
        <f t="shared" si="764"/>
        <v/>
      </c>
      <c r="E3042" s="30" t="str">
        <f t="shared" si="768"/>
        <v/>
      </c>
      <c r="F3042" s="30" t="str">
        <f t="shared" si="765"/>
        <v xml:space="preserve"> </v>
      </c>
      <c r="G3042" s="30" t="str">
        <f t="shared" si="769"/>
        <v/>
      </c>
      <c r="H3042" s="30" t="str">
        <f t="shared" si="766"/>
        <v/>
      </c>
      <c r="I3042" s="30" t="str">
        <f t="shared" si="771"/>
        <v/>
      </c>
      <c r="J3042" s="35" t="str">
        <f t="shared" si="767"/>
        <v/>
      </c>
      <c r="K3042" s="35" t="str">
        <f t="shared" si="772"/>
        <v/>
      </c>
      <c r="L3042" s="30" t="str">
        <f t="shared" si="773"/>
        <v/>
      </c>
      <c r="M3042" s="30" t="str">
        <f t="shared" si="774"/>
        <v/>
      </c>
      <c r="N3042" s="30" t="str">
        <f t="shared" si="775"/>
        <v/>
      </c>
      <c r="O3042" s="30" t="str">
        <f t="shared" si="776"/>
        <v/>
      </c>
      <c r="P3042" s="30" t="str">
        <f t="shared" si="777"/>
        <v/>
      </c>
      <c r="Q3042" s="30" t="str">
        <f t="shared" si="778"/>
        <v/>
      </c>
      <c r="R3042" s="36" t="str">
        <f t="shared" si="779"/>
        <v/>
      </c>
      <c r="S3042" s="37" t="str">
        <f t="shared" si="770"/>
        <v/>
      </c>
    </row>
    <row r="3043" spans="1:19">
      <c r="A3043" s="30" t="s">
        <v>8840</v>
      </c>
      <c r="D3043" s="30" t="str">
        <f t="shared" si="764"/>
        <v>117313</v>
      </c>
      <c r="E3043" s="30">
        <f t="shared" si="768"/>
        <v>7</v>
      </c>
      <c r="F3043" s="30" t="str">
        <f t="shared" si="765"/>
        <v>INF044D01BJ2</v>
      </c>
      <c r="G3043" s="30">
        <f t="shared" si="769"/>
        <v>20</v>
      </c>
      <c r="H3043" s="30" t="str">
        <f t="shared" si="766"/>
        <v>INF044D01BK0</v>
      </c>
      <c r="I3043" s="30">
        <f t="shared" si="771"/>
        <v>33</v>
      </c>
      <c r="J3043" s="35" t="str">
        <f t="shared" si="767"/>
        <v>Taurus Banking &amp; Financial Services Fund - Dividend Option</v>
      </c>
      <c r="K3043" s="35">
        <f t="shared" si="772"/>
        <v>92</v>
      </c>
      <c r="L3043" s="30" t="str">
        <f t="shared" si="773"/>
        <v>19.49</v>
      </c>
      <c r="M3043" s="30">
        <f t="shared" si="774"/>
        <v>98</v>
      </c>
      <c r="N3043" s="30" t="str">
        <f t="shared" si="775"/>
        <v>19.39</v>
      </c>
      <c r="O3043" s="30">
        <f t="shared" si="776"/>
        <v>104</v>
      </c>
      <c r="P3043" s="30" t="str">
        <f t="shared" si="777"/>
        <v>19.49</v>
      </c>
      <c r="Q3043" s="30">
        <f t="shared" si="778"/>
        <v>110</v>
      </c>
      <c r="R3043" s="36" t="str">
        <f t="shared" si="779"/>
        <v>09-Aug-2017</v>
      </c>
      <c r="S3043" s="37">
        <f t="shared" si="770"/>
        <v>19.489999999999998</v>
      </c>
    </row>
    <row r="3044" spans="1:19">
      <c r="A3044" s="30" t="s">
        <v>8841</v>
      </c>
      <c r="D3044" s="30" t="str">
        <f t="shared" si="764"/>
        <v>117312</v>
      </c>
      <c r="E3044" s="30">
        <f t="shared" si="768"/>
        <v>7</v>
      </c>
      <c r="F3044" s="30" t="str">
        <f t="shared" si="765"/>
        <v>INF044D01BI4</v>
      </c>
      <c r="G3044" s="30">
        <f t="shared" si="769"/>
        <v>20</v>
      </c>
      <c r="H3044" s="30" t="str">
        <f t="shared" si="766"/>
        <v>-</v>
      </c>
      <c r="I3044" s="30">
        <f t="shared" si="771"/>
        <v>22</v>
      </c>
      <c r="J3044" s="35" t="str">
        <f t="shared" si="767"/>
        <v>Taurus Banking &amp; Financial Services Fund - Growth Option</v>
      </c>
      <c r="K3044" s="35">
        <f t="shared" si="772"/>
        <v>79</v>
      </c>
      <c r="L3044" s="30" t="str">
        <f t="shared" si="773"/>
        <v>21.78</v>
      </c>
      <c r="M3044" s="30">
        <f t="shared" si="774"/>
        <v>85</v>
      </c>
      <c r="N3044" s="30" t="str">
        <f t="shared" si="775"/>
        <v>21.67</v>
      </c>
      <c r="O3044" s="30">
        <f t="shared" si="776"/>
        <v>91</v>
      </c>
      <c r="P3044" s="30" t="str">
        <f t="shared" si="777"/>
        <v>21.78</v>
      </c>
      <c r="Q3044" s="30">
        <f t="shared" si="778"/>
        <v>97</v>
      </c>
      <c r="R3044" s="36" t="str">
        <f t="shared" si="779"/>
        <v>09-Aug-2017</v>
      </c>
      <c r="S3044" s="37">
        <f t="shared" si="770"/>
        <v>21.78</v>
      </c>
    </row>
    <row r="3045" spans="1:19" ht="26">
      <c r="A3045" s="30" t="s">
        <v>8842</v>
      </c>
      <c r="D3045" s="30" t="str">
        <f t="shared" si="764"/>
        <v>118869</v>
      </c>
      <c r="E3045" s="30">
        <f t="shared" si="768"/>
        <v>7</v>
      </c>
      <c r="F3045" s="30" t="str">
        <f t="shared" si="765"/>
        <v>INF044D01CO0</v>
      </c>
      <c r="G3045" s="30">
        <f t="shared" si="769"/>
        <v>20</v>
      </c>
      <c r="H3045" s="30" t="str">
        <f t="shared" si="766"/>
        <v>INF044D01CP7</v>
      </c>
      <c r="I3045" s="30">
        <f t="shared" si="771"/>
        <v>33</v>
      </c>
      <c r="J3045" s="35" t="str">
        <f t="shared" si="767"/>
        <v>Taurus Banking &amp; Financial Services Fund-Direct Plan-Dividend Option</v>
      </c>
      <c r="K3045" s="35">
        <f t="shared" si="772"/>
        <v>102</v>
      </c>
      <c r="L3045" s="30" t="str">
        <f t="shared" si="773"/>
        <v>22.61</v>
      </c>
      <c r="M3045" s="30">
        <f t="shared" si="774"/>
        <v>108</v>
      </c>
      <c r="N3045" s="30" t="str">
        <f t="shared" si="775"/>
        <v>22.50</v>
      </c>
      <c r="O3045" s="30">
        <f t="shared" si="776"/>
        <v>114</v>
      </c>
      <c r="P3045" s="30" t="str">
        <f t="shared" si="777"/>
        <v>22.61</v>
      </c>
      <c r="Q3045" s="30">
        <f t="shared" si="778"/>
        <v>120</v>
      </c>
      <c r="R3045" s="36" t="str">
        <f t="shared" si="779"/>
        <v>09-Aug-2017</v>
      </c>
      <c r="S3045" s="37">
        <f t="shared" si="770"/>
        <v>22.61</v>
      </c>
    </row>
    <row r="3046" spans="1:19" ht="26">
      <c r="A3046" s="30" t="s">
        <v>8843</v>
      </c>
      <c r="D3046" s="30" t="str">
        <f t="shared" si="764"/>
        <v>118868</v>
      </c>
      <c r="E3046" s="30">
        <f t="shared" si="768"/>
        <v>7</v>
      </c>
      <c r="F3046" s="30" t="str">
        <f t="shared" si="765"/>
        <v>INF044D01CN2</v>
      </c>
      <c r="G3046" s="30">
        <f t="shared" si="769"/>
        <v>20</v>
      </c>
      <c r="H3046" s="30" t="str">
        <f t="shared" si="766"/>
        <v>-</v>
      </c>
      <c r="I3046" s="30">
        <f t="shared" si="771"/>
        <v>22</v>
      </c>
      <c r="J3046" s="35" t="str">
        <f t="shared" si="767"/>
        <v>Taurus Banking &amp; Financial Services Fund-Direct Plan-Growth Option</v>
      </c>
      <c r="K3046" s="35">
        <f t="shared" si="772"/>
        <v>89</v>
      </c>
      <c r="L3046" s="30" t="str">
        <f t="shared" si="773"/>
        <v>22.87</v>
      </c>
      <c r="M3046" s="30">
        <f t="shared" si="774"/>
        <v>95</v>
      </c>
      <c r="N3046" s="30" t="str">
        <f t="shared" si="775"/>
        <v>22.76</v>
      </c>
      <c r="O3046" s="30">
        <f t="shared" si="776"/>
        <v>101</v>
      </c>
      <c r="P3046" s="30" t="str">
        <f t="shared" si="777"/>
        <v>22.87</v>
      </c>
      <c r="Q3046" s="30">
        <f t="shared" si="778"/>
        <v>107</v>
      </c>
      <c r="R3046" s="36" t="str">
        <f t="shared" si="779"/>
        <v>09-Aug-2017</v>
      </c>
      <c r="S3046" s="37">
        <f t="shared" si="770"/>
        <v>22.87</v>
      </c>
    </row>
    <row r="3047" spans="1:19">
      <c r="A3047" s="30" t="s">
        <v>8844</v>
      </c>
      <c r="D3047" s="30" t="str">
        <f t="shared" si="764"/>
        <v>118871</v>
      </c>
      <c r="E3047" s="30">
        <f t="shared" si="768"/>
        <v>7</v>
      </c>
      <c r="F3047" s="30" t="str">
        <f t="shared" si="765"/>
        <v>INF044D01BY1</v>
      </c>
      <c r="G3047" s="30">
        <f t="shared" si="769"/>
        <v>20</v>
      </c>
      <c r="H3047" s="30" t="str">
        <f t="shared" si="766"/>
        <v>INF044D01BZ8</v>
      </c>
      <c r="I3047" s="30">
        <f t="shared" si="771"/>
        <v>33</v>
      </c>
      <c r="J3047" s="35" t="str">
        <f t="shared" si="767"/>
        <v>Taurus Bonanza Fund-Direct Plan-Dividend Option</v>
      </c>
      <c r="K3047" s="35">
        <f t="shared" si="772"/>
        <v>81</v>
      </c>
      <c r="L3047" s="30" t="str">
        <f t="shared" si="773"/>
        <v>47.71</v>
      </c>
      <c r="M3047" s="30">
        <f t="shared" si="774"/>
        <v>87</v>
      </c>
      <c r="N3047" s="30" t="str">
        <f t="shared" si="775"/>
        <v>47.47</v>
      </c>
      <c r="O3047" s="30">
        <f t="shared" si="776"/>
        <v>93</v>
      </c>
      <c r="P3047" s="30" t="str">
        <f t="shared" si="777"/>
        <v>47.71</v>
      </c>
      <c r="Q3047" s="30">
        <f t="shared" si="778"/>
        <v>99</v>
      </c>
      <c r="R3047" s="36" t="str">
        <f t="shared" si="779"/>
        <v>09-Aug-2017</v>
      </c>
      <c r="S3047" s="37">
        <f t="shared" si="770"/>
        <v>47.71</v>
      </c>
    </row>
    <row r="3048" spans="1:19">
      <c r="A3048" s="30" t="s">
        <v>8845</v>
      </c>
      <c r="D3048" s="30" t="str">
        <f t="shared" si="764"/>
        <v>118870</v>
      </c>
      <c r="E3048" s="30">
        <f t="shared" si="768"/>
        <v>7</v>
      </c>
      <c r="F3048" s="30" t="str">
        <f t="shared" si="765"/>
        <v>INF044D01BX3</v>
      </c>
      <c r="G3048" s="30">
        <f t="shared" si="769"/>
        <v>20</v>
      </c>
      <c r="H3048" s="30" t="str">
        <f t="shared" si="766"/>
        <v>-</v>
      </c>
      <c r="I3048" s="30">
        <f t="shared" si="771"/>
        <v>22</v>
      </c>
      <c r="J3048" s="35" t="str">
        <f t="shared" si="767"/>
        <v>Taurus Bonanza Fund-Direct Plan-Growth Option</v>
      </c>
      <c r="K3048" s="35">
        <f t="shared" si="772"/>
        <v>68</v>
      </c>
      <c r="L3048" s="30" t="str">
        <f t="shared" si="773"/>
        <v>75.11</v>
      </c>
      <c r="M3048" s="30">
        <f t="shared" si="774"/>
        <v>74</v>
      </c>
      <c r="N3048" s="30" t="str">
        <f t="shared" si="775"/>
        <v>74.73</v>
      </c>
      <c r="O3048" s="30">
        <f t="shared" si="776"/>
        <v>80</v>
      </c>
      <c r="P3048" s="30" t="str">
        <f t="shared" si="777"/>
        <v>75.11</v>
      </c>
      <c r="Q3048" s="30">
        <f t="shared" si="778"/>
        <v>86</v>
      </c>
      <c r="R3048" s="36" t="str">
        <f t="shared" si="779"/>
        <v>09-Aug-2017</v>
      </c>
      <c r="S3048" s="37">
        <f t="shared" si="770"/>
        <v>75.11</v>
      </c>
    </row>
    <row r="3049" spans="1:19">
      <c r="A3049" s="30" t="s">
        <v>8846</v>
      </c>
      <c r="D3049" s="30" t="str">
        <f t="shared" si="764"/>
        <v>108403</v>
      </c>
      <c r="E3049" s="30">
        <f t="shared" si="768"/>
        <v>7</v>
      </c>
      <c r="F3049" s="30" t="str">
        <f t="shared" si="765"/>
        <v>INF044D01740</v>
      </c>
      <c r="G3049" s="30">
        <f t="shared" si="769"/>
        <v>20</v>
      </c>
      <c r="H3049" s="30" t="str">
        <f t="shared" si="766"/>
        <v>INF044D01757</v>
      </c>
      <c r="I3049" s="30">
        <f t="shared" si="771"/>
        <v>33</v>
      </c>
      <c r="J3049" s="35" t="str">
        <f t="shared" si="767"/>
        <v>Taurus Bonanza Fund-Dividend Option</v>
      </c>
      <c r="K3049" s="35">
        <f t="shared" si="772"/>
        <v>69</v>
      </c>
      <c r="L3049" s="30" t="str">
        <f t="shared" si="773"/>
        <v>46.32</v>
      </c>
      <c r="M3049" s="30">
        <f t="shared" si="774"/>
        <v>75</v>
      </c>
      <c r="N3049" s="30" t="str">
        <f t="shared" si="775"/>
        <v>46.09</v>
      </c>
      <c r="O3049" s="30">
        <f t="shared" si="776"/>
        <v>81</v>
      </c>
      <c r="P3049" s="30" t="str">
        <f t="shared" si="777"/>
        <v>46.32</v>
      </c>
      <c r="Q3049" s="30">
        <f t="shared" si="778"/>
        <v>87</v>
      </c>
      <c r="R3049" s="36" t="str">
        <f t="shared" si="779"/>
        <v>09-Aug-2017</v>
      </c>
      <c r="S3049" s="37">
        <f t="shared" si="770"/>
        <v>46.32</v>
      </c>
    </row>
    <row r="3050" spans="1:19">
      <c r="A3050" s="30" t="s">
        <v>8847</v>
      </c>
      <c r="D3050" s="30" t="str">
        <f t="shared" si="764"/>
        <v>101209</v>
      </c>
      <c r="E3050" s="30">
        <f t="shared" si="768"/>
        <v>7</v>
      </c>
      <c r="F3050" s="30" t="str">
        <f t="shared" si="765"/>
        <v>INF044D01773</v>
      </c>
      <c r="G3050" s="30">
        <f t="shared" si="769"/>
        <v>20</v>
      </c>
      <c r="H3050" s="30" t="str">
        <f t="shared" si="766"/>
        <v>-</v>
      </c>
      <c r="I3050" s="30">
        <f t="shared" si="771"/>
        <v>22</v>
      </c>
      <c r="J3050" s="35" t="str">
        <f t="shared" si="767"/>
        <v>Taurus Bonanza Fund-Growth Option</v>
      </c>
      <c r="K3050" s="35">
        <f t="shared" si="772"/>
        <v>56</v>
      </c>
      <c r="L3050" s="30" t="str">
        <f t="shared" si="773"/>
        <v>72.33</v>
      </c>
      <c r="M3050" s="30">
        <f t="shared" si="774"/>
        <v>62</v>
      </c>
      <c r="N3050" s="30" t="str">
        <f t="shared" si="775"/>
        <v>71.97</v>
      </c>
      <c r="O3050" s="30">
        <f t="shared" si="776"/>
        <v>68</v>
      </c>
      <c r="P3050" s="30" t="str">
        <f t="shared" si="777"/>
        <v>72.33</v>
      </c>
      <c r="Q3050" s="30">
        <f t="shared" si="778"/>
        <v>74</v>
      </c>
      <c r="R3050" s="36" t="str">
        <f t="shared" si="779"/>
        <v>09-Aug-2017</v>
      </c>
      <c r="S3050" s="37">
        <f t="shared" si="770"/>
        <v>72.33</v>
      </c>
    </row>
    <row r="3051" spans="1:19">
      <c r="A3051" s="30" t="s">
        <v>8848</v>
      </c>
      <c r="D3051" s="30" t="str">
        <f t="shared" si="764"/>
        <v>111642</v>
      </c>
      <c r="E3051" s="30">
        <f t="shared" si="768"/>
        <v>7</v>
      </c>
      <c r="F3051" s="30" t="str">
        <f t="shared" si="765"/>
        <v>INF044D01781</v>
      </c>
      <c r="G3051" s="30">
        <f t="shared" si="769"/>
        <v>20</v>
      </c>
      <c r="H3051" s="30" t="str">
        <f t="shared" si="766"/>
        <v>INF044D01799</v>
      </c>
      <c r="I3051" s="30">
        <f t="shared" si="771"/>
        <v>33</v>
      </c>
      <c r="J3051" s="35" t="str">
        <f t="shared" si="767"/>
        <v>Taurus Discovery Fund - Divided Option</v>
      </c>
      <c r="K3051" s="35">
        <f t="shared" si="772"/>
        <v>72</v>
      </c>
      <c r="L3051" s="30" t="str">
        <f t="shared" si="773"/>
        <v>36.19</v>
      </c>
      <c r="M3051" s="30">
        <f t="shared" si="774"/>
        <v>78</v>
      </c>
      <c r="N3051" s="30" t="str">
        <f t="shared" si="775"/>
        <v>36.01</v>
      </c>
      <c r="O3051" s="30">
        <f t="shared" si="776"/>
        <v>84</v>
      </c>
      <c r="P3051" s="30" t="str">
        <f t="shared" si="777"/>
        <v>36.19</v>
      </c>
      <c r="Q3051" s="30">
        <f t="shared" si="778"/>
        <v>90</v>
      </c>
      <c r="R3051" s="36" t="str">
        <f t="shared" si="779"/>
        <v>09-Aug-2017</v>
      </c>
      <c r="S3051" s="37">
        <f t="shared" si="770"/>
        <v>36.19</v>
      </c>
    </row>
    <row r="3052" spans="1:19">
      <c r="A3052" s="30" t="s">
        <v>8849</v>
      </c>
      <c r="D3052" s="30" t="str">
        <f t="shared" si="764"/>
        <v>100477</v>
      </c>
      <c r="E3052" s="30">
        <f t="shared" si="768"/>
        <v>7</v>
      </c>
      <c r="F3052" s="30" t="str">
        <f t="shared" si="765"/>
        <v>INF044D01815</v>
      </c>
      <c r="G3052" s="30">
        <f t="shared" si="769"/>
        <v>20</v>
      </c>
      <c r="H3052" s="30" t="str">
        <f t="shared" si="766"/>
        <v>-</v>
      </c>
      <c r="I3052" s="30">
        <f t="shared" si="771"/>
        <v>22</v>
      </c>
      <c r="J3052" s="35" t="str">
        <f t="shared" si="767"/>
        <v>Taurus Discovery Fund - Growth Option</v>
      </c>
      <c r="K3052" s="35">
        <f t="shared" si="772"/>
        <v>60</v>
      </c>
      <c r="L3052" s="30" t="str">
        <f t="shared" si="773"/>
        <v>40.61</v>
      </c>
      <c r="M3052" s="30">
        <f t="shared" si="774"/>
        <v>66</v>
      </c>
      <c r="N3052" s="30" t="str">
        <f t="shared" si="775"/>
        <v>40.41</v>
      </c>
      <c r="O3052" s="30">
        <f t="shared" si="776"/>
        <v>72</v>
      </c>
      <c r="P3052" s="30" t="str">
        <f t="shared" si="777"/>
        <v>40.61</v>
      </c>
      <c r="Q3052" s="30">
        <f t="shared" si="778"/>
        <v>78</v>
      </c>
      <c r="R3052" s="36" t="str">
        <f t="shared" si="779"/>
        <v>09-Aug-2017</v>
      </c>
      <c r="S3052" s="37">
        <f t="shared" si="770"/>
        <v>40.61</v>
      </c>
    </row>
    <row r="3053" spans="1:19">
      <c r="A3053" s="30" t="s">
        <v>8850</v>
      </c>
      <c r="D3053" s="30" t="str">
        <f t="shared" si="764"/>
        <v>118873</v>
      </c>
      <c r="E3053" s="30">
        <f t="shared" si="768"/>
        <v>7</v>
      </c>
      <c r="F3053" s="30" t="str">
        <f t="shared" si="765"/>
        <v>INF044D01CB7</v>
      </c>
      <c r="G3053" s="30">
        <f t="shared" si="769"/>
        <v>20</v>
      </c>
      <c r="H3053" s="30" t="str">
        <f t="shared" si="766"/>
        <v>INF044D01CC5</v>
      </c>
      <c r="I3053" s="30">
        <f t="shared" si="771"/>
        <v>33</v>
      </c>
      <c r="J3053" s="35" t="str">
        <f t="shared" si="767"/>
        <v>Taurus Discovery Fund-Direct Plan-Dividend Option</v>
      </c>
      <c r="K3053" s="35">
        <f t="shared" si="772"/>
        <v>83</v>
      </c>
      <c r="L3053" s="30" t="str">
        <f t="shared" si="773"/>
        <v>36.92</v>
      </c>
      <c r="M3053" s="30">
        <f t="shared" si="774"/>
        <v>89</v>
      </c>
      <c r="N3053" s="30" t="str">
        <f t="shared" si="775"/>
        <v>36.74</v>
      </c>
      <c r="O3053" s="30">
        <f t="shared" si="776"/>
        <v>95</v>
      </c>
      <c r="P3053" s="30" t="str">
        <f t="shared" si="777"/>
        <v>36.92</v>
      </c>
      <c r="Q3053" s="30">
        <f t="shared" si="778"/>
        <v>101</v>
      </c>
      <c r="R3053" s="36" t="str">
        <f t="shared" si="779"/>
        <v>09-Aug-2017</v>
      </c>
      <c r="S3053" s="37">
        <f t="shared" si="770"/>
        <v>36.92</v>
      </c>
    </row>
    <row r="3054" spans="1:19">
      <c r="A3054" s="30" t="s">
        <v>8851</v>
      </c>
      <c r="D3054" s="30" t="str">
        <f t="shared" si="764"/>
        <v>118872</v>
      </c>
      <c r="E3054" s="30">
        <f t="shared" si="768"/>
        <v>7</v>
      </c>
      <c r="F3054" s="30" t="str">
        <f t="shared" si="765"/>
        <v>INF044D01CA9</v>
      </c>
      <c r="G3054" s="30">
        <f t="shared" si="769"/>
        <v>20</v>
      </c>
      <c r="H3054" s="30" t="str">
        <f t="shared" si="766"/>
        <v>-</v>
      </c>
      <c r="I3054" s="30">
        <f t="shared" si="771"/>
        <v>22</v>
      </c>
      <c r="J3054" s="35" t="str">
        <f t="shared" si="767"/>
        <v>Taurus Discovery Fund-Direct Plan-Growth Option</v>
      </c>
      <c r="K3054" s="35">
        <f t="shared" si="772"/>
        <v>70</v>
      </c>
      <c r="L3054" s="30" t="str">
        <f t="shared" si="773"/>
        <v>41.54</v>
      </c>
      <c r="M3054" s="30">
        <f t="shared" si="774"/>
        <v>76</v>
      </c>
      <c r="N3054" s="30" t="str">
        <f t="shared" si="775"/>
        <v>41.33</v>
      </c>
      <c r="O3054" s="30">
        <f t="shared" si="776"/>
        <v>82</v>
      </c>
      <c r="P3054" s="30" t="str">
        <f t="shared" si="777"/>
        <v>41.54</v>
      </c>
      <c r="Q3054" s="30">
        <f t="shared" si="778"/>
        <v>88</v>
      </c>
      <c r="R3054" s="36" t="str">
        <f t="shared" si="779"/>
        <v>09-Aug-2017</v>
      </c>
      <c r="S3054" s="37">
        <f t="shared" si="770"/>
        <v>41.54</v>
      </c>
    </row>
    <row r="3055" spans="1:19">
      <c r="A3055" s="30" t="s">
        <v>8852</v>
      </c>
      <c r="D3055" s="30" t="str">
        <f t="shared" si="764"/>
        <v>111903</v>
      </c>
      <c r="E3055" s="30">
        <f t="shared" si="768"/>
        <v>7</v>
      </c>
      <c r="F3055" s="30" t="str">
        <f t="shared" si="765"/>
        <v>INF044D01823</v>
      </c>
      <c r="G3055" s="30">
        <f t="shared" si="769"/>
        <v>20</v>
      </c>
      <c r="H3055" s="30" t="str">
        <f t="shared" si="766"/>
        <v>-</v>
      </c>
      <c r="I3055" s="30">
        <f t="shared" si="771"/>
        <v>22</v>
      </c>
      <c r="J3055" s="35" t="str">
        <f t="shared" si="767"/>
        <v>Taurus Ethical Fund - Bonus Option</v>
      </c>
      <c r="K3055" s="35">
        <f t="shared" si="772"/>
        <v>57</v>
      </c>
      <c r="L3055" s="30" t="str">
        <f t="shared" si="773"/>
        <v>44.32</v>
      </c>
      <c r="M3055" s="30">
        <f t="shared" si="774"/>
        <v>63</v>
      </c>
      <c r="N3055" s="30" t="str">
        <f t="shared" si="775"/>
        <v>44.10</v>
      </c>
      <c r="O3055" s="30">
        <f t="shared" si="776"/>
        <v>69</v>
      </c>
      <c r="P3055" s="30" t="str">
        <f t="shared" si="777"/>
        <v>44.32</v>
      </c>
      <c r="Q3055" s="30">
        <f t="shared" si="778"/>
        <v>75</v>
      </c>
      <c r="R3055" s="36" t="str">
        <f t="shared" si="779"/>
        <v>09-Aug-2017</v>
      </c>
      <c r="S3055" s="37">
        <f t="shared" si="770"/>
        <v>44.32</v>
      </c>
    </row>
    <row r="3056" spans="1:19">
      <c r="A3056" s="30" t="s">
        <v>8853</v>
      </c>
      <c r="D3056" s="30" t="str">
        <f t="shared" si="764"/>
        <v>111788</v>
      </c>
      <c r="E3056" s="30">
        <f t="shared" si="768"/>
        <v>7</v>
      </c>
      <c r="F3056" s="30" t="str">
        <f t="shared" si="765"/>
        <v>INF044D01831</v>
      </c>
      <c r="G3056" s="30">
        <f t="shared" si="769"/>
        <v>20</v>
      </c>
      <c r="H3056" s="30" t="str">
        <f t="shared" si="766"/>
        <v>INF044D01849</v>
      </c>
      <c r="I3056" s="30">
        <f t="shared" si="771"/>
        <v>33</v>
      </c>
      <c r="J3056" s="35" t="str">
        <f t="shared" si="767"/>
        <v>Taurus Ethical Fund - Dividend Option</v>
      </c>
      <c r="K3056" s="35">
        <f t="shared" si="772"/>
        <v>71</v>
      </c>
      <c r="L3056" s="30" t="str">
        <f t="shared" si="773"/>
        <v>29.95</v>
      </c>
      <c r="M3056" s="30">
        <f t="shared" si="774"/>
        <v>77</v>
      </c>
      <c r="N3056" s="30" t="str">
        <f t="shared" si="775"/>
        <v>29.80</v>
      </c>
      <c r="O3056" s="30">
        <f t="shared" si="776"/>
        <v>83</v>
      </c>
      <c r="P3056" s="30" t="str">
        <f t="shared" si="777"/>
        <v>29.95</v>
      </c>
      <c r="Q3056" s="30">
        <f t="shared" si="778"/>
        <v>89</v>
      </c>
      <c r="R3056" s="36" t="str">
        <f t="shared" si="779"/>
        <v>09-Aug-2017</v>
      </c>
      <c r="S3056" s="37">
        <f t="shared" si="770"/>
        <v>29.95</v>
      </c>
    </row>
    <row r="3057" spans="1:19">
      <c r="A3057" s="30" t="s">
        <v>8854</v>
      </c>
      <c r="D3057" s="30" t="str">
        <f t="shared" si="764"/>
        <v>111787</v>
      </c>
      <c r="E3057" s="30">
        <f t="shared" si="768"/>
        <v>7</v>
      </c>
      <c r="F3057" s="30" t="str">
        <f t="shared" si="765"/>
        <v>INF044D01864</v>
      </c>
      <c r="G3057" s="30">
        <f t="shared" si="769"/>
        <v>20</v>
      </c>
      <c r="H3057" s="30" t="str">
        <f t="shared" si="766"/>
        <v>-</v>
      </c>
      <c r="I3057" s="30">
        <f t="shared" si="771"/>
        <v>22</v>
      </c>
      <c r="J3057" s="35" t="str">
        <f t="shared" si="767"/>
        <v>Taurus Ethical Fund - Growth Option</v>
      </c>
      <c r="K3057" s="35">
        <f t="shared" si="772"/>
        <v>58</v>
      </c>
      <c r="L3057" s="30" t="str">
        <f t="shared" si="773"/>
        <v>44.33</v>
      </c>
      <c r="M3057" s="30">
        <f t="shared" si="774"/>
        <v>64</v>
      </c>
      <c r="N3057" s="30" t="str">
        <f t="shared" si="775"/>
        <v>44.11</v>
      </c>
      <c r="O3057" s="30">
        <f t="shared" si="776"/>
        <v>70</v>
      </c>
      <c r="P3057" s="30" t="str">
        <f t="shared" si="777"/>
        <v>44.33</v>
      </c>
      <c r="Q3057" s="30">
        <f t="shared" si="778"/>
        <v>76</v>
      </c>
      <c r="R3057" s="36" t="str">
        <f t="shared" si="779"/>
        <v>09-Aug-2017</v>
      </c>
      <c r="S3057" s="37">
        <f t="shared" si="770"/>
        <v>44.33</v>
      </c>
    </row>
    <row r="3058" spans="1:19">
      <c r="A3058" s="30" t="s">
        <v>8855</v>
      </c>
      <c r="D3058" s="30" t="str">
        <f t="shared" si="764"/>
        <v>118878</v>
      </c>
      <c r="E3058" s="30">
        <f t="shared" si="768"/>
        <v>7</v>
      </c>
      <c r="F3058" s="30" t="str">
        <f t="shared" si="765"/>
        <v>INF044D01CM4</v>
      </c>
      <c r="G3058" s="30">
        <f t="shared" si="769"/>
        <v>20</v>
      </c>
      <c r="H3058" s="30" t="str">
        <f t="shared" si="766"/>
        <v>-</v>
      </c>
      <c r="I3058" s="30">
        <f t="shared" si="771"/>
        <v>22</v>
      </c>
      <c r="J3058" s="35" t="str">
        <f t="shared" si="767"/>
        <v>Taurus Ethical Fund-Direct Plan-Bonus Option</v>
      </c>
      <c r="K3058" s="35">
        <f t="shared" si="772"/>
        <v>67</v>
      </c>
      <c r="L3058" s="30" t="str">
        <f t="shared" si="773"/>
        <v>15.05</v>
      </c>
      <c r="M3058" s="30">
        <f t="shared" si="774"/>
        <v>73</v>
      </c>
      <c r="N3058" s="30" t="str">
        <f t="shared" si="775"/>
        <v>14.97</v>
      </c>
      <c r="O3058" s="30">
        <f t="shared" si="776"/>
        <v>79</v>
      </c>
      <c r="P3058" s="30" t="str">
        <f t="shared" si="777"/>
        <v>15.05</v>
      </c>
      <c r="Q3058" s="30">
        <f t="shared" si="778"/>
        <v>85</v>
      </c>
      <c r="R3058" s="36" t="str">
        <f t="shared" si="779"/>
        <v>09-Aug-2017</v>
      </c>
      <c r="S3058" s="37">
        <f t="shared" si="770"/>
        <v>15.05</v>
      </c>
    </row>
    <row r="3059" spans="1:19">
      <c r="A3059" s="30" t="s">
        <v>8856</v>
      </c>
      <c r="D3059" s="30" t="str">
        <f t="shared" si="764"/>
        <v>118877</v>
      </c>
      <c r="E3059" s="30">
        <f t="shared" si="768"/>
        <v>7</v>
      </c>
      <c r="F3059" s="30" t="str">
        <f t="shared" si="765"/>
        <v>INF044D01CK8</v>
      </c>
      <c r="G3059" s="30">
        <f t="shared" si="769"/>
        <v>20</v>
      </c>
      <c r="H3059" s="30" t="str">
        <f t="shared" si="766"/>
        <v>INF044D01CL6</v>
      </c>
      <c r="I3059" s="30">
        <f t="shared" si="771"/>
        <v>33</v>
      </c>
      <c r="J3059" s="35" t="str">
        <f t="shared" si="767"/>
        <v>Taurus Ethical Fund-Direct Plan-Dividend Option</v>
      </c>
      <c r="K3059" s="35">
        <f t="shared" si="772"/>
        <v>81</v>
      </c>
      <c r="L3059" s="30" t="str">
        <f t="shared" si="773"/>
        <v>30.79</v>
      </c>
      <c r="M3059" s="30">
        <f t="shared" si="774"/>
        <v>87</v>
      </c>
      <c r="N3059" s="30" t="str">
        <f t="shared" si="775"/>
        <v>30.64</v>
      </c>
      <c r="O3059" s="30">
        <f t="shared" si="776"/>
        <v>93</v>
      </c>
      <c r="P3059" s="30" t="str">
        <f t="shared" si="777"/>
        <v>30.79</v>
      </c>
      <c r="Q3059" s="30">
        <f t="shared" si="778"/>
        <v>99</v>
      </c>
      <c r="R3059" s="36" t="str">
        <f t="shared" si="779"/>
        <v>09-Aug-2017</v>
      </c>
      <c r="S3059" s="37">
        <f t="shared" si="770"/>
        <v>30.79</v>
      </c>
    </row>
    <row r="3060" spans="1:19">
      <c r="A3060" s="30" t="s">
        <v>8857</v>
      </c>
      <c r="D3060" s="30" t="str">
        <f t="shared" si="764"/>
        <v>118876</v>
      </c>
      <c r="E3060" s="30">
        <f t="shared" si="768"/>
        <v>7</v>
      </c>
      <c r="F3060" s="30" t="str">
        <f t="shared" si="765"/>
        <v>INF044D01CJ0</v>
      </c>
      <c r="G3060" s="30">
        <f t="shared" si="769"/>
        <v>20</v>
      </c>
      <c r="H3060" s="30" t="str">
        <f t="shared" si="766"/>
        <v>-</v>
      </c>
      <c r="I3060" s="30">
        <f t="shared" si="771"/>
        <v>22</v>
      </c>
      <c r="J3060" s="35" t="str">
        <f t="shared" si="767"/>
        <v>Taurus Ethical Fund-Direct Plan-Growth Option</v>
      </c>
      <c r="K3060" s="35">
        <f t="shared" si="772"/>
        <v>68</v>
      </c>
      <c r="L3060" s="30" t="str">
        <f t="shared" si="773"/>
        <v>45.89</v>
      </c>
      <c r="M3060" s="30">
        <f t="shared" si="774"/>
        <v>74</v>
      </c>
      <c r="N3060" s="30" t="str">
        <f t="shared" si="775"/>
        <v>45.66</v>
      </c>
      <c r="O3060" s="30">
        <f t="shared" si="776"/>
        <v>80</v>
      </c>
      <c r="P3060" s="30" t="str">
        <f t="shared" si="777"/>
        <v>45.89</v>
      </c>
      <c r="Q3060" s="30">
        <f t="shared" si="778"/>
        <v>86</v>
      </c>
      <c r="R3060" s="36" t="str">
        <f t="shared" si="779"/>
        <v>09-Aug-2017</v>
      </c>
      <c r="S3060" s="37">
        <f t="shared" si="770"/>
        <v>45.89</v>
      </c>
    </row>
    <row r="3061" spans="1:19">
      <c r="A3061" s="30" t="s">
        <v>8858</v>
      </c>
      <c r="D3061" s="30" t="str">
        <f t="shared" si="764"/>
        <v>105418</v>
      </c>
      <c r="E3061" s="30">
        <f t="shared" si="768"/>
        <v>7</v>
      </c>
      <c r="F3061" s="30" t="str">
        <f t="shared" si="765"/>
        <v>INF044D01872</v>
      </c>
      <c r="G3061" s="30">
        <f t="shared" si="769"/>
        <v>20</v>
      </c>
      <c r="H3061" s="30" t="str">
        <f t="shared" si="766"/>
        <v>INF044D01880</v>
      </c>
      <c r="I3061" s="30">
        <f t="shared" si="771"/>
        <v>33</v>
      </c>
      <c r="J3061" s="35" t="str">
        <f t="shared" si="767"/>
        <v>Taurus Infrastructure Fund -Dividend Option</v>
      </c>
      <c r="K3061" s="35">
        <f t="shared" si="772"/>
        <v>77</v>
      </c>
      <c r="L3061" s="30" t="str">
        <f t="shared" si="773"/>
        <v>21.85</v>
      </c>
      <c r="M3061" s="30">
        <f t="shared" si="774"/>
        <v>83</v>
      </c>
      <c r="N3061" s="30" t="str">
        <f t="shared" si="775"/>
        <v>21.74</v>
      </c>
      <c r="O3061" s="30">
        <f t="shared" si="776"/>
        <v>89</v>
      </c>
      <c r="P3061" s="30" t="str">
        <f t="shared" si="777"/>
        <v>21.85</v>
      </c>
      <c r="Q3061" s="30">
        <f t="shared" si="778"/>
        <v>95</v>
      </c>
      <c r="R3061" s="36" t="str">
        <f t="shared" si="779"/>
        <v>09-Aug-2017</v>
      </c>
      <c r="S3061" s="37">
        <f t="shared" si="770"/>
        <v>21.85</v>
      </c>
    </row>
    <row r="3062" spans="1:19">
      <c r="A3062" s="30" t="s">
        <v>8859</v>
      </c>
      <c r="D3062" s="30" t="str">
        <f t="shared" si="764"/>
        <v>105417</v>
      </c>
      <c r="E3062" s="30">
        <f t="shared" si="768"/>
        <v>7</v>
      </c>
      <c r="F3062" s="30" t="str">
        <f t="shared" si="765"/>
        <v>INF044D01906</v>
      </c>
      <c r="G3062" s="30">
        <f t="shared" si="769"/>
        <v>20</v>
      </c>
      <c r="H3062" s="30" t="str">
        <f t="shared" si="766"/>
        <v>-</v>
      </c>
      <c r="I3062" s="30">
        <f t="shared" si="771"/>
        <v>22</v>
      </c>
      <c r="J3062" s="35" t="str">
        <f t="shared" si="767"/>
        <v>Taurus Infrastructure Fund -Growth Option</v>
      </c>
      <c r="K3062" s="35">
        <f t="shared" si="772"/>
        <v>64</v>
      </c>
      <c r="L3062" s="30" t="str">
        <f t="shared" si="773"/>
        <v>23.22</v>
      </c>
      <c r="M3062" s="30">
        <f t="shared" si="774"/>
        <v>70</v>
      </c>
      <c r="N3062" s="30" t="str">
        <f t="shared" si="775"/>
        <v>23.10</v>
      </c>
      <c r="O3062" s="30">
        <f t="shared" si="776"/>
        <v>76</v>
      </c>
      <c r="P3062" s="30" t="str">
        <f t="shared" si="777"/>
        <v>23.22</v>
      </c>
      <c r="Q3062" s="30">
        <f t="shared" si="778"/>
        <v>82</v>
      </c>
      <c r="R3062" s="36" t="str">
        <f t="shared" si="779"/>
        <v>09-Aug-2017</v>
      </c>
      <c r="S3062" s="37">
        <f t="shared" si="770"/>
        <v>23.22</v>
      </c>
    </row>
    <row r="3063" spans="1:19">
      <c r="A3063" s="30" t="s">
        <v>8860</v>
      </c>
      <c r="D3063" s="30" t="str">
        <f t="shared" si="764"/>
        <v>118880</v>
      </c>
      <c r="E3063" s="30">
        <f t="shared" si="768"/>
        <v>7</v>
      </c>
      <c r="F3063" s="30" t="str">
        <f t="shared" si="765"/>
        <v>INF044D01CE1</v>
      </c>
      <c r="G3063" s="30">
        <f t="shared" si="769"/>
        <v>20</v>
      </c>
      <c r="H3063" s="30" t="str">
        <f t="shared" si="766"/>
        <v>INF044D01CF8</v>
      </c>
      <c r="I3063" s="30">
        <f t="shared" si="771"/>
        <v>33</v>
      </c>
      <c r="J3063" s="35" t="str">
        <f t="shared" si="767"/>
        <v>Taurus Infrastructure Fund-Direct Plan-Dividend Option</v>
      </c>
      <c r="K3063" s="35">
        <f t="shared" si="772"/>
        <v>88</v>
      </c>
      <c r="L3063" s="30" t="str">
        <f t="shared" si="773"/>
        <v>22.40</v>
      </c>
      <c r="M3063" s="30">
        <f t="shared" si="774"/>
        <v>94</v>
      </c>
      <c r="N3063" s="30" t="str">
        <f t="shared" si="775"/>
        <v>22.29</v>
      </c>
      <c r="O3063" s="30">
        <f t="shared" si="776"/>
        <v>100</v>
      </c>
      <c r="P3063" s="30" t="str">
        <f t="shared" si="777"/>
        <v>22.40</v>
      </c>
      <c r="Q3063" s="30">
        <f t="shared" si="778"/>
        <v>106</v>
      </c>
      <c r="R3063" s="36" t="str">
        <f t="shared" si="779"/>
        <v>09-Aug-2017</v>
      </c>
      <c r="S3063" s="37">
        <f t="shared" si="770"/>
        <v>22.4</v>
      </c>
    </row>
    <row r="3064" spans="1:19">
      <c r="A3064" s="30" t="s">
        <v>8861</v>
      </c>
      <c r="D3064" s="30" t="str">
        <f t="shared" si="764"/>
        <v>118879</v>
      </c>
      <c r="E3064" s="30">
        <f t="shared" si="768"/>
        <v>7</v>
      </c>
      <c r="F3064" s="30" t="str">
        <f t="shared" si="765"/>
        <v>INF044D01CD3</v>
      </c>
      <c r="G3064" s="30">
        <f t="shared" si="769"/>
        <v>20</v>
      </c>
      <c r="H3064" s="30" t="str">
        <f t="shared" si="766"/>
        <v>-</v>
      </c>
      <c r="I3064" s="30">
        <f t="shared" si="771"/>
        <v>22</v>
      </c>
      <c r="J3064" s="35" t="str">
        <f t="shared" si="767"/>
        <v>Taurus Infrastructure Fund-Direct Plan-Growth Option</v>
      </c>
      <c r="K3064" s="35">
        <f t="shared" si="772"/>
        <v>75</v>
      </c>
      <c r="L3064" s="30" t="str">
        <f t="shared" si="773"/>
        <v>24.05</v>
      </c>
      <c r="M3064" s="30">
        <f t="shared" si="774"/>
        <v>81</v>
      </c>
      <c r="N3064" s="30" t="str">
        <f t="shared" si="775"/>
        <v>23.93</v>
      </c>
      <c r="O3064" s="30">
        <f t="shared" si="776"/>
        <v>87</v>
      </c>
      <c r="P3064" s="30" t="str">
        <f t="shared" si="777"/>
        <v>24.05</v>
      </c>
      <c r="Q3064" s="30">
        <f t="shared" si="778"/>
        <v>93</v>
      </c>
      <c r="R3064" s="36" t="str">
        <f t="shared" si="779"/>
        <v>09-Aug-2017</v>
      </c>
      <c r="S3064" s="37">
        <f t="shared" si="770"/>
        <v>24.05</v>
      </c>
    </row>
    <row r="3065" spans="1:19">
      <c r="A3065" s="30" t="s">
        <v>8862</v>
      </c>
      <c r="D3065" s="30" t="str">
        <f t="shared" si="764"/>
        <v>112949</v>
      </c>
      <c r="E3065" s="30">
        <f t="shared" si="768"/>
        <v>7</v>
      </c>
      <c r="F3065" s="30" t="str">
        <f t="shared" si="765"/>
        <v>INF044D01914</v>
      </c>
      <c r="G3065" s="30">
        <f t="shared" si="769"/>
        <v>20</v>
      </c>
      <c r="H3065" s="30" t="str">
        <f t="shared" si="766"/>
        <v>INF044D01922</v>
      </c>
      <c r="I3065" s="30">
        <f t="shared" si="771"/>
        <v>33</v>
      </c>
      <c r="J3065" s="35" t="str">
        <f t="shared" si="767"/>
        <v>Taurus Nifty Index Fund - Dividend Option</v>
      </c>
      <c r="K3065" s="35">
        <f t="shared" si="772"/>
        <v>75</v>
      </c>
      <c r="L3065" s="30" t="str">
        <f t="shared" si="773"/>
        <v>18.2684</v>
      </c>
      <c r="M3065" s="30">
        <f t="shared" si="774"/>
        <v>83</v>
      </c>
      <c r="N3065" s="30" t="str">
        <f t="shared" si="775"/>
        <v>18.1771</v>
      </c>
      <c r="O3065" s="30">
        <f t="shared" si="776"/>
        <v>91</v>
      </c>
      <c r="P3065" s="30" t="str">
        <f t="shared" si="777"/>
        <v>18.2684</v>
      </c>
      <c r="Q3065" s="30">
        <f t="shared" si="778"/>
        <v>99</v>
      </c>
      <c r="R3065" s="36" t="str">
        <f t="shared" si="779"/>
        <v>09-Aug-2017</v>
      </c>
      <c r="S3065" s="37">
        <f t="shared" si="770"/>
        <v>18.2684</v>
      </c>
    </row>
    <row r="3066" spans="1:19">
      <c r="A3066" s="30" t="s">
        <v>8863</v>
      </c>
      <c r="D3066" s="30" t="str">
        <f t="shared" si="764"/>
        <v>112948</v>
      </c>
      <c r="E3066" s="30">
        <f t="shared" si="768"/>
        <v>7</v>
      </c>
      <c r="F3066" s="30" t="str">
        <f t="shared" si="765"/>
        <v>INF044D01948</v>
      </c>
      <c r="G3066" s="30">
        <f t="shared" si="769"/>
        <v>20</v>
      </c>
      <c r="H3066" s="30" t="str">
        <f t="shared" si="766"/>
        <v>-</v>
      </c>
      <c r="I3066" s="30">
        <f t="shared" si="771"/>
        <v>22</v>
      </c>
      <c r="J3066" s="35" t="str">
        <f t="shared" si="767"/>
        <v>Taurus Nifty Index Fund - Growth Option</v>
      </c>
      <c r="K3066" s="35">
        <f t="shared" si="772"/>
        <v>62</v>
      </c>
      <c r="L3066" s="30" t="str">
        <f t="shared" si="773"/>
        <v>18.2684</v>
      </c>
      <c r="M3066" s="30">
        <f t="shared" si="774"/>
        <v>70</v>
      </c>
      <c r="N3066" s="30" t="str">
        <f t="shared" si="775"/>
        <v>18.1771</v>
      </c>
      <c r="O3066" s="30">
        <f t="shared" si="776"/>
        <v>78</v>
      </c>
      <c r="P3066" s="30" t="str">
        <f t="shared" si="777"/>
        <v>18.2684</v>
      </c>
      <c r="Q3066" s="30">
        <f t="shared" si="778"/>
        <v>86</v>
      </c>
      <c r="R3066" s="36" t="str">
        <f t="shared" si="779"/>
        <v>09-Aug-2017</v>
      </c>
      <c r="S3066" s="37">
        <f t="shared" si="770"/>
        <v>18.2684</v>
      </c>
    </row>
    <row r="3067" spans="1:19">
      <c r="A3067" s="30" t="s">
        <v>8864</v>
      </c>
      <c r="D3067" s="30" t="str">
        <f t="shared" si="764"/>
        <v>118882</v>
      </c>
      <c r="E3067" s="30">
        <f t="shared" si="768"/>
        <v>7</v>
      </c>
      <c r="F3067" s="30" t="str">
        <f t="shared" si="765"/>
        <v>INF044D01CR3</v>
      </c>
      <c r="G3067" s="30">
        <f t="shared" si="769"/>
        <v>20</v>
      </c>
      <c r="H3067" s="30" t="str">
        <f t="shared" si="766"/>
        <v>INF044D01CS1</v>
      </c>
      <c r="I3067" s="30">
        <f t="shared" si="771"/>
        <v>33</v>
      </c>
      <c r="J3067" s="35" t="str">
        <f t="shared" si="767"/>
        <v>Taurus Nifty Index Fund-Direct Plan-Dividend Option</v>
      </c>
      <c r="K3067" s="35">
        <f t="shared" si="772"/>
        <v>85</v>
      </c>
      <c r="L3067" s="30" t="str">
        <f t="shared" si="773"/>
        <v>18.7759</v>
      </c>
      <c r="M3067" s="30">
        <f t="shared" si="774"/>
        <v>93</v>
      </c>
      <c r="N3067" s="30" t="str">
        <f t="shared" si="775"/>
        <v>18.6820</v>
      </c>
      <c r="O3067" s="30">
        <f t="shared" si="776"/>
        <v>101</v>
      </c>
      <c r="P3067" s="30" t="str">
        <f t="shared" si="777"/>
        <v>18.7759</v>
      </c>
      <c r="Q3067" s="30">
        <f t="shared" si="778"/>
        <v>109</v>
      </c>
      <c r="R3067" s="36" t="str">
        <f t="shared" si="779"/>
        <v>09-Aug-2017</v>
      </c>
      <c r="S3067" s="37">
        <f t="shared" si="770"/>
        <v>18.7759</v>
      </c>
    </row>
    <row r="3068" spans="1:19">
      <c r="A3068" s="30" t="s">
        <v>8865</v>
      </c>
      <c r="D3068" s="30" t="str">
        <f t="shared" si="764"/>
        <v>118881</v>
      </c>
      <c r="E3068" s="30">
        <f t="shared" si="768"/>
        <v>7</v>
      </c>
      <c r="F3068" s="30" t="str">
        <f t="shared" si="765"/>
        <v>INF044D01CQ5</v>
      </c>
      <c r="G3068" s="30">
        <f t="shared" si="769"/>
        <v>20</v>
      </c>
      <c r="H3068" s="30" t="str">
        <f t="shared" si="766"/>
        <v>-</v>
      </c>
      <c r="I3068" s="30">
        <f t="shared" si="771"/>
        <v>22</v>
      </c>
      <c r="J3068" s="35" t="str">
        <f t="shared" si="767"/>
        <v>Taurus Nifty Index Fund-Direct Plan-Growth Option</v>
      </c>
      <c r="K3068" s="35">
        <f t="shared" si="772"/>
        <v>72</v>
      </c>
      <c r="L3068" s="30" t="str">
        <f t="shared" si="773"/>
        <v>19.0024</v>
      </c>
      <c r="M3068" s="30">
        <f t="shared" si="774"/>
        <v>80</v>
      </c>
      <c r="N3068" s="30" t="str">
        <f t="shared" si="775"/>
        <v>18.9074</v>
      </c>
      <c r="O3068" s="30">
        <f t="shared" si="776"/>
        <v>88</v>
      </c>
      <c r="P3068" s="30" t="str">
        <f t="shared" si="777"/>
        <v>19.0024</v>
      </c>
      <c r="Q3068" s="30">
        <f t="shared" si="778"/>
        <v>96</v>
      </c>
      <c r="R3068" s="36" t="str">
        <f t="shared" si="779"/>
        <v>09-Aug-2017</v>
      </c>
      <c r="S3068" s="37">
        <f t="shared" si="770"/>
        <v>19.002400000000002</v>
      </c>
    </row>
    <row r="3069" spans="1:19">
      <c r="A3069" s="30" t="s">
        <v>8866</v>
      </c>
      <c r="D3069" s="30" t="str">
        <f t="shared" si="764"/>
        <v>111640</v>
      </c>
      <c r="E3069" s="30">
        <f t="shared" si="768"/>
        <v>7</v>
      </c>
      <c r="F3069" s="30" t="str">
        <f t="shared" si="765"/>
        <v>INF044D01955</v>
      </c>
      <c r="G3069" s="30">
        <f t="shared" si="769"/>
        <v>20</v>
      </c>
      <c r="H3069" s="30" t="str">
        <f t="shared" si="766"/>
        <v>INF044D01963</v>
      </c>
      <c r="I3069" s="30">
        <f t="shared" si="771"/>
        <v>33</v>
      </c>
      <c r="J3069" s="35" t="str">
        <f t="shared" si="767"/>
        <v>Taurus Starshare Dividend Option</v>
      </c>
      <c r="K3069" s="35">
        <f t="shared" si="772"/>
        <v>66</v>
      </c>
      <c r="L3069" s="30" t="str">
        <f t="shared" si="773"/>
        <v>74.72</v>
      </c>
      <c r="M3069" s="30">
        <f t="shared" si="774"/>
        <v>72</v>
      </c>
      <c r="N3069" s="30" t="str">
        <f t="shared" si="775"/>
        <v>74.35</v>
      </c>
      <c r="O3069" s="30">
        <f t="shared" si="776"/>
        <v>78</v>
      </c>
      <c r="P3069" s="30" t="str">
        <f t="shared" si="777"/>
        <v>74.72</v>
      </c>
      <c r="Q3069" s="30">
        <f t="shared" si="778"/>
        <v>84</v>
      </c>
      <c r="R3069" s="36" t="str">
        <f t="shared" si="779"/>
        <v>09-Aug-2017</v>
      </c>
      <c r="S3069" s="37">
        <f t="shared" si="770"/>
        <v>74.72</v>
      </c>
    </row>
    <row r="3070" spans="1:19">
      <c r="A3070" s="30" t="s">
        <v>8867</v>
      </c>
      <c r="D3070" s="30" t="str">
        <f t="shared" si="764"/>
        <v>100476</v>
      </c>
      <c r="E3070" s="30">
        <f t="shared" si="768"/>
        <v>7</v>
      </c>
      <c r="F3070" s="30" t="str">
        <f t="shared" si="765"/>
        <v>INF044D01989</v>
      </c>
      <c r="G3070" s="30">
        <f t="shared" si="769"/>
        <v>20</v>
      </c>
      <c r="H3070" s="30" t="str">
        <f t="shared" si="766"/>
        <v>-</v>
      </c>
      <c r="I3070" s="30">
        <f t="shared" si="771"/>
        <v>22</v>
      </c>
      <c r="J3070" s="35" t="str">
        <f t="shared" si="767"/>
        <v>Taurus Starshare Growth Option</v>
      </c>
      <c r="K3070" s="35">
        <f t="shared" si="772"/>
        <v>53</v>
      </c>
      <c r="L3070" s="30" t="str">
        <f t="shared" si="773"/>
        <v>110.30</v>
      </c>
      <c r="M3070" s="30">
        <f t="shared" si="774"/>
        <v>60</v>
      </c>
      <c r="N3070" s="30" t="str">
        <f t="shared" si="775"/>
        <v>109.75</v>
      </c>
      <c r="O3070" s="30">
        <f t="shared" si="776"/>
        <v>67</v>
      </c>
      <c r="P3070" s="30" t="str">
        <f t="shared" si="777"/>
        <v>110.30</v>
      </c>
      <c r="Q3070" s="30">
        <f t="shared" si="778"/>
        <v>74</v>
      </c>
      <c r="R3070" s="36" t="str">
        <f t="shared" si="779"/>
        <v>09-Aug-2017</v>
      </c>
      <c r="S3070" s="37">
        <f t="shared" si="770"/>
        <v>110.3</v>
      </c>
    </row>
    <row r="3071" spans="1:19">
      <c r="A3071" s="30" t="s">
        <v>8868</v>
      </c>
      <c r="D3071" s="30" t="str">
        <f t="shared" si="764"/>
        <v>118884</v>
      </c>
      <c r="E3071" s="30">
        <f t="shared" si="768"/>
        <v>7</v>
      </c>
      <c r="F3071" s="30" t="str">
        <f t="shared" si="765"/>
        <v>INF044D01BV7</v>
      </c>
      <c r="G3071" s="30">
        <f t="shared" si="769"/>
        <v>20</v>
      </c>
      <c r="H3071" s="30" t="str">
        <f t="shared" si="766"/>
        <v>INF044D01BW5</v>
      </c>
      <c r="I3071" s="30">
        <f t="shared" si="771"/>
        <v>33</v>
      </c>
      <c r="J3071" s="35" t="str">
        <f t="shared" si="767"/>
        <v>Taurus Starshare-Direct Plan-Dividend Option</v>
      </c>
      <c r="K3071" s="35">
        <f t="shared" si="772"/>
        <v>78</v>
      </c>
      <c r="L3071" s="30" t="str">
        <f t="shared" si="773"/>
        <v>74.88</v>
      </c>
      <c r="M3071" s="30">
        <f t="shared" si="774"/>
        <v>84</v>
      </c>
      <c r="N3071" s="30" t="str">
        <f t="shared" si="775"/>
        <v>74.51</v>
      </c>
      <c r="O3071" s="30">
        <f t="shared" si="776"/>
        <v>90</v>
      </c>
      <c r="P3071" s="30" t="str">
        <f t="shared" si="777"/>
        <v>74.88</v>
      </c>
      <c r="Q3071" s="30">
        <f t="shared" si="778"/>
        <v>96</v>
      </c>
      <c r="R3071" s="36" t="str">
        <f t="shared" si="779"/>
        <v>09-Aug-2017</v>
      </c>
      <c r="S3071" s="37">
        <f t="shared" si="770"/>
        <v>74.88</v>
      </c>
    </row>
    <row r="3072" spans="1:19">
      <c r="A3072" s="30" t="s">
        <v>8869</v>
      </c>
      <c r="D3072" s="30" t="str">
        <f t="shared" si="764"/>
        <v>118883</v>
      </c>
      <c r="E3072" s="30">
        <f t="shared" si="768"/>
        <v>7</v>
      </c>
      <c r="F3072" s="30" t="str">
        <f t="shared" si="765"/>
        <v>INF044D01BU9</v>
      </c>
      <c r="G3072" s="30">
        <f t="shared" si="769"/>
        <v>20</v>
      </c>
      <c r="H3072" s="30" t="str">
        <f t="shared" si="766"/>
        <v>-</v>
      </c>
      <c r="I3072" s="30">
        <f t="shared" si="771"/>
        <v>22</v>
      </c>
      <c r="J3072" s="35" t="str">
        <f t="shared" si="767"/>
        <v>Taurus Starshare-Direct Plan-Growth Option</v>
      </c>
      <c r="K3072" s="35">
        <f t="shared" si="772"/>
        <v>65</v>
      </c>
      <c r="L3072" s="30" t="str">
        <f t="shared" si="773"/>
        <v>113.99</v>
      </c>
      <c r="M3072" s="30">
        <f t="shared" si="774"/>
        <v>72</v>
      </c>
      <c r="N3072" s="30" t="str">
        <f t="shared" si="775"/>
        <v>113.42</v>
      </c>
      <c r="O3072" s="30">
        <f t="shared" si="776"/>
        <v>79</v>
      </c>
      <c r="P3072" s="30" t="str">
        <f t="shared" si="777"/>
        <v>113.99</v>
      </c>
      <c r="Q3072" s="30">
        <f t="shared" si="778"/>
        <v>86</v>
      </c>
      <c r="R3072" s="36" t="str">
        <f t="shared" si="779"/>
        <v>09-Aug-2017</v>
      </c>
      <c r="S3072" s="37">
        <f t="shared" si="770"/>
        <v>113.99</v>
      </c>
    </row>
    <row r="3073" spans="1:19">
      <c r="A3073" s="30" t="s">
        <v>97</v>
      </c>
      <c r="D3073" s="30" t="str">
        <f t="shared" si="764"/>
        <v/>
      </c>
      <c r="E3073" s="30" t="str">
        <f t="shared" si="768"/>
        <v/>
      </c>
      <c r="F3073" s="30" t="str">
        <f t="shared" si="765"/>
        <v xml:space="preserve"> </v>
      </c>
      <c r="G3073" s="30" t="str">
        <f t="shared" si="769"/>
        <v/>
      </c>
      <c r="H3073" s="30" t="str">
        <f t="shared" si="766"/>
        <v/>
      </c>
      <c r="I3073" s="30" t="str">
        <f t="shared" si="771"/>
        <v/>
      </c>
      <c r="J3073" s="35" t="str">
        <f t="shared" si="767"/>
        <v/>
      </c>
      <c r="K3073" s="35" t="str">
        <f t="shared" si="772"/>
        <v/>
      </c>
      <c r="L3073" s="30" t="str">
        <f t="shared" si="773"/>
        <v/>
      </c>
      <c r="M3073" s="30" t="str">
        <f t="shared" si="774"/>
        <v/>
      </c>
      <c r="N3073" s="30" t="str">
        <f t="shared" si="775"/>
        <v/>
      </c>
      <c r="O3073" s="30" t="str">
        <f t="shared" si="776"/>
        <v/>
      </c>
      <c r="P3073" s="30" t="str">
        <f t="shared" si="777"/>
        <v/>
      </c>
      <c r="Q3073" s="30" t="str">
        <f t="shared" si="778"/>
        <v/>
      </c>
      <c r="R3073" s="36" t="str">
        <f t="shared" si="779"/>
        <v/>
      </c>
      <c r="S3073" s="37" t="str">
        <f t="shared" si="770"/>
        <v/>
      </c>
    </row>
    <row r="3074" spans="1:19">
      <c r="A3074" s="30" t="s">
        <v>6042</v>
      </c>
      <c r="D3074" s="30" t="str">
        <f t="shared" si="764"/>
        <v/>
      </c>
      <c r="E3074" s="30" t="str">
        <f t="shared" si="768"/>
        <v/>
      </c>
      <c r="F3074" s="30" t="str">
        <f t="shared" si="765"/>
        <v>Union Mutual Fund</v>
      </c>
      <c r="G3074" s="30" t="str">
        <f t="shared" si="769"/>
        <v/>
      </c>
      <c r="H3074" s="30" t="str">
        <f t="shared" si="766"/>
        <v/>
      </c>
      <c r="I3074" s="30" t="str">
        <f t="shared" si="771"/>
        <v/>
      </c>
      <c r="J3074" s="35" t="str">
        <f t="shared" si="767"/>
        <v/>
      </c>
      <c r="K3074" s="35" t="str">
        <f t="shared" si="772"/>
        <v/>
      </c>
      <c r="L3074" s="30" t="str">
        <f t="shared" si="773"/>
        <v/>
      </c>
      <c r="M3074" s="30" t="str">
        <f t="shared" si="774"/>
        <v/>
      </c>
      <c r="N3074" s="30" t="str">
        <f t="shared" si="775"/>
        <v/>
      </c>
      <c r="O3074" s="30" t="str">
        <f t="shared" si="776"/>
        <v/>
      </c>
      <c r="P3074" s="30" t="str">
        <f t="shared" si="777"/>
        <v/>
      </c>
      <c r="Q3074" s="30" t="str">
        <f t="shared" si="778"/>
        <v/>
      </c>
      <c r="R3074" s="36" t="str">
        <f t="shared" si="779"/>
        <v/>
      </c>
      <c r="S3074" s="37" t="str">
        <f t="shared" si="770"/>
        <v/>
      </c>
    </row>
    <row r="3075" spans="1:19">
      <c r="A3075" s="30" t="s">
        <v>97</v>
      </c>
      <c r="D3075" s="30" t="str">
        <f t="shared" si="764"/>
        <v/>
      </c>
      <c r="E3075" s="30" t="str">
        <f t="shared" si="768"/>
        <v/>
      </c>
      <c r="F3075" s="30" t="str">
        <f t="shared" si="765"/>
        <v xml:space="preserve"> </v>
      </c>
      <c r="G3075" s="30" t="str">
        <f t="shared" si="769"/>
        <v/>
      </c>
      <c r="H3075" s="30" t="str">
        <f t="shared" si="766"/>
        <v/>
      </c>
      <c r="I3075" s="30" t="str">
        <f t="shared" si="771"/>
        <v/>
      </c>
      <c r="J3075" s="35" t="str">
        <f t="shared" si="767"/>
        <v/>
      </c>
      <c r="K3075" s="35" t="str">
        <f t="shared" si="772"/>
        <v/>
      </c>
      <c r="L3075" s="30" t="str">
        <f t="shared" si="773"/>
        <v/>
      </c>
      <c r="M3075" s="30" t="str">
        <f t="shared" si="774"/>
        <v/>
      </c>
      <c r="N3075" s="30" t="str">
        <f t="shared" si="775"/>
        <v/>
      </c>
      <c r="O3075" s="30" t="str">
        <f t="shared" si="776"/>
        <v/>
      </c>
      <c r="P3075" s="30" t="str">
        <f t="shared" si="777"/>
        <v/>
      </c>
      <c r="Q3075" s="30" t="str">
        <f t="shared" si="778"/>
        <v/>
      </c>
      <c r="R3075" s="36" t="str">
        <f t="shared" si="779"/>
        <v/>
      </c>
      <c r="S3075" s="37" t="str">
        <f t="shared" si="770"/>
        <v/>
      </c>
    </row>
    <row r="3076" spans="1:19">
      <c r="A3076" s="30" t="s">
        <v>8870</v>
      </c>
      <c r="D3076" s="30" t="str">
        <f t="shared" si="764"/>
        <v>119293</v>
      </c>
      <c r="E3076" s="30">
        <f t="shared" si="768"/>
        <v>7</v>
      </c>
      <c r="F3076" s="30" t="str">
        <f t="shared" si="765"/>
        <v>INF582M01658</v>
      </c>
      <c r="G3076" s="30">
        <f t="shared" si="769"/>
        <v>20</v>
      </c>
      <c r="H3076" s="30" t="str">
        <f t="shared" si="766"/>
        <v>INF582M01641</v>
      </c>
      <c r="I3076" s="30">
        <f t="shared" si="771"/>
        <v>33</v>
      </c>
      <c r="J3076" s="35" t="str">
        <f t="shared" si="767"/>
        <v>Union Equity Fund - Direct Plan - Dividend Option</v>
      </c>
      <c r="K3076" s="35">
        <f t="shared" si="772"/>
        <v>83</v>
      </c>
      <c r="L3076" s="30" t="str">
        <f t="shared" si="773"/>
        <v>18.51</v>
      </c>
      <c r="M3076" s="30">
        <f t="shared" si="774"/>
        <v>89</v>
      </c>
      <c r="N3076" s="30" t="str">
        <f t="shared" si="775"/>
        <v>18.32</v>
      </c>
      <c r="O3076" s="30">
        <f t="shared" si="776"/>
        <v>95</v>
      </c>
      <c r="P3076" s="30" t="str">
        <f t="shared" si="777"/>
        <v>18.51</v>
      </c>
      <c r="Q3076" s="30">
        <f t="shared" si="778"/>
        <v>101</v>
      </c>
      <c r="R3076" s="36" t="str">
        <f t="shared" si="779"/>
        <v>09-Aug-2017</v>
      </c>
      <c r="S3076" s="37">
        <f t="shared" si="770"/>
        <v>18.510000000000002</v>
      </c>
    </row>
    <row r="3077" spans="1:19">
      <c r="A3077" s="30" t="s">
        <v>8871</v>
      </c>
      <c r="D3077" s="30" t="str">
        <f t="shared" si="764"/>
        <v>119292</v>
      </c>
      <c r="E3077" s="30">
        <f t="shared" si="768"/>
        <v>7</v>
      </c>
      <c r="F3077" s="30" t="str">
        <f t="shared" si="765"/>
        <v>INF582M01633</v>
      </c>
      <c r="G3077" s="30">
        <f t="shared" si="769"/>
        <v>20</v>
      </c>
      <c r="H3077" s="30" t="str">
        <f t="shared" si="766"/>
        <v>-</v>
      </c>
      <c r="I3077" s="30">
        <f t="shared" si="771"/>
        <v>22</v>
      </c>
      <c r="J3077" s="35" t="str">
        <f t="shared" si="767"/>
        <v>Union Equity Fund - Direct Plan - Growth Option</v>
      </c>
      <c r="K3077" s="35">
        <f t="shared" si="772"/>
        <v>70</v>
      </c>
      <c r="L3077" s="30" t="str">
        <f t="shared" si="773"/>
        <v>18.51</v>
      </c>
      <c r="M3077" s="30">
        <f t="shared" si="774"/>
        <v>76</v>
      </c>
      <c r="N3077" s="30" t="str">
        <f t="shared" si="775"/>
        <v>18.32</v>
      </c>
      <c r="O3077" s="30">
        <f t="shared" si="776"/>
        <v>82</v>
      </c>
      <c r="P3077" s="30" t="str">
        <f t="shared" si="777"/>
        <v>18.51</v>
      </c>
      <c r="Q3077" s="30">
        <f t="shared" si="778"/>
        <v>88</v>
      </c>
      <c r="R3077" s="36" t="str">
        <f t="shared" si="779"/>
        <v>09-Aug-2017</v>
      </c>
      <c r="S3077" s="37">
        <f t="shared" si="770"/>
        <v>18.510000000000002</v>
      </c>
    </row>
    <row r="3078" spans="1:19">
      <c r="A3078" s="30" t="s">
        <v>8872</v>
      </c>
      <c r="D3078" s="30" t="str">
        <f t="shared" si="764"/>
        <v>115290</v>
      </c>
      <c r="E3078" s="30">
        <f t="shared" si="768"/>
        <v>7</v>
      </c>
      <c r="F3078" s="30" t="str">
        <f t="shared" si="765"/>
        <v>INF582M01120</v>
      </c>
      <c r="G3078" s="30">
        <f t="shared" si="769"/>
        <v>20</v>
      </c>
      <c r="H3078" s="30" t="str">
        <f t="shared" si="766"/>
        <v>INF582M01112</v>
      </c>
      <c r="I3078" s="30">
        <f t="shared" si="771"/>
        <v>33</v>
      </c>
      <c r="J3078" s="35" t="str">
        <f t="shared" si="767"/>
        <v>Union Equity Fund - Dividend Option</v>
      </c>
      <c r="K3078" s="35">
        <f t="shared" si="772"/>
        <v>69</v>
      </c>
      <c r="L3078" s="30" t="str">
        <f t="shared" si="773"/>
        <v>14.22</v>
      </c>
      <c r="M3078" s="30">
        <f t="shared" si="774"/>
        <v>75</v>
      </c>
      <c r="N3078" s="30" t="str">
        <f t="shared" si="775"/>
        <v>14.08</v>
      </c>
      <c r="O3078" s="30">
        <f t="shared" si="776"/>
        <v>81</v>
      </c>
      <c r="P3078" s="30" t="str">
        <f t="shared" si="777"/>
        <v>14.22</v>
      </c>
      <c r="Q3078" s="30">
        <f t="shared" si="778"/>
        <v>87</v>
      </c>
      <c r="R3078" s="36" t="str">
        <f t="shared" si="779"/>
        <v>09-Aug-2017</v>
      </c>
      <c r="S3078" s="37">
        <f t="shared" si="770"/>
        <v>14.22</v>
      </c>
    </row>
    <row r="3079" spans="1:19">
      <c r="A3079" s="30" t="s">
        <v>8873</v>
      </c>
      <c r="D3079" s="30" t="str">
        <f t="shared" ref="D3079:D3142" si="780">IF(ISERROR(LEFT(A3079,SEARCH(";",A3079)-1)),"",LEFT(A3079,SEARCH(";",A3079)-1))</f>
        <v>115270</v>
      </c>
      <c r="E3079" s="30">
        <f t="shared" si="768"/>
        <v>7</v>
      </c>
      <c r="F3079" s="30" t="str">
        <f t="shared" ref="F3079:F3142" si="781">IF($D3079="",A3079,MID($A3079,E3079+1,SEARCH(";",$A3079,E3079+1)-E3079-1))</f>
        <v>INF582M01104</v>
      </c>
      <c r="G3079" s="30">
        <f t="shared" si="769"/>
        <v>20</v>
      </c>
      <c r="H3079" s="30" t="str">
        <f t="shared" ref="H3079:H3142" si="782">IF($D3079="","",MID($A3079,G3079+1,SEARCH(";",$A3079,G3079+1)-G3079-1))</f>
        <v>-</v>
      </c>
      <c r="I3079" s="30">
        <f t="shared" si="771"/>
        <v>22</v>
      </c>
      <c r="J3079" s="35" t="str">
        <f t="shared" ref="J3079:J3142" si="783">IF($D3079="","",MID($A3079,I3079+1,SEARCH(";",$A3079,I3079+1)-I3079-1))</f>
        <v>Union Equity Fund - Growth Option</v>
      </c>
      <c r="K3079" s="35">
        <f t="shared" si="772"/>
        <v>56</v>
      </c>
      <c r="L3079" s="30" t="str">
        <f t="shared" si="773"/>
        <v>17.84</v>
      </c>
      <c r="M3079" s="30">
        <f t="shared" si="774"/>
        <v>62</v>
      </c>
      <c r="N3079" s="30" t="str">
        <f t="shared" si="775"/>
        <v>17.66</v>
      </c>
      <c r="O3079" s="30">
        <f t="shared" si="776"/>
        <v>68</v>
      </c>
      <c r="P3079" s="30" t="str">
        <f t="shared" si="777"/>
        <v>17.84</v>
      </c>
      <c r="Q3079" s="30">
        <f t="shared" si="778"/>
        <v>74</v>
      </c>
      <c r="R3079" s="36" t="str">
        <f t="shared" si="779"/>
        <v>09-Aug-2017</v>
      </c>
      <c r="S3079" s="37">
        <f t="shared" si="770"/>
        <v>17.84</v>
      </c>
    </row>
    <row r="3080" spans="1:19">
      <c r="A3080" s="30" t="s">
        <v>8874</v>
      </c>
      <c r="D3080" s="30" t="str">
        <f t="shared" si="780"/>
        <v>141249</v>
      </c>
      <c r="E3080" s="30">
        <f t="shared" ref="E3080:E3143" si="784">IF($D3080="","",LEN(D3080)+1)</f>
        <v>7</v>
      </c>
      <c r="F3080" s="30" t="str">
        <f t="shared" si="781"/>
        <v>INF582M01CV5</v>
      </c>
      <c r="G3080" s="30">
        <f t="shared" ref="G3080:G3143" si="785">IF($D3080="","",E3080+(LEN(F3080)+1))</f>
        <v>20</v>
      </c>
      <c r="H3080" s="30" t="str">
        <f t="shared" si="782"/>
        <v>INF582M01CW3</v>
      </c>
      <c r="I3080" s="30">
        <f t="shared" si="771"/>
        <v>33</v>
      </c>
      <c r="J3080" s="35" t="str">
        <f t="shared" si="783"/>
        <v>Union Focussed Largecap Fund - Direct Plan - Dividend Option</v>
      </c>
      <c r="K3080" s="35">
        <f t="shared" si="772"/>
        <v>94</v>
      </c>
      <c r="L3080" s="30" t="str">
        <f t="shared" si="773"/>
        <v>10.15</v>
      </c>
      <c r="M3080" s="30">
        <f t="shared" si="774"/>
        <v>100</v>
      </c>
      <c r="N3080" s="30" t="str">
        <f t="shared" si="775"/>
        <v>10.05</v>
      </c>
      <c r="O3080" s="30">
        <f t="shared" si="776"/>
        <v>106</v>
      </c>
      <c r="P3080" s="30" t="str">
        <f t="shared" si="777"/>
        <v>10.15</v>
      </c>
      <c r="Q3080" s="30">
        <f t="shared" si="778"/>
        <v>112</v>
      </c>
      <c r="R3080" s="36" t="str">
        <f t="shared" si="779"/>
        <v>09-Aug-2017</v>
      </c>
      <c r="S3080" s="37">
        <f t="shared" ref="S3080:S3143" si="786">IF(L3080="","",L3080+0)</f>
        <v>10.15</v>
      </c>
    </row>
    <row r="3081" spans="1:19">
      <c r="A3081" s="30" t="s">
        <v>8875</v>
      </c>
      <c r="D3081" s="30" t="str">
        <f t="shared" si="780"/>
        <v>141248</v>
      </c>
      <c r="E3081" s="30">
        <f t="shared" si="784"/>
        <v>7</v>
      </c>
      <c r="F3081" s="30" t="str">
        <f t="shared" si="781"/>
        <v>INF582M01CU7</v>
      </c>
      <c r="G3081" s="30">
        <f t="shared" si="785"/>
        <v>20</v>
      </c>
      <c r="H3081" s="30" t="str">
        <f t="shared" si="782"/>
        <v>-</v>
      </c>
      <c r="I3081" s="30">
        <f t="shared" si="771"/>
        <v>22</v>
      </c>
      <c r="J3081" s="35" t="str">
        <f t="shared" si="783"/>
        <v>Union Focussed Largecap Fund - Direct Plan - Growth Option</v>
      </c>
      <c r="K3081" s="35">
        <f t="shared" si="772"/>
        <v>81</v>
      </c>
      <c r="L3081" s="30" t="str">
        <f t="shared" si="773"/>
        <v>10.15</v>
      </c>
      <c r="M3081" s="30">
        <f t="shared" si="774"/>
        <v>87</v>
      </c>
      <c r="N3081" s="30" t="str">
        <f t="shared" si="775"/>
        <v>10.05</v>
      </c>
      <c r="O3081" s="30">
        <f t="shared" si="776"/>
        <v>93</v>
      </c>
      <c r="P3081" s="30" t="str">
        <f t="shared" si="777"/>
        <v>10.15</v>
      </c>
      <c r="Q3081" s="30">
        <f t="shared" si="778"/>
        <v>99</v>
      </c>
      <c r="R3081" s="36" t="str">
        <f t="shared" si="779"/>
        <v>09-Aug-2017</v>
      </c>
      <c r="S3081" s="37">
        <f t="shared" si="786"/>
        <v>10.15</v>
      </c>
    </row>
    <row r="3082" spans="1:19" ht="26">
      <c r="A3082" s="30" t="s">
        <v>8876</v>
      </c>
      <c r="D3082" s="30" t="str">
        <f t="shared" si="780"/>
        <v>141250</v>
      </c>
      <c r="E3082" s="30">
        <f t="shared" si="784"/>
        <v>7</v>
      </c>
      <c r="F3082" s="30" t="str">
        <f t="shared" si="781"/>
        <v>INF582M01CR3</v>
      </c>
      <c r="G3082" s="30">
        <f t="shared" si="785"/>
        <v>20</v>
      </c>
      <c r="H3082" s="30" t="str">
        <f t="shared" si="782"/>
        <v>INF582M01CS1</v>
      </c>
      <c r="I3082" s="30">
        <f t="shared" si="771"/>
        <v>33</v>
      </c>
      <c r="J3082" s="35" t="str">
        <f t="shared" si="783"/>
        <v>Union Focussed Largecap Fund - Regular Plan - Dividend Option</v>
      </c>
      <c r="K3082" s="35">
        <f t="shared" si="772"/>
        <v>95</v>
      </c>
      <c r="L3082" s="30" t="str">
        <f t="shared" si="773"/>
        <v>10.11</v>
      </c>
      <c r="M3082" s="30">
        <f t="shared" si="774"/>
        <v>101</v>
      </c>
      <c r="N3082" s="30" t="str">
        <f t="shared" si="775"/>
        <v>10.01</v>
      </c>
      <c r="O3082" s="30">
        <f t="shared" si="776"/>
        <v>107</v>
      </c>
      <c r="P3082" s="30" t="str">
        <f t="shared" si="777"/>
        <v>10.11</v>
      </c>
      <c r="Q3082" s="30">
        <f t="shared" si="778"/>
        <v>113</v>
      </c>
      <c r="R3082" s="36" t="str">
        <f t="shared" si="779"/>
        <v>09-Aug-2017</v>
      </c>
      <c r="S3082" s="37">
        <f t="shared" si="786"/>
        <v>10.11</v>
      </c>
    </row>
    <row r="3083" spans="1:19">
      <c r="A3083" s="30" t="s">
        <v>8877</v>
      </c>
      <c r="D3083" s="30" t="str">
        <f t="shared" si="780"/>
        <v>141247</v>
      </c>
      <c r="E3083" s="30">
        <f t="shared" si="784"/>
        <v>7</v>
      </c>
      <c r="F3083" s="30" t="str">
        <f t="shared" si="781"/>
        <v>INF582M01CQ5</v>
      </c>
      <c r="G3083" s="30">
        <f t="shared" si="785"/>
        <v>20</v>
      </c>
      <c r="H3083" s="30" t="str">
        <f t="shared" si="782"/>
        <v>-</v>
      </c>
      <c r="I3083" s="30">
        <f t="shared" si="771"/>
        <v>22</v>
      </c>
      <c r="J3083" s="35" t="str">
        <f t="shared" si="783"/>
        <v>Union Focussed Largecap Fund - Regular Plan - Growth Option</v>
      </c>
      <c r="K3083" s="35">
        <f t="shared" si="772"/>
        <v>82</v>
      </c>
      <c r="L3083" s="30" t="str">
        <f t="shared" si="773"/>
        <v>10.11</v>
      </c>
      <c r="M3083" s="30">
        <f t="shared" si="774"/>
        <v>88</v>
      </c>
      <c r="N3083" s="30" t="str">
        <f t="shared" si="775"/>
        <v>10.01</v>
      </c>
      <c r="O3083" s="30">
        <f t="shared" si="776"/>
        <v>94</v>
      </c>
      <c r="P3083" s="30" t="str">
        <f t="shared" si="777"/>
        <v>10.11</v>
      </c>
      <c r="Q3083" s="30">
        <f t="shared" si="778"/>
        <v>100</v>
      </c>
      <c r="R3083" s="36" t="str">
        <f t="shared" si="779"/>
        <v>09-Aug-2017</v>
      </c>
      <c r="S3083" s="37">
        <f t="shared" si="786"/>
        <v>10.11</v>
      </c>
    </row>
    <row r="3084" spans="1:19">
      <c r="A3084" s="30" t="s">
        <v>8878</v>
      </c>
      <c r="D3084" s="30" t="str">
        <f t="shared" si="780"/>
        <v>129646</v>
      </c>
      <c r="E3084" s="30">
        <f t="shared" si="784"/>
        <v>7</v>
      </c>
      <c r="F3084" s="30" t="str">
        <f t="shared" si="781"/>
        <v>INF582M01BW5</v>
      </c>
      <c r="G3084" s="30">
        <f t="shared" si="785"/>
        <v>20</v>
      </c>
      <c r="H3084" s="30" t="str">
        <f t="shared" si="782"/>
        <v>INF582M01BV7</v>
      </c>
      <c r="I3084" s="30">
        <f t="shared" si="771"/>
        <v>33</v>
      </c>
      <c r="J3084" s="35" t="str">
        <f t="shared" si="783"/>
        <v>Union Small and Midcap Fund - Direct Plan - Dividend Option</v>
      </c>
      <c r="K3084" s="35">
        <f t="shared" si="772"/>
        <v>93</v>
      </c>
      <c r="L3084" s="30" t="str">
        <f t="shared" si="773"/>
        <v>15.02</v>
      </c>
      <c r="M3084" s="30">
        <f t="shared" si="774"/>
        <v>99</v>
      </c>
      <c r="N3084" s="30" t="str">
        <f t="shared" si="775"/>
        <v>14.87</v>
      </c>
      <c r="O3084" s="30">
        <f t="shared" si="776"/>
        <v>105</v>
      </c>
      <c r="P3084" s="30" t="str">
        <f t="shared" si="777"/>
        <v>15.02</v>
      </c>
      <c r="Q3084" s="30">
        <f t="shared" si="778"/>
        <v>111</v>
      </c>
      <c r="R3084" s="36" t="str">
        <f t="shared" si="779"/>
        <v>09-Aug-2017</v>
      </c>
      <c r="S3084" s="37">
        <f t="shared" si="786"/>
        <v>15.02</v>
      </c>
    </row>
    <row r="3085" spans="1:19">
      <c r="A3085" s="30" t="s">
        <v>8879</v>
      </c>
      <c r="D3085" s="30" t="str">
        <f t="shared" si="780"/>
        <v>129649</v>
      </c>
      <c r="E3085" s="30">
        <f t="shared" si="784"/>
        <v>7</v>
      </c>
      <c r="F3085" s="30" t="str">
        <f t="shared" si="781"/>
        <v>INF582M01BU9</v>
      </c>
      <c r="G3085" s="30">
        <f t="shared" si="785"/>
        <v>20</v>
      </c>
      <c r="H3085" s="30" t="str">
        <f t="shared" si="782"/>
        <v>-</v>
      </c>
      <c r="I3085" s="30">
        <f t="shared" ref="I3085:I3148" si="787">IF($D3085="","",G3085+LEN(H3085)+1)</f>
        <v>22</v>
      </c>
      <c r="J3085" s="35" t="str">
        <f t="shared" si="783"/>
        <v>Union Small and Midcap Fund - Direct Plan - Growth Option</v>
      </c>
      <c r="K3085" s="35">
        <f t="shared" ref="K3085:K3148" si="788">IF($D3085="","",I3085+LEN(J3085)+1)</f>
        <v>80</v>
      </c>
      <c r="L3085" s="30" t="str">
        <f t="shared" ref="L3085:L3148" si="789">IF($D3085="","",MID($A3085,K3085+1,SEARCH(";",$A3085,K3085+1)-K3085-1))</f>
        <v>15.02</v>
      </c>
      <c r="M3085" s="30">
        <f t="shared" ref="M3085:M3148" si="790">IF($D3085="","",K3085+LEN(L3085)+1)</f>
        <v>86</v>
      </c>
      <c r="N3085" s="30" t="str">
        <f t="shared" ref="N3085:N3148" si="791">IF($D3085="","",MID($A3085,M3085+1,SEARCH(";",$A3085,M3085+1)-M3085-1))</f>
        <v>14.87</v>
      </c>
      <c r="O3085" s="30">
        <f t="shared" ref="O3085:O3148" si="792">IF($D3085="","",M3085+LEN(N3085)+1)</f>
        <v>92</v>
      </c>
      <c r="P3085" s="30" t="str">
        <f t="shared" ref="P3085:P3148" si="793">IF($D3085="","",MID($A3085,O3085+1,SEARCH(";",$A3085,O3085+1)-O3085-1))</f>
        <v>15.02</v>
      </c>
      <c r="Q3085" s="30">
        <f t="shared" ref="Q3085:Q3148" si="794">IF($D3085="","",O3085+LEN(P3085)+1)</f>
        <v>98</v>
      </c>
      <c r="R3085" s="36" t="str">
        <f t="shared" ref="R3085:R3148" si="795">IF($D3085="","",MID($A3085,Q3085+1,15))</f>
        <v>09-Aug-2017</v>
      </c>
      <c r="S3085" s="37">
        <f t="shared" si="786"/>
        <v>15.02</v>
      </c>
    </row>
    <row r="3086" spans="1:19" ht="26">
      <c r="A3086" s="30" t="s">
        <v>8880</v>
      </c>
      <c r="D3086" s="30" t="str">
        <f t="shared" si="780"/>
        <v>129648</v>
      </c>
      <c r="E3086" s="30">
        <f t="shared" si="784"/>
        <v>7</v>
      </c>
      <c r="F3086" s="30" t="str">
        <f t="shared" si="781"/>
        <v>INF582M01CA9</v>
      </c>
      <c r="G3086" s="30">
        <f t="shared" si="785"/>
        <v>20</v>
      </c>
      <c r="H3086" s="30" t="str">
        <f t="shared" si="782"/>
        <v>INF582M01BZ8</v>
      </c>
      <c r="I3086" s="30">
        <f t="shared" si="787"/>
        <v>33</v>
      </c>
      <c r="J3086" s="35" t="str">
        <f t="shared" si="783"/>
        <v>Union Small and Midcap Fund - Regular Plan - Dividend Option</v>
      </c>
      <c r="K3086" s="35">
        <f t="shared" si="788"/>
        <v>94</v>
      </c>
      <c r="L3086" s="30" t="str">
        <f t="shared" si="789"/>
        <v>14.60</v>
      </c>
      <c r="M3086" s="30">
        <f t="shared" si="790"/>
        <v>100</v>
      </c>
      <c r="N3086" s="30" t="str">
        <f t="shared" si="791"/>
        <v>14.45</v>
      </c>
      <c r="O3086" s="30">
        <f t="shared" si="792"/>
        <v>106</v>
      </c>
      <c r="P3086" s="30" t="str">
        <f t="shared" si="793"/>
        <v>14.60</v>
      </c>
      <c r="Q3086" s="30">
        <f t="shared" si="794"/>
        <v>112</v>
      </c>
      <c r="R3086" s="36" t="str">
        <f t="shared" si="795"/>
        <v>09-Aug-2017</v>
      </c>
      <c r="S3086" s="37">
        <f t="shared" si="786"/>
        <v>14.6</v>
      </c>
    </row>
    <row r="3087" spans="1:19">
      <c r="A3087" s="30" t="s">
        <v>8881</v>
      </c>
      <c r="D3087" s="30" t="str">
        <f t="shared" si="780"/>
        <v>129647</v>
      </c>
      <c r="E3087" s="30">
        <f t="shared" si="784"/>
        <v>7</v>
      </c>
      <c r="F3087" s="30" t="str">
        <f t="shared" si="781"/>
        <v>INF582M01BY1</v>
      </c>
      <c r="G3087" s="30">
        <f t="shared" si="785"/>
        <v>20</v>
      </c>
      <c r="H3087" s="30" t="str">
        <f t="shared" si="782"/>
        <v>-</v>
      </c>
      <c r="I3087" s="30">
        <f t="shared" si="787"/>
        <v>22</v>
      </c>
      <c r="J3087" s="35" t="str">
        <f t="shared" si="783"/>
        <v>Union Small and Midcap Fund - Regular Plan - Growth Option</v>
      </c>
      <c r="K3087" s="35">
        <f t="shared" si="788"/>
        <v>81</v>
      </c>
      <c r="L3087" s="30" t="str">
        <f t="shared" si="789"/>
        <v>14.60</v>
      </c>
      <c r="M3087" s="30">
        <f t="shared" si="790"/>
        <v>87</v>
      </c>
      <c r="N3087" s="30" t="str">
        <f t="shared" si="791"/>
        <v>14.45</v>
      </c>
      <c r="O3087" s="30">
        <f t="shared" si="792"/>
        <v>93</v>
      </c>
      <c r="P3087" s="30" t="str">
        <f t="shared" si="793"/>
        <v>14.60</v>
      </c>
      <c r="Q3087" s="30">
        <f t="shared" si="794"/>
        <v>99</v>
      </c>
      <c r="R3087" s="36" t="str">
        <f t="shared" si="795"/>
        <v>09-Aug-2017</v>
      </c>
      <c r="S3087" s="37">
        <f t="shared" si="786"/>
        <v>14.6</v>
      </c>
    </row>
    <row r="3088" spans="1:19">
      <c r="A3088" s="30" t="s">
        <v>97</v>
      </c>
      <c r="D3088" s="30" t="str">
        <f t="shared" si="780"/>
        <v/>
      </c>
      <c r="E3088" s="30" t="str">
        <f t="shared" si="784"/>
        <v/>
      </c>
      <c r="F3088" s="30" t="str">
        <f t="shared" si="781"/>
        <v xml:space="preserve"> </v>
      </c>
      <c r="G3088" s="30" t="str">
        <f t="shared" si="785"/>
        <v/>
      </c>
      <c r="H3088" s="30" t="str">
        <f t="shared" si="782"/>
        <v/>
      </c>
      <c r="I3088" s="30" t="str">
        <f t="shared" si="787"/>
        <v/>
      </c>
      <c r="J3088" s="35" t="str">
        <f t="shared" si="783"/>
        <v/>
      </c>
      <c r="K3088" s="35" t="str">
        <f t="shared" si="788"/>
        <v/>
      </c>
      <c r="L3088" s="30" t="str">
        <f t="shared" si="789"/>
        <v/>
      </c>
      <c r="M3088" s="30" t="str">
        <f t="shared" si="790"/>
        <v/>
      </c>
      <c r="N3088" s="30" t="str">
        <f t="shared" si="791"/>
        <v/>
      </c>
      <c r="O3088" s="30" t="str">
        <f t="shared" si="792"/>
        <v/>
      </c>
      <c r="P3088" s="30" t="str">
        <f t="shared" si="793"/>
        <v/>
      </c>
      <c r="Q3088" s="30" t="str">
        <f t="shared" si="794"/>
        <v/>
      </c>
      <c r="R3088" s="36" t="str">
        <f t="shared" si="795"/>
        <v/>
      </c>
      <c r="S3088" s="37" t="str">
        <f t="shared" si="786"/>
        <v/>
      </c>
    </row>
    <row r="3089" spans="1:19">
      <c r="A3089" s="30" t="s">
        <v>118</v>
      </c>
      <c r="D3089" s="30" t="str">
        <f t="shared" si="780"/>
        <v/>
      </c>
      <c r="E3089" s="30" t="str">
        <f t="shared" si="784"/>
        <v/>
      </c>
      <c r="F3089" s="30" t="str">
        <f t="shared" si="781"/>
        <v>UTI Mutual Fund</v>
      </c>
      <c r="G3089" s="30" t="str">
        <f t="shared" si="785"/>
        <v/>
      </c>
      <c r="H3089" s="30" t="str">
        <f t="shared" si="782"/>
        <v/>
      </c>
      <c r="I3089" s="30" t="str">
        <f t="shared" si="787"/>
        <v/>
      </c>
      <c r="J3089" s="35" t="str">
        <f t="shared" si="783"/>
        <v/>
      </c>
      <c r="K3089" s="35" t="str">
        <f t="shared" si="788"/>
        <v/>
      </c>
      <c r="L3089" s="30" t="str">
        <f t="shared" si="789"/>
        <v/>
      </c>
      <c r="M3089" s="30" t="str">
        <f t="shared" si="790"/>
        <v/>
      </c>
      <c r="N3089" s="30" t="str">
        <f t="shared" si="791"/>
        <v/>
      </c>
      <c r="O3089" s="30" t="str">
        <f t="shared" si="792"/>
        <v/>
      </c>
      <c r="P3089" s="30" t="str">
        <f t="shared" si="793"/>
        <v/>
      </c>
      <c r="Q3089" s="30" t="str">
        <f t="shared" si="794"/>
        <v/>
      </c>
      <c r="R3089" s="36" t="str">
        <f t="shared" si="795"/>
        <v/>
      </c>
      <c r="S3089" s="37" t="str">
        <f t="shared" si="786"/>
        <v/>
      </c>
    </row>
    <row r="3090" spans="1:19">
      <c r="A3090" s="30" t="s">
        <v>97</v>
      </c>
      <c r="D3090" s="30" t="str">
        <f t="shared" si="780"/>
        <v/>
      </c>
      <c r="E3090" s="30" t="str">
        <f t="shared" si="784"/>
        <v/>
      </c>
      <c r="F3090" s="30" t="str">
        <f t="shared" si="781"/>
        <v xml:space="preserve"> </v>
      </c>
      <c r="G3090" s="30" t="str">
        <f t="shared" si="785"/>
        <v/>
      </c>
      <c r="H3090" s="30" t="str">
        <f t="shared" si="782"/>
        <v/>
      </c>
      <c r="I3090" s="30" t="str">
        <f t="shared" si="787"/>
        <v/>
      </c>
      <c r="J3090" s="35" t="str">
        <f t="shared" si="783"/>
        <v/>
      </c>
      <c r="K3090" s="35" t="str">
        <f t="shared" si="788"/>
        <v/>
      </c>
      <c r="L3090" s="30" t="str">
        <f t="shared" si="789"/>
        <v/>
      </c>
      <c r="M3090" s="30" t="str">
        <f t="shared" si="790"/>
        <v/>
      </c>
      <c r="N3090" s="30" t="str">
        <f t="shared" si="791"/>
        <v/>
      </c>
      <c r="O3090" s="30" t="str">
        <f t="shared" si="792"/>
        <v/>
      </c>
      <c r="P3090" s="30" t="str">
        <f t="shared" si="793"/>
        <v/>
      </c>
      <c r="Q3090" s="30" t="str">
        <f t="shared" si="794"/>
        <v/>
      </c>
      <c r="R3090" s="36" t="str">
        <f t="shared" si="795"/>
        <v/>
      </c>
      <c r="S3090" s="37" t="str">
        <f t="shared" si="786"/>
        <v/>
      </c>
    </row>
    <row r="3091" spans="1:19">
      <c r="A3091" s="30" t="s">
        <v>8882</v>
      </c>
      <c r="D3091" s="30" t="str">
        <f t="shared" si="780"/>
        <v>100669</v>
      </c>
      <c r="E3091" s="30">
        <f t="shared" si="784"/>
        <v>7</v>
      </c>
      <c r="F3091" s="30" t="str">
        <f t="shared" si="781"/>
        <v>INF789F01513</v>
      </c>
      <c r="G3091" s="30">
        <f t="shared" si="785"/>
        <v>20</v>
      </c>
      <c r="H3091" s="30" t="str">
        <f t="shared" si="782"/>
        <v>-</v>
      </c>
      <c r="I3091" s="30">
        <f t="shared" si="787"/>
        <v>22</v>
      </c>
      <c r="J3091" s="35" t="str">
        <f t="shared" si="783"/>
        <v>UTI - Equity Fund-Growth Option</v>
      </c>
      <c r="K3091" s="35">
        <f t="shared" si="788"/>
        <v>54</v>
      </c>
      <c r="L3091" s="30" t="str">
        <f t="shared" si="789"/>
        <v>122.3845</v>
      </c>
      <c r="M3091" s="30">
        <f t="shared" si="790"/>
        <v>63</v>
      </c>
      <c r="N3091" s="30" t="str">
        <f t="shared" si="791"/>
        <v>122.3845</v>
      </c>
      <c r="O3091" s="30">
        <f t="shared" si="792"/>
        <v>72</v>
      </c>
      <c r="P3091" s="30" t="str">
        <f t="shared" si="793"/>
        <v>122.3845</v>
      </c>
      <c r="Q3091" s="30">
        <f t="shared" si="794"/>
        <v>81</v>
      </c>
      <c r="R3091" s="36" t="str">
        <f t="shared" si="795"/>
        <v>08-Aug-2017</v>
      </c>
      <c r="S3091" s="37">
        <f t="shared" si="786"/>
        <v>122.3845</v>
      </c>
    </row>
    <row r="3092" spans="1:19">
      <c r="A3092" s="30" t="s">
        <v>8883</v>
      </c>
      <c r="D3092" s="30" t="str">
        <f t="shared" si="780"/>
        <v>120662</v>
      </c>
      <c r="E3092" s="30">
        <f t="shared" si="784"/>
        <v>7</v>
      </c>
      <c r="F3092" s="30" t="str">
        <f t="shared" si="781"/>
        <v>INF789F01TC4</v>
      </c>
      <c r="G3092" s="30">
        <f t="shared" si="785"/>
        <v>20</v>
      </c>
      <c r="H3092" s="30" t="str">
        <f t="shared" si="782"/>
        <v>-</v>
      </c>
      <c r="I3092" s="30">
        <f t="shared" si="787"/>
        <v>22</v>
      </c>
      <c r="J3092" s="35" t="str">
        <f t="shared" si="783"/>
        <v>UTI - Equity Fund-Growth Option - Direct</v>
      </c>
      <c r="K3092" s="35">
        <f t="shared" si="788"/>
        <v>63</v>
      </c>
      <c r="L3092" s="30" t="str">
        <f t="shared" si="789"/>
        <v>124.4773</v>
      </c>
      <c r="M3092" s="30">
        <f t="shared" si="790"/>
        <v>72</v>
      </c>
      <c r="N3092" s="30" t="str">
        <f t="shared" si="791"/>
        <v>124.4773</v>
      </c>
      <c r="O3092" s="30">
        <f t="shared" si="792"/>
        <v>81</v>
      </c>
      <c r="P3092" s="30" t="str">
        <f t="shared" si="793"/>
        <v>124.4773</v>
      </c>
      <c r="Q3092" s="30">
        <f t="shared" si="794"/>
        <v>90</v>
      </c>
      <c r="R3092" s="36" t="str">
        <f t="shared" si="795"/>
        <v>08-Aug-2017</v>
      </c>
      <c r="S3092" s="37">
        <f t="shared" si="786"/>
        <v>124.4773</v>
      </c>
    </row>
    <row r="3093" spans="1:19">
      <c r="A3093" s="30" t="s">
        <v>8884</v>
      </c>
      <c r="D3093" s="30" t="str">
        <f t="shared" si="780"/>
        <v>100668</v>
      </c>
      <c r="E3093" s="30">
        <f t="shared" si="784"/>
        <v>7</v>
      </c>
      <c r="F3093" s="30" t="str">
        <f t="shared" si="781"/>
        <v>INF189A01053</v>
      </c>
      <c r="G3093" s="30">
        <f t="shared" si="785"/>
        <v>20</v>
      </c>
      <c r="H3093" s="30" t="str">
        <f t="shared" si="782"/>
        <v>INF789F01505</v>
      </c>
      <c r="I3093" s="30">
        <f t="shared" si="787"/>
        <v>33</v>
      </c>
      <c r="J3093" s="35" t="str">
        <f t="shared" si="783"/>
        <v>UTI - Equity Fund-Income Option</v>
      </c>
      <c r="K3093" s="35">
        <f t="shared" si="788"/>
        <v>65</v>
      </c>
      <c r="L3093" s="30" t="str">
        <f t="shared" si="789"/>
        <v>93.1399</v>
      </c>
      <c r="M3093" s="30">
        <f t="shared" si="790"/>
        <v>73</v>
      </c>
      <c r="N3093" s="30" t="str">
        <f t="shared" si="791"/>
        <v>93.1399</v>
      </c>
      <c r="O3093" s="30">
        <f t="shared" si="792"/>
        <v>81</v>
      </c>
      <c r="P3093" s="30" t="str">
        <f t="shared" si="793"/>
        <v>93.1399</v>
      </c>
      <c r="Q3093" s="30">
        <f t="shared" si="794"/>
        <v>89</v>
      </c>
      <c r="R3093" s="36" t="str">
        <f t="shared" si="795"/>
        <v>08-Aug-2017</v>
      </c>
      <c r="S3093" s="37">
        <f t="shared" si="786"/>
        <v>93.139899999999997</v>
      </c>
    </row>
    <row r="3094" spans="1:19">
      <c r="A3094" s="30" t="s">
        <v>8885</v>
      </c>
      <c r="D3094" s="30" t="str">
        <f t="shared" si="780"/>
        <v>120663</v>
      </c>
      <c r="E3094" s="30">
        <f t="shared" si="784"/>
        <v>7</v>
      </c>
      <c r="F3094" s="30" t="str">
        <f t="shared" si="781"/>
        <v>INF789F01TA8</v>
      </c>
      <c r="G3094" s="30">
        <f t="shared" si="785"/>
        <v>20</v>
      </c>
      <c r="H3094" s="30" t="str">
        <f t="shared" si="782"/>
        <v>INF789F01TB6</v>
      </c>
      <c r="I3094" s="30">
        <f t="shared" si="787"/>
        <v>33</v>
      </c>
      <c r="J3094" s="35" t="str">
        <f t="shared" si="783"/>
        <v>UTI - Equity Fund-Income Option - Direct</v>
      </c>
      <c r="K3094" s="35">
        <f t="shared" si="788"/>
        <v>74</v>
      </c>
      <c r="L3094" s="30" t="str">
        <f t="shared" si="789"/>
        <v>94.861</v>
      </c>
      <c r="M3094" s="30">
        <f t="shared" si="790"/>
        <v>81</v>
      </c>
      <c r="N3094" s="30" t="str">
        <f t="shared" si="791"/>
        <v>94.861</v>
      </c>
      <c r="O3094" s="30">
        <f t="shared" si="792"/>
        <v>88</v>
      </c>
      <c r="P3094" s="30" t="str">
        <f t="shared" si="793"/>
        <v>94.861</v>
      </c>
      <c r="Q3094" s="30">
        <f t="shared" si="794"/>
        <v>95</v>
      </c>
      <c r="R3094" s="36" t="str">
        <f t="shared" si="795"/>
        <v>08-Aug-2017</v>
      </c>
      <c r="S3094" s="37">
        <f t="shared" si="786"/>
        <v>94.861000000000004</v>
      </c>
    </row>
    <row r="3095" spans="1:19">
      <c r="A3095" s="30" t="s">
        <v>261</v>
      </c>
      <c r="D3095" s="30" t="str">
        <f t="shared" si="780"/>
        <v>100712</v>
      </c>
      <c r="E3095" s="30">
        <f t="shared" si="784"/>
        <v>7</v>
      </c>
      <c r="F3095" s="30" t="str">
        <f t="shared" si="781"/>
        <v>-</v>
      </c>
      <c r="G3095" s="30">
        <f t="shared" si="785"/>
        <v>9</v>
      </c>
      <c r="H3095" s="30" t="str">
        <f t="shared" si="782"/>
        <v>-</v>
      </c>
      <c r="I3095" s="30">
        <f t="shared" si="787"/>
        <v>11</v>
      </c>
      <c r="J3095" s="35" t="str">
        <f t="shared" si="783"/>
        <v>UTI - INDEX SELECT FUND-Growth Option</v>
      </c>
      <c r="K3095" s="35">
        <f t="shared" si="788"/>
        <v>49</v>
      </c>
      <c r="L3095" s="30" t="str">
        <f t="shared" si="789"/>
        <v>35.58</v>
      </c>
      <c r="M3095" s="30">
        <f t="shared" si="790"/>
        <v>55</v>
      </c>
      <c r="N3095" s="30" t="str">
        <f t="shared" si="791"/>
        <v>35.58</v>
      </c>
      <c r="O3095" s="30">
        <f t="shared" si="792"/>
        <v>61</v>
      </c>
      <c r="P3095" s="30" t="str">
        <f t="shared" si="793"/>
        <v>36.38</v>
      </c>
      <c r="Q3095" s="30">
        <f t="shared" si="794"/>
        <v>67</v>
      </c>
      <c r="R3095" s="36" t="str">
        <f t="shared" si="795"/>
        <v>20-May-2009</v>
      </c>
      <c r="S3095" s="37">
        <f t="shared" si="786"/>
        <v>35.58</v>
      </c>
    </row>
    <row r="3096" spans="1:19">
      <c r="A3096" s="30" t="s">
        <v>262</v>
      </c>
      <c r="D3096" s="30" t="str">
        <f t="shared" si="780"/>
        <v>100711</v>
      </c>
      <c r="E3096" s="30">
        <f t="shared" si="784"/>
        <v>7</v>
      </c>
      <c r="F3096" s="30" t="str">
        <f t="shared" si="781"/>
        <v>-</v>
      </c>
      <c r="G3096" s="30">
        <f t="shared" si="785"/>
        <v>9</v>
      </c>
      <c r="H3096" s="30" t="str">
        <f t="shared" si="782"/>
        <v>-</v>
      </c>
      <c r="I3096" s="30">
        <f t="shared" si="787"/>
        <v>11</v>
      </c>
      <c r="J3096" s="35" t="str">
        <f t="shared" si="783"/>
        <v>UTI - INDEX SELECT FUND-Income Option</v>
      </c>
      <c r="K3096" s="35">
        <f t="shared" si="788"/>
        <v>49</v>
      </c>
      <c r="L3096" s="30" t="str">
        <f t="shared" si="789"/>
        <v>15.56</v>
      </c>
      <c r="M3096" s="30">
        <f t="shared" si="790"/>
        <v>55</v>
      </c>
      <c r="N3096" s="30" t="str">
        <f t="shared" si="791"/>
        <v>15.56</v>
      </c>
      <c r="O3096" s="30">
        <f t="shared" si="792"/>
        <v>61</v>
      </c>
      <c r="P3096" s="30" t="str">
        <f t="shared" si="793"/>
        <v>15.91</v>
      </c>
      <c r="Q3096" s="30">
        <f t="shared" si="794"/>
        <v>67</v>
      </c>
      <c r="R3096" s="36" t="str">
        <f t="shared" si="795"/>
        <v>20-May-2009</v>
      </c>
      <c r="S3096" s="37">
        <f t="shared" si="786"/>
        <v>15.56</v>
      </c>
    </row>
    <row r="3097" spans="1:19">
      <c r="A3097" s="30" t="s">
        <v>8886</v>
      </c>
      <c r="D3097" s="30" t="str">
        <f t="shared" si="780"/>
        <v>100651</v>
      </c>
      <c r="E3097" s="30">
        <f t="shared" si="784"/>
        <v>7</v>
      </c>
      <c r="F3097" s="30" t="str">
        <f t="shared" si="781"/>
        <v>INF789F01976</v>
      </c>
      <c r="G3097" s="30">
        <f t="shared" si="785"/>
        <v>20</v>
      </c>
      <c r="H3097" s="30" t="str">
        <f t="shared" si="782"/>
        <v>-</v>
      </c>
      <c r="I3097" s="30">
        <f t="shared" si="787"/>
        <v>22</v>
      </c>
      <c r="J3097" s="35" t="str">
        <f t="shared" si="783"/>
        <v>UTI - Master Share-Growth Option</v>
      </c>
      <c r="K3097" s="35">
        <f t="shared" si="788"/>
        <v>55</v>
      </c>
      <c r="L3097" s="30" t="str">
        <f t="shared" si="789"/>
        <v>108.5154</v>
      </c>
      <c r="M3097" s="30">
        <f t="shared" si="790"/>
        <v>64</v>
      </c>
      <c r="N3097" s="30" t="str">
        <f t="shared" si="791"/>
        <v>108.5154</v>
      </c>
      <c r="O3097" s="30">
        <f t="shared" si="792"/>
        <v>73</v>
      </c>
      <c r="P3097" s="30" t="str">
        <f t="shared" si="793"/>
        <v>108.5154</v>
      </c>
      <c r="Q3097" s="30">
        <f t="shared" si="794"/>
        <v>82</v>
      </c>
      <c r="R3097" s="36" t="str">
        <f t="shared" si="795"/>
        <v>08-Aug-2017</v>
      </c>
      <c r="S3097" s="37">
        <f t="shared" si="786"/>
        <v>108.5154</v>
      </c>
    </row>
    <row r="3098" spans="1:19">
      <c r="A3098" s="30" t="s">
        <v>8887</v>
      </c>
      <c r="D3098" s="30" t="str">
        <f t="shared" si="780"/>
        <v>120656</v>
      </c>
      <c r="E3098" s="30">
        <f t="shared" si="784"/>
        <v>7</v>
      </c>
      <c r="F3098" s="30" t="str">
        <f t="shared" si="781"/>
        <v>INF789F01US8</v>
      </c>
      <c r="G3098" s="30">
        <f t="shared" si="785"/>
        <v>20</v>
      </c>
      <c r="H3098" s="30" t="str">
        <f t="shared" si="782"/>
        <v>-</v>
      </c>
      <c r="I3098" s="30">
        <f t="shared" si="787"/>
        <v>22</v>
      </c>
      <c r="J3098" s="35" t="str">
        <f t="shared" si="783"/>
        <v>UTI - Master Share-Growth Option - Direct</v>
      </c>
      <c r="K3098" s="35">
        <f t="shared" si="788"/>
        <v>64</v>
      </c>
      <c r="L3098" s="30" t="str">
        <f t="shared" si="789"/>
        <v>110.937</v>
      </c>
      <c r="M3098" s="30">
        <f t="shared" si="790"/>
        <v>72</v>
      </c>
      <c r="N3098" s="30" t="str">
        <f t="shared" si="791"/>
        <v>110.937</v>
      </c>
      <c r="O3098" s="30">
        <f t="shared" si="792"/>
        <v>80</v>
      </c>
      <c r="P3098" s="30" t="str">
        <f t="shared" si="793"/>
        <v>110.937</v>
      </c>
      <c r="Q3098" s="30">
        <f t="shared" si="794"/>
        <v>88</v>
      </c>
      <c r="R3098" s="36" t="str">
        <f t="shared" si="795"/>
        <v>08-Aug-2017</v>
      </c>
      <c r="S3098" s="37">
        <f t="shared" si="786"/>
        <v>110.937</v>
      </c>
    </row>
    <row r="3099" spans="1:19">
      <c r="A3099" s="30" t="s">
        <v>8888</v>
      </c>
      <c r="D3099" s="30" t="str">
        <f t="shared" si="780"/>
        <v>100650</v>
      </c>
      <c r="E3099" s="30">
        <f t="shared" si="784"/>
        <v>7</v>
      </c>
      <c r="F3099" s="30" t="str">
        <f t="shared" si="781"/>
        <v>INF189A01038</v>
      </c>
      <c r="G3099" s="30">
        <f t="shared" si="785"/>
        <v>20</v>
      </c>
      <c r="H3099" s="30" t="str">
        <f t="shared" si="782"/>
        <v>INF789F01950</v>
      </c>
      <c r="I3099" s="30">
        <f t="shared" si="787"/>
        <v>33</v>
      </c>
      <c r="J3099" s="35" t="str">
        <f t="shared" si="783"/>
        <v>UTI - Master Share-Income Option</v>
      </c>
      <c r="K3099" s="35">
        <f t="shared" si="788"/>
        <v>66</v>
      </c>
      <c r="L3099" s="30" t="str">
        <f t="shared" si="789"/>
        <v>34.8408</v>
      </c>
      <c r="M3099" s="30">
        <f t="shared" si="790"/>
        <v>74</v>
      </c>
      <c r="N3099" s="30" t="str">
        <f t="shared" si="791"/>
        <v>34.8408</v>
      </c>
      <c r="O3099" s="30">
        <f t="shared" si="792"/>
        <v>82</v>
      </c>
      <c r="P3099" s="30" t="str">
        <f t="shared" si="793"/>
        <v>34.8408</v>
      </c>
      <c r="Q3099" s="30">
        <f t="shared" si="794"/>
        <v>90</v>
      </c>
      <c r="R3099" s="36" t="str">
        <f t="shared" si="795"/>
        <v>08-Aug-2017</v>
      </c>
      <c r="S3099" s="37">
        <f t="shared" si="786"/>
        <v>34.840800000000002</v>
      </c>
    </row>
    <row r="3100" spans="1:19">
      <c r="A3100" s="30" t="s">
        <v>8889</v>
      </c>
      <c r="D3100" s="30" t="str">
        <f t="shared" si="780"/>
        <v>120657</v>
      </c>
      <c r="E3100" s="30">
        <f t="shared" si="784"/>
        <v>7</v>
      </c>
      <c r="F3100" s="30" t="str">
        <f t="shared" si="781"/>
        <v>INF789F01UQ2</v>
      </c>
      <c r="G3100" s="30">
        <f t="shared" si="785"/>
        <v>20</v>
      </c>
      <c r="H3100" s="30" t="str">
        <f t="shared" si="782"/>
        <v>INF789F01UR0</v>
      </c>
      <c r="I3100" s="30">
        <f t="shared" si="787"/>
        <v>33</v>
      </c>
      <c r="J3100" s="35" t="str">
        <f t="shared" si="783"/>
        <v>UTI - Master Share-Income Option - Direct</v>
      </c>
      <c r="K3100" s="35">
        <f t="shared" si="788"/>
        <v>75</v>
      </c>
      <c r="L3100" s="30" t="str">
        <f t="shared" si="789"/>
        <v>35.7703</v>
      </c>
      <c r="M3100" s="30">
        <f t="shared" si="790"/>
        <v>83</v>
      </c>
      <c r="N3100" s="30" t="str">
        <f t="shared" si="791"/>
        <v>35.7703</v>
      </c>
      <c r="O3100" s="30">
        <f t="shared" si="792"/>
        <v>91</v>
      </c>
      <c r="P3100" s="30" t="str">
        <f t="shared" si="793"/>
        <v>35.7703</v>
      </c>
      <c r="Q3100" s="30">
        <f t="shared" si="794"/>
        <v>99</v>
      </c>
      <c r="R3100" s="36" t="str">
        <f t="shared" si="795"/>
        <v>08-Aug-2017</v>
      </c>
      <c r="S3100" s="37">
        <f t="shared" si="786"/>
        <v>35.770299999999999</v>
      </c>
    </row>
    <row r="3101" spans="1:19">
      <c r="A3101" s="30" t="s">
        <v>8890</v>
      </c>
      <c r="D3101" s="30" t="str">
        <f t="shared" si="780"/>
        <v>100740</v>
      </c>
      <c r="E3101" s="30">
        <f t="shared" si="784"/>
        <v>7</v>
      </c>
      <c r="F3101" s="30" t="str">
        <f t="shared" si="781"/>
        <v>INF789F01844</v>
      </c>
      <c r="G3101" s="30">
        <f t="shared" si="785"/>
        <v>20</v>
      </c>
      <c r="H3101" s="30" t="str">
        <f t="shared" si="782"/>
        <v>-</v>
      </c>
      <c r="I3101" s="30">
        <f t="shared" si="787"/>
        <v>22</v>
      </c>
      <c r="J3101" s="35" t="str">
        <f t="shared" si="783"/>
        <v>UTI - MNC Fund (UGS 10000)-Growth Option</v>
      </c>
      <c r="K3101" s="35">
        <f t="shared" si="788"/>
        <v>63</v>
      </c>
      <c r="L3101" s="30" t="str">
        <f t="shared" si="789"/>
        <v>177.5803</v>
      </c>
      <c r="M3101" s="30">
        <f t="shared" si="790"/>
        <v>72</v>
      </c>
      <c r="N3101" s="30" t="str">
        <f t="shared" si="791"/>
        <v>177.5803</v>
      </c>
      <c r="O3101" s="30">
        <f t="shared" si="792"/>
        <v>81</v>
      </c>
      <c r="P3101" s="30" t="str">
        <f t="shared" si="793"/>
        <v>177.5803</v>
      </c>
      <c r="Q3101" s="30">
        <f t="shared" si="794"/>
        <v>90</v>
      </c>
      <c r="R3101" s="36" t="str">
        <f t="shared" si="795"/>
        <v>08-Aug-2017</v>
      </c>
      <c r="S3101" s="37">
        <f t="shared" si="786"/>
        <v>177.58029999999999</v>
      </c>
    </row>
    <row r="3102" spans="1:19">
      <c r="A3102" s="30" t="s">
        <v>8891</v>
      </c>
      <c r="D3102" s="30" t="str">
        <f t="shared" si="780"/>
        <v>120682</v>
      </c>
      <c r="E3102" s="30">
        <f t="shared" si="784"/>
        <v>7</v>
      </c>
      <c r="F3102" s="30" t="str">
        <f t="shared" si="781"/>
        <v>INF789F01UD0</v>
      </c>
      <c r="G3102" s="30">
        <f t="shared" si="785"/>
        <v>20</v>
      </c>
      <c r="H3102" s="30" t="str">
        <f t="shared" si="782"/>
        <v>-</v>
      </c>
      <c r="I3102" s="30">
        <f t="shared" si="787"/>
        <v>22</v>
      </c>
      <c r="J3102" s="35" t="str">
        <f t="shared" si="783"/>
        <v>UTI - MNC Fund (UGS 10000)-Growth Option - Direct</v>
      </c>
      <c r="K3102" s="35">
        <f t="shared" si="788"/>
        <v>72</v>
      </c>
      <c r="L3102" s="30" t="str">
        <f t="shared" si="789"/>
        <v>184.4377</v>
      </c>
      <c r="M3102" s="30">
        <f t="shared" si="790"/>
        <v>81</v>
      </c>
      <c r="N3102" s="30" t="str">
        <f t="shared" si="791"/>
        <v>184.4377</v>
      </c>
      <c r="O3102" s="30">
        <f t="shared" si="792"/>
        <v>90</v>
      </c>
      <c r="P3102" s="30" t="str">
        <f t="shared" si="793"/>
        <v>184.4377</v>
      </c>
      <c r="Q3102" s="30">
        <f t="shared" si="794"/>
        <v>99</v>
      </c>
      <c r="R3102" s="36" t="str">
        <f t="shared" si="795"/>
        <v>08-Aug-2017</v>
      </c>
      <c r="S3102" s="37">
        <f t="shared" si="786"/>
        <v>184.43770000000001</v>
      </c>
    </row>
    <row r="3103" spans="1:19">
      <c r="A3103" s="30" t="s">
        <v>8892</v>
      </c>
      <c r="D3103" s="30" t="str">
        <f t="shared" si="780"/>
        <v>100739</v>
      </c>
      <c r="E3103" s="30">
        <f t="shared" si="784"/>
        <v>7</v>
      </c>
      <c r="F3103" s="30" t="str">
        <f t="shared" si="781"/>
        <v>INF789F01828</v>
      </c>
      <c r="G3103" s="30">
        <f t="shared" si="785"/>
        <v>20</v>
      </c>
      <c r="H3103" s="30" t="str">
        <f t="shared" si="782"/>
        <v>INF789F01836</v>
      </c>
      <c r="I3103" s="30">
        <f t="shared" si="787"/>
        <v>33</v>
      </c>
      <c r="J3103" s="35" t="str">
        <f t="shared" si="783"/>
        <v>UTI - MNC Fund (UGS 10000)-Income Option</v>
      </c>
      <c r="K3103" s="35">
        <f t="shared" si="788"/>
        <v>74</v>
      </c>
      <c r="L3103" s="30" t="str">
        <f t="shared" si="789"/>
        <v>97.903</v>
      </c>
      <c r="M3103" s="30">
        <f t="shared" si="790"/>
        <v>81</v>
      </c>
      <c r="N3103" s="30" t="str">
        <f t="shared" si="791"/>
        <v>97.903</v>
      </c>
      <c r="O3103" s="30">
        <f t="shared" si="792"/>
        <v>88</v>
      </c>
      <c r="P3103" s="30" t="str">
        <f t="shared" si="793"/>
        <v>97.903</v>
      </c>
      <c r="Q3103" s="30">
        <f t="shared" si="794"/>
        <v>95</v>
      </c>
      <c r="R3103" s="36" t="str">
        <f t="shared" si="795"/>
        <v>08-Aug-2017</v>
      </c>
      <c r="S3103" s="37">
        <f t="shared" si="786"/>
        <v>97.903000000000006</v>
      </c>
    </row>
    <row r="3104" spans="1:19">
      <c r="A3104" s="30" t="s">
        <v>8893</v>
      </c>
      <c r="D3104" s="30" t="str">
        <f t="shared" si="780"/>
        <v>120681</v>
      </c>
      <c r="E3104" s="30">
        <f t="shared" si="784"/>
        <v>7</v>
      </c>
      <c r="F3104" s="30" t="str">
        <f t="shared" si="781"/>
        <v>INF789F01UB4</v>
      </c>
      <c r="G3104" s="30">
        <f t="shared" si="785"/>
        <v>20</v>
      </c>
      <c r="H3104" s="30" t="str">
        <f t="shared" si="782"/>
        <v>INF789F01UC2</v>
      </c>
      <c r="I3104" s="30">
        <f t="shared" si="787"/>
        <v>33</v>
      </c>
      <c r="J3104" s="35" t="str">
        <f t="shared" si="783"/>
        <v>UTI - MNC Fund (UGS 10000)-Income Option- Direct</v>
      </c>
      <c r="K3104" s="35">
        <f t="shared" si="788"/>
        <v>82</v>
      </c>
      <c r="L3104" s="30" t="str">
        <f t="shared" si="789"/>
        <v>101.9387</v>
      </c>
      <c r="M3104" s="30">
        <f t="shared" si="790"/>
        <v>91</v>
      </c>
      <c r="N3104" s="30" t="str">
        <f t="shared" si="791"/>
        <v>101.9387</v>
      </c>
      <c r="O3104" s="30">
        <f t="shared" si="792"/>
        <v>100</v>
      </c>
      <c r="P3104" s="30" t="str">
        <f t="shared" si="793"/>
        <v>101.9387</v>
      </c>
      <c r="Q3104" s="30">
        <f t="shared" si="794"/>
        <v>109</v>
      </c>
      <c r="R3104" s="36" t="str">
        <f t="shared" si="795"/>
        <v>08-Aug-2017</v>
      </c>
      <c r="S3104" s="37">
        <f t="shared" si="786"/>
        <v>101.9387</v>
      </c>
    </row>
    <row r="3105" spans="1:19">
      <c r="A3105" s="30" t="s">
        <v>8894</v>
      </c>
      <c r="D3105" s="30" t="str">
        <f t="shared" si="780"/>
        <v>100822</v>
      </c>
      <c r="E3105" s="30">
        <f t="shared" si="784"/>
        <v>7</v>
      </c>
      <c r="F3105" s="30" t="str">
        <f t="shared" si="781"/>
        <v>INF789F01JN2</v>
      </c>
      <c r="G3105" s="30">
        <f t="shared" si="785"/>
        <v>20</v>
      </c>
      <c r="H3105" s="30" t="str">
        <f t="shared" si="782"/>
        <v>-</v>
      </c>
      <c r="I3105" s="30">
        <f t="shared" si="787"/>
        <v>22</v>
      </c>
      <c r="J3105" s="35" t="str">
        <f t="shared" si="783"/>
        <v>UTI - NIFTY Index Fund-Growth Option</v>
      </c>
      <c r="K3105" s="35">
        <f t="shared" si="788"/>
        <v>59</v>
      </c>
      <c r="L3105" s="30" t="str">
        <f t="shared" si="789"/>
        <v>63.9745</v>
      </c>
      <c r="M3105" s="30">
        <f t="shared" si="790"/>
        <v>67</v>
      </c>
      <c r="N3105" s="30" t="str">
        <f t="shared" si="791"/>
        <v>63.9745</v>
      </c>
      <c r="O3105" s="30">
        <f t="shared" si="792"/>
        <v>75</v>
      </c>
      <c r="P3105" s="30" t="str">
        <f t="shared" si="793"/>
        <v>63.9745</v>
      </c>
      <c r="Q3105" s="30">
        <f t="shared" si="794"/>
        <v>83</v>
      </c>
      <c r="R3105" s="36" t="str">
        <f t="shared" si="795"/>
        <v>08-Aug-2017</v>
      </c>
      <c r="S3105" s="37">
        <f t="shared" si="786"/>
        <v>63.974499999999999</v>
      </c>
    </row>
    <row r="3106" spans="1:19">
      <c r="A3106" s="30" t="s">
        <v>8895</v>
      </c>
      <c r="D3106" s="30" t="str">
        <f t="shared" si="780"/>
        <v>120716</v>
      </c>
      <c r="E3106" s="30">
        <f t="shared" si="784"/>
        <v>7</v>
      </c>
      <c r="F3106" s="30" t="str">
        <f t="shared" si="781"/>
        <v>INF789F01XA0</v>
      </c>
      <c r="G3106" s="30">
        <f t="shared" si="785"/>
        <v>20</v>
      </c>
      <c r="H3106" s="30" t="str">
        <f t="shared" si="782"/>
        <v>-</v>
      </c>
      <c r="I3106" s="30">
        <f t="shared" si="787"/>
        <v>22</v>
      </c>
      <c r="J3106" s="35" t="str">
        <f t="shared" si="783"/>
        <v>UTI - NIFTY Index Fund-Growth Option- Direct</v>
      </c>
      <c r="K3106" s="35">
        <f t="shared" si="788"/>
        <v>67</v>
      </c>
      <c r="L3106" s="30" t="str">
        <f t="shared" si="789"/>
        <v>64.4128</v>
      </c>
      <c r="M3106" s="30">
        <f t="shared" si="790"/>
        <v>75</v>
      </c>
      <c r="N3106" s="30" t="str">
        <f t="shared" si="791"/>
        <v>64.4128</v>
      </c>
      <c r="O3106" s="30">
        <f t="shared" si="792"/>
        <v>83</v>
      </c>
      <c r="P3106" s="30" t="str">
        <f t="shared" si="793"/>
        <v>64.4128</v>
      </c>
      <c r="Q3106" s="30">
        <f t="shared" si="794"/>
        <v>91</v>
      </c>
      <c r="R3106" s="36" t="str">
        <f t="shared" si="795"/>
        <v>08-Aug-2017</v>
      </c>
      <c r="S3106" s="37">
        <f t="shared" si="786"/>
        <v>64.412800000000004</v>
      </c>
    </row>
    <row r="3107" spans="1:19">
      <c r="A3107" s="30" t="s">
        <v>8896</v>
      </c>
      <c r="D3107" s="30" t="str">
        <f t="shared" si="780"/>
        <v>100823</v>
      </c>
      <c r="E3107" s="30">
        <f t="shared" si="784"/>
        <v>7</v>
      </c>
      <c r="F3107" s="30" t="str">
        <f t="shared" si="781"/>
        <v>INF789F01JL6</v>
      </c>
      <c r="G3107" s="30">
        <f t="shared" si="785"/>
        <v>20</v>
      </c>
      <c r="H3107" s="30" t="str">
        <f t="shared" si="782"/>
        <v>INF789F01JM4</v>
      </c>
      <c r="I3107" s="30">
        <f t="shared" si="787"/>
        <v>33</v>
      </c>
      <c r="J3107" s="35" t="str">
        <f t="shared" si="783"/>
        <v>UTI - NIFTY Index Fund-Income Option</v>
      </c>
      <c r="K3107" s="35">
        <f t="shared" si="788"/>
        <v>70</v>
      </c>
      <c r="L3107" s="30" t="str">
        <f t="shared" si="789"/>
        <v>32.568</v>
      </c>
      <c r="M3107" s="30">
        <f t="shared" si="790"/>
        <v>77</v>
      </c>
      <c r="N3107" s="30" t="str">
        <f t="shared" si="791"/>
        <v>32.568</v>
      </c>
      <c r="O3107" s="30">
        <f t="shared" si="792"/>
        <v>84</v>
      </c>
      <c r="P3107" s="30" t="str">
        <f t="shared" si="793"/>
        <v>32.568</v>
      </c>
      <c r="Q3107" s="30">
        <f t="shared" si="794"/>
        <v>91</v>
      </c>
      <c r="R3107" s="36" t="str">
        <f t="shared" si="795"/>
        <v>08-Aug-2017</v>
      </c>
      <c r="S3107" s="37">
        <f t="shared" si="786"/>
        <v>32.567999999999998</v>
      </c>
    </row>
    <row r="3108" spans="1:19">
      <c r="A3108" s="30" t="s">
        <v>8897</v>
      </c>
      <c r="D3108" s="30" t="str">
        <f t="shared" si="780"/>
        <v>120717</v>
      </c>
      <c r="E3108" s="30">
        <f t="shared" si="784"/>
        <v>7</v>
      </c>
      <c r="F3108" s="30" t="str">
        <f t="shared" si="781"/>
        <v>INF789F01WY2</v>
      </c>
      <c r="G3108" s="30">
        <f t="shared" si="785"/>
        <v>20</v>
      </c>
      <c r="H3108" s="30" t="str">
        <f t="shared" si="782"/>
        <v>INF789F01WZ9</v>
      </c>
      <c r="I3108" s="30">
        <f t="shared" si="787"/>
        <v>33</v>
      </c>
      <c r="J3108" s="35" t="str">
        <f t="shared" si="783"/>
        <v>UTI - NIFTY Index Fund-Income Option- Direct</v>
      </c>
      <c r="K3108" s="35">
        <f t="shared" si="788"/>
        <v>78</v>
      </c>
      <c r="L3108" s="30" t="str">
        <f t="shared" si="789"/>
        <v>32.7886</v>
      </c>
      <c r="M3108" s="30">
        <f t="shared" si="790"/>
        <v>86</v>
      </c>
      <c r="N3108" s="30" t="str">
        <f t="shared" si="791"/>
        <v>32.7886</v>
      </c>
      <c r="O3108" s="30">
        <f t="shared" si="792"/>
        <v>94</v>
      </c>
      <c r="P3108" s="30" t="str">
        <f t="shared" si="793"/>
        <v>32.7886</v>
      </c>
      <c r="Q3108" s="30">
        <f t="shared" si="794"/>
        <v>102</v>
      </c>
      <c r="R3108" s="36" t="str">
        <f t="shared" si="795"/>
        <v>08-Aug-2017</v>
      </c>
      <c r="S3108" s="37">
        <f t="shared" si="786"/>
        <v>32.788600000000002</v>
      </c>
    </row>
    <row r="3109" spans="1:19">
      <c r="A3109" s="30" t="s">
        <v>8898</v>
      </c>
      <c r="D3109" s="30" t="str">
        <f t="shared" si="780"/>
        <v>100664</v>
      </c>
      <c r="E3109" s="30">
        <f t="shared" si="784"/>
        <v>7</v>
      </c>
      <c r="F3109" s="30" t="str">
        <f t="shared" si="781"/>
        <v>INF789F01869</v>
      </c>
      <c r="G3109" s="30">
        <f t="shared" si="785"/>
        <v>20</v>
      </c>
      <c r="H3109" s="30" t="str">
        <f t="shared" si="782"/>
        <v>-</v>
      </c>
      <c r="I3109" s="30">
        <f t="shared" si="787"/>
        <v>22</v>
      </c>
      <c r="J3109" s="35" t="str">
        <f t="shared" si="783"/>
        <v>UTI - TOP 100 Fund- Growth Option</v>
      </c>
      <c r="K3109" s="35">
        <f t="shared" si="788"/>
        <v>56</v>
      </c>
      <c r="L3109" s="30" t="str">
        <f t="shared" si="789"/>
        <v>59.8465</v>
      </c>
      <c r="M3109" s="30">
        <f t="shared" si="790"/>
        <v>64</v>
      </c>
      <c r="N3109" s="30" t="str">
        <f t="shared" si="791"/>
        <v>59.8465</v>
      </c>
      <c r="O3109" s="30">
        <f t="shared" si="792"/>
        <v>72</v>
      </c>
      <c r="P3109" s="30" t="str">
        <f t="shared" si="793"/>
        <v>59.8465</v>
      </c>
      <c r="Q3109" s="30">
        <f t="shared" si="794"/>
        <v>80</v>
      </c>
      <c r="R3109" s="36" t="str">
        <f t="shared" si="795"/>
        <v>08-Aug-2017</v>
      </c>
      <c r="S3109" s="37">
        <f t="shared" si="786"/>
        <v>59.846499999999999</v>
      </c>
    </row>
    <row r="3110" spans="1:19">
      <c r="A3110" s="30" t="s">
        <v>8899</v>
      </c>
      <c r="D3110" s="30" t="str">
        <f t="shared" si="780"/>
        <v>120665</v>
      </c>
      <c r="E3110" s="30">
        <f t="shared" si="784"/>
        <v>7</v>
      </c>
      <c r="F3110" s="30" t="str">
        <f t="shared" si="781"/>
        <v>INF789F01UG3</v>
      </c>
      <c r="G3110" s="30">
        <f t="shared" si="785"/>
        <v>20</v>
      </c>
      <c r="H3110" s="30" t="str">
        <f t="shared" si="782"/>
        <v>-</v>
      </c>
      <c r="I3110" s="30">
        <f t="shared" si="787"/>
        <v>22</v>
      </c>
      <c r="J3110" s="35" t="str">
        <f t="shared" si="783"/>
        <v>UTI - TOP 100 Fund- Growth Option - Direct</v>
      </c>
      <c r="K3110" s="35">
        <f t="shared" si="788"/>
        <v>65</v>
      </c>
      <c r="L3110" s="30" t="str">
        <f t="shared" si="789"/>
        <v>60.9681</v>
      </c>
      <c r="M3110" s="30">
        <f t="shared" si="790"/>
        <v>73</v>
      </c>
      <c r="N3110" s="30" t="str">
        <f t="shared" si="791"/>
        <v>60.9681</v>
      </c>
      <c r="O3110" s="30">
        <f t="shared" si="792"/>
        <v>81</v>
      </c>
      <c r="P3110" s="30" t="str">
        <f t="shared" si="793"/>
        <v>60.9681</v>
      </c>
      <c r="Q3110" s="30">
        <f t="shared" si="794"/>
        <v>89</v>
      </c>
      <c r="R3110" s="36" t="str">
        <f t="shared" si="795"/>
        <v>08-Aug-2017</v>
      </c>
      <c r="S3110" s="37">
        <f t="shared" si="786"/>
        <v>60.9681</v>
      </c>
    </row>
    <row r="3111" spans="1:19">
      <c r="A3111" s="30" t="s">
        <v>8900</v>
      </c>
      <c r="D3111" s="30" t="str">
        <f t="shared" si="780"/>
        <v>100663</v>
      </c>
      <c r="E3111" s="30">
        <f t="shared" si="784"/>
        <v>7</v>
      </c>
      <c r="F3111" s="30" t="str">
        <f t="shared" si="781"/>
        <v>INF189A01046</v>
      </c>
      <c r="G3111" s="30">
        <f t="shared" si="785"/>
        <v>20</v>
      </c>
      <c r="H3111" s="30" t="str">
        <f t="shared" si="782"/>
        <v>INF789F01851</v>
      </c>
      <c r="I3111" s="30">
        <f t="shared" si="787"/>
        <v>33</v>
      </c>
      <c r="J3111" s="35" t="str">
        <f t="shared" si="783"/>
        <v>UTI - TOP 100 Fund-Income Option</v>
      </c>
      <c r="K3111" s="35">
        <f t="shared" si="788"/>
        <v>66</v>
      </c>
      <c r="L3111" s="30" t="str">
        <f t="shared" si="789"/>
        <v>34.3634</v>
      </c>
      <c r="M3111" s="30">
        <f t="shared" si="790"/>
        <v>74</v>
      </c>
      <c r="N3111" s="30" t="str">
        <f t="shared" si="791"/>
        <v>34.3634</v>
      </c>
      <c r="O3111" s="30">
        <f t="shared" si="792"/>
        <v>82</v>
      </c>
      <c r="P3111" s="30" t="str">
        <f t="shared" si="793"/>
        <v>34.3634</v>
      </c>
      <c r="Q3111" s="30">
        <f t="shared" si="794"/>
        <v>90</v>
      </c>
      <c r="R3111" s="36" t="str">
        <f t="shared" si="795"/>
        <v>08-Aug-2017</v>
      </c>
      <c r="S3111" s="37">
        <f t="shared" si="786"/>
        <v>34.363399999999999</v>
      </c>
    </row>
    <row r="3112" spans="1:19">
      <c r="A3112" s="30" t="s">
        <v>8901</v>
      </c>
      <c r="D3112" s="30" t="str">
        <f t="shared" si="780"/>
        <v>120664</v>
      </c>
      <c r="E3112" s="30">
        <f t="shared" si="784"/>
        <v>7</v>
      </c>
      <c r="F3112" s="30" t="str">
        <f t="shared" si="781"/>
        <v>INF789F01UE8</v>
      </c>
      <c r="G3112" s="30">
        <f t="shared" si="785"/>
        <v>20</v>
      </c>
      <c r="H3112" s="30" t="str">
        <f t="shared" si="782"/>
        <v>INF789F01UF5</v>
      </c>
      <c r="I3112" s="30">
        <f t="shared" si="787"/>
        <v>33</v>
      </c>
      <c r="J3112" s="35" t="str">
        <f t="shared" si="783"/>
        <v>UTI - TOP 100 Fund-Income Option - Direct</v>
      </c>
      <c r="K3112" s="35">
        <f t="shared" si="788"/>
        <v>75</v>
      </c>
      <c r="L3112" s="30" t="str">
        <f t="shared" si="789"/>
        <v>35.112</v>
      </c>
      <c r="M3112" s="30">
        <f t="shared" si="790"/>
        <v>82</v>
      </c>
      <c r="N3112" s="30" t="str">
        <f t="shared" si="791"/>
        <v>35.112</v>
      </c>
      <c r="O3112" s="30">
        <f t="shared" si="792"/>
        <v>89</v>
      </c>
      <c r="P3112" s="30" t="str">
        <f t="shared" si="793"/>
        <v>35.112</v>
      </c>
      <c r="Q3112" s="30">
        <f t="shared" si="794"/>
        <v>96</v>
      </c>
      <c r="R3112" s="36" t="str">
        <f t="shared" si="795"/>
        <v>08-Aug-2017</v>
      </c>
      <c r="S3112" s="37">
        <f t="shared" si="786"/>
        <v>35.112000000000002</v>
      </c>
    </row>
    <row r="3113" spans="1:19">
      <c r="A3113" s="30" t="s">
        <v>8902</v>
      </c>
      <c r="D3113" s="30" t="str">
        <f t="shared" si="780"/>
        <v>111602</v>
      </c>
      <c r="E3113" s="30">
        <f t="shared" si="784"/>
        <v>7</v>
      </c>
      <c r="F3113" s="30" t="str">
        <f t="shared" si="781"/>
        <v>INF789F01AN1</v>
      </c>
      <c r="G3113" s="30">
        <f t="shared" si="785"/>
        <v>20</v>
      </c>
      <c r="H3113" s="30" t="str">
        <f t="shared" si="782"/>
        <v>INF789F01AO9</v>
      </c>
      <c r="I3113" s="30">
        <f t="shared" si="787"/>
        <v>33</v>
      </c>
      <c r="J3113" s="35" t="str">
        <f t="shared" si="783"/>
        <v>UTI - Wealth Builder Fund - Dividend Option</v>
      </c>
      <c r="K3113" s="35">
        <f t="shared" si="788"/>
        <v>77</v>
      </c>
      <c r="L3113" s="30" t="str">
        <f t="shared" si="789"/>
        <v>18.6373</v>
      </c>
      <c r="M3113" s="30">
        <f t="shared" si="790"/>
        <v>85</v>
      </c>
      <c r="N3113" s="30" t="str">
        <f t="shared" si="791"/>
        <v>18.6373</v>
      </c>
      <c r="O3113" s="30">
        <f t="shared" si="792"/>
        <v>93</v>
      </c>
      <c r="P3113" s="30" t="str">
        <f t="shared" si="793"/>
        <v>18.6373</v>
      </c>
      <c r="Q3113" s="30">
        <f t="shared" si="794"/>
        <v>101</v>
      </c>
      <c r="R3113" s="36" t="str">
        <f t="shared" si="795"/>
        <v>08-Aug-2017</v>
      </c>
      <c r="S3113" s="37">
        <f t="shared" si="786"/>
        <v>18.6373</v>
      </c>
    </row>
    <row r="3114" spans="1:19">
      <c r="A3114" s="30" t="s">
        <v>8903</v>
      </c>
      <c r="D3114" s="30" t="str">
        <f t="shared" si="780"/>
        <v>120761</v>
      </c>
      <c r="E3114" s="30">
        <f t="shared" si="784"/>
        <v>7</v>
      </c>
      <c r="F3114" s="30" t="str">
        <f t="shared" si="781"/>
        <v>INF789F01VC0</v>
      </c>
      <c r="G3114" s="30">
        <f t="shared" si="785"/>
        <v>20</v>
      </c>
      <c r="H3114" s="30" t="str">
        <f t="shared" si="782"/>
        <v>INF789F01VD8</v>
      </c>
      <c r="I3114" s="30">
        <f t="shared" si="787"/>
        <v>33</v>
      </c>
      <c r="J3114" s="35" t="str">
        <f t="shared" si="783"/>
        <v>UTI - Wealth Builder Fund - Dividend Option-Direct</v>
      </c>
      <c r="K3114" s="35">
        <f t="shared" si="788"/>
        <v>84</v>
      </c>
      <c r="L3114" s="30" t="str">
        <f t="shared" si="789"/>
        <v>19.297</v>
      </c>
      <c r="M3114" s="30">
        <f t="shared" si="790"/>
        <v>91</v>
      </c>
      <c r="N3114" s="30" t="str">
        <f t="shared" si="791"/>
        <v>19.297</v>
      </c>
      <c r="O3114" s="30">
        <f t="shared" si="792"/>
        <v>98</v>
      </c>
      <c r="P3114" s="30" t="str">
        <f t="shared" si="793"/>
        <v>19.297</v>
      </c>
      <c r="Q3114" s="30">
        <f t="shared" si="794"/>
        <v>105</v>
      </c>
      <c r="R3114" s="36" t="str">
        <f t="shared" si="795"/>
        <v>08-Aug-2017</v>
      </c>
      <c r="S3114" s="37">
        <f t="shared" si="786"/>
        <v>19.297000000000001</v>
      </c>
    </row>
    <row r="3115" spans="1:19">
      <c r="A3115" s="30" t="s">
        <v>8904</v>
      </c>
      <c r="D3115" s="30" t="str">
        <f t="shared" si="780"/>
        <v>111599</v>
      </c>
      <c r="E3115" s="30">
        <f t="shared" si="784"/>
        <v>7</v>
      </c>
      <c r="F3115" s="30" t="str">
        <f t="shared" si="781"/>
        <v>INF789F01AP6</v>
      </c>
      <c r="G3115" s="30">
        <f t="shared" si="785"/>
        <v>20</v>
      </c>
      <c r="H3115" s="30" t="str">
        <f t="shared" si="782"/>
        <v>-</v>
      </c>
      <c r="I3115" s="30">
        <f t="shared" si="787"/>
        <v>22</v>
      </c>
      <c r="J3115" s="35" t="str">
        <f t="shared" si="783"/>
        <v>UTI - Wealth Builder Fund - Growth Option</v>
      </c>
      <c r="K3115" s="35">
        <f t="shared" si="788"/>
        <v>64</v>
      </c>
      <c r="L3115" s="30" t="str">
        <f t="shared" si="789"/>
        <v>32.0908</v>
      </c>
      <c r="M3115" s="30">
        <f t="shared" si="790"/>
        <v>72</v>
      </c>
      <c r="N3115" s="30" t="str">
        <f t="shared" si="791"/>
        <v>32.0908</v>
      </c>
      <c r="O3115" s="30">
        <f t="shared" si="792"/>
        <v>80</v>
      </c>
      <c r="P3115" s="30" t="str">
        <f t="shared" si="793"/>
        <v>32.0908</v>
      </c>
      <c r="Q3115" s="30">
        <f t="shared" si="794"/>
        <v>88</v>
      </c>
      <c r="R3115" s="36" t="str">
        <f t="shared" si="795"/>
        <v>08-Aug-2017</v>
      </c>
      <c r="S3115" s="37">
        <f t="shared" si="786"/>
        <v>32.090800000000002</v>
      </c>
    </row>
    <row r="3116" spans="1:19">
      <c r="A3116" s="30" t="s">
        <v>8905</v>
      </c>
      <c r="D3116" s="30" t="str">
        <f t="shared" si="780"/>
        <v>120760</v>
      </c>
      <c r="E3116" s="30">
        <f t="shared" si="784"/>
        <v>7</v>
      </c>
      <c r="F3116" s="30" t="str">
        <f t="shared" si="781"/>
        <v>INF789F01VE6</v>
      </c>
      <c r="G3116" s="30">
        <f t="shared" si="785"/>
        <v>20</v>
      </c>
      <c r="H3116" s="30" t="str">
        <f t="shared" si="782"/>
        <v>-</v>
      </c>
      <c r="I3116" s="30">
        <f t="shared" si="787"/>
        <v>22</v>
      </c>
      <c r="J3116" s="35" t="str">
        <f t="shared" si="783"/>
        <v>UTI - Wealth Builder Fund - Growth Option-Direct</v>
      </c>
      <c r="K3116" s="35">
        <f t="shared" si="788"/>
        <v>71</v>
      </c>
      <c r="L3116" s="30" t="str">
        <f t="shared" si="789"/>
        <v>33.0785</v>
      </c>
      <c r="M3116" s="30">
        <f t="shared" si="790"/>
        <v>79</v>
      </c>
      <c r="N3116" s="30" t="str">
        <f t="shared" si="791"/>
        <v>33.0785</v>
      </c>
      <c r="O3116" s="30">
        <f t="shared" si="792"/>
        <v>87</v>
      </c>
      <c r="P3116" s="30" t="str">
        <f t="shared" si="793"/>
        <v>33.0785</v>
      </c>
      <c r="Q3116" s="30">
        <f t="shared" si="794"/>
        <v>95</v>
      </c>
      <c r="R3116" s="36" t="str">
        <f t="shared" si="795"/>
        <v>08-Aug-2017</v>
      </c>
      <c r="S3116" s="37">
        <f t="shared" si="786"/>
        <v>33.078499999999998</v>
      </c>
    </row>
    <row r="3117" spans="1:19">
      <c r="A3117" s="30" t="s">
        <v>8906</v>
      </c>
      <c r="D3117" s="30" t="str">
        <f t="shared" si="780"/>
        <v>102401</v>
      </c>
      <c r="E3117" s="30">
        <f t="shared" si="784"/>
        <v>7</v>
      </c>
      <c r="F3117" s="30" t="str">
        <f t="shared" si="781"/>
        <v>INF789F01372</v>
      </c>
      <c r="G3117" s="30">
        <f t="shared" si="785"/>
        <v>20</v>
      </c>
      <c r="H3117" s="30" t="str">
        <f t="shared" si="782"/>
        <v>-</v>
      </c>
      <c r="I3117" s="30">
        <f t="shared" si="787"/>
        <v>22</v>
      </c>
      <c r="J3117" s="35" t="str">
        <f t="shared" si="783"/>
        <v>UTI Banking Sector Fund-Growth Option</v>
      </c>
      <c r="K3117" s="35">
        <f t="shared" si="788"/>
        <v>60</v>
      </c>
      <c r="L3117" s="30" t="str">
        <f t="shared" si="789"/>
        <v>95.261</v>
      </c>
      <c r="M3117" s="30">
        <f t="shared" si="790"/>
        <v>67</v>
      </c>
      <c r="N3117" s="30" t="str">
        <f t="shared" si="791"/>
        <v>95.261</v>
      </c>
      <c r="O3117" s="30">
        <f t="shared" si="792"/>
        <v>74</v>
      </c>
      <c r="P3117" s="30" t="str">
        <f t="shared" si="793"/>
        <v>95.261</v>
      </c>
      <c r="Q3117" s="30">
        <f t="shared" si="794"/>
        <v>81</v>
      </c>
      <c r="R3117" s="36" t="str">
        <f t="shared" si="795"/>
        <v>08-Aug-2017</v>
      </c>
      <c r="S3117" s="37">
        <f t="shared" si="786"/>
        <v>95.260999999999996</v>
      </c>
    </row>
    <row r="3118" spans="1:19">
      <c r="A3118" s="30" t="s">
        <v>8907</v>
      </c>
      <c r="D3118" s="30" t="str">
        <f t="shared" si="780"/>
        <v>120733</v>
      </c>
      <c r="E3118" s="30">
        <f t="shared" si="784"/>
        <v>7</v>
      </c>
      <c r="F3118" s="30" t="str">
        <f t="shared" si="781"/>
        <v>INF789F01SN3</v>
      </c>
      <c r="G3118" s="30">
        <f t="shared" si="785"/>
        <v>20</v>
      </c>
      <c r="H3118" s="30" t="str">
        <f t="shared" si="782"/>
        <v>-</v>
      </c>
      <c r="I3118" s="30">
        <f t="shared" si="787"/>
        <v>22</v>
      </c>
      <c r="J3118" s="35" t="str">
        <f t="shared" si="783"/>
        <v>UTI Banking Sector Fund-Growth Option- Direct</v>
      </c>
      <c r="K3118" s="35">
        <f t="shared" si="788"/>
        <v>68</v>
      </c>
      <c r="L3118" s="30" t="str">
        <f t="shared" si="789"/>
        <v>99.7982</v>
      </c>
      <c r="M3118" s="30">
        <f t="shared" si="790"/>
        <v>76</v>
      </c>
      <c r="N3118" s="30" t="str">
        <f t="shared" si="791"/>
        <v>99.7982</v>
      </c>
      <c r="O3118" s="30">
        <f t="shared" si="792"/>
        <v>84</v>
      </c>
      <c r="P3118" s="30" t="str">
        <f t="shared" si="793"/>
        <v>99.7982</v>
      </c>
      <c r="Q3118" s="30">
        <f t="shared" si="794"/>
        <v>92</v>
      </c>
      <c r="R3118" s="36" t="str">
        <f t="shared" si="795"/>
        <v>08-Aug-2017</v>
      </c>
      <c r="S3118" s="37">
        <f t="shared" si="786"/>
        <v>99.798199999999994</v>
      </c>
    </row>
    <row r="3119" spans="1:19">
      <c r="A3119" s="30" t="s">
        <v>8908</v>
      </c>
      <c r="D3119" s="30" t="str">
        <f t="shared" si="780"/>
        <v>102402</v>
      </c>
      <c r="E3119" s="30">
        <f t="shared" si="784"/>
        <v>7</v>
      </c>
      <c r="F3119" s="30" t="str">
        <f t="shared" si="781"/>
        <v>INF789F01356</v>
      </c>
      <c r="G3119" s="30">
        <f t="shared" si="785"/>
        <v>20</v>
      </c>
      <c r="H3119" s="30" t="str">
        <f t="shared" si="782"/>
        <v>INF789F01364</v>
      </c>
      <c r="I3119" s="30">
        <f t="shared" si="787"/>
        <v>33</v>
      </c>
      <c r="J3119" s="35" t="str">
        <f t="shared" si="783"/>
        <v>UTI Banking Sector Fund-Income Option</v>
      </c>
      <c r="K3119" s="35">
        <f t="shared" si="788"/>
        <v>71</v>
      </c>
      <c r="L3119" s="30" t="str">
        <f t="shared" si="789"/>
        <v>37.0755</v>
      </c>
      <c r="M3119" s="30">
        <f t="shared" si="790"/>
        <v>79</v>
      </c>
      <c r="N3119" s="30" t="str">
        <f t="shared" si="791"/>
        <v>37.0755</v>
      </c>
      <c r="O3119" s="30">
        <f t="shared" si="792"/>
        <v>87</v>
      </c>
      <c r="P3119" s="30" t="str">
        <f t="shared" si="793"/>
        <v>37.0755</v>
      </c>
      <c r="Q3119" s="30">
        <f t="shared" si="794"/>
        <v>95</v>
      </c>
      <c r="R3119" s="36" t="str">
        <f t="shared" si="795"/>
        <v>08-Aug-2017</v>
      </c>
      <c r="S3119" s="37">
        <f t="shared" si="786"/>
        <v>37.075499999999998</v>
      </c>
    </row>
    <row r="3120" spans="1:19">
      <c r="A3120" s="30" t="s">
        <v>8909</v>
      </c>
      <c r="D3120" s="30" t="str">
        <f t="shared" si="780"/>
        <v>120732</v>
      </c>
      <c r="E3120" s="30">
        <f t="shared" si="784"/>
        <v>7</v>
      </c>
      <c r="F3120" s="30" t="str">
        <f t="shared" si="781"/>
        <v>INF789F01SL7</v>
      </c>
      <c r="G3120" s="30">
        <f t="shared" si="785"/>
        <v>20</v>
      </c>
      <c r="H3120" s="30" t="str">
        <f t="shared" si="782"/>
        <v>INF789F01SM5</v>
      </c>
      <c r="I3120" s="30">
        <f t="shared" si="787"/>
        <v>33</v>
      </c>
      <c r="J3120" s="35" t="str">
        <f t="shared" si="783"/>
        <v>UTI Banking Sector Fund-Income Option-Direct</v>
      </c>
      <c r="K3120" s="35">
        <f t="shared" si="788"/>
        <v>78</v>
      </c>
      <c r="L3120" s="30" t="str">
        <f t="shared" si="789"/>
        <v>39.0564</v>
      </c>
      <c r="M3120" s="30">
        <f t="shared" si="790"/>
        <v>86</v>
      </c>
      <c r="N3120" s="30" t="str">
        <f t="shared" si="791"/>
        <v>39.0564</v>
      </c>
      <c r="O3120" s="30">
        <f t="shared" si="792"/>
        <v>94</v>
      </c>
      <c r="P3120" s="30" t="str">
        <f t="shared" si="793"/>
        <v>39.0564</v>
      </c>
      <c r="Q3120" s="30">
        <f t="shared" si="794"/>
        <v>102</v>
      </c>
      <c r="R3120" s="36" t="str">
        <f t="shared" si="795"/>
        <v>08-Aug-2017</v>
      </c>
      <c r="S3120" s="37">
        <f t="shared" si="786"/>
        <v>39.056399999999996</v>
      </c>
    </row>
    <row r="3121" spans="1:19">
      <c r="A3121" s="30" t="s">
        <v>8910</v>
      </c>
      <c r="D3121" s="30" t="str">
        <f t="shared" si="780"/>
        <v>120756</v>
      </c>
      <c r="E3121" s="30">
        <f t="shared" si="784"/>
        <v>7</v>
      </c>
      <c r="F3121" s="30" t="str">
        <f t="shared" si="781"/>
        <v>INF789F01TV4</v>
      </c>
      <c r="G3121" s="30">
        <f t="shared" si="785"/>
        <v>20</v>
      </c>
      <c r="H3121" s="30" t="str">
        <f t="shared" si="782"/>
        <v>INF789F01TW2</v>
      </c>
      <c r="I3121" s="30">
        <f t="shared" si="787"/>
        <v>33</v>
      </c>
      <c r="J3121" s="35" t="str">
        <f t="shared" si="783"/>
        <v>UTI Bluechip Flexicap Fund - Direct Plan - Dividend Option</v>
      </c>
      <c r="K3121" s="35">
        <f t="shared" si="788"/>
        <v>92</v>
      </c>
      <c r="L3121" s="30" t="str">
        <f t="shared" si="789"/>
        <v>24.3747</v>
      </c>
      <c r="M3121" s="30">
        <f t="shared" si="790"/>
        <v>100</v>
      </c>
      <c r="N3121" s="30" t="str">
        <f t="shared" si="791"/>
        <v>24.3747</v>
      </c>
      <c r="O3121" s="30">
        <f t="shared" si="792"/>
        <v>108</v>
      </c>
      <c r="P3121" s="30" t="str">
        <f t="shared" si="793"/>
        <v>24.3747</v>
      </c>
      <c r="Q3121" s="30">
        <f t="shared" si="794"/>
        <v>116</v>
      </c>
      <c r="R3121" s="36" t="str">
        <f t="shared" si="795"/>
        <v>08-Aug-2017</v>
      </c>
      <c r="S3121" s="37">
        <f t="shared" si="786"/>
        <v>24.374700000000001</v>
      </c>
    </row>
    <row r="3122" spans="1:19">
      <c r="A3122" s="30" t="s">
        <v>8911</v>
      </c>
      <c r="D3122" s="30" t="str">
        <f t="shared" si="780"/>
        <v>120757</v>
      </c>
      <c r="E3122" s="30">
        <f t="shared" si="784"/>
        <v>7</v>
      </c>
      <c r="F3122" s="30" t="str">
        <f t="shared" si="781"/>
        <v>INF789F01TX0</v>
      </c>
      <c r="G3122" s="30">
        <f t="shared" si="785"/>
        <v>20</v>
      </c>
      <c r="H3122" s="30" t="str">
        <f t="shared" si="782"/>
        <v>-</v>
      </c>
      <c r="I3122" s="30">
        <f t="shared" si="787"/>
        <v>22</v>
      </c>
      <c r="J3122" s="35" t="str">
        <f t="shared" si="783"/>
        <v>UTI Bluechip Flexicap Fund - Direct Plan - Growth Option</v>
      </c>
      <c r="K3122" s="35">
        <f t="shared" si="788"/>
        <v>79</v>
      </c>
      <c r="L3122" s="30" t="str">
        <f t="shared" si="789"/>
        <v>31.0049</v>
      </c>
      <c r="M3122" s="30">
        <f t="shared" si="790"/>
        <v>87</v>
      </c>
      <c r="N3122" s="30" t="str">
        <f t="shared" si="791"/>
        <v>31.0049</v>
      </c>
      <c r="O3122" s="30">
        <f t="shared" si="792"/>
        <v>95</v>
      </c>
      <c r="P3122" s="30" t="str">
        <f t="shared" si="793"/>
        <v>31.0049</v>
      </c>
      <c r="Q3122" s="30">
        <f t="shared" si="794"/>
        <v>103</v>
      </c>
      <c r="R3122" s="36" t="str">
        <f t="shared" si="795"/>
        <v>08-Aug-2017</v>
      </c>
      <c r="S3122" s="37">
        <f t="shared" si="786"/>
        <v>31.004899999999999</v>
      </c>
    </row>
    <row r="3123" spans="1:19">
      <c r="A3123" s="30" t="s">
        <v>8912</v>
      </c>
      <c r="D3123" s="30" t="str">
        <f t="shared" si="780"/>
        <v>103455</v>
      </c>
      <c r="E3123" s="30">
        <f t="shared" si="784"/>
        <v>7</v>
      </c>
      <c r="F3123" s="30" t="str">
        <f t="shared" si="781"/>
        <v>INF789F01760</v>
      </c>
      <c r="G3123" s="30">
        <f t="shared" si="785"/>
        <v>20</v>
      </c>
      <c r="H3123" s="30" t="str">
        <f t="shared" si="782"/>
        <v>INF789F01778</v>
      </c>
      <c r="I3123" s="30">
        <f t="shared" si="787"/>
        <v>33</v>
      </c>
      <c r="J3123" s="35" t="str">
        <f t="shared" si="783"/>
        <v>UTI Bluechip Flexicap Fund - Regular Plan - Dividend Option</v>
      </c>
      <c r="K3123" s="35">
        <f t="shared" si="788"/>
        <v>93</v>
      </c>
      <c r="L3123" s="30" t="str">
        <f t="shared" si="789"/>
        <v>23.997</v>
      </c>
      <c r="M3123" s="30">
        <f t="shared" si="790"/>
        <v>100</v>
      </c>
      <c r="N3123" s="30" t="str">
        <f t="shared" si="791"/>
        <v>23.997</v>
      </c>
      <c r="O3123" s="30">
        <f t="shared" si="792"/>
        <v>107</v>
      </c>
      <c r="P3123" s="30" t="str">
        <f t="shared" si="793"/>
        <v>23.997</v>
      </c>
      <c r="Q3123" s="30">
        <f t="shared" si="794"/>
        <v>114</v>
      </c>
      <c r="R3123" s="36" t="str">
        <f t="shared" si="795"/>
        <v>08-Aug-2017</v>
      </c>
      <c r="S3123" s="37">
        <f t="shared" si="786"/>
        <v>23.997</v>
      </c>
    </row>
    <row r="3124" spans="1:19">
      <c r="A3124" s="30" t="s">
        <v>8913</v>
      </c>
      <c r="D3124" s="30" t="str">
        <f t="shared" si="780"/>
        <v>103457</v>
      </c>
      <c r="E3124" s="30">
        <f t="shared" si="784"/>
        <v>7</v>
      </c>
      <c r="F3124" s="30" t="str">
        <f t="shared" si="781"/>
        <v>INF789F01786</v>
      </c>
      <c r="G3124" s="30">
        <f t="shared" si="785"/>
        <v>20</v>
      </c>
      <c r="H3124" s="30" t="str">
        <f t="shared" si="782"/>
        <v>-</v>
      </c>
      <c r="I3124" s="30">
        <f t="shared" si="787"/>
        <v>22</v>
      </c>
      <c r="J3124" s="35" t="str">
        <f t="shared" si="783"/>
        <v>UTI Bluechip Flexicap Fund - Regular Plan - Growth option</v>
      </c>
      <c r="K3124" s="35">
        <f t="shared" si="788"/>
        <v>80</v>
      </c>
      <c r="L3124" s="30" t="str">
        <f t="shared" si="789"/>
        <v>30.5729</v>
      </c>
      <c r="M3124" s="30">
        <f t="shared" si="790"/>
        <v>88</v>
      </c>
      <c r="N3124" s="30" t="str">
        <f t="shared" si="791"/>
        <v>30.5729</v>
      </c>
      <c r="O3124" s="30">
        <f t="shared" si="792"/>
        <v>96</v>
      </c>
      <c r="P3124" s="30" t="str">
        <f t="shared" si="793"/>
        <v>30.5729</v>
      </c>
      <c r="Q3124" s="30">
        <f t="shared" si="794"/>
        <v>104</v>
      </c>
      <c r="R3124" s="36" t="str">
        <f t="shared" si="795"/>
        <v>08-Aug-2017</v>
      </c>
      <c r="S3124" s="37">
        <f t="shared" si="786"/>
        <v>30.572900000000001</v>
      </c>
    </row>
    <row r="3125" spans="1:19">
      <c r="A3125" s="30" t="s">
        <v>8914</v>
      </c>
      <c r="D3125" s="30" t="str">
        <f t="shared" si="780"/>
        <v>102267</v>
      </c>
      <c r="E3125" s="30">
        <f t="shared" si="784"/>
        <v>7</v>
      </c>
      <c r="F3125" s="30" t="str">
        <f t="shared" si="781"/>
        <v>-</v>
      </c>
      <c r="G3125" s="30">
        <f t="shared" si="785"/>
        <v>9</v>
      </c>
      <c r="H3125" s="30" t="str">
        <f t="shared" si="782"/>
        <v>-</v>
      </c>
      <c r="I3125" s="30">
        <f t="shared" si="787"/>
        <v>11</v>
      </c>
      <c r="J3125" s="35" t="str">
        <f t="shared" si="783"/>
        <v>UTI CCP Advantage Fund - Growth</v>
      </c>
      <c r="K3125" s="35">
        <f t="shared" si="788"/>
        <v>43</v>
      </c>
      <c r="L3125" s="30" t="str">
        <f t="shared" si="789"/>
        <v>34.8219</v>
      </c>
      <c r="M3125" s="30">
        <f t="shared" si="790"/>
        <v>51</v>
      </c>
      <c r="N3125" s="30" t="str">
        <f t="shared" si="791"/>
        <v>34.8219</v>
      </c>
      <c r="O3125" s="30">
        <f t="shared" si="792"/>
        <v>59</v>
      </c>
      <c r="P3125" s="30" t="str">
        <f t="shared" si="793"/>
        <v>34.8219</v>
      </c>
      <c r="Q3125" s="30">
        <f t="shared" si="794"/>
        <v>67</v>
      </c>
      <c r="R3125" s="36" t="str">
        <f t="shared" si="795"/>
        <v>08-Aug-2017</v>
      </c>
      <c r="S3125" s="37">
        <f t="shared" si="786"/>
        <v>34.821899999999999</v>
      </c>
    </row>
    <row r="3126" spans="1:19">
      <c r="A3126" s="30" t="s">
        <v>8915</v>
      </c>
      <c r="D3126" s="30" t="str">
        <f t="shared" si="780"/>
        <v>120724</v>
      </c>
      <c r="E3126" s="30">
        <f t="shared" si="784"/>
        <v>7</v>
      </c>
      <c r="F3126" s="30" t="str">
        <f t="shared" si="781"/>
        <v>-</v>
      </c>
      <c r="G3126" s="30">
        <f t="shared" si="785"/>
        <v>9</v>
      </c>
      <c r="H3126" s="30" t="str">
        <f t="shared" si="782"/>
        <v>-</v>
      </c>
      <c r="I3126" s="30">
        <f t="shared" si="787"/>
        <v>11</v>
      </c>
      <c r="J3126" s="35" t="str">
        <f t="shared" si="783"/>
        <v>UTI CCP Advantage Fund - Growth- Direct</v>
      </c>
      <c r="K3126" s="35">
        <f t="shared" si="788"/>
        <v>51</v>
      </c>
      <c r="L3126" s="30" t="str">
        <f t="shared" si="789"/>
        <v>35.734</v>
      </c>
      <c r="M3126" s="30">
        <f t="shared" si="790"/>
        <v>58</v>
      </c>
      <c r="N3126" s="30" t="str">
        <f t="shared" si="791"/>
        <v>35.734</v>
      </c>
      <c r="O3126" s="30">
        <f t="shared" si="792"/>
        <v>65</v>
      </c>
      <c r="P3126" s="30" t="str">
        <f t="shared" si="793"/>
        <v>35.734</v>
      </c>
      <c r="Q3126" s="30">
        <f t="shared" si="794"/>
        <v>72</v>
      </c>
      <c r="R3126" s="36" t="str">
        <f t="shared" si="795"/>
        <v>08-Aug-2017</v>
      </c>
      <c r="S3126" s="37">
        <f t="shared" si="786"/>
        <v>35.734000000000002</v>
      </c>
    </row>
    <row r="3127" spans="1:19">
      <c r="A3127" s="30" t="s">
        <v>8916</v>
      </c>
      <c r="D3127" s="30" t="str">
        <f t="shared" si="780"/>
        <v>102266</v>
      </c>
      <c r="E3127" s="30">
        <f t="shared" si="784"/>
        <v>7</v>
      </c>
      <c r="F3127" s="30" t="str">
        <f t="shared" si="781"/>
        <v>-</v>
      </c>
      <c r="G3127" s="30">
        <f t="shared" si="785"/>
        <v>9</v>
      </c>
      <c r="H3127" s="30" t="str">
        <f t="shared" si="782"/>
        <v>-</v>
      </c>
      <c r="I3127" s="30">
        <f t="shared" si="787"/>
        <v>11</v>
      </c>
      <c r="J3127" s="35" t="str">
        <f t="shared" si="783"/>
        <v>UTI CCP Advantage Fund - Income</v>
      </c>
      <c r="K3127" s="35">
        <f t="shared" si="788"/>
        <v>43</v>
      </c>
      <c r="L3127" s="30" t="str">
        <f t="shared" si="789"/>
        <v>34.8245</v>
      </c>
      <c r="M3127" s="30">
        <f t="shared" si="790"/>
        <v>51</v>
      </c>
      <c r="N3127" s="30" t="str">
        <f t="shared" si="791"/>
        <v>34.8245</v>
      </c>
      <c r="O3127" s="30">
        <f t="shared" si="792"/>
        <v>59</v>
      </c>
      <c r="P3127" s="30" t="str">
        <f t="shared" si="793"/>
        <v>34.8245</v>
      </c>
      <c r="Q3127" s="30">
        <f t="shared" si="794"/>
        <v>67</v>
      </c>
      <c r="R3127" s="36" t="str">
        <f t="shared" si="795"/>
        <v>08-Aug-2017</v>
      </c>
      <c r="S3127" s="37">
        <f t="shared" si="786"/>
        <v>34.8245</v>
      </c>
    </row>
    <row r="3128" spans="1:19">
      <c r="A3128" s="30" t="s">
        <v>8917</v>
      </c>
      <c r="D3128" s="30" t="str">
        <f t="shared" si="780"/>
        <v>120725</v>
      </c>
      <c r="E3128" s="30">
        <f t="shared" si="784"/>
        <v>7</v>
      </c>
      <c r="F3128" s="30" t="str">
        <f t="shared" si="781"/>
        <v>-</v>
      </c>
      <c r="G3128" s="30">
        <f t="shared" si="785"/>
        <v>9</v>
      </c>
      <c r="H3128" s="30" t="str">
        <f t="shared" si="782"/>
        <v>-</v>
      </c>
      <c r="I3128" s="30">
        <f t="shared" si="787"/>
        <v>11</v>
      </c>
      <c r="J3128" s="35" t="str">
        <f t="shared" si="783"/>
        <v>UTI CCP Advantage Fund - Income- Direct</v>
      </c>
      <c r="K3128" s="35">
        <f t="shared" si="788"/>
        <v>51</v>
      </c>
      <c r="L3128" s="30" t="str">
        <f t="shared" si="789"/>
        <v>35.7913</v>
      </c>
      <c r="M3128" s="30">
        <f t="shared" si="790"/>
        <v>59</v>
      </c>
      <c r="N3128" s="30" t="str">
        <f t="shared" si="791"/>
        <v>35.7913</v>
      </c>
      <c r="O3128" s="30">
        <f t="shared" si="792"/>
        <v>67</v>
      </c>
      <c r="P3128" s="30" t="str">
        <f t="shared" si="793"/>
        <v>35.7913</v>
      </c>
      <c r="Q3128" s="30">
        <f t="shared" si="794"/>
        <v>75</v>
      </c>
      <c r="R3128" s="36" t="str">
        <f t="shared" si="795"/>
        <v>08-Aug-2017</v>
      </c>
      <c r="S3128" s="37">
        <f t="shared" si="786"/>
        <v>35.7913</v>
      </c>
    </row>
    <row r="3129" spans="1:19">
      <c r="A3129" s="30" t="s">
        <v>263</v>
      </c>
      <c r="D3129" s="30" t="str">
        <f t="shared" si="780"/>
        <v>100805</v>
      </c>
      <c r="E3129" s="30">
        <f t="shared" si="784"/>
        <v>7</v>
      </c>
      <c r="F3129" s="30" t="str">
        <f t="shared" si="781"/>
        <v>INF789F01497</v>
      </c>
      <c r="G3129" s="30">
        <f t="shared" si="785"/>
        <v>20</v>
      </c>
      <c r="H3129" s="30" t="str">
        <f t="shared" si="782"/>
        <v>-</v>
      </c>
      <c r="I3129" s="30">
        <f t="shared" si="787"/>
        <v>22</v>
      </c>
      <c r="J3129" s="35" t="str">
        <f t="shared" si="783"/>
        <v>UTI Energy Fund-Growth Option</v>
      </c>
      <c r="K3129" s="35">
        <f t="shared" si="788"/>
        <v>52</v>
      </c>
      <c r="L3129" s="30" t="str">
        <f t="shared" si="789"/>
        <v>10.4403</v>
      </c>
      <c r="M3129" s="30">
        <f t="shared" si="790"/>
        <v>60</v>
      </c>
      <c r="N3129" s="30" t="str">
        <f t="shared" si="791"/>
        <v>10.4403</v>
      </c>
      <c r="O3129" s="30">
        <f t="shared" si="792"/>
        <v>68</v>
      </c>
      <c r="P3129" s="30" t="str">
        <f t="shared" si="793"/>
        <v>10.44</v>
      </c>
      <c r="Q3129" s="30">
        <f t="shared" si="794"/>
        <v>74</v>
      </c>
      <c r="R3129" s="36" t="str">
        <f t="shared" si="795"/>
        <v>03-Mar-2016</v>
      </c>
      <c r="S3129" s="37">
        <f t="shared" si="786"/>
        <v>10.440300000000001</v>
      </c>
    </row>
    <row r="3130" spans="1:19">
      <c r="A3130" s="30" t="s">
        <v>264</v>
      </c>
      <c r="D3130" s="30" t="str">
        <f t="shared" si="780"/>
        <v>120770</v>
      </c>
      <c r="E3130" s="30">
        <f t="shared" si="784"/>
        <v>7</v>
      </c>
      <c r="F3130" s="30" t="str">
        <f t="shared" si="781"/>
        <v>INF789F01SZ7</v>
      </c>
      <c r="G3130" s="30">
        <f t="shared" si="785"/>
        <v>20</v>
      </c>
      <c r="H3130" s="30" t="str">
        <f t="shared" si="782"/>
        <v>-</v>
      </c>
      <c r="I3130" s="30">
        <f t="shared" si="787"/>
        <v>22</v>
      </c>
      <c r="J3130" s="35" t="str">
        <f t="shared" si="783"/>
        <v>UTI Energy Fund-Growth Option-Direct</v>
      </c>
      <c r="K3130" s="35">
        <f t="shared" si="788"/>
        <v>59</v>
      </c>
      <c r="L3130" s="30" t="str">
        <f t="shared" si="789"/>
        <v>10.5805</v>
      </c>
      <c r="M3130" s="30">
        <f t="shared" si="790"/>
        <v>67</v>
      </c>
      <c r="N3130" s="30" t="str">
        <f t="shared" si="791"/>
        <v>10.5805</v>
      </c>
      <c r="O3130" s="30">
        <f t="shared" si="792"/>
        <v>75</v>
      </c>
      <c r="P3130" s="30" t="str">
        <f t="shared" si="793"/>
        <v>10.58</v>
      </c>
      <c r="Q3130" s="30">
        <f t="shared" si="794"/>
        <v>81</v>
      </c>
      <c r="R3130" s="36" t="str">
        <f t="shared" si="795"/>
        <v>03-Mar-2016</v>
      </c>
      <c r="S3130" s="37">
        <f t="shared" si="786"/>
        <v>10.580500000000001</v>
      </c>
    </row>
    <row r="3131" spans="1:19">
      <c r="A3131" s="30" t="s">
        <v>265</v>
      </c>
      <c r="D3131" s="30" t="str">
        <f t="shared" si="780"/>
        <v>100804</v>
      </c>
      <c r="E3131" s="30">
        <f t="shared" si="784"/>
        <v>7</v>
      </c>
      <c r="F3131" s="30" t="str">
        <f t="shared" si="781"/>
        <v>INF789F01471</v>
      </c>
      <c r="G3131" s="30">
        <f t="shared" si="785"/>
        <v>20</v>
      </c>
      <c r="H3131" s="30" t="str">
        <f t="shared" si="782"/>
        <v>INF789F01489</v>
      </c>
      <c r="I3131" s="30">
        <f t="shared" si="787"/>
        <v>33</v>
      </c>
      <c r="J3131" s="35" t="str">
        <f t="shared" si="783"/>
        <v>UTI Energy Fund-Income Option</v>
      </c>
      <c r="K3131" s="35">
        <f t="shared" si="788"/>
        <v>63</v>
      </c>
      <c r="L3131" s="30" t="str">
        <f t="shared" si="789"/>
        <v>11.8431</v>
      </c>
      <c r="M3131" s="30">
        <f t="shared" si="790"/>
        <v>71</v>
      </c>
      <c r="N3131" s="30" t="str">
        <f t="shared" si="791"/>
        <v>11.8431</v>
      </c>
      <c r="O3131" s="30">
        <f t="shared" si="792"/>
        <v>79</v>
      </c>
      <c r="P3131" s="30" t="str">
        <f t="shared" si="793"/>
        <v>11.84</v>
      </c>
      <c r="Q3131" s="30">
        <f t="shared" si="794"/>
        <v>85</v>
      </c>
      <c r="R3131" s="36" t="str">
        <f t="shared" si="795"/>
        <v>03-Mar-2016</v>
      </c>
      <c r="S3131" s="37">
        <f t="shared" si="786"/>
        <v>11.8431</v>
      </c>
    </row>
    <row r="3132" spans="1:19">
      <c r="A3132" s="30" t="s">
        <v>266</v>
      </c>
      <c r="D3132" s="30" t="str">
        <f t="shared" si="780"/>
        <v>120769</v>
      </c>
      <c r="E3132" s="30">
        <f t="shared" si="784"/>
        <v>7</v>
      </c>
      <c r="F3132" s="30" t="str">
        <f t="shared" si="781"/>
        <v>INF789F01SX2</v>
      </c>
      <c r="G3132" s="30">
        <f t="shared" si="785"/>
        <v>20</v>
      </c>
      <c r="H3132" s="30" t="str">
        <f t="shared" si="782"/>
        <v>INF789F01SY0</v>
      </c>
      <c r="I3132" s="30">
        <f t="shared" si="787"/>
        <v>33</v>
      </c>
      <c r="J3132" s="35" t="str">
        <f t="shared" si="783"/>
        <v>UTI Energy Fund-Income Option-Direct</v>
      </c>
      <c r="K3132" s="35">
        <f t="shared" si="788"/>
        <v>70</v>
      </c>
      <c r="L3132" s="30" t="str">
        <f t="shared" si="789"/>
        <v>11.9979</v>
      </c>
      <c r="M3132" s="30">
        <f t="shared" si="790"/>
        <v>78</v>
      </c>
      <c r="N3132" s="30" t="str">
        <f t="shared" si="791"/>
        <v>11.9979</v>
      </c>
      <c r="O3132" s="30">
        <f t="shared" si="792"/>
        <v>86</v>
      </c>
      <c r="P3132" s="30" t="str">
        <f t="shared" si="793"/>
        <v>12</v>
      </c>
      <c r="Q3132" s="30">
        <f t="shared" si="794"/>
        <v>89</v>
      </c>
      <c r="R3132" s="36" t="str">
        <f t="shared" si="795"/>
        <v>03-Mar-2016</v>
      </c>
      <c r="S3132" s="37">
        <f t="shared" si="786"/>
        <v>11.9979</v>
      </c>
    </row>
    <row r="3133" spans="1:19">
      <c r="A3133" s="30" t="s">
        <v>8918</v>
      </c>
      <c r="D3133" s="30" t="str">
        <f t="shared" si="780"/>
        <v>100807</v>
      </c>
      <c r="E3133" s="30">
        <f t="shared" si="784"/>
        <v>7</v>
      </c>
      <c r="F3133" s="30" t="str">
        <f t="shared" si="781"/>
        <v>INF789F01695</v>
      </c>
      <c r="G3133" s="30">
        <f t="shared" si="785"/>
        <v>20</v>
      </c>
      <c r="H3133" s="30" t="str">
        <f t="shared" si="782"/>
        <v>-</v>
      </c>
      <c r="I3133" s="30">
        <f t="shared" si="787"/>
        <v>22</v>
      </c>
      <c r="J3133" s="35" t="str">
        <f t="shared" si="783"/>
        <v>UTI Pharma &amp; Healthcare Fund-Growth Option</v>
      </c>
      <c r="K3133" s="35">
        <f t="shared" si="788"/>
        <v>65</v>
      </c>
      <c r="L3133" s="30" t="str">
        <f t="shared" si="789"/>
        <v>84.0593</v>
      </c>
      <c r="M3133" s="30">
        <f t="shared" si="790"/>
        <v>73</v>
      </c>
      <c r="N3133" s="30" t="str">
        <f t="shared" si="791"/>
        <v>84.0593</v>
      </c>
      <c r="O3133" s="30">
        <f t="shared" si="792"/>
        <v>81</v>
      </c>
      <c r="P3133" s="30" t="str">
        <f t="shared" si="793"/>
        <v>84.0593</v>
      </c>
      <c r="Q3133" s="30">
        <f t="shared" si="794"/>
        <v>89</v>
      </c>
      <c r="R3133" s="36" t="str">
        <f t="shared" si="795"/>
        <v>08-Aug-2017</v>
      </c>
      <c r="S3133" s="37">
        <f t="shared" si="786"/>
        <v>84.059299999999993</v>
      </c>
    </row>
    <row r="3134" spans="1:19">
      <c r="A3134" s="30" t="s">
        <v>8919</v>
      </c>
      <c r="D3134" s="30" t="str">
        <f t="shared" si="780"/>
        <v>120782</v>
      </c>
      <c r="E3134" s="30">
        <f t="shared" si="784"/>
        <v>7</v>
      </c>
      <c r="F3134" s="30" t="str">
        <f t="shared" si="781"/>
        <v>INF789F01TO9</v>
      </c>
      <c r="G3134" s="30">
        <f t="shared" si="785"/>
        <v>20</v>
      </c>
      <c r="H3134" s="30" t="str">
        <f t="shared" si="782"/>
        <v>-</v>
      </c>
      <c r="I3134" s="30">
        <f t="shared" si="787"/>
        <v>22</v>
      </c>
      <c r="J3134" s="35" t="str">
        <f t="shared" si="783"/>
        <v>UTI Pharma &amp; Healthcare Fund-Growth Option- Direct</v>
      </c>
      <c r="K3134" s="35">
        <f t="shared" si="788"/>
        <v>73</v>
      </c>
      <c r="L3134" s="30" t="str">
        <f t="shared" si="789"/>
        <v>87.4093</v>
      </c>
      <c r="M3134" s="30">
        <f t="shared" si="790"/>
        <v>81</v>
      </c>
      <c r="N3134" s="30" t="str">
        <f t="shared" si="791"/>
        <v>87.4093</v>
      </c>
      <c r="O3134" s="30">
        <f t="shared" si="792"/>
        <v>89</v>
      </c>
      <c r="P3134" s="30" t="str">
        <f t="shared" si="793"/>
        <v>87.4093</v>
      </c>
      <c r="Q3134" s="30">
        <f t="shared" si="794"/>
        <v>97</v>
      </c>
      <c r="R3134" s="36" t="str">
        <f t="shared" si="795"/>
        <v>08-Aug-2017</v>
      </c>
      <c r="S3134" s="37">
        <f t="shared" si="786"/>
        <v>87.409300000000002</v>
      </c>
    </row>
    <row r="3135" spans="1:19">
      <c r="A3135" s="30" t="s">
        <v>8920</v>
      </c>
      <c r="D3135" s="30" t="str">
        <f t="shared" si="780"/>
        <v>100806</v>
      </c>
      <c r="E3135" s="30">
        <f t="shared" si="784"/>
        <v>7</v>
      </c>
      <c r="F3135" s="30" t="str">
        <f t="shared" si="781"/>
        <v>INF789F01679</v>
      </c>
      <c r="G3135" s="30">
        <f t="shared" si="785"/>
        <v>20</v>
      </c>
      <c r="H3135" s="30" t="str">
        <f t="shared" si="782"/>
        <v>INF789F01687</v>
      </c>
      <c r="I3135" s="30">
        <f t="shared" si="787"/>
        <v>33</v>
      </c>
      <c r="J3135" s="35" t="str">
        <f t="shared" si="783"/>
        <v>UTI Pharma &amp; Healthcare Fund-Income Option</v>
      </c>
      <c r="K3135" s="35">
        <f t="shared" si="788"/>
        <v>76</v>
      </c>
      <c r="L3135" s="30" t="str">
        <f t="shared" si="789"/>
        <v>64.9662</v>
      </c>
      <c r="M3135" s="30">
        <f t="shared" si="790"/>
        <v>84</v>
      </c>
      <c r="N3135" s="30" t="str">
        <f t="shared" si="791"/>
        <v>64.9662</v>
      </c>
      <c r="O3135" s="30">
        <f t="shared" si="792"/>
        <v>92</v>
      </c>
      <c r="P3135" s="30" t="str">
        <f t="shared" si="793"/>
        <v>64.9662</v>
      </c>
      <c r="Q3135" s="30">
        <f t="shared" si="794"/>
        <v>100</v>
      </c>
      <c r="R3135" s="36" t="str">
        <f t="shared" si="795"/>
        <v>08-Aug-2017</v>
      </c>
      <c r="S3135" s="37">
        <f t="shared" si="786"/>
        <v>64.966200000000001</v>
      </c>
    </row>
    <row r="3136" spans="1:19">
      <c r="A3136" s="30" t="s">
        <v>8921</v>
      </c>
      <c r="D3136" s="30" t="str">
        <f t="shared" si="780"/>
        <v>120783</v>
      </c>
      <c r="E3136" s="30">
        <f t="shared" si="784"/>
        <v>7</v>
      </c>
      <c r="F3136" s="30" t="str">
        <f t="shared" si="781"/>
        <v>INF789F01TM3</v>
      </c>
      <c r="G3136" s="30">
        <f t="shared" si="785"/>
        <v>20</v>
      </c>
      <c r="H3136" s="30" t="str">
        <f t="shared" si="782"/>
        <v>INF789F01TN1</v>
      </c>
      <c r="I3136" s="30">
        <f t="shared" si="787"/>
        <v>33</v>
      </c>
      <c r="J3136" s="35" t="str">
        <f t="shared" si="783"/>
        <v>UTI Pharma &amp; Healthcare Fund-Income Option-Direct</v>
      </c>
      <c r="K3136" s="35">
        <f t="shared" si="788"/>
        <v>83</v>
      </c>
      <c r="L3136" s="30" t="str">
        <f t="shared" si="789"/>
        <v>67.5605</v>
      </c>
      <c r="M3136" s="30">
        <f t="shared" si="790"/>
        <v>91</v>
      </c>
      <c r="N3136" s="30" t="str">
        <f t="shared" si="791"/>
        <v>67.5605</v>
      </c>
      <c r="O3136" s="30">
        <f t="shared" si="792"/>
        <v>99</v>
      </c>
      <c r="P3136" s="30" t="str">
        <f t="shared" si="793"/>
        <v>67.5605</v>
      </c>
      <c r="Q3136" s="30">
        <f t="shared" si="794"/>
        <v>107</v>
      </c>
      <c r="R3136" s="36" t="str">
        <f t="shared" si="795"/>
        <v>08-Aug-2017</v>
      </c>
      <c r="S3136" s="37">
        <f t="shared" si="786"/>
        <v>67.560500000000005</v>
      </c>
    </row>
    <row r="3137" spans="1:19">
      <c r="A3137" s="30" t="s">
        <v>8922</v>
      </c>
      <c r="D3137" s="30" t="str">
        <f t="shared" si="780"/>
        <v>102395</v>
      </c>
      <c r="E3137" s="30">
        <f t="shared" si="784"/>
        <v>7</v>
      </c>
      <c r="F3137" s="30" t="str">
        <f t="shared" si="781"/>
        <v>INF789F01752</v>
      </c>
      <c r="G3137" s="30">
        <f t="shared" si="785"/>
        <v>20</v>
      </c>
      <c r="H3137" s="30" t="str">
        <f t="shared" si="782"/>
        <v>-</v>
      </c>
      <c r="I3137" s="30">
        <f t="shared" si="787"/>
        <v>22</v>
      </c>
      <c r="J3137" s="35" t="str">
        <f t="shared" si="783"/>
        <v>UTI Infrastructure Fund-Growth Option</v>
      </c>
      <c r="K3137" s="35">
        <f t="shared" si="788"/>
        <v>60</v>
      </c>
      <c r="L3137" s="30" t="str">
        <f t="shared" si="789"/>
        <v>53.5749</v>
      </c>
      <c r="M3137" s="30">
        <f t="shared" si="790"/>
        <v>68</v>
      </c>
      <c r="N3137" s="30" t="str">
        <f t="shared" si="791"/>
        <v>53.5749</v>
      </c>
      <c r="O3137" s="30">
        <f t="shared" si="792"/>
        <v>76</v>
      </c>
      <c r="P3137" s="30" t="str">
        <f t="shared" si="793"/>
        <v>53.5749</v>
      </c>
      <c r="Q3137" s="30">
        <f t="shared" si="794"/>
        <v>84</v>
      </c>
      <c r="R3137" s="36" t="str">
        <f t="shared" si="795"/>
        <v>08-Aug-2017</v>
      </c>
      <c r="S3137" s="37">
        <f t="shared" si="786"/>
        <v>53.5749</v>
      </c>
    </row>
    <row r="3138" spans="1:19">
      <c r="A3138" s="30" t="s">
        <v>8923</v>
      </c>
      <c r="D3138" s="30" t="str">
        <f t="shared" si="780"/>
        <v>120728</v>
      </c>
      <c r="E3138" s="30">
        <f t="shared" si="784"/>
        <v>7</v>
      </c>
      <c r="F3138" s="30" t="str">
        <f t="shared" si="781"/>
        <v>INF789F01TU6</v>
      </c>
      <c r="G3138" s="30">
        <f t="shared" si="785"/>
        <v>20</v>
      </c>
      <c r="H3138" s="30" t="str">
        <f t="shared" si="782"/>
        <v>-</v>
      </c>
      <c r="I3138" s="30">
        <f t="shared" si="787"/>
        <v>22</v>
      </c>
      <c r="J3138" s="35" t="str">
        <f t="shared" si="783"/>
        <v>UTI Infrastructure Fund-Growth Option- Direct</v>
      </c>
      <c r="K3138" s="35">
        <f t="shared" si="788"/>
        <v>68</v>
      </c>
      <c r="L3138" s="30" t="str">
        <f t="shared" si="789"/>
        <v>54.6548</v>
      </c>
      <c r="M3138" s="30">
        <f t="shared" si="790"/>
        <v>76</v>
      </c>
      <c r="N3138" s="30" t="str">
        <f t="shared" si="791"/>
        <v>54.6548</v>
      </c>
      <c r="O3138" s="30">
        <f t="shared" si="792"/>
        <v>84</v>
      </c>
      <c r="P3138" s="30" t="str">
        <f t="shared" si="793"/>
        <v>54.6548</v>
      </c>
      <c r="Q3138" s="30">
        <f t="shared" si="794"/>
        <v>92</v>
      </c>
      <c r="R3138" s="36" t="str">
        <f t="shared" si="795"/>
        <v>08-Aug-2017</v>
      </c>
      <c r="S3138" s="37">
        <f t="shared" si="786"/>
        <v>54.654800000000002</v>
      </c>
    </row>
    <row r="3139" spans="1:19">
      <c r="A3139" s="30" t="s">
        <v>8924</v>
      </c>
      <c r="D3139" s="30" t="str">
        <f t="shared" si="780"/>
        <v>102396</v>
      </c>
      <c r="E3139" s="30">
        <f t="shared" si="784"/>
        <v>7</v>
      </c>
      <c r="F3139" s="30" t="str">
        <f t="shared" si="781"/>
        <v>INF789F01737</v>
      </c>
      <c r="G3139" s="30">
        <f t="shared" si="785"/>
        <v>20</v>
      </c>
      <c r="H3139" s="30" t="str">
        <f t="shared" si="782"/>
        <v>INF789F01745</v>
      </c>
      <c r="I3139" s="30">
        <f t="shared" si="787"/>
        <v>33</v>
      </c>
      <c r="J3139" s="35" t="str">
        <f t="shared" si="783"/>
        <v>UTI Infrastructure Fund-Income Option</v>
      </c>
      <c r="K3139" s="35">
        <f t="shared" si="788"/>
        <v>71</v>
      </c>
      <c r="L3139" s="30" t="str">
        <f t="shared" si="789"/>
        <v>28.0006</v>
      </c>
      <c r="M3139" s="30">
        <f t="shared" si="790"/>
        <v>79</v>
      </c>
      <c r="N3139" s="30" t="str">
        <f t="shared" si="791"/>
        <v>28.0006</v>
      </c>
      <c r="O3139" s="30">
        <f t="shared" si="792"/>
        <v>87</v>
      </c>
      <c r="P3139" s="30" t="str">
        <f t="shared" si="793"/>
        <v>28.0006</v>
      </c>
      <c r="Q3139" s="30">
        <f t="shared" si="794"/>
        <v>95</v>
      </c>
      <c r="R3139" s="36" t="str">
        <f t="shared" si="795"/>
        <v>08-Aug-2017</v>
      </c>
      <c r="S3139" s="37">
        <f t="shared" si="786"/>
        <v>28.000599999999999</v>
      </c>
    </row>
    <row r="3140" spans="1:19">
      <c r="A3140" s="30" t="s">
        <v>8925</v>
      </c>
      <c r="D3140" s="30" t="str">
        <f t="shared" si="780"/>
        <v>120729</v>
      </c>
      <c r="E3140" s="30">
        <f t="shared" si="784"/>
        <v>7</v>
      </c>
      <c r="F3140" s="30" t="str">
        <f t="shared" si="781"/>
        <v>INF789F01TS0</v>
      </c>
      <c r="G3140" s="30">
        <f t="shared" si="785"/>
        <v>20</v>
      </c>
      <c r="H3140" s="30" t="str">
        <f t="shared" si="782"/>
        <v>INF789F01TT8</v>
      </c>
      <c r="I3140" s="30">
        <f t="shared" si="787"/>
        <v>33</v>
      </c>
      <c r="J3140" s="35" t="str">
        <f t="shared" si="783"/>
        <v>UTI Infrastructure Fund-Income Option- Direct</v>
      </c>
      <c r="K3140" s="35">
        <f t="shared" si="788"/>
        <v>79</v>
      </c>
      <c r="L3140" s="30" t="str">
        <f t="shared" si="789"/>
        <v>28.6008</v>
      </c>
      <c r="M3140" s="30">
        <f t="shared" si="790"/>
        <v>87</v>
      </c>
      <c r="N3140" s="30" t="str">
        <f t="shared" si="791"/>
        <v>28.6008</v>
      </c>
      <c r="O3140" s="30">
        <f t="shared" si="792"/>
        <v>95</v>
      </c>
      <c r="P3140" s="30" t="str">
        <f t="shared" si="793"/>
        <v>28.6008</v>
      </c>
      <c r="Q3140" s="30">
        <f t="shared" si="794"/>
        <v>103</v>
      </c>
      <c r="R3140" s="36" t="str">
        <f t="shared" si="795"/>
        <v>08-Aug-2017</v>
      </c>
      <c r="S3140" s="37">
        <f t="shared" si="786"/>
        <v>28.6008</v>
      </c>
    </row>
    <row r="3141" spans="1:19">
      <c r="A3141" s="30" t="s">
        <v>8926</v>
      </c>
      <c r="D3141" s="30" t="str">
        <f t="shared" si="780"/>
        <v>102394</v>
      </c>
      <c r="E3141" s="30">
        <f t="shared" si="784"/>
        <v>7</v>
      </c>
      <c r="F3141" s="30" t="str">
        <f t="shared" si="781"/>
        <v>INF789F01810</v>
      </c>
      <c r="G3141" s="30">
        <f t="shared" si="785"/>
        <v>20</v>
      </c>
      <c r="H3141" s="30" t="str">
        <f t="shared" si="782"/>
        <v>-</v>
      </c>
      <c r="I3141" s="30">
        <f t="shared" si="787"/>
        <v>22</v>
      </c>
      <c r="J3141" s="35" t="str">
        <f t="shared" si="783"/>
        <v>UTI Mid Cap Fund-Growth Option</v>
      </c>
      <c r="K3141" s="35">
        <f t="shared" si="788"/>
        <v>53</v>
      </c>
      <c r="L3141" s="30" t="str">
        <f t="shared" si="789"/>
        <v>101.7337</v>
      </c>
      <c r="M3141" s="30">
        <f t="shared" si="790"/>
        <v>62</v>
      </c>
      <c r="N3141" s="30" t="str">
        <f t="shared" si="791"/>
        <v>101.7337</v>
      </c>
      <c r="O3141" s="30">
        <f t="shared" si="792"/>
        <v>71</v>
      </c>
      <c r="P3141" s="30" t="str">
        <f t="shared" si="793"/>
        <v>101.7337</v>
      </c>
      <c r="Q3141" s="30">
        <f t="shared" si="794"/>
        <v>80</v>
      </c>
      <c r="R3141" s="36" t="str">
        <f t="shared" si="795"/>
        <v>08-Aug-2017</v>
      </c>
      <c r="S3141" s="37">
        <f t="shared" si="786"/>
        <v>101.7337</v>
      </c>
    </row>
    <row r="3142" spans="1:19">
      <c r="A3142" s="30" t="s">
        <v>8927</v>
      </c>
      <c r="D3142" s="30" t="str">
        <f t="shared" si="780"/>
        <v>120726</v>
      </c>
      <c r="E3142" s="30">
        <f t="shared" si="784"/>
        <v>7</v>
      </c>
      <c r="F3142" s="30" t="str">
        <f t="shared" si="781"/>
        <v>INF789F01UA6</v>
      </c>
      <c r="G3142" s="30">
        <f t="shared" si="785"/>
        <v>20</v>
      </c>
      <c r="H3142" s="30" t="str">
        <f t="shared" si="782"/>
        <v>-</v>
      </c>
      <c r="I3142" s="30">
        <f t="shared" si="787"/>
        <v>22</v>
      </c>
      <c r="J3142" s="35" t="str">
        <f t="shared" si="783"/>
        <v>UTI Mid Cap Fund-Growth Option- Direct</v>
      </c>
      <c r="K3142" s="35">
        <f t="shared" si="788"/>
        <v>61</v>
      </c>
      <c r="L3142" s="30" t="str">
        <f t="shared" si="789"/>
        <v>105.399</v>
      </c>
      <c r="M3142" s="30">
        <f t="shared" si="790"/>
        <v>69</v>
      </c>
      <c r="N3142" s="30" t="str">
        <f t="shared" si="791"/>
        <v>105.399</v>
      </c>
      <c r="O3142" s="30">
        <f t="shared" si="792"/>
        <v>77</v>
      </c>
      <c r="P3142" s="30" t="str">
        <f t="shared" si="793"/>
        <v>105.399</v>
      </c>
      <c r="Q3142" s="30">
        <f t="shared" si="794"/>
        <v>85</v>
      </c>
      <c r="R3142" s="36" t="str">
        <f t="shared" si="795"/>
        <v>08-Aug-2017</v>
      </c>
      <c r="S3142" s="37">
        <f t="shared" si="786"/>
        <v>105.399</v>
      </c>
    </row>
    <row r="3143" spans="1:19">
      <c r="A3143" s="30" t="s">
        <v>8928</v>
      </c>
      <c r="D3143" s="30" t="str">
        <f t="shared" ref="D3143:D3206" si="796">IF(ISERROR(LEFT(A3143,SEARCH(";",A3143)-1)),"",LEFT(A3143,SEARCH(";",A3143)-1))</f>
        <v>102393</v>
      </c>
      <c r="E3143" s="30">
        <f t="shared" si="784"/>
        <v>7</v>
      </c>
      <c r="F3143" s="30" t="str">
        <f t="shared" ref="F3143:F3206" si="797">IF($D3143="",A3143,MID($A3143,E3143+1,SEARCH(";",$A3143,E3143+1)-E3143-1))</f>
        <v>INF789F01794</v>
      </c>
      <c r="G3143" s="30">
        <f t="shared" si="785"/>
        <v>20</v>
      </c>
      <c r="H3143" s="30" t="str">
        <f t="shared" ref="H3143:H3206" si="798">IF($D3143="","",MID($A3143,G3143+1,SEARCH(";",$A3143,G3143+1)-G3143-1))</f>
        <v>INF789F01802</v>
      </c>
      <c r="I3143" s="30">
        <f t="shared" si="787"/>
        <v>33</v>
      </c>
      <c r="J3143" s="35" t="str">
        <f t="shared" ref="J3143:J3206" si="799">IF($D3143="","",MID($A3143,I3143+1,SEARCH(";",$A3143,I3143+1)-I3143-1))</f>
        <v>UTI Mid Cap Fund-Income Option</v>
      </c>
      <c r="K3143" s="35">
        <f t="shared" si="788"/>
        <v>64</v>
      </c>
      <c r="L3143" s="30" t="str">
        <f t="shared" si="789"/>
        <v>55.2978</v>
      </c>
      <c r="M3143" s="30">
        <f t="shared" si="790"/>
        <v>72</v>
      </c>
      <c r="N3143" s="30" t="str">
        <f t="shared" si="791"/>
        <v>55.2978</v>
      </c>
      <c r="O3143" s="30">
        <f t="shared" si="792"/>
        <v>80</v>
      </c>
      <c r="P3143" s="30" t="str">
        <f t="shared" si="793"/>
        <v>55.2978</v>
      </c>
      <c r="Q3143" s="30">
        <f t="shared" si="794"/>
        <v>88</v>
      </c>
      <c r="R3143" s="36" t="str">
        <f t="shared" si="795"/>
        <v>08-Aug-2017</v>
      </c>
      <c r="S3143" s="37">
        <f t="shared" si="786"/>
        <v>55.297800000000002</v>
      </c>
    </row>
    <row r="3144" spans="1:19">
      <c r="A3144" s="30" t="s">
        <v>8929</v>
      </c>
      <c r="D3144" s="30" t="str">
        <f t="shared" si="796"/>
        <v>120727</v>
      </c>
      <c r="E3144" s="30">
        <f t="shared" ref="E3144:E3207" si="800">IF($D3144="","",LEN(D3144)+1)</f>
        <v>7</v>
      </c>
      <c r="F3144" s="30" t="str">
        <f t="shared" si="797"/>
        <v>INF789F01TY8</v>
      </c>
      <c r="G3144" s="30">
        <f t="shared" ref="G3144:G3207" si="801">IF($D3144="","",E3144+(LEN(F3144)+1))</f>
        <v>20</v>
      </c>
      <c r="H3144" s="30" t="str">
        <f t="shared" si="798"/>
        <v>INF789F01TZ5</v>
      </c>
      <c r="I3144" s="30">
        <f t="shared" si="787"/>
        <v>33</v>
      </c>
      <c r="J3144" s="35" t="str">
        <f t="shared" si="799"/>
        <v>UTI Mid Cap Fund-Income Option- Direct</v>
      </c>
      <c r="K3144" s="35">
        <f t="shared" si="788"/>
        <v>72</v>
      </c>
      <c r="L3144" s="30" t="str">
        <f t="shared" si="789"/>
        <v>58.9162</v>
      </c>
      <c r="M3144" s="30">
        <f t="shared" si="790"/>
        <v>80</v>
      </c>
      <c r="N3144" s="30" t="str">
        <f t="shared" si="791"/>
        <v>58.9162</v>
      </c>
      <c r="O3144" s="30">
        <f t="shared" si="792"/>
        <v>88</v>
      </c>
      <c r="P3144" s="30" t="str">
        <f t="shared" si="793"/>
        <v>58.9162</v>
      </c>
      <c r="Q3144" s="30">
        <f t="shared" si="794"/>
        <v>96</v>
      </c>
      <c r="R3144" s="36" t="str">
        <f t="shared" si="795"/>
        <v>08-Aug-2017</v>
      </c>
      <c r="S3144" s="37">
        <f t="shared" ref="S3144:S3207" si="802">IF(L3144="","",L3144+0)</f>
        <v>58.916200000000003</v>
      </c>
    </row>
    <row r="3145" spans="1:19">
      <c r="A3145" s="30" t="s">
        <v>8930</v>
      </c>
      <c r="D3145" s="30" t="str">
        <f t="shared" si="796"/>
        <v>131161</v>
      </c>
      <c r="E3145" s="30">
        <f t="shared" si="800"/>
        <v>7</v>
      </c>
      <c r="F3145" s="30" t="str">
        <f t="shared" si="797"/>
        <v>INF789FA1XV4</v>
      </c>
      <c r="G3145" s="30">
        <f t="shared" si="801"/>
        <v>20</v>
      </c>
      <c r="H3145" s="30" t="str">
        <f t="shared" si="798"/>
        <v>INF789FA1XW2</v>
      </c>
      <c r="I3145" s="30">
        <f t="shared" si="787"/>
        <v>33</v>
      </c>
      <c r="J3145" s="35" t="str">
        <f t="shared" si="799"/>
        <v>UTI Multi Cap Fund - Dividend Option</v>
      </c>
      <c r="K3145" s="35">
        <f t="shared" si="788"/>
        <v>70</v>
      </c>
      <c r="L3145" s="30" t="str">
        <f t="shared" si="789"/>
        <v>13.0976</v>
      </c>
      <c r="M3145" s="30">
        <f t="shared" si="790"/>
        <v>78</v>
      </c>
      <c r="N3145" s="30" t="str">
        <f t="shared" si="791"/>
        <v>13.0976</v>
      </c>
      <c r="O3145" s="30">
        <f t="shared" si="792"/>
        <v>86</v>
      </c>
      <c r="P3145" s="30" t="str">
        <f t="shared" si="793"/>
        <v>13.0976</v>
      </c>
      <c r="Q3145" s="30">
        <f t="shared" si="794"/>
        <v>94</v>
      </c>
      <c r="R3145" s="36" t="str">
        <f t="shared" si="795"/>
        <v>08-Aug-2017</v>
      </c>
      <c r="S3145" s="37">
        <f t="shared" si="802"/>
        <v>13.0976</v>
      </c>
    </row>
    <row r="3146" spans="1:19">
      <c r="A3146" s="30" t="s">
        <v>8931</v>
      </c>
      <c r="D3146" s="30" t="str">
        <f t="shared" si="796"/>
        <v>131162</v>
      </c>
      <c r="E3146" s="30">
        <f t="shared" si="800"/>
        <v>7</v>
      </c>
      <c r="F3146" s="30" t="str">
        <f t="shared" si="797"/>
        <v>INF789FA1XS0</v>
      </c>
      <c r="G3146" s="30">
        <f t="shared" si="801"/>
        <v>20</v>
      </c>
      <c r="H3146" s="30" t="str">
        <f t="shared" si="798"/>
        <v>INF789FA1XT8</v>
      </c>
      <c r="I3146" s="30">
        <f t="shared" si="787"/>
        <v>33</v>
      </c>
      <c r="J3146" s="35" t="str">
        <f t="shared" si="799"/>
        <v>UTI Multi Cap Fund - Dividend Option - Direct</v>
      </c>
      <c r="K3146" s="35">
        <f t="shared" si="788"/>
        <v>79</v>
      </c>
      <c r="L3146" s="30" t="str">
        <f t="shared" si="789"/>
        <v>13.2888</v>
      </c>
      <c r="M3146" s="30">
        <f t="shared" si="790"/>
        <v>87</v>
      </c>
      <c r="N3146" s="30" t="str">
        <f t="shared" si="791"/>
        <v>13.2888</v>
      </c>
      <c r="O3146" s="30">
        <f t="shared" si="792"/>
        <v>95</v>
      </c>
      <c r="P3146" s="30" t="str">
        <f t="shared" si="793"/>
        <v>13.2888</v>
      </c>
      <c r="Q3146" s="30">
        <f t="shared" si="794"/>
        <v>103</v>
      </c>
      <c r="R3146" s="36" t="str">
        <f t="shared" si="795"/>
        <v>08-Aug-2017</v>
      </c>
      <c r="S3146" s="37">
        <f t="shared" si="802"/>
        <v>13.2888</v>
      </c>
    </row>
    <row r="3147" spans="1:19">
      <c r="A3147" s="30" t="s">
        <v>8932</v>
      </c>
      <c r="D3147" s="30" t="str">
        <f t="shared" si="796"/>
        <v>131163</v>
      </c>
      <c r="E3147" s="30">
        <f t="shared" si="800"/>
        <v>7</v>
      </c>
      <c r="F3147" s="30" t="str">
        <f t="shared" si="797"/>
        <v>INF789FA1XX0</v>
      </c>
      <c r="G3147" s="30">
        <f t="shared" si="801"/>
        <v>20</v>
      </c>
      <c r="H3147" s="30" t="str">
        <f t="shared" si="798"/>
        <v>-</v>
      </c>
      <c r="I3147" s="30">
        <f t="shared" si="787"/>
        <v>22</v>
      </c>
      <c r="J3147" s="35" t="str">
        <f t="shared" si="799"/>
        <v>UTI Multi Cap Fund - Growth Option</v>
      </c>
      <c r="K3147" s="35">
        <f t="shared" si="788"/>
        <v>57</v>
      </c>
      <c r="L3147" s="30" t="str">
        <f t="shared" si="789"/>
        <v>13.0977</v>
      </c>
      <c r="M3147" s="30">
        <f t="shared" si="790"/>
        <v>65</v>
      </c>
      <c r="N3147" s="30" t="str">
        <f t="shared" si="791"/>
        <v>13.0977</v>
      </c>
      <c r="O3147" s="30">
        <f t="shared" si="792"/>
        <v>73</v>
      </c>
      <c r="P3147" s="30" t="str">
        <f t="shared" si="793"/>
        <v>13.0977</v>
      </c>
      <c r="Q3147" s="30">
        <f t="shared" si="794"/>
        <v>81</v>
      </c>
      <c r="R3147" s="36" t="str">
        <f t="shared" si="795"/>
        <v>08-Aug-2017</v>
      </c>
      <c r="S3147" s="37">
        <f t="shared" si="802"/>
        <v>13.0977</v>
      </c>
    </row>
    <row r="3148" spans="1:19">
      <c r="A3148" s="30" t="s">
        <v>8933</v>
      </c>
      <c r="D3148" s="30" t="str">
        <f t="shared" si="796"/>
        <v>131164</v>
      </c>
      <c r="E3148" s="30">
        <f t="shared" si="800"/>
        <v>7</v>
      </c>
      <c r="F3148" s="30" t="str">
        <f t="shared" si="797"/>
        <v>INF789FA1XU6</v>
      </c>
      <c r="G3148" s="30">
        <f t="shared" si="801"/>
        <v>20</v>
      </c>
      <c r="H3148" s="30" t="str">
        <f t="shared" si="798"/>
        <v>-</v>
      </c>
      <c r="I3148" s="30">
        <f t="shared" si="787"/>
        <v>22</v>
      </c>
      <c r="J3148" s="35" t="str">
        <f t="shared" si="799"/>
        <v>UTI Multi Cap Fund - Growth Option - Direct</v>
      </c>
      <c r="K3148" s="35">
        <f t="shared" si="788"/>
        <v>66</v>
      </c>
      <c r="L3148" s="30" t="str">
        <f t="shared" si="789"/>
        <v>13.2888</v>
      </c>
      <c r="M3148" s="30">
        <f t="shared" si="790"/>
        <v>74</v>
      </c>
      <c r="N3148" s="30" t="str">
        <f t="shared" si="791"/>
        <v>13.2888</v>
      </c>
      <c r="O3148" s="30">
        <f t="shared" si="792"/>
        <v>82</v>
      </c>
      <c r="P3148" s="30" t="str">
        <f t="shared" si="793"/>
        <v>13.2888</v>
      </c>
      <c r="Q3148" s="30">
        <f t="shared" si="794"/>
        <v>90</v>
      </c>
      <c r="R3148" s="36" t="str">
        <f t="shared" si="795"/>
        <v>08-Aug-2017</v>
      </c>
      <c r="S3148" s="37">
        <f t="shared" si="802"/>
        <v>13.2888</v>
      </c>
    </row>
    <row r="3149" spans="1:19">
      <c r="A3149" s="30" t="s">
        <v>8934</v>
      </c>
      <c r="D3149" s="30" t="str">
        <f t="shared" si="796"/>
        <v>103097</v>
      </c>
      <c r="E3149" s="30">
        <f t="shared" si="800"/>
        <v>7</v>
      </c>
      <c r="F3149" s="30" t="str">
        <f t="shared" si="797"/>
        <v>INF789F01AE0</v>
      </c>
      <c r="G3149" s="30">
        <f t="shared" si="801"/>
        <v>20</v>
      </c>
      <c r="H3149" s="30" t="str">
        <f t="shared" si="798"/>
        <v>INF789F01AF7</v>
      </c>
      <c r="I3149" s="30">
        <f t="shared" ref="I3149:I3212" si="803">IF($D3149="","",G3149+LEN(H3149)+1)</f>
        <v>33</v>
      </c>
      <c r="J3149" s="35" t="str">
        <f t="shared" si="799"/>
        <v>UTI Opportunities Fund-Dividend Option</v>
      </c>
      <c r="K3149" s="35">
        <f t="shared" ref="K3149:K3212" si="804">IF($D3149="","",I3149+LEN(J3149)+1)</f>
        <v>72</v>
      </c>
      <c r="L3149" s="30" t="str">
        <f t="shared" ref="L3149:L3212" si="805">IF($D3149="","",MID($A3149,K3149+1,SEARCH(";",$A3149,K3149+1)-K3149-1))</f>
        <v>18.3033</v>
      </c>
      <c r="M3149" s="30">
        <f t="shared" ref="M3149:M3212" si="806">IF($D3149="","",K3149+LEN(L3149)+1)</f>
        <v>80</v>
      </c>
      <c r="N3149" s="30" t="str">
        <f t="shared" ref="N3149:N3212" si="807">IF($D3149="","",MID($A3149,M3149+1,SEARCH(";",$A3149,M3149+1)-M3149-1))</f>
        <v>18.3033</v>
      </c>
      <c r="O3149" s="30">
        <f t="shared" ref="O3149:O3212" si="808">IF($D3149="","",M3149+LEN(N3149)+1)</f>
        <v>88</v>
      </c>
      <c r="P3149" s="30" t="str">
        <f t="shared" ref="P3149:P3212" si="809">IF($D3149="","",MID($A3149,O3149+1,SEARCH(";",$A3149,O3149+1)-O3149-1))</f>
        <v>18.3033</v>
      </c>
      <c r="Q3149" s="30">
        <f t="shared" ref="Q3149:Q3212" si="810">IF($D3149="","",O3149+LEN(P3149)+1)</f>
        <v>96</v>
      </c>
      <c r="R3149" s="36" t="str">
        <f t="shared" ref="R3149:R3212" si="811">IF($D3149="","",MID($A3149,Q3149+1,15))</f>
        <v>08-Aug-2017</v>
      </c>
      <c r="S3149" s="37">
        <f t="shared" si="802"/>
        <v>18.3033</v>
      </c>
    </row>
    <row r="3150" spans="1:19">
      <c r="A3150" s="30" t="s">
        <v>8935</v>
      </c>
      <c r="D3150" s="30" t="str">
        <f t="shared" si="796"/>
        <v>120752</v>
      </c>
      <c r="E3150" s="30">
        <f t="shared" si="800"/>
        <v>7</v>
      </c>
      <c r="F3150" s="30" t="str">
        <f t="shared" si="797"/>
        <v>INF789F01UZ3</v>
      </c>
      <c r="G3150" s="30">
        <f t="shared" si="801"/>
        <v>20</v>
      </c>
      <c r="H3150" s="30" t="str">
        <f t="shared" si="798"/>
        <v>INF789F01VA4</v>
      </c>
      <c r="I3150" s="30">
        <f t="shared" si="803"/>
        <v>33</v>
      </c>
      <c r="J3150" s="35" t="str">
        <f t="shared" si="799"/>
        <v>UTI Opportunities Fund-Dividend Option-Direct</v>
      </c>
      <c r="K3150" s="35">
        <f t="shared" si="804"/>
        <v>79</v>
      </c>
      <c r="L3150" s="30" t="str">
        <f t="shared" si="805"/>
        <v>20.832</v>
      </c>
      <c r="M3150" s="30">
        <f t="shared" si="806"/>
        <v>86</v>
      </c>
      <c r="N3150" s="30" t="str">
        <f t="shared" si="807"/>
        <v>20.832</v>
      </c>
      <c r="O3150" s="30">
        <f t="shared" si="808"/>
        <v>93</v>
      </c>
      <c r="P3150" s="30" t="str">
        <f t="shared" si="809"/>
        <v>20.832</v>
      </c>
      <c r="Q3150" s="30">
        <f t="shared" si="810"/>
        <v>100</v>
      </c>
      <c r="R3150" s="36" t="str">
        <f t="shared" si="811"/>
        <v>08-Aug-2017</v>
      </c>
      <c r="S3150" s="37">
        <f t="shared" si="802"/>
        <v>20.832000000000001</v>
      </c>
    </row>
    <row r="3151" spans="1:19">
      <c r="A3151" s="30" t="s">
        <v>8936</v>
      </c>
      <c r="D3151" s="30" t="str">
        <f t="shared" si="796"/>
        <v>103098</v>
      </c>
      <c r="E3151" s="30">
        <f t="shared" si="800"/>
        <v>7</v>
      </c>
      <c r="F3151" s="30" t="str">
        <f t="shared" si="797"/>
        <v>INF789F01AG5</v>
      </c>
      <c r="G3151" s="30">
        <f t="shared" si="801"/>
        <v>20</v>
      </c>
      <c r="H3151" s="30" t="str">
        <f t="shared" si="798"/>
        <v>-</v>
      </c>
      <c r="I3151" s="30">
        <f t="shared" si="803"/>
        <v>22</v>
      </c>
      <c r="J3151" s="35" t="str">
        <f t="shared" si="799"/>
        <v>UTI Opportunities Fund-Growth Option</v>
      </c>
      <c r="K3151" s="35">
        <f t="shared" si="804"/>
        <v>59</v>
      </c>
      <c r="L3151" s="30" t="str">
        <f t="shared" si="805"/>
        <v>55.4591</v>
      </c>
      <c r="M3151" s="30">
        <f t="shared" si="806"/>
        <v>67</v>
      </c>
      <c r="N3151" s="30" t="str">
        <f t="shared" si="807"/>
        <v>55.4591</v>
      </c>
      <c r="O3151" s="30">
        <f t="shared" si="808"/>
        <v>75</v>
      </c>
      <c r="P3151" s="30" t="str">
        <f t="shared" si="809"/>
        <v>55.4591</v>
      </c>
      <c r="Q3151" s="30">
        <f t="shared" si="810"/>
        <v>83</v>
      </c>
      <c r="R3151" s="36" t="str">
        <f t="shared" si="811"/>
        <v>08-Aug-2017</v>
      </c>
      <c r="S3151" s="37">
        <f t="shared" si="802"/>
        <v>55.459099999999999</v>
      </c>
    </row>
    <row r="3152" spans="1:19">
      <c r="A3152" s="30" t="s">
        <v>8937</v>
      </c>
      <c r="D3152" s="30" t="str">
        <f t="shared" si="796"/>
        <v>120751</v>
      </c>
      <c r="E3152" s="30">
        <f t="shared" si="800"/>
        <v>7</v>
      </c>
      <c r="F3152" s="30" t="str">
        <f t="shared" si="797"/>
        <v>INF789F01VB2</v>
      </c>
      <c r="G3152" s="30">
        <f t="shared" si="801"/>
        <v>20</v>
      </c>
      <c r="H3152" s="30" t="str">
        <f t="shared" si="798"/>
        <v>-</v>
      </c>
      <c r="I3152" s="30">
        <f t="shared" si="803"/>
        <v>22</v>
      </c>
      <c r="J3152" s="35" t="str">
        <f t="shared" si="799"/>
        <v>UTI Opportunities Fund-Growth Option-Direct</v>
      </c>
      <c r="K3152" s="35">
        <f t="shared" si="804"/>
        <v>66</v>
      </c>
      <c r="L3152" s="30" t="str">
        <f t="shared" si="805"/>
        <v>57.382</v>
      </c>
      <c r="M3152" s="30">
        <f t="shared" si="806"/>
        <v>73</v>
      </c>
      <c r="N3152" s="30" t="str">
        <f t="shared" si="807"/>
        <v>57.382</v>
      </c>
      <c r="O3152" s="30">
        <f t="shared" si="808"/>
        <v>80</v>
      </c>
      <c r="P3152" s="30" t="str">
        <f t="shared" si="809"/>
        <v>57.382</v>
      </c>
      <c r="Q3152" s="30">
        <f t="shared" si="810"/>
        <v>87</v>
      </c>
      <c r="R3152" s="36" t="str">
        <f t="shared" si="811"/>
        <v>08-Aug-2017</v>
      </c>
      <c r="S3152" s="37">
        <f t="shared" si="802"/>
        <v>57.381999999999998</v>
      </c>
    </row>
    <row r="3153" spans="1:19">
      <c r="A3153" s="30" t="s">
        <v>8938</v>
      </c>
      <c r="D3153" s="30" t="str">
        <f t="shared" si="796"/>
        <v>104074</v>
      </c>
      <c r="E3153" s="30">
        <f t="shared" si="800"/>
        <v>7</v>
      </c>
      <c r="F3153" s="30" t="str">
        <f t="shared" si="797"/>
        <v>INF789FB1RH4</v>
      </c>
      <c r="G3153" s="30">
        <f t="shared" si="801"/>
        <v>20</v>
      </c>
      <c r="H3153" s="30" t="str">
        <f t="shared" si="798"/>
        <v>INF789FB1RI2</v>
      </c>
      <c r="I3153" s="30">
        <f t="shared" si="803"/>
        <v>33</v>
      </c>
      <c r="J3153" s="35" t="str">
        <f t="shared" si="799"/>
        <v>UTI Spread Fund - Dividend Option</v>
      </c>
      <c r="K3153" s="35">
        <f t="shared" si="804"/>
        <v>67</v>
      </c>
      <c r="L3153" s="30" t="str">
        <f t="shared" si="805"/>
        <v>15.91</v>
      </c>
      <c r="M3153" s="30">
        <f t="shared" si="806"/>
        <v>73</v>
      </c>
      <c r="N3153" s="30" t="str">
        <f t="shared" si="807"/>
        <v>0</v>
      </c>
      <c r="O3153" s="30">
        <f t="shared" si="808"/>
        <v>75</v>
      </c>
      <c r="P3153" s="30" t="str">
        <f t="shared" si="809"/>
        <v>15.91</v>
      </c>
      <c r="Q3153" s="30">
        <f t="shared" si="810"/>
        <v>81</v>
      </c>
      <c r="R3153" s="36" t="str">
        <f t="shared" si="811"/>
        <v>08-Aug-2017</v>
      </c>
      <c r="S3153" s="37">
        <f t="shared" si="802"/>
        <v>15.91</v>
      </c>
    </row>
    <row r="3154" spans="1:19">
      <c r="A3154" s="30" t="s">
        <v>8939</v>
      </c>
      <c r="D3154" s="30" t="str">
        <f t="shared" si="796"/>
        <v>120796</v>
      </c>
      <c r="E3154" s="30">
        <f t="shared" si="800"/>
        <v>7</v>
      </c>
      <c r="F3154" s="30" t="str">
        <f t="shared" si="797"/>
        <v>INF789FB1RE1</v>
      </c>
      <c r="G3154" s="30">
        <f t="shared" si="801"/>
        <v>20</v>
      </c>
      <c r="H3154" s="30" t="str">
        <f t="shared" si="798"/>
        <v>INF789FB1RF8</v>
      </c>
      <c r="I3154" s="30">
        <f t="shared" si="803"/>
        <v>33</v>
      </c>
      <c r="J3154" s="35" t="str">
        <f t="shared" si="799"/>
        <v>UTI Spread Fund - Dividend Option- Direct</v>
      </c>
      <c r="K3154" s="35">
        <f t="shared" si="804"/>
        <v>75</v>
      </c>
      <c r="L3154" s="30" t="str">
        <f t="shared" si="805"/>
        <v>16.6421</v>
      </c>
      <c r="M3154" s="30">
        <f t="shared" si="806"/>
        <v>83</v>
      </c>
      <c r="N3154" s="30" t="str">
        <f t="shared" si="807"/>
        <v>0</v>
      </c>
      <c r="O3154" s="30">
        <f t="shared" si="808"/>
        <v>85</v>
      </c>
      <c r="P3154" s="30" t="str">
        <f t="shared" si="809"/>
        <v>16.6421</v>
      </c>
      <c r="Q3154" s="30">
        <f t="shared" si="810"/>
        <v>93</v>
      </c>
      <c r="R3154" s="36" t="str">
        <f t="shared" si="811"/>
        <v>08-Aug-2017</v>
      </c>
      <c r="S3154" s="37">
        <f t="shared" si="802"/>
        <v>16.642099999999999</v>
      </c>
    </row>
    <row r="3155" spans="1:19">
      <c r="A3155" s="30" t="s">
        <v>8940</v>
      </c>
      <c r="D3155" s="30" t="str">
        <f t="shared" si="796"/>
        <v>104075</v>
      </c>
      <c r="E3155" s="30">
        <f t="shared" si="800"/>
        <v>7</v>
      </c>
      <c r="F3155" s="30" t="str">
        <f t="shared" si="797"/>
        <v>INF789FB1RJ0</v>
      </c>
      <c r="G3155" s="30">
        <f t="shared" si="801"/>
        <v>20</v>
      </c>
      <c r="H3155" s="30" t="str">
        <f t="shared" si="798"/>
        <v>-</v>
      </c>
      <c r="I3155" s="30">
        <f t="shared" si="803"/>
        <v>22</v>
      </c>
      <c r="J3155" s="35" t="str">
        <f t="shared" si="799"/>
        <v>UTI Spread Fund - Growth Option</v>
      </c>
      <c r="K3155" s="35">
        <f t="shared" si="804"/>
        <v>54</v>
      </c>
      <c r="L3155" s="30" t="str">
        <f t="shared" si="805"/>
        <v>22.5692</v>
      </c>
      <c r="M3155" s="30">
        <f t="shared" si="806"/>
        <v>62</v>
      </c>
      <c r="N3155" s="30" t="str">
        <f t="shared" si="807"/>
        <v>0</v>
      </c>
      <c r="O3155" s="30">
        <f t="shared" si="808"/>
        <v>64</v>
      </c>
      <c r="P3155" s="30" t="str">
        <f t="shared" si="809"/>
        <v>22.5692</v>
      </c>
      <c r="Q3155" s="30">
        <f t="shared" si="810"/>
        <v>72</v>
      </c>
      <c r="R3155" s="36" t="str">
        <f t="shared" si="811"/>
        <v>08-Aug-2017</v>
      </c>
      <c r="S3155" s="37">
        <f t="shared" si="802"/>
        <v>22.569199999999999</v>
      </c>
    </row>
    <row r="3156" spans="1:19">
      <c r="A3156" s="30" t="s">
        <v>8941</v>
      </c>
      <c r="D3156" s="30" t="str">
        <f t="shared" si="796"/>
        <v>120795</v>
      </c>
      <c r="E3156" s="30">
        <f t="shared" si="800"/>
        <v>7</v>
      </c>
      <c r="F3156" s="30" t="str">
        <f t="shared" si="797"/>
        <v>INF789FB1RG6</v>
      </c>
      <c r="G3156" s="30">
        <f t="shared" si="801"/>
        <v>20</v>
      </c>
      <c r="H3156" s="30" t="str">
        <f t="shared" si="798"/>
        <v>-</v>
      </c>
      <c r="I3156" s="30">
        <f t="shared" si="803"/>
        <v>22</v>
      </c>
      <c r="J3156" s="35" t="str">
        <f t="shared" si="799"/>
        <v>UTI Spread Fund - Growth Option- Direct</v>
      </c>
      <c r="K3156" s="35">
        <f t="shared" si="804"/>
        <v>62</v>
      </c>
      <c r="L3156" s="30" t="str">
        <f t="shared" si="805"/>
        <v>23.0308</v>
      </c>
      <c r="M3156" s="30">
        <f t="shared" si="806"/>
        <v>70</v>
      </c>
      <c r="N3156" s="30" t="str">
        <f t="shared" si="807"/>
        <v>0</v>
      </c>
      <c r="O3156" s="30">
        <f t="shared" si="808"/>
        <v>72</v>
      </c>
      <c r="P3156" s="30" t="str">
        <f t="shared" si="809"/>
        <v>23.0308</v>
      </c>
      <c r="Q3156" s="30">
        <f t="shared" si="810"/>
        <v>80</v>
      </c>
      <c r="R3156" s="36" t="str">
        <f t="shared" si="811"/>
        <v>08-Aug-2017</v>
      </c>
      <c r="S3156" s="37">
        <f t="shared" si="802"/>
        <v>23.030799999999999</v>
      </c>
    </row>
    <row r="3157" spans="1:19">
      <c r="A3157" s="30" t="s">
        <v>8942</v>
      </c>
      <c r="D3157" s="30" t="str">
        <f t="shared" si="796"/>
        <v>103026</v>
      </c>
      <c r="E3157" s="30">
        <f t="shared" si="800"/>
        <v>7</v>
      </c>
      <c r="F3157" s="30" t="str">
        <f t="shared" si="797"/>
        <v>INF789F01463</v>
      </c>
      <c r="G3157" s="30">
        <f t="shared" si="801"/>
        <v>20</v>
      </c>
      <c r="H3157" s="30" t="str">
        <f t="shared" si="798"/>
        <v>-</v>
      </c>
      <c r="I3157" s="30">
        <f t="shared" si="803"/>
        <v>22</v>
      </c>
      <c r="J3157" s="35" t="str">
        <f t="shared" si="799"/>
        <v>UTI-Dividend Yield Fund.-Growth</v>
      </c>
      <c r="K3157" s="35">
        <f t="shared" si="804"/>
        <v>54</v>
      </c>
      <c r="L3157" s="30" t="str">
        <f t="shared" si="805"/>
        <v>58.8819</v>
      </c>
      <c r="M3157" s="30">
        <f t="shared" si="806"/>
        <v>62</v>
      </c>
      <c r="N3157" s="30" t="str">
        <f t="shared" si="807"/>
        <v>58.8819</v>
      </c>
      <c r="O3157" s="30">
        <f t="shared" si="808"/>
        <v>70</v>
      </c>
      <c r="P3157" s="30" t="str">
        <f t="shared" si="809"/>
        <v>58.8819</v>
      </c>
      <c r="Q3157" s="30">
        <f t="shared" si="810"/>
        <v>78</v>
      </c>
      <c r="R3157" s="36" t="str">
        <f t="shared" si="811"/>
        <v>08-Aug-2017</v>
      </c>
      <c r="S3157" s="37">
        <f t="shared" si="802"/>
        <v>58.881900000000002</v>
      </c>
    </row>
    <row r="3158" spans="1:19">
      <c r="A3158" s="30" t="s">
        <v>8943</v>
      </c>
      <c r="D3158" s="30" t="str">
        <f t="shared" si="796"/>
        <v>120749</v>
      </c>
      <c r="E3158" s="30">
        <f t="shared" si="800"/>
        <v>7</v>
      </c>
      <c r="F3158" s="30" t="str">
        <f t="shared" si="797"/>
        <v>INF789F01SW4</v>
      </c>
      <c r="G3158" s="30">
        <f t="shared" si="801"/>
        <v>20</v>
      </c>
      <c r="H3158" s="30" t="str">
        <f t="shared" si="798"/>
        <v>-</v>
      </c>
      <c r="I3158" s="30">
        <f t="shared" si="803"/>
        <v>22</v>
      </c>
      <c r="J3158" s="35" t="str">
        <f t="shared" si="799"/>
        <v>UTI-Dividend Yield Fund.-Growth-Direct</v>
      </c>
      <c r="K3158" s="35">
        <f t="shared" si="804"/>
        <v>61</v>
      </c>
      <c r="L3158" s="30" t="str">
        <f t="shared" si="805"/>
        <v>60.59</v>
      </c>
      <c r="M3158" s="30">
        <f t="shared" si="806"/>
        <v>67</v>
      </c>
      <c r="N3158" s="30" t="str">
        <f t="shared" si="807"/>
        <v>60.59</v>
      </c>
      <c r="O3158" s="30">
        <f t="shared" si="808"/>
        <v>73</v>
      </c>
      <c r="P3158" s="30" t="str">
        <f t="shared" si="809"/>
        <v>60.59</v>
      </c>
      <c r="Q3158" s="30">
        <f t="shared" si="810"/>
        <v>79</v>
      </c>
      <c r="R3158" s="36" t="str">
        <f t="shared" si="811"/>
        <v>08-Aug-2017</v>
      </c>
      <c r="S3158" s="37">
        <f t="shared" si="802"/>
        <v>60.59</v>
      </c>
    </row>
    <row r="3159" spans="1:19">
      <c r="A3159" s="30" t="s">
        <v>8944</v>
      </c>
      <c r="D3159" s="30" t="str">
        <f t="shared" si="796"/>
        <v>103025</v>
      </c>
      <c r="E3159" s="30">
        <f t="shared" si="800"/>
        <v>7</v>
      </c>
      <c r="F3159" s="30" t="str">
        <f t="shared" si="797"/>
        <v>INF789F01448</v>
      </c>
      <c r="G3159" s="30">
        <f t="shared" si="801"/>
        <v>20</v>
      </c>
      <c r="H3159" s="30" t="str">
        <f t="shared" si="798"/>
        <v>INF789F01455</v>
      </c>
      <c r="I3159" s="30">
        <f t="shared" si="803"/>
        <v>33</v>
      </c>
      <c r="J3159" s="35" t="str">
        <f t="shared" si="799"/>
        <v>UTI-Dividend Yield Fund.-Income</v>
      </c>
      <c r="K3159" s="35">
        <f t="shared" si="804"/>
        <v>65</v>
      </c>
      <c r="L3159" s="30" t="str">
        <f t="shared" si="805"/>
        <v>16.7061</v>
      </c>
      <c r="M3159" s="30">
        <f t="shared" si="806"/>
        <v>73</v>
      </c>
      <c r="N3159" s="30" t="str">
        <f t="shared" si="807"/>
        <v>16.7061</v>
      </c>
      <c r="O3159" s="30">
        <f t="shared" si="808"/>
        <v>81</v>
      </c>
      <c r="P3159" s="30" t="str">
        <f t="shared" si="809"/>
        <v>16.7061</v>
      </c>
      <c r="Q3159" s="30">
        <f t="shared" si="810"/>
        <v>89</v>
      </c>
      <c r="R3159" s="36" t="str">
        <f t="shared" si="811"/>
        <v>08-Aug-2017</v>
      </c>
      <c r="S3159" s="37">
        <f t="shared" si="802"/>
        <v>16.706099999999999</v>
      </c>
    </row>
    <row r="3160" spans="1:19">
      <c r="A3160" s="30" t="s">
        <v>8945</v>
      </c>
      <c r="D3160" s="30" t="str">
        <f t="shared" si="796"/>
        <v>120750</v>
      </c>
      <c r="E3160" s="30">
        <f t="shared" si="800"/>
        <v>7</v>
      </c>
      <c r="F3160" s="30" t="str">
        <f t="shared" si="797"/>
        <v>INF789F01SU8</v>
      </c>
      <c r="G3160" s="30">
        <f t="shared" si="801"/>
        <v>20</v>
      </c>
      <c r="H3160" s="30" t="str">
        <f t="shared" si="798"/>
        <v>INF789F01SV6</v>
      </c>
      <c r="I3160" s="30">
        <f t="shared" si="803"/>
        <v>33</v>
      </c>
      <c r="J3160" s="35" t="str">
        <f t="shared" si="799"/>
        <v>UTI-Dividend Yield Fund.-Income-Direct</v>
      </c>
      <c r="K3160" s="35">
        <f t="shared" si="804"/>
        <v>72</v>
      </c>
      <c r="L3160" s="30" t="str">
        <f t="shared" si="805"/>
        <v>18.244</v>
      </c>
      <c r="M3160" s="30">
        <f t="shared" si="806"/>
        <v>79</v>
      </c>
      <c r="N3160" s="30" t="str">
        <f t="shared" si="807"/>
        <v>18.244</v>
      </c>
      <c r="O3160" s="30">
        <f t="shared" si="808"/>
        <v>86</v>
      </c>
      <c r="P3160" s="30" t="str">
        <f t="shared" si="809"/>
        <v>18.244</v>
      </c>
      <c r="Q3160" s="30">
        <f t="shared" si="810"/>
        <v>93</v>
      </c>
      <c r="R3160" s="36" t="str">
        <f t="shared" si="811"/>
        <v>08-Aug-2017</v>
      </c>
      <c r="S3160" s="37">
        <f t="shared" si="802"/>
        <v>18.244</v>
      </c>
    </row>
    <row r="3161" spans="1:19">
      <c r="A3161" s="30" t="s">
        <v>8946</v>
      </c>
      <c r="D3161" s="30" t="str">
        <f t="shared" si="796"/>
        <v>102397</v>
      </c>
      <c r="E3161" s="30">
        <f t="shared" si="800"/>
        <v>7</v>
      </c>
      <c r="F3161" s="30" t="str">
        <f t="shared" si="797"/>
        <v>INF789F01273</v>
      </c>
      <c r="G3161" s="30">
        <f t="shared" si="801"/>
        <v>20</v>
      </c>
      <c r="H3161" s="30" t="str">
        <f t="shared" si="798"/>
        <v>INF789F01281</v>
      </c>
      <c r="I3161" s="30">
        <f t="shared" si="803"/>
        <v>33</v>
      </c>
      <c r="J3161" s="35" t="str">
        <f t="shared" si="799"/>
        <v>UTI-Transportation and Logistics Fund-Income Option</v>
      </c>
      <c r="K3161" s="35">
        <f t="shared" si="804"/>
        <v>85</v>
      </c>
      <c r="L3161" s="30" t="str">
        <f t="shared" si="805"/>
        <v>52.8921</v>
      </c>
      <c r="M3161" s="30">
        <f t="shared" si="806"/>
        <v>93</v>
      </c>
      <c r="N3161" s="30" t="str">
        <f t="shared" si="807"/>
        <v>52.8921</v>
      </c>
      <c r="O3161" s="30">
        <f t="shared" si="808"/>
        <v>101</v>
      </c>
      <c r="P3161" s="30" t="str">
        <f t="shared" si="809"/>
        <v>52.8921</v>
      </c>
      <c r="Q3161" s="30">
        <f t="shared" si="810"/>
        <v>109</v>
      </c>
      <c r="R3161" s="36" t="str">
        <f t="shared" si="811"/>
        <v>08-Aug-2017</v>
      </c>
      <c r="S3161" s="37">
        <f t="shared" si="802"/>
        <v>52.892099999999999</v>
      </c>
    </row>
    <row r="3162" spans="1:19">
      <c r="A3162" s="30" t="s">
        <v>8947</v>
      </c>
      <c r="D3162" s="30" t="str">
        <f t="shared" si="796"/>
        <v>120730</v>
      </c>
      <c r="E3162" s="30">
        <f t="shared" si="800"/>
        <v>7</v>
      </c>
      <c r="F3162" s="30" t="str">
        <f t="shared" si="797"/>
        <v>INF789F01SF9</v>
      </c>
      <c r="G3162" s="30">
        <f t="shared" si="801"/>
        <v>20</v>
      </c>
      <c r="H3162" s="30" t="str">
        <f t="shared" si="798"/>
        <v>INF789F01SG7</v>
      </c>
      <c r="I3162" s="30">
        <f t="shared" si="803"/>
        <v>33</v>
      </c>
      <c r="J3162" s="35" t="str">
        <f t="shared" si="799"/>
        <v>UTI-Transportation and Logistics Fund-Income Option- Direct</v>
      </c>
      <c r="K3162" s="35">
        <f t="shared" si="804"/>
        <v>93</v>
      </c>
      <c r="L3162" s="30" t="str">
        <f t="shared" si="805"/>
        <v>55.4855</v>
      </c>
      <c r="M3162" s="30">
        <f t="shared" si="806"/>
        <v>101</v>
      </c>
      <c r="N3162" s="30" t="str">
        <f t="shared" si="807"/>
        <v>55.4855</v>
      </c>
      <c r="O3162" s="30">
        <f t="shared" si="808"/>
        <v>109</v>
      </c>
      <c r="P3162" s="30" t="str">
        <f t="shared" si="809"/>
        <v>55.4855</v>
      </c>
      <c r="Q3162" s="30">
        <f t="shared" si="810"/>
        <v>117</v>
      </c>
      <c r="R3162" s="36" t="str">
        <f t="shared" si="811"/>
        <v>08-Aug-2017</v>
      </c>
      <c r="S3162" s="37">
        <f t="shared" si="802"/>
        <v>55.485500000000002</v>
      </c>
    </row>
    <row r="3163" spans="1:19">
      <c r="A3163" s="30" t="s">
        <v>8948</v>
      </c>
      <c r="D3163" s="30" t="str">
        <f t="shared" si="796"/>
        <v>102398</v>
      </c>
      <c r="E3163" s="30">
        <f t="shared" si="800"/>
        <v>7</v>
      </c>
      <c r="F3163" s="30" t="str">
        <f t="shared" si="797"/>
        <v>INF789F01299</v>
      </c>
      <c r="G3163" s="30">
        <f t="shared" si="801"/>
        <v>20</v>
      </c>
      <c r="H3163" s="30" t="str">
        <f t="shared" si="798"/>
        <v>-</v>
      </c>
      <c r="I3163" s="30">
        <f t="shared" si="803"/>
        <v>22</v>
      </c>
      <c r="J3163" s="35" t="str">
        <f t="shared" si="799"/>
        <v>UTI-Transpotation and Logistics  Fund-Growth Option</v>
      </c>
      <c r="K3163" s="35">
        <f t="shared" si="804"/>
        <v>74</v>
      </c>
      <c r="L3163" s="30" t="str">
        <f t="shared" si="805"/>
        <v>114.705</v>
      </c>
      <c r="M3163" s="30">
        <f t="shared" si="806"/>
        <v>82</v>
      </c>
      <c r="N3163" s="30" t="str">
        <f t="shared" si="807"/>
        <v>114.705</v>
      </c>
      <c r="O3163" s="30">
        <f t="shared" si="808"/>
        <v>90</v>
      </c>
      <c r="P3163" s="30" t="str">
        <f t="shared" si="809"/>
        <v>114.705</v>
      </c>
      <c r="Q3163" s="30">
        <f t="shared" si="810"/>
        <v>98</v>
      </c>
      <c r="R3163" s="36" t="str">
        <f t="shared" si="811"/>
        <v>08-Aug-2017</v>
      </c>
      <c r="S3163" s="37">
        <f t="shared" si="802"/>
        <v>114.705</v>
      </c>
    </row>
    <row r="3164" spans="1:19">
      <c r="A3164" s="30" t="s">
        <v>8949</v>
      </c>
      <c r="D3164" s="30" t="str">
        <f t="shared" si="796"/>
        <v>120731</v>
      </c>
      <c r="E3164" s="30">
        <f t="shared" si="800"/>
        <v>7</v>
      </c>
      <c r="F3164" s="30" t="str">
        <f t="shared" si="797"/>
        <v>INF789F01SH5</v>
      </c>
      <c r="G3164" s="30">
        <f t="shared" si="801"/>
        <v>20</v>
      </c>
      <c r="H3164" s="30" t="str">
        <f t="shared" si="798"/>
        <v>-</v>
      </c>
      <c r="I3164" s="30">
        <f t="shared" si="803"/>
        <v>22</v>
      </c>
      <c r="J3164" s="35" t="str">
        <f t="shared" si="799"/>
        <v>UTI-Transpotation and Logistics  Fund-Growth Option- Direct</v>
      </c>
      <c r="K3164" s="35">
        <f t="shared" si="804"/>
        <v>82</v>
      </c>
      <c r="L3164" s="30" t="str">
        <f t="shared" si="805"/>
        <v>119.9854</v>
      </c>
      <c r="M3164" s="30">
        <f t="shared" si="806"/>
        <v>91</v>
      </c>
      <c r="N3164" s="30" t="str">
        <f t="shared" si="807"/>
        <v>119.9854</v>
      </c>
      <c r="O3164" s="30">
        <f t="shared" si="808"/>
        <v>100</v>
      </c>
      <c r="P3164" s="30" t="str">
        <f t="shared" si="809"/>
        <v>119.9854</v>
      </c>
      <c r="Q3164" s="30">
        <f t="shared" si="810"/>
        <v>109</v>
      </c>
      <c r="R3164" s="36" t="str">
        <f t="shared" si="811"/>
        <v>08-Aug-2017</v>
      </c>
      <c r="S3164" s="37">
        <f t="shared" si="802"/>
        <v>119.9854</v>
      </c>
    </row>
    <row r="3165" spans="1:19">
      <c r="A3165" s="30" t="s">
        <v>97</v>
      </c>
      <c r="D3165" s="30" t="str">
        <f t="shared" si="796"/>
        <v/>
      </c>
      <c r="E3165" s="30" t="str">
        <f t="shared" si="800"/>
        <v/>
      </c>
      <c r="F3165" s="30" t="str">
        <f t="shared" si="797"/>
        <v xml:space="preserve"> </v>
      </c>
      <c r="G3165" s="30" t="str">
        <f t="shared" si="801"/>
        <v/>
      </c>
      <c r="H3165" s="30" t="str">
        <f t="shared" si="798"/>
        <v/>
      </c>
      <c r="I3165" s="30" t="str">
        <f t="shared" si="803"/>
        <v/>
      </c>
      <c r="J3165" s="35" t="str">
        <f t="shared" si="799"/>
        <v/>
      </c>
      <c r="K3165" s="35" t="str">
        <f t="shared" si="804"/>
        <v/>
      </c>
      <c r="L3165" s="30" t="str">
        <f t="shared" si="805"/>
        <v/>
      </c>
      <c r="M3165" s="30" t="str">
        <f t="shared" si="806"/>
        <v/>
      </c>
      <c r="N3165" s="30" t="str">
        <f t="shared" si="807"/>
        <v/>
      </c>
      <c r="O3165" s="30" t="str">
        <f t="shared" si="808"/>
        <v/>
      </c>
      <c r="P3165" s="30" t="str">
        <f t="shared" si="809"/>
        <v/>
      </c>
      <c r="Q3165" s="30" t="str">
        <f t="shared" si="810"/>
        <v/>
      </c>
      <c r="R3165" s="36" t="str">
        <f t="shared" si="811"/>
        <v/>
      </c>
      <c r="S3165" s="37" t="str">
        <f t="shared" si="802"/>
        <v/>
      </c>
    </row>
    <row r="3166" spans="1:19">
      <c r="A3166" s="30" t="s">
        <v>267</v>
      </c>
      <c r="D3166" s="30" t="str">
        <f t="shared" si="796"/>
        <v/>
      </c>
      <c r="E3166" s="30" t="str">
        <f t="shared" si="800"/>
        <v/>
      </c>
      <c r="F3166" s="30" t="str">
        <f t="shared" si="797"/>
        <v>Open Ended Schemes(Income)</v>
      </c>
      <c r="G3166" s="30" t="str">
        <f t="shared" si="801"/>
        <v/>
      </c>
      <c r="H3166" s="30" t="str">
        <f t="shared" si="798"/>
        <v/>
      </c>
      <c r="I3166" s="30" t="str">
        <f t="shared" si="803"/>
        <v/>
      </c>
      <c r="J3166" s="35" t="str">
        <f t="shared" si="799"/>
        <v/>
      </c>
      <c r="K3166" s="35" t="str">
        <f t="shared" si="804"/>
        <v/>
      </c>
      <c r="L3166" s="30" t="str">
        <f t="shared" si="805"/>
        <v/>
      </c>
      <c r="M3166" s="30" t="str">
        <f t="shared" si="806"/>
        <v/>
      </c>
      <c r="N3166" s="30" t="str">
        <f t="shared" si="807"/>
        <v/>
      </c>
      <c r="O3166" s="30" t="str">
        <f t="shared" si="808"/>
        <v/>
      </c>
      <c r="P3166" s="30" t="str">
        <f t="shared" si="809"/>
        <v/>
      </c>
      <c r="Q3166" s="30" t="str">
        <f t="shared" si="810"/>
        <v/>
      </c>
      <c r="R3166" s="36" t="str">
        <f t="shared" si="811"/>
        <v/>
      </c>
      <c r="S3166" s="37" t="str">
        <f t="shared" si="802"/>
        <v/>
      </c>
    </row>
    <row r="3167" spans="1:19">
      <c r="A3167" s="30" t="s">
        <v>97</v>
      </c>
      <c r="D3167" s="30" t="str">
        <f t="shared" si="796"/>
        <v/>
      </c>
      <c r="E3167" s="30" t="str">
        <f t="shared" si="800"/>
        <v/>
      </c>
      <c r="F3167" s="30" t="str">
        <f t="shared" si="797"/>
        <v xml:space="preserve"> </v>
      </c>
      <c r="G3167" s="30" t="str">
        <f t="shared" si="801"/>
        <v/>
      </c>
      <c r="H3167" s="30" t="str">
        <f t="shared" si="798"/>
        <v/>
      </c>
      <c r="I3167" s="30" t="str">
        <f t="shared" si="803"/>
        <v/>
      </c>
      <c r="J3167" s="35" t="str">
        <f t="shared" si="799"/>
        <v/>
      </c>
      <c r="K3167" s="35" t="str">
        <f t="shared" si="804"/>
        <v/>
      </c>
      <c r="L3167" s="30" t="str">
        <f t="shared" si="805"/>
        <v/>
      </c>
      <c r="M3167" s="30" t="str">
        <f t="shared" si="806"/>
        <v/>
      </c>
      <c r="N3167" s="30" t="str">
        <f t="shared" si="807"/>
        <v/>
      </c>
      <c r="O3167" s="30" t="str">
        <f t="shared" si="808"/>
        <v/>
      </c>
      <c r="P3167" s="30" t="str">
        <f t="shared" si="809"/>
        <v/>
      </c>
      <c r="Q3167" s="30" t="str">
        <f t="shared" si="810"/>
        <v/>
      </c>
      <c r="R3167" s="36" t="str">
        <f t="shared" si="811"/>
        <v/>
      </c>
      <c r="S3167" s="37" t="str">
        <f t="shared" si="802"/>
        <v/>
      </c>
    </row>
    <row r="3168" spans="1:19">
      <c r="A3168" s="30" t="s">
        <v>99</v>
      </c>
      <c r="D3168" s="30" t="str">
        <f t="shared" si="796"/>
        <v/>
      </c>
      <c r="E3168" s="30" t="str">
        <f t="shared" si="800"/>
        <v/>
      </c>
      <c r="F3168" s="30" t="str">
        <f t="shared" si="797"/>
        <v>Axis Mutual Fund</v>
      </c>
      <c r="G3168" s="30" t="str">
        <f t="shared" si="801"/>
        <v/>
      </c>
      <c r="H3168" s="30" t="str">
        <f t="shared" si="798"/>
        <v/>
      </c>
      <c r="I3168" s="30" t="str">
        <f t="shared" si="803"/>
        <v/>
      </c>
      <c r="J3168" s="35" t="str">
        <f t="shared" si="799"/>
        <v/>
      </c>
      <c r="K3168" s="35" t="str">
        <f t="shared" si="804"/>
        <v/>
      </c>
      <c r="L3168" s="30" t="str">
        <f t="shared" si="805"/>
        <v/>
      </c>
      <c r="M3168" s="30" t="str">
        <f t="shared" si="806"/>
        <v/>
      </c>
      <c r="N3168" s="30" t="str">
        <f t="shared" si="807"/>
        <v/>
      </c>
      <c r="O3168" s="30" t="str">
        <f t="shared" si="808"/>
        <v/>
      </c>
      <c r="P3168" s="30" t="str">
        <f t="shared" si="809"/>
        <v/>
      </c>
      <c r="Q3168" s="30" t="str">
        <f t="shared" si="810"/>
        <v/>
      </c>
      <c r="R3168" s="36" t="str">
        <f t="shared" si="811"/>
        <v/>
      </c>
      <c r="S3168" s="37" t="str">
        <f t="shared" si="802"/>
        <v/>
      </c>
    </row>
    <row r="3169" spans="1:19">
      <c r="A3169" s="30" t="s">
        <v>97</v>
      </c>
      <c r="D3169" s="30" t="str">
        <f t="shared" si="796"/>
        <v/>
      </c>
      <c r="E3169" s="30" t="str">
        <f t="shared" si="800"/>
        <v/>
      </c>
      <c r="F3169" s="30" t="str">
        <f t="shared" si="797"/>
        <v xml:space="preserve"> </v>
      </c>
      <c r="G3169" s="30" t="str">
        <f t="shared" si="801"/>
        <v/>
      </c>
      <c r="H3169" s="30" t="str">
        <f t="shared" si="798"/>
        <v/>
      </c>
      <c r="I3169" s="30" t="str">
        <f t="shared" si="803"/>
        <v/>
      </c>
      <c r="J3169" s="35" t="str">
        <f t="shared" si="799"/>
        <v/>
      </c>
      <c r="K3169" s="35" t="str">
        <f t="shared" si="804"/>
        <v/>
      </c>
      <c r="L3169" s="30" t="str">
        <f t="shared" si="805"/>
        <v/>
      </c>
      <c r="M3169" s="30" t="str">
        <f t="shared" si="806"/>
        <v/>
      </c>
      <c r="N3169" s="30" t="str">
        <f t="shared" si="807"/>
        <v/>
      </c>
      <c r="O3169" s="30" t="str">
        <f t="shared" si="808"/>
        <v/>
      </c>
      <c r="P3169" s="30" t="str">
        <f t="shared" si="809"/>
        <v/>
      </c>
      <c r="Q3169" s="30" t="str">
        <f t="shared" si="810"/>
        <v/>
      </c>
      <c r="R3169" s="36" t="str">
        <f t="shared" si="811"/>
        <v/>
      </c>
      <c r="S3169" s="37" t="str">
        <f t="shared" si="802"/>
        <v/>
      </c>
    </row>
    <row r="3170" spans="1:19">
      <c r="A3170" s="30" t="s">
        <v>6060</v>
      </c>
      <c r="D3170" s="30" t="str">
        <f t="shared" si="796"/>
        <v>128953</v>
      </c>
      <c r="E3170" s="30">
        <f t="shared" si="800"/>
        <v>7</v>
      </c>
      <c r="F3170" s="30" t="str">
        <f t="shared" si="797"/>
        <v>INF846K01NG6</v>
      </c>
      <c r="G3170" s="30">
        <f t="shared" si="801"/>
        <v>20</v>
      </c>
      <c r="H3170" s="30" t="str">
        <f t="shared" si="798"/>
        <v>-</v>
      </c>
      <c r="I3170" s="30">
        <f t="shared" si="803"/>
        <v>22</v>
      </c>
      <c r="J3170" s="35" t="str">
        <f t="shared" si="799"/>
        <v>Axis Banking &amp; PSU Debt Fund - Bonus Option</v>
      </c>
      <c r="K3170" s="35">
        <f t="shared" si="804"/>
        <v>66</v>
      </c>
      <c r="L3170" s="30" t="str">
        <f t="shared" si="805"/>
        <v>1289.4075</v>
      </c>
      <c r="M3170" s="30">
        <f t="shared" si="806"/>
        <v>76</v>
      </c>
      <c r="N3170" s="30" t="str">
        <f t="shared" si="807"/>
        <v>1289.4075</v>
      </c>
      <c r="O3170" s="30">
        <f t="shared" si="808"/>
        <v>86</v>
      </c>
      <c r="P3170" s="30" t="str">
        <f t="shared" si="809"/>
        <v>1289.4075</v>
      </c>
      <c r="Q3170" s="30">
        <f t="shared" si="810"/>
        <v>96</v>
      </c>
      <c r="R3170" s="36" t="str">
        <f t="shared" si="811"/>
        <v>18-May-2015</v>
      </c>
      <c r="S3170" s="37">
        <f t="shared" si="802"/>
        <v>1289.4075</v>
      </c>
    </row>
    <row r="3171" spans="1:19">
      <c r="A3171" s="30" t="s">
        <v>8950</v>
      </c>
      <c r="D3171" s="30" t="str">
        <f t="shared" si="796"/>
        <v>117447</v>
      </c>
      <c r="E3171" s="30">
        <f t="shared" si="800"/>
        <v>7</v>
      </c>
      <c r="F3171" s="30" t="str">
        <f t="shared" si="797"/>
        <v>-</v>
      </c>
      <c r="G3171" s="30">
        <f t="shared" si="801"/>
        <v>9</v>
      </c>
      <c r="H3171" s="30" t="str">
        <f t="shared" si="798"/>
        <v>INF846K01CC8</v>
      </c>
      <c r="I3171" s="30">
        <f t="shared" si="803"/>
        <v>22</v>
      </c>
      <c r="J3171" s="35" t="str">
        <f t="shared" si="799"/>
        <v>Axis Banking &amp; PSU Debt Fund - Daily Dividend Option</v>
      </c>
      <c r="K3171" s="35">
        <f t="shared" si="804"/>
        <v>75</v>
      </c>
      <c r="L3171" s="30" t="str">
        <f t="shared" si="805"/>
        <v>1008.0388</v>
      </c>
      <c r="M3171" s="30">
        <f t="shared" si="806"/>
        <v>85</v>
      </c>
      <c r="N3171" s="30" t="str">
        <f t="shared" si="807"/>
        <v>1008.0388</v>
      </c>
      <c r="O3171" s="30">
        <f t="shared" si="808"/>
        <v>95</v>
      </c>
      <c r="P3171" s="30" t="str">
        <f t="shared" si="809"/>
        <v>1008.0388</v>
      </c>
      <c r="Q3171" s="30">
        <f t="shared" si="810"/>
        <v>105</v>
      </c>
      <c r="R3171" s="36" t="str">
        <f t="shared" si="811"/>
        <v>08-Aug-2017</v>
      </c>
      <c r="S3171" s="37">
        <f t="shared" si="802"/>
        <v>1008.0388</v>
      </c>
    </row>
    <row r="3172" spans="1:19">
      <c r="A3172" s="30" t="s">
        <v>6430</v>
      </c>
      <c r="D3172" s="30" t="str">
        <f t="shared" si="796"/>
        <v>128952</v>
      </c>
      <c r="E3172" s="30">
        <f t="shared" si="800"/>
        <v>7</v>
      </c>
      <c r="F3172" s="30" t="str">
        <f t="shared" si="797"/>
        <v>INF846K01NF8</v>
      </c>
      <c r="G3172" s="30">
        <f t="shared" si="801"/>
        <v>20</v>
      </c>
      <c r="H3172" s="30" t="str">
        <f t="shared" si="798"/>
        <v>-</v>
      </c>
      <c r="I3172" s="30">
        <f t="shared" si="803"/>
        <v>22</v>
      </c>
      <c r="J3172" s="35" t="str">
        <f t="shared" si="799"/>
        <v>Axis Banking &amp; PSU Debt Fund - Direct Plan - Bonus Option</v>
      </c>
      <c r="K3172" s="35">
        <f t="shared" si="804"/>
        <v>80</v>
      </c>
      <c r="L3172" s="30" t="str">
        <f t="shared" si="805"/>
        <v>1532.8272</v>
      </c>
      <c r="M3172" s="30">
        <f t="shared" si="806"/>
        <v>90</v>
      </c>
      <c r="N3172" s="30" t="str">
        <f t="shared" si="807"/>
        <v>1532.8272</v>
      </c>
      <c r="O3172" s="30">
        <f t="shared" si="808"/>
        <v>100</v>
      </c>
      <c r="P3172" s="30" t="str">
        <f t="shared" si="809"/>
        <v>1532.8272</v>
      </c>
      <c r="Q3172" s="30">
        <f t="shared" si="810"/>
        <v>110</v>
      </c>
      <c r="R3172" s="36" t="str">
        <f t="shared" si="811"/>
        <v>14-Jun-2017</v>
      </c>
      <c r="S3172" s="37">
        <f t="shared" si="802"/>
        <v>1532.8271999999999</v>
      </c>
    </row>
    <row r="3173" spans="1:19" ht="26">
      <c r="A3173" s="30" t="s">
        <v>8951</v>
      </c>
      <c r="D3173" s="30" t="str">
        <f t="shared" si="796"/>
        <v>120437</v>
      </c>
      <c r="E3173" s="30">
        <f t="shared" si="800"/>
        <v>7</v>
      </c>
      <c r="F3173" s="30" t="str">
        <f t="shared" si="797"/>
        <v>-</v>
      </c>
      <c r="G3173" s="30">
        <f t="shared" si="801"/>
        <v>9</v>
      </c>
      <c r="H3173" s="30" t="str">
        <f t="shared" si="798"/>
        <v>INF846K01CU0</v>
      </c>
      <c r="I3173" s="30">
        <f t="shared" si="803"/>
        <v>22</v>
      </c>
      <c r="J3173" s="35" t="str">
        <f t="shared" si="799"/>
        <v>Axis Banking &amp; PSU Debt Fund - Direct Plan - Daily Dividend Option</v>
      </c>
      <c r="K3173" s="35">
        <f t="shared" si="804"/>
        <v>89</v>
      </c>
      <c r="L3173" s="30" t="str">
        <f t="shared" si="805"/>
        <v>1008.0388</v>
      </c>
      <c r="M3173" s="30">
        <f t="shared" si="806"/>
        <v>99</v>
      </c>
      <c r="N3173" s="30" t="str">
        <f t="shared" si="807"/>
        <v>1008.0388</v>
      </c>
      <c r="O3173" s="30">
        <f t="shared" si="808"/>
        <v>109</v>
      </c>
      <c r="P3173" s="30" t="str">
        <f t="shared" si="809"/>
        <v>1008.0388</v>
      </c>
      <c r="Q3173" s="30">
        <f t="shared" si="810"/>
        <v>119</v>
      </c>
      <c r="R3173" s="36" t="str">
        <f t="shared" si="811"/>
        <v>08-Aug-2017</v>
      </c>
      <c r="S3173" s="37">
        <f t="shared" si="802"/>
        <v>1008.0388</v>
      </c>
    </row>
    <row r="3174" spans="1:19">
      <c r="A3174" s="30" t="s">
        <v>8952</v>
      </c>
      <c r="D3174" s="30" t="str">
        <f t="shared" si="796"/>
        <v>120438</v>
      </c>
      <c r="E3174" s="30">
        <f t="shared" si="800"/>
        <v>7</v>
      </c>
      <c r="F3174" s="30" t="str">
        <f t="shared" si="797"/>
        <v>INF846K01CR6</v>
      </c>
      <c r="G3174" s="30">
        <f t="shared" si="801"/>
        <v>20</v>
      </c>
      <c r="H3174" s="30" t="str">
        <f t="shared" si="798"/>
        <v>-</v>
      </c>
      <c r="I3174" s="30">
        <f t="shared" si="803"/>
        <v>22</v>
      </c>
      <c r="J3174" s="35" t="str">
        <f t="shared" si="799"/>
        <v>Axis Banking &amp; PSU Debt Fund - Direct Plan - Growth Option</v>
      </c>
      <c r="K3174" s="35">
        <f t="shared" si="804"/>
        <v>81</v>
      </c>
      <c r="L3174" s="30" t="str">
        <f t="shared" si="805"/>
        <v>1552.4127</v>
      </c>
      <c r="M3174" s="30">
        <f t="shared" si="806"/>
        <v>91</v>
      </c>
      <c r="N3174" s="30" t="str">
        <f t="shared" si="807"/>
        <v>1552.4127</v>
      </c>
      <c r="O3174" s="30">
        <f t="shared" si="808"/>
        <v>101</v>
      </c>
      <c r="P3174" s="30" t="str">
        <f t="shared" si="809"/>
        <v>1552.4127</v>
      </c>
      <c r="Q3174" s="30">
        <f t="shared" si="810"/>
        <v>111</v>
      </c>
      <c r="R3174" s="36" t="str">
        <f t="shared" si="811"/>
        <v>08-Aug-2017</v>
      </c>
      <c r="S3174" s="37">
        <f t="shared" si="802"/>
        <v>1552.4127000000001</v>
      </c>
    </row>
    <row r="3175" spans="1:19" ht="26">
      <c r="A3175" s="30" t="s">
        <v>8953</v>
      </c>
      <c r="D3175" s="30" t="str">
        <f t="shared" si="796"/>
        <v>120439</v>
      </c>
      <c r="E3175" s="30">
        <f t="shared" si="800"/>
        <v>7</v>
      </c>
      <c r="F3175" s="30" t="str">
        <f t="shared" si="797"/>
        <v>INF846K01CT2</v>
      </c>
      <c r="G3175" s="30">
        <f t="shared" si="801"/>
        <v>20</v>
      </c>
      <c r="H3175" s="30" t="str">
        <f t="shared" si="798"/>
        <v>INF846K01CS4</v>
      </c>
      <c r="I3175" s="30">
        <f t="shared" si="803"/>
        <v>33</v>
      </c>
      <c r="J3175" s="35" t="str">
        <f t="shared" si="799"/>
        <v>Axis Banking &amp; PSU Debt Fund - Direct Plan - Monthly Dividend Option</v>
      </c>
      <c r="K3175" s="35">
        <f t="shared" si="804"/>
        <v>102</v>
      </c>
      <c r="L3175" s="30" t="str">
        <f t="shared" si="805"/>
        <v>1010.5182</v>
      </c>
      <c r="M3175" s="30">
        <f t="shared" si="806"/>
        <v>112</v>
      </c>
      <c r="N3175" s="30" t="str">
        <f t="shared" si="807"/>
        <v>1010.5182</v>
      </c>
      <c r="O3175" s="30">
        <f t="shared" si="808"/>
        <v>122</v>
      </c>
      <c r="P3175" s="30" t="str">
        <f t="shared" si="809"/>
        <v>1010.5182</v>
      </c>
      <c r="Q3175" s="30">
        <f t="shared" si="810"/>
        <v>132</v>
      </c>
      <c r="R3175" s="36" t="str">
        <f t="shared" si="811"/>
        <v>08-Aug-2017</v>
      </c>
      <c r="S3175" s="37">
        <f t="shared" si="802"/>
        <v>1010.5182</v>
      </c>
    </row>
    <row r="3176" spans="1:19" ht="26">
      <c r="A3176" s="30" t="s">
        <v>8954</v>
      </c>
      <c r="D3176" s="30" t="str">
        <f t="shared" si="796"/>
        <v>120436</v>
      </c>
      <c r="E3176" s="30">
        <f t="shared" si="800"/>
        <v>7</v>
      </c>
      <c r="F3176" s="30" t="str">
        <f t="shared" si="797"/>
        <v>INF846K01CV8</v>
      </c>
      <c r="G3176" s="30">
        <f t="shared" si="801"/>
        <v>20</v>
      </c>
      <c r="H3176" s="30" t="str">
        <f t="shared" si="798"/>
        <v>INF846K01CW6</v>
      </c>
      <c r="I3176" s="30">
        <f t="shared" si="803"/>
        <v>33</v>
      </c>
      <c r="J3176" s="35" t="str">
        <f t="shared" si="799"/>
        <v>Axis Banking &amp; PSU Debt Fund - Direct Plan - Weekly Dividend Option</v>
      </c>
      <c r="K3176" s="35">
        <f t="shared" si="804"/>
        <v>101</v>
      </c>
      <c r="L3176" s="30" t="str">
        <f t="shared" si="805"/>
        <v>1007.5106</v>
      </c>
      <c r="M3176" s="30">
        <f t="shared" si="806"/>
        <v>111</v>
      </c>
      <c r="N3176" s="30" t="str">
        <f t="shared" si="807"/>
        <v>1007.5106</v>
      </c>
      <c r="O3176" s="30">
        <f t="shared" si="808"/>
        <v>121</v>
      </c>
      <c r="P3176" s="30" t="str">
        <f t="shared" si="809"/>
        <v>1007.5106</v>
      </c>
      <c r="Q3176" s="30">
        <f t="shared" si="810"/>
        <v>131</v>
      </c>
      <c r="R3176" s="36" t="str">
        <f t="shared" si="811"/>
        <v>08-Aug-2017</v>
      </c>
      <c r="S3176" s="37">
        <f t="shared" si="802"/>
        <v>1007.5106</v>
      </c>
    </row>
    <row r="3177" spans="1:19">
      <c r="A3177" s="30" t="s">
        <v>8955</v>
      </c>
      <c r="D3177" s="30" t="str">
        <f t="shared" si="796"/>
        <v>117446</v>
      </c>
      <c r="E3177" s="30">
        <f t="shared" si="800"/>
        <v>7</v>
      </c>
      <c r="F3177" s="30" t="str">
        <f t="shared" si="797"/>
        <v>INF846K01CB0</v>
      </c>
      <c r="G3177" s="30">
        <f t="shared" si="801"/>
        <v>20</v>
      </c>
      <c r="H3177" s="30" t="str">
        <f t="shared" si="798"/>
        <v>-</v>
      </c>
      <c r="I3177" s="30">
        <f t="shared" si="803"/>
        <v>22</v>
      </c>
      <c r="J3177" s="35" t="str">
        <f t="shared" si="799"/>
        <v>Axis Banking &amp; PSU Debt Fund - Growth option</v>
      </c>
      <c r="K3177" s="35">
        <f t="shared" si="804"/>
        <v>67</v>
      </c>
      <c r="L3177" s="30" t="str">
        <f t="shared" si="805"/>
        <v>1539.7501</v>
      </c>
      <c r="M3177" s="30">
        <f t="shared" si="806"/>
        <v>77</v>
      </c>
      <c r="N3177" s="30" t="str">
        <f t="shared" si="807"/>
        <v>1539.7501</v>
      </c>
      <c r="O3177" s="30">
        <f t="shared" si="808"/>
        <v>87</v>
      </c>
      <c r="P3177" s="30" t="str">
        <f t="shared" si="809"/>
        <v>1539.7501</v>
      </c>
      <c r="Q3177" s="30">
        <f t="shared" si="810"/>
        <v>97</v>
      </c>
      <c r="R3177" s="36" t="str">
        <f t="shared" si="811"/>
        <v>08-Aug-2017</v>
      </c>
      <c r="S3177" s="37">
        <f t="shared" si="802"/>
        <v>1539.7501</v>
      </c>
    </row>
    <row r="3178" spans="1:19">
      <c r="A3178" s="30" t="s">
        <v>8956</v>
      </c>
      <c r="D3178" s="30" t="str">
        <f t="shared" si="796"/>
        <v>117449</v>
      </c>
      <c r="E3178" s="30">
        <f t="shared" si="800"/>
        <v>7</v>
      </c>
      <c r="F3178" s="30" t="str">
        <f t="shared" si="797"/>
        <v>INF846K01CF1</v>
      </c>
      <c r="G3178" s="30">
        <f t="shared" si="801"/>
        <v>20</v>
      </c>
      <c r="H3178" s="30" t="str">
        <f t="shared" si="798"/>
        <v>INF846K01CG9</v>
      </c>
      <c r="I3178" s="30">
        <f t="shared" si="803"/>
        <v>33</v>
      </c>
      <c r="J3178" s="35" t="str">
        <f t="shared" si="799"/>
        <v>Axis Banking &amp; PSU Debt Fund - Monthly Dividend Option</v>
      </c>
      <c r="K3178" s="35">
        <f t="shared" si="804"/>
        <v>88</v>
      </c>
      <c r="L3178" s="30" t="str">
        <f t="shared" si="805"/>
        <v>1010.4485</v>
      </c>
      <c r="M3178" s="30">
        <f t="shared" si="806"/>
        <v>98</v>
      </c>
      <c r="N3178" s="30" t="str">
        <f t="shared" si="807"/>
        <v>1010.4485</v>
      </c>
      <c r="O3178" s="30">
        <f t="shared" si="808"/>
        <v>108</v>
      </c>
      <c r="P3178" s="30" t="str">
        <f t="shared" si="809"/>
        <v>1010.4485</v>
      </c>
      <c r="Q3178" s="30">
        <f t="shared" si="810"/>
        <v>118</v>
      </c>
      <c r="R3178" s="36" t="str">
        <f t="shared" si="811"/>
        <v>08-Aug-2017</v>
      </c>
      <c r="S3178" s="37">
        <f t="shared" si="802"/>
        <v>1010.4485</v>
      </c>
    </row>
    <row r="3179" spans="1:19">
      <c r="A3179" s="30" t="s">
        <v>8957</v>
      </c>
      <c r="D3179" s="30" t="str">
        <f t="shared" si="796"/>
        <v>117448</v>
      </c>
      <c r="E3179" s="30">
        <f t="shared" si="800"/>
        <v>7</v>
      </c>
      <c r="F3179" s="30" t="str">
        <f t="shared" si="797"/>
        <v>INF846K01CD6</v>
      </c>
      <c r="G3179" s="30">
        <f t="shared" si="801"/>
        <v>20</v>
      </c>
      <c r="H3179" s="30" t="str">
        <f t="shared" si="798"/>
        <v>INF846K01CE4</v>
      </c>
      <c r="I3179" s="30">
        <f t="shared" si="803"/>
        <v>33</v>
      </c>
      <c r="J3179" s="35" t="str">
        <f t="shared" si="799"/>
        <v>Axis Banking &amp; PSU Debt Fund - Weekly Dividend option</v>
      </c>
      <c r="K3179" s="35">
        <f t="shared" si="804"/>
        <v>87</v>
      </c>
      <c r="L3179" s="30" t="str">
        <f t="shared" si="805"/>
        <v>1007.5054</v>
      </c>
      <c r="M3179" s="30">
        <f t="shared" si="806"/>
        <v>97</v>
      </c>
      <c r="N3179" s="30" t="str">
        <f t="shared" si="807"/>
        <v>1007.5054</v>
      </c>
      <c r="O3179" s="30">
        <f t="shared" si="808"/>
        <v>107</v>
      </c>
      <c r="P3179" s="30" t="str">
        <f t="shared" si="809"/>
        <v>1007.5054</v>
      </c>
      <c r="Q3179" s="30">
        <f t="shared" si="810"/>
        <v>117</v>
      </c>
      <c r="R3179" s="36" t="str">
        <f t="shared" si="811"/>
        <v>08-Aug-2017</v>
      </c>
      <c r="S3179" s="37">
        <f t="shared" si="802"/>
        <v>1007.5054</v>
      </c>
    </row>
    <row r="3180" spans="1:19" ht="26">
      <c r="A3180" s="30" t="s">
        <v>8958</v>
      </c>
      <c r="D3180" s="30" t="str">
        <f t="shared" si="796"/>
        <v>141586</v>
      </c>
      <c r="E3180" s="30">
        <f t="shared" si="800"/>
        <v>7</v>
      </c>
      <c r="F3180" s="30" t="str">
        <f t="shared" si="797"/>
        <v>INF846K01ZN6</v>
      </c>
      <c r="G3180" s="30">
        <f t="shared" si="801"/>
        <v>20</v>
      </c>
      <c r="H3180" s="30" t="str">
        <f t="shared" si="798"/>
        <v>-</v>
      </c>
      <c r="I3180" s="30">
        <f t="shared" si="803"/>
        <v>22</v>
      </c>
      <c r="J3180" s="35" t="str">
        <f t="shared" si="799"/>
        <v>Axis Corporate Debt Opportunities Fund - Direct Plan Daily Dividend Reinvestment</v>
      </c>
      <c r="K3180" s="35">
        <f t="shared" si="804"/>
        <v>103</v>
      </c>
      <c r="L3180" s="30" t="str">
        <f t="shared" si="805"/>
        <v>10.0793</v>
      </c>
      <c r="M3180" s="30">
        <f t="shared" si="806"/>
        <v>111</v>
      </c>
      <c r="N3180" s="30" t="str">
        <f t="shared" si="807"/>
        <v>10.0793</v>
      </c>
      <c r="O3180" s="30">
        <f t="shared" si="808"/>
        <v>119</v>
      </c>
      <c r="P3180" s="30" t="str">
        <f t="shared" si="809"/>
        <v>10.0793</v>
      </c>
      <c r="Q3180" s="30">
        <f t="shared" si="810"/>
        <v>127</v>
      </c>
      <c r="R3180" s="36" t="str">
        <f t="shared" si="811"/>
        <v>08-Aug-2017</v>
      </c>
      <c r="S3180" s="37">
        <f t="shared" si="802"/>
        <v>10.0793</v>
      </c>
    </row>
    <row r="3181" spans="1:19">
      <c r="A3181" s="30" t="s">
        <v>8959</v>
      </c>
      <c r="D3181" s="30" t="str">
        <f t="shared" si="796"/>
        <v>141588</v>
      </c>
      <c r="E3181" s="30">
        <f t="shared" si="800"/>
        <v>7</v>
      </c>
      <c r="F3181" s="30" t="str">
        <f t="shared" si="797"/>
        <v>INF846K01ZM8</v>
      </c>
      <c r="G3181" s="30">
        <f t="shared" si="801"/>
        <v>20</v>
      </c>
      <c r="H3181" s="30" t="str">
        <f t="shared" si="798"/>
        <v>-</v>
      </c>
      <c r="I3181" s="30">
        <f t="shared" si="803"/>
        <v>22</v>
      </c>
      <c r="J3181" s="35" t="str">
        <f t="shared" si="799"/>
        <v>Axis Corporate Debt Opportunities Fund - Direct Plan Growth</v>
      </c>
      <c r="K3181" s="35">
        <f t="shared" si="804"/>
        <v>82</v>
      </c>
      <c r="L3181" s="30" t="str">
        <f t="shared" si="805"/>
        <v>10.0793</v>
      </c>
      <c r="M3181" s="30">
        <f t="shared" si="806"/>
        <v>90</v>
      </c>
      <c r="N3181" s="30" t="str">
        <f t="shared" si="807"/>
        <v>10.0793</v>
      </c>
      <c r="O3181" s="30">
        <f t="shared" si="808"/>
        <v>98</v>
      </c>
      <c r="P3181" s="30" t="str">
        <f t="shared" si="809"/>
        <v>10.0793</v>
      </c>
      <c r="Q3181" s="30">
        <f t="shared" si="810"/>
        <v>106</v>
      </c>
      <c r="R3181" s="36" t="str">
        <f t="shared" si="811"/>
        <v>08-Aug-2017</v>
      </c>
      <c r="S3181" s="37">
        <f t="shared" si="802"/>
        <v>10.0793</v>
      </c>
    </row>
    <row r="3182" spans="1:19" ht="26">
      <c r="A3182" s="30" t="s">
        <v>8960</v>
      </c>
      <c r="D3182" s="30" t="str">
        <f t="shared" si="796"/>
        <v>141590</v>
      </c>
      <c r="E3182" s="30">
        <f t="shared" si="800"/>
        <v>7</v>
      </c>
      <c r="F3182" s="30" t="str">
        <f t="shared" si="797"/>
        <v>INF846K01ZQ9</v>
      </c>
      <c r="G3182" s="30">
        <f t="shared" si="801"/>
        <v>20</v>
      </c>
      <c r="H3182" s="30" t="str">
        <f t="shared" si="798"/>
        <v>INF846K01ZR7</v>
      </c>
      <c r="I3182" s="30">
        <f t="shared" si="803"/>
        <v>33</v>
      </c>
      <c r="J3182" s="35" t="str">
        <f t="shared" si="799"/>
        <v>Axis Corporate Debt Opportunities Fund - Direct Plan Monthly Dividend</v>
      </c>
      <c r="K3182" s="35">
        <f t="shared" si="804"/>
        <v>103</v>
      </c>
      <c r="L3182" s="30" t="str">
        <f t="shared" si="805"/>
        <v>10.0793</v>
      </c>
      <c r="M3182" s="30">
        <f t="shared" si="806"/>
        <v>111</v>
      </c>
      <c r="N3182" s="30" t="str">
        <f t="shared" si="807"/>
        <v>10.0793</v>
      </c>
      <c r="O3182" s="30">
        <f t="shared" si="808"/>
        <v>119</v>
      </c>
      <c r="P3182" s="30" t="str">
        <f t="shared" si="809"/>
        <v>10.0793</v>
      </c>
      <c r="Q3182" s="30">
        <f t="shared" si="810"/>
        <v>127</v>
      </c>
      <c r="R3182" s="36" t="str">
        <f t="shared" si="811"/>
        <v>08-Aug-2017</v>
      </c>
      <c r="S3182" s="37">
        <f t="shared" si="802"/>
        <v>10.0793</v>
      </c>
    </row>
    <row r="3183" spans="1:19" ht="26">
      <c r="A3183" s="30" t="s">
        <v>8961</v>
      </c>
      <c r="D3183" s="30" t="str">
        <f t="shared" si="796"/>
        <v>141591</v>
      </c>
      <c r="E3183" s="30">
        <f t="shared" si="800"/>
        <v>7</v>
      </c>
      <c r="F3183" s="30" t="str">
        <f t="shared" si="797"/>
        <v>INF846K01ZS5</v>
      </c>
      <c r="G3183" s="30">
        <f t="shared" si="801"/>
        <v>20</v>
      </c>
      <c r="H3183" s="30" t="str">
        <f t="shared" si="798"/>
        <v>INF846K01ZT3</v>
      </c>
      <c r="I3183" s="30">
        <f t="shared" si="803"/>
        <v>33</v>
      </c>
      <c r="J3183" s="35" t="str">
        <f t="shared" si="799"/>
        <v>Axis Corporate Debt Opportunities Fund - Direct Plan Regular Dividend</v>
      </c>
      <c r="K3183" s="35">
        <f t="shared" si="804"/>
        <v>103</v>
      </c>
      <c r="L3183" s="30" t="str">
        <f t="shared" si="805"/>
        <v>10.0793</v>
      </c>
      <c r="M3183" s="30">
        <f t="shared" si="806"/>
        <v>111</v>
      </c>
      <c r="N3183" s="30" t="str">
        <f t="shared" si="807"/>
        <v>10.0793</v>
      </c>
      <c r="O3183" s="30">
        <f t="shared" si="808"/>
        <v>119</v>
      </c>
      <c r="P3183" s="30" t="str">
        <f t="shared" si="809"/>
        <v>10.0793</v>
      </c>
      <c r="Q3183" s="30">
        <f t="shared" si="810"/>
        <v>127</v>
      </c>
      <c r="R3183" s="36" t="str">
        <f t="shared" si="811"/>
        <v>08-Aug-2017</v>
      </c>
      <c r="S3183" s="37">
        <f t="shared" si="802"/>
        <v>10.0793</v>
      </c>
    </row>
    <row r="3184" spans="1:19" ht="26">
      <c r="A3184" s="30" t="s">
        <v>8962</v>
      </c>
      <c r="D3184" s="30" t="str">
        <f t="shared" si="796"/>
        <v>141587</v>
      </c>
      <c r="E3184" s="30">
        <f t="shared" si="800"/>
        <v>7</v>
      </c>
      <c r="F3184" s="30" t="str">
        <f t="shared" si="797"/>
        <v>INF846K01ZO4</v>
      </c>
      <c r="G3184" s="30">
        <f t="shared" si="801"/>
        <v>20</v>
      </c>
      <c r="H3184" s="30" t="str">
        <f t="shared" si="798"/>
        <v>INF846K01ZP1</v>
      </c>
      <c r="I3184" s="30">
        <f t="shared" si="803"/>
        <v>33</v>
      </c>
      <c r="J3184" s="35" t="str">
        <f t="shared" si="799"/>
        <v>Axis Corporate Debt Opportunities Fund - Direct Plan Weekly Dividend</v>
      </c>
      <c r="K3184" s="35">
        <f t="shared" si="804"/>
        <v>102</v>
      </c>
      <c r="L3184" s="30" t="str">
        <f t="shared" si="805"/>
        <v>10.0794</v>
      </c>
      <c r="M3184" s="30">
        <f t="shared" si="806"/>
        <v>110</v>
      </c>
      <c r="N3184" s="30" t="str">
        <f t="shared" si="807"/>
        <v>10.0794</v>
      </c>
      <c r="O3184" s="30">
        <f t="shared" si="808"/>
        <v>118</v>
      </c>
      <c r="P3184" s="30" t="str">
        <f t="shared" si="809"/>
        <v>10.0794</v>
      </c>
      <c r="Q3184" s="30">
        <f t="shared" si="810"/>
        <v>126</v>
      </c>
      <c r="R3184" s="36" t="str">
        <f t="shared" si="811"/>
        <v>08-Aug-2017</v>
      </c>
      <c r="S3184" s="37">
        <f t="shared" si="802"/>
        <v>10.0794</v>
      </c>
    </row>
    <row r="3185" spans="1:19" ht="26">
      <c r="A3185" s="30" t="s">
        <v>8963</v>
      </c>
      <c r="D3185" s="30" t="str">
        <f t="shared" si="796"/>
        <v>141589</v>
      </c>
      <c r="E3185" s="30">
        <f t="shared" si="800"/>
        <v>7</v>
      </c>
      <c r="F3185" s="30" t="str">
        <f t="shared" si="797"/>
        <v>INF846K01ZV9</v>
      </c>
      <c r="G3185" s="30">
        <f t="shared" si="801"/>
        <v>20</v>
      </c>
      <c r="H3185" s="30" t="str">
        <f t="shared" si="798"/>
        <v>-</v>
      </c>
      <c r="I3185" s="30">
        <f t="shared" si="803"/>
        <v>22</v>
      </c>
      <c r="J3185" s="35" t="str">
        <f t="shared" si="799"/>
        <v>Axis Corporate Debt Opportunities Fund - Regular Plan Daily Dividend Reinvestment</v>
      </c>
      <c r="K3185" s="35">
        <f t="shared" si="804"/>
        <v>104</v>
      </c>
      <c r="L3185" s="30" t="str">
        <f t="shared" si="805"/>
        <v>10.0727</v>
      </c>
      <c r="M3185" s="30">
        <f t="shared" si="806"/>
        <v>112</v>
      </c>
      <c r="N3185" s="30" t="str">
        <f t="shared" si="807"/>
        <v>10.0727</v>
      </c>
      <c r="O3185" s="30">
        <f t="shared" si="808"/>
        <v>120</v>
      </c>
      <c r="P3185" s="30" t="str">
        <f t="shared" si="809"/>
        <v>10.0727</v>
      </c>
      <c r="Q3185" s="30">
        <f t="shared" si="810"/>
        <v>128</v>
      </c>
      <c r="R3185" s="36" t="str">
        <f t="shared" si="811"/>
        <v>08-Aug-2017</v>
      </c>
      <c r="S3185" s="37">
        <f t="shared" si="802"/>
        <v>10.072699999999999</v>
      </c>
    </row>
    <row r="3186" spans="1:19" ht="26">
      <c r="A3186" s="30" t="s">
        <v>8964</v>
      </c>
      <c r="D3186" s="30" t="str">
        <f t="shared" si="796"/>
        <v>141593</v>
      </c>
      <c r="E3186" s="30">
        <f t="shared" si="800"/>
        <v>7</v>
      </c>
      <c r="F3186" s="30" t="str">
        <f t="shared" si="797"/>
        <v>INF846K01ZU1</v>
      </c>
      <c r="G3186" s="30">
        <f t="shared" si="801"/>
        <v>20</v>
      </c>
      <c r="H3186" s="30" t="str">
        <f t="shared" si="798"/>
        <v>-</v>
      </c>
      <c r="I3186" s="30">
        <f t="shared" si="803"/>
        <v>22</v>
      </c>
      <c r="J3186" s="35" t="str">
        <f t="shared" si="799"/>
        <v>Axis Corporate Debt Opportunities Fund - Regular Plan Growth</v>
      </c>
      <c r="K3186" s="35">
        <f t="shared" si="804"/>
        <v>83</v>
      </c>
      <c r="L3186" s="30" t="str">
        <f t="shared" si="805"/>
        <v>10.0727</v>
      </c>
      <c r="M3186" s="30">
        <f t="shared" si="806"/>
        <v>91</v>
      </c>
      <c r="N3186" s="30" t="str">
        <f t="shared" si="807"/>
        <v>10.0727</v>
      </c>
      <c r="O3186" s="30">
        <f t="shared" si="808"/>
        <v>99</v>
      </c>
      <c r="P3186" s="30" t="str">
        <f t="shared" si="809"/>
        <v>10.0727</v>
      </c>
      <c r="Q3186" s="30">
        <f t="shared" si="810"/>
        <v>107</v>
      </c>
      <c r="R3186" s="36" t="str">
        <f t="shared" si="811"/>
        <v>08-Aug-2017</v>
      </c>
      <c r="S3186" s="37">
        <f t="shared" si="802"/>
        <v>10.072699999999999</v>
      </c>
    </row>
    <row r="3187" spans="1:19" ht="26">
      <c r="A3187" s="30" t="s">
        <v>8965</v>
      </c>
      <c r="D3187" s="30" t="str">
        <f t="shared" si="796"/>
        <v>141594</v>
      </c>
      <c r="E3187" s="30">
        <f t="shared" si="800"/>
        <v>7</v>
      </c>
      <c r="F3187" s="30" t="str">
        <f t="shared" si="797"/>
        <v>INF846K01ZY3</v>
      </c>
      <c r="G3187" s="30">
        <f t="shared" si="801"/>
        <v>20</v>
      </c>
      <c r="H3187" s="30" t="str">
        <f t="shared" si="798"/>
        <v>INF846K01ZZ0</v>
      </c>
      <c r="I3187" s="30">
        <f t="shared" si="803"/>
        <v>33</v>
      </c>
      <c r="J3187" s="35" t="str">
        <f t="shared" si="799"/>
        <v>Axis Corporate Debt Opportunities Fund - Regular Plan Monthly Dividend</v>
      </c>
      <c r="K3187" s="35">
        <f t="shared" si="804"/>
        <v>104</v>
      </c>
      <c r="L3187" s="30" t="str">
        <f t="shared" si="805"/>
        <v>10.0727</v>
      </c>
      <c r="M3187" s="30">
        <f t="shared" si="806"/>
        <v>112</v>
      </c>
      <c r="N3187" s="30" t="str">
        <f t="shared" si="807"/>
        <v>10.0727</v>
      </c>
      <c r="O3187" s="30">
        <f t="shared" si="808"/>
        <v>120</v>
      </c>
      <c r="P3187" s="30" t="str">
        <f t="shared" si="809"/>
        <v>10.0727</v>
      </c>
      <c r="Q3187" s="30">
        <f t="shared" si="810"/>
        <v>128</v>
      </c>
      <c r="R3187" s="36" t="str">
        <f t="shared" si="811"/>
        <v>08-Aug-2017</v>
      </c>
      <c r="S3187" s="37">
        <f t="shared" si="802"/>
        <v>10.072699999999999</v>
      </c>
    </row>
    <row r="3188" spans="1:19" ht="26">
      <c r="A3188" s="30" t="s">
        <v>8966</v>
      </c>
      <c r="D3188" s="30" t="str">
        <f t="shared" si="796"/>
        <v>141595</v>
      </c>
      <c r="E3188" s="30">
        <f t="shared" si="800"/>
        <v>7</v>
      </c>
      <c r="F3188" s="30" t="str">
        <f t="shared" si="797"/>
        <v>INF846K01A03</v>
      </c>
      <c r="G3188" s="30">
        <f t="shared" si="801"/>
        <v>20</v>
      </c>
      <c r="H3188" s="30" t="str">
        <f t="shared" si="798"/>
        <v>INF846K01A11</v>
      </c>
      <c r="I3188" s="30">
        <f t="shared" si="803"/>
        <v>33</v>
      </c>
      <c r="J3188" s="35" t="str">
        <f t="shared" si="799"/>
        <v>Axis Corporate Debt Opportunities Fund - Regular Plan Regular Dividend</v>
      </c>
      <c r="K3188" s="35">
        <f t="shared" si="804"/>
        <v>104</v>
      </c>
      <c r="L3188" s="30" t="str">
        <f t="shared" si="805"/>
        <v>10.0727</v>
      </c>
      <c r="M3188" s="30">
        <f t="shared" si="806"/>
        <v>112</v>
      </c>
      <c r="N3188" s="30" t="str">
        <f t="shared" si="807"/>
        <v>10.0727</v>
      </c>
      <c r="O3188" s="30">
        <f t="shared" si="808"/>
        <v>120</v>
      </c>
      <c r="P3188" s="30" t="str">
        <f t="shared" si="809"/>
        <v>10.0727</v>
      </c>
      <c r="Q3188" s="30">
        <f t="shared" si="810"/>
        <v>128</v>
      </c>
      <c r="R3188" s="36" t="str">
        <f t="shared" si="811"/>
        <v>08-Aug-2017</v>
      </c>
      <c r="S3188" s="37">
        <f t="shared" si="802"/>
        <v>10.072699999999999</v>
      </c>
    </row>
    <row r="3189" spans="1:19" ht="26">
      <c r="A3189" s="30" t="s">
        <v>8967</v>
      </c>
      <c r="D3189" s="30" t="str">
        <f t="shared" si="796"/>
        <v>141592</v>
      </c>
      <c r="E3189" s="30">
        <f t="shared" si="800"/>
        <v>7</v>
      </c>
      <c r="F3189" s="30" t="str">
        <f t="shared" si="797"/>
        <v>INF846K01ZW7</v>
      </c>
      <c r="G3189" s="30">
        <f t="shared" si="801"/>
        <v>20</v>
      </c>
      <c r="H3189" s="30" t="str">
        <f t="shared" si="798"/>
        <v>INF846K01ZX5</v>
      </c>
      <c r="I3189" s="30">
        <f t="shared" si="803"/>
        <v>33</v>
      </c>
      <c r="J3189" s="35" t="str">
        <f t="shared" si="799"/>
        <v>Axis Corporate Debt Opportunities Fund - Regular Plan Weekly Dividend</v>
      </c>
      <c r="K3189" s="35">
        <f t="shared" si="804"/>
        <v>103</v>
      </c>
      <c r="L3189" s="30" t="str">
        <f t="shared" si="805"/>
        <v>10.0727</v>
      </c>
      <c r="M3189" s="30">
        <f t="shared" si="806"/>
        <v>111</v>
      </c>
      <c r="N3189" s="30" t="str">
        <f t="shared" si="807"/>
        <v>10.0727</v>
      </c>
      <c r="O3189" s="30">
        <f t="shared" si="808"/>
        <v>119</v>
      </c>
      <c r="P3189" s="30" t="str">
        <f t="shared" si="809"/>
        <v>10.0727</v>
      </c>
      <c r="Q3189" s="30">
        <f t="shared" si="810"/>
        <v>127</v>
      </c>
      <c r="R3189" s="36" t="str">
        <f t="shared" si="811"/>
        <v>08-Aug-2017</v>
      </c>
      <c r="S3189" s="37">
        <f t="shared" si="802"/>
        <v>10.072699999999999</v>
      </c>
    </row>
    <row r="3190" spans="1:19">
      <c r="A3190" s="30" t="s">
        <v>8968</v>
      </c>
      <c r="D3190" s="30" t="str">
        <f t="shared" si="796"/>
        <v>115131</v>
      </c>
      <c r="E3190" s="30">
        <f t="shared" si="800"/>
        <v>7</v>
      </c>
      <c r="F3190" s="30" t="str">
        <f t="shared" si="797"/>
        <v>INF846K01941</v>
      </c>
      <c r="G3190" s="30">
        <f t="shared" si="801"/>
        <v>20</v>
      </c>
      <c r="H3190" s="30" t="str">
        <f t="shared" si="798"/>
        <v>INF846K01958</v>
      </c>
      <c r="I3190" s="30">
        <f t="shared" si="803"/>
        <v>33</v>
      </c>
      <c r="J3190" s="35" t="str">
        <f t="shared" si="799"/>
        <v>Axis Dynamic Bond Fund  - Half Yearly Dividend option</v>
      </c>
      <c r="K3190" s="35">
        <f t="shared" si="804"/>
        <v>87</v>
      </c>
      <c r="L3190" s="30" t="str">
        <f t="shared" si="805"/>
        <v>11.1492</v>
      </c>
      <c r="M3190" s="30">
        <f t="shared" si="806"/>
        <v>95</v>
      </c>
      <c r="N3190" s="30" t="str">
        <f t="shared" si="807"/>
        <v>11.0377</v>
      </c>
      <c r="O3190" s="30">
        <f t="shared" si="808"/>
        <v>103</v>
      </c>
      <c r="P3190" s="30" t="str">
        <f t="shared" si="809"/>
        <v>11.1492</v>
      </c>
      <c r="Q3190" s="30">
        <f t="shared" si="810"/>
        <v>111</v>
      </c>
      <c r="R3190" s="36" t="str">
        <f t="shared" si="811"/>
        <v>08-Aug-2017</v>
      </c>
      <c r="S3190" s="37">
        <f t="shared" si="802"/>
        <v>11.1492</v>
      </c>
    </row>
    <row r="3191" spans="1:19">
      <c r="A3191" s="30" t="s">
        <v>8969</v>
      </c>
      <c r="D3191" s="30" t="str">
        <f t="shared" si="796"/>
        <v>120451</v>
      </c>
      <c r="E3191" s="30">
        <f t="shared" si="800"/>
        <v>7</v>
      </c>
      <c r="F3191" s="30" t="str">
        <f t="shared" si="797"/>
        <v>INF846K01DI3</v>
      </c>
      <c r="G3191" s="30">
        <f t="shared" si="801"/>
        <v>20</v>
      </c>
      <c r="H3191" s="30" t="str">
        <f t="shared" si="798"/>
        <v>-</v>
      </c>
      <c r="I3191" s="30">
        <f t="shared" si="803"/>
        <v>22</v>
      </c>
      <c r="J3191" s="35" t="str">
        <f t="shared" si="799"/>
        <v>Axis Dynamic Bond Fund - Direct Plan - Growth Option</v>
      </c>
      <c r="K3191" s="35">
        <f t="shared" si="804"/>
        <v>75</v>
      </c>
      <c r="L3191" s="30" t="str">
        <f t="shared" si="805"/>
        <v>18.4946</v>
      </c>
      <c r="M3191" s="30">
        <f t="shared" si="806"/>
        <v>83</v>
      </c>
      <c r="N3191" s="30" t="str">
        <f t="shared" si="807"/>
        <v>18.3097</v>
      </c>
      <c r="O3191" s="30">
        <f t="shared" si="808"/>
        <v>91</v>
      </c>
      <c r="P3191" s="30" t="str">
        <f t="shared" si="809"/>
        <v>18.4946</v>
      </c>
      <c r="Q3191" s="30">
        <f t="shared" si="810"/>
        <v>99</v>
      </c>
      <c r="R3191" s="36" t="str">
        <f t="shared" si="811"/>
        <v>08-Aug-2017</v>
      </c>
      <c r="S3191" s="37">
        <f t="shared" si="802"/>
        <v>18.494599999999998</v>
      </c>
    </row>
    <row r="3192" spans="1:19" ht="26">
      <c r="A3192" s="30" t="s">
        <v>8970</v>
      </c>
      <c r="D3192" s="30" t="str">
        <f t="shared" si="796"/>
        <v>120450</v>
      </c>
      <c r="E3192" s="30">
        <f t="shared" si="800"/>
        <v>7</v>
      </c>
      <c r="F3192" s="30" t="str">
        <f t="shared" si="797"/>
        <v>INF846K01DJ1</v>
      </c>
      <c r="G3192" s="30">
        <f t="shared" si="801"/>
        <v>20</v>
      </c>
      <c r="H3192" s="30" t="str">
        <f t="shared" si="798"/>
        <v>INF846K01DK9</v>
      </c>
      <c r="I3192" s="30">
        <f t="shared" si="803"/>
        <v>33</v>
      </c>
      <c r="J3192" s="35" t="str">
        <f t="shared" si="799"/>
        <v>Axis Dynamic Bond Fund - Direct Plan - Half Yearly Dividend Option</v>
      </c>
      <c r="K3192" s="35">
        <f t="shared" si="804"/>
        <v>100</v>
      </c>
      <c r="L3192" s="30" t="str">
        <f t="shared" si="805"/>
        <v>11.7819</v>
      </c>
      <c r="M3192" s="30">
        <f t="shared" si="806"/>
        <v>108</v>
      </c>
      <c r="N3192" s="30" t="str">
        <f t="shared" si="807"/>
        <v>11.6641</v>
      </c>
      <c r="O3192" s="30">
        <f t="shared" si="808"/>
        <v>116</v>
      </c>
      <c r="P3192" s="30" t="str">
        <f t="shared" si="809"/>
        <v>11.7819</v>
      </c>
      <c r="Q3192" s="30">
        <f t="shared" si="810"/>
        <v>124</v>
      </c>
      <c r="R3192" s="36" t="str">
        <f t="shared" si="811"/>
        <v>08-Aug-2017</v>
      </c>
      <c r="S3192" s="37">
        <f t="shared" si="802"/>
        <v>11.7819</v>
      </c>
    </row>
    <row r="3193" spans="1:19" ht="26">
      <c r="A3193" s="30" t="s">
        <v>8971</v>
      </c>
      <c r="D3193" s="30" t="str">
        <f t="shared" si="796"/>
        <v>120452</v>
      </c>
      <c r="E3193" s="30">
        <f t="shared" si="800"/>
        <v>7</v>
      </c>
      <c r="F3193" s="30" t="str">
        <f t="shared" si="797"/>
        <v>INF846K01DL7</v>
      </c>
      <c r="G3193" s="30">
        <f t="shared" si="801"/>
        <v>20</v>
      </c>
      <c r="H3193" s="30" t="str">
        <f t="shared" si="798"/>
        <v>INF846K01DM5</v>
      </c>
      <c r="I3193" s="30">
        <f t="shared" si="803"/>
        <v>33</v>
      </c>
      <c r="J3193" s="35" t="str">
        <f t="shared" si="799"/>
        <v>Axis Dynamic Bond Fund - Direct Plan - Quarterly Dividend Option</v>
      </c>
      <c r="K3193" s="35">
        <f t="shared" si="804"/>
        <v>98</v>
      </c>
      <c r="L3193" s="30" t="str">
        <f t="shared" si="805"/>
        <v>11.3722</v>
      </c>
      <c r="M3193" s="30">
        <f t="shared" si="806"/>
        <v>106</v>
      </c>
      <c r="N3193" s="30" t="str">
        <f t="shared" si="807"/>
        <v>11.2585</v>
      </c>
      <c r="O3193" s="30">
        <f t="shared" si="808"/>
        <v>114</v>
      </c>
      <c r="P3193" s="30" t="str">
        <f t="shared" si="809"/>
        <v>11.3722</v>
      </c>
      <c r="Q3193" s="30">
        <f t="shared" si="810"/>
        <v>122</v>
      </c>
      <c r="R3193" s="36" t="str">
        <f t="shared" si="811"/>
        <v>08-Aug-2017</v>
      </c>
      <c r="S3193" s="37">
        <f t="shared" si="802"/>
        <v>11.372199999999999</v>
      </c>
    </row>
    <row r="3194" spans="1:19">
      <c r="A3194" s="30" t="s">
        <v>8972</v>
      </c>
      <c r="D3194" s="30" t="str">
        <f t="shared" si="796"/>
        <v>115068</v>
      </c>
      <c r="E3194" s="30">
        <f t="shared" si="800"/>
        <v>7</v>
      </c>
      <c r="F3194" s="30" t="str">
        <f t="shared" si="797"/>
        <v>INF846K01917</v>
      </c>
      <c r="G3194" s="30">
        <f t="shared" si="801"/>
        <v>20</v>
      </c>
      <c r="H3194" s="30" t="str">
        <f t="shared" si="798"/>
        <v>-</v>
      </c>
      <c r="I3194" s="30">
        <f t="shared" si="803"/>
        <v>22</v>
      </c>
      <c r="J3194" s="35" t="str">
        <f t="shared" si="799"/>
        <v>Axis Dynamic Bond Fund - Growth Option</v>
      </c>
      <c r="K3194" s="35">
        <f t="shared" si="804"/>
        <v>61</v>
      </c>
      <c r="L3194" s="30" t="str">
        <f t="shared" si="805"/>
        <v>17.5255</v>
      </c>
      <c r="M3194" s="30">
        <f t="shared" si="806"/>
        <v>69</v>
      </c>
      <c r="N3194" s="30" t="str">
        <f t="shared" si="807"/>
        <v>17.3502</v>
      </c>
      <c r="O3194" s="30">
        <f t="shared" si="808"/>
        <v>77</v>
      </c>
      <c r="P3194" s="30" t="str">
        <f t="shared" si="809"/>
        <v>17.5255</v>
      </c>
      <c r="Q3194" s="30">
        <f t="shared" si="810"/>
        <v>85</v>
      </c>
      <c r="R3194" s="36" t="str">
        <f t="shared" si="811"/>
        <v>08-Aug-2017</v>
      </c>
      <c r="S3194" s="37">
        <f t="shared" si="802"/>
        <v>17.525500000000001</v>
      </c>
    </row>
    <row r="3195" spans="1:19">
      <c r="A3195" s="30" t="s">
        <v>8973</v>
      </c>
      <c r="D3195" s="30" t="str">
        <f t="shared" si="796"/>
        <v>115069</v>
      </c>
      <c r="E3195" s="30">
        <f t="shared" si="800"/>
        <v>7</v>
      </c>
      <c r="F3195" s="30" t="str">
        <f t="shared" si="797"/>
        <v>INF846K01925</v>
      </c>
      <c r="G3195" s="30">
        <f t="shared" si="801"/>
        <v>20</v>
      </c>
      <c r="H3195" s="30" t="str">
        <f t="shared" si="798"/>
        <v>INF846K01933</v>
      </c>
      <c r="I3195" s="30">
        <f t="shared" si="803"/>
        <v>33</v>
      </c>
      <c r="J3195" s="35" t="str">
        <f t="shared" si="799"/>
        <v>Axis Dynamic Bond Fund - Quarterly Dividend option</v>
      </c>
      <c r="K3195" s="35">
        <f t="shared" si="804"/>
        <v>84</v>
      </c>
      <c r="L3195" s="30" t="str">
        <f t="shared" si="805"/>
        <v>10.6874</v>
      </c>
      <c r="M3195" s="30">
        <f t="shared" si="806"/>
        <v>92</v>
      </c>
      <c r="N3195" s="30" t="str">
        <f t="shared" si="807"/>
        <v>10.5805</v>
      </c>
      <c r="O3195" s="30">
        <f t="shared" si="808"/>
        <v>100</v>
      </c>
      <c r="P3195" s="30" t="str">
        <f t="shared" si="809"/>
        <v>10.6874</v>
      </c>
      <c r="Q3195" s="30">
        <f t="shared" si="810"/>
        <v>108</v>
      </c>
      <c r="R3195" s="36" t="str">
        <f t="shared" si="811"/>
        <v>08-Aug-2017</v>
      </c>
      <c r="S3195" s="37">
        <f t="shared" si="802"/>
        <v>10.6874</v>
      </c>
    </row>
    <row r="3196" spans="1:19">
      <c r="A3196" s="30" t="s">
        <v>8974</v>
      </c>
      <c r="D3196" s="30" t="str">
        <f t="shared" si="796"/>
        <v>130314</v>
      </c>
      <c r="E3196" s="30">
        <f t="shared" si="800"/>
        <v>7</v>
      </c>
      <c r="F3196" s="30" t="str">
        <f t="shared" si="797"/>
        <v>INF846K01PJ5</v>
      </c>
      <c r="G3196" s="30">
        <f t="shared" si="801"/>
        <v>20</v>
      </c>
      <c r="H3196" s="30" t="str">
        <f t="shared" si="798"/>
        <v>-</v>
      </c>
      <c r="I3196" s="30">
        <f t="shared" si="803"/>
        <v>22</v>
      </c>
      <c r="J3196" s="35" t="str">
        <f t="shared" si="799"/>
        <v>Axis Fixed Income Opportunities Fund - Direct Plan - Growth</v>
      </c>
      <c r="K3196" s="35">
        <f t="shared" si="804"/>
        <v>82</v>
      </c>
      <c r="L3196" s="30" t="str">
        <f t="shared" si="805"/>
        <v>13.6872</v>
      </c>
      <c r="M3196" s="30">
        <f t="shared" si="806"/>
        <v>90</v>
      </c>
      <c r="N3196" s="30" t="str">
        <f t="shared" si="807"/>
        <v>13.4819</v>
      </c>
      <c r="O3196" s="30">
        <f t="shared" si="808"/>
        <v>98</v>
      </c>
      <c r="P3196" s="30" t="str">
        <f t="shared" si="809"/>
        <v>13.6872</v>
      </c>
      <c r="Q3196" s="30">
        <f t="shared" si="810"/>
        <v>106</v>
      </c>
      <c r="R3196" s="36" t="str">
        <f t="shared" si="811"/>
        <v>08-Aug-2017</v>
      </c>
      <c r="S3196" s="37">
        <f t="shared" si="802"/>
        <v>13.687200000000001</v>
      </c>
    </row>
    <row r="3197" spans="1:19" ht="26">
      <c r="A3197" s="30" t="s">
        <v>8975</v>
      </c>
      <c r="D3197" s="30" t="str">
        <f t="shared" si="796"/>
        <v>130312</v>
      </c>
      <c r="E3197" s="30">
        <f t="shared" si="800"/>
        <v>7</v>
      </c>
      <c r="F3197" s="30" t="str">
        <f t="shared" si="797"/>
        <v>INF846K01PM9</v>
      </c>
      <c r="G3197" s="30">
        <f t="shared" si="801"/>
        <v>20</v>
      </c>
      <c r="H3197" s="30" t="str">
        <f t="shared" si="798"/>
        <v>INF846K01PN7</v>
      </c>
      <c r="I3197" s="30">
        <f t="shared" si="803"/>
        <v>33</v>
      </c>
      <c r="J3197" s="35" t="str">
        <f t="shared" si="799"/>
        <v>Axis Fixed Income opportunities Fund - Direct Plan - Monthly Dividend</v>
      </c>
      <c r="K3197" s="35">
        <f t="shared" si="804"/>
        <v>103</v>
      </c>
      <c r="L3197" s="30" t="str">
        <f t="shared" si="805"/>
        <v>10.1360</v>
      </c>
      <c r="M3197" s="30">
        <f t="shared" si="806"/>
        <v>111</v>
      </c>
      <c r="N3197" s="30" t="str">
        <f t="shared" si="807"/>
        <v>9.9840</v>
      </c>
      <c r="O3197" s="30">
        <f t="shared" si="808"/>
        <v>118</v>
      </c>
      <c r="P3197" s="30" t="str">
        <f t="shared" si="809"/>
        <v>10.1360</v>
      </c>
      <c r="Q3197" s="30">
        <f t="shared" si="810"/>
        <v>126</v>
      </c>
      <c r="R3197" s="36" t="str">
        <f t="shared" si="811"/>
        <v>08-Aug-2017</v>
      </c>
      <c r="S3197" s="37">
        <f t="shared" si="802"/>
        <v>10.135999999999999</v>
      </c>
    </row>
    <row r="3198" spans="1:19" ht="26">
      <c r="A3198" s="30" t="s">
        <v>8976</v>
      </c>
      <c r="D3198" s="30" t="str">
        <f t="shared" si="796"/>
        <v>130311</v>
      </c>
      <c r="E3198" s="30">
        <f t="shared" si="800"/>
        <v>7</v>
      </c>
      <c r="F3198" s="30" t="str">
        <f t="shared" si="797"/>
        <v>INF846K01PK3</v>
      </c>
      <c r="G3198" s="30">
        <f t="shared" si="801"/>
        <v>20</v>
      </c>
      <c r="H3198" s="30" t="str">
        <f t="shared" si="798"/>
        <v>INF846K01PL1</v>
      </c>
      <c r="I3198" s="30">
        <f t="shared" si="803"/>
        <v>33</v>
      </c>
      <c r="J3198" s="35" t="str">
        <f t="shared" si="799"/>
        <v>Axis Fixed Income Opportunities Fund - Direct Plan - Weekly Dividend</v>
      </c>
      <c r="K3198" s="35">
        <f t="shared" si="804"/>
        <v>102</v>
      </c>
      <c r="L3198" s="30" t="str">
        <f t="shared" si="805"/>
        <v>10.2496</v>
      </c>
      <c r="M3198" s="30">
        <f t="shared" si="806"/>
        <v>110</v>
      </c>
      <c r="N3198" s="30" t="str">
        <f t="shared" si="807"/>
        <v>10.0959</v>
      </c>
      <c r="O3198" s="30">
        <f t="shared" si="808"/>
        <v>118</v>
      </c>
      <c r="P3198" s="30" t="str">
        <f t="shared" si="809"/>
        <v>10.2496</v>
      </c>
      <c r="Q3198" s="30">
        <f t="shared" si="810"/>
        <v>126</v>
      </c>
      <c r="R3198" s="36" t="str">
        <f t="shared" si="811"/>
        <v>08-Aug-2017</v>
      </c>
      <c r="S3198" s="37">
        <f t="shared" si="802"/>
        <v>10.249599999999999</v>
      </c>
    </row>
    <row r="3199" spans="1:19">
      <c r="A3199" s="30" t="s">
        <v>8977</v>
      </c>
      <c r="D3199" s="30" t="str">
        <f t="shared" si="796"/>
        <v>130309</v>
      </c>
      <c r="E3199" s="30">
        <f t="shared" si="800"/>
        <v>7</v>
      </c>
      <c r="F3199" s="30" t="str">
        <f t="shared" si="797"/>
        <v>INF846K01PO5</v>
      </c>
      <c r="G3199" s="30">
        <f t="shared" si="801"/>
        <v>20</v>
      </c>
      <c r="H3199" s="30" t="str">
        <f t="shared" si="798"/>
        <v>-</v>
      </c>
      <c r="I3199" s="30">
        <f t="shared" si="803"/>
        <v>22</v>
      </c>
      <c r="J3199" s="35" t="str">
        <f t="shared" si="799"/>
        <v>Axis Fixed Income Opportunities Fund - Regular Plan - Growth</v>
      </c>
      <c r="K3199" s="35">
        <f t="shared" si="804"/>
        <v>83</v>
      </c>
      <c r="L3199" s="30" t="str">
        <f t="shared" si="805"/>
        <v>13.2432</v>
      </c>
      <c r="M3199" s="30">
        <f t="shared" si="806"/>
        <v>91</v>
      </c>
      <c r="N3199" s="30" t="str">
        <f t="shared" si="807"/>
        <v>13.0446</v>
      </c>
      <c r="O3199" s="30">
        <f t="shared" si="808"/>
        <v>99</v>
      </c>
      <c r="P3199" s="30" t="str">
        <f t="shared" si="809"/>
        <v>13.2432</v>
      </c>
      <c r="Q3199" s="30">
        <f t="shared" si="810"/>
        <v>107</v>
      </c>
      <c r="R3199" s="36" t="str">
        <f t="shared" si="811"/>
        <v>08-Aug-2017</v>
      </c>
      <c r="S3199" s="37">
        <f t="shared" si="802"/>
        <v>13.2432</v>
      </c>
    </row>
    <row r="3200" spans="1:19" ht="26">
      <c r="A3200" s="30" t="s">
        <v>8978</v>
      </c>
      <c r="D3200" s="30" t="str">
        <f t="shared" si="796"/>
        <v>130313</v>
      </c>
      <c r="E3200" s="30">
        <f t="shared" si="800"/>
        <v>7</v>
      </c>
      <c r="F3200" s="30" t="str">
        <f t="shared" si="797"/>
        <v>INF846K01PR8</v>
      </c>
      <c r="G3200" s="30">
        <f t="shared" si="801"/>
        <v>20</v>
      </c>
      <c r="H3200" s="30" t="str">
        <f t="shared" si="798"/>
        <v>INF846K01PS6</v>
      </c>
      <c r="I3200" s="30">
        <f t="shared" si="803"/>
        <v>33</v>
      </c>
      <c r="J3200" s="35" t="str">
        <f t="shared" si="799"/>
        <v>Axis Fixed Income Opportunities Fund - Regular Plan - Monthly Dividend</v>
      </c>
      <c r="K3200" s="35">
        <f t="shared" si="804"/>
        <v>104</v>
      </c>
      <c r="L3200" s="30" t="str">
        <f t="shared" si="805"/>
        <v>10.2083</v>
      </c>
      <c r="M3200" s="30">
        <f t="shared" si="806"/>
        <v>112</v>
      </c>
      <c r="N3200" s="30" t="str">
        <f t="shared" si="807"/>
        <v>10.0552</v>
      </c>
      <c r="O3200" s="30">
        <f t="shared" si="808"/>
        <v>120</v>
      </c>
      <c r="P3200" s="30" t="str">
        <f t="shared" si="809"/>
        <v>10.2083</v>
      </c>
      <c r="Q3200" s="30">
        <f t="shared" si="810"/>
        <v>128</v>
      </c>
      <c r="R3200" s="36" t="str">
        <f t="shared" si="811"/>
        <v>08-Aug-2017</v>
      </c>
      <c r="S3200" s="37">
        <f t="shared" si="802"/>
        <v>10.208299999999999</v>
      </c>
    </row>
    <row r="3201" spans="1:19" ht="26">
      <c r="A3201" s="30" t="s">
        <v>8979</v>
      </c>
      <c r="D3201" s="30" t="str">
        <f t="shared" si="796"/>
        <v>130310</v>
      </c>
      <c r="E3201" s="30">
        <f t="shared" si="800"/>
        <v>7</v>
      </c>
      <c r="F3201" s="30" t="str">
        <f t="shared" si="797"/>
        <v>INF846K01PP2</v>
      </c>
      <c r="G3201" s="30">
        <f t="shared" si="801"/>
        <v>20</v>
      </c>
      <c r="H3201" s="30" t="str">
        <f t="shared" si="798"/>
        <v>INF846K01PQ0</v>
      </c>
      <c r="I3201" s="30">
        <f t="shared" si="803"/>
        <v>33</v>
      </c>
      <c r="J3201" s="35" t="str">
        <f t="shared" si="799"/>
        <v>Axis Fixed Income opportunities Fund - Regular Plan - weekly Dividend</v>
      </c>
      <c r="K3201" s="35">
        <f t="shared" si="804"/>
        <v>103</v>
      </c>
      <c r="L3201" s="30" t="str">
        <f t="shared" si="805"/>
        <v>10.1690</v>
      </c>
      <c r="M3201" s="30">
        <f t="shared" si="806"/>
        <v>111</v>
      </c>
      <c r="N3201" s="30" t="str">
        <f t="shared" si="807"/>
        <v>10.0165</v>
      </c>
      <c r="O3201" s="30">
        <f t="shared" si="808"/>
        <v>119</v>
      </c>
      <c r="P3201" s="30" t="str">
        <f t="shared" si="809"/>
        <v>10.1690</v>
      </c>
      <c r="Q3201" s="30">
        <f t="shared" si="810"/>
        <v>127</v>
      </c>
      <c r="R3201" s="36" t="str">
        <f t="shared" si="811"/>
        <v>08-Aug-2017</v>
      </c>
      <c r="S3201" s="37">
        <f t="shared" si="802"/>
        <v>10.169</v>
      </c>
    </row>
    <row r="3202" spans="1:19" ht="26">
      <c r="A3202" s="30" t="s">
        <v>8980</v>
      </c>
      <c r="D3202" s="30" t="str">
        <f t="shared" si="796"/>
        <v>120477</v>
      </c>
      <c r="E3202" s="30">
        <f t="shared" si="800"/>
        <v>7</v>
      </c>
      <c r="F3202" s="30" t="str">
        <f t="shared" si="797"/>
        <v>INF846K01DY0</v>
      </c>
      <c r="G3202" s="30">
        <f t="shared" si="801"/>
        <v>20</v>
      </c>
      <c r="H3202" s="30" t="str">
        <f t="shared" si="798"/>
        <v>INF846K01DZ7</v>
      </c>
      <c r="I3202" s="30">
        <f t="shared" si="803"/>
        <v>33</v>
      </c>
      <c r="J3202" s="35" t="str">
        <f t="shared" si="799"/>
        <v>Axis Income Saver - Direct Plan - Dividend Option - Annual Dividend Option</v>
      </c>
      <c r="K3202" s="35">
        <f t="shared" si="804"/>
        <v>108</v>
      </c>
      <c r="L3202" s="30" t="str">
        <f t="shared" si="805"/>
        <v>12.6553</v>
      </c>
      <c r="M3202" s="30">
        <f t="shared" si="806"/>
        <v>116</v>
      </c>
      <c r="N3202" s="30" t="str">
        <f t="shared" si="807"/>
        <v>12.5287</v>
      </c>
      <c r="O3202" s="30">
        <f t="shared" si="808"/>
        <v>124</v>
      </c>
      <c r="P3202" s="30" t="str">
        <f t="shared" si="809"/>
        <v>12.6553</v>
      </c>
      <c r="Q3202" s="30">
        <f t="shared" si="810"/>
        <v>132</v>
      </c>
      <c r="R3202" s="36" t="str">
        <f t="shared" si="811"/>
        <v>08-Aug-2017</v>
      </c>
      <c r="S3202" s="37">
        <f t="shared" si="802"/>
        <v>12.6553</v>
      </c>
    </row>
    <row r="3203" spans="1:19">
      <c r="A3203" s="30" t="s">
        <v>8981</v>
      </c>
      <c r="D3203" s="30" t="str">
        <f t="shared" si="796"/>
        <v>120480</v>
      </c>
      <c r="E3203" s="30">
        <f t="shared" si="800"/>
        <v>7</v>
      </c>
      <c r="F3203" s="30" t="str">
        <f t="shared" si="797"/>
        <v>INF846K01EA8</v>
      </c>
      <c r="G3203" s="30">
        <f t="shared" si="801"/>
        <v>20</v>
      </c>
      <c r="H3203" s="30" t="str">
        <f t="shared" si="798"/>
        <v>-</v>
      </c>
      <c r="I3203" s="30">
        <f t="shared" si="803"/>
        <v>22</v>
      </c>
      <c r="J3203" s="35" t="str">
        <f t="shared" si="799"/>
        <v>Axis Income Saver - Direct Plan - Growth Option</v>
      </c>
      <c r="K3203" s="35">
        <f t="shared" si="804"/>
        <v>70</v>
      </c>
      <c r="L3203" s="30" t="str">
        <f t="shared" si="805"/>
        <v>19.0735</v>
      </c>
      <c r="M3203" s="30">
        <f t="shared" si="806"/>
        <v>78</v>
      </c>
      <c r="N3203" s="30" t="str">
        <f t="shared" si="807"/>
        <v>18.8828</v>
      </c>
      <c r="O3203" s="30">
        <f t="shared" si="808"/>
        <v>86</v>
      </c>
      <c r="P3203" s="30" t="str">
        <f t="shared" si="809"/>
        <v>19.0735</v>
      </c>
      <c r="Q3203" s="30">
        <f t="shared" si="810"/>
        <v>94</v>
      </c>
      <c r="R3203" s="36" t="str">
        <f t="shared" si="811"/>
        <v>08-Aug-2017</v>
      </c>
      <c r="S3203" s="37">
        <f t="shared" si="802"/>
        <v>19.073499999999999</v>
      </c>
    </row>
    <row r="3204" spans="1:19">
      <c r="A3204" s="30" t="s">
        <v>8982</v>
      </c>
      <c r="D3204" s="30" t="str">
        <f t="shared" si="796"/>
        <v>120478</v>
      </c>
      <c r="E3204" s="30">
        <f t="shared" si="800"/>
        <v>7</v>
      </c>
      <c r="F3204" s="30" t="str">
        <f t="shared" si="797"/>
        <v>INF846K01EB6</v>
      </c>
      <c r="G3204" s="30">
        <f t="shared" si="801"/>
        <v>20</v>
      </c>
      <c r="H3204" s="30" t="str">
        <f t="shared" si="798"/>
        <v>INF846K01EC4</v>
      </c>
      <c r="I3204" s="30">
        <f t="shared" si="803"/>
        <v>33</v>
      </c>
      <c r="J3204" s="35" t="str">
        <f t="shared" si="799"/>
        <v>Axis Income Saver - Direct Plan - Half Yearly</v>
      </c>
      <c r="K3204" s="35">
        <f t="shared" si="804"/>
        <v>79</v>
      </c>
      <c r="L3204" s="30" t="str">
        <f t="shared" si="805"/>
        <v>12.1945</v>
      </c>
      <c r="M3204" s="30">
        <f t="shared" si="806"/>
        <v>87</v>
      </c>
      <c r="N3204" s="30" t="str">
        <f t="shared" si="807"/>
        <v>12.0726</v>
      </c>
      <c r="O3204" s="30">
        <f t="shared" si="808"/>
        <v>95</v>
      </c>
      <c r="P3204" s="30" t="str">
        <f t="shared" si="809"/>
        <v>12.1945</v>
      </c>
      <c r="Q3204" s="30">
        <f t="shared" si="810"/>
        <v>103</v>
      </c>
      <c r="R3204" s="36" t="str">
        <f t="shared" si="811"/>
        <v>08-Aug-2017</v>
      </c>
      <c r="S3204" s="37">
        <f t="shared" si="802"/>
        <v>12.1945</v>
      </c>
    </row>
    <row r="3205" spans="1:19">
      <c r="A3205" s="30" t="s">
        <v>8983</v>
      </c>
      <c r="D3205" s="30" t="str">
        <f t="shared" si="796"/>
        <v>120479</v>
      </c>
      <c r="E3205" s="30">
        <f t="shared" si="800"/>
        <v>7</v>
      </c>
      <c r="F3205" s="30" t="str">
        <f t="shared" si="797"/>
        <v>INF846K01ED2</v>
      </c>
      <c r="G3205" s="30">
        <f t="shared" si="801"/>
        <v>20</v>
      </c>
      <c r="H3205" s="30" t="str">
        <f t="shared" si="798"/>
        <v>INF846K01EE0</v>
      </c>
      <c r="I3205" s="30">
        <f t="shared" si="803"/>
        <v>33</v>
      </c>
      <c r="J3205" s="35" t="str">
        <f t="shared" si="799"/>
        <v>Axis Income Saver - Direct Plan - Quarterly</v>
      </c>
      <c r="K3205" s="35">
        <f t="shared" si="804"/>
        <v>77</v>
      </c>
      <c r="L3205" s="30" t="str">
        <f t="shared" si="805"/>
        <v>13.4481</v>
      </c>
      <c r="M3205" s="30">
        <f t="shared" si="806"/>
        <v>85</v>
      </c>
      <c r="N3205" s="30" t="str">
        <f t="shared" si="807"/>
        <v>13.3136</v>
      </c>
      <c r="O3205" s="30">
        <f t="shared" si="808"/>
        <v>93</v>
      </c>
      <c r="P3205" s="30" t="str">
        <f t="shared" si="809"/>
        <v>13.4481</v>
      </c>
      <c r="Q3205" s="30">
        <f t="shared" si="810"/>
        <v>101</v>
      </c>
      <c r="R3205" s="36" t="str">
        <f t="shared" si="811"/>
        <v>08-Aug-2017</v>
      </c>
      <c r="S3205" s="37">
        <f t="shared" si="802"/>
        <v>13.4481</v>
      </c>
    </row>
    <row r="3206" spans="1:19">
      <c r="A3206" s="30" t="s">
        <v>8984</v>
      </c>
      <c r="D3206" s="30" t="str">
        <f t="shared" si="796"/>
        <v>112927</v>
      </c>
      <c r="E3206" s="30">
        <f t="shared" si="800"/>
        <v>7</v>
      </c>
      <c r="F3206" s="30" t="str">
        <f t="shared" si="797"/>
        <v>INF846K01743</v>
      </c>
      <c r="G3206" s="30">
        <f t="shared" si="801"/>
        <v>20</v>
      </c>
      <c r="H3206" s="30" t="str">
        <f t="shared" si="798"/>
        <v>INF846K01750</v>
      </c>
      <c r="I3206" s="30">
        <f t="shared" si="803"/>
        <v>33</v>
      </c>
      <c r="J3206" s="35" t="str">
        <f t="shared" si="799"/>
        <v>Axis Income Saver - Dividend Option - Annual Dividend Option</v>
      </c>
      <c r="K3206" s="35">
        <f t="shared" si="804"/>
        <v>94</v>
      </c>
      <c r="L3206" s="30" t="str">
        <f t="shared" si="805"/>
        <v>12.1019</v>
      </c>
      <c r="M3206" s="30">
        <f t="shared" si="806"/>
        <v>102</v>
      </c>
      <c r="N3206" s="30" t="str">
        <f t="shared" si="807"/>
        <v>11.9809</v>
      </c>
      <c r="O3206" s="30">
        <f t="shared" si="808"/>
        <v>110</v>
      </c>
      <c r="P3206" s="30" t="str">
        <f t="shared" si="809"/>
        <v>12.1019</v>
      </c>
      <c r="Q3206" s="30">
        <f t="shared" si="810"/>
        <v>118</v>
      </c>
      <c r="R3206" s="36" t="str">
        <f t="shared" si="811"/>
        <v>08-Aug-2017</v>
      </c>
      <c r="S3206" s="37">
        <f t="shared" si="802"/>
        <v>12.101900000000001</v>
      </c>
    </row>
    <row r="3207" spans="1:19">
      <c r="A3207" s="30" t="s">
        <v>8985</v>
      </c>
      <c r="D3207" s="30" t="str">
        <f t="shared" ref="D3207:D3270" si="812">IF(ISERROR(LEFT(A3207,SEARCH(";",A3207)-1)),"",LEFT(A3207,SEARCH(";",A3207)-1))</f>
        <v>112926</v>
      </c>
      <c r="E3207" s="30">
        <f t="shared" si="800"/>
        <v>7</v>
      </c>
      <c r="F3207" s="30" t="str">
        <f t="shared" ref="F3207:F3270" si="813">IF($D3207="",A3207,MID($A3207,E3207+1,SEARCH(";",$A3207,E3207+1)-E3207-1))</f>
        <v>INF846K01727</v>
      </c>
      <c r="G3207" s="30">
        <f t="shared" si="801"/>
        <v>20</v>
      </c>
      <c r="H3207" s="30" t="str">
        <f t="shared" ref="H3207:H3270" si="814">IF($D3207="","",MID($A3207,G3207+1,SEARCH(";",$A3207,G3207+1)-G3207-1))</f>
        <v>INF846K01735</v>
      </c>
      <c r="I3207" s="30">
        <f t="shared" si="803"/>
        <v>33</v>
      </c>
      <c r="J3207" s="35" t="str">
        <f t="shared" ref="J3207:J3270" si="815">IF($D3207="","",MID($A3207,I3207+1,SEARCH(";",$A3207,I3207+1)-I3207-1))</f>
        <v>Axis Income Saver - Dividend Option - Half Yearly</v>
      </c>
      <c r="K3207" s="35">
        <f t="shared" si="804"/>
        <v>83</v>
      </c>
      <c r="L3207" s="30" t="str">
        <f t="shared" si="805"/>
        <v>11.6322</v>
      </c>
      <c r="M3207" s="30">
        <f t="shared" si="806"/>
        <v>91</v>
      </c>
      <c r="N3207" s="30" t="str">
        <f t="shared" si="807"/>
        <v>11.5159</v>
      </c>
      <c r="O3207" s="30">
        <f t="shared" si="808"/>
        <v>99</v>
      </c>
      <c r="P3207" s="30" t="str">
        <f t="shared" si="809"/>
        <v>11.6322</v>
      </c>
      <c r="Q3207" s="30">
        <f t="shared" si="810"/>
        <v>107</v>
      </c>
      <c r="R3207" s="36" t="str">
        <f t="shared" si="811"/>
        <v>08-Aug-2017</v>
      </c>
      <c r="S3207" s="37">
        <f t="shared" si="802"/>
        <v>11.632199999999999</v>
      </c>
    </row>
    <row r="3208" spans="1:19">
      <c r="A3208" s="30" t="s">
        <v>8986</v>
      </c>
      <c r="D3208" s="30" t="str">
        <f t="shared" si="812"/>
        <v>112925</v>
      </c>
      <c r="E3208" s="30">
        <f t="shared" ref="E3208:E3271" si="816">IF($D3208="","",LEN(D3208)+1)</f>
        <v>7</v>
      </c>
      <c r="F3208" s="30" t="str">
        <f t="shared" si="813"/>
        <v>INF846K01701</v>
      </c>
      <c r="G3208" s="30">
        <f t="shared" ref="G3208:G3271" si="817">IF($D3208="","",E3208+(LEN(F3208)+1))</f>
        <v>20</v>
      </c>
      <c r="H3208" s="30" t="str">
        <f t="shared" si="814"/>
        <v>INF846K01719</v>
      </c>
      <c r="I3208" s="30">
        <f t="shared" si="803"/>
        <v>33</v>
      </c>
      <c r="J3208" s="35" t="str">
        <f t="shared" si="815"/>
        <v>Axis Income Saver - Dividend Option - Quarterly</v>
      </c>
      <c r="K3208" s="35">
        <f t="shared" si="804"/>
        <v>81</v>
      </c>
      <c r="L3208" s="30" t="str">
        <f t="shared" si="805"/>
        <v>11.0735</v>
      </c>
      <c r="M3208" s="30">
        <f t="shared" si="806"/>
        <v>89</v>
      </c>
      <c r="N3208" s="30" t="str">
        <f t="shared" si="807"/>
        <v>10.9628</v>
      </c>
      <c r="O3208" s="30">
        <f t="shared" si="808"/>
        <v>97</v>
      </c>
      <c r="P3208" s="30" t="str">
        <f t="shared" si="809"/>
        <v>11.0735</v>
      </c>
      <c r="Q3208" s="30">
        <f t="shared" si="810"/>
        <v>105</v>
      </c>
      <c r="R3208" s="36" t="str">
        <f t="shared" si="811"/>
        <v>08-Aug-2017</v>
      </c>
      <c r="S3208" s="37">
        <f t="shared" ref="S3208:S3271" si="818">IF(L3208="","",L3208+0)</f>
        <v>11.073499999999999</v>
      </c>
    </row>
    <row r="3209" spans="1:19">
      <c r="A3209" s="30" t="s">
        <v>8987</v>
      </c>
      <c r="D3209" s="30" t="str">
        <f t="shared" si="812"/>
        <v>112924</v>
      </c>
      <c r="E3209" s="30">
        <f t="shared" si="816"/>
        <v>7</v>
      </c>
      <c r="F3209" s="30" t="str">
        <f t="shared" si="813"/>
        <v>INF846K01693</v>
      </c>
      <c r="G3209" s="30">
        <f t="shared" si="817"/>
        <v>20</v>
      </c>
      <c r="H3209" s="30" t="str">
        <f t="shared" si="814"/>
        <v>-</v>
      </c>
      <c r="I3209" s="30">
        <f t="shared" si="803"/>
        <v>22</v>
      </c>
      <c r="J3209" s="35" t="str">
        <f t="shared" si="815"/>
        <v>Axis Income Saver -Growth Option</v>
      </c>
      <c r="K3209" s="35">
        <f t="shared" si="804"/>
        <v>55</v>
      </c>
      <c r="L3209" s="30" t="str">
        <f t="shared" si="805"/>
        <v>17.9123</v>
      </c>
      <c r="M3209" s="30">
        <f t="shared" si="806"/>
        <v>63</v>
      </c>
      <c r="N3209" s="30" t="str">
        <f t="shared" si="807"/>
        <v>17.7332</v>
      </c>
      <c r="O3209" s="30">
        <f t="shared" si="808"/>
        <v>71</v>
      </c>
      <c r="P3209" s="30" t="str">
        <f t="shared" si="809"/>
        <v>17.9123</v>
      </c>
      <c r="Q3209" s="30">
        <f t="shared" si="810"/>
        <v>79</v>
      </c>
      <c r="R3209" s="36" t="str">
        <f t="shared" si="811"/>
        <v>08-Aug-2017</v>
      </c>
      <c r="S3209" s="37">
        <f t="shared" si="818"/>
        <v>17.912299999999998</v>
      </c>
    </row>
    <row r="3210" spans="1:19">
      <c r="A3210" s="30" t="s">
        <v>6365</v>
      </c>
      <c r="D3210" s="30" t="str">
        <f t="shared" si="812"/>
        <v>128958</v>
      </c>
      <c r="E3210" s="30">
        <f t="shared" si="816"/>
        <v>7</v>
      </c>
      <c r="F3210" s="30" t="str">
        <f t="shared" si="813"/>
        <v>INF846K01NO0</v>
      </c>
      <c r="G3210" s="30">
        <f t="shared" si="817"/>
        <v>20</v>
      </c>
      <c r="H3210" s="30" t="str">
        <f t="shared" si="814"/>
        <v>-</v>
      </c>
      <c r="I3210" s="30">
        <f t="shared" si="803"/>
        <v>22</v>
      </c>
      <c r="J3210" s="35" t="str">
        <f t="shared" si="815"/>
        <v>Axis Regular Savings Fund - Bonus Option</v>
      </c>
      <c r="K3210" s="35">
        <f t="shared" si="804"/>
        <v>63</v>
      </c>
      <c r="L3210" s="30" t="str">
        <f t="shared" si="805"/>
        <v>13.2560</v>
      </c>
      <c r="M3210" s="30">
        <f t="shared" si="806"/>
        <v>71</v>
      </c>
      <c r="N3210" s="30" t="str">
        <f t="shared" si="807"/>
        <v>13.1234</v>
      </c>
      <c r="O3210" s="30">
        <f t="shared" si="808"/>
        <v>79</v>
      </c>
      <c r="P3210" s="30" t="str">
        <f t="shared" si="809"/>
        <v>13.2560</v>
      </c>
      <c r="Q3210" s="30">
        <f t="shared" si="810"/>
        <v>87</v>
      </c>
      <c r="R3210" s="36" t="str">
        <f t="shared" si="811"/>
        <v>30-Jan-2015</v>
      </c>
      <c r="S3210" s="37">
        <f t="shared" si="818"/>
        <v>13.256</v>
      </c>
    </row>
    <row r="3211" spans="1:19">
      <c r="A3211" s="30" t="s">
        <v>8988</v>
      </c>
      <c r="D3211" s="30" t="str">
        <f t="shared" si="812"/>
        <v>120475</v>
      </c>
      <c r="E3211" s="30">
        <f t="shared" si="816"/>
        <v>7</v>
      </c>
      <c r="F3211" s="30" t="str">
        <f t="shared" si="813"/>
        <v>INF846K01DT0</v>
      </c>
      <c r="G3211" s="30">
        <f t="shared" si="817"/>
        <v>20</v>
      </c>
      <c r="H3211" s="30" t="str">
        <f t="shared" si="814"/>
        <v>-</v>
      </c>
      <c r="I3211" s="30">
        <f t="shared" si="803"/>
        <v>22</v>
      </c>
      <c r="J3211" s="35" t="str">
        <f t="shared" si="815"/>
        <v>Axis Regular Savings Fund - Direct Plan - Growth Option</v>
      </c>
      <c r="K3211" s="35">
        <f t="shared" si="804"/>
        <v>78</v>
      </c>
      <c r="L3211" s="30" t="str">
        <f t="shared" si="805"/>
        <v>17.0126</v>
      </c>
      <c r="M3211" s="30">
        <f t="shared" si="806"/>
        <v>86</v>
      </c>
      <c r="N3211" s="30" t="str">
        <f t="shared" si="807"/>
        <v>16.8425</v>
      </c>
      <c r="O3211" s="30">
        <f t="shared" si="808"/>
        <v>94</v>
      </c>
      <c r="P3211" s="30" t="str">
        <f t="shared" si="809"/>
        <v>17.0126</v>
      </c>
      <c r="Q3211" s="30">
        <f t="shared" si="810"/>
        <v>102</v>
      </c>
      <c r="R3211" s="36" t="str">
        <f t="shared" si="811"/>
        <v>08-Aug-2017</v>
      </c>
      <c r="S3211" s="37">
        <f t="shared" si="818"/>
        <v>17.012599999999999</v>
      </c>
    </row>
    <row r="3212" spans="1:19" ht="26">
      <c r="A3212" s="30" t="s">
        <v>8989</v>
      </c>
      <c r="D3212" s="30" t="str">
        <f t="shared" si="812"/>
        <v>120474</v>
      </c>
      <c r="E3212" s="30">
        <f t="shared" si="816"/>
        <v>7</v>
      </c>
      <c r="F3212" s="30" t="str">
        <f t="shared" si="813"/>
        <v>INF846K01DU8</v>
      </c>
      <c r="G3212" s="30">
        <f t="shared" si="817"/>
        <v>20</v>
      </c>
      <c r="H3212" s="30" t="str">
        <f t="shared" si="814"/>
        <v>INF846K01DV6</v>
      </c>
      <c r="I3212" s="30">
        <f t="shared" si="803"/>
        <v>33</v>
      </c>
      <c r="J3212" s="35" t="str">
        <f t="shared" si="815"/>
        <v>Axis Regular Savings Fund - Direct Plan - Half Yearly Dividend option</v>
      </c>
      <c r="K3212" s="35">
        <f t="shared" si="804"/>
        <v>103</v>
      </c>
      <c r="L3212" s="30" t="str">
        <f t="shared" si="805"/>
        <v>11.5315</v>
      </c>
      <c r="M3212" s="30">
        <f t="shared" si="806"/>
        <v>111</v>
      </c>
      <c r="N3212" s="30" t="str">
        <f t="shared" si="807"/>
        <v>11.4162</v>
      </c>
      <c r="O3212" s="30">
        <f t="shared" si="808"/>
        <v>119</v>
      </c>
      <c r="P3212" s="30" t="str">
        <f t="shared" si="809"/>
        <v>11.5315</v>
      </c>
      <c r="Q3212" s="30">
        <f t="shared" si="810"/>
        <v>127</v>
      </c>
      <c r="R3212" s="36" t="str">
        <f t="shared" si="811"/>
        <v>08-Aug-2017</v>
      </c>
      <c r="S3212" s="37">
        <f t="shared" si="818"/>
        <v>11.531499999999999</v>
      </c>
    </row>
    <row r="3213" spans="1:19" ht="26">
      <c r="A3213" s="30" t="s">
        <v>8990</v>
      </c>
      <c r="D3213" s="30" t="str">
        <f t="shared" si="812"/>
        <v>120476</v>
      </c>
      <c r="E3213" s="30">
        <f t="shared" si="816"/>
        <v>7</v>
      </c>
      <c r="F3213" s="30" t="str">
        <f t="shared" si="813"/>
        <v>INF846K01DW4</v>
      </c>
      <c r="G3213" s="30">
        <f t="shared" si="817"/>
        <v>20</v>
      </c>
      <c r="H3213" s="30" t="str">
        <f t="shared" si="814"/>
        <v>INF846K01DX2</v>
      </c>
      <c r="I3213" s="30">
        <f t="shared" ref="I3213:I3276" si="819">IF($D3213="","",G3213+LEN(H3213)+1)</f>
        <v>33</v>
      </c>
      <c r="J3213" s="35" t="str">
        <f t="shared" si="815"/>
        <v>Axis Regular Savings Fund - Direct Plan - Quarterly Dividend option</v>
      </c>
      <c r="K3213" s="35">
        <f t="shared" ref="K3213:K3276" si="820">IF($D3213="","",I3213+LEN(J3213)+1)</f>
        <v>101</v>
      </c>
      <c r="L3213" s="30" t="str">
        <f t="shared" ref="L3213:L3276" si="821">IF($D3213="","",MID($A3213,K3213+1,SEARCH(";",$A3213,K3213+1)-K3213-1))</f>
        <v>11.2229</v>
      </c>
      <c r="M3213" s="30">
        <f t="shared" ref="M3213:M3276" si="822">IF($D3213="","",K3213+LEN(L3213)+1)</f>
        <v>109</v>
      </c>
      <c r="N3213" s="30" t="str">
        <f t="shared" ref="N3213:N3276" si="823">IF($D3213="","",MID($A3213,M3213+1,SEARCH(";",$A3213,M3213+1)-M3213-1))</f>
        <v>11.1107</v>
      </c>
      <c r="O3213" s="30">
        <f t="shared" ref="O3213:O3276" si="824">IF($D3213="","",M3213+LEN(N3213)+1)</f>
        <v>117</v>
      </c>
      <c r="P3213" s="30" t="str">
        <f t="shared" ref="P3213:P3276" si="825">IF($D3213="","",MID($A3213,O3213+1,SEARCH(";",$A3213,O3213+1)-O3213-1))</f>
        <v>11.2229</v>
      </c>
      <c r="Q3213" s="30">
        <f t="shared" ref="Q3213:Q3276" si="826">IF($D3213="","",O3213+LEN(P3213)+1)</f>
        <v>125</v>
      </c>
      <c r="R3213" s="36" t="str">
        <f t="shared" ref="R3213:R3276" si="827">IF($D3213="","",MID($A3213,Q3213+1,15))</f>
        <v>08-Aug-2017</v>
      </c>
      <c r="S3213" s="37">
        <f t="shared" si="818"/>
        <v>11.222899999999999</v>
      </c>
    </row>
    <row r="3214" spans="1:19">
      <c r="A3214" s="30" t="s">
        <v>8991</v>
      </c>
      <c r="D3214" s="30" t="str">
        <f t="shared" si="812"/>
        <v>116894</v>
      </c>
      <c r="E3214" s="30">
        <f t="shared" si="816"/>
        <v>7</v>
      </c>
      <c r="F3214" s="30" t="str">
        <f t="shared" si="813"/>
        <v>INF846K01BP2</v>
      </c>
      <c r="G3214" s="30">
        <f t="shared" si="817"/>
        <v>20</v>
      </c>
      <c r="H3214" s="30" t="str">
        <f t="shared" si="814"/>
        <v>-</v>
      </c>
      <c r="I3214" s="30">
        <f t="shared" si="819"/>
        <v>22</v>
      </c>
      <c r="J3214" s="35" t="str">
        <f t="shared" si="815"/>
        <v>Axis Regular Savings Fund - Growth Option</v>
      </c>
      <c r="K3214" s="35">
        <f t="shared" si="820"/>
        <v>64</v>
      </c>
      <c r="L3214" s="30" t="str">
        <f t="shared" si="821"/>
        <v>16.3374</v>
      </c>
      <c r="M3214" s="30">
        <f t="shared" si="822"/>
        <v>72</v>
      </c>
      <c r="N3214" s="30" t="str">
        <f t="shared" si="823"/>
        <v>16.1740</v>
      </c>
      <c r="O3214" s="30">
        <f t="shared" si="824"/>
        <v>80</v>
      </c>
      <c r="P3214" s="30" t="str">
        <f t="shared" si="825"/>
        <v>16.3374</v>
      </c>
      <c r="Q3214" s="30">
        <f t="shared" si="826"/>
        <v>88</v>
      </c>
      <c r="R3214" s="36" t="str">
        <f t="shared" si="827"/>
        <v>08-Aug-2017</v>
      </c>
      <c r="S3214" s="37">
        <f t="shared" si="818"/>
        <v>16.337399999999999</v>
      </c>
    </row>
    <row r="3215" spans="1:19">
      <c r="A3215" s="30" t="s">
        <v>8992</v>
      </c>
      <c r="D3215" s="30" t="str">
        <f t="shared" si="812"/>
        <v>116896</v>
      </c>
      <c r="E3215" s="30">
        <f t="shared" si="816"/>
        <v>7</v>
      </c>
      <c r="F3215" s="30" t="str">
        <f t="shared" si="813"/>
        <v>INF846K01BR8</v>
      </c>
      <c r="G3215" s="30">
        <f t="shared" si="817"/>
        <v>20</v>
      </c>
      <c r="H3215" s="30" t="str">
        <f t="shared" si="814"/>
        <v>INF846K01BT4</v>
      </c>
      <c r="I3215" s="30">
        <f t="shared" si="819"/>
        <v>33</v>
      </c>
      <c r="J3215" s="35" t="str">
        <f t="shared" si="815"/>
        <v>Axis Regular Savings Fund - Half Yearly Dividend Option</v>
      </c>
      <c r="K3215" s="35">
        <f t="shared" si="820"/>
        <v>89</v>
      </c>
      <c r="L3215" s="30" t="str">
        <f t="shared" si="821"/>
        <v>11.3020</v>
      </c>
      <c r="M3215" s="30">
        <f t="shared" si="822"/>
        <v>97</v>
      </c>
      <c r="N3215" s="30" t="str">
        <f t="shared" si="823"/>
        <v>11.1890</v>
      </c>
      <c r="O3215" s="30">
        <f t="shared" si="824"/>
        <v>105</v>
      </c>
      <c r="P3215" s="30" t="str">
        <f t="shared" si="825"/>
        <v>11.3020</v>
      </c>
      <c r="Q3215" s="30">
        <f t="shared" si="826"/>
        <v>113</v>
      </c>
      <c r="R3215" s="36" t="str">
        <f t="shared" si="827"/>
        <v>08-Aug-2017</v>
      </c>
      <c r="S3215" s="37">
        <f t="shared" si="818"/>
        <v>11.302</v>
      </c>
    </row>
    <row r="3216" spans="1:19">
      <c r="A3216" s="30" t="s">
        <v>8993</v>
      </c>
      <c r="D3216" s="30" t="str">
        <f t="shared" si="812"/>
        <v>116895</v>
      </c>
      <c r="E3216" s="30">
        <f t="shared" si="816"/>
        <v>7</v>
      </c>
      <c r="F3216" s="30" t="str">
        <f t="shared" si="813"/>
        <v>INF846K01BQ0</v>
      </c>
      <c r="G3216" s="30">
        <f t="shared" si="817"/>
        <v>20</v>
      </c>
      <c r="H3216" s="30" t="str">
        <f t="shared" si="814"/>
        <v>INF846K01BS6</v>
      </c>
      <c r="I3216" s="30">
        <f t="shared" si="819"/>
        <v>33</v>
      </c>
      <c r="J3216" s="35" t="str">
        <f t="shared" si="815"/>
        <v>Axis Regular Savings Fund - Quarterly Dividend Option</v>
      </c>
      <c r="K3216" s="35">
        <f t="shared" si="820"/>
        <v>87</v>
      </c>
      <c r="L3216" s="30" t="str">
        <f t="shared" si="821"/>
        <v>10.6643</v>
      </c>
      <c r="M3216" s="30">
        <f t="shared" si="822"/>
        <v>95</v>
      </c>
      <c r="N3216" s="30" t="str">
        <f t="shared" si="823"/>
        <v>10.5577</v>
      </c>
      <c r="O3216" s="30">
        <f t="shared" si="824"/>
        <v>103</v>
      </c>
      <c r="P3216" s="30" t="str">
        <f t="shared" si="825"/>
        <v>10.6643</v>
      </c>
      <c r="Q3216" s="30">
        <f t="shared" si="826"/>
        <v>111</v>
      </c>
      <c r="R3216" s="36" t="str">
        <f t="shared" si="827"/>
        <v>08-Aug-2017</v>
      </c>
      <c r="S3216" s="37">
        <f t="shared" si="818"/>
        <v>10.664300000000001</v>
      </c>
    </row>
    <row r="3217" spans="1:19">
      <c r="A3217" s="30" t="s">
        <v>8994</v>
      </c>
      <c r="D3217" s="30" t="str">
        <f t="shared" si="812"/>
        <v>128950</v>
      </c>
      <c r="E3217" s="30">
        <f t="shared" si="816"/>
        <v>7</v>
      </c>
      <c r="F3217" s="30" t="str">
        <f t="shared" si="813"/>
        <v>INF846K01NS1</v>
      </c>
      <c r="G3217" s="30">
        <f t="shared" si="817"/>
        <v>20</v>
      </c>
      <c r="H3217" s="30" t="str">
        <f t="shared" si="814"/>
        <v>-</v>
      </c>
      <c r="I3217" s="30">
        <f t="shared" si="819"/>
        <v>22</v>
      </c>
      <c r="J3217" s="35" t="str">
        <f t="shared" si="815"/>
        <v>Axis Short Term Fund - Bonus Option</v>
      </c>
      <c r="K3217" s="35">
        <f t="shared" si="820"/>
        <v>58</v>
      </c>
      <c r="L3217" s="30" t="str">
        <f t="shared" si="821"/>
        <v>18.4145</v>
      </c>
      <c r="M3217" s="30">
        <f t="shared" si="822"/>
        <v>66</v>
      </c>
      <c r="N3217" s="30" t="str">
        <f t="shared" si="823"/>
        <v>18.4145</v>
      </c>
      <c r="O3217" s="30">
        <f t="shared" si="824"/>
        <v>74</v>
      </c>
      <c r="P3217" s="30" t="str">
        <f t="shared" si="825"/>
        <v>18.4145</v>
      </c>
      <c r="Q3217" s="30">
        <f t="shared" si="826"/>
        <v>82</v>
      </c>
      <c r="R3217" s="36" t="str">
        <f t="shared" si="827"/>
        <v>08-Aug-2017</v>
      </c>
      <c r="S3217" s="37">
        <f t="shared" si="818"/>
        <v>18.4145</v>
      </c>
    </row>
    <row r="3218" spans="1:19">
      <c r="A3218" s="30" t="s">
        <v>8995</v>
      </c>
      <c r="D3218" s="30" t="str">
        <f t="shared" si="812"/>
        <v>120510</v>
      </c>
      <c r="E3218" s="30">
        <f t="shared" si="816"/>
        <v>7</v>
      </c>
      <c r="F3218" s="30" t="str">
        <f t="shared" si="813"/>
        <v>INF846K01EI1</v>
      </c>
      <c r="G3218" s="30">
        <f t="shared" si="817"/>
        <v>20</v>
      </c>
      <c r="H3218" s="30" t="str">
        <f t="shared" si="814"/>
        <v>-</v>
      </c>
      <c r="I3218" s="30">
        <f t="shared" si="819"/>
        <v>22</v>
      </c>
      <c r="J3218" s="35" t="str">
        <f t="shared" si="815"/>
        <v>Axis Short Term Fund - Direct Plan - Growth Option</v>
      </c>
      <c r="K3218" s="35">
        <f t="shared" si="820"/>
        <v>73</v>
      </c>
      <c r="L3218" s="30" t="str">
        <f t="shared" si="821"/>
        <v>18.9959</v>
      </c>
      <c r="M3218" s="30">
        <f t="shared" si="822"/>
        <v>81</v>
      </c>
      <c r="N3218" s="30" t="str">
        <f t="shared" si="823"/>
        <v>18.9959</v>
      </c>
      <c r="O3218" s="30">
        <f t="shared" si="824"/>
        <v>89</v>
      </c>
      <c r="P3218" s="30" t="str">
        <f t="shared" si="825"/>
        <v>18.9959</v>
      </c>
      <c r="Q3218" s="30">
        <f t="shared" si="826"/>
        <v>97</v>
      </c>
      <c r="R3218" s="36" t="str">
        <f t="shared" si="827"/>
        <v>08-Aug-2017</v>
      </c>
      <c r="S3218" s="37">
        <f t="shared" si="818"/>
        <v>18.995899999999999</v>
      </c>
    </row>
    <row r="3219" spans="1:19">
      <c r="A3219" s="30" t="s">
        <v>8996</v>
      </c>
      <c r="D3219" s="30" t="str">
        <f t="shared" si="812"/>
        <v>120511</v>
      </c>
      <c r="E3219" s="30">
        <f t="shared" si="816"/>
        <v>7</v>
      </c>
      <c r="F3219" s="30" t="str">
        <f t="shared" si="813"/>
        <v>INF846K01EJ9</v>
      </c>
      <c r="G3219" s="30">
        <f t="shared" si="817"/>
        <v>20</v>
      </c>
      <c r="H3219" s="30" t="str">
        <f t="shared" si="814"/>
        <v>INF846K01EK7</v>
      </c>
      <c r="I3219" s="30">
        <f t="shared" si="819"/>
        <v>33</v>
      </c>
      <c r="J3219" s="35" t="str">
        <f t="shared" si="815"/>
        <v>Axis Short Term Fund - Direct Plan - Monthly Dividend Option</v>
      </c>
      <c r="K3219" s="35">
        <f t="shared" si="820"/>
        <v>94</v>
      </c>
      <c r="L3219" s="30" t="str">
        <f t="shared" si="821"/>
        <v>10.1213</v>
      </c>
      <c r="M3219" s="30">
        <f t="shared" si="822"/>
        <v>102</v>
      </c>
      <c r="N3219" s="30" t="str">
        <f t="shared" si="823"/>
        <v>10.1213</v>
      </c>
      <c r="O3219" s="30">
        <f t="shared" si="824"/>
        <v>110</v>
      </c>
      <c r="P3219" s="30" t="str">
        <f t="shared" si="825"/>
        <v>10.1213</v>
      </c>
      <c r="Q3219" s="30">
        <f t="shared" si="826"/>
        <v>118</v>
      </c>
      <c r="R3219" s="36" t="str">
        <f t="shared" si="827"/>
        <v>08-Aug-2017</v>
      </c>
      <c r="S3219" s="37">
        <f t="shared" si="818"/>
        <v>10.1213</v>
      </c>
    </row>
    <row r="3220" spans="1:19">
      <c r="A3220" s="30" t="s">
        <v>8997</v>
      </c>
      <c r="D3220" s="30" t="str">
        <f t="shared" si="812"/>
        <v>133894</v>
      </c>
      <c r="E3220" s="30">
        <f t="shared" si="816"/>
        <v>7</v>
      </c>
      <c r="F3220" s="30" t="str">
        <f t="shared" si="813"/>
        <v>INF846K01RH5</v>
      </c>
      <c r="G3220" s="30">
        <f t="shared" si="817"/>
        <v>20</v>
      </c>
      <c r="H3220" s="30" t="str">
        <f t="shared" si="814"/>
        <v>INF846K01RI3</v>
      </c>
      <c r="I3220" s="30">
        <f t="shared" si="819"/>
        <v>33</v>
      </c>
      <c r="J3220" s="35" t="str">
        <f t="shared" si="815"/>
        <v>Axis Short Term Fund - Direct Plan - Regular Dividend Option</v>
      </c>
      <c r="K3220" s="35">
        <f t="shared" si="820"/>
        <v>94</v>
      </c>
      <c r="L3220" s="30" t="str">
        <f t="shared" si="821"/>
        <v>11.5725</v>
      </c>
      <c r="M3220" s="30">
        <f t="shared" si="822"/>
        <v>102</v>
      </c>
      <c r="N3220" s="30" t="str">
        <f t="shared" si="823"/>
        <v>11.5725</v>
      </c>
      <c r="O3220" s="30">
        <f t="shared" si="824"/>
        <v>110</v>
      </c>
      <c r="P3220" s="30" t="str">
        <f t="shared" si="825"/>
        <v>11.5725</v>
      </c>
      <c r="Q3220" s="30">
        <f t="shared" si="826"/>
        <v>118</v>
      </c>
      <c r="R3220" s="36" t="str">
        <f t="shared" si="827"/>
        <v>08-Aug-2017</v>
      </c>
      <c r="S3220" s="37">
        <f t="shared" si="818"/>
        <v>11.5725</v>
      </c>
    </row>
    <row r="3221" spans="1:19">
      <c r="A3221" s="30" t="s">
        <v>8998</v>
      </c>
      <c r="D3221" s="30" t="str">
        <f t="shared" si="812"/>
        <v>120512</v>
      </c>
      <c r="E3221" s="30">
        <f t="shared" si="816"/>
        <v>7</v>
      </c>
      <c r="F3221" s="30" t="str">
        <f t="shared" si="813"/>
        <v>INF846K01EL5</v>
      </c>
      <c r="G3221" s="30">
        <f t="shared" si="817"/>
        <v>20</v>
      </c>
      <c r="H3221" s="30" t="str">
        <f t="shared" si="814"/>
        <v>INF846K01EM3</v>
      </c>
      <c r="I3221" s="30">
        <f t="shared" si="819"/>
        <v>33</v>
      </c>
      <c r="J3221" s="35" t="str">
        <f t="shared" si="815"/>
        <v>Axis Short Term Fund - Direct Plan - Weekly Dividend Option</v>
      </c>
      <c r="K3221" s="35">
        <f t="shared" si="820"/>
        <v>93</v>
      </c>
      <c r="L3221" s="30" t="str">
        <f t="shared" si="821"/>
        <v>10.2470</v>
      </c>
      <c r="M3221" s="30">
        <f t="shared" si="822"/>
        <v>101</v>
      </c>
      <c r="N3221" s="30" t="str">
        <f t="shared" si="823"/>
        <v>10.2470</v>
      </c>
      <c r="O3221" s="30">
        <f t="shared" si="824"/>
        <v>109</v>
      </c>
      <c r="P3221" s="30" t="str">
        <f t="shared" si="825"/>
        <v>10.2470</v>
      </c>
      <c r="Q3221" s="30">
        <f t="shared" si="826"/>
        <v>117</v>
      </c>
      <c r="R3221" s="36" t="str">
        <f t="shared" si="827"/>
        <v>08-Aug-2017</v>
      </c>
      <c r="S3221" s="37">
        <f t="shared" si="818"/>
        <v>10.247</v>
      </c>
    </row>
    <row r="3222" spans="1:19">
      <c r="A3222" s="30" t="s">
        <v>8999</v>
      </c>
      <c r="D3222" s="30" t="str">
        <f t="shared" si="812"/>
        <v>112354</v>
      </c>
      <c r="E3222" s="30">
        <f t="shared" si="816"/>
        <v>7</v>
      </c>
      <c r="F3222" s="30" t="str">
        <f t="shared" si="813"/>
        <v>INF846K01644</v>
      </c>
      <c r="G3222" s="30">
        <f t="shared" si="817"/>
        <v>20</v>
      </c>
      <c r="H3222" s="30" t="str">
        <f t="shared" si="814"/>
        <v>-</v>
      </c>
      <c r="I3222" s="30">
        <f t="shared" si="819"/>
        <v>22</v>
      </c>
      <c r="J3222" s="35" t="str">
        <f t="shared" si="815"/>
        <v>Axis Short Term Fund - Growth Option</v>
      </c>
      <c r="K3222" s="35">
        <f t="shared" si="820"/>
        <v>59</v>
      </c>
      <c r="L3222" s="30" t="str">
        <f t="shared" si="821"/>
        <v>18.3097</v>
      </c>
      <c r="M3222" s="30">
        <f t="shared" si="822"/>
        <v>67</v>
      </c>
      <c r="N3222" s="30" t="str">
        <f t="shared" si="823"/>
        <v>18.3097</v>
      </c>
      <c r="O3222" s="30">
        <f t="shared" si="824"/>
        <v>75</v>
      </c>
      <c r="P3222" s="30" t="str">
        <f t="shared" si="825"/>
        <v>18.3097</v>
      </c>
      <c r="Q3222" s="30">
        <f t="shared" si="826"/>
        <v>83</v>
      </c>
      <c r="R3222" s="36" t="str">
        <f t="shared" si="827"/>
        <v>08-Aug-2017</v>
      </c>
      <c r="S3222" s="37">
        <f t="shared" si="818"/>
        <v>18.309699999999999</v>
      </c>
    </row>
    <row r="3223" spans="1:19">
      <c r="A3223" s="30" t="s">
        <v>9000</v>
      </c>
      <c r="D3223" s="30" t="str">
        <f t="shared" si="812"/>
        <v>112355</v>
      </c>
      <c r="E3223" s="30">
        <f t="shared" si="816"/>
        <v>7</v>
      </c>
      <c r="F3223" s="30" t="str">
        <f t="shared" si="813"/>
        <v>INF846K01651</v>
      </c>
      <c r="G3223" s="30">
        <f t="shared" si="817"/>
        <v>20</v>
      </c>
      <c r="H3223" s="30" t="str">
        <f t="shared" si="814"/>
        <v>INF846K01669</v>
      </c>
      <c r="I3223" s="30">
        <f t="shared" si="819"/>
        <v>33</v>
      </c>
      <c r="J3223" s="35" t="str">
        <f t="shared" si="815"/>
        <v>Axis Short Term Fund - Monthly Dividend Option</v>
      </c>
      <c r="K3223" s="35">
        <f t="shared" si="820"/>
        <v>80</v>
      </c>
      <c r="L3223" s="30" t="str">
        <f t="shared" si="821"/>
        <v>10.2683</v>
      </c>
      <c r="M3223" s="30">
        <f t="shared" si="822"/>
        <v>88</v>
      </c>
      <c r="N3223" s="30" t="str">
        <f t="shared" si="823"/>
        <v>10.2683</v>
      </c>
      <c r="O3223" s="30">
        <f t="shared" si="824"/>
        <v>96</v>
      </c>
      <c r="P3223" s="30" t="str">
        <f t="shared" si="825"/>
        <v>10.2683</v>
      </c>
      <c r="Q3223" s="30">
        <f t="shared" si="826"/>
        <v>104</v>
      </c>
      <c r="R3223" s="36" t="str">
        <f t="shared" si="827"/>
        <v>08-Aug-2017</v>
      </c>
      <c r="S3223" s="37">
        <f t="shared" si="818"/>
        <v>10.2683</v>
      </c>
    </row>
    <row r="3224" spans="1:19">
      <c r="A3224" s="30" t="s">
        <v>9001</v>
      </c>
      <c r="D3224" s="30" t="str">
        <f t="shared" si="812"/>
        <v>133895</v>
      </c>
      <c r="E3224" s="30">
        <f t="shared" si="816"/>
        <v>7</v>
      </c>
      <c r="F3224" s="30" t="str">
        <f t="shared" si="813"/>
        <v>INF846K01RJ1</v>
      </c>
      <c r="G3224" s="30">
        <f t="shared" si="817"/>
        <v>20</v>
      </c>
      <c r="H3224" s="30" t="str">
        <f t="shared" si="814"/>
        <v>INF846K01RK9</v>
      </c>
      <c r="I3224" s="30">
        <f t="shared" si="819"/>
        <v>33</v>
      </c>
      <c r="J3224" s="35" t="str">
        <f t="shared" si="815"/>
        <v>Axis Short Term Fund - Regular Dividend Option</v>
      </c>
      <c r="K3224" s="35">
        <f t="shared" si="820"/>
        <v>80</v>
      </c>
      <c r="L3224" s="30" t="str">
        <f t="shared" si="821"/>
        <v>12.2488</v>
      </c>
      <c r="M3224" s="30">
        <f t="shared" si="822"/>
        <v>88</v>
      </c>
      <c r="N3224" s="30" t="str">
        <f t="shared" si="823"/>
        <v>12.2488</v>
      </c>
      <c r="O3224" s="30">
        <f t="shared" si="824"/>
        <v>96</v>
      </c>
      <c r="P3224" s="30" t="str">
        <f t="shared" si="825"/>
        <v>12.2488</v>
      </c>
      <c r="Q3224" s="30">
        <f t="shared" si="826"/>
        <v>104</v>
      </c>
      <c r="R3224" s="36" t="str">
        <f t="shared" si="827"/>
        <v>08-Aug-2017</v>
      </c>
      <c r="S3224" s="37">
        <f t="shared" si="818"/>
        <v>12.248799999999999</v>
      </c>
    </row>
    <row r="3225" spans="1:19">
      <c r="A3225" s="30" t="s">
        <v>9002</v>
      </c>
      <c r="D3225" s="30" t="str">
        <f t="shared" si="812"/>
        <v>112721</v>
      </c>
      <c r="E3225" s="30">
        <f t="shared" si="816"/>
        <v>7</v>
      </c>
      <c r="F3225" s="30" t="str">
        <f t="shared" si="813"/>
        <v>INF846K01594</v>
      </c>
      <c r="G3225" s="30">
        <f t="shared" si="817"/>
        <v>20</v>
      </c>
      <c r="H3225" s="30" t="str">
        <f t="shared" si="814"/>
        <v>-</v>
      </c>
      <c r="I3225" s="30">
        <f t="shared" si="819"/>
        <v>22</v>
      </c>
      <c r="J3225" s="35" t="str">
        <f t="shared" si="815"/>
        <v>Axis Short Term Fund - Retail Plan - Growth Option</v>
      </c>
      <c r="K3225" s="35">
        <f t="shared" si="820"/>
        <v>73</v>
      </c>
      <c r="L3225" s="30" t="str">
        <f t="shared" si="821"/>
        <v>18.1031</v>
      </c>
      <c r="M3225" s="30">
        <f t="shared" si="822"/>
        <v>81</v>
      </c>
      <c r="N3225" s="30" t="str">
        <f t="shared" si="823"/>
        <v>18.1031</v>
      </c>
      <c r="O3225" s="30">
        <f t="shared" si="824"/>
        <v>89</v>
      </c>
      <c r="P3225" s="30" t="str">
        <f t="shared" si="825"/>
        <v>18.1031</v>
      </c>
      <c r="Q3225" s="30">
        <f t="shared" si="826"/>
        <v>97</v>
      </c>
      <c r="R3225" s="36" t="str">
        <f t="shared" si="827"/>
        <v>08-Aug-2017</v>
      </c>
      <c r="S3225" s="37">
        <f t="shared" si="818"/>
        <v>18.103100000000001</v>
      </c>
    </row>
    <row r="3226" spans="1:19">
      <c r="A3226" s="30" t="s">
        <v>9003</v>
      </c>
      <c r="D3226" s="30" t="str">
        <f t="shared" si="812"/>
        <v>112723</v>
      </c>
      <c r="E3226" s="30">
        <f t="shared" si="816"/>
        <v>7</v>
      </c>
      <c r="F3226" s="30" t="str">
        <f t="shared" si="813"/>
        <v>INF846K01602</v>
      </c>
      <c r="G3226" s="30">
        <f t="shared" si="817"/>
        <v>20</v>
      </c>
      <c r="H3226" s="30" t="str">
        <f t="shared" si="814"/>
        <v>INF846K01610</v>
      </c>
      <c r="I3226" s="30">
        <f t="shared" si="819"/>
        <v>33</v>
      </c>
      <c r="J3226" s="35" t="str">
        <f t="shared" si="815"/>
        <v>Axis Short Term Fund - Retail Plan - Monthly Dividend Option</v>
      </c>
      <c r="K3226" s="35">
        <f t="shared" si="820"/>
        <v>94</v>
      </c>
      <c r="L3226" s="30" t="str">
        <f t="shared" si="821"/>
        <v>10.1172</v>
      </c>
      <c r="M3226" s="30">
        <f t="shared" si="822"/>
        <v>102</v>
      </c>
      <c r="N3226" s="30" t="str">
        <f t="shared" si="823"/>
        <v>10.1172</v>
      </c>
      <c r="O3226" s="30">
        <f t="shared" si="824"/>
        <v>110</v>
      </c>
      <c r="P3226" s="30" t="str">
        <f t="shared" si="825"/>
        <v>10.1172</v>
      </c>
      <c r="Q3226" s="30">
        <f t="shared" si="826"/>
        <v>118</v>
      </c>
      <c r="R3226" s="36" t="str">
        <f t="shared" si="827"/>
        <v>08-Aug-2017</v>
      </c>
      <c r="S3226" s="37">
        <f t="shared" si="818"/>
        <v>10.1172</v>
      </c>
    </row>
    <row r="3227" spans="1:19">
      <c r="A3227" s="30" t="s">
        <v>9004</v>
      </c>
      <c r="D3227" s="30" t="str">
        <f t="shared" si="812"/>
        <v>112722</v>
      </c>
      <c r="E3227" s="30">
        <f t="shared" si="816"/>
        <v>7</v>
      </c>
      <c r="F3227" s="30" t="str">
        <f t="shared" si="813"/>
        <v>INF846K01628</v>
      </c>
      <c r="G3227" s="30">
        <f t="shared" si="817"/>
        <v>20</v>
      </c>
      <c r="H3227" s="30" t="str">
        <f t="shared" si="814"/>
        <v>INF846K01636</v>
      </c>
      <c r="I3227" s="30">
        <f t="shared" si="819"/>
        <v>33</v>
      </c>
      <c r="J3227" s="35" t="str">
        <f t="shared" si="815"/>
        <v>Axis Short Term Fund - Retail Plan - Weekly Dividend Option</v>
      </c>
      <c r="K3227" s="35">
        <f t="shared" si="820"/>
        <v>93</v>
      </c>
      <c r="L3227" s="30" t="str">
        <f t="shared" si="821"/>
        <v>10.1554</v>
      </c>
      <c r="M3227" s="30">
        <f t="shared" si="822"/>
        <v>101</v>
      </c>
      <c r="N3227" s="30" t="str">
        <f t="shared" si="823"/>
        <v>10.1554</v>
      </c>
      <c r="O3227" s="30">
        <f t="shared" si="824"/>
        <v>109</v>
      </c>
      <c r="P3227" s="30" t="str">
        <f t="shared" si="825"/>
        <v>10.1554</v>
      </c>
      <c r="Q3227" s="30">
        <f t="shared" si="826"/>
        <v>117</v>
      </c>
      <c r="R3227" s="36" t="str">
        <f t="shared" si="827"/>
        <v>08-Aug-2017</v>
      </c>
      <c r="S3227" s="37">
        <f t="shared" si="818"/>
        <v>10.1554</v>
      </c>
    </row>
    <row r="3228" spans="1:19">
      <c r="A3228" s="30" t="s">
        <v>9005</v>
      </c>
      <c r="D3228" s="30" t="str">
        <f t="shared" si="812"/>
        <v>112369</v>
      </c>
      <c r="E3228" s="30">
        <f t="shared" si="816"/>
        <v>7</v>
      </c>
      <c r="F3228" s="30" t="str">
        <f t="shared" si="813"/>
        <v>INF846K01677</v>
      </c>
      <c r="G3228" s="30">
        <f t="shared" si="817"/>
        <v>20</v>
      </c>
      <c r="H3228" s="30" t="str">
        <f t="shared" si="814"/>
        <v>INF846K01685</v>
      </c>
      <c r="I3228" s="30">
        <f t="shared" si="819"/>
        <v>33</v>
      </c>
      <c r="J3228" s="35" t="str">
        <f t="shared" si="815"/>
        <v>Axis Short Term Fund - Weekly Dividend Option</v>
      </c>
      <c r="K3228" s="35">
        <f t="shared" si="820"/>
        <v>79</v>
      </c>
      <c r="L3228" s="30" t="str">
        <f t="shared" si="821"/>
        <v>10.2470</v>
      </c>
      <c r="M3228" s="30">
        <f t="shared" si="822"/>
        <v>87</v>
      </c>
      <c r="N3228" s="30" t="str">
        <f t="shared" si="823"/>
        <v>10.2470</v>
      </c>
      <c r="O3228" s="30">
        <f t="shared" si="824"/>
        <v>95</v>
      </c>
      <c r="P3228" s="30" t="str">
        <f t="shared" si="825"/>
        <v>10.2470</v>
      </c>
      <c r="Q3228" s="30">
        <f t="shared" si="826"/>
        <v>103</v>
      </c>
      <c r="R3228" s="36" t="str">
        <f t="shared" si="827"/>
        <v>08-Aug-2017</v>
      </c>
      <c r="S3228" s="37">
        <f t="shared" si="818"/>
        <v>10.247</v>
      </c>
    </row>
    <row r="3229" spans="1:19">
      <c r="A3229" s="30" t="s">
        <v>9006</v>
      </c>
      <c r="D3229" s="30" t="str">
        <f t="shared" si="812"/>
        <v>112215</v>
      </c>
      <c r="E3229" s="30">
        <f t="shared" si="816"/>
        <v>7</v>
      </c>
      <c r="F3229" s="30" t="str">
        <f t="shared" si="813"/>
        <v>-</v>
      </c>
      <c r="G3229" s="30">
        <f t="shared" si="817"/>
        <v>9</v>
      </c>
      <c r="H3229" s="30" t="str">
        <f t="shared" si="814"/>
        <v>INF846K01545</v>
      </c>
      <c r="I3229" s="30">
        <f t="shared" si="819"/>
        <v>22</v>
      </c>
      <c r="J3229" s="35" t="str">
        <f t="shared" si="815"/>
        <v>Axis Treasury Advantage Fund - Daily Dividend Option</v>
      </c>
      <c r="K3229" s="35">
        <f t="shared" si="820"/>
        <v>75</v>
      </c>
      <c r="L3229" s="30" t="str">
        <f t="shared" si="821"/>
        <v>1006.2334</v>
      </c>
      <c r="M3229" s="30">
        <f t="shared" si="822"/>
        <v>85</v>
      </c>
      <c r="N3229" s="30" t="str">
        <f t="shared" si="823"/>
        <v>1006.2334</v>
      </c>
      <c r="O3229" s="30">
        <f t="shared" si="824"/>
        <v>95</v>
      </c>
      <c r="P3229" s="30" t="str">
        <f t="shared" si="825"/>
        <v>1006.2334</v>
      </c>
      <c r="Q3229" s="30">
        <f t="shared" si="826"/>
        <v>105</v>
      </c>
      <c r="R3229" s="36" t="str">
        <f t="shared" si="827"/>
        <v>08-Aug-2017</v>
      </c>
      <c r="S3229" s="37">
        <f t="shared" si="818"/>
        <v>1006.2334</v>
      </c>
    </row>
    <row r="3230" spans="1:19">
      <c r="A3230" s="30" t="s">
        <v>6366</v>
      </c>
      <c r="D3230" s="30" t="str">
        <f t="shared" si="812"/>
        <v>128961</v>
      </c>
      <c r="E3230" s="30">
        <f t="shared" si="816"/>
        <v>7</v>
      </c>
      <c r="F3230" s="30" t="str">
        <f t="shared" si="813"/>
        <v>INF846K01NQ5</v>
      </c>
      <c r="G3230" s="30">
        <f t="shared" si="817"/>
        <v>20</v>
      </c>
      <c r="H3230" s="30" t="str">
        <f t="shared" si="814"/>
        <v>-</v>
      </c>
      <c r="I3230" s="30">
        <f t="shared" si="819"/>
        <v>22</v>
      </c>
      <c r="J3230" s="35" t="str">
        <f t="shared" si="815"/>
        <v>Axis Treasury Advantage Fund - Direct Plan - Bonus Option</v>
      </c>
      <c r="K3230" s="35">
        <f t="shared" si="820"/>
        <v>80</v>
      </c>
      <c r="L3230" s="30" t="str">
        <f t="shared" si="821"/>
        <v>1847.5931</v>
      </c>
      <c r="M3230" s="30">
        <f t="shared" si="822"/>
        <v>90</v>
      </c>
      <c r="N3230" s="30" t="str">
        <f t="shared" si="823"/>
        <v>1847.5931</v>
      </c>
      <c r="O3230" s="30">
        <f t="shared" si="824"/>
        <v>100</v>
      </c>
      <c r="P3230" s="30" t="str">
        <f t="shared" si="825"/>
        <v>1847.5931</v>
      </c>
      <c r="Q3230" s="30">
        <f t="shared" si="826"/>
        <v>110</v>
      </c>
      <c r="R3230" s="36" t="str">
        <f t="shared" si="827"/>
        <v>10-Apr-2017</v>
      </c>
      <c r="S3230" s="37">
        <f t="shared" si="818"/>
        <v>1847.5931</v>
      </c>
    </row>
    <row r="3231" spans="1:19" ht="26">
      <c r="A3231" s="30" t="s">
        <v>9007</v>
      </c>
      <c r="D3231" s="30" t="str">
        <f t="shared" si="812"/>
        <v>120515</v>
      </c>
      <c r="E3231" s="30">
        <f t="shared" si="816"/>
        <v>7</v>
      </c>
      <c r="F3231" s="30" t="str">
        <f t="shared" si="813"/>
        <v>-</v>
      </c>
      <c r="G3231" s="30">
        <f t="shared" si="817"/>
        <v>9</v>
      </c>
      <c r="H3231" s="30" t="str">
        <f t="shared" si="814"/>
        <v>INF846K01EQ4</v>
      </c>
      <c r="I3231" s="30">
        <f t="shared" si="819"/>
        <v>22</v>
      </c>
      <c r="J3231" s="35" t="str">
        <f t="shared" si="815"/>
        <v>Axis Treasury Advantage Fund - Direct Plan - Daily Dividend Option</v>
      </c>
      <c r="K3231" s="35">
        <f t="shared" si="820"/>
        <v>89</v>
      </c>
      <c r="L3231" s="30" t="str">
        <f t="shared" si="821"/>
        <v>1007.2893</v>
      </c>
      <c r="M3231" s="30">
        <f t="shared" si="822"/>
        <v>99</v>
      </c>
      <c r="N3231" s="30" t="str">
        <f t="shared" si="823"/>
        <v>1007.2893</v>
      </c>
      <c r="O3231" s="30">
        <f t="shared" si="824"/>
        <v>109</v>
      </c>
      <c r="P3231" s="30" t="str">
        <f t="shared" si="825"/>
        <v>1007.2893</v>
      </c>
      <c r="Q3231" s="30">
        <f t="shared" si="826"/>
        <v>119</v>
      </c>
      <c r="R3231" s="36" t="str">
        <f t="shared" si="827"/>
        <v>08-Aug-2017</v>
      </c>
      <c r="S3231" s="37">
        <f t="shared" si="818"/>
        <v>1007.2893</v>
      </c>
    </row>
    <row r="3232" spans="1:19">
      <c r="A3232" s="30" t="s">
        <v>9008</v>
      </c>
      <c r="D3232" s="30" t="str">
        <f t="shared" si="812"/>
        <v>120513</v>
      </c>
      <c r="E3232" s="30">
        <f t="shared" si="816"/>
        <v>7</v>
      </c>
      <c r="F3232" s="30" t="str">
        <f t="shared" si="813"/>
        <v>INF846K01EN1</v>
      </c>
      <c r="G3232" s="30">
        <f t="shared" si="817"/>
        <v>20</v>
      </c>
      <c r="H3232" s="30" t="str">
        <f t="shared" si="814"/>
        <v>-</v>
      </c>
      <c r="I3232" s="30">
        <f t="shared" si="819"/>
        <v>22</v>
      </c>
      <c r="J3232" s="35" t="str">
        <f t="shared" si="815"/>
        <v>Axis Treasury Advantage Fund - Direct Plan - Growth Option</v>
      </c>
      <c r="K3232" s="35">
        <f t="shared" si="820"/>
        <v>81</v>
      </c>
      <c r="L3232" s="30" t="str">
        <f t="shared" si="821"/>
        <v>1895.8274</v>
      </c>
      <c r="M3232" s="30">
        <f t="shared" si="822"/>
        <v>91</v>
      </c>
      <c r="N3232" s="30" t="str">
        <f t="shared" si="823"/>
        <v>1895.8274</v>
      </c>
      <c r="O3232" s="30">
        <f t="shared" si="824"/>
        <v>101</v>
      </c>
      <c r="P3232" s="30" t="str">
        <f t="shared" si="825"/>
        <v>1895.8274</v>
      </c>
      <c r="Q3232" s="30">
        <f t="shared" si="826"/>
        <v>111</v>
      </c>
      <c r="R3232" s="36" t="str">
        <f t="shared" si="827"/>
        <v>08-Aug-2017</v>
      </c>
      <c r="S3232" s="37">
        <f t="shared" si="818"/>
        <v>1895.8273999999999</v>
      </c>
    </row>
    <row r="3233" spans="1:19" ht="26">
      <c r="A3233" s="30" t="s">
        <v>9009</v>
      </c>
      <c r="D3233" s="30" t="str">
        <f t="shared" si="812"/>
        <v>120516</v>
      </c>
      <c r="E3233" s="30">
        <f t="shared" si="816"/>
        <v>7</v>
      </c>
      <c r="F3233" s="30" t="str">
        <f t="shared" si="813"/>
        <v>INF846K01EO9</v>
      </c>
      <c r="G3233" s="30">
        <f t="shared" si="817"/>
        <v>20</v>
      </c>
      <c r="H3233" s="30" t="str">
        <f t="shared" si="814"/>
        <v>INF846K01EP6</v>
      </c>
      <c r="I3233" s="30">
        <f t="shared" si="819"/>
        <v>33</v>
      </c>
      <c r="J3233" s="35" t="str">
        <f t="shared" si="815"/>
        <v>Axis Treasury Advantage Fund - Direct Plan - Monthly Dividend Option</v>
      </c>
      <c r="K3233" s="35">
        <f t="shared" si="820"/>
        <v>102</v>
      </c>
      <c r="L3233" s="30" t="str">
        <f t="shared" si="821"/>
        <v>1008.2978</v>
      </c>
      <c r="M3233" s="30">
        <f t="shared" si="822"/>
        <v>112</v>
      </c>
      <c r="N3233" s="30" t="str">
        <f t="shared" si="823"/>
        <v>1008.2978</v>
      </c>
      <c r="O3233" s="30">
        <f t="shared" si="824"/>
        <v>122</v>
      </c>
      <c r="P3233" s="30" t="str">
        <f t="shared" si="825"/>
        <v>1008.2978</v>
      </c>
      <c r="Q3233" s="30">
        <f t="shared" si="826"/>
        <v>132</v>
      </c>
      <c r="R3233" s="36" t="str">
        <f t="shared" si="827"/>
        <v>08-Aug-2017</v>
      </c>
      <c r="S3233" s="37">
        <f t="shared" si="818"/>
        <v>1008.2978000000001</v>
      </c>
    </row>
    <row r="3234" spans="1:19" ht="26">
      <c r="A3234" s="30" t="s">
        <v>9010</v>
      </c>
      <c r="D3234" s="30" t="str">
        <f t="shared" si="812"/>
        <v>120514</v>
      </c>
      <c r="E3234" s="30">
        <f t="shared" si="816"/>
        <v>7</v>
      </c>
      <c r="F3234" s="30" t="str">
        <f t="shared" si="813"/>
        <v>INF846K01ER2</v>
      </c>
      <c r="G3234" s="30">
        <f t="shared" si="817"/>
        <v>20</v>
      </c>
      <c r="H3234" s="30" t="str">
        <f t="shared" si="814"/>
        <v>INF846K01ES0</v>
      </c>
      <c r="I3234" s="30">
        <f t="shared" si="819"/>
        <v>33</v>
      </c>
      <c r="J3234" s="35" t="str">
        <f t="shared" si="815"/>
        <v>Axis Treasury Advantage Fund - Direct Plan - Weekly Dividend Option</v>
      </c>
      <c r="K3234" s="35">
        <f t="shared" si="820"/>
        <v>101</v>
      </c>
      <c r="L3234" s="30" t="str">
        <f t="shared" si="821"/>
        <v>1004.8316</v>
      </c>
      <c r="M3234" s="30">
        <f t="shared" si="822"/>
        <v>111</v>
      </c>
      <c r="N3234" s="30" t="str">
        <f t="shared" si="823"/>
        <v>1004.8316</v>
      </c>
      <c r="O3234" s="30">
        <f t="shared" si="824"/>
        <v>121</v>
      </c>
      <c r="P3234" s="30" t="str">
        <f t="shared" si="825"/>
        <v>1004.8316</v>
      </c>
      <c r="Q3234" s="30">
        <f t="shared" si="826"/>
        <v>131</v>
      </c>
      <c r="R3234" s="36" t="str">
        <f t="shared" si="827"/>
        <v>08-Aug-2017</v>
      </c>
      <c r="S3234" s="37">
        <f t="shared" si="818"/>
        <v>1004.8316</v>
      </c>
    </row>
    <row r="3235" spans="1:19">
      <c r="A3235" s="30" t="s">
        <v>9011</v>
      </c>
      <c r="D3235" s="30" t="str">
        <f t="shared" si="812"/>
        <v>112214</v>
      </c>
      <c r="E3235" s="30">
        <f t="shared" si="816"/>
        <v>7</v>
      </c>
      <c r="F3235" s="30" t="str">
        <f t="shared" si="813"/>
        <v>INF846K01537</v>
      </c>
      <c r="G3235" s="30">
        <f t="shared" si="817"/>
        <v>20</v>
      </c>
      <c r="H3235" s="30" t="str">
        <f t="shared" si="814"/>
        <v>-</v>
      </c>
      <c r="I3235" s="30">
        <f t="shared" si="819"/>
        <v>22</v>
      </c>
      <c r="J3235" s="35" t="str">
        <f t="shared" si="815"/>
        <v>Axis Treasury Advantage Fund - Growth Option</v>
      </c>
      <c r="K3235" s="35">
        <f t="shared" si="820"/>
        <v>67</v>
      </c>
      <c r="L3235" s="30" t="str">
        <f t="shared" si="821"/>
        <v>1859.9608</v>
      </c>
      <c r="M3235" s="30">
        <f t="shared" si="822"/>
        <v>77</v>
      </c>
      <c r="N3235" s="30" t="str">
        <f t="shared" si="823"/>
        <v>1859.9608</v>
      </c>
      <c r="O3235" s="30">
        <f t="shared" si="824"/>
        <v>87</v>
      </c>
      <c r="P3235" s="30" t="str">
        <f t="shared" si="825"/>
        <v>1859.9608</v>
      </c>
      <c r="Q3235" s="30">
        <f t="shared" si="826"/>
        <v>97</v>
      </c>
      <c r="R3235" s="36" t="str">
        <f t="shared" si="827"/>
        <v>08-Aug-2017</v>
      </c>
      <c r="S3235" s="37">
        <f t="shared" si="818"/>
        <v>1859.9608000000001</v>
      </c>
    </row>
    <row r="3236" spans="1:19" ht="26">
      <c r="A3236" s="30" t="s">
        <v>9012</v>
      </c>
      <c r="D3236" s="30" t="str">
        <f t="shared" si="812"/>
        <v>112216</v>
      </c>
      <c r="E3236" s="30">
        <f t="shared" si="816"/>
        <v>7</v>
      </c>
      <c r="F3236" s="30" t="str">
        <f t="shared" si="813"/>
        <v>INF846K01552</v>
      </c>
      <c r="G3236" s="30">
        <f t="shared" si="817"/>
        <v>20</v>
      </c>
      <c r="H3236" s="30" t="str">
        <f t="shared" si="814"/>
        <v>INF846K01560</v>
      </c>
      <c r="I3236" s="30">
        <f t="shared" si="819"/>
        <v>33</v>
      </c>
      <c r="J3236" s="35" t="str">
        <f t="shared" si="815"/>
        <v>Axis Treasury Advantage Fund - Institutional Plan - Weekly Dividend Option</v>
      </c>
      <c r="K3236" s="35">
        <f t="shared" si="820"/>
        <v>108</v>
      </c>
      <c r="L3236" s="30" t="str">
        <f t="shared" si="821"/>
        <v>1006.2113</v>
      </c>
      <c r="M3236" s="30">
        <f t="shared" si="822"/>
        <v>118</v>
      </c>
      <c r="N3236" s="30" t="str">
        <f t="shared" si="823"/>
        <v>1006.2113</v>
      </c>
      <c r="O3236" s="30">
        <f t="shared" si="824"/>
        <v>128</v>
      </c>
      <c r="P3236" s="30" t="str">
        <f t="shared" si="825"/>
        <v>1006.2113</v>
      </c>
      <c r="Q3236" s="30">
        <f t="shared" si="826"/>
        <v>138</v>
      </c>
      <c r="R3236" s="36" t="str">
        <f t="shared" si="827"/>
        <v>08-Aug-2017</v>
      </c>
      <c r="S3236" s="37">
        <f t="shared" si="818"/>
        <v>1006.2113000000001</v>
      </c>
    </row>
    <row r="3237" spans="1:19">
      <c r="A3237" s="30" t="s">
        <v>9013</v>
      </c>
      <c r="D3237" s="30" t="str">
        <f t="shared" si="812"/>
        <v>112217</v>
      </c>
      <c r="E3237" s="30">
        <f t="shared" si="816"/>
        <v>7</v>
      </c>
      <c r="F3237" s="30" t="str">
        <f t="shared" si="813"/>
        <v>INF846K01578</v>
      </c>
      <c r="G3237" s="30">
        <f t="shared" si="817"/>
        <v>20</v>
      </c>
      <c r="H3237" s="30" t="str">
        <f t="shared" si="814"/>
        <v>INF846K01586</v>
      </c>
      <c r="I3237" s="30">
        <f t="shared" si="819"/>
        <v>33</v>
      </c>
      <c r="J3237" s="35" t="str">
        <f t="shared" si="815"/>
        <v>Axis Treasury Advantage Fund - Monthly Dividend Option</v>
      </c>
      <c r="K3237" s="35">
        <f t="shared" si="820"/>
        <v>88</v>
      </c>
      <c r="L3237" s="30" t="str">
        <f t="shared" si="821"/>
        <v>1008.0038</v>
      </c>
      <c r="M3237" s="30">
        <f t="shared" si="822"/>
        <v>98</v>
      </c>
      <c r="N3237" s="30" t="str">
        <f t="shared" si="823"/>
        <v>1008.0038</v>
      </c>
      <c r="O3237" s="30">
        <f t="shared" si="824"/>
        <v>108</v>
      </c>
      <c r="P3237" s="30" t="str">
        <f t="shared" si="825"/>
        <v>1008.0038</v>
      </c>
      <c r="Q3237" s="30">
        <f t="shared" si="826"/>
        <v>118</v>
      </c>
      <c r="R3237" s="36" t="str">
        <f t="shared" si="827"/>
        <v>08-Aug-2017</v>
      </c>
      <c r="S3237" s="37">
        <f t="shared" si="818"/>
        <v>1008.0038</v>
      </c>
    </row>
    <row r="3238" spans="1:19" ht="26">
      <c r="A3238" s="30" t="s">
        <v>9014</v>
      </c>
      <c r="D3238" s="30" t="str">
        <f t="shared" si="812"/>
        <v>112720</v>
      </c>
      <c r="E3238" s="30">
        <f t="shared" si="816"/>
        <v>7</v>
      </c>
      <c r="F3238" s="30" t="str">
        <f t="shared" si="813"/>
        <v>-</v>
      </c>
      <c r="G3238" s="30">
        <f t="shared" si="817"/>
        <v>9</v>
      </c>
      <c r="H3238" s="30" t="str">
        <f t="shared" si="814"/>
        <v>INF846K01487</v>
      </c>
      <c r="I3238" s="30">
        <f t="shared" si="819"/>
        <v>22</v>
      </c>
      <c r="J3238" s="35" t="str">
        <f t="shared" si="815"/>
        <v>Axis Treasury Advantage Fund - Retail Plan - Daily Dividend Option</v>
      </c>
      <c r="K3238" s="35">
        <f t="shared" si="820"/>
        <v>89</v>
      </c>
      <c r="L3238" s="30" t="str">
        <f t="shared" si="821"/>
        <v>1005.4758</v>
      </c>
      <c r="M3238" s="30">
        <f t="shared" si="822"/>
        <v>99</v>
      </c>
      <c r="N3238" s="30" t="str">
        <f t="shared" si="823"/>
        <v>1005.4758</v>
      </c>
      <c r="O3238" s="30">
        <f t="shared" si="824"/>
        <v>109</v>
      </c>
      <c r="P3238" s="30" t="str">
        <f t="shared" si="825"/>
        <v>1005.4758</v>
      </c>
      <c r="Q3238" s="30">
        <f t="shared" si="826"/>
        <v>119</v>
      </c>
      <c r="R3238" s="36" t="str">
        <f t="shared" si="827"/>
        <v>08-Aug-2017</v>
      </c>
      <c r="S3238" s="37">
        <f t="shared" si="818"/>
        <v>1005.4758</v>
      </c>
    </row>
    <row r="3239" spans="1:19">
      <c r="A3239" s="30" t="s">
        <v>9015</v>
      </c>
      <c r="D3239" s="30" t="str">
        <f t="shared" si="812"/>
        <v>112717</v>
      </c>
      <c r="E3239" s="30">
        <f t="shared" si="816"/>
        <v>7</v>
      </c>
      <c r="F3239" s="30" t="str">
        <f t="shared" si="813"/>
        <v>INF846K01479</v>
      </c>
      <c r="G3239" s="30">
        <f t="shared" si="817"/>
        <v>20</v>
      </c>
      <c r="H3239" s="30" t="str">
        <f t="shared" si="814"/>
        <v>-</v>
      </c>
      <c r="I3239" s="30">
        <f t="shared" si="819"/>
        <v>22</v>
      </c>
      <c r="J3239" s="35" t="str">
        <f t="shared" si="815"/>
        <v>Axis Treasury Advantage Fund - Retail Plan - Growth Option</v>
      </c>
      <c r="K3239" s="35">
        <f t="shared" si="820"/>
        <v>81</v>
      </c>
      <c r="L3239" s="30" t="str">
        <f t="shared" si="821"/>
        <v>1746.9016</v>
      </c>
      <c r="M3239" s="30">
        <f t="shared" si="822"/>
        <v>91</v>
      </c>
      <c r="N3239" s="30" t="str">
        <f t="shared" si="823"/>
        <v>1746.9016</v>
      </c>
      <c r="O3239" s="30">
        <f t="shared" si="824"/>
        <v>101</v>
      </c>
      <c r="P3239" s="30" t="str">
        <f t="shared" si="825"/>
        <v>1746.9016</v>
      </c>
      <c r="Q3239" s="30">
        <f t="shared" si="826"/>
        <v>111</v>
      </c>
      <c r="R3239" s="36" t="str">
        <f t="shared" si="827"/>
        <v>08-Aug-2017</v>
      </c>
      <c r="S3239" s="37">
        <f t="shared" si="818"/>
        <v>1746.9015999999999</v>
      </c>
    </row>
    <row r="3240" spans="1:19" ht="26">
      <c r="A3240" s="30" t="s">
        <v>9016</v>
      </c>
      <c r="D3240" s="30" t="str">
        <f t="shared" si="812"/>
        <v>112718</v>
      </c>
      <c r="E3240" s="30">
        <f t="shared" si="816"/>
        <v>7</v>
      </c>
      <c r="F3240" s="30" t="str">
        <f t="shared" si="813"/>
        <v>INF846K01511</v>
      </c>
      <c r="G3240" s="30">
        <f t="shared" si="817"/>
        <v>20</v>
      </c>
      <c r="H3240" s="30" t="str">
        <f t="shared" si="814"/>
        <v>INF846K01529</v>
      </c>
      <c r="I3240" s="30">
        <f t="shared" si="819"/>
        <v>33</v>
      </c>
      <c r="J3240" s="35" t="str">
        <f t="shared" si="815"/>
        <v>Axis Treasury Advantage Fund - Retail Plan - Monthly Dividend Option</v>
      </c>
      <c r="K3240" s="35">
        <f t="shared" si="820"/>
        <v>102</v>
      </c>
      <c r="L3240" s="30" t="str">
        <f t="shared" si="821"/>
        <v>1007.8884</v>
      </c>
      <c r="M3240" s="30">
        <f t="shared" si="822"/>
        <v>112</v>
      </c>
      <c r="N3240" s="30" t="str">
        <f t="shared" si="823"/>
        <v>1007.8884</v>
      </c>
      <c r="O3240" s="30">
        <f t="shared" si="824"/>
        <v>122</v>
      </c>
      <c r="P3240" s="30" t="str">
        <f t="shared" si="825"/>
        <v>1007.8884</v>
      </c>
      <c r="Q3240" s="30">
        <f t="shared" si="826"/>
        <v>132</v>
      </c>
      <c r="R3240" s="36" t="str">
        <f t="shared" si="827"/>
        <v>08-Aug-2017</v>
      </c>
      <c r="S3240" s="37">
        <f t="shared" si="818"/>
        <v>1007.8884</v>
      </c>
    </row>
    <row r="3241" spans="1:19" ht="26">
      <c r="A3241" s="30" t="s">
        <v>9017</v>
      </c>
      <c r="D3241" s="30" t="str">
        <f t="shared" si="812"/>
        <v>112719</v>
      </c>
      <c r="E3241" s="30">
        <f t="shared" si="816"/>
        <v>7</v>
      </c>
      <c r="F3241" s="30" t="str">
        <f t="shared" si="813"/>
        <v>INF846K01495</v>
      </c>
      <c r="G3241" s="30">
        <f t="shared" si="817"/>
        <v>20</v>
      </c>
      <c r="H3241" s="30" t="str">
        <f t="shared" si="814"/>
        <v>INF846K01503</v>
      </c>
      <c r="I3241" s="30">
        <f t="shared" si="819"/>
        <v>33</v>
      </c>
      <c r="J3241" s="35" t="str">
        <f t="shared" si="815"/>
        <v>Axis Treasury Advantage Fund - Retail Plan - Weekly Dividend Option</v>
      </c>
      <c r="K3241" s="35">
        <f t="shared" si="820"/>
        <v>101</v>
      </c>
      <c r="L3241" s="30" t="str">
        <f t="shared" si="821"/>
        <v>1004.8028</v>
      </c>
      <c r="M3241" s="30">
        <f t="shared" si="822"/>
        <v>111</v>
      </c>
      <c r="N3241" s="30" t="str">
        <f t="shared" si="823"/>
        <v>1004.8028</v>
      </c>
      <c r="O3241" s="30">
        <f t="shared" si="824"/>
        <v>121</v>
      </c>
      <c r="P3241" s="30" t="str">
        <f t="shared" si="825"/>
        <v>1004.8028</v>
      </c>
      <c r="Q3241" s="30">
        <f t="shared" si="826"/>
        <v>131</v>
      </c>
      <c r="R3241" s="36" t="str">
        <f t="shared" si="827"/>
        <v>08-Aug-2017</v>
      </c>
      <c r="S3241" s="37">
        <f t="shared" si="818"/>
        <v>1004.8028</v>
      </c>
    </row>
    <row r="3242" spans="1:19">
      <c r="A3242" s="30" t="s">
        <v>97</v>
      </c>
      <c r="D3242" s="30" t="str">
        <f t="shared" si="812"/>
        <v/>
      </c>
      <c r="E3242" s="30" t="str">
        <f t="shared" si="816"/>
        <v/>
      </c>
      <c r="F3242" s="30" t="str">
        <f t="shared" si="813"/>
        <v xml:space="preserve"> </v>
      </c>
      <c r="G3242" s="30" t="str">
        <f t="shared" si="817"/>
        <v/>
      </c>
      <c r="H3242" s="30" t="str">
        <f t="shared" si="814"/>
        <v/>
      </c>
      <c r="I3242" s="30" t="str">
        <f t="shared" si="819"/>
        <v/>
      </c>
      <c r="J3242" s="35" t="str">
        <f t="shared" si="815"/>
        <v/>
      </c>
      <c r="K3242" s="35" t="str">
        <f t="shared" si="820"/>
        <v/>
      </c>
      <c r="L3242" s="30" t="str">
        <f t="shared" si="821"/>
        <v/>
      </c>
      <c r="M3242" s="30" t="str">
        <f t="shared" si="822"/>
        <v/>
      </c>
      <c r="N3242" s="30" t="str">
        <f t="shared" si="823"/>
        <v/>
      </c>
      <c r="O3242" s="30" t="str">
        <f t="shared" si="824"/>
        <v/>
      </c>
      <c r="P3242" s="30" t="str">
        <f t="shared" si="825"/>
        <v/>
      </c>
      <c r="Q3242" s="30" t="str">
        <f t="shared" si="826"/>
        <v/>
      </c>
      <c r="R3242" s="36" t="str">
        <f t="shared" si="827"/>
        <v/>
      </c>
      <c r="S3242" s="37" t="str">
        <f t="shared" si="818"/>
        <v/>
      </c>
    </row>
    <row r="3243" spans="1:19">
      <c r="A3243" s="30" t="s">
        <v>100</v>
      </c>
      <c r="D3243" s="30" t="str">
        <f t="shared" si="812"/>
        <v/>
      </c>
      <c r="E3243" s="30" t="str">
        <f t="shared" si="816"/>
        <v/>
      </c>
      <c r="F3243" s="30" t="str">
        <f t="shared" si="813"/>
        <v>Baroda Pioneer Mutual Fund</v>
      </c>
      <c r="G3243" s="30" t="str">
        <f t="shared" si="817"/>
        <v/>
      </c>
      <c r="H3243" s="30" t="str">
        <f t="shared" si="814"/>
        <v/>
      </c>
      <c r="I3243" s="30" t="str">
        <f t="shared" si="819"/>
        <v/>
      </c>
      <c r="J3243" s="35" t="str">
        <f t="shared" si="815"/>
        <v/>
      </c>
      <c r="K3243" s="35" t="str">
        <f t="shared" si="820"/>
        <v/>
      </c>
      <c r="L3243" s="30" t="str">
        <f t="shared" si="821"/>
        <v/>
      </c>
      <c r="M3243" s="30" t="str">
        <f t="shared" si="822"/>
        <v/>
      </c>
      <c r="N3243" s="30" t="str">
        <f t="shared" si="823"/>
        <v/>
      </c>
      <c r="O3243" s="30" t="str">
        <f t="shared" si="824"/>
        <v/>
      </c>
      <c r="P3243" s="30" t="str">
        <f t="shared" si="825"/>
        <v/>
      </c>
      <c r="Q3243" s="30" t="str">
        <f t="shared" si="826"/>
        <v/>
      </c>
      <c r="R3243" s="36" t="str">
        <f t="shared" si="827"/>
        <v/>
      </c>
      <c r="S3243" s="37" t="str">
        <f t="shared" si="818"/>
        <v/>
      </c>
    </row>
    <row r="3244" spans="1:19">
      <c r="A3244" s="30" t="s">
        <v>97</v>
      </c>
      <c r="D3244" s="30" t="str">
        <f t="shared" si="812"/>
        <v/>
      </c>
      <c r="E3244" s="30" t="str">
        <f t="shared" si="816"/>
        <v/>
      </c>
      <c r="F3244" s="30" t="str">
        <f t="shared" si="813"/>
        <v xml:space="preserve"> </v>
      </c>
      <c r="G3244" s="30" t="str">
        <f t="shared" si="817"/>
        <v/>
      </c>
      <c r="H3244" s="30" t="str">
        <f t="shared" si="814"/>
        <v/>
      </c>
      <c r="I3244" s="30" t="str">
        <f t="shared" si="819"/>
        <v/>
      </c>
      <c r="J3244" s="35" t="str">
        <f t="shared" si="815"/>
        <v/>
      </c>
      <c r="K3244" s="35" t="str">
        <f t="shared" si="820"/>
        <v/>
      </c>
      <c r="L3244" s="30" t="str">
        <f t="shared" si="821"/>
        <v/>
      </c>
      <c r="M3244" s="30" t="str">
        <f t="shared" si="822"/>
        <v/>
      </c>
      <c r="N3244" s="30" t="str">
        <f t="shared" si="823"/>
        <v/>
      </c>
      <c r="O3244" s="30" t="str">
        <f t="shared" si="824"/>
        <v/>
      </c>
      <c r="P3244" s="30" t="str">
        <f t="shared" si="825"/>
        <v/>
      </c>
      <c r="Q3244" s="30" t="str">
        <f t="shared" si="826"/>
        <v/>
      </c>
      <c r="R3244" s="36" t="str">
        <f t="shared" si="827"/>
        <v/>
      </c>
      <c r="S3244" s="37" t="str">
        <f t="shared" si="818"/>
        <v/>
      </c>
    </row>
    <row r="3245" spans="1:19" ht="26">
      <c r="A3245" s="30" t="s">
        <v>268</v>
      </c>
      <c r="D3245" s="30" t="str">
        <f t="shared" si="812"/>
        <v>133525</v>
      </c>
      <c r="E3245" s="30">
        <f t="shared" si="816"/>
        <v>7</v>
      </c>
      <c r="F3245" s="30" t="str">
        <f t="shared" si="813"/>
        <v>INF955L01FT2</v>
      </c>
      <c r="G3245" s="30">
        <f t="shared" si="817"/>
        <v>20</v>
      </c>
      <c r="H3245" s="30" t="str">
        <f t="shared" si="814"/>
        <v>-</v>
      </c>
      <c r="I3245" s="30">
        <f t="shared" si="819"/>
        <v>22</v>
      </c>
      <c r="J3245" s="35" t="str">
        <f t="shared" si="815"/>
        <v>Baroda Pioneer Credit Opportunities Fund -Plan A -Bonus Option</v>
      </c>
      <c r="K3245" s="35">
        <f t="shared" si="820"/>
        <v>85</v>
      </c>
      <c r="L3245" s="30" t="str">
        <f t="shared" si="821"/>
        <v>11.0743</v>
      </c>
      <c r="M3245" s="30">
        <f t="shared" si="822"/>
        <v>93</v>
      </c>
      <c r="N3245" s="30" t="str">
        <f t="shared" si="823"/>
        <v>10.9636</v>
      </c>
      <c r="O3245" s="30">
        <f t="shared" si="824"/>
        <v>101</v>
      </c>
      <c r="P3245" s="30" t="str">
        <f t="shared" si="825"/>
        <v>11.0743</v>
      </c>
      <c r="Q3245" s="30">
        <f t="shared" si="826"/>
        <v>109</v>
      </c>
      <c r="R3245" s="36" t="str">
        <f t="shared" si="827"/>
        <v>22-Feb-2016</v>
      </c>
      <c r="S3245" s="37">
        <f t="shared" si="818"/>
        <v>11.074299999999999</v>
      </c>
    </row>
    <row r="3246" spans="1:19" ht="26">
      <c r="A3246" s="30" t="s">
        <v>9018</v>
      </c>
      <c r="D3246" s="30" t="str">
        <f t="shared" si="812"/>
        <v>133486</v>
      </c>
      <c r="E3246" s="30">
        <f t="shared" si="816"/>
        <v>7</v>
      </c>
      <c r="F3246" s="30" t="str">
        <f t="shared" si="813"/>
        <v>INF955L01FP0</v>
      </c>
      <c r="G3246" s="30">
        <f t="shared" si="817"/>
        <v>20</v>
      </c>
      <c r="H3246" s="30" t="str">
        <f t="shared" si="814"/>
        <v>-</v>
      </c>
      <c r="I3246" s="30">
        <f t="shared" si="819"/>
        <v>22</v>
      </c>
      <c r="J3246" s="35" t="str">
        <f t="shared" si="815"/>
        <v>Baroda Pioneer Credit Opportunities Fund -Plan A -Growth Option</v>
      </c>
      <c r="K3246" s="35">
        <f t="shared" si="820"/>
        <v>86</v>
      </c>
      <c r="L3246" s="30" t="str">
        <f t="shared" si="821"/>
        <v>12.9911</v>
      </c>
      <c r="M3246" s="30">
        <f t="shared" si="822"/>
        <v>94</v>
      </c>
      <c r="N3246" s="30" t="str">
        <f t="shared" si="823"/>
        <v>12.8612</v>
      </c>
      <c r="O3246" s="30">
        <f t="shared" si="824"/>
        <v>102</v>
      </c>
      <c r="P3246" s="30" t="str">
        <f t="shared" si="825"/>
        <v>12.9911</v>
      </c>
      <c r="Q3246" s="30">
        <f t="shared" si="826"/>
        <v>110</v>
      </c>
      <c r="R3246" s="36" t="str">
        <f t="shared" si="827"/>
        <v>09-Aug-2017</v>
      </c>
      <c r="S3246" s="37">
        <f t="shared" si="818"/>
        <v>12.991099999999999</v>
      </c>
    </row>
    <row r="3247" spans="1:19" ht="26">
      <c r="A3247" s="30" t="s">
        <v>9019</v>
      </c>
      <c r="D3247" s="30" t="str">
        <f t="shared" si="812"/>
        <v>133517</v>
      </c>
      <c r="E3247" s="30">
        <f t="shared" si="816"/>
        <v>7</v>
      </c>
      <c r="F3247" s="30" t="str">
        <f t="shared" si="813"/>
        <v>INF955L01FU0</v>
      </c>
      <c r="G3247" s="30">
        <f t="shared" si="817"/>
        <v>20</v>
      </c>
      <c r="H3247" s="30" t="str">
        <f t="shared" si="814"/>
        <v>-</v>
      </c>
      <c r="I3247" s="30">
        <f t="shared" si="819"/>
        <v>22</v>
      </c>
      <c r="J3247" s="35" t="str">
        <f t="shared" si="815"/>
        <v>Baroda Pioneer Credit Opportunities Fund -Plan A -Monthly Dividend Payout Option</v>
      </c>
      <c r="K3247" s="35">
        <f t="shared" si="820"/>
        <v>103</v>
      </c>
      <c r="L3247" s="30" t="str">
        <f t="shared" si="821"/>
        <v>10.9532</v>
      </c>
      <c r="M3247" s="30">
        <f t="shared" si="822"/>
        <v>111</v>
      </c>
      <c r="N3247" s="30" t="str">
        <f t="shared" si="823"/>
        <v>10.8437</v>
      </c>
      <c r="O3247" s="30">
        <f t="shared" si="824"/>
        <v>119</v>
      </c>
      <c r="P3247" s="30" t="str">
        <f t="shared" si="825"/>
        <v>10.9532</v>
      </c>
      <c r="Q3247" s="30">
        <f t="shared" si="826"/>
        <v>127</v>
      </c>
      <c r="R3247" s="36" t="str">
        <f t="shared" si="827"/>
        <v>09-Aug-2017</v>
      </c>
      <c r="S3247" s="37">
        <f t="shared" si="818"/>
        <v>10.953200000000001</v>
      </c>
    </row>
    <row r="3248" spans="1:19" ht="26">
      <c r="A3248" s="30" t="s">
        <v>9020</v>
      </c>
      <c r="D3248" s="30" t="str">
        <f t="shared" si="812"/>
        <v>133518</v>
      </c>
      <c r="E3248" s="30">
        <f t="shared" si="816"/>
        <v>7</v>
      </c>
      <c r="F3248" s="30" t="str">
        <f t="shared" si="813"/>
        <v>INF955L01FV8</v>
      </c>
      <c r="G3248" s="30">
        <f t="shared" si="817"/>
        <v>20</v>
      </c>
      <c r="H3248" s="30" t="str">
        <f t="shared" si="814"/>
        <v>-</v>
      </c>
      <c r="I3248" s="30">
        <f t="shared" si="819"/>
        <v>22</v>
      </c>
      <c r="J3248" s="35" t="str">
        <f t="shared" si="815"/>
        <v>Baroda Pioneer Credit Opportunities Fund -Plan A -Quarterly Dividend Payout Option</v>
      </c>
      <c r="K3248" s="35">
        <f t="shared" si="820"/>
        <v>105</v>
      </c>
      <c r="L3248" s="30" t="str">
        <f t="shared" si="821"/>
        <v>10.8977</v>
      </c>
      <c r="M3248" s="30">
        <f t="shared" si="822"/>
        <v>113</v>
      </c>
      <c r="N3248" s="30" t="str">
        <f t="shared" si="823"/>
        <v>10.7887</v>
      </c>
      <c r="O3248" s="30">
        <f t="shared" si="824"/>
        <v>121</v>
      </c>
      <c r="P3248" s="30" t="str">
        <f t="shared" si="825"/>
        <v>10.8977</v>
      </c>
      <c r="Q3248" s="30">
        <f t="shared" si="826"/>
        <v>129</v>
      </c>
      <c r="R3248" s="36" t="str">
        <f t="shared" si="827"/>
        <v>09-Aug-2017</v>
      </c>
      <c r="S3248" s="37">
        <f t="shared" si="818"/>
        <v>10.8977</v>
      </c>
    </row>
    <row r="3249" spans="1:19" ht="26">
      <c r="A3249" s="30" t="s">
        <v>9021</v>
      </c>
      <c r="D3249" s="30" t="str">
        <f t="shared" si="812"/>
        <v>133678</v>
      </c>
      <c r="E3249" s="30">
        <f t="shared" si="816"/>
        <v>7</v>
      </c>
      <c r="F3249" s="30" t="str">
        <f t="shared" si="813"/>
        <v>INF955L01FY2</v>
      </c>
      <c r="G3249" s="30">
        <f t="shared" si="817"/>
        <v>20</v>
      </c>
      <c r="H3249" s="30" t="str">
        <f t="shared" si="814"/>
        <v>-</v>
      </c>
      <c r="I3249" s="30">
        <f t="shared" si="819"/>
        <v>22</v>
      </c>
      <c r="J3249" s="35" t="str">
        <f t="shared" si="815"/>
        <v>Baroda Pioneer Credit Opportunities Fund -Plan B(Direct)-Bonus Option</v>
      </c>
      <c r="K3249" s="35">
        <f t="shared" si="820"/>
        <v>92</v>
      </c>
      <c r="L3249" s="30" t="str">
        <f t="shared" si="821"/>
        <v>13.3984</v>
      </c>
      <c r="M3249" s="30">
        <f t="shared" si="822"/>
        <v>100</v>
      </c>
      <c r="N3249" s="30" t="str">
        <f t="shared" si="823"/>
        <v>13.2644</v>
      </c>
      <c r="O3249" s="30">
        <f t="shared" si="824"/>
        <v>108</v>
      </c>
      <c r="P3249" s="30" t="str">
        <f t="shared" si="825"/>
        <v>13.3984</v>
      </c>
      <c r="Q3249" s="30">
        <f t="shared" si="826"/>
        <v>116</v>
      </c>
      <c r="R3249" s="36" t="str">
        <f t="shared" si="827"/>
        <v>09-Aug-2017</v>
      </c>
      <c r="S3249" s="37">
        <f t="shared" si="818"/>
        <v>13.398400000000001</v>
      </c>
    </row>
    <row r="3250" spans="1:19" ht="26">
      <c r="A3250" s="30" t="s">
        <v>9022</v>
      </c>
      <c r="D3250" s="30" t="str">
        <f t="shared" si="812"/>
        <v>133520</v>
      </c>
      <c r="E3250" s="30">
        <f t="shared" si="816"/>
        <v>7</v>
      </c>
      <c r="F3250" s="30" t="str">
        <f t="shared" si="813"/>
        <v>INF955L01FZ9</v>
      </c>
      <c r="G3250" s="30">
        <f t="shared" si="817"/>
        <v>20</v>
      </c>
      <c r="H3250" s="30" t="str">
        <f t="shared" si="814"/>
        <v>-</v>
      </c>
      <c r="I3250" s="30">
        <f t="shared" si="819"/>
        <v>22</v>
      </c>
      <c r="J3250" s="35" t="str">
        <f t="shared" si="815"/>
        <v>Baroda Pioneer Credit Opportunities Fund -Plan B-(Direct) Monthly Dividend Payout Option</v>
      </c>
      <c r="K3250" s="35">
        <f t="shared" si="820"/>
        <v>111</v>
      </c>
      <c r="L3250" s="30" t="str">
        <f t="shared" si="821"/>
        <v>11.3521</v>
      </c>
      <c r="M3250" s="30">
        <f t="shared" si="822"/>
        <v>119</v>
      </c>
      <c r="N3250" s="30" t="str">
        <f t="shared" si="823"/>
        <v>11.2386</v>
      </c>
      <c r="O3250" s="30">
        <f t="shared" si="824"/>
        <v>127</v>
      </c>
      <c r="P3250" s="30" t="str">
        <f t="shared" si="825"/>
        <v>11.3521</v>
      </c>
      <c r="Q3250" s="30">
        <f t="shared" si="826"/>
        <v>135</v>
      </c>
      <c r="R3250" s="36" t="str">
        <f t="shared" si="827"/>
        <v>09-Aug-2017</v>
      </c>
      <c r="S3250" s="37">
        <f t="shared" si="818"/>
        <v>11.3521</v>
      </c>
    </row>
    <row r="3251" spans="1:19" ht="26">
      <c r="A3251" s="30" t="s">
        <v>9023</v>
      </c>
      <c r="D3251" s="30" t="str">
        <f t="shared" si="812"/>
        <v>133524</v>
      </c>
      <c r="E3251" s="30">
        <f t="shared" si="816"/>
        <v>7</v>
      </c>
      <c r="F3251" s="30" t="str">
        <f t="shared" si="813"/>
        <v>INF955L01GA0</v>
      </c>
      <c r="G3251" s="30">
        <f t="shared" si="817"/>
        <v>20</v>
      </c>
      <c r="H3251" s="30" t="str">
        <f t="shared" si="814"/>
        <v>-</v>
      </c>
      <c r="I3251" s="30">
        <f t="shared" si="819"/>
        <v>22</v>
      </c>
      <c r="J3251" s="35" t="str">
        <f t="shared" si="815"/>
        <v>Baroda Pioneer Credit Opportunities Fund -Plan B-(Direct) Quarterly Dividend Payout Option</v>
      </c>
      <c r="K3251" s="35">
        <f t="shared" si="820"/>
        <v>113</v>
      </c>
      <c r="L3251" s="30" t="str">
        <f t="shared" si="821"/>
        <v>11.2417</v>
      </c>
      <c r="M3251" s="30">
        <f t="shared" si="822"/>
        <v>121</v>
      </c>
      <c r="N3251" s="30" t="str">
        <f t="shared" si="823"/>
        <v>11.1293</v>
      </c>
      <c r="O3251" s="30">
        <f t="shared" si="824"/>
        <v>129</v>
      </c>
      <c r="P3251" s="30" t="str">
        <f t="shared" si="825"/>
        <v>11.2417</v>
      </c>
      <c r="Q3251" s="30">
        <f t="shared" si="826"/>
        <v>137</v>
      </c>
      <c r="R3251" s="36" t="str">
        <f t="shared" si="827"/>
        <v>09-Aug-2017</v>
      </c>
      <c r="S3251" s="37">
        <f t="shared" si="818"/>
        <v>11.2417</v>
      </c>
    </row>
    <row r="3252" spans="1:19" ht="26">
      <c r="A3252" s="30" t="s">
        <v>9024</v>
      </c>
      <c r="D3252" s="30" t="str">
        <f t="shared" si="812"/>
        <v>133488</v>
      </c>
      <c r="E3252" s="30">
        <f t="shared" si="816"/>
        <v>7</v>
      </c>
      <c r="F3252" s="30" t="str">
        <f t="shared" si="813"/>
        <v>INF955L01FR6</v>
      </c>
      <c r="G3252" s="30">
        <f t="shared" si="817"/>
        <v>20</v>
      </c>
      <c r="H3252" s="30" t="str">
        <f t="shared" si="814"/>
        <v>-</v>
      </c>
      <c r="I3252" s="30">
        <f t="shared" si="819"/>
        <v>22</v>
      </c>
      <c r="J3252" s="35" t="str">
        <f t="shared" si="815"/>
        <v>Baroda Pioneer Credit Opportunities Fund -Plan B-Growth Option</v>
      </c>
      <c r="K3252" s="35">
        <f t="shared" si="820"/>
        <v>85</v>
      </c>
      <c r="L3252" s="30" t="str">
        <f t="shared" si="821"/>
        <v>13.3984</v>
      </c>
      <c r="M3252" s="30">
        <f t="shared" si="822"/>
        <v>93</v>
      </c>
      <c r="N3252" s="30" t="str">
        <f t="shared" si="823"/>
        <v>13.2644</v>
      </c>
      <c r="O3252" s="30">
        <f t="shared" si="824"/>
        <v>101</v>
      </c>
      <c r="P3252" s="30" t="str">
        <f t="shared" si="825"/>
        <v>13.3984</v>
      </c>
      <c r="Q3252" s="30">
        <f t="shared" si="826"/>
        <v>109</v>
      </c>
      <c r="R3252" s="36" t="str">
        <f t="shared" si="827"/>
        <v>09-Aug-2017</v>
      </c>
      <c r="S3252" s="37">
        <f t="shared" si="818"/>
        <v>13.398400000000001</v>
      </c>
    </row>
    <row r="3253" spans="1:19" ht="26">
      <c r="A3253" s="30" t="s">
        <v>9025</v>
      </c>
      <c r="D3253" s="30" t="str">
        <f t="shared" si="812"/>
        <v>117629</v>
      </c>
      <c r="E3253" s="30">
        <f t="shared" si="816"/>
        <v>7</v>
      </c>
      <c r="F3253" s="30" t="str">
        <f t="shared" si="813"/>
        <v>INF955L01880</v>
      </c>
      <c r="G3253" s="30">
        <f t="shared" si="817"/>
        <v>20</v>
      </c>
      <c r="H3253" s="30" t="str">
        <f t="shared" si="814"/>
        <v>-</v>
      </c>
      <c r="I3253" s="30">
        <f t="shared" si="819"/>
        <v>22</v>
      </c>
      <c r="J3253" s="35" t="str">
        <f t="shared" si="815"/>
        <v>Baroda Pioneer Dynamic Bond Fund - Plan A - Dividend Payout Option</v>
      </c>
      <c r="K3253" s="35">
        <f t="shared" si="820"/>
        <v>89</v>
      </c>
      <c r="L3253" s="30" t="str">
        <f t="shared" si="821"/>
        <v>13.2614</v>
      </c>
      <c r="M3253" s="30">
        <f t="shared" si="822"/>
        <v>97</v>
      </c>
      <c r="N3253" s="30" t="str">
        <f t="shared" si="823"/>
        <v>13.1951</v>
      </c>
      <c r="O3253" s="30">
        <f t="shared" si="824"/>
        <v>105</v>
      </c>
      <c r="P3253" s="30" t="str">
        <f t="shared" si="825"/>
        <v>13.2614</v>
      </c>
      <c r="Q3253" s="30">
        <f t="shared" si="826"/>
        <v>113</v>
      </c>
      <c r="R3253" s="36" t="str">
        <f t="shared" si="827"/>
        <v>09-Aug-2017</v>
      </c>
      <c r="S3253" s="37">
        <f t="shared" si="818"/>
        <v>13.2614</v>
      </c>
    </row>
    <row r="3254" spans="1:19">
      <c r="A3254" s="30" t="s">
        <v>9026</v>
      </c>
      <c r="D3254" s="30" t="str">
        <f t="shared" si="812"/>
        <v>117631</v>
      </c>
      <c r="E3254" s="30">
        <f t="shared" si="816"/>
        <v>7</v>
      </c>
      <c r="F3254" s="30" t="str">
        <f t="shared" si="813"/>
        <v>INF955L01906</v>
      </c>
      <c r="G3254" s="30">
        <f t="shared" si="817"/>
        <v>20</v>
      </c>
      <c r="H3254" s="30" t="str">
        <f t="shared" si="814"/>
        <v>-</v>
      </c>
      <c r="I3254" s="30">
        <f t="shared" si="819"/>
        <v>22</v>
      </c>
      <c r="J3254" s="35" t="str">
        <f t="shared" si="815"/>
        <v>Baroda Pioneer Dynamic Bond Fund - Plan A - Growth Option</v>
      </c>
      <c r="K3254" s="35">
        <f t="shared" si="820"/>
        <v>80</v>
      </c>
      <c r="L3254" s="30" t="str">
        <f t="shared" si="821"/>
        <v>16.0854</v>
      </c>
      <c r="M3254" s="30">
        <f t="shared" si="822"/>
        <v>88</v>
      </c>
      <c r="N3254" s="30" t="str">
        <f t="shared" si="823"/>
        <v>16.0050</v>
      </c>
      <c r="O3254" s="30">
        <f t="shared" si="824"/>
        <v>96</v>
      </c>
      <c r="P3254" s="30" t="str">
        <f t="shared" si="825"/>
        <v>16.0854</v>
      </c>
      <c r="Q3254" s="30">
        <f t="shared" si="826"/>
        <v>104</v>
      </c>
      <c r="R3254" s="36" t="str">
        <f t="shared" si="827"/>
        <v>09-Aug-2017</v>
      </c>
      <c r="S3254" s="37">
        <f t="shared" si="818"/>
        <v>16.0854</v>
      </c>
    </row>
    <row r="3255" spans="1:19" ht="26">
      <c r="A3255" s="30" t="s">
        <v>9027</v>
      </c>
      <c r="D3255" s="30" t="str">
        <f t="shared" si="812"/>
        <v>119336</v>
      </c>
      <c r="E3255" s="30">
        <f t="shared" si="816"/>
        <v>7</v>
      </c>
      <c r="F3255" s="30" t="str">
        <f t="shared" si="813"/>
        <v>INF955L01989</v>
      </c>
      <c r="G3255" s="30">
        <f t="shared" si="817"/>
        <v>20</v>
      </c>
      <c r="H3255" s="30" t="str">
        <f t="shared" si="814"/>
        <v>-</v>
      </c>
      <c r="I3255" s="30">
        <f t="shared" si="819"/>
        <v>22</v>
      </c>
      <c r="J3255" s="35" t="str">
        <f t="shared" si="815"/>
        <v>Baroda Pioneer Dynamic Bond Fund - Plan B (Direct) - Dividend Payout Option</v>
      </c>
      <c r="K3255" s="35">
        <f t="shared" si="820"/>
        <v>98</v>
      </c>
      <c r="L3255" s="30" t="str">
        <f t="shared" si="821"/>
        <v>13.8789</v>
      </c>
      <c r="M3255" s="30">
        <f t="shared" si="822"/>
        <v>106</v>
      </c>
      <c r="N3255" s="30" t="str">
        <f t="shared" si="823"/>
        <v>13.8095</v>
      </c>
      <c r="O3255" s="30">
        <f t="shared" si="824"/>
        <v>114</v>
      </c>
      <c r="P3255" s="30" t="str">
        <f t="shared" si="825"/>
        <v>13.8789</v>
      </c>
      <c r="Q3255" s="30">
        <f t="shared" si="826"/>
        <v>122</v>
      </c>
      <c r="R3255" s="36" t="str">
        <f t="shared" si="827"/>
        <v>09-Aug-2017</v>
      </c>
      <c r="S3255" s="37">
        <f t="shared" si="818"/>
        <v>13.8789</v>
      </c>
    </row>
    <row r="3256" spans="1:19" ht="26">
      <c r="A3256" s="30" t="s">
        <v>9028</v>
      </c>
      <c r="D3256" s="30" t="str">
        <f t="shared" si="812"/>
        <v>119337</v>
      </c>
      <c r="E3256" s="30">
        <f t="shared" si="816"/>
        <v>7</v>
      </c>
      <c r="F3256" s="30" t="str">
        <f t="shared" si="813"/>
        <v>INF955L01AA3</v>
      </c>
      <c r="G3256" s="30">
        <f t="shared" si="817"/>
        <v>20</v>
      </c>
      <c r="H3256" s="30" t="str">
        <f t="shared" si="814"/>
        <v>-</v>
      </c>
      <c r="I3256" s="30">
        <f t="shared" si="819"/>
        <v>22</v>
      </c>
      <c r="J3256" s="35" t="str">
        <f t="shared" si="815"/>
        <v>Baroda Pioneer Dynamic Bond Fund - Plan B (Direct) - Growth Option</v>
      </c>
      <c r="K3256" s="35">
        <f t="shared" si="820"/>
        <v>89</v>
      </c>
      <c r="L3256" s="30" t="str">
        <f t="shared" si="821"/>
        <v>16.7263</v>
      </c>
      <c r="M3256" s="30">
        <f t="shared" si="822"/>
        <v>97</v>
      </c>
      <c r="N3256" s="30" t="str">
        <f t="shared" si="823"/>
        <v>16.6427</v>
      </c>
      <c r="O3256" s="30">
        <f t="shared" si="824"/>
        <v>105</v>
      </c>
      <c r="P3256" s="30" t="str">
        <f t="shared" si="825"/>
        <v>16.7263</v>
      </c>
      <c r="Q3256" s="30">
        <f t="shared" si="826"/>
        <v>113</v>
      </c>
      <c r="R3256" s="36" t="str">
        <f t="shared" si="827"/>
        <v>09-Aug-2017</v>
      </c>
      <c r="S3256" s="37">
        <f t="shared" si="818"/>
        <v>16.726299999999998</v>
      </c>
    </row>
    <row r="3257" spans="1:19">
      <c r="A3257" s="30" t="s">
        <v>9029</v>
      </c>
      <c r="D3257" s="30" t="str">
        <f t="shared" si="812"/>
        <v>101155</v>
      </c>
      <c r="E3257" s="30">
        <f t="shared" si="816"/>
        <v>7</v>
      </c>
      <c r="F3257" s="30" t="str">
        <f t="shared" si="813"/>
        <v>INF955L01211</v>
      </c>
      <c r="G3257" s="30">
        <f t="shared" si="817"/>
        <v>20</v>
      </c>
      <c r="H3257" s="30" t="str">
        <f t="shared" si="814"/>
        <v>INF955L01229</v>
      </c>
      <c r="I3257" s="30">
        <f t="shared" si="819"/>
        <v>33</v>
      </c>
      <c r="J3257" s="35" t="str">
        <f t="shared" si="815"/>
        <v>BARODA PIONEER INCOME FUND - Plan A - Dividend Option</v>
      </c>
      <c r="K3257" s="35">
        <f t="shared" si="820"/>
        <v>87</v>
      </c>
      <c r="L3257" s="30" t="str">
        <f t="shared" si="821"/>
        <v>23.0979</v>
      </c>
      <c r="M3257" s="30">
        <f t="shared" si="822"/>
        <v>95</v>
      </c>
      <c r="N3257" s="30" t="str">
        <f t="shared" si="823"/>
        <v>22.8669</v>
      </c>
      <c r="O3257" s="30">
        <f t="shared" si="824"/>
        <v>103</v>
      </c>
      <c r="P3257" s="30" t="str">
        <f t="shared" si="825"/>
        <v>23.0979</v>
      </c>
      <c r="Q3257" s="30">
        <f t="shared" si="826"/>
        <v>111</v>
      </c>
      <c r="R3257" s="36" t="str">
        <f t="shared" si="827"/>
        <v>09-Aug-2017</v>
      </c>
      <c r="S3257" s="37">
        <f t="shared" si="818"/>
        <v>23.097899999999999</v>
      </c>
    </row>
    <row r="3258" spans="1:19">
      <c r="A3258" s="30" t="s">
        <v>9030</v>
      </c>
      <c r="D3258" s="30" t="str">
        <f t="shared" si="812"/>
        <v>101154</v>
      </c>
      <c r="E3258" s="30">
        <f t="shared" si="816"/>
        <v>7</v>
      </c>
      <c r="F3258" s="30" t="str">
        <f t="shared" si="813"/>
        <v>INF955L01237</v>
      </c>
      <c r="G3258" s="30">
        <f t="shared" si="817"/>
        <v>20</v>
      </c>
      <c r="H3258" s="30" t="str">
        <f t="shared" si="814"/>
        <v>-</v>
      </c>
      <c r="I3258" s="30">
        <f t="shared" si="819"/>
        <v>22</v>
      </c>
      <c r="J3258" s="35" t="str">
        <f t="shared" si="815"/>
        <v>BARODA PIONEER INCOME FUND - Plan A - Growth Option</v>
      </c>
      <c r="K3258" s="35">
        <f t="shared" si="820"/>
        <v>74</v>
      </c>
      <c r="L3258" s="30" t="str">
        <f t="shared" si="821"/>
        <v>26.2403</v>
      </c>
      <c r="M3258" s="30">
        <f t="shared" si="822"/>
        <v>82</v>
      </c>
      <c r="N3258" s="30" t="str">
        <f t="shared" si="823"/>
        <v>25.9779</v>
      </c>
      <c r="O3258" s="30">
        <f t="shared" si="824"/>
        <v>90</v>
      </c>
      <c r="P3258" s="30" t="str">
        <f t="shared" si="825"/>
        <v>26.2403</v>
      </c>
      <c r="Q3258" s="30">
        <f t="shared" si="826"/>
        <v>98</v>
      </c>
      <c r="R3258" s="36" t="str">
        <f t="shared" si="827"/>
        <v>09-Aug-2017</v>
      </c>
      <c r="S3258" s="37">
        <f t="shared" si="818"/>
        <v>26.240300000000001</v>
      </c>
    </row>
    <row r="3259" spans="1:19" ht="26">
      <c r="A3259" s="30" t="s">
        <v>9031</v>
      </c>
      <c r="D3259" s="30" t="str">
        <f t="shared" si="812"/>
        <v>119361</v>
      </c>
      <c r="E3259" s="30">
        <f t="shared" si="816"/>
        <v>7</v>
      </c>
      <c r="F3259" s="30" t="str">
        <f t="shared" si="813"/>
        <v>INF955L01BO2</v>
      </c>
      <c r="G3259" s="30">
        <f t="shared" si="817"/>
        <v>20</v>
      </c>
      <c r="H3259" s="30" t="str">
        <f t="shared" si="814"/>
        <v>-</v>
      </c>
      <c r="I3259" s="30">
        <f t="shared" si="819"/>
        <v>22</v>
      </c>
      <c r="J3259" s="35" t="str">
        <f t="shared" si="815"/>
        <v>BARODA PIONEER INCOME FUND - Plan B (Direct) - Dividend Option</v>
      </c>
      <c r="K3259" s="35">
        <f t="shared" si="820"/>
        <v>85</v>
      </c>
      <c r="L3259" s="30" t="str">
        <f t="shared" si="821"/>
        <v>23.3439</v>
      </c>
      <c r="M3259" s="30">
        <f t="shared" si="822"/>
        <v>93</v>
      </c>
      <c r="N3259" s="30" t="str">
        <f t="shared" si="823"/>
        <v>23.1105</v>
      </c>
      <c r="O3259" s="30">
        <f t="shared" si="824"/>
        <v>101</v>
      </c>
      <c r="P3259" s="30" t="str">
        <f t="shared" si="825"/>
        <v>23.3439</v>
      </c>
      <c r="Q3259" s="30">
        <f t="shared" si="826"/>
        <v>109</v>
      </c>
      <c r="R3259" s="36" t="str">
        <f t="shared" si="827"/>
        <v>09-Aug-2017</v>
      </c>
      <c r="S3259" s="37">
        <f t="shared" si="818"/>
        <v>23.343900000000001</v>
      </c>
    </row>
    <row r="3260" spans="1:19" ht="26">
      <c r="A3260" s="30" t="s">
        <v>9032</v>
      </c>
      <c r="D3260" s="30" t="str">
        <f t="shared" si="812"/>
        <v>119362</v>
      </c>
      <c r="E3260" s="30">
        <f t="shared" si="816"/>
        <v>7</v>
      </c>
      <c r="F3260" s="30" t="str">
        <f t="shared" si="813"/>
        <v>INF955L01BQ7</v>
      </c>
      <c r="G3260" s="30">
        <f t="shared" si="817"/>
        <v>20</v>
      </c>
      <c r="H3260" s="30" t="str">
        <f t="shared" si="814"/>
        <v>-</v>
      </c>
      <c r="I3260" s="30">
        <f t="shared" si="819"/>
        <v>22</v>
      </c>
      <c r="J3260" s="35" t="str">
        <f t="shared" si="815"/>
        <v>BARODA PIONEER INCOME FUND - Plan B (Direct) - Growth Option</v>
      </c>
      <c r="K3260" s="35">
        <f t="shared" si="820"/>
        <v>83</v>
      </c>
      <c r="L3260" s="30" t="str">
        <f t="shared" si="821"/>
        <v>27.2539</v>
      </c>
      <c r="M3260" s="30">
        <f t="shared" si="822"/>
        <v>91</v>
      </c>
      <c r="N3260" s="30" t="str">
        <f t="shared" si="823"/>
        <v>26.9814</v>
      </c>
      <c r="O3260" s="30">
        <f t="shared" si="824"/>
        <v>99</v>
      </c>
      <c r="P3260" s="30" t="str">
        <f t="shared" si="825"/>
        <v>27.2539</v>
      </c>
      <c r="Q3260" s="30">
        <f t="shared" si="826"/>
        <v>107</v>
      </c>
      <c r="R3260" s="36" t="str">
        <f t="shared" si="827"/>
        <v>09-Aug-2017</v>
      </c>
      <c r="S3260" s="37">
        <f t="shared" si="818"/>
        <v>27.253900000000002</v>
      </c>
    </row>
    <row r="3261" spans="1:19">
      <c r="A3261" s="30" t="s">
        <v>9033</v>
      </c>
      <c r="D3261" s="30" t="str">
        <f t="shared" si="812"/>
        <v>102661</v>
      </c>
      <c r="E3261" s="30">
        <f t="shared" si="816"/>
        <v>7</v>
      </c>
      <c r="F3261" s="30" t="str">
        <f t="shared" si="813"/>
        <v>INF955L01161</v>
      </c>
      <c r="G3261" s="30">
        <f t="shared" si="817"/>
        <v>20</v>
      </c>
      <c r="H3261" s="30" t="str">
        <f t="shared" si="814"/>
        <v>-</v>
      </c>
      <c r="I3261" s="30">
        <f t="shared" si="819"/>
        <v>22</v>
      </c>
      <c r="J3261" s="35" t="str">
        <f t="shared" si="815"/>
        <v>BARODA PIONEER MIP FUND - Plan A - Growth Option</v>
      </c>
      <c r="K3261" s="35">
        <f t="shared" si="820"/>
        <v>71</v>
      </c>
      <c r="L3261" s="30" t="str">
        <f t="shared" si="821"/>
        <v>21.9826</v>
      </c>
      <c r="M3261" s="30">
        <f t="shared" si="822"/>
        <v>79</v>
      </c>
      <c r="N3261" s="30" t="str">
        <f t="shared" si="823"/>
        <v>21.7628</v>
      </c>
      <c r="O3261" s="30">
        <f t="shared" si="824"/>
        <v>87</v>
      </c>
      <c r="P3261" s="30" t="str">
        <f t="shared" si="825"/>
        <v>21.9826</v>
      </c>
      <c r="Q3261" s="30">
        <f t="shared" si="826"/>
        <v>95</v>
      </c>
      <c r="R3261" s="36" t="str">
        <f t="shared" si="827"/>
        <v>09-Aug-2017</v>
      </c>
      <c r="S3261" s="37">
        <f t="shared" si="818"/>
        <v>21.982600000000001</v>
      </c>
    </row>
    <row r="3262" spans="1:19" ht="26">
      <c r="A3262" s="30" t="s">
        <v>9034</v>
      </c>
      <c r="D3262" s="30" t="str">
        <f t="shared" si="812"/>
        <v>102662</v>
      </c>
      <c r="E3262" s="30">
        <f t="shared" si="816"/>
        <v>7</v>
      </c>
      <c r="F3262" s="30" t="str">
        <f t="shared" si="813"/>
        <v>INF955L01179</v>
      </c>
      <c r="G3262" s="30">
        <f t="shared" si="817"/>
        <v>20</v>
      </c>
      <c r="H3262" s="30" t="str">
        <f t="shared" si="814"/>
        <v>INF955L01187</v>
      </c>
      <c r="I3262" s="30">
        <f t="shared" si="819"/>
        <v>33</v>
      </c>
      <c r="J3262" s="35" t="str">
        <f t="shared" si="815"/>
        <v>BARODA PIONEER MIP FUND - Plan A - Monthly Dividend Option</v>
      </c>
      <c r="K3262" s="35">
        <f t="shared" si="820"/>
        <v>92</v>
      </c>
      <c r="L3262" s="30" t="str">
        <f t="shared" si="821"/>
        <v>13.7795</v>
      </c>
      <c r="M3262" s="30">
        <f t="shared" si="822"/>
        <v>100</v>
      </c>
      <c r="N3262" s="30" t="str">
        <f t="shared" si="823"/>
        <v>13.6417</v>
      </c>
      <c r="O3262" s="30">
        <f t="shared" si="824"/>
        <v>108</v>
      </c>
      <c r="P3262" s="30" t="str">
        <f t="shared" si="825"/>
        <v>13.7795</v>
      </c>
      <c r="Q3262" s="30">
        <f t="shared" si="826"/>
        <v>116</v>
      </c>
      <c r="R3262" s="36" t="str">
        <f t="shared" si="827"/>
        <v>09-Aug-2017</v>
      </c>
      <c r="S3262" s="37">
        <f t="shared" si="818"/>
        <v>13.779500000000001</v>
      </c>
    </row>
    <row r="3263" spans="1:19" ht="26">
      <c r="A3263" s="30" t="s">
        <v>9035</v>
      </c>
      <c r="D3263" s="30" t="str">
        <f t="shared" si="812"/>
        <v>102663</v>
      </c>
      <c r="E3263" s="30">
        <f t="shared" si="816"/>
        <v>7</v>
      </c>
      <c r="F3263" s="30" t="str">
        <f t="shared" si="813"/>
        <v>INF955L01195</v>
      </c>
      <c r="G3263" s="30">
        <f t="shared" si="817"/>
        <v>20</v>
      </c>
      <c r="H3263" s="30" t="str">
        <f t="shared" si="814"/>
        <v>INF955L01203</v>
      </c>
      <c r="I3263" s="30">
        <f t="shared" si="819"/>
        <v>33</v>
      </c>
      <c r="J3263" s="35" t="str">
        <f t="shared" si="815"/>
        <v>BARODA PIONEER MIP FUND - Plan A - Quarterly Dividend Option</v>
      </c>
      <c r="K3263" s="35">
        <f t="shared" si="820"/>
        <v>94</v>
      </c>
      <c r="L3263" s="30" t="str">
        <f t="shared" si="821"/>
        <v>13.4728</v>
      </c>
      <c r="M3263" s="30">
        <f t="shared" si="822"/>
        <v>102</v>
      </c>
      <c r="N3263" s="30" t="str">
        <f t="shared" si="823"/>
        <v>13.3381</v>
      </c>
      <c r="O3263" s="30">
        <f t="shared" si="824"/>
        <v>110</v>
      </c>
      <c r="P3263" s="30" t="str">
        <f t="shared" si="825"/>
        <v>13.4728</v>
      </c>
      <c r="Q3263" s="30">
        <f t="shared" si="826"/>
        <v>118</v>
      </c>
      <c r="R3263" s="36" t="str">
        <f t="shared" si="827"/>
        <v>09-Aug-2017</v>
      </c>
      <c r="S3263" s="37">
        <f t="shared" si="818"/>
        <v>13.472799999999999</v>
      </c>
    </row>
    <row r="3264" spans="1:19">
      <c r="A3264" s="30" t="s">
        <v>9036</v>
      </c>
      <c r="D3264" s="30" t="str">
        <f t="shared" si="812"/>
        <v>119389</v>
      </c>
      <c r="E3264" s="30">
        <f t="shared" si="816"/>
        <v>7</v>
      </c>
      <c r="F3264" s="30" t="str">
        <f t="shared" si="813"/>
        <v>INF955L01AQ9</v>
      </c>
      <c r="G3264" s="30">
        <f t="shared" si="817"/>
        <v>20</v>
      </c>
      <c r="H3264" s="30" t="str">
        <f t="shared" si="814"/>
        <v>-</v>
      </c>
      <c r="I3264" s="30">
        <f t="shared" si="819"/>
        <v>22</v>
      </c>
      <c r="J3264" s="35" t="str">
        <f t="shared" si="815"/>
        <v>BARODA PIONEER MIP FUND - Plan B (Direct) - Growth Option</v>
      </c>
      <c r="K3264" s="35">
        <f t="shared" si="820"/>
        <v>80</v>
      </c>
      <c r="L3264" s="30" t="str">
        <f t="shared" si="821"/>
        <v>22.8326</v>
      </c>
      <c r="M3264" s="30">
        <f t="shared" si="822"/>
        <v>88</v>
      </c>
      <c r="N3264" s="30" t="str">
        <f t="shared" si="823"/>
        <v>22.6043</v>
      </c>
      <c r="O3264" s="30">
        <f t="shared" si="824"/>
        <v>96</v>
      </c>
      <c r="P3264" s="30" t="str">
        <f t="shared" si="825"/>
        <v>22.8326</v>
      </c>
      <c r="Q3264" s="30">
        <f t="shared" si="826"/>
        <v>104</v>
      </c>
      <c r="R3264" s="36" t="str">
        <f t="shared" si="827"/>
        <v>09-Aug-2017</v>
      </c>
      <c r="S3264" s="37">
        <f t="shared" si="818"/>
        <v>22.832599999999999</v>
      </c>
    </row>
    <row r="3265" spans="1:19" ht="26">
      <c r="A3265" s="30" t="s">
        <v>9037</v>
      </c>
      <c r="D3265" s="30" t="str">
        <f t="shared" si="812"/>
        <v>119391</v>
      </c>
      <c r="E3265" s="30">
        <f t="shared" si="816"/>
        <v>7</v>
      </c>
      <c r="F3265" s="30" t="str">
        <f t="shared" si="813"/>
        <v>INF955L01AR7</v>
      </c>
      <c r="G3265" s="30">
        <f t="shared" si="817"/>
        <v>20</v>
      </c>
      <c r="H3265" s="30" t="str">
        <f t="shared" si="814"/>
        <v>-</v>
      </c>
      <c r="I3265" s="30">
        <f t="shared" si="819"/>
        <v>22</v>
      </c>
      <c r="J3265" s="35" t="str">
        <f t="shared" si="815"/>
        <v>BARODA PIONEER MIP FUND - Plan B (Direct) - Quarterly Dividend Option</v>
      </c>
      <c r="K3265" s="35">
        <f t="shared" si="820"/>
        <v>92</v>
      </c>
      <c r="L3265" s="30" t="str">
        <f t="shared" si="821"/>
        <v>13.8154</v>
      </c>
      <c r="M3265" s="30">
        <f t="shared" si="822"/>
        <v>100</v>
      </c>
      <c r="N3265" s="30" t="str">
        <f t="shared" si="823"/>
        <v>13.6772</v>
      </c>
      <c r="O3265" s="30">
        <f t="shared" si="824"/>
        <v>108</v>
      </c>
      <c r="P3265" s="30" t="str">
        <f t="shared" si="825"/>
        <v>13.8154</v>
      </c>
      <c r="Q3265" s="30">
        <f t="shared" si="826"/>
        <v>116</v>
      </c>
      <c r="R3265" s="36" t="str">
        <f t="shared" si="827"/>
        <v>09-Aug-2017</v>
      </c>
      <c r="S3265" s="37">
        <f t="shared" si="818"/>
        <v>13.8154</v>
      </c>
    </row>
    <row r="3266" spans="1:19" ht="26">
      <c r="A3266" s="30" t="s">
        <v>9038</v>
      </c>
      <c r="D3266" s="30" t="str">
        <f t="shared" si="812"/>
        <v>119390</v>
      </c>
      <c r="E3266" s="30">
        <f t="shared" si="816"/>
        <v>7</v>
      </c>
      <c r="F3266" s="30" t="str">
        <f t="shared" si="813"/>
        <v>INF955L01AO4</v>
      </c>
      <c r="G3266" s="30">
        <f t="shared" si="817"/>
        <v>20</v>
      </c>
      <c r="H3266" s="30" t="str">
        <f t="shared" si="814"/>
        <v>-</v>
      </c>
      <c r="I3266" s="30">
        <f t="shared" si="819"/>
        <v>22</v>
      </c>
      <c r="J3266" s="35" t="str">
        <f t="shared" si="815"/>
        <v>BARODA PIONEER MIP FUND - Plan B (Direct)- Monthly Dividend Option</v>
      </c>
      <c r="K3266" s="35">
        <f t="shared" si="820"/>
        <v>89</v>
      </c>
      <c r="L3266" s="30" t="str">
        <f t="shared" si="821"/>
        <v>14.0914</v>
      </c>
      <c r="M3266" s="30">
        <f t="shared" si="822"/>
        <v>97</v>
      </c>
      <c r="N3266" s="30" t="str">
        <f t="shared" si="823"/>
        <v>13.9505</v>
      </c>
      <c r="O3266" s="30">
        <f t="shared" si="824"/>
        <v>105</v>
      </c>
      <c r="P3266" s="30" t="str">
        <f t="shared" si="825"/>
        <v>14.0914</v>
      </c>
      <c r="Q3266" s="30">
        <f t="shared" si="826"/>
        <v>113</v>
      </c>
      <c r="R3266" s="36" t="str">
        <f t="shared" si="827"/>
        <v>09-Aug-2017</v>
      </c>
      <c r="S3266" s="37">
        <f t="shared" si="818"/>
        <v>14.0914</v>
      </c>
    </row>
    <row r="3267" spans="1:19" ht="26">
      <c r="A3267" s="30" t="s">
        <v>9039</v>
      </c>
      <c r="D3267" s="30" t="str">
        <f t="shared" si="812"/>
        <v>119399</v>
      </c>
      <c r="E3267" s="30">
        <f t="shared" si="816"/>
        <v>7</v>
      </c>
      <c r="F3267" s="30" t="str">
        <f t="shared" si="813"/>
        <v>INF955L01BB9</v>
      </c>
      <c r="G3267" s="30">
        <f t="shared" si="817"/>
        <v>20</v>
      </c>
      <c r="H3267" s="30" t="str">
        <f t="shared" si="814"/>
        <v>-</v>
      </c>
      <c r="I3267" s="30">
        <f t="shared" si="819"/>
        <v>22</v>
      </c>
      <c r="J3267" s="35" t="str">
        <f t="shared" si="815"/>
        <v>Baroda Pioneer Short Term Bond Fund  - Plan B (Direct) - Monthly Dividend Option</v>
      </c>
      <c r="K3267" s="35">
        <f t="shared" si="820"/>
        <v>103</v>
      </c>
      <c r="L3267" s="30" t="str">
        <f t="shared" si="821"/>
        <v>10.0756</v>
      </c>
      <c r="M3267" s="30">
        <f t="shared" si="822"/>
        <v>111</v>
      </c>
      <c r="N3267" s="30" t="str">
        <f t="shared" si="823"/>
        <v>10.0655</v>
      </c>
      <c r="O3267" s="30">
        <f t="shared" si="824"/>
        <v>119</v>
      </c>
      <c r="P3267" s="30" t="str">
        <f t="shared" si="825"/>
        <v>10.0756</v>
      </c>
      <c r="Q3267" s="30">
        <f t="shared" si="826"/>
        <v>127</v>
      </c>
      <c r="R3267" s="36" t="str">
        <f t="shared" si="827"/>
        <v>09-Aug-2017</v>
      </c>
      <c r="S3267" s="37">
        <f t="shared" si="818"/>
        <v>10.0756</v>
      </c>
    </row>
    <row r="3268" spans="1:19" ht="26">
      <c r="A3268" s="30" t="s">
        <v>9040</v>
      </c>
      <c r="D3268" s="30" t="str">
        <f t="shared" si="812"/>
        <v>113037</v>
      </c>
      <c r="E3268" s="30">
        <f t="shared" si="816"/>
        <v>7</v>
      </c>
      <c r="F3268" s="30" t="str">
        <f t="shared" si="813"/>
        <v>INF955L01138</v>
      </c>
      <c r="G3268" s="30">
        <f t="shared" si="817"/>
        <v>20</v>
      </c>
      <c r="H3268" s="30" t="str">
        <f t="shared" si="814"/>
        <v>INF955L01146</v>
      </c>
      <c r="I3268" s="30">
        <f t="shared" si="819"/>
        <v>33</v>
      </c>
      <c r="J3268" s="35" t="str">
        <f t="shared" si="815"/>
        <v>Baroda Pioneer Short Term Bond Fund - Plan A -  Monthly Dividend Option</v>
      </c>
      <c r="K3268" s="35">
        <f t="shared" si="820"/>
        <v>105</v>
      </c>
      <c r="L3268" s="30" t="str">
        <f t="shared" si="821"/>
        <v>10.1062</v>
      </c>
      <c r="M3268" s="30">
        <f t="shared" si="822"/>
        <v>113</v>
      </c>
      <c r="N3268" s="30" t="str">
        <f t="shared" si="823"/>
        <v>10.0961</v>
      </c>
      <c r="O3268" s="30">
        <f t="shared" si="824"/>
        <v>121</v>
      </c>
      <c r="P3268" s="30" t="str">
        <f t="shared" si="825"/>
        <v>10.1062</v>
      </c>
      <c r="Q3268" s="30">
        <f t="shared" si="826"/>
        <v>129</v>
      </c>
      <c r="R3268" s="36" t="str">
        <f t="shared" si="827"/>
        <v>09-Aug-2017</v>
      </c>
      <c r="S3268" s="37">
        <f t="shared" si="818"/>
        <v>10.106199999999999</v>
      </c>
    </row>
    <row r="3269" spans="1:19" ht="26">
      <c r="A3269" s="30" t="s">
        <v>9041</v>
      </c>
      <c r="D3269" s="30" t="str">
        <f t="shared" si="812"/>
        <v>113036</v>
      </c>
      <c r="E3269" s="30">
        <f t="shared" si="816"/>
        <v>7</v>
      </c>
      <c r="F3269" s="30" t="str">
        <f t="shared" si="813"/>
        <v>INF955L01153</v>
      </c>
      <c r="G3269" s="30">
        <f t="shared" si="817"/>
        <v>20</v>
      </c>
      <c r="H3269" s="30" t="str">
        <f t="shared" si="814"/>
        <v>-</v>
      </c>
      <c r="I3269" s="30">
        <f t="shared" si="819"/>
        <v>22</v>
      </c>
      <c r="J3269" s="35" t="str">
        <f t="shared" si="815"/>
        <v>Baroda Pioneer Short Term Bond Fund - Plan A - Growth Option</v>
      </c>
      <c r="K3269" s="35">
        <f t="shared" si="820"/>
        <v>83</v>
      </c>
      <c r="L3269" s="30" t="str">
        <f t="shared" si="821"/>
        <v>17.7649</v>
      </c>
      <c r="M3269" s="30">
        <f t="shared" si="822"/>
        <v>91</v>
      </c>
      <c r="N3269" s="30" t="str">
        <f t="shared" si="823"/>
        <v>17.7471</v>
      </c>
      <c r="O3269" s="30">
        <f t="shared" si="824"/>
        <v>99</v>
      </c>
      <c r="P3269" s="30" t="str">
        <f t="shared" si="825"/>
        <v>17.7649</v>
      </c>
      <c r="Q3269" s="30">
        <f t="shared" si="826"/>
        <v>107</v>
      </c>
      <c r="R3269" s="36" t="str">
        <f t="shared" si="827"/>
        <v>09-Aug-2017</v>
      </c>
      <c r="S3269" s="37">
        <f t="shared" si="818"/>
        <v>17.764900000000001</v>
      </c>
    </row>
    <row r="3270" spans="1:19" ht="26">
      <c r="A3270" s="30" t="s">
        <v>9042</v>
      </c>
      <c r="D3270" s="30" t="str">
        <f t="shared" si="812"/>
        <v>140465</v>
      </c>
      <c r="E3270" s="30">
        <f t="shared" si="816"/>
        <v>7</v>
      </c>
      <c r="F3270" s="30" t="str">
        <f t="shared" si="813"/>
        <v>INF955L01GS2</v>
      </c>
      <c r="G3270" s="30">
        <f t="shared" si="817"/>
        <v>20</v>
      </c>
      <c r="H3270" s="30" t="str">
        <f t="shared" si="814"/>
        <v>-</v>
      </c>
      <c r="I3270" s="30">
        <f t="shared" si="819"/>
        <v>22</v>
      </c>
      <c r="J3270" s="35" t="str">
        <f t="shared" si="815"/>
        <v>Baroda Pioneer Short Term Bond Fund - Plan A - Quarterly Dividend Payout</v>
      </c>
      <c r="K3270" s="35">
        <f t="shared" si="820"/>
        <v>95</v>
      </c>
      <c r="L3270" s="30" t="str">
        <f t="shared" si="821"/>
        <v>10.2478</v>
      </c>
      <c r="M3270" s="30">
        <f t="shared" si="822"/>
        <v>103</v>
      </c>
      <c r="N3270" s="30" t="str">
        <f t="shared" si="823"/>
        <v>10.2376</v>
      </c>
      <c r="O3270" s="30">
        <f t="shared" si="824"/>
        <v>111</v>
      </c>
      <c r="P3270" s="30" t="str">
        <f t="shared" si="825"/>
        <v>10.2478</v>
      </c>
      <c r="Q3270" s="30">
        <f t="shared" si="826"/>
        <v>119</v>
      </c>
      <c r="R3270" s="36" t="str">
        <f t="shared" si="827"/>
        <v>09-Aug-2017</v>
      </c>
      <c r="S3270" s="37">
        <f t="shared" si="818"/>
        <v>10.2478</v>
      </c>
    </row>
    <row r="3271" spans="1:19" ht="26">
      <c r="A3271" s="30" t="s">
        <v>9043</v>
      </c>
      <c r="D3271" s="30" t="str">
        <f t="shared" ref="D3271:D3334" si="828">IF(ISERROR(LEFT(A3271,SEARCH(";",A3271)-1)),"",LEFT(A3271,SEARCH(";",A3271)-1))</f>
        <v>119400</v>
      </c>
      <c r="E3271" s="30">
        <f t="shared" si="816"/>
        <v>7</v>
      </c>
      <c r="F3271" s="30" t="str">
        <f t="shared" ref="F3271:F3334" si="829">IF($D3271="",A3271,MID($A3271,E3271+1,SEARCH(";",$A3271,E3271+1)-E3271-1))</f>
        <v>INF955L01BD5</v>
      </c>
      <c r="G3271" s="30">
        <f t="shared" si="817"/>
        <v>20</v>
      </c>
      <c r="H3271" s="30" t="str">
        <f t="shared" ref="H3271:H3334" si="830">IF($D3271="","",MID($A3271,G3271+1,SEARCH(";",$A3271,G3271+1)-G3271-1))</f>
        <v>-</v>
      </c>
      <c r="I3271" s="30">
        <f t="shared" si="819"/>
        <v>22</v>
      </c>
      <c r="J3271" s="35" t="str">
        <f t="shared" ref="J3271:J3334" si="831">IF($D3271="","",MID($A3271,I3271+1,SEARCH(";",$A3271,I3271+1)-I3271-1))</f>
        <v>Baroda Pioneer Short Term Bond Fund - Plan B (Direct) - Growth Option</v>
      </c>
      <c r="K3271" s="35">
        <f t="shared" si="820"/>
        <v>92</v>
      </c>
      <c r="L3271" s="30" t="str">
        <f t="shared" si="821"/>
        <v>18.2590</v>
      </c>
      <c r="M3271" s="30">
        <f t="shared" si="822"/>
        <v>100</v>
      </c>
      <c r="N3271" s="30" t="str">
        <f t="shared" si="823"/>
        <v>18.2407</v>
      </c>
      <c r="O3271" s="30">
        <f t="shared" si="824"/>
        <v>108</v>
      </c>
      <c r="P3271" s="30" t="str">
        <f t="shared" si="825"/>
        <v>18.2590</v>
      </c>
      <c r="Q3271" s="30">
        <f t="shared" si="826"/>
        <v>116</v>
      </c>
      <c r="R3271" s="36" t="str">
        <f t="shared" si="827"/>
        <v>09-Aug-2017</v>
      </c>
      <c r="S3271" s="37">
        <f t="shared" si="818"/>
        <v>18.259</v>
      </c>
    </row>
    <row r="3272" spans="1:19" ht="26">
      <c r="A3272" s="30" t="s">
        <v>9044</v>
      </c>
      <c r="D3272" s="30" t="str">
        <f t="shared" si="828"/>
        <v>140463</v>
      </c>
      <c r="E3272" s="30">
        <f t="shared" ref="E3272:E3335" si="832">IF($D3272="","",LEN(D3272)+1)</f>
        <v>7</v>
      </c>
      <c r="F3272" s="30" t="str">
        <f t="shared" si="829"/>
        <v>INF955L01GU8</v>
      </c>
      <c r="G3272" s="30">
        <f t="shared" ref="G3272:G3335" si="833">IF($D3272="","",E3272+(LEN(F3272)+1))</f>
        <v>20</v>
      </c>
      <c r="H3272" s="30" t="str">
        <f t="shared" si="830"/>
        <v>-</v>
      </c>
      <c r="I3272" s="30">
        <f t="shared" si="819"/>
        <v>22</v>
      </c>
      <c r="J3272" s="35" t="str">
        <f t="shared" si="831"/>
        <v>Baroda Pioneer Short Term Bond Fund - Plan B - (Direct) - Quarterly Dividend Payout</v>
      </c>
      <c r="K3272" s="35">
        <f t="shared" si="820"/>
        <v>106</v>
      </c>
      <c r="L3272" s="30" t="str">
        <f t="shared" si="821"/>
        <v>10.2622</v>
      </c>
      <c r="M3272" s="30">
        <f t="shared" si="822"/>
        <v>114</v>
      </c>
      <c r="N3272" s="30" t="str">
        <f t="shared" si="823"/>
        <v>10.2519</v>
      </c>
      <c r="O3272" s="30">
        <f t="shared" si="824"/>
        <v>122</v>
      </c>
      <c r="P3272" s="30" t="str">
        <f t="shared" si="825"/>
        <v>10.2622</v>
      </c>
      <c r="Q3272" s="30">
        <f t="shared" si="826"/>
        <v>130</v>
      </c>
      <c r="R3272" s="36" t="str">
        <f t="shared" si="827"/>
        <v>09-Aug-2017</v>
      </c>
      <c r="S3272" s="37">
        <f t="shared" ref="S3272:S3335" si="834">IF(L3272="","",L3272+0)</f>
        <v>10.2622</v>
      </c>
    </row>
    <row r="3273" spans="1:19" ht="26">
      <c r="A3273" s="30" t="s">
        <v>9045</v>
      </c>
      <c r="D3273" s="30" t="str">
        <f t="shared" si="828"/>
        <v>125136</v>
      </c>
      <c r="E3273" s="30">
        <f t="shared" si="832"/>
        <v>7</v>
      </c>
      <c r="F3273" s="30" t="str">
        <f t="shared" si="829"/>
        <v>INF955L01DZ4</v>
      </c>
      <c r="G3273" s="30">
        <f t="shared" si="833"/>
        <v>20</v>
      </c>
      <c r="H3273" s="30" t="str">
        <f t="shared" si="830"/>
        <v>-</v>
      </c>
      <c r="I3273" s="30">
        <f t="shared" si="819"/>
        <v>22</v>
      </c>
      <c r="J3273" s="35" t="str">
        <f t="shared" si="831"/>
        <v>Baroda Pioneer Treasury Advantage Fund - Plan A - Bonus Option</v>
      </c>
      <c r="K3273" s="35">
        <f t="shared" si="820"/>
        <v>85</v>
      </c>
      <c r="L3273" s="30" t="str">
        <f t="shared" si="821"/>
        <v>1935.6531</v>
      </c>
      <c r="M3273" s="30">
        <f t="shared" si="822"/>
        <v>95</v>
      </c>
      <c r="N3273" s="30" t="str">
        <f t="shared" si="823"/>
        <v>1935.6531</v>
      </c>
      <c r="O3273" s="30">
        <f t="shared" si="824"/>
        <v>105</v>
      </c>
      <c r="P3273" s="30" t="str">
        <f t="shared" si="825"/>
        <v>1935.6531</v>
      </c>
      <c r="Q3273" s="30">
        <f t="shared" si="826"/>
        <v>115</v>
      </c>
      <c r="R3273" s="36" t="str">
        <f t="shared" si="827"/>
        <v>09-Aug-2017</v>
      </c>
      <c r="S3273" s="37">
        <f t="shared" si="834"/>
        <v>1935.6531</v>
      </c>
    </row>
    <row r="3274" spans="1:19" ht="26">
      <c r="A3274" s="30" t="s">
        <v>6427</v>
      </c>
      <c r="D3274" s="30" t="str">
        <f t="shared" si="828"/>
        <v>125137</v>
      </c>
      <c r="E3274" s="30">
        <f t="shared" si="832"/>
        <v>7</v>
      </c>
      <c r="F3274" s="30" t="str">
        <f t="shared" si="829"/>
        <v>INF955L01EA5</v>
      </c>
      <c r="G3274" s="30">
        <f t="shared" si="833"/>
        <v>20</v>
      </c>
      <c r="H3274" s="30" t="str">
        <f t="shared" si="830"/>
        <v>-</v>
      </c>
      <c r="I3274" s="30">
        <f t="shared" si="819"/>
        <v>22</v>
      </c>
      <c r="J3274" s="35" t="str">
        <f t="shared" si="831"/>
        <v>Baroda Pioneer Treasury Advantage Fund - Plan B (Direct) - Bonus Option</v>
      </c>
      <c r="K3274" s="35">
        <f t="shared" si="820"/>
        <v>94</v>
      </c>
      <c r="L3274" s="30" t="str">
        <f t="shared" si="821"/>
        <v>1947.0463</v>
      </c>
      <c r="M3274" s="30">
        <f t="shared" si="822"/>
        <v>104</v>
      </c>
      <c r="N3274" s="30" t="str">
        <f t="shared" si="823"/>
        <v>1947.0463</v>
      </c>
      <c r="O3274" s="30">
        <f t="shared" si="824"/>
        <v>114</v>
      </c>
      <c r="P3274" s="30" t="str">
        <f t="shared" si="825"/>
        <v>1947.0463</v>
      </c>
      <c r="Q3274" s="30">
        <f t="shared" si="826"/>
        <v>124</v>
      </c>
      <c r="R3274" s="36" t="str">
        <f t="shared" si="827"/>
        <v>30-May-2017</v>
      </c>
      <c r="S3274" s="37">
        <f t="shared" si="834"/>
        <v>1947.0463</v>
      </c>
    </row>
    <row r="3275" spans="1:19" ht="26">
      <c r="A3275" s="30" t="s">
        <v>9046</v>
      </c>
      <c r="D3275" s="30" t="str">
        <f t="shared" si="828"/>
        <v>119309</v>
      </c>
      <c r="E3275" s="30">
        <f t="shared" si="832"/>
        <v>7</v>
      </c>
      <c r="F3275" s="30" t="str">
        <f t="shared" si="829"/>
        <v>INF955L01BE3</v>
      </c>
      <c r="G3275" s="30">
        <f t="shared" si="833"/>
        <v>20</v>
      </c>
      <c r="H3275" s="30" t="str">
        <f t="shared" si="830"/>
        <v>-</v>
      </c>
      <c r="I3275" s="30">
        <f t="shared" si="819"/>
        <v>22</v>
      </c>
      <c r="J3275" s="35" t="str">
        <f t="shared" si="831"/>
        <v>Baroda Pioneer Treasury Advantage Fund - Plan B (Direct) - Daily Dividend Option</v>
      </c>
      <c r="K3275" s="35">
        <f t="shared" si="820"/>
        <v>103</v>
      </c>
      <c r="L3275" s="30" t="str">
        <f t="shared" si="821"/>
        <v>1008.8997</v>
      </c>
      <c r="M3275" s="30">
        <f t="shared" si="822"/>
        <v>113</v>
      </c>
      <c r="N3275" s="30" t="str">
        <f t="shared" si="823"/>
        <v>1008.8997</v>
      </c>
      <c r="O3275" s="30">
        <f t="shared" si="824"/>
        <v>123</v>
      </c>
      <c r="P3275" s="30" t="str">
        <f t="shared" si="825"/>
        <v>1008.8997</v>
      </c>
      <c r="Q3275" s="30">
        <f t="shared" si="826"/>
        <v>133</v>
      </c>
      <c r="R3275" s="36" t="str">
        <f t="shared" si="827"/>
        <v>09-Aug-2017</v>
      </c>
      <c r="S3275" s="37">
        <f t="shared" si="834"/>
        <v>1008.8997000000001</v>
      </c>
    </row>
    <row r="3276" spans="1:19" ht="26">
      <c r="A3276" s="30" t="s">
        <v>9047</v>
      </c>
      <c r="D3276" s="30" t="str">
        <f t="shared" si="828"/>
        <v>119410</v>
      </c>
      <c r="E3276" s="30">
        <f t="shared" si="832"/>
        <v>7</v>
      </c>
      <c r="F3276" s="30" t="str">
        <f t="shared" si="829"/>
        <v>INF955L01BF0</v>
      </c>
      <c r="G3276" s="30">
        <f t="shared" si="833"/>
        <v>20</v>
      </c>
      <c r="H3276" s="30" t="str">
        <f t="shared" si="830"/>
        <v>-</v>
      </c>
      <c r="I3276" s="30">
        <f t="shared" si="819"/>
        <v>22</v>
      </c>
      <c r="J3276" s="35" t="str">
        <f t="shared" si="831"/>
        <v>Baroda Pioneer Treasury Advantage Fund - Plan B (Direct) - Growth Option</v>
      </c>
      <c r="K3276" s="35">
        <f t="shared" si="820"/>
        <v>95</v>
      </c>
      <c r="L3276" s="30" t="str">
        <f t="shared" si="821"/>
        <v>1979.2715</v>
      </c>
      <c r="M3276" s="30">
        <f t="shared" si="822"/>
        <v>105</v>
      </c>
      <c r="N3276" s="30" t="str">
        <f t="shared" si="823"/>
        <v>1979.2715</v>
      </c>
      <c r="O3276" s="30">
        <f t="shared" si="824"/>
        <v>115</v>
      </c>
      <c r="P3276" s="30" t="str">
        <f t="shared" si="825"/>
        <v>1979.2715</v>
      </c>
      <c r="Q3276" s="30">
        <f t="shared" si="826"/>
        <v>125</v>
      </c>
      <c r="R3276" s="36" t="str">
        <f t="shared" si="827"/>
        <v>09-Aug-2017</v>
      </c>
      <c r="S3276" s="37">
        <f t="shared" si="834"/>
        <v>1979.2715000000001</v>
      </c>
    </row>
    <row r="3277" spans="1:19" ht="26">
      <c r="A3277" s="30" t="s">
        <v>9048</v>
      </c>
      <c r="D3277" s="30" t="str">
        <f t="shared" si="828"/>
        <v>119411</v>
      </c>
      <c r="E3277" s="30">
        <f t="shared" si="832"/>
        <v>7</v>
      </c>
      <c r="F3277" s="30" t="str">
        <f t="shared" si="829"/>
        <v>INF955L01BG8</v>
      </c>
      <c r="G3277" s="30">
        <f t="shared" si="833"/>
        <v>20</v>
      </c>
      <c r="H3277" s="30" t="str">
        <f t="shared" si="830"/>
        <v>-</v>
      </c>
      <c r="I3277" s="30">
        <f t="shared" ref="I3277:I3340" si="835">IF($D3277="","",G3277+LEN(H3277)+1)</f>
        <v>22</v>
      </c>
      <c r="J3277" s="35" t="str">
        <f t="shared" si="831"/>
        <v>Baroda Pioneer Treasury Advantage Fund - Plan B (Direct) - Monthly Dividend Option</v>
      </c>
      <c r="K3277" s="35">
        <f t="shared" ref="K3277:K3340" si="836">IF($D3277="","",I3277+LEN(J3277)+1)</f>
        <v>105</v>
      </c>
      <c r="L3277" s="30" t="str">
        <f t="shared" ref="L3277:L3340" si="837">IF($D3277="","",MID($A3277,K3277+1,SEARCH(";",$A3277,K3277+1)-K3277-1))</f>
        <v>1008.1129</v>
      </c>
      <c r="M3277" s="30">
        <f t="shared" ref="M3277:M3340" si="838">IF($D3277="","",K3277+LEN(L3277)+1)</f>
        <v>115</v>
      </c>
      <c r="N3277" s="30" t="str">
        <f t="shared" ref="N3277:N3340" si="839">IF($D3277="","",MID($A3277,M3277+1,SEARCH(";",$A3277,M3277+1)-M3277-1))</f>
        <v>1008.1129</v>
      </c>
      <c r="O3277" s="30">
        <f t="shared" ref="O3277:O3340" si="840">IF($D3277="","",M3277+LEN(N3277)+1)</f>
        <v>125</v>
      </c>
      <c r="P3277" s="30" t="str">
        <f t="shared" ref="P3277:P3340" si="841">IF($D3277="","",MID($A3277,O3277+1,SEARCH(";",$A3277,O3277+1)-O3277-1))</f>
        <v>1008.1129</v>
      </c>
      <c r="Q3277" s="30">
        <f t="shared" ref="Q3277:Q3340" si="842">IF($D3277="","",O3277+LEN(P3277)+1)</f>
        <v>135</v>
      </c>
      <c r="R3277" s="36" t="str">
        <f t="shared" ref="R3277:R3340" si="843">IF($D3277="","",MID($A3277,Q3277+1,15))</f>
        <v>09-Aug-2017</v>
      </c>
      <c r="S3277" s="37">
        <f t="shared" si="834"/>
        <v>1008.1129</v>
      </c>
    </row>
    <row r="3278" spans="1:19" ht="26">
      <c r="A3278" s="30" t="s">
        <v>9049</v>
      </c>
      <c r="D3278" s="30" t="str">
        <f t="shared" si="828"/>
        <v>119439</v>
      </c>
      <c r="E3278" s="30">
        <f t="shared" si="832"/>
        <v>7</v>
      </c>
      <c r="F3278" s="30" t="str">
        <f t="shared" si="829"/>
        <v>INF955L01BK0</v>
      </c>
      <c r="G3278" s="30">
        <f t="shared" si="833"/>
        <v>20</v>
      </c>
      <c r="H3278" s="30" t="str">
        <f t="shared" si="830"/>
        <v>-</v>
      </c>
      <c r="I3278" s="30">
        <f t="shared" si="835"/>
        <v>22</v>
      </c>
      <c r="J3278" s="35" t="str">
        <f t="shared" si="831"/>
        <v>Baroda Pioneer Treasury Advantage Fund - Plan B (Direct) - Quarterly Dividend Option</v>
      </c>
      <c r="K3278" s="35">
        <f t="shared" si="836"/>
        <v>107</v>
      </c>
      <c r="L3278" s="30" t="str">
        <f t="shared" si="837"/>
        <v>1045.0025</v>
      </c>
      <c r="M3278" s="30">
        <f t="shared" si="838"/>
        <v>117</v>
      </c>
      <c r="N3278" s="30" t="str">
        <f t="shared" si="839"/>
        <v>1045.0025</v>
      </c>
      <c r="O3278" s="30">
        <f t="shared" si="840"/>
        <v>127</v>
      </c>
      <c r="P3278" s="30" t="str">
        <f t="shared" si="841"/>
        <v>1045.0025</v>
      </c>
      <c r="Q3278" s="30">
        <f t="shared" si="842"/>
        <v>137</v>
      </c>
      <c r="R3278" s="36" t="str">
        <f t="shared" si="843"/>
        <v>09-Aug-2017</v>
      </c>
      <c r="S3278" s="37">
        <f t="shared" si="834"/>
        <v>1045.0025000000001</v>
      </c>
    </row>
    <row r="3279" spans="1:19" ht="26">
      <c r="A3279" s="30" t="s">
        <v>9050</v>
      </c>
      <c r="D3279" s="30" t="str">
        <f t="shared" si="828"/>
        <v>119409</v>
      </c>
      <c r="E3279" s="30">
        <f t="shared" si="832"/>
        <v>7</v>
      </c>
      <c r="F3279" s="30" t="str">
        <f t="shared" si="829"/>
        <v>INF955L01BI4</v>
      </c>
      <c r="G3279" s="30">
        <f t="shared" si="833"/>
        <v>20</v>
      </c>
      <c r="H3279" s="30" t="str">
        <f t="shared" si="830"/>
        <v>-</v>
      </c>
      <c r="I3279" s="30">
        <f t="shared" si="835"/>
        <v>22</v>
      </c>
      <c r="J3279" s="35" t="str">
        <f t="shared" si="831"/>
        <v>Baroda Pioneer Treasury Advantage Fund - Plan B (Direct) - Weekly Dividend Option</v>
      </c>
      <c r="K3279" s="35">
        <f t="shared" si="836"/>
        <v>104</v>
      </c>
      <c r="L3279" s="30" t="str">
        <f t="shared" si="837"/>
        <v>1005.8567</v>
      </c>
      <c r="M3279" s="30">
        <f t="shared" si="838"/>
        <v>114</v>
      </c>
      <c r="N3279" s="30" t="str">
        <f t="shared" si="839"/>
        <v>1005.8567</v>
      </c>
      <c r="O3279" s="30">
        <f t="shared" si="840"/>
        <v>124</v>
      </c>
      <c r="P3279" s="30" t="str">
        <f t="shared" si="841"/>
        <v>1005.8567</v>
      </c>
      <c r="Q3279" s="30">
        <f t="shared" si="842"/>
        <v>134</v>
      </c>
      <c r="R3279" s="36" t="str">
        <f t="shared" si="843"/>
        <v>09-Aug-2017</v>
      </c>
      <c r="S3279" s="37">
        <f t="shared" si="834"/>
        <v>1005.8567</v>
      </c>
    </row>
    <row r="3280" spans="1:19" ht="26">
      <c r="A3280" s="30" t="s">
        <v>9051</v>
      </c>
      <c r="D3280" s="30" t="str">
        <f t="shared" si="828"/>
        <v>112032</v>
      </c>
      <c r="E3280" s="30">
        <f t="shared" si="832"/>
        <v>7</v>
      </c>
      <c r="F3280" s="30" t="str">
        <f t="shared" si="829"/>
        <v>INF955L01294</v>
      </c>
      <c r="G3280" s="30">
        <f t="shared" si="833"/>
        <v>20</v>
      </c>
      <c r="H3280" s="30" t="str">
        <f t="shared" si="830"/>
        <v>INF955L01302</v>
      </c>
      <c r="I3280" s="30">
        <f t="shared" si="835"/>
        <v>33</v>
      </c>
      <c r="J3280" s="35" t="str">
        <f t="shared" si="831"/>
        <v>Baroda Pioneer Treasury Advantage Fund- Plan A- Daily Dividend Option</v>
      </c>
      <c r="K3280" s="35">
        <f t="shared" si="836"/>
        <v>103</v>
      </c>
      <c r="L3280" s="30" t="str">
        <f t="shared" si="837"/>
        <v>1030.7119</v>
      </c>
      <c r="M3280" s="30">
        <f t="shared" si="838"/>
        <v>113</v>
      </c>
      <c r="N3280" s="30" t="str">
        <f t="shared" si="839"/>
        <v>1030.7119</v>
      </c>
      <c r="O3280" s="30">
        <f t="shared" si="840"/>
        <v>123</v>
      </c>
      <c r="P3280" s="30" t="str">
        <f t="shared" si="841"/>
        <v>1030.7119</v>
      </c>
      <c r="Q3280" s="30">
        <f t="shared" si="842"/>
        <v>133</v>
      </c>
      <c r="R3280" s="36" t="str">
        <f t="shared" si="843"/>
        <v>09-Aug-2017</v>
      </c>
      <c r="S3280" s="37">
        <f t="shared" si="834"/>
        <v>1030.7119</v>
      </c>
    </row>
    <row r="3281" spans="1:19" ht="26">
      <c r="A3281" s="30" t="s">
        <v>9052</v>
      </c>
      <c r="D3281" s="30" t="str">
        <f t="shared" si="828"/>
        <v>112029</v>
      </c>
      <c r="E3281" s="30">
        <f t="shared" si="832"/>
        <v>7</v>
      </c>
      <c r="F3281" s="30" t="str">
        <f t="shared" si="829"/>
        <v>INF955L01310</v>
      </c>
      <c r="G3281" s="30">
        <f t="shared" si="833"/>
        <v>20</v>
      </c>
      <c r="H3281" s="30" t="str">
        <f t="shared" si="830"/>
        <v>-</v>
      </c>
      <c r="I3281" s="30">
        <f t="shared" si="835"/>
        <v>22</v>
      </c>
      <c r="J3281" s="35" t="str">
        <f t="shared" si="831"/>
        <v>Baroda Pioneer Treasury Advantage Fund- Plan A- Growth Option</v>
      </c>
      <c r="K3281" s="35">
        <f t="shared" si="836"/>
        <v>84</v>
      </c>
      <c r="L3281" s="30" t="str">
        <f t="shared" si="837"/>
        <v>1949.7499</v>
      </c>
      <c r="M3281" s="30">
        <f t="shared" si="838"/>
        <v>94</v>
      </c>
      <c r="N3281" s="30" t="str">
        <f t="shared" si="839"/>
        <v>1949.7499</v>
      </c>
      <c r="O3281" s="30">
        <f t="shared" si="840"/>
        <v>104</v>
      </c>
      <c r="P3281" s="30" t="str">
        <f t="shared" si="841"/>
        <v>1949.7499</v>
      </c>
      <c r="Q3281" s="30">
        <f t="shared" si="842"/>
        <v>114</v>
      </c>
      <c r="R3281" s="36" t="str">
        <f t="shared" si="843"/>
        <v>09-Aug-2017</v>
      </c>
      <c r="S3281" s="37">
        <f t="shared" si="834"/>
        <v>1949.7499</v>
      </c>
    </row>
    <row r="3282" spans="1:19" ht="26">
      <c r="A3282" s="30" t="s">
        <v>9053</v>
      </c>
      <c r="D3282" s="30" t="str">
        <f t="shared" si="828"/>
        <v>112035</v>
      </c>
      <c r="E3282" s="30">
        <f t="shared" si="832"/>
        <v>7</v>
      </c>
      <c r="F3282" s="30" t="str">
        <f t="shared" si="829"/>
        <v>INF955L01344</v>
      </c>
      <c r="G3282" s="30">
        <f t="shared" si="833"/>
        <v>20</v>
      </c>
      <c r="H3282" s="30" t="str">
        <f t="shared" si="830"/>
        <v>INF955L01351</v>
      </c>
      <c r="I3282" s="30">
        <f t="shared" si="835"/>
        <v>33</v>
      </c>
      <c r="J3282" s="35" t="str">
        <f t="shared" si="831"/>
        <v>Baroda Pioneer Treasury Advantage Fund- Plan A- Monthly Dividend Option</v>
      </c>
      <c r="K3282" s="35">
        <f t="shared" si="836"/>
        <v>105</v>
      </c>
      <c r="L3282" s="30" t="str">
        <f t="shared" si="837"/>
        <v>1008.0040</v>
      </c>
      <c r="M3282" s="30">
        <f t="shared" si="838"/>
        <v>115</v>
      </c>
      <c r="N3282" s="30" t="str">
        <f t="shared" si="839"/>
        <v>1008.0040</v>
      </c>
      <c r="O3282" s="30">
        <f t="shared" si="840"/>
        <v>125</v>
      </c>
      <c r="P3282" s="30" t="str">
        <f t="shared" si="841"/>
        <v>1008.0040</v>
      </c>
      <c r="Q3282" s="30">
        <f t="shared" si="842"/>
        <v>135</v>
      </c>
      <c r="R3282" s="36" t="str">
        <f t="shared" si="843"/>
        <v>09-Aug-2017</v>
      </c>
      <c r="S3282" s="37">
        <f t="shared" si="834"/>
        <v>1008.004</v>
      </c>
    </row>
    <row r="3283" spans="1:19" ht="26">
      <c r="A3283" s="30" t="s">
        <v>9054</v>
      </c>
      <c r="D3283" s="30" t="str">
        <f t="shared" si="828"/>
        <v>112034</v>
      </c>
      <c r="E3283" s="30">
        <f t="shared" si="832"/>
        <v>7</v>
      </c>
      <c r="F3283" s="30" t="str">
        <f t="shared" si="829"/>
        <v>INF955L01BM6</v>
      </c>
      <c r="G3283" s="30">
        <f t="shared" si="833"/>
        <v>20</v>
      </c>
      <c r="H3283" s="30" t="str">
        <f t="shared" si="830"/>
        <v>-</v>
      </c>
      <c r="I3283" s="30">
        <f t="shared" si="835"/>
        <v>22</v>
      </c>
      <c r="J3283" s="35" t="str">
        <f t="shared" si="831"/>
        <v>Baroda Pioneer Treasury Advantage Fund- Plan A- Quarterly Dividend Option</v>
      </c>
      <c r="K3283" s="35">
        <f t="shared" si="836"/>
        <v>96</v>
      </c>
      <c r="L3283" s="30" t="str">
        <f t="shared" si="837"/>
        <v>1038.7438</v>
      </c>
      <c r="M3283" s="30">
        <f t="shared" si="838"/>
        <v>106</v>
      </c>
      <c r="N3283" s="30" t="str">
        <f t="shared" si="839"/>
        <v>1038.7438</v>
      </c>
      <c r="O3283" s="30">
        <f t="shared" si="840"/>
        <v>116</v>
      </c>
      <c r="P3283" s="30" t="str">
        <f t="shared" si="841"/>
        <v>1038.7438</v>
      </c>
      <c r="Q3283" s="30">
        <f t="shared" si="842"/>
        <v>126</v>
      </c>
      <c r="R3283" s="36" t="str">
        <f t="shared" si="843"/>
        <v>09-Aug-2017</v>
      </c>
      <c r="S3283" s="37">
        <f t="shared" si="834"/>
        <v>1038.7438</v>
      </c>
    </row>
    <row r="3284" spans="1:19" ht="26">
      <c r="A3284" s="30" t="s">
        <v>9055</v>
      </c>
      <c r="D3284" s="30" t="str">
        <f t="shared" si="828"/>
        <v>112033</v>
      </c>
      <c r="E3284" s="30">
        <f t="shared" si="832"/>
        <v>7</v>
      </c>
      <c r="F3284" s="30" t="str">
        <f t="shared" si="829"/>
        <v>INF955L01328</v>
      </c>
      <c r="G3284" s="30">
        <f t="shared" si="833"/>
        <v>20</v>
      </c>
      <c r="H3284" s="30" t="str">
        <f t="shared" si="830"/>
        <v>INF955L01336</v>
      </c>
      <c r="I3284" s="30">
        <f t="shared" si="835"/>
        <v>33</v>
      </c>
      <c r="J3284" s="35" t="str">
        <f t="shared" si="831"/>
        <v>Baroda Pioneer Treasury Advantage Fund- Plan A- Weekly Dividend Option</v>
      </c>
      <c r="K3284" s="35">
        <f t="shared" si="836"/>
        <v>104</v>
      </c>
      <c r="L3284" s="30" t="str">
        <f t="shared" si="837"/>
        <v>1005.8405</v>
      </c>
      <c r="M3284" s="30">
        <f t="shared" si="838"/>
        <v>114</v>
      </c>
      <c r="N3284" s="30" t="str">
        <f t="shared" si="839"/>
        <v>1005.8405</v>
      </c>
      <c r="O3284" s="30">
        <f t="shared" si="840"/>
        <v>124</v>
      </c>
      <c r="P3284" s="30" t="str">
        <f t="shared" si="841"/>
        <v>1005.8405</v>
      </c>
      <c r="Q3284" s="30">
        <f t="shared" si="842"/>
        <v>134</v>
      </c>
      <c r="R3284" s="36" t="str">
        <f t="shared" si="843"/>
        <v>09-Aug-2017</v>
      </c>
      <c r="S3284" s="37">
        <f t="shared" si="834"/>
        <v>1005.8405</v>
      </c>
    </row>
    <row r="3285" spans="1:19" ht="26">
      <c r="A3285" s="30" t="s">
        <v>9056</v>
      </c>
      <c r="D3285" s="30" t="str">
        <f t="shared" si="828"/>
        <v>112025</v>
      </c>
      <c r="E3285" s="30">
        <f t="shared" si="832"/>
        <v>7</v>
      </c>
      <c r="F3285" s="30" t="str">
        <f t="shared" si="829"/>
        <v>INF955L01369</v>
      </c>
      <c r="G3285" s="30">
        <f t="shared" si="833"/>
        <v>20</v>
      </c>
      <c r="H3285" s="30" t="str">
        <f t="shared" si="830"/>
        <v>INF955L01377</v>
      </c>
      <c r="I3285" s="30">
        <f t="shared" si="835"/>
        <v>33</v>
      </c>
      <c r="J3285" s="35" t="str">
        <f t="shared" si="831"/>
        <v>Baroda Pioneer Treasury Advantage Fund- Regular Plan - Daily Dividend Option</v>
      </c>
      <c r="K3285" s="35">
        <f t="shared" si="836"/>
        <v>110</v>
      </c>
      <c r="L3285" s="30" t="str">
        <f t="shared" si="837"/>
        <v>1006.5930</v>
      </c>
      <c r="M3285" s="30">
        <f t="shared" si="838"/>
        <v>120</v>
      </c>
      <c r="N3285" s="30" t="str">
        <f t="shared" si="839"/>
        <v>1006.5930</v>
      </c>
      <c r="O3285" s="30">
        <f t="shared" si="840"/>
        <v>130</v>
      </c>
      <c r="P3285" s="30" t="str">
        <f t="shared" si="841"/>
        <v>1006.5930</v>
      </c>
      <c r="Q3285" s="30">
        <f t="shared" si="842"/>
        <v>140</v>
      </c>
      <c r="R3285" s="36" t="str">
        <f t="shared" si="843"/>
        <v>09-Aug-2017</v>
      </c>
      <c r="S3285" s="37">
        <f t="shared" si="834"/>
        <v>1006.593</v>
      </c>
    </row>
    <row r="3286" spans="1:19" ht="26">
      <c r="A3286" s="30" t="s">
        <v>9057</v>
      </c>
      <c r="D3286" s="30" t="str">
        <f t="shared" si="828"/>
        <v>112031</v>
      </c>
      <c r="E3286" s="30">
        <f t="shared" si="832"/>
        <v>7</v>
      </c>
      <c r="F3286" s="30" t="str">
        <f t="shared" si="829"/>
        <v>INF955L01385</v>
      </c>
      <c r="G3286" s="30">
        <f t="shared" si="833"/>
        <v>20</v>
      </c>
      <c r="H3286" s="30" t="str">
        <f t="shared" si="830"/>
        <v>-</v>
      </c>
      <c r="I3286" s="30">
        <f t="shared" si="835"/>
        <v>22</v>
      </c>
      <c r="J3286" s="35" t="str">
        <f t="shared" si="831"/>
        <v>Baroda Pioneer Treasury Advantage Fund- Regular Plan - Growth Option</v>
      </c>
      <c r="K3286" s="35">
        <f t="shared" si="836"/>
        <v>91</v>
      </c>
      <c r="L3286" s="30" t="str">
        <f t="shared" si="837"/>
        <v>1901.4362</v>
      </c>
      <c r="M3286" s="30">
        <f t="shared" si="838"/>
        <v>101</v>
      </c>
      <c r="N3286" s="30" t="str">
        <f t="shared" si="839"/>
        <v>1901.4362</v>
      </c>
      <c r="O3286" s="30">
        <f t="shared" si="840"/>
        <v>111</v>
      </c>
      <c r="P3286" s="30" t="str">
        <f t="shared" si="841"/>
        <v>1901.4362</v>
      </c>
      <c r="Q3286" s="30">
        <f t="shared" si="842"/>
        <v>121</v>
      </c>
      <c r="R3286" s="36" t="str">
        <f t="shared" si="843"/>
        <v>09-Aug-2017</v>
      </c>
      <c r="S3286" s="37">
        <f t="shared" si="834"/>
        <v>1901.4362000000001</v>
      </c>
    </row>
    <row r="3287" spans="1:19" ht="26">
      <c r="A3287" s="30" t="s">
        <v>9058</v>
      </c>
      <c r="D3287" s="30" t="str">
        <f t="shared" si="828"/>
        <v>112027</v>
      </c>
      <c r="E3287" s="30">
        <f t="shared" si="832"/>
        <v>7</v>
      </c>
      <c r="F3287" s="30" t="str">
        <f t="shared" si="829"/>
        <v>INF955L01393</v>
      </c>
      <c r="G3287" s="30">
        <f t="shared" si="833"/>
        <v>20</v>
      </c>
      <c r="H3287" s="30" t="str">
        <f t="shared" si="830"/>
        <v>INF955L01401</v>
      </c>
      <c r="I3287" s="30">
        <f t="shared" si="835"/>
        <v>33</v>
      </c>
      <c r="J3287" s="35" t="str">
        <f t="shared" si="831"/>
        <v>Baroda Pioneer Treasury Advantage Fund- Regular Plan - Monthly Dividend Option</v>
      </c>
      <c r="K3287" s="35">
        <f t="shared" si="836"/>
        <v>112</v>
      </c>
      <c r="L3287" s="30" t="str">
        <f t="shared" si="837"/>
        <v>1008.0039</v>
      </c>
      <c r="M3287" s="30">
        <f t="shared" si="838"/>
        <v>122</v>
      </c>
      <c r="N3287" s="30" t="str">
        <f t="shared" si="839"/>
        <v>1008.0039</v>
      </c>
      <c r="O3287" s="30">
        <f t="shared" si="840"/>
        <v>132</v>
      </c>
      <c r="P3287" s="30" t="str">
        <f t="shared" si="841"/>
        <v>1008.0039</v>
      </c>
      <c r="Q3287" s="30">
        <f t="shared" si="842"/>
        <v>142</v>
      </c>
      <c r="R3287" s="36" t="str">
        <f t="shared" si="843"/>
        <v>09-Aug-2017</v>
      </c>
      <c r="S3287" s="37">
        <f t="shared" si="834"/>
        <v>1008.0039</v>
      </c>
    </row>
    <row r="3288" spans="1:19" ht="26">
      <c r="A3288" s="30" t="s">
        <v>269</v>
      </c>
      <c r="D3288" s="30" t="str">
        <f t="shared" si="828"/>
        <v>112028</v>
      </c>
      <c r="E3288" s="30">
        <f t="shared" si="832"/>
        <v>7</v>
      </c>
      <c r="F3288" s="30" t="str">
        <f t="shared" si="829"/>
        <v>---</v>
      </c>
      <c r="G3288" s="30">
        <f t="shared" si="833"/>
        <v>11</v>
      </c>
      <c r="H3288" s="30" t="str">
        <f t="shared" si="830"/>
        <v>-</v>
      </c>
      <c r="I3288" s="30">
        <f t="shared" si="835"/>
        <v>13</v>
      </c>
      <c r="J3288" s="35" t="str">
        <f t="shared" si="831"/>
        <v>Baroda Pioneer Treasury Advantage Fund- Regular Plan - Quarterly Dividend Option</v>
      </c>
      <c r="K3288" s="35">
        <f t="shared" si="836"/>
        <v>94</v>
      </c>
      <c r="L3288" s="30" t="str">
        <f t="shared" si="837"/>
        <v>1204.9392</v>
      </c>
      <c r="M3288" s="30">
        <f t="shared" si="838"/>
        <v>104</v>
      </c>
      <c r="N3288" s="30" t="str">
        <f t="shared" si="839"/>
        <v>1204.9392</v>
      </c>
      <c r="O3288" s="30">
        <f t="shared" si="840"/>
        <v>114</v>
      </c>
      <c r="P3288" s="30" t="str">
        <f t="shared" si="841"/>
        <v>1204.9392</v>
      </c>
      <c r="Q3288" s="30">
        <f t="shared" si="842"/>
        <v>124</v>
      </c>
      <c r="R3288" s="36" t="str">
        <f t="shared" si="843"/>
        <v>29-Sep-2016</v>
      </c>
      <c r="S3288" s="37">
        <f t="shared" si="834"/>
        <v>1204.9392</v>
      </c>
    </row>
    <row r="3289" spans="1:19" ht="26">
      <c r="A3289" s="30" t="s">
        <v>9059</v>
      </c>
      <c r="D3289" s="30" t="str">
        <f t="shared" si="828"/>
        <v>112026</v>
      </c>
      <c r="E3289" s="30">
        <f t="shared" si="832"/>
        <v>7</v>
      </c>
      <c r="F3289" s="30" t="str">
        <f t="shared" si="829"/>
        <v>INF955L01419</v>
      </c>
      <c r="G3289" s="30">
        <f t="shared" si="833"/>
        <v>20</v>
      </c>
      <c r="H3289" s="30" t="str">
        <f t="shared" si="830"/>
        <v>INF955L01427</v>
      </c>
      <c r="I3289" s="30">
        <f t="shared" si="835"/>
        <v>33</v>
      </c>
      <c r="J3289" s="35" t="str">
        <f t="shared" si="831"/>
        <v>Baroda Pioneer Treasury Advantage Fund- Regular Plan - Weekly Dividend Option</v>
      </c>
      <c r="K3289" s="35">
        <f t="shared" si="836"/>
        <v>111</v>
      </c>
      <c r="L3289" s="30" t="str">
        <f t="shared" si="837"/>
        <v>1005.8391</v>
      </c>
      <c r="M3289" s="30">
        <f t="shared" si="838"/>
        <v>121</v>
      </c>
      <c r="N3289" s="30" t="str">
        <f t="shared" si="839"/>
        <v>1005.8391</v>
      </c>
      <c r="O3289" s="30">
        <f t="shared" si="840"/>
        <v>131</v>
      </c>
      <c r="P3289" s="30" t="str">
        <f t="shared" si="841"/>
        <v>1005.8391</v>
      </c>
      <c r="Q3289" s="30">
        <f t="shared" si="842"/>
        <v>141</v>
      </c>
      <c r="R3289" s="36" t="str">
        <f t="shared" si="843"/>
        <v>09-Aug-2017</v>
      </c>
      <c r="S3289" s="37">
        <f t="shared" si="834"/>
        <v>1005.8391</v>
      </c>
    </row>
    <row r="3290" spans="1:19">
      <c r="A3290" s="30" t="s">
        <v>97</v>
      </c>
      <c r="D3290" s="30" t="str">
        <f t="shared" si="828"/>
        <v/>
      </c>
      <c r="E3290" s="30" t="str">
        <f t="shared" si="832"/>
        <v/>
      </c>
      <c r="F3290" s="30" t="str">
        <f t="shared" si="829"/>
        <v xml:space="preserve"> </v>
      </c>
      <c r="G3290" s="30" t="str">
        <f t="shared" si="833"/>
        <v/>
      </c>
      <c r="H3290" s="30" t="str">
        <f t="shared" si="830"/>
        <v/>
      </c>
      <c r="I3290" s="30" t="str">
        <f t="shared" si="835"/>
        <v/>
      </c>
      <c r="J3290" s="35" t="str">
        <f t="shared" si="831"/>
        <v/>
      </c>
      <c r="K3290" s="35" t="str">
        <f t="shared" si="836"/>
        <v/>
      </c>
      <c r="L3290" s="30" t="str">
        <f t="shared" si="837"/>
        <v/>
      </c>
      <c r="M3290" s="30" t="str">
        <f t="shared" si="838"/>
        <v/>
      </c>
      <c r="N3290" s="30" t="str">
        <f t="shared" si="839"/>
        <v/>
      </c>
      <c r="O3290" s="30" t="str">
        <f t="shared" si="840"/>
        <v/>
      </c>
      <c r="P3290" s="30" t="str">
        <f t="shared" si="841"/>
        <v/>
      </c>
      <c r="Q3290" s="30" t="str">
        <f t="shared" si="842"/>
        <v/>
      </c>
      <c r="R3290" s="36" t="str">
        <f t="shared" si="843"/>
        <v/>
      </c>
      <c r="S3290" s="37" t="str">
        <f t="shared" si="834"/>
        <v/>
      </c>
    </row>
    <row r="3291" spans="1:19">
      <c r="A3291" s="30" t="s">
        <v>101</v>
      </c>
      <c r="D3291" s="30" t="str">
        <f t="shared" si="828"/>
        <v/>
      </c>
      <c r="E3291" s="30" t="str">
        <f t="shared" si="832"/>
        <v/>
      </c>
      <c r="F3291" s="30" t="str">
        <f t="shared" si="829"/>
        <v>Birla Sun Life Mutual Fund</v>
      </c>
      <c r="G3291" s="30" t="str">
        <f t="shared" si="833"/>
        <v/>
      </c>
      <c r="H3291" s="30" t="str">
        <f t="shared" si="830"/>
        <v/>
      </c>
      <c r="I3291" s="30" t="str">
        <f t="shared" si="835"/>
        <v/>
      </c>
      <c r="J3291" s="35" t="str">
        <f t="shared" si="831"/>
        <v/>
      </c>
      <c r="K3291" s="35" t="str">
        <f t="shared" si="836"/>
        <v/>
      </c>
      <c r="L3291" s="30" t="str">
        <f t="shared" si="837"/>
        <v/>
      </c>
      <c r="M3291" s="30" t="str">
        <f t="shared" si="838"/>
        <v/>
      </c>
      <c r="N3291" s="30" t="str">
        <f t="shared" si="839"/>
        <v/>
      </c>
      <c r="O3291" s="30" t="str">
        <f t="shared" si="840"/>
        <v/>
      </c>
      <c r="P3291" s="30" t="str">
        <f t="shared" si="841"/>
        <v/>
      </c>
      <c r="Q3291" s="30" t="str">
        <f t="shared" si="842"/>
        <v/>
      </c>
      <c r="R3291" s="36" t="str">
        <f t="shared" si="843"/>
        <v/>
      </c>
      <c r="S3291" s="37" t="str">
        <f t="shared" si="834"/>
        <v/>
      </c>
    </row>
    <row r="3292" spans="1:19">
      <c r="A3292" s="30" t="s">
        <v>97</v>
      </c>
      <c r="D3292" s="30" t="str">
        <f t="shared" si="828"/>
        <v/>
      </c>
      <c r="E3292" s="30" t="str">
        <f t="shared" si="832"/>
        <v/>
      </c>
      <c r="F3292" s="30" t="str">
        <f t="shared" si="829"/>
        <v xml:space="preserve"> </v>
      </c>
      <c r="G3292" s="30" t="str">
        <f t="shared" si="833"/>
        <v/>
      </c>
      <c r="H3292" s="30" t="str">
        <f t="shared" si="830"/>
        <v/>
      </c>
      <c r="I3292" s="30" t="str">
        <f t="shared" si="835"/>
        <v/>
      </c>
      <c r="J3292" s="35" t="str">
        <f t="shared" si="831"/>
        <v/>
      </c>
      <c r="K3292" s="35" t="str">
        <f t="shared" si="836"/>
        <v/>
      </c>
      <c r="L3292" s="30" t="str">
        <f t="shared" si="837"/>
        <v/>
      </c>
      <c r="M3292" s="30" t="str">
        <f t="shared" si="838"/>
        <v/>
      </c>
      <c r="N3292" s="30" t="str">
        <f t="shared" si="839"/>
        <v/>
      </c>
      <c r="O3292" s="30" t="str">
        <f t="shared" si="840"/>
        <v/>
      </c>
      <c r="P3292" s="30" t="str">
        <f t="shared" si="841"/>
        <v/>
      </c>
      <c r="Q3292" s="30" t="str">
        <f t="shared" si="842"/>
        <v/>
      </c>
      <c r="R3292" s="36" t="str">
        <f t="shared" si="843"/>
        <v/>
      </c>
      <c r="S3292" s="37" t="str">
        <f t="shared" si="834"/>
        <v/>
      </c>
    </row>
    <row r="3293" spans="1:19">
      <c r="A3293" s="30" t="s">
        <v>9060</v>
      </c>
      <c r="D3293" s="30" t="str">
        <f t="shared" si="828"/>
        <v>119524</v>
      </c>
      <c r="E3293" s="30">
        <f t="shared" si="832"/>
        <v>7</v>
      </c>
      <c r="F3293" s="30" t="str">
        <f t="shared" si="829"/>
        <v>INF209K01XW3</v>
      </c>
      <c r="G3293" s="30">
        <f t="shared" si="833"/>
        <v>20</v>
      </c>
      <c r="H3293" s="30" t="str">
        <f t="shared" si="830"/>
        <v>-</v>
      </c>
      <c r="I3293" s="30">
        <f t="shared" si="835"/>
        <v>22</v>
      </c>
      <c r="J3293" s="35" t="str">
        <f t="shared" si="831"/>
        <v>Birla Sun Life Cash Manager - Daily Dividend - Direct Plan</v>
      </c>
      <c r="K3293" s="35">
        <f t="shared" si="836"/>
        <v>81</v>
      </c>
      <c r="L3293" s="30" t="str">
        <f t="shared" si="837"/>
        <v>100.6457</v>
      </c>
      <c r="M3293" s="30">
        <f t="shared" si="838"/>
        <v>90</v>
      </c>
      <c r="N3293" s="30" t="str">
        <f t="shared" si="839"/>
        <v>100.6457</v>
      </c>
      <c r="O3293" s="30">
        <f t="shared" si="840"/>
        <v>99</v>
      </c>
      <c r="P3293" s="30" t="str">
        <f t="shared" si="841"/>
        <v>100.6457</v>
      </c>
      <c r="Q3293" s="30">
        <f t="shared" si="842"/>
        <v>108</v>
      </c>
      <c r="R3293" s="36" t="str">
        <f t="shared" si="843"/>
        <v>08-Aug-2017</v>
      </c>
      <c r="S3293" s="37">
        <f t="shared" si="834"/>
        <v>100.64570000000001</v>
      </c>
    </row>
    <row r="3294" spans="1:19">
      <c r="A3294" s="30" t="s">
        <v>9061</v>
      </c>
      <c r="D3294" s="30" t="str">
        <f t="shared" si="828"/>
        <v>113307</v>
      </c>
      <c r="E3294" s="30">
        <f t="shared" si="832"/>
        <v>7</v>
      </c>
      <c r="F3294" s="30" t="str">
        <f t="shared" si="829"/>
        <v>-</v>
      </c>
      <c r="G3294" s="30">
        <f t="shared" si="833"/>
        <v>9</v>
      </c>
      <c r="H3294" s="30" t="str">
        <f t="shared" si="830"/>
        <v>INF209K01KH1</v>
      </c>
      <c r="I3294" s="30">
        <f t="shared" si="835"/>
        <v>22</v>
      </c>
      <c r="J3294" s="35" t="str">
        <f t="shared" si="831"/>
        <v>Birla Sun Life Cash Manager - Daily Dividend - Regular Plan</v>
      </c>
      <c r="K3294" s="35">
        <f t="shared" si="836"/>
        <v>82</v>
      </c>
      <c r="L3294" s="30" t="str">
        <f t="shared" si="837"/>
        <v>100.8549</v>
      </c>
      <c r="M3294" s="30">
        <f t="shared" si="838"/>
        <v>91</v>
      </c>
      <c r="N3294" s="30" t="str">
        <f t="shared" si="839"/>
        <v>100.8549</v>
      </c>
      <c r="O3294" s="30">
        <f t="shared" si="840"/>
        <v>100</v>
      </c>
      <c r="P3294" s="30" t="str">
        <f t="shared" si="841"/>
        <v>100.8549</v>
      </c>
      <c r="Q3294" s="30">
        <f t="shared" si="842"/>
        <v>109</v>
      </c>
      <c r="R3294" s="36" t="str">
        <f t="shared" si="843"/>
        <v>08-Aug-2017</v>
      </c>
      <c r="S3294" s="37">
        <f t="shared" si="834"/>
        <v>100.8549</v>
      </c>
    </row>
    <row r="3295" spans="1:19">
      <c r="A3295" s="30" t="s">
        <v>9062</v>
      </c>
      <c r="D3295" s="30" t="str">
        <f t="shared" si="828"/>
        <v>119523</v>
      </c>
      <c r="E3295" s="30">
        <f t="shared" si="832"/>
        <v>7</v>
      </c>
      <c r="F3295" s="30" t="str">
        <f t="shared" si="829"/>
        <v>INF209K01XU7</v>
      </c>
      <c r="G3295" s="30">
        <f t="shared" si="833"/>
        <v>20</v>
      </c>
      <c r="H3295" s="30" t="str">
        <f t="shared" si="830"/>
        <v>-</v>
      </c>
      <c r="I3295" s="30">
        <f t="shared" si="835"/>
        <v>22</v>
      </c>
      <c r="J3295" s="35" t="str">
        <f t="shared" si="831"/>
        <v>Birla Sun Life Cash Manager - Growth - Direct Plan</v>
      </c>
      <c r="K3295" s="35">
        <f t="shared" si="836"/>
        <v>73</v>
      </c>
      <c r="L3295" s="30" t="str">
        <f t="shared" si="837"/>
        <v>418.3216</v>
      </c>
      <c r="M3295" s="30">
        <f t="shared" si="838"/>
        <v>82</v>
      </c>
      <c r="N3295" s="30" t="str">
        <f t="shared" si="839"/>
        <v>418.3216</v>
      </c>
      <c r="O3295" s="30">
        <f t="shared" si="840"/>
        <v>91</v>
      </c>
      <c r="P3295" s="30" t="str">
        <f t="shared" si="841"/>
        <v>418.3216</v>
      </c>
      <c r="Q3295" s="30">
        <f t="shared" si="842"/>
        <v>100</v>
      </c>
      <c r="R3295" s="36" t="str">
        <f t="shared" si="843"/>
        <v>08-Aug-2017</v>
      </c>
      <c r="S3295" s="37">
        <f t="shared" si="834"/>
        <v>418.32159999999999</v>
      </c>
    </row>
    <row r="3296" spans="1:19">
      <c r="A3296" s="30" t="s">
        <v>9063</v>
      </c>
      <c r="D3296" s="30" t="str">
        <f t="shared" si="828"/>
        <v>103192</v>
      </c>
      <c r="E3296" s="30">
        <f t="shared" si="832"/>
        <v>7</v>
      </c>
      <c r="F3296" s="30" t="str">
        <f t="shared" si="829"/>
        <v>INF209K01LQ0</v>
      </c>
      <c r="G3296" s="30">
        <f t="shared" si="833"/>
        <v>20</v>
      </c>
      <c r="H3296" s="30" t="str">
        <f t="shared" si="830"/>
        <v>-</v>
      </c>
      <c r="I3296" s="30">
        <f t="shared" si="835"/>
        <v>22</v>
      </c>
      <c r="J3296" s="35" t="str">
        <f t="shared" si="831"/>
        <v>Birla Sun Life Cash Manager - Growth Plan</v>
      </c>
      <c r="K3296" s="35">
        <f t="shared" si="836"/>
        <v>64</v>
      </c>
      <c r="L3296" s="30" t="str">
        <f t="shared" si="837"/>
        <v>402.7888</v>
      </c>
      <c r="M3296" s="30">
        <f t="shared" si="838"/>
        <v>73</v>
      </c>
      <c r="N3296" s="30" t="str">
        <f t="shared" si="839"/>
        <v>402.7888</v>
      </c>
      <c r="O3296" s="30">
        <f t="shared" si="840"/>
        <v>82</v>
      </c>
      <c r="P3296" s="30" t="str">
        <f t="shared" si="841"/>
        <v>402.7888</v>
      </c>
      <c r="Q3296" s="30">
        <f t="shared" si="842"/>
        <v>91</v>
      </c>
      <c r="R3296" s="36" t="str">
        <f t="shared" si="843"/>
        <v>08-Aug-2017</v>
      </c>
      <c r="S3296" s="37">
        <f t="shared" si="834"/>
        <v>402.78879999999998</v>
      </c>
    </row>
    <row r="3297" spans="1:19" ht="26">
      <c r="A3297" s="30" t="s">
        <v>9064</v>
      </c>
      <c r="D3297" s="30" t="str">
        <f t="shared" si="828"/>
        <v>103191</v>
      </c>
      <c r="E3297" s="30">
        <f t="shared" si="832"/>
        <v>7</v>
      </c>
      <c r="F3297" s="30" t="str">
        <f t="shared" si="829"/>
        <v>-</v>
      </c>
      <c r="G3297" s="30">
        <f t="shared" si="833"/>
        <v>9</v>
      </c>
      <c r="H3297" s="30" t="str">
        <f t="shared" si="830"/>
        <v>INF209K01KD0</v>
      </c>
      <c r="I3297" s="30">
        <f t="shared" si="835"/>
        <v>22</v>
      </c>
      <c r="J3297" s="35" t="str">
        <f t="shared" si="831"/>
        <v>Birla Sun Life Cash Manager - Institutional Plan - Daily Dividend</v>
      </c>
      <c r="K3297" s="35">
        <f t="shared" si="836"/>
        <v>88</v>
      </c>
      <c r="L3297" s="30" t="str">
        <f t="shared" si="837"/>
        <v>100.6457</v>
      </c>
      <c r="M3297" s="30">
        <f t="shared" si="838"/>
        <v>97</v>
      </c>
      <c r="N3297" s="30" t="str">
        <f t="shared" si="839"/>
        <v>100.6457</v>
      </c>
      <c r="O3297" s="30">
        <f t="shared" si="840"/>
        <v>106</v>
      </c>
      <c r="P3297" s="30" t="str">
        <f t="shared" si="841"/>
        <v>100.6457</v>
      </c>
      <c r="Q3297" s="30">
        <f t="shared" si="842"/>
        <v>115</v>
      </c>
      <c r="R3297" s="36" t="str">
        <f t="shared" si="843"/>
        <v>08-Aug-2017</v>
      </c>
      <c r="S3297" s="37">
        <f t="shared" si="834"/>
        <v>100.64570000000001</v>
      </c>
    </row>
    <row r="3298" spans="1:19">
      <c r="A3298" s="30" t="s">
        <v>9065</v>
      </c>
      <c r="D3298" s="30" t="str">
        <f t="shared" si="828"/>
        <v>103195</v>
      </c>
      <c r="E3298" s="30">
        <f t="shared" si="832"/>
        <v>7</v>
      </c>
      <c r="F3298" s="30" t="str">
        <f t="shared" si="829"/>
        <v>INF209K01KE8</v>
      </c>
      <c r="G3298" s="30">
        <f t="shared" si="833"/>
        <v>20</v>
      </c>
      <c r="H3298" s="30" t="str">
        <f t="shared" si="830"/>
        <v>-</v>
      </c>
      <c r="I3298" s="30">
        <f t="shared" si="835"/>
        <v>22</v>
      </c>
      <c r="J3298" s="35" t="str">
        <f t="shared" si="831"/>
        <v>Birla Sun Life Cash Manager - Institutional Plan - Growth</v>
      </c>
      <c r="K3298" s="35">
        <f t="shared" si="836"/>
        <v>80</v>
      </c>
      <c r="L3298" s="30" t="str">
        <f t="shared" si="837"/>
        <v>282.4117</v>
      </c>
      <c r="M3298" s="30">
        <f t="shared" si="838"/>
        <v>89</v>
      </c>
      <c r="N3298" s="30" t="str">
        <f t="shared" si="839"/>
        <v>282.4117</v>
      </c>
      <c r="O3298" s="30">
        <f t="shared" si="840"/>
        <v>98</v>
      </c>
      <c r="P3298" s="30" t="str">
        <f t="shared" si="841"/>
        <v>282.4117</v>
      </c>
      <c r="Q3298" s="30">
        <f t="shared" si="842"/>
        <v>107</v>
      </c>
      <c r="R3298" s="36" t="str">
        <f t="shared" si="843"/>
        <v>08-Aug-2017</v>
      </c>
      <c r="S3298" s="37">
        <f t="shared" si="834"/>
        <v>282.4117</v>
      </c>
    </row>
    <row r="3299" spans="1:19" ht="26">
      <c r="A3299" s="30" t="s">
        <v>9066</v>
      </c>
      <c r="D3299" s="30" t="str">
        <f t="shared" si="828"/>
        <v>103194</v>
      </c>
      <c r="E3299" s="30">
        <f t="shared" si="832"/>
        <v>7</v>
      </c>
      <c r="F3299" s="30" t="str">
        <f t="shared" si="829"/>
        <v>-</v>
      </c>
      <c r="G3299" s="30">
        <f t="shared" si="833"/>
        <v>9</v>
      </c>
      <c r="H3299" s="30" t="str">
        <f t="shared" si="830"/>
        <v>INF209K01KG3</v>
      </c>
      <c r="I3299" s="30">
        <f t="shared" si="835"/>
        <v>22</v>
      </c>
      <c r="J3299" s="35" t="str">
        <f t="shared" si="831"/>
        <v>Birla Sun Life Cash Manager - Institutional Plan - Weekly Dividend</v>
      </c>
      <c r="K3299" s="35">
        <f t="shared" si="836"/>
        <v>89</v>
      </c>
      <c r="L3299" s="30" t="str">
        <f t="shared" si="837"/>
        <v>100.7865</v>
      </c>
      <c r="M3299" s="30">
        <f t="shared" si="838"/>
        <v>98</v>
      </c>
      <c r="N3299" s="30" t="str">
        <f t="shared" si="839"/>
        <v>100.7865</v>
      </c>
      <c r="O3299" s="30">
        <f t="shared" si="840"/>
        <v>107</v>
      </c>
      <c r="P3299" s="30" t="str">
        <f t="shared" si="841"/>
        <v>100.7865</v>
      </c>
      <c r="Q3299" s="30">
        <f t="shared" si="842"/>
        <v>116</v>
      </c>
      <c r="R3299" s="36" t="str">
        <f t="shared" si="843"/>
        <v>08-Aug-2017</v>
      </c>
      <c r="S3299" s="37">
        <f t="shared" si="834"/>
        <v>100.7865</v>
      </c>
    </row>
    <row r="3300" spans="1:19">
      <c r="A3300" s="30" t="s">
        <v>9067</v>
      </c>
      <c r="D3300" s="30" t="str">
        <f t="shared" si="828"/>
        <v>119522</v>
      </c>
      <c r="E3300" s="30">
        <f t="shared" si="832"/>
        <v>7</v>
      </c>
      <c r="F3300" s="30" t="str">
        <f t="shared" si="829"/>
        <v>-</v>
      </c>
      <c r="G3300" s="30">
        <f t="shared" si="833"/>
        <v>9</v>
      </c>
      <c r="H3300" s="30" t="str">
        <f t="shared" si="830"/>
        <v>INF209K01XV5</v>
      </c>
      <c r="I3300" s="30">
        <f t="shared" si="835"/>
        <v>22</v>
      </c>
      <c r="J3300" s="35" t="str">
        <f t="shared" si="831"/>
        <v>Birla Sun Life Cash Manager - Weekly Dividend - Direct Plan</v>
      </c>
      <c r="K3300" s="35">
        <f t="shared" si="836"/>
        <v>82</v>
      </c>
      <c r="L3300" s="30" t="str">
        <f t="shared" si="837"/>
        <v>100.8049</v>
      </c>
      <c r="M3300" s="30">
        <f t="shared" si="838"/>
        <v>91</v>
      </c>
      <c r="N3300" s="30" t="str">
        <f t="shared" si="839"/>
        <v>100.8049</v>
      </c>
      <c r="O3300" s="30">
        <f t="shared" si="840"/>
        <v>100</v>
      </c>
      <c r="P3300" s="30" t="str">
        <f t="shared" si="841"/>
        <v>100.8049</v>
      </c>
      <c r="Q3300" s="30">
        <f t="shared" si="842"/>
        <v>109</v>
      </c>
      <c r="R3300" s="36" t="str">
        <f t="shared" si="843"/>
        <v>08-Aug-2017</v>
      </c>
      <c r="S3300" s="37">
        <f t="shared" si="834"/>
        <v>100.8049</v>
      </c>
    </row>
    <row r="3301" spans="1:19">
      <c r="A3301" s="30" t="s">
        <v>9068</v>
      </c>
      <c r="D3301" s="30" t="str">
        <f t="shared" si="828"/>
        <v>103193</v>
      </c>
      <c r="E3301" s="30">
        <f t="shared" si="832"/>
        <v>7</v>
      </c>
      <c r="F3301" s="30" t="str">
        <f t="shared" si="829"/>
        <v>-</v>
      </c>
      <c r="G3301" s="30">
        <f t="shared" si="833"/>
        <v>9</v>
      </c>
      <c r="H3301" s="30" t="str">
        <f t="shared" si="830"/>
        <v>INF209K01KF5</v>
      </c>
      <c r="I3301" s="30">
        <f t="shared" si="835"/>
        <v>22</v>
      </c>
      <c r="J3301" s="35" t="str">
        <f t="shared" si="831"/>
        <v>Birla Sun Life Cash Manager - Weekly Dividend - Regular Plan</v>
      </c>
      <c r="K3301" s="35">
        <f t="shared" si="836"/>
        <v>83</v>
      </c>
      <c r="L3301" s="30" t="str">
        <f t="shared" si="837"/>
        <v>100.7865</v>
      </c>
      <c r="M3301" s="30">
        <f t="shared" si="838"/>
        <v>92</v>
      </c>
      <c r="N3301" s="30" t="str">
        <f t="shared" si="839"/>
        <v>100.7865</v>
      </c>
      <c r="O3301" s="30">
        <f t="shared" si="840"/>
        <v>101</v>
      </c>
      <c r="P3301" s="30" t="str">
        <f t="shared" si="841"/>
        <v>100.7865</v>
      </c>
      <c r="Q3301" s="30">
        <f t="shared" si="842"/>
        <v>110</v>
      </c>
      <c r="R3301" s="36" t="str">
        <f t="shared" si="843"/>
        <v>08-Aug-2017</v>
      </c>
      <c r="S3301" s="37">
        <f t="shared" si="834"/>
        <v>100.7865</v>
      </c>
    </row>
    <row r="3302" spans="1:19">
      <c r="A3302" s="30" t="s">
        <v>9069</v>
      </c>
      <c r="D3302" s="30" t="str">
        <f t="shared" si="828"/>
        <v>134388</v>
      </c>
      <c r="E3302" s="30">
        <f t="shared" si="832"/>
        <v>7</v>
      </c>
      <c r="F3302" s="30" t="str">
        <f t="shared" si="829"/>
        <v>INF209KA1L12</v>
      </c>
      <c r="G3302" s="30">
        <f t="shared" si="833"/>
        <v>20</v>
      </c>
      <c r="H3302" s="30" t="str">
        <f t="shared" si="830"/>
        <v>-</v>
      </c>
      <c r="I3302" s="30">
        <f t="shared" si="835"/>
        <v>22</v>
      </c>
      <c r="J3302" s="35" t="str">
        <f t="shared" si="831"/>
        <v>Birla Sun Life Corporate Bond Fund - Direct Plan - Bonus</v>
      </c>
      <c r="K3302" s="35">
        <f t="shared" si="836"/>
        <v>79</v>
      </c>
      <c r="L3302" s="30" t="str">
        <f t="shared" si="837"/>
        <v>12.7407</v>
      </c>
      <c r="M3302" s="30">
        <f t="shared" si="838"/>
        <v>87</v>
      </c>
      <c r="N3302" s="30" t="str">
        <f t="shared" si="839"/>
        <v>12.6133</v>
      </c>
      <c r="O3302" s="30">
        <f t="shared" si="840"/>
        <v>95</v>
      </c>
      <c r="P3302" s="30" t="str">
        <f t="shared" si="841"/>
        <v>12.7407</v>
      </c>
      <c r="Q3302" s="30">
        <f t="shared" si="842"/>
        <v>103</v>
      </c>
      <c r="R3302" s="36" t="str">
        <f t="shared" si="843"/>
        <v>08-Aug-2017</v>
      </c>
      <c r="S3302" s="37">
        <f t="shared" si="834"/>
        <v>12.7407</v>
      </c>
    </row>
    <row r="3303" spans="1:19">
      <c r="A3303" s="30" t="s">
        <v>9070</v>
      </c>
      <c r="D3303" s="30" t="str">
        <f t="shared" si="828"/>
        <v>134385</v>
      </c>
      <c r="E3303" s="30">
        <f t="shared" si="832"/>
        <v>7</v>
      </c>
      <c r="F3303" s="30" t="str">
        <f t="shared" si="829"/>
        <v>INF209KA1K96</v>
      </c>
      <c r="G3303" s="30">
        <f t="shared" si="833"/>
        <v>20</v>
      </c>
      <c r="H3303" s="30" t="str">
        <f t="shared" si="830"/>
        <v>INF209KA1L04</v>
      </c>
      <c r="I3303" s="30">
        <f t="shared" si="835"/>
        <v>33</v>
      </c>
      <c r="J3303" s="35" t="str">
        <f t="shared" si="831"/>
        <v>Birla Sun Life Corporate Bond Fund - Direct Plan - Dividend</v>
      </c>
      <c r="K3303" s="35">
        <f t="shared" si="836"/>
        <v>93</v>
      </c>
      <c r="L3303" s="30" t="str">
        <f t="shared" si="837"/>
        <v>11.7553</v>
      </c>
      <c r="M3303" s="30">
        <f t="shared" si="838"/>
        <v>101</v>
      </c>
      <c r="N3303" s="30" t="str">
        <f t="shared" si="839"/>
        <v>11.6377</v>
      </c>
      <c r="O3303" s="30">
        <f t="shared" si="840"/>
        <v>109</v>
      </c>
      <c r="P3303" s="30" t="str">
        <f t="shared" si="841"/>
        <v>11.7553</v>
      </c>
      <c r="Q3303" s="30">
        <f t="shared" si="842"/>
        <v>117</v>
      </c>
      <c r="R3303" s="36" t="str">
        <f t="shared" si="843"/>
        <v>08-Aug-2017</v>
      </c>
      <c r="S3303" s="37">
        <f t="shared" si="834"/>
        <v>11.7553</v>
      </c>
    </row>
    <row r="3304" spans="1:19">
      <c r="A3304" s="30" t="s">
        <v>9071</v>
      </c>
      <c r="D3304" s="30" t="str">
        <f t="shared" si="828"/>
        <v>134387</v>
      </c>
      <c r="E3304" s="30">
        <f t="shared" si="832"/>
        <v>7</v>
      </c>
      <c r="F3304" s="30" t="str">
        <f t="shared" si="829"/>
        <v>INF209KA1K88</v>
      </c>
      <c r="G3304" s="30">
        <f t="shared" si="833"/>
        <v>20</v>
      </c>
      <c r="H3304" s="30" t="str">
        <f t="shared" si="830"/>
        <v>-</v>
      </c>
      <c r="I3304" s="30">
        <f t="shared" si="835"/>
        <v>22</v>
      </c>
      <c r="J3304" s="35" t="str">
        <f t="shared" si="831"/>
        <v>Birla Sun Life Corporate Bond Fund - Direct Plan - Growth</v>
      </c>
      <c r="K3304" s="35">
        <f t="shared" si="836"/>
        <v>80</v>
      </c>
      <c r="L3304" s="30" t="str">
        <f t="shared" si="837"/>
        <v>12.7409</v>
      </c>
      <c r="M3304" s="30">
        <f t="shared" si="838"/>
        <v>88</v>
      </c>
      <c r="N3304" s="30" t="str">
        <f t="shared" si="839"/>
        <v>12.6135</v>
      </c>
      <c r="O3304" s="30">
        <f t="shared" si="840"/>
        <v>96</v>
      </c>
      <c r="P3304" s="30" t="str">
        <f t="shared" si="841"/>
        <v>12.7409</v>
      </c>
      <c r="Q3304" s="30">
        <f t="shared" si="842"/>
        <v>104</v>
      </c>
      <c r="R3304" s="36" t="str">
        <f t="shared" si="843"/>
        <v>08-Aug-2017</v>
      </c>
      <c r="S3304" s="37">
        <f t="shared" si="834"/>
        <v>12.7409</v>
      </c>
    </row>
    <row r="3305" spans="1:19">
      <c r="A3305" s="30" t="s">
        <v>9072</v>
      </c>
      <c r="D3305" s="30" t="str">
        <f t="shared" si="828"/>
        <v>134384</v>
      </c>
      <c r="E3305" s="30">
        <f t="shared" si="832"/>
        <v>7</v>
      </c>
      <c r="F3305" s="30" t="str">
        <f t="shared" si="829"/>
        <v>INF209KA1K70</v>
      </c>
      <c r="G3305" s="30">
        <f t="shared" si="833"/>
        <v>20</v>
      </c>
      <c r="H3305" s="30" t="str">
        <f t="shared" si="830"/>
        <v>-</v>
      </c>
      <c r="I3305" s="30">
        <f t="shared" si="835"/>
        <v>22</v>
      </c>
      <c r="J3305" s="35" t="str">
        <f t="shared" si="831"/>
        <v>Birla Sun Life Corporate Bond Fund - Regular Plan - Bonus</v>
      </c>
      <c r="K3305" s="35">
        <f t="shared" si="836"/>
        <v>80</v>
      </c>
      <c r="L3305" s="30" t="str">
        <f t="shared" si="837"/>
        <v>12.5074</v>
      </c>
      <c r="M3305" s="30">
        <f t="shared" si="838"/>
        <v>88</v>
      </c>
      <c r="N3305" s="30" t="str">
        <f t="shared" si="839"/>
        <v>12.3823</v>
      </c>
      <c r="O3305" s="30">
        <f t="shared" si="840"/>
        <v>96</v>
      </c>
      <c r="P3305" s="30" t="str">
        <f t="shared" si="841"/>
        <v>12.5074</v>
      </c>
      <c r="Q3305" s="30">
        <f t="shared" si="842"/>
        <v>104</v>
      </c>
      <c r="R3305" s="36" t="str">
        <f t="shared" si="843"/>
        <v>08-Aug-2017</v>
      </c>
      <c r="S3305" s="37">
        <f t="shared" si="834"/>
        <v>12.507400000000001</v>
      </c>
    </row>
    <row r="3306" spans="1:19">
      <c r="A3306" s="30" t="s">
        <v>9073</v>
      </c>
      <c r="D3306" s="30" t="str">
        <f t="shared" si="828"/>
        <v>134386</v>
      </c>
      <c r="E3306" s="30">
        <f t="shared" si="832"/>
        <v>7</v>
      </c>
      <c r="F3306" s="30" t="str">
        <f t="shared" si="829"/>
        <v>INF209KA1K54</v>
      </c>
      <c r="G3306" s="30">
        <f t="shared" si="833"/>
        <v>20</v>
      </c>
      <c r="H3306" s="30" t="str">
        <f t="shared" si="830"/>
        <v>INF209KA1K62</v>
      </c>
      <c r="I3306" s="30">
        <f t="shared" si="835"/>
        <v>33</v>
      </c>
      <c r="J3306" s="35" t="str">
        <f t="shared" si="831"/>
        <v>Birla Sun Life Corporate Bond Fund - Regular Plan - Dividend</v>
      </c>
      <c r="K3306" s="35">
        <f t="shared" si="836"/>
        <v>94</v>
      </c>
      <c r="L3306" s="30" t="str">
        <f t="shared" si="837"/>
        <v>11.5116</v>
      </c>
      <c r="M3306" s="30">
        <f t="shared" si="838"/>
        <v>102</v>
      </c>
      <c r="N3306" s="30" t="str">
        <f t="shared" si="839"/>
        <v>11.3965</v>
      </c>
      <c r="O3306" s="30">
        <f t="shared" si="840"/>
        <v>110</v>
      </c>
      <c r="P3306" s="30" t="str">
        <f t="shared" si="841"/>
        <v>11.5116</v>
      </c>
      <c r="Q3306" s="30">
        <f t="shared" si="842"/>
        <v>118</v>
      </c>
      <c r="R3306" s="36" t="str">
        <f t="shared" si="843"/>
        <v>08-Aug-2017</v>
      </c>
      <c r="S3306" s="37">
        <f t="shared" si="834"/>
        <v>11.5116</v>
      </c>
    </row>
    <row r="3307" spans="1:19">
      <c r="A3307" s="30" t="s">
        <v>9074</v>
      </c>
      <c r="D3307" s="30" t="str">
        <f t="shared" si="828"/>
        <v>134383</v>
      </c>
      <c r="E3307" s="30">
        <f t="shared" si="832"/>
        <v>7</v>
      </c>
      <c r="F3307" s="30" t="str">
        <f t="shared" si="829"/>
        <v>INF209KA1K47</v>
      </c>
      <c r="G3307" s="30">
        <f t="shared" si="833"/>
        <v>20</v>
      </c>
      <c r="H3307" s="30" t="str">
        <f t="shared" si="830"/>
        <v>-</v>
      </c>
      <c r="I3307" s="30">
        <f t="shared" si="835"/>
        <v>22</v>
      </c>
      <c r="J3307" s="35" t="str">
        <f t="shared" si="831"/>
        <v>Birla Sun Life Corporate Bond Fund - Regular Plan - Growth</v>
      </c>
      <c r="K3307" s="35">
        <f t="shared" si="836"/>
        <v>81</v>
      </c>
      <c r="L3307" s="30" t="str">
        <f t="shared" si="837"/>
        <v>12.4922</v>
      </c>
      <c r="M3307" s="30">
        <f t="shared" si="838"/>
        <v>89</v>
      </c>
      <c r="N3307" s="30" t="str">
        <f t="shared" si="839"/>
        <v>12.3673</v>
      </c>
      <c r="O3307" s="30">
        <f t="shared" si="840"/>
        <v>97</v>
      </c>
      <c r="P3307" s="30" t="str">
        <f t="shared" si="841"/>
        <v>12.4922</v>
      </c>
      <c r="Q3307" s="30">
        <f t="shared" si="842"/>
        <v>105</v>
      </c>
      <c r="R3307" s="36" t="str">
        <f t="shared" si="843"/>
        <v>08-Aug-2017</v>
      </c>
      <c r="S3307" s="37">
        <f t="shared" si="834"/>
        <v>12.4922</v>
      </c>
    </row>
    <row r="3308" spans="1:19" ht="26">
      <c r="A3308" s="30" t="s">
        <v>9075</v>
      </c>
      <c r="D3308" s="30" t="str">
        <f t="shared" si="828"/>
        <v>101713</v>
      </c>
      <c r="E3308" s="30">
        <f t="shared" si="832"/>
        <v>7</v>
      </c>
      <c r="F3308" s="30" t="str">
        <f t="shared" si="829"/>
        <v>INF209K01728</v>
      </c>
      <c r="G3308" s="30">
        <f t="shared" si="833"/>
        <v>20</v>
      </c>
      <c r="H3308" s="30" t="str">
        <f t="shared" si="830"/>
        <v>-</v>
      </c>
      <c r="I3308" s="30">
        <f t="shared" si="835"/>
        <v>22</v>
      </c>
      <c r="J3308" s="35" t="str">
        <f t="shared" si="831"/>
        <v>Birla Sun Life Credit Opportunities Fund - Growth - Regular Plan</v>
      </c>
      <c r="K3308" s="35">
        <f t="shared" si="836"/>
        <v>87</v>
      </c>
      <c r="L3308" s="30" t="str">
        <f t="shared" si="837"/>
        <v>32.6832</v>
      </c>
      <c r="M3308" s="30">
        <f t="shared" si="838"/>
        <v>95</v>
      </c>
      <c r="N3308" s="30" t="str">
        <f t="shared" si="839"/>
        <v>32.3564</v>
      </c>
      <c r="O3308" s="30">
        <f t="shared" si="840"/>
        <v>103</v>
      </c>
      <c r="P3308" s="30" t="str">
        <f t="shared" si="841"/>
        <v>32.6832</v>
      </c>
      <c r="Q3308" s="30">
        <f t="shared" si="842"/>
        <v>111</v>
      </c>
      <c r="R3308" s="36" t="str">
        <f t="shared" si="843"/>
        <v>08-Aug-2017</v>
      </c>
      <c r="S3308" s="37">
        <f t="shared" si="834"/>
        <v>32.683199999999999</v>
      </c>
    </row>
    <row r="3309" spans="1:19" ht="26">
      <c r="A3309" s="30" t="s">
        <v>9076</v>
      </c>
      <c r="D3309" s="30" t="str">
        <f t="shared" si="828"/>
        <v>120706</v>
      </c>
      <c r="E3309" s="30">
        <f t="shared" si="832"/>
        <v>7</v>
      </c>
      <c r="F3309" s="30" t="str">
        <f t="shared" si="829"/>
        <v>INF209K01XE1</v>
      </c>
      <c r="G3309" s="30">
        <f t="shared" si="833"/>
        <v>20</v>
      </c>
      <c r="H3309" s="30" t="str">
        <f t="shared" si="830"/>
        <v>-</v>
      </c>
      <c r="I3309" s="30">
        <f t="shared" si="835"/>
        <v>22</v>
      </c>
      <c r="J3309" s="35" t="str">
        <f t="shared" si="831"/>
        <v>Birla Sun Life Credit Opportunities Fund - Growth / Payment - Direct Plan</v>
      </c>
      <c r="K3309" s="35">
        <f t="shared" si="836"/>
        <v>96</v>
      </c>
      <c r="L3309" s="30" t="str">
        <f t="shared" si="837"/>
        <v>33.3646</v>
      </c>
      <c r="M3309" s="30">
        <f t="shared" si="838"/>
        <v>104</v>
      </c>
      <c r="N3309" s="30" t="str">
        <f t="shared" si="839"/>
        <v>33.0310</v>
      </c>
      <c r="O3309" s="30">
        <f t="shared" si="840"/>
        <v>112</v>
      </c>
      <c r="P3309" s="30" t="str">
        <f t="shared" si="841"/>
        <v>33.3646</v>
      </c>
      <c r="Q3309" s="30">
        <f t="shared" si="842"/>
        <v>120</v>
      </c>
      <c r="R3309" s="36" t="str">
        <f t="shared" si="843"/>
        <v>08-Aug-2017</v>
      </c>
      <c r="S3309" s="37">
        <f t="shared" si="834"/>
        <v>33.364600000000003</v>
      </c>
    </row>
    <row r="3310" spans="1:19" ht="26">
      <c r="A3310" s="30" t="s">
        <v>9077</v>
      </c>
      <c r="D3310" s="30" t="str">
        <f t="shared" si="828"/>
        <v>120549</v>
      </c>
      <c r="E3310" s="30">
        <f t="shared" si="832"/>
        <v>7</v>
      </c>
      <c r="F3310" s="30" t="str">
        <f t="shared" si="829"/>
        <v>INF209K01R39</v>
      </c>
      <c r="G3310" s="30">
        <f t="shared" si="833"/>
        <v>20</v>
      </c>
      <c r="H3310" s="30" t="str">
        <f t="shared" si="830"/>
        <v>-</v>
      </c>
      <c r="I3310" s="30">
        <f t="shared" si="835"/>
        <v>22</v>
      </c>
      <c r="J3310" s="35" t="str">
        <f t="shared" si="831"/>
        <v>Birla Sun Life Credit Opportunities Fund - Monthly Dividend - Direct Plan</v>
      </c>
      <c r="K3310" s="35">
        <f t="shared" si="836"/>
        <v>96</v>
      </c>
      <c r="L3310" s="30" t="str">
        <f t="shared" si="837"/>
        <v>14.1880</v>
      </c>
      <c r="M3310" s="30">
        <f t="shared" si="838"/>
        <v>104</v>
      </c>
      <c r="N3310" s="30" t="str">
        <f t="shared" si="839"/>
        <v>14.0461</v>
      </c>
      <c r="O3310" s="30">
        <f t="shared" si="840"/>
        <v>112</v>
      </c>
      <c r="P3310" s="30" t="str">
        <f t="shared" si="841"/>
        <v>14.1880</v>
      </c>
      <c r="Q3310" s="30">
        <f t="shared" si="842"/>
        <v>120</v>
      </c>
      <c r="R3310" s="36" t="str">
        <f t="shared" si="843"/>
        <v>08-Aug-2017</v>
      </c>
      <c r="S3310" s="37">
        <f t="shared" si="834"/>
        <v>14.188000000000001</v>
      </c>
    </row>
    <row r="3311" spans="1:19" ht="26">
      <c r="A3311" s="30" t="s">
        <v>9078</v>
      </c>
      <c r="D3311" s="30" t="str">
        <f t="shared" si="828"/>
        <v>101711</v>
      </c>
      <c r="E3311" s="30">
        <f t="shared" si="832"/>
        <v>7</v>
      </c>
      <c r="F3311" s="30" t="str">
        <f t="shared" si="829"/>
        <v>INF209K01736</v>
      </c>
      <c r="G3311" s="30">
        <f t="shared" si="833"/>
        <v>20</v>
      </c>
      <c r="H3311" s="30" t="str">
        <f t="shared" si="830"/>
        <v>INF209K01DE3</v>
      </c>
      <c r="I3311" s="30">
        <f t="shared" si="835"/>
        <v>33</v>
      </c>
      <c r="J3311" s="35" t="str">
        <f t="shared" si="831"/>
        <v>Birla Sun Life Credit Opportunities Fund - Monthly Dividend - Regular Plan</v>
      </c>
      <c r="K3311" s="35">
        <f t="shared" si="836"/>
        <v>108</v>
      </c>
      <c r="L3311" s="30" t="str">
        <f t="shared" si="837"/>
        <v>13.4380</v>
      </c>
      <c r="M3311" s="30">
        <f t="shared" si="838"/>
        <v>116</v>
      </c>
      <c r="N3311" s="30" t="str">
        <f t="shared" si="839"/>
        <v>13.3036</v>
      </c>
      <c r="O3311" s="30">
        <f t="shared" si="840"/>
        <v>124</v>
      </c>
      <c r="P3311" s="30" t="str">
        <f t="shared" si="841"/>
        <v>13.4380</v>
      </c>
      <c r="Q3311" s="30">
        <f t="shared" si="842"/>
        <v>132</v>
      </c>
      <c r="R3311" s="36" t="str">
        <f t="shared" si="843"/>
        <v>08-Aug-2017</v>
      </c>
      <c r="S3311" s="37">
        <f t="shared" si="834"/>
        <v>13.438000000000001</v>
      </c>
    </row>
    <row r="3312" spans="1:19">
      <c r="A3312" s="30" t="s">
        <v>9079</v>
      </c>
      <c r="D3312" s="30" t="str">
        <f t="shared" si="828"/>
        <v>132918</v>
      </c>
      <c r="E3312" s="30">
        <f t="shared" si="832"/>
        <v>7</v>
      </c>
      <c r="F3312" s="30" t="str">
        <f t="shared" si="829"/>
        <v>INF209KA1TX3</v>
      </c>
      <c r="G3312" s="30">
        <f t="shared" si="833"/>
        <v>20</v>
      </c>
      <c r="H3312" s="30" t="str">
        <f t="shared" si="830"/>
        <v>-</v>
      </c>
      <c r="I3312" s="30">
        <f t="shared" si="835"/>
        <v>22</v>
      </c>
      <c r="J3312" s="35" t="str">
        <f t="shared" si="831"/>
        <v>Birla Sun Life Dynamic Bond Fund - Direct Plan - Dividend</v>
      </c>
      <c r="K3312" s="35">
        <f t="shared" si="836"/>
        <v>80</v>
      </c>
      <c r="L3312" s="30" t="str">
        <f t="shared" si="837"/>
        <v>12.5386</v>
      </c>
      <c r="M3312" s="30">
        <f t="shared" si="838"/>
        <v>88</v>
      </c>
      <c r="N3312" s="30" t="str">
        <f t="shared" si="839"/>
        <v>12.4759</v>
      </c>
      <c r="O3312" s="30">
        <f t="shared" si="840"/>
        <v>96</v>
      </c>
      <c r="P3312" s="30" t="str">
        <f t="shared" si="841"/>
        <v>12.5386</v>
      </c>
      <c r="Q3312" s="30">
        <f t="shared" si="842"/>
        <v>104</v>
      </c>
      <c r="R3312" s="36" t="str">
        <f t="shared" si="843"/>
        <v>08-Aug-2017</v>
      </c>
      <c r="S3312" s="37">
        <f t="shared" si="834"/>
        <v>12.538600000000001</v>
      </c>
    </row>
    <row r="3313" spans="1:19">
      <c r="A3313" s="30" t="s">
        <v>9080</v>
      </c>
      <c r="D3313" s="30" t="str">
        <f t="shared" si="828"/>
        <v>119505</v>
      </c>
      <c r="E3313" s="30">
        <f t="shared" si="832"/>
        <v>7</v>
      </c>
      <c r="F3313" s="30" t="str">
        <f t="shared" si="829"/>
        <v>INF209K01N82</v>
      </c>
      <c r="G3313" s="30">
        <f t="shared" si="833"/>
        <v>20</v>
      </c>
      <c r="H3313" s="30" t="str">
        <f t="shared" si="830"/>
        <v>-</v>
      </c>
      <c r="I3313" s="30">
        <f t="shared" si="835"/>
        <v>22</v>
      </c>
      <c r="J3313" s="35" t="str">
        <f t="shared" si="831"/>
        <v>Birla Sun Life Dynamic Bond Fund - Growth - Direct Plan</v>
      </c>
      <c r="K3313" s="35">
        <f t="shared" si="836"/>
        <v>78</v>
      </c>
      <c r="L3313" s="30" t="str">
        <f t="shared" si="837"/>
        <v>31.1679</v>
      </c>
      <c r="M3313" s="30">
        <f t="shared" si="838"/>
        <v>86</v>
      </c>
      <c r="N3313" s="30" t="str">
        <f t="shared" si="839"/>
        <v>31.0121</v>
      </c>
      <c r="O3313" s="30">
        <f t="shared" si="840"/>
        <v>94</v>
      </c>
      <c r="P3313" s="30" t="str">
        <f t="shared" si="841"/>
        <v>31.1679</v>
      </c>
      <c r="Q3313" s="30">
        <f t="shared" si="842"/>
        <v>102</v>
      </c>
      <c r="R3313" s="36" t="str">
        <f t="shared" si="843"/>
        <v>08-Aug-2017</v>
      </c>
      <c r="S3313" s="37">
        <f t="shared" si="834"/>
        <v>31.167899999999999</v>
      </c>
    </row>
    <row r="3314" spans="1:19">
      <c r="A3314" s="30" t="s">
        <v>9081</v>
      </c>
      <c r="D3314" s="30" t="str">
        <f t="shared" si="828"/>
        <v>102767</v>
      </c>
      <c r="E3314" s="30">
        <f t="shared" si="832"/>
        <v>7</v>
      </c>
      <c r="F3314" s="30" t="str">
        <f t="shared" si="829"/>
        <v>INF209K01793</v>
      </c>
      <c r="G3314" s="30">
        <f t="shared" si="833"/>
        <v>20</v>
      </c>
      <c r="H3314" s="30" t="str">
        <f t="shared" si="830"/>
        <v>-</v>
      </c>
      <c r="I3314" s="30">
        <f t="shared" si="835"/>
        <v>22</v>
      </c>
      <c r="J3314" s="35" t="str">
        <f t="shared" si="831"/>
        <v>Birla Sun Life Dynamic Bond Fund - Growth - Regular Plan</v>
      </c>
      <c r="K3314" s="35">
        <f t="shared" si="836"/>
        <v>79</v>
      </c>
      <c r="L3314" s="30" t="str">
        <f t="shared" si="837"/>
        <v>30.3867</v>
      </c>
      <c r="M3314" s="30">
        <f t="shared" si="838"/>
        <v>87</v>
      </c>
      <c r="N3314" s="30" t="str">
        <f t="shared" si="839"/>
        <v>30.2348</v>
      </c>
      <c r="O3314" s="30">
        <f t="shared" si="840"/>
        <v>95</v>
      </c>
      <c r="P3314" s="30" t="str">
        <f t="shared" si="841"/>
        <v>30.3867</v>
      </c>
      <c r="Q3314" s="30">
        <f t="shared" si="842"/>
        <v>103</v>
      </c>
      <c r="R3314" s="36" t="str">
        <f t="shared" si="843"/>
        <v>08-Aug-2017</v>
      </c>
      <c r="S3314" s="37">
        <f t="shared" si="834"/>
        <v>30.386700000000001</v>
      </c>
    </row>
    <row r="3315" spans="1:19" ht="26">
      <c r="A3315" s="30" t="s">
        <v>9082</v>
      </c>
      <c r="D3315" s="30" t="str">
        <f t="shared" si="828"/>
        <v>119503</v>
      </c>
      <c r="E3315" s="30">
        <f t="shared" si="832"/>
        <v>7</v>
      </c>
      <c r="F3315" s="30" t="str">
        <f t="shared" si="829"/>
        <v>INF209K01R62</v>
      </c>
      <c r="G3315" s="30">
        <f t="shared" si="833"/>
        <v>20</v>
      </c>
      <c r="H3315" s="30" t="str">
        <f t="shared" si="830"/>
        <v>-</v>
      </c>
      <c r="I3315" s="30">
        <f t="shared" si="835"/>
        <v>22</v>
      </c>
      <c r="J3315" s="35" t="str">
        <f t="shared" si="831"/>
        <v>Birla Sun Life Dynamic Bond Fund - Monthly Dividend - Direct Plan</v>
      </c>
      <c r="K3315" s="35">
        <f t="shared" si="836"/>
        <v>88</v>
      </c>
      <c r="L3315" s="30" t="str">
        <f t="shared" si="837"/>
        <v>11.4482</v>
      </c>
      <c r="M3315" s="30">
        <f t="shared" si="838"/>
        <v>96</v>
      </c>
      <c r="N3315" s="30" t="str">
        <f t="shared" si="839"/>
        <v>11.3910</v>
      </c>
      <c r="O3315" s="30">
        <f t="shared" si="840"/>
        <v>104</v>
      </c>
      <c r="P3315" s="30" t="str">
        <f t="shared" si="841"/>
        <v>11.4482</v>
      </c>
      <c r="Q3315" s="30">
        <f t="shared" si="842"/>
        <v>112</v>
      </c>
      <c r="R3315" s="36" t="str">
        <f t="shared" si="843"/>
        <v>08-Aug-2017</v>
      </c>
      <c r="S3315" s="37">
        <f t="shared" si="834"/>
        <v>11.4482</v>
      </c>
    </row>
    <row r="3316" spans="1:19" ht="26">
      <c r="A3316" s="30" t="s">
        <v>9083</v>
      </c>
      <c r="D3316" s="30" t="str">
        <f t="shared" si="828"/>
        <v>111521</v>
      </c>
      <c r="E3316" s="30">
        <f t="shared" si="832"/>
        <v>7</v>
      </c>
      <c r="F3316" s="30" t="str">
        <f t="shared" si="829"/>
        <v>INF209K01801</v>
      </c>
      <c r="G3316" s="30">
        <f t="shared" si="833"/>
        <v>20</v>
      </c>
      <c r="H3316" s="30" t="str">
        <f t="shared" si="830"/>
        <v>INF209K01DG8</v>
      </c>
      <c r="I3316" s="30">
        <f t="shared" si="835"/>
        <v>33</v>
      </c>
      <c r="J3316" s="35" t="str">
        <f t="shared" si="831"/>
        <v>Birla Sun Life Dynamic Bond Fund - Monthly Dividend - Regular Plan</v>
      </c>
      <c r="K3316" s="35">
        <f t="shared" si="836"/>
        <v>100</v>
      </c>
      <c r="L3316" s="30" t="str">
        <f t="shared" si="837"/>
        <v>11.2686</v>
      </c>
      <c r="M3316" s="30">
        <f t="shared" si="838"/>
        <v>108</v>
      </c>
      <c r="N3316" s="30" t="str">
        <f t="shared" si="839"/>
        <v>11.2123</v>
      </c>
      <c r="O3316" s="30">
        <f t="shared" si="840"/>
        <v>116</v>
      </c>
      <c r="P3316" s="30" t="str">
        <f t="shared" si="841"/>
        <v>11.2686</v>
      </c>
      <c r="Q3316" s="30">
        <f t="shared" si="842"/>
        <v>124</v>
      </c>
      <c r="R3316" s="36" t="str">
        <f t="shared" si="843"/>
        <v>08-Aug-2017</v>
      </c>
      <c r="S3316" s="37">
        <f t="shared" si="834"/>
        <v>11.268599999999999</v>
      </c>
    </row>
    <row r="3317" spans="1:19" ht="26">
      <c r="A3317" s="30" t="s">
        <v>9084</v>
      </c>
      <c r="D3317" s="30" t="str">
        <f t="shared" si="828"/>
        <v>119502</v>
      </c>
      <c r="E3317" s="30">
        <f t="shared" si="832"/>
        <v>7</v>
      </c>
      <c r="F3317" s="30" t="str">
        <f t="shared" si="829"/>
        <v>INF209K01R88</v>
      </c>
      <c r="G3317" s="30">
        <f t="shared" si="833"/>
        <v>20</v>
      </c>
      <c r="H3317" s="30" t="str">
        <f t="shared" si="830"/>
        <v>-</v>
      </c>
      <c r="I3317" s="30">
        <f t="shared" si="835"/>
        <v>22</v>
      </c>
      <c r="J3317" s="35" t="str">
        <f t="shared" si="831"/>
        <v>Birla Sun Life Dynamic Bond Fund - Quarterly Dividend - Direct Plan</v>
      </c>
      <c r="K3317" s="35">
        <f t="shared" si="836"/>
        <v>90</v>
      </c>
      <c r="L3317" s="30" t="str">
        <f t="shared" si="837"/>
        <v>10.8320</v>
      </c>
      <c r="M3317" s="30">
        <f t="shared" si="838"/>
        <v>98</v>
      </c>
      <c r="N3317" s="30" t="str">
        <f t="shared" si="839"/>
        <v>10.7778</v>
      </c>
      <c r="O3317" s="30">
        <f t="shared" si="840"/>
        <v>106</v>
      </c>
      <c r="P3317" s="30" t="str">
        <f t="shared" si="841"/>
        <v>10.8320</v>
      </c>
      <c r="Q3317" s="30">
        <f t="shared" si="842"/>
        <v>114</v>
      </c>
      <c r="R3317" s="36" t="str">
        <f t="shared" si="843"/>
        <v>08-Aug-2017</v>
      </c>
      <c r="S3317" s="37">
        <f t="shared" si="834"/>
        <v>10.832000000000001</v>
      </c>
    </row>
    <row r="3318" spans="1:19" ht="26">
      <c r="A3318" s="30" t="s">
        <v>9085</v>
      </c>
      <c r="D3318" s="30" t="str">
        <f t="shared" si="828"/>
        <v>102766</v>
      </c>
      <c r="E3318" s="30">
        <f t="shared" si="832"/>
        <v>7</v>
      </c>
      <c r="F3318" s="30" t="str">
        <f t="shared" si="829"/>
        <v>INF209K01819</v>
      </c>
      <c r="G3318" s="30">
        <f t="shared" si="833"/>
        <v>20</v>
      </c>
      <c r="H3318" s="30" t="str">
        <f t="shared" si="830"/>
        <v>INF209K01DH6</v>
      </c>
      <c r="I3318" s="30">
        <f t="shared" si="835"/>
        <v>33</v>
      </c>
      <c r="J3318" s="35" t="str">
        <f t="shared" si="831"/>
        <v>Birla Sun Life Dynamic Bond Fund - Quarterly Dividend - Regular Plan</v>
      </c>
      <c r="K3318" s="35">
        <f t="shared" si="836"/>
        <v>102</v>
      </c>
      <c r="L3318" s="30" t="str">
        <f t="shared" si="837"/>
        <v>10.5456</v>
      </c>
      <c r="M3318" s="30">
        <f t="shared" si="838"/>
        <v>110</v>
      </c>
      <c r="N3318" s="30" t="str">
        <f t="shared" si="839"/>
        <v>10.4929</v>
      </c>
      <c r="O3318" s="30">
        <f t="shared" si="840"/>
        <v>118</v>
      </c>
      <c r="P3318" s="30" t="str">
        <f t="shared" si="841"/>
        <v>10.5456</v>
      </c>
      <c r="Q3318" s="30">
        <f t="shared" si="842"/>
        <v>126</v>
      </c>
      <c r="R3318" s="36" t="str">
        <f t="shared" si="843"/>
        <v>08-Aug-2017</v>
      </c>
      <c r="S3318" s="37">
        <f t="shared" si="834"/>
        <v>10.5456</v>
      </c>
    </row>
    <row r="3319" spans="1:19">
      <c r="A3319" s="30" t="s">
        <v>9086</v>
      </c>
      <c r="D3319" s="30" t="str">
        <f t="shared" si="828"/>
        <v>132917</v>
      </c>
      <c r="E3319" s="30">
        <f t="shared" si="832"/>
        <v>7</v>
      </c>
      <c r="F3319" s="30" t="str">
        <f t="shared" si="829"/>
        <v>INF209KA1TV7</v>
      </c>
      <c r="G3319" s="30">
        <f t="shared" si="833"/>
        <v>20</v>
      </c>
      <c r="H3319" s="30" t="str">
        <f t="shared" si="830"/>
        <v>-</v>
      </c>
      <c r="I3319" s="30">
        <f t="shared" si="835"/>
        <v>22</v>
      </c>
      <c r="J3319" s="35" t="str">
        <f t="shared" si="831"/>
        <v>Birla Sun Life Dynamic Bond Fund - Regular Plan - Dividend</v>
      </c>
      <c r="K3319" s="35">
        <f t="shared" si="836"/>
        <v>81</v>
      </c>
      <c r="L3319" s="30" t="str">
        <f t="shared" si="837"/>
        <v>12.3144</v>
      </c>
      <c r="M3319" s="30">
        <f t="shared" si="838"/>
        <v>89</v>
      </c>
      <c r="N3319" s="30" t="str">
        <f t="shared" si="839"/>
        <v>12.2528</v>
      </c>
      <c r="O3319" s="30">
        <f t="shared" si="840"/>
        <v>97</v>
      </c>
      <c r="P3319" s="30" t="str">
        <f t="shared" si="841"/>
        <v>12.3144</v>
      </c>
      <c r="Q3319" s="30">
        <f t="shared" si="842"/>
        <v>105</v>
      </c>
      <c r="R3319" s="36" t="str">
        <f t="shared" si="843"/>
        <v>08-Aug-2017</v>
      </c>
      <c r="S3319" s="37">
        <f t="shared" si="834"/>
        <v>12.314399999999999</v>
      </c>
    </row>
    <row r="3320" spans="1:19" ht="26">
      <c r="A3320" s="30" t="s">
        <v>9087</v>
      </c>
      <c r="D3320" s="30" t="str">
        <f t="shared" si="828"/>
        <v>111848</v>
      </c>
      <c r="E3320" s="30">
        <f t="shared" si="832"/>
        <v>7</v>
      </c>
      <c r="F3320" s="30" t="str">
        <f t="shared" si="829"/>
        <v>INF209K01JW2</v>
      </c>
      <c r="G3320" s="30">
        <f t="shared" si="833"/>
        <v>20</v>
      </c>
      <c r="H3320" s="30" t="str">
        <f t="shared" si="830"/>
        <v>-</v>
      </c>
      <c r="I3320" s="30">
        <f t="shared" si="835"/>
        <v>22</v>
      </c>
      <c r="J3320" s="35" t="str">
        <f t="shared" si="831"/>
        <v>Birla Sun Life Dynamic Bond Fund-Discipline Advantage Plan-Growth</v>
      </c>
      <c r="K3320" s="35">
        <f t="shared" si="836"/>
        <v>88</v>
      </c>
      <c r="L3320" s="30" t="str">
        <f t="shared" si="837"/>
        <v>21.0199</v>
      </c>
      <c r="M3320" s="30">
        <f t="shared" si="838"/>
        <v>96</v>
      </c>
      <c r="N3320" s="30" t="str">
        <f t="shared" si="839"/>
        <v>20.9148</v>
      </c>
      <c r="O3320" s="30">
        <f t="shared" si="840"/>
        <v>104</v>
      </c>
      <c r="P3320" s="30" t="str">
        <f t="shared" si="841"/>
        <v>21.0199</v>
      </c>
      <c r="Q3320" s="30">
        <f t="shared" si="842"/>
        <v>112</v>
      </c>
      <c r="R3320" s="36" t="str">
        <f t="shared" si="843"/>
        <v>08-Aug-2017</v>
      </c>
      <c r="S3320" s="37">
        <f t="shared" si="834"/>
        <v>21.0199</v>
      </c>
    </row>
    <row r="3321" spans="1:19">
      <c r="A3321" s="30" t="s">
        <v>9088</v>
      </c>
      <c r="D3321" s="30" t="str">
        <f t="shared" si="828"/>
        <v>111777</v>
      </c>
      <c r="E3321" s="30">
        <f t="shared" si="832"/>
        <v>7</v>
      </c>
      <c r="F3321" s="30" t="str">
        <f t="shared" si="829"/>
        <v>INF209K01LD8</v>
      </c>
      <c r="G3321" s="30">
        <f t="shared" si="833"/>
        <v>20</v>
      </c>
      <c r="H3321" s="30" t="str">
        <f t="shared" si="830"/>
        <v>-</v>
      </c>
      <c r="I3321" s="30">
        <f t="shared" si="835"/>
        <v>22</v>
      </c>
      <c r="J3321" s="35" t="str">
        <f t="shared" si="831"/>
        <v>Birla Sun Life Income Plus (Discipline Advantage Plan)</v>
      </c>
      <c r="K3321" s="35">
        <f t="shared" si="836"/>
        <v>77</v>
      </c>
      <c r="L3321" s="30" t="str">
        <f t="shared" si="837"/>
        <v>19.3247</v>
      </c>
      <c r="M3321" s="30">
        <f t="shared" si="838"/>
        <v>85</v>
      </c>
      <c r="N3321" s="30" t="str">
        <f t="shared" si="839"/>
        <v>19.3247</v>
      </c>
      <c r="O3321" s="30">
        <f t="shared" si="840"/>
        <v>93</v>
      </c>
      <c r="P3321" s="30" t="str">
        <f t="shared" si="841"/>
        <v>19.3247</v>
      </c>
      <c r="Q3321" s="30">
        <f t="shared" si="842"/>
        <v>101</v>
      </c>
      <c r="R3321" s="36" t="str">
        <f t="shared" si="843"/>
        <v>08-Aug-2017</v>
      </c>
      <c r="S3321" s="37">
        <f t="shared" si="834"/>
        <v>19.3247</v>
      </c>
    </row>
    <row r="3322" spans="1:19">
      <c r="A3322" s="30" t="s">
        <v>9089</v>
      </c>
      <c r="D3322" s="30" t="str">
        <f t="shared" si="828"/>
        <v>133446</v>
      </c>
      <c r="E3322" s="30">
        <f t="shared" si="832"/>
        <v>7</v>
      </c>
      <c r="F3322" s="30" t="str">
        <f t="shared" si="829"/>
        <v>INF209KA1WL2</v>
      </c>
      <c r="G3322" s="30">
        <f t="shared" si="833"/>
        <v>20</v>
      </c>
      <c r="H3322" s="30" t="str">
        <f t="shared" si="830"/>
        <v>INF209KA1WM0</v>
      </c>
      <c r="I3322" s="30">
        <f t="shared" si="835"/>
        <v>33</v>
      </c>
      <c r="J3322" s="35" t="str">
        <f t="shared" si="831"/>
        <v>Birla Sun Life Income Plus - Dividend - Direct Plan</v>
      </c>
      <c r="K3322" s="35">
        <f t="shared" si="836"/>
        <v>85</v>
      </c>
      <c r="L3322" s="30" t="str">
        <f t="shared" si="837"/>
        <v>12.4346</v>
      </c>
      <c r="M3322" s="30">
        <f t="shared" si="838"/>
        <v>93</v>
      </c>
      <c r="N3322" s="30" t="str">
        <f t="shared" si="839"/>
        <v>12.4346</v>
      </c>
      <c r="O3322" s="30">
        <f t="shared" si="840"/>
        <v>101</v>
      </c>
      <c r="P3322" s="30" t="str">
        <f t="shared" si="841"/>
        <v>12.4346</v>
      </c>
      <c r="Q3322" s="30">
        <f t="shared" si="842"/>
        <v>109</v>
      </c>
      <c r="R3322" s="36" t="str">
        <f t="shared" si="843"/>
        <v>08-Aug-2017</v>
      </c>
      <c r="S3322" s="37">
        <f t="shared" si="834"/>
        <v>12.4346</v>
      </c>
    </row>
    <row r="3323" spans="1:19">
      <c r="A3323" s="30" t="s">
        <v>9090</v>
      </c>
      <c r="D3323" s="30" t="str">
        <f t="shared" si="828"/>
        <v>133445</v>
      </c>
      <c r="E3323" s="30">
        <f t="shared" si="832"/>
        <v>7</v>
      </c>
      <c r="F3323" s="30" t="str">
        <f t="shared" si="829"/>
        <v>INF209KA1WJ6</v>
      </c>
      <c r="G3323" s="30">
        <f t="shared" si="833"/>
        <v>20</v>
      </c>
      <c r="H3323" s="30" t="str">
        <f t="shared" si="830"/>
        <v>INF209KA1WK4</v>
      </c>
      <c r="I3323" s="30">
        <f t="shared" si="835"/>
        <v>33</v>
      </c>
      <c r="J3323" s="35" t="str">
        <f t="shared" si="831"/>
        <v>Birla Sun Life Income Plus - Dividend - Regular Plan</v>
      </c>
      <c r="K3323" s="35">
        <f t="shared" si="836"/>
        <v>86</v>
      </c>
      <c r="L3323" s="30" t="str">
        <f t="shared" si="837"/>
        <v>12.1775</v>
      </c>
      <c r="M3323" s="30">
        <f t="shared" si="838"/>
        <v>94</v>
      </c>
      <c r="N3323" s="30" t="str">
        <f t="shared" si="839"/>
        <v>12.1775</v>
      </c>
      <c r="O3323" s="30">
        <f t="shared" si="840"/>
        <v>102</v>
      </c>
      <c r="P3323" s="30" t="str">
        <f t="shared" si="841"/>
        <v>12.1775</v>
      </c>
      <c r="Q3323" s="30">
        <f t="shared" si="842"/>
        <v>110</v>
      </c>
      <c r="R3323" s="36" t="str">
        <f t="shared" si="843"/>
        <v>08-Aug-2017</v>
      </c>
      <c r="S3323" s="37">
        <f t="shared" si="834"/>
        <v>12.1775</v>
      </c>
    </row>
    <row r="3324" spans="1:19">
      <c r="A3324" s="30" t="s">
        <v>9091</v>
      </c>
      <c r="D3324" s="30" t="str">
        <f t="shared" si="828"/>
        <v>119657</v>
      </c>
      <c r="E3324" s="30">
        <f t="shared" si="832"/>
        <v>7</v>
      </c>
      <c r="F3324" s="30" t="str">
        <f t="shared" si="829"/>
        <v>INF209K01WY1</v>
      </c>
      <c r="G3324" s="30">
        <f t="shared" si="833"/>
        <v>20</v>
      </c>
      <c r="H3324" s="30" t="str">
        <f t="shared" si="830"/>
        <v>-</v>
      </c>
      <c r="I3324" s="30">
        <f t="shared" si="835"/>
        <v>22</v>
      </c>
      <c r="J3324" s="35" t="str">
        <f t="shared" si="831"/>
        <v>Birla Sun Life Income Plus - Growth - Direct Plan</v>
      </c>
      <c r="K3324" s="35">
        <f t="shared" si="836"/>
        <v>72</v>
      </c>
      <c r="L3324" s="30" t="str">
        <f t="shared" si="837"/>
        <v>79.1653</v>
      </c>
      <c r="M3324" s="30">
        <f t="shared" si="838"/>
        <v>80</v>
      </c>
      <c r="N3324" s="30" t="str">
        <f t="shared" si="839"/>
        <v>79.1653</v>
      </c>
      <c r="O3324" s="30">
        <f t="shared" si="840"/>
        <v>88</v>
      </c>
      <c r="P3324" s="30" t="str">
        <f t="shared" si="841"/>
        <v>79.1653</v>
      </c>
      <c r="Q3324" s="30">
        <f t="shared" si="842"/>
        <v>96</v>
      </c>
      <c r="R3324" s="36" t="str">
        <f t="shared" si="843"/>
        <v>08-Aug-2017</v>
      </c>
      <c r="S3324" s="37">
        <f t="shared" si="834"/>
        <v>79.165300000000002</v>
      </c>
    </row>
    <row r="3325" spans="1:19">
      <c r="A3325" s="30" t="s">
        <v>9092</v>
      </c>
      <c r="D3325" s="30" t="str">
        <f t="shared" si="828"/>
        <v>100038</v>
      </c>
      <c r="E3325" s="30">
        <f t="shared" si="832"/>
        <v>7</v>
      </c>
      <c r="F3325" s="30" t="str">
        <f t="shared" si="829"/>
        <v>INF209K01579</v>
      </c>
      <c r="G3325" s="30">
        <f t="shared" si="833"/>
        <v>20</v>
      </c>
      <c r="H3325" s="30" t="str">
        <f t="shared" si="830"/>
        <v>-</v>
      </c>
      <c r="I3325" s="30">
        <f t="shared" si="835"/>
        <v>22</v>
      </c>
      <c r="J3325" s="35" t="str">
        <f t="shared" si="831"/>
        <v>Birla Sun Life Income Plus - Growth - Regular Plan</v>
      </c>
      <c r="K3325" s="35">
        <f t="shared" si="836"/>
        <v>73</v>
      </c>
      <c r="L3325" s="30" t="str">
        <f t="shared" si="837"/>
        <v>76.5986</v>
      </c>
      <c r="M3325" s="30">
        <f t="shared" si="838"/>
        <v>81</v>
      </c>
      <c r="N3325" s="30" t="str">
        <f t="shared" si="839"/>
        <v>76.5986</v>
      </c>
      <c r="O3325" s="30">
        <f t="shared" si="840"/>
        <v>89</v>
      </c>
      <c r="P3325" s="30" t="str">
        <f t="shared" si="841"/>
        <v>76.5986</v>
      </c>
      <c r="Q3325" s="30">
        <f t="shared" si="842"/>
        <v>97</v>
      </c>
      <c r="R3325" s="36" t="str">
        <f t="shared" si="843"/>
        <v>08-Aug-2017</v>
      </c>
      <c r="S3325" s="37">
        <f t="shared" si="834"/>
        <v>76.598600000000005</v>
      </c>
    </row>
    <row r="3326" spans="1:19">
      <c r="A3326" s="30" t="s">
        <v>9093</v>
      </c>
      <c r="D3326" s="30" t="str">
        <f t="shared" si="828"/>
        <v>119655</v>
      </c>
      <c r="E3326" s="30">
        <f t="shared" si="832"/>
        <v>7</v>
      </c>
      <c r="F3326" s="30" t="str">
        <f t="shared" si="829"/>
        <v>INF209K01WZ8</v>
      </c>
      <c r="G3326" s="30">
        <f t="shared" si="833"/>
        <v>20</v>
      </c>
      <c r="H3326" s="30" t="str">
        <f t="shared" si="830"/>
        <v>-</v>
      </c>
      <c r="I3326" s="30">
        <f t="shared" si="835"/>
        <v>22</v>
      </c>
      <c r="J3326" s="35" t="str">
        <f t="shared" si="831"/>
        <v>Birla Sun Life Income Plus - Quarterly Dividend - Direct Plan</v>
      </c>
      <c r="K3326" s="35">
        <f t="shared" si="836"/>
        <v>84</v>
      </c>
      <c r="L3326" s="30" t="str">
        <f t="shared" si="837"/>
        <v>13.7089</v>
      </c>
      <c r="M3326" s="30">
        <f t="shared" si="838"/>
        <v>92</v>
      </c>
      <c r="N3326" s="30" t="str">
        <f t="shared" si="839"/>
        <v>13.7089</v>
      </c>
      <c r="O3326" s="30">
        <f t="shared" si="840"/>
        <v>100</v>
      </c>
      <c r="P3326" s="30" t="str">
        <f t="shared" si="841"/>
        <v>13.7089</v>
      </c>
      <c r="Q3326" s="30">
        <f t="shared" si="842"/>
        <v>108</v>
      </c>
      <c r="R3326" s="36" t="str">
        <f t="shared" si="843"/>
        <v>08-Aug-2017</v>
      </c>
      <c r="S3326" s="37">
        <f t="shared" si="834"/>
        <v>13.7089</v>
      </c>
    </row>
    <row r="3327" spans="1:19">
      <c r="A3327" s="30" t="s">
        <v>9094</v>
      </c>
      <c r="D3327" s="30" t="str">
        <f t="shared" si="828"/>
        <v>100037</v>
      </c>
      <c r="E3327" s="30">
        <f t="shared" si="832"/>
        <v>7</v>
      </c>
      <c r="F3327" s="30" t="str">
        <f t="shared" si="829"/>
        <v>INF209K01587</v>
      </c>
      <c r="G3327" s="30">
        <f t="shared" si="833"/>
        <v>20</v>
      </c>
      <c r="H3327" s="30" t="str">
        <f t="shared" si="830"/>
        <v>INF209K01CY3</v>
      </c>
      <c r="I3327" s="30">
        <f t="shared" si="835"/>
        <v>33</v>
      </c>
      <c r="J3327" s="35" t="str">
        <f t="shared" si="831"/>
        <v>Birla Sun Life Income Plus - Quarterly Dividend - Regular Plan</v>
      </c>
      <c r="K3327" s="35">
        <f t="shared" si="836"/>
        <v>96</v>
      </c>
      <c r="L3327" s="30" t="str">
        <f t="shared" si="837"/>
        <v>13.1815</v>
      </c>
      <c r="M3327" s="30">
        <f t="shared" si="838"/>
        <v>104</v>
      </c>
      <c r="N3327" s="30" t="str">
        <f t="shared" si="839"/>
        <v>13.1815</v>
      </c>
      <c r="O3327" s="30">
        <f t="shared" si="840"/>
        <v>112</v>
      </c>
      <c r="P3327" s="30" t="str">
        <f t="shared" si="841"/>
        <v>13.1815</v>
      </c>
      <c r="Q3327" s="30">
        <f t="shared" si="842"/>
        <v>120</v>
      </c>
      <c r="R3327" s="36" t="str">
        <f t="shared" si="843"/>
        <v>08-Aug-2017</v>
      </c>
      <c r="S3327" s="37">
        <f t="shared" si="834"/>
        <v>13.1815</v>
      </c>
    </row>
    <row r="3328" spans="1:19">
      <c r="A3328" s="30" t="s">
        <v>9095</v>
      </c>
      <c r="D3328" s="30" t="str">
        <f t="shared" si="828"/>
        <v>120704</v>
      </c>
      <c r="E3328" s="30">
        <f t="shared" si="832"/>
        <v>7</v>
      </c>
      <c r="F3328" s="30" t="str">
        <f t="shared" si="829"/>
        <v>INF209K01XB7</v>
      </c>
      <c r="G3328" s="30">
        <f t="shared" si="833"/>
        <v>20</v>
      </c>
      <c r="H3328" s="30" t="str">
        <f t="shared" si="830"/>
        <v>-</v>
      </c>
      <c r="I3328" s="30">
        <f t="shared" si="835"/>
        <v>22</v>
      </c>
      <c r="J3328" s="35" t="str">
        <f t="shared" si="831"/>
        <v>Birla Sun Life Long Term Accrual Fund - Direct Plan - Growth</v>
      </c>
      <c r="K3328" s="35">
        <f t="shared" si="836"/>
        <v>83</v>
      </c>
      <c r="L3328" s="30" t="str">
        <f t="shared" si="837"/>
        <v>47.4728</v>
      </c>
      <c r="M3328" s="30">
        <f t="shared" si="838"/>
        <v>91</v>
      </c>
      <c r="N3328" s="30" t="str">
        <f t="shared" si="839"/>
        <v>46.9981</v>
      </c>
      <c r="O3328" s="30">
        <f t="shared" si="840"/>
        <v>99</v>
      </c>
      <c r="P3328" s="30" t="str">
        <f t="shared" si="841"/>
        <v>47.4728</v>
      </c>
      <c r="Q3328" s="30">
        <f t="shared" si="842"/>
        <v>107</v>
      </c>
      <c r="R3328" s="36" t="str">
        <f t="shared" si="843"/>
        <v>08-Aug-2017</v>
      </c>
      <c r="S3328" s="37">
        <f t="shared" si="834"/>
        <v>47.472799999999999</v>
      </c>
    </row>
    <row r="3329" spans="1:19" ht="26">
      <c r="A3329" s="30" t="s">
        <v>9096</v>
      </c>
      <c r="D3329" s="30" t="str">
        <f t="shared" si="828"/>
        <v>119640</v>
      </c>
      <c r="E3329" s="30">
        <f t="shared" si="832"/>
        <v>7</v>
      </c>
      <c r="F3329" s="30" t="str">
        <f t="shared" si="829"/>
        <v>INF209K01R21</v>
      </c>
      <c r="G3329" s="30">
        <f t="shared" si="833"/>
        <v>20</v>
      </c>
      <c r="H3329" s="30" t="str">
        <f t="shared" si="830"/>
        <v>-</v>
      </c>
      <c r="I3329" s="30">
        <f t="shared" si="835"/>
        <v>22</v>
      </c>
      <c r="J3329" s="35" t="str">
        <f t="shared" si="831"/>
        <v>Birla Sun Life Long Term Accrual Fund - Direct Plan - Monthly Dividend</v>
      </c>
      <c r="K3329" s="35">
        <f t="shared" si="836"/>
        <v>93</v>
      </c>
      <c r="L3329" s="30" t="str">
        <f t="shared" si="837"/>
        <v>14.1669</v>
      </c>
      <c r="M3329" s="30">
        <f t="shared" si="838"/>
        <v>101</v>
      </c>
      <c r="N3329" s="30" t="str">
        <f t="shared" si="839"/>
        <v>14.0252</v>
      </c>
      <c r="O3329" s="30">
        <f t="shared" si="840"/>
        <v>109</v>
      </c>
      <c r="P3329" s="30" t="str">
        <f t="shared" si="841"/>
        <v>14.1669</v>
      </c>
      <c r="Q3329" s="30">
        <f t="shared" si="842"/>
        <v>117</v>
      </c>
      <c r="R3329" s="36" t="str">
        <f t="shared" si="843"/>
        <v>08-Aug-2017</v>
      </c>
      <c r="S3329" s="37">
        <f t="shared" si="834"/>
        <v>14.1669</v>
      </c>
    </row>
    <row r="3330" spans="1:19">
      <c r="A3330" s="30" t="s">
        <v>9097</v>
      </c>
      <c r="D3330" s="30" t="str">
        <f t="shared" si="828"/>
        <v>100970</v>
      </c>
      <c r="E3330" s="30">
        <f t="shared" si="832"/>
        <v>7</v>
      </c>
      <c r="F3330" s="30" t="str">
        <f t="shared" si="829"/>
        <v>INF209K01694</v>
      </c>
      <c r="G3330" s="30">
        <f t="shared" si="833"/>
        <v>20</v>
      </c>
      <c r="H3330" s="30" t="str">
        <f t="shared" si="830"/>
        <v>-</v>
      </c>
      <c r="I3330" s="30">
        <f t="shared" si="835"/>
        <v>22</v>
      </c>
      <c r="J3330" s="35" t="str">
        <f t="shared" si="831"/>
        <v>Birla Sun Life Long Term Accrual Fund - Regular Plan - Growth</v>
      </c>
      <c r="K3330" s="35">
        <f t="shared" si="836"/>
        <v>84</v>
      </c>
      <c r="L3330" s="30" t="str">
        <f t="shared" si="837"/>
        <v>46.2250</v>
      </c>
      <c r="M3330" s="30">
        <f t="shared" si="838"/>
        <v>92</v>
      </c>
      <c r="N3330" s="30" t="str">
        <f t="shared" si="839"/>
        <v>45.7627</v>
      </c>
      <c r="O3330" s="30">
        <f t="shared" si="840"/>
        <v>100</v>
      </c>
      <c r="P3330" s="30" t="str">
        <f t="shared" si="841"/>
        <v>46.2250</v>
      </c>
      <c r="Q3330" s="30">
        <f t="shared" si="842"/>
        <v>108</v>
      </c>
      <c r="R3330" s="36" t="str">
        <f t="shared" si="843"/>
        <v>08-Aug-2017</v>
      </c>
      <c r="S3330" s="37">
        <f t="shared" si="834"/>
        <v>46.225000000000001</v>
      </c>
    </row>
    <row r="3331" spans="1:19" ht="26">
      <c r="A3331" s="30" t="s">
        <v>9098</v>
      </c>
      <c r="D3331" s="30" t="str">
        <f t="shared" si="828"/>
        <v>100971</v>
      </c>
      <c r="E3331" s="30">
        <f t="shared" si="832"/>
        <v>7</v>
      </c>
      <c r="F3331" s="30" t="str">
        <f t="shared" si="829"/>
        <v>INF209K01702</v>
      </c>
      <c r="G3331" s="30">
        <f t="shared" si="833"/>
        <v>20</v>
      </c>
      <c r="H3331" s="30" t="str">
        <f t="shared" si="830"/>
        <v>-</v>
      </c>
      <c r="I3331" s="30">
        <f t="shared" si="835"/>
        <v>22</v>
      </c>
      <c r="J3331" s="35" t="str">
        <f t="shared" si="831"/>
        <v>Birla Sun Life Long Term Accrual Fund - Regular Plan - Monthly Dividend</v>
      </c>
      <c r="K3331" s="35">
        <f t="shared" si="836"/>
        <v>94</v>
      </c>
      <c r="L3331" s="30" t="str">
        <f t="shared" si="837"/>
        <v>12.7005</v>
      </c>
      <c r="M3331" s="30">
        <f t="shared" si="838"/>
        <v>102</v>
      </c>
      <c r="N3331" s="30" t="str">
        <f t="shared" si="839"/>
        <v>12.5735</v>
      </c>
      <c r="O3331" s="30">
        <f t="shared" si="840"/>
        <v>110</v>
      </c>
      <c r="P3331" s="30" t="str">
        <f t="shared" si="841"/>
        <v>12.7005</v>
      </c>
      <c r="Q3331" s="30">
        <f t="shared" si="842"/>
        <v>118</v>
      </c>
      <c r="R3331" s="36" t="str">
        <f t="shared" si="843"/>
        <v>08-Aug-2017</v>
      </c>
      <c r="S3331" s="37">
        <f t="shared" si="834"/>
        <v>12.7005</v>
      </c>
    </row>
    <row r="3332" spans="1:19">
      <c r="A3332" s="30" t="s">
        <v>9099</v>
      </c>
      <c r="D3332" s="30" t="str">
        <f t="shared" si="828"/>
        <v>120573</v>
      </c>
      <c r="E3332" s="30">
        <f t="shared" si="832"/>
        <v>7</v>
      </c>
      <c r="F3332" s="30" t="str">
        <f t="shared" si="829"/>
        <v>INF209KA1LG5</v>
      </c>
      <c r="G3332" s="30">
        <f t="shared" si="833"/>
        <v>20</v>
      </c>
      <c r="H3332" s="30" t="str">
        <f t="shared" si="830"/>
        <v>INF209K01YF6</v>
      </c>
      <c r="I3332" s="30">
        <f t="shared" si="835"/>
        <v>33</v>
      </c>
      <c r="J3332" s="35" t="str">
        <f t="shared" si="831"/>
        <v>Birla Sun Life Low Duration Fund - Dividend - Direct Plan</v>
      </c>
      <c r="K3332" s="35">
        <f t="shared" si="836"/>
        <v>91</v>
      </c>
      <c r="L3332" s="30" t="str">
        <f t="shared" si="837"/>
        <v>14.0147</v>
      </c>
      <c r="M3332" s="30">
        <f t="shared" si="838"/>
        <v>99</v>
      </c>
      <c r="N3332" s="30" t="str">
        <f t="shared" si="839"/>
        <v>13.8746</v>
      </c>
      <c r="O3332" s="30">
        <f t="shared" si="840"/>
        <v>107</v>
      </c>
      <c r="P3332" s="30" t="str">
        <f t="shared" si="841"/>
        <v>14.0147</v>
      </c>
      <c r="Q3332" s="30">
        <f t="shared" si="842"/>
        <v>115</v>
      </c>
      <c r="R3332" s="36" t="str">
        <f t="shared" si="843"/>
        <v>08-Aug-2017</v>
      </c>
      <c r="S3332" s="37">
        <f t="shared" si="834"/>
        <v>14.014699999999999</v>
      </c>
    </row>
    <row r="3333" spans="1:19">
      <c r="A3333" s="30" t="s">
        <v>9100</v>
      </c>
      <c r="D3333" s="30" t="str">
        <f t="shared" si="828"/>
        <v>103184</v>
      </c>
      <c r="E3333" s="30">
        <f t="shared" si="832"/>
        <v>7</v>
      </c>
      <c r="F3333" s="30" t="str">
        <f t="shared" si="829"/>
        <v>INF209K01AX9</v>
      </c>
      <c r="G3333" s="30">
        <f t="shared" si="833"/>
        <v>20</v>
      </c>
      <c r="H3333" s="30" t="str">
        <f t="shared" si="830"/>
        <v>INF209K01DX3</v>
      </c>
      <c r="I3333" s="30">
        <f t="shared" si="835"/>
        <v>33</v>
      </c>
      <c r="J3333" s="35" t="str">
        <f t="shared" si="831"/>
        <v>Birla Sun Life Low Duration Fund - Dividend - Regular Plan</v>
      </c>
      <c r="K3333" s="35">
        <f t="shared" si="836"/>
        <v>92</v>
      </c>
      <c r="L3333" s="30" t="str">
        <f t="shared" si="837"/>
        <v>12.8587</v>
      </c>
      <c r="M3333" s="30">
        <f t="shared" si="838"/>
        <v>100</v>
      </c>
      <c r="N3333" s="30" t="str">
        <f t="shared" si="839"/>
        <v>12.7301</v>
      </c>
      <c r="O3333" s="30">
        <f t="shared" si="840"/>
        <v>108</v>
      </c>
      <c r="P3333" s="30" t="str">
        <f t="shared" si="841"/>
        <v>12.8587</v>
      </c>
      <c r="Q3333" s="30">
        <f t="shared" si="842"/>
        <v>116</v>
      </c>
      <c r="R3333" s="36" t="str">
        <f t="shared" si="843"/>
        <v>08-Aug-2017</v>
      </c>
      <c r="S3333" s="37">
        <f t="shared" si="834"/>
        <v>12.858700000000001</v>
      </c>
    </row>
    <row r="3334" spans="1:19">
      <c r="A3334" s="30" t="s">
        <v>9101</v>
      </c>
      <c r="D3334" s="30" t="str">
        <f t="shared" si="828"/>
        <v>120572</v>
      </c>
      <c r="E3334" s="30">
        <f t="shared" si="832"/>
        <v>7</v>
      </c>
      <c r="F3334" s="30" t="str">
        <f t="shared" si="829"/>
        <v>INF209K01YH2</v>
      </c>
      <c r="G3334" s="30">
        <f t="shared" si="833"/>
        <v>20</v>
      </c>
      <c r="H3334" s="30" t="str">
        <f t="shared" si="830"/>
        <v>-</v>
      </c>
      <c r="I3334" s="30">
        <f t="shared" si="835"/>
        <v>22</v>
      </c>
      <c r="J3334" s="35" t="str">
        <f t="shared" si="831"/>
        <v>Birla Sun Life Low Duration Fund - Growth - Direct Plan</v>
      </c>
      <c r="K3334" s="35">
        <f t="shared" si="836"/>
        <v>78</v>
      </c>
      <c r="L3334" s="30" t="str">
        <f t="shared" si="837"/>
        <v>66.8196</v>
      </c>
      <c r="M3334" s="30">
        <f t="shared" si="838"/>
        <v>86</v>
      </c>
      <c r="N3334" s="30" t="str">
        <f t="shared" si="839"/>
        <v>66.1514</v>
      </c>
      <c r="O3334" s="30">
        <f t="shared" si="840"/>
        <v>94</v>
      </c>
      <c r="P3334" s="30" t="str">
        <f t="shared" si="841"/>
        <v>66.8196</v>
      </c>
      <c r="Q3334" s="30">
        <f t="shared" si="842"/>
        <v>102</v>
      </c>
      <c r="R3334" s="36" t="str">
        <f t="shared" si="843"/>
        <v>08-Aug-2017</v>
      </c>
      <c r="S3334" s="37">
        <f t="shared" si="834"/>
        <v>66.819599999999994</v>
      </c>
    </row>
    <row r="3335" spans="1:19">
      <c r="A3335" s="30" t="s">
        <v>9102</v>
      </c>
      <c r="D3335" s="30" t="str">
        <f t="shared" ref="D3335:D3398" si="844">IF(ISERROR(LEFT(A3335,SEARCH(";",A3335)-1)),"",LEFT(A3335,SEARCH(";",A3335)-1))</f>
        <v>103185</v>
      </c>
      <c r="E3335" s="30">
        <f t="shared" si="832"/>
        <v>7</v>
      </c>
      <c r="F3335" s="30" t="str">
        <f t="shared" ref="F3335:F3398" si="845">IF($D3335="",A3335,MID($A3335,E3335+1,SEARCH(";",$A3335,E3335+1)-E3335-1))</f>
        <v>INF209K01AZ4</v>
      </c>
      <c r="G3335" s="30">
        <f t="shared" si="833"/>
        <v>20</v>
      </c>
      <c r="H3335" s="30" t="str">
        <f t="shared" ref="H3335:H3398" si="846">IF($D3335="","",MID($A3335,G3335+1,SEARCH(";",$A3335,G3335+1)-G3335-1))</f>
        <v>-</v>
      </c>
      <c r="I3335" s="30">
        <f t="shared" si="835"/>
        <v>22</v>
      </c>
      <c r="J3335" s="35" t="str">
        <f t="shared" ref="J3335:J3398" si="847">IF($D3335="","",MID($A3335,I3335+1,SEARCH(";",$A3335,I3335+1)-I3335-1))</f>
        <v>Birla Sun Life Low Duration Fund - Growth - Regular Plan</v>
      </c>
      <c r="K3335" s="35">
        <f t="shared" si="836"/>
        <v>79</v>
      </c>
      <c r="L3335" s="30" t="str">
        <f t="shared" si="837"/>
        <v>64.7148</v>
      </c>
      <c r="M3335" s="30">
        <f t="shared" si="838"/>
        <v>87</v>
      </c>
      <c r="N3335" s="30" t="str">
        <f t="shared" si="839"/>
        <v>64.0677</v>
      </c>
      <c r="O3335" s="30">
        <f t="shared" si="840"/>
        <v>95</v>
      </c>
      <c r="P3335" s="30" t="str">
        <f t="shared" si="841"/>
        <v>64.7148</v>
      </c>
      <c r="Q3335" s="30">
        <f t="shared" si="842"/>
        <v>103</v>
      </c>
      <c r="R3335" s="36" t="str">
        <f t="shared" si="843"/>
        <v>08-Aug-2017</v>
      </c>
      <c r="S3335" s="37">
        <f t="shared" si="834"/>
        <v>64.714799999999997</v>
      </c>
    </row>
    <row r="3336" spans="1:19" ht="26">
      <c r="A3336" s="30" t="s">
        <v>9103</v>
      </c>
      <c r="D3336" s="30" t="str">
        <f t="shared" si="844"/>
        <v>120574</v>
      </c>
      <c r="E3336" s="30">
        <f t="shared" ref="E3336:E3399" si="848">IF($D3336="","",LEN(D3336)+1)</f>
        <v>7</v>
      </c>
      <c r="F3336" s="30" t="str">
        <f t="shared" si="845"/>
        <v>INF209K01S20</v>
      </c>
      <c r="G3336" s="30">
        <f t="shared" ref="G3336:G3399" si="849">IF($D3336="","",E3336+(LEN(F3336)+1))</f>
        <v>20</v>
      </c>
      <c r="H3336" s="30" t="str">
        <f t="shared" si="846"/>
        <v>-</v>
      </c>
      <c r="I3336" s="30">
        <f t="shared" si="835"/>
        <v>22</v>
      </c>
      <c r="J3336" s="35" t="str">
        <f t="shared" si="847"/>
        <v>Birla Sun Life Low Duration Fund - Quarterly Dividend - Direct Plan</v>
      </c>
      <c r="K3336" s="35">
        <f t="shared" si="836"/>
        <v>90</v>
      </c>
      <c r="L3336" s="30" t="str">
        <f t="shared" si="837"/>
        <v>13.3161</v>
      </c>
      <c r="M3336" s="30">
        <f t="shared" si="838"/>
        <v>98</v>
      </c>
      <c r="N3336" s="30" t="str">
        <f t="shared" si="839"/>
        <v>13.1829</v>
      </c>
      <c r="O3336" s="30">
        <f t="shared" si="840"/>
        <v>106</v>
      </c>
      <c r="P3336" s="30" t="str">
        <f t="shared" si="841"/>
        <v>13.3161</v>
      </c>
      <c r="Q3336" s="30">
        <f t="shared" si="842"/>
        <v>114</v>
      </c>
      <c r="R3336" s="36" t="str">
        <f t="shared" si="843"/>
        <v>08-Aug-2017</v>
      </c>
      <c r="S3336" s="37">
        <f t="shared" ref="S3336:S3399" si="850">IF(L3336="","",L3336+0)</f>
        <v>13.3161</v>
      </c>
    </row>
    <row r="3337" spans="1:19" ht="26">
      <c r="A3337" s="30" t="s">
        <v>9104</v>
      </c>
      <c r="D3337" s="30" t="str">
        <f t="shared" si="844"/>
        <v>103186</v>
      </c>
      <c r="E3337" s="30">
        <f t="shared" si="848"/>
        <v>7</v>
      </c>
      <c r="F3337" s="30" t="str">
        <f t="shared" si="845"/>
        <v>INF209K01AY7</v>
      </c>
      <c r="G3337" s="30">
        <f t="shared" si="849"/>
        <v>20</v>
      </c>
      <c r="H3337" s="30" t="str">
        <f t="shared" si="846"/>
        <v>INF209K01DY1</v>
      </c>
      <c r="I3337" s="30">
        <f t="shared" si="835"/>
        <v>33</v>
      </c>
      <c r="J3337" s="35" t="str">
        <f t="shared" si="847"/>
        <v>Birla Sun Life Low Duration Fund - Quarterly Dividend - Regular Plan</v>
      </c>
      <c r="K3337" s="35">
        <f t="shared" si="836"/>
        <v>102</v>
      </c>
      <c r="L3337" s="30" t="str">
        <f t="shared" si="837"/>
        <v>12.5582</v>
      </c>
      <c r="M3337" s="30">
        <f t="shared" si="838"/>
        <v>110</v>
      </c>
      <c r="N3337" s="30" t="str">
        <f t="shared" si="839"/>
        <v>12.4326</v>
      </c>
      <c r="O3337" s="30">
        <f t="shared" si="840"/>
        <v>118</v>
      </c>
      <c r="P3337" s="30" t="str">
        <f t="shared" si="841"/>
        <v>12.5582</v>
      </c>
      <c r="Q3337" s="30">
        <f t="shared" si="842"/>
        <v>126</v>
      </c>
      <c r="R3337" s="36" t="str">
        <f t="shared" si="843"/>
        <v>08-Aug-2017</v>
      </c>
      <c r="S3337" s="37">
        <f t="shared" si="850"/>
        <v>12.558199999999999</v>
      </c>
    </row>
    <row r="3338" spans="1:19">
      <c r="A3338" s="30" t="s">
        <v>9105</v>
      </c>
      <c r="D3338" s="30" t="str">
        <f t="shared" si="844"/>
        <v>119538</v>
      </c>
      <c r="E3338" s="30">
        <f t="shared" si="848"/>
        <v>7</v>
      </c>
      <c r="F3338" s="30" t="str">
        <f t="shared" si="845"/>
        <v>INF209KA1KO1</v>
      </c>
      <c r="G3338" s="30">
        <f t="shared" si="849"/>
        <v>20</v>
      </c>
      <c r="H3338" s="30" t="str">
        <f t="shared" si="846"/>
        <v>-</v>
      </c>
      <c r="I3338" s="30">
        <f t="shared" si="835"/>
        <v>22</v>
      </c>
      <c r="J3338" s="35" t="str">
        <f t="shared" si="847"/>
        <v>Birla Sun Life Medium Term Plan - Dividend - Direct Plan</v>
      </c>
      <c r="K3338" s="35">
        <f t="shared" si="836"/>
        <v>79</v>
      </c>
      <c r="L3338" s="30" t="str">
        <f t="shared" si="837"/>
        <v>15.0887</v>
      </c>
      <c r="M3338" s="30">
        <f t="shared" si="838"/>
        <v>87</v>
      </c>
      <c r="N3338" s="30" t="str">
        <f t="shared" si="839"/>
        <v>14.9378</v>
      </c>
      <c r="O3338" s="30">
        <f t="shared" si="840"/>
        <v>95</v>
      </c>
      <c r="P3338" s="30" t="str">
        <f t="shared" si="841"/>
        <v>15.0887</v>
      </c>
      <c r="Q3338" s="30">
        <f t="shared" si="842"/>
        <v>103</v>
      </c>
      <c r="R3338" s="36" t="str">
        <f t="shared" si="843"/>
        <v>08-Aug-2017</v>
      </c>
      <c r="S3338" s="37">
        <f t="shared" si="850"/>
        <v>15.088699999999999</v>
      </c>
    </row>
    <row r="3339" spans="1:19">
      <c r="A3339" s="30" t="s">
        <v>9106</v>
      </c>
      <c r="D3339" s="30" t="str">
        <f t="shared" si="844"/>
        <v>111812</v>
      </c>
      <c r="E3339" s="30">
        <f t="shared" si="848"/>
        <v>7</v>
      </c>
      <c r="F3339" s="30" t="str">
        <f t="shared" si="845"/>
        <v>INF209K01611</v>
      </c>
      <c r="G3339" s="30">
        <f t="shared" si="849"/>
        <v>20</v>
      </c>
      <c r="H3339" s="30" t="str">
        <f t="shared" si="846"/>
        <v>INF209K01DA1</v>
      </c>
      <c r="I3339" s="30">
        <f t="shared" si="835"/>
        <v>33</v>
      </c>
      <c r="J3339" s="35" t="str">
        <f t="shared" si="847"/>
        <v>Birla Sun Life Medium Term Plan - Dividend - Regular Plan</v>
      </c>
      <c r="K3339" s="35">
        <f t="shared" si="836"/>
        <v>91</v>
      </c>
      <c r="L3339" s="30" t="str">
        <f t="shared" si="837"/>
        <v>14.6132</v>
      </c>
      <c r="M3339" s="30">
        <f t="shared" si="838"/>
        <v>99</v>
      </c>
      <c r="N3339" s="30" t="str">
        <f t="shared" si="839"/>
        <v>14.4671</v>
      </c>
      <c r="O3339" s="30">
        <f t="shared" si="840"/>
        <v>107</v>
      </c>
      <c r="P3339" s="30" t="str">
        <f t="shared" si="841"/>
        <v>14.6132</v>
      </c>
      <c r="Q3339" s="30">
        <f t="shared" si="842"/>
        <v>115</v>
      </c>
      <c r="R3339" s="36" t="str">
        <f t="shared" si="843"/>
        <v>08-Aug-2017</v>
      </c>
      <c r="S3339" s="37">
        <f t="shared" si="850"/>
        <v>14.613200000000001</v>
      </c>
    </row>
    <row r="3340" spans="1:19">
      <c r="A3340" s="30" t="s">
        <v>9107</v>
      </c>
      <c r="D3340" s="30" t="str">
        <f t="shared" si="844"/>
        <v>119539</v>
      </c>
      <c r="E3340" s="30">
        <f t="shared" si="848"/>
        <v>7</v>
      </c>
      <c r="F3340" s="30" t="str">
        <f t="shared" si="845"/>
        <v>INF209K01XA9</v>
      </c>
      <c r="G3340" s="30">
        <f t="shared" si="849"/>
        <v>20</v>
      </c>
      <c r="H3340" s="30" t="str">
        <f t="shared" si="846"/>
        <v>-</v>
      </c>
      <c r="I3340" s="30">
        <f t="shared" si="835"/>
        <v>22</v>
      </c>
      <c r="J3340" s="35" t="str">
        <f t="shared" si="847"/>
        <v>Birla Sun Life Medium Term Plan - Growth - Direct Plan</v>
      </c>
      <c r="K3340" s="35">
        <f t="shared" si="836"/>
        <v>77</v>
      </c>
      <c r="L3340" s="30" t="str">
        <f t="shared" si="837"/>
        <v>21.9046</v>
      </c>
      <c r="M3340" s="30">
        <f t="shared" si="838"/>
        <v>85</v>
      </c>
      <c r="N3340" s="30" t="str">
        <f t="shared" si="839"/>
        <v>21.6856</v>
      </c>
      <c r="O3340" s="30">
        <f t="shared" si="840"/>
        <v>93</v>
      </c>
      <c r="P3340" s="30" t="str">
        <f t="shared" si="841"/>
        <v>21.9046</v>
      </c>
      <c r="Q3340" s="30">
        <f t="shared" si="842"/>
        <v>101</v>
      </c>
      <c r="R3340" s="36" t="str">
        <f t="shared" si="843"/>
        <v>08-Aug-2017</v>
      </c>
      <c r="S3340" s="37">
        <f t="shared" si="850"/>
        <v>21.904599999999999</v>
      </c>
    </row>
    <row r="3341" spans="1:19">
      <c r="A3341" s="30" t="s">
        <v>9108</v>
      </c>
      <c r="D3341" s="30" t="str">
        <f t="shared" si="844"/>
        <v>111803</v>
      </c>
      <c r="E3341" s="30">
        <f t="shared" si="848"/>
        <v>7</v>
      </c>
      <c r="F3341" s="30" t="str">
        <f t="shared" si="845"/>
        <v>INF209K01603</v>
      </c>
      <c r="G3341" s="30">
        <f t="shared" si="849"/>
        <v>20</v>
      </c>
      <c r="H3341" s="30" t="str">
        <f t="shared" si="846"/>
        <v>-</v>
      </c>
      <c r="I3341" s="30">
        <f t="shared" ref="I3341:I3404" si="851">IF($D3341="","",G3341+LEN(H3341)+1)</f>
        <v>22</v>
      </c>
      <c r="J3341" s="35" t="str">
        <f t="shared" si="847"/>
        <v>Birla Sun Life Medium Term Plan - Growth - Regular Plan</v>
      </c>
      <c r="K3341" s="35">
        <f t="shared" ref="K3341:K3404" si="852">IF($D3341="","",I3341+LEN(J3341)+1)</f>
        <v>78</v>
      </c>
      <c r="L3341" s="30" t="str">
        <f t="shared" ref="L3341:L3404" si="853">IF($D3341="","",MID($A3341,K3341+1,SEARCH(";",$A3341,K3341+1)-K3341-1))</f>
        <v>21.2945</v>
      </c>
      <c r="M3341" s="30">
        <f t="shared" ref="M3341:M3404" si="854">IF($D3341="","",K3341+LEN(L3341)+1)</f>
        <v>86</v>
      </c>
      <c r="N3341" s="30" t="str">
        <f t="shared" ref="N3341:N3404" si="855">IF($D3341="","",MID($A3341,M3341+1,SEARCH(";",$A3341,M3341+1)-M3341-1))</f>
        <v>21.0816</v>
      </c>
      <c r="O3341" s="30">
        <f t="shared" ref="O3341:O3404" si="856">IF($D3341="","",M3341+LEN(N3341)+1)</f>
        <v>94</v>
      </c>
      <c r="P3341" s="30" t="str">
        <f t="shared" ref="P3341:P3404" si="857">IF($D3341="","",MID($A3341,O3341+1,SEARCH(";",$A3341,O3341+1)-O3341-1))</f>
        <v>21.2945</v>
      </c>
      <c r="Q3341" s="30">
        <f t="shared" ref="Q3341:Q3404" si="858">IF($D3341="","",O3341+LEN(P3341)+1)</f>
        <v>102</v>
      </c>
      <c r="R3341" s="36" t="str">
        <f t="shared" ref="R3341:R3404" si="859">IF($D3341="","",MID($A3341,Q3341+1,15))</f>
        <v>08-Aug-2017</v>
      </c>
      <c r="S3341" s="37">
        <f t="shared" si="850"/>
        <v>21.294499999999999</v>
      </c>
    </row>
    <row r="3342" spans="1:19" ht="26">
      <c r="A3342" s="30" t="s">
        <v>9109</v>
      </c>
      <c r="D3342" s="30" t="str">
        <f t="shared" si="844"/>
        <v>119540</v>
      </c>
      <c r="E3342" s="30">
        <f t="shared" si="848"/>
        <v>7</v>
      </c>
      <c r="F3342" s="30" t="str">
        <f t="shared" si="845"/>
        <v>INF209KA1KN3</v>
      </c>
      <c r="G3342" s="30">
        <f t="shared" si="849"/>
        <v>20</v>
      </c>
      <c r="H3342" s="30" t="str">
        <f t="shared" si="846"/>
        <v>-</v>
      </c>
      <c r="I3342" s="30">
        <f t="shared" si="851"/>
        <v>22</v>
      </c>
      <c r="J3342" s="35" t="str">
        <f t="shared" si="847"/>
        <v>Birla Sun Life Medium Term Plan - Half Yearly Dividend - Direct Plan</v>
      </c>
      <c r="K3342" s="35">
        <f t="shared" si="852"/>
        <v>91</v>
      </c>
      <c r="L3342" s="30" t="str">
        <f t="shared" si="853"/>
        <v>11.9592</v>
      </c>
      <c r="M3342" s="30">
        <f t="shared" si="854"/>
        <v>99</v>
      </c>
      <c r="N3342" s="30" t="str">
        <f t="shared" si="855"/>
        <v>11.8396</v>
      </c>
      <c r="O3342" s="30">
        <f t="shared" si="856"/>
        <v>107</v>
      </c>
      <c r="P3342" s="30" t="str">
        <f t="shared" si="857"/>
        <v>11.9592</v>
      </c>
      <c r="Q3342" s="30">
        <f t="shared" si="858"/>
        <v>115</v>
      </c>
      <c r="R3342" s="36" t="str">
        <f t="shared" si="859"/>
        <v>08-Aug-2017</v>
      </c>
      <c r="S3342" s="37">
        <f t="shared" si="850"/>
        <v>11.959199999999999</v>
      </c>
    </row>
    <row r="3343" spans="1:19" ht="26">
      <c r="A3343" s="30" t="s">
        <v>9110</v>
      </c>
      <c r="D3343" s="30" t="str">
        <f t="shared" si="844"/>
        <v>111811</v>
      </c>
      <c r="E3343" s="30">
        <f t="shared" si="848"/>
        <v>7</v>
      </c>
      <c r="F3343" s="30" t="str">
        <f t="shared" si="845"/>
        <v>INF209K01595</v>
      </c>
      <c r="G3343" s="30">
        <f t="shared" si="849"/>
        <v>20</v>
      </c>
      <c r="H3343" s="30" t="str">
        <f t="shared" si="846"/>
        <v>INF209K01CZ0</v>
      </c>
      <c r="I3343" s="30">
        <f t="shared" si="851"/>
        <v>33</v>
      </c>
      <c r="J3343" s="35" t="str">
        <f t="shared" si="847"/>
        <v>Birla Sun Life Medium Term Plan - Half Yearly Dividend - Regular Plan</v>
      </c>
      <c r="K3343" s="35">
        <f t="shared" si="852"/>
        <v>103</v>
      </c>
      <c r="L3343" s="30" t="str">
        <f t="shared" si="853"/>
        <v>11.5888</v>
      </c>
      <c r="M3343" s="30">
        <f t="shared" si="854"/>
        <v>111</v>
      </c>
      <c r="N3343" s="30" t="str">
        <f t="shared" si="855"/>
        <v>11.4729</v>
      </c>
      <c r="O3343" s="30">
        <f t="shared" si="856"/>
        <v>119</v>
      </c>
      <c r="P3343" s="30" t="str">
        <f t="shared" si="857"/>
        <v>11.5888</v>
      </c>
      <c r="Q3343" s="30">
        <f t="shared" si="858"/>
        <v>127</v>
      </c>
      <c r="R3343" s="36" t="str">
        <f t="shared" si="859"/>
        <v>08-Aug-2017</v>
      </c>
      <c r="S3343" s="37">
        <f t="shared" si="850"/>
        <v>11.588800000000001</v>
      </c>
    </row>
    <row r="3344" spans="1:19" ht="26">
      <c r="A3344" s="30" t="s">
        <v>270</v>
      </c>
      <c r="D3344" s="30" t="str">
        <f t="shared" si="844"/>
        <v>111805</v>
      </c>
      <c r="E3344" s="30">
        <f t="shared" si="848"/>
        <v>7</v>
      </c>
      <c r="F3344" s="30" t="str">
        <f t="shared" si="845"/>
        <v>-</v>
      </c>
      <c r="G3344" s="30">
        <f t="shared" si="849"/>
        <v>9</v>
      </c>
      <c r="H3344" s="30" t="str">
        <f t="shared" si="846"/>
        <v>-</v>
      </c>
      <c r="I3344" s="30">
        <f t="shared" si="851"/>
        <v>11</v>
      </c>
      <c r="J3344" s="35" t="str">
        <f t="shared" si="847"/>
        <v>Birla Sun Life Medium Term Plan - Institutional - Daily Dividend Plan</v>
      </c>
      <c r="K3344" s="35">
        <f t="shared" si="852"/>
        <v>81</v>
      </c>
      <c r="L3344" s="30" t="str">
        <f t="shared" si="853"/>
        <v>10.0000</v>
      </c>
      <c r="M3344" s="30">
        <f t="shared" si="854"/>
        <v>89</v>
      </c>
      <c r="N3344" s="30" t="str">
        <f t="shared" si="855"/>
        <v>9.9000</v>
      </c>
      <c r="O3344" s="30">
        <f t="shared" si="856"/>
        <v>96</v>
      </c>
      <c r="P3344" s="30" t="str">
        <f t="shared" si="857"/>
        <v>10.0000</v>
      </c>
      <c r="Q3344" s="30">
        <f t="shared" si="858"/>
        <v>104</v>
      </c>
      <c r="R3344" s="36" t="str">
        <f t="shared" si="859"/>
        <v>18-Aug-2009</v>
      </c>
      <c r="S3344" s="37">
        <f t="shared" si="850"/>
        <v>10</v>
      </c>
    </row>
    <row r="3345" spans="1:19">
      <c r="A3345" s="30" t="s">
        <v>271</v>
      </c>
      <c r="D3345" s="30" t="str">
        <f t="shared" si="844"/>
        <v>111813</v>
      </c>
      <c r="E3345" s="30">
        <f t="shared" si="848"/>
        <v>7</v>
      </c>
      <c r="F3345" s="30" t="str">
        <f t="shared" si="845"/>
        <v>INF209K01652</v>
      </c>
      <c r="G3345" s="30">
        <f t="shared" si="849"/>
        <v>20</v>
      </c>
      <c r="H3345" s="30" t="str">
        <f t="shared" si="846"/>
        <v>INF209K01LJ5</v>
      </c>
      <c r="I3345" s="30">
        <f t="shared" si="851"/>
        <v>33</v>
      </c>
      <c r="J3345" s="35" t="str">
        <f t="shared" si="847"/>
        <v>Birla Sun Life Medium Term Plan - Institutional - Dividend Plan</v>
      </c>
      <c r="K3345" s="35">
        <f t="shared" si="852"/>
        <v>97</v>
      </c>
      <c r="L3345" s="30" t="str">
        <f t="shared" si="853"/>
        <v>10.0000</v>
      </c>
      <c r="M3345" s="30">
        <f t="shared" si="854"/>
        <v>105</v>
      </c>
      <c r="N3345" s="30" t="str">
        <f t="shared" si="855"/>
        <v>9.7500</v>
      </c>
      <c r="O3345" s="30">
        <f t="shared" si="856"/>
        <v>112</v>
      </c>
      <c r="P3345" s="30" t="str">
        <f t="shared" si="857"/>
        <v>10.0000</v>
      </c>
      <c r="Q3345" s="30">
        <f t="shared" si="858"/>
        <v>120</v>
      </c>
      <c r="R3345" s="36" t="str">
        <f t="shared" si="859"/>
        <v>21-Nov-2012</v>
      </c>
      <c r="S3345" s="37">
        <f t="shared" si="850"/>
        <v>10</v>
      </c>
    </row>
    <row r="3346" spans="1:19">
      <c r="A3346" s="30" t="s">
        <v>9111</v>
      </c>
      <c r="D3346" s="30" t="str">
        <f t="shared" si="844"/>
        <v>111804</v>
      </c>
      <c r="E3346" s="30">
        <f t="shared" si="848"/>
        <v>7</v>
      </c>
      <c r="F3346" s="30" t="str">
        <f t="shared" si="845"/>
        <v>INF209K01660</v>
      </c>
      <c r="G3346" s="30">
        <f t="shared" si="849"/>
        <v>20</v>
      </c>
      <c r="H3346" s="30" t="str">
        <f t="shared" si="846"/>
        <v>-</v>
      </c>
      <c r="I3346" s="30">
        <f t="shared" si="851"/>
        <v>22</v>
      </c>
      <c r="J3346" s="35" t="str">
        <f t="shared" si="847"/>
        <v>Birla Sun Life Medium Term Plan - Institutional - Growth Plan</v>
      </c>
      <c r="K3346" s="35">
        <f t="shared" si="852"/>
        <v>84</v>
      </c>
      <c r="L3346" s="30" t="str">
        <f t="shared" si="853"/>
        <v>20.6736</v>
      </c>
      <c r="M3346" s="30">
        <f t="shared" si="854"/>
        <v>92</v>
      </c>
      <c r="N3346" s="30" t="str">
        <f t="shared" si="855"/>
        <v>20.4669</v>
      </c>
      <c r="O3346" s="30">
        <f t="shared" si="856"/>
        <v>100</v>
      </c>
      <c r="P3346" s="30" t="str">
        <f t="shared" si="857"/>
        <v>20.6736</v>
      </c>
      <c r="Q3346" s="30">
        <f t="shared" si="858"/>
        <v>108</v>
      </c>
      <c r="R3346" s="36" t="str">
        <f t="shared" si="859"/>
        <v>08-Aug-2017</v>
      </c>
      <c r="S3346" s="37">
        <f t="shared" si="850"/>
        <v>20.6736</v>
      </c>
    </row>
    <row r="3347" spans="1:19" ht="26">
      <c r="A3347" s="30" t="s">
        <v>272</v>
      </c>
      <c r="D3347" s="30" t="str">
        <f t="shared" si="844"/>
        <v>111816</v>
      </c>
      <c r="E3347" s="30">
        <f t="shared" si="848"/>
        <v>7</v>
      </c>
      <c r="F3347" s="30" t="str">
        <f t="shared" si="845"/>
        <v>INF209K01645</v>
      </c>
      <c r="G3347" s="30">
        <f t="shared" si="849"/>
        <v>20</v>
      </c>
      <c r="H3347" s="30" t="str">
        <f t="shared" si="846"/>
        <v>INF209K01LI7</v>
      </c>
      <c r="I3347" s="30">
        <f t="shared" si="851"/>
        <v>33</v>
      </c>
      <c r="J3347" s="35" t="str">
        <f t="shared" si="847"/>
        <v>Birla Sun Life Medium Term Plan - Institutional - Half Yearly Dividend Plan</v>
      </c>
      <c r="K3347" s="35">
        <f t="shared" si="852"/>
        <v>109</v>
      </c>
      <c r="L3347" s="30" t="str">
        <f t="shared" si="853"/>
        <v>0.0000</v>
      </c>
      <c r="M3347" s="30">
        <f t="shared" si="854"/>
        <v>116</v>
      </c>
      <c r="N3347" s="30" t="str">
        <f t="shared" si="855"/>
        <v>0.0000</v>
      </c>
      <c r="O3347" s="30">
        <f t="shared" si="856"/>
        <v>123</v>
      </c>
      <c r="P3347" s="30" t="str">
        <f t="shared" si="857"/>
        <v>0.0000</v>
      </c>
      <c r="Q3347" s="30">
        <f t="shared" si="858"/>
        <v>130</v>
      </c>
      <c r="R3347" s="36" t="str">
        <f t="shared" si="859"/>
        <v>03-Jul-2014</v>
      </c>
      <c r="S3347" s="37">
        <f t="shared" si="850"/>
        <v>0</v>
      </c>
    </row>
    <row r="3348" spans="1:19" ht="26">
      <c r="A3348" s="30" t="s">
        <v>273</v>
      </c>
      <c r="D3348" s="30" t="str">
        <f t="shared" si="844"/>
        <v>111815</v>
      </c>
      <c r="E3348" s="30">
        <f t="shared" si="848"/>
        <v>7</v>
      </c>
      <c r="F3348" s="30" t="str">
        <f t="shared" si="845"/>
        <v>-</v>
      </c>
      <c r="G3348" s="30">
        <f t="shared" si="849"/>
        <v>9</v>
      </c>
      <c r="H3348" s="30" t="str">
        <f t="shared" si="846"/>
        <v>-</v>
      </c>
      <c r="I3348" s="30">
        <f t="shared" si="851"/>
        <v>11</v>
      </c>
      <c r="J3348" s="35" t="str">
        <f t="shared" si="847"/>
        <v>Birla Sun Life Medium Term Plan - Institutional - Qrtly Dividend Plan</v>
      </c>
      <c r="K3348" s="35">
        <f t="shared" si="852"/>
        <v>81</v>
      </c>
      <c r="L3348" s="30" t="str">
        <f t="shared" si="853"/>
        <v>10.2173</v>
      </c>
      <c r="M3348" s="30">
        <f t="shared" si="854"/>
        <v>89</v>
      </c>
      <c r="N3348" s="30" t="str">
        <f t="shared" si="855"/>
        <v>10.1918</v>
      </c>
      <c r="O3348" s="30">
        <f t="shared" si="856"/>
        <v>97</v>
      </c>
      <c r="P3348" s="30" t="str">
        <f t="shared" si="857"/>
        <v>10.2173</v>
      </c>
      <c r="Q3348" s="30">
        <f t="shared" si="858"/>
        <v>105</v>
      </c>
      <c r="R3348" s="36" t="str">
        <f t="shared" si="859"/>
        <v>11-Feb-2011</v>
      </c>
      <c r="S3348" s="37">
        <f t="shared" si="850"/>
        <v>10.2173</v>
      </c>
    </row>
    <row r="3349" spans="1:19" ht="26">
      <c r="A3349" s="30" t="s">
        <v>274</v>
      </c>
      <c r="D3349" s="30" t="str">
        <f t="shared" si="844"/>
        <v>111810</v>
      </c>
      <c r="E3349" s="30">
        <f t="shared" si="848"/>
        <v>7</v>
      </c>
      <c r="F3349" s="30" t="str">
        <f t="shared" si="845"/>
        <v>INF209K01678</v>
      </c>
      <c r="G3349" s="30">
        <f t="shared" si="849"/>
        <v>20</v>
      </c>
      <c r="H3349" s="30" t="str">
        <f t="shared" si="846"/>
        <v>-</v>
      </c>
      <c r="I3349" s="30">
        <f t="shared" si="851"/>
        <v>22</v>
      </c>
      <c r="J3349" s="35" t="str">
        <f t="shared" si="847"/>
        <v>Birla Sun Life Medium Term Plan - Institutional - Quarterly Dividend Plan</v>
      </c>
      <c r="K3349" s="35">
        <f t="shared" si="852"/>
        <v>96</v>
      </c>
      <c r="L3349" s="30" t="str">
        <f t="shared" si="853"/>
        <v>10.3669</v>
      </c>
      <c r="M3349" s="30">
        <f t="shared" si="854"/>
        <v>104</v>
      </c>
      <c r="N3349" s="30" t="str">
        <f t="shared" si="855"/>
        <v>10.1596</v>
      </c>
      <c r="O3349" s="30">
        <f t="shared" si="856"/>
        <v>112</v>
      </c>
      <c r="P3349" s="30" t="str">
        <f t="shared" si="857"/>
        <v>10.3669</v>
      </c>
      <c r="Q3349" s="30">
        <f t="shared" si="858"/>
        <v>120</v>
      </c>
      <c r="R3349" s="36" t="str">
        <f t="shared" si="859"/>
        <v>10-Jan-2014</v>
      </c>
      <c r="S3349" s="37">
        <f t="shared" si="850"/>
        <v>10.366899999999999</v>
      </c>
    </row>
    <row r="3350" spans="1:19" ht="26">
      <c r="A3350" s="30" t="s">
        <v>9112</v>
      </c>
      <c r="D3350" s="30" t="str">
        <f t="shared" si="844"/>
        <v>119541</v>
      </c>
      <c r="E3350" s="30">
        <f t="shared" si="848"/>
        <v>7</v>
      </c>
      <c r="F3350" s="30" t="str">
        <f t="shared" si="845"/>
        <v>INF209KA1KP8</v>
      </c>
      <c r="G3350" s="30">
        <f t="shared" si="849"/>
        <v>20</v>
      </c>
      <c r="H3350" s="30" t="str">
        <f t="shared" si="846"/>
        <v>-</v>
      </c>
      <c r="I3350" s="30">
        <f t="shared" si="851"/>
        <v>22</v>
      </c>
      <c r="J3350" s="35" t="str">
        <f t="shared" si="847"/>
        <v>Birla Sun Life Medium Term Plan - Quarterly Dividend - Direct Plan</v>
      </c>
      <c r="K3350" s="35">
        <f t="shared" si="852"/>
        <v>89</v>
      </c>
      <c r="L3350" s="30" t="str">
        <f t="shared" si="853"/>
        <v>10.5865</v>
      </c>
      <c r="M3350" s="30">
        <f t="shared" si="854"/>
        <v>97</v>
      </c>
      <c r="N3350" s="30" t="str">
        <f t="shared" si="855"/>
        <v>10.4806</v>
      </c>
      <c r="O3350" s="30">
        <f t="shared" si="856"/>
        <v>105</v>
      </c>
      <c r="P3350" s="30" t="str">
        <f t="shared" si="857"/>
        <v>10.5865</v>
      </c>
      <c r="Q3350" s="30">
        <f t="shared" si="858"/>
        <v>113</v>
      </c>
      <c r="R3350" s="36" t="str">
        <f t="shared" si="859"/>
        <v>08-Aug-2017</v>
      </c>
      <c r="S3350" s="37">
        <f t="shared" si="850"/>
        <v>10.586499999999999</v>
      </c>
    </row>
    <row r="3351" spans="1:19" ht="26">
      <c r="A3351" s="30" t="s">
        <v>9113</v>
      </c>
      <c r="D3351" s="30" t="str">
        <f t="shared" si="844"/>
        <v>111809</v>
      </c>
      <c r="E3351" s="30">
        <f t="shared" si="848"/>
        <v>7</v>
      </c>
      <c r="F3351" s="30" t="str">
        <f t="shared" si="845"/>
        <v>INF209K01637</v>
      </c>
      <c r="G3351" s="30">
        <f t="shared" si="849"/>
        <v>20</v>
      </c>
      <c r="H3351" s="30" t="str">
        <f t="shared" si="846"/>
        <v>-</v>
      </c>
      <c r="I3351" s="30">
        <f t="shared" si="851"/>
        <v>22</v>
      </c>
      <c r="J3351" s="35" t="str">
        <f t="shared" si="847"/>
        <v>Birla Sun Life Medium Term Plan - Quarterly Dividend - Regular Plan</v>
      </c>
      <c r="K3351" s="35">
        <f t="shared" si="852"/>
        <v>90</v>
      </c>
      <c r="L3351" s="30" t="str">
        <f t="shared" si="853"/>
        <v>10.5206</v>
      </c>
      <c r="M3351" s="30">
        <f t="shared" si="854"/>
        <v>98</v>
      </c>
      <c r="N3351" s="30" t="str">
        <f t="shared" si="855"/>
        <v>10.4154</v>
      </c>
      <c r="O3351" s="30">
        <f t="shared" si="856"/>
        <v>106</v>
      </c>
      <c r="P3351" s="30" t="str">
        <f t="shared" si="857"/>
        <v>10.5206</v>
      </c>
      <c r="Q3351" s="30">
        <f t="shared" si="858"/>
        <v>114</v>
      </c>
      <c r="R3351" s="36" t="str">
        <f t="shared" si="859"/>
        <v>08-Aug-2017</v>
      </c>
      <c r="S3351" s="37">
        <f t="shared" si="850"/>
        <v>10.5206</v>
      </c>
    </row>
    <row r="3352" spans="1:19">
      <c r="A3352" s="30" t="s">
        <v>275</v>
      </c>
      <c r="D3352" s="30" t="str">
        <f t="shared" si="844"/>
        <v>111806</v>
      </c>
      <c r="E3352" s="30">
        <f t="shared" si="848"/>
        <v>7</v>
      </c>
      <c r="F3352" s="30" t="str">
        <f t="shared" si="845"/>
        <v>-</v>
      </c>
      <c r="G3352" s="30">
        <f t="shared" si="849"/>
        <v>9</v>
      </c>
      <c r="H3352" s="30" t="str">
        <f t="shared" si="846"/>
        <v>-</v>
      </c>
      <c r="I3352" s="30">
        <f t="shared" si="851"/>
        <v>11</v>
      </c>
      <c r="J3352" s="35" t="str">
        <f t="shared" si="847"/>
        <v>Birla Sun Life Medium Term Plan - Retail - Daily Dividend Plan</v>
      </c>
      <c r="K3352" s="35">
        <f t="shared" si="852"/>
        <v>74</v>
      </c>
      <c r="L3352" s="30" t="str">
        <f t="shared" si="853"/>
        <v>0.0000</v>
      </c>
      <c r="M3352" s="30">
        <f t="shared" si="854"/>
        <v>81</v>
      </c>
      <c r="N3352" s="30" t="str">
        <f t="shared" si="855"/>
        <v>0.0000</v>
      </c>
      <c r="O3352" s="30">
        <f t="shared" si="856"/>
        <v>88</v>
      </c>
      <c r="P3352" s="30" t="str">
        <f t="shared" si="857"/>
        <v>0.0000</v>
      </c>
      <c r="Q3352" s="30">
        <f t="shared" si="858"/>
        <v>95</v>
      </c>
      <c r="R3352" s="36" t="str">
        <f t="shared" si="859"/>
        <v>02-Apr-2009</v>
      </c>
      <c r="S3352" s="37">
        <f t="shared" si="850"/>
        <v>0</v>
      </c>
    </row>
    <row r="3353" spans="1:19">
      <c r="A3353" s="30" t="s">
        <v>276</v>
      </c>
      <c r="D3353" s="30" t="str">
        <f t="shared" si="844"/>
        <v>111814</v>
      </c>
      <c r="E3353" s="30">
        <f t="shared" si="848"/>
        <v>7</v>
      </c>
      <c r="F3353" s="30" t="str">
        <f t="shared" si="845"/>
        <v>-</v>
      </c>
      <c r="G3353" s="30">
        <f t="shared" si="849"/>
        <v>9</v>
      </c>
      <c r="H3353" s="30" t="str">
        <f t="shared" si="846"/>
        <v>INF209K01DB9</v>
      </c>
      <c r="I3353" s="30">
        <f t="shared" si="851"/>
        <v>22</v>
      </c>
      <c r="J3353" s="35" t="str">
        <f t="shared" si="847"/>
        <v>Birla Sun Life Medium Term Plan - Retail - Qrtly Dividend Plan</v>
      </c>
      <c r="K3353" s="35">
        <f t="shared" si="852"/>
        <v>85</v>
      </c>
      <c r="L3353" s="30" t="str">
        <f t="shared" si="853"/>
        <v>10.1991</v>
      </c>
      <c r="M3353" s="30">
        <f t="shared" si="854"/>
        <v>93</v>
      </c>
      <c r="N3353" s="30" t="str">
        <f t="shared" si="855"/>
        <v>10.1736</v>
      </c>
      <c r="O3353" s="30">
        <f t="shared" si="856"/>
        <v>101</v>
      </c>
      <c r="P3353" s="30" t="str">
        <f t="shared" si="857"/>
        <v>10.1991</v>
      </c>
      <c r="Q3353" s="30">
        <f t="shared" si="858"/>
        <v>109</v>
      </c>
      <c r="R3353" s="36" t="str">
        <f t="shared" si="859"/>
        <v>11-Feb-2011</v>
      </c>
      <c r="S3353" s="37">
        <f t="shared" si="850"/>
        <v>10.1991</v>
      </c>
    </row>
    <row r="3354" spans="1:19" ht="26">
      <c r="A3354" s="30" t="s">
        <v>9114</v>
      </c>
      <c r="D3354" s="30" t="str">
        <f t="shared" si="844"/>
        <v>120705</v>
      </c>
      <c r="E3354" s="30">
        <f t="shared" si="848"/>
        <v>7</v>
      </c>
      <c r="F3354" s="30" t="str">
        <f t="shared" si="845"/>
        <v>INF209K01XH4</v>
      </c>
      <c r="G3354" s="30">
        <f t="shared" si="849"/>
        <v>20</v>
      </c>
      <c r="H3354" s="30" t="str">
        <f t="shared" si="846"/>
        <v>INF209K01XJ0</v>
      </c>
      <c r="I3354" s="30">
        <f t="shared" si="851"/>
        <v>33</v>
      </c>
      <c r="J3354" s="35" t="str">
        <f t="shared" si="847"/>
        <v>Birla Sun Life MIP II - Wealth 25 Plan - Growth / Payment - Direct Plan</v>
      </c>
      <c r="K3354" s="35">
        <f t="shared" si="852"/>
        <v>105</v>
      </c>
      <c r="L3354" s="30" t="str">
        <f t="shared" si="853"/>
        <v>40.2068</v>
      </c>
      <c r="M3354" s="30">
        <f t="shared" si="854"/>
        <v>113</v>
      </c>
      <c r="N3354" s="30" t="str">
        <f t="shared" si="855"/>
        <v>39.8047</v>
      </c>
      <c r="O3354" s="30">
        <f t="shared" si="856"/>
        <v>121</v>
      </c>
      <c r="P3354" s="30" t="str">
        <f t="shared" si="857"/>
        <v>40.2068</v>
      </c>
      <c r="Q3354" s="30">
        <f t="shared" si="858"/>
        <v>129</v>
      </c>
      <c r="R3354" s="36" t="str">
        <f t="shared" si="859"/>
        <v>08-Aug-2017</v>
      </c>
      <c r="S3354" s="37">
        <f t="shared" si="850"/>
        <v>40.206800000000001</v>
      </c>
    </row>
    <row r="3355" spans="1:19" ht="26">
      <c r="A3355" s="30" t="s">
        <v>9115</v>
      </c>
      <c r="D3355" s="30" t="str">
        <f t="shared" si="844"/>
        <v>101818</v>
      </c>
      <c r="E3355" s="30">
        <f t="shared" si="848"/>
        <v>7</v>
      </c>
      <c r="F3355" s="30" t="str">
        <f t="shared" si="845"/>
        <v>INF209K01751</v>
      </c>
      <c r="G3355" s="30">
        <f t="shared" si="849"/>
        <v>20</v>
      </c>
      <c r="H3355" s="30" t="str">
        <f t="shared" si="846"/>
        <v>INF209K01777</v>
      </c>
      <c r="I3355" s="30">
        <f t="shared" si="851"/>
        <v>33</v>
      </c>
      <c r="J3355" s="35" t="str">
        <f t="shared" si="847"/>
        <v>Birla Sun Life MIP II - Wealth 25 Plan - Growth / Payment - Regular Plan</v>
      </c>
      <c r="K3355" s="35">
        <f t="shared" si="852"/>
        <v>106</v>
      </c>
      <c r="L3355" s="30" t="str">
        <f t="shared" si="853"/>
        <v>38.6786</v>
      </c>
      <c r="M3355" s="30">
        <f t="shared" si="854"/>
        <v>114</v>
      </c>
      <c r="N3355" s="30" t="str">
        <f t="shared" si="855"/>
        <v>38.2918</v>
      </c>
      <c r="O3355" s="30">
        <f t="shared" si="856"/>
        <v>122</v>
      </c>
      <c r="P3355" s="30" t="str">
        <f t="shared" si="857"/>
        <v>38.6786</v>
      </c>
      <c r="Q3355" s="30">
        <f t="shared" si="858"/>
        <v>130</v>
      </c>
      <c r="R3355" s="36" t="str">
        <f t="shared" si="859"/>
        <v>08-Aug-2017</v>
      </c>
      <c r="S3355" s="37">
        <f t="shared" si="850"/>
        <v>38.678600000000003</v>
      </c>
    </row>
    <row r="3356" spans="1:19" ht="26">
      <c r="A3356" s="30" t="s">
        <v>9116</v>
      </c>
      <c r="D3356" s="30" t="str">
        <f t="shared" si="844"/>
        <v>120550</v>
      </c>
      <c r="E3356" s="30">
        <f t="shared" si="848"/>
        <v>7</v>
      </c>
      <c r="F3356" s="30" t="str">
        <f t="shared" si="845"/>
        <v>INF209K01R47</v>
      </c>
      <c r="G3356" s="30">
        <f t="shared" si="849"/>
        <v>20</v>
      </c>
      <c r="H3356" s="30" t="str">
        <f t="shared" si="846"/>
        <v>-</v>
      </c>
      <c r="I3356" s="30">
        <f t="shared" si="851"/>
        <v>22</v>
      </c>
      <c r="J3356" s="35" t="str">
        <f t="shared" si="847"/>
        <v>Birla Sun Life MIP II - Wealth 25 Plan - Monthly Dividend - Direct Plan</v>
      </c>
      <c r="K3356" s="35">
        <f t="shared" si="852"/>
        <v>94</v>
      </c>
      <c r="L3356" s="30" t="str">
        <f t="shared" si="853"/>
        <v>21.4215</v>
      </c>
      <c r="M3356" s="30">
        <f t="shared" si="854"/>
        <v>102</v>
      </c>
      <c r="N3356" s="30" t="str">
        <f t="shared" si="855"/>
        <v>21.2073</v>
      </c>
      <c r="O3356" s="30">
        <f t="shared" si="856"/>
        <v>110</v>
      </c>
      <c r="P3356" s="30" t="str">
        <f t="shared" si="857"/>
        <v>21.4215</v>
      </c>
      <c r="Q3356" s="30">
        <f t="shared" si="858"/>
        <v>118</v>
      </c>
      <c r="R3356" s="36" t="str">
        <f t="shared" si="859"/>
        <v>08-Aug-2017</v>
      </c>
      <c r="S3356" s="37">
        <f t="shared" si="850"/>
        <v>21.421500000000002</v>
      </c>
    </row>
    <row r="3357" spans="1:19" ht="26">
      <c r="A3357" s="30" t="s">
        <v>9117</v>
      </c>
      <c r="D3357" s="30" t="str">
        <f t="shared" si="844"/>
        <v>101816</v>
      </c>
      <c r="E3357" s="30">
        <f t="shared" si="848"/>
        <v>7</v>
      </c>
      <c r="F3357" s="30" t="str">
        <f t="shared" si="845"/>
        <v>INF209K01769</v>
      </c>
      <c r="G3357" s="30">
        <f t="shared" si="849"/>
        <v>20</v>
      </c>
      <c r="H3357" s="30" t="str">
        <f t="shared" si="846"/>
        <v>INF209K01DF0</v>
      </c>
      <c r="I3357" s="30">
        <f t="shared" si="851"/>
        <v>33</v>
      </c>
      <c r="J3357" s="35" t="str">
        <f t="shared" si="847"/>
        <v>Birla Sun Life MIP II - Wealth 25 Plan - Monthly Dividend - Regular Plan</v>
      </c>
      <c r="K3357" s="35">
        <f t="shared" si="852"/>
        <v>106</v>
      </c>
      <c r="L3357" s="30" t="str">
        <f t="shared" si="853"/>
        <v>15.7470</v>
      </c>
      <c r="M3357" s="30">
        <f t="shared" si="854"/>
        <v>114</v>
      </c>
      <c r="N3357" s="30" t="str">
        <f t="shared" si="855"/>
        <v>15.5895</v>
      </c>
      <c r="O3357" s="30">
        <f t="shared" si="856"/>
        <v>122</v>
      </c>
      <c r="P3357" s="30" t="str">
        <f t="shared" si="857"/>
        <v>15.7470</v>
      </c>
      <c r="Q3357" s="30">
        <f t="shared" si="858"/>
        <v>130</v>
      </c>
      <c r="R3357" s="36" t="str">
        <f t="shared" si="859"/>
        <v>08-Aug-2017</v>
      </c>
      <c r="S3357" s="37">
        <f t="shared" si="850"/>
        <v>15.747</v>
      </c>
    </row>
    <row r="3358" spans="1:19">
      <c r="A3358" s="30" t="s">
        <v>9118</v>
      </c>
      <c r="D3358" s="30" t="str">
        <f t="shared" si="844"/>
        <v>119500</v>
      </c>
      <c r="E3358" s="30">
        <f t="shared" si="848"/>
        <v>7</v>
      </c>
      <c r="F3358" s="30" t="str">
        <f t="shared" si="845"/>
        <v>INF209K01UQ1</v>
      </c>
      <c r="G3358" s="30">
        <f t="shared" si="849"/>
        <v>20</v>
      </c>
      <c r="H3358" s="30" t="str">
        <f t="shared" si="846"/>
        <v>-</v>
      </c>
      <c r="I3358" s="30">
        <f t="shared" si="851"/>
        <v>22</v>
      </c>
      <c r="J3358" s="35" t="str">
        <f t="shared" si="847"/>
        <v>Birla Sun Life Savings Fund - Daily Dividend - Direct Plan</v>
      </c>
      <c r="K3358" s="35">
        <f t="shared" si="852"/>
        <v>81</v>
      </c>
      <c r="L3358" s="30" t="str">
        <f t="shared" si="853"/>
        <v>100.4732</v>
      </c>
      <c r="M3358" s="30">
        <f t="shared" si="854"/>
        <v>90</v>
      </c>
      <c r="N3358" s="30" t="str">
        <f t="shared" si="855"/>
        <v>100.4732</v>
      </c>
      <c r="O3358" s="30">
        <f t="shared" si="856"/>
        <v>99</v>
      </c>
      <c r="P3358" s="30" t="str">
        <f t="shared" si="857"/>
        <v>100.4732</v>
      </c>
      <c r="Q3358" s="30">
        <f t="shared" si="858"/>
        <v>108</v>
      </c>
      <c r="R3358" s="36" t="str">
        <f t="shared" si="859"/>
        <v>08-Aug-2017</v>
      </c>
      <c r="S3358" s="37">
        <f t="shared" si="850"/>
        <v>100.47320000000001</v>
      </c>
    </row>
    <row r="3359" spans="1:19">
      <c r="A3359" s="30" t="s">
        <v>9119</v>
      </c>
      <c r="D3359" s="30" t="str">
        <f t="shared" si="844"/>
        <v>105888</v>
      </c>
      <c r="E3359" s="30">
        <f t="shared" si="848"/>
        <v>7</v>
      </c>
      <c r="F3359" s="30" t="str">
        <f t="shared" si="845"/>
        <v>INF209K01LY4</v>
      </c>
      <c r="G3359" s="30">
        <f t="shared" si="849"/>
        <v>20</v>
      </c>
      <c r="H3359" s="30" t="str">
        <f t="shared" si="846"/>
        <v>-</v>
      </c>
      <c r="I3359" s="30">
        <f t="shared" si="851"/>
        <v>22</v>
      </c>
      <c r="J3359" s="35" t="str">
        <f t="shared" si="847"/>
        <v>Birla Sun Life Savings Fund - Daily Dividend - Regular Plan</v>
      </c>
      <c r="K3359" s="35">
        <f t="shared" si="852"/>
        <v>82</v>
      </c>
      <c r="L3359" s="30" t="str">
        <f t="shared" si="853"/>
        <v>100.6885</v>
      </c>
      <c r="M3359" s="30">
        <f t="shared" si="854"/>
        <v>91</v>
      </c>
      <c r="N3359" s="30" t="str">
        <f t="shared" si="855"/>
        <v>100.6885</v>
      </c>
      <c r="O3359" s="30">
        <f t="shared" si="856"/>
        <v>100</v>
      </c>
      <c r="P3359" s="30" t="str">
        <f t="shared" si="857"/>
        <v>100.6885</v>
      </c>
      <c r="Q3359" s="30">
        <f t="shared" si="858"/>
        <v>109</v>
      </c>
      <c r="R3359" s="36" t="str">
        <f t="shared" si="859"/>
        <v>08-Aug-2017</v>
      </c>
      <c r="S3359" s="37">
        <f t="shared" si="850"/>
        <v>100.6885</v>
      </c>
    </row>
    <row r="3360" spans="1:19">
      <c r="A3360" s="30" t="s">
        <v>9120</v>
      </c>
      <c r="D3360" s="30" t="str">
        <f t="shared" si="844"/>
        <v>112016</v>
      </c>
      <c r="E3360" s="30">
        <f t="shared" si="848"/>
        <v>7</v>
      </c>
      <c r="F3360" s="30" t="str">
        <f t="shared" si="845"/>
        <v>INF209K01JT8</v>
      </c>
      <c r="G3360" s="30">
        <f t="shared" si="849"/>
        <v>20</v>
      </c>
      <c r="H3360" s="30" t="str">
        <f t="shared" si="846"/>
        <v>-</v>
      </c>
      <c r="I3360" s="30">
        <f t="shared" si="851"/>
        <v>22</v>
      </c>
      <c r="J3360" s="35" t="str">
        <f t="shared" si="847"/>
        <v>Birla Sun Life Savings Fund - Discipline Advantage Plan</v>
      </c>
      <c r="K3360" s="35">
        <f t="shared" si="852"/>
        <v>78</v>
      </c>
      <c r="L3360" s="30" t="str">
        <f t="shared" si="853"/>
        <v>187.9225</v>
      </c>
      <c r="M3360" s="30">
        <f t="shared" si="854"/>
        <v>87</v>
      </c>
      <c r="N3360" s="30" t="str">
        <f t="shared" si="855"/>
        <v>187.9225</v>
      </c>
      <c r="O3360" s="30">
        <f t="shared" si="856"/>
        <v>96</v>
      </c>
      <c r="P3360" s="30" t="str">
        <f t="shared" si="857"/>
        <v>187.9225</v>
      </c>
      <c r="Q3360" s="30">
        <f t="shared" si="858"/>
        <v>105</v>
      </c>
      <c r="R3360" s="36" t="str">
        <f t="shared" si="859"/>
        <v>08-Aug-2017</v>
      </c>
      <c r="S3360" s="37">
        <f t="shared" si="850"/>
        <v>187.92250000000001</v>
      </c>
    </row>
    <row r="3361" spans="1:19">
      <c r="A3361" s="30" t="s">
        <v>9121</v>
      </c>
      <c r="D3361" s="30" t="str">
        <f t="shared" si="844"/>
        <v>119501</v>
      </c>
      <c r="E3361" s="30">
        <f t="shared" si="848"/>
        <v>7</v>
      </c>
      <c r="F3361" s="30" t="str">
        <f t="shared" si="845"/>
        <v>INF209K01UR9</v>
      </c>
      <c r="G3361" s="30">
        <f t="shared" si="849"/>
        <v>20</v>
      </c>
      <c r="H3361" s="30" t="str">
        <f t="shared" si="846"/>
        <v>-</v>
      </c>
      <c r="I3361" s="30">
        <f t="shared" si="851"/>
        <v>22</v>
      </c>
      <c r="J3361" s="35" t="str">
        <f t="shared" si="847"/>
        <v>Birla Sun Life Savings Fund - Growth - Direct Plan</v>
      </c>
      <c r="K3361" s="35">
        <f t="shared" si="852"/>
        <v>73</v>
      </c>
      <c r="L3361" s="30" t="str">
        <f t="shared" si="853"/>
        <v>330.0438</v>
      </c>
      <c r="M3361" s="30">
        <f t="shared" si="854"/>
        <v>82</v>
      </c>
      <c r="N3361" s="30" t="str">
        <f t="shared" si="855"/>
        <v>330.0438</v>
      </c>
      <c r="O3361" s="30">
        <f t="shared" si="856"/>
        <v>91</v>
      </c>
      <c r="P3361" s="30" t="str">
        <f t="shared" si="857"/>
        <v>330.0438</v>
      </c>
      <c r="Q3361" s="30">
        <f t="shared" si="858"/>
        <v>100</v>
      </c>
      <c r="R3361" s="36" t="str">
        <f t="shared" si="859"/>
        <v>08-Aug-2017</v>
      </c>
      <c r="S3361" s="37">
        <f t="shared" si="850"/>
        <v>330.04379999999998</v>
      </c>
    </row>
    <row r="3362" spans="1:19">
      <c r="A3362" s="30" t="s">
        <v>9122</v>
      </c>
      <c r="D3362" s="30" t="str">
        <f t="shared" si="844"/>
        <v>101317</v>
      </c>
      <c r="E3362" s="30">
        <f t="shared" si="848"/>
        <v>7</v>
      </c>
      <c r="F3362" s="30" t="str">
        <f t="shared" si="845"/>
        <v>INF209K01LZ1</v>
      </c>
      <c r="G3362" s="30">
        <f t="shared" si="849"/>
        <v>20</v>
      </c>
      <c r="H3362" s="30" t="str">
        <f t="shared" si="846"/>
        <v>-</v>
      </c>
      <c r="I3362" s="30">
        <f t="shared" si="851"/>
        <v>22</v>
      </c>
      <c r="J3362" s="35" t="str">
        <f t="shared" si="847"/>
        <v>Birla Sun Life Savings Fund - Growth - Regular Plan</v>
      </c>
      <c r="K3362" s="35">
        <f t="shared" si="852"/>
        <v>74</v>
      </c>
      <c r="L3362" s="30" t="str">
        <f t="shared" si="853"/>
        <v>328.3677</v>
      </c>
      <c r="M3362" s="30">
        <f t="shared" si="854"/>
        <v>83</v>
      </c>
      <c r="N3362" s="30" t="str">
        <f t="shared" si="855"/>
        <v>328.3677</v>
      </c>
      <c r="O3362" s="30">
        <f t="shared" si="856"/>
        <v>92</v>
      </c>
      <c r="P3362" s="30" t="str">
        <f t="shared" si="857"/>
        <v>328.3677</v>
      </c>
      <c r="Q3362" s="30">
        <f t="shared" si="858"/>
        <v>101</v>
      </c>
      <c r="R3362" s="36" t="str">
        <f t="shared" si="859"/>
        <v>08-Aug-2017</v>
      </c>
      <c r="S3362" s="37">
        <f t="shared" si="850"/>
        <v>328.36770000000001</v>
      </c>
    </row>
    <row r="3363" spans="1:19">
      <c r="A3363" s="30" t="s">
        <v>9123</v>
      </c>
      <c r="D3363" s="30" t="str">
        <f t="shared" si="844"/>
        <v>119499</v>
      </c>
      <c r="E3363" s="30">
        <f t="shared" si="848"/>
        <v>7</v>
      </c>
      <c r="F3363" s="30" t="str">
        <f t="shared" si="845"/>
        <v>INF209K01US7</v>
      </c>
      <c r="G3363" s="30">
        <f t="shared" si="849"/>
        <v>20</v>
      </c>
      <c r="H3363" s="30" t="str">
        <f t="shared" si="846"/>
        <v>-</v>
      </c>
      <c r="I3363" s="30">
        <f t="shared" si="851"/>
        <v>22</v>
      </c>
      <c r="J3363" s="35" t="str">
        <f t="shared" si="847"/>
        <v>Birla Sun Life Savings Fund - Weekly Dividend - Direct Plan</v>
      </c>
      <c r="K3363" s="35">
        <f t="shared" si="852"/>
        <v>82</v>
      </c>
      <c r="L3363" s="30" t="str">
        <f t="shared" si="853"/>
        <v>100.5698</v>
      </c>
      <c r="M3363" s="30">
        <f t="shared" si="854"/>
        <v>91</v>
      </c>
      <c r="N3363" s="30" t="str">
        <f t="shared" si="855"/>
        <v>100.5698</v>
      </c>
      <c r="O3363" s="30">
        <f t="shared" si="856"/>
        <v>100</v>
      </c>
      <c r="P3363" s="30" t="str">
        <f t="shared" si="857"/>
        <v>100.5698</v>
      </c>
      <c r="Q3363" s="30">
        <f t="shared" si="858"/>
        <v>109</v>
      </c>
      <c r="R3363" s="36" t="str">
        <f t="shared" si="859"/>
        <v>08-Aug-2017</v>
      </c>
      <c r="S3363" s="37">
        <f t="shared" si="850"/>
        <v>100.5698</v>
      </c>
    </row>
    <row r="3364" spans="1:19">
      <c r="A3364" s="30" t="s">
        <v>9124</v>
      </c>
      <c r="D3364" s="30" t="str">
        <f t="shared" si="844"/>
        <v>105887</v>
      </c>
      <c r="E3364" s="30">
        <f t="shared" si="848"/>
        <v>7</v>
      </c>
      <c r="F3364" s="30" t="str">
        <f t="shared" si="845"/>
        <v>INF209K01MA2</v>
      </c>
      <c r="G3364" s="30">
        <f t="shared" si="849"/>
        <v>20</v>
      </c>
      <c r="H3364" s="30" t="str">
        <f t="shared" si="846"/>
        <v>-</v>
      </c>
      <c r="I3364" s="30">
        <f t="shared" si="851"/>
        <v>22</v>
      </c>
      <c r="J3364" s="35" t="str">
        <f t="shared" si="847"/>
        <v>Birla Sun Life Savings Fund - Weekly Dividend - Regular Plan</v>
      </c>
      <c r="K3364" s="35">
        <f t="shared" si="852"/>
        <v>83</v>
      </c>
      <c r="L3364" s="30" t="str">
        <f t="shared" si="853"/>
        <v>100.5682</v>
      </c>
      <c r="M3364" s="30">
        <f t="shared" si="854"/>
        <v>92</v>
      </c>
      <c r="N3364" s="30" t="str">
        <f t="shared" si="855"/>
        <v>100.5682</v>
      </c>
      <c r="O3364" s="30">
        <f t="shared" si="856"/>
        <v>101</v>
      </c>
      <c r="P3364" s="30" t="str">
        <f t="shared" si="857"/>
        <v>100.5682</v>
      </c>
      <c r="Q3364" s="30">
        <f t="shared" si="858"/>
        <v>110</v>
      </c>
      <c r="R3364" s="36" t="str">
        <f t="shared" si="859"/>
        <v>08-Aug-2017</v>
      </c>
      <c r="S3364" s="37">
        <f t="shared" si="850"/>
        <v>100.5682</v>
      </c>
    </row>
    <row r="3365" spans="1:19">
      <c r="A3365" s="30" t="s">
        <v>277</v>
      </c>
      <c r="D3365" s="30" t="str">
        <f t="shared" si="844"/>
        <v>101315</v>
      </c>
      <c r="E3365" s="30">
        <f t="shared" si="848"/>
        <v>7</v>
      </c>
      <c r="F3365" s="30" t="str">
        <f t="shared" si="845"/>
        <v>-</v>
      </c>
      <c r="G3365" s="30">
        <f t="shared" si="849"/>
        <v>9</v>
      </c>
      <c r="H3365" s="30" t="str">
        <f t="shared" si="846"/>
        <v>-</v>
      </c>
      <c r="I3365" s="30">
        <f t="shared" si="851"/>
        <v>11</v>
      </c>
      <c r="J3365" s="35" t="str">
        <f t="shared" si="847"/>
        <v>Birla Sun Life Savings Fund-Insititutional Fortnightly Dividend</v>
      </c>
      <c r="K3365" s="35">
        <f t="shared" si="852"/>
        <v>75</v>
      </c>
      <c r="L3365" s="30" t="str">
        <f t="shared" si="853"/>
        <v>10.9092</v>
      </c>
      <c r="M3365" s="30">
        <f t="shared" si="854"/>
        <v>83</v>
      </c>
      <c r="N3365" s="30" t="str">
        <f t="shared" si="855"/>
        <v>10.9092</v>
      </c>
      <c r="O3365" s="30">
        <f t="shared" si="856"/>
        <v>91</v>
      </c>
      <c r="P3365" s="30" t="str">
        <f t="shared" si="857"/>
        <v>10.9092</v>
      </c>
      <c r="Q3365" s="30">
        <f t="shared" si="858"/>
        <v>99</v>
      </c>
      <c r="R3365" s="36" t="str">
        <f t="shared" si="859"/>
        <v>11-Feb-2011</v>
      </c>
      <c r="S3365" s="37">
        <f t="shared" si="850"/>
        <v>10.9092</v>
      </c>
    </row>
    <row r="3366" spans="1:19" ht="26">
      <c r="A3366" s="30" t="s">
        <v>278</v>
      </c>
      <c r="D3366" s="30" t="str">
        <f t="shared" si="844"/>
        <v>105889</v>
      </c>
      <c r="E3366" s="30">
        <f t="shared" si="848"/>
        <v>7</v>
      </c>
      <c r="F3366" s="30" t="str">
        <f t="shared" si="845"/>
        <v>-</v>
      </c>
      <c r="G3366" s="30">
        <f t="shared" si="849"/>
        <v>9</v>
      </c>
      <c r="H3366" s="30" t="str">
        <f t="shared" si="846"/>
        <v>-</v>
      </c>
      <c r="I3366" s="30">
        <f t="shared" si="851"/>
        <v>11</v>
      </c>
      <c r="J3366" s="35" t="str">
        <f t="shared" si="847"/>
        <v>Birla Sun Life Savings Fund-Insititutional Plan - Monthly  Dividend</v>
      </c>
      <c r="K3366" s="35">
        <f t="shared" si="852"/>
        <v>79</v>
      </c>
      <c r="L3366" s="30" t="str">
        <f t="shared" si="853"/>
        <v>10.3099</v>
      </c>
      <c r="M3366" s="30">
        <f t="shared" si="854"/>
        <v>87</v>
      </c>
      <c r="N3366" s="30" t="str">
        <f t="shared" si="855"/>
        <v>10.3099</v>
      </c>
      <c r="O3366" s="30">
        <f t="shared" si="856"/>
        <v>95</v>
      </c>
      <c r="P3366" s="30" t="str">
        <f t="shared" si="857"/>
        <v>10.3099</v>
      </c>
      <c r="Q3366" s="30">
        <f t="shared" si="858"/>
        <v>103</v>
      </c>
      <c r="R3366" s="36" t="str">
        <f t="shared" si="859"/>
        <v>11-Feb-2011</v>
      </c>
      <c r="S3366" s="37">
        <f t="shared" si="850"/>
        <v>10.309900000000001</v>
      </c>
    </row>
    <row r="3367" spans="1:19">
      <c r="A3367" s="30" t="s">
        <v>279</v>
      </c>
      <c r="D3367" s="30" t="str">
        <f t="shared" si="844"/>
        <v>105886</v>
      </c>
      <c r="E3367" s="30">
        <f t="shared" si="848"/>
        <v>7</v>
      </c>
      <c r="F3367" s="30" t="str">
        <f t="shared" si="845"/>
        <v>-</v>
      </c>
      <c r="G3367" s="30">
        <f t="shared" si="849"/>
        <v>9</v>
      </c>
      <c r="H3367" s="30" t="str">
        <f t="shared" si="846"/>
        <v>INF209K01DJ2</v>
      </c>
      <c r="I3367" s="30">
        <f t="shared" si="851"/>
        <v>22</v>
      </c>
      <c r="J3367" s="35" t="str">
        <f t="shared" si="847"/>
        <v>Birla Sun Life Savings Fund-Retail - Monthly Dividend</v>
      </c>
      <c r="K3367" s="35">
        <f t="shared" si="852"/>
        <v>76</v>
      </c>
      <c r="L3367" s="30" t="str">
        <f t="shared" si="853"/>
        <v>10.2848</v>
      </c>
      <c r="M3367" s="30">
        <f t="shared" si="854"/>
        <v>84</v>
      </c>
      <c r="N3367" s="30" t="str">
        <f t="shared" si="855"/>
        <v>10.2848</v>
      </c>
      <c r="O3367" s="30">
        <f t="shared" si="856"/>
        <v>92</v>
      </c>
      <c r="P3367" s="30" t="str">
        <f t="shared" si="857"/>
        <v>10.2848</v>
      </c>
      <c r="Q3367" s="30">
        <f t="shared" si="858"/>
        <v>100</v>
      </c>
      <c r="R3367" s="36" t="str">
        <f t="shared" si="859"/>
        <v>11-Feb-2011</v>
      </c>
      <c r="S3367" s="37">
        <f t="shared" si="850"/>
        <v>10.284800000000001</v>
      </c>
    </row>
    <row r="3368" spans="1:19">
      <c r="A3368" s="30" t="s">
        <v>9125</v>
      </c>
      <c r="D3368" s="30" t="str">
        <f t="shared" si="844"/>
        <v>105881</v>
      </c>
      <c r="E3368" s="30">
        <f t="shared" si="848"/>
        <v>7</v>
      </c>
      <c r="F3368" s="30" t="str">
        <f t="shared" si="845"/>
        <v>INF209K01MD6</v>
      </c>
      <c r="G3368" s="30">
        <f t="shared" si="849"/>
        <v>20</v>
      </c>
      <c r="H3368" s="30" t="str">
        <f t="shared" si="846"/>
        <v>-</v>
      </c>
      <c r="I3368" s="30">
        <f t="shared" si="851"/>
        <v>22</v>
      </c>
      <c r="J3368" s="35" t="str">
        <f t="shared" si="847"/>
        <v>Birla Sun Life Savings Fund-Retail - Weekly Dividend</v>
      </c>
      <c r="K3368" s="35">
        <f t="shared" si="852"/>
        <v>75</v>
      </c>
      <c r="L3368" s="30" t="str">
        <f t="shared" si="853"/>
        <v>100.5682</v>
      </c>
      <c r="M3368" s="30">
        <f t="shared" si="854"/>
        <v>84</v>
      </c>
      <c r="N3368" s="30" t="str">
        <f t="shared" si="855"/>
        <v>100.5682</v>
      </c>
      <c r="O3368" s="30">
        <f t="shared" si="856"/>
        <v>93</v>
      </c>
      <c r="P3368" s="30" t="str">
        <f t="shared" si="857"/>
        <v>100.5682</v>
      </c>
      <c r="Q3368" s="30">
        <f t="shared" si="858"/>
        <v>102</v>
      </c>
      <c r="R3368" s="36" t="str">
        <f t="shared" si="859"/>
        <v>08-Aug-2017</v>
      </c>
      <c r="S3368" s="37">
        <f t="shared" si="850"/>
        <v>100.5682</v>
      </c>
    </row>
    <row r="3369" spans="1:19">
      <c r="A3369" s="30" t="s">
        <v>9126</v>
      </c>
      <c r="D3369" s="30" t="str">
        <f t="shared" si="844"/>
        <v>109108</v>
      </c>
      <c r="E3369" s="30">
        <f t="shared" si="848"/>
        <v>7</v>
      </c>
      <c r="F3369" s="30" t="str">
        <f t="shared" si="845"/>
        <v>INF209K01MB0</v>
      </c>
      <c r="G3369" s="30">
        <f t="shared" si="849"/>
        <v>20</v>
      </c>
      <c r="H3369" s="30" t="str">
        <f t="shared" si="846"/>
        <v>-</v>
      </c>
      <c r="I3369" s="30">
        <f t="shared" si="851"/>
        <v>22</v>
      </c>
      <c r="J3369" s="35" t="str">
        <f t="shared" si="847"/>
        <v>Birla Sun Life Savings Fund-Retail Daily Dividend</v>
      </c>
      <c r="K3369" s="35">
        <f t="shared" si="852"/>
        <v>72</v>
      </c>
      <c r="L3369" s="30" t="str">
        <f t="shared" si="853"/>
        <v>100.4733</v>
      </c>
      <c r="M3369" s="30">
        <f t="shared" si="854"/>
        <v>81</v>
      </c>
      <c r="N3369" s="30" t="str">
        <f t="shared" si="855"/>
        <v>100.4733</v>
      </c>
      <c r="O3369" s="30">
        <f t="shared" si="856"/>
        <v>90</v>
      </c>
      <c r="P3369" s="30" t="str">
        <f t="shared" si="857"/>
        <v>100.4733</v>
      </c>
      <c r="Q3369" s="30">
        <f t="shared" si="858"/>
        <v>99</v>
      </c>
      <c r="R3369" s="36" t="str">
        <f t="shared" si="859"/>
        <v>08-Aug-2017</v>
      </c>
      <c r="S3369" s="37">
        <f t="shared" si="850"/>
        <v>100.47329999999999</v>
      </c>
    </row>
    <row r="3370" spans="1:19">
      <c r="A3370" s="30" t="s">
        <v>280</v>
      </c>
      <c r="D3370" s="30" t="str">
        <f t="shared" si="844"/>
        <v>101318</v>
      </c>
      <c r="E3370" s="30">
        <f t="shared" si="848"/>
        <v>7</v>
      </c>
      <c r="F3370" s="30" t="str">
        <f t="shared" si="845"/>
        <v>-</v>
      </c>
      <c r="G3370" s="30">
        <f t="shared" si="849"/>
        <v>9</v>
      </c>
      <c r="H3370" s="30" t="str">
        <f t="shared" si="846"/>
        <v>-</v>
      </c>
      <c r="I3370" s="30">
        <f t="shared" si="851"/>
        <v>11</v>
      </c>
      <c r="J3370" s="35" t="str">
        <f t="shared" si="847"/>
        <v>Birla Sun Life Savings Fund-Retail Fortnightly Dividend</v>
      </c>
      <c r="K3370" s="35">
        <f t="shared" si="852"/>
        <v>67</v>
      </c>
      <c r="L3370" s="30" t="str">
        <f t="shared" si="853"/>
        <v>11.3376</v>
      </c>
      <c r="M3370" s="30">
        <f t="shared" si="854"/>
        <v>75</v>
      </c>
      <c r="N3370" s="30" t="str">
        <f t="shared" si="855"/>
        <v>11.3376</v>
      </c>
      <c r="O3370" s="30">
        <f t="shared" si="856"/>
        <v>83</v>
      </c>
      <c r="P3370" s="30" t="str">
        <f t="shared" si="857"/>
        <v>11.3376</v>
      </c>
      <c r="Q3370" s="30">
        <f t="shared" si="858"/>
        <v>91</v>
      </c>
      <c r="R3370" s="36" t="str">
        <f t="shared" si="859"/>
        <v>11-Feb-2011</v>
      </c>
      <c r="S3370" s="37">
        <f t="shared" si="850"/>
        <v>11.3376</v>
      </c>
    </row>
    <row r="3371" spans="1:19">
      <c r="A3371" s="30" t="s">
        <v>9127</v>
      </c>
      <c r="D3371" s="30" t="str">
        <f t="shared" si="844"/>
        <v>101316</v>
      </c>
      <c r="E3371" s="30">
        <f t="shared" si="848"/>
        <v>7</v>
      </c>
      <c r="F3371" s="30" t="str">
        <f t="shared" si="845"/>
        <v>INF209K01MC8</v>
      </c>
      <c r="G3371" s="30">
        <f t="shared" si="849"/>
        <v>20</v>
      </c>
      <c r="H3371" s="30" t="str">
        <f t="shared" si="846"/>
        <v>-</v>
      </c>
      <c r="I3371" s="30">
        <f t="shared" si="851"/>
        <v>22</v>
      </c>
      <c r="J3371" s="35" t="str">
        <f t="shared" si="847"/>
        <v>Birla Sun Life Savings Fund-Retail Growth</v>
      </c>
      <c r="K3371" s="35">
        <f t="shared" si="852"/>
        <v>64</v>
      </c>
      <c r="L3371" s="30" t="str">
        <f t="shared" si="853"/>
        <v>317.7335</v>
      </c>
      <c r="M3371" s="30">
        <f t="shared" si="854"/>
        <v>73</v>
      </c>
      <c r="N3371" s="30" t="str">
        <f t="shared" si="855"/>
        <v>317.7335</v>
      </c>
      <c r="O3371" s="30">
        <f t="shared" si="856"/>
        <v>82</v>
      </c>
      <c r="P3371" s="30" t="str">
        <f t="shared" si="857"/>
        <v>317.7335</v>
      </c>
      <c r="Q3371" s="30">
        <f t="shared" si="858"/>
        <v>91</v>
      </c>
      <c r="R3371" s="36" t="str">
        <f t="shared" si="859"/>
        <v>08-Aug-2017</v>
      </c>
      <c r="S3371" s="37">
        <f t="shared" si="850"/>
        <v>317.73349999999999</v>
      </c>
    </row>
    <row r="3372" spans="1:19">
      <c r="A3372" s="30" t="s">
        <v>281</v>
      </c>
      <c r="D3372" s="30" t="str">
        <f t="shared" si="844"/>
        <v>103177</v>
      </c>
      <c r="E3372" s="30">
        <f t="shared" si="848"/>
        <v>7</v>
      </c>
      <c r="F3372" s="30" t="str">
        <f t="shared" si="845"/>
        <v>-</v>
      </c>
      <c r="G3372" s="30">
        <f t="shared" si="849"/>
        <v>9</v>
      </c>
      <c r="H3372" s="30" t="str">
        <f t="shared" si="846"/>
        <v>-</v>
      </c>
      <c r="I3372" s="30">
        <f t="shared" si="851"/>
        <v>11</v>
      </c>
      <c r="J3372" s="35" t="str">
        <f t="shared" si="847"/>
        <v>Birla Sun Life Income Fund-Plan A(Dividend)</v>
      </c>
      <c r="K3372" s="35">
        <f t="shared" si="852"/>
        <v>55</v>
      </c>
      <c r="L3372" s="30" t="str">
        <f t="shared" si="853"/>
        <v>11.7535</v>
      </c>
      <c r="M3372" s="30">
        <f t="shared" si="854"/>
        <v>63</v>
      </c>
      <c r="N3372" s="30" t="str">
        <f t="shared" si="855"/>
        <v>11.6947</v>
      </c>
      <c r="O3372" s="30">
        <f t="shared" si="856"/>
        <v>71</v>
      </c>
      <c r="P3372" s="30" t="str">
        <f t="shared" si="857"/>
        <v>11.7535</v>
      </c>
      <c r="Q3372" s="30">
        <f t="shared" si="858"/>
        <v>79</v>
      </c>
      <c r="R3372" s="36" t="str">
        <f t="shared" si="859"/>
        <v>11-Feb-2011</v>
      </c>
      <c r="S3372" s="37">
        <f t="shared" si="850"/>
        <v>11.753500000000001</v>
      </c>
    </row>
    <row r="3373" spans="1:19">
      <c r="A3373" s="30" t="s">
        <v>282</v>
      </c>
      <c r="D3373" s="30" t="str">
        <f t="shared" si="844"/>
        <v>103179</v>
      </c>
      <c r="E3373" s="30">
        <f t="shared" si="848"/>
        <v>7</v>
      </c>
      <c r="F3373" s="30" t="str">
        <f t="shared" si="845"/>
        <v>-</v>
      </c>
      <c r="G3373" s="30">
        <f t="shared" si="849"/>
        <v>9</v>
      </c>
      <c r="H3373" s="30" t="str">
        <f t="shared" si="846"/>
        <v>INF209K01DI4</v>
      </c>
      <c r="I3373" s="30">
        <f t="shared" si="851"/>
        <v>22</v>
      </c>
      <c r="J3373" s="35" t="str">
        <f t="shared" si="847"/>
        <v>Birla Sun Life Income Fund-Plan D(54EA Dividend)</v>
      </c>
      <c r="K3373" s="35">
        <f t="shared" si="852"/>
        <v>71</v>
      </c>
      <c r="L3373" s="30" t="str">
        <f t="shared" si="853"/>
        <v>10.6457</v>
      </c>
      <c r="M3373" s="30">
        <f t="shared" si="854"/>
        <v>79</v>
      </c>
      <c r="N3373" s="30" t="str">
        <f t="shared" si="855"/>
        <v>10.5925</v>
      </c>
      <c r="O3373" s="30">
        <f t="shared" si="856"/>
        <v>87</v>
      </c>
      <c r="P3373" s="30" t="str">
        <f t="shared" si="857"/>
        <v>10.6457</v>
      </c>
      <c r="Q3373" s="30">
        <f t="shared" si="858"/>
        <v>95</v>
      </c>
      <c r="R3373" s="36" t="str">
        <f t="shared" si="859"/>
        <v>11-Feb-2011</v>
      </c>
      <c r="S3373" s="37">
        <f t="shared" si="850"/>
        <v>10.6457</v>
      </c>
    </row>
    <row r="3374" spans="1:19">
      <c r="A3374" s="30" t="s">
        <v>283</v>
      </c>
      <c r="D3374" s="30" t="str">
        <f t="shared" si="844"/>
        <v>103180</v>
      </c>
      <c r="E3374" s="30">
        <f t="shared" si="848"/>
        <v>7</v>
      </c>
      <c r="F3374" s="30" t="str">
        <f t="shared" si="845"/>
        <v>-</v>
      </c>
      <c r="G3374" s="30">
        <f t="shared" si="849"/>
        <v>9</v>
      </c>
      <c r="H3374" s="30" t="str">
        <f t="shared" si="846"/>
        <v>-</v>
      </c>
      <c r="I3374" s="30">
        <f t="shared" si="851"/>
        <v>11</v>
      </c>
      <c r="J3374" s="35" t="str">
        <f t="shared" si="847"/>
        <v>Birla Sun Life Income Fund-Plan E(54EA Growth)</v>
      </c>
      <c r="K3374" s="35">
        <f t="shared" si="852"/>
        <v>58</v>
      </c>
      <c r="L3374" s="30" t="str">
        <f t="shared" si="853"/>
        <v>35.2986</v>
      </c>
      <c r="M3374" s="30">
        <f t="shared" si="854"/>
        <v>66</v>
      </c>
      <c r="N3374" s="30" t="str">
        <f t="shared" si="855"/>
        <v>35.1221</v>
      </c>
      <c r="O3374" s="30">
        <f t="shared" si="856"/>
        <v>74</v>
      </c>
      <c r="P3374" s="30" t="str">
        <f t="shared" si="857"/>
        <v>35.2986</v>
      </c>
      <c r="Q3374" s="30">
        <f t="shared" si="858"/>
        <v>82</v>
      </c>
      <c r="R3374" s="36" t="str">
        <f t="shared" si="859"/>
        <v>11-Feb-2011</v>
      </c>
      <c r="S3374" s="37">
        <f t="shared" si="850"/>
        <v>35.2986</v>
      </c>
    </row>
    <row r="3375" spans="1:19">
      <c r="A3375" s="30" t="s">
        <v>284</v>
      </c>
      <c r="D3375" s="30" t="str">
        <f t="shared" si="844"/>
        <v>103181</v>
      </c>
      <c r="E3375" s="30">
        <f t="shared" si="848"/>
        <v>7</v>
      </c>
      <c r="F3375" s="30" t="str">
        <f t="shared" si="845"/>
        <v>-</v>
      </c>
      <c r="G3375" s="30">
        <f t="shared" si="849"/>
        <v>9</v>
      </c>
      <c r="H3375" s="30" t="str">
        <f t="shared" si="846"/>
        <v>-</v>
      </c>
      <c r="I3375" s="30">
        <f t="shared" si="851"/>
        <v>11</v>
      </c>
      <c r="J3375" s="35" t="str">
        <f t="shared" si="847"/>
        <v>Birla Sun Life Income Fund-PLan F(54EB Dividend)</v>
      </c>
      <c r="K3375" s="35">
        <f t="shared" si="852"/>
        <v>60</v>
      </c>
      <c r="L3375" s="30" t="str">
        <f t="shared" si="853"/>
        <v>15.5708</v>
      </c>
      <c r="M3375" s="30">
        <f t="shared" si="854"/>
        <v>68</v>
      </c>
      <c r="N3375" s="30" t="str">
        <f t="shared" si="855"/>
        <v>15.4929</v>
      </c>
      <c r="O3375" s="30">
        <f t="shared" si="856"/>
        <v>76</v>
      </c>
      <c r="P3375" s="30" t="str">
        <f t="shared" si="857"/>
        <v>15.5708</v>
      </c>
      <c r="Q3375" s="30">
        <f t="shared" si="858"/>
        <v>84</v>
      </c>
      <c r="R3375" s="36" t="str">
        <f t="shared" si="859"/>
        <v>11-Feb-2011</v>
      </c>
      <c r="S3375" s="37">
        <f t="shared" si="850"/>
        <v>15.5708</v>
      </c>
    </row>
    <row r="3376" spans="1:19">
      <c r="A3376" s="30" t="s">
        <v>285</v>
      </c>
      <c r="D3376" s="30" t="str">
        <f t="shared" si="844"/>
        <v>103182</v>
      </c>
      <c r="E3376" s="30">
        <f t="shared" si="848"/>
        <v>7</v>
      </c>
      <c r="F3376" s="30" t="str">
        <f t="shared" si="845"/>
        <v>-</v>
      </c>
      <c r="G3376" s="30">
        <f t="shared" si="849"/>
        <v>9</v>
      </c>
      <c r="H3376" s="30" t="str">
        <f t="shared" si="846"/>
        <v>-</v>
      </c>
      <c r="I3376" s="30">
        <f t="shared" si="851"/>
        <v>11</v>
      </c>
      <c r="J3376" s="35" t="str">
        <f t="shared" si="847"/>
        <v>Birla Sun Life Income Fund-Plan G(54EB Growth)</v>
      </c>
      <c r="K3376" s="35">
        <f t="shared" si="852"/>
        <v>58</v>
      </c>
      <c r="L3376" s="30" t="str">
        <f t="shared" si="853"/>
        <v>35.0763</v>
      </c>
      <c r="M3376" s="30">
        <f t="shared" si="854"/>
        <v>66</v>
      </c>
      <c r="N3376" s="30" t="str">
        <f t="shared" si="855"/>
        <v>34.9009</v>
      </c>
      <c r="O3376" s="30">
        <f t="shared" si="856"/>
        <v>74</v>
      </c>
      <c r="P3376" s="30" t="str">
        <f t="shared" si="857"/>
        <v>35.0763</v>
      </c>
      <c r="Q3376" s="30">
        <f t="shared" si="858"/>
        <v>82</v>
      </c>
      <c r="R3376" s="36" t="str">
        <f t="shared" si="859"/>
        <v>11-Feb-2011</v>
      </c>
      <c r="S3376" s="37">
        <f t="shared" si="850"/>
        <v>35.076300000000003</v>
      </c>
    </row>
    <row r="3377" spans="1:19">
      <c r="A3377" s="30" t="s">
        <v>9128</v>
      </c>
      <c r="D3377" s="30" t="str">
        <f t="shared" si="844"/>
        <v>111780</v>
      </c>
      <c r="E3377" s="30">
        <f t="shared" si="848"/>
        <v>7</v>
      </c>
      <c r="F3377" s="30" t="str">
        <f t="shared" si="845"/>
        <v>INF209K01KK5</v>
      </c>
      <c r="G3377" s="30">
        <f t="shared" si="849"/>
        <v>20</v>
      </c>
      <c r="H3377" s="30" t="str">
        <f t="shared" si="846"/>
        <v>-</v>
      </c>
      <c r="I3377" s="30">
        <f t="shared" si="851"/>
        <v>22</v>
      </c>
      <c r="J3377" s="35" t="str">
        <f t="shared" si="847"/>
        <v>Birla Sun Life Short Term Fund - Discipline Advantage Plan</v>
      </c>
      <c r="K3377" s="35">
        <f t="shared" si="852"/>
        <v>81</v>
      </c>
      <c r="L3377" s="30" t="str">
        <f t="shared" si="853"/>
        <v>19.8038</v>
      </c>
      <c r="M3377" s="30">
        <f t="shared" si="854"/>
        <v>89</v>
      </c>
      <c r="N3377" s="30" t="str">
        <f t="shared" si="855"/>
        <v>19.8038</v>
      </c>
      <c r="O3377" s="30">
        <f t="shared" si="856"/>
        <v>97</v>
      </c>
      <c r="P3377" s="30" t="str">
        <f t="shared" si="857"/>
        <v>19.8038</v>
      </c>
      <c r="Q3377" s="30">
        <f t="shared" si="858"/>
        <v>105</v>
      </c>
      <c r="R3377" s="36" t="str">
        <f t="shared" si="859"/>
        <v>08-Aug-2017</v>
      </c>
      <c r="S3377" s="37">
        <f t="shared" si="850"/>
        <v>19.803799999999999</v>
      </c>
    </row>
    <row r="3378" spans="1:19">
      <c r="A3378" s="30" t="s">
        <v>9129</v>
      </c>
      <c r="D3378" s="30" t="str">
        <f t="shared" si="844"/>
        <v>124832</v>
      </c>
      <c r="E3378" s="30">
        <f t="shared" si="848"/>
        <v>7</v>
      </c>
      <c r="F3378" s="30" t="str">
        <f t="shared" si="845"/>
        <v>INF209KA1KT0</v>
      </c>
      <c r="G3378" s="30">
        <f t="shared" si="849"/>
        <v>20</v>
      </c>
      <c r="H3378" s="30" t="str">
        <f t="shared" si="846"/>
        <v>-</v>
      </c>
      <c r="I3378" s="30">
        <f t="shared" si="851"/>
        <v>22</v>
      </c>
      <c r="J3378" s="35" t="str">
        <f t="shared" si="847"/>
        <v>Birla Sun Life Short Term Fund - Dividend - Direct Plan</v>
      </c>
      <c r="K3378" s="35">
        <f t="shared" si="852"/>
        <v>78</v>
      </c>
      <c r="L3378" s="30" t="str">
        <f t="shared" si="853"/>
        <v>12.0431</v>
      </c>
      <c r="M3378" s="30">
        <f t="shared" si="854"/>
        <v>86</v>
      </c>
      <c r="N3378" s="30" t="str">
        <f t="shared" si="855"/>
        <v>12.0431</v>
      </c>
      <c r="O3378" s="30">
        <f t="shared" si="856"/>
        <v>94</v>
      </c>
      <c r="P3378" s="30" t="str">
        <f t="shared" si="857"/>
        <v>12.0431</v>
      </c>
      <c r="Q3378" s="30">
        <f t="shared" si="858"/>
        <v>102</v>
      </c>
      <c r="R3378" s="36" t="str">
        <f t="shared" si="859"/>
        <v>08-Aug-2017</v>
      </c>
      <c r="S3378" s="37">
        <f t="shared" si="850"/>
        <v>12.043100000000001</v>
      </c>
    </row>
    <row r="3379" spans="1:19">
      <c r="A3379" s="30" t="s">
        <v>9130</v>
      </c>
      <c r="D3379" s="30" t="str">
        <f t="shared" si="844"/>
        <v>124833</v>
      </c>
      <c r="E3379" s="30">
        <f t="shared" si="848"/>
        <v>7</v>
      </c>
      <c r="F3379" s="30" t="str">
        <f t="shared" si="845"/>
        <v>INF209KA1KS2</v>
      </c>
      <c r="G3379" s="30">
        <f t="shared" si="849"/>
        <v>20</v>
      </c>
      <c r="H3379" s="30" t="str">
        <f t="shared" si="846"/>
        <v>-</v>
      </c>
      <c r="I3379" s="30">
        <f t="shared" si="851"/>
        <v>22</v>
      </c>
      <c r="J3379" s="35" t="str">
        <f t="shared" si="847"/>
        <v>Birla Sun Life Short Term Fund - Dividend - Regular Plan</v>
      </c>
      <c r="K3379" s="35">
        <f t="shared" si="852"/>
        <v>79</v>
      </c>
      <c r="L3379" s="30" t="str">
        <f t="shared" si="853"/>
        <v>12.0537</v>
      </c>
      <c r="M3379" s="30">
        <f t="shared" si="854"/>
        <v>87</v>
      </c>
      <c r="N3379" s="30" t="str">
        <f t="shared" si="855"/>
        <v>12.0537</v>
      </c>
      <c r="O3379" s="30">
        <f t="shared" si="856"/>
        <v>95</v>
      </c>
      <c r="P3379" s="30" t="str">
        <f t="shared" si="857"/>
        <v>12.0537</v>
      </c>
      <c r="Q3379" s="30">
        <f t="shared" si="858"/>
        <v>103</v>
      </c>
      <c r="R3379" s="36" t="str">
        <f t="shared" si="859"/>
        <v>08-Aug-2017</v>
      </c>
      <c r="S3379" s="37">
        <f t="shared" si="850"/>
        <v>12.053699999999999</v>
      </c>
    </row>
    <row r="3380" spans="1:19">
      <c r="A3380" s="30" t="s">
        <v>9131</v>
      </c>
      <c r="D3380" s="30" t="str">
        <f t="shared" si="844"/>
        <v>119533</v>
      </c>
      <c r="E3380" s="30">
        <f t="shared" si="848"/>
        <v>7</v>
      </c>
      <c r="F3380" s="30" t="str">
        <f t="shared" si="845"/>
        <v>INF209K01S38</v>
      </c>
      <c r="G3380" s="30">
        <f t="shared" si="849"/>
        <v>20</v>
      </c>
      <c r="H3380" s="30" t="str">
        <f t="shared" si="846"/>
        <v>-</v>
      </c>
      <c r="I3380" s="30">
        <f t="shared" si="851"/>
        <v>22</v>
      </c>
      <c r="J3380" s="35" t="str">
        <f t="shared" si="847"/>
        <v>Birla Sun Life Short Term Fund - Growth - Direct Plan</v>
      </c>
      <c r="K3380" s="35">
        <f t="shared" si="852"/>
        <v>76</v>
      </c>
      <c r="L3380" s="30" t="str">
        <f t="shared" si="853"/>
        <v>64.6496</v>
      </c>
      <c r="M3380" s="30">
        <f t="shared" si="854"/>
        <v>84</v>
      </c>
      <c r="N3380" s="30" t="str">
        <f t="shared" si="855"/>
        <v>64.6496</v>
      </c>
      <c r="O3380" s="30">
        <f t="shared" si="856"/>
        <v>92</v>
      </c>
      <c r="P3380" s="30" t="str">
        <f t="shared" si="857"/>
        <v>64.6496</v>
      </c>
      <c r="Q3380" s="30">
        <f t="shared" si="858"/>
        <v>100</v>
      </c>
      <c r="R3380" s="36" t="str">
        <f t="shared" si="859"/>
        <v>08-Aug-2017</v>
      </c>
      <c r="S3380" s="37">
        <f t="shared" si="850"/>
        <v>64.649600000000007</v>
      </c>
    </row>
    <row r="3381" spans="1:19">
      <c r="A3381" s="30" t="s">
        <v>9132</v>
      </c>
      <c r="D3381" s="30" t="str">
        <f t="shared" si="844"/>
        <v>103178</v>
      </c>
      <c r="E3381" s="30">
        <f t="shared" si="848"/>
        <v>7</v>
      </c>
      <c r="F3381" s="30" t="str">
        <f t="shared" si="845"/>
        <v>INF209K01785</v>
      </c>
      <c r="G3381" s="30">
        <f t="shared" si="849"/>
        <v>20</v>
      </c>
      <c r="H3381" s="30" t="str">
        <f t="shared" si="846"/>
        <v>-</v>
      </c>
      <c r="I3381" s="30">
        <f t="shared" si="851"/>
        <v>22</v>
      </c>
      <c r="J3381" s="35" t="str">
        <f t="shared" si="847"/>
        <v>Birla Sun Life Short Term Fund - Growth - Regular Plan</v>
      </c>
      <c r="K3381" s="35">
        <f t="shared" si="852"/>
        <v>77</v>
      </c>
      <c r="L3381" s="30" t="str">
        <f t="shared" si="853"/>
        <v>64.3449</v>
      </c>
      <c r="M3381" s="30">
        <f t="shared" si="854"/>
        <v>85</v>
      </c>
      <c r="N3381" s="30" t="str">
        <f t="shared" si="855"/>
        <v>64.3449</v>
      </c>
      <c r="O3381" s="30">
        <f t="shared" si="856"/>
        <v>93</v>
      </c>
      <c r="P3381" s="30" t="str">
        <f t="shared" si="857"/>
        <v>64.3449</v>
      </c>
      <c r="Q3381" s="30">
        <f t="shared" si="858"/>
        <v>101</v>
      </c>
      <c r="R3381" s="36" t="str">
        <f t="shared" si="859"/>
        <v>08-Aug-2017</v>
      </c>
      <c r="S3381" s="37">
        <f t="shared" si="850"/>
        <v>64.344899999999996</v>
      </c>
    </row>
    <row r="3382" spans="1:19" ht="26">
      <c r="A3382" s="30" t="s">
        <v>9133</v>
      </c>
      <c r="D3382" s="30" t="str">
        <f t="shared" si="844"/>
        <v>119532</v>
      </c>
      <c r="E3382" s="30">
        <f t="shared" si="848"/>
        <v>7</v>
      </c>
      <c r="F3382" s="30" t="str">
        <f t="shared" si="845"/>
        <v>INF209K01N90</v>
      </c>
      <c r="G3382" s="30">
        <f t="shared" si="849"/>
        <v>20</v>
      </c>
      <c r="H3382" s="30" t="str">
        <f t="shared" si="846"/>
        <v>-</v>
      </c>
      <c r="I3382" s="30">
        <f t="shared" si="851"/>
        <v>22</v>
      </c>
      <c r="J3382" s="35" t="str">
        <f t="shared" si="847"/>
        <v>Birla Sun Life Short Term Fund - Monthly Dividend - Direct Plan</v>
      </c>
      <c r="K3382" s="35">
        <f t="shared" si="852"/>
        <v>86</v>
      </c>
      <c r="L3382" s="30" t="str">
        <f t="shared" si="853"/>
        <v>11.8316</v>
      </c>
      <c r="M3382" s="30">
        <f t="shared" si="854"/>
        <v>94</v>
      </c>
      <c r="N3382" s="30" t="str">
        <f t="shared" si="855"/>
        <v>11.8316</v>
      </c>
      <c r="O3382" s="30">
        <f t="shared" si="856"/>
        <v>102</v>
      </c>
      <c r="P3382" s="30" t="str">
        <f t="shared" si="857"/>
        <v>11.8316</v>
      </c>
      <c r="Q3382" s="30">
        <f t="shared" si="858"/>
        <v>110</v>
      </c>
      <c r="R3382" s="36" t="str">
        <f t="shared" si="859"/>
        <v>08-Aug-2017</v>
      </c>
      <c r="S3382" s="37">
        <f t="shared" si="850"/>
        <v>11.8316</v>
      </c>
    </row>
    <row r="3383" spans="1:19" ht="26">
      <c r="A3383" s="30" t="s">
        <v>9134</v>
      </c>
      <c r="D3383" s="30" t="str">
        <f t="shared" si="844"/>
        <v>103183</v>
      </c>
      <c r="E3383" s="30">
        <f t="shared" si="848"/>
        <v>7</v>
      </c>
      <c r="F3383" s="30" t="str">
        <f t="shared" si="845"/>
        <v>INF209K01983</v>
      </c>
      <c r="G3383" s="30">
        <f t="shared" si="849"/>
        <v>20</v>
      </c>
      <c r="H3383" s="30" t="str">
        <f t="shared" si="846"/>
        <v>-</v>
      </c>
      <c r="I3383" s="30">
        <f t="shared" si="851"/>
        <v>22</v>
      </c>
      <c r="J3383" s="35" t="str">
        <f t="shared" si="847"/>
        <v>Birla Sun Life Short Term Fund - Monthly Dividend - Regular Plan</v>
      </c>
      <c r="K3383" s="35">
        <f t="shared" si="852"/>
        <v>87</v>
      </c>
      <c r="L3383" s="30" t="str">
        <f t="shared" si="853"/>
        <v>11.7964</v>
      </c>
      <c r="M3383" s="30">
        <f t="shared" si="854"/>
        <v>95</v>
      </c>
      <c r="N3383" s="30" t="str">
        <f t="shared" si="855"/>
        <v>11.7964</v>
      </c>
      <c r="O3383" s="30">
        <f t="shared" si="856"/>
        <v>103</v>
      </c>
      <c r="P3383" s="30" t="str">
        <f t="shared" si="857"/>
        <v>11.7964</v>
      </c>
      <c r="Q3383" s="30">
        <f t="shared" si="858"/>
        <v>111</v>
      </c>
      <c r="R3383" s="36" t="str">
        <f t="shared" si="859"/>
        <v>08-Aug-2017</v>
      </c>
      <c r="S3383" s="37">
        <f t="shared" si="850"/>
        <v>11.7964</v>
      </c>
    </row>
    <row r="3384" spans="1:19" ht="26">
      <c r="A3384" s="30" t="s">
        <v>9135</v>
      </c>
      <c r="D3384" s="30" t="str">
        <f t="shared" si="844"/>
        <v>119496</v>
      </c>
      <c r="E3384" s="30">
        <f t="shared" si="848"/>
        <v>7</v>
      </c>
      <c r="F3384" s="30" t="str">
        <f t="shared" si="845"/>
        <v>INF209K01R96</v>
      </c>
      <c r="G3384" s="30">
        <f t="shared" si="849"/>
        <v>20</v>
      </c>
      <c r="H3384" s="30" t="str">
        <f t="shared" si="846"/>
        <v>INF209K01XL6</v>
      </c>
      <c r="I3384" s="30">
        <f t="shared" si="851"/>
        <v>33</v>
      </c>
      <c r="J3384" s="35" t="str">
        <f t="shared" si="847"/>
        <v>Birla Sun Life Short Term Opportunities Fund - Dividend - Direct Plan</v>
      </c>
      <c r="K3384" s="35">
        <f t="shared" si="852"/>
        <v>103</v>
      </c>
      <c r="L3384" s="30" t="str">
        <f t="shared" si="853"/>
        <v>17.2263</v>
      </c>
      <c r="M3384" s="30">
        <f t="shared" si="854"/>
        <v>111</v>
      </c>
      <c r="N3384" s="30" t="str">
        <f t="shared" si="855"/>
        <v>17.1402</v>
      </c>
      <c r="O3384" s="30">
        <f t="shared" si="856"/>
        <v>119</v>
      </c>
      <c r="P3384" s="30" t="str">
        <f t="shared" si="857"/>
        <v>17.2263</v>
      </c>
      <c r="Q3384" s="30">
        <f t="shared" si="858"/>
        <v>127</v>
      </c>
      <c r="R3384" s="36" t="str">
        <f t="shared" si="859"/>
        <v>08-Aug-2017</v>
      </c>
      <c r="S3384" s="37">
        <f t="shared" si="850"/>
        <v>17.226299999999998</v>
      </c>
    </row>
    <row r="3385" spans="1:19" ht="26">
      <c r="A3385" s="30" t="s">
        <v>9136</v>
      </c>
      <c r="D3385" s="30" t="str">
        <f t="shared" si="844"/>
        <v>101843</v>
      </c>
      <c r="E3385" s="30">
        <f t="shared" si="848"/>
        <v>7</v>
      </c>
      <c r="F3385" s="30" t="str">
        <f t="shared" si="845"/>
        <v>INF209K01975</v>
      </c>
      <c r="G3385" s="30">
        <f t="shared" si="849"/>
        <v>20</v>
      </c>
      <c r="H3385" s="30" t="str">
        <f t="shared" si="846"/>
        <v>INF209K01DK0</v>
      </c>
      <c r="I3385" s="30">
        <f t="shared" si="851"/>
        <v>33</v>
      </c>
      <c r="J3385" s="35" t="str">
        <f t="shared" si="847"/>
        <v>Birla Sun Life Short Term Opportunities Fund - Dividend - Regular Plan</v>
      </c>
      <c r="K3385" s="35">
        <f t="shared" si="852"/>
        <v>104</v>
      </c>
      <c r="L3385" s="30" t="str">
        <f t="shared" si="853"/>
        <v>16.7962</v>
      </c>
      <c r="M3385" s="30">
        <f t="shared" si="854"/>
        <v>112</v>
      </c>
      <c r="N3385" s="30" t="str">
        <f t="shared" si="855"/>
        <v>16.7122</v>
      </c>
      <c r="O3385" s="30">
        <f t="shared" si="856"/>
        <v>120</v>
      </c>
      <c r="P3385" s="30" t="str">
        <f t="shared" si="857"/>
        <v>16.7962</v>
      </c>
      <c r="Q3385" s="30">
        <f t="shared" si="858"/>
        <v>128</v>
      </c>
      <c r="R3385" s="36" t="str">
        <f t="shared" si="859"/>
        <v>08-Aug-2017</v>
      </c>
      <c r="S3385" s="37">
        <f t="shared" si="850"/>
        <v>16.796199999999999</v>
      </c>
    </row>
    <row r="3386" spans="1:19" ht="26">
      <c r="A3386" s="30" t="s">
        <v>9137</v>
      </c>
      <c r="D3386" s="30" t="str">
        <f t="shared" si="844"/>
        <v>119498</v>
      </c>
      <c r="E3386" s="30">
        <f t="shared" si="848"/>
        <v>7</v>
      </c>
      <c r="F3386" s="30" t="str">
        <f t="shared" si="845"/>
        <v>INF209K01XK8</v>
      </c>
      <c r="G3386" s="30">
        <f t="shared" si="849"/>
        <v>20</v>
      </c>
      <c r="H3386" s="30" t="str">
        <f t="shared" si="846"/>
        <v>-</v>
      </c>
      <c r="I3386" s="30">
        <f t="shared" si="851"/>
        <v>22</v>
      </c>
      <c r="J3386" s="35" t="str">
        <f t="shared" si="847"/>
        <v>Birla Sun Life Short Term Opportunities Fund - Growth - Direct Plan</v>
      </c>
      <c r="K3386" s="35">
        <f t="shared" si="852"/>
        <v>90</v>
      </c>
      <c r="L3386" s="30" t="str">
        <f t="shared" si="853"/>
        <v>28.8253</v>
      </c>
      <c r="M3386" s="30">
        <f t="shared" si="854"/>
        <v>98</v>
      </c>
      <c r="N3386" s="30" t="str">
        <f t="shared" si="855"/>
        <v>28.6812</v>
      </c>
      <c r="O3386" s="30">
        <f t="shared" si="856"/>
        <v>106</v>
      </c>
      <c r="P3386" s="30" t="str">
        <f t="shared" si="857"/>
        <v>28.8253</v>
      </c>
      <c r="Q3386" s="30">
        <f t="shared" si="858"/>
        <v>114</v>
      </c>
      <c r="R3386" s="36" t="str">
        <f t="shared" si="859"/>
        <v>08-Aug-2017</v>
      </c>
      <c r="S3386" s="37">
        <f t="shared" si="850"/>
        <v>28.825299999999999</v>
      </c>
    </row>
    <row r="3387" spans="1:19" ht="26">
      <c r="A3387" s="30" t="s">
        <v>9138</v>
      </c>
      <c r="D3387" s="30" t="str">
        <f t="shared" si="844"/>
        <v>101844</v>
      </c>
      <c r="E3387" s="30">
        <f t="shared" si="848"/>
        <v>7</v>
      </c>
      <c r="F3387" s="30" t="str">
        <f t="shared" si="845"/>
        <v>INF209K01942</v>
      </c>
      <c r="G3387" s="30">
        <f t="shared" si="849"/>
        <v>20</v>
      </c>
      <c r="H3387" s="30" t="str">
        <f t="shared" si="846"/>
        <v>-</v>
      </c>
      <c r="I3387" s="30">
        <f t="shared" si="851"/>
        <v>22</v>
      </c>
      <c r="J3387" s="35" t="str">
        <f t="shared" si="847"/>
        <v>Birla Sun Life Short Term Opportunities Fund - Growth - Regular Plan</v>
      </c>
      <c r="K3387" s="35">
        <f t="shared" si="852"/>
        <v>91</v>
      </c>
      <c r="L3387" s="30" t="str">
        <f t="shared" si="853"/>
        <v>28.0891</v>
      </c>
      <c r="M3387" s="30">
        <f t="shared" si="854"/>
        <v>99</v>
      </c>
      <c r="N3387" s="30" t="str">
        <f t="shared" si="855"/>
        <v>27.9487</v>
      </c>
      <c r="O3387" s="30">
        <f t="shared" si="856"/>
        <v>107</v>
      </c>
      <c r="P3387" s="30" t="str">
        <f t="shared" si="857"/>
        <v>28.0891</v>
      </c>
      <c r="Q3387" s="30">
        <f t="shared" si="858"/>
        <v>115</v>
      </c>
      <c r="R3387" s="36" t="str">
        <f t="shared" si="859"/>
        <v>08-Aug-2017</v>
      </c>
      <c r="S3387" s="37">
        <f t="shared" si="850"/>
        <v>28.089099999999998</v>
      </c>
    </row>
    <row r="3388" spans="1:19" ht="26">
      <c r="A3388" s="30" t="s">
        <v>9139</v>
      </c>
      <c r="D3388" s="30" t="str">
        <f t="shared" si="844"/>
        <v>119497</v>
      </c>
      <c r="E3388" s="30">
        <f t="shared" si="848"/>
        <v>7</v>
      </c>
      <c r="F3388" s="30" t="str">
        <f t="shared" si="845"/>
        <v>INF209KA1KQ6</v>
      </c>
      <c r="G3388" s="30">
        <f t="shared" si="849"/>
        <v>20</v>
      </c>
      <c r="H3388" s="30" t="str">
        <f t="shared" si="846"/>
        <v>INF209KA1KR4</v>
      </c>
      <c r="I3388" s="30">
        <f t="shared" si="851"/>
        <v>33</v>
      </c>
      <c r="J3388" s="35" t="str">
        <f t="shared" si="847"/>
        <v>Birla Sun Life Short Term Opportunities Fund - Quarterly Dividend - Direct Plan</v>
      </c>
      <c r="K3388" s="35">
        <f t="shared" si="852"/>
        <v>113</v>
      </c>
      <c r="L3388" s="30" t="str">
        <f t="shared" si="853"/>
        <v>10.6639</v>
      </c>
      <c r="M3388" s="30">
        <f t="shared" si="854"/>
        <v>121</v>
      </c>
      <c r="N3388" s="30" t="str">
        <f t="shared" si="855"/>
        <v>10.6106</v>
      </c>
      <c r="O3388" s="30">
        <f t="shared" si="856"/>
        <v>129</v>
      </c>
      <c r="P3388" s="30" t="str">
        <f t="shared" si="857"/>
        <v>10.6639</v>
      </c>
      <c r="Q3388" s="30">
        <f t="shared" si="858"/>
        <v>137</v>
      </c>
      <c r="R3388" s="36" t="str">
        <f t="shared" si="859"/>
        <v>08-Aug-2017</v>
      </c>
      <c r="S3388" s="37">
        <f t="shared" si="850"/>
        <v>10.6639</v>
      </c>
    </row>
    <row r="3389" spans="1:19" ht="26">
      <c r="A3389" s="30" t="s">
        <v>9140</v>
      </c>
      <c r="D3389" s="30" t="str">
        <f t="shared" si="844"/>
        <v>112356</v>
      </c>
      <c r="E3389" s="30">
        <f t="shared" si="848"/>
        <v>7</v>
      </c>
      <c r="F3389" s="30" t="str">
        <f t="shared" si="845"/>
        <v>INF209K01BU3</v>
      </c>
      <c r="G3389" s="30">
        <f t="shared" si="849"/>
        <v>20</v>
      </c>
      <c r="H3389" s="30" t="str">
        <f t="shared" si="846"/>
        <v>-</v>
      </c>
      <c r="I3389" s="30">
        <f t="shared" si="851"/>
        <v>22</v>
      </c>
      <c r="J3389" s="35" t="str">
        <f t="shared" si="847"/>
        <v>Birla Sun Life Short Term Opportunities Fund - Quarterly Dividend - Regular Plan</v>
      </c>
      <c r="K3389" s="35">
        <f t="shared" si="852"/>
        <v>103</v>
      </c>
      <c r="L3389" s="30" t="str">
        <f t="shared" si="853"/>
        <v>10.4158</v>
      </c>
      <c r="M3389" s="30">
        <f t="shared" si="854"/>
        <v>111</v>
      </c>
      <c r="N3389" s="30" t="str">
        <f t="shared" si="855"/>
        <v>10.3637</v>
      </c>
      <c r="O3389" s="30">
        <f t="shared" si="856"/>
        <v>119</v>
      </c>
      <c r="P3389" s="30" t="str">
        <f t="shared" si="857"/>
        <v>10.4158</v>
      </c>
      <c r="Q3389" s="30">
        <f t="shared" si="858"/>
        <v>127</v>
      </c>
      <c r="R3389" s="36" t="str">
        <f t="shared" si="859"/>
        <v>08-Aug-2017</v>
      </c>
      <c r="S3389" s="37">
        <f t="shared" si="850"/>
        <v>10.415800000000001</v>
      </c>
    </row>
    <row r="3390" spans="1:19" ht="26">
      <c r="A3390" s="30" t="s">
        <v>286</v>
      </c>
      <c r="D3390" s="30" t="str">
        <f t="shared" si="844"/>
        <v>109216</v>
      </c>
      <c r="E3390" s="30">
        <f t="shared" si="848"/>
        <v>7</v>
      </c>
      <c r="F3390" s="30" t="str">
        <f t="shared" si="845"/>
        <v>INF209K01959</v>
      </c>
      <c r="G3390" s="30">
        <f t="shared" si="849"/>
        <v>20</v>
      </c>
      <c r="H3390" s="30" t="str">
        <f t="shared" si="846"/>
        <v>-</v>
      </c>
      <c r="I3390" s="30">
        <f t="shared" si="851"/>
        <v>22</v>
      </c>
      <c r="J3390" s="35" t="str">
        <f t="shared" si="847"/>
        <v>Birla Sun Life Short Term Opportunities Fund-Institutional Dividend Plan</v>
      </c>
      <c r="K3390" s="35">
        <f t="shared" si="852"/>
        <v>95</v>
      </c>
      <c r="L3390" s="30" t="str">
        <f t="shared" si="853"/>
        <v>12.9746</v>
      </c>
      <c r="M3390" s="30">
        <f t="shared" si="854"/>
        <v>103</v>
      </c>
      <c r="N3390" s="30" t="str">
        <f t="shared" si="855"/>
        <v>12.8449</v>
      </c>
      <c r="O3390" s="30">
        <f t="shared" si="856"/>
        <v>111</v>
      </c>
      <c r="P3390" s="30" t="str">
        <f t="shared" si="857"/>
        <v>12.9746</v>
      </c>
      <c r="Q3390" s="30">
        <f t="shared" si="858"/>
        <v>119</v>
      </c>
      <c r="R3390" s="36" t="str">
        <f t="shared" si="859"/>
        <v>07-Oct-2013</v>
      </c>
      <c r="S3390" s="37">
        <f t="shared" si="850"/>
        <v>12.974600000000001</v>
      </c>
    </row>
    <row r="3391" spans="1:19" ht="26">
      <c r="A3391" s="30" t="s">
        <v>287</v>
      </c>
      <c r="D3391" s="30" t="str">
        <f t="shared" si="844"/>
        <v>109213</v>
      </c>
      <c r="E3391" s="30">
        <f t="shared" si="848"/>
        <v>7</v>
      </c>
      <c r="F3391" s="30" t="str">
        <f t="shared" si="845"/>
        <v>INF209K01967</v>
      </c>
      <c r="G3391" s="30">
        <f t="shared" si="849"/>
        <v>20</v>
      </c>
      <c r="H3391" s="30" t="str">
        <f t="shared" si="846"/>
        <v>-</v>
      </c>
      <c r="I3391" s="30">
        <f t="shared" si="851"/>
        <v>22</v>
      </c>
      <c r="J3391" s="35" t="str">
        <f t="shared" si="847"/>
        <v>Birla Sun Life Short Term Opportunities Fund-Institutional Growth Plan</v>
      </c>
      <c r="K3391" s="35">
        <f t="shared" si="852"/>
        <v>93</v>
      </c>
      <c r="L3391" s="30" t="str">
        <f t="shared" si="853"/>
        <v>17.5991</v>
      </c>
      <c r="M3391" s="30">
        <f t="shared" si="854"/>
        <v>101</v>
      </c>
      <c r="N3391" s="30" t="str">
        <f t="shared" si="855"/>
        <v>17.3351</v>
      </c>
      <c r="O3391" s="30">
        <f t="shared" si="856"/>
        <v>109</v>
      </c>
      <c r="P3391" s="30" t="str">
        <f t="shared" si="857"/>
        <v>17.5991</v>
      </c>
      <c r="Q3391" s="30">
        <f t="shared" si="858"/>
        <v>117</v>
      </c>
      <c r="R3391" s="36" t="str">
        <f t="shared" si="859"/>
        <v>19-Oct-2015</v>
      </c>
      <c r="S3391" s="37">
        <f t="shared" si="850"/>
        <v>17.5991</v>
      </c>
    </row>
    <row r="3392" spans="1:19" ht="26">
      <c r="A3392" s="30" t="s">
        <v>288</v>
      </c>
      <c r="D3392" s="30" t="str">
        <f t="shared" si="844"/>
        <v>112357</v>
      </c>
      <c r="E3392" s="30">
        <f t="shared" si="848"/>
        <v>7</v>
      </c>
      <c r="F3392" s="30" t="str">
        <f t="shared" si="845"/>
        <v>INF209K01BV1</v>
      </c>
      <c r="G3392" s="30">
        <f t="shared" si="849"/>
        <v>20</v>
      </c>
      <c r="H3392" s="30" t="str">
        <f t="shared" si="846"/>
        <v>-</v>
      </c>
      <c r="I3392" s="30">
        <f t="shared" si="851"/>
        <v>22</v>
      </c>
      <c r="J3392" s="35" t="str">
        <f t="shared" si="847"/>
        <v>Birla Sun Life Short Term Opportunities Fund-Institutional Quarterly Dividend Plan</v>
      </c>
      <c r="K3392" s="35">
        <f t="shared" si="852"/>
        <v>105</v>
      </c>
      <c r="L3392" s="30" t="str">
        <f t="shared" si="853"/>
        <v>10.0000</v>
      </c>
      <c r="M3392" s="30">
        <f t="shared" si="854"/>
        <v>113</v>
      </c>
      <c r="N3392" s="30" t="str">
        <f t="shared" si="855"/>
        <v>9.9500</v>
      </c>
      <c r="O3392" s="30">
        <f t="shared" si="856"/>
        <v>120</v>
      </c>
      <c r="P3392" s="30" t="str">
        <f t="shared" si="857"/>
        <v>10.0000</v>
      </c>
      <c r="Q3392" s="30">
        <f t="shared" si="858"/>
        <v>128</v>
      </c>
      <c r="R3392" s="36" t="str">
        <f t="shared" si="859"/>
        <v>21-Nov-2012</v>
      </c>
      <c r="S3392" s="37">
        <f t="shared" si="850"/>
        <v>10</v>
      </c>
    </row>
    <row r="3393" spans="1:19">
      <c r="A3393" s="30" t="s">
        <v>9141</v>
      </c>
      <c r="D3393" s="30" t="str">
        <f t="shared" si="844"/>
        <v>119551</v>
      </c>
      <c r="E3393" s="30">
        <f t="shared" si="848"/>
        <v>7</v>
      </c>
      <c r="F3393" s="30" t="str">
        <f t="shared" si="845"/>
        <v>INF209KA12Z1</v>
      </c>
      <c r="G3393" s="30">
        <f t="shared" si="849"/>
        <v>20</v>
      </c>
      <c r="H3393" s="30" t="str">
        <f t="shared" si="846"/>
        <v>INF209KA13Z9</v>
      </c>
      <c r="I3393" s="30">
        <f t="shared" si="851"/>
        <v>33</v>
      </c>
      <c r="J3393" s="35" t="str">
        <f t="shared" si="847"/>
        <v>Birla Sun Life Treasury Optimizer Plan - Direct Plan-Dividend</v>
      </c>
      <c r="K3393" s="35">
        <f t="shared" si="852"/>
        <v>95</v>
      </c>
      <c r="L3393" s="30" t="str">
        <f t="shared" si="853"/>
        <v>147.7057</v>
      </c>
      <c r="M3393" s="30">
        <f t="shared" si="854"/>
        <v>104</v>
      </c>
      <c r="N3393" s="30" t="str">
        <f t="shared" si="855"/>
        <v>147.7057</v>
      </c>
      <c r="O3393" s="30">
        <f t="shared" si="856"/>
        <v>113</v>
      </c>
      <c r="P3393" s="30" t="str">
        <f t="shared" si="857"/>
        <v>147.7057</v>
      </c>
      <c r="Q3393" s="30">
        <f t="shared" si="858"/>
        <v>122</v>
      </c>
      <c r="R3393" s="36" t="str">
        <f t="shared" si="859"/>
        <v>08-Aug-2017</v>
      </c>
      <c r="S3393" s="37">
        <f t="shared" si="850"/>
        <v>147.70570000000001</v>
      </c>
    </row>
    <row r="3394" spans="1:19">
      <c r="A3394" s="30" t="s">
        <v>9142</v>
      </c>
      <c r="D3394" s="30" t="str">
        <f t="shared" si="844"/>
        <v>119550</v>
      </c>
      <c r="E3394" s="30">
        <f t="shared" si="848"/>
        <v>7</v>
      </c>
      <c r="F3394" s="30" t="str">
        <f t="shared" si="845"/>
        <v>INF209K01YN0</v>
      </c>
      <c r="G3394" s="30">
        <f t="shared" si="849"/>
        <v>20</v>
      </c>
      <c r="H3394" s="30" t="str">
        <f t="shared" si="846"/>
        <v>-</v>
      </c>
      <c r="I3394" s="30">
        <f t="shared" si="851"/>
        <v>22</v>
      </c>
      <c r="J3394" s="35" t="str">
        <f t="shared" si="847"/>
        <v>Birla Sun Life Treasury Optimizer Plan - Direct Plan-Growth</v>
      </c>
      <c r="K3394" s="35">
        <f t="shared" si="852"/>
        <v>82</v>
      </c>
      <c r="L3394" s="30" t="str">
        <f t="shared" si="853"/>
        <v>218.2775</v>
      </c>
      <c r="M3394" s="30">
        <f t="shared" si="854"/>
        <v>91</v>
      </c>
      <c r="N3394" s="30" t="str">
        <f t="shared" si="855"/>
        <v>218.2775</v>
      </c>
      <c r="O3394" s="30">
        <f t="shared" si="856"/>
        <v>100</v>
      </c>
      <c r="P3394" s="30" t="str">
        <f t="shared" si="857"/>
        <v>218.2775</v>
      </c>
      <c r="Q3394" s="30">
        <f t="shared" si="858"/>
        <v>109</v>
      </c>
      <c r="R3394" s="36" t="str">
        <f t="shared" si="859"/>
        <v>08-Aug-2017</v>
      </c>
      <c r="S3394" s="37">
        <f t="shared" si="850"/>
        <v>218.2775</v>
      </c>
    </row>
    <row r="3395" spans="1:19" ht="26">
      <c r="A3395" s="30" t="s">
        <v>9143</v>
      </c>
      <c r="D3395" s="30" t="str">
        <f t="shared" si="844"/>
        <v>119552</v>
      </c>
      <c r="E3395" s="30">
        <f t="shared" si="848"/>
        <v>7</v>
      </c>
      <c r="F3395" s="30" t="str">
        <f t="shared" si="845"/>
        <v>INF209K01YM2</v>
      </c>
      <c r="G3395" s="30">
        <f t="shared" si="849"/>
        <v>20</v>
      </c>
      <c r="H3395" s="30" t="str">
        <f t="shared" si="846"/>
        <v>-</v>
      </c>
      <c r="I3395" s="30">
        <f t="shared" si="851"/>
        <v>22</v>
      </c>
      <c r="J3395" s="35" t="str">
        <f t="shared" si="847"/>
        <v>Birla Sun Life Treasury Optimizer Plan - Direct Plan-Monthly Dividend</v>
      </c>
      <c r="K3395" s="35">
        <f t="shared" si="852"/>
        <v>92</v>
      </c>
      <c r="L3395" s="30" t="str">
        <f t="shared" si="853"/>
        <v>108.9577</v>
      </c>
      <c r="M3395" s="30">
        <f t="shared" si="854"/>
        <v>101</v>
      </c>
      <c r="N3395" s="30" t="str">
        <f t="shared" si="855"/>
        <v>108.9577</v>
      </c>
      <c r="O3395" s="30">
        <f t="shared" si="856"/>
        <v>110</v>
      </c>
      <c r="P3395" s="30" t="str">
        <f t="shared" si="857"/>
        <v>108.9577</v>
      </c>
      <c r="Q3395" s="30">
        <f t="shared" si="858"/>
        <v>119</v>
      </c>
      <c r="R3395" s="36" t="str">
        <f t="shared" si="859"/>
        <v>08-Aug-2017</v>
      </c>
      <c r="S3395" s="37">
        <f t="shared" si="850"/>
        <v>108.9577</v>
      </c>
    </row>
    <row r="3396" spans="1:19" ht="26">
      <c r="A3396" s="30" t="s">
        <v>9144</v>
      </c>
      <c r="D3396" s="30" t="str">
        <f t="shared" si="844"/>
        <v>119553</v>
      </c>
      <c r="E3396" s="30">
        <f t="shared" si="848"/>
        <v>7</v>
      </c>
      <c r="F3396" s="30" t="str">
        <f t="shared" si="845"/>
        <v>INF209K01YO8</v>
      </c>
      <c r="G3396" s="30">
        <f t="shared" si="849"/>
        <v>20</v>
      </c>
      <c r="H3396" s="30" t="str">
        <f t="shared" si="846"/>
        <v>-</v>
      </c>
      <c r="I3396" s="30">
        <f t="shared" si="851"/>
        <v>22</v>
      </c>
      <c r="J3396" s="35" t="str">
        <f t="shared" si="847"/>
        <v>Birla Sun Life Treasury Optimizer Plan - Direct Plan-Quarterly Dividend</v>
      </c>
      <c r="K3396" s="35">
        <f t="shared" si="852"/>
        <v>94</v>
      </c>
      <c r="L3396" s="30" t="str">
        <f t="shared" si="853"/>
        <v>107.1898</v>
      </c>
      <c r="M3396" s="30">
        <f t="shared" si="854"/>
        <v>103</v>
      </c>
      <c r="N3396" s="30" t="str">
        <f t="shared" si="855"/>
        <v>107.1898</v>
      </c>
      <c r="O3396" s="30">
        <f t="shared" si="856"/>
        <v>112</v>
      </c>
      <c r="P3396" s="30" t="str">
        <f t="shared" si="857"/>
        <v>107.1898</v>
      </c>
      <c r="Q3396" s="30">
        <f t="shared" si="858"/>
        <v>121</v>
      </c>
      <c r="R3396" s="36" t="str">
        <f t="shared" si="859"/>
        <v>08-Aug-2017</v>
      </c>
      <c r="S3396" s="37">
        <f t="shared" si="850"/>
        <v>107.18980000000001</v>
      </c>
    </row>
    <row r="3397" spans="1:19" ht="26">
      <c r="A3397" s="30" t="s">
        <v>9145</v>
      </c>
      <c r="D3397" s="30" t="str">
        <f t="shared" si="844"/>
        <v>112015</v>
      </c>
      <c r="E3397" s="30">
        <f t="shared" si="848"/>
        <v>7</v>
      </c>
      <c r="F3397" s="30" t="str">
        <f t="shared" si="845"/>
        <v>INF209K01KM1</v>
      </c>
      <c r="G3397" s="30">
        <f t="shared" si="849"/>
        <v>20</v>
      </c>
      <c r="H3397" s="30" t="str">
        <f t="shared" si="846"/>
        <v>-</v>
      </c>
      <c r="I3397" s="30">
        <f t="shared" si="851"/>
        <v>22</v>
      </c>
      <c r="J3397" s="35" t="str">
        <f t="shared" si="847"/>
        <v>Birla Sun Life Treasury Optimizer Plan - Discipline Advantage Plan - Growth</v>
      </c>
      <c r="K3397" s="35">
        <f t="shared" si="852"/>
        <v>98</v>
      </c>
      <c r="L3397" s="30" t="str">
        <f t="shared" si="853"/>
        <v>200.1945</v>
      </c>
      <c r="M3397" s="30">
        <f t="shared" si="854"/>
        <v>107</v>
      </c>
      <c r="N3397" s="30" t="str">
        <f t="shared" si="855"/>
        <v>200.1945</v>
      </c>
      <c r="O3397" s="30">
        <f t="shared" si="856"/>
        <v>116</v>
      </c>
      <c r="P3397" s="30" t="str">
        <f t="shared" si="857"/>
        <v>200.1945</v>
      </c>
      <c r="Q3397" s="30">
        <f t="shared" si="858"/>
        <v>125</v>
      </c>
      <c r="R3397" s="36" t="str">
        <f t="shared" si="859"/>
        <v>08-Aug-2017</v>
      </c>
      <c r="S3397" s="37">
        <f t="shared" si="850"/>
        <v>200.19450000000001</v>
      </c>
    </row>
    <row r="3398" spans="1:19">
      <c r="A3398" s="30" t="s">
        <v>9146</v>
      </c>
      <c r="D3398" s="30" t="str">
        <f t="shared" si="844"/>
        <v>108272</v>
      </c>
      <c r="E3398" s="30">
        <f t="shared" si="848"/>
        <v>7</v>
      </c>
      <c r="F3398" s="30" t="str">
        <f t="shared" si="845"/>
        <v>INF209K01LX6</v>
      </c>
      <c r="G3398" s="30">
        <f t="shared" si="849"/>
        <v>20</v>
      </c>
      <c r="H3398" s="30" t="str">
        <f t="shared" si="846"/>
        <v>-</v>
      </c>
      <c r="I3398" s="30">
        <f t="shared" si="851"/>
        <v>22</v>
      </c>
      <c r="J3398" s="35" t="str">
        <f t="shared" si="847"/>
        <v>Birla Sun Life Treasury Optimizer Plan - Regular Plan-Dividend</v>
      </c>
      <c r="K3398" s="35">
        <f t="shared" si="852"/>
        <v>85</v>
      </c>
      <c r="L3398" s="30" t="str">
        <f t="shared" si="853"/>
        <v>146.1459</v>
      </c>
      <c r="M3398" s="30">
        <f t="shared" si="854"/>
        <v>94</v>
      </c>
      <c r="N3398" s="30" t="str">
        <f t="shared" si="855"/>
        <v>146.1459</v>
      </c>
      <c r="O3398" s="30">
        <f t="shared" si="856"/>
        <v>103</v>
      </c>
      <c r="P3398" s="30" t="str">
        <f t="shared" si="857"/>
        <v>146.1459</v>
      </c>
      <c r="Q3398" s="30">
        <f t="shared" si="858"/>
        <v>112</v>
      </c>
      <c r="R3398" s="36" t="str">
        <f t="shared" si="859"/>
        <v>08-Aug-2017</v>
      </c>
      <c r="S3398" s="37">
        <f t="shared" si="850"/>
        <v>146.14590000000001</v>
      </c>
    </row>
    <row r="3399" spans="1:19">
      <c r="A3399" s="30" t="s">
        <v>9147</v>
      </c>
      <c r="D3399" s="30" t="str">
        <f t="shared" ref="D3399:D3462" si="860">IF(ISERROR(LEFT(A3399,SEARCH(";",A3399)-1)),"",LEFT(A3399,SEARCH(";",A3399)-1))</f>
        <v>108273</v>
      </c>
      <c r="E3399" s="30">
        <f t="shared" si="848"/>
        <v>7</v>
      </c>
      <c r="F3399" s="30" t="str">
        <f t="shared" ref="F3399:F3462" si="861">IF($D3399="",A3399,MID($A3399,E3399+1,SEARCH(";",$A3399,E3399+1)-E3399-1))</f>
        <v>INF209K01LV0</v>
      </c>
      <c r="G3399" s="30">
        <f t="shared" si="849"/>
        <v>20</v>
      </c>
      <c r="H3399" s="30" t="str">
        <f t="shared" ref="H3399:H3462" si="862">IF($D3399="","",MID($A3399,G3399+1,SEARCH(";",$A3399,G3399+1)-G3399-1))</f>
        <v>-</v>
      </c>
      <c r="I3399" s="30">
        <f t="shared" si="851"/>
        <v>22</v>
      </c>
      <c r="J3399" s="35" t="str">
        <f t="shared" ref="J3399:J3462" si="863">IF($D3399="","",MID($A3399,I3399+1,SEARCH(";",$A3399,I3399+1)-I3399-1))</f>
        <v>Birla Sun Life Treasury Optimizer Plan - Regular Plan-Growth</v>
      </c>
      <c r="K3399" s="35">
        <f t="shared" si="852"/>
        <v>83</v>
      </c>
      <c r="L3399" s="30" t="str">
        <f t="shared" si="853"/>
        <v>215.7938</v>
      </c>
      <c r="M3399" s="30">
        <f t="shared" si="854"/>
        <v>92</v>
      </c>
      <c r="N3399" s="30" t="str">
        <f t="shared" si="855"/>
        <v>215.7938</v>
      </c>
      <c r="O3399" s="30">
        <f t="shared" si="856"/>
        <v>101</v>
      </c>
      <c r="P3399" s="30" t="str">
        <f t="shared" si="857"/>
        <v>215.7938</v>
      </c>
      <c r="Q3399" s="30">
        <f t="shared" si="858"/>
        <v>110</v>
      </c>
      <c r="R3399" s="36" t="str">
        <f t="shared" si="859"/>
        <v>08-Aug-2017</v>
      </c>
      <c r="S3399" s="37">
        <f t="shared" si="850"/>
        <v>215.7938</v>
      </c>
    </row>
    <row r="3400" spans="1:19" ht="26">
      <c r="A3400" s="30" t="s">
        <v>9148</v>
      </c>
      <c r="D3400" s="30" t="str">
        <f t="shared" si="860"/>
        <v>110282</v>
      </c>
      <c r="E3400" s="30">
        <f t="shared" ref="E3400:E3463" si="864">IF($D3400="","",LEN(D3400)+1)</f>
        <v>7</v>
      </c>
      <c r="F3400" s="30" t="str">
        <f t="shared" si="861"/>
        <v>INF209K01LU2</v>
      </c>
      <c r="G3400" s="30">
        <f t="shared" ref="G3400:G3463" si="865">IF($D3400="","",E3400+(LEN(F3400)+1))</f>
        <v>20</v>
      </c>
      <c r="H3400" s="30" t="str">
        <f t="shared" si="862"/>
        <v>-</v>
      </c>
      <c r="I3400" s="30">
        <f t="shared" si="851"/>
        <v>22</v>
      </c>
      <c r="J3400" s="35" t="str">
        <f t="shared" si="863"/>
        <v>Birla Sun Life Treasury Optimizer Plan - Regular Plan-Monthly Dividend</v>
      </c>
      <c r="K3400" s="35">
        <f t="shared" si="852"/>
        <v>93</v>
      </c>
      <c r="L3400" s="30" t="str">
        <f t="shared" si="853"/>
        <v>107.8276</v>
      </c>
      <c r="M3400" s="30">
        <f t="shared" si="854"/>
        <v>102</v>
      </c>
      <c r="N3400" s="30" t="str">
        <f t="shared" si="855"/>
        <v>107.8276</v>
      </c>
      <c r="O3400" s="30">
        <f t="shared" si="856"/>
        <v>111</v>
      </c>
      <c r="P3400" s="30" t="str">
        <f t="shared" si="857"/>
        <v>107.8276</v>
      </c>
      <c r="Q3400" s="30">
        <f t="shared" si="858"/>
        <v>120</v>
      </c>
      <c r="R3400" s="36" t="str">
        <f t="shared" si="859"/>
        <v>08-Aug-2017</v>
      </c>
      <c r="S3400" s="37">
        <f t="shared" ref="S3400:S3463" si="866">IF(L3400="","",L3400+0)</f>
        <v>107.8276</v>
      </c>
    </row>
    <row r="3401" spans="1:19" ht="26">
      <c r="A3401" s="30" t="s">
        <v>9149</v>
      </c>
      <c r="D3401" s="30" t="str">
        <f t="shared" si="860"/>
        <v>108274</v>
      </c>
      <c r="E3401" s="30">
        <f t="shared" si="864"/>
        <v>7</v>
      </c>
      <c r="F3401" s="30" t="str">
        <f t="shared" si="861"/>
        <v>INF209K01LN7</v>
      </c>
      <c r="G3401" s="30">
        <f t="shared" si="865"/>
        <v>20</v>
      </c>
      <c r="H3401" s="30" t="str">
        <f t="shared" si="862"/>
        <v>-</v>
      </c>
      <c r="I3401" s="30">
        <f t="shared" si="851"/>
        <v>22</v>
      </c>
      <c r="J3401" s="35" t="str">
        <f t="shared" si="863"/>
        <v>Birla Sun Life Treasury Optimizer Plan - Regular Plan-Quarterly Dividend</v>
      </c>
      <c r="K3401" s="35">
        <f t="shared" si="852"/>
        <v>95</v>
      </c>
      <c r="L3401" s="30" t="str">
        <f t="shared" si="853"/>
        <v>106.2002</v>
      </c>
      <c r="M3401" s="30">
        <f t="shared" si="854"/>
        <v>104</v>
      </c>
      <c r="N3401" s="30" t="str">
        <f t="shared" si="855"/>
        <v>106.2002</v>
      </c>
      <c r="O3401" s="30">
        <f t="shared" si="856"/>
        <v>113</v>
      </c>
      <c r="P3401" s="30" t="str">
        <f t="shared" si="857"/>
        <v>106.2002</v>
      </c>
      <c r="Q3401" s="30">
        <f t="shared" si="858"/>
        <v>122</v>
      </c>
      <c r="R3401" s="36" t="str">
        <f t="shared" si="859"/>
        <v>08-Aug-2017</v>
      </c>
      <c r="S3401" s="37">
        <f t="shared" si="866"/>
        <v>106.2002</v>
      </c>
    </row>
    <row r="3402" spans="1:19">
      <c r="A3402" s="30" t="s">
        <v>9150</v>
      </c>
      <c r="D3402" s="30" t="str">
        <f t="shared" si="860"/>
        <v>103176</v>
      </c>
      <c r="E3402" s="30">
        <f t="shared" si="864"/>
        <v>7</v>
      </c>
      <c r="F3402" s="30" t="str">
        <f t="shared" si="861"/>
        <v>INF209K01LT4</v>
      </c>
      <c r="G3402" s="30">
        <f t="shared" si="865"/>
        <v>20</v>
      </c>
      <c r="H3402" s="30" t="str">
        <f t="shared" si="862"/>
        <v>-</v>
      </c>
      <c r="I3402" s="30">
        <f t="shared" si="851"/>
        <v>22</v>
      </c>
      <c r="J3402" s="35" t="str">
        <f t="shared" si="863"/>
        <v>Birla Sun Life Treasury Optimizer Plan - Retail Plan-Growth</v>
      </c>
      <c r="K3402" s="35">
        <f t="shared" si="852"/>
        <v>82</v>
      </c>
      <c r="L3402" s="30" t="str">
        <f t="shared" si="853"/>
        <v>323.9382</v>
      </c>
      <c r="M3402" s="30">
        <f t="shared" si="854"/>
        <v>91</v>
      </c>
      <c r="N3402" s="30" t="str">
        <f t="shared" si="855"/>
        <v>323.9382</v>
      </c>
      <c r="O3402" s="30">
        <f t="shared" si="856"/>
        <v>100</v>
      </c>
      <c r="P3402" s="30" t="str">
        <f t="shared" si="857"/>
        <v>323.9382</v>
      </c>
      <c r="Q3402" s="30">
        <f t="shared" si="858"/>
        <v>109</v>
      </c>
      <c r="R3402" s="36" t="str">
        <f t="shared" si="859"/>
        <v>08-Aug-2017</v>
      </c>
      <c r="S3402" s="37">
        <f t="shared" si="866"/>
        <v>323.93819999999999</v>
      </c>
    </row>
    <row r="3403" spans="1:19" ht="26">
      <c r="A3403" s="30" t="s">
        <v>9151</v>
      </c>
      <c r="D3403" s="30" t="str">
        <f t="shared" si="860"/>
        <v>110490</v>
      </c>
      <c r="E3403" s="30">
        <f t="shared" si="864"/>
        <v>7</v>
      </c>
      <c r="F3403" s="30" t="str">
        <f t="shared" si="861"/>
        <v>INF209K01LR8</v>
      </c>
      <c r="G3403" s="30">
        <f t="shared" si="865"/>
        <v>20</v>
      </c>
      <c r="H3403" s="30" t="str">
        <f t="shared" si="862"/>
        <v>-</v>
      </c>
      <c r="I3403" s="30">
        <f t="shared" si="851"/>
        <v>22</v>
      </c>
      <c r="J3403" s="35" t="str">
        <f t="shared" si="863"/>
        <v>Birla Sun Life Treasury Optimizer Plan - Retail Plan-Monthly Dividend</v>
      </c>
      <c r="K3403" s="35">
        <f t="shared" si="852"/>
        <v>92</v>
      </c>
      <c r="L3403" s="30" t="str">
        <f t="shared" si="853"/>
        <v>107.6874</v>
      </c>
      <c r="M3403" s="30">
        <f t="shared" si="854"/>
        <v>101</v>
      </c>
      <c r="N3403" s="30" t="str">
        <f t="shared" si="855"/>
        <v>107.6874</v>
      </c>
      <c r="O3403" s="30">
        <f t="shared" si="856"/>
        <v>110</v>
      </c>
      <c r="P3403" s="30" t="str">
        <f t="shared" si="857"/>
        <v>107.6874</v>
      </c>
      <c r="Q3403" s="30">
        <f t="shared" si="858"/>
        <v>119</v>
      </c>
      <c r="R3403" s="36" t="str">
        <f t="shared" si="859"/>
        <v>08-Aug-2017</v>
      </c>
      <c r="S3403" s="37">
        <f t="shared" si="866"/>
        <v>107.6874</v>
      </c>
    </row>
    <row r="3404" spans="1:19" ht="26">
      <c r="A3404" s="30" t="s">
        <v>9152</v>
      </c>
      <c r="D3404" s="30" t="str">
        <f t="shared" si="860"/>
        <v>106157</v>
      </c>
      <c r="E3404" s="30">
        <f t="shared" si="864"/>
        <v>7</v>
      </c>
      <c r="F3404" s="30" t="str">
        <f t="shared" si="861"/>
        <v>INF209K01LS6</v>
      </c>
      <c r="G3404" s="30">
        <f t="shared" si="865"/>
        <v>20</v>
      </c>
      <c r="H3404" s="30" t="str">
        <f t="shared" si="862"/>
        <v>-</v>
      </c>
      <c r="I3404" s="30">
        <f t="shared" si="851"/>
        <v>22</v>
      </c>
      <c r="J3404" s="35" t="str">
        <f t="shared" si="863"/>
        <v>Birla Sun Life Treasury Optimizer Plan - Retail Plan-Quarterly Dividend</v>
      </c>
      <c r="K3404" s="35">
        <f t="shared" si="852"/>
        <v>94</v>
      </c>
      <c r="L3404" s="30" t="str">
        <f t="shared" si="853"/>
        <v>108.9002</v>
      </c>
      <c r="M3404" s="30">
        <f t="shared" si="854"/>
        <v>103</v>
      </c>
      <c r="N3404" s="30" t="str">
        <f t="shared" si="855"/>
        <v>108.9002</v>
      </c>
      <c r="O3404" s="30">
        <f t="shared" si="856"/>
        <v>112</v>
      </c>
      <c r="P3404" s="30" t="str">
        <f t="shared" si="857"/>
        <v>108.9002</v>
      </c>
      <c r="Q3404" s="30">
        <f t="shared" si="858"/>
        <v>121</v>
      </c>
      <c r="R3404" s="36" t="str">
        <f t="shared" si="859"/>
        <v>08-Aug-2017</v>
      </c>
      <c r="S3404" s="37">
        <f t="shared" si="866"/>
        <v>108.9002</v>
      </c>
    </row>
    <row r="3405" spans="1:19" ht="26">
      <c r="A3405" s="30" t="s">
        <v>289</v>
      </c>
      <c r="D3405" s="30" t="str">
        <f t="shared" si="860"/>
        <v>103175</v>
      </c>
      <c r="E3405" s="30">
        <f t="shared" si="864"/>
        <v>7</v>
      </c>
      <c r="F3405" s="30" t="str">
        <f t="shared" si="861"/>
        <v>-</v>
      </c>
      <c r="G3405" s="30">
        <f t="shared" si="865"/>
        <v>9</v>
      </c>
      <c r="H3405" s="30" t="str">
        <f t="shared" si="862"/>
        <v>INF209K01EB7</v>
      </c>
      <c r="I3405" s="30">
        <f t="shared" ref="I3405:I3468" si="867">IF($D3405="","",G3405+LEN(H3405)+1)</f>
        <v>22</v>
      </c>
      <c r="J3405" s="35" t="str">
        <f t="shared" si="863"/>
        <v>Birla Sun Life Ultra Short Term Fund- Retail Plan A(Monthly Dividend)</v>
      </c>
      <c r="K3405" s="35">
        <f t="shared" ref="K3405:K3468" si="868">IF($D3405="","",I3405+LEN(J3405)+1)</f>
        <v>92</v>
      </c>
      <c r="L3405" s="30" t="str">
        <f t="shared" ref="L3405:L3468" si="869">IF($D3405="","",MID($A3405,K3405+1,SEARCH(";",$A3405,K3405+1)-K3405-1))</f>
        <v>10.8068</v>
      </c>
      <c r="M3405" s="30">
        <f t="shared" ref="M3405:M3468" si="870">IF($D3405="","",K3405+LEN(L3405)+1)</f>
        <v>100</v>
      </c>
      <c r="N3405" s="30" t="str">
        <f t="shared" ref="N3405:N3468" si="871">IF($D3405="","",MID($A3405,M3405+1,SEARCH(";",$A3405,M3405+1)-M3405-1))</f>
        <v>10.7798</v>
      </c>
      <c r="O3405" s="30">
        <f t="shared" ref="O3405:O3468" si="872">IF($D3405="","",M3405+LEN(N3405)+1)</f>
        <v>108</v>
      </c>
      <c r="P3405" s="30" t="str">
        <f t="shared" ref="P3405:P3468" si="873">IF($D3405="","",MID($A3405,O3405+1,SEARCH(";",$A3405,O3405+1)-O3405-1))</f>
        <v>10.8068</v>
      </c>
      <c r="Q3405" s="30">
        <f t="shared" ref="Q3405:Q3468" si="874">IF($D3405="","",O3405+LEN(P3405)+1)</f>
        <v>116</v>
      </c>
      <c r="R3405" s="36" t="str">
        <f t="shared" ref="R3405:R3468" si="875">IF($D3405="","",MID($A3405,Q3405+1,15))</f>
        <v>11-Feb-2011</v>
      </c>
      <c r="S3405" s="37">
        <f t="shared" si="866"/>
        <v>10.806800000000001</v>
      </c>
    </row>
    <row r="3406" spans="1:19">
      <c r="A3406" s="30" t="s">
        <v>97</v>
      </c>
      <c r="D3406" s="30" t="str">
        <f t="shared" si="860"/>
        <v/>
      </c>
      <c r="E3406" s="30" t="str">
        <f t="shared" si="864"/>
        <v/>
      </c>
      <c r="F3406" s="30" t="str">
        <f t="shared" si="861"/>
        <v xml:space="preserve"> </v>
      </c>
      <c r="G3406" s="30" t="str">
        <f t="shared" si="865"/>
        <v/>
      </c>
      <c r="H3406" s="30" t="str">
        <f t="shared" si="862"/>
        <v/>
      </c>
      <c r="I3406" s="30" t="str">
        <f t="shared" si="867"/>
        <v/>
      </c>
      <c r="J3406" s="35" t="str">
        <f t="shared" si="863"/>
        <v/>
      </c>
      <c r="K3406" s="35" t="str">
        <f t="shared" si="868"/>
        <v/>
      </c>
      <c r="L3406" s="30" t="str">
        <f t="shared" si="869"/>
        <v/>
      </c>
      <c r="M3406" s="30" t="str">
        <f t="shared" si="870"/>
        <v/>
      </c>
      <c r="N3406" s="30" t="str">
        <f t="shared" si="871"/>
        <v/>
      </c>
      <c r="O3406" s="30" t="str">
        <f t="shared" si="872"/>
        <v/>
      </c>
      <c r="P3406" s="30" t="str">
        <f t="shared" si="873"/>
        <v/>
      </c>
      <c r="Q3406" s="30" t="str">
        <f t="shared" si="874"/>
        <v/>
      </c>
      <c r="R3406" s="36" t="str">
        <f t="shared" si="875"/>
        <v/>
      </c>
      <c r="S3406" s="37" t="str">
        <f t="shared" si="866"/>
        <v/>
      </c>
    </row>
    <row r="3407" spans="1:19">
      <c r="A3407" s="30" t="s">
        <v>122</v>
      </c>
      <c r="D3407" s="30" t="str">
        <f t="shared" si="860"/>
        <v/>
      </c>
      <c r="E3407" s="30" t="str">
        <f t="shared" si="864"/>
        <v/>
      </c>
      <c r="F3407" s="30" t="str">
        <f t="shared" si="861"/>
        <v>BNP Paribas Mutual Fund</v>
      </c>
      <c r="G3407" s="30" t="str">
        <f t="shared" si="865"/>
        <v/>
      </c>
      <c r="H3407" s="30" t="str">
        <f t="shared" si="862"/>
        <v/>
      </c>
      <c r="I3407" s="30" t="str">
        <f t="shared" si="867"/>
        <v/>
      </c>
      <c r="J3407" s="35" t="str">
        <f t="shared" si="863"/>
        <v/>
      </c>
      <c r="K3407" s="35" t="str">
        <f t="shared" si="868"/>
        <v/>
      </c>
      <c r="L3407" s="30" t="str">
        <f t="shared" si="869"/>
        <v/>
      </c>
      <c r="M3407" s="30" t="str">
        <f t="shared" si="870"/>
        <v/>
      </c>
      <c r="N3407" s="30" t="str">
        <f t="shared" si="871"/>
        <v/>
      </c>
      <c r="O3407" s="30" t="str">
        <f t="shared" si="872"/>
        <v/>
      </c>
      <c r="P3407" s="30" t="str">
        <f t="shared" si="873"/>
        <v/>
      </c>
      <c r="Q3407" s="30" t="str">
        <f t="shared" si="874"/>
        <v/>
      </c>
      <c r="R3407" s="36" t="str">
        <f t="shared" si="875"/>
        <v/>
      </c>
      <c r="S3407" s="37" t="str">
        <f t="shared" si="866"/>
        <v/>
      </c>
    </row>
    <row r="3408" spans="1:19">
      <c r="A3408" s="30" t="s">
        <v>97</v>
      </c>
      <c r="D3408" s="30" t="str">
        <f t="shared" si="860"/>
        <v/>
      </c>
      <c r="E3408" s="30" t="str">
        <f t="shared" si="864"/>
        <v/>
      </c>
      <c r="F3408" s="30" t="str">
        <f t="shared" si="861"/>
        <v xml:space="preserve"> </v>
      </c>
      <c r="G3408" s="30" t="str">
        <f t="shared" si="865"/>
        <v/>
      </c>
      <c r="H3408" s="30" t="str">
        <f t="shared" si="862"/>
        <v/>
      </c>
      <c r="I3408" s="30" t="str">
        <f t="shared" si="867"/>
        <v/>
      </c>
      <c r="J3408" s="35" t="str">
        <f t="shared" si="863"/>
        <v/>
      </c>
      <c r="K3408" s="35" t="str">
        <f t="shared" si="868"/>
        <v/>
      </c>
      <c r="L3408" s="30" t="str">
        <f t="shared" si="869"/>
        <v/>
      </c>
      <c r="M3408" s="30" t="str">
        <f t="shared" si="870"/>
        <v/>
      </c>
      <c r="N3408" s="30" t="str">
        <f t="shared" si="871"/>
        <v/>
      </c>
      <c r="O3408" s="30" t="str">
        <f t="shared" si="872"/>
        <v/>
      </c>
      <c r="P3408" s="30" t="str">
        <f t="shared" si="873"/>
        <v/>
      </c>
      <c r="Q3408" s="30" t="str">
        <f t="shared" si="874"/>
        <v/>
      </c>
      <c r="R3408" s="36" t="str">
        <f t="shared" si="875"/>
        <v/>
      </c>
      <c r="S3408" s="37" t="str">
        <f t="shared" si="866"/>
        <v/>
      </c>
    </row>
    <row r="3409" spans="1:19" ht="26">
      <c r="A3409" s="30" t="s">
        <v>9153</v>
      </c>
      <c r="D3409" s="30" t="str">
        <f t="shared" si="860"/>
        <v>117949</v>
      </c>
      <c r="E3409" s="30">
        <f t="shared" si="864"/>
        <v>7</v>
      </c>
      <c r="F3409" s="30" t="str">
        <f t="shared" si="861"/>
        <v>INF251K01EU9</v>
      </c>
      <c r="G3409" s="30">
        <f t="shared" si="865"/>
        <v>20</v>
      </c>
      <c r="H3409" s="30" t="str">
        <f t="shared" si="862"/>
        <v>INF251K01EV7</v>
      </c>
      <c r="I3409" s="30">
        <f t="shared" si="867"/>
        <v>33</v>
      </c>
      <c r="J3409" s="35" t="str">
        <f t="shared" si="863"/>
        <v>BNP PARIBAS CORPORATE BOND FUND  ANNUAL DIVIDEND OPTION</v>
      </c>
      <c r="K3409" s="35">
        <f t="shared" si="868"/>
        <v>89</v>
      </c>
      <c r="L3409" s="30" t="str">
        <f t="shared" si="869"/>
        <v>10.4325</v>
      </c>
      <c r="M3409" s="30">
        <f t="shared" si="870"/>
        <v>97</v>
      </c>
      <c r="N3409" s="30" t="str">
        <f t="shared" si="871"/>
        <v>10.4325</v>
      </c>
      <c r="O3409" s="30">
        <f t="shared" si="872"/>
        <v>105</v>
      </c>
      <c r="P3409" s="30" t="str">
        <f t="shared" si="873"/>
        <v>10.4325</v>
      </c>
      <c r="Q3409" s="30">
        <f t="shared" si="874"/>
        <v>113</v>
      </c>
      <c r="R3409" s="36" t="str">
        <f t="shared" si="875"/>
        <v>08-Aug-2017</v>
      </c>
      <c r="S3409" s="37">
        <f t="shared" si="866"/>
        <v>10.432499999999999</v>
      </c>
    </row>
    <row r="3410" spans="1:19" ht="26">
      <c r="A3410" s="30" t="s">
        <v>9154</v>
      </c>
      <c r="D3410" s="30" t="str">
        <f t="shared" si="860"/>
        <v>117950</v>
      </c>
      <c r="E3410" s="30">
        <f t="shared" si="864"/>
        <v>7</v>
      </c>
      <c r="F3410" s="30" t="str">
        <f t="shared" si="861"/>
        <v>INF251K01EQ7</v>
      </c>
      <c r="G3410" s="30">
        <f t="shared" si="865"/>
        <v>20</v>
      </c>
      <c r="H3410" s="30" t="str">
        <f t="shared" si="862"/>
        <v>INF251K01ER5</v>
      </c>
      <c r="I3410" s="30">
        <f t="shared" si="867"/>
        <v>33</v>
      </c>
      <c r="J3410" s="35" t="str">
        <f t="shared" si="863"/>
        <v>BNP PARIBAS CORPORATE BOND FUND  MONTHLY DIVIDEND OPTION</v>
      </c>
      <c r="K3410" s="35">
        <f t="shared" si="868"/>
        <v>90</v>
      </c>
      <c r="L3410" s="30" t="str">
        <f t="shared" si="869"/>
        <v>10.0991</v>
      </c>
      <c r="M3410" s="30">
        <f t="shared" si="870"/>
        <v>98</v>
      </c>
      <c r="N3410" s="30" t="str">
        <f t="shared" si="871"/>
        <v>10.0991</v>
      </c>
      <c r="O3410" s="30">
        <f t="shared" si="872"/>
        <v>106</v>
      </c>
      <c r="P3410" s="30" t="str">
        <f t="shared" si="873"/>
        <v>10.0991</v>
      </c>
      <c r="Q3410" s="30">
        <f t="shared" si="874"/>
        <v>114</v>
      </c>
      <c r="R3410" s="36" t="str">
        <f t="shared" si="875"/>
        <v>08-Aug-2017</v>
      </c>
      <c r="S3410" s="37">
        <f t="shared" si="866"/>
        <v>10.0991</v>
      </c>
    </row>
    <row r="3411" spans="1:19" ht="26">
      <c r="A3411" s="30" t="s">
        <v>9155</v>
      </c>
      <c r="D3411" s="30" t="str">
        <f t="shared" si="860"/>
        <v>119983</v>
      </c>
      <c r="E3411" s="30">
        <f t="shared" si="864"/>
        <v>7</v>
      </c>
      <c r="F3411" s="30" t="str">
        <f t="shared" si="861"/>
        <v>INF251K01GU4</v>
      </c>
      <c r="G3411" s="30">
        <f t="shared" si="865"/>
        <v>20</v>
      </c>
      <c r="H3411" s="30" t="str">
        <f t="shared" si="862"/>
        <v>INF251K01GV2</v>
      </c>
      <c r="I3411" s="30">
        <f t="shared" si="867"/>
        <v>33</v>
      </c>
      <c r="J3411" s="35" t="str">
        <f t="shared" si="863"/>
        <v>BNP Paribas Corporate Bond Fund - Direct Plan - Annual Dividend Option</v>
      </c>
      <c r="K3411" s="35">
        <f t="shared" si="868"/>
        <v>104</v>
      </c>
      <c r="L3411" s="30" t="str">
        <f t="shared" si="869"/>
        <v>10.5258</v>
      </c>
      <c r="M3411" s="30">
        <f t="shared" si="870"/>
        <v>112</v>
      </c>
      <c r="N3411" s="30" t="str">
        <f t="shared" si="871"/>
        <v>10.5258</v>
      </c>
      <c r="O3411" s="30">
        <f t="shared" si="872"/>
        <v>120</v>
      </c>
      <c r="P3411" s="30" t="str">
        <f t="shared" si="873"/>
        <v>10.5258</v>
      </c>
      <c r="Q3411" s="30">
        <f t="shared" si="874"/>
        <v>128</v>
      </c>
      <c r="R3411" s="36" t="str">
        <f t="shared" si="875"/>
        <v>08-Aug-2017</v>
      </c>
      <c r="S3411" s="37">
        <f t="shared" si="866"/>
        <v>10.5258</v>
      </c>
    </row>
    <row r="3412" spans="1:19" ht="26">
      <c r="A3412" s="30" t="s">
        <v>9156</v>
      </c>
      <c r="D3412" s="30" t="str">
        <f t="shared" si="860"/>
        <v>119984</v>
      </c>
      <c r="E3412" s="30">
        <f t="shared" si="864"/>
        <v>7</v>
      </c>
      <c r="F3412" s="30" t="str">
        <f t="shared" si="861"/>
        <v>INF251K01GP4</v>
      </c>
      <c r="G3412" s="30">
        <f t="shared" si="865"/>
        <v>20</v>
      </c>
      <c r="H3412" s="30" t="str">
        <f t="shared" si="862"/>
        <v>-</v>
      </c>
      <c r="I3412" s="30">
        <f t="shared" si="867"/>
        <v>22</v>
      </c>
      <c r="J3412" s="35" t="str">
        <f t="shared" si="863"/>
        <v>BNP Paribas Corporate Bond Fund - Direct Plan - Growth Option</v>
      </c>
      <c r="K3412" s="35">
        <f t="shared" si="868"/>
        <v>84</v>
      </c>
      <c r="L3412" s="30" t="str">
        <f t="shared" si="869"/>
        <v>18.8500</v>
      </c>
      <c r="M3412" s="30">
        <f t="shared" si="870"/>
        <v>92</v>
      </c>
      <c r="N3412" s="30" t="str">
        <f t="shared" si="871"/>
        <v>18.8500</v>
      </c>
      <c r="O3412" s="30">
        <f t="shared" si="872"/>
        <v>100</v>
      </c>
      <c r="P3412" s="30" t="str">
        <f t="shared" si="873"/>
        <v>18.8500</v>
      </c>
      <c r="Q3412" s="30">
        <f t="shared" si="874"/>
        <v>108</v>
      </c>
      <c r="R3412" s="36" t="str">
        <f t="shared" si="875"/>
        <v>08-Aug-2017</v>
      </c>
      <c r="S3412" s="37">
        <f t="shared" si="866"/>
        <v>18.850000000000001</v>
      </c>
    </row>
    <row r="3413" spans="1:19" ht="26">
      <c r="A3413" s="30" t="s">
        <v>9157</v>
      </c>
      <c r="D3413" s="30" t="str">
        <f t="shared" si="860"/>
        <v>119985</v>
      </c>
      <c r="E3413" s="30">
        <f t="shared" si="864"/>
        <v>7</v>
      </c>
      <c r="F3413" s="30" t="str">
        <f t="shared" si="861"/>
        <v>INF251K01GQ2</v>
      </c>
      <c r="G3413" s="30">
        <f t="shared" si="865"/>
        <v>20</v>
      </c>
      <c r="H3413" s="30" t="str">
        <f t="shared" si="862"/>
        <v>INF251K01GR0</v>
      </c>
      <c r="I3413" s="30">
        <f t="shared" si="867"/>
        <v>33</v>
      </c>
      <c r="J3413" s="35" t="str">
        <f t="shared" si="863"/>
        <v>BNP Paribas Corporate Bond Fund - Direct Plan - Monthly Dividend Option</v>
      </c>
      <c r="K3413" s="35">
        <f t="shared" si="868"/>
        <v>105</v>
      </c>
      <c r="L3413" s="30" t="str">
        <f t="shared" si="869"/>
        <v>10.1010</v>
      </c>
      <c r="M3413" s="30">
        <f t="shared" si="870"/>
        <v>113</v>
      </c>
      <c r="N3413" s="30" t="str">
        <f t="shared" si="871"/>
        <v>10.1010</v>
      </c>
      <c r="O3413" s="30">
        <f t="shared" si="872"/>
        <v>121</v>
      </c>
      <c r="P3413" s="30" t="str">
        <f t="shared" si="873"/>
        <v>10.1010</v>
      </c>
      <c r="Q3413" s="30">
        <f t="shared" si="874"/>
        <v>129</v>
      </c>
      <c r="R3413" s="36" t="str">
        <f t="shared" si="875"/>
        <v>08-Aug-2017</v>
      </c>
      <c r="S3413" s="37">
        <f t="shared" si="866"/>
        <v>10.101000000000001</v>
      </c>
    </row>
    <row r="3414" spans="1:19" ht="26">
      <c r="A3414" s="30" t="s">
        <v>9158</v>
      </c>
      <c r="D3414" s="30" t="str">
        <f t="shared" si="860"/>
        <v>119986</v>
      </c>
      <c r="E3414" s="30">
        <f t="shared" si="864"/>
        <v>7</v>
      </c>
      <c r="F3414" s="30" t="str">
        <f t="shared" si="861"/>
        <v>INF251K01GS8</v>
      </c>
      <c r="G3414" s="30">
        <f t="shared" si="865"/>
        <v>20</v>
      </c>
      <c r="H3414" s="30" t="str">
        <f t="shared" si="862"/>
        <v>INF251K01GT6</v>
      </c>
      <c r="I3414" s="30">
        <f t="shared" si="867"/>
        <v>33</v>
      </c>
      <c r="J3414" s="35" t="str">
        <f t="shared" si="863"/>
        <v>BNP Paribas Corporate Bond Fund - Direct Plan - Quarterly Dividend Option</v>
      </c>
      <c r="K3414" s="35">
        <f t="shared" si="868"/>
        <v>107</v>
      </c>
      <c r="L3414" s="30" t="str">
        <f t="shared" si="869"/>
        <v>10.3762</v>
      </c>
      <c r="M3414" s="30">
        <f t="shared" si="870"/>
        <v>115</v>
      </c>
      <c r="N3414" s="30" t="str">
        <f t="shared" si="871"/>
        <v>10.3762</v>
      </c>
      <c r="O3414" s="30">
        <f t="shared" si="872"/>
        <v>123</v>
      </c>
      <c r="P3414" s="30" t="str">
        <f t="shared" si="873"/>
        <v>10.3762</v>
      </c>
      <c r="Q3414" s="30">
        <f t="shared" si="874"/>
        <v>131</v>
      </c>
      <c r="R3414" s="36" t="str">
        <f t="shared" si="875"/>
        <v>08-Aug-2017</v>
      </c>
      <c r="S3414" s="37">
        <f t="shared" si="866"/>
        <v>10.376200000000001</v>
      </c>
    </row>
    <row r="3415" spans="1:19" ht="26">
      <c r="A3415" s="30" t="s">
        <v>9159</v>
      </c>
      <c r="D3415" s="30" t="str">
        <f t="shared" si="860"/>
        <v>114100</v>
      </c>
      <c r="E3415" s="30">
        <f t="shared" si="864"/>
        <v>7</v>
      </c>
      <c r="F3415" s="30" t="str">
        <f t="shared" si="861"/>
        <v>INF251K01EN4</v>
      </c>
      <c r="G3415" s="30">
        <f t="shared" si="865"/>
        <v>20</v>
      </c>
      <c r="H3415" s="30" t="str">
        <f t="shared" si="862"/>
        <v>INF251K01EO2</v>
      </c>
      <c r="I3415" s="30">
        <f t="shared" si="867"/>
        <v>33</v>
      </c>
      <c r="J3415" s="35" t="str">
        <f t="shared" si="863"/>
        <v>BNP PARIBAS Corporate Bond Fund - Regular Plan - Annual-Dividend Option</v>
      </c>
      <c r="K3415" s="35">
        <f t="shared" si="868"/>
        <v>105</v>
      </c>
      <c r="L3415" s="30" t="str">
        <f t="shared" si="869"/>
        <v>10.4315</v>
      </c>
      <c r="M3415" s="30">
        <f t="shared" si="870"/>
        <v>113</v>
      </c>
      <c r="N3415" s="30" t="str">
        <f t="shared" si="871"/>
        <v>10.4315</v>
      </c>
      <c r="O3415" s="30">
        <f t="shared" si="872"/>
        <v>121</v>
      </c>
      <c r="P3415" s="30" t="str">
        <f t="shared" si="873"/>
        <v>10.4315</v>
      </c>
      <c r="Q3415" s="30">
        <f t="shared" si="874"/>
        <v>129</v>
      </c>
      <c r="R3415" s="36" t="str">
        <f t="shared" si="875"/>
        <v>08-Aug-2017</v>
      </c>
      <c r="S3415" s="37">
        <f t="shared" si="866"/>
        <v>10.4315</v>
      </c>
    </row>
    <row r="3416" spans="1:19" ht="26">
      <c r="A3416" s="30" t="s">
        <v>9160</v>
      </c>
      <c r="D3416" s="30" t="str">
        <f t="shared" si="860"/>
        <v>114099</v>
      </c>
      <c r="E3416" s="30">
        <f t="shared" si="864"/>
        <v>7</v>
      </c>
      <c r="F3416" s="30" t="str">
        <f t="shared" si="861"/>
        <v>INF251K01EI4</v>
      </c>
      <c r="G3416" s="30">
        <f t="shared" si="865"/>
        <v>20</v>
      </c>
      <c r="H3416" s="30" t="str">
        <f t="shared" si="862"/>
        <v>-</v>
      </c>
      <c r="I3416" s="30">
        <f t="shared" si="867"/>
        <v>22</v>
      </c>
      <c r="J3416" s="35" t="str">
        <f t="shared" si="863"/>
        <v>BNP PARIBAS Corporate Bond Fund - Regular Plan - Growth Option</v>
      </c>
      <c r="K3416" s="35">
        <f t="shared" si="868"/>
        <v>85</v>
      </c>
      <c r="L3416" s="30" t="str">
        <f t="shared" si="869"/>
        <v>21.1519</v>
      </c>
      <c r="M3416" s="30">
        <f t="shared" si="870"/>
        <v>93</v>
      </c>
      <c r="N3416" s="30" t="str">
        <f t="shared" si="871"/>
        <v>21.1519</v>
      </c>
      <c r="O3416" s="30">
        <f t="shared" si="872"/>
        <v>101</v>
      </c>
      <c r="P3416" s="30" t="str">
        <f t="shared" si="873"/>
        <v>21.1519</v>
      </c>
      <c r="Q3416" s="30">
        <f t="shared" si="874"/>
        <v>109</v>
      </c>
      <c r="R3416" s="36" t="str">
        <f t="shared" si="875"/>
        <v>08-Aug-2017</v>
      </c>
      <c r="S3416" s="37">
        <f t="shared" si="866"/>
        <v>21.151900000000001</v>
      </c>
    </row>
    <row r="3417" spans="1:19" ht="26">
      <c r="A3417" s="30" t="s">
        <v>9161</v>
      </c>
      <c r="D3417" s="30" t="str">
        <f t="shared" si="860"/>
        <v>114105</v>
      </c>
      <c r="E3417" s="30">
        <f t="shared" si="864"/>
        <v>7</v>
      </c>
      <c r="F3417" s="30" t="str">
        <f t="shared" si="861"/>
        <v>INF251K01EJ2</v>
      </c>
      <c r="G3417" s="30">
        <f t="shared" si="865"/>
        <v>20</v>
      </c>
      <c r="H3417" s="30" t="str">
        <f t="shared" si="862"/>
        <v>INF251K01EK0</v>
      </c>
      <c r="I3417" s="30">
        <f t="shared" si="867"/>
        <v>33</v>
      </c>
      <c r="J3417" s="35" t="str">
        <f t="shared" si="863"/>
        <v>BNP PARIBAS Corporate Bond Fund - Regular Plan - Monthly-Dividend Option</v>
      </c>
      <c r="K3417" s="35">
        <f t="shared" si="868"/>
        <v>106</v>
      </c>
      <c r="L3417" s="30" t="str">
        <f t="shared" si="869"/>
        <v>10.0992</v>
      </c>
      <c r="M3417" s="30">
        <f t="shared" si="870"/>
        <v>114</v>
      </c>
      <c r="N3417" s="30" t="str">
        <f t="shared" si="871"/>
        <v>10.0992</v>
      </c>
      <c r="O3417" s="30">
        <f t="shared" si="872"/>
        <v>122</v>
      </c>
      <c r="P3417" s="30" t="str">
        <f t="shared" si="873"/>
        <v>10.0992</v>
      </c>
      <c r="Q3417" s="30">
        <f t="shared" si="874"/>
        <v>130</v>
      </c>
      <c r="R3417" s="36" t="str">
        <f t="shared" si="875"/>
        <v>08-Aug-2017</v>
      </c>
      <c r="S3417" s="37">
        <f t="shared" si="866"/>
        <v>10.0992</v>
      </c>
    </row>
    <row r="3418" spans="1:19" ht="26">
      <c r="A3418" s="30" t="s">
        <v>9162</v>
      </c>
      <c r="D3418" s="30" t="str">
        <f t="shared" si="860"/>
        <v>114097</v>
      </c>
      <c r="E3418" s="30">
        <f t="shared" si="864"/>
        <v>7</v>
      </c>
      <c r="F3418" s="30" t="str">
        <f t="shared" si="861"/>
        <v>INF251K01EL8</v>
      </c>
      <c r="G3418" s="30">
        <f t="shared" si="865"/>
        <v>20</v>
      </c>
      <c r="H3418" s="30" t="str">
        <f t="shared" si="862"/>
        <v>INF251K01EM6</v>
      </c>
      <c r="I3418" s="30">
        <f t="shared" si="867"/>
        <v>33</v>
      </c>
      <c r="J3418" s="35" t="str">
        <f t="shared" si="863"/>
        <v>BNP PARIBAS Corporate Bond Fund - Regular Plan - Quarterly-Dividend Option</v>
      </c>
      <c r="K3418" s="35">
        <f t="shared" si="868"/>
        <v>108</v>
      </c>
      <c r="L3418" s="30" t="str">
        <f t="shared" si="869"/>
        <v>10.1842</v>
      </c>
      <c r="M3418" s="30">
        <f t="shared" si="870"/>
        <v>116</v>
      </c>
      <c r="N3418" s="30" t="str">
        <f t="shared" si="871"/>
        <v>10.1842</v>
      </c>
      <c r="O3418" s="30">
        <f t="shared" si="872"/>
        <v>124</v>
      </c>
      <c r="P3418" s="30" t="str">
        <f t="shared" si="873"/>
        <v>10.1842</v>
      </c>
      <c r="Q3418" s="30">
        <f t="shared" si="874"/>
        <v>132</v>
      </c>
      <c r="R3418" s="36" t="str">
        <f t="shared" si="875"/>
        <v>08-Aug-2017</v>
      </c>
      <c r="S3418" s="37">
        <f t="shared" si="866"/>
        <v>10.184200000000001</v>
      </c>
    </row>
    <row r="3419" spans="1:19">
      <c r="A3419" s="30" t="s">
        <v>9163</v>
      </c>
      <c r="D3419" s="30" t="str">
        <f t="shared" si="860"/>
        <v>117951</v>
      </c>
      <c r="E3419" s="30">
        <f t="shared" si="864"/>
        <v>7</v>
      </c>
      <c r="F3419" s="30" t="str">
        <f t="shared" si="861"/>
        <v>INF251K01EP9</v>
      </c>
      <c r="G3419" s="30">
        <f t="shared" si="865"/>
        <v>20</v>
      </c>
      <c r="H3419" s="30" t="str">
        <f t="shared" si="862"/>
        <v>-</v>
      </c>
      <c r="I3419" s="30">
        <f t="shared" si="867"/>
        <v>22</v>
      </c>
      <c r="J3419" s="35" t="str">
        <f t="shared" si="863"/>
        <v>BNP PARIBAS CORPORATE BOND FUND GROWTH OPTION</v>
      </c>
      <c r="K3419" s="35">
        <f t="shared" si="868"/>
        <v>68</v>
      </c>
      <c r="L3419" s="30" t="str">
        <f t="shared" si="869"/>
        <v>18.3448</v>
      </c>
      <c r="M3419" s="30">
        <f t="shared" si="870"/>
        <v>76</v>
      </c>
      <c r="N3419" s="30" t="str">
        <f t="shared" si="871"/>
        <v>18.3448</v>
      </c>
      <c r="O3419" s="30">
        <f t="shared" si="872"/>
        <v>84</v>
      </c>
      <c r="P3419" s="30" t="str">
        <f t="shared" si="873"/>
        <v>18.3448</v>
      </c>
      <c r="Q3419" s="30">
        <f t="shared" si="874"/>
        <v>92</v>
      </c>
      <c r="R3419" s="36" t="str">
        <f t="shared" si="875"/>
        <v>08-Aug-2017</v>
      </c>
      <c r="S3419" s="37">
        <f t="shared" si="866"/>
        <v>18.344799999999999</v>
      </c>
    </row>
    <row r="3420" spans="1:19" ht="26">
      <c r="A3420" s="30" t="s">
        <v>9164</v>
      </c>
      <c r="D3420" s="30" t="str">
        <f t="shared" si="860"/>
        <v>117948</v>
      </c>
      <c r="E3420" s="30">
        <f t="shared" si="864"/>
        <v>7</v>
      </c>
      <c r="F3420" s="30" t="str">
        <f t="shared" si="861"/>
        <v>INF251K01ES3</v>
      </c>
      <c r="G3420" s="30">
        <f t="shared" si="865"/>
        <v>20</v>
      </c>
      <c r="H3420" s="30" t="str">
        <f t="shared" si="862"/>
        <v>INF251K01ET1</v>
      </c>
      <c r="I3420" s="30">
        <f t="shared" si="867"/>
        <v>33</v>
      </c>
      <c r="J3420" s="35" t="str">
        <f t="shared" si="863"/>
        <v>BNP PARIBAS CORPORATE BOND FUND QUARTERLY DIVIDEND OPTION</v>
      </c>
      <c r="K3420" s="35">
        <f t="shared" si="868"/>
        <v>91</v>
      </c>
      <c r="L3420" s="30" t="str">
        <f t="shared" si="869"/>
        <v>10.1838</v>
      </c>
      <c r="M3420" s="30">
        <f t="shared" si="870"/>
        <v>99</v>
      </c>
      <c r="N3420" s="30" t="str">
        <f t="shared" si="871"/>
        <v>10.1838</v>
      </c>
      <c r="O3420" s="30">
        <f t="shared" si="872"/>
        <v>107</v>
      </c>
      <c r="P3420" s="30" t="str">
        <f t="shared" si="873"/>
        <v>10.1838</v>
      </c>
      <c r="Q3420" s="30">
        <f t="shared" si="874"/>
        <v>115</v>
      </c>
      <c r="R3420" s="36" t="str">
        <f t="shared" si="875"/>
        <v>08-Aug-2017</v>
      </c>
      <c r="S3420" s="37">
        <f t="shared" si="866"/>
        <v>10.1838</v>
      </c>
    </row>
    <row r="3421" spans="1:19" ht="26">
      <c r="A3421" s="30" t="s">
        <v>9165</v>
      </c>
      <c r="D3421" s="30" t="str">
        <f t="shared" si="860"/>
        <v>119991</v>
      </c>
      <c r="E3421" s="30">
        <f t="shared" si="864"/>
        <v>7</v>
      </c>
      <c r="F3421" s="30" t="str">
        <f t="shared" si="861"/>
        <v>-</v>
      </c>
      <c r="G3421" s="30">
        <f t="shared" si="865"/>
        <v>9</v>
      </c>
      <c r="H3421" s="30" t="str">
        <f t="shared" si="862"/>
        <v>INF251K01GX8</v>
      </c>
      <c r="I3421" s="30">
        <f t="shared" si="867"/>
        <v>22</v>
      </c>
      <c r="J3421" s="35" t="str">
        <f t="shared" si="863"/>
        <v>BNP Paribas Flexi Debt Fund - Direct Plan - Daily Dividend Option</v>
      </c>
      <c r="K3421" s="35">
        <f t="shared" si="868"/>
        <v>88</v>
      </c>
      <c r="L3421" s="30" t="str">
        <f t="shared" si="869"/>
        <v>10.3372</v>
      </c>
      <c r="M3421" s="30">
        <f t="shared" si="870"/>
        <v>96</v>
      </c>
      <c r="N3421" s="30" t="str">
        <f t="shared" si="871"/>
        <v>10.3372</v>
      </c>
      <c r="O3421" s="30">
        <f t="shared" si="872"/>
        <v>104</v>
      </c>
      <c r="P3421" s="30" t="str">
        <f t="shared" si="873"/>
        <v>10.3372</v>
      </c>
      <c r="Q3421" s="30">
        <f t="shared" si="874"/>
        <v>112</v>
      </c>
      <c r="R3421" s="36" t="str">
        <f t="shared" si="875"/>
        <v>08-Aug-2017</v>
      </c>
      <c r="S3421" s="37">
        <f t="shared" si="866"/>
        <v>10.337199999999999</v>
      </c>
    </row>
    <row r="3422" spans="1:19">
      <c r="A3422" s="30" t="s">
        <v>9166</v>
      </c>
      <c r="D3422" s="30" t="str">
        <f t="shared" si="860"/>
        <v>119992</v>
      </c>
      <c r="E3422" s="30">
        <f t="shared" si="864"/>
        <v>7</v>
      </c>
      <c r="F3422" s="30" t="str">
        <f t="shared" si="861"/>
        <v>INF251K01GW0</v>
      </c>
      <c r="G3422" s="30">
        <f t="shared" si="865"/>
        <v>20</v>
      </c>
      <c r="H3422" s="30" t="str">
        <f t="shared" si="862"/>
        <v>-</v>
      </c>
      <c r="I3422" s="30">
        <f t="shared" si="867"/>
        <v>22</v>
      </c>
      <c r="J3422" s="35" t="str">
        <f t="shared" si="863"/>
        <v>BNP Paribas Flexi Debt Fund - Direct Plan - Growth Option</v>
      </c>
      <c r="K3422" s="35">
        <f t="shared" si="868"/>
        <v>80</v>
      </c>
      <c r="L3422" s="30" t="str">
        <f t="shared" si="869"/>
        <v>30.4374</v>
      </c>
      <c r="M3422" s="30">
        <f t="shared" si="870"/>
        <v>88</v>
      </c>
      <c r="N3422" s="30" t="str">
        <f t="shared" si="871"/>
        <v>30.4374</v>
      </c>
      <c r="O3422" s="30">
        <f t="shared" si="872"/>
        <v>96</v>
      </c>
      <c r="P3422" s="30" t="str">
        <f t="shared" si="873"/>
        <v>30.4374</v>
      </c>
      <c r="Q3422" s="30">
        <f t="shared" si="874"/>
        <v>104</v>
      </c>
      <c r="R3422" s="36" t="str">
        <f t="shared" si="875"/>
        <v>08-Aug-2017</v>
      </c>
      <c r="S3422" s="37">
        <f t="shared" si="866"/>
        <v>30.4374</v>
      </c>
    </row>
    <row r="3423" spans="1:19" ht="26">
      <c r="A3423" s="30" t="s">
        <v>9167</v>
      </c>
      <c r="D3423" s="30" t="str">
        <f t="shared" si="860"/>
        <v>119993</v>
      </c>
      <c r="E3423" s="30">
        <f t="shared" si="864"/>
        <v>7</v>
      </c>
      <c r="F3423" s="30" t="str">
        <f t="shared" si="861"/>
        <v>INF251K01HD8</v>
      </c>
      <c r="G3423" s="30">
        <f t="shared" si="865"/>
        <v>20</v>
      </c>
      <c r="H3423" s="30" t="str">
        <f t="shared" si="862"/>
        <v>INF251K01HE6</v>
      </c>
      <c r="I3423" s="30">
        <f t="shared" si="867"/>
        <v>33</v>
      </c>
      <c r="J3423" s="35" t="str">
        <f t="shared" si="863"/>
        <v>BNP Paribas Flexi Debt Fund - Direct Plan - Half Yearly Dividend Option</v>
      </c>
      <c r="K3423" s="35">
        <f t="shared" si="868"/>
        <v>105</v>
      </c>
      <c r="L3423" s="30" t="str">
        <f t="shared" si="869"/>
        <v>10.0000</v>
      </c>
      <c r="M3423" s="30">
        <f t="shared" si="870"/>
        <v>113</v>
      </c>
      <c r="N3423" s="30" t="str">
        <f t="shared" si="871"/>
        <v>10.0000</v>
      </c>
      <c r="O3423" s="30">
        <f t="shared" si="872"/>
        <v>121</v>
      </c>
      <c r="P3423" s="30" t="str">
        <f t="shared" si="873"/>
        <v>10.0000</v>
      </c>
      <c r="Q3423" s="30">
        <f t="shared" si="874"/>
        <v>129</v>
      </c>
      <c r="R3423" s="36" t="str">
        <f t="shared" si="875"/>
        <v>08-Aug-2017</v>
      </c>
      <c r="S3423" s="37">
        <f t="shared" si="866"/>
        <v>10</v>
      </c>
    </row>
    <row r="3424" spans="1:19">
      <c r="A3424" s="30" t="s">
        <v>9168</v>
      </c>
      <c r="D3424" s="30" t="str">
        <f t="shared" si="860"/>
        <v>119994</v>
      </c>
      <c r="E3424" s="30">
        <f t="shared" si="864"/>
        <v>7</v>
      </c>
      <c r="F3424" s="30" t="str">
        <f t="shared" si="861"/>
        <v>INF251K01GZ3</v>
      </c>
      <c r="G3424" s="30">
        <f t="shared" si="865"/>
        <v>20</v>
      </c>
      <c r="H3424" s="30" t="str">
        <f t="shared" si="862"/>
        <v>INF251K01HA4</v>
      </c>
      <c r="I3424" s="30">
        <f t="shared" si="867"/>
        <v>33</v>
      </c>
      <c r="J3424" s="35" t="str">
        <f t="shared" si="863"/>
        <v>BNP Paribas Flexi Debt Fund - Direct Plan - Monthly Option</v>
      </c>
      <c r="K3424" s="35">
        <f t="shared" si="868"/>
        <v>92</v>
      </c>
      <c r="L3424" s="30" t="str">
        <f t="shared" si="869"/>
        <v>10.1155</v>
      </c>
      <c r="M3424" s="30">
        <f t="shared" si="870"/>
        <v>100</v>
      </c>
      <c r="N3424" s="30" t="str">
        <f t="shared" si="871"/>
        <v>10.1155</v>
      </c>
      <c r="O3424" s="30">
        <f t="shared" si="872"/>
        <v>108</v>
      </c>
      <c r="P3424" s="30" t="str">
        <f t="shared" si="873"/>
        <v>10.1155</v>
      </c>
      <c r="Q3424" s="30">
        <f t="shared" si="874"/>
        <v>116</v>
      </c>
      <c r="R3424" s="36" t="str">
        <f t="shared" si="875"/>
        <v>08-Aug-2017</v>
      </c>
      <c r="S3424" s="37">
        <f t="shared" si="866"/>
        <v>10.115500000000001</v>
      </c>
    </row>
    <row r="3425" spans="1:19" ht="26">
      <c r="A3425" s="30" t="s">
        <v>9169</v>
      </c>
      <c r="D3425" s="30" t="str">
        <f t="shared" si="860"/>
        <v>119995</v>
      </c>
      <c r="E3425" s="30">
        <f t="shared" si="864"/>
        <v>7</v>
      </c>
      <c r="F3425" s="30" t="str">
        <f t="shared" si="861"/>
        <v>INF251K01HB2</v>
      </c>
      <c r="G3425" s="30">
        <f t="shared" si="865"/>
        <v>20</v>
      </c>
      <c r="H3425" s="30" t="str">
        <f t="shared" si="862"/>
        <v>INF251K01HC0</v>
      </c>
      <c r="I3425" s="30">
        <f t="shared" si="867"/>
        <v>33</v>
      </c>
      <c r="J3425" s="35" t="str">
        <f t="shared" si="863"/>
        <v>BNP Paribas Flexi Debt Fund - Direct Plan - Quarterly Dividend Option</v>
      </c>
      <c r="K3425" s="35">
        <f t="shared" si="868"/>
        <v>103</v>
      </c>
      <c r="L3425" s="30" t="str">
        <f t="shared" si="869"/>
        <v>10.3023</v>
      </c>
      <c r="M3425" s="30">
        <f t="shared" si="870"/>
        <v>111</v>
      </c>
      <c r="N3425" s="30" t="str">
        <f t="shared" si="871"/>
        <v>10.3023</v>
      </c>
      <c r="O3425" s="30">
        <f t="shared" si="872"/>
        <v>119</v>
      </c>
      <c r="P3425" s="30" t="str">
        <f t="shared" si="873"/>
        <v>10.3023</v>
      </c>
      <c r="Q3425" s="30">
        <f t="shared" si="874"/>
        <v>127</v>
      </c>
      <c r="R3425" s="36" t="str">
        <f t="shared" si="875"/>
        <v>08-Aug-2017</v>
      </c>
      <c r="S3425" s="37">
        <f t="shared" si="866"/>
        <v>10.302300000000001</v>
      </c>
    </row>
    <row r="3426" spans="1:19" ht="26">
      <c r="A3426" s="30" t="s">
        <v>9170</v>
      </c>
      <c r="D3426" s="30" t="str">
        <f t="shared" si="860"/>
        <v>119996</v>
      </c>
      <c r="E3426" s="30">
        <f t="shared" si="864"/>
        <v>7</v>
      </c>
      <c r="F3426" s="30" t="str">
        <f t="shared" si="861"/>
        <v>-</v>
      </c>
      <c r="G3426" s="30">
        <f t="shared" si="865"/>
        <v>9</v>
      </c>
      <c r="H3426" s="30" t="str">
        <f t="shared" si="862"/>
        <v>INF251K01GY6</v>
      </c>
      <c r="I3426" s="30">
        <f t="shared" si="867"/>
        <v>22</v>
      </c>
      <c r="J3426" s="35" t="str">
        <f t="shared" si="863"/>
        <v>BNP Paribas Flexi Debt Fund - Direct Plan - Weekly Dividend Option</v>
      </c>
      <c r="K3426" s="35">
        <f t="shared" si="868"/>
        <v>89</v>
      </c>
      <c r="L3426" s="30" t="str">
        <f t="shared" si="869"/>
        <v>10.0000</v>
      </c>
      <c r="M3426" s="30">
        <f t="shared" si="870"/>
        <v>97</v>
      </c>
      <c r="N3426" s="30" t="str">
        <f t="shared" si="871"/>
        <v>10.0000</v>
      </c>
      <c r="O3426" s="30">
        <f t="shared" si="872"/>
        <v>105</v>
      </c>
      <c r="P3426" s="30" t="str">
        <f t="shared" si="873"/>
        <v>10.0000</v>
      </c>
      <c r="Q3426" s="30">
        <f t="shared" si="874"/>
        <v>113</v>
      </c>
      <c r="R3426" s="36" t="str">
        <f t="shared" si="875"/>
        <v>08-Aug-2017</v>
      </c>
      <c r="S3426" s="37">
        <f t="shared" si="866"/>
        <v>10</v>
      </c>
    </row>
    <row r="3427" spans="1:19">
      <c r="A3427" s="30" t="s">
        <v>9171</v>
      </c>
      <c r="D3427" s="30" t="str">
        <f t="shared" si="860"/>
        <v>117958</v>
      </c>
      <c r="E3427" s="30">
        <f t="shared" si="864"/>
        <v>7</v>
      </c>
      <c r="F3427" s="30" t="str">
        <f t="shared" si="861"/>
        <v>-</v>
      </c>
      <c r="G3427" s="30">
        <f t="shared" si="865"/>
        <v>9</v>
      </c>
      <c r="H3427" s="30" t="str">
        <f t="shared" si="862"/>
        <v>INF251K01DX5</v>
      </c>
      <c r="I3427" s="30">
        <f t="shared" si="867"/>
        <v>22</v>
      </c>
      <c r="J3427" s="35" t="str">
        <f t="shared" si="863"/>
        <v>BNP Paribas Flexi Debt Fund Daily Dividend Option</v>
      </c>
      <c r="K3427" s="35">
        <f t="shared" si="868"/>
        <v>72</v>
      </c>
      <c r="L3427" s="30" t="str">
        <f t="shared" si="869"/>
        <v>10.1097</v>
      </c>
      <c r="M3427" s="30">
        <f t="shared" si="870"/>
        <v>80</v>
      </c>
      <c r="N3427" s="30" t="str">
        <f t="shared" si="871"/>
        <v>10.1097</v>
      </c>
      <c r="O3427" s="30">
        <f t="shared" si="872"/>
        <v>88</v>
      </c>
      <c r="P3427" s="30" t="str">
        <f t="shared" si="873"/>
        <v>10.1097</v>
      </c>
      <c r="Q3427" s="30">
        <f t="shared" si="874"/>
        <v>96</v>
      </c>
      <c r="R3427" s="36" t="str">
        <f t="shared" si="875"/>
        <v>08-Aug-2017</v>
      </c>
      <c r="S3427" s="37">
        <f t="shared" si="866"/>
        <v>10.1097</v>
      </c>
    </row>
    <row r="3428" spans="1:19">
      <c r="A3428" s="30" t="s">
        <v>9172</v>
      </c>
      <c r="D3428" s="30" t="str">
        <f t="shared" si="860"/>
        <v>117957</v>
      </c>
      <c r="E3428" s="30">
        <f t="shared" si="864"/>
        <v>7</v>
      </c>
      <c r="F3428" s="30" t="str">
        <f t="shared" si="861"/>
        <v>INF251K01DW7</v>
      </c>
      <c r="G3428" s="30">
        <f t="shared" si="865"/>
        <v>20</v>
      </c>
      <c r="H3428" s="30" t="str">
        <f t="shared" si="862"/>
        <v>-</v>
      </c>
      <c r="I3428" s="30">
        <f t="shared" si="867"/>
        <v>22</v>
      </c>
      <c r="J3428" s="35" t="str">
        <f t="shared" si="863"/>
        <v>BNP Paribas Flexi Debt Fund Growth Option</v>
      </c>
      <c r="K3428" s="35">
        <f t="shared" si="868"/>
        <v>64</v>
      </c>
      <c r="L3428" s="30" t="str">
        <f t="shared" si="869"/>
        <v>29.6101</v>
      </c>
      <c r="M3428" s="30">
        <f t="shared" si="870"/>
        <v>72</v>
      </c>
      <c r="N3428" s="30" t="str">
        <f t="shared" si="871"/>
        <v>29.6101</v>
      </c>
      <c r="O3428" s="30">
        <f t="shared" si="872"/>
        <v>80</v>
      </c>
      <c r="P3428" s="30" t="str">
        <f t="shared" si="873"/>
        <v>29.6101</v>
      </c>
      <c r="Q3428" s="30">
        <f t="shared" si="874"/>
        <v>88</v>
      </c>
      <c r="R3428" s="36" t="str">
        <f t="shared" si="875"/>
        <v>08-Aug-2017</v>
      </c>
      <c r="S3428" s="37">
        <f t="shared" si="866"/>
        <v>29.610099999999999</v>
      </c>
    </row>
    <row r="3429" spans="1:19">
      <c r="A3429" s="30" t="s">
        <v>9173</v>
      </c>
      <c r="D3429" s="30" t="str">
        <f t="shared" si="860"/>
        <v>117962</v>
      </c>
      <c r="E3429" s="30">
        <f t="shared" si="864"/>
        <v>7</v>
      </c>
      <c r="F3429" s="30" t="str">
        <f t="shared" si="861"/>
        <v>INF251K01ED5</v>
      </c>
      <c r="G3429" s="30">
        <f t="shared" si="865"/>
        <v>20</v>
      </c>
      <c r="H3429" s="30" t="str">
        <f t="shared" si="862"/>
        <v>INF251K01EE3</v>
      </c>
      <c r="I3429" s="30">
        <f t="shared" si="867"/>
        <v>33</v>
      </c>
      <c r="J3429" s="35" t="str">
        <f t="shared" si="863"/>
        <v>BNP Paribas Flexi Debt Fund Half Yearly Dividend Option</v>
      </c>
      <c r="K3429" s="35">
        <f t="shared" si="868"/>
        <v>89</v>
      </c>
      <c r="L3429" s="30" t="str">
        <f t="shared" si="869"/>
        <v>10.5542</v>
      </c>
      <c r="M3429" s="30">
        <f t="shared" si="870"/>
        <v>97</v>
      </c>
      <c r="N3429" s="30" t="str">
        <f t="shared" si="871"/>
        <v>10.5542</v>
      </c>
      <c r="O3429" s="30">
        <f t="shared" si="872"/>
        <v>105</v>
      </c>
      <c r="P3429" s="30" t="str">
        <f t="shared" si="873"/>
        <v>10.5542</v>
      </c>
      <c r="Q3429" s="30">
        <f t="shared" si="874"/>
        <v>113</v>
      </c>
      <c r="R3429" s="36" t="str">
        <f t="shared" si="875"/>
        <v>08-Aug-2017</v>
      </c>
      <c r="S3429" s="37">
        <f t="shared" si="866"/>
        <v>10.5542</v>
      </c>
    </row>
    <row r="3430" spans="1:19">
      <c r="A3430" s="30" t="s">
        <v>9174</v>
      </c>
      <c r="D3430" s="30" t="str">
        <f t="shared" si="860"/>
        <v>117960</v>
      </c>
      <c r="E3430" s="30">
        <f t="shared" si="864"/>
        <v>7</v>
      </c>
      <c r="F3430" s="30" t="str">
        <f t="shared" si="861"/>
        <v>INF251K01DZ0</v>
      </c>
      <c r="G3430" s="30">
        <f t="shared" si="865"/>
        <v>20</v>
      </c>
      <c r="H3430" s="30" t="str">
        <f t="shared" si="862"/>
        <v>INF251K01EA1</v>
      </c>
      <c r="I3430" s="30">
        <f t="shared" si="867"/>
        <v>33</v>
      </c>
      <c r="J3430" s="35" t="str">
        <f t="shared" si="863"/>
        <v>BNP Paribas Flexi Debt Fund Monthly Option</v>
      </c>
      <c r="K3430" s="35">
        <f t="shared" si="868"/>
        <v>76</v>
      </c>
      <c r="L3430" s="30" t="str">
        <f t="shared" si="869"/>
        <v>10.1125</v>
      </c>
      <c r="M3430" s="30">
        <f t="shared" si="870"/>
        <v>84</v>
      </c>
      <c r="N3430" s="30" t="str">
        <f t="shared" si="871"/>
        <v>10.1125</v>
      </c>
      <c r="O3430" s="30">
        <f t="shared" si="872"/>
        <v>92</v>
      </c>
      <c r="P3430" s="30" t="str">
        <f t="shared" si="873"/>
        <v>10.1125</v>
      </c>
      <c r="Q3430" s="30">
        <f t="shared" si="874"/>
        <v>100</v>
      </c>
      <c r="R3430" s="36" t="str">
        <f t="shared" si="875"/>
        <v>08-Aug-2017</v>
      </c>
      <c r="S3430" s="37">
        <f t="shared" si="866"/>
        <v>10.112500000000001</v>
      </c>
    </row>
    <row r="3431" spans="1:19">
      <c r="A3431" s="30" t="s">
        <v>9175</v>
      </c>
      <c r="D3431" s="30" t="str">
        <f t="shared" si="860"/>
        <v>117961</v>
      </c>
      <c r="E3431" s="30">
        <f t="shared" si="864"/>
        <v>7</v>
      </c>
      <c r="F3431" s="30" t="str">
        <f t="shared" si="861"/>
        <v>INF251K01EB9</v>
      </c>
      <c r="G3431" s="30">
        <f t="shared" si="865"/>
        <v>20</v>
      </c>
      <c r="H3431" s="30" t="str">
        <f t="shared" si="862"/>
        <v>INF251K01EC7</v>
      </c>
      <c r="I3431" s="30">
        <f t="shared" si="867"/>
        <v>33</v>
      </c>
      <c r="J3431" s="35" t="str">
        <f t="shared" si="863"/>
        <v>BNP Paribas Flexi Debt Fund Quarterly Dividend Option</v>
      </c>
      <c r="K3431" s="35">
        <f t="shared" si="868"/>
        <v>87</v>
      </c>
      <c r="L3431" s="30" t="str">
        <f t="shared" si="869"/>
        <v>10.2887</v>
      </c>
      <c r="M3431" s="30">
        <f t="shared" si="870"/>
        <v>95</v>
      </c>
      <c r="N3431" s="30" t="str">
        <f t="shared" si="871"/>
        <v>10.2887</v>
      </c>
      <c r="O3431" s="30">
        <f t="shared" si="872"/>
        <v>103</v>
      </c>
      <c r="P3431" s="30" t="str">
        <f t="shared" si="873"/>
        <v>10.2887</v>
      </c>
      <c r="Q3431" s="30">
        <f t="shared" si="874"/>
        <v>111</v>
      </c>
      <c r="R3431" s="36" t="str">
        <f t="shared" si="875"/>
        <v>08-Aug-2017</v>
      </c>
      <c r="S3431" s="37">
        <f t="shared" si="866"/>
        <v>10.2887</v>
      </c>
    </row>
    <row r="3432" spans="1:19">
      <c r="A3432" s="30" t="s">
        <v>9176</v>
      </c>
      <c r="D3432" s="30" t="str">
        <f t="shared" si="860"/>
        <v>117959</v>
      </c>
      <c r="E3432" s="30">
        <f t="shared" si="864"/>
        <v>7</v>
      </c>
      <c r="F3432" s="30" t="str">
        <f t="shared" si="861"/>
        <v>-</v>
      </c>
      <c r="G3432" s="30">
        <f t="shared" si="865"/>
        <v>9</v>
      </c>
      <c r="H3432" s="30" t="str">
        <f t="shared" si="862"/>
        <v>INF251K01DY3</v>
      </c>
      <c r="I3432" s="30">
        <f t="shared" si="867"/>
        <v>22</v>
      </c>
      <c r="J3432" s="35" t="str">
        <f t="shared" si="863"/>
        <v>BNP Paribas Flexi Debt Fund Weekly Dividend Option</v>
      </c>
      <c r="K3432" s="35">
        <f t="shared" si="868"/>
        <v>73</v>
      </c>
      <c r="L3432" s="30" t="str">
        <f t="shared" si="869"/>
        <v>10.0983</v>
      </c>
      <c r="M3432" s="30">
        <f t="shared" si="870"/>
        <v>81</v>
      </c>
      <c r="N3432" s="30" t="str">
        <f t="shared" si="871"/>
        <v>10.0983</v>
      </c>
      <c r="O3432" s="30">
        <f t="shared" si="872"/>
        <v>89</v>
      </c>
      <c r="P3432" s="30" t="str">
        <f t="shared" si="873"/>
        <v>10.0983</v>
      </c>
      <c r="Q3432" s="30">
        <f t="shared" si="874"/>
        <v>97</v>
      </c>
      <c r="R3432" s="36" t="str">
        <f t="shared" si="875"/>
        <v>08-Aug-2017</v>
      </c>
      <c r="S3432" s="37">
        <f t="shared" si="866"/>
        <v>10.0983</v>
      </c>
    </row>
    <row r="3433" spans="1:19">
      <c r="A3433" s="30" t="s">
        <v>9177</v>
      </c>
      <c r="D3433" s="30" t="str">
        <f t="shared" si="860"/>
        <v>113526</v>
      </c>
      <c r="E3433" s="30">
        <f t="shared" si="864"/>
        <v>7</v>
      </c>
      <c r="F3433" s="30" t="str">
        <f t="shared" si="861"/>
        <v>INF251K01EF0</v>
      </c>
      <c r="G3433" s="30">
        <f t="shared" si="865"/>
        <v>20</v>
      </c>
      <c r="H3433" s="30" t="str">
        <f t="shared" si="862"/>
        <v>-</v>
      </c>
      <c r="I3433" s="30">
        <f t="shared" si="867"/>
        <v>22</v>
      </c>
      <c r="J3433" s="35" t="str">
        <f t="shared" si="863"/>
        <v>BNP PARIBAS Flexi Debt Fund-Regular Plan A - Growth Option</v>
      </c>
      <c r="K3433" s="35">
        <f t="shared" si="868"/>
        <v>81</v>
      </c>
      <c r="L3433" s="30" t="str">
        <f t="shared" si="869"/>
        <v>20.2738</v>
      </c>
      <c r="M3433" s="30">
        <f t="shared" si="870"/>
        <v>89</v>
      </c>
      <c r="N3433" s="30" t="str">
        <f t="shared" si="871"/>
        <v>20.2738</v>
      </c>
      <c r="O3433" s="30">
        <f t="shared" si="872"/>
        <v>97</v>
      </c>
      <c r="P3433" s="30" t="str">
        <f t="shared" si="873"/>
        <v>20.2738</v>
      </c>
      <c r="Q3433" s="30">
        <f t="shared" si="874"/>
        <v>105</v>
      </c>
      <c r="R3433" s="36" t="str">
        <f t="shared" si="875"/>
        <v>08-Aug-2017</v>
      </c>
      <c r="S3433" s="37">
        <f t="shared" si="866"/>
        <v>20.273800000000001</v>
      </c>
    </row>
    <row r="3434" spans="1:19" ht="26">
      <c r="A3434" s="30" t="s">
        <v>9178</v>
      </c>
      <c r="D3434" s="30" t="str">
        <f t="shared" si="860"/>
        <v>113528</v>
      </c>
      <c r="E3434" s="30">
        <f t="shared" si="864"/>
        <v>7</v>
      </c>
      <c r="F3434" s="30" t="str">
        <f t="shared" si="861"/>
        <v>-</v>
      </c>
      <c r="G3434" s="30">
        <f t="shared" si="865"/>
        <v>9</v>
      </c>
      <c r="H3434" s="30" t="str">
        <f t="shared" si="862"/>
        <v>INF251K01EH6</v>
      </c>
      <c r="I3434" s="30">
        <f t="shared" si="867"/>
        <v>22</v>
      </c>
      <c r="J3434" s="35" t="str">
        <f t="shared" si="863"/>
        <v>BNP PARIBAS Flexi Debt Fund-Regular Plan A - Quarterly Dividend Option</v>
      </c>
      <c r="K3434" s="35">
        <f t="shared" si="868"/>
        <v>93</v>
      </c>
      <c r="L3434" s="30" t="str">
        <f t="shared" si="869"/>
        <v>10.2972</v>
      </c>
      <c r="M3434" s="30">
        <f t="shared" si="870"/>
        <v>101</v>
      </c>
      <c r="N3434" s="30" t="str">
        <f t="shared" si="871"/>
        <v>10.2972</v>
      </c>
      <c r="O3434" s="30">
        <f t="shared" si="872"/>
        <v>109</v>
      </c>
      <c r="P3434" s="30" t="str">
        <f t="shared" si="873"/>
        <v>10.2972</v>
      </c>
      <c r="Q3434" s="30">
        <f t="shared" si="874"/>
        <v>117</v>
      </c>
      <c r="R3434" s="36" t="str">
        <f t="shared" si="875"/>
        <v>08-Aug-2017</v>
      </c>
      <c r="S3434" s="37">
        <f t="shared" si="866"/>
        <v>10.2972</v>
      </c>
    </row>
    <row r="3435" spans="1:19" ht="26">
      <c r="A3435" s="30" t="s">
        <v>9179</v>
      </c>
      <c r="D3435" s="30" t="str">
        <f t="shared" si="860"/>
        <v>127320</v>
      </c>
      <c r="E3435" s="30">
        <f t="shared" si="864"/>
        <v>7</v>
      </c>
      <c r="F3435" s="30" t="str">
        <f t="shared" si="861"/>
        <v>INF251K01LP4</v>
      </c>
      <c r="G3435" s="30">
        <f t="shared" si="865"/>
        <v>20</v>
      </c>
      <c r="H3435" s="30" t="str">
        <f t="shared" si="862"/>
        <v>INF251K01LZ3</v>
      </c>
      <c r="I3435" s="30">
        <f t="shared" si="867"/>
        <v>33</v>
      </c>
      <c r="J3435" s="35" t="str">
        <f t="shared" si="863"/>
        <v>BNP Paribas Medium Term Income Fund - Annual Dividend Option</v>
      </c>
      <c r="K3435" s="35">
        <f t="shared" si="868"/>
        <v>94</v>
      </c>
      <c r="L3435" s="30" t="str">
        <f t="shared" si="869"/>
        <v>10.6149</v>
      </c>
      <c r="M3435" s="30">
        <f t="shared" si="870"/>
        <v>102</v>
      </c>
      <c r="N3435" s="30" t="str">
        <f t="shared" si="871"/>
        <v>10.6149</v>
      </c>
      <c r="O3435" s="30">
        <f t="shared" si="872"/>
        <v>110</v>
      </c>
      <c r="P3435" s="30" t="str">
        <f t="shared" si="873"/>
        <v>10.6149</v>
      </c>
      <c r="Q3435" s="30">
        <f t="shared" si="874"/>
        <v>118</v>
      </c>
      <c r="R3435" s="36" t="str">
        <f t="shared" si="875"/>
        <v>08-Aug-2017</v>
      </c>
      <c r="S3435" s="37">
        <f t="shared" si="866"/>
        <v>10.6149</v>
      </c>
    </row>
    <row r="3436" spans="1:19" ht="26">
      <c r="A3436" s="30" t="s">
        <v>9180</v>
      </c>
      <c r="D3436" s="30" t="str">
        <f t="shared" si="860"/>
        <v>127307</v>
      </c>
      <c r="E3436" s="30">
        <f t="shared" si="864"/>
        <v>7</v>
      </c>
      <c r="F3436" s="30" t="str">
        <f t="shared" si="861"/>
        <v>INF251K01LQ2</v>
      </c>
      <c r="G3436" s="30">
        <f t="shared" si="865"/>
        <v>20</v>
      </c>
      <c r="H3436" s="30" t="str">
        <f t="shared" si="862"/>
        <v>INF251K01MA4</v>
      </c>
      <c r="I3436" s="30">
        <f t="shared" si="867"/>
        <v>33</v>
      </c>
      <c r="J3436" s="35" t="str">
        <f t="shared" si="863"/>
        <v>BNP Paribas Medium Term Income Fund - Calendar Quarterly Dividend Option</v>
      </c>
      <c r="K3436" s="35">
        <f t="shared" si="868"/>
        <v>106</v>
      </c>
      <c r="L3436" s="30" t="str">
        <f t="shared" si="869"/>
        <v>10.3028</v>
      </c>
      <c r="M3436" s="30">
        <f t="shared" si="870"/>
        <v>114</v>
      </c>
      <c r="N3436" s="30" t="str">
        <f t="shared" si="871"/>
        <v>10.3028</v>
      </c>
      <c r="O3436" s="30">
        <f t="shared" si="872"/>
        <v>122</v>
      </c>
      <c r="P3436" s="30" t="str">
        <f t="shared" si="873"/>
        <v>10.3028</v>
      </c>
      <c r="Q3436" s="30">
        <f t="shared" si="874"/>
        <v>130</v>
      </c>
      <c r="R3436" s="36" t="str">
        <f t="shared" si="875"/>
        <v>08-Aug-2017</v>
      </c>
      <c r="S3436" s="37">
        <f t="shared" si="866"/>
        <v>10.3028</v>
      </c>
    </row>
    <row r="3437" spans="1:19" ht="26">
      <c r="A3437" s="30" t="s">
        <v>9181</v>
      </c>
      <c r="D3437" s="30" t="str">
        <f t="shared" si="860"/>
        <v>127315</v>
      </c>
      <c r="E3437" s="30">
        <f t="shared" si="864"/>
        <v>7</v>
      </c>
      <c r="F3437" s="30" t="str">
        <f t="shared" si="861"/>
        <v>INF251K01LY6</v>
      </c>
      <c r="G3437" s="30">
        <f t="shared" si="865"/>
        <v>20</v>
      </c>
      <c r="H3437" s="30" t="str">
        <f t="shared" si="862"/>
        <v>INF251K01MG1</v>
      </c>
      <c r="I3437" s="30">
        <f t="shared" si="867"/>
        <v>33</v>
      </c>
      <c r="J3437" s="35" t="str">
        <f t="shared" si="863"/>
        <v>BNP Paribas Medium Term Income Fund - Direct Plan - Annual Dividend Option</v>
      </c>
      <c r="K3437" s="35">
        <f t="shared" si="868"/>
        <v>108</v>
      </c>
      <c r="L3437" s="30" t="str">
        <f t="shared" si="869"/>
        <v>10.0000</v>
      </c>
      <c r="M3437" s="30">
        <f t="shared" si="870"/>
        <v>116</v>
      </c>
      <c r="N3437" s="30" t="str">
        <f t="shared" si="871"/>
        <v>10.0000</v>
      </c>
      <c r="O3437" s="30">
        <f t="shared" si="872"/>
        <v>124</v>
      </c>
      <c r="P3437" s="30" t="str">
        <f t="shared" si="873"/>
        <v>10.0000</v>
      </c>
      <c r="Q3437" s="30">
        <f t="shared" si="874"/>
        <v>132</v>
      </c>
      <c r="R3437" s="36" t="str">
        <f t="shared" si="875"/>
        <v>08-Aug-2017</v>
      </c>
      <c r="S3437" s="37">
        <f t="shared" si="866"/>
        <v>10</v>
      </c>
    </row>
    <row r="3438" spans="1:19" ht="26">
      <c r="A3438" s="30" t="s">
        <v>9182</v>
      </c>
      <c r="D3438" s="30" t="str">
        <f t="shared" si="860"/>
        <v>127311</v>
      </c>
      <c r="E3438" s="30">
        <f t="shared" si="864"/>
        <v>7</v>
      </c>
      <c r="F3438" s="30" t="str">
        <f t="shared" si="861"/>
        <v>INF251K01LW0</v>
      </c>
      <c r="G3438" s="30">
        <f t="shared" si="865"/>
        <v>20</v>
      </c>
      <c r="H3438" s="30" t="str">
        <f t="shared" si="862"/>
        <v>INF251K01ME6</v>
      </c>
      <c r="I3438" s="30">
        <f t="shared" si="867"/>
        <v>33</v>
      </c>
      <c r="J3438" s="35" t="str">
        <f t="shared" si="863"/>
        <v>BNP Paribas Medium Term Income Fund - Direct Plan - Calendar Quarterly Dividend Option</v>
      </c>
      <c r="K3438" s="35">
        <f t="shared" si="868"/>
        <v>120</v>
      </c>
      <c r="L3438" s="30" t="str">
        <f t="shared" si="869"/>
        <v>10.0000</v>
      </c>
      <c r="M3438" s="30">
        <f t="shared" si="870"/>
        <v>128</v>
      </c>
      <c r="N3438" s="30" t="str">
        <f t="shared" si="871"/>
        <v>10.0000</v>
      </c>
      <c r="O3438" s="30">
        <f t="shared" si="872"/>
        <v>136</v>
      </c>
      <c r="P3438" s="30" t="str">
        <f t="shared" si="873"/>
        <v>10.0000</v>
      </c>
      <c r="Q3438" s="30">
        <f t="shared" si="874"/>
        <v>144</v>
      </c>
      <c r="R3438" s="36" t="str">
        <f t="shared" si="875"/>
        <v>08-Aug-2017</v>
      </c>
      <c r="S3438" s="37">
        <f t="shared" si="866"/>
        <v>10</v>
      </c>
    </row>
    <row r="3439" spans="1:19" ht="26">
      <c r="A3439" s="30" t="s">
        <v>9183</v>
      </c>
      <c r="D3439" s="30" t="str">
        <f t="shared" si="860"/>
        <v>127305</v>
      </c>
      <c r="E3439" s="30">
        <f t="shared" si="864"/>
        <v>7</v>
      </c>
      <c r="F3439" s="30" t="str">
        <f t="shared" si="861"/>
        <v>INF251K01LU4</v>
      </c>
      <c r="G3439" s="30">
        <f t="shared" si="865"/>
        <v>20</v>
      </c>
      <c r="H3439" s="30" t="str">
        <f t="shared" si="862"/>
        <v>-</v>
      </c>
      <c r="I3439" s="30">
        <f t="shared" si="867"/>
        <v>22</v>
      </c>
      <c r="J3439" s="35" t="str">
        <f t="shared" si="863"/>
        <v>BNP Paribas Medium Term Income Fund - Direct Plan - Growth Option</v>
      </c>
      <c r="K3439" s="35">
        <f t="shared" si="868"/>
        <v>88</v>
      </c>
      <c r="L3439" s="30" t="str">
        <f t="shared" si="869"/>
        <v>13.9211</v>
      </c>
      <c r="M3439" s="30">
        <f t="shared" si="870"/>
        <v>96</v>
      </c>
      <c r="N3439" s="30" t="str">
        <f t="shared" si="871"/>
        <v>13.9211</v>
      </c>
      <c r="O3439" s="30">
        <f t="shared" si="872"/>
        <v>104</v>
      </c>
      <c r="P3439" s="30" t="str">
        <f t="shared" si="873"/>
        <v>13.9211</v>
      </c>
      <c r="Q3439" s="30">
        <f t="shared" si="874"/>
        <v>112</v>
      </c>
      <c r="R3439" s="36" t="str">
        <f t="shared" si="875"/>
        <v>08-Aug-2017</v>
      </c>
      <c r="S3439" s="37">
        <f t="shared" si="866"/>
        <v>13.921099999999999</v>
      </c>
    </row>
    <row r="3440" spans="1:19" ht="26">
      <c r="A3440" s="30" t="s">
        <v>9184</v>
      </c>
      <c r="D3440" s="30" t="str">
        <f t="shared" si="860"/>
        <v>127313</v>
      </c>
      <c r="E3440" s="30">
        <f t="shared" si="864"/>
        <v>7</v>
      </c>
      <c r="F3440" s="30" t="str">
        <f t="shared" si="861"/>
        <v>INF251K01LX8</v>
      </c>
      <c r="G3440" s="30">
        <f t="shared" si="865"/>
        <v>20</v>
      </c>
      <c r="H3440" s="30" t="str">
        <f t="shared" si="862"/>
        <v>INF251K01MF3</v>
      </c>
      <c r="I3440" s="30">
        <f t="shared" si="867"/>
        <v>33</v>
      </c>
      <c r="J3440" s="35" t="str">
        <f t="shared" si="863"/>
        <v>BNP Paribas Medium Term Income Fund - Direct Plan - Half yearly Dividend Option</v>
      </c>
      <c r="K3440" s="35">
        <f t="shared" si="868"/>
        <v>113</v>
      </c>
      <c r="L3440" s="30" t="str">
        <f t="shared" si="869"/>
        <v>10.0000</v>
      </c>
      <c r="M3440" s="30">
        <f t="shared" si="870"/>
        <v>121</v>
      </c>
      <c r="N3440" s="30" t="str">
        <f t="shared" si="871"/>
        <v>10.0000</v>
      </c>
      <c r="O3440" s="30">
        <f t="shared" si="872"/>
        <v>129</v>
      </c>
      <c r="P3440" s="30" t="str">
        <f t="shared" si="873"/>
        <v>10.0000</v>
      </c>
      <c r="Q3440" s="30">
        <f t="shared" si="874"/>
        <v>137</v>
      </c>
      <c r="R3440" s="36" t="str">
        <f t="shared" si="875"/>
        <v>08-Aug-2017</v>
      </c>
      <c r="S3440" s="37">
        <f t="shared" si="866"/>
        <v>10</v>
      </c>
    </row>
    <row r="3441" spans="1:19" ht="26">
      <c r="A3441" s="30" t="s">
        <v>9185</v>
      </c>
      <c r="D3441" s="30" t="str">
        <f t="shared" si="860"/>
        <v>127310</v>
      </c>
      <c r="E3441" s="30">
        <f t="shared" si="864"/>
        <v>7</v>
      </c>
      <c r="F3441" s="30" t="str">
        <f t="shared" si="861"/>
        <v>INF251K01LV2</v>
      </c>
      <c r="G3441" s="30">
        <f t="shared" si="865"/>
        <v>20</v>
      </c>
      <c r="H3441" s="30" t="str">
        <f t="shared" si="862"/>
        <v>INF251K01MD8</v>
      </c>
      <c r="I3441" s="30">
        <f t="shared" si="867"/>
        <v>33</v>
      </c>
      <c r="J3441" s="35" t="str">
        <f t="shared" si="863"/>
        <v>BNP Paribas Medium Term Income Fund - Direct Plan - Monthly Dividend Option</v>
      </c>
      <c r="K3441" s="35">
        <f t="shared" si="868"/>
        <v>109</v>
      </c>
      <c r="L3441" s="30" t="str">
        <f t="shared" si="869"/>
        <v>10.2037</v>
      </c>
      <c r="M3441" s="30">
        <f t="shared" si="870"/>
        <v>117</v>
      </c>
      <c r="N3441" s="30" t="str">
        <f t="shared" si="871"/>
        <v>10.2037</v>
      </c>
      <c r="O3441" s="30">
        <f t="shared" si="872"/>
        <v>125</v>
      </c>
      <c r="P3441" s="30" t="str">
        <f t="shared" si="873"/>
        <v>10.2037</v>
      </c>
      <c r="Q3441" s="30">
        <f t="shared" si="874"/>
        <v>133</v>
      </c>
      <c r="R3441" s="36" t="str">
        <f t="shared" si="875"/>
        <v>08-Aug-2017</v>
      </c>
      <c r="S3441" s="37">
        <f t="shared" si="866"/>
        <v>10.2037</v>
      </c>
    </row>
    <row r="3442" spans="1:19">
      <c r="A3442" s="30" t="s">
        <v>9186</v>
      </c>
      <c r="D3442" s="30" t="str">
        <f t="shared" si="860"/>
        <v>127304</v>
      </c>
      <c r="E3442" s="30">
        <f t="shared" si="864"/>
        <v>7</v>
      </c>
      <c r="F3442" s="30" t="str">
        <f t="shared" si="861"/>
        <v>INF251K01LT6</v>
      </c>
      <c r="G3442" s="30">
        <f t="shared" si="865"/>
        <v>20</v>
      </c>
      <c r="H3442" s="30" t="str">
        <f t="shared" si="862"/>
        <v>-</v>
      </c>
      <c r="I3442" s="30">
        <f t="shared" si="867"/>
        <v>22</v>
      </c>
      <c r="J3442" s="35" t="str">
        <f t="shared" si="863"/>
        <v>BNP Paribas Medium Term Income Fund - Growth Option</v>
      </c>
      <c r="K3442" s="35">
        <f t="shared" si="868"/>
        <v>74</v>
      </c>
      <c r="L3442" s="30" t="str">
        <f t="shared" si="869"/>
        <v>13.5436</v>
      </c>
      <c r="M3442" s="30">
        <f t="shared" si="870"/>
        <v>82</v>
      </c>
      <c r="N3442" s="30" t="str">
        <f t="shared" si="871"/>
        <v>13.5436</v>
      </c>
      <c r="O3442" s="30">
        <f t="shared" si="872"/>
        <v>90</v>
      </c>
      <c r="P3442" s="30" t="str">
        <f t="shared" si="873"/>
        <v>13.5436</v>
      </c>
      <c r="Q3442" s="30">
        <f t="shared" si="874"/>
        <v>98</v>
      </c>
      <c r="R3442" s="36" t="str">
        <f t="shared" si="875"/>
        <v>08-Aug-2017</v>
      </c>
      <c r="S3442" s="37">
        <f t="shared" si="866"/>
        <v>13.5436</v>
      </c>
    </row>
    <row r="3443" spans="1:19" ht="26">
      <c r="A3443" s="30" t="s">
        <v>9187</v>
      </c>
      <c r="D3443" s="30" t="str">
        <f t="shared" si="860"/>
        <v>127319</v>
      </c>
      <c r="E3443" s="30">
        <f t="shared" si="864"/>
        <v>7</v>
      </c>
      <c r="F3443" s="30" t="str">
        <f t="shared" si="861"/>
        <v>INF251K01LR0</v>
      </c>
      <c r="G3443" s="30">
        <f t="shared" si="865"/>
        <v>20</v>
      </c>
      <c r="H3443" s="30" t="str">
        <f t="shared" si="862"/>
        <v>INF251K01MB2</v>
      </c>
      <c r="I3443" s="30">
        <f t="shared" si="867"/>
        <v>33</v>
      </c>
      <c r="J3443" s="35" t="str">
        <f t="shared" si="863"/>
        <v>BNP Paribas Medium Term Income Fund - Half Yearly Dividend Option</v>
      </c>
      <c r="K3443" s="35">
        <f t="shared" si="868"/>
        <v>99</v>
      </c>
      <c r="L3443" s="30" t="str">
        <f t="shared" si="869"/>
        <v>10.5142</v>
      </c>
      <c r="M3443" s="30">
        <f t="shared" si="870"/>
        <v>107</v>
      </c>
      <c r="N3443" s="30" t="str">
        <f t="shared" si="871"/>
        <v>10.5142</v>
      </c>
      <c r="O3443" s="30">
        <f t="shared" si="872"/>
        <v>115</v>
      </c>
      <c r="P3443" s="30" t="str">
        <f t="shared" si="873"/>
        <v>10.5142</v>
      </c>
      <c r="Q3443" s="30">
        <f t="shared" si="874"/>
        <v>123</v>
      </c>
      <c r="R3443" s="36" t="str">
        <f t="shared" si="875"/>
        <v>08-Aug-2017</v>
      </c>
      <c r="S3443" s="37">
        <f t="shared" si="866"/>
        <v>10.514200000000001</v>
      </c>
    </row>
    <row r="3444" spans="1:19" ht="26">
      <c r="A3444" s="30" t="s">
        <v>9188</v>
      </c>
      <c r="D3444" s="30" t="str">
        <f t="shared" si="860"/>
        <v>127308</v>
      </c>
      <c r="E3444" s="30">
        <f t="shared" si="864"/>
        <v>7</v>
      </c>
      <c r="F3444" s="30" t="str">
        <f t="shared" si="861"/>
        <v>INF251K01LS8</v>
      </c>
      <c r="G3444" s="30">
        <f t="shared" si="865"/>
        <v>20</v>
      </c>
      <c r="H3444" s="30" t="str">
        <f t="shared" si="862"/>
        <v>INF251K01MC0</v>
      </c>
      <c r="I3444" s="30">
        <f t="shared" si="867"/>
        <v>33</v>
      </c>
      <c r="J3444" s="35" t="str">
        <f t="shared" si="863"/>
        <v>BNP Paribas Medium Term Income Fund - Monthly Dividend Option</v>
      </c>
      <c r="K3444" s="35">
        <f t="shared" si="868"/>
        <v>95</v>
      </c>
      <c r="L3444" s="30" t="str">
        <f t="shared" si="869"/>
        <v>10.2001</v>
      </c>
      <c r="M3444" s="30">
        <f t="shared" si="870"/>
        <v>103</v>
      </c>
      <c r="N3444" s="30" t="str">
        <f t="shared" si="871"/>
        <v>10.2001</v>
      </c>
      <c r="O3444" s="30">
        <f t="shared" si="872"/>
        <v>111</v>
      </c>
      <c r="P3444" s="30" t="str">
        <f t="shared" si="873"/>
        <v>10.2001</v>
      </c>
      <c r="Q3444" s="30">
        <f t="shared" si="874"/>
        <v>119</v>
      </c>
      <c r="R3444" s="36" t="str">
        <f t="shared" si="875"/>
        <v>08-Aug-2017</v>
      </c>
      <c r="S3444" s="37">
        <f t="shared" si="866"/>
        <v>10.200100000000001</v>
      </c>
    </row>
    <row r="3445" spans="1:19">
      <c r="A3445" s="30" t="s">
        <v>9189</v>
      </c>
      <c r="D3445" s="30" t="str">
        <f t="shared" si="860"/>
        <v>117944</v>
      </c>
      <c r="E3445" s="30">
        <f t="shared" si="864"/>
        <v>7</v>
      </c>
      <c r="F3445" s="30" t="str">
        <f t="shared" si="861"/>
        <v>-</v>
      </c>
      <c r="G3445" s="30">
        <f t="shared" si="865"/>
        <v>9</v>
      </c>
      <c r="H3445" s="30" t="str">
        <f t="shared" si="862"/>
        <v>INF251K01DR7</v>
      </c>
      <c r="I3445" s="30">
        <f t="shared" si="867"/>
        <v>22</v>
      </c>
      <c r="J3445" s="35" t="str">
        <f t="shared" si="863"/>
        <v>BNP PARIBAS MONEY PLUS FUND  DAILY DIVIDEND OPTION</v>
      </c>
      <c r="K3445" s="35">
        <f t="shared" si="868"/>
        <v>73</v>
      </c>
      <c r="L3445" s="30" t="str">
        <f t="shared" si="869"/>
        <v>10.0604</v>
      </c>
      <c r="M3445" s="30">
        <f t="shared" si="870"/>
        <v>81</v>
      </c>
      <c r="N3445" s="30" t="str">
        <f t="shared" si="871"/>
        <v>10.0604</v>
      </c>
      <c r="O3445" s="30">
        <f t="shared" si="872"/>
        <v>89</v>
      </c>
      <c r="P3445" s="30" t="str">
        <f t="shared" si="873"/>
        <v>10.0604</v>
      </c>
      <c r="Q3445" s="30">
        <f t="shared" si="874"/>
        <v>97</v>
      </c>
      <c r="R3445" s="36" t="str">
        <f t="shared" si="875"/>
        <v>08-Aug-2017</v>
      </c>
      <c r="S3445" s="37">
        <f t="shared" si="866"/>
        <v>10.0604</v>
      </c>
    </row>
    <row r="3446" spans="1:19">
      <c r="A3446" s="30" t="s">
        <v>9190</v>
      </c>
      <c r="D3446" s="30" t="str">
        <f t="shared" si="860"/>
        <v>117945</v>
      </c>
      <c r="E3446" s="30">
        <f t="shared" si="864"/>
        <v>7</v>
      </c>
      <c r="F3446" s="30" t="str">
        <f t="shared" si="861"/>
        <v>INF251K01DQ9</v>
      </c>
      <c r="G3446" s="30">
        <f t="shared" si="865"/>
        <v>20</v>
      </c>
      <c r="H3446" s="30" t="str">
        <f t="shared" si="862"/>
        <v>-</v>
      </c>
      <c r="I3446" s="30">
        <f t="shared" si="867"/>
        <v>22</v>
      </c>
      <c r="J3446" s="35" t="str">
        <f t="shared" si="863"/>
        <v>BNP PARIBAS MONEY PLUS FUND  GROWTH OPTION</v>
      </c>
      <c r="K3446" s="35">
        <f t="shared" si="868"/>
        <v>65</v>
      </c>
      <c r="L3446" s="30" t="str">
        <f t="shared" si="869"/>
        <v>25.1094</v>
      </c>
      <c r="M3446" s="30">
        <f t="shared" si="870"/>
        <v>73</v>
      </c>
      <c r="N3446" s="30" t="str">
        <f t="shared" si="871"/>
        <v>25.1094</v>
      </c>
      <c r="O3446" s="30">
        <f t="shared" si="872"/>
        <v>81</v>
      </c>
      <c r="P3446" s="30" t="str">
        <f t="shared" si="873"/>
        <v>25.1094</v>
      </c>
      <c r="Q3446" s="30">
        <f t="shared" si="874"/>
        <v>89</v>
      </c>
      <c r="R3446" s="36" t="str">
        <f t="shared" si="875"/>
        <v>08-Aug-2017</v>
      </c>
      <c r="S3446" s="37">
        <f t="shared" si="866"/>
        <v>25.109400000000001</v>
      </c>
    </row>
    <row r="3447" spans="1:19">
      <c r="A3447" s="30" t="s">
        <v>9191</v>
      </c>
      <c r="D3447" s="30" t="str">
        <f t="shared" si="860"/>
        <v>117947</v>
      </c>
      <c r="E3447" s="30">
        <f t="shared" si="864"/>
        <v>7</v>
      </c>
      <c r="F3447" s="30" t="str">
        <f t="shared" si="861"/>
        <v>INF251K01DU1</v>
      </c>
      <c r="G3447" s="30">
        <f t="shared" si="865"/>
        <v>20</v>
      </c>
      <c r="H3447" s="30" t="str">
        <f t="shared" si="862"/>
        <v>INF251K01DV9</v>
      </c>
      <c r="I3447" s="30">
        <f t="shared" si="867"/>
        <v>33</v>
      </c>
      <c r="J3447" s="35" t="str">
        <f t="shared" si="863"/>
        <v>BNP PARIBAS MONEY PLUS FUND  MONTHLY DIVIDEND OPTION</v>
      </c>
      <c r="K3447" s="35">
        <f t="shared" si="868"/>
        <v>86</v>
      </c>
      <c r="L3447" s="30" t="str">
        <f t="shared" si="869"/>
        <v>10.0382</v>
      </c>
      <c r="M3447" s="30">
        <f t="shared" si="870"/>
        <v>94</v>
      </c>
      <c r="N3447" s="30" t="str">
        <f t="shared" si="871"/>
        <v>10.0382</v>
      </c>
      <c r="O3447" s="30">
        <f t="shared" si="872"/>
        <v>102</v>
      </c>
      <c r="P3447" s="30" t="str">
        <f t="shared" si="873"/>
        <v>10.0382</v>
      </c>
      <c r="Q3447" s="30">
        <f t="shared" si="874"/>
        <v>110</v>
      </c>
      <c r="R3447" s="36" t="str">
        <f t="shared" si="875"/>
        <v>08-Aug-2017</v>
      </c>
      <c r="S3447" s="37">
        <f t="shared" si="866"/>
        <v>10.0382</v>
      </c>
    </row>
    <row r="3448" spans="1:19">
      <c r="A3448" s="30" t="s">
        <v>9192</v>
      </c>
      <c r="D3448" s="30" t="str">
        <f t="shared" si="860"/>
        <v>117946</v>
      </c>
      <c r="E3448" s="30">
        <f t="shared" si="864"/>
        <v>7</v>
      </c>
      <c r="F3448" s="30" t="str">
        <f t="shared" si="861"/>
        <v>INF251K01DS5</v>
      </c>
      <c r="G3448" s="30">
        <f t="shared" si="865"/>
        <v>20</v>
      </c>
      <c r="H3448" s="30" t="str">
        <f t="shared" si="862"/>
        <v>INF251K01DT3</v>
      </c>
      <c r="I3448" s="30">
        <f t="shared" si="867"/>
        <v>33</v>
      </c>
      <c r="J3448" s="35" t="str">
        <f t="shared" si="863"/>
        <v>BNP PARIBAS MONEY PLUS FUND  WEEKLY DIVIDEND OPTION</v>
      </c>
      <c r="K3448" s="35">
        <f t="shared" si="868"/>
        <v>85</v>
      </c>
      <c r="L3448" s="30" t="str">
        <f t="shared" si="869"/>
        <v>10.0242</v>
      </c>
      <c r="M3448" s="30">
        <f t="shared" si="870"/>
        <v>93</v>
      </c>
      <c r="N3448" s="30" t="str">
        <f t="shared" si="871"/>
        <v>10.0242</v>
      </c>
      <c r="O3448" s="30">
        <f t="shared" si="872"/>
        <v>101</v>
      </c>
      <c r="P3448" s="30" t="str">
        <f t="shared" si="873"/>
        <v>10.0242</v>
      </c>
      <c r="Q3448" s="30">
        <f t="shared" si="874"/>
        <v>109</v>
      </c>
      <c r="R3448" s="36" t="str">
        <f t="shared" si="875"/>
        <v>08-Aug-2017</v>
      </c>
      <c r="S3448" s="37">
        <f t="shared" si="866"/>
        <v>10.0242</v>
      </c>
    </row>
    <row r="3449" spans="1:19" ht="26">
      <c r="A3449" s="30" t="s">
        <v>9193</v>
      </c>
      <c r="D3449" s="30" t="str">
        <f t="shared" si="860"/>
        <v>120007</v>
      </c>
      <c r="E3449" s="30">
        <f t="shared" si="864"/>
        <v>7</v>
      </c>
      <c r="F3449" s="30" t="str">
        <f t="shared" si="861"/>
        <v>-</v>
      </c>
      <c r="G3449" s="30">
        <f t="shared" si="865"/>
        <v>9</v>
      </c>
      <c r="H3449" s="30" t="str">
        <f t="shared" si="862"/>
        <v>INF251K01GK5</v>
      </c>
      <c r="I3449" s="30">
        <f t="shared" si="867"/>
        <v>22</v>
      </c>
      <c r="J3449" s="35" t="str">
        <f t="shared" si="863"/>
        <v>BNP Paribas Money Plus Fund - Direct Plan - Daily Dividend Option</v>
      </c>
      <c r="K3449" s="35">
        <f t="shared" si="868"/>
        <v>88</v>
      </c>
      <c r="L3449" s="30" t="str">
        <f t="shared" si="869"/>
        <v>10.0835</v>
      </c>
      <c r="M3449" s="30">
        <f t="shared" si="870"/>
        <v>96</v>
      </c>
      <c r="N3449" s="30" t="str">
        <f t="shared" si="871"/>
        <v>10.0835</v>
      </c>
      <c r="O3449" s="30">
        <f t="shared" si="872"/>
        <v>104</v>
      </c>
      <c r="P3449" s="30" t="str">
        <f t="shared" si="873"/>
        <v>10.0835</v>
      </c>
      <c r="Q3449" s="30">
        <f t="shared" si="874"/>
        <v>112</v>
      </c>
      <c r="R3449" s="36" t="str">
        <f t="shared" si="875"/>
        <v>08-Aug-2017</v>
      </c>
      <c r="S3449" s="37">
        <f t="shared" si="866"/>
        <v>10.083500000000001</v>
      </c>
    </row>
    <row r="3450" spans="1:19">
      <c r="A3450" s="30" t="s">
        <v>9194</v>
      </c>
      <c r="D3450" s="30" t="str">
        <f t="shared" si="860"/>
        <v>120008</v>
      </c>
      <c r="E3450" s="30">
        <f t="shared" si="864"/>
        <v>7</v>
      </c>
      <c r="F3450" s="30" t="str">
        <f t="shared" si="861"/>
        <v>INF251K01GJ7</v>
      </c>
      <c r="G3450" s="30">
        <f t="shared" si="865"/>
        <v>20</v>
      </c>
      <c r="H3450" s="30" t="str">
        <f t="shared" si="862"/>
        <v>-</v>
      </c>
      <c r="I3450" s="30">
        <f t="shared" si="867"/>
        <v>22</v>
      </c>
      <c r="J3450" s="35" t="str">
        <f t="shared" si="863"/>
        <v>BNP Paribas Money Plus Fund - Direct Plan - Growth Option</v>
      </c>
      <c r="K3450" s="35">
        <f t="shared" si="868"/>
        <v>80</v>
      </c>
      <c r="L3450" s="30" t="str">
        <f t="shared" si="869"/>
        <v>25.8964</v>
      </c>
      <c r="M3450" s="30">
        <f t="shared" si="870"/>
        <v>88</v>
      </c>
      <c r="N3450" s="30" t="str">
        <f t="shared" si="871"/>
        <v>25.8964</v>
      </c>
      <c r="O3450" s="30">
        <f t="shared" si="872"/>
        <v>96</v>
      </c>
      <c r="P3450" s="30" t="str">
        <f t="shared" si="873"/>
        <v>25.8964</v>
      </c>
      <c r="Q3450" s="30">
        <f t="shared" si="874"/>
        <v>104</v>
      </c>
      <c r="R3450" s="36" t="str">
        <f t="shared" si="875"/>
        <v>08-Aug-2017</v>
      </c>
      <c r="S3450" s="37">
        <f t="shared" si="866"/>
        <v>25.8964</v>
      </c>
    </row>
    <row r="3451" spans="1:19" ht="26">
      <c r="A3451" s="30" t="s">
        <v>9195</v>
      </c>
      <c r="D3451" s="30" t="str">
        <f t="shared" si="860"/>
        <v>120009</v>
      </c>
      <c r="E3451" s="30">
        <f t="shared" si="864"/>
        <v>7</v>
      </c>
      <c r="F3451" s="30" t="str">
        <f t="shared" si="861"/>
        <v>INF251K01GN9</v>
      </c>
      <c r="G3451" s="30">
        <f t="shared" si="865"/>
        <v>20</v>
      </c>
      <c r="H3451" s="30" t="str">
        <f t="shared" si="862"/>
        <v>INF251K01GO7</v>
      </c>
      <c r="I3451" s="30">
        <f t="shared" si="867"/>
        <v>33</v>
      </c>
      <c r="J3451" s="35" t="str">
        <f t="shared" si="863"/>
        <v>BNP Paribas Money Plus Fund - Direct Plan - Monthly Dividend Option</v>
      </c>
      <c r="K3451" s="35">
        <f t="shared" si="868"/>
        <v>101</v>
      </c>
      <c r="L3451" s="30" t="str">
        <f t="shared" si="869"/>
        <v>10.0000</v>
      </c>
      <c r="M3451" s="30">
        <f t="shared" si="870"/>
        <v>109</v>
      </c>
      <c r="N3451" s="30" t="str">
        <f t="shared" si="871"/>
        <v>10.0000</v>
      </c>
      <c r="O3451" s="30">
        <f t="shared" si="872"/>
        <v>117</v>
      </c>
      <c r="P3451" s="30" t="str">
        <f t="shared" si="873"/>
        <v>10.0000</v>
      </c>
      <c r="Q3451" s="30">
        <f t="shared" si="874"/>
        <v>125</v>
      </c>
      <c r="R3451" s="36" t="str">
        <f t="shared" si="875"/>
        <v>08-Aug-2017</v>
      </c>
      <c r="S3451" s="37">
        <f t="shared" si="866"/>
        <v>10</v>
      </c>
    </row>
    <row r="3452" spans="1:19" ht="26">
      <c r="A3452" s="30" t="s">
        <v>9196</v>
      </c>
      <c r="D3452" s="30" t="str">
        <f t="shared" si="860"/>
        <v>120010</v>
      </c>
      <c r="E3452" s="30">
        <f t="shared" si="864"/>
        <v>7</v>
      </c>
      <c r="F3452" s="30" t="str">
        <f t="shared" si="861"/>
        <v>INF251K01GL3</v>
      </c>
      <c r="G3452" s="30">
        <f t="shared" si="865"/>
        <v>20</v>
      </c>
      <c r="H3452" s="30" t="str">
        <f t="shared" si="862"/>
        <v>INF251K01GM1</v>
      </c>
      <c r="I3452" s="30">
        <f t="shared" si="867"/>
        <v>33</v>
      </c>
      <c r="J3452" s="35" t="str">
        <f t="shared" si="863"/>
        <v>BNP Paribas Money Plus Fund - Direct Plan - Weekly Dividend Option</v>
      </c>
      <c r="K3452" s="35">
        <f t="shared" si="868"/>
        <v>100</v>
      </c>
      <c r="L3452" s="30" t="str">
        <f t="shared" si="869"/>
        <v>10.0250</v>
      </c>
      <c r="M3452" s="30">
        <f t="shared" si="870"/>
        <v>108</v>
      </c>
      <c r="N3452" s="30" t="str">
        <f t="shared" si="871"/>
        <v>10.0250</v>
      </c>
      <c r="O3452" s="30">
        <f t="shared" si="872"/>
        <v>116</v>
      </c>
      <c r="P3452" s="30" t="str">
        <f t="shared" si="873"/>
        <v>10.0250</v>
      </c>
      <c r="Q3452" s="30">
        <f t="shared" si="874"/>
        <v>124</v>
      </c>
      <c r="R3452" s="36" t="str">
        <f t="shared" si="875"/>
        <v>08-Aug-2017</v>
      </c>
      <c r="S3452" s="37">
        <f t="shared" si="866"/>
        <v>10.025</v>
      </c>
    </row>
    <row r="3453" spans="1:19" ht="26">
      <c r="A3453" s="30" t="s">
        <v>9197</v>
      </c>
      <c r="D3453" s="30" t="str">
        <f t="shared" si="860"/>
        <v>113483</v>
      </c>
      <c r="E3453" s="30">
        <f t="shared" si="864"/>
        <v>7</v>
      </c>
      <c r="F3453" s="30" t="str">
        <f t="shared" si="861"/>
        <v>-</v>
      </c>
      <c r="G3453" s="30">
        <f t="shared" si="865"/>
        <v>9</v>
      </c>
      <c r="H3453" s="30" t="str">
        <f t="shared" si="862"/>
        <v>INF251K01DM8</v>
      </c>
      <c r="I3453" s="30">
        <f t="shared" si="867"/>
        <v>22</v>
      </c>
      <c r="J3453" s="35" t="str">
        <f t="shared" si="863"/>
        <v>BNP PARIBAS Money Plus Fund-Regular Plan- Daily Dividend Option (Compulsory Reinvestment)</v>
      </c>
      <c r="K3453" s="35">
        <f t="shared" si="868"/>
        <v>112</v>
      </c>
      <c r="L3453" s="30" t="str">
        <f t="shared" si="869"/>
        <v>10.0499</v>
      </c>
      <c r="M3453" s="30">
        <f t="shared" si="870"/>
        <v>120</v>
      </c>
      <c r="N3453" s="30" t="str">
        <f t="shared" si="871"/>
        <v>10.0499</v>
      </c>
      <c r="O3453" s="30">
        <f t="shared" si="872"/>
        <v>128</v>
      </c>
      <c r="P3453" s="30" t="str">
        <f t="shared" si="873"/>
        <v>10.0499</v>
      </c>
      <c r="Q3453" s="30">
        <f t="shared" si="874"/>
        <v>136</v>
      </c>
      <c r="R3453" s="36" t="str">
        <f t="shared" si="875"/>
        <v>08-Aug-2017</v>
      </c>
      <c r="S3453" s="37">
        <f t="shared" si="866"/>
        <v>10.049899999999999</v>
      </c>
    </row>
    <row r="3454" spans="1:19">
      <c r="A3454" s="30" t="s">
        <v>9198</v>
      </c>
      <c r="D3454" s="30" t="str">
        <f t="shared" si="860"/>
        <v>113476</v>
      </c>
      <c r="E3454" s="30">
        <f t="shared" si="864"/>
        <v>7</v>
      </c>
      <c r="F3454" s="30" t="str">
        <f t="shared" si="861"/>
        <v>INF251K01DL0</v>
      </c>
      <c r="G3454" s="30">
        <f t="shared" si="865"/>
        <v>20</v>
      </c>
      <c r="H3454" s="30" t="str">
        <f t="shared" si="862"/>
        <v>-</v>
      </c>
      <c r="I3454" s="30">
        <f t="shared" si="867"/>
        <v>22</v>
      </c>
      <c r="J3454" s="35" t="str">
        <f t="shared" si="863"/>
        <v>BNP PARIBAS Money Plus Fund-Regular Plan-Growth Option</v>
      </c>
      <c r="K3454" s="35">
        <f t="shared" si="868"/>
        <v>77</v>
      </c>
      <c r="L3454" s="30" t="str">
        <f t="shared" si="869"/>
        <v>24.5156</v>
      </c>
      <c r="M3454" s="30">
        <f t="shared" si="870"/>
        <v>85</v>
      </c>
      <c r="N3454" s="30" t="str">
        <f t="shared" si="871"/>
        <v>24.5156</v>
      </c>
      <c r="O3454" s="30">
        <f t="shared" si="872"/>
        <v>93</v>
      </c>
      <c r="P3454" s="30" t="str">
        <f t="shared" si="873"/>
        <v>24.5156</v>
      </c>
      <c r="Q3454" s="30">
        <f t="shared" si="874"/>
        <v>101</v>
      </c>
      <c r="R3454" s="36" t="str">
        <f t="shared" si="875"/>
        <v>08-Aug-2017</v>
      </c>
      <c r="S3454" s="37">
        <f t="shared" si="866"/>
        <v>24.515599999999999</v>
      </c>
    </row>
    <row r="3455" spans="1:19" ht="26">
      <c r="A3455" s="30" t="s">
        <v>9199</v>
      </c>
      <c r="D3455" s="30" t="str">
        <f t="shared" si="860"/>
        <v>113478</v>
      </c>
      <c r="E3455" s="30">
        <f t="shared" si="864"/>
        <v>7</v>
      </c>
      <c r="F3455" s="30" t="str">
        <f t="shared" si="861"/>
        <v>INF251K01DO4</v>
      </c>
      <c r="G3455" s="30">
        <f t="shared" si="865"/>
        <v>20</v>
      </c>
      <c r="H3455" s="30" t="str">
        <f t="shared" si="862"/>
        <v>INF251K01DP1</v>
      </c>
      <c r="I3455" s="30">
        <f t="shared" si="867"/>
        <v>33</v>
      </c>
      <c r="J3455" s="35" t="str">
        <f t="shared" si="863"/>
        <v>BNP PARIBAS Money Plus Fund-Regular Plan-Monthly Dividend Option</v>
      </c>
      <c r="K3455" s="35">
        <f t="shared" si="868"/>
        <v>98</v>
      </c>
      <c r="L3455" s="30" t="str">
        <f t="shared" si="869"/>
        <v>10.0392</v>
      </c>
      <c r="M3455" s="30">
        <f t="shared" si="870"/>
        <v>106</v>
      </c>
      <c r="N3455" s="30" t="str">
        <f t="shared" si="871"/>
        <v>10.0392</v>
      </c>
      <c r="O3455" s="30">
        <f t="shared" si="872"/>
        <v>114</v>
      </c>
      <c r="P3455" s="30" t="str">
        <f t="shared" si="873"/>
        <v>10.0392</v>
      </c>
      <c r="Q3455" s="30">
        <f t="shared" si="874"/>
        <v>122</v>
      </c>
      <c r="R3455" s="36" t="str">
        <f t="shared" si="875"/>
        <v>08-Aug-2017</v>
      </c>
      <c r="S3455" s="37">
        <f t="shared" si="866"/>
        <v>10.039199999999999</v>
      </c>
    </row>
    <row r="3456" spans="1:19" ht="26">
      <c r="A3456" s="30" t="s">
        <v>9200</v>
      </c>
      <c r="D3456" s="30" t="str">
        <f t="shared" si="860"/>
        <v>113477</v>
      </c>
      <c r="E3456" s="30">
        <f t="shared" si="864"/>
        <v>7</v>
      </c>
      <c r="F3456" s="30" t="str">
        <f t="shared" si="861"/>
        <v>-</v>
      </c>
      <c r="G3456" s="30">
        <f t="shared" si="865"/>
        <v>9</v>
      </c>
      <c r="H3456" s="30" t="str">
        <f t="shared" si="862"/>
        <v>INF251K01DN6</v>
      </c>
      <c r="I3456" s="30">
        <f t="shared" si="867"/>
        <v>22</v>
      </c>
      <c r="J3456" s="35" t="str">
        <f t="shared" si="863"/>
        <v>BNP PARIBAS Money Plus Fund-Regular Plan-Weekly Dividend Option</v>
      </c>
      <c r="K3456" s="35">
        <f t="shared" si="868"/>
        <v>86</v>
      </c>
      <c r="L3456" s="30" t="str">
        <f t="shared" si="869"/>
        <v>10.0246</v>
      </c>
      <c r="M3456" s="30">
        <f t="shared" si="870"/>
        <v>94</v>
      </c>
      <c r="N3456" s="30" t="str">
        <f t="shared" si="871"/>
        <v>10.0246</v>
      </c>
      <c r="O3456" s="30">
        <f t="shared" si="872"/>
        <v>102</v>
      </c>
      <c r="P3456" s="30" t="str">
        <f t="shared" si="873"/>
        <v>10.0246</v>
      </c>
      <c r="Q3456" s="30">
        <f t="shared" si="874"/>
        <v>110</v>
      </c>
      <c r="R3456" s="36" t="str">
        <f t="shared" si="875"/>
        <v>08-Aug-2017</v>
      </c>
      <c r="S3456" s="37">
        <f t="shared" si="866"/>
        <v>10.0246</v>
      </c>
    </row>
    <row r="3457" spans="1:19" ht="26">
      <c r="A3457" s="30" t="s">
        <v>9201</v>
      </c>
      <c r="D3457" s="30" t="str">
        <f t="shared" si="860"/>
        <v>120082</v>
      </c>
      <c r="E3457" s="30">
        <f t="shared" si="864"/>
        <v>7</v>
      </c>
      <c r="F3457" s="30" t="str">
        <f t="shared" si="861"/>
        <v>INF251K01HR8</v>
      </c>
      <c r="G3457" s="30">
        <f t="shared" si="865"/>
        <v>20</v>
      </c>
      <c r="H3457" s="30" t="str">
        <f t="shared" si="862"/>
        <v>-</v>
      </c>
      <c r="I3457" s="30">
        <f t="shared" si="867"/>
        <v>22</v>
      </c>
      <c r="J3457" s="35" t="str">
        <f t="shared" si="863"/>
        <v>BNP Paribas Monthly Income Plan - Direct Plan - Growth Option</v>
      </c>
      <c r="K3457" s="35">
        <f t="shared" si="868"/>
        <v>84</v>
      </c>
      <c r="L3457" s="30" t="str">
        <f t="shared" si="869"/>
        <v>28.1795</v>
      </c>
      <c r="M3457" s="30">
        <f t="shared" si="870"/>
        <v>92</v>
      </c>
      <c r="N3457" s="30" t="str">
        <f t="shared" si="871"/>
        <v>28.1795</v>
      </c>
      <c r="O3457" s="30">
        <f t="shared" si="872"/>
        <v>100</v>
      </c>
      <c r="P3457" s="30" t="str">
        <f t="shared" si="873"/>
        <v>28.1795</v>
      </c>
      <c r="Q3457" s="30">
        <f t="shared" si="874"/>
        <v>108</v>
      </c>
      <c r="R3457" s="36" t="str">
        <f t="shared" si="875"/>
        <v>08-Aug-2017</v>
      </c>
      <c r="S3457" s="37">
        <f t="shared" si="866"/>
        <v>28.179500000000001</v>
      </c>
    </row>
    <row r="3458" spans="1:19" ht="26">
      <c r="A3458" s="30" t="s">
        <v>9202</v>
      </c>
      <c r="D3458" s="30" t="str">
        <f t="shared" si="860"/>
        <v>120083</v>
      </c>
      <c r="E3458" s="30">
        <f t="shared" si="864"/>
        <v>7</v>
      </c>
      <c r="F3458" s="30" t="str">
        <f t="shared" si="861"/>
        <v>INF251K01HS6</v>
      </c>
      <c r="G3458" s="30">
        <f t="shared" si="865"/>
        <v>20</v>
      </c>
      <c r="H3458" s="30" t="str">
        <f t="shared" si="862"/>
        <v>INF251K01HT4</v>
      </c>
      <c r="I3458" s="30">
        <f t="shared" si="867"/>
        <v>33</v>
      </c>
      <c r="J3458" s="35" t="str">
        <f t="shared" si="863"/>
        <v>BNP Paribas Monthly Income Plan - Direct Plan - Monthly Dividend Option</v>
      </c>
      <c r="K3458" s="35">
        <f t="shared" si="868"/>
        <v>105</v>
      </c>
      <c r="L3458" s="30" t="str">
        <f t="shared" si="869"/>
        <v>11.3818</v>
      </c>
      <c r="M3458" s="30">
        <f t="shared" si="870"/>
        <v>113</v>
      </c>
      <c r="N3458" s="30" t="str">
        <f t="shared" si="871"/>
        <v>11.3818</v>
      </c>
      <c r="O3458" s="30">
        <f t="shared" si="872"/>
        <v>121</v>
      </c>
      <c r="P3458" s="30" t="str">
        <f t="shared" si="873"/>
        <v>11.3818</v>
      </c>
      <c r="Q3458" s="30">
        <f t="shared" si="874"/>
        <v>129</v>
      </c>
      <c r="R3458" s="36" t="str">
        <f t="shared" si="875"/>
        <v>08-Aug-2017</v>
      </c>
      <c r="S3458" s="37">
        <f t="shared" si="866"/>
        <v>11.3818</v>
      </c>
    </row>
    <row r="3459" spans="1:19" ht="26">
      <c r="A3459" s="30" t="s">
        <v>9203</v>
      </c>
      <c r="D3459" s="30" t="str">
        <f t="shared" si="860"/>
        <v>120111</v>
      </c>
      <c r="E3459" s="30">
        <f t="shared" si="864"/>
        <v>7</v>
      </c>
      <c r="F3459" s="30" t="str">
        <f t="shared" si="861"/>
        <v>INF251K01HU2</v>
      </c>
      <c r="G3459" s="30">
        <f t="shared" si="865"/>
        <v>20</v>
      </c>
      <c r="H3459" s="30" t="str">
        <f t="shared" si="862"/>
        <v>INF251K01HV0</v>
      </c>
      <c r="I3459" s="30">
        <f t="shared" si="867"/>
        <v>33</v>
      </c>
      <c r="J3459" s="35" t="str">
        <f t="shared" si="863"/>
        <v>BNP Paribas Monthly Income Plan - Direct Plan - Quarterly Dividend Option</v>
      </c>
      <c r="K3459" s="35">
        <f t="shared" si="868"/>
        <v>107</v>
      </c>
      <c r="L3459" s="30" t="str">
        <f t="shared" si="869"/>
        <v>10.8937</v>
      </c>
      <c r="M3459" s="30">
        <f t="shared" si="870"/>
        <v>115</v>
      </c>
      <c r="N3459" s="30" t="str">
        <f t="shared" si="871"/>
        <v>10.8937</v>
      </c>
      <c r="O3459" s="30">
        <f t="shared" si="872"/>
        <v>123</v>
      </c>
      <c r="P3459" s="30" t="str">
        <f t="shared" si="873"/>
        <v>10.8937</v>
      </c>
      <c r="Q3459" s="30">
        <f t="shared" si="874"/>
        <v>131</v>
      </c>
      <c r="R3459" s="36" t="str">
        <f t="shared" si="875"/>
        <v>08-Aug-2017</v>
      </c>
      <c r="S3459" s="37">
        <f t="shared" si="866"/>
        <v>10.893700000000001</v>
      </c>
    </row>
    <row r="3460" spans="1:19" ht="26">
      <c r="A3460" s="30" t="s">
        <v>9204</v>
      </c>
      <c r="D3460" s="30" t="str">
        <f t="shared" si="860"/>
        <v>113560</v>
      </c>
      <c r="E3460" s="30">
        <f t="shared" si="864"/>
        <v>7</v>
      </c>
      <c r="F3460" s="30" t="str">
        <f t="shared" si="861"/>
        <v>INF251K01845</v>
      </c>
      <c r="G3460" s="30">
        <f t="shared" si="865"/>
        <v>20</v>
      </c>
      <c r="H3460" s="30" t="str">
        <f t="shared" si="862"/>
        <v>-</v>
      </c>
      <c r="I3460" s="30">
        <f t="shared" si="867"/>
        <v>22</v>
      </c>
      <c r="J3460" s="35" t="str">
        <f t="shared" si="863"/>
        <v>BNP PARIBAS Monthly Income Plan-Regular Plan-Growth Option</v>
      </c>
      <c r="K3460" s="35">
        <f t="shared" si="868"/>
        <v>81</v>
      </c>
      <c r="L3460" s="30" t="str">
        <f t="shared" si="869"/>
        <v>26.3902</v>
      </c>
      <c r="M3460" s="30">
        <f t="shared" si="870"/>
        <v>89</v>
      </c>
      <c r="N3460" s="30" t="str">
        <f t="shared" si="871"/>
        <v>26.3902</v>
      </c>
      <c r="O3460" s="30">
        <f t="shared" si="872"/>
        <v>97</v>
      </c>
      <c r="P3460" s="30" t="str">
        <f t="shared" si="873"/>
        <v>26.3902</v>
      </c>
      <c r="Q3460" s="30">
        <f t="shared" si="874"/>
        <v>105</v>
      </c>
      <c r="R3460" s="36" t="str">
        <f t="shared" si="875"/>
        <v>08-Aug-2017</v>
      </c>
      <c r="S3460" s="37">
        <f t="shared" si="866"/>
        <v>26.3902</v>
      </c>
    </row>
    <row r="3461" spans="1:19" ht="26">
      <c r="A3461" s="30" t="s">
        <v>9205</v>
      </c>
      <c r="D3461" s="30" t="str">
        <f t="shared" si="860"/>
        <v>113561</v>
      </c>
      <c r="E3461" s="30">
        <f t="shared" si="864"/>
        <v>7</v>
      </c>
      <c r="F3461" s="30" t="str">
        <f t="shared" si="861"/>
        <v>INF251K01852</v>
      </c>
      <c r="G3461" s="30">
        <f t="shared" si="865"/>
        <v>20</v>
      </c>
      <c r="H3461" s="30" t="str">
        <f t="shared" si="862"/>
        <v>INF251K01860</v>
      </c>
      <c r="I3461" s="30">
        <f t="shared" si="867"/>
        <v>33</v>
      </c>
      <c r="J3461" s="35" t="str">
        <f t="shared" si="863"/>
        <v>BNP PARIBAS Monthly Income Plan-Regular Plan-Monthly Dividend Option</v>
      </c>
      <c r="K3461" s="35">
        <f t="shared" si="868"/>
        <v>102</v>
      </c>
      <c r="L3461" s="30" t="str">
        <f t="shared" si="869"/>
        <v>10.6851</v>
      </c>
      <c r="M3461" s="30">
        <f t="shared" si="870"/>
        <v>110</v>
      </c>
      <c r="N3461" s="30" t="str">
        <f t="shared" si="871"/>
        <v>10.6851</v>
      </c>
      <c r="O3461" s="30">
        <f t="shared" si="872"/>
        <v>118</v>
      </c>
      <c r="P3461" s="30" t="str">
        <f t="shared" si="873"/>
        <v>10.6851</v>
      </c>
      <c r="Q3461" s="30">
        <f t="shared" si="874"/>
        <v>126</v>
      </c>
      <c r="R3461" s="36" t="str">
        <f t="shared" si="875"/>
        <v>08-Aug-2017</v>
      </c>
      <c r="S3461" s="37">
        <f t="shared" si="866"/>
        <v>10.6851</v>
      </c>
    </row>
    <row r="3462" spans="1:19" ht="26">
      <c r="A3462" s="30" t="s">
        <v>9206</v>
      </c>
      <c r="D3462" s="30" t="str">
        <f t="shared" si="860"/>
        <v>113562</v>
      </c>
      <c r="E3462" s="30">
        <f t="shared" si="864"/>
        <v>7</v>
      </c>
      <c r="F3462" s="30" t="str">
        <f t="shared" si="861"/>
        <v>INF251K01878</v>
      </c>
      <c r="G3462" s="30">
        <f t="shared" si="865"/>
        <v>20</v>
      </c>
      <c r="H3462" s="30" t="str">
        <f t="shared" si="862"/>
        <v>INF251K01886</v>
      </c>
      <c r="I3462" s="30">
        <f t="shared" si="867"/>
        <v>33</v>
      </c>
      <c r="J3462" s="35" t="str">
        <f t="shared" si="863"/>
        <v>BNP PARIBAS Monthly Income Plan-Regular Plan-Quarterly Dividend Option</v>
      </c>
      <c r="K3462" s="35">
        <f t="shared" si="868"/>
        <v>104</v>
      </c>
      <c r="L3462" s="30" t="str">
        <f t="shared" si="869"/>
        <v>10.7080</v>
      </c>
      <c r="M3462" s="30">
        <f t="shared" si="870"/>
        <v>112</v>
      </c>
      <c r="N3462" s="30" t="str">
        <f t="shared" si="871"/>
        <v>10.7080</v>
      </c>
      <c r="O3462" s="30">
        <f t="shared" si="872"/>
        <v>120</v>
      </c>
      <c r="P3462" s="30" t="str">
        <f t="shared" si="873"/>
        <v>10.7080</v>
      </c>
      <c r="Q3462" s="30">
        <f t="shared" si="874"/>
        <v>128</v>
      </c>
      <c r="R3462" s="36" t="str">
        <f t="shared" si="875"/>
        <v>08-Aug-2017</v>
      </c>
      <c r="S3462" s="37">
        <f t="shared" si="866"/>
        <v>10.708</v>
      </c>
    </row>
    <row r="3463" spans="1:19" ht="26">
      <c r="A3463" s="30" t="s">
        <v>9207</v>
      </c>
      <c r="D3463" s="30" t="str">
        <f t="shared" ref="D3463:D3526" si="876">IF(ISERROR(LEFT(A3463,SEARCH(";",A3463)-1)),"",LEFT(A3463,SEARCH(";",A3463)-1))</f>
        <v>117956</v>
      </c>
      <c r="E3463" s="30">
        <f t="shared" si="864"/>
        <v>7</v>
      </c>
      <c r="F3463" s="30" t="str">
        <f t="shared" ref="F3463:F3526" si="877">IF($D3463="",A3463,MID($A3463,E3463+1,SEARCH(";",$A3463,E3463+1)-E3463-1))</f>
        <v>-</v>
      </c>
      <c r="G3463" s="30">
        <f t="shared" si="865"/>
        <v>9</v>
      </c>
      <c r="H3463" s="30" t="str">
        <f t="shared" ref="H3463:H3526" si="878">IF($D3463="","",MID($A3463,G3463+1,SEARCH(";",$A3463,G3463+1)-G3463-1))</f>
        <v>INF251K01CY5</v>
      </c>
      <c r="I3463" s="30">
        <f t="shared" si="867"/>
        <v>22</v>
      </c>
      <c r="J3463" s="35" t="str">
        <f t="shared" ref="J3463:J3526" si="879">IF($D3463="","",MID($A3463,I3463+1,SEARCH(";",$A3463,I3463+1)-I3463-1))</f>
        <v>BNP PARIBAS SHORT TERM INCOME FUND  DAILY DIVIDEND OPTION</v>
      </c>
      <c r="K3463" s="35">
        <f t="shared" si="868"/>
        <v>80</v>
      </c>
      <c r="L3463" s="30" t="str">
        <f t="shared" si="869"/>
        <v>10.0330</v>
      </c>
      <c r="M3463" s="30">
        <f t="shared" si="870"/>
        <v>88</v>
      </c>
      <c r="N3463" s="30" t="str">
        <f t="shared" si="871"/>
        <v>10.0330</v>
      </c>
      <c r="O3463" s="30">
        <f t="shared" si="872"/>
        <v>96</v>
      </c>
      <c r="P3463" s="30" t="str">
        <f t="shared" si="873"/>
        <v>10.0330</v>
      </c>
      <c r="Q3463" s="30">
        <f t="shared" si="874"/>
        <v>104</v>
      </c>
      <c r="R3463" s="36" t="str">
        <f t="shared" si="875"/>
        <v>08-Aug-2017</v>
      </c>
      <c r="S3463" s="37">
        <f t="shared" si="866"/>
        <v>10.032999999999999</v>
      </c>
    </row>
    <row r="3464" spans="1:19">
      <c r="A3464" s="30" t="s">
        <v>9208</v>
      </c>
      <c r="D3464" s="30" t="str">
        <f t="shared" si="876"/>
        <v>117953</v>
      </c>
      <c r="E3464" s="30">
        <f t="shared" ref="E3464:E3527" si="880">IF($D3464="","",LEN(D3464)+1)</f>
        <v>7</v>
      </c>
      <c r="F3464" s="30" t="str">
        <f t="shared" si="877"/>
        <v>INF251K01CX7</v>
      </c>
      <c r="G3464" s="30">
        <f t="shared" ref="G3464:G3527" si="881">IF($D3464="","",E3464+(LEN(F3464)+1))</f>
        <v>20</v>
      </c>
      <c r="H3464" s="30" t="str">
        <f t="shared" si="878"/>
        <v>-</v>
      </c>
      <c r="I3464" s="30">
        <f t="shared" si="867"/>
        <v>22</v>
      </c>
      <c r="J3464" s="35" t="str">
        <f t="shared" si="879"/>
        <v>BNP PARIBAS SHORT TERM INCOME FUND  GROWTH OPTION</v>
      </c>
      <c r="K3464" s="35">
        <f t="shared" si="868"/>
        <v>72</v>
      </c>
      <c r="L3464" s="30" t="str">
        <f t="shared" si="869"/>
        <v>19.2276</v>
      </c>
      <c r="M3464" s="30">
        <f t="shared" si="870"/>
        <v>80</v>
      </c>
      <c r="N3464" s="30" t="str">
        <f t="shared" si="871"/>
        <v>19.2276</v>
      </c>
      <c r="O3464" s="30">
        <f t="shared" si="872"/>
        <v>88</v>
      </c>
      <c r="P3464" s="30" t="str">
        <f t="shared" si="873"/>
        <v>19.2276</v>
      </c>
      <c r="Q3464" s="30">
        <f t="shared" si="874"/>
        <v>96</v>
      </c>
      <c r="R3464" s="36" t="str">
        <f t="shared" si="875"/>
        <v>08-Aug-2017</v>
      </c>
      <c r="S3464" s="37">
        <f t="shared" ref="S3464:S3527" si="882">IF(L3464="","",L3464+0)</f>
        <v>19.227599999999999</v>
      </c>
    </row>
    <row r="3465" spans="1:19" ht="26">
      <c r="A3465" s="30" t="s">
        <v>9209</v>
      </c>
      <c r="D3465" s="30" t="str">
        <f t="shared" si="876"/>
        <v>117955</v>
      </c>
      <c r="E3465" s="30">
        <f t="shared" si="880"/>
        <v>7</v>
      </c>
      <c r="F3465" s="30" t="str">
        <f t="shared" si="877"/>
        <v>INF251K01DA3</v>
      </c>
      <c r="G3465" s="30">
        <f t="shared" si="881"/>
        <v>20</v>
      </c>
      <c r="H3465" s="30" t="str">
        <f t="shared" si="878"/>
        <v>INF251K01DB1</v>
      </c>
      <c r="I3465" s="30">
        <f t="shared" si="867"/>
        <v>33</v>
      </c>
      <c r="J3465" s="35" t="str">
        <f t="shared" si="879"/>
        <v>BNP PARIBAS SHORT TERM INCOME FUND  MONTHLY DIVIDEND OPTION</v>
      </c>
      <c r="K3465" s="35">
        <f t="shared" si="868"/>
        <v>93</v>
      </c>
      <c r="L3465" s="30" t="str">
        <f t="shared" si="869"/>
        <v>10.0570</v>
      </c>
      <c r="M3465" s="30">
        <f t="shared" si="870"/>
        <v>101</v>
      </c>
      <c r="N3465" s="30" t="str">
        <f t="shared" si="871"/>
        <v>10.0570</v>
      </c>
      <c r="O3465" s="30">
        <f t="shared" si="872"/>
        <v>109</v>
      </c>
      <c r="P3465" s="30" t="str">
        <f t="shared" si="873"/>
        <v>10.0570</v>
      </c>
      <c r="Q3465" s="30">
        <f t="shared" si="874"/>
        <v>117</v>
      </c>
      <c r="R3465" s="36" t="str">
        <f t="shared" si="875"/>
        <v>08-Aug-2017</v>
      </c>
      <c r="S3465" s="37">
        <f t="shared" si="882"/>
        <v>10.057</v>
      </c>
    </row>
    <row r="3466" spans="1:19" ht="26">
      <c r="A3466" s="30" t="s">
        <v>9210</v>
      </c>
      <c r="D3466" s="30" t="str">
        <f t="shared" si="876"/>
        <v>117952</v>
      </c>
      <c r="E3466" s="30">
        <f t="shared" si="880"/>
        <v>7</v>
      </c>
      <c r="F3466" s="30" t="str">
        <f t="shared" si="877"/>
        <v>INF251K01DC9</v>
      </c>
      <c r="G3466" s="30">
        <f t="shared" si="881"/>
        <v>20</v>
      </c>
      <c r="H3466" s="30" t="str">
        <f t="shared" si="878"/>
        <v>INF251K01DD7</v>
      </c>
      <c r="I3466" s="30">
        <f t="shared" si="867"/>
        <v>33</v>
      </c>
      <c r="J3466" s="35" t="str">
        <f t="shared" si="879"/>
        <v>BNP PARIBAS SHORT TERM INCOME FUND  QUARTERLY DIVIDEND OPTION</v>
      </c>
      <c r="K3466" s="35">
        <f t="shared" si="868"/>
        <v>95</v>
      </c>
      <c r="L3466" s="30" t="str">
        <f t="shared" si="869"/>
        <v>10.1511</v>
      </c>
      <c r="M3466" s="30">
        <f t="shared" si="870"/>
        <v>103</v>
      </c>
      <c r="N3466" s="30" t="str">
        <f t="shared" si="871"/>
        <v>10.1511</v>
      </c>
      <c r="O3466" s="30">
        <f t="shared" si="872"/>
        <v>111</v>
      </c>
      <c r="P3466" s="30" t="str">
        <f t="shared" si="873"/>
        <v>10.1511</v>
      </c>
      <c r="Q3466" s="30">
        <f t="shared" si="874"/>
        <v>119</v>
      </c>
      <c r="R3466" s="36" t="str">
        <f t="shared" si="875"/>
        <v>08-Aug-2017</v>
      </c>
      <c r="S3466" s="37">
        <f t="shared" si="882"/>
        <v>10.1511</v>
      </c>
    </row>
    <row r="3467" spans="1:19" ht="26">
      <c r="A3467" s="30" t="s">
        <v>9211</v>
      </c>
      <c r="D3467" s="30" t="str">
        <f t="shared" si="876"/>
        <v>117954</v>
      </c>
      <c r="E3467" s="30">
        <f t="shared" si="880"/>
        <v>7</v>
      </c>
      <c r="F3467" s="30" t="str">
        <f t="shared" si="877"/>
        <v>-</v>
      </c>
      <c r="G3467" s="30">
        <f t="shared" si="881"/>
        <v>9</v>
      </c>
      <c r="H3467" s="30" t="str">
        <f t="shared" si="878"/>
        <v>INF251K01CZ2</v>
      </c>
      <c r="I3467" s="30">
        <f t="shared" si="867"/>
        <v>22</v>
      </c>
      <c r="J3467" s="35" t="str">
        <f t="shared" si="879"/>
        <v>BNP PARIBAS SHORT TERM INCOME FUND  WEEKLY DIVIDEND OPTION</v>
      </c>
      <c r="K3467" s="35">
        <f t="shared" si="868"/>
        <v>81</v>
      </c>
      <c r="L3467" s="30" t="str">
        <f t="shared" si="869"/>
        <v>10.0518</v>
      </c>
      <c r="M3467" s="30">
        <f t="shared" si="870"/>
        <v>89</v>
      </c>
      <c r="N3467" s="30" t="str">
        <f t="shared" si="871"/>
        <v>10.0518</v>
      </c>
      <c r="O3467" s="30">
        <f t="shared" si="872"/>
        <v>97</v>
      </c>
      <c r="P3467" s="30" t="str">
        <f t="shared" si="873"/>
        <v>10.0518</v>
      </c>
      <c r="Q3467" s="30">
        <f t="shared" si="874"/>
        <v>105</v>
      </c>
      <c r="R3467" s="36" t="str">
        <f t="shared" si="875"/>
        <v>08-Aug-2017</v>
      </c>
      <c r="S3467" s="37">
        <f t="shared" si="882"/>
        <v>10.0518</v>
      </c>
    </row>
    <row r="3468" spans="1:19" ht="26">
      <c r="A3468" s="30" t="s">
        <v>9212</v>
      </c>
      <c r="D3468" s="30" t="str">
        <f t="shared" si="876"/>
        <v>120135</v>
      </c>
      <c r="E3468" s="30">
        <f t="shared" si="880"/>
        <v>7</v>
      </c>
      <c r="F3468" s="30" t="str">
        <f t="shared" si="877"/>
        <v>-</v>
      </c>
      <c r="G3468" s="30">
        <f t="shared" si="881"/>
        <v>9</v>
      </c>
      <c r="H3468" s="30" t="str">
        <f t="shared" si="878"/>
        <v>INF251K01GD0</v>
      </c>
      <c r="I3468" s="30">
        <f t="shared" si="867"/>
        <v>22</v>
      </c>
      <c r="J3468" s="35" t="str">
        <f t="shared" si="879"/>
        <v>BNP Paribas Short Term Income Fund - Direct Plan - Daily Dividend Option</v>
      </c>
      <c r="K3468" s="35">
        <f t="shared" si="868"/>
        <v>95</v>
      </c>
      <c r="L3468" s="30" t="str">
        <f t="shared" si="869"/>
        <v>10.0561</v>
      </c>
      <c r="M3468" s="30">
        <f t="shared" si="870"/>
        <v>103</v>
      </c>
      <c r="N3468" s="30" t="str">
        <f t="shared" si="871"/>
        <v>10.0561</v>
      </c>
      <c r="O3468" s="30">
        <f t="shared" si="872"/>
        <v>111</v>
      </c>
      <c r="P3468" s="30" t="str">
        <f t="shared" si="873"/>
        <v>10.0561</v>
      </c>
      <c r="Q3468" s="30">
        <f t="shared" si="874"/>
        <v>119</v>
      </c>
      <c r="R3468" s="36" t="str">
        <f t="shared" si="875"/>
        <v>08-Aug-2017</v>
      </c>
      <c r="S3468" s="37">
        <f t="shared" si="882"/>
        <v>10.056100000000001</v>
      </c>
    </row>
    <row r="3469" spans="1:19" ht="26">
      <c r="A3469" s="30" t="s">
        <v>9213</v>
      </c>
      <c r="D3469" s="30" t="str">
        <f t="shared" si="876"/>
        <v>120131</v>
      </c>
      <c r="E3469" s="30">
        <f t="shared" si="880"/>
        <v>7</v>
      </c>
      <c r="F3469" s="30" t="str">
        <f t="shared" si="877"/>
        <v>INF251K01GC2</v>
      </c>
      <c r="G3469" s="30">
        <f t="shared" si="881"/>
        <v>20</v>
      </c>
      <c r="H3469" s="30" t="str">
        <f t="shared" si="878"/>
        <v>-</v>
      </c>
      <c r="I3469" s="30">
        <f t="shared" ref="I3469:I3532" si="883">IF($D3469="","",G3469+LEN(H3469)+1)</f>
        <v>22</v>
      </c>
      <c r="J3469" s="35" t="str">
        <f t="shared" si="879"/>
        <v>BNP Paribas Short Term Income Fund - Direct Plan - Growth Option</v>
      </c>
      <c r="K3469" s="35">
        <f t="shared" ref="K3469:K3532" si="884">IF($D3469="","",I3469+LEN(J3469)+1)</f>
        <v>87</v>
      </c>
      <c r="L3469" s="30" t="str">
        <f t="shared" ref="L3469:L3532" si="885">IF($D3469="","",MID($A3469,K3469+1,SEARCH(";",$A3469,K3469+1)-K3469-1))</f>
        <v>19.6879</v>
      </c>
      <c r="M3469" s="30">
        <f t="shared" ref="M3469:M3532" si="886">IF($D3469="","",K3469+LEN(L3469)+1)</f>
        <v>95</v>
      </c>
      <c r="N3469" s="30" t="str">
        <f t="shared" ref="N3469:N3532" si="887">IF($D3469="","",MID($A3469,M3469+1,SEARCH(";",$A3469,M3469+1)-M3469-1))</f>
        <v>19.6879</v>
      </c>
      <c r="O3469" s="30">
        <f t="shared" ref="O3469:O3532" si="888">IF($D3469="","",M3469+LEN(N3469)+1)</f>
        <v>103</v>
      </c>
      <c r="P3469" s="30" t="str">
        <f t="shared" ref="P3469:P3532" si="889">IF($D3469="","",MID($A3469,O3469+1,SEARCH(";",$A3469,O3469+1)-O3469-1))</f>
        <v>19.6879</v>
      </c>
      <c r="Q3469" s="30">
        <f t="shared" ref="Q3469:Q3532" si="890">IF($D3469="","",O3469+LEN(P3469)+1)</f>
        <v>111</v>
      </c>
      <c r="R3469" s="36" t="str">
        <f t="shared" ref="R3469:R3532" si="891">IF($D3469="","",MID($A3469,Q3469+1,15))</f>
        <v>08-Aug-2017</v>
      </c>
      <c r="S3469" s="37">
        <f t="shared" si="882"/>
        <v>19.687899999999999</v>
      </c>
    </row>
    <row r="3470" spans="1:19" ht="26">
      <c r="A3470" s="30" t="s">
        <v>9214</v>
      </c>
      <c r="D3470" s="30" t="str">
        <f t="shared" si="876"/>
        <v>120132</v>
      </c>
      <c r="E3470" s="30">
        <f t="shared" si="880"/>
        <v>7</v>
      </c>
      <c r="F3470" s="30" t="str">
        <f t="shared" si="877"/>
        <v>INF251K01GF5</v>
      </c>
      <c r="G3470" s="30">
        <f t="shared" si="881"/>
        <v>20</v>
      </c>
      <c r="H3470" s="30" t="str">
        <f t="shared" si="878"/>
        <v>INF251K01GG3</v>
      </c>
      <c r="I3470" s="30">
        <f t="shared" si="883"/>
        <v>33</v>
      </c>
      <c r="J3470" s="35" t="str">
        <f t="shared" si="879"/>
        <v>BNP Paribas Short Term Income Fund - Direct Plan - Monthly Dividend Option</v>
      </c>
      <c r="K3470" s="35">
        <f t="shared" si="884"/>
        <v>108</v>
      </c>
      <c r="L3470" s="30" t="str">
        <f t="shared" si="885"/>
        <v>10.0583</v>
      </c>
      <c r="M3470" s="30">
        <f t="shared" si="886"/>
        <v>116</v>
      </c>
      <c r="N3470" s="30" t="str">
        <f t="shared" si="887"/>
        <v>10.0583</v>
      </c>
      <c r="O3470" s="30">
        <f t="shared" si="888"/>
        <v>124</v>
      </c>
      <c r="P3470" s="30" t="str">
        <f t="shared" si="889"/>
        <v>10.0583</v>
      </c>
      <c r="Q3470" s="30">
        <f t="shared" si="890"/>
        <v>132</v>
      </c>
      <c r="R3470" s="36" t="str">
        <f t="shared" si="891"/>
        <v>08-Aug-2017</v>
      </c>
      <c r="S3470" s="37">
        <f t="shared" si="882"/>
        <v>10.058299999999999</v>
      </c>
    </row>
    <row r="3471" spans="1:19" ht="26">
      <c r="A3471" s="30" t="s">
        <v>9215</v>
      </c>
      <c r="D3471" s="30" t="str">
        <f t="shared" si="876"/>
        <v>120133</v>
      </c>
      <c r="E3471" s="30">
        <f t="shared" si="880"/>
        <v>7</v>
      </c>
      <c r="F3471" s="30" t="str">
        <f t="shared" si="877"/>
        <v>INF251K01GH1</v>
      </c>
      <c r="G3471" s="30">
        <f t="shared" si="881"/>
        <v>20</v>
      </c>
      <c r="H3471" s="30" t="str">
        <f t="shared" si="878"/>
        <v>INF251K01GI9</v>
      </c>
      <c r="I3471" s="30">
        <f t="shared" si="883"/>
        <v>33</v>
      </c>
      <c r="J3471" s="35" t="str">
        <f t="shared" si="879"/>
        <v>BNP Paribas Short Term Income Fund - Direct Plan - Quarterly Dividend Option</v>
      </c>
      <c r="K3471" s="35">
        <f t="shared" si="884"/>
        <v>110</v>
      </c>
      <c r="L3471" s="30" t="str">
        <f t="shared" si="885"/>
        <v>10.2036</v>
      </c>
      <c r="M3471" s="30">
        <f t="shared" si="886"/>
        <v>118</v>
      </c>
      <c r="N3471" s="30" t="str">
        <f t="shared" si="887"/>
        <v>10.2036</v>
      </c>
      <c r="O3471" s="30">
        <f t="shared" si="888"/>
        <v>126</v>
      </c>
      <c r="P3471" s="30" t="str">
        <f t="shared" si="889"/>
        <v>10.2036</v>
      </c>
      <c r="Q3471" s="30">
        <f t="shared" si="890"/>
        <v>134</v>
      </c>
      <c r="R3471" s="36" t="str">
        <f t="shared" si="891"/>
        <v>08-Aug-2017</v>
      </c>
      <c r="S3471" s="37">
        <f t="shared" si="882"/>
        <v>10.2036</v>
      </c>
    </row>
    <row r="3472" spans="1:19" ht="26">
      <c r="A3472" s="30" t="s">
        <v>9216</v>
      </c>
      <c r="D3472" s="30" t="str">
        <f t="shared" si="876"/>
        <v>120134</v>
      </c>
      <c r="E3472" s="30">
        <f t="shared" si="880"/>
        <v>7</v>
      </c>
      <c r="F3472" s="30" t="str">
        <f t="shared" si="877"/>
        <v>-</v>
      </c>
      <c r="G3472" s="30">
        <f t="shared" si="881"/>
        <v>9</v>
      </c>
      <c r="H3472" s="30" t="str">
        <f t="shared" si="878"/>
        <v>INF251K01GE8</v>
      </c>
      <c r="I3472" s="30">
        <f t="shared" si="883"/>
        <v>22</v>
      </c>
      <c r="J3472" s="35" t="str">
        <f t="shared" si="879"/>
        <v>BNP Paribas Short Term Income Fund - Direct Plan - Weekly Dividend Option</v>
      </c>
      <c r="K3472" s="35">
        <f t="shared" si="884"/>
        <v>96</v>
      </c>
      <c r="L3472" s="30" t="str">
        <f t="shared" si="885"/>
        <v>10.0000</v>
      </c>
      <c r="M3472" s="30">
        <f t="shared" si="886"/>
        <v>104</v>
      </c>
      <c r="N3472" s="30" t="str">
        <f t="shared" si="887"/>
        <v>10.0000</v>
      </c>
      <c r="O3472" s="30">
        <f t="shared" si="888"/>
        <v>112</v>
      </c>
      <c r="P3472" s="30" t="str">
        <f t="shared" si="889"/>
        <v>10.0000</v>
      </c>
      <c r="Q3472" s="30">
        <f t="shared" si="890"/>
        <v>120</v>
      </c>
      <c r="R3472" s="36" t="str">
        <f t="shared" si="891"/>
        <v>08-Aug-2017</v>
      </c>
      <c r="S3472" s="37">
        <f t="shared" si="882"/>
        <v>10</v>
      </c>
    </row>
    <row r="3473" spans="1:19" ht="26">
      <c r="A3473" s="30" t="s">
        <v>9217</v>
      </c>
      <c r="D3473" s="30" t="str">
        <f t="shared" si="876"/>
        <v>113547</v>
      </c>
      <c r="E3473" s="30">
        <f t="shared" si="880"/>
        <v>7</v>
      </c>
      <c r="F3473" s="30" t="str">
        <f t="shared" si="877"/>
        <v>INF251K01CR9</v>
      </c>
      <c r="G3473" s="30">
        <f t="shared" si="881"/>
        <v>20</v>
      </c>
      <c r="H3473" s="30" t="str">
        <f t="shared" si="878"/>
        <v>-</v>
      </c>
      <c r="I3473" s="30">
        <f t="shared" si="883"/>
        <v>22</v>
      </c>
      <c r="J3473" s="35" t="str">
        <f t="shared" si="879"/>
        <v>BNP PARIBAS Short Term Income Fund-Regular Plan-Growth Option</v>
      </c>
      <c r="K3473" s="35">
        <f t="shared" si="884"/>
        <v>84</v>
      </c>
      <c r="L3473" s="30" t="str">
        <f t="shared" si="885"/>
        <v>25.8415</v>
      </c>
      <c r="M3473" s="30">
        <f t="shared" si="886"/>
        <v>92</v>
      </c>
      <c r="N3473" s="30" t="str">
        <f t="shared" si="887"/>
        <v>25.8415</v>
      </c>
      <c r="O3473" s="30">
        <f t="shared" si="888"/>
        <v>100</v>
      </c>
      <c r="P3473" s="30" t="str">
        <f t="shared" si="889"/>
        <v>25.8415</v>
      </c>
      <c r="Q3473" s="30">
        <f t="shared" si="890"/>
        <v>108</v>
      </c>
      <c r="R3473" s="36" t="str">
        <f t="shared" si="891"/>
        <v>08-Aug-2017</v>
      </c>
      <c r="S3473" s="37">
        <f t="shared" si="882"/>
        <v>25.8415</v>
      </c>
    </row>
    <row r="3474" spans="1:19" ht="26">
      <c r="A3474" s="30" t="s">
        <v>9218</v>
      </c>
      <c r="D3474" s="30" t="str">
        <f t="shared" si="876"/>
        <v>113548</v>
      </c>
      <c r="E3474" s="30">
        <f t="shared" si="880"/>
        <v>7</v>
      </c>
      <c r="F3474" s="30" t="str">
        <f t="shared" si="877"/>
        <v>INF251K01CT5</v>
      </c>
      <c r="G3474" s="30">
        <f t="shared" si="881"/>
        <v>20</v>
      </c>
      <c r="H3474" s="30" t="str">
        <f t="shared" si="878"/>
        <v>INF251K01CU3</v>
      </c>
      <c r="I3474" s="30">
        <f t="shared" si="883"/>
        <v>33</v>
      </c>
      <c r="J3474" s="35" t="str">
        <f t="shared" si="879"/>
        <v>BNP PARIBAS Short Term Income Fund-Regular Plan-Monthly Dividend Option</v>
      </c>
      <c r="K3474" s="35">
        <f t="shared" si="884"/>
        <v>105</v>
      </c>
      <c r="L3474" s="30" t="str">
        <f t="shared" si="885"/>
        <v>10.0572</v>
      </c>
      <c r="M3474" s="30">
        <f t="shared" si="886"/>
        <v>113</v>
      </c>
      <c r="N3474" s="30" t="str">
        <f t="shared" si="887"/>
        <v>10.0572</v>
      </c>
      <c r="O3474" s="30">
        <f t="shared" si="888"/>
        <v>121</v>
      </c>
      <c r="P3474" s="30" t="str">
        <f t="shared" si="889"/>
        <v>10.0572</v>
      </c>
      <c r="Q3474" s="30">
        <f t="shared" si="890"/>
        <v>129</v>
      </c>
      <c r="R3474" s="36" t="str">
        <f t="shared" si="891"/>
        <v>08-Aug-2017</v>
      </c>
      <c r="S3474" s="37">
        <f t="shared" si="882"/>
        <v>10.0572</v>
      </c>
    </row>
    <row r="3475" spans="1:19" ht="26">
      <c r="A3475" s="30" t="s">
        <v>9219</v>
      </c>
      <c r="D3475" s="30" t="str">
        <f t="shared" si="876"/>
        <v>113557</v>
      </c>
      <c r="E3475" s="30">
        <f t="shared" si="880"/>
        <v>7</v>
      </c>
      <c r="F3475" s="30" t="str">
        <f t="shared" si="877"/>
        <v>INF251K01CV1</v>
      </c>
      <c r="G3475" s="30">
        <f t="shared" si="881"/>
        <v>20</v>
      </c>
      <c r="H3475" s="30" t="str">
        <f t="shared" si="878"/>
        <v>INF251K01CW9</v>
      </c>
      <c r="I3475" s="30">
        <f t="shared" si="883"/>
        <v>33</v>
      </c>
      <c r="J3475" s="35" t="str">
        <f t="shared" si="879"/>
        <v>BNP PARIBAS Short Term Income Fund-Regular Plan-Quarterly Dividend Option</v>
      </c>
      <c r="K3475" s="35">
        <f t="shared" si="884"/>
        <v>107</v>
      </c>
      <c r="L3475" s="30" t="str">
        <f t="shared" si="885"/>
        <v>10.1516</v>
      </c>
      <c r="M3475" s="30">
        <f t="shared" si="886"/>
        <v>115</v>
      </c>
      <c r="N3475" s="30" t="str">
        <f t="shared" si="887"/>
        <v>10.1516</v>
      </c>
      <c r="O3475" s="30">
        <f t="shared" si="888"/>
        <v>123</v>
      </c>
      <c r="P3475" s="30" t="str">
        <f t="shared" si="889"/>
        <v>10.1516</v>
      </c>
      <c r="Q3475" s="30">
        <f t="shared" si="890"/>
        <v>131</v>
      </c>
      <c r="R3475" s="36" t="str">
        <f t="shared" si="891"/>
        <v>08-Aug-2017</v>
      </c>
      <c r="S3475" s="37">
        <f t="shared" si="882"/>
        <v>10.1516</v>
      </c>
    </row>
    <row r="3476" spans="1:19" ht="26">
      <c r="A3476" s="30" t="s">
        <v>9220</v>
      </c>
      <c r="D3476" s="30" t="str">
        <f t="shared" si="876"/>
        <v>113549</v>
      </c>
      <c r="E3476" s="30">
        <f t="shared" si="880"/>
        <v>7</v>
      </c>
      <c r="F3476" s="30" t="str">
        <f t="shared" si="877"/>
        <v>-</v>
      </c>
      <c r="G3476" s="30">
        <f t="shared" si="881"/>
        <v>9</v>
      </c>
      <c r="H3476" s="30" t="str">
        <f t="shared" si="878"/>
        <v>INF251K01CS7</v>
      </c>
      <c r="I3476" s="30">
        <f t="shared" si="883"/>
        <v>22</v>
      </c>
      <c r="J3476" s="35" t="str">
        <f t="shared" si="879"/>
        <v>BNP PARIBAS Short Term Income Fund-Regular Plan-Weekly Dividend Option</v>
      </c>
      <c r="K3476" s="35">
        <f t="shared" si="884"/>
        <v>93</v>
      </c>
      <c r="L3476" s="30" t="str">
        <f t="shared" si="885"/>
        <v>10.0443</v>
      </c>
      <c r="M3476" s="30">
        <f t="shared" si="886"/>
        <v>101</v>
      </c>
      <c r="N3476" s="30" t="str">
        <f t="shared" si="887"/>
        <v>10.0443</v>
      </c>
      <c r="O3476" s="30">
        <f t="shared" si="888"/>
        <v>109</v>
      </c>
      <c r="P3476" s="30" t="str">
        <f t="shared" si="889"/>
        <v>10.0443</v>
      </c>
      <c r="Q3476" s="30">
        <f t="shared" si="890"/>
        <v>117</v>
      </c>
      <c r="R3476" s="36" t="str">
        <f t="shared" si="891"/>
        <v>08-Aug-2017</v>
      </c>
      <c r="S3476" s="37">
        <f t="shared" si="882"/>
        <v>10.0443</v>
      </c>
    </row>
    <row r="3477" spans="1:19">
      <c r="A3477" s="30" t="s">
        <v>97</v>
      </c>
      <c r="D3477" s="30" t="str">
        <f t="shared" si="876"/>
        <v/>
      </c>
      <c r="E3477" s="30" t="str">
        <f t="shared" si="880"/>
        <v/>
      </c>
      <c r="F3477" s="30" t="str">
        <f t="shared" si="877"/>
        <v xml:space="preserve"> </v>
      </c>
      <c r="G3477" s="30" t="str">
        <f t="shared" si="881"/>
        <v/>
      </c>
      <c r="H3477" s="30" t="str">
        <f t="shared" si="878"/>
        <v/>
      </c>
      <c r="I3477" s="30" t="str">
        <f t="shared" si="883"/>
        <v/>
      </c>
      <c r="J3477" s="35" t="str">
        <f t="shared" si="879"/>
        <v/>
      </c>
      <c r="K3477" s="35" t="str">
        <f t="shared" si="884"/>
        <v/>
      </c>
      <c r="L3477" s="30" t="str">
        <f t="shared" si="885"/>
        <v/>
      </c>
      <c r="M3477" s="30" t="str">
        <f t="shared" si="886"/>
        <v/>
      </c>
      <c r="N3477" s="30" t="str">
        <f t="shared" si="887"/>
        <v/>
      </c>
      <c r="O3477" s="30" t="str">
        <f t="shared" si="888"/>
        <v/>
      </c>
      <c r="P3477" s="30" t="str">
        <f t="shared" si="889"/>
        <v/>
      </c>
      <c r="Q3477" s="30" t="str">
        <f t="shared" si="890"/>
        <v/>
      </c>
      <c r="R3477" s="36" t="str">
        <f t="shared" si="891"/>
        <v/>
      </c>
      <c r="S3477" s="37" t="str">
        <f t="shared" si="882"/>
        <v/>
      </c>
    </row>
    <row r="3478" spans="1:19">
      <c r="A3478" s="30" t="s">
        <v>102</v>
      </c>
      <c r="D3478" s="30" t="str">
        <f t="shared" si="876"/>
        <v/>
      </c>
      <c r="E3478" s="30" t="str">
        <f t="shared" si="880"/>
        <v/>
      </c>
      <c r="F3478" s="30" t="str">
        <f t="shared" si="877"/>
        <v>BOI AXA Mutual Fund</v>
      </c>
      <c r="G3478" s="30" t="str">
        <f t="shared" si="881"/>
        <v/>
      </c>
      <c r="H3478" s="30" t="str">
        <f t="shared" si="878"/>
        <v/>
      </c>
      <c r="I3478" s="30" t="str">
        <f t="shared" si="883"/>
        <v/>
      </c>
      <c r="J3478" s="35" t="str">
        <f t="shared" si="879"/>
        <v/>
      </c>
      <c r="K3478" s="35" t="str">
        <f t="shared" si="884"/>
        <v/>
      </c>
      <c r="L3478" s="30" t="str">
        <f t="shared" si="885"/>
        <v/>
      </c>
      <c r="M3478" s="30" t="str">
        <f t="shared" si="886"/>
        <v/>
      </c>
      <c r="N3478" s="30" t="str">
        <f t="shared" si="887"/>
        <v/>
      </c>
      <c r="O3478" s="30" t="str">
        <f t="shared" si="888"/>
        <v/>
      </c>
      <c r="P3478" s="30" t="str">
        <f t="shared" si="889"/>
        <v/>
      </c>
      <c r="Q3478" s="30" t="str">
        <f t="shared" si="890"/>
        <v/>
      </c>
      <c r="R3478" s="36" t="str">
        <f t="shared" si="891"/>
        <v/>
      </c>
      <c r="S3478" s="37" t="str">
        <f t="shared" si="882"/>
        <v/>
      </c>
    </row>
    <row r="3479" spans="1:19">
      <c r="A3479" s="30" t="s">
        <v>97</v>
      </c>
      <c r="D3479" s="30" t="str">
        <f t="shared" si="876"/>
        <v/>
      </c>
      <c r="E3479" s="30" t="str">
        <f t="shared" si="880"/>
        <v/>
      </c>
      <c r="F3479" s="30" t="str">
        <f t="shared" si="877"/>
        <v xml:space="preserve"> </v>
      </c>
      <c r="G3479" s="30" t="str">
        <f t="shared" si="881"/>
        <v/>
      </c>
      <c r="H3479" s="30" t="str">
        <f t="shared" si="878"/>
        <v/>
      </c>
      <c r="I3479" s="30" t="str">
        <f t="shared" si="883"/>
        <v/>
      </c>
      <c r="J3479" s="35" t="str">
        <f t="shared" si="879"/>
        <v/>
      </c>
      <c r="K3479" s="35" t="str">
        <f t="shared" si="884"/>
        <v/>
      </c>
      <c r="L3479" s="30" t="str">
        <f t="shared" si="885"/>
        <v/>
      </c>
      <c r="M3479" s="30" t="str">
        <f t="shared" si="886"/>
        <v/>
      </c>
      <c r="N3479" s="30" t="str">
        <f t="shared" si="887"/>
        <v/>
      </c>
      <c r="O3479" s="30" t="str">
        <f t="shared" si="888"/>
        <v/>
      </c>
      <c r="P3479" s="30" t="str">
        <f t="shared" si="889"/>
        <v/>
      </c>
      <c r="Q3479" s="30" t="str">
        <f t="shared" si="890"/>
        <v/>
      </c>
      <c r="R3479" s="36" t="str">
        <f t="shared" si="891"/>
        <v/>
      </c>
      <c r="S3479" s="37" t="str">
        <f t="shared" si="882"/>
        <v/>
      </c>
    </row>
    <row r="3480" spans="1:19">
      <c r="A3480" s="30" t="s">
        <v>9221</v>
      </c>
      <c r="D3480" s="30" t="str">
        <f t="shared" si="876"/>
        <v>133868</v>
      </c>
      <c r="E3480" s="30">
        <f t="shared" si="880"/>
        <v>7</v>
      </c>
      <c r="F3480" s="30" t="str">
        <f t="shared" si="877"/>
        <v>INF761K01DG8</v>
      </c>
      <c r="G3480" s="30">
        <f t="shared" si="881"/>
        <v>20</v>
      </c>
      <c r="H3480" s="30" t="str">
        <f t="shared" si="878"/>
        <v>-</v>
      </c>
      <c r="I3480" s="30">
        <f t="shared" si="883"/>
        <v>22</v>
      </c>
      <c r="J3480" s="35" t="str">
        <f t="shared" si="879"/>
        <v>BOI AXA Corporate Credit Spectrum Fund - Direct Plan</v>
      </c>
      <c r="K3480" s="35">
        <f t="shared" si="884"/>
        <v>75</v>
      </c>
      <c r="L3480" s="30" t="str">
        <f t="shared" si="885"/>
        <v>12.7604</v>
      </c>
      <c r="M3480" s="30">
        <f t="shared" si="886"/>
        <v>83</v>
      </c>
      <c r="N3480" s="30" t="str">
        <f t="shared" si="887"/>
        <v>12.2500</v>
      </c>
      <c r="O3480" s="30">
        <f t="shared" si="888"/>
        <v>91</v>
      </c>
      <c r="P3480" s="30" t="str">
        <f t="shared" si="889"/>
        <v>12.7604</v>
      </c>
      <c r="Q3480" s="30">
        <f t="shared" si="890"/>
        <v>99</v>
      </c>
      <c r="R3480" s="36" t="str">
        <f t="shared" si="891"/>
        <v>08-Aug-2017</v>
      </c>
      <c r="S3480" s="37">
        <f t="shared" si="882"/>
        <v>12.760400000000001</v>
      </c>
    </row>
    <row r="3481" spans="1:19">
      <c r="A3481" s="30" t="s">
        <v>9222</v>
      </c>
      <c r="D3481" s="30" t="str">
        <f t="shared" si="876"/>
        <v>133867</v>
      </c>
      <c r="E3481" s="30">
        <f t="shared" si="880"/>
        <v>7</v>
      </c>
      <c r="F3481" s="30" t="str">
        <f t="shared" si="877"/>
        <v>INF761K01DH6</v>
      </c>
      <c r="G3481" s="30">
        <f t="shared" si="881"/>
        <v>20</v>
      </c>
      <c r="H3481" s="30" t="str">
        <f t="shared" si="878"/>
        <v>-</v>
      </c>
      <c r="I3481" s="30">
        <f t="shared" si="883"/>
        <v>22</v>
      </c>
      <c r="J3481" s="35" t="str">
        <f t="shared" si="879"/>
        <v>BOI AXA Corporate Credit Spectrum Fund - Regular Plan</v>
      </c>
      <c r="K3481" s="35">
        <f t="shared" si="884"/>
        <v>76</v>
      </c>
      <c r="L3481" s="30" t="str">
        <f t="shared" si="885"/>
        <v>12.7225</v>
      </c>
      <c r="M3481" s="30">
        <f t="shared" si="886"/>
        <v>84</v>
      </c>
      <c r="N3481" s="30" t="str">
        <f t="shared" si="887"/>
        <v>12.2136</v>
      </c>
      <c r="O3481" s="30">
        <f t="shared" si="888"/>
        <v>92</v>
      </c>
      <c r="P3481" s="30" t="str">
        <f t="shared" si="889"/>
        <v>12.7225</v>
      </c>
      <c r="Q3481" s="30">
        <f t="shared" si="890"/>
        <v>100</v>
      </c>
      <c r="R3481" s="36" t="str">
        <f t="shared" si="891"/>
        <v>08-Aug-2017</v>
      </c>
      <c r="S3481" s="37">
        <f t="shared" si="882"/>
        <v>12.7225</v>
      </c>
    </row>
    <row r="3482" spans="1:19">
      <c r="A3482" s="30" t="s">
        <v>9223</v>
      </c>
      <c r="D3482" s="30" t="str">
        <f t="shared" si="876"/>
        <v>119396</v>
      </c>
      <c r="E3482" s="30">
        <f t="shared" si="880"/>
        <v>7</v>
      </c>
      <c r="F3482" s="30" t="str">
        <f t="shared" si="877"/>
        <v>INF761K01793</v>
      </c>
      <c r="G3482" s="30">
        <f t="shared" si="881"/>
        <v>20</v>
      </c>
      <c r="H3482" s="30" t="str">
        <f t="shared" si="878"/>
        <v>INF761K01801</v>
      </c>
      <c r="I3482" s="30">
        <f t="shared" si="883"/>
        <v>33</v>
      </c>
      <c r="J3482" s="35" t="str">
        <f t="shared" si="879"/>
        <v>BOI AXA Regular Return Fund-Direct Plan-Annual Dividend</v>
      </c>
      <c r="K3482" s="35">
        <f t="shared" si="884"/>
        <v>89</v>
      </c>
      <c r="L3482" s="30" t="str">
        <f t="shared" si="885"/>
        <v>10.8050</v>
      </c>
      <c r="M3482" s="30">
        <f t="shared" si="886"/>
        <v>97</v>
      </c>
      <c r="N3482" s="30" t="str">
        <f t="shared" si="887"/>
        <v>10.6970</v>
      </c>
      <c r="O3482" s="30">
        <f t="shared" si="888"/>
        <v>105</v>
      </c>
      <c r="P3482" s="30" t="str">
        <f t="shared" si="889"/>
        <v>10.8050</v>
      </c>
      <c r="Q3482" s="30">
        <f t="shared" si="890"/>
        <v>113</v>
      </c>
      <c r="R3482" s="36" t="str">
        <f t="shared" si="891"/>
        <v>08-Aug-2017</v>
      </c>
      <c r="S3482" s="37">
        <f t="shared" si="882"/>
        <v>10.805</v>
      </c>
    </row>
    <row r="3483" spans="1:19">
      <c r="A3483" s="30" t="s">
        <v>9224</v>
      </c>
      <c r="D3483" s="30" t="str">
        <f t="shared" si="876"/>
        <v>119393</v>
      </c>
      <c r="E3483" s="30">
        <f t="shared" si="880"/>
        <v>7</v>
      </c>
      <c r="F3483" s="30" t="str">
        <f t="shared" si="877"/>
        <v>INF761K01819</v>
      </c>
      <c r="G3483" s="30">
        <f t="shared" si="881"/>
        <v>20</v>
      </c>
      <c r="H3483" s="30" t="str">
        <f t="shared" si="878"/>
        <v>-</v>
      </c>
      <c r="I3483" s="30">
        <f t="shared" si="883"/>
        <v>22</v>
      </c>
      <c r="J3483" s="35" t="str">
        <f t="shared" si="879"/>
        <v>BOI AXA Regular Return Fund-Direct Plan-Growth</v>
      </c>
      <c r="K3483" s="35">
        <f t="shared" si="884"/>
        <v>69</v>
      </c>
      <c r="L3483" s="30" t="str">
        <f t="shared" si="885"/>
        <v>20.4393</v>
      </c>
      <c r="M3483" s="30">
        <f t="shared" si="886"/>
        <v>77</v>
      </c>
      <c r="N3483" s="30" t="str">
        <f t="shared" si="887"/>
        <v>20.2349</v>
      </c>
      <c r="O3483" s="30">
        <f t="shared" si="888"/>
        <v>85</v>
      </c>
      <c r="P3483" s="30" t="str">
        <f t="shared" si="889"/>
        <v>20.4393</v>
      </c>
      <c r="Q3483" s="30">
        <f t="shared" si="890"/>
        <v>93</v>
      </c>
      <c r="R3483" s="36" t="str">
        <f t="shared" si="891"/>
        <v>08-Aug-2017</v>
      </c>
      <c r="S3483" s="37">
        <f t="shared" si="882"/>
        <v>20.439299999999999</v>
      </c>
    </row>
    <row r="3484" spans="1:19">
      <c r="A3484" s="30" t="s">
        <v>9225</v>
      </c>
      <c r="D3484" s="30" t="str">
        <f t="shared" si="876"/>
        <v>119394</v>
      </c>
      <c r="E3484" s="30">
        <f t="shared" si="880"/>
        <v>7</v>
      </c>
      <c r="F3484" s="30" t="str">
        <f t="shared" si="877"/>
        <v>INF761K01835</v>
      </c>
      <c r="G3484" s="30">
        <f t="shared" si="881"/>
        <v>20</v>
      </c>
      <c r="H3484" s="30" t="str">
        <f t="shared" si="878"/>
        <v>INF761K01827</v>
      </c>
      <c r="I3484" s="30">
        <f t="shared" si="883"/>
        <v>33</v>
      </c>
      <c r="J3484" s="35" t="str">
        <f t="shared" si="879"/>
        <v>BOI AXA Regular Return Fund-Direct Plan-Monthly Dividend</v>
      </c>
      <c r="K3484" s="35">
        <f t="shared" si="884"/>
        <v>90</v>
      </c>
      <c r="L3484" s="30" t="str">
        <f t="shared" si="885"/>
        <v>10.5323</v>
      </c>
      <c r="M3484" s="30">
        <f t="shared" si="886"/>
        <v>98</v>
      </c>
      <c r="N3484" s="30" t="str">
        <f t="shared" si="887"/>
        <v>10.4270</v>
      </c>
      <c r="O3484" s="30">
        <f t="shared" si="888"/>
        <v>106</v>
      </c>
      <c r="P3484" s="30" t="str">
        <f t="shared" si="889"/>
        <v>10.5323</v>
      </c>
      <c r="Q3484" s="30">
        <f t="shared" si="890"/>
        <v>114</v>
      </c>
      <c r="R3484" s="36" t="str">
        <f t="shared" si="891"/>
        <v>08-Aug-2017</v>
      </c>
      <c r="S3484" s="37">
        <f t="shared" si="882"/>
        <v>10.532299999999999</v>
      </c>
    </row>
    <row r="3485" spans="1:19">
      <c r="A3485" s="30" t="s">
        <v>9226</v>
      </c>
      <c r="D3485" s="30" t="str">
        <f t="shared" si="876"/>
        <v>119395</v>
      </c>
      <c r="E3485" s="30">
        <f t="shared" si="880"/>
        <v>7</v>
      </c>
      <c r="F3485" s="30" t="str">
        <f t="shared" si="877"/>
        <v>INF761K01850</v>
      </c>
      <c r="G3485" s="30">
        <f t="shared" si="881"/>
        <v>20</v>
      </c>
      <c r="H3485" s="30" t="str">
        <f t="shared" si="878"/>
        <v>INF761K01843</v>
      </c>
      <c r="I3485" s="30">
        <f t="shared" si="883"/>
        <v>33</v>
      </c>
      <c r="J3485" s="35" t="str">
        <f t="shared" si="879"/>
        <v>BOI AXA Regular Return Fund-Direct Plan-Quarterly Dividend</v>
      </c>
      <c r="K3485" s="35">
        <f t="shared" si="884"/>
        <v>92</v>
      </c>
      <c r="L3485" s="30" t="str">
        <f t="shared" si="885"/>
        <v>11.5839</v>
      </c>
      <c r="M3485" s="30">
        <f t="shared" si="886"/>
        <v>100</v>
      </c>
      <c r="N3485" s="30" t="str">
        <f t="shared" si="887"/>
        <v>11.4681</v>
      </c>
      <c r="O3485" s="30">
        <f t="shared" si="888"/>
        <v>108</v>
      </c>
      <c r="P3485" s="30" t="str">
        <f t="shared" si="889"/>
        <v>11.5839</v>
      </c>
      <c r="Q3485" s="30">
        <f t="shared" si="890"/>
        <v>116</v>
      </c>
      <c r="R3485" s="36" t="str">
        <f t="shared" si="891"/>
        <v>08-Aug-2017</v>
      </c>
      <c r="S3485" s="37">
        <f t="shared" si="882"/>
        <v>11.5839</v>
      </c>
    </row>
    <row r="3486" spans="1:19">
      <c r="A3486" s="30" t="s">
        <v>290</v>
      </c>
      <c r="D3486" s="30" t="str">
        <f t="shared" si="876"/>
        <v>111719</v>
      </c>
      <c r="E3486" s="30">
        <f t="shared" si="880"/>
        <v>7</v>
      </c>
      <c r="F3486" s="30" t="str">
        <f t="shared" si="877"/>
        <v>INF761K01371</v>
      </c>
      <c r="G3486" s="30">
        <f t="shared" si="881"/>
        <v>20</v>
      </c>
      <c r="H3486" s="30" t="str">
        <f t="shared" si="878"/>
        <v>INF761K01389</v>
      </c>
      <c r="I3486" s="30">
        <f t="shared" si="883"/>
        <v>33</v>
      </c>
      <c r="J3486" s="35" t="str">
        <f t="shared" si="879"/>
        <v>BOI AXA Regular Return Fund-ECO Plan-Annual Dividend</v>
      </c>
      <c r="K3486" s="35">
        <f t="shared" si="884"/>
        <v>86</v>
      </c>
      <c r="L3486" s="30" t="str">
        <f t="shared" si="885"/>
        <v>11.0904</v>
      </c>
      <c r="M3486" s="30">
        <f t="shared" si="886"/>
        <v>94</v>
      </c>
      <c r="N3486" s="30" t="str">
        <f t="shared" si="887"/>
        <v>10.9795</v>
      </c>
      <c r="O3486" s="30">
        <f t="shared" si="888"/>
        <v>102</v>
      </c>
      <c r="P3486" s="30" t="str">
        <f t="shared" si="889"/>
        <v>0.0000</v>
      </c>
      <c r="Q3486" s="30">
        <f t="shared" si="890"/>
        <v>109</v>
      </c>
      <c r="R3486" s="36" t="str">
        <f t="shared" si="891"/>
        <v>14-Jul-2014</v>
      </c>
      <c r="S3486" s="37">
        <f t="shared" si="882"/>
        <v>11.090400000000001</v>
      </c>
    </row>
    <row r="3487" spans="1:19">
      <c r="A3487" s="30" t="s">
        <v>9227</v>
      </c>
      <c r="D3487" s="30" t="str">
        <f t="shared" si="876"/>
        <v>111715</v>
      </c>
      <c r="E3487" s="30">
        <f t="shared" si="880"/>
        <v>7</v>
      </c>
      <c r="F3487" s="30" t="str">
        <f t="shared" si="877"/>
        <v>INF761K01397</v>
      </c>
      <c r="G3487" s="30">
        <f t="shared" si="881"/>
        <v>20</v>
      </c>
      <c r="H3487" s="30" t="str">
        <f t="shared" si="878"/>
        <v>-</v>
      </c>
      <c r="I3487" s="30">
        <f t="shared" si="883"/>
        <v>22</v>
      </c>
      <c r="J3487" s="35" t="str">
        <f t="shared" si="879"/>
        <v>BOI AXA Regular Return Fund-ECO Plan-Growth</v>
      </c>
      <c r="K3487" s="35">
        <f t="shared" si="884"/>
        <v>66</v>
      </c>
      <c r="L3487" s="30" t="str">
        <f t="shared" si="885"/>
        <v>20.3291</v>
      </c>
      <c r="M3487" s="30">
        <f t="shared" si="886"/>
        <v>74</v>
      </c>
      <c r="N3487" s="30" t="str">
        <f t="shared" si="887"/>
        <v>20.1258</v>
      </c>
      <c r="O3487" s="30">
        <f t="shared" si="888"/>
        <v>82</v>
      </c>
      <c r="P3487" s="30" t="str">
        <f t="shared" si="889"/>
        <v>0.0000</v>
      </c>
      <c r="Q3487" s="30">
        <f t="shared" si="890"/>
        <v>89</v>
      </c>
      <c r="R3487" s="36" t="str">
        <f t="shared" si="891"/>
        <v>08-Aug-2017</v>
      </c>
      <c r="S3487" s="37">
        <f t="shared" si="882"/>
        <v>20.3291</v>
      </c>
    </row>
    <row r="3488" spans="1:19">
      <c r="A3488" s="30" t="s">
        <v>9228</v>
      </c>
      <c r="D3488" s="30" t="str">
        <f t="shared" si="876"/>
        <v>111717</v>
      </c>
      <c r="E3488" s="30">
        <f t="shared" si="880"/>
        <v>7</v>
      </c>
      <c r="F3488" s="30" t="str">
        <f t="shared" si="877"/>
        <v>INF761K01413</v>
      </c>
      <c r="G3488" s="30">
        <f t="shared" si="881"/>
        <v>20</v>
      </c>
      <c r="H3488" s="30" t="str">
        <f t="shared" si="878"/>
        <v>INF761K01405</v>
      </c>
      <c r="I3488" s="30">
        <f t="shared" si="883"/>
        <v>33</v>
      </c>
      <c r="J3488" s="35" t="str">
        <f t="shared" si="879"/>
        <v>BOI AXA Regular Return Fund-ECO Plan-Monthly Dividend</v>
      </c>
      <c r="K3488" s="35">
        <f t="shared" si="884"/>
        <v>87</v>
      </c>
      <c r="L3488" s="30" t="str">
        <f t="shared" si="885"/>
        <v>17.9376</v>
      </c>
      <c r="M3488" s="30">
        <f t="shared" si="886"/>
        <v>95</v>
      </c>
      <c r="N3488" s="30" t="str">
        <f t="shared" si="887"/>
        <v>17.7582</v>
      </c>
      <c r="O3488" s="30">
        <f t="shared" si="888"/>
        <v>103</v>
      </c>
      <c r="P3488" s="30" t="str">
        <f t="shared" si="889"/>
        <v>0.0000</v>
      </c>
      <c r="Q3488" s="30">
        <f t="shared" si="890"/>
        <v>110</v>
      </c>
      <c r="R3488" s="36" t="str">
        <f t="shared" si="891"/>
        <v>08-Aug-2017</v>
      </c>
      <c r="S3488" s="37">
        <f t="shared" si="882"/>
        <v>17.9376</v>
      </c>
    </row>
    <row r="3489" spans="1:19">
      <c r="A3489" s="30" t="s">
        <v>9229</v>
      </c>
      <c r="D3489" s="30" t="str">
        <f t="shared" si="876"/>
        <v>111718</v>
      </c>
      <c r="E3489" s="30">
        <f t="shared" si="880"/>
        <v>7</v>
      </c>
      <c r="F3489" s="30" t="str">
        <f t="shared" si="877"/>
        <v>INF761K01439</v>
      </c>
      <c r="G3489" s="30">
        <f t="shared" si="881"/>
        <v>20</v>
      </c>
      <c r="H3489" s="30" t="str">
        <f t="shared" si="878"/>
        <v>INF761K01421</v>
      </c>
      <c r="I3489" s="30">
        <f t="shared" si="883"/>
        <v>33</v>
      </c>
      <c r="J3489" s="35" t="str">
        <f t="shared" si="879"/>
        <v>BOI AXA Regular Return Fund-ECO Plan-Quarterly Dividend</v>
      </c>
      <c r="K3489" s="35">
        <f t="shared" si="884"/>
        <v>89</v>
      </c>
      <c r="L3489" s="30" t="str">
        <f t="shared" si="885"/>
        <v>10.7826</v>
      </c>
      <c r="M3489" s="30">
        <f t="shared" si="886"/>
        <v>97</v>
      </c>
      <c r="N3489" s="30" t="str">
        <f t="shared" si="887"/>
        <v>10.6748</v>
      </c>
      <c r="O3489" s="30">
        <f t="shared" si="888"/>
        <v>105</v>
      </c>
      <c r="P3489" s="30" t="str">
        <f t="shared" si="889"/>
        <v>0.0000</v>
      </c>
      <c r="Q3489" s="30">
        <f t="shared" si="890"/>
        <v>112</v>
      </c>
      <c r="R3489" s="36" t="str">
        <f t="shared" si="891"/>
        <v>08-Aug-2017</v>
      </c>
      <c r="S3489" s="37">
        <f t="shared" si="882"/>
        <v>10.7826</v>
      </c>
    </row>
    <row r="3490" spans="1:19">
      <c r="A3490" s="30" t="s">
        <v>9230</v>
      </c>
      <c r="D3490" s="30" t="str">
        <f t="shared" si="876"/>
        <v>111714</v>
      </c>
      <c r="E3490" s="30">
        <f t="shared" si="880"/>
        <v>7</v>
      </c>
      <c r="F3490" s="30" t="str">
        <f t="shared" si="877"/>
        <v>INF761K01454</v>
      </c>
      <c r="G3490" s="30">
        <f t="shared" si="881"/>
        <v>20</v>
      </c>
      <c r="H3490" s="30" t="str">
        <f t="shared" si="878"/>
        <v>INF761K01447</v>
      </c>
      <c r="I3490" s="30">
        <f t="shared" si="883"/>
        <v>33</v>
      </c>
      <c r="J3490" s="35" t="str">
        <f t="shared" si="879"/>
        <v>BOI AXA Regular Return Fund-Regular Plan-Annual Dividend</v>
      </c>
      <c r="K3490" s="35">
        <f t="shared" si="884"/>
        <v>90</v>
      </c>
      <c r="L3490" s="30" t="str">
        <f t="shared" si="885"/>
        <v>10.7593</v>
      </c>
      <c r="M3490" s="30">
        <f t="shared" si="886"/>
        <v>98</v>
      </c>
      <c r="N3490" s="30" t="str">
        <f t="shared" si="887"/>
        <v>10.6517</v>
      </c>
      <c r="O3490" s="30">
        <f t="shared" si="888"/>
        <v>106</v>
      </c>
      <c r="P3490" s="30" t="str">
        <f t="shared" si="889"/>
        <v>10.7593</v>
      </c>
      <c r="Q3490" s="30">
        <f t="shared" si="890"/>
        <v>114</v>
      </c>
      <c r="R3490" s="36" t="str">
        <f t="shared" si="891"/>
        <v>08-Aug-2017</v>
      </c>
      <c r="S3490" s="37">
        <f t="shared" si="882"/>
        <v>10.7593</v>
      </c>
    </row>
    <row r="3491" spans="1:19">
      <c r="A3491" s="30" t="s">
        <v>9231</v>
      </c>
      <c r="D3491" s="30" t="str">
        <f t="shared" si="876"/>
        <v>111712</v>
      </c>
      <c r="E3491" s="30">
        <f t="shared" si="880"/>
        <v>7</v>
      </c>
      <c r="F3491" s="30" t="str">
        <f t="shared" si="877"/>
        <v>INF761K01462</v>
      </c>
      <c r="G3491" s="30">
        <f t="shared" si="881"/>
        <v>20</v>
      </c>
      <c r="H3491" s="30" t="str">
        <f t="shared" si="878"/>
        <v>-</v>
      </c>
      <c r="I3491" s="30">
        <f t="shared" si="883"/>
        <v>22</v>
      </c>
      <c r="J3491" s="35" t="str">
        <f t="shared" si="879"/>
        <v>BOI AXA Regular Return Fund-Regular Plan-Growth</v>
      </c>
      <c r="K3491" s="35">
        <f t="shared" si="884"/>
        <v>70</v>
      </c>
      <c r="L3491" s="30" t="str">
        <f t="shared" si="885"/>
        <v>20.0648</v>
      </c>
      <c r="M3491" s="30">
        <f t="shared" si="886"/>
        <v>78</v>
      </c>
      <c r="N3491" s="30" t="str">
        <f t="shared" si="887"/>
        <v>19.8642</v>
      </c>
      <c r="O3491" s="30">
        <f t="shared" si="888"/>
        <v>86</v>
      </c>
      <c r="P3491" s="30" t="str">
        <f t="shared" si="889"/>
        <v>20.0648</v>
      </c>
      <c r="Q3491" s="30">
        <f t="shared" si="890"/>
        <v>94</v>
      </c>
      <c r="R3491" s="36" t="str">
        <f t="shared" si="891"/>
        <v>08-Aug-2017</v>
      </c>
      <c r="S3491" s="37">
        <f t="shared" si="882"/>
        <v>20.064800000000002</v>
      </c>
    </row>
    <row r="3492" spans="1:19">
      <c r="A3492" s="30" t="s">
        <v>9232</v>
      </c>
      <c r="D3492" s="30" t="str">
        <f t="shared" si="876"/>
        <v>111716</v>
      </c>
      <c r="E3492" s="30">
        <f t="shared" si="880"/>
        <v>7</v>
      </c>
      <c r="F3492" s="30" t="str">
        <f t="shared" si="877"/>
        <v>INF761K01488</v>
      </c>
      <c r="G3492" s="30">
        <f t="shared" si="881"/>
        <v>20</v>
      </c>
      <c r="H3492" s="30" t="str">
        <f t="shared" si="878"/>
        <v>INF761K01470</v>
      </c>
      <c r="I3492" s="30">
        <f t="shared" si="883"/>
        <v>33</v>
      </c>
      <c r="J3492" s="35" t="str">
        <f t="shared" si="879"/>
        <v>BOI AXA Regular Return Fund-Regular Plan-Monthly Dividend</v>
      </c>
      <c r="K3492" s="35">
        <f t="shared" si="884"/>
        <v>91</v>
      </c>
      <c r="L3492" s="30" t="str">
        <f t="shared" si="885"/>
        <v>12.5236</v>
      </c>
      <c r="M3492" s="30">
        <f t="shared" si="886"/>
        <v>99</v>
      </c>
      <c r="N3492" s="30" t="str">
        <f t="shared" si="887"/>
        <v>12.3984</v>
      </c>
      <c r="O3492" s="30">
        <f t="shared" si="888"/>
        <v>107</v>
      </c>
      <c r="P3492" s="30" t="str">
        <f t="shared" si="889"/>
        <v>12.5236</v>
      </c>
      <c r="Q3492" s="30">
        <f t="shared" si="890"/>
        <v>115</v>
      </c>
      <c r="R3492" s="36" t="str">
        <f t="shared" si="891"/>
        <v>08-Aug-2017</v>
      </c>
      <c r="S3492" s="37">
        <f t="shared" si="882"/>
        <v>12.5236</v>
      </c>
    </row>
    <row r="3493" spans="1:19">
      <c r="A3493" s="30" t="s">
        <v>9233</v>
      </c>
      <c r="D3493" s="30" t="str">
        <f t="shared" si="876"/>
        <v>111713</v>
      </c>
      <c r="E3493" s="30">
        <f t="shared" si="880"/>
        <v>7</v>
      </c>
      <c r="F3493" s="30" t="str">
        <f t="shared" si="877"/>
        <v>INF761K01504</v>
      </c>
      <c r="G3493" s="30">
        <f t="shared" si="881"/>
        <v>20</v>
      </c>
      <c r="H3493" s="30" t="str">
        <f t="shared" si="878"/>
        <v>INF761K01496</v>
      </c>
      <c r="I3493" s="30">
        <f t="shared" si="883"/>
        <v>33</v>
      </c>
      <c r="J3493" s="35" t="str">
        <f t="shared" si="879"/>
        <v>BOI AXA Regular Return Fund-Regular Plan-Quarterly Dividend</v>
      </c>
      <c r="K3493" s="35">
        <f t="shared" si="884"/>
        <v>93</v>
      </c>
      <c r="L3493" s="30" t="str">
        <f t="shared" si="885"/>
        <v>11.4470</v>
      </c>
      <c r="M3493" s="30">
        <f t="shared" si="886"/>
        <v>101</v>
      </c>
      <c r="N3493" s="30" t="str">
        <f t="shared" si="887"/>
        <v>11.3325</v>
      </c>
      <c r="O3493" s="30">
        <f t="shared" si="888"/>
        <v>109</v>
      </c>
      <c r="P3493" s="30" t="str">
        <f t="shared" si="889"/>
        <v>11.4470</v>
      </c>
      <c r="Q3493" s="30">
        <f t="shared" si="890"/>
        <v>117</v>
      </c>
      <c r="R3493" s="36" t="str">
        <f t="shared" si="891"/>
        <v>08-Aug-2017</v>
      </c>
      <c r="S3493" s="37">
        <f t="shared" si="882"/>
        <v>11.446999999999999</v>
      </c>
    </row>
    <row r="3494" spans="1:19">
      <c r="A3494" s="30" t="s">
        <v>9234</v>
      </c>
      <c r="D3494" s="30" t="str">
        <f t="shared" si="876"/>
        <v>119382</v>
      </c>
      <c r="E3494" s="30">
        <f t="shared" si="880"/>
        <v>7</v>
      </c>
      <c r="F3494" s="30" t="str">
        <f t="shared" si="877"/>
        <v>INF761K01736</v>
      </c>
      <c r="G3494" s="30">
        <f t="shared" si="881"/>
        <v>20</v>
      </c>
      <c r="H3494" s="30" t="str">
        <f t="shared" si="878"/>
        <v>-</v>
      </c>
      <c r="I3494" s="30">
        <f t="shared" si="883"/>
        <v>22</v>
      </c>
      <c r="J3494" s="35" t="str">
        <f t="shared" si="879"/>
        <v>BOI AXA Short Term Income Fund-Direct Plan- Growth</v>
      </c>
      <c r="K3494" s="35">
        <f t="shared" si="884"/>
        <v>73</v>
      </c>
      <c r="L3494" s="30" t="str">
        <f t="shared" si="885"/>
        <v>19.2481</v>
      </c>
      <c r="M3494" s="30">
        <f t="shared" si="886"/>
        <v>81</v>
      </c>
      <c r="N3494" s="30" t="str">
        <f t="shared" si="887"/>
        <v>19.1519</v>
      </c>
      <c r="O3494" s="30">
        <f t="shared" si="888"/>
        <v>89</v>
      </c>
      <c r="P3494" s="30" t="str">
        <f t="shared" si="889"/>
        <v>19.2481</v>
      </c>
      <c r="Q3494" s="30">
        <f t="shared" si="890"/>
        <v>97</v>
      </c>
      <c r="R3494" s="36" t="str">
        <f t="shared" si="891"/>
        <v>08-Aug-2017</v>
      </c>
      <c r="S3494" s="37">
        <f t="shared" si="882"/>
        <v>19.248100000000001</v>
      </c>
    </row>
    <row r="3495" spans="1:19" ht="26">
      <c r="A3495" s="30" t="s">
        <v>9235</v>
      </c>
      <c r="D3495" s="30" t="str">
        <f t="shared" si="876"/>
        <v>119383</v>
      </c>
      <c r="E3495" s="30">
        <f t="shared" si="880"/>
        <v>7</v>
      </c>
      <c r="F3495" s="30" t="str">
        <f t="shared" si="877"/>
        <v>INF761K01751</v>
      </c>
      <c r="G3495" s="30">
        <f t="shared" si="881"/>
        <v>20</v>
      </c>
      <c r="H3495" s="30" t="str">
        <f t="shared" si="878"/>
        <v>INF761K01744</v>
      </c>
      <c r="I3495" s="30">
        <f t="shared" si="883"/>
        <v>33</v>
      </c>
      <c r="J3495" s="35" t="str">
        <f t="shared" si="879"/>
        <v>BOI AXA Short Term Income Fund-Direct Plan- Monthly Dividend</v>
      </c>
      <c r="K3495" s="35">
        <f t="shared" si="884"/>
        <v>94</v>
      </c>
      <c r="L3495" s="30" t="str">
        <f t="shared" si="885"/>
        <v>10.4536</v>
      </c>
      <c r="M3495" s="30">
        <f t="shared" si="886"/>
        <v>102</v>
      </c>
      <c r="N3495" s="30" t="str">
        <f t="shared" si="887"/>
        <v>10.4013</v>
      </c>
      <c r="O3495" s="30">
        <f t="shared" si="888"/>
        <v>110</v>
      </c>
      <c r="P3495" s="30" t="str">
        <f t="shared" si="889"/>
        <v>10.4536</v>
      </c>
      <c r="Q3495" s="30">
        <f t="shared" si="890"/>
        <v>118</v>
      </c>
      <c r="R3495" s="36" t="str">
        <f t="shared" si="891"/>
        <v>08-Aug-2017</v>
      </c>
      <c r="S3495" s="37">
        <f t="shared" si="882"/>
        <v>10.4536</v>
      </c>
    </row>
    <row r="3496" spans="1:19" ht="26">
      <c r="A3496" s="30" t="s">
        <v>9236</v>
      </c>
      <c r="D3496" s="30" t="str">
        <f t="shared" si="876"/>
        <v>119384</v>
      </c>
      <c r="E3496" s="30">
        <f t="shared" si="880"/>
        <v>7</v>
      </c>
      <c r="F3496" s="30" t="str">
        <f t="shared" si="877"/>
        <v>INF761K01777</v>
      </c>
      <c r="G3496" s="30">
        <f t="shared" si="881"/>
        <v>20</v>
      </c>
      <c r="H3496" s="30" t="str">
        <f t="shared" si="878"/>
        <v>INF761K01769</v>
      </c>
      <c r="I3496" s="30">
        <f t="shared" si="883"/>
        <v>33</v>
      </c>
      <c r="J3496" s="35" t="str">
        <f t="shared" si="879"/>
        <v>BOI AXA Short Term Income Fund-Direct Plan- Quarterly Dividend</v>
      </c>
      <c r="K3496" s="35">
        <f t="shared" si="884"/>
        <v>96</v>
      </c>
      <c r="L3496" s="30" t="str">
        <f t="shared" si="885"/>
        <v>10.4670</v>
      </c>
      <c r="M3496" s="30">
        <f t="shared" si="886"/>
        <v>104</v>
      </c>
      <c r="N3496" s="30" t="str">
        <f t="shared" si="887"/>
        <v>10.4147</v>
      </c>
      <c r="O3496" s="30">
        <f t="shared" si="888"/>
        <v>112</v>
      </c>
      <c r="P3496" s="30" t="str">
        <f t="shared" si="889"/>
        <v>10.4670</v>
      </c>
      <c r="Q3496" s="30">
        <f t="shared" si="890"/>
        <v>120</v>
      </c>
      <c r="R3496" s="36" t="str">
        <f t="shared" si="891"/>
        <v>08-Aug-2017</v>
      </c>
      <c r="S3496" s="37">
        <f t="shared" si="882"/>
        <v>10.467000000000001</v>
      </c>
    </row>
    <row r="3497" spans="1:19">
      <c r="A3497" s="30" t="s">
        <v>9237</v>
      </c>
      <c r="D3497" s="30" t="str">
        <f t="shared" si="876"/>
        <v>111585</v>
      </c>
      <c r="E3497" s="30">
        <f t="shared" si="880"/>
        <v>7</v>
      </c>
      <c r="F3497" s="30" t="str">
        <f t="shared" si="877"/>
        <v>INF761K01579</v>
      </c>
      <c r="G3497" s="30">
        <f t="shared" si="881"/>
        <v>20</v>
      </c>
      <c r="H3497" s="30" t="str">
        <f t="shared" si="878"/>
        <v>-</v>
      </c>
      <c r="I3497" s="30">
        <f t="shared" si="883"/>
        <v>22</v>
      </c>
      <c r="J3497" s="35" t="str">
        <f t="shared" si="879"/>
        <v>BOI AXA Short Term Income Fund-Regular Plan- Growth</v>
      </c>
      <c r="K3497" s="35">
        <f t="shared" si="884"/>
        <v>74</v>
      </c>
      <c r="L3497" s="30" t="str">
        <f t="shared" si="885"/>
        <v>18.4342</v>
      </c>
      <c r="M3497" s="30">
        <f t="shared" si="886"/>
        <v>82</v>
      </c>
      <c r="N3497" s="30" t="str">
        <f t="shared" si="887"/>
        <v>18.3420</v>
      </c>
      <c r="O3497" s="30">
        <f t="shared" si="888"/>
        <v>90</v>
      </c>
      <c r="P3497" s="30" t="str">
        <f t="shared" si="889"/>
        <v>18.4342</v>
      </c>
      <c r="Q3497" s="30">
        <f t="shared" si="890"/>
        <v>98</v>
      </c>
      <c r="R3497" s="36" t="str">
        <f t="shared" si="891"/>
        <v>08-Aug-2017</v>
      </c>
      <c r="S3497" s="37">
        <f t="shared" si="882"/>
        <v>18.434200000000001</v>
      </c>
    </row>
    <row r="3498" spans="1:19" ht="26">
      <c r="A3498" s="30" t="s">
        <v>9238</v>
      </c>
      <c r="D3498" s="30" t="str">
        <f t="shared" si="876"/>
        <v>111589</v>
      </c>
      <c r="E3498" s="30">
        <f t="shared" si="880"/>
        <v>7</v>
      </c>
      <c r="F3498" s="30" t="str">
        <f t="shared" si="877"/>
        <v>INF761K01595</v>
      </c>
      <c r="G3498" s="30">
        <f t="shared" si="881"/>
        <v>20</v>
      </c>
      <c r="H3498" s="30" t="str">
        <f t="shared" si="878"/>
        <v>INF761K01587</v>
      </c>
      <c r="I3498" s="30">
        <f t="shared" si="883"/>
        <v>33</v>
      </c>
      <c r="J3498" s="35" t="str">
        <f t="shared" si="879"/>
        <v>BOI AXA Short Term Income Fund-Regular Plan- Monthly Dividend</v>
      </c>
      <c r="K3498" s="35">
        <f t="shared" si="884"/>
        <v>95</v>
      </c>
      <c r="L3498" s="30" t="str">
        <f t="shared" si="885"/>
        <v>10.4222</v>
      </c>
      <c r="M3498" s="30">
        <f t="shared" si="886"/>
        <v>103</v>
      </c>
      <c r="N3498" s="30" t="str">
        <f t="shared" si="887"/>
        <v>10.3701</v>
      </c>
      <c r="O3498" s="30">
        <f t="shared" si="888"/>
        <v>111</v>
      </c>
      <c r="P3498" s="30" t="str">
        <f t="shared" si="889"/>
        <v>10.4222</v>
      </c>
      <c r="Q3498" s="30">
        <f t="shared" si="890"/>
        <v>119</v>
      </c>
      <c r="R3498" s="36" t="str">
        <f t="shared" si="891"/>
        <v>08-Aug-2017</v>
      </c>
      <c r="S3498" s="37">
        <f t="shared" si="882"/>
        <v>10.4222</v>
      </c>
    </row>
    <row r="3499" spans="1:19" ht="26">
      <c r="A3499" s="30" t="s">
        <v>9239</v>
      </c>
      <c r="D3499" s="30" t="str">
        <f t="shared" si="876"/>
        <v>111590</v>
      </c>
      <c r="E3499" s="30">
        <f t="shared" si="880"/>
        <v>7</v>
      </c>
      <c r="F3499" s="30" t="str">
        <f t="shared" si="877"/>
        <v>INF761K01611</v>
      </c>
      <c r="G3499" s="30">
        <f t="shared" si="881"/>
        <v>20</v>
      </c>
      <c r="H3499" s="30" t="str">
        <f t="shared" si="878"/>
        <v>INF761K01603</v>
      </c>
      <c r="I3499" s="30">
        <f t="shared" si="883"/>
        <v>33</v>
      </c>
      <c r="J3499" s="35" t="str">
        <f t="shared" si="879"/>
        <v>BOI AXA Short Term Income Fund-Regular Plan- Quarterly Dividend</v>
      </c>
      <c r="K3499" s="35">
        <f t="shared" si="884"/>
        <v>97</v>
      </c>
      <c r="L3499" s="30" t="str">
        <f t="shared" si="885"/>
        <v>10.2910</v>
      </c>
      <c r="M3499" s="30">
        <f t="shared" si="886"/>
        <v>105</v>
      </c>
      <c r="N3499" s="30" t="str">
        <f t="shared" si="887"/>
        <v>10.2395</v>
      </c>
      <c r="O3499" s="30">
        <f t="shared" si="888"/>
        <v>113</v>
      </c>
      <c r="P3499" s="30" t="str">
        <f t="shared" si="889"/>
        <v>10.2910</v>
      </c>
      <c r="Q3499" s="30">
        <f t="shared" si="890"/>
        <v>121</v>
      </c>
      <c r="R3499" s="36" t="str">
        <f t="shared" si="891"/>
        <v>08-Aug-2017</v>
      </c>
      <c r="S3499" s="37">
        <f t="shared" si="882"/>
        <v>10.291</v>
      </c>
    </row>
    <row r="3500" spans="1:19">
      <c r="A3500" s="30" t="s">
        <v>9240</v>
      </c>
      <c r="D3500" s="30" t="str">
        <f t="shared" si="876"/>
        <v>119379</v>
      </c>
      <c r="E3500" s="30">
        <f t="shared" si="880"/>
        <v>7</v>
      </c>
      <c r="F3500" s="30" t="str">
        <f t="shared" si="877"/>
        <v>INF761K01892</v>
      </c>
      <c r="G3500" s="30">
        <f t="shared" si="881"/>
        <v>20</v>
      </c>
      <c r="H3500" s="30" t="str">
        <f t="shared" si="878"/>
        <v>-</v>
      </c>
      <c r="I3500" s="30">
        <f t="shared" si="883"/>
        <v>22</v>
      </c>
      <c r="J3500" s="35" t="str">
        <f t="shared" si="879"/>
        <v>BOI AXA Treasury Advantage Fund- Direct Plan- Growth</v>
      </c>
      <c r="K3500" s="35">
        <f t="shared" si="884"/>
        <v>75</v>
      </c>
      <c r="L3500" s="30" t="str">
        <f t="shared" si="885"/>
        <v>2031.0399</v>
      </c>
      <c r="M3500" s="30">
        <f t="shared" si="886"/>
        <v>85</v>
      </c>
      <c r="N3500" s="30" t="str">
        <f t="shared" si="887"/>
        <v>2031.0399</v>
      </c>
      <c r="O3500" s="30">
        <f t="shared" si="888"/>
        <v>95</v>
      </c>
      <c r="P3500" s="30" t="str">
        <f t="shared" si="889"/>
        <v>2031.0399</v>
      </c>
      <c r="Q3500" s="30">
        <f t="shared" si="890"/>
        <v>105</v>
      </c>
      <c r="R3500" s="36" t="str">
        <f t="shared" si="891"/>
        <v>08-Aug-2017</v>
      </c>
      <c r="S3500" s="37">
        <f t="shared" si="882"/>
        <v>2031.0399</v>
      </c>
    </row>
    <row r="3501" spans="1:19" ht="26">
      <c r="A3501" s="30" t="s">
        <v>9241</v>
      </c>
      <c r="D3501" s="30" t="str">
        <f t="shared" si="876"/>
        <v>119381</v>
      </c>
      <c r="E3501" s="30">
        <f t="shared" si="880"/>
        <v>7</v>
      </c>
      <c r="F3501" s="30" t="str">
        <f t="shared" si="877"/>
        <v>-</v>
      </c>
      <c r="G3501" s="30">
        <f t="shared" si="881"/>
        <v>9</v>
      </c>
      <c r="H3501" s="30" t="str">
        <f t="shared" si="878"/>
        <v>INF761K01CU1</v>
      </c>
      <c r="I3501" s="30">
        <f t="shared" si="883"/>
        <v>22</v>
      </c>
      <c r="J3501" s="35" t="str">
        <f t="shared" si="879"/>
        <v>BOI AXA Treasury Advantage Fund- Direct Plan- Weekly Dividend</v>
      </c>
      <c r="K3501" s="35">
        <f t="shared" si="884"/>
        <v>84</v>
      </c>
      <c r="L3501" s="30" t="str">
        <f t="shared" si="885"/>
        <v>1007.8166</v>
      </c>
      <c r="M3501" s="30">
        <f t="shared" si="886"/>
        <v>94</v>
      </c>
      <c r="N3501" s="30" t="str">
        <f t="shared" si="887"/>
        <v>1007.8166</v>
      </c>
      <c r="O3501" s="30">
        <f t="shared" si="888"/>
        <v>104</v>
      </c>
      <c r="P3501" s="30" t="str">
        <f t="shared" si="889"/>
        <v>1007.8166</v>
      </c>
      <c r="Q3501" s="30">
        <f t="shared" si="890"/>
        <v>114</v>
      </c>
      <c r="R3501" s="36" t="str">
        <f t="shared" si="891"/>
        <v>08-Aug-2017</v>
      </c>
      <c r="S3501" s="37">
        <f t="shared" si="882"/>
        <v>1007.8166</v>
      </c>
    </row>
    <row r="3502" spans="1:19">
      <c r="A3502" s="30" t="s">
        <v>9242</v>
      </c>
      <c r="D3502" s="30" t="str">
        <f t="shared" si="876"/>
        <v>126389</v>
      </c>
      <c r="E3502" s="30">
        <f t="shared" si="880"/>
        <v>7</v>
      </c>
      <c r="F3502" s="30" t="str">
        <f t="shared" si="877"/>
        <v>INF761K01CS5</v>
      </c>
      <c r="G3502" s="30">
        <f t="shared" si="881"/>
        <v>20</v>
      </c>
      <c r="H3502" s="30" t="str">
        <f t="shared" si="878"/>
        <v>-</v>
      </c>
      <c r="I3502" s="30">
        <f t="shared" si="883"/>
        <v>22</v>
      </c>
      <c r="J3502" s="35" t="str">
        <f t="shared" si="879"/>
        <v>BOI AXA Treasury Advantage Fund- Direct Plan-Bonus</v>
      </c>
      <c r="K3502" s="35">
        <f t="shared" si="884"/>
        <v>73</v>
      </c>
      <c r="L3502" s="30" t="str">
        <f t="shared" si="885"/>
        <v>2023.3344</v>
      </c>
      <c r="M3502" s="30">
        <f t="shared" si="886"/>
        <v>83</v>
      </c>
      <c r="N3502" s="30" t="str">
        <f t="shared" si="887"/>
        <v>2023.3344</v>
      </c>
      <c r="O3502" s="30">
        <f t="shared" si="888"/>
        <v>93</v>
      </c>
      <c r="P3502" s="30" t="str">
        <f t="shared" si="889"/>
        <v>2023.3344</v>
      </c>
      <c r="Q3502" s="30">
        <f t="shared" si="890"/>
        <v>103</v>
      </c>
      <c r="R3502" s="36" t="str">
        <f t="shared" si="891"/>
        <v>08-Aug-2017</v>
      </c>
      <c r="S3502" s="37">
        <f t="shared" si="882"/>
        <v>2023.3344</v>
      </c>
    </row>
    <row r="3503" spans="1:19">
      <c r="A3503" s="30" t="s">
        <v>291</v>
      </c>
      <c r="D3503" s="30" t="str">
        <f t="shared" si="876"/>
        <v>126390</v>
      </c>
      <c r="E3503" s="30">
        <f t="shared" si="880"/>
        <v>7</v>
      </c>
      <c r="F3503" s="30" t="str">
        <f t="shared" si="877"/>
        <v>INF761K01CV9</v>
      </c>
      <c r="G3503" s="30">
        <f t="shared" si="881"/>
        <v>20</v>
      </c>
      <c r="H3503" s="30" t="str">
        <f t="shared" si="878"/>
        <v>-</v>
      </c>
      <c r="I3503" s="30">
        <f t="shared" si="883"/>
        <v>22</v>
      </c>
      <c r="J3503" s="35" t="str">
        <f t="shared" si="879"/>
        <v>BOI AXA Treasury Advantage Fund- Regular Plan- Bonus</v>
      </c>
      <c r="K3503" s="35">
        <f t="shared" si="884"/>
        <v>75</v>
      </c>
      <c r="L3503" s="30" t="str">
        <f t="shared" si="885"/>
        <v>1597.0220</v>
      </c>
      <c r="M3503" s="30">
        <f t="shared" si="886"/>
        <v>85</v>
      </c>
      <c r="N3503" s="30" t="str">
        <f t="shared" si="887"/>
        <v>1597.0220</v>
      </c>
      <c r="O3503" s="30">
        <f t="shared" si="888"/>
        <v>95</v>
      </c>
      <c r="P3503" s="30" t="str">
        <f t="shared" si="889"/>
        <v>1597.0220</v>
      </c>
      <c r="Q3503" s="30">
        <f t="shared" si="890"/>
        <v>105</v>
      </c>
      <c r="R3503" s="36" t="str">
        <f t="shared" si="891"/>
        <v>25-Nov-2014</v>
      </c>
      <c r="S3503" s="37">
        <f t="shared" si="882"/>
        <v>1597.0219999999999</v>
      </c>
    </row>
    <row r="3504" spans="1:19">
      <c r="A3504" s="30" t="s">
        <v>9243</v>
      </c>
      <c r="D3504" s="30" t="str">
        <f t="shared" si="876"/>
        <v>109269</v>
      </c>
      <c r="E3504" s="30">
        <f t="shared" si="880"/>
        <v>7</v>
      </c>
      <c r="F3504" s="30" t="str">
        <f t="shared" si="877"/>
        <v>INF761K01298</v>
      </c>
      <c r="G3504" s="30">
        <f t="shared" si="881"/>
        <v>20</v>
      </c>
      <c r="H3504" s="30" t="str">
        <f t="shared" si="878"/>
        <v>-</v>
      </c>
      <c r="I3504" s="30">
        <f t="shared" si="883"/>
        <v>22</v>
      </c>
      <c r="J3504" s="35" t="str">
        <f t="shared" si="879"/>
        <v>BOI AXA Treasury Advantage Fund- Regular Plan- Growth</v>
      </c>
      <c r="K3504" s="35">
        <f t="shared" si="884"/>
        <v>76</v>
      </c>
      <c r="L3504" s="30" t="str">
        <f t="shared" si="885"/>
        <v>2008.1195</v>
      </c>
      <c r="M3504" s="30">
        <f t="shared" si="886"/>
        <v>86</v>
      </c>
      <c r="N3504" s="30" t="str">
        <f t="shared" si="887"/>
        <v>2008.1195</v>
      </c>
      <c r="O3504" s="30">
        <f t="shared" si="888"/>
        <v>96</v>
      </c>
      <c r="P3504" s="30" t="str">
        <f t="shared" si="889"/>
        <v>2008.1195</v>
      </c>
      <c r="Q3504" s="30">
        <f t="shared" si="890"/>
        <v>106</v>
      </c>
      <c r="R3504" s="36" t="str">
        <f t="shared" si="891"/>
        <v>08-Aug-2017</v>
      </c>
      <c r="S3504" s="37">
        <f t="shared" si="882"/>
        <v>2008.1195</v>
      </c>
    </row>
    <row r="3505" spans="1:19" ht="26">
      <c r="A3505" s="30" t="s">
        <v>9244</v>
      </c>
      <c r="D3505" s="30" t="str">
        <f t="shared" si="876"/>
        <v>109264</v>
      </c>
      <c r="E3505" s="30">
        <f t="shared" si="880"/>
        <v>7</v>
      </c>
      <c r="F3505" s="30" t="str">
        <f t="shared" si="877"/>
        <v>-</v>
      </c>
      <c r="G3505" s="30">
        <f t="shared" si="881"/>
        <v>9</v>
      </c>
      <c r="H3505" s="30" t="str">
        <f t="shared" si="878"/>
        <v>INF761K01CX5</v>
      </c>
      <c r="I3505" s="30">
        <f t="shared" si="883"/>
        <v>22</v>
      </c>
      <c r="J3505" s="35" t="str">
        <f t="shared" si="879"/>
        <v>BOI AXA Treasury Advantage Fund- Regular Plan- Weekly Dividend</v>
      </c>
      <c r="K3505" s="35">
        <f t="shared" si="884"/>
        <v>85</v>
      </c>
      <c r="L3505" s="30" t="str">
        <f t="shared" si="885"/>
        <v>1008.3633</v>
      </c>
      <c r="M3505" s="30">
        <f t="shared" si="886"/>
        <v>95</v>
      </c>
      <c r="N3505" s="30" t="str">
        <f t="shared" si="887"/>
        <v>1008.3633</v>
      </c>
      <c r="O3505" s="30">
        <f t="shared" si="888"/>
        <v>105</v>
      </c>
      <c r="P3505" s="30" t="str">
        <f t="shared" si="889"/>
        <v>1008.3633</v>
      </c>
      <c r="Q3505" s="30">
        <f t="shared" si="890"/>
        <v>115</v>
      </c>
      <c r="R3505" s="36" t="str">
        <f t="shared" si="891"/>
        <v>08-Aug-2017</v>
      </c>
      <c r="S3505" s="37">
        <f t="shared" si="882"/>
        <v>1008.3633</v>
      </c>
    </row>
    <row r="3506" spans="1:19">
      <c r="A3506" s="30" t="s">
        <v>9245</v>
      </c>
      <c r="D3506" s="30" t="str">
        <f t="shared" si="876"/>
        <v>119380</v>
      </c>
      <c r="E3506" s="30">
        <f t="shared" si="880"/>
        <v>7</v>
      </c>
      <c r="F3506" s="30" t="str">
        <f t="shared" si="877"/>
        <v>-</v>
      </c>
      <c r="G3506" s="30">
        <f t="shared" si="881"/>
        <v>9</v>
      </c>
      <c r="H3506" s="30" t="str">
        <f t="shared" si="878"/>
        <v>INF761K01CT3</v>
      </c>
      <c r="I3506" s="30">
        <f t="shared" si="883"/>
        <v>22</v>
      </c>
      <c r="J3506" s="35" t="str">
        <f t="shared" si="879"/>
        <v>BOI AXA Treasury Advnatage Fund- Direct Plan- Daily Dividend</v>
      </c>
      <c r="K3506" s="35">
        <f t="shared" si="884"/>
        <v>83</v>
      </c>
      <c r="L3506" s="30" t="str">
        <f t="shared" si="885"/>
        <v>1006.9034</v>
      </c>
      <c r="M3506" s="30">
        <f t="shared" si="886"/>
        <v>93</v>
      </c>
      <c r="N3506" s="30" t="str">
        <f t="shared" si="887"/>
        <v>1006.9034</v>
      </c>
      <c r="O3506" s="30">
        <f t="shared" si="888"/>
        <v>103</v>
      </c>
      <c r="P3506" s="30" t="str">
        <f t="shared" si="889"/>
        <v>1006.9034</v>
      </c>
      <c r="Q3506" s="30">
        <f t="shared" si="890"/>
        <v>113</v>
      </c>
      <c r="R3506" s="36" t="str">
        <f t="shared" si="891"/>
        <v>08-Aug-2017</v>
      </c>
      <c r="S3506" s="37">
        <f t="shared" si="882"/>
        <v>1006.9034</v>
      </c>
    </row>
    <row r="3507" spans="1:19" ht="26">
      <c r="A3507" s="30" t="s">
        <v>9246</v>
      </c>
      <c r="D3507" s="30" t="str">
        <f t="shared" si="876"/>
        <v>111970</v>
      </c>
      <c r="E3507" s="30">
        <f t="shared" si="880"/>
        <v>7</v>
      </c>
      <c r="F3507" s="30" t="str">
        <f t="shared" si="877"/>
        <v>-</v>
      </c>
      <c r="G3507" s="30">
        <f t="shared" si="881"/>
        <v>9</v>
      </c>
      <c r="H3507" s="30" t="str">
        <f t="shared" si="878"/>
        <v>INF761K01CW7</v>
      </c>
      <c r="I3507" s="30">
        <f t="shared" si="883"/>
        <v>22</v>
      </c>
      <c r="J3507" s="35" t="str">
        <f t="shared" si="879"/>
        <v>BOI AXA Treasury Advnatage Fund- Regular Plan- Daily Dividend</v>
      </c>
      <c r="K3507" s="35">
        <f t="shared" si="884"/>
        <v>84</v>
      </c>
      <c r="L3507" s="30" t="str">
        <f t="shared" si="885"/>
        <v>1007.4498</v>
      </c>
      <c r="M3507" s="30">
        <f t="shared" si="886"/>
        <v>94</v>
      </c>
      <c r="N3507" s="30" t="str">
        <f t="shared" si="887"/>
        <v>1007.4498</v>
      </c>
      <c r="O3507" s="30">
        <f t="shared" si="888"/>
        <v>104</v>
      </c>
      <c r="P3507" s="30" t="str">
        <f t="shared" si="889"/>
        <v>1007.4498</v>
      </c>
      <c r="Q3507" s="30">
        <f t="shared" si="890"/>
        <v>114</v>
      </c>
      <c r="R3507" s="36" t="str">
        <f t="shared" si="891"/>
        <v>08-Aug-2017</v>
      </c>
      <c r="S3507" s="37">
        <f t="shared" si="882"/>
        <v>1007.4498</v>
      </c>
    </row>
    <row r="3508" spans="1:19">
      <c r="A3508" s="30" t="s">
        <v>97</v>
      </c>
      <c r="D3508" s="30" t="str">
        <f t="shared" si="876"/>
        <v/>
      </c>
      <c r="E3508" s="30" t="str">
        <f t="shared" si="880"/>
        <v/>
      </c>
      <c r="F3508" s="30" t="str">
        <f t="shared" si="877"/>
        <v xml:space="preserve"> </v>
      </c>
      <c r="G3508" s="30" t="str">
        <f t="shared" si="881"/>
        <v/>
      </c>
      <c r="H3508" s="30" t="str">
        <f t="shared" si="878"/>
        <v/>
      </c>
      <c r="I3508" s="30" t="str">
        <f t="shared" si="883"/>
        <v/>
      </c>
      <c r="J3508" s="35" t="str">
        <f t="shared" si="879"/>
        <v/>
      </c>
      <c r="K3508" s="35" t="str">
        <f t="shared" si="884"/>
        <v/>
      </c>
      <c r="L3508" s="30" t="str">
        <f t="shared" si="885"/>
        <v/>
      </c>
      <c r="M3508" s="30" t="str">
        <f t="shared" si="886"/>
        <v/>
      </c>
      <c r="N3508" s="30" t="str">
        <f t="shared" si="887"/>
        <v/>
      </c>
      <c r="O3508" s="30" t="str">
        <f t="shared" si="888"/>
        <v/>
      </c>
      <c r="P3508" s="30" t="str">
        <f t="shared" si="889"/>
        <v/>
      </c>
      <c r="Q3508" s="30" t="str">
        <f t="shared" si="890"/>
        <v/>
      </c>
      <c r="R3508" s="36" t="str">
        <f t="shared" si="891"/>
        <v/>
      </c>
      <c r="S3508" s="37" t="str">
        <f t="shared" si="882"/>
        <v/>
      </c>
    </row>
    <row r="3509" spans="1:19">
      <c r="A3509" s="30" t="s">
        <v>103</v>
      </c>
      <c r="D3509" s="30" t="str">
        <f t="shared" si="876"/>
        <v/>
      </c>
      <c r="E3509" s="30" t="str">
        <f t="shared" si="880"/>
        <v/>
      </c>
      <c r="F3509" s="30" t="str">
        <f t="shared" si="877"/>
        <v>Canara Robeco Mutual Fund</v>
      </c>
      <c r="G3509" s="30" t="str">
        <f t="shared" si="881"/>
        <v/>
      </c>
      <c r="H3509" s="30" t="str">
        <f t="shared" si="878"/>
        <v/>
      </c>
      <c r="I3509" s="30" t="str">
        <f t="shared" si="883"/>
        <v/>
      </c>
      <c r="J3509" s="35" t="str">
        <f t="shared" si="879"/>
        <v/>
      </c>
      <c r="K3509" s="35" t="str">
        <f t="shared" si="884"/>
        <v/>
      </c>
      <c r="L3509" s="30" t="str">
        <f t="shared" si="885"/>
        <v/>
      </c>
      <c r="M3509" s="30" t="str">
        <f t="shared" si="886"/>
        <v/>
      </c>
      <c r="N3509" s="30" t="str">
        <f t="shared" si="887"/>
        <v/>
      </c>
      <c r="O3509" s="30" t="str">
        <f t="shared" si="888"/>
        <v/>
      </c>
      <c r="P3509" s="30" t="str">
        <f t="shared" si="889"/>
        <v/>
      </c>
      <c r="Q3509" s="30" t="str">
        <f t="shared" si="890"/>
        <v/>
      </c>
      <c r="R3509" s="36" t="str">
        <f t="shared" si="891"/>
        <v/>
      </c>
      <c r="S3509" s="37" t="str">
        <f t="shared" si="882"/>
        <v/>
      </c>
    </row>
    <row r="3510" spans="1:19">
      <c r="A3510" s="30" t="s">
        <v>97</v>
      </c>
      <c r="D3510" s="30" t="str">
        <f t="shared" si="876"/>
        <v/>
      </c>
      <c r="E3510" s="30" t="str">
        <f t="shared" si="880"/>
        <v/>
      </c>
      <c r="F3510" s="30" t="str">
        <f t="shared" si="877"/>
        <v xml:space="preserve"> </v>
      </c>
      <c r="G3510" s="30" t="str">
        <f t="shared" si="881"/>
        <v/>
      </c>
      <c r="H3510" s="30" t="str">
        <f t="shared" si="878"/>
        <v/>
      </c>
      <c r="I3510" s="30" t="str">
        <f t="shared" si="883"/>
        <v/>
      </c>
      <c r="J3510" s="35" t="str">
        <f t="shared" si="879"/>
        <v/>
      </c>
      <c r="K3510" s="35" t="str">
        <f t="shared" si="884"/>
        <v/>
      </c>
      <c r="L3510" s="30" t="str">
        <f t="shared" si="885"/>
        <v/>
      </c>
      <c r="M3510" s="30" t="str">
        <f t="shared" si="886"/>
        <v/>
      </c>
      <c r="N3510" s="30" t="str">
        <f t="shared" si="887"/>
        <v/>
      </c>
      <c r="O3510" s="30" t="str">
        <f t="shared" si="888"/>
        <v/>
      </c>
      <c r="P3510" s="30" t="str">
        <f t="shared" si="889"/>
        <v/>
      </c>
      <c r="Q3510" s="30" t="str">
        <f t="shared" si="890"/>
        <v/>
      </c>
      <c r="R3510" s="36" t="str">
        <f t="shared" si="891"/>
        <v/>
      </c>
      <c r="S3510" s="37" t="str">
        <f t="shared" si="882"/>
        <v/>
      </c>
    </row>
    <row r="3511" spans="1:19" ht="26">
      <c r="A3511" s="30" t="s">
        <v>9247</v>
      </c>
      <c r="D3511" s="30" t="str">
        <f t="shared" si="876"/>
        <v>118283</v>
      </c>
      <c r="E3511" s="30">
        <f t="shared" si="880"/>
        <v>7</v>
      </c>
      <c r="F3511" s="30" t="str">
        <f t="shared" si="877"/>
        <v>INF760K01EA1</v>
      </c>
      <c r="G3511" s="30">
        <f t="shared" si="881"/>
        <v>20</v>
      </c>
      <c r="H3511" s="30" t="str">
        <f t="shared" si="878"/>
        <v>INF760K01EB9</v>
      </c>
      <c r="I3511" s="30">
        <f t="shared" si="883"/>
        <v>33</v>
      </c>
      <c r="J3511" s="35" t="str">
        <f t="shared" si="879"/>
        <v>Canara Robeco Dynamic Bond Fund - Direct Plan - Dividend Option</v>
      </c>
      <c r="K3511" s="35">
        <f t="shared" si="884"/>
        <v>97</v>
      </c>
      <c r="L3511" s="30" t="str">
        <f t="shared" si="885"/>
        <v>14.5708</v>
      </c>
      <c r="M3511" s="30">
        <f t="shared" si="886"/>
        <v>105</v>
      </c>
      <c r="N3511" s="30" t="str">
        <f t="shared" si="887"/>
        <v>14.5708</v>
      </c>
      <c r="O3511" s="30">
        <f t="shared" si="888"/>
        <v>113</v>
      </c>
      <c r="P3511" s="30" t="str">
        <f t="shared" si="889"/>
        <v>14.5708</v>
      </c>
      <c r="Q3511" s="30">
        <f t="shared" si="890"/>
        <v>121</v>
      </c>
      <c r="R3511" s="36" t="str">
        <f t="shared" si="891"/>
        <v>09-Aug-2017</v>
      </c>
      <c r="S3511" s="37">
        <f t="shared" si="882"/>
        <v>14.5708</v>
      </c>
    </row>
    <row r="3512" spans="1:19">
      <c r="A3512" s="30" t="s">
        <v>9248</v>
      </c>
      <c r="D3512" s="30" t="str">
        <f t="shared" si="876"/>
        <v>118284</v>
      </c>
      <c r="E3512" s="30">
        <f t="shared" si="880"/>
        <v>7</v>
      </c>
      <c r="F3512" s="30" t="str">
        <f t="shared" si="877"/>
        <v>INF760K01EC7</v>
      </c>
      <c r="G3512" s="30">
        <f t="shared" si="881"/>
        <v>20</v>
      </c>
      <c r="H3512" s="30" t="str">
        <f t="shared" si="878"/>
        <v>-</v>
      </c>
      <c r="I3512" s="30">
        <f t="shared" si="883"/>
        <v>22</v>
      </c>
      <c r="J3512" s="35" t="str">
        <f t="shared" si="879"/>
        <v>Canara Robeco Dynamic Bond Fund - Direct Plan - Growth</v>
      </c>
      <c r="K3512" s="35">
        <f t="shared" si="884"/>
        <v>77</v>
      </c>
      <c r="L3512" s="30" t="str">
        <f t="shared" si="885"/>
        <v>20.0792</v>
      </c>
      <c r="M3512" s="30">
        <f t="shared" si="886"/>
        <v>85</v>
      </c>
      <c r="N3512" s="30" t="str">
        <f t="shared" si="887"/>
        <v>20.0792</v>
      </c>
      <c r="O3512" s="30">
        <f t="shared" si="888"/>
        <v>93</v>
      </c>
      <c r="P3512" s="30" t="str">
        <f t="shared" si="889"/>
        <v>20.0792</v>
      </c>
      <c r="Q3512" s="30">
        <f t="shared" si="890"/>
        <v>101</v>
      </c>
      <c r="R3512" s="36" t="str">
        <f t="shared" si="891"/>
        <v>09-Aug-2017</v>
      </c>
      <c r="S3512" s="37">
        <f t="shared" si="882"/>
        <v>20.0792</v>
      </c>
    </row>
    <row r="3513" spans="1:19">
      <c r="A3513" s="30" t="s">
        <v>9249</v>
      </c>
      <c r="D3513" s="30" t="str">
        <f t="shared" si="876"/>
        <v>111963</v>
      </c>
      <c r="E3513" s="30">
        <f t="shared" si="880"/>
        <v>7</v>
      </c>
      <c r="F3513" s="30" t="str">
        <f t="shared" si="877"/>
        <v>INF760K01423</v>
      </c>
      <c r="G3513" s="30">
        <f t="shared" si="881"/>
        <v>20</v>
      </c>
      <c r="H3513" s="30" t="str">
        <f t="shared" si="878"/>
        <v>INF760K01431</v>
      </c>
      <c r="I3513" s="30">
        <f t="shared" si="883"/>
        <v>33</v>
      </c>
      <c r="J3513" s="35" t="str">
        <f t="shared" si="879"/>
        <v>Canara Robeco Dynamic Bond Fund - Regular Plan - Dividend</v>
      </c>
      <c r="K3513" s="35">
        <f t="shared" si="884"/>
        <v>91</v>
      </c>
      <c r="L3513" s="30" t="str">
        <f t="shared" si="885"/>
        <v>14.1974</v>
      </c>
      <c r="M3513" s="30">
        <f t="shared" si="886"/>
        <v>99</v>
      </c>
      <c r="N3513" s="30" t="str">
        <f t="shared" si="887"/>
        <v>14.1974</v>
      </c>
      <c r="O3513" s="30">
        <f t="shared" si="888"/>
        <v>107</v>
      </c>
      <c r="P3513" s="30" t="str">
        <f t="shared" si="889"/>
        <v>14.1974</v>
      </c>
      <c r="Q3513" s="30">
        <f t="shared" si="890"/>
        <v>115</v>
      </c>
      <c r="R3513" s="36" t="str">
        <f t="shared" si="891"/>
        <v>09-Aug-2017</v>
      </c>
      <c r="S3513" s="37">
        <f t="shared" si="882"/>
        <v>14.1974</v>
      </c>
    </row>
    <row r="3514" spans="1:19">
      <c r="A3514" s="30" t="s">
        <v>9250</v>
      </c>
      <c r="D3514" s="30" t="str">
        <f t="shared" si="876"/>
        <v>111962</v>
      </c>
      <c r="E3514" s="30">
        <f t="shared" si="880"/>
        <v>7</v>
      </c>
      <c r="F3514" s="30" t="str">
        <f t="shared" si="877"/>
        <v>INF760K01449</v>
      </c>
      <c r="G3514" s="30">
        <f t="shared" si="881"/>
        <v>20</v>
      </c>
      <c r="H3514" s="30" t="str">
        <f t="shared" si="878"/>
        <v>-</v>
      </c>
      <c r="I3514" s="30">
        <f t="shared" si="883"/>
        <v>22</v>
      </c>
      <c r="J3514" s="35" t="str">
        <f t="shared" si="879"/>
        <v>Canara Robeco Dynamic Bond Fund - Regular Plan - Growth</v>
      </c>
      <c r="K3514" s="35">
        <f t="shared" si="884"/>
        <v>78</v>
      </c>
      <c r="L3514" s="30" t="str">
        <f t="shared" si="885"/>
        <v>19.6271</v>
      </c>
      <c r="M3514" s="30">
        <f t="shared" si="886"/>
        <v>86</v>
      </c>
      <c r="N3514" s="30" t="str">
        <f t="shared" si="887"/>
        <v>19.6271</v>
      </c>
      <c r="O3514" s="30">
        <f t="shared" si="888"/>
        <v>94</v>
      </c>
      <c r="P3514" s="30" t="str">
        <f t="shared" si="889"/>
        <v>19.6271</v>
      </c>
      <c r="Q3514" s="30">
        <f t="shared" si="890"/>
        <v>102</v>
      </c>
      <c r="R3514" s="36" t="str">
        <f t="shared" si="891"/>
        <v>09-Aug-2017</v>
      </c>
      <c r="S3514" s="37">
        <f t="shared" si="882"/>
        <v>19.627099999999999</v>
      </c>
    </row>
    <row r="3515" spans="1:19">
      <c r="A3515" s="30" t="s">
        <v>9251</v>
      </c>
      <c r="D3515" s="30" t="str">
        <f t="shared" si="876"/>
        <v>101588</v>
      </c>
      <c r="E3515" s="30">
        <f t="shared" si="880"/>
        <v>7</v>
      </c>
      <c r="F3515" s="30" t="str">
        <f t="shared" si="877"/>
        <v>INF760K01324</v>
      </c>
      <c r="G3515" s="30">
        <f t="shared" si="881"/>
        <v>20</v>
      </c>
      <c r="H3515" s="30" t="str">
        <f t="shared" si="878"/>
        <v>-</v>
      </c>
      <c r="I3515" s="30">
        <f t="shared" si="883"/>
        <v>22</v>
      </c>
      <c r="J3515" s="35" t="str">
        <f t="shared" si="879"/>
        <v>Canara Robeco Income - Regular Plan - Growth</v>
      </c>
      <c r="K3515" s="35">
        <f t="shared" si="884"/>
        <v>67</v>
      </c>
      <c r="L3515" s="30" t="str">
        <f t="shared" si="885"/>
        <v>35.9466</v>
      </c>
      <c r="M3515" s="30">
        <f t="shared" si="886"/>
        <v>75</v>
      </c>
      <c r="N3515" s="30" t="str">
        <f t="shared" si="887"/>
        <v>35.9466</v>
      </c>
      <c r="O3515" s="30">
        <f t="shared" si="888"/>
        <v>83</v>
      </c>
      <c r="P3515" s="30" t="str">
        <f t="shared" si="889"/>
        <v>35.9466</v>
      </c>
      <c r="Q3515" s="30">
        <f t="shared" si="890"/>
        <v>91</v>
      </c>
      <c r="R3515" s="36" t="str">
        <f t="shared" si="891"/>
        <v>09-Aug-2017</v>
      </c>
      <c r="S3515" s="37">
        <f t="shared" si="882"/>
        <v>35.946599999999997</v>
      </c>
    </row>
    <row r="3516" spans="1:19">
      <c r="A3516" s="30" t="s">
        <v>9252</v>
      </c>
      <c r="D3516" s="30" t="str">
        <f t="shared" si="876"/>
        <v>101587</v>
      </c>
      <c r="E3516" s="30">
        <f t="shared" si="880"/>
        <v>7</v>
      </c>
      <c r="F3516" s="30" t="str">
        <f t="shared" si="877"/>
        <v>INF760K01340</v>
      </c>
      <c r="G3516" s="30">
        <f t="shared" si="881"/>
        <v>20</v>
      </c>
      <c r="H3516" s="30" t="str">
        <f t="shared" si="878"/>
        <v>INF760K01357</v>
      </c>
      <c r="I3516" s="30">
        <f t="shared" si="883"/>
        <v>33</v>
      </c>
      <c r="J3516" s="35" t="str">
        <f t="shared" si="879"/>
        <v>Canara Robeco Income - Regular Plan - Quarterly Dividend</v>
      </c>
      <c r="K3516" s="35">
        <f t="shared" si="884"/>
        <v>90</v>
      </c>
      <c r="L3516" s="30" t="str">
        <f t="shared" si="885"/>
        <v>15.0008</v>
      </c>
      <c r="M3516" s="30">
        <f t="shared" si="886"/>
        <v>98</v>
      </c>
      <c r="N3516" s="30" t="str">
        <f t="shared" si="887"/>
        <v>15.0008</v>
      </c>
      <c r="O3516" s="30">
        <f t="shared" si="888"/>
        <v>106</v>
      </c>
      <c r="P3516" s="30" t="str">
        <f t="shared" si="889"/>
        <v>15.0008</v>
      </c>
      <c r="Q3516" s="30">
        <f t="shared" si="890"/>
        <v>114</v>
      </c>
      <c r="R3516" s="36" t="str">
        <f t="shared" si="891"/>
        <v>09-Aug-2017</v>
      </c>
      <c r="S3516" s="37">
        <f t="shared" si="882"/>
        <v>15.0008</v>
      </c>
    </row>
    <row r="3517" spans="1:19">
      <c r="A3517" s="30" t="s">
        <v>9253</v>
      </c>
      <c r="D3517" s="30" t="str">
        <f t="shared" si="876"/>
        <v>118281</v>
      </c>
      <c r="E3517" s="30">
        <f t="shared" si="880"/>
        <v>7</v>
      </c>
      <c r="F3517" s="30" t="str">
        <f t="shared" si="877"/>
        <v>INF760K01FG5</v>
      </c>
      <c r="G3517" s="30">
        <f t="shared" si="881"/>
        <v>20</v>
      </c>
      <c r="H3517" s="30" t="str">
        <f t="shared" si="878"/>
        <v>INF760K01FH3</v>
      </c>
      <c r="I3517" s="30">
        <f t="shared" si="883"/>
        <v>33</v>
      </c>
      <c r="J3517" s="35" t="str">
        <f t="shared" si="879"/>
        <v>Canara Robeco Income- Direct Plan - Quarterly Dividend</v>
      </c>
      <c r="K3517" s="35">
        <f t="shared" si="884"/>
        <v>88</v>
      </c>
      <c r="L3517" s="30" t="str">
        <f t="shared" si="885"/>
        <v>15.4907</v>
      </c>
      <c r="M3517" s="30">
        <f t="shared" si="886"/>
        <v>96</v>
      </c>
      <c r="N3517" s="30" t="str">
        <f t="shared" si="887"/>
        <v>15.4907</v>
      </c>
      <c r="O3517" s="30">
        <f t="shared" si="888"/>
        <v>104</v>
      </c>
      <c r="P3517" s="30" t="str">
        <f t="shared" si="889"/>
        <v>15.4907</v>
      </c>
      <c r="Q3517" s="30">
        <f t="shared" si="890"/>
        <v>112</v>
      </c>
      <c r="R3517" s="36" t="str">
        <f t="shared" si="891"/>
        <v>09-Aug-2017</v>
      </c>
      <c r="S3517" s="37">
        <f t="shared" si="882"/>
        <v>15.4907</v>
      </c>
    </row>
    <row r="3518" spans="1:19">
      <c r="A3518" s="30" t="s">
        <v>9254</v>
      </c>
      <c r="D3518" s="30" t="str">
        <f t="shared" si="876"/>
        <v>118282</v>
      </c>
      <c r="E3518" s="30">
        <f t="shared" si="880"/>
        <v>7</v>
      </c>
      <c r="F3518" s="30" t="str">
        <f t="shared" si="877"/>
        <v>INF760K01FI1</v>
      </c>
      <c r="G3518" s="30">
        <f t="shared" si="881"/>
        <v>20</v>
      </c>
      <c r="H3518" s="30" t="str">
        <f t="shared" si="878"/>
        <v>-</v>
      </c>
      <c r="I3518" s="30">
        <f t="shared" si="883"/>
        <v>22</v>
      </c>
      <c r="J3518" s="35" t="str">
        <f t="shared" si="879"/>
        <v>Canara Robeco Income-Direct Plan - Growth Option</v>
      </c>
      <c r="K3518" s="35">
        <f t="shared" si="884"/>
        <v>71</v>
      </c>
      <c r="L3518" s="30" t="str">
        <f t="shared" si="885"/>
        <v>37.0422</v>
      </c>
      <c r="M3518" s="30">
        <f t="shared" si="886"/>
        <v>79</v>
      </c>
      <c r="N3518" s="30" t="str">
        <f t="shared" si="887"/>
        <v>37.0422</v>
      </c>
      <c r="O3518" s="30">
        <f t="shared" si="888"/>
        <v>87</v>
      </c>
      <c r="P3518" s="30" t="str">
        <f t="shared" si="889"/>
        <v>37.0422</v>
      </c>
      <c r="Q3518" s="30">
        <f t="shared" si="890"/>
        <v>95</v>
      </c>
      <c r="R3518" s="36" t="str">
        <f t="shared" si="891"/>
        <v>09-Aug-2017</v>
      </c>
      <c r="S3518" s="37">
        <f t="shared" si="882"/>
        <v>37.042200000000001</v>
      </c>
    </row>
    <row r="3519" spans="1:19">
      <c r="A3519" s="30" t="s">
        <v>9255</v>
      </c>
      <c r="D3519" s="30" t="str">
        <f t="shared" si="876"/>
        <v>118302</v>
      </c>
      <c r="E3519" s="30">
        <f t="shared" si="880"/>
        <v>7</v>
      </c>
      <c r="F3519" s="30" t="str">
        <f t="shared" si="877"/>
        <v>INF760K01FJ9</v>
      </c>
      <c r="G3519" s="30">
        <f t="shared" si="881"/>
        <v>20</v>
      </c>
      <c r="H3519" s="30" t="str">
        <f t="shared" si="878"/>
        <v>-</v>
      </c>
      <c r="I3519" s="30">
        <f t="shared" si="883"/>
        <v>22</v>
      </c>
      <c r="J3519" s="35" t="str">
        <f t="shared" si="879"/>
        <v>Canara Robeco InDiGo Fund - Direct Plan - Growth</v>
      </c>
      <c r="K3519" s="35">
        <f t="shared" si="884"/>
        <v>71</v>
      </c>
      <c r="L3519" s="30" t="str">
        <f t="shared" si="885"/>
        <v>15.2350</v>
      </c>
      <c r="M3519" s="30">
        <f t="shared" si="886"/>
        <v>79</v>
      </c>
      <c r="N3519" s="30" t="str">
        <f t="shared" si="887"/>
        <v>15.2350</v>
      </c>
      <c r="O3519" s="30">
        <f t="shared" si="888"/>
        <v>87</v>
      </c>
      <c r="P3519" s="30" t="str">
        <f t="shared" si="889"/>
        <v>15.2350</v>
      </c>
      <c r="Q3519" s="30">
        <f t="shared" si="890"/>
        <v>95</v>
      </c>
      <c r="R3519" s="36" t="str">
        <f t="shared" si="891"/>
        <v>09-Aug-2017</v>
      </c>
      <c r="S3519" s="37">
        <f t="shared" si="882"/>
        <v>15.234999999999999</v>
      </c>
    </row>
    <row r="3520" spans="1:19">
      <c r="A3520" s="30" t="s">
        <v>9256</v>
      </c>
      <c r="D3520" s="30" t="str">
        <f t="shared" si="876"/>
        <v>118303</v>
      </c>
      <c r="E3520" s="30">
        <f t="shared" si="880"/>
        <v>7</v>
      </c>
      <c r="F3520" s="30" t="str">
        <f t="shared" si="877"/>
        <v>INF760K01FK7</v>
      </c>
      <c r="G3520" s="30">
        <f t="shared" si="881"/>
        <v>20</v>
      </c>
      <c r="H3520" s="30" t="str">
        <f t="shared" si="878"/>
        <v>INF760K01FL5</v>
      </c>
      <c r="I3520" s="30">
        <f t="shared" si="883"/>
        <v>33</v>
      </c>
      <c r="J3520" s="35" t="str">
        <f t="shared" si="879"/>
        <v>Canara Robeco InDiGo Fund - Direct Plan - Quarterly Dividend</v>
      </c>
      <c r="K3520" s="35">
        <f t="shared" si="884"/>
        <v>94</v>
      </c>
      <c r="L3520" s="30" t="str">
        <f t="shared" si="885"/>
        <v>11.1582</v>
      </c>
      <c r="M3520" s="30">
        <f t="shared" si="886"/>
        <v>102</v>
      </c>
      <c r="N3520" s="30" t="str">
        <f t="shared" si="887"/>
        <v>11.1582</v>
      </c>
      <c r="O3520" s="30">
        <f t="shared" si="888"/>
        <v>110</v>
      </c>
      <c r="P3520" s="30" t="str">
        <f t="shared" si="889"/>
        <v>11.1582</v>
      </c>
      <c r="Q3520" s="30">
        <f t="shared" si="890"/>
        <v>118</v>
      </c>
      <c r="R3520" s="36" t="str">
        <f t="shared" si="891"/>
        <v>09-Aug-2017</v>
      </c>
      <c r="S3520" s="37">
        <f t="shared" si="882"/>
        <v>11.158200000000001</v>
      </c>
    </row>
    <row r="3521" spans="1:19">
      <c r="A3521" s="30" t="s">
        <v>9257</v>
      </c>
      <c r="D3521" s="30" t="str">
        <f t="shared" si="876"/>
        <v>113101</v>
      </c>
      <c r="E3521" s="30">
        <f t="shared" si="880"/>
        <v>7</v>
      </c>
      <c r="F3521" s="30" t="str">
        <f t="shared" si="877"/>
        <v>INF760K01AJ0</v>
      </c>
      <c r="G3521" s="30">
        <f t="shared" si="881"/>
        <v>20</v>
      </c>
      <c r="H3521" s="30" t="str">
        <f t="shared" si="878"/>
        <v>-</v>
      </c>
      <c r="I3521" s="30">
        <f t="shared" si="883"/>
        <v>22</v>
      </c>
      <c r="J3521" s="35" t="str">
        <f t="shared" si="879"/>
        <v>Canara Robeco InDiGo Fund - Regular Plan - Growth</v>
      </c>
      <c r="K3521" s="35">
        <f t="shared" si="884"/>
        <v>72</v>
      </c>
      <c r="L3521" s="30" t="str">
        <f t="shared" si="885"/>
        <v>14.7753</v>
      </c>
      <c r="M3521" s="30">
        <f t="shared" si="886"/>
        <v>80</v>
      </c>
      <c r="N3521" s="30" t="str">
        <f t="shared" si="887"/>
        <v>14.7753</v>
      </c>
      <c r="O3521" s="30">
        <f t="shared" si="888"/>
        <v>88</v>
      </c>
      <c r="P3521" s="30" t="str">
        <f t="shared" si="889"/>
        <v>14.7753</v>
      </c>
      <c r="Q3521" s="30">
        <f t="shared" si="890"/>
        <v>96</v>
      </c>
      <c r="R3521" s="36" t="str">
        <f t="shared" si="891"/>
        <v>09-Aug-2017</v>
      </c>
      <c r="S3521" s="37">
        <f t="shared" si="882"/>
        <v>14.7753</v>
      </c>
    </row>
    <row r="3522" spans="1:19" ht="26">
      <c r="A3522" s="30" t="s">
        <v>9258</v>
      </c>
      <c r="D3522" s="30" t="str">
        <f t="shared" si="876"/>
        <v>113100</v>
      </c>
      <c r="E3522" s="30">
        <f t="shared" si="880"/>
        <v>7</v>
      </c>
      <c r="F3522" s="30" t="str">
        <f t="shared" si="877"/>
        <v>INF760K01AK8</v>
      </c>
      <c r="G3522" s="30">
        <f t="shared" si="881"/>
        <v>20</v>
      </c>
      <c r="H3522" s="30" t="str">
        <f t="shared" si="878"/>
        <v>INF760K01AL6</v>
      </c>
      <c r="I3522" s="30">
        <f t="shared" si="883"/>
        <v>33</v>
      </c>
      <c r="J3522" s="35" t="str">
        <f t="shared" si="879"/>
        <v>Canara Robeco InDiGo Fund - Regular Plan - Quarterly Dividend</v>
      </c>
      <c r="K3522" s="35">
        <f t="shared" si="884"/>
        <v>95</v>
      </c>
      <c r="L3522" s="30" t="str">
        <f t="shared" si="885"/>
        <v>10.4601</v>
      </c>
      <c r="M3522" s="30">
        <f t="shared" si="886"/>
        <v>103</v>
      </c>
      <c r="N3522" s="30" t="str">
        <f t="shared" si="887"/>
        <v>10.4601</v>
      </c>
      <c r="O3522" s="30">
        <f t="shared" si="888"/>
        <v>111</v>
      </c>
      <c r="P3522" s="30" t="str">
        <f t="shared" si="889"/>
        <v>10.4601</v>
      </c>
      <c r="Q3522" s="30">
        <f t="shared" si="890"/>
        <v>119</v>
      </c>
      <c r="R3522" s="36" t="str">
        <f t="shared" si="891"/>
        <v>09-Aug-2017</v>
      </c>
      <c r="S3522" s="37">
        <f t="shared" si="882"/>
        <v>10.460100000000001</v>
      </c>
    </row>
    <row r="3523" spans="1:19" ht="26">
      <c r="A3523" s="30" t="s">
        <v>9259</v>
      </c>
      <c r="D3523" s="30" t="str">
        <f t="shared" si="876"/>
        <v>126686</v>
      </c>
      <c r="E3523" s="30">
        <f t="shared" si="880"/>
        <v>7</v>
      </c>
      <c r="F3523" s="30" t="str">
        <f t="shared" si="877"/>
        <v>INF760K01HC0</v>
      </c>
      <c r="G3523" s="30">
        <f t="shared" si="881"/>
        <v>20</v>
      </c>
      <c r="H3523" s="30" t="str">
        <f t="shared" si="878"/>
        <v>INF760K01HD8</v>
      </c>
      <c r="I3523" s="30">
        <f t="shared" si="883"/>
        <v>33</v>
      </c>
      <c r="J3523" s="35" t="str">
        <f t="shared" si="879"/>
        <v>Canara Robeco Medium Term Opportunities Fund - Direct Plan - Dividend</v>
      </c>
      <c r="K3523" s="35">
        <f t="shared" si="884"/>
        <v>103</v>
      </c>
      <c r="L3523" s="30" t="str">
        <f t="shared" si="885"/>
        <v>11.6472</v>
      </c>
      <c r="M3523" s="30">
        <f t="shared" si="886"/>
        <v>111</v>
      </c>
      <c r="N3523" s="30" t="str">
        <f t="shared" si="887"/>
        <v>11.6472</v>
      </c>
      <c r="O3523" s="30">
        <f t="shared" si="888"/>
        <v>119</v>
      </c>
      <c r="P3523" s="30" t="str">
        <f t="shared" si="889"/>
        <v>11.6472</v>
      </c>
      <c r="Q3523" s="30">
        <f t="shared" si="890"/>
        <v>127</v>
      </c>
      <c r="R3523" s="36" t="str">
        <f t="shared" si="891"/>
        <v>09-Aug-2017</v>
      </c>
      <c r="S3523" s="37">
        <f t="shared" si="882"/>
        <v>11.6472</v>
      </c>
    </row>
    <row r="3524" spans="1:19" ht="26">
      <c r="A3524" s="30" t="s">
        <v>9260</v>
      </c>
      <c r="D3524" s="30" t="str">
        <f t="shared" si="876"/>
        <v>126685</v>
      </c>
      <c r="E3524" s="30">
        <f t="shared" si="880"/>
        <v>7</v>
      </c>
      <c r="F3524" s="30" t="str">
        <f t="shared" si="877"/>
        <v>INF760K01HB2</v>
      </c>
      <c r="G3524" s="30">
        <f t="shared" si="881"/>
        <v>20</v>
      </c>
      <c r="H3524" s="30" t="str">
        <f t="shared" si="878"/>
        <v>-</v>
      </c>
      <c r="I3524" s="30">
        <f t="shared" si="883"/>
        <v>22</v>
      </c>
      <c r="J3524" s="35" t="str">
        <f t="shared" si="879"/>
        <v>Canara Robeco Medium Term Opportunities Fund - Direct Plan - Growth</v>
      </c>
      <c r="K3524" s="35">
        <f t="shared" si="884"/>
        <v>90</v>
      </c>
      <c r="L3524" s="30" t="str">
        <f t="shared" si="885"/>
        <v>13.8653</v>
      </c>
      <c r="M3524" s="30">
        <f t="shared" si="886"/>
        <v>98</v>
      </c>
      <c r="N3524" s="30" t="str">
        <f t="shared" si="887"/>
        <v>13.8653</v>
      </c>
      <c r="O3524" s="30">
        <f t="shared" si="888"/>
        <v>106</v>
      </c>
      <c r="P3524" s="30" t="str">
        <f t="shared" si="889"/>
        <v>13.8653</v>
      </c>
      <c r="Q3524" s="30">
        <f t="shared" si="890"/>
        <v>114</v>
      </c>
      <c r="R3524" s="36" t="str">
        <f t="shared" si="891"/>
        <v>09-Aug-2017</v>
      </c>
      <c r="S3524" s="37">
        <f t="shared" si="882"/>
        <v>13.8653</v>
      </c>
    </row>
    <row r="3525" spans="1:19" ht="26">
      <c r="A3525" s="30" t="s">
        <v>9261</v>
      </c>
      <c r="D3525" s="30" t="str">
        <f t="shared" si="876"/>
        <v>126688</v>
      </c>
      <c r="E3525" s="30">
        <f t="shared" si="880"/>
        <v>7</v>
      </c>
      <c r="F3525" s="30" t="str">
        <f t="shared" si="877"/>
        <v>INF760K01GZ3</v>
      </c>
      <c r="G3525" s="30">
        <f t="shared" si="881"/>
        <v>20</v>
      </c>
      <c r="H3525" s="30" t="str">
        <f t="shared" si="878"/>
        <v>INF760K01HA4</v>
      </c>
      <c r="I3525" s="30">
        <f t="shared" si="883"/>
        <v>33</v>
      </c>
      <c r="J3525" s="35" t="str">
        <f t="shared" si="879"/>
        <v>Canara Robeco Medium Term Opportunities Fund - Regular Plan - Dividend</v>
      </c>
      <c r="K3525" s="35">
        <f t="shared" si="884"/>
        <v>104</v>
      </c>
      <c r="L3525" s="30" t="str">
        <f t="shared" si="885"/>
        <v>11.4397</v>
      </c>
      <c r="M3525" s="30">
        <f t="shared" si="886"/>
        <v>112</v>
      </c>
      <c r="N3525" s="30" t="str">
        <f t="shared" si="887"/>
        <v>11.4397</v>
      </c>
      <c r="O3525" s="30">
        <f t="shared" si="888"/>
        <v>120</v>
      </c>
      <c r="P3525" s="30" t="str">
        <f t="shared" si="889"/>
        <v>11.4397</v>
      </c>
      <c r="Q3525" s="30">
        <f t="shared" si="890"/>
        <v>128</v>
      </c>
      <c r="R3525" s="36" t="str">
        <f t="shared" si="891"/>
        <v>09-Aug-2017</v>
      </c>
      <c r="S3525" s="37">
        <f t="shared" si="882"/>
        <v>11.4397</v>
      </c>
    </row>
    <row r="3526" spans="1:19" ht="26">
      <c r="A3526" s="30" t="s">
        <v>9262</v>
      </c>
      <c r="D3526" s="30" t="str">
        <f t="shared" si="876"/>
        <v>126687</v>
      </c>
      <c r="E3526" s="30">
        <f t="shared" si="880"/>
        <v>7</v>
      </c>
      <c r="F3526" s="30" t="str">
        <f t="shared" si="877"/>
        <v>INF760K01GY6</v>
      </c>
      <c r="G3526" s="30">
        <f t="shared" si="881"/>
        <v>20</v>
      </c>
      <c r="H3526" s="30" t="str">
        <f t="shared" si="878"/>
        <v>-</v>
      </c>
      <c r="I3526" s="30">
        <f t="shared" si="883"/>
        <v>22</v>
      </c>
      <c r="J3526" s="35" t="str">
        <f t="shared" si="879"/>
        <v>Canara Robeco Medium Term Opportunities Fund - Regular Plan - Growth</v>
      </c>
      <c r="K3526" s="35">
        <f t="shared" si="884"/>
        <v>91</v>
      </c>
      <c r="L3526" s="30" t="str">
        <f t="shared" si="885"/>
        <v>13.6378</v>
      </c>
      <c r="M3526" s="30">
        <f t="shared" si="886"/>
        <v>99</v>
      </c>
      <c r="N3526" s="30" t="str">
        <f t="shared" si="887"/>
        <v>13.6378</v>
      </c>
      <c r="O3526" s="30">
        <f t="shared" si="888"/>
        <v>107</v>
      </c>
      <c r="P3526" s="30" t="str">
        <f t="shared" si="889"/>
        <v>13.6378</v>
      </c>
      <c r="Q3526" s="30">
        <f t="shared" si="890"/>
        <v>115</v>
      </c>
      <c r="R3526" s="36" t="str">
        <f t="shared" si="891"/>
        <v>09-Aug-2017</v>
      </c>
      <c r="S3526" s="37">
        <f t="shared" si="882"/>
        <v>13.6378</v>
      </c>
    </row>
    <row r="3527" spans="1:19" ht="26">
      <c r="A3527" s="30" t="s">
        <v>9263</v>
      </c>
      <c r="D3527" s="30" t="str">
        <f t="shared" ref="D3527:D3590" si="892">IF(ISERROR(LEFT(A3527,SEARCH(";",A3527)-1)),"",LEFT(A3527,SEARCH(";",A3527)-1))</f>
        <v>118311</v>
      </c>
      <c r="E3527" s="30">
        <f t="shared" si="880"/>
        <v>7</v>
      </c>
      <c r="F3527" s="30" t="str">
        <f t="shared" ref="F3527:F3590" si="893">IF($D3527="",A3527,MID($A3527,E3527+1,SEARCH(";",$A3527,E3527+1)-E3527-1))</f>
        <v>INF760K01FZ5</v>
      </c>
      <c r="G3527" s="30">
        <f t="shared" si="881"/>
        <v>20</v>
      </c>
      <c r="H3527" s="30" t="str">
        <f t="shared" ref="H3527:H3590" si="894">IF($D3527="","",MID($A3527,G3527+1,SEARCH(";",$A3527,G3527+1)-G3527-1))</f>
        <v>INF760K01GA6</v>
      </c>
      <c r="I3527" s="30">
        <f t="shared" si="883"/>
        <v>33</v>
      </c>
      <c r="J3527" s="35" t="str">
        <f t="shared" ref="J3527:J3590" si="895">IF($D3527="","",MID($A3527,I3527+1,SEARCH(";",$A3527,I3527+1)-I3527-1))</f>
        <v>Canara Robeco Monthly Income Plan - Direct Plan - Monthly Dividend Option</v>
      </c>
      <c r="K3527" s="35">
        <f t="shared" si="884"/>
        <v>107</v>
      </c>
      <c r="L3527" s="30" t="str">
        <f t="shared" si="885"/>
        <v>15.4352</v>
      </c>
      <c r="M3527" s="30">
        <f t="shared" si="886"/>
        <v>115</v>
      </c>
      <c r="N3527" s="30" t="str">
        <f t="shared" si="887"/>
        <v>15.4352</v>
      </c>
      <c r="O3527" s="30">
        <f t="shared" si="888"/>
        <v>123</v>
      </c>
      <c r="P3527" s="30" t="str">
        <f t="shared" si="889"/>
        <v>15.4352</v>
      </c>
      <c r="Q3527" s="30">
        <f t="shared" si="890"/>
        <v>131</v>
      </c>
      <c r="R3527" s="36" t="str">
        <f t="shared" si="891"/>
        <v>09-Aug-2017</v>
      </c>
      <c r="S3527" s="37">
        <f t="shared" si="882"/>
        <v>15.4352</v>
      </c>
    </row>
    <row r="3528" spans="1:19" ht="26">
      <c r="A3528" s="30" t="s">
        <v>9264</v>
      </c>
      <c r="D3528" s="30" t="str">
        <f t="shared" si="892"/>
        <v>118310</v>
      </c>
      <c r="E3528" s="30">
        <f t="shared" ref="E3528:E3591" si="896">IF($D3528="","",LEN(D3528)+1)</f>
        <v>7</v>
      </c>
      <c r="F3528" s="30" t="str">
        <f t="shared" si="893"/>
        <v>INF760K01GC2</v>
      </c>
      <c r="G3528" s="30">
        <f t="shared" ref="G3528:G3591" si="897">IF($D3528="","",E3528+(LEN(F3528)+1))</f>
        <v>20</v>
      </c>
      <c r="H3528" s="30" t="str">
        <f t="shared" si="894"/>
        <v>INF760K01GD0</v>
      </c>
      <c r="I3528" s="30">
        <f t="shared" si="883"/>
        <v>33</v>
      </c>
      <c r="J3528" s="35" t="str">
        <f t="shared" si="895"/>
        <v>Canara Robeco Monthly Income Plan - Direct Plan - Quarterly Dividend Option</v>
      </c>
      <c r="K3528" s="35">
        <f t="shared" si="884"/>
        <v>109</v>
      </c>
      <c r="L3528" s="30" t="str">
        <f t="shared" si="885"/>
        <v>15.8443</v>
      </c>
      <c r="M3528" s="30">
        <f t="shared" si="886"/>
        <v>117</v>
      </c>
      <c r="N3528" s="30" t="str">
        <f t="shared" si="887"/>
        <v>15.8443</v>
      </c>
      <c r="O3528" s="30">
        <f t="shared" si="888"/>
        <v>125</v>
      </c>
      <c r="P3528" s="30" t="str">
        <f t="shared" si="889"/>
        <v>15.8443</v>
      </c>
      <c r="Q3528" s="30">
        <f t="shared" si="890"/>
        <v>133</v>
      </c>
      <c r="R3528" s="36" t="str">
        <f t="shared" si="891"/>
        <v>09-Aug-2017</v>
      </c>
      <c r="S3528" s="37">
        <f t="shared" ref="S3528:S3591" si="898">IF(L3528="","",L3528+0)</f>
        <v>15.8443</v>
      </c>
    </row>
    <row r="3529" spans="1:19">
      <c r="A3529" s="30" t="s">
        <v>9265</v>
      </c>
      <c r="D3529" s="30" t="str">
        <f t="shared" si="892"/>
        <v>100601</v>
      </c>
      <c r="E3529" s="30">
        <f t="shared" si="896"/>
        <v>7</v>
      </c>
      <c r="F3529" s="30" t="str">
        <f t="shared" si="893"/>
        <v>INF760K01282</v>
      </c>
      <c r="G3529" s="30">
        <f t="shared" si="897"/>
        <v>20</v>
      </c>
      <c r="H3529" s="30" t="str">
        <f t="shared" si="894"/>
        <v>-</v>
      </c>
      <c r="I3529" s="30">
        <f t="shared" si="883"/>
        <v>22</v>
      </c>
      <c r="J3529" s="35" t="str">
        <f t="shared" si="895"/>
        <v>Canara Robeco Monthly Income Plan - Regular Plan - Growth</v>
      </c>
      <c r="K3529" s="35">
        <f t="shared" si="884"/>
        <v>80</v>
      </c>
      <c r="L3529" s="30" t="str">
        <f t="shared" si="885"/>
        <v>52.3871</v>
      </c>
      <c r="M3529" s="30">
        <f t="shared" si="886"/>
        <v>88</v>
      </c>
      <c r="N3529" s="30" t="str">
        <f t="shared" si="887"/>
        <v>52.3871</v>
      </c>
      <c r="O3529" s="30">
        <f t="shared" si="888"/>
        <v>96</v>
      </c>
      <c r="P3529" s="30" t="str">
        <f t="shared" si="889"/>
        <v>52.3871</v>
      </c>
      <c r="Q3529" s="30">
        <f t="shared" si="890"/>
        <v>104</v>
      </c>
      <c r="R3529" s="36" t="str">
        <f t="shared" si="891"/>
        <v>09-Aug-2017</v>
      </c>
      <c r="S3529" s="37">
        <f t="shared" si="898"/>
        <v>52.387099999999997</v>
      </c>
    </row>
    <row r="3530" spans="1:19" ht="26">
      <c r="A3530" s="30" t="s">
        <v>9266</v>
      </c>
      <c r="D3530" s="30" t="str">
        <f t="shared" si="892"/>
        <v>100600</v>
      </c>
      <c r="E3530" s="30">
        <f t="shared" si="896"/>
        <v>7</v>
      </c>
      <c r="F3530" s="30" t="str">
        <f t="shared" si="893"/>
        <v>INF760K01308</v>
      </c>
      <c r="G3530" s="30">
        <f t="shared" si="897"/>
        <v>20</v>
      </c>
      <c r="H3530" s="30" t="str">
        <f t="shared" si="894"/>
        <v>INF760K01316</v>
      </c>
      <c r="I3530" s="30">
        <f t="shared" si="883"/>
        <v>33</v>
      </c>
      <c r="J3530" s="35" t="str">
        <f t="shared" si="895"/>
        <v>Canara Robeco Monthly Income Plan - Regular Plan - Monthly Dividend</v>
      </c>
      <c r="K3530" s="35">
        <f t="shared" si="884"/>
        <v>101</v>
      </c>
      <c r="L3530" s="30" t="str">
        <f t="shared" si="885"/>
        <v>14.6467</v>
      </c>
      <c r="M3530" s="30">
        <f t="shared" si="886"/>
        <v>109</v>
      </c>
      <c r="N3530" s="30" t="str">
        <f t="shared" si="887"/>
        <v>14.6467</v>
      </c>
      <c r="O3530" s="30">
        <f t="shared" si="888"/>
        <v>117</v>
      </c>
      <c r="P3530" s="30" t="str">
        <f t="shared" si="889"/>
        <v>14.6467</v>
      </c>
      <c r="Q3530" s="30">
        <f t="shared" si="890"/>
        <v>125</v>
      </c>
      <c r="R3530" s="36" t="str">
        <f t="shared" si="891"/>
        <v>09-Aug-2017</v>
      </c>
      <c r="S3530" s="37">
        <f t="shared" si="898"/>
        <v>14.646699999999999</v>
      </c>
    </row>
    <row r="3531" spans="1:19" ht="26">
      <c r="A3531" s="30" t="s">
        <v>9267</v>
      </c>
      <c r="D3531" s="30" t="str">
        <f t="shared" si="892"/>
        <v>112378</v>
      </c>
      <c r="E3531" s="30">
        <f t="shared" si="896"/>
        <v>7</v>
      </c>
      <c r="F3531" s="30" t="str">
        <f t="shared" si="893"/>
        <v>INF760K01AP7</v>
      </c>
      <c r="G3531" s="30">
        <f t="shared" si="897"/>
        <v>20</v>
      </c>
      <c r="H3531" s="30" t="str">
        <f t="shared" si="894"/>
        <v>INF760K01AQ5</v>
      </c>
      <c r="I3531" s="30">
        <f t="shared" si="883"/>
        <v>33</v>
      </c>
      <c r="J3531" s="35" t="str">
        <f t="shared" si="895"/>
        <v>Canara Robeco Monthly Income Plan - Regular Plan - Quarterly Dividend</v>
      </c>
      <c r="K3531" s="35">
        <f t="shared" si="884"/>
        <v>103</v>
      </c>
      <c r="L3531" s="30" t="str">
        <f t="shared" si="885"/>
        <v>15.0281</v>
      </c>
      <c r="M3531" s="30">
        <f t="shared" si="886"/>
        <v>111</v>
      </c>
      <c r="N3531" s="30" t="str">
        <f t="shared" si="887"/>
        <v>15.0281</v>
      </c>
      <c r="O3531" s="30">
        <f t="shared" si="888"/>
        <v>119</v>
      </c>
      <c r="P3531" s="30" t="str">
        <f t="shared" si="889"/>
        <v>15.0281</v>
      </c>
      <c r="Q3531" s="30">
        <f t="shared" si="890"/>
        <v>127</v>
      </c>
      <c r="R3531" s="36" t="str">
        <f t="shared" si="891"/>
        <v>09-Aug-2017</v>
      </c>
      <c r="S3531" s="37">
        <f t="shared" si="898"/>
        <v>15.0281</v>
      </c>
    </row>
    <row r="3532" spans="1:19" ht="26">
      <c r="A3532" s="30" t="s">
        <v>9268</v>
      </c>
      <c r="D3532" s="30" t="str">
        <f t="shared" si="892"/>
        <v>118309</v>
      </c>
      <c r="E3532" s="30">
        <f t="shared" si="896"/>
        <v>7</v>
      </c>
      <c r="F3532" s="30" t="str">
        <f t="shared" si="893"/>
        <v>INF760K01GB4</v>
      </c>
      <c r="G3532" s="30">
        <f t="shared" si="897"/>
        <v>20</v>
      </c>
      <c r="H3532" s="30" t="str">
        <f t="shared" si="894"/>
        <v>-</v>
      </c>
      <c r="I3532" s="30">
        <f t="shared" si="883"/>
        <v>22</v>
      </c>
      <c r="J3532" s="35" t="str">
        <f t="shared" si="895"/>
        <v>Canara Robeco Monthly Income Plan-Direct Plan - Growth Option</v>
      </c>
      <c r="K3532" s="35">
        <f t="shared" si="884"/>
        <v>84</v>
      </c>
      <c r="L3532" s="30" t="str">
        <f t="shared" si="885"/>
        <v>54.9041</v>
      </c>
      <c r="M3532" s="30">
        <f t="shared" si="886"/>
        <v>92</v>
      </c>
      <c r="N3532" s="30" t="str">
        <f t="shared" si="887"/>
        <v>54.9041</v>
      </c>
      <c r="O3532" s="30">
        <f t="shared" si="888"/>
        <v>100</v>
      </c>
      <c r="P3532" s="30" t="str">
        <f t="shared" si="889"/>
        <v>54.9041</v>
      </c>
      <c r="Q3532" s="30">
        <f t="shared" si="890"/>
        <v>108</v>
      </c>
      <c r="R3532" s="36" t="str">
        <f t="shared" si="891"/>
        <v>09-Aug-2017</v>
      </c>
      <c r="S3532" s="37">
        <f t="shared" si="898"/>
        <v>54.9041</v>
      </c>
    </row>
    <row r="3533" spans="1:19">
      <c r="A3533" s="30" t="s">
        <v>9269</v>
      </c>
      <c r="D3533" s="30" t="str">
        <f t="shared" si="892"/>
        <v>118312</v>
      </c>
      <c r="E3533" s="30">
        <f t="shared" si="896"/>
        <v>7</v>
      </c>
      <c r="F3533" s="30" t="str">
        <f t="shared" si="893"/>
        <v>INF760K01GH1</v>
      </c>
      <c r="G3533" s="30">
        <f t="shared" si="897"/>
        <v>20</v>
      </c>
      <c r="H3533" s="30" t="str">
        <f t="shared" si="894"/>
        <v>-</v>
      </c>
      <c r="I3533" s="30">
        <f t="shared" ref="I3533:I3596" si="899">IF($D3533="","",G3533+LEN(H3533)+1)</f>
        <v>22</v>
      </c>
      <c r="J3533" s="35" t="str">
        <f t="shared" si="895"/>
        <v>Canara Robeco Short Term Fund- Direct Plan - Growth</v>
      </c>
      <c r="K3533" s="35">
        <f t="shared" ref="K3533:K3596" si="900">IF($D3533="","",I3533+LEN(J3533)+1)</f>
        <v>74</v>
      </c>
      <c r="L3533" s="30" t="str">
        <f t="shared" ref="L3533:L3596" si="901">IF($D3533="","",MID($A3533,K3533+1,SEARCH(";",$A3533,K3533+1)-K3533-1))</f>
        <v>19.2211</v>
      </c>
      <c r="M3533" s="30">
        <f t="shared" ref="M3533:M3596" si="902">IF($D3533="","",K3533+LEN(L3533)+1)</f>
        <v>82</v>
      </c>
      <c r="N3533" s="30" t="str">
        <f t="shared" ref="N3533:N3596" si="903">IF($D3533="","",MID($A3533,M3533+1,SEARCH(";",$A3533,M3533+1)-M3533-1))</f>
        <v>19.2211</v>
      </c>
      <c r="O3533" s="30">
        <f t="shared" ref="O3533:O3596" si="904">IF($D3533="","",M3533+LEN(N3533)+1)</f>
        <v>90</v>
      </c>
      <c r="P3533" s="30" t="str">
        <f t="shared" ref="P3533:P3596" si="905">IF($D3533="","",MID($A3533,O3533+1,SEARCH(";",$A3533,O3533+1)-O3533-1))</f>
        <v>19.2211</v>
      </c>
      <c r="Q3533" s="30">
        <f t="shared" ref="Q3533:Q3596" si="906">IF($D3533="","",O3533+LEN(P3533)+1)</f>
        <v>98</v>
      </c>
      <c r="R3533" s="36" t="str">
        <f t="shared" ref="R3533:R3596" si="907">IF($D3533="","",MID($A3533,Q3533+1,15))</f>
        <v>09-Aug-2017</v>
      </c>
      <c r="S3533" s="37">
        <f t="shared" si="898"/>
        <v>19.2211</v>
      </c>
    </row>
    <row r="3534" spans="1:19" ht="26">
      <c r="A3534" s="30" t="s">
        <v>9270</v>
      </c>
      <c r="D3534" s="30" t="str">
        <f t="shared" si="892"/>
        <v>118313</v>
      </c>
      <c r="E3534" s="30">
        <f t="shared" si="896"/>
        <v>7</v>
      </c>
      <c r="F3534" s="30" t="str">
        <f t="shared" si="893"/>
        <v>INF760K01GI9</v>
      </c>
      <c r="G3534" s="30">
        <f t="shared" si="897"/>
        <v>20</v>
      </c>
      <c r="H3534" s="30" t="str">
        <f t="shared" si="894"/>
        <v>INF760K01GJ7</v>
      </c>
      <c r="I3534" s="30">
        <f t="shared" si="899"/>
        <v>33</v>
      </c>
      <c r="J3534" s="35" t="str">
        <f t="shared" si="895"/>
        <v>Canara Robeco Short Term Fund- Direct Plan - Monthly Dividend</v>
      </c>
      <c r="K3534" s="35">
        <f t="shared" si="900"/>
        <v>95</v>
      </c>
      <c r="L3534" s="30" t="str">
        <f t="shared" si="901"/>
        <v>10.1490</v>
      </c>
      <c r="M3534" s="30">
        <f t="shared" si="902"/>
        <v>103</v>
      </c>
      <c r="N3534" s="30" t="str">
        <f t="shared" si="903"/>
        <v>10.1490</v>
      </c>
      <c r="O3534" s="30">
        <f t="shared" si="904"/>
        <v>111</v>
      </c>
      <c r="P3534" s="30" t="str">
        <f t="shared" si="905"/>
        <v>10.1490</v>
      </c>
      <c r="Q3534" s="30">
        <f t="shared" si="906"/>
        <v>119</v>
      </c>
      <c r="R3534" s="36" t="str">
        <f t="shared" si="907"/>
        <v>09-Aug-2017</v>
      </c>
      <c r="S3534" s="37">
        <f t="shared" si="898"/>
        <v>10.148999999999999</v>
      </c>
    </row>
    <row r="3535" spans="1:19" ht="26">
      <c r="A3535" s="30" t="s">
        <v>9271</v>
      </c>
      <c r="D3535" s="30" t="str">
        <f t="shared" si="892"/>
        <v>118314</v>
      </c>
      <c r="E3535" s="30">
        <f t="shared" si="896"/>
        <v>7</v>
      </c>
      <c r="F3535" s="30" t="str">
        <f t="shared" si="893"/>
        <v>-</v>
      </c>
      <c r="G3535" s="30">
        <f t="shared" si="897"/>
        <v>9</v>
      </c>
      <c r="H3535" s="30" t="str">
        <f t="shared" si="894"/>
        <v>INF760K01GK5</v>
      </c>
      <c r="I3535" s="30">
        <f t="shared" si="899"/>
        <v>22</v>
      </c>
      <c r="J3535" s="35" t="str">
        <f t="shared" si="895"/>
        <v>Canara Robeco Short Term Fund- Direct Plan - Weekly Dividend</v>
      </c>
      <c r="K3535" s="35">
        <f t="shared" si="900"/>
        <v>83</v>
      </c>
      <c r="L3535" s="30" t="str">
        <f t="shared" si="901"/>
        <v>10.1200</v>
      </c>
      <c r="M3535" s="30">
        <f t="shared" si="902"/>
        <v>91</v>
      </c>
      <c r="N3535" s="30" t="str">
        <f t="shared" si="903"/>
        <v>10.1200</v>
      </c>
      <c r="O3535" s="30">
        <f t="shared" si="904"/>
        <v>99</v>
      </c>
      <c r="P3535" s="30" t="str">
        <f t="shared" si="905"/>
        <v>10.1200</v>
      </c>
      <c r="Q3535" s="30">
        <f t="shared" si="906"/>
        <v>107</v>
      </c>
      <c r="R3535" s="36" t="str">
        <f t="shared" si="907"/>
        <v>09-Aug-2017</v>
      </c>
      <c r="S3535" s="37">
        <f t="shared" si="898"/>
        <v>10.119999999999999</v>
      </c>
    </row>
    <row r="3536" spans="1:19">
      <c r="A3536" s="30" t="s">
        <v>292</v>
      </c>
      <c r="D3536" s="30" t="str">
        <f t="shared" si="892"/>
        <v>111879</v>
      </c>
      <c r="E3536" s="30">
        <f t="shared" si="896"/>
        <v>7</v>
      </c>
      <c r="F3536" s="30" t="str">
        <f t="shared" si="893"/>
        <v>INF760K01688</v>
      </c>
      <c r="G3536" s="30">
        <f t="shared" si="897"/>
        <v>20</v>
      </c>
      <c r="H3536" s="30" t="str">
        <f t="shared" si="894"/>
        <v>-</v>
      </c>
      <c r="I3536" s="30">
        <f t="shared" si="899"/>
        <v>22</v>
      </c>
      <c r="J3536" s="35" t="str">
        <f t="shared" si="895"/>
        <v>Canara Robeco Short Term Fund- Institutional Plan - Growth</v>
      </c>
      <c r="K3536" s="35">
        <f t="shared" si="900"/>
        <v>81</v>
      </c>
      <c r="L3536" s="30" t="str">
        <f t="shared" si="901"/>
        <v>18.4306</v>
      </c>
      <c r="M3536" s="30">
        <f t="shared" si="902"/>
        <v>89</v>
      </c>
      <c r="N3536" s="30" t="str">
        <f t="shared" si="903"/>
        <v>18.4306</v>
      </c>
      <c r="O3536" s="30">
        <f t="shared" si="904"/>
        <v>97</v>
      </c>
      <c r="P3536" s="30" t="str">
        <f t="shared" si="905"/>
        <v>18.4306</v>
      </c>
      <c r="Q3536" s="30">
        <f t="shared" si="906"/>
        <v>105</v>
      </c>
      <c r="R3536" s="36" t="str">
        <f t="shared" si="907"/>
        <v>01-Jul-2016</v>
      </c>
      <c r="S3536" s="37">
        <f t="shared" si="898"/>
        <v>18.430599999999998</v>
      </c>
    </row>
    <row r="3537" spans="1:19" ht="26">
      <c r="A3537" s="30" t="s">
        <v>293</v>
      </c>
      <c r="D3537" s="30" t="str">
        <f t="shared" si="892"/>
        <v>111880</v>
      </c>
      <c r="E3537" s="30">
        <f t="shared" si="896"/>
        <v>7</v>
      </c>
      <c r="F3537" s="30" t="str">
        <f t="shared" si="893"/>
        <v>INF760K01662</v>
      </c>
      <c r="G3537" s="30">
        <f t="shared" si="897"/>
        <v>20</v>
      </c>
      <c r="H3537" s="30" t="str">
        <f t="shared" si="894"/>
        <v>INF760K01670</v>
      </c>
      <c r="I3537" s="30">
        <f t="shared" si="899"/>
        <v>33</v>
      </c>
      <c r="J3537" s="35" t="str">
        <f t="shared" si="895"/>
        <v>Canara Robeco Short Term Fund- Institutional Plan - Monthly Dividend</v>
      </c>
      <c r="K3537" s="35">
        <f t="shared" si="900"/>
        <v>102</v>
      </c>
      <c r="L3537" s="30" t="str">
        <f t="shared" si="901"/>
        <v>10.1271</v>
      </c>
      <c r="M3537" s="30">
        <f t="shared" si="902"/>
        <v>110</v>
      </c>
      <c r="N3537" s="30" t="str">
        <f t="shared" si="903"/>
        <v>10.1271</v>
      </c>
      <c r="O3537" s="30">
        <f t="shared" si="904"/>
        <v>118</v>
      </c>
      <c r="P3537" s="30" t="str">
        <f t="shared" si="905"/>
        <v>10.1271</v>
      </c>
      <c r="Q3537" s="30">
        <f t="shared" si="906"/>
        <v>126</v>
      </c>
      <c r="R3537" s="36" t="str">
        <f t="shared" si="907"/>
        <v>03-Sep-2015</v>
      </c>
      <c r="S3537" s="37">
        <f t="shared" si="898"/>
        <v>10.1271</v>
      </c>
    </row>
    <row r="3538" spans="1:19">
      <c r="A3538" s="30" t="s">
        <v>9272</v>
      </c>
      <c r="D3538" s="30" t="str">
        <f t="shared" si="892"/>
        <v>111883</v>
      </c>
      <c r="E3538" s="30">
        <f t="shared" si="896"/>
        <v>7</v>
      </c>
      <c r="F3538" s="30" t="str">
        <f t="shared" si="893"/>
        <v>INF760K01720</v>
      </c>
      <c r="G3538" s="30">
        <f t="shared" si="897"/>
        <v>20</v>
      </c>
      <c r="H3538" s="30" t="str">
        <f t="shared" si="894"/>
        <v>-</v>
      </c>
      <c r="I3538" s="30">
        <f t="shared" si="899"/>
        <v>22</v>
      </c>
      <c r="J3538" s="35" t="str">
        <f t="shared" si="895"/>
        <v>Canara Robeco Short Term Fund- Regular Plan - Growth</v>
      </c>
      <c r="K3538" s="35">
        <f t="shared" si="900"/>
        <v>75</v>
      </c>
      <c r="L3538" s="30" t="str">
        <f t="shared" si="901"/>
        <v>18.8502</v>
      </c>
      <c r="M3538" s="30">
        <f t="shared" si="902"/>
        <v>83</v>
      </c>
      <c r="N3538" s="30" t="str">
        <f t="shared" si="903"/>
        <v>18.8502</v>
      </c>
      <c r="O3538" s="30">
        <f t="shared" si="904"/>
        <v>91</v>
      </c>
      <c r="P3538" s="30" t="str">
        <f t="shared" si="905"/>
        <v>18.8502</v>
      </c>
      <c r="Q3538" s="30">
        <f t="shared" si="906"/>
        <v>99</v>
      </c>
      <c r="R3538" s="36" t="str">
        <f t="shared" si="907"/>
        <v>09-Aug-2017</v>
      </c>
      <c r="S3538" s="37">
        <f t="shared" si="898"/>
        <v>18.850200000000001</v>
      </c>
    </row>
    <row r="3539" spans="1:19" ht="26">
      <c r="A3539" s="30" t="s">
        <v>9273</v>
      </c>
      <c r="D3539" s="30" t="str">
        <f t="shared" si="892"/>
        <v>111882</v>
      </c>
      <c r="E3539" s="30">
        <f t="shared" si="896"/>
        <v>7</v>
      </c>
      <c r="F3539" s="30" t="str">
        <f t="shared" si="893"/>
        <v>INF760K01704</v>
      </c>
      <c r="G3539" s="30">
        <f t="shared" si="897"/>
        <v>20</v>
      </c>
      <c r="H3539" s="30" t="str">
        <f t="shared" si="894"/>
        <v>INF760K01712</v>
      </c>
      <c r="I3539" s="30">
        <f t="shared" si="899"/>
        <v>33</v>
      </c>
      <c r="J3539" s="35" t="str">
        <f t="shared" si="895"/>
        <v>Canara Robeco Short Term Fund- Regular Plan - Monthly Dividend</v>
      </c>
      <c r="K3539" s="35">
        <f t="shared" si="900"/>
        <v>96</v>
      </c>
      <c r="L3539" s="30" t="str">
        <f t="shared" si="901"/>
        <v>10.1473</v>
      </c>
      <c r="M3539" s="30">
        <f t="shared" si="902"/>
        <v>104</v>
      </c>
      <c r="N3539" s="30" t="str">
        <f t="shared" si="903"/>
        <v>10.1473</v>
      </c>
      <c r="O3539" s="30">
        <f t="shared" si="904"/>
        <v>112</v>
      </c>
      <c r="P3539" s="30" t="str">
        <f t="shared" si="905"/>
        <v>10.1473</v>
      </c>
      <c r="Q3539" s="30">
        <f t="shared" si="906"/>
        <v>120</v>
      </c>
      <c r="R3539" s="36" t="str">
        <f t="shared" si="907"/>
        <v>09-Aug-2017</v>
      </c>
      <c r="S3539" s="37">
        <f t="shared" si="898"/>
        <v>10.1473</v>
      </c>
    </row>
    <row r="3540" spans="1:19" ht="26">
      <c r="A3540" s="30" t="s">
        <v>9274</v>
      </c>
      <c r="D3540" s="30" t="str">
        <f t="shared" si="892"/>
        <v>112081</v>
      </c>
      <c r="E3540" s="30">
        <f t="shared" si="896"/>
        <v>7</v>
      </c>
      <c r="F3540" s="30" t="str">
        <f t="shared" si="893"/>
        <v>-</v>
      </c>
      <c r="G3540" s="30">
        <f t="shared" si="897"/>
        <v>9</v>
      </c>
      <c r="H3540" s="30" t="str">
        <f t="shared" si="894"/>
        <v>INF760K01738</v>
      </c>
      <c r="I3540" s="30">
        <f t="shared" si="899"/>
        <v>22</v>
      </c>
      <c r="J3540" s="35" t="str">
        <f t="shared" si="895"/>
        <v>Canara Robeco Short Term Fund- Regular Plan - Weekly Dividend</v>
      </c>
      <c r="K3540" s="35">
        <f t="shared" si="900"/>
        <v>84</v>
      </c>
      <c r="L3540" s="30" t="str">
        <f t="shared" si="901"/>
        <v>10.1200</v>
      </c>
      <c r="M3540" s="30">
        <f t="shared" si="902"/>
        <v>92</v>
      </c>
      <c r="N3540" s="30" t="str">
        <f t="shared" si="903"/>
        <v>10.1200</v>
      </c>
      <c r="O3540" s="30">
        <f t="shared" si="904"/>
        <v>100</v>
      </c>
      <c r="P3540" s="30" t="str">
        <f t="shared" si="905"/>
        <v>10.1200</v>
      </c>
      <c r="Q3540" s="30">
        <f t="shared" si="906"/>
        <v>108</v>
      </c>
      <c r="R3540" s="36" t="str">
        <f t="shared" si="907"/>
        <v>09-Aug-2017</v>
      </c>
      <c r="S3540" s="37">
        <f t="shared" si="898"/>
        <v>10.119999999999999</v>
      </c>
    </row>
    <row r="3541" spans="1:19" ht="26">
      <c r="A3541" s="30" t="s">
        <v>9275</v>
      </c>
      <c r="D3541" s="30" t="str">
        <f t="shared" si="892"/>
        <v>118315</v>
      </c>
      <c r="E3541" s="30">
        <f t="shared" si="896"/>
        <v>7</v>
      </c>
      <c r="F3541" s="30" t="str">
        <f t="shared" si="893"/>
        <v>-</v>
      </c>
      <c r="G3541" s="30">
        <f t="shared" si="897"/>
        <v>9</v>
      </c>
      <c r="H3541" s="30" t="str">
        <f t="shared" si="894"/>
        <v>INF760K01GL3</v>
      </c>
      <c r="I3541" s="30">
        <f t="shared" si="899"/>
        <v>22</v>
      </c>
      <c r="J3541" s="35" t="str">
        <f t="shared" si="895"/>
        <v>Canara Robeco Treasury Advantage Fund - Direct Plan- Daily Dividend Reinvestment</v>
      </c>
      <c r="K3541" s="35">
        <f t="shared" si="900"/>
        <v>103</v>
      </c>
      <c r="L3541" s="30" t="str">
        <f t="shared" si="901"/>
        <v>1240.7100</v>
      </c>
      <c r="M3541" s="30">
        <f t="shared" si="902"/>
        <v>113</v>
      </c>
      <c r="N3541" s="30" t="str">
        <f t="shared" si="903"/>
        <v>1240.7100</v>
      </c>
      <c r="O3541" s="30">
        <f t="shared" si="904"/>
        <v>123</v>
      </c>
      <c r="P3541" s="30" t="str">
        <f t="shared" si="905"/>
        <v>1240.7100</v>
      </c>
      <c r="Q3541" s="30">
        <f t="shared" si="906"/>
        <v>133</v>
      </c>
      <c r="R3541" s="36" t="str">
        <f t="shared" si="907"/>
        <v>09-Aug-2017</v>
      </c>
      <c r="S3541" s="37">
        <f t="shared" si="898"/>
        <v>1240.71</v>
      </c>
    </row>
    <row r="3542" spans="1:19" ht="26">
      <c r="A3542" s="30" t="s">
        <v>9276</v>
      </c>
      <c r="D3542" s="30" t="str">
        <f t="shared" si="892"/>
        <v>118319</v>
      </c>
      <c r="E3542" s="30">
        <f t="shared" si="896"/>
        <v>7</v>
      </c>
      <c r="F3542" s="30" t="str">
        <f t="shared" si="893"/>
        <v>INF760K01GN9</v>
      </c>
      <c r="G3542" s="30">
        <f t="shared" si="897"/>
        <v>20</v>
      </c>
      <c r="H3542" s="30" t="str">
        <f t="shared" si="894"/>
        <v>-</v>
      </c>
      <c r="I3542" s="30">
        <f t="shared" si="899"/>
        <v>22</v>
      </c>
      <c r="J3542" s="35" t="str">
        <f t="shared" si="895"/>
        <v>Canara Robeco Treasury Advantage Fund - Direct Plan- Dividend Payout</v>
      </c>
      <c r="K3542" s="35">
        <f t="shared" si="900"/>
        <v>91</v>
      </c>
      <c r="L3542" s="30" t="str">
        <f t="shared" si="901"/>
        <v>1461.7961</v>
      </c>
      <c r="M3542" s="30">
        <f t="shared" si="902"/>
        <v>101</v>
      </c>
      <c r="N3542" s="30" t="str">
        <f t="shared" si="903"/>
        <v>1461.7961</v>
      </c>
      <c r="O3542" s="30">
        <f t="shared" si="904"/>
        <v>111</v>
      </c>
      <c r="P3542" s="30" t="str">
        <f t="shared" si="905"/>
        <v>1461.7961</v>
      </c>
      <c r="Q3542" s="30">
        <f t="shared" si="906"/>
        <v>121</v>
      </c>
      <c r="R3542" s="36" t="str">
        <f t="shared" si="907"/>
        <v>09-Aug-2017</v>
      </c>
      <c r="S3542" s="37">
        <f t="shared" si="898"/>
        <v>1461.7961</v>
      </c>
    </row>
    <row r="3543" spans="1:19" ht="26">
      <c r="A3543" s="30" t="s">
        <v>9277</v>
      </c>
      <c r="D3543" s="30" t="str">
        <f t="shared" si="892"/>
        <v>118317</v>
      </c>
      <c r="E3543" s="30">
        <f t="shared" si="896"/>
        <v>7</v>
      </c>
      <c r="F3543" s="30" t="str">
        <f t="shared" si="893"/>
        <v>INF760K01GM1</v>
      </c>
      <c r="G3543" s="30">
        <f t="shared" si="897"/>
        <v>20</v>
      </c>
      <c r="H3543" s="30" t="str">
        <f t="shared" si="894"/>
        <v>-</v>
      </c>
      <c r="I3543" s="30">
        <f t="shared" si="899"/>
        <v>22</v>
      </c>
      <c r="J3543" s="35" t="str">
        <f t="shared" si="895"/>
        <v>Canara Robeco Treasury Advantage Fund - Direct Plan- Growth option</v>
      </c>
      <c r="K3543" s="35">
        <f t="shared" si="900"/>
        <v>89</v>
      </c>
      <c r="L3543" s="30" t="str">
        <f t="shared" si="901"/>
        <v>2552.4538</v>
      </c>
      <c r="M3543" s="30">
        <f t="shared" si="902"/>
        <v>99</v>
      </c>
      <c r="N3543" s="30" t="str">
        <f t="shared" si="903"/>
        <v>2552.4538</v>
      </c>
      <c r="O3543" s="30">
        <f t="shared" si="904"/>
        <v>109</v>
      </c>
      <c r="P3543" s="30" t="str">
        <f t="shared" si="905"/>
        <v>2552.4538</v>
      </c>
      <c r="Q3543" s="30">
        <f t="shared" si="906"/>
        <v>119</v>
      </c>
      <c r="R3543" s="36" t="str">
        <f t="shared" si="907"/>
        <v>09-Aug-2017</v>
      </c>
      <c r="S3543" s="37">
        <f t="shared" si="898"/>
        <v>2552.4537999999998</v>
      </c>
    </row>
    <row r="3544" spans="1:19" ht="26">
      <c r="A3544" s="30" t="s">
        <v>9278</v>
      </c>
      <c r="D3544" s="30" t="str">
        <f t="shared" si="892"/>
        <v>118318</v>
      </c>
      <c r="E3544" s="30">
        <f t="shared" si="896"/>
        <v>7</v>
      </c>
      <c r="F3544" s="30" t="str">
        <f t="shared" si="893"/>
        <v>INF760K01GP4</v>
      </c>
      <c r="G3544" s="30">
        <f t="shared" si="897"/>
        <v>20</v>
      </c>
      <c r="H3544" s="30" t="str">
        <f t="shared" si="894"/>
        <v>NF760K01GO7</v>
      </c>
      <c r="I3544" s="30">
        <f t="shared" si="899"/>
        <v>32</v>
      </c>
      <c r="J3544" s="35" t="str">
        <f t="shared" si="895"/>
        <v>Canara Robeco Treasury Advantage Fund - Direct Plan- Monthly Dividend</v>
      </c>
      <c r="K3544" s="35">
        <f t="shared" si="900"/>
        <v>102</v>
      </c>
      <c r="L3544" s="30" t="str">
        <f t="shared" si="901"/>
        <v>1003.1098</v>
      </c>
      <c r="M3544" s="30">
        <f t="shared" si="902"/>
        <v>112</v>
      </c>
      <c r="N3544" s="30" t="str">
        <f t="shared" si="903"/>
        <v>1003.1098</v>
      </c>
      <c r="O3544" s="30">
        <f t="shared" si="904"/>
        <v>122</v>
      </c>
      <c r="P3544" s="30" t="str">
        <f t="shared" si="905"/>
        <v>1003.1098</v>
      </c>
      <c r="Q3544" s="30">
        <f t="shared" si="906"/>
        <v>132</v>
      </c>
      <c r="R3544" s="36" t="str">
        <f t="shared" si="907"/>
        <v>09-Aug-2017</v>
      </c>
      <c r="S3544" s="37">
        <f t="shared" si="898"/>
        <v>1003.1098</v>
      </c>
    </row>
    <row r="3545" spans="1:19" ht="26">
      <c r="A3545" s="30" t="s">
        <v>9279</v>
      </c>
      <c r="D3545" s="30" t="str">
        <f t="shared" si="892"/>
        <v>118316</v>
      </c>
      <c r="E3545" s="30">
        <f t="shared" si="896"/>
        <v>7</v>
      </c>
      <c r="F3545" s="30" t="str">
        <f t="shared" si="893"/>
        <v>INF760K01GQ2</v>
      </c>
      <c r="G3545" s="30">
        <f t="shared" si="897"/>
        <v>20</v>
      </c>
      <c r="H3545" s="30" t="str">
        <f t="shared" si="894"/>
        <v>INF760K01GR0</v>
      </c>
      <c r="I3545" s="30">
        <f t="shared" si="899"/>
        <v>33</v>
      </c>
      <c r="J3545" s="35" t="str">
        <f t="shared" si="895"/>
        <v>Canara Robeco Treasury Advantage Fund - Direct Plan- Weekly Dividend</v>
      </c>
      <c r="K3545" s="35">
        <f t="shared" si="900"/>
        <v>102</v>
      </c>
      <c r="L3545" s="30" t="str">
        <f t="shared" si="901"/>
        <v>1240.7100</v>
      </c>
      <c r="M3545" s="30">
        <f t="shared" si="902"/>
        <v>112</v>
      </c>
      <c r="N3545" s="30" t="str">
        <f t="shared" si="903"/>
        <v>1240.7100</v>
      </c>
      <c r="O3545" s="30">
        <f t="shared" si="904"/>
        <v>122</v>
      </c>
      <c r="P3545" s="30" t="str">
        <f t="shared" si="905"/>
        <v>1240.7100</v>
      </c>
      <c r="Q3545" s="30">
        <f t="shared" si="906"/>
        <v>132</v>
      </c>
      <c r="R3545" s="36" t="str">
        <f t="shared" si="907"/>
        <v>09-Aug-2017</v>
      </c>
      <c r="S3545" s="37">
        <f t="shared" si="898"/>
        <v>1240.71</v>
      </c>
    </row>
    <row r="3546" spans="1:19" ht="26">
      <c r="A3546" s="30" t="s">
        <v>6197</v>
      </c>
      <c r="D3546" s="30" t="str">
        <f t="shared" si="892"/>
        <v>106326</v>
      </c>
      <c r="E3546" s="30">
        <f t="shared" si="896"/>
        <v>7</v>
      </c>
      <c r="F3546" s="30" t="str">
        <f t="shared" si="893"/>
        <v>-</v>
      </c>
      <c r="G3546" s="30">
        <f t="shared" si="897"/>
        <v>9</v>
      </c>
      <c r="H3546" s="30" t="str">
        <f t="shared" si="894"/>
        <v>INF760K01DR7</v>
      </c>
      <c r="I3546" s="30">
        <f t="shared" si="899"/>
        <v>22</v>
      </c>
      <c r="J3546" s="35" t="str">
        <f t="shared" si="895"/>
        <v>Canara Robeco Treasury Advantage Fund - Institutional Plan- Daily Dividend Reinvestment Option</v>
      </c>
      <c r="K3546" s="35">
        <f t="shared" si="900"/>
        <v>117</v>
      </c>
      <c r="L3546" s="30" t="str">
        <f t="shared" si="901"/>
        <v>1240.7100</v>
      </c>
      <c r="M3546" s="30">
        <f t="shared" si="902"/>
        <v>127</v>
      </c>
      <c r="N3546" s="30" t="str">
        <f t="shared" si="903"/>
        <v>1240.7100</v>
      </c>
      <c r="O3546" s="30">
        <f t="shared" si="904"/>
        <v>137</v>
      </c>
      <c r="P3546" s="30" t="str">
        <f t="shared" si="905"/>
        <v>1240.7100</v>
      </c>
      <c r="Q3546" s="30">
        <f t="shared" si="906"/>
        <v>147</v>
      </c>
      <c r="R3546" s="36" t="str">
        <f t="shared" si="907"/>
        <v>27-Jan-2017</v>
      </c>
      <c r="S3546" s="37">
        <f t="shared" si="898"/>
        <v>1240.71</v>
      </c>
    </row>
    <row r="3547" spans="1:19" ht="26">
      <c r="A3547" s="30" t="s">
        <v>6198</v>
      </c>
      <c r="D3547" s="30" t="str">
        <f t="shared" si="892"/>
        <v>106330</v>
      </c>
      <c r="E3547" s="30">
        <f t="shared" si="896"/>
        <v>7</v>
      </c>
      <c r="F3547" s="30" t="str">
        <f t="shared" si="893"/>
        <v>INF760K01CN8</v>
      </c>
      <c r="G3547" s="30">
        <f t="shared" si="897"/>
        <v>20</v>
      </c>
      <c r="H3547" s="30" t="str">
        <f t="shared" si="894"/>
        <v>-</v>
      </c>
      <c r="I3547" s="30">
        <f t="shared" si="899"/>
        <v>22</v>
      </c>
      <c r="J3547" s="35" t="str">
        <f t="shared" si="895"/>
        <v>Canara Robeco Treasury Advantage Fund - Institutional Plan- Growth option</v>
      </c>
      <c r="K3547" s="35">
        <f t="shared" si="900"/>
        <v>96</v>
      </c>
      <c r="L3547" s="30" t="str">
        <f t="shared" si="901"/>
        <v>2597.5418</v>
      </c>
      <c r="M3547" s="30">
        <f t="shared" si="902"/>
        <v>106</v>
      </c>
      <c r="N3547" s="30" t="str">
        <f t="shared" si="903"/>
        <v>2597.5418</v>
      </c>
      <c r="O3547" s="30">
        <f t="shared" si="904"/>
        <v>116</v>
      </c>
      <c r="P3547" s="30" t="str">
        <f t="shared" si="905"/>
        <v>2597.5418</v>
      </c>
      <c r="Q3547" s="30">
        <f t="shared" si="906"/>
        <v>126</v>
      </c>
      <c r="R3547" s="36" t="str">
        <f t="shared" si="907"/>
        <v>27-Jan-2017</v>
      </c>
      <c r="S3547" s="37">
        <f t="shared" si="898"/>
        <v>2597.5418</v>
      </c>
    </row>
    <row r="3548" spans="1:19" ht="26">
      <c r="A3548" s="30" t="s">
        <v>9280</v>
      </c>
      <c r="D3548" s="30" t="str">
        <f t="shared" si="892"/>
        <v>109371</v>
      </c>
      <c r="E3548" s="30">
        <f t="shared" si="896"/>
        <v>7</v>
      </c>
      <c r="F3548" s="30" t="str">
        <f t="shared" si="893"/>
        <v>INF760K01DC9</v>
      </c>
      <c r="G3548" s="30">
        <f t="shared" si="897"/>
        <v>20</v>
      </c>
      <c r="H3548" s="30" t="str">
        <f t="shared" si="894"/>
        <v>-</v>
      </c>
      <c r="I3548" s="30">
        <f t="shared" si="899"/>
        <v>22</v>
      </c>
      <c r="J3548" s="35" t="str">
        <f t="shared" si="895"/>
        <v>Canara Robeco Treasury Advantage Fund - Regular Plan - Growth</v>
      </c>
      <c r="K3548" s="35">
        <f t="shared" si="900"/>
        <v>84</v>
      </c>
      <c r="L3548" s="30" t="str">
        <f t="shared" si="901"/>
        <v>2508.2186</v>
      </c>
      <c r="M3548" s="30">
        <f t="shared" si="902"/>
        <v>94</v>
      </c>
      <c r="N3548" s="30" t="str">
        <f t="shared" si="903"/>
        <v>2508.2186</v>
      </c>
      <c r="O3548" s="30">
        <f t="shared" si="904"/>
        <v>104</v>
      </c>
      <c r="P3548" s="30" t="str">
        <f t="shared" si="905"/>
        <v>2508.2186</v>
      </c>
      <c r="Q3548" s="30">
        <f t="shared" si="906"/>
        <v>114</v>
      </c>
      <c r="R3548" s="36" t="str">
        <f t="shared" si="907"/>
        <v>09-Aug-2017</v>
      </c>
      <c r="S3548" s="37">
        <f t="shared" si="898"/>
        <v>2508.2186000000002</v>
      </c>
    </row>
    <row r="3549" spans="1:19" ht="26">
      <c r="A3549" s="30" t="s">
        <v>9281</v>
      </c>
      <c r="D3549" s="30" t="str">
        <f t="shared" si="892"/>
        <v>109372</v>
      </c>
      <c r="E3549" s="30">
        <f t="shared" si="896"/>
        <v>7</v>
      </c>
      <c r="F3549" s="30" t="str">
        <f t="shared" si="893"/>
        <v>-</v>
      </c>
      <c r="G3549" s="30">
        <f t="shared" si="897"/>
        <v>9</v>
      </c>
      <c r="H3549" s="30" t="str">
        <f t="shared" si="894"/>
        <v>INF760K01DA3</v>
      </c>
      <c r="I3549" s="30">
        <f t="shared" si="899"/>
        <v>22</v>
      </c>
      <c r="J3549" s="35" t="str">
        <f t="shared" si="895"/>
        <v>Canara Robeco Treasury Advantage Fund - Regular Plan- Daily Div Reinvest</v>
      </c>
      <c r="K3549" s="35">
        <f t="shared" si="900"/>
        <v>95</v>
      </c>
      <c r="L3549" s="30" t="str">
        <f t="shared" si="901"/>
        <v>1240.7100</v>
      </c>
      <c r="M3549" s="30">
        <f t="shared" si="902"/>
        <v>105</v>
      </c>
      <c r="N3549" s="30" t="str">
        <f t="shared" si="903"/>
        <v>1240.7100</v>
      </c>
      <c r="O3549" s="30">
        <f t="shared" si="904"/>
        <v>115</v>
      </c>
      <c r="P3549" s="30" t="str">
        <f t="shared" si="905"/>
        <v>1240.7100</v>
      </c>
      <c r="Q3549" s="30">
        <f t="shared" si="906"/>
        <v>125</v>
      </c>
      <c r="R3549" s="36" t="str">
        <f t="shared" si="907"/>
        <v>09-Aug-2017</v>
      </c>
      <c r="S3549" s="37">
        <f t="shared" si="898"/>
        <v>1240.71</v>
      </c>
    </row>
    <row r="3550" spans="1:19" ht="26">
      <c r="A3550" s="30" t="s">
        <v>9282</v>
      </c>
      <c r="D3550" s="30" t="str">
        <f t="shared" si="892"/>
        <v>109370</v>
      </c>
      <c r="E3550" s="30">
        <f t="shared" si="896"/>
        <v>7</v>
      </c>
      <c r="F3550" s="30" t="str">
        <f t="shared" si="893"/>
        <v>INF760K01CA5</v>
      </c>
      <c r="G3550" s="30">
        <f t="shared" si="897"/>
        <v>20</v>
      </c>
      <c r="H3550" s="30" t="str">
        <f t="shared" si="894"/>
        <v>INF760K01DD7</v>
      </c>
      <c r="I3550" s="30">
        <f t="shared" si="899"/>
        <v>33</v>
      </c>
      <c r="J3550" s="35" t="str">
        <f t="shared" si="895"/>
        <v>Canara Robeco Treasury Advantage Fund - Regular Plan- Monthly Dividend</v>
      </c>
      <c r="K3550" s="35">
        <f t="shared" si="900"/>
        <v>104</v>
      </c>
      <c r="L3550" s="30" t="str">
        <f t="shared" si="901"/>
        <v>1002.5045</v>
      </c>
      <c r="M3550" s="30">
        <f t="shared" si="902"/>
        <v>114</v>
      </c>
      <c r="N3550" s="30" t="str">
        <f t="shared" si="903"/>
        <v>1002.5045</v>
      </c>
      <c r="O3550" s="30">
        <f t="shared" si="904"/>
        <v>124</v>
      </c>
      <c r="P3550" s="30" t="str">
        <f t="shared" si="905"/>
        <v>1002.5045</v>
      </c>
      <c r="Q3550" s="30">
        <f t="shared" si="906"/>
        <v>134</v>
      </c>
      <c r="R3550" s="36" t="str">
        <f t="shared" si="907"/>
        <v>09-Aug-2017</v>
      </c>
      <c r="S3550" s="37">
        <f t="shared" si="898"/>
        <v>1002.5045</v>
      </c>
    </row>
    <row r="3551" spans="1:19" ht="26">
      <c r="A3551" s="30" t="s">
        <v>9283</v>
      </c>
      <c r="D3551" s="30" t="str">
        <f t="shared" si="892"/>
        <v>109366</v>
      </c>
      <c r="E3551" s="30">
        <f t="shared" si="896"/>
        <v>7</v>
      </c>
      <c r="F3551" s="30" t="str">
        <f t="shared" si="893"/>
        <v>INF760K01DE5</v>
      </c>
      <c r="G3551" s="30">
        <f t="shared" si="897"/>
        <v>20</v>
      </c>
      <c r="H3551" s="30" t="str">
        <f t="shared" si="894"/>
        <v>INF760K01DF2</v>
      </c>
      <c r="I3551" s="30">
        <f t="shared" si="899"/>
        <v>33</v>
      </c>
      <c r="J3551" s="35" t="str">
        <f t="shared" si="895"/>
        <v>Canara Robeco Treasury Advantage Fund - Regular Plan- Weekly Div Reinvest</v>
      </c>
      <c r="K3551" s="35">
        <f t="shared" si="900"/>
        <v>107</v>
      </c>
      <c r="L3551" s="30" t="str">
        <f t="shared" si="901"/>
        <v>1240.7100</v>
      </c>
      <c r="M3551" s="30">
        <f t="shared" si="902"/>
        <v>117</v>
      </c>
      <c r="N3551" s="30" t="str">
        <f t="shared" si="903"/>
        <v>1240.7100</v>
      </c>
      <c r="O3551" s="30">
        <f t="shared" si="904"/>
        <v>127</v>
      </c>
      <c r="P3551" s="30" t="str">
        <f t="shared" si="905"/>
        <v>1240.7100</v>
      </c>
      <c r="Q3551" s="30">
        <f t="shared" si="906"/>
        <v>137</v>
      </c>
      <c r="R3551" s="36" t="str">
        <f t="shared" si="907"/>
        <v>09-Aug-2017</v>
      </c>
      <c r="S3551" s="37">
        <f t="shared" si="898"/>
        <v>1240.71</v>
      </c>
    </row>
    <row r="3552" spans="1:19" ht="26">
      <c r="A3552" s="30" t="s">
        <v>6199</v>
      </c>
      <c r="D3552" s="30" t="str">
        <f t="shared" si="892"/>
        <v>106325</v>
      </c>
      <c r="E3552" s="30">
        <f t="shared" si="896"/>
        <v>7</v>
      </c>
      <c r="F3552" s="30" t="str">
        <f t="shared" si="893"/>
        <v>-</v>
      </c>
      <c r="G3552" s="30">
        <f t="shared" si="897"/>
        <v>9</v>
      </c>
      <c r="H3552" s="30" t="str">
        <f t="shared" si="894"/>
        <v>INF760K01CP3</v>
      </c>
      <c r="I3552" s="30">
        <f t="shared" si="899"/>
        <v>22</v>
      </c>
      <c r="J3552" s="35" t="str">
        <f t="shared" si="895"/>
        <v>Canara Robeco Treasury Advantage Fund - Retail Plan- Daily Dividend Reinvestment Option</v>
      </c>
      <c r="K3552" s="35">
        <f t="shared" si="900"/>
        <v>110</v>
      </c>
      <c r="L3552" s="30" t="str">
        <f t="shared" si="901"/>
        <v>1240.7100</v>
      </c>
      <c r="M3552" s="30">
        <f t="shared" si="902"/>
        <v>120</v>
      </c>
      <c r="N3552" s="30" t="str">
        <f t="shared" si="903"/>
        <v>1240.7100</v>
      </c>
      <c r="O3552" s="30">
        <f t="shared" si="904"/>
        <v>130</v>
      </c>
      <c r="P3552" s="30" t="str">
        <f t="shared" si="905"/>
        <v>1240.7100</v>
      </c>
      <c r="Q3552" s="30">
        <f t="shared" si="906"/>
        <v>140</v>
      </c>
      <c r="R3552" s="36" t="str">
        <f t="shared" si="907"/>
        <v>27-Jan-2017</v>
      </c>
      <c r="S3552" s="37">
        <f t="shared" si="898"/>
        <v>1240.71</v>
      </c>
    </row>
    <row r="3553" spans="1:19" ht="26">
      <c r="A3553" s="30" t="s">
        <v>6200</v>
      </c>
      <c r="D3553" s="30" t="str">
        <f t="shared" si="892"/>
        <v>106329</v>
      </c>
      <c r="E3553" s="30">
        <f t="shared" si="896"/>
        <v>7</v>
      </c>
      <c r="F3553" s="30" t="str">
        <f t="shared" si="893"/>
        <v>INF760K01CR9</v>
      </c>
      <c r="G3553" s="30">
        <f t="shared" si="897"/>
        <v>20</v>
      </c>
      <c r="H3553" s="30" t="str">
        <f t="shared" si="894"/>
        <v>-</v>
      </c>
      <c r="I3553" s="30">
        <f t="shared" si="899"/>
        <v>22</v>
      </c>
      <c r="J3553" s="35" t="str">
        <f t="shared" si="895"/>
        <v>Canara Robeco Treasury Advantage Fund - Retail Plan- Growth Option</v>
      </c>
      <c r="K3553" s="35">
        <f t="shared" si="900"/>
        <v>89</v>
      </c>
      <c r="L3553" s="30" t="str">
        <f t="shared" si="901"/>
        <v>2526.1200</v>
      </c>
      <c r="M3553" s="30">
        <f t="shared" si="902"/>
        <v>99</v>
      </c>
      <c r="N3553" s="30" t="str">
        <f t="shared" si="903"/>
        <v>2526.1200</v>
      </c>
      <c r="O3553" s="30">
        <f t="shared" si="904"/>
        <v>109</v>
      </c>
      <c r="P3553" s="30" t="str">
        <f t="shared" si="905"/>
        <v>2526.1200</v>
      </c>
      <c r="Q3553" s="30">
        <f t="shared" si="906"/>
        <v>119</v>
      </c>
      <c r="R3553" s="36" t="str">
        <f t="shared" si="907"/>
        <v>27-Jan-2017</v>
      </c>
      <c r="S3553" s="37">
        <f t="shared" si="898"/>
        <v>2526.12</v>
      </c>
    </row>
    <row r="3554" spans="1:19" ht="26">
      <c r="A3554" s="30" t="s">
        <v>6201</v>
      </c>
      <c r="D3554" s="30" t="str">
        <f t="shared" si="892"/>
        <v>106324</v>
      </c>
      <c r="E3554" s="30">
        <f t="shared" si="896"/>
        <v>7</v>
      </c>
      <c r="F3554" s="30" t="str">
        <f t="shared" si="893"/>
        <v>INF760K01DQ9</v>
      </c>
      <c r="G3554" s="30">
        <f t="shared" si="897"/>
        <v>20</v>
      </c>
      <c r="H3554" s="30" t="str">
        <f t="shared" si="894"/>
        <v>INF760K01548</v>
      </c>
      <c r="I3554" s="30">
        <f t="shared" si="899"/>
        <v>33</v>
      </c>
      <c r="J3554" s="35" t="str">
        <f t="shared" si="895"/>
        <v>Canara Robeco Treasury Advantage Fund - Retail Plan- Income option</v>
      </c>
      <c r="K3554" s="35">
        <f t="shared" si="900"/>
        <v>100</v>
      </c>
      <c r="L3554" s="30" t="str">
        <f t="shared" si="901"/>
        <v>1738.5673</v>
      </c>
      <c r="M3554" s="30">
        <f t="shared" si="902"/>
        <v>110</v>
      </c>
      <c r="N3554" s="30" t="str">
        <f t="shared" si="903"/>
        <v>1738.5673</v>
      </c>
      <c r="O3554" s="30">
        <f t="shared" si="904"/>
        <v>120</v>
      </c>
      <c r="P3554" s="30" t="str">
        <f t="shared" si="905"/>
        <v>1738.5673</v>
      </c>
      <c r="Q3554" s="30">
        <f t="shared" si="906"/>
        <v>130</v>
      </c>
      <c r="R3554" s="36" t="str">
        <f t="shared" si="907"/>
        <v>27-Jan-2017</v>
      </c>
      <c r="S3554" s="37">
        <f t="shared" si="898"/>
        <v>1738.5672999999999</v>
      </c>
    </row>
    <row r="3555" spans="1:19" ht="26">
      <c r="A3555" s="30" t="s">
        <v>6202</v>
      </c>
      <c r="D3555" s="30" t="str">
        <f t="shared" si="892"/>
        <v>109361</v>
      </c>
      <c r="E3555" s="30">
        <f t="shared" si="896"/>
        <v>7</v>
      </c>
      <c r="F3555" s="30" t="str">
        <f t="shared" si="893"/>
        <v>-</v>
      </c>
      <c r="G3555" s="30">
        <f t="shared" si="897"/>
        <v>9</v>
      </c>
      <c r="H3555" s="30" t="str">
        <f t="shared" si="894"/>
        <v>INF760K01CS7</v>
      </c>
      <c r="I3555" s="30">
        <f t="shared" si="899"/>
        <v>22</v>
      </c>
      <c r="J3555" s="35" t="str">
        <f t="shared" si="895"/>
        <v>Canara Robeco Treasury Advantage Fund - Retail Plan- Monthly Div Reinvest</v>
      </c>
      <c r="K3555" s="35">
        <f t="shared" si="900"/>
        <v>96</v>
      </c>
      <c r="L3555" s="30" t="str">
        <f t="shared" si="901"/>
        <v>1241.0439</v>
      </c>
      <c r="M3555" s="30">
        <f t="shared" si="902"/>
        <v>106</v>
      </c>
      <c r="N3555" s="30" t="str">
        <f t="shared" si="903"/>
        <v>1241.0439</v>
      </c>
      <c r="O3555" s="30">
        <f t="shared" si="904"/>
        <v>116</v>
      </c>
      <c r="P3555" s="30" t="str">
        <f t="shared" si="905"/>
        <v>1241.0439</v>
      </c>
      <c r="Q3555" s="30">
        <f t="shared" si="906"/>
        <v>126</v>
      </c>
      <c r="R3555" s="36" t="str">
        <f t="shared" si="907"/>
        <v>27-Jan-2017</v>
      </c>
      <c r="S3555" s="37">
        <f t="shared" si="898"/>
        <v>1241.0438999999999</v>
      </c>
    </row>
    <row r="3556" spans="1:19" ht="26">
      <c r="A3556" s="30" t="s">
        <v>6203</v>
      </c>
      <c r="D3556" s="30" t="str">
        <f t="shared" si="892"/>
        <v>109359</v>
      </c>
      <c r="E3556" s="30">
        <f t="shared" si="896"/>
        <v>7</v>
      </c>
      <c r="F3556" s="30" t="str">
        <f t="shared" si="893"/>
        <v>-</v>
      </c>
      <c r="G3556" s="30">
        <f t="shared" si="897"/>
        <v>9</v>
      </c>
      <c r="H3556" s="30" t="str">
        <f t="shared" si="894"/>
        <v>INF760K01CT5</v>
      </c>
      <c r="I3556" s="30">
        <f t="shared" si="899"/>
        <v>22</v>
      </c>
      <c r="J3556" s="35" t="str">
        <f t="shared" si="895"/>
        <v>Canara Robeco Treasury Advantage Fund - Retail Plan- Weekly Div Reinvest</v>
      </c>
      <c r="K3556" s="35">
        <f t="shared" si="900"/>
        <v>95</v>
      </c>
      <c r="L3556" s="30" t="str">
        <f t="shared" si="901"/>
        <v>1241.0439</v>
      </c>
      <c r="M3556" s="30">
        <f t="shared" si="902"/>
        <v>105</v>
      </c>
      <c r="N3556" s="30" t="str">
        <f t="shared" si="903"/>
        <v>1241.0439</v>
      </c>
      <c r="O3556" s="30">
        <f t="shared" si="904"/>
        <v>115</v>
      </c>
      <c r="P3556" s="30" t="str">
        <f t="shared" si="905"/>
        <v>1241.0439</v>
      </c>
      <c r="Q3556" s="30">
        <f t="shared" si="906"/>
        <v>125</v>
      </c>
      <c r="R3556" s="36" t="str">
        <f t="shared" si="907"/>
        <v>27-Jan-2017</v>
      </c>
      <c r="S3556" s="37">
        <f t="shared" si="898"/>
        <v>1241.0438999999999</v>
      </c>
    </row>
    <row r="3557" spans="1:19" ht="26">
      <c r="A3557" s="30" t="s">
        <v>9284</v>
      </c>
      <c r="D3557" s="30" t="str">
        <f t="shared" si="892"/>
        <v>140530</v>
      </c>
      <c r="E3557" s="30">
        <f t="shared" si="896"/>
        <v>7</v>
      </c>
      <c r="F3557" s="30" t="str">
        <f t="shared" si="893"/>
        <v>INF760K01IL9</v>
      </c>
      <c r="G3557" s="30">
        <f t="shared" si="897"/>
        <v>20</v>
      </c>
      <c r="H3557" s="30" t="str">
        <f t="shared" si="894"/>
        <v>-</v>
      </c>
      <c r="I3557" s="30">
        <f t="shared" si="899"/>
        <v>22</v>
      </c>
      <c r="J3557" s="35" t="str">
        <f t="shared" si="895"/>
        <v>Canara Robeco Treasury Advantage Fund- Regular Plan - Dividend payout option</v>
      </c>
      <c r="K3557" s="35">
        <f t="shared" si="900"/>
        <v>99</v>
      </c>
      <c r="L3557" s="30" t="str">
        <f t="shared" si="901"/>
        <v>1030.3347</v>
      </c>
      <c r="M3557" s="30">
        <f t="shared" si="902"/>
        <v>109</v>
      </c>
      <c r="N3557" s="30" t="str">
        <f t="shared" si="903"/>
        <v>1030.3347</v>
      </c>
      <c r="O3557" s="30">
        <f t="shared" si="904"/>
        <v>119</v>
      </c>
      <c r="P3557" s="30" t="str">
        <f t="shared" si="905"/>
        <v>1030.3347</v>
      </c>
      <c r="Q3557" s="30">
        <f t="shared" si="906"/>
        <v>129</v>
      </c>
      <c r="R3557" s="36" t="str">
        <f t="shared" si="907"/>
        <v>09-Aug-2017</v>
      </c>
      <c r="S3557" s="37">
        <f t="shared" si="898"/>
        <v>1030.3347000000001</v>
      </c>
    </row>
    <row r="3558" spans="1:19">
      <c r="A3558" s="30" t="s">
        <v>9285</v>
      </c>
      <c r="D3558" s="30" t="str">
        <f t="shared" si="892"/>
        <v>118320</v>
      </c>
      <c r="E3558" s="30">
        <f t="shared" si="896"/>
        <v>7</v>
      </c>
      <c r="F3558" s="30" t="str">
        <f t="shared" si="893"/>
        <v>INF760K01DX5</v>
      </c>
      <c r="G3558" s="30">
        <f t="shared" si="897"/>
        <v>20</v>
      </c>
      <c r="H3558" s="30" t="str">
        <f t="shared" si="894"/>
        <v>-</v>
      </c>
      <c r="I3558" s="30">
        <f t="shared" si="899"/>
        <v>22</v>
      </c>
      <c r="J3558" s="35" t="str">
        <f t="shared" si="895"/>
        <v>Canara Robeco Yield Advantage Fund - Direct Plan - Growth</v>
      </c>
      <c r="K3558" s="35">
        <f t="shared" si="900"/>
        <v>80</v>
      </c>
      <c r="L3558" s="30" t="str">
        <f t="shared" si="901"/>
        <v>16.6066</v>
      </c>
      <c r="M3558" s="30">
        <f t="shared" si="902"/>
        <v>88</v>
      </c>
      <c r="N3558" s="30" t="str">
        <f t="shared" si="903"/>
        <v>16.6066</v>
      </c>
      <c r="O3558" s="30">
        <f t="shared" si="904"/>
        <v>96</v>
      </c>
      <c r="P3558" s="30" t="str">
        <f t="shared" si="905"/>
        <v>16.6066</v>
      </c>
      <c r="Q3558" s="30">
        <f t="shared" si="906"/>
        <v>104</v>
      </c>
      <c r="R3558" s="36" t="str">
        <f t="shared" si="907"/>
        <v>09-Aug-2017</v>
      </c>
      <c r="S3558" s="37">
        <f t="shared" si="898"/>
        <v>16.6066</v>
      </c>
    </row>
    <row r="3559" spans="1:19" ht="26">
      <c r="A3559" s="30" t="s">
        <v>9286</v>
      </c>
      <c r="D3559" s="30" t="str">
        <f t="shared" si="892"/>
        <v>118321</v>
      </c>
      <c r="E3559" s="30">
        <f t="shared" si="896"/>
        <v>7</v>
      </c>
      <c r="F3559" s="30" t="str">
        <f t="shared" si="893"/>
        <v>INF760K01DV9</v>
      </c>
      <c r="G3559" s="30">
        <f t="shared" si="897"/>
        <v>20</v>
      </c>
      <c r="H3559" s="30" t="str">
        <f t="shared" si="894"/>
        <v>INF760K01DW7</v>
      </c>
      <c r="I3559" s="30">
        <f t="shared" si="899"/>
        <v>33</v>
      </c>
      <c r="J3559" s="35" t="str">
        <f t="shared" si="895"/>
        <v>Canara Robeco Yield Advantage Fund - Direct Plan - Monthly Dividend</v>
      </c>
      <c r="K3559" s="35">
        <f t="shared" si="900"/>
        <v>101</v>
      </c>
      <c r="L3559" s="30" t="str">
        <f t="shared" si="901"/>
        <v>15.4333</v>
      </c>
      <c r="M3559" s="30">
        <f t="shared" si="902"/>
        <v>109</v>
      </c>
      <c r="N3559" s="30" t="str">
        <f t="shared" si="903"/>
        <v>15.4333</v>
      </c>
      <c r="O3559" s="30">
        <f t="shared" si="904"/>
        <v>117</v>
      </c>
      <c r="P3559" s="30" t="str">
        <f t="shared" si="905"/>
        <v>15.4333</v>
      </c>
      <c r="Q3559" s="30">
        <f t="shared" si="906"/>
        <v>125</v>
      </c>
      <c r="R3559" s="36" t="str">
        <f t="shared" si="907"/>
        <v>09-Aug-2017</v>
      </c>
      <c r="S3559" s="37">
        <f t="shared" si="898"/>
        <v>15.433299999999999</v>
      </c>
    </row>
    <row r="3560" spans="1:19" ht="26">
      <c r="A3560" s="30" t="s">
        <v>9287</v>
      </c>
      <c r="D3560" s="30" t="str">
        <f t="shared" si="892"/>
        <v>118322</v>
      </c>
      <c r="E3560" s="30">
        <f t="shared" si="896"/>
        <v>7</v>
      </c>
      <c r="F3560" s="30" t="str">
        <f t="shared" si="893"/>
        <v>INF760K01DY3</v>
      </c>
      <c r="G3560" s="30">
        <f t="shared" si="897"/>
        <v>20</v>
      </c>
      <c r="H3560" s="30" t="str">
        <f t="shared" si="894"/>
        <v>INF760K01DZ0</v>
      </c>
      <c r="I3560" s="30">
        <f t="shared" si="899"/>
        <v>33</v>
      </c>
      <c r="J3560" s="35" t="str">
        <f t="shared" si="895"/>
        <v>Canara Robeco Yield Advantage Fund - Direct Plan - Quarterly Dividend</v>
      </c>
      <c r="K3560" s="35">
        <f t="shared" si="900"/>
        <v>103</v>
      </c>
      <c r="L3560" s="30" t="str">
        <f t="shared" si="901"/>
        <v>15.4384</v>
      </c>
      <c r="M3560" s="30">
        <f t="shared" si="902"/>
        <v>111</v>
      </c>
      <c r="N3560" s="30" t="str">
        <f t="shared" si="903"/>
        <v>15.4384</v>
      </c>
      <c r="O3560" s="30">
        <f t="shared" si="904"/>
        <v>119</v>
      </c>
      <c r="P3560" s="30" t="str">
        <f t="shared" si="905"/>
        <v>15.4384</v>
      </c>
      <c r="Q3560" s="30">
        <f t="shared" si="906"/>
        <v>127</v>
      </c>
      <c r="R3560" s="36" t="str">
        <f t="shared" si="907"/>
        <v>09-Aug-2017</v>
      </c>
      <c r="S3560" s="37">
        <f t="shared" si="898"/>
        <v>15.4384</v>
      </c>
    </row>
    <row r="3561" spans="1:19">
      <c r="A3561" s="30" t="s">
        <v>9288</v>
      </c>
      <c r="D3561" s="30" t="str">
        <f t="shared" si="892"/>
        <v>115077</v>
      </c>
      <c r="E3561" s="30">
        <f t="shared" si="896"/>
        <v>7</v>
      </c>
      <c r="F3561" s="30" t="str">
        <f t="shared" si="893"/>
        <v>INF760K01BM2</v>
      </c>
      <c r="G3561" s="30">
        <f t="shared" si="897"/>
        <v>20</v>
      </c>
      <c r="H3561" s="30" t="str">
        <f t="shared" si="894"/>
        <v>-</v>
      </c>
      <c r="I3561" s="30">
        <f t="shared" si="899"/>
        <v>22</v>
      </c>
      <c r="J3561" s="35" t="str">
        <f t="shared" si="895"/>
        <v>Canara Robeco Yield Advantage Fund - Regular Plan - Growth</v>
      </c>
      <c r="K3561" s="35">
        <f t="shared" si="900"/>
        <v>81</v>
      </c>
      <c r="L3561" s="30" t="str">
        <f t="shared" si="901"/>
        <v>16.0214</v>
      </c>
      <c r="M3561" s="30">
        <f t="shared" si="902"/>
        <v>89</v>
      </c>
      <c r="N3561" s="30" t="str">
        <f t="shared" si="903"/>
        <v>16.0214</v>
      </c>
      <c r="O3561" s="30">
        <f t="shared" si="904"/>
        <v>97</v>
      </c>
      <c r="P3561" s="30" t="str">
        <f t="shared" si="905"/>
        <v>16.0214</v>
      </c>
      <c r="Q3561" s="30">
        <f t="shared" si="906"/>
        <v>105</v>
      </c>
      <c r="R3561" s="36" t="str">
        <f t="shared" si="907"/>
        <v>09-Aug-2017</v>
      </c>
      <c r="S3561" s="37">
        <f t="shared" si="898"/>
        <v>16.0214</v>
      </c>
    </row>
    <row r="3562" spans="1:19" ht="26">
      <c r="A3562" s="30" t="s">
        <v>9289</v>
      </c>
      <c r="D3562" s="30" t="str">
        <f t="shared" si="892"/>
        <v>115078</v>
      </c>
      <c r="E3562" s="30">
        <f t="shared" si="896"/>
        <v>7</v>
      </c>
      <c r="F3562" s="30" t="str">
        <f t="shared" si="893"/>
        <v>INF760K01BO8</v>
      </c>
      <c r="G3562" s="30">
        <f t="shared" si="897"/>
        <v>20</v>
      </c>
      <c r="H3562" s="30" t="str">
        <f t="shared" si="894"/>
        <v>INF760K01BN0</v>
      </c>
      <c r="I3562" s="30">
        <f t="shared" si="899"/>
        <v>33</v>
      </c>
      <c r="J3562" s="35" t="str">
        <f t="shared" si="895"/>
        <v>Canara Robeco Yield Advantage Fund - Regular Plan - Monthly Dividend</v>
      </c>
      <c r="K3562" s="35">
        <f t="shared" si="900"/>
        <v>102</v>
      </c>
      <c r="L3562" s="30" t="str">
        <f t="shared" si="901"/>
        <v>14.5859</v>
      </c>
      <c r="M3562" s="30">
        <f t="shared" si="902"/>
        <v>110</v>
      </c>
      <c r="N3562" s="30" t="str">
        <f t="shared" si="903"/>
        <v>14.5859</v>
      </c>
      <c r="O3562" s="30">
        <f t="shared" si="904"/>
        <v>118</v>
      </c>
      <c r="P3562" s="30" t="str">
        <f t="shared" si="905"/>
        <v>14.5859</v>
      </c>
      <c r="Q3562" s="30">
        <f t="shared" si="906"/>
        <v>126</v>
      </c>
      <c r="R3562" s="36" t="str">
        <f t="shared" si="907"/>
        <v>09-Aug-2017</v>
      </c>
      <c r="S3562" s="37">
        <f t="shared" si="898"/>
        <v>14.585900000000001</v>
      </c>
    </row>
    <row r="3563" spans="1:19" ht="26">
      <c r="A3563" s="30" t="s">
        <v>9290</v>
      </c>
      <c r="D3563" s="30" t="str">
        <f t="shared" si="892"/>
        <v>115079</v>
      </c>
      <c r="E3563" s="30">
        <f t="shared" si="896"/>
        <v>7</v>
      </c>
      <c r="F3563" s="30" t="str">
        <f t="shared" si="893"/>
        <v>INF760K01BQ3</v>
      </c>
      <c r="G3563" s="30">
        <f t="shared" si="897"/>
        <v>20</v>
      </c>
      <c r="H3563" s="30" t="str">
        <f t="shared" si="894"/>
        <v>INF760K01BP5</v>
      </c>
      <c r="I3563" s="30">
        <f t="shared" si="899"/>
        <v>33</v>
      </c>
      <c r="J3563" s="35" t="str">
        <f t="shared" si="895"/>
        <v>Canara Robeco Yield Advantage Fund - Regular Plan - Quarterly Dividend</v>
      </c>
      <c r="K3563" s="35">
        <f t="shared" si="900"/>
        <v>104</v>
      </c>
      <c r="L3563" s="30" t="str">
        <f t="shared" si="901"/>
        <v>14.8599</v>
      </c>
      <c r="M3563" s="30">
        <f t="shared" si="902"/>
        <v>112</v>
      </c>
      <c r="N3563" s="30" t="str">
        <f t="shared" si="903"/>
        <v>14.8599</v>
      </c>
      <c r="O3563" s="30">
        <f t="shared" si="904"/>
        <v>120</v>
      </c>
      <c r="P3563" s="30" t="str">
        <f t="shared" si="905"/>
        <v>14.8599</v>
      </c>
      <c r="Q3563" s="30">
        <f t="shared" si="906"/>
        <v>128</v>
      </c>
      <c r="R3563" s="36" t="str">
        <f t="shared" si="907"/>
        <v>09-Aug-2017</v>
      </c>
      <c r="S3563" s="37">
        <f t="shared" si="898"/>
        <v>14.8599</v>
      </c>
    </row>
    <row r="3564" spans="1:19">
      <c r="A3564" s="30" t="s">
        <v>97</v>
      </c>
      <c r="D3564" s="30" t="str">
        <f t="shared" si="892"/>
        <v/>
      </c>
      <c r="E3564" s="30" t="str">
        <f t="shared" si="896"/>
        <v/>
      </c>
      <c r="F3564" s="30" t="str">
        <f t="shared" si="893"/>
        <v xml:space="preserve"> </v>
      </c>
      <c r="G3564" s="30" t="str">
        <f t="shared" si="897"/>
        <v/>
      </c>
      <c r="H3564" s="30" t="str">
        <f t="shared" si="894"/>
        <v/>
      </c>
      <c r="I3564" s="30" t="str">
        <f t="shared" si="899"/>
        <v/>
      </c>
      <c r="J3564" s="35" t="str">
        <f t="shared" si="895"/>
        <v/>
      </c>
      <c r="K3564" s="35" t="str">
        <f t="shared" si="900"/>
        <v/>
      </c>
      <c r="L3564" s="30" t="str">
        <f t="shared" si="901"/>
        <v/>
      </c>
      <c r="M3564" s="30" t="str">
        <f t="shared" si="902"/>
        <v/>
      </c>
      <c r="N3564" s="30" t="str">
        <f t="shared" si="903"/>
        <v/>
      </c>
      <c r="O3564" s="30" t="str">
        <f t="shared" si="904"/>
        <v/>
      </c>
      <c r="P3564" s="30" t="str">
        <f t="shared" si="905"/>
        <v/>
      </c>
      <c r="Q3564" s="30" t="str">
        <f t="shared" si="906"/>
        <v/>
      </c>
      <c r="R3564" s="36" t="str">
        <f t="shared" si="907"/>
        <v/>
      </c>
      <c r="S3564" s="37" t="str">
        <f t="shared" si="898"/>
        <v/>
      </c>
    </row>
    <row r="3565" spans="1:19">
      <c r="A3565" s="30" t="s">
        <v>123</v>
      </c>
      <c r="D3565" s="30" t="str">
        <f t="shared" si="892"/>
        <v/>
      </c>
      <c r="E3565" s="30" t="str">
        <f t="shared" si="896"/>
        <v/>
      </c>
      <c r="F3565" s="30" t="str">
        <f t="shared" si="893"/>
        <v>DHFL Pramerica Mutual Fund</v>
      </c>
      <c r="G3565" s="30" t="str">
        <f t="shared" si="897"/>
        <v/>
      </c>
      <c r="H3565" s="30" t="str">
        <f t="shared" si="894"/>
        <v/>
      </c>
      <c r="I3565" s="30" t="str">
        <f t="shared" si="899"/>
        <v/>
      </c>
      <c r="J3565" s="35" t="str">
        <f t="shared" si="895"/>
        <v/>
      </c>
      <c r="K3565" s="35" t="str">
        <f t="shared" si="900"/>
        <v/>
      </c>
      <c r="L3565" s="30" t="str">
        <f t="shared" si="901"/>
        <v/>
      </c>
      <c r="M3565" s="30" t="str">
        <f t="shared" si="902"/>
        <v/>
      </c>
      <c r="N3565" s="30" t="str">
        <f t="shared" si="903"/>
        <v/>
      </c>
      <c r="O3565" s="30" t="str">
        <f t="shared" si="904"/>
        <v/>
      </c>
      <c r="P3565" s="30" t="str">
        <f t="shared" si="905"/>
        <v/>
      </c>
      <c r="Q3565" s="30" t="str">
        <f t="shared" si="906"/>
        <v/>
      </c>
      <c r="R3565" s="36" t="str">
        <f t="shared" si="907"/>
        <v/>
      </c>
      <c r="S3565" s="37" t="str">
        <f t="shared" si="898"/>
        <v/>
      </c>
    </row>
    <row r="3566" spans="1:19">
      <c r="A3566" s="30" t="s">
        <v>97</v>
      </c>
      <c r="D3566" s="30" t="str">
        <f t="shared" si="892"/>
        <v/>
      </c>
      <c r="E3566" s="30" t="str">
        <f t="shared" si="896"/>
        <v/>
      </c>
      <c r="F3566" s="30" t="str">
        <f t="shared" si="893"/>
        <v xml:space="preserve"> </v>
      </c>
      <c r="G3566" s="30" t="str">
        <f t="shared" si="897"/>
        <v/>
      </c>
      <c r="H3566" s="30" t="str">
        <f t="shared" si="894"/>
        <v/>
      </c>
      <c r="I3566" s="30" t="str">
        <f t="shared" si="899"/>
        <v/>
      </c>
      <c r="J3566" s="35" t="str">
        <f t="shared" si="895"/>
        <v/>
      </c>
      <c r="K3566" s="35" t="str">
        <f t="shared" si="900"/>
        <v/>
      </c>
      <c r="L3566" s="30" t="str">
        <f t="shared" si="901"/>
        <v/>
      </c>
      <c r="M3566" s="30" t="str">
        <f t="shared" si="902"/>
        <v/>
      </c>
      <c r="N3566" s="30" t="str">
        <f t="shared" si="903"/>
        <v/>
      </c>
      <c r="O3566" s="30" t="str">
        <f t="shared" si="904"/>
        <v/>
      </c>
      <c r="P3566" s="30" t="str">
        <f t="shared" si="905"/>
        <v/>
      </c>
      <c r="Q3566" s="30" t="str">
        <f t="shared" si="906"/>
        <v/>
      </c>
      <c r="R3566" s="36" t="str">
        <f t="shared" si="907"/>
        <v/>
      </c>
      <c r="S3566" s="37" t="str">
        <f t="shared" si="898"/>
        <v/>
      </c>
    </row>
    <row r="3567" spans="1:19">
      <c r="A3567" s="30" t="s">
        <v>294</v>
      </c>
      <c r="D3567" s="30" t="str">
        <f t="shared" si="892"/>
        <v>138573</v>
      </c>
      <c r="E3567" s="30">
        <f t="shared" si="896"/>
        <v>7</v>
      </c>
      <c r="F3567" s="30" t="str">
        <f t="shared" si="893"/>
        <v>INF223J01VH1</v>
      </c>
      <c r="G3567" s="30">
        <f t="shared" si="897"/>
        <v>20</v>
      </c>
      <c r="H3567" s="30" t="str">
        <f t="shared" si="894"/>
        <v>-</v>
      </c>
      <c r="I3567" s="30">
        <f t="shared" si="899"/>
        <v>22</v>
      </c>
      <c r="J3567" s="35" t="str">
        <f t="shared" si="895"/>
        <v>DHFL Pramerica Banking and PSU Debt fund - Bonus</v>
      </c>
      <c r="K3567" s="35">
        <f t="shared" si="900"/>
        <v>71</v>
      </c>
      <c r="L3567" s="30" t="str">
        <f t="shared" si="901"/>
        <v>13.3974</v>
      </c>
      <c r="M3567" s="30">
        <f t="shared" si="902"/>
        <v>79</v>
      </c>
      <c r="N3567" s="30" t="str">
        <f t="shared" si="903"/>
        <v>13.3974</v>
      </c>
      <c r="O3567" s="30">
        <f t="shared" si="904"/>
        <v>87</v>
      </c>
      <c r="P3567" s="30" t="str">
        <f t="shared" si="905"/>
        <v>13.3974</v>
      </c>
      <c r="Q3567" s="30">
        <f t="shared" si="906"/>
        <v>95</v>
      </c>
      <c r="R3567" s="36" t="str">
        <f t="shared" si="907"/>
        <v>01-Aug-2016</v>
      </c>
      <c r="S3567" s="37">
        <f t="shared" si="898"/>
        <v>13.397399999999999</v>
      </c>
    </row>
    <row r="3568" spans="1:19" ht="26">
      <c r="A3568" s="30" t="s">
        <v>9291</v>
      </c>
      <c r="D3568" s="30" t="str">
        <f t="shared" si="892"/>
        <v>138565</v>
      </c>
      <c r="E3568" s="30">
        <f t="shared" si="896"/>
        <v>7</v>
      </c>
      <c r="F3568" s="30" t="str">
        <f t="shared" si="893"/>
        <v>INF223J01SU0</v>
      </c>
      <c r="G3568" s="30">
        <f t="shared" si="897"/>
        <v>20</v>
      </c>
      <c r="H3568" s="30" t="str">
        <f t="shared" si="894"/>
        <v>-</v>
      </c>
      <c r="I3568" s="30">
        <f t="shared" si="899"/>
        <v>22</v>
      </c>
      <c r="J3568" s="35" t="str">
        <f t="shared" si="895"/>
        <v>DHFL Pramerica Banking and PSU Debt fund - Monthly Dividend</v>
      </c>
      <c r="K3568" s="35">
        <f t="shared" si="900"/>
        <v>82</v>
      </c>
      <c r="L3568" s="30" t="str">
        <f t="shared" si="901"/>
        <v>10.3999</v>
      </c>
      <c r="M3568" s="30">
        <f t="shared" si="902"/>
        <v>90</v>
      </c>
      <c r="N3568" s="30" t="str">
        <f t="shared" si="903"/>
        <v>10.3999</v>
      </c>
      <c r="O3568" s="30">
        <f t="shared" si="904"/>
        <v>98</v>
      </c>
      <c r="P3568" s="30" t="str">
        <f t="shared" si="905"/>
        <v>10.3999</v>
      </c>
      <c r="Q3568" s="30">
        <f t="shared" si="906"/>
        <v>106</v>
      </c>
      <c r="R3568" s="36" t="str">
        <f t="shared" si="907"/>
        <v>09-Aug-2017</v>
      </c>
      <c r="S3568" s="37">
        <f t="shared" si="898"/>
        <v>10.399900000000001</v>
      </c>
    </row>
    <row r="3569" spans="1:19">
      <c r="A3569" s="30" t="s">
        <v>295</v>
      </c>
      <c r="D3569" s="30" t="str">
        <f t="shared" si="892"/>
        <v>138576</v>
      </c>
      <c r="E3569" s="30">
        <f t="shared" si="896"/>
        <v>7</v>
      </c>
      <c r="F3569" s="30" t="str">
        <f t="shared" si="893"/>
        <v>INF223J01VF5</v>
      </c>
      <c r="G3569" s="30">
        <f t="shared" si="897"/>
        <v>20</v>
      </c>
      <c r="H3569" s="30" t="str">
        <f t="shared" si="894"/>
        <v>-</v>
      </c>
      <c r="I3569" s="30">
        <f t="shared" si="899"/>
        <v>22</v>
      </c>
      <c r="J3569" s="35" t="str">
        <f t="shared" si="895"/>
        <v>DHFL Pramerica Banking and PSU Debt fund - Quarterly Bonus</v>
      </c>
      <c r="K3569" s="35">
        <f t="shared" si="900"/>
        <v>81</v>
      </c>
      <c r="L3569" s="30" t="str">
        <f t="shared" si="901"/>
        <v>11.6111</v>
      </c>
      <c r="M3569" s="30">
        <f t="shared" si="902"/>
        <v>89</v>
      </c>
      <c r="N3569" s="30" t="str">
        <f t="shared" si="903"/>
        <v>11.6111</v>
      </c>
      <c r="O3569" s="30">
        <f t="shared" si="904"/>
        <v>97</v>
      </c>
      <c r="P3569" s="30" t="str">
        <f t="shared" si="905"/>
        <v>11.6111</v>
      </c>
      <c r="Q3569" s="30">
        <f t="shared" si="906"/>
        <v>105</v>
      </c>
      <c r="R3569" s="36" t="str">
        <f t="shared" si="907"/>
        <v>01-Aug-2016</v>
      </c>
      <c r="S3569" s="37">
        <f t="shared" si="898"/>
        <v>11.6111</v>
      </c>
    </row>
    <row r="3570" spans="1:19" ht="26">
      <c r="A3570" s="30" t="s">
        <v>9292</v>
      </c>
      <c r="D3570" s="30" t="str">
        <f t="shared" si="892"/>
        <v>138571</v>
      </c>
      <c r="E3570" s="30">
        <f t="shared" si="896"/>
        <v>7</v>
      </c>
      <c r="F3570" s="30" t="str">
        <f t="shared" si="893"/>
        <v>INF223J01VV2</v>
      </c>
      <c r="G3570" s="30">
        <f t="shared" si="897"/>
        <v>20</v>
      </c>
      <c r="H3570" s="30" t="str">
        <f t="shared" si="894"/>
        <v>-</v>
      </c>
      <c r="I3570" s="30">
        <f t="shared" si="899"/>
        <v>22</v>
      </c>
      <c r="J3570" s="35" t="str">
        <f t="shared" si="895"/>
        <v>DHFL Pramerica Banking and PSU Debt fund - Quarterly Dividend</v>
      </c>
      <c r="K3570" s="35">
        <f t="shared" si="900"/>
        <v>84</v>
      </c>
      <c r="L3570" s="30" t="str">
        <f t="shared" si="901"/>
        <v>10.6072</v>
      </c>
      <c r="M3570" s="30">
        <f t="shared" si="902"/>
        <v>92</v>
      </c>
      <c r="N3570" s="30" t="str">
        <f t="shared" si="903"/>
        <v>10.6072</v>
      </c>
      <c r="O3570" s="30">
        <f t="shared" si="904"/>
        <v>100</v>
      </c>
      <c r="P3570" s="30" t="str">
        <f t="shared" si="905"/>
        <v>10.6072</v>
      </c>
      <c r="Q3570" s="30">
        <f t="shared" si="906"/>
        <v>108</v>
      </c>
      <c r="R3570" s="36" t="str">
        <f t="shared" si="907"/>
        <v>09-Aug-2017</v>
      </c>
      <c r="S3570" s="37">
        <f t="shared" si="898"/>
        <v>10.607200000000001</v>
      </c>
    </row>
    <row r="3571" spans="1:19">
      <c r="A3571" s="30" t="s">
        <v>9293</v>
      </c>
      <c r="D3571" s="30" t="str">
        <f t="shared" si="892"/>
        <v>138570</v>
      </c>
      <c r="E3571" s="30">
        <f t="shared" si="896"/>
        <v>7</v>
      </c>
      <c r="F3571" s="30" t="str">
        <f t="shared" si="893"/>
        <v>INF223J01VT6</v>
      </c>
      <c r="G3571" s="30">
        <f t="shared" si="897"/>
        <v>20</v>
      </c>
      <c r="H3571" s="30" t="str">
        <f t="shared" si="894"/>
        <v>-</v>
      </c>
      <c r="I3571" s="30">
        <f t="shared" si="899"/>
        <v>22</v>
      </c>
      <c r="J3571" s="35" t="str">
        <f t="shared" si="895"/>
        <v>DHFL Pramerica Banking and PSU Debt fund - Weekly Dividend</v>
      </c>
      <c r="K3571" s="35">
        <f t="shared" si="900"/>
        <v>81</v>
      </c>
      <c r="L3571" s="30" t="str">
        <f t="shared" si="901"/>
        <v>10.2972</v>
      </c>
      <c r="M3571" s="30">
        <f t="shared" si="902"/>
        <v>89</v>
      </c>
      <c r="N3571" s="30" t="str">
        <f t="shared" si="903"/>
        <v>10.2972</v>
      </c>
      <c r="O3571" s="30">
        <f t="shared" si="904"/>
        <v>97</v>
      </c>
      <c r="P3571" s="30" t="str">
        <f t="shared" si="905"/>
        <v>10.2972</v>
      </c>
      <c r="Q3571" s="30">
        <f t="shared" si="906"/>
        <v>105</v>
      </c>
      <c r="R3571" s="36" t="str">
        <f t="shared" si="907"/>
        <v>09-Aug-2017</v>
      </c>
      <c r="S3571" s="37">
        <f t="shared" si="898"/>
        <v>10.2972</v>
      </c>
    </row>
    <row r="3572" spans="1:19">
      <c r="A3572" s="30" t="s">
        <v>9294</v>
      </c>
      <c r="D3572" s="30" t="str">
        <f t="shared" si="892"/>
        <v>138566</v>
      </c>
      <c r="E3572" s="30">
        <f t="shared" si="896"/>
        <v>7</v>
      </c>
      <c r="F3572" s="30" t="str">
        <f t="shared" si="893"/>
        <v>INF223J01SW6</v>
      </c>
      <c r="G3572" s="30">
        <f t="shared" si="897"/>
        <v>20</v>
      </c>
      <c r="H3572" s="30" t="str">
        <f t="shared" si="894"/>
        <v>-</v>
      </c>
      <c r="I3572" s="30">
        <f t="shared" si="899"/>
        <v>22</v>
      </c>
      <c r="J3572" s="35" t="str">
        <f t="shared" si="895"/>
        <v>DHFL Pramerica Banking and PSU Debt fund -Growth</v>
      </c>
      <c r="K3572" s="35">
        <f t="shared" si="900"/>
        <v>71</v>
      </c>
      <c r="L3572" s="30" t="str">
        <f t="shared" si="901"/>
        <v>14.6068</v>
      </c>
      <c r="M3572" s="30">
        <f t="shared" si="902"/>
        <v>79</v>
      </c>
      <c r="N3572" s="30" t="str">
        <f t="shared" si="903"/>
        <v>14.6068</v>
      </c>
      <c r="O3572" s="30">
        <f t="shared" si="904"/>
        <v>87</v>
      </c>
      <c r="P3572" s="30" t="str">
        <f t="shared" si="905"/>
        <v>14.6068</v>
      </c>
      <c r="Q3572" s="30">
        <f t="shared" si="906"/>
        <v>95</v>
      </c>
      <c r="R3572" s="36" t="str">
        <f t="shared" si="907"/>
        <v>09-Aug-2017</v>
      </c>
      <c r="S3572" s="37">
        <f t="shared" si="898"/>
        <v>14.6068</v>
      </c>
    </row>
    <row r="3573" spans="1:19" ht="26">
      <c r="A3573" s="30" t="s">
        <v>296</v>
      </c>
      <c r="D3573" s="30" t="str">
        <f t="shared" si="892"/>
        <v>138575</v>
      </c>
      <c r="E3573" s="30">
        <f t="shared" si="896"/>
        <v>7</v>
      </c>
      <c r="F3573" s="30" t="str">
        <f t="shared" si="893"/>
        <v>INF223J01VG3</v>
      </c>
      <c r="G3573" s="30">
        <f t="shared" si="897"/>
        <v>20</v>
      </c>
      <c r="H3573" s="30" t="str">
        <f t="shared" si="894"/>
        <v>-</v>
      </c>
      <c r="I3573" s="30">
        <f t="shared" si="899"/>
        <v>22</v>
      </c>
      <c r="J3573" s="35" t="str">
        <f t="shared" si="895"/>
        <v>DHFL Pramerica Banking and PSU Debt fund- Direct Plan-  Quarterly Bonus</v>
      </c>
      <c r="K3573" s="35">
        <f t="shared" si="900"/>
        <v>94</v>
      </c>
      <c r="L3573" s="30" t="str">
        <f t="shared" si="901"/>
        <v>13.6246</v>
      </c>
      <c r="M3573" s="30">
        <f t="shared" si="902"/>
        <v>102</v>
      </c>
      <c r="N3573" s="30" t="str">
        <f t="shared" si="903"/>
        <v>13.6246</v>
      </c>
      <c r="O3573" s="30">
        <f t="shared" si="904"/>
        <v>110</v>
      </c>
      <c r="P3573" s="30" t="str">
        <f t="shared" si="905"/>
        <v>13.6246</v>
      </c>
      <c r="Q3573" s="30">
        <f t="shared" si="906"/>
        <v>118</v>
      </c>
      <c r="R3573" s="36" t="str">
        <f t="shared" si="907"/>
        <v>01-Aug-2016</v>
      </c>
      <c r="S3573" s="37">
        <f t="shared" si="898"/>
        <v>13.624599999999999</v>
      </c>
    </row>
    <row r="3574" spans="1:19" ht="26">
      <c r="A3574" s="30" t="s">
        <v>9295</v>
      </c>
      <c r="D3574" s="30" t="str">
        <f t="shared" si="892"/>
        <v>138574</v>
      </c>
      <c r="E3574" s="30">
        <f t="shared" si="896"/>
        <v>7</v>
      </c>
      <c r="F3574" s="30" t="str">
        <f t="shared" si="893"/>
        <v>INF223J01VI9</v>
      </c>
      <c r="G3574" s="30">
        <f t="shared" si="897"/>
        <v>20</v>
      </c>
      <c r="H3574" s="30" t="str">
        <f t="shared" si="894"/>
        <v>-</v>
      </c>
      <c r="I3574" s="30">
        <f t="shared" si="899"/>
        <v>22</v>
      </c>
      <c r="J3574" s="35" t="str">
        <f t="shared" si="895"/>
        <v>DHFL Pramerica Banking and PSU Debt fund- Direct Plan-  Regular Bonus</v>
      </c>
      <c r="K3574" s="35">
        <f t="shared" si="900"/>
        <v>92</v>
      </c>
      <c r="L3574" s="30" t="str">
        <f t="shared" si="901"/>
        <v>14.7693</v>
      </c>
      <c r="M3574" s="30">
        <f t="shared" si="902"/>
        <v>100</v>
      </c>
      <c r="N3574" s="30" t="str">
        <f t="shared" si="903"/>
        <v>14.7693</v>
      </c>
      <c r="O3574" s="30">
        <f t="shared" si="904"/>
        <v>108</v>
      </c>
      <c r="P3574" s="30" t="str">
        <f t="shared" si="905"/>
        <v>14.7693</v>
      </c>
      <c r="Q3574" s="30">
        <f t="shared" si="906"/>
        <v>116</v>
      </c>
      <c r="R3574" s="36" t="str">
        <f t="shared" si="907"/>
        <v>09-Aug-2017</v>
      </c>
      <c r="S3574" s="37">
        <f t="shared" si="898"/>
        <v>14.769299999999999</v>
      </c>
    </row>
    <row r="3575" spans="1:19" ht="26">
      <c r="A3575" s="30" t="s">
        <v>9296</v>
      </c>
      <c r="D3575" s="30" t="str">
        <f t="shared" si="892"/>
        <v>138568</v>
      </c>
      <c r="E3575" s="30">
        <f t="shared" si="896"/>
        <v>7</v>
      </c>
      <c r="F3575" s="30" t="str">
        <f t="shared" si="893"/>
        <v>INF223J01WD8</v>
      </c>
      <c r="G3575" s="30">
        <f t="shared" si="897"/>
        <v>20</v>
      </c>
      <c r="H3575" s="30" t="str">
        <f t="shared" si="894"/>
        <v>-</v>
      </c>
      <c r="I3575" s="30">
        <f t="shared" si="899"/>
        <v>22</v>
      </c>
      <c r="J3575" s="35" t="str">
        <f t="shared" si="895"/>
        <v>DHFL Pramerica Banking and PSU Debt fund- Direct Plan- Annual Dividend</v>
      </c>
      <c r="K3575" s="35">
        <f t="shared" si="900"/>
        <v>93</v>
      </c>
      <c r="L3575" s="30" t="str">
        <f t="shared" si="901"/>
        <v>10.5073</v>
      </c>
      <c r="M3575" s="30">
        <f t="shared" si="902"/>
        <v>101</v>
      </c>
      <c r="N3575" s="30" t="str">
        <f t="shared" si="903"/>
        <v>10.5073</v>
      </c>
      <c r="O3575" s="30">
        <f t="shared" si="904"/>
        <v>109</v>
      </c>
      <c r="P3575" s="30" t="str">
        <f t="shared" si="905"/>
        <v>10.5073</v>
      </c>
      <c r="Q3575" s="30">
        <f t="shared" si="906"/>
        <v>117</v>
      </c>
      <c r="R3575" s="36" t="str">
        <f t="shared" si="907"/>
        <v>09-Aug-2017</v>
      </c>
      <c r="S3575" s="37">
        <f t="shared" si="898"/>
        <v>10.507300000000001</v>
      </c>
    </row>
    <row r="3576" spans="1:19" ht="26">
      <c r="A3576" s="30" t="s">
        <v>9297</v>
      </c>
      <c r="D3576" s="30" t="str">
        <f t="shared" si="892"/>
        <v>138563</v>
      </c>
      <c r="E3576" s="30">
        <f t="shared" si="896"/>
        <v>7</v>
      </c>
      <c r="F3576" s="30" t="str">
        <f t="shared" si="893"/>
        <v>INF223J01SX4</v>
      </c>
      <c r="G3576" s="30">
        <f t="shared" si="897"/>
        <v>20</v>
      </c>
      <c r="H3576" s="30" t="str">
        <f t="shared" si="894"/>
        <v>-</v>
      </c>
      <c r="I3576" s="30">
        <f t="shared" si="899"/>
        <v>22</v>
      </c>
      <c r="J3576" s="35" t="str">
        <f t="shared" si="895"/>
        <v>DHFL Pramerica Banking and PSU Debt fund- Direct Plan- Monthly Dividend</v>
      </c>
      <c r="K3576" s="35">
        <f t="shared" si="900"/>
        <v>94</v>
      </c>
      <c r="L3576" s="30" t="str">
        <f t="shared" si="901"/>
        <v>10.5829</v>
      </c>
      <c r="M3576" s="30">
        <f t="shared" si="902"/>
        <v>102</v>
      </c>
      <c r="N3576" s="30" t="str">
        <f t="shared" si="903"/>
        <v>10.5829</v>
      </c>
      <c r="O3576" s="30">
        <f t="shared" si="904"/>
        <v>110</v>
      </c>
      <c r="P3576" s="30" t="str">
        <f t="shared" si="905"/>
        <v>10.5829</v>
      </c>
      <c r="Q3576" s="30">
        <f t="shared" si="906"/>
        <v>118</v>
      </c>
      <c r="R3576" s="36" t="str">
        <f t="shared" si="907"/>
        <v>09-Aug-2017</v>
      </c>
      <c r="S3576" s="37">
        <f t="shared" si="898"/>
        <v>10.5829</v>
      </c>
    </row>
    <row r="3577" spans="1:19" ht="26">
      <c r="A3577" s="30" t="s">
        <v>9298</v>
      </c>
      <c r="D3577" s="30" t="str">
        <f t="shared" si="892"/>
        <v>138567</v>
      </c>
      <c r="E3577" s="30">
        <f t="shared" si="896"/>
        <v>7</v>
      </c>
      <c r="F3577" s="30" t="str">
        <f t="shared" si="893"/>
        <v>INF223J01WB2</v>
      </c>
      <c r="G3577" s="30">
        <f t="shared" si="897"/>
        <v>20</v>
      </c>
      <c r="H3577" s="30" t="str">
        <f t="shared" si="894"/>
        <v>-</v>
      </c>
      <c r="I3577" s="30">
        <f t="shared" si="899"/>
        <v>22</v>
      </c>
      <c r="J3577" s="35" t="str">
        <f t="shared" si="895"/>
        <v>DHFL Pramerica Banking and PSU Debt fund- Direct Plan- Quarterly Dividend</v>
      </c>
      <c r="K3577" s="35">
        <f t="shared" si="900"/>
        <v>96</v>
      </c>
      <c r="L3577" s="30" t="str">
        <f t="shared" si="901"/>
        <v>10.9945</v>
      </c>
      <c r="M3577" s="30">
        <f t="shared" si="902"/>
        <v>104</v>
      </c>
      <c r="N3577" s="30" t="str">
        <f t="shared" si="903"/>
        <v>10.9945</v>
      </c>
      <c r="O3577" s="30">
        <f t="shared" si="904"/>
        <v>112</v>
      </c>
      <c r="P3577" s="30" t="str">
        <f t="shared" si="905"/>
        <v>10.9945</v>
      </c>
      <c r="Q3577" s="30">
        <f t="shared" si="906"/>
        <v>120</v>
      </c>
      <c r="R3577" s="36" t="str">
        <f t="shared" si="907"/>
        <v>09-Aug-2017</v>
      </c>
      <c r="S3577" s="37">
        <f t="shared" si="898"/>
        <v>10.9945</v>
      </c>
    </row>
    <row r="3578" spans="1:19" ht="26">
      <c r="A3578" s="30" t="s">
        <v>9299</v>
      </c>
      <c r="D3578" s="30" t="str">
        <f t="shared" si="892"/>
        <v>138569</v>
      </c>
      <c r="E3578" s="30">
        <f t="shared" si="896"/>
        <v>7</v>
      </c>
      <c r="F3578" s="30" t="str">
        <f t="shared" si="893"/>
        <v>INF223J01VZ3</v>
      </c>
      <c r="G3578" s="30">
        <f t="shared" si="897"/>
        <v>20</v>
      </c>
      <c r="H3578" s="30" t="str">
        <f t="shared" si="894"/>
        <v>INF223J01WA4</v>
      </c>
      <c r="I3578" s="30">
        <f t="shared" si="899"/>
        <v>33</v>
      </c>
      <c r="J3578" s="35" t="str">
        <f t="shared" si="895"/>
        <v>DHFL Pramerica Banking and PSU Debt fund- Direct Plan- Weekly Dividend</v>
      </c>
      <c r="K3578" s="35">
        <f t="shared" si="900"/>
        <v>104</v>
      </c>
      <c r="L3578" s="30" t="str">
        <f t="shared" si="901"/>
        <v>10.249</v>
      </c>
      <c r="M3578" s="30">
        <f t="shared" si="902"/>
        <v>111</v>
      </c>
      <c r="N3578" s="30" t="str">
        <f t="shared" si="903"/>
        <v>10.249</v>
      </c>
      <c r="O3578" s="30">
        <f t="shared" si="904"/>
        <v>118</v>
      </c>
      <c r="P3578" s="30" t="str">
        <f t="shared" si="905"/>
        <v>10.249</v>
      </c>
      <c r="Q3578" s="30">
        <f t="shared" si="906"/>
        <v>125</v>
      </c>
      <c r="R3578" s="36" t="str">
        <f t="shared" si="907"/>
        <v>09-Aug-2017</v>
      </c>
      <c r="S3578" s="37">
        <f t="shared" si="898"/>
        <v>10.249000000000001</v>
      </c>
    </row>
    <row r="3579" spans="1:19" ht="26">
      <c r="A3579" s="30" t="s">
        <v>9300</v>
      </c>
      <c r="D3579" s="30" t="str">
        <f t="shared" si="892"/>
        <v>138564</v>
      </c>
      <c r="E3579" s="30">
        <f t="shared" si="896"/>
        <v>7</v>
      </c>
      <c r="F3579" s="30" t="str">
        <f t="shared" si="893"/>
        <v>INF223J01SZ9</v>
      </c>
      <c r="G3579" s="30">
        <f t="shared" si="897"/>
        <v>20</v>
      </c>
      <c r="H3579" s="30" t="str">
        <f t="shared" si="894"/>
        <v>-</v>
      </c>
      <c r="I3579" s="30">
        <f t="shared" si="899"/>
        <v>22</v>
      </c>
      <c r="J3579" s="35" t="str">
        <f t="shared" si="895"/>
        <v>DHFL Pramerica Banking and PSU Debt fund- Direct Plan-Growth</v>
      </c>
      <c r="K3579" s="35">
        <f t="shared" si="900"/>
        <v>83</v>
      </c>
      <c r="L3579" s="30" t="str">
        <f t="shared" si="901"/>
        <v>14.9086</v>
      </c>
      <c r="M3579" s="30">
        <f t="shared" si="902"/>
        <v>91</v>
      </c>
      <c r="N3579" s="30" t="str">
        <f t="shared" si="903"/>
        <v>14.9086</v>
      </c>
      <c r="O3579" s="30">
        <f t="shared" si="904"/>
        <v>99</v>
      </c>
      <c r="P3579" s="30" t="str">
        <f t="shared" si="905"/>
        <v>14.9086</v>
      </c>
      <c r="Q3579" s="30">
        <f t="shared" si="906"/>
        <v>107</v>
      </c>
      <c r="R3579" s="36" t="str">
        <f t="shared" si="907"/>
        <v>09-Aug-2017</v>
      </c>
      <c r="S3579" s="37">
        <f t="shared" si="898"/>
        <v>14.9086</v>
      </c>
    </row>
    <row r="3580" spans="1:19" ht="26">
      <c r="A3580" s="30" t="s">
        <v>6181</v>
      </c>
      <c r="D3580" s="30" t="str">
        <f t="shared" si="892"/>
        <v>138902</v>
      </c>
      <c r="E3580" s="30">
        <f t="shared" si="896"/>
        <v>7</v>
      </c>
      <c r="F3580" s="30" t="str">
        <f t="shared" si="893"/>
        <v>INF663L01GI3</v>
      </c>
      <c r="G3580" s="30">
        <f t="shared" si="897"/>
        <v>20</v>
      </c>
      <c r="H3580" s="30" t="str">
        <f t="shared" si="894"/>
        <v>INF663L01GJ1</v>
      </c>
      <c r="I3580" s="30">
        <f t="shared" si="899"/>
        <v>33</v>
      </c>
      <c r="J3580" s="35" t="str">
        <f t="shared" si="895"/>
        <v>DHFL Pramerica Credit Opportunites Fund - Direct Plan - Dividend</v>
      </c>
      <c r="K3580" s="35">
        <f t="shared" si="900"/>
        <v>98</v>
      </c>
      <c r="L3580" s="30" t="str">
        <f t="shared" si="901"/>
        <v>12.4976</v>
      </c>
      <c r="M3580" s="30">
        <f t="shared" si="902"/>
        <v>106</v>
      </c>
      <c r="N3580" s="30" t="str">
        <f t="shared" si="903"/>
        <v>12.3726</v>
      </c>
      <c r="O3580" s="30">
        <f t="shared" si="904"/>
        <v>114</v>
      </c>
      <c r="P3580" s="30" t="str">
        <f t="shared" si="905"/>
        <v>12.4976</v>
      </c>
      <c r="Q3580" s="30">
        <f t="shared" si="906"/>
        <v>122</v>
      </c>
      <c r="R3580" s="36" t="str">
        <f t="shared" si="907"/>
        <v>02-Jan-2017</v>
      </c>
      <c r="S3580" s="37">
        <f t="shared" si="898"/>
        <v>12.4976</v>
      </c>
    </row>
    <row r="3581" spans="1:19" ht="26">
      <c r="A3581" s="30" t="s">
        <v>9301</v>
      </c>
      <c r="D3581" s="30" t="str">
        <f t="shared" si="892"/>
        <v>138900</v>
      </c>
      <c r="E3581" s="30">
        <f t="shared" si="896"/>
        <v>7</v>
      </c>
      <c r="F3581" s="30" t="str">
        <f t="shared" si="893"/>
        <v>INF663L01GF9</v>
      </c>
      <c r="G3581" s="30">
        <f t="shared" si="897"/>
        <v>20</v>
      </c>
      <c r="H3581" s="30" t="str">
        <f t="shared" si="894"/>
        <v>-</v>
      </c>
      <c r="I3581" s="30">
        <f t="shared" si="899"/>
        <v>22</v>
      </c>
      <c r="J3581" s="35" t="str">
        <f t="shared" si="895"/>
        <v>DHFL Pramerica Credit Opportunites Fund - Direct Plan - Quarterly Dividend</v>
      </c>
      <c r="K3581" s="35">
        <f t="shared" si="900"/>
        <v>97</v>
      </c>
      <c r="L3581" s="30" t="str">
        <f t="shared" si="901"/>
        <v>11.1815</v>
      </c>
      <c r="M3581" s="30">
        <f t="shared" si="902"/>
        <v>105</v>
      </c>
      <c r="N3581" s="30" t="str">
        <f t="shared" si="903"/>
        <v>11.0697</v>
      </c>
      <c r="O3581" s="30">
        <f t="shared" si="904"/>
        <v>113</v>
      </c>
      <c r="P3581" s="30" t="str">
        <f t="shared" si="905"/>
        <v>11.1815</v>
      </c>
      <c r="Q3581" s="30">
        <f t="shared" si="906"/>
        <v>121</v>
      </c>
      <c r="R3581" s="36" t="str">
        <f t="shared" si="907"/>
        <v>09-Aug-2017</v>
      </c>
      <c r="S3581" s="37">
        <f t="shared" si="898"/>
        <v>11.1815</v>
      </c>
    </row>
    <row r="3582" spans="1:19" ht="26">
      <c r="A3582" s="30" t="s">
        <v>9302</v>
      </c>
      <c r="D3582" s="30" t="str">
        <f t="shared" si="892"/>
        <v>138903</v>
      </c>
      <c r="E3582" s="30">
        <f t="shared" si="896"/>
        <v>7</v>
      </c>
      <c r="F3582" s="30" t="str">
        <f t="shared" si="893"/>
        <v>INF663L01GO1</v>
      </c>
      <c r="G3582" s="30">
        <f t="shared" si="897"/>
        <v>20</v>
      </c>
      <c r="H3582" s="30" t="str">
        <f t="shared" si="894"/>
        <v>-</v>
      </c>
      <c r="I3582" s="30">
        <f t="shared" si="899"/>
        <v>22</v>
      </c>
      <c r="J3582" s="35" t="str">
        <f t="shared" si="895"/>
        <v>DHFL Pramerica Credit Opportunites Fund - Regular Plan - Quarterly Dividend</v>
      </c>
      <c r="K3582" s="35">
        <f t="shared" si="900"/>
        <v>98</v>
      </c>
      <c r="L3582" s="30" t="str">
        <f t="shared" si="901"/>
        <v>10.7589</v>
      </c>
      <c r="M3582" s="30">
        <f t="shared" si="902"/>
        <v>106</v>
      </c>
      <c r="N3582" s="30" t="str">
        <f t="shared" si="903"/>
        <v>10.6513</v>
      </c>
      <c r="O3582" s="30">
        <f t="shared" si="904"/>
        <v>114</v>
      </c>
      <c r="P3582" s="30" t="str">
        <f t="shared" si="905"/>
        <v>10.7589</v>
      </c>
      <c r="Q3582" s="30">
        <f t="shared" si="906"/>
        <v>122</v>
      </c>
      <c r="R3582" s="36" t="str">
        <f t="shared" si="907"/>
        <v>09-Aug-2017</v>
      </c>
      <c r="S3582" s="37">
        <f t="shared" si="898"/>
        <v>10.758900000000001</v>
      </c>
    </row>
    <row r="3583" spans="1:19" ht="26">
      <c r="A3583" s="30" t="s">
        <v>9303</v>
      </c>
      <c r="D3583" s="30" t="str">
        <f t="shared" si="892"/>
        <v>138897</v>
      </c>
      <c r="E3583" s="30">
        <f t="shared" si="896"/>
        <v>7</v>
      </c>
      <c r="F3583" s="30" t="str">
        <f t="shared" si="893"/>
        <v>INF663L01GH5</v>
      </c>
      <c r="G3583" s="30">
        <f t="shared" si="897"/>
        <v>20</v>
      </c>
      <c r="H3583" s="30" t="str">
        <f t="shared" si="894"/>
        <v>-</v>
      </c>
      <c r="I3583" s="30">
        <f t="shared" si="899"/>
        <v>22</v>
      </c>
      <c r="J3583" s="35" t="str">
        <f t="shared" si="895"/>
        <v>DHFL Pramerica Credit Opportunities Fund - Direct Plan - Annual Dividend</v>
      </c>
      <c r="K3583" s="35">
        <f t="shared" si="900"/>
        <v>95</v>
      </c>
      <c r="L3583" s="30" t="str">
        <f t="shared" si="901"/>
        <v>13.5213</v>
      </c>
      <c r="M3583" s="30">
        <f t="shared" si="902"/>
        <v>103</v>
      </c>
      <c r="N3583" s="30" t="str">
        <f t="shared" si="903"/>
        <v>13.3861</v>
      </c>
      <c r="O3583" s="30">
        <f t="shared" si="904"/>
        <v>111</v>
      </c>
      <c r="P3583" s="30" t="str">
        <f t="shared" si="905"/>
        <v>13.5213</v>
      </c>
      <c r="Q3583" s="30">
        <f t="shared" si="906"/>
        <v>119</v>
      </c>
      <c r="R3583" s="36" t="str">
        <f t="shared" si="907"/>
        <v>09-Aug-2017</v>
      </c>
      <c r="S3583" s="37">
        <f t="shared" si="898"/>
        <v>13.5213</v>
      </c>
    </row>
    <row r="3584" spans="1:19" ht="26">
      <c r="A3584" s="30" t="s">
        <v>9304</v>
      </c>
      <c r="D3584" s="30" t="str">
        <f t="shared" si="892"/>
        <v>138898</v>
      </c>
      <c r="E3584" s="30">
        <f t="shared" si="896"/>
        <v>7</v>
      </c>
      <c r="F3584" s="30" t="str">
        <f t="shared" si="893"/>
        <v>INF663L01GB8</v>
      </c>
      <c r="G3584" s="30">
        <f t="shared" si="897"/>
        <v>20</v>
      </c>
      <c r="H3584" s="30" t="str">
        <f t="shared" si="894"/>
        <v>-</v>
      </c>
      <c r="I3584" s="30">
        <f t="shared" si="899"/>
        <v>22</v>
      </c>
      <c r="J3584" s="35" t="str">
        <f t="shared" si="895"/>
        <v>DHFL Pramerica Credit Opportunities Fund - Direct Plan - Growth</v>
      </c>
      <c r="K3584" s="35">
        <f t="shared" si="900"/>
        <v>86</v>
      </c>
      <c r="L3584" s="30" t="str">
        <f t="shared" si="901"/>
        <v>13.6816</v>
      </c>
      <c r="M3584" s="30">
        <f t="shared" si="902"/>
        <v>94</v>
      </c>
      <c r="N3584" s="30" t="str">
        <f t="shared" si="903"/>
        <v>13.5448</v>
      </c>
      <c r="O3584" s="30">
        <f t="shared" si="904"/>
        <v>102</v>
      </c>
      <c r="P3584" s="30" t="str">
        <f t="shared" si="905"/>
        <v>13.6816</v>
      </c>
      <c r="Q3584" s="30">
        <f t="shared" si="906"/>
        <v>110</v>
      </c>
      <c r="R3584" s="36" t="str">
        <f t="shared" si="907"/>
        <v>09-Aug-2017</v>
      </c>
      <c r="S3584" s="37">
        <f t="shared" si="898"/>
        <v>13.6816</v>
      </c>
    </row>
    <row r="3585" spans="1:19" ht="26">
      <c r="A3585" s="30" t="s">
        <v>9305</v>
      </c>
      <c r="D3585" s="30" t="str">
        <f t="shared" si="892"/>
        <v>138899</v>
      </c>
      <c r="E3585" s="30">
        <f t="shared" si="896"/>
        <v>7</v>
      </c>
      <c r="F3585" s="30" t="str">
        <f t="shared" si="893"/>
        <v>INF663L01GC6</v>
      </c>
      <c r="G3585" s="30">
        <f t="shared" si="897"/>
        <v>20</v>
      </c>
      <c r="H3585" s="30" t="str">
        <f t="shared" si="894"/>
        <v>INF663L01GD4</v>
      </c>
      <c r="I3585" s="30">
        <f t="shared" si="899"/>
        <v>33</v>
      </c>
      <c r="J3585" s="35" t="str">
        <f t="shared" si="895"/>
        <v>DHFL Pramerica Credit Opportunities Fund - Direct Plan - Monthly Dividend</v>
      </c>
      <c r="K3585" s="35">
        <f t="shared" si="900"/>
        <v>107</v>
      </c>
      <c r="L3585" s="30" t="str">
        <f t="shared" si="901"/>
        <v>10.7306</v>
      </c>
      <c r="M3585" s="30">
        <f t="shared" si="902"/>
        <v>115</v>
      </c>
      <c r="N3585" s="30" t="str">
        <f t="shared" si="903"/>
        <v>10.6233</v>
      </c>
      <c r="O3585" s="30">
        <f t="shared" si="904"/>
        <v>123</v>
      </c>
      <c r="P3585" s="30" t="str">
        <f t="shared" si="905"/>
        <v>10.7306</v>
      </c>
      <c r="Q3585" s="30">
        <f t="shared" si="906"/>
        <v>131</v>
      </c>
      <c r="R3585" s="36" t="str">
        <f t="shared" si="907"/>
        <v>09-Aug-2017</v>
      </c>
      <c r="S3585" s="37">
        <f t="shared" si="898"/>
        <v>10.730600000000001</v>
      </c>
    </row>
    <row r="3586" spans="1:19" ht="26">
      <c r="A3586" s="30" t="s">
        <v>9306</v>
      </c>
      <c r="D3586" s="30" t="str">
        <f t="shared" si="892"/>
        <v>138907</v>
      </c>
      <c r="E3586" s="30">
        <f t="shared" si="896"/>
        <v>7</v>
      </c>
      <c r="F3586" s="30" t="str">
        <f t="shared" si="893"/>
        <v>INF663L01GA0</v>
      </c>
      <c r="G3586" s="30">
        <f t="shared" si="897"/>
        <v>20</v>
      </c>
      <c r="H3586" s="30" t="str">
        <f t="shared" si="894"/>
        <v>-</v>
      </c>
      <c r="I3586" s="30">
        <f t="shared" si="899"/>
        <v>22</v>
      </c>
      <c r="J3586" s="35" t="str">
        <f t="shared" si="895"/>
        <v>DHFL Pramerica Credit Opportunities Fund - Regular Plan - Annual Dividend</v>
      </c>
      <c r="K3586" s="35">
        <f t="shared" si="900"/>
        <v>96</v>
      </c>
      <c r="L3586" s="30" t="str">
        <f t="shared" si="901"/>
        <v>13.2023</v>
      </c>
      <c r="M3586" s="30">
        <f t="shared" si="902"/>
        <v>104</v>
      </c>
      <c r="N3586" s="30" t="str">
        <f t="shared" si="903"/>
        <v>13.0703</v>
      </c>
      <c r="O3586" s="30">
        <f t="shared" si="904"/>
        <v>112</v>
      </c>
      <c r="P3586" s="30" t="str">
        <f t="shared" si="905"/>
        <v>13.2023</v>
      </c>
      <c r="Q3586" s="30">
        <f t="shared" si="906"/>
        <v>120</v>
      </c>
      <c r="R3586" s="36" t="str">
        <f t="shared" si="907"/>
        <v>09-Aug-2017</v>
      </c>
      <c r="S3586" s="37">
        <f t="shared" si="898"/>
        <v>13.202299999999999</v>
      </c>
    </row>
    <row r="3587" spans="1:19" ht="26">
      <c r="A3587" s="30" t="s">
        <v>9307</v>
      </c>
      <c r="D3587" s="30" t="str">
        <f t="shared" si="892"/>
        <v>138908</v>
      </c>
      <c r="E3587" s="30">
        <f t="shared" si="896"/>
        <v>7</v>
      </c>
      <c r="F3587" s="30" t="str">
        <f t="shared" si="893"/>
        <v>INF663L01GP8</v>
      </c>
      <c r="G3587" s="30">
        <f t="shared" si="897"/>
        <v>20</v>
      </c>
      <c r="H3587" s="30" t="str">
        <f t="shared" si="894"/>
        <v>INF663L01GQ6</v>
      </c>
      <c r="I3587" s="30">
        <f t="shared" si="899"/>
        <v>33</v>
      </c>
      <c r="J3587" s="35" t="str">
        <f t="shared" si="895"/>
        <v>DHFL Pramerica Credit Opportunities Fund - Regular Plan - Dividend</v>
      </c>
      <c r="K3587" s="35">
        <f t="shared" si="900"/>
        <v>100</v>
      </c>
      <c r="L3587" s="30" t="str">
        <f t="shared" si="901"/>
        <v>12.7949</v>
      </c>
      <c r="M3587" s="30">
        <f t="shared" si="902"/>
        <v>108</v>
      </c>
      <c r="N3587" s="30" t="str">
        <f t="shared" si="903"/>
        <v>12.667</v>
      </c>
      <c r="O3587" s="30">
        <f t="shared" si="904"/>
        <v>115</v>
      </c>
      <c r="P3587" s="30" t="str">
        <f t="shared" si="905"/>
        <v>12.7949</v>
      </c>
      <c r="Q3587" s="30">
        <f t="shared" si="906"/>
        <v>123</v>
      </c>
      <c r="R3587" s="36" t="str">
        <f t="shared" si="907"/>
        <v>09-Aug-2017</v>
      </c>
      <c r="S3587" s="37">
        <f t="shared" si="898"/>
        <v>12.7949</v>
      </c>
    </row>
    <row r="3588" spans="1:19" ht="26">
      <c r="A3588" s="30" t="s">
        <v>9308</v>
      </c>
      <c r="D3588" s="30" t="str">
        <f t="shared" si="892"/>
        <v>138905</v>
      </c>
      <c r="E3588" s="30">
        <f t="shared" si="896"/>
        <v>7</v>
      </c>
      <c r="F3588" s="30" t="str">
        <f t="shared" si="893"/>
        <v>INF663L01GK9</v>
      </c>
      <c r="G3588" s="30">
        <f t="shared" si="897"/>
        <v>20</v>
      </c>
      <c r="H3588" s="30" t="str">
        <f t="shared" si="894"/>
        <v>-</v>
      </c>
      <c r="I3588" s="30">
        <f t="shared" si="899"/>
        <v>22</v>
      </c>
      <c r="J3588" s="35" t="str">
        <f t="shared" si="895"/>
        <v>DHFL Pramerica Credit Opportunities Fund - Regular Plan - Growth</v>
      </c>
      <c r="K3588" s="35">
        <f t="shared" si="900"/>
        <v>87</v>
      </c>
      <c r="L3588" s="30" t="str">
        <f t="shared" si="901"/>
        <v>13.2947</v>
      </c>
      <c r="M3588" s="30">
        <f t="shared" si="902"/>
        <v>95</v>
      </c>
      <c r="N3588" s="30" t="str">
        <f t="shared" si="903"/>
        <v>13.1618</v>
      </c>
      <c r="O3588" s="30">
        <f t="shared" si="904"/>
        <v>103</v>
      </c>
      <c r="P3588" s="30" t="str">
        <f t="shared" si="905"/>
        <v>13.2947</v>
      </c>
      <c r="Q3588" s="30">
        <f t="shared" si="906"/>
        <v>111</v>
      </c>
      <c r="R3588" s="36" t="str">
        <f t="shared" si="907"/>
        <v>09-Aug-2017</v>
      </c>
      <c r="S3588" s="37">
        <f t="shared" si="898"/>
        <v>13.294700000000001</v>
      </c>
    </row>
    <row r="3589" spans="1:19" ht="26">
      <c r="A3589" s="30" t="s">
        <v>9309</v>
      </c>
      <c r="D3589" s="30" t="str">
        <f t="shared" si="892"/>
        <v>138906</v>
      </c>
      <c r="E3589" s="30">
        <f t="shared" si="896"/>
        <v>7</v>
      </c>
      <c r="F3589" s="30" t="str">
        <f t="shared" si="893"/>
        <v>INF663L01GM5</v>
      </c>
      <c r="G3589" s="30">
        <f t="shared" si="897"/>
        <v>20</v>
      </c>
      <c r="H3589" s="30" t="str">
        <f t="shared" si="894"/>
        <v>-</v>
      </c>
      <c r="I3589" s="30">
        <f t="shared" si="899"/>
        <v>22</v>
      </c>
      <c r="J3589" s="35" t="str">
        <f t="shared" si="895"/>
        <v>DHFL Pramerica Credit Opportunities Fund - Regular Plan - Monthly Dividend</v>
      </c>
      <c r="K3589" s="35">
        <f t="shared" si="900"/>
        <v>97</v>
      </c>
      <c r="L3589" s="30" t="str">
        <f t="shared" si="901"/>
        <v>10.6205</v>
      </c>
      <c r="M3589" s="30">
        <f t="shared" si="902"/>
        <v>105</v>
      </c>
      <c r="N3589" s="30" t="str">
        <f t="shared" si="903"/>
        <v>10.5143</v>
      </c>
      <c r="O3589" s="30">
        <f t="shared" si="904"/>
        <v>113</v>
      </c>
      <c r="P3589" s="30" t="str">
        <f t="shared" si="905"/>
        <v>10.6205</v>
      </c>
      <c r="Q3589" s="30">
        <f t="shared" si="906"/>
        <v>121</v>
      </c>
      <c r="R3589" s="36" t="str">
        <f t="shared" si="907"/>
        <v>09-Aug-2017</v>
      </c>
      <c r="S3589" s="37">
        <f t="shared" si="898"/>
        <v>10.6205</v>
      </c>
    </row>
    <row r="3590" spans="1:19" ht="26">
      <c r="A3590" s="30" t="s">
        <v>9310</v>
      </c>
      <c r="D3590" s="30" t="str">
        <f t="shared" si="892"/>
        <v>120084</v>
      </c>
      <c r="E3590" s="30">
        <f t="shared" si="896"/>
        <v>7</v>
      </c>
      <c r="F3590" s="30" t="str">
        <f t="shared" si="893"/>
        <v>INF663L01AD7</v>
      </c>
      <c r="G3590" s="30">
        <f t="shared" si="897"/>
        <v>20</v>
      </c>
      <c r="H3590" s="30" t="str">
        <f t="shared" si="894"/>
        <v>-</v>
      </c>
      <c r="I3590" s="30">
        <f t="shared" si="899"/>
        <v>22</v>
      </c>
      <c r="J3590" s="35" t="str">
        <f t="shared" si="895"/>
        <v>DHFL Pramerica Dynamic Bond Fund - Direct Plan-Growth Option</v>
      </c>
      <c r="K3590" s="35">
        <f t="shared" si="900"/>
        <v>83</v>
      </c>
      <c r="L3590" s="30" t="str">
        <f t="shared" si="901"/>
        <v>1713.4995</v>
      </c>
      <c r="M3590" s="30">
        <f t="shared" si="902"/>
        <v>93</v>
      </c>
      <c r="N3590" s="30" t="str">
        <f t="shared" si="903"/>
        <v>1696.3645</v>
      </c>
      <c r="O3590" s="30">
        <f t="shared" si="904"/>
        <v>103</v>
      </c>
      <c r="P3590" s="30" t="str">
        <f t="shared" si="905"/>
        <v>1713.4995</v>
      </c>
      <c r="Q3590" s="30">
        <f t="shared" si="906"/>
        <v>113</v>
      </c>
      <c r="R3590" s="36" t="str">
        <f t="shared" si="907"/>
        <v>09-Aug-2017</v>
      </c>
      <c r="S3590" s="37">
        <f t="shared" si="898"/>
        <v>1713.4994999999999</v>
      </c>
    </row>
    <row r="3591" spans="1:19" ht="26">
      <c r="A3591" s="30" t="s">
        <v>9311</v>
      </c>
      <c r="D3591" s="30" t="str">
        <f t="shared" ref="D3591:D3654" si="908">IF(ISERROR(LEFT(A3591,SEARCH(";",A3591)-1)),"",LEFT(A3591,SEARCH(";",A3591)-1))</f>
        <v>120085</v>
      </c>
      <c r="E3591" s="30">
        <f t="shared" si="896"/>
        <v>7</v>
      </c>
      <c r="F3591" s="30" t="str">
        <f t="shared" ref="F3591:F3654" si="909">IF($D3591="",A3591,MID($A3591,E3591+1,SEARCH(";",$A3591,E3591+1)-E3591-1))</f>
        <v>INF663L01AF2</v>
      </c>
      <c r="G3591" s="30">
        <f t="shared" si="897"/>
        <v>20</v>
      </c>
      <c r="H3591" s="30" t="str">
        <f t="shared" ref="H3591:H3654" si="910">IF($D3591="","",MID($A3591,G3591+1,SEARCH(";",$A3591,G3591+1)-G3591-1))</f>
        <v>INF663L01AE5</v>
      </c>
      <c r="I3591" s="30">
        <f t="shared" si="899"/>
        <v>33</v>
      </c>
      <c r="J3591" s="35" t="str">
        <f t="shared" ref="J3591:J3654" si="911">IF($D3591="","",MID($A3591,I3591+1,SEARCH(";",$A3591,I3591+1)-I3591-1))</f>
        <v>DHFL Pramerica Dynamic Bond Fund - Direct Plan-Monthly Dividend Option</v>
      </c>
      <c r="K3591" s="35">
        <f t="shared" si="900"/>
        <v>104</v>
      </c>
      <c r="L3591" s="30" t="str">
        <f t="shared" si="901"/>
        <v>1224.5858</v>
      </c>
      <c r="M3591" s="30">
        <f t="shared" si="902"/>
        <v>114</v>
      </c>
      <c r="N3591" s="30" t="str">
        <f t="shared" si="903"/>
        <v>1212.3399</v>
      </c>
      <c r="O3591" s="30">
        <f t="shared" si="904"/>
        <v>124</v>
      </c>
      <c r="P3591" s="30" t="str">
        <f t="shared" si="905"/>
        <v>1224.5858</v>
      </c>
      <c r="Q3591" s="30">
        <f t="shared" si="906"/>
        <v>134</v>
      </c>
      <c r="R3591" s="36" t="str">
        <f t="shared" si="907"/>
        <v>09-Aug-2017</v>
      </c>
      <c r="S3591" s="37">
        <f t="shared" si="898"/>
        <v>1224.5858000000001</v>
      </c>
    </row>
    <row r="3592" spans="1:19" ht="26">
      <c r="A3592" s="30" t="s">
        <v>9312</v>
      </c>
      <c r="D3592" s="30" t="str">
        <f t="shared" si="908"/>
        <v>120086</v>
      </c>
      <c r="E3592" s="30">
        <f t="shared" ref="E3592:E3655" si="912">IF($D3592="","",LEN(D3592)+1)</f>
        <v>7</v>
      </c>
      <c r="F3592" s="30" t="str">
        <f t="shared" si="909"/>
        <v>INF663L01AI6</v>
      </c>
      <c r="G3592" s="30">
        <f t="shared" ref="G3592:G3655" si="913">IF($D3592="","",E3592+(LEN(F3592)+1))</f>
        <v>20</v>
      </c>
      <c r="H3592" s="30" t="str">
        <f t="shared" si="910"/>
        <v>INF663L01AH8</v>
      </c>
      <c r="I3592" s="30">
        <f t="shared" si="899"/>
        <v>33</v>
      </c>
      <c r="J3592" s="35" t="str">
        <f t="shared" si="911"/>
        <v>DHFL Pramerica Dynamic Bond Fund - Direct Plan-Quarterly Dividend Option</v>
      </c>
      <c r="K3592" s="35">
        <f t="shared" si="900"/>
        <v>106</v>
      </c>
      <c r="L3592" s="30" t="str">
        <f t="shared" si="901"/>
        <v>1189.5116</v>
      </c>
      <c r="M3592" s="30">
        <f t="shared" si="902"/>
        <v>116</v>
      </c>
      <c r="N3592" s="30" t="str">
        <f t="shared" si="903"/>
        <v>1177.6165</v>
      </c>
      <c r="O3592" s="30">
        <f t="shared" si="904"/>
        <v>126</v>
      </c>
      <c r="P3592" s="30" t="str">
        <f t="shared" si="905"/>
        <v>1189.5116</v>
      </c>
      <c r="Q3592" s="30">
        <f t="shared" si="906"/>
        <v>136</v>
      </c>
      <c r="R3592" s="36" t="str">
        <f t="shared" si="907"/>
        <v>09-Aug-2017</v>
      </c>
      <c r="S3592" s="37">
        <f t="shared" ref="S3592:S3655" si="914">IF(L3592="","",L3592+0)</f>
        <v>1189.5116</v>
      </c>
    </row>
    <row r="3593" spans="1:19" ht="26">
      <c r="A3593" s="30" t="s">
        <v>9313</v>
      </c>
      <c r="D3593" s="30" t="str">
        <f t="shared" si="908"/>
        <v>116483</v>
      </c>
      <c r="E3593" s="30">
        <f t="shared" si="912"/>
        <v>7</v>
      </c>
      <c r="F3593" s="30" t="str">
        <f t="shared" si="909"/>
        <v>INF663L01492</v>
      </c>
      <c r="G3593" s="30">
        <f t="shared" si="913"/>
        <v>20</v>
      </c>
      <c r="H3593" s="30" t="str">
        <f t="shared" si="910"/>
        <v>INF663L01500</v>
      </c>
      <c r="I3593" s="30">
        <f t="shared" si="899"/>
        <v>33</v>
      </c>
      <c r="J3593" s="35" t="str">
        <f t="shared" si="911"/>
        <v>DHFL Pramerica Dynamic Bond Fund - Dividend Option - Monthly</v>
      </c>
      <c r="K3593" s="35">
        <f t="shared" si="900"/>
        <v>94</v>
      </c>
      <c r="L3593" s="30" t="str">
        <f t="shared" si="901"/>
        <v>1078.0167</v>
      </c>
      <c r="M3593" s="30">
        <f t="shared" si="902"/>
        <v>104</v>
      </c>
      <c r="N3593" s="30" t="str">
        <f t="shared" si="903"/>
        <v>1067.2365</v>
      </c>
      <c r="O3593" s="30">
        <f t="shared" si="904"/>
        <v>114</v>
      </c>
      <c r="P3593" s="30" t="str">
        <f t="shared" si="905"/>
        <v>1078.0167</v>
      </c>
      <c r="Q3593" s="30">
        <f t="shared" si="906"/>
        <v>124</v>
      </c>
      <c r="R3593" s="36" t="str">
        <f t="shared" si="907"/>
        <v>09-Aug-2017</v>
      </c>
      <c r="S3593" s="37">
        <f t="shared" si="914"/>
        <v>1078.0166999999999</v>
      </c>
    </row>
    <row r="3594" spans="1:19" ht="26">
      <c r="A3594" s="30" t="s">
        <v>9314</v>
      </c>
      <c r="D3594" s="30" t="str">
        <f t="shared" si="908"/>
        <v>116484</v>
      </c>
      <c r="E3594" s="30">
        <f t="shared" si="912"/>
        <v>7</v>
      </c>
      <c r="F3594" s="30" t="str">
        <f t="shared" si="909"/>
        <v>INF663L01526</v>
      </c>
      <c r="G3594" s="30">
        <f t="shared" si="913"/>
        <v>20</v>
      </c>
      <c r="H3594" s="30" t="str">
        <f t="shared" si="910"/>
        <v>INF663L01534</v>
      </c>
      <c r="I3594" s="30">
        <f t="shared" si="899"/>
        <v>33</v>
      </c>
      <c r="J3594" s="35" t="str">
        <f t="shared" si="911"/>
        <v>DHFL Pramerica Dynamic Bond Fund - Dividend Option - Quarterly</v>
      </c>
      <c r="K3594" s="35">
        <f t="shared" si="900"/>
        <v>96</v>
      </c>
      <c r="L3594" s="30" t="str">
        <f t="shared" si="901"/>
        <v>1138.0875</v>
      </c>
      <c r="M3594" s="30">
        <f t="shared" si="902"/>
        <v>106</v>
      </c>
      <c r="N3594" s="30" t="str">
        <f t="shared" si="903"/>
        <v>1126.7066</v>
      </c>
      <c r="O3594" s="30">
        <f t="shared" si="904"/>
        <v>116</v>
      </c>
      <c r="P3594" s="30" t="str">
        <f t="shared" si="905"/>
        <v>1138.0875</v>
      </c>
      <c r="Q3594" s="30">
        <f t="shared" si="906"/>
        <v>126</v>
      </c>
      <c r="R3594" s="36" t="str">
        <f t="shared" si="907"/>
        <v>09-Aug-2017</v>
      </c>
      <c r="S3594" s="37">
        <f t="shared" si="914"/>
        <v>1138.0875000000001</v>
      </c>
    </row>
    <row r="3595" spans="1:19">
      <c r="A3595" s="30" t="s">
        <v>9315</v>
      </c>
      <c r="D3595" s="30" t="str">
        <f t="shared" si="908"/>
        <v>116485</v>
      </c>
      <c r="E3595" s="30">
        <f t="shared" si="912"/>
        <v>7</v>
      </c>
      <c r="F3595" s="30" t="str">
        <f t="shared" si="909"/>
        <v>INF663L01484</v>
      </c>
      <c r="G3595" s="30">
        <f t="shared" si="913"/>
        <v>20</v>
      </c>
      <c r="H3595" s="30" t="str">
        <f t="shared" si="910"/>
        <v>-</v>
      </c>
      <c r="I3595" s="30">
        <f t="shared" si="899"/>
        <v>22</v>
      </c>
      <c r="J3595" s="35" t="str">
        <f t="shared" si="911"/>
        <v>DHFL Pramerica Dynamic Bond Fund - Growth Option</v>
      </c>
      <c r="K3595" s="35">
        <f t="shared" si="900"/>
        <v>71</v>
      </c>
      <c r="L3595" s="30" t="str">
        <f t="shared" si="901"/>
        <v>1644.9899</v>
      </c>
      <c r="M3595" s="30">
        <f t="shared" si="902"/>
        <v>81</v>
      </c>
      <c r="N3595" s="30" t="str">
        <f t="shared" si="903"/>
        <v>1628.54</v>
      </c>
      <c r="O3595" s="30">
        <f t="shared" si="904"/>
        <v>89</v>
      </c>
      <c r="P3595" s="30" t="str">
        <f t="shared" si="905"/>
        <v>1644.9899</v>
      </c>
      <c r="Q3595" s="30">
        <f t="shared" si="906"/>
        <v>99</v>
      </c>
      <c r="R3595" s="36" t="str">
        <f t="shared" si="907"/>
        <v>09-Aug-2017</v>
      </c>
      <c r="S3595" s="37">
        <f t="shared" si="914"/>
        <v>1644.9899</v>
      </c>
    </row>
    <row r="3596" spans="1:19">
      <c r="A3596" s="30" t="s">
        <v>6431</v>
      </c>
      <c r="D3596" s="30" t="str">
        <f t="shared" si="908"/>
        <v>122260</v>
      </c>
      <c r="E3596" s="30">
        <f t="shared" si="912"/>
        <v>7</v>
      </c>
      <c r="F3596" s="30" t="str">
        <f t="shared" si="909"/>
        <v>INF663L01BF0</v>
      </c>
      <c r="G3596" s="30">
        <f t="shared" si="913"/>
        <v>20</v>
      </c>
      <c r="H3596" s="30" t="str">
        <f t="shared" si="910"/>
        <v>-</v>
      </c>
      <c r="I3596" s="30">
        <f t="shared" si="899"/>
        <v>22</v>
      </c>
      <c r="J3596" s="35" t="str">
        <f t="shared" si="911"/>
        <v>DHFL Pramerica Dynamic Bond Fund-Bonus Option</v>
      </c>
      <c r="K3596" s="35">
        <f t="shared" si="900"/>
        <v>68</v>
      </c>
      <c r="L3596" s="30" t="str">
        <f t="shared" si="901"/>
        <v>1631.8015</v>
      </c>
      <c r="M3596" s="30">
        <f t="shared" si="902"/>
        <v>78</v>
      </c>
      <c r="N3596" s="30" t="str">
        <f t="shared" si="903"/>
        <v>1615.4835</v>
      </c>
      <c r="O3596" s="30">
        <f t="shared" si="904"/>
        <v>88</v>
      </c>
      <c r="P3596" s="30" t="str">
        <f t="shared" si="905"/>
        <v>1631.8015</v>
      </c>
      <c r="Q3596" s="30">
        <f t="shared" si="906"/>
        <v>98</v>
      </c>
      <c r="R3596" s="36" t="str">
        <f t="shared" si="907"/>
        <v>21-Jun-2017</v>
      </c>
      <c r="S3596" s="37">
        <f t="shared" si="914"/>
        <v>1631.8015</v>
      </c>
    </row>
    <row r="3597" spans="1:19">
      <c r="A3597" s="30" t="s">
        <v>297</v>
      </c>
      <c r="D3597" s="30" t="str">
        <f t="shared" si="908"/>
        <v>122259</v>
      </c>
      <c r="E3597" s="30">
        <f t="shared" si="912"/>
        <v>7</v>
      </c>
      <c r="F3597" s="30" t="str">
        <f t="shared" si="909"/>
        <v>INF663L01BG8</v>
      </c>
      <c r="G3597" s="30">
        <f t="shared" si="913"/>
        <v>20</v>
      </c>
      <c r="H3597" s="30" t="str">
        <f t="shared" si="910"/>
        <v>-</v>
      </c>
      <c r="I3597" s="30">
        <f t="shared" ref="I3597:I3660" si="915">IF($D3597="","",G3597+LEN(H3597)+1)</f>
        <v>22</v>
      </c>
      <c r="J3597" s="35" t="str">
        <f t="shared" si="911"/>
        <v>DHFL Pramerica Dynamic Bond Fund-Direct Plan-Bonus Option</v>
      </c>
      <c r="K3597" s="35">
        <f t="shared" ref="K3597:K3660" si="916">IF($D3597="","",I3597+LEN(J3597)+1)</f>
        <v>80</v>
      </c>
      <c r="L3597" s="30" t="str">
        <f t="shared" ref="L3597:L3660" si="917">IF($D3597="","",MID($A3597,K3597+1,SEARCH(";",$A3597,K3597+1)-K3597-1))</f>
        <v>1335.4360</v>
      </c>
      <c r="M3597" s="30">
        <f t="shared" ref="M3597:M3660" si="918">IF($D3597="","",K3597+LEN(L3597)+1)</f>
        <v>90</v>
      </c>
      <c r="N3597" s="30" t="str">
        <f t="shared" ref="N3597:N3660" si="919">IF($D3597="","",MID($A3597,M3597+1,SEARCH(";",$A3597,M3597+1)-M3597-1))</f>
        <v>1322.0816</v>
      </c>
      <c r="O3597" s="30">
        <f t="shared" ref="O3597:O3660" si="920">IF($D3597="","",M3597+LEN(N3597)+1)</f>
        <v>100</v>
      </c>
      <c r="P3597" s="30" t="str">
        <f t="shared" ref="P3597:P3660" si="921">IF($D3597="","",MID($A3597,O3597+1,SEARCH(";",$A3597,O3597+1)-O3597-1))</f>
        <v>1335.4360</v>
      </c>
      <c r="Q3597" s="30">
        <f t="shared" ref="Q3597:Q3660" si="922">IF($D3597="","",O3597+LEN(P3597)+1)</f>
        <v>110</v>
      </c>
      <c r="R3597" s="36" t="str">
        <f t="shared" ref="R3597:R3660" si="923">IF($D3597="","",MID($A3597,Q3597+1,15))</f>
        <v>16-Jun-2015</v>
      </c>
      <c r="S3597" s="37">
        <f t="shared" si="914"/>
        <v>1335.4359999999999</v>
      </c>
    </row>
    <row r="3598" spans="1:19" ht="26">
      <c r="A3598" s="30" t="s">
        <v>9316</v>
      </c>
      <c r="D3598" s="30" t="str">
        <f t="shared" si="908"/>
        <v>138677</v>
      </c>
      <c r="E3598" s="30">
        <f t="shared" si="912"/>
        <v>7</v>
      </c>
      <c r="F3598" s="30" t="str">
        <f t="shared" si="909"/>
        <v>INF223J01J00</v>
      </c>
      <c r="G3598" s="30">
        <f t="shared" si="913"/>
        <v>20</v>
      </c>
      <c r="H3598" s="30" t="str">
        <f t="shared" si="910"/>
        <v>-</v>
      </c>
      <c r="I3598" s="30">
        <f t="shared" si="915"/>
        <v>22</v>
      </c>
      <c r="J3598" s="35" t="str">
        <f t="shared" si="911"/>
        <v>DHFL Pramerica FIXED MATURITY PLAN - SERIES 47 - DIRECT PLAN -GROWTH</v>
      </c>
      <c r="K3598" s="35">
        <f t="shared" si="916"/>
        <v>91</v>
      </c>
      <c r="L3598" s="30" t="str">
        <f t="shared" si="917"/>
        <v>13.4675</v>
      </c>
      <c r="M3598" s="30">
        <f t="shared" si="918"/>
        <v>99</v>
      </c>
      <c r="N3598" s="30" t="str">
        <f t="shared" si="919"/>
        <v>13.4675</v>
      </c>
      <c r="O3598" s="30">
        <f t="shared" si="920"/>
        <v>107</v>
      </c>
      <c r="P3598" s="30" t="str">
        <f t="shared" si="921"/>
        <v>13.4675</v>
      </c>
      <c r="Q3598" s="30">
        <f t="shared" si="922"/>
        <v>115</v>
      </c>
      <c r="R3598" s="36" t="str">
        <f t="shared" si="923"/>
        <v>09-Aug-2017</v>
      </c>
      <c r="S3598" s="37">
        <f t="shared" si="914"/>
        <v>13.467499999999999</v>
      </c>
    </row>
    <row r="3599" spans="1:19" ht="26">
      <c r="A3599" s="30" t="s">
        <v>9317</v>
      </c>
      <c r="D3599" s="30" t="str">
        <f t="shared" si="908"/>
        <v>138679</v>
      </c>
      <c r="E3599" s="30">
        <f t="shared" si="912"/>
        <v>7</v>
      </c>
      <c r="F3599" s="30" t="str">
        <f t="shared" si="909"/>
        <v>INF223J01I68</v>
      </c>
      <c r="G3599" s="30">
        <f t="shared" si="913"/>
        <v>20</v>
      </c>
      <c r="H3599" s="30" t="str">
        <f t="shared" si="910"/>
        <v>-</v>
      </c>
      <c r="I3599" s="30">
        <f t="shared" si="915"/>
        <v>22</v>
      </c>
      <c r="J3599" s="35" t="str">
        <f t="shared" si="911"/>
        <v>DHFL Pramerica FIXED MATURITY PLAN - SERIES 47 - REGULAR PLAN -GROWTH</v>
      </c>
      <c r="K3599" s="35">
        <f t="shared" si="916"/>
        <v>92</v>
      </c>
      <c r="L3599" s="30" t="str">
        <f t="shared" si="917"/>
        <v>13.3647</v>
      </c>
      <c r="M3599" s="30">
        <f t="shared" si="918"/>
        <v>100</v>
      </c>
      <c r="N3599" s="30" t="str">
        <f t="shared" si="919"/>
        <v>13.3647</v>
      </c>
      <c r="O3599" s="30">
        <f t="shared" si="920"/>
        <v>108</v>
      </c>
      <c r="P3599" s="30" t="str">
        <f t="shared" si="921"/>
        <v>13.3647</v>
      </c>
      <c r="Q3599" s="30">
        <f t="shared" si="922"/>
        <v>116</v>
      </c>
      <c r="R3599" s="36" t="str">
        <f t="shared" si="923"/>
        <v>09-Aug-2017</v>
      </c>
      <c r="S3599" s="37">
        <f t="shared" si="914"/>
        <v>13.364699999999999</v>
      </c>
    </row>
    <row r="3600" spans="1:19">
      <c r="A3600" s="30" t="s">
        <v>9318</v>
      </c>
      <c r="D3600" s="30" t="str">
        <f t="shared" si="908"/>
        <v>138464</v>
      </c>
      <c r="E3600" s="30">
        <f t="shared" si="912"/>
        <v>7</v>
      </c>
      <c r="F3600" s="30" t="str">
        <f t="shared" si="909"/>
        <v>INF223J01NN6</v>
      </c>
      <c r="G3600" s="30">
        <f t="shared" si="913"/>
        <v>20</v>
      </c>
      <c r="H3600" s="30" t="str">
        <f t="shared" si="910"/>
        <v>-</v>
      </c>
      <c r="I3600" s="30">
        <f t="shared" si="915"/>
        <v>22</v>
      </c>
      <c r="J3600" s="35" t="str">
        <f t="shared" si="911"/>
        <v>DHFL Pramerica Income Advantage Fund - Direct Plan - Growth</v>
      </c>
      <c r="K3600" s="35">
        <f t="shared" si="916"/>
        <v>82</v>
      </c>
      <c r="L3600" s="30" t="str">
        <f t="shared" si="917"/>
        <v>21.2928</v>
      </c>
      <c r="M3600" s="30">
        <f t="shared" si="918"/>
        <v>90</v>
      </c>
      <c r="N3600" s="30" t="str">
        <f t="shared" si="919"/>
        <v>20.9734</v>
      </c>
      <c r="O3600" s="30">
        <f t="shared" si="920"/>
        <v>98</v>
      </c>
      <c r="P3600" s="30" t="str">
        <f t="shared" si="921"/>
        <v>21.2928</v>
      </c>
      <c r="Q3600" s="30">
        <f t="shared" si="922"/>
        <v>106</v>
      </c>
      <c r="R3600" s="36" t="str">
        <f t="shared" si="923"/>
        <v>09-Aug-2017</v>
      </c>
      <c r="S3600" s="37">
        <f t="shared" si="914"/>
        <v>21.2928</v>
      </c>
    </row>
    <row r="3601" spans="1:19" ht="26">
      <c r="A3601" s="30" t="s">
        <v>9319</v>
      </c>
      <c r="D3601" s="30" t="str">
        <f t="shared" si="908"/>
        <v>138463</v>
      </c>
      <c r="E3601" s="30">
        <f t="shared" si="912"/>
        <v>7</v>
      </c>
      <c r="F3601" s="30" t="str">
        <f t="shared" si="909"/>
        <v>-</v>
      </c>
      <c r="G3601" s="30">
        <f t="shared" si="913"/>
        <v>9</v>
      </c>
      <c r="H3601" s="30" t="str">
        <f t="shared" si="910"/>
        <v>-</v>
      </c>
      <c r="I3601" s="30">
        <f t="shared" si="915"/>
        <v>11</v>
      </c>
      <c r="J3601" s="35" t="str">
        <f t="shared" si="911"/>
        <v>DHFL Pramerica Income Advantage Fund - Direct Plan - Monthly Dividend</v>
      </c>
      <c r="K3601" s="35">
        <f t="shared" si="916"/>
        <v>81</v>
      </c>
      <c r="L3601" s="30" t="str">
        <f t="shared" si="917"/>
        <v>10.1747</v>
      </c>
      <c r="M3601" s="30">
        <f t="shared" si="918"/>
        <v>89</v>
      </c>
      <c r="N3601" s="30" t="str">
        <f t="shared" si="919"/>
        <v>10.0221</v>
      </c>
      <c r="O3601" s="30">
        <f t="shared" si="920"/>
        <v>97</v>
      </c>
      <c r="P3601" s="30" t="str">
        <f t="shared" si="921"/>
        <v>10.1747</v>
      </c>
      <c r="Q3601" s="30">
        <f t="shared" si="922"/>
        <v>105</v>
      </c>
      <c r="R3601" s="36" t="str">
        <f t="shared" si="923"/>
        <v>09-Aug-2017</v>
      </c>
      <c r="S3601" s="37">
        <f t="shared" si="914"/>
        <v>10.1747</v>
      </c>
    </row>
    <row r="3602" spans="1:19">
      <c r="A3602" s="30" t="s">
        <v>9320</v>
      </c>
      <c r="D3602" s="30" t="str">
        <f t="shared" si="908"/>
        <v>138460</v>
      </c>
      <c r="E3602" s="30">
        <f t="shared" si="912"/>
        <v>7</v>
      </c>
      <c r="F3602" s="30" t="str">
        <f t="shared" si="909"/>
        <v>INF223J01CA6</v>
      </c>
      <c r="G3602" s="30">
        <f t="shared" si="913"/>
        <v>20</v>
      </c>
      <c r="H3602" s="30" t="str">
        <f t="shared" si="910"/>
        <v>INF223J01CB4</v>
      </c>
      <c r="I3602" s="30">
        <f t="shared" si="915"/>
        <v>33</v>
      </c>
      <c r="J3602" s="35" t="str">
        <f t="shared" si="911"/>
        <v>DHFL Pramerica Income Advantage Fund - Dividend</v>
      </c>
      <c r="K3602" s="35">
        <f t="shared" si="916"/>
        <v>81</v>
      </c>
      <c r="L3602" s="30" t="str">
        <f t="shared" si="917"/>
        <v>10.537</v>
      </c>
      <c r="M3602" s="30">
        <f t="shared" si="918"/>
        <v>88</v>
      </c>
      <c r="N3602" s="30" t="str">
        <f t="shared" si="919"/>
        <v>10.3789</v>
      </c>
      <c r="O3602" s="30">
        <f t="shared" si="920"/>
        <v>96</v>
      </c>
      <c r="P3602" s="30" t="str">
        <f t="shared" si="921"/>
        <v>10.537</v>
      </c>
      <c r="Q3602" s="30">
        <f t="shared" si="922"/>
        <v>103</v>
      </c>
      <c r="R3602" s="36" t="str">
        <f t="shared" si="923"/>
        <v>09-Aug-2017</v>
      </c>
      <c r="S3602" s="37">
        <f t="shared" si="914"/>
        <v>10.537000000000001</v>
      </c>
    </row>
    <row r="3603" spans="1:19">
      <c r="A3603" s="30" t="s">
        <v>9321</v>
      </c>
      <c r="D3603" s="30" t="str">
        <f t="shared" si="908"/>
        <v>138459</v>
      </c>
      <c r="E3603" s="30">
        <f t="shared" si="912"/>
        <v>7</v>
      </c>
      <c r="F3603" s="30" t="str">
        <f t="shared" si="909"/>
        <v>INF223J01BZ5</v>
      </c>
      <c r="G3603" s="30">
        <f t="shared" si="913"/>
        <v>20</v>
      </c>
      <c r="H3603" s="30" t="str">
        <f t="shared" si="910"/>
        <v>-</v>
      </c>
      <c r="I3603" s="30">
        <f t="shared" si="915"/>
        <v>22</v>
      </c>
      <c r="J3603" s="35" t="str">
        <f t="shared" si="911"/>
        <v>DHFL Pramerica Income Advantage Fund - Growth</v>
      </c>
      <c r="K3603" s="35">
        <f t="shared" si="916"/>
        <v>68</v>
      </c>
      <c r="L3603" s="30" t="str">
        <f t="shared" si="917"/>
        <v>20.3911</v>
      </c>
      <c r="M3603" s="30">
        <f t="shared" si="918"/>
        <v>76</v>
      </c>
      <c r="N3603" s="30" t="str">
        <f t="shared" si="919"/>
        <v>20.0852</v>
      </c>
      <c r="O3603" s="30">
        <f t="shared" si="920"/>
        <v>84</v>
      </c>
      <c r="P3603" s="30" t="str">
        <f t="shared" si="921"/>
        <v>20.3911</v>
      </c>
      <c r="Q3603" s="30">
        <f t="shared" si="922"/>
        <v>92</v>
      </c>
      <c r="R3603" s="36" t="str">
        <f t="shared" si="923"/>
        <v>09-Aug-2017</v>
      </c>
      <c r="S3603" s="37">
        <f t="shared" si="914"/>
        <v>20.391100000000002</v>
      </c>
    </row>
    <row r="3604" spans="1:19" ht="26">
      <c r="A3604" s="30" t="s">
        <v>9322</v>
      </c>
      <c r="D3604" s="30" t="str">
        <f t="shared" si="908"/>
        <v>138659</v>
      </c>
      <c r="E3604" s="30">
        <f t="shared" si="912"/>
        <v>7</v>
      </c>
      <c r="F3604" s="30" t="str">
        <f t="shared" si="909"/>
        <v>INF223J01I19</v>
      </c>
      <c r="G3604" s="30">
        <f t="shared" si="913"/>
        <v>20</v>
      </c>
      <c r="H3604" s="30" t="str">
        <f t="shared" si="910"/>
        <v>-</v>
      </c>
      <c r="I3604" s="30">
        <f t="shared" si="915"/>
        <v>22</v>
      </c>
      <c r="J3604" s="35" t="str">
        <f t="shared" si="911"/>
        <v>DHFL Pramerica Inflation Indexed Bond Fund - Direct Plan - Growth</v>
      </c>
      <c r="K3604" s="35">
        <f t="shared" si="916"/>
        <v>88</v>
      </c>
      <c r="L3604" s="30" t="str">
        <f t="shared" si="917"/>
        <v>13.2804</v>
      </c>
      <c r="M3604" s="30">
        <f t="shared" si="918"/>
        <v>96</v>
      </c>
      <c r="N3604" s="30" t="str">
        <f t="shared" si="919"/>
        <v>13.2804</v>
      </c>
      <c r="O3604" s="30">
        <f t="shared" si="920"/>
        <v>104</v>
      </c>
      <c r="P3604" s="30" t="str">
        <f t="shared" si="921"/>
        <v>13.2804</v>
      </c>
      <c r="Q3604" s="30">
        <f t="shared" si="922"/>
        <v>112</v>
      </c>
      <c r="R3604" s="36" t="str">
        <f t="shared" si="923"/>
        <v>09-Aug-2017</v>
      </c>
      <c r="S3604" s="37">
        <f t="shared" si="914"/>
        <v>13.2804</v>
      </c>
    </row>
    <row r="3605" spans="1:19" ht="26">
      <c r="A3605" s="30" t="s">
        <v>9323</v>
      </c>
      <c r="D3605" s="30" t="str">
        <f t="shared" si="908"/>
        <v>138658</v>
      </c>
      <c r="E3605" s="30">
        <f t="shared" si="912"/>
        <v>7</v>
      </c>
      <c r="F3605" s="30" t="str">
        <f t="shared" si="909"/>
        <v>INF223J01H77</v>
      </c>
      <c r="G3605" s="30">
        <f t="shared" si="913"/>
        <v>20</v>
      </c>
      <c r="H3605" s="30" t="str">
        <f t="shared" si="910"/>
        <v>INF223J01I01</v>
      </c>
      <c r="I3605" s="30">
        <f t="shared" si="915"/>
        <v>33</v>
      </c>
      <c r="J3605" s="35" t="str">
        <f t="shared" si="911"/>
        <v>DHFL Pramerica Inflation Indexed Bond Fund - Direct Plan - Monthly Dividend</v>
      </c>
      <c r="K3605" s="35">
        <f t="shared" si="916"/>
        <v>109</v>
      </c>
      <c r="L3605" s="30" t="str">
        <f t="shared" si="917"/>
        <v>11.6818</v>
      </c>
      <c r="M3605" s="30">
        <f t="shared" si="918"/>
        <v>117</v>
      </c>
      <c r="N3605" s="30" t="str">
        <f t="shared" si="919"/>
        <v>11.6818</v>
      </c>
      <c r="O3605" s="30">
        <f t="shared" si="920"/>
        <v>125</v>
      </c>
      <c r="P3605" s="30" t="str">
        <f t="shared" si="921"/>
        <v>11.6818</v>
      </c>
      <c r="Q3605" s="30">
        <f t="shared" si="922"/>
        <v>133</v>
      </c>
      <c r="R3605" s="36" t="str">
        <f t="shared" si="923"/>
        <v>09-Aug-2017</v>
      </c>
      <c r="S3605" s="37">
        <f t="shared" si="914"/>
        <v>11.681800000000001</v>
      </c>
    </row>
    <row r="3606" spans="1:19" ht="26">
      <c r="A3606" s="30" t="s">
        <v>9324</v>
      </c>
      <c r="D3606" s="30" t="str">
        <f t="shared" si="908"/>
        <v>138665</v>
      </c>
      <c r="E3606" s="30">
        <f t="shared" si="912"/>
        <v>7</v>
      </c>
      <c r="F3606" s="30" t="str">
        <f t="shared" si="909"/>
        <v>INF223J01H69</v>
      </c>
      <c r="G3606" s="30">
        <f t="shared" si="913"/>
        <v>20</v>
      </c>
      <c r="H3606" s="30" t="str">
        <f t="shared" si="910"/>
        <v>-</v>
      </c>
      <c r="I3606" s="30">
        <f t="shared" si="915"/>
        <v>22</v>
      </c>
      <c r="J3606" s="35" t="str">
        <f t="shared" si="911"/>
        <v>DHFL Pramerica Inflation Indexed Bond Fund - Direct Plan - Quarterly Dividend</v>
      </c>
      <c r="K3606" s="35">
        <f t="shared" si="916"/>
        <v>100</v>
      </c>
      <c r="L3606" s="30" t="str">
        <f t="shared" si="917"/>
        <v>11.2269</v>
      </c>
      <c r="M3606" s="30">
        <f t="shared" si="918"/>
        <v>108</v>
      </c>
      <c r="N3606" s="30" t="str">
        <f t="shared" si="919"/>
        <v>11.2269</v>
      </c>
      <c r="O3606" s="30">
        <f t="shared" si="920"/>
        <v>116</v>
      </c>
      <c r="P3606" s="30" t="str">
        <f t="shared" si="921"/>
        <v>11.2269</v>
      </c>
      <c r="Q3606" s="30">
        <f t="shared" si="922"/>
        <v>124</v>
      </c>
      <c r="R3606" s="36" t="str">
        <f t="shared" si="923"/>
        <v>09-Aug-2017</v>
      </c>
      <c r="S3606" s="37">
        <f t="shared" si="914"/>
        <v>11.226900000000001</v>
      </c>
    </row>
    <row r="3607" spans="1:19" ht="26">
      <c r="A3607" s="30" t="s">
        <v>9325</v>
      </c>
      <c r="D3607" s="30" t="str">
        <f t="shared" si="908"/>
        <v>138657</v>
      </c>
      <c r="E3607" s="30">
        <f t="shared" si="912"/>
        <v>7</v>
      </c>
      <c r="F3607" s="30" t="str">
        <f t="shared" si="909"/>
        <v>INF223J01H51</v>
      </c>
      <c r="G3607" s="30">
        <f t="shared" si="913"/>
        <v>20</v>
      </c>
      <c r="H3607" s="30" t="str">
        <f t="shared" si="910"/>
        <v>-</v>
      </c>
      <c r="I3607" s="30">
        <f t="shared" si="915"/>
        <v>22</v>
      </c>
      <c r="J3607" s="35" t="str">
        <f t="shared" si="911"/>
        <v>DHFL Pramerica Inflation Indexed Bond Fund - Direct Plan - Regular Dividend</v>
      </c>
      <c r="K3607" s="35">
        <f t="shared" si="916"/>
        <v>98</v>
      </c>
      <c r="L3607" s="30" t="str">
        <f t="shared" si="917"/>
        <v>13.2796</v>
      </c>
      <c r="M3607" s="30">
        <f t="shared" si="918"/>
        <v>106</v>
      </c>
      <c r="N3607" s="30" t="str">
        <f t="shared" si="919"/>
        <v>13.2796</v>
      </c>
      <c r="O3607" s="30">
        <f t="shared" si="920"/>
        <v>114</v>
      </c>
      <c r="P3607" s="30" t="str">
        <f t="shared" si="921"/>
        <v>13.2796</v>
      </c>
      <c r="Q3607" s="30">
        <f t="shared" si="922"/>
        <v>122</v>
      </c>
      <c r="R3607" s="36" t="str">
        <f t="shared" si="923"/>
        <v>09-Aug-2017</v>
      </c>
      <c r="S3607" s="37">
        <f t="shared" si="914"/>
        <v>13.2796</v>
      </c>
    </row>
    <row r="3608" spans="1:19" ht="26">
      <c r="A3608" s="30" t="s">
        <v>9326</v>
      </c>
      <c r="D3608" s="30" t="str">
        <f t="shared" si="908"/>
        <v>138662</v>
      </c>
      <c r="E3608" s="30">
        <f t="shared" si="912"/>
        <v>7</v>
      </c>
      <c r="F3608" s="30" t="str">
        <f t="shared" si="909"/>
        <v>INF223J01H44</v>
      </c>
      <c r="G3608" s="30">
        <f t="shared" si="913"/>
        <v>20</v>
      </c>
      <c r="H3608" s="30" t="str">
        <f t="shared" si="910"/>
        <v>-</v>
      </c>
      <c r="I3608" s="30">
        <f t="shared" si="915"/>
        <v>22</v>
      </c>
      <c r="J3608" s="35" t="str">
        <f t="shared" si="911"/>
        <v>DHFL Pramerica Inflation Indexed Bond Fund - Regular Plan - Bonus</v>
      </c>
      <c r="K3608" s="35">
        <f t="shared" si="916"/>
        <v>88</v>
      </c>
      <c r="L3608" s="30" t="str">
        <f t="shared" si="917"/>
        <v>12.9406</v>
      </c>
      <c r="M3608" s="30">
        <f t="shared" si="918"/>
        <v>96</v>
      </c>
      <c r="N3608" s="30" t="str">
        <f t="shared" si="919"/>
        <v>12.9406</v>
      </c>
      <c r="O3608" s="30">
        <f t="shared" si="920"/>
        <v>104</v>
      </c>
      <c r="P3608" s="30" t="str">
        <f t="shared" si="921"/>
        <v>12.9406</v>
      </c>
      <c r="Q3608" s="30">
        <f t="shared" si="922"/>
        <v>112</v>
      </c>
      <c r="R3608" s="36" t="str">
        <f t="shared" si="923"/>
        <v>09-Aug-2017</v>
      </c>
      <c r="S3608" s="37">
        <f t="shared" si="914"/>
        <v>12.9406</v>
      </c>
    </row>
    <row r="3609" spans="1:19" ht="26">
      <c r="A3609" s="30" t="s">
        <v>9327</v>
      </c>
      <c r="D3609" s="30" t="str">
        <f t="shared" si="908"/>
        <v>138663</v>
      </c>
      <c r="E3609" s="30">
        <f t="shared" si="912"/>
        <v>7</v>
      </c>
      <c r="F3609" s="30" t="str">
        <f t="shared" si="909"/>
        <v>INF223J01H36</v>
      </c>
      <c r="G3609" s="30">
        <f t="shared" si="913"/>
        <v>20</v>
      </c>
      <c r="H3609" s="30" t="str">
        <f t="shared" si="910"/>
        <v>-</v>
      </c>
      <c r="I3609" s="30">
        <f t="shared" si="915"/>
        <v>22</v>
      </c>
      <c r="J3609" s="35" t="str">
        <f t="shared" si="911"/>
        <v>DHFL Pramerica Inflation Indexed Bond Fund - Regular Plan - Growth</v>
      </c>
      <c r="K3609" s="35">
        <f t="shared" si="916"/>
        <v>89</v>
      </c>
      <c r="L3609" s="30" t="str">
        <f t="shared" si="917"/>
        <v>12.9313</v>
      </c>
      <c r="M3609" s="30">
        <f t="shared" si="918"/>
        <v>97</v>
      </c>
      <c r="N3609" s="30" t="str">
        <f t="shared" si="919"/>
        <v>12.9313</v>
      </c>
      <c r="O3609" s="30">
        <f t="shared" si="920"/>
        <v>105</v>
      </c>
      <c r="P3609" s="30" t="str">
        <f t="shared" si="921"/>
        <v>12.9313</v>
      </c>
      <c r="Q3609" s="30">
        <f t="shared" si="922"/>
        <v>113</v>
      </c>
      <c r="R3609" s="36" t="str">
        <f t="shared" si="923"/>
        <v>09-Aug-2017</v>
      </c>
      <c r="S3609" s="37">
        <f t="shared" si="914"/>
        <v>12.9313</v>
      </c>
    </row>
    <row r="3610" spans="1:19" ht="26">
      <c r="A3610" s="30" t="s">
        <v>9328</v>
      </c>
      <c r="D3610" s="30" t="str">
        <f t="shared" si="908"/>
        <v>138666</v>
      </c>
      <c r="E3610" s="30">
        <f t="shared" si="912"/>
        <v>7</v>
      </c>
      <c r="F3610" s="30" t="str">
        <f t="shared" si="909"/>
        <v>INF223J01G94</v>
      </c>
      <c r="G3610" s="30">
        <f t="shared" si="913"/>
        <v>20</v>
      </c>
      <c r="H3610" s="30" t="str">
        <f t="shared" si="910"/>
        <v>-</v>
      </c>
      <c r="I3610" s="30">
        <f t="shared" si="915"/>
        <v>22</v>
      </c>
      <c r="J3610" s="35" t="str">
        <f t="shared" si="911"/>
        <v>DHFL Pramerica Inflation Indexed Bond Fund - Regular Plan - Monthly Dividend</v>
      </c>
      <c r="K3610" s="35">
        <f t="shared" si="916"/>
        <v>99</v>
      </c>
      <c r="L3610" s="30" t="str">
        <f t="shared" si="917"/>
        <v>11.6226</v>
      </c>
      <c r="M3610" s="30">
        <f t="shared" si="918"/>
        <v>107</v>
      </c>
      <c r="N3610" s="30" t="str">
        <f t="shared" si="919"/>
        <v>11.6226</v>
      </c>
      <c r="O3610" s="30">
        <f t="shared" si="920"/>
        <v>115</v>
      </c>
      <c r="P3610" s="30" t="str">
        <f t="shared" si="921"/>
        <v>11.6226</v>
      </c>
      <c r="Q3610" s="30">
        <f t="shared" si="922"/>
        <v>123</v>
      </c>
      <c r="R3610" s="36" t="str">
        <f t="shared" si="923"/>
        <v>09-Aug-2017</v>
      </c>
      <c r="S3610" s="37">
        <f t="shared" si="914"/>
        <v>11.6226</v>
      </c>
    </row>
    <row r="3611" spans="1:19" ht="26">
      <c r="A3611" s="30" t="s">
        <v>9329</v>
      </c>
      <c r="D3611" s="30" t="str">
        <f t="shared" si="908"/>
        <v>138664</v>
      </c>
      <c r="E3611" s="30">
        <f t="shared" si="912"/>
        <v>7</v>
      </c>
      <c r="F3611" s="30" t="str">
        <f t="shared" si="909"/>
        <v>INF223J01G86</v>
      </c>
      <c r="G3611" s="30">
        <f t="shared" si="913"/>
        <v>20</v>
      </c>
      <c r="H3611" s="30" t="str">
        <f t="shared" si="910"/>
        <v>-</v>
      </c>
      <c r="I3611" s="30">
        <f t="shared" si="915"/>
        <v>22</v>
      </c>
      <c r="J3611" s="35" t="str">
        <f t="shared" si="911"/>
        <v>DHFL Pramerica Inflation Indexed Bond Fund - Regular Plan - Quarterly Dividend</v>
      </c>
      <c r="K3611" s="35">
        <f t="shared" si="916"/>
        <v>101</v>
      </c>
      <c r="L3611" s="30" t="str">
        <f t="shared" si="917"/>
        <v>11.3018</v>
      </c>
      <c r="M3611" s="30">
        <f t="shared" si="918"/>
        <v>109</v>
      </c>
      <c r="N3611" s="30" t="str">
        <f t="shared" si="919"/>
        <v>11.3018</v>
      </c>
      <c r="O3611" s="30">
        <f t="shared" si="920"/>
        <v>117</v>
      </c>
      <c r="P3611" s="30" t="str">
        <f t="shared" si="921"/>
        <v>11.3018</v>
      </c>
      <c r="Q3611" s="30">
        <f t="shared" si="922"/>
        <v>125</v>
      </c>
      <c r="R3611" s="36" t="str">
        <f t="shared" si="923"/>
        <v>09-Aug-2017</v>
      </c>
      <c r="S3611" s="37">
        <f t="shared" si="914"/>
        <v>11.3018</v>
      </c>
    </row>
    <row r="3612" spans="1:19" ht="26">
      <c r="A3612" s="30" t="s">
        <v>9330</v>
      </c>
      <c r="D3612" s="30" t="str">
        <f t="shared" si="908"/>
        <v>138661</v>
      </c>
      <c r="E3612" s="30">
        <f t="shared" si="912"/>
        <v>7</v>
      </c>
      <c r="F3612" s="30" t="str">
        <f t="shared" si="909"/>
        <v>INF223J01G78</v>
      </c>
      <c r="G3612" s="30">
        <f t="shared" si="913"/>
        <v>20</v>
      </c>
      <c r="H3612" s="30" t="str">
        <f t="shared" si="910"/>
        <v>-</v>
      </c>
      <c r="I3612" s="30">
        <f t="shared" si="915"/>
        <v>22</v>
      </c>
      <c r="J3612" s="35" t="str">
        <f t="shared" si="911"/>
        <v>DHFL Pramerica Inflation Indexed Bond Fund - Regular Plan - Regular Dividend</v>
      </c>
      <c r="K3612" s="35">
        <f t="shared" si="916"/>
        <v>99</v>
      </c>
      <c r="L3612" s="30" t="str">
        <f t="shared" si="917"/>
        <v>12.9313</v>
      </c>
      <c r="M3612" s="30">
        <f t="shared" si="918"/>
        <v>107</v>
      </c>
      <c r="N3612" s="30" t="str">
        <f t="shared" si="919"/>
        <v>12.9313</v>
      </c>
      <c r="O3612" s="30">
        <f t="shared" si="920"/>
        <v>115</v>
      </c>
      <c r="P3612" s="30" t="str">
        <f t="shared" si="921"/>
        <v>12.9313</v>
      </c>
      <c r="Q3612" s="30">
        <f t="shared" si="922"/>
        <v>123</v>
      </c>
      <c r="R3612" s="36" t="str">
        <f t="shared" si="923"/>
        <v>09-Aug-2017</v>
      </c>
      <c r="S3612" s="37">
        <f t="shared" si="914"/>
        <v>12.9313</v>
      </c>
    </row>
    <row r="3613" spans="1:19">
      <c r="A3613" s="30" t="s">
        <v>9331</v>
      </c>
      <c r="D3613" s="30" t="str">
        <f t="shared" si="908"/>
        <v>138450</v>
      </c>
      <c r="E3613" s="30">
        <f t="shared" si="912"/>
        <v>7</v>
      </c>
      <c r="F3613" s="30" t="str">
        <f t="shared" si="909"/>
        <v>INF663L01HD2</v>
      </c>
      <c r="G3613" s="30">
        <f t="shared" si="913"/>
        <v>20</v>
      </c>
      <c r="H3613" s="30" t="str">
        <f t="shared" si="910"/>
        <v>-</v>
      </c>
      <c r="I3613" s="30">
        <f t="shared" si="915"/>
        <v>22</v>
      </c>
      <c r="J3613" s="35" t="str">
        <f t="shared" si="911"/>
        <v>DHFL Pramerica Low Duration Fund  -  Annual  Bonus</v>
      </c>
      <c r="K3613" s="35">
        <f t="shared" si="916"/>
        <v>73</v>
      </c>
      <c r="L3613" s="30" t="str">
        <f t="shared" si="917"/>
        <v>13.5453</v>
      </c>
      <c r="M3613" s="30">
        <f t="shared" si="918"/>
        <v>81</v>
      </c>
      <c r="N3613" s="30" t="str">
        <f t="shared" si="919"/>
        <v>13.5453</v>
      </c>
      <c r="O3613" s="30">
        <f t="shared" si="920"/>
        <v>89</v>
      </c>
      <c r="P3613" s="30" t="str">
        <f t="shared" si="921"/>
        <v>13.5453</v>
      </c>
      <c r="Q3613" s="30">
        <f t="shared" si="922"/>
        <v>97</v>
      </c>
      <c r="R3613" s="36" t="str">
        <f t="shared" si="923"/>
        <v>09-Aug-2017</v>
      </c>
      <c r="S3613" s="37">
        <f t="shared" si="914"/>
        <v>13.545299999999999</v>
      </c>
    </row>
    <row r="3614" spans="1:19">
      <c r="A3614" s="30" t="s">
        <v>9332</v>
      </c>
      <c r="D3614" s="30" t="str">
        <f t="shared" si="908"/>
        <v>138437</v>
      </c>
      <c r="E3614" s="30">
        <f t="shared" si="912"/>
        <v>7</v>
      </c>
      <c r="F3614" s="30" t="str">
        <f t="shared" si="909"/>
        <v>INF663L01HY8</v>
      </c>
      <c r="G3614" s="30">
        <f t="shared" si="913"/>
        <v>20</v>
      </c>
      <c r="H3614" s="30" t="str">
        <f t="shared" si="910"/>
        <v>-</v>
      </c>
      <c r="I3614" s="30">
        <f t="shared" si="915"/>
        <v>22</v>
      </c>
      <c r="J3614" s="35" t="str">
        <f t="shared" si="911"/>
        <v>DHFL Pramerica Low Duration Fund - ANNUAL DIV</v>
      </c>
      <c r="K3614" s="35">
        <f t="shared" si="916"/>
        <v>68</v>
      </c>
      <c r="L3614" s="30" t="str">
        <f t="shared" si="917"/>
        <v>11.6764</v>
      </c>
      <c r="M3614" s="30">
        <f t="shared" si="918"/>
        <v>76</v>
      </c>
      <c r="N3614" s="30" t="str">
        <f t="shared" si="919"/>
        <v>11.6764</v>
      </c>
      <c r="O3614" s="30">
        <f t="shared" si="920"/>
        <v>84</v>
      </c>
      <c r="P3614" s="30" t="str">
        <f t="shared" si="921"/>
        <v>11.6764</v>
      </c>
      <c r="Q3614" s="30">
        <f t="shared" si="922"/>
        <v>92</v>
      </c>
      <c r="R3614" s="36" t="str">
        <f t="shared" si="923"/>
        <v>09-Aug-2017</v>
      </c>
      <c r="S3614" s="37">
        <f t="shared" si="914"/>
        <v>11.676399999999999</v>
      </c>
    </row>
    <row r="3615" spans="1:19">
      <c r="A3615" s="30" t="s">
        <v>9333</v>
      </c>
      <c r="D3615" s="30" t="str">
        <f t="shared" si="908"/>
        <v>138430</v>
      </c>
      <c r="E3615" s="30">
        <f t="shared" si="912"/>
        <v>7</v>
      </c>
      <c r="F3615" s="30" t="str">
        <f t="shared" si="909"/>
        <v>INF663L01HQ4</v>
      </c>
      <c r="G3615" s="30">
        <f t="shared" si="913"/>
        <v>20</v>
      </c>
      <c r="H3615" s="30" t="str">
        <f t="shared" si="910"/>
        <v>-</v>
      </c>
      <c r="I3615" s="30">
        <f t="shared" si="915"/>
        <v>22</v>
      </c>
      <c r="J3615" s="35" t="str">
        <f t="shared" si="911"/>
        <v>DHFL Pramerica Low Duration Fund - DAILY DIV</v>
      </c>
      <c r="K3615" s="35">
        <f t="shared" si="916"/>
        <v>67</v>
      </c>
      <c r="L3615" s="30" t="str">
        <f t="shared" si="917"/>
        <v>10.0331</v>
      </c>
      <c r="M3615" s="30">
        <f t="shared" si="918"/>
        <v>75</v>
      </c>
      <c r="N3615" s="30" t="str">
        <f t="shared" si="919"/>
        <v>10.0331</v>
      </c>
      <c r="O3615" s="30">
        <f t="shared" si="920"/>
        <v>83</v>
      </c>
      <c r="P3615" s="30" t="str">
        <f t="shared" si="921"/>
        <v>10.0331</v>
      </c>
      <c r="Q3615" s="30">
        <f t="shared" si="922"/>
        <v>91</v>
      </c>
      <c r="R3615" s="36" t="str">
        <f t="shared" si="923"/>
        <v>09-Aug-2017</v>
      </c>
      <c r="S3615" s="37">
        <f t="shared" si="914"/>
        <v>10.033099999999999</v>
      </c>
    </row>
    <row r="3616" spans="1:19">
      <c r="A3616" s="30" t="s">
        <v>9334</v>
      </c>
      <c r="D3616" s="30" t="str">
        <f t="shared" si="908"/>
        <v>138452</v>
      </c>
      <c r="E3616" s="30">
        <f t="shared" si="912"/>
        <v>7</v>
      </c>
      <c r="F3616" s="30" t="str">
        <f t="shared" si="909"/>
        <v>INF663L01HW2</v>
      </c>
      <c r="G3616" s="30">
        <f t="shared" si="913"/>
        <v>20</v>
      </c>
      <c r="H3616" s="30" t="str">
        <f t="shared" si="910"/>
        <v>INF663L01HX0</v>
      </c>
      <c r="I3616" s="30">
        <f t="shared" si="915"/>
        <v>33</v>
      </c>
      <c r="J3616" s="35" t="str">
        <f t="shared" si="911"/>
        <v>DHFL Pramerica Low Duration Fund - Direct Dividend</v>
      </c>
      <c r="K3616" s="35">
        <f t="shared" si="916"/>
        <v>84</v>
      </c>
      <c r="L3616" s="30" t="str">
        <f t="shared" si="917"/>
        <v>11.385</v>
      </c>
      <c r="M3616" s="30">
        <f t="shared" si="918"/>
        <v>91</v>
      </c>
      <c r="N3616" s="30" t="str">
        <f t="shared" si="919"/>
        <v>11.385</v>
      </c>
      <c r="O3616" s="30">
        <f t="shared" si="920"/>
        <v>98</v>
      </c>
      <c r="P3616" s="30" t="str">
        <f t="shared" si="921"/>
        <v>11.385</v>
      </c>
      <c r="Q3616" s="30">
        <f t="shared" si="922"/>
        <v>105</v>
      </c>
      <c r="R3616" s="36" t="str">
        <f t="shared" si="923"/>
        <v>09-Aug-2017</v>
      </c>
      <c r="S3616" s="37">
        <f t="shared" si="914"/>
        <v>11.385</v>
      </c>
    </row>
    <row r="3617" spans="1:19" ht="26">
      <c r="A3617" s="30" t="s">
        <v>9335</v>
      </c>
      <c r="D3617" s="30" t="str">
        <f t="shared" si="908"/>
        <v>138449</v>
      </c>
      <c r="E3617" s="30">
        <f t="shared" si="912"/>
        <v>7</v>
      </c>
      <c r="F3617" s="30" t="str">
        <f t="shared" si="909"/>
        <v>INF663L01JS6</v>
      </c>
      <c r="G3617" s="30">
        <f t="shared" si="913"/>
        <v>20</v>
      </c>
      <c r="H3617" s="30" t="str">
        <f t="shared" si="910"/>
        <v>-</v>
      </c>
      <c r="I3617" s="30">
        <f t="shared" si="915"/>
        <v>22</v>
      </c>
      <c r="J3617" s="35" t="str">
        <f t="shared" si="911"/>
        <v>DHFL Pramerica Low Duration Fund - Direct Plan -  Annual  Bonus</v>
      </c>
      <c r="K3617" s="35">
        <f t="shared" si="916"/>
        <v>86</v>
      </c>
      <c r="L3617" s="30" t="str">
        <f t="shared" si="917"/>
        <v>13.8239</v>
      </c>
      <c r="M3617" s="30">
        <f t="shared" si="918"/>
        <v>94</v>
      </c>
      <c r="N3617" s="30" t="str">
        <f t="shared" si="919"/>
        <v>13.8239</v>
      </c>
      <c r="O3617" s="30">
        <f t="shared" si="920"/>
        <v>102</v>
      </c>
      <c r="P3617" s="30" t="str">
        <f t="shared" si="921"/>
        <v>13.8239</v>
      </c>
      <c r="Q3617" s="30">
        <f t="shared" si="922"/>
        <v>110</v>
      </c>
      <c r="R3617" s="36" t="str">
        <f t="shared" si="923"/>
        <v>09-Aug-2017</v>
      </c>
      <c r="S3617" s="37">
        <f t="shared" si="914"/>
        <v>13.8239</v>
      </c>
    </row>
    <row r="3618" spans="1:19" ht="26">
      <c r="A3618" s="30" t="s">
        <v>9336</v>
      </c>
      <c r="D3618" s="30" t="str">
        <f t="shared" si="908"/>
        <v>138444</v>
      </c>
      <c r="E3618" s="30">
        <f t="shared" si="912"/>
        <v>7</v>
      </c>
      <c r="F3618" s="30" t="str">
        <f t="shared" si="909"/>
        <v>INF663L01HO9</v>
      </c>
      <c r="G3618" s="30">
        <f t="shared" si="913"/>
        <v>20</v>
      </c>
      <c r="H3618" s="30" t="str">
        <f t="shared" si="910"/>
        <v>-</v>
      </c>
      <c r="I3618" s="30">
        <f t="shared" si="915"/>
        <v>22</v>
      </c>
      <c r="J3618" s="35" t="str">
        <f t="shared" si="911"/>
        <v>DHFL Pramerica Low Duration Fund - Direct Plan - Annual Dividend</v>
      </c>
      <c r="K3618" s="35">
        <f t="shared" si="916"/>
        <v>87</v>
      </c>
      <c r="L3618" s="30" t="str">
        <f t="shared" si="917"/>
        <v>12.5906</v>
      </c>
      <c r="M3618" s="30">
        <f t="shared" si="918"/>
        <v>95</v>
      </c>
      <c r="N3618" s="30" t="str">
        <f t="shared" si="919"/>
        <v>12.5906</v>
      </c>
      <c r="O3618" s="30">
        <f t="shared" si="920"/>
        <v>103</v>
      </c>
      <c r="P3618" s="30" t="str">
        <f t="shared" si="921"/>
        <v>12.5906</v>
      </c>
      <c r="Q3618" s="30">
        <f t="shared" si="922"/>
        <v>111</v>
      </c>
      <c r="R3618" s="36" t="str">
        <f t="shared" si="923"/>
        <v>09-Aug-2017</v>
      </c>
      <c r="S3618" s="37">
        <f t="shared" si="914"/>
        <v>12.5906</v>
      </c>
    </row>
    <row r="3619" spans="1:19" ht="26">
      <c r="A3619" s="30" t="s">
        <v>9337</v>
      </c>
      <c r="D3619" s="30" t="str">
        <f t="shared" si="908"/>
        <v>138441</v>
      </c>
      <c r="E3619" s="30">
        <f t="shared" si="912"/>
        <v>7</v>
      </c>
      <c r="F3619" s="30" t="str">
        <f t="shared" si="909"/>
        <v>INF663L01HF7</v>
      </c>
      <c r="G3619" s="30">
        <f t="shared" si="913"/>
        <v>20</v>
      </c>
      <c r="H3619" s="30" t="str">
        <f t="shared" si="910"/>
        <v>-</v>
      </c>
      <c r="I3619" s="30">
        <f t="shared" si="915"/>
        <v>22</v>
      </c>
      <c r="J3619" s="35" t="str">
        <f t="shared" si="911"/>
        <v>DHFL Pramerica Low Duration Fund - Direct Plan - Daily Dividend</v>
      </c>
      <c r="K3619" s="35">
        <f t="shared" si="916"/>
        <v>86</v>
      </c>
      <c r="L3619" s="30" t="str">
        <f t="shared" si="917"/>
        <v>10.0331</v>
      </c>
      <c r="M3619" s="30">
        <f t="shared" si="918"/>
        <v>94</v>
      </c>
      <c r="N3619" s="30" t="str">
        <f t="shared" si="919"/>
        <v>10.0331</v>
      </c>
      <c r="O3619" s="30">
        <f t="shared" si="920"/>
        <v>102</v>
      </c>
      <c r="P3619" s="30" t="str">
        <f t="shared" si="921"/>
        <v>10.0331</v>
      </c>
      <c r="Q3619" s="30">
        <f t="shared" si="922"/>
        <v>110</v>
      </c>
      <c r="R3619" s="36" t="str">
        <f t="shared" si="923"/>
        <v>09-Aug-2017</v>
      </c>
      <c r="S3619" s="37">
        <f t="shared" si="914"/>
        <v>10.033099999999999</v>
      </c>
    </row>
    <row r="3620" spans="1:19" ht="26">
      <c r="A3620" s="30" t="s">
        <v>9338</v>
      </c>
      <c r="D3620" s="30" t="str">
        <f t="shared" si="908"/>
        <v>138442</v>
      </c>
      <c r="E3620" s="30">
        <f t="shared" si="912"/>
        <v>7</v>
      </c>
      <c r="F3620" s="30" t="str">
        <f t="shared" si="909"/>
        <v>INF663L01HM3</v>
      </c>
      <c r="G3620" s="30">
        <f t="shared" si="913"/>
        <v>20</v>
      </c>
      <c r="H3620" s="30" t="str">
        <f t="shared" si="910"/>
        <v>-</v>
      </c>
      <c r="I3620" s="30">
        <f t="shared" si="915"/>
        <v>22</v>
      </c>
      <c r="J3620" s="35" t="str">
        <f t="shared" si="911"/>
        <v>DHFL Pramerica Low Duration Fund - Direct Plan - Fortnightly Dividend</v>
      </c>
      <c r="K3620" s="35">
        <f t="shared" si="916"/>
        <v>92</v>
      </c>
      <c r="L3620" s="30" t="str">
        <f t="shared" si="917"/>
        <v>10.1669</v>
      </c>
      <c r="M3620" s="30">
        <f t="shared" si="918"/>
        <v>100</v>
      </c>
      <c r="N3620" s="30" t="str">
        <f t="shared" si="919"/>
        <v>10.1669</v>
      </c>
      <c r="O3620" s="30">
        <f t="shared" si="920"/>
        <v>108</v>
      </c>
      <c r="P3620" s="30" t="str">
        <f t="shared" si="921"/>
        <v>10.1669</v>
      </c>
      <c r="Q3620" s="30">
        <f t="shared" si="922"/>
        <v>116</v>
      </c>
      <c r="R3620" s="36" t="str">
        <f t="shared" si="923"/>
        <v>09-Aug-2017</v>
      </c>
      <c r="S3620" s="37">
        <f t="shared" si="914"/>
        <v>10.1669</v>
      </c>
    </row>
    <row r="3621" spans="1:19">
      <c r="A3621" s="30" t="s">
        <v>9339</v>
      </c>
      <c r="D3621" s="30" t="str">
        <f t="shared" si="908"/>
        <v>138443</v>
      </c>
      <c r="E3621" s="30">
        <f t="shared" si="912"/>
        <v>7</v>
      </c>
      <c r="F3621" s="30" t="str">
        <f t="shared" si="909"/>
        <v>INF663L01HE0</v>
      </c>
      <c r="G3621" s="30">
        <f t="shared" si="913"/>
        <v>20</v>
      </c>
      <c r="H3621" s="30" t="str">
        <f t="shared" si="910"/>
        <v>-</v>
      </c>
      <c r="I3621" s="30">
        <f t="shared" si="915"/>
        <v>22</v>
      </c>
      <c r="J3621" s="35" t="str">
        <f t="shared" si="911"/>
        <v>DHFL Pramerica Low Duration Fund - Direct Plan - Growth</v>
      </c>
      <c r="K3621" s="35">
        <f t="shared" si="916"/>
        <v>78</v>
      </c>
      <c r="L3621" s="30" t="str">
        <f t="shared" si="917"/>
        <v>23.381</v>
      </c>
      <c r="M3621" s="30">
        <f t="shared" si="918"/>
        <v>85</v>
      </c>
      <c r="N3621" s="30" t="str">
        <f t="shared" si="919"/>
        <v>23.381</v>
      </c>
      <c r="O3621" s="30">
        <f t="shared" si="920"/>
        <v>92</v>
      </c>
      <c r="P3621" s="30" t="str">
        <f t="shared" si="921"/>
        <v>23.381</v>
      </c>
      <c r="Q3621" s="30">
        <f t="shared" si="922"/>
        <v>99</v>
      </c>
      <c r="R3621" s="36" t="str">
        <f t="shared" si="923"/>
        <v>09-Aug-2017</v>
      </c>
      <c r="S3621" s="37">
        <f t="shared" si="914"/>
        <v>23.381</v>
      </c>
    </row>
    <row r="3622" spans="1:19" ht="26">
      <c r="A3622" s="30" t="s">
        <v>9340</v>
      </c>
      <c r="D3622" s="30" t="str">
        <f t="shared" si="908"/>
        <v>138447</v>
      </c>
      <c r="E3622" s="30">
        <f t="shared" si="912"/>
        <v>7</v>
      </c>
      <c r="F3622" s="30" t="str">
        <f t="shared" si="909"/>
        <v>INF663L01JR8</v>
      </c>
      <c r="G3622" s="30">
        <f t="shared" si="913"/>
        <v>20</v>
      </c>
      <c r="H3622" s="30" t="str">
        <f t="shared" si="910"/>
        <v>-</v>
      </c>
      <c r="I3622" s="30">
        <f t="shared" si="915"/>
        <v>22</v>
      </c>
      <c r="J3622" s="35" t="str">
        <f t="shared" si="911"/>
        <v>DHFL Pramerica Low Duration Fund - Direct Plan - Monthly Bonus</v>
      </c>
      <c r="K3622" s="35">
        <f t="shared" si="916"/>
        <v>85</v>
      </c>
      <c r="L3622" s="30" t="str">
        <f t="shared" si="917"/>
        <v>12.7383</v>
      </c>
      <c r="M3622" s="30">
        <f t="shared" si="918"/>
        <v>93</v>
      </c>
      <c r="N3622" s="30" t="str">
        <f t="shared" si="919"/>
        <v>12.7383</v>
      </c>
      <c r="O3622" s="30">
        <f t="shared" si="920"/>
        <v>101</v>
      </c>
      <c r="P3622" s="30" t="str">
        <f t="shared" si="921"/>
        <v>12.7383</v>
      </c>
      <c r="Q3622" s="30">
        <f t="shared" si="922"/>
        <v>109</v>
      </c>
      <c r="R3622" s="36" t="str">
        <f t="shared" si="923"/>
        <v>09-Aug-2017</v>
      </c>
      <c r="S3622" s="37">
        <f t="shared" si="914"/>
        <v>12.738300000000001</v>
      </c>
    </row>
    <row r="3623" spans="1:19" ht="26">
      <c r="A3623" s="30" t="s">
        <v>9341</v>
      </c>
      <c r="D3623" s="30" t="str">
        <f t="shared" si="908"/>
        <v>138439</v>
      </c>
      <c r="E3623" s="30">
        <f t="shared" si="912"/>
        <v>7</v>
      </c>
      <c r="F3623" s="30" t="str">
        <f t="shared" si="909"/>
        <v>INF663L01HK7</v>
      </c>
      <c r="G3623" s="30">
        <f t="shared" si="913"/>
        <v>20</v>
      </c>
      <c r="H3623" s="30" t="str">
        <f t="shared" si="910"/>
        <v>-</v>
      </c>
      <c r="I3623" s="30">
        <f t="shared" si="915"/>
        <v>22</v>
      </c>
      <c r="J3623" s="35" t="str">
        <f t="shared" si="911"/>
        <v>DHFL Pramerica Low Duration Fund - Direct Plan - Monthly Dividend</v>
      </c>
      <c r="K3623" s="35">
        <f t="shared" si="916"/>
        <v>88</v>
      </c>
      <c r="L3623" s="30" t="str">
        <f t="shared" si="917"/>
        <v>11.1977</v>
      </c>
      <c r="M3623" s="30">
        <f t="shared" si="918"/>
        <v>96</v>
      </c>
      <c r="N3623" s="30" t="str">
        <f t="shared" si="919"/>
        <v>11.1977</v>
      </c>
      <c r="O3623" s="30">
        <f t="shared" si="920"/>
        <v>104</v>
      </c>
      <c r="P3623" s="30" t="str">
        <f t="shared" si="921"/>
        <v>11.1977</v>
      </c>
      <c r="Q3623" s="30">
        <f t="shared" si="922"/>
        <v>112</v>
      </c>
      <c r="R3623" s="36" t="str">
        <f t="shared" si="923"/>
        <v>09-Aug-2017</v>
      </c>
      <c r="S3623" s="37">
        <f t="shared" si="914"/>
        <v>11.197699999999999</v>
      </c>
    </row>
    <row r="3624" spans="1:19" ht="26">
      <c r="A3624" s="30" t="s">
        <v>9342</v>
      </c>
      <c r="D3624" s="30" t="str">
        <f t="shared" si="908"/>
        <v>138445</v>
      </c>
      <c r="E3624" s="30">
        <f t="shared" si="912"/>
        <v>7</v>
      </c>
      <c r="F3624" s="30" t="str">
        <f t="shared" si="909"/>
        <v>INF663L01HI1</v>
      </c>
      <c r="G3624" s="30">
        <f t="shared" si="913"/>
        <v>20</v>
      </c>
      <c r="H3624" s="30" t="str">
        <f t="shared" si="910"/>
        <v>INF663L01HJ9</v>
      </c>
      <c r="I3624" s="30">
        <f t="shared" si="915"/>
        <v>33</v>
      </c>
      <c r="J3624" s="35" t="str">
        <f t="shared" si="911"/>
        <v>DHFL Pramerica Low Duration Fund - Direct Plan - Quarterly Dividend</v>
      </c>
      <c r="K3624" s="35">
        <f t="shared" si="916"/>
        <v>101</v>
      </c>
      <c r="L3624" s="30" t="str">
        <f t="shared" si="917"/>
        <v>10.3349</v>
      </c>
      <c r="M3624" s="30">
        <f t="shared" si="918"/>
        <v>109</v>
      </c>
      <c r="N3624" s="30" t="str">
        <f t="shared" si="919"/>
        <v>10.3349</v>
      </c>
      <c r="O3624" s="30">
        <f t="shared" si="920"/>
        <v>117</v>
      </c>
      <c r="P3624" s="30" t="str">
        <f t="shared" si="921"/>
        <v>10.3349</v>
      </c>
      <c r="Q3624" s="30">
        <f t="shared" si="922"/>
        <v>125</v>
      </c>
      <c r="R3624" s="36" t="str">
        <f t="shared" si="923"/>
        <v>09-Aug-2017</v>
      </c>
      <c r="S3624" s="37">
        <f t="shared" si="914"/>
        <v>10.334899999999999</v>
      </c>
    </row>
    <row r="3625" spans="1:19" ht="26">
      <c r="A3625" s="30" t="s">
        <v>9343</v>
      </c>
      <c r="D3625" s="30" t="str">
        <f t="shared" si="908"/>
        <v>138446</v>
      </c>
      <c r="E3625" s="30">
        <f t="shared" si="912"/>
        <v>7</v>
      </c>
      <c r="F3625" s="30" t="str">
        <f t="shared" si="909"/>
        <v>INF663L01HG5</v>
      </c>
      <c r="G3625" s="30">
        <f t="shared" si="913"/>
        <v>20</v>
      </c>
      <c r="H3625" s="30" t="str">
        <f t="shared" si="910"/>
        <v>-</v>
      </c>
      <c r="I3625" s="30">
        <f t="shared" si="915"/>
        <v>22</v>
      </c>
      <c r="J3625" s="35" t="str">
        <f t="shared" si="911"/>
        <v>DHFL Pramerica Low Duration Fund - Direct Plan - Weekly Dividend</v>
      </c>
      <c r="K3625" s="35">
        <f t="shared" si="916"/>
        <v>87</v>
      </c>
      <c r="L3625" s="30" t="str">
        <f t="shared" si="917"/>
        <v>10.2239</v>
      </c>
      <c r="M3625" s="30">
        <f t="shared" si="918"/>
        <v>95</v>
      </c>
      <c r="N3625" s="30" t="str">
        <f t="shared" si="919"/>
        <v>10.2239</v>
      </c>
      <c r="O3625" s="30">
        <f t="shared" si="920"/>
        <v>103</v>
      </c>
      <c r="P3625" s="30" t="str">
        <f t="shared" si="921"/>
        <v>10.2239</v>
      </c>
      <c r="Q3625" s="30">
        <f t="shared" si="922"/>
        <v>111</v>
      </c>
      <c r="R3625" s="36" t="str">
        <f t="shared" si="923"/>
        <v>09-Aug-2017</v>
      </c>
      <c r="S3625" s="37">
        <f t="shared" si="914"/>
        <v>10.2239</v>
      </c>
    </row>
    <row r="3626" spans="1:19">
      <c r="A3626" s="30" t="s">
        <v>9344</v>
      </c>
      <c r="D3626" s="30" t="str">
        <f t="shared" si="908"/>
        <v>138426</v>
      </c>
      <c r="E3626" s="30">
        <f t="shared" si="912"/>
        <v>7</v>
      </c>
      <c r="F3626" s="30" t="str">
        <f t="shared" si="909"/>
        <v>INF663L01HT8</v>
      </c>
      <c r="G3626" s="30">
        <f t="shared" si="913"/>
        <v>20</v>
      </c>
      <c r="H3626" s="30" t="str">
        <f t="shared" si="910"/>
        <v>-</v>
      </c>
      <c r="I3626" s="30">
        <f t="shared" si="915"/>
        <v>22</v>
      </c>
      <c r="J3626" s="35" t="str">
        <f t="shared" si="911"/>
        <v>DHFL Pramerica Low Duration Fund - FORTNIGHTLY DIV</v>
      </c>
      <c r="K3626" s="35">
        <f t="shared" si="916"/>
        <v>73</v>
      </c>
      <c r="L3626" s="30" t="str">
        <f t="shared" si="917"/>
        <v>10.1656</v>
      </c>
      <c r="M3626" s="30">
        <f t="shared" si="918"/>
        <v>81</v>
      </c>
      <c r="N3626" s="30" t="str">
        <f t="shared" si="919"/>
        <v>10.1656</v>
      </c>
      <c r="O3626" s="30">
        <f t="shared" si="920"/>
        <v>89</v>
      </c>
      <c r="P3626" s="30" t="str">
        <f t="shared" si="921"/>
        <v>10.1656</v>
      </c>
      <c r="Q3626" s="30">
        <f t="shared" si="922"/>
        <v>97</v>
      </c>
      <c r="R3626" s="36" t="str">
        <f t="shared" si="923"/>
        <v>09-Aug-2017</v>
      </c>
      <c r="S3626" s="37">
        <f t="shared" si="914"/>
        <v>10.1656</v>
      </c>
    </row>
    <row r="3627" spans="1:19">
      <c r="A3627" s="30" t="s">
        <v>9345</v>
      </c>
      <c r="D3627" s="30" t="str">
        <f t="shared" si="908"/>
        <v>138423</v>
      </c>
      <c r="E3627" s="30">
        <f t="shared" si="912"/>
        <v>7</v>
      </c>
      <c r="F3627" s="30" t="str">
        <f t="shared" si="909"/>
        <v>INF663L01HV4</v>
      </c>
      <c r="G3627" s="30">
        <f t="shared" si="913"/>
        <v>20</v>
      </c>
      <c r="H3627" s="30" t="str">
        <f t="shared" si="910"/>
        <v>-</v>
      </c>
      <c r="I3627" s="30">
        <f t="shared" si="915"/>
        <v>22</v>
      </c>
      <c r="J3627" s="35" t="str">
        <f t="shared" si="911"/>
        <v>DHFL Pramerica Low Duration Fund - GR</v>
      </c>
      <c r="K3627" s="35">
        <f t="shared" si="916"/>
        <v>60</v>
      </c>
      <c r="L3627" s="30" t="str">
        <f t="shared" si="917"/>
        <v>22.803</v>
      </c>
      <c r="M3627" s="30">
        <f t="shared" si="918"/>
        <v>67</v>
      </c>
      <c r="N3627" s="30" t="str">
        <f t="shared" si="919"/>
        <v>22.803</v>
      </c>
      <c r="O3627" s="30">
        <f t="shared" si="920"/>
        <v>74</v>
      </c>
      <c r="P3627" s="30" t="str">
        <f t="shared" si="921"/>
        <v>22.803</v>
      </c>
      <c r="Q3627" s="30">
        <f t="shared" si="922"/>
        <v>81</v>
      </c>
      <c r="R3627" s="36" t="str">
        <f t="shared" si="923"/>
        <v>09-Aug-2017</v>
      </c>
      <c r="S3627" s="37">
        <f t="shared" si="914"/>
        <v>22.803000000000001</v>
      </c>
    </row>
    <row r="3628" spans="1:19">
      <c r="A3628" s="30" t="s">
        <v>9346</v>
      </c>
      <c r="D3628" s="30" t="str">
        <f t="shared" si="908"/>
        <v>138448</v>
      </c>
      <c r="E3628" s="30">
        <f t="shared" si="912"/>
        <v>7</v>
      </c>
      <c r="F3628" s="30" t="str">
        <f t="shared" si="909"/>
        <v>INF663L01JT4</v>
      </c>
      <c r="G3628" s="30">
        <f t="shared" si="913"/>
        <v>20</v>
      </c>
      <c r="H3628" s="30" t="str">
        <f t="shared" si="910"/>
        <v>-</v>
      </c>
      <c r="I3628" s="30">
        <f t="shared" si="915"/>
        <v>22</v>
      </c>
      <c r="J3628" s="35" t="str">
        <f t="shared" si="911"/>
        <v>DHFL Pramerica Low Duration Fund - Monthly Bonus Option</v>
      </c>
      <c r="K3628" s="35">
        <f t="shared" si="916"/>
        <v>78</v>
      </c>
      <c r="L3628" s="30" t="str">
        <f t="shared" si="917"/>
        <v>12.5916</v>
      </c>
      <c r="M3628" s="30">
        <f t="shared" si="918"/>
        <v>86</v>
      </c>
      <c r="N3628" s="30" t="str">
        <f t="shared" si="919"/>
        <v>12.5916</v>
      </c>
      <c r="O3628" s="30">
        <f t="shared" si="920"/>
        <v>94</v>
      </c>
      <c r="P3628" s="30" t="str">
        <f t="shared" si="921"/>
        <v>12.5916</v>
      </c>
      <c r="Q3628" s="30">
        <f t="shared" si="922"/>
        <v>102</v>
      </c>
      <c r="R3628" s="36" t="str">
        <f t="shared" si="923"/>
        <v>09-Aug-2017</v>
      </c>
      <c r="S3628" s="37">
        <f t="shared" si="914"/>
        <v>12.5916</v>
      </c>
    </row>
    <row r="3629" spans="1:19">
      <c r="A3629" s="30" t="s">
        <v>9347</v>
      </c>
      <c r="D3629" s="30" t="str">
        <f t="shared" si="908"/>
        <v>138436</v>
      </c>
      <c r="E3629" s="30">
        <f t="shared" si="912"/>
        <v>7</v>
      </c>
      <c r="F3629" s="30" t="str">
        <f t="shared" si="909"/>
        <v>INF663L01IC2</v>
      </c>
      <c r="G3629" s="30">
        <f t="shared" si="913"/>
        <v>20</v>
      </c>
      <c r="H3629" s="30" t="str">
        <f t="shared" si="910"/>
        <v>-</v>
      </c>
      <c r="I3629" s="30">
        <f t="shared" si="915"/>
        <v>22</v>
      </c>
      <c r="J3629" s="35" t="str">
        <f t="shared" si="911"/>
        <v>DHFL Pramerica Low Duration Fund - QUARTERLY DIV</v>
      </c>
      <c r="K3629" s="35">
        <f t="shared" si="916"/>
        <v>71</v>
      </c>
      <c r="L3629" s="30" t="str">
        <f t="shared" si="917"/>
        <v>10.3197</v>
      </c>
      <c r="M3629" s="30">
        <f t="shared" si="918"/>
        <v>79</v>
      </c>
      <c r="N3629" s="30" t="str">
        <f t="shared" si="919"/>
        <v>10.3197</v>
      </c>
      <c r="O3629" s="30">
        <f t="shared" si="920"/>
        <v>87</v>
      </c>
      <c r="P3629" s="30" t="str">
        <f t="shared" si="921"/>
        <v>10.3197</v>
      </c>
      <c r="Q3629" s="30">
        <f t="shared" si="922"/>
        <v>95</v>
      </c>
      <c r="R3629" s="36" t="str">
        <f t="shared" si="923"/>
        <v>09-Aug-2017</v>
      </c>
      <c r="S3629" s="37">
        <f t="shared" si="914"/>
        <v>10.319699999999999</v>
      </c>
    </row>
    <row r="3630" spans="1:19">
      <c r="A3630" s="30" t="s">
        <v>9348</v>
      </c>
      <c r="D3630" s="30" t="str">
        <f t="shared" si="908"/>
        <v>138438</v>
      </c>
      <c r="E3630" s="30">
        <f t="shared" si="912"/>
        <v>7</v>
      </c>
      <c r="F3630" s="30" t="str">
        <f t="shared" si="909"/>
        <v>INF663L01IA6</v>
      </c>
      <c r="G3630" s="30">
        <f t="shared" si="913"/>
        <v>20</v>
      </c>
      <c r="H3630" s="30" t="str">
        <f t="shared" si="910"/>
        <v>-</v>
      </c>
      <c r="I3630" s="30">
        <f t="shared" si="915"/>
        <v>22</v>
      </c>
      <c r="J3630" s="35" t="str">
        <f t="shared" si="911"/>
        <v>DHFL Pramerica Low Duration Fund DIV OPTION</v>
      </c>
      <c r="K3630" s="35">
        <f t="shared" si="916"/>
        <v>66</v>
      </c>
      <c r="L3630" s="30" t="str">
        <f t="shared" si="917"/>
        <v>11.0741</v>
      </c>
      <c r="M3630" s="30">
        <f t="shared" si="918"/>
        <v>74</v>
      </c>
      <c r="N3630" s="30" t="str">
        <f t="shared" si="919"/>
        <v>11.0741</v>
      </c>
      <c r="O3630" s="30">
        <f t="shared" si="920"/>
        <v>82</v>
      </c>
      <c r="P3630" s="30" t="str">
        <f t="shared" si="921"/>
        <v>11.0741</v>
      </c>
      <c r="Q3630" s="30">
        <f t="shared" si="922"/>
        <v>90</v>
      </c>
      <c r="R3630" s="36" t="str">
        <f t="shared" si="923"/>
        <v>09-Aug-2017</v>
      </c>
      <c r="S3630" s="37">
        <f t="shared" si="914"/>
        <v>11.0741</v>
      </c>
    </row>
    <row r="3631" spans="1:19" ht="26">
      <c r="A3631" s="30" t="s">
        <v>9349</v>
      </c>
      <c r="D3631" s="30" t="str">
        <f t="shared" si="908"/>
        <v>138429</v>
      </c>
      <c r="E3631" s="30">
        <f t="shared" si="912"/>
        <v>7</v>
      </c>
      <c r="F3631" s="30" t="str">
        <f t="shared" si="909"/>
        <v>INF223J01986</v>
      </c>
      <c r="G3631" s="30">
        <f t="shared" si="913"/>
        <v>20</v>
      </c>
      <c r="H3631" s="30" t="str">
        <f t="shared" si="910"/>
        <v>-</v>
      </c>
      <c r="I3631" s="30">
        <f t="shared" si="915"/>
        <v>22</v>
      </c>
      <c r="J3631" s="35" t="str">
        <f t="shared" si="911"/>
        <v>DHFL Pramerica Low Duration Fund INSTITUTIONAL - MONTHLY DIV</v>
      </c>
      <c r="K3631" s="35">
        <f t="shared" si="916"/>
        <v>83</v>
      </c>
      <c r="L3631" s="30" t="str">
        <f t="shared" si="917"/>
        <v>10.9444</v>
      </c>
      <c r="M3631" s="30">
        <f t="shared" si="918"/>
        <v>91</v>
      </c>
      <c r="N3631" s="30" t="str">
        <f t="shared" si="919"/>
        <v>10.9444</v>
      </c>
      <c r="O3631" s="30">
        <f t="shared" si="920"/>
        <v>99</v>
      </c>
      <c r="P3631" s="30" t="str">
        <f t="shared" si="921"/>
        <v>10.9444</v>
      </c>
      <c r="Q3631" s="30">
        <f t="shared" si="922"/>
        <v>107</v>
      </c>
      <c r="R3631" s="36" t="str">
        <f t="shared" si="923"/>
        <v>09-Aug-2017</v>
      </c>
      <c r="S3631" s="37">
        <f t="shared" si="914"/>
        <v>10.9444</v>
      </c>
    </row>
    <row r="3632" spans="1:19">
      <c r="A3632" s="30" t="s">
        <v>9350</v>
      </c>
      <c r="D3632" s="30" t="str">
        <f t="shared" si="908"/>
        <v>138427</v>
      </c>
      <c r="E3632" s="30">
        <f t="shared" si="912"/>
        <v>7</v>
      </c>
      <c r="F3632" s="30" t="str">
        <f t="shared" si="909"/>
        <v>INF663L01JN7</v>
      </c>
      <c r="G3632" s="30">
        <f t="shared" si="913"/>
        <v>20</v>
      </c>
      <c r="H3632" s="30" t="str">
        <f t="shared" si="910"/>
        <v>-</v>
      </c>
      <c r="I3632" s="30">
        <f t="shared" si="915"/>
        <v>22</v>
      </c>
      <c r="J3632" s="35" t="str">
        <f t="shared" si="911"/>
        <v>DHFL Pramerica Low Duration Fund INSTITUTIONAL -GR</v>
      </c>
      <c r="K3632" s="35">
        <f t="shared" si="916"/>
        <v>73</v>
      </c>
      <c r="L3632" s="30" t="str">
        <f t="shared" si="917"/>
        <v>20.9754</v>
      </c>
      <c r="M3632" s="30">
        <f t="shared" si="918"/>
        <v>81</v>
      </c>
      <c r="N3632" s="30" t="str">
        <f t="shared" si="919"/>
        <v>20.9754</v>
      </c>
      <c r="O3632" s="30">
        <f t="shared" si="920"/>
        <v>89</v>
      </c>
      <c r="P3632" s="30" t="str">
        <f t="shared" si="921"/>
        <v>20.9754</v>
      </c>
      <c r="Q3632" s="30">
        <f t="shared" si="922"/>
        <v>97</v>
      </c>
      <c r="R3632" s="36" t="str">
        <f t="shared" si="923"/>
        <v>09-Aug-2017</v>
      </c>
      <c r="S3632" s="37">
        <f t="shared" si="914"/>
        <v>20.9754</v>
      </c>
    </row>
    <row r="3633" spans="1:19">
      <c r="A3633" s="30" t="s">
        <v>9351</v>
      </c>
      <c r="D3633" s="30" t="str">
        <f t="shared" si="908"/>
        <v>138431</v>
      </c>
      <c r="E3633" s="30">
        <f t="shared" si="912"/>
        <v>7</v>
      </c>
      <c r="F3633" s="30" t="str">
        <f t="shared" si="909"/>
        <v>INF663L01JP2</v>
      </c>
      <c r="G3633" s="30">
        <f t="shared" si="913"/>
        <v>20</v>
      </c>
      <c r="H3633" s="30" t="str">
        <f t="shared" si="910"/>
        <v>-</v>
      </c>
      <c r="I3633" s="30">
        <f t="shared" si="915"/>
        <v>22</v>
      </c>
      <c r="J3633" s="35" t="str">
        <f t="shared" si="911"/>
        <v>DHFL Pramerica Low Duration Fund INSTITUTIONAL -Weekly</v>
      </c>
      <c r="K3633" s="35">
        <f t="shared" si="916"/>
        <v>77</v>
      </c>
      <c r="L3633" s="30" t="str">
        <f t="shared" si="917"/>
        <v>10.0817</v>
      </c>
      <c r="M3633" s="30">
        <f t="shared" si="918"/>
        <v>85</v>
      </c>
      <c r="N3633" s="30" t="str">
        <f t="shared" si="919"/>
        <v>10.0817</v>
      </c>
      <c r="O3633" s="30">
        <f t="shared" si="920"/>
        <v>93</v>
      </c>
      <c r="P3633" s="30" t="str">
        <f t="shared" si="921"/>
        <v>10.0817</v>
      </c>
      <c r="Q3633" s="30">
        <f t="shared" si="922"/>
        <v>101</v>
      </c>
      <c r="R3633" s="36" t="str">
        <f t="shared" si="923"/>
        <v>09-Aug-2017</v>
      </c>
      <c r="S3633" s="37">
        <f t="shared" si="914"/>
        <v>10.0817</v>
      </c>
    </row>
    <row r="3634" spans="1:19">
      <c r="A3634" s="30" t="s">
        <v>9352</v>
      </c>
      <c r="D3634" s="30" t="str">
        <f t="shared" si="908"/>
        <v>138432</v>
      </c>
      <c r="E3634" s="30">
        <f t="shared" si="912"/>
        <v>7</v>
      </c>
      <c r="F3634" s="30" t="str">
        <f t="shared" si="909"/>
        <v>INF663L01JO5</v>
      </c>
      <c r="G3634" s="30">
        <f t="shared" si="913"/>
        <v>20</v>
      </c>
      <c r="H3634" s="30" t="str">
        <f t="shared" si="910"/>
        <v>-</v>
      </c>
      <c r="I3634" s="30">
        <f t="shared" si="915"/>
        <v>22</v>
      </c>
      <c r="J3634" s="35" t="str">
        <f t="shared" si="911"/>
        <v>DHFL Pramerica Low Duration Fund INSTITUTIONAL-Daily</v>
      </c>
      <c r="K3634" s="35">
        <f t="shared" si="916"/>
        <v>75</v>
      </c>
      <c r="L3634" s="30" t="str">
        <f t="shared" si="917"/>
        <v>10.0443</v>
      </c>
      <c r="M3634" s="30">
        <f t="shared" si="918"/>
        <v>83</v>
      </c>
      <c r="N3634" s="30" t="str">
        <f t="shared" si="919"/>
        <v>10.0443</v>
      </c>
      <c r="O3634" s="30">
        <f t="shared" si="920"/>
        <v>91</v>
      </c>
      <c r="P3634" s="30" t="str">
        <f t="shared" si="921"/>
        <v>10.0443</v>
      </c>
      <c r="Q3634" s="30">
        <f t="shared" si="922"/>
        <v>99</v>
      </c>
      <c r="R3634" s="36" t="str">
        <f t="shared" si="923"/>
        <v>09-Aug-2017</v>
      </c>
      <c r="S3634" s="37">
        <f t="shared" si="914"/>
        <v>10.0443</v>
      </c>
    </row>
    <row r="3635" spans="1:19">
      <c r="A3635" s="30" t="s">
        <v>9353</v>
      </c>
      <c r="D3635" s="30" t="str">
        <f t="shared" si="908"/>
        <v>138435</v>
      </c>
      <c r="E3635" s="30">
        <f t="shared" si="912"/>
        <v>7</v>
      </c>
      <c r="F3635" s="30" t="str">
        <f t="shared" si="909"/>
        <v>INF663L01JQ0</v>
      </c>
      <c r="G3635" s="30">
        <f t="shared" si="913"/>
        <v>20</v>
      </c>
      <c r="H3635" s="30" t="str">
        <f t="shared" si="910"/>
        <v>-</v>
      </c>
      <c r="I3635" s="30">
        <f t="shared" si="915"/>
        <v>22</v>
      </c>
      <c r="J3635" s="35" t="str">
        <f t="shared" si="911"/>
        <v>DHFL Pramerica Low Duration Fund- Bonus Option</v>
      </c>
      <c r="K3635" s="35">
        <f t="shared" si="916"/>
        <v>69</v>
      </c>
      <c r="L3635" s="30" t="str">
        <f t="shared" si="917"/>
        <v>17.6432</v>
      </c>
      <c r="M3635" s="30">
        <f t="shared" si="918"/>
        <v>77</v>
      </c>
      <c r="N3635" s="30" t="str">
        <f t="shared" si="919"/>
        <v>17.6432</v>
      </c>
      <c r="O3635" s="30">
        <f t="shared" si="920"/>
        <v>85</v>
      </c>
      <c r="P3635" s="30" t="str">
        <f t="shared" si="921"/>
        <v>17.6432</v>
      </c>
      <c r="Q3635" s="30">
        <f t="shared" si="922"/>
        <v>93</v>
      </c>
      <c r="R3635" s="36" t="str">
        <f t="shared" si="923"/>
        <v>09-Aug-2017</v>
      </c>
      <c r="S3635" s="37">
        <f t="shared" si="914"/>
        <v>17.6432</v>
      </c>
    </row>
    <row r="3636" spans="1:19">
      <c r="A3636" s="30" t="s">
        <v>9354</v>
      </c>
      <c r="D3636" s="30" t="str">
        <f t="shared" si="908"/>
        <v>138424</v>
      </c>
      <c r="E3636" s="30">
        <f t="shared" si="912"/>
        <v>7</v>
      </c>
      <c r="F3636" s="30" t="str">
        <f t="shared" si="909"/>
        <v>INF663L01HS0</v>
      </c>
      <c r="G3636" s="30">
        <f t="shared" si="913"/>
        <v>20</v>
      </c>
      <c r="H3636" s="30" t="str">
        <f t="shared" si="910"/>
        <v>-</v>
      </c>
      <c r="I3636" s="30">
        <f t="shared" si="915"/>
        <v>22</v>
      </c>
      <c r="J3636" s="35" t="str">
        <f t="shared" si="911"/>
        <v>DHFL Pramerica Low Duration Fund- MONTHLY DIV</v>
      </c>
      <c r="K3636" s="35">
        <f t="shared" si="916"/>
        <v>68</v>
      </c>
      <c r="L3636" s="30" t="str">
        <f t="shared" si="917"/>
        <v>11.3341</v>
      </c>
      <c r="M3636" s="30">
        <f t="shared" si="918"/>
        <v>76</v>
      </c>
      <c r="N3636" s="30" t="str">
        <f t="shared" si="919"/>
        <v>11.3341</v>
      </c>
      <c r="O3636" s="30">
        <f t="shared" si="920"/>
        <v>84</v>
      </c>
      <c r="P3636" s="30" t="str">
        <f t="shared" si="921"/>
        <v>11.3341</v>
      </c>
      <c r="Q3636" s="30">
        <f t="shared" si="922"/>
        <v>92</v>
      </c>
      <c r="R3636" s="36" t="str">
        <f t="shared" si="923"/>
        <v>09-Aug-2017</v>
      </c>
      <c r="S3636" s="37">
        <f t="shared" si="914"/>
        <v>11.334099999999999</v>
      </c>
    </row>
    <row r="3637" spans="1:19">
      <c r="A3637" s="30" t="s">
        <v>9355</v>
      </c>
      <c r="D3637" s="30" t="str">
        <f t="shared" si="908"/>
        <v>138425</v>
      </c>
      <c r="E3637" s="30">
        <f t="shared" si="912"/>
        <v>7</v>
      </c>
      <c r="F3637" s="30" t="str">
        <f t="shared" si="909"/>
        <v>INF663L01IF5</v>
      </c>
      <c r="G3637" s="30">
        <f t="shared" si="913"/>
        <v>20</v>
      </c>
      <c r="H3637" s="30" t="str">
        <f t="shared" si="910"/>
        <v>-</v>
      </c>
      <c r="I3637" s="30">
        <f t="shared" si="915"/>
        <v>22</v>
      </c>
      <c r="J3637" s="35" t="str">
        <f t="shared" si="911"/>
        <v>DHFL Pramerica Low Duration Fund- WEEKLY DIV</v>
      </c>
      <c r="K3637" s="35">
        <f t="shared" si="916"/>
        <v>67</v>
      </c>
      <c r="L3637" s="30" t="str">
        <f t="shared" si="917"/>
        <v>10.1097</v>
      </c>
      <c r="M3637" s="30">
        <f t="shared" si="918"/>
        <v>75</v>
      </c>
      <c r="N3637" s="30" t="str">
        <f t="shared" si="919"/>
        <v>10.1097</v>
      </c>
      <c r="O3637" s="30">
        <f t="shared" si="920"/>
        <v>83</v>
      </c>
      <c r="P3637" s="30" t="str">
        <f t="shared" si="921"/>
        <v>10.1097</v>
      </c>
      <c r="Q3637" s="30">
        <f t="shared" si="922"/>
        <v>91</v>
      </c>
      <c r="R3637" s="36" t="str">
        <f t="shared" si="923"/>
        <v>09-Aug-2017</v>
      </c>
      <c r="S3637" s="37">
        <f t="shared" si="914"/>
        <v>10.1097</v>
      </c>
    </row>
    <row r="3638" spans="1:19" ht="26">
      <c r="A3638" s="30" t="s">
        <v>9356</v>
      </c>
      <c r="D3638" s="30" t="str">
        <f t="shared" si="908"/>
        <v>138696</v>
      </c>
      <c r="E3638" s="30">
        <f t="shared" si="912"/>
        <v>7</v>
      </c>
      <c r="F3638" s="30" t="str">
        <f t="shared" si="909"/>
        <v>INF223JA1MH6</v>
      </c>
      <c r="G3638" s="30">
        <f t="shared" si="913"/>
        <v>20</v>
      </c>
      <c r="H3638" s="30" t="str">
        <f t="shared" si="910"/>
        <v>-</v>
      </c>
      <c r="I3638" s="30">
        <f t="shared" si="915"/>
        <v>22</v>
      </c>
      <c r="J3638" s="35" t="str">
        <f t="shared" si="911"/>
        <v>DHFL Pramerica Medium Term Income Fund - Direct Plan - Annual Dividend</v>
      </c>
      <c r="K3638" s="35">
        <f t="shared" si="916"/>
        <v>93</v>
      </c>
      <c r="L3638" s="30" t="str">
        <f t="shared" si="917"/>
        <v>10.4245</v>
      </c>
      <c r="M3638" s="30">
        <f t="shared" si="918"/>
        <v>101</v>
      </c>
      <c r="N3638" s="30" t="str">
        <f t="shared" si="919"/>
        <v>10.3203</v>
      </c>
      <c r="O3638" s="30">
        <f t="shared" si="920"/>
        <v>109</v>
      </c>
      <c r="P3638" s="30" t="str">
        <f t="shared" si="921"/>
        <v>10.4245</v>
      </c>
      <c r="Q3638" s="30">
        <f t="shared" si="922"/>
        <v>117</v>
      </c>
      <c r="R3638" s="36" t="str">
        <f t="shared" si="923"/>
        <v>09-Aug-2017</v>
      </c>
      <c r="S3638" s="37">
        <f t="shared" si="914"/>
        <v>10.4245</v>
      </c>
    </row>
    <row r="3639" spans="1:19" ht="26">
      <c r="A3639" s="30" t="s">
        <v>9357</v>
      </c>
      <c r="D3639" s="30" t="str">
        <f t="shared" si="908"/>
        <v>138697</v>
      </c>
      <c r="E3639" s="30">
        <f t="shared" si="912"/>
        <v>7</v>
      </c>
      <c r="F3639" s="30" t="str">
        <f t="shared" si="909"/>
        <v>INF223JA1MD5</v>
      </c>
      <c r="G3639" s="30">
        <f t="shared" si="913"/>
        <v>20</v>
      </c>
      <c r="H3639" s="30" t="str">
        <f t="shared" si="910"/>
        <v>-</v>
      </c>
      <c r="I3639" s="30">
        <f t="shared" si="915"/>
        <v>22</v>
      </c>
      <c r="J3639" s="35" t="str">
        <f t="shared" si="911"/>
        <v>DHFL Pramerica Medium Term Income Fund - Direct Plan - Monthly Dividend</v>
      </c>
      <c r="K3639" s="35">
        <f t="shared" si="916"/>
        <v>94</v>
      </c>
      <c r="L3639" s="30" t="str">
        <f t="shared" si="917"/>
        <v>10.9874</v>
      </c>
      <c r="M3639" s="30">
        <f t="shared" si="918"/>
        <v>102</v>
      </c>
      <c r="N3639" s="30" t="str">
        <f t="shared" si="919"/>
        <v>10.8775</v>
      </c>
      <c r="O3639" s="30">
        <f t="shared" si="920"/>
        <v>110</v>
      </c>
      <c r="P3639" s="30" t="str">
        <f t="shared" si="921"/>
        <v>10.9874</v>
      </c>
      <c r="Q3639" s="30">
        <f t="shared" si="922"/>
        <v>118</v>
      </c>
      <c r="R3639" s="36" t="str">
        <f t="shared" si="923"/>
        <v>09-Aug-2017</v>
      </c>
      <c r="S3639" s="37">
        <f t="shared" si="914"/>
        <v>10.987399999999999</v>
      </c>
    </row>
    <row r="3640" spans="1:19" ht="26">
      <c r="A3640" s="30" t="s">
        <v>9358</v>
      </c>
      <c r="D3640" s="30" t="str">
        <f t="shared" si="908"/>
        <v>138700</v>
      </c>
      <c r="E3640" s="30">
        <f t="shared" si="912"/>
        <v>7</v>
      </c>
      <c r="F3640" s="30" t="str">
        <f t="shared" si="909"/>
        <v>INF223JA1LX5</v>
      </c>
      <c r="G3640" s="30">
        <f t="shared" si="913"/>
        <v>20</v>
      </c>
      <c r="H3640" s="30" t="str">
        <f t="shared" si="910"/>
        <v>-</v>
      </c>
      <c r="I3640" s="30">
        <f t="shared" si="915"/>
        <v>22</v>
      </c>
      <c r="J3640" s="35" t="str">
        <f t="shared" si="911"/>
        <v>DHFL Pramerica Medium Term Income Fund - Regular Plan - Monthly Dividend</v>
      </c>
      <c r="K3640" s="35">
        <f t="shared" si="916"/>
        <v>95</v>
      </c>
      <c r="L3640" s="30" t="str">
        <f t="shared" si="917"/>
        <v>10.9098</v>
      </c>
      <c r="M3640" s="30">
        <f t="shared" si="918"/>
        <v>103</v>
      </c>
      <c r="N3640" s="30" t="str">
        <f t="shared" si="919"/>
        <v>10.8007</v>
      </c>
      <c r="O3640" s="30">
        <f t="shared" si="920"/>
        <v>111</v>
      </c>
      <c r="P3640" s="30" t="str">
        <f t="shared" si="921"/>
        <v>10.9098</v>
      </c>
      <c r="Q3640" s="30">
        <f t="shared" si="922"/>
        <v>119</v>
      </c>
      <c r="R3640" s="36" t="str">
        <f t="shared" si="923"/>
        <v>09-Aug-2017</v>
      </c>
      <c r="S3640" s="37">
        <f t="shared" si="914"/>
        <v>10.909800000000001</v>
      </c>
    </row>
    <row r="3641" spans="1:19" ht="26">
      <c r="A3641" s="30" t="s">
        <v>9359</v>
      </c>
      <c r="D3641" s="30" t="str">
        <f t="shared" si="908"/>
        <v>138695</v>
      </c>
      <c r="E3641" s="30">
        <f t="shared" si="912"/>
        <v>7</v>
      </c>
      <c r="F3641" s="30" t="str">
        <f t="shared" si="909"/>
        <v>INF223JA1LZ0</v>
      </c>
      <c r="G3641" s="30">
        <f t="shared" si="913"/>
        <v>20</v>
      </c>
      <c r="H3641" s="30" t="str">
        <f t="shared" si="910"/>
        <v>-</v>
      </c>
      <c r="I3641" s="30">
        <f t="shared" si="915"/>
        <v>22</v>
      </c>
      <c r="J3641" s="35" t="str">
        <f t="shared" si="911"/>
        <v>DHFL Pramerica Medium Term Income Fund - Regular Plan - Quarterly Dividend</v>
      </c>
      <c r="K3641" s="35">
        <f t="shared" si="916"/>
        <v>97</v>
      </c>
      <c r="L3641" s="30" t="str">
        <f t="shared" si="917"/>
        <v>10.3783</v>
      </c>
      <c r="M3641" s="30">
        <f t="shared" si="918"/>
        <v>105</v>
      </c>
      <c r="N3641" s="30" t="str">
        <f t="shared" si="919"/>
        <v>10.2745</v>
      </c>
      <c r="O3641" s="30">
        <f t="shared" si="920"/>
        <v>113</v>
      </c>
      <c r="P3641" s="30" t="str">
        <f t="shared" si="921"/>
        <v>10.3783</v>
      </c>
      <c r="Q3641" s="30">
        <f t="shared" si="922"/>
        <v>121</v>
      </c>
      <c r="R3641" s="36" t="str">
        <f t="shared" si="923"/>
        <v>09-Aug-2017</v>
      </c>
      <c r="S3641" s="37">
        <f t="shared" si="914"/>
        <v>10.378299999999999</v>
      </c>
    </row>
    <row r="3642" spans="1:19" ht="26">
      <c r="A3642" s="30" t="s">
        <v>9360</v>
      </c>
      <c r="D3642" s="30" t="str">
        <f t="shared" si="908"/>
        <v>138692</v>
      </c>
      <c r="E3642" s="30">
        <f t="shared" si="912"/>
        <v>7</v>
      </c>
      <c r="F3642" s="30" t="str">
        <f t="shared" si="909"/>
        <v>INF223J01N53</v>
      </c>
      <c r="G3642" s="30">
        <f t="shared" si="913"/>
        <v>20</v>
      </c>
      <c r="H3642" s="30" t="str">
        <f t="shared" si="910"/>
        <v>-</v>
      </c>
      <c r="I3642" s="30">
        <f t="shared" si="915"/>
        <v>22</v>
      </c>
      <c r="J3642" s="35" t="str">
        <f t="shared" si="911"/>
        <v>DHFL Pramerica Medium Term Income Fund- Direct Plan - Regular Dividend</v>
      </c>
      <c r="K3642" s="35">
        <f t="shared" si="916"/>
        <v>93</v>
      </c>
      <c r="L3642" s="30" t="str">
        <f t="shared" si="917"/>
        <v>12.9096</v>
      </c>
      <c r="M3642" s="30">
        <f t="shared" si="918"/>
        <v>101</v>
      </c>
      <c r="N3642" s="30" t="str">
        <f t="shared" si="919"/>
        <v>12.7805</v>
      </c>
      <c r="O3642" s="30">
        <f t="shared" si="920"/>
        <v>109</v>
      </c>
      <c r="P3642" s="30" t="str">
        <f t="shared" si="921"/>
        <v>12.9096</v>
      </c>
      <c r="Q3642" s="30">
        <f t="shared" si="922"/>
        <v>117</v>
      </c>
      <c r="R3642" s="36" t="str">
        <f t="shared" si="923"/>
        <v>09-Aug-2017</v>
      </c>
      <c r="S3642" s="37">
        <f t="shared" si="914"/>
        <v>12.909599999999999</v>
      </c>
    </row>
    <row r="3643" spans="1:19" ht="26">
      <c r="A3643" s="30" t="s">
        <v>9361</v>
      </c>
      <c r="D3643" s="30" t="str">
        <f t="shared" si="908"/>
        <v>138693</v>
      </c>
      <c r="E3643" s="30">
        <f t="shared" si="912"/>
        <v>7</v>
      </c>
      <c r="F3643" s="30" t="str">
        <f t="shared" si="909"/>
        <v>INF223J01N61</v>
      </c>
      <c r="G3643" s="30">
        <f t="shared" si="913"/>
        <v>20</v>
      </c>
      <c r="H3643" s="30" t="str">
        <f t="shared" si="910"/>
        <v>-</v>
      </c>
      <c r="I3643" s="30">
        <f t="shared" si="915"/>
        <v>22</v>
      </c>
      <c r="J3643" s="35" t="str">
        <f t="shared" si="911"/>
        <v>DHFL Pramerica Medium Term Income Fund- Direct Plan- Growth</v>
      </c>
      <c r="K3643" s="35">
        <f t="shared" si="916"/>
        <v>82</v>
      </c>
      <c r="L3643" s="30" t="str">
        <f t="shared" si="917"/>
        <v>14.7702</v>
      </c>
      <c r="M3643" s="30">
        <f t="shared" si="918"/>
        <v>90</v>
      </c>
      <c r="N3643" s="30" t="str">
        <f t="shared" si="919"/>
        <v>14.6225</v>
      </c>
      <c r="O3643" s="30">
        <f t="shared" si="920"/>
        <v>98</v>
      </c>
      <c r="P3643" s="30" t="str">
        <f t="shared" si="921"/>
        <v>14.7702</v>
      </c>
      <c r="Q3643" s="30">
        <f t="shared" si="922"/>
        <v>106</v>
      </c>
      <c r="R3643" s="36" t="str">
        <f t="shared" si="923"/>
        <v>09-Aug-2017</v>
      </c>
      <c r="S3643" s="37">
        <f t="shared" si="914"/>
        <v>14.770200000000001</v>
      </c>
    </row>
    <row r="3644" spans="1:19" ht="26">
      <c r="A3644" s="30" t="s">
        <v>9362</v>
      </c>
      <c r="D3644" s="30" t="str">
        <f t="shared" si="908"/>
        <v>138691</v>
      </c>
      <c r="E3644" s="30">
        <f t="shared" si="912"/>
        <v>7</v>
      </c>
      <c r="F3644" s="30" t="str">
        <f t="shared" si="909"/>
        <v>INF223J01N20</v>
      </c>
      <c r="G3644" s="30">
        <f t="shared" si="913"/>
        <v>20</v>
      </c>
      <c r="H3644" s="30" t="str">
        <f t="shared" si="910"/>
        <v>-</v>
      </c>
      <c r="I3644" s="30">
        <f t="shared" si="915"/>
        <v>22</v>
      </c>
      <c r="J3644" s="35" t="str">
        <f t="shared" si="911"/>
        <v>DHFL Pramerica Medium Term Income Fund- Regular Plan - Regular Dividend</v>
      </c>
      <c r="K3644" s="35">
        <f t="shared" si="916"/>
        <v>94</v>
      </c>
      <c r="L3644" s="30" t="str">
        <f t="shared" si="917"/>
        <v>12.6062</v>
      </c>
      <c r="M3644" s="30">
        <f t="shared" si="918"/>
        <v>102</v>
      </c>
      <c r="N3644" s="30" t="str">
        <f t="shared" si="919"/>
        <v>12.4801</v>
      </c>
      <c r="O3644" s="30">
        <f t="shared" si="920"/>
        <v>110</v>
      </c>
      <c r="P3644" s="30" t="str">
        <f t="shared" si="921"/>
        <v>12.6062</v>
      </c>
      <c r="Q3644" s="30">
        <f t="shared" si="922"/>
        <v>118</v>
      </c>
      <c r="R3644" s="36" t="str">
        <f t="shared" si="923"/>
        <v>09-Aug-2017</v>
      </c>
      <c r="S3644" s="37">
        <f t="shared" si="914"/>
        <v>12.606199999999999</v>
      </c>
    </row>
    <row r="3645" spans="1:19" ht="26">
      <c r="A3645" s="30" t="s">
        <v>9363</v>
      </c>
      <c r="D3645" s="30" t="str">
        <f t="shared" si="908"/>
        <v>138694</v>
      </c>
      <c r="E3645" s="30">
        <f t="shared" si="912"/>
        <v>7</v>
      </c>
      <c r="F3645" s="30" t="str">
        <f t="shared" si="909"/>
        <v>INF223J01N38</v>
      </c>
      <c r="G3645" s="30">
        <f t="shared" si="913"/>
        <v>20</v>
      </c>
      <c r="H3645" s="30" t="str">
        <f t="shared" si="910"/>
        <v>-</v>
      </c>
      <c r="I3645" s="30">
        <f t="shared" si="915"/>
        <v>22</v>
      </c>
      <c r="J3645" s="35" t="str">
        <f t="shared" si="911"/>
        <v>DHFL Pramerica Medium Term Income Fund- Regular Plan- Growth</v>
      </c>
      <c r="K3645" s="35">
        <f t="shared" si="916"/>
        <v>83</v>
      </c>
      <c r="L3645" s="30" t="str">
        <f t="shared" si="917"/>
        <v>14.4305</v>
      </c>
      <c r="M3645" s="30">
        <f t="shared" si="918"/>
        <v>91</v>
      </c>
      <c r="N3645" s="30" t="str">
        <f t="shared" si="919"/>
        <v>14.2862</v>
      </c>
      <c r="O3645" s="30">
        <f t="shared" si="920"/>
        <v>99</v>
      </c>
      <c r="P3645" s="30" t="str">
        <f t="shared" si="921"/>
        <v>14.4305</v>
      </c>
      <c r="Q3645" s="30">
        <f t="shared" si="922"/>
        <v>107</v>
      </c>
      <c r="R3645" s="36" t="str">
        <f t="shared" si="923"/>
        <v>09-Aug-2017</v>
      </c>
      <c r="S3645" s="37">
        <f t="shared" si="914"/>
        <v>14.4305</v>
      </c>
    </row>
    <row r="3646" spans="1:19">
      <c r="A3646" s="30" t="s">
        <v>298</v>
      </c>
      <c r="D3646" s="30" t="str">
        <f t="shared" si="908"/>
        <v>138336</v>
      </c>
      <c r="E3646" s="30">
        <f t="shared" si="912"/>
        <v>7</v>
      </c>
      <c r="F3646" s="30" t="str">
        <f t="shared" si="909"/>
        <v>INF223J01WZ1</v>
      </c>
      <c r="G3646" s="30">
        <f t="shared" si="913"/>
        <v>20</v>
      </c>
      <c r="H3646" s="30" t="str">
        <f t="shared" si="910"/>
        <v>-</v>
      </c>
      <c r="I3646" s="30">
        <f t="shared" si="915"/>
        <v>22</v>
      </c>
      <c r="J3646" s="35" t="str">
        <f t="shared" si="911"/>
        <v>DHFL Pramerica Premier Bond Fund - Annual Bonus</v>
      </c>
      <c r="K3646" s="35">
        <f t="shared" si="916"/>
        <v>70</v>
      </c>
      <c r="L3646" s="30" t="str">
        <f t="shared" si="917"/>
        <v>24.9334</v>
      </c>
      <c r="M3646" s="30">
        <f t="shared" si="918"/>
        <v>78</v>
      </c>
      <c r="N3646" s="30" t="str">
        <f t="shared" si="919"/>
        <v>24.6841</v>
      </c>
      <c r="O3646" s="30">
        <f t="shared" si="920"/>
        <v>86</v>
      </c>
      <c r="P3646" s="30" t="str">
        <f t="shared" si="921"/>
        <v>24.9334</v>
      </c>
      <c r="Q3646" s="30">
        <f t="shared" si="922"/>
        <v>94</v>
      </c>
      <c r="R3646" s="36" t="str">
        <f t="shared" si="923"/>
        <v>01-Aug-2016</v>
      </c>
      <c r="S3646" s="37">
        <f t="shared" si="914"/>
        <v>24.933399999999999</v>
      </c>
    </row>
    <row r="3647" spans="1:19">
      <c r="A3647" s="30" t="s">
        <v>9364</v>
      </c>
      <c r="D3647" s="30" t="str">
        <f t="shared" si="908"/>
        <v>138317</v>
      </c>
      <c r="E3647" s="30">
        <f t="shared" si="912"/>
        <v>7</v>
      </c>
      <c r="F3647" s="30" t="str">
        <f t="shared" si="909"/>
        <v>INF223J01CZ3</v>
      </c>
      <c r="G3647" s="30">
        <f t="shared" si="913"/>
        <v>20</v>
      </c>
      <c r="H3647" s="30" t="str">
        <f t="shared" si="910"/>
        <v>-</v>
      </c>
      <c r="I3647" s="30">
        <f t="shared" si="915"/>
        <v>22</v>
      </c>
      <c r="J3647" s="35" t="str">
        <f t="shared" si="911"/>
        <v>DHFL Pramerica Premier Bond Fund - Annual Dividend</v>
      </c>
      <c r="K3647" s="35">
        <f t="shared" si="916"/>
        <v>73</v>
      </c>
      <c r="L3647" s="30" t="str">
        <f t="shared" si="917"/>
        <v>11.2761</v>
      </c>
      <c r="M3647" s="30">
        <f t="shared" si="918"/>
        <v>81</v>
      </c>
      <c r="N3647" s="30" t="str">
        <f t="shared" si="919"/>
        <v>11.2761</v>
      </c>
      <c r="O3647" s="30">
        <f t="shared" si="920"/>
        <v>89</v>
      </c>
      <c r="P3647" s="30" t="str">
        <f t="shared" si="921"/>
        <v>11.2761</v>
      </c>
      <c r="Q3647" s="30">
        <f t="shared" si="922"/>
        <v>97</v>
      </c>
      <c r="R3647" s="36" t="str">
        <f t="shared" si="923"/>
        <v>09-Aug-2017</v>
      </c>
      <c r="S3647" s="37">
        <f t="shared" si="914"/>
        <v>11.2761</v>
      </c>
    </row>
    <row r="3648" spans="1:19">
      <c r="A3648" s="30" t="s">
        <v>299</v>
      </c>
      <c r="D3648" s="30" t="str">
        <f t="shared" si="908"/>
        <v>138324</v>
      </c>
      <c r="E3648" s="30">
        <f t="shared" si="912"/>
        <v>7</v>
      </c>
      <c r="F3648" s="30" t="str">
        <f t="shared" si="909"/>
        <v>INF223J01DA4</v>
      </c>
      <c r="G3648" s="30">
        <f t="shared" si="913"/>
        <v>20</v>
      </c>
      <c r="H3648" s="30" t="str">
        <f t="shared" si="910"/>
        <v>-</v>
      </c>
      <c r="I3648" s="30">
        <f t="shared" si="915"/>
        <v>22</v>
      </c>
      <c r="J3648" s="35" t="str">
        <f t="shared" si="911"/>
        <v>DHFL Pramerica Premier Bond Fund - Bonus</v>
      </c>
      <c r="K3648" s="35">
        <f t="shared" si="916"/>
        <v>63</v>
      </c>
      <c r="L3648" s="30" t="str">
        <f t="shared" si="917"/>
        <v>15.2260</v>
      </c>
      <c r="M3648" s="30">
        <f t="shared" si="918"/>
        <v>71</v>
      </c>
      <c r="N3648" s="30" t="str">
        <f t="shared" si="919"/>
        <v>15.0737</v>
      </c>
      <c r="O3648" s="30">
        <f t="shared" si="920"/>
        <v>79</v>
      </c>
      <c r="P3648" s="30" t="str">
        <f t="shared" si="921"/>
        <v>15.2260</v>
      </c>
      <c r="Q3648" s="30">
        <f t="shared" si="922"/>
        <v>87</v>
      </c>
      <c r="R3648" s="36" t="str">
        <f t="shared" si="923"/>
        <v>01-Aug-2016</v>
      </c>
      <c r="S3648" s="37">
        <f t="shared" si="914"/>
        <v>15.226000000000001</v>
      </c>
    </row>
    <row r="3649" spans="1:19" ht="26">
      <c r="A3649" s="30" t="s">
        <v>9365</v>
      </c>
      <c r="D3649" s="30" t="str">
        <f t="shared" si="908"/>
        <v>138329</v>
      </c>
      <c r="E3649" s="30">
        <f t="shared" si="912"/>
        <v>7</v>
      </c>
      <c r="F3649" s="30" t="str">
        <f t="shared" si="909"/>
        <v>INF223J01OM6</v>
      </c>
      <c r="G3649" s="30">
        <f t="shared" si="913"/>
        <v>20</v>
      </c>
      <c r="H3649" s="30" t="str">
        <f t="shared" si="910"/>
        <v>-</v>
      </c>
      <c r="I3649" s="30">
        <f t="shared" si="915"/>
        <v>22</v>
      </c>
      <c r="J3649" s="35" t="str">
        <f t="shared" si="911"/>
        <v>DHFL Pramerica Premier Bond Fund - Direct Plan - Annual Dividend</v>
      </c>
      <c r="K3649" s="35">
        <f t="shared" si="916"/>
        <v>87</v>
      </c>
      <c r="L3649" s="30" t="str">
        <f t="shared" si="917"/>
        <v>12.3575</v>
      </c>
      <c r="M3649" s="30">
        <f t="shared" si="918"/>
        <v>95</v>
      </c>
      <c r="N3649" s="30" t="str">
        <f t="shared" si="919"/>
        <v>12.3575</v>
      </c>
      <c r="O3649" s="30">
        <f t="shared" si="920"/>
        <v>103</v>
      </c>
      <c r="P3649" s="30" t="str">
        <f t="shared" si="921"/>
        <v>12.3575</v>
      </c>
      <c r="Q3649" s="30">
        <f t="shared" si="922"/>
        <v>111</v>
      </c>
      <c r="R3649" s="36" t="str">
        <f t="shared" si="923"/>
        <v>09-Aug-2017</v>
      </c>
      <c r="S3649" s="37">
        <f t="shared" si="914"/>
        <v>12.3575</v>
      </c>
    </row>
    <row r="3650" spans="1:19">
      <c r="A3650" s="30" t="s">
        <v>9366</v>
      </c>
      <c r="D3650" s="30" t="str">
        <f t="shared" si="908"/>
        <v>138330</v>
      </c>
      <c r="E3650" s="30">
        <f t="shared" si="912"/>
        <v>7</v>
      </c>
      <c r="F3650" s="30" t="str">
        <f t="shared" si="909"/>
        <v>INF223J01OO2</v>
      </c>
      <c r="G3650" s="30">
        <f t="shared" si="913"/>
        <v>20</v>
      </c>
      <c r="H3650" s="30" t="str">
        <f t="shared" si="910"/>
        <v>-</v>
      </c>
      <c r="I3650" s="30">
        <f t="shared" si="915"/>
        <v>22</v>
      </c>
      <c r="J3650" s="35" t="str">
        <f t="shared" si="911"/>
        <v>DHFL Pramerica Premier Bond Fund - Direct Plan - Growth</v>
      </c>
      <c r="K3650" s="35">
        <f t="shared" si="916"/>
        <v>78</v>
      </c>
      <c r="L3650" s="30" t="str">
        <f t="shared" si="917"/>
        <v>28.0174</v>
      </c>
      <c r="M3650" s="30">
        <f t="shared" si="918"/>
        <v>86</v>
      </c>
      <c r="N3650" s="30" t="str">
        <f t="shared" si="919"/>
        <v>28.0174</v>
      </c>
      <c r="O3650" s="30">
        <f t="shared" si="920"/>
        <v>94</v>
      </c>
      <c r="P3650" s="30" t="str">
        <f t="shared" si="921"/>
        <v>28.0174</v>
      </c>
      <c r="Q3650" s="30">
        <f t="shared" si="922"/>
        <v>102</v>
      </c>
      <c r="R3650" s="36" t="str">
        <f t="shared" si="923"/>
        <v>09-Aug-2017</v>
      </c>
      <c r="S3650" s="37">
        <f t="shared" si="914"/>
        <v>28.017399999999999</v>
      </c>
    </row>
    <row r="3651" spans="1:19" ht="26">
      <c r="A3651" s="30" t="s">
        <v>300</v>
      </c>
      <c r="D3651" s="30" t="str">
        <f t="shared" si="908"/>
        <v>138333</v>
      </c>
      <c r="E3651" s="30">
        <f t="shared" si="912"/>
        <v>7</v>
      </c>
      <c r="F3651" s="30" t="str">
        <f t="shared" si="909"/>
        <v>INF223J01WG1</v>
      </c>
      <c r="G3651" s="30">
        <f t="shared" si="913"/>
        <v>20</v>
      </c>
      <c r="H3651" s="30" t="str">
        <f t="shared" si="910"/>
        <v>-</v>
      </c>
      <c r="I3651" s="30">
        <f t="shared" si="915"/>
        <v>22</v>
      </c>
      <c r="J3651" s="35" t="str">
        <f t="shared" si="911"/>
        <v>DHFL Pramerica Premier Bond Fund - Direct Plan - Half-Yearly Bonus</v>
      </c>
      <c r="K3651" s="35">
        <f t="shared" si="916"/>
        <v>89</v>
      </c>
      <c r="L3651" s="30" t="str">
        <f t="shared" si="917"/>
        <v>13.2164</v>
      </c>
      <c r="M3651" s="30">
        <f t="shared" si="918"/>
        <v>97</v>
      </c>
      <c r="N3651" s="30" t="str">
        <f t="shared" si="919"/>
        <v>13.0842</v>
      </c>
      <c r="O3651" s="30">
        <f t="shared" si="920"/>
        <v>105</v>
      </c>
      <c r="P3651" s="30" t="str">
        <f t="shared" si="921"/>
        <v>13.2164</v>
      </c>
      <c r="Q3651" s="30">
        <f t="shared" si="922"/>
        <v>113</v>
      </c>
      <c r="R3651" s="36" t="str">
        <f t="shared" si="923"/>
        <v>01-Aug-2016</v>
      </c>
      <c r="S3651" s="37">
        <f t="shared" si="914"/>
        <v>13.2164</v>
      </c>
    </row>
    <row r="3652" spans="1:19" ht="26">
      <c r="A3652" s="30" t="s">
        <v>9367</v>
      </c>
      <c r="D3652" s="30" t="str">
        <f t="shared" si="908"/>
        <v>138331</v>
      </c>
      <c r="E3652" s="30">
        <f t="shared" si="912"/>
        <v>7</v>
      </c>
      <c r="F3652" s="30" t="str">
        <f t="shared" si="909"/>
        <v>INF223J01OP9</v>
      </c>
      <c r="G3652" s="30">
        <f t="shared" si="913"/>
        <v>20</v>
      </c>
      <c r="H3652" s="30" t="str">
        <f t="shared" si="910"/>
        <v>-</v>
      </c>
      <c r="I3652" s="30">
        <f t="shared" si="915"/>
        <v>22</v>
      </c>
      <c r="J3652" s="35" t="str">
        <f t="shared" si="911"/>
        <v>DHFL Pramerica Premier Bond Fund - Direct Plan - Monthly Dividend</v>
      </c>
      <c r="K3652" s="35">
        <f t="shared" si="916"/>
        <v>88</v>
      </c>
      <c r="L3652" s="30" t="str">
        <f t="shared" si="917"/>
        <v>15.9333</v>
      </c>
      <c r="M3652" s="30">
        <f t="shared" si="918"/>
        <v>96</v>
      </c>
      <c r="N3652" s="30" t="str">
        <f t="shared" si="919"/>
        <v>15.9333</v>
      </c>
      <c r="O3652" s="30">
        <f t="shared" si="920"/>
        <v>104</v>
      </c>
      <c r="P3652" s="30" t="str">
        <f t="shared" si="921"/>
        <v>15.9333</v>
      </c>
      <c r="Q3652" s="30">
        <f t="shared" si="922"/>
        <v>112</v>
      </c>
      <c r="R3652" s="36" t="str">
        <f t="shared" si="923"/>
        <v>09-Aug-2017</v>
      </c>
      <c r="S3652" s="37">
        <f t="shared" si="914"/>
        <v>15.933299999999999</v>
      </c>
    </row>
    <row r="3653" spans="1:19" ht="26">
      <c r="A3653" s="30" t="s">
        <v>9368</v>
      </c>
      <c r="D3653" s="30" t="str">
        <f t="shared" si="908"/>
        <v>138332</v>
      </c>
      <c r="E3653" s="30">
        <f t="shared" si="912"/>
        <v>7</v>
      </c>
      <c r="F3653" s="30" t="str">
        <f t="shared" si="909"/>
        <v>INF223J01OR5</v>
      </c>
      <c r="G3653" s="30">
        <f t="shared" si="913"/>
        <v>20</v>
      </c>
      <c r="H3653" s="30" t="str">
        <f t="shared" si="910"/>
        <v>-</v>
      </c>
      <c r="I3653" s="30">
        <f t="shared" si="915"/>
        <v>22</v>
      </c>
      <c r="J3653" s="35" t="str">
        <f t="shared" si="911"/>
        <v>DHFL Pramerica Premier Bond Fund - Direct Plan - Quarterly Dividend</v>
      </c>
      <c r="K3653" s="35">
        <f t="shared" si="916"/>
        <v>90</v>
      </c>
      <c r="L3653" s="30" t="str">
        <f t="shared" si="917"/>
        <v>13.2189</v>
      </c>
      <c r="M3653" s="30">
        <f t="shared" si="918"/>
        <v>98</v>
      </c>
      <c r="N3653" s="30" t="str">
        <f t="shared" si="919"/>
        <v>13.2189</v>
      </c>
      <c r="O3653" s="30">
        <f t="shared" si="920"/>
        <v>106</v>
      </c>
      <c r="P3653" s="30" t="str">
        <f t="shared" si="921"/>
        <v>13.2189</v>
      </c>
      <c r="Q3653" s="30">
        <f t="shared" si="922"/>
        <v>114</v>
      </c>
      <c r="R3653" s="36" t="str">
        <f t="shared" si="923"/>
        <v>09-Aug-2017</v>
      </c>
      <c r="S3653" s="37">
        <f t="shared" si="914"/>
        <v>13.2189</v>
      </c>
    </row>
    <row r="3654" spans="1:19">
      <c r="A3654" s="30" t="s">
        <v>9369</v>
      </c>
      <c r="D3654" s="30" t="str">
        <f t="shared" si="908"/>
        <v>138318</v>
      </c>
      <c r="E3654" s="30">
        <f t="shared" si="912"/>
        <v>7</v>
      </c>
      <c r="F3654" s="30" t="str">
        <f t="shared" si="909"/>
        <v>INF223J01DB2</v>
      </c>
      <c r="G3654" s="30">
        <f t="shared" si="913"/>
        <v>20</v>
      </c>
      <c r="H3654" s="30" t="str">
        <f t="shared" si="910"/>
        <v>-</v>
      </c>
      <c r="I3654" s="30">
        <f t="shared" si="915"/>
        <v>22</v>
      </c>
      <c r="J3654" s="35" t="str">
        <f t="shared" si="911"/>
        <v>DHFL Pramerica Premier Bond Fund - Growth</v>
      </c>
      <c r="K3654" s="35">
        <f t="shared" si="916"/>
        <v>64</v>
      </c>
      <c r="L3654" s="30" t="str">
        <f t="shared" si="917"/>
        <v>26.8604</v>
      </c>
      <c r="M3654" s="30">
        <f t="shared" si="918"/>
        <v>72</v>
      </c>
      <c r="N3654" s="30" t="str">
        <f t="shared" si="919"/>
        <v>26.8604</v>
      </c>
      <c r="O3654" s="30">
        <f t="shared" si="920"/>
        <v>80</v>
      </c>
      <c r="P3654" s="30" t="str">
        <f t="shared" si="921"/>
        <v>26.8604</v>
      </c>
      <c r="Q3654" s="30">
        <f t="shared" si="922"/>
        <v>88</v>
      </c>
      <c r="R3654" s="36" t="str">
        <f t="shared" si="923"/>
        <v>09-Aug-2017</v>
      </c>
      <c r="S3654" s="37">
        <f t="shared" si="914"/>
        <v>26.860399999999998</v>
      </c>
    </row>
    <row r="3655" spans="1:19">
      <c r="A3655" s="30" t="s">
        <v>9370</v>
      </c>
      <c r="D3655" s="30" t="str">
        <f t="shared" ref="D3655:D3718" si="924">IF(ISERROR(LEFT(A3655,SEARCH(";",A3655)-1)),"",LEFT(A3655,SEARCH(";",A3655)-1))</f>
        <v>138334</v>
      </c>
      <c r="E3655" s="30">
        <f t="shared" si="912"/>
        <v>7</v>
      </c>
      <c r="F3655" s="30" t="str">
        <f t="shared" ref="F3655:F3718" si="925">IF($D3655="",A3655,MID($A3655,E3655+1,SEARCH(";",$A3655,E3655+1)-E3655-1))</f>
        <v>INF223J01WF3</v>
      </c>
      <c r="G3655" s="30">
        <f t="shared" si="913"/>
        <v>20</v>
      </c>
      <c r="H3655" s="30" t="str">
        <f t="shared" ref="H3655:H3718" si="926">IF($D3655="","",MID($A3655,G3655+1,SEARCH(";",$A3655,G3655+1)-G3655-1))</f>
        <v>-</v>
      </c>
      <c r="I3655" s="30">
        <f t="shared" si="915"/>
        <v>22</v>
      </c>
      <c r="J3655" s="35" t="str">
        <f t="shared" ref="J3655:J3718" si="927">IF($D3655="","",MID($A3655,I3655+1,SEARCH(";",$A3655,I3655+1)-I3655-1))</f>
        <v>DHFL Pramerica Premier Bond Fund - Half-Yearly Bonus</v>
      </c>
      <c r="K3655" s="35">
        <f t="shared" si="916"/>
        <v>75</v>
      </c>
      <c r="L3655" s="30" t="str">
        <f t="shared" si="917"/>
        <v>12.5464</v>
      </c>
      <c r="M3655" s="30">
        <f t="shared" si="918"/>
        <v>83</v>
      </c>
      <c r="N3655" s="30" t="str">
        <f t="shared" si="919"/>
        <v>12.5464</v>
      </c>
      <c r="O3655" s="30">
        <f t="shared" si="920"/>
        <v>91</v>
      </c>
      <c r="P3655" s="30" t="str">
        <f t="shared" si="921"/>
        <v>12.5464</v>
      </c>
      <c r="Q3655" s="30">
        <f t="shared" si="922"/>
        <v>99</v>
      </c>
      <c r="R3655" s="36" t="str">
        <f t="shared" si="923"/>
        <v>09-Aug-2017</v>
      </c>
      <c r="S3655" s="37">
        <f t="shared" si="914"/>
        <v>12.5464</v>
      </c>
    </row>
    <row r="3656" spans="1:19">
      <c r="A3656" s="30" t="s">
        <v>9371</v>
      </c>
      <c r="D3656" s="30" t="str">
        <f t="shared" si="924"/>
        <v>138316</v>
      </c>
      <c r="E3656" s="30">
        <f t="shared" ref="E3656:E3719" si="928">IF($D3656="","",LEN(D3656)+1)</f>
        <v>7</v>
      </c>
      <c r="F3656" s="30" t="str">
        <f t="shared" si="925"/>
        <v>INF223J01DD8</v>
      </c>
      <c r="G3656" s="30">
        <f t="shared" ref="G3656:G3719" si="929">IF($D3656="","",E3656+(LEN(F3656)+1))</f>
        <v>20</v>
      </c>
      <c r="H3656" s="30" t="str">
        <f t="shared" si="926"/>
        <v>-</v>
      </c>
      <c r="I3656" s="30">
        <f t="shared" si="915"/>
        <v>22</v>
      </c>
      <c r="J3656" s="35" t="str">
        <f t="shared" si="927"/>
        <v>DHFL Pramerica Premier Bond Fund - Monthly Dividend</v>
      </c>
      <c r="K3656" s="35">
        <f t="shared" si="916"/>
        <v>74</v>
      </c>
      <c r="L3656" s="30" t="str">
        <f t="shared" si="917"/>
        <v>13.5948</v>
      </c>
      <c r="M3656" s="30">
        <f t="shared" si="918"/>
        <v>82</v>
      </c>
      <c r="N3656" s="30" t="str">
        <f t="shared" si="919"/>
        <v>13.5948</v>
      </c>
      <c r="O3656" s="30">
        <f t="shared" si="920"/>
        <v>90</v>
      </c>
      <c r="P3656" s="30" t="str">
        <f t="shared" si="921"/>
        <v>13.5948</v>
      </c>
      <c r="Q3656" s="30">
        <f t="shared" si="922"/>
        <v>98</v>
      </c>
      <c r="R3656" s="36" t="str">
        <f t="shared" si="923"/>
        <v>09-Aug-2017</v>
      </c>
      <c r="S3656" s="37">
        <f t="shared" ref="S3656:S3719" si="930">IF(L3656="","",L3656+0)</f>
        <v>13.594799999999999</v>
      </c>
    </row>
    <row r="3657" spans="1:19" ht="26">
      <c r="A3657" s="30" t="s">
        <v>9372</v>
      </c>
      <c r="D3657" s="30" t="str">
        <f t="shared" si="924"/>
        <v>138323</v>
      </c>
      <c r="E3657" s="30">
        <f t="shared" si="928"/>
        <v>7</v>
      </c>
      <c r="F3657" s="30" t="str">
        <f t="shared" si="925"/>
        <v>INF223J01CQ2</v>
      </c>
      <c r="G3657" s="30">
        <f t="shared" si="929"/>
        <v>20</v>
      </c>
      <c r="H3657" s="30" t="str">
        <f t="shared" si="926"/>
        <v>-</v>
      </c>
      <c r="I3657" s="30">
        <f t="shared" si="915"/>
        <v>22</v>
      </c>
      <c r="J3657" s="35" t="str">
        <f t="shared" si="927"/>
        <v>DHFL Pramerica Premier Bond Fund - Premium Plus Plan - Growth</v>
      </c>
      <c r="K3657" s="35">
        <f t="shared" si="916"/>
        <v>84</v>
      </c>
      <c r="L3657" s="30" t="str">
        <f t="shared" si="917"/>
        <v>16.1342</v>
      </c>
      <c r="M3657" s="30">
        <f t="shared" si="918"/>
        <v>92</v>
      </c>
      <c r="N3657" s="30" t="str">
        <f t="shared" si="919"/>
        <v>16.1342</v>
      </c>
      <c r="O3657" s="30">
        <f t="shared" si="920"/>
        <v>100</v>
      </c>
      <c r="P3657" s="30" t="str">
        <f t="shared" si="921"/>
        <v>16.1342</v>
      </c>
      <c r="Q3657" s="30">
        <f t="shared" si="922"/>
        <v>108</v>
      </c>
      <c r="R3657" s="36" t="str">
        <f t="shared" si="923"/>
        <v>09-Aug-2017</v>
      </c>
      <c r="S3657" s="37">
        <f t="shared" si="930"/>
        <v>16.1342</v>
      </c>
    </row>
    <row r="3658" spans="1:19">
      <c r="A3658" s="30" t="s">
        <v>9373</v>
      </c>
      <c r="D3658" s="30" t="str">
        <f t="shared" si="924"/>
        <v>138315</v>
      </c>
      <c r="E3658" s="30">
        <f t="shared" si="928"/>
        <v>7</v>
      </c>
      <c r="F3658" s="30" t="str">
        <f t="shared" si="925"/>
        <v>INF223J01DF3</v>
      </c>
      <c r="G3658" s="30">
        <f t="shared" si="929"/>
        <v>20</v>
      </c>
      <c r="H3658" s="30" t="str">
        <f t="shared" si="926"/>
        <v>-</v>
      </c>
      <c r="I3658" s="30">
        <f t="shared" si="915"/>
        <v>22</v>
      </c>
      <c r="J3658" s="35" t="str">
        <f t="shared" si="927"/>
        <v>DHFL Pramerica Premier Bond Fund - Quarterly Dividend</v>
      </c>
      <c r="K3658" s="35">
        <f t="shared" si="916"/>
        <v>76</v>
      </c>
      <c r="L3658" s="30" t="str">
        <f t="shared" si="917"/>
        <v>12.1087</v>
      </c>
      <c r="M3658" s="30">
        <f t="shared" si="918"/>
        <v>84</v>
      </c>
      <c r="N3658" s="30" t="str">
        <f t="shared" si="919"/>
        <v>12.1087</v>
      </c>
      <c r="O3658" s="30">
        <f t="shared" si="920"/>
        <v>92</v>
      </c>
      <c r="P3658" s="30" t="str">
        <f t="shared" si="921"/>
        <v>12.1087</v>
      </c>
      <c r="Q3658" s="30">
        <f t="shared" si="922"/>
        <v>100</v>
      </c>
      <c r="R3658" s="36" t="str">
        <f t="shared" si="923"/>
        <v>09-Aug-2017</v>
      </c>
      <c r="S3658" s="37">
        <f t="shared" si="930"/>
        <v>12.108700000000001</v>
      </c>
    </row>
    <row r="3659" spans="1:19">
      <c r="A3659" s="30" t="s">
        <v>9374</v>
      </c>
      <c r="D3659" s="30" t="str">
        <f t="shared" si="924"/>
        <v>138277</v>
      </c>
      <c r="E3659" s="30">
        <f t="shared" si="928"/>
        <v>7</v>
      </c>
      <c r="F3659" s="30" t="str">
        <f t="shared" si="925"/>
        <v>INF223J01XB0</v>
      </c>
      <c r="G3659" s="30">
        <f t="shared" si="929"/>
        <v>20</v>
      </c>
      <c r="H3659" s="30" t="str">
        <f t="shared" si="926"/>
        <v>-</v>
      </c>
      <c r="I3659" s="30">
        <f t="shared" si="915"/>
        <v>22</v>
      </c>
      <c r="J3659" s="35" t="str">
        <f t="shared" si="927"/>
        <v>DHFL Pramerica Short Maturity Fund - Annual Bonus</v>
      </c>
      <c r="K3659" s="35">
        <f t="shared" si="916"/>
        <v>72</v>
      </c>
      <c r="L3659" s="30" t="str">
        <f t="shared" si="917"/>
        <v>20.5776</v>
      </c>
      <c r="M3659" s="30">
        <f t="shared" si="918"/>
        <v>80</v>
      </c>
      <c r="N3659" s="30" t="str">
        <f t="shared" si="919"/>
        <v>20.5776</v>
      </c>
      <c r="O3659" s="30">
        <f t="shared" si="920"/>
        <v>88</v>
      </c>
      <c r="P3659" s="30" t="str">
        <f t="shared" si="921"/>
        <v>20.5776</v>
      </c>
      <c r="Q3659" s="30">
        <f t="shared" si="922"/>
        <v>96</v>
      </c>
      <c r="R3659" s="36" t="str">
        <f t="shared" si="923"/>
        <v>09-Aug-2017</v>
      </c>
      <c r="S3659" s="37">
        <f t="shared" si="930"/>
        <v>20.5776</v>
      </c>
    </row>
    <row r="3660" spans="1:19">
      <c r="A3660" s="30" t="s">
        <v>9375</v>
      </c>
      <c r="D3660" s="30" t="str">
        <f t="shared" si="924"/>
        <v>138266</v>
      </c>
      <c r="E3660" s="30">
        <f t="shared" si="928"/>
        <v>7</v>
      </c>
      <c r="F3660" s="30" t="str">
        <f t="shared" si="925"/>
        <v>INF223J01KD3</v>
      </c>
      <c r="G3660" s="30">
        <f t="shared" si="929"/>
        <v>20</v>
      </c>
      <c r="H3660" s="30" t="str">
        <f t="shared" si="926"/>
        <v>-</v>
      </c>
      <c r="I3660" s="30">
        <f t="shared" si="915"/>
        <v>22</v>
      </c>
      <c r="J3660" s="35" t="str">
        <f t="shared" si="927"/>
        <v>DHFL Pramerica Short Maturity Fund - Annual Dividend</v>
      </c>
      <c r="K3660" s="35">
        <f t="shared" si="916"/>
        <v>75</v>
      </c>
      <c r="L3660" s="30" t="str">
        <f t="shared" si="917"/>
        <v>10.7067</v>
      </c>
      <c r="M3660" s="30">
        <f t="shared" si="918"/>
        <v>83</v>
      </c>
      <c r="N3660" s="30" t="str">
        <f t="shared" si="919"/>
        <v>10.7067</v>
      </c>
      <c r="O3660" s="30">
        <f t="shared" si="920"/>
        <v>91</v>
      </c>
      <c r="P3660" s="30" t="str">
        <f t="shared" si="921"/>
        <v>10.7067</v>
      </c>
      <c r="Q3660" s="30">
        <f t="shared" si="922"/>
        <v>99</v>
      </c>
      <c r="R3660" s="36" t="str">
        <f t="shared" si="923"/>
        <v>09-Aug-2017</v>
      </c>
      <c r="S3660" s="37">
        <f t="shared" si="930"/>
        <v>10.7067</v>
      </c>
    </row>
    <row r="3661" spans="1:19">
      <c r="A3661" s="30" t="s">
        <v>9376</v>
      </c>
      <c r="D3661" s="30" t="str">
        <f t="shared" si="924"/>
        <v>138264</v>
      </c>
      <c r="E3661" s="30">
        <f t="shared" si="928"/>
        <v>7</v>
      </c>
      <c r="F3661" s="30" t="str">
        <f t="shared" si="925"/>
        <v>INF223J01DW8</v>
      </c>
      <c r="G3661" s="30">
        <f t="shared" si="929"/>
        <v>20</v>
      </c>
      <c r="H3661" s="30" t="str">
        <f t="shared" si="926"/>
        <v>-</v>
      </c>
      <c r="I3661" s="30">
        <f t="shared" ref="I3661:I3724" si="931">IF($D3661="","",G3661+LEN(H3661)+1)</f>
        <v>22</v>
      </c>
      <c r="J3661" s="35" t="str">
        <f t="shared" si="927"/>
        <v>DHFL Pramerica Short Maturity Fund - Bonus</v>
      </c>
      <c r="K3661" s="35">
        <f t="shared" ref="K3661:K3724" si="932">IF($D3661="","",I3661+LEN(J3661)+1)</f>
        <v>65</v>
      </c>
      <c r="L3661" s="30" t="str">
        <f t="shared" ref="L3661:L3724" si="933">IF($D3661="","",MID($A3661,K3661+1,SEARCH(";",$A3661,K3661+1)-K3661-1))</f>
        <v>17.7676</v>
      </c>
      <c r="M3661" s="30">
        <f t="shared" ref="M3661:M3724" si="934">IF($D3661="","",K3661+LEN(L3661)+1)</f>
        <v>73</v>
      </c>
      <c r="N3661" s="30" t="str">
        <f t="shared" ref="N3661:N3724" si="935">IF($D3661="","",MID($A3661,M3661+1,SEARCH(";",$A3661,M3661+1)-M3661-1))</f>
        <v>17.7676</v>
      </c>
      <c r="O3661" s="30">
        <f t="shared" ref="O3661:O3724" si="936">IF($D3661="","",M3661+LEN(N3661)+1)</f>
        <v>81</v>
      </c>
      <c r="P3661" s="30" t="str">
        <f t="shared" ref="P3661:P3724" si="937">IF($D3661="","",MID($A3661,O3661+1,SEARCH(";",$A3661,O3661+1)-O3661-1))</f>
        <v>17.7676</v>
      </c>
      <c r="Q3661" s="30">
        <f t="shared" ref="Q3661:Q3724" si="938">IF($D3661="","",O3661+LEN(P3661)+1)</f>
        <v>89</v>
      </c>
      <c r="R3661" s="36" t="str">
        <f t="shared" ref="R3661:R3724" si="939">IF($D3661="","",MID($A3661,Q3661+1,15))</f>
        <v>09-Aug-2017</v>
      </c>
      <c r="S3661" s="37">
        <f t="shared" si="930"/>
        <v>17.767600000000002</v>
      </c>
    </row>
    <row r="3662" spans="1:19" ht="26">
      <c r="A3662" s="30" t="s">
        <v>9377</v>
      </c>
      <c r="D3662" s="30" t="str">
        <f t="shared" si="924"/>
        <v>138276</v>
      </c>
      <c r="E3662" s="30">
        <f t="shared" si="928"/>
        <v>7</v>
      </c>
      <c r="F3662" s="30" t="str">
        <f t="shared" si="925"/>
        <v>INF223J01XC8</v>
      </c>
      <c r="G3662" s="30">
        <f t="shared" si="929"/>
        <v>20</v>
      </c>
      <c r="H3662" s="30" t="str">
        <f t="shared" si="926"/>
        <v>-</v>
      </c>
      <c r="I3662" s="30">
        <f t="shared" si="931"/>
        <v>22</v>
      </c>
      <c r="J3662" s="35" t="str">
        <f t="shared" si="927"/>
        <v>DHFL Pramerica Short Maturity Fund - Direct Plan - Annual Bonus</v>
      </c>
      <c r="K3662" s="35">
        <f t="shared" si="932"/>
        <v>86</v>
      </c>
      <c r="L3662" s="30" t="str">
        <f t="shared" si="933"/>
        <v>21.3943</v>
      </c>
      <c r="M3662" s="30">
        <f t="shared" si="934"/>
        <v>94</v>
      </c>
      <c r="N3662" s="30" t="str">
        <f t="shared" si="935"/>
        <v>21.3943</v>
      </c>
      <c r="O3662" s="30">
        <f t="shared" si="936"/>
        <v>102</v>
      </c>
      <c r="P3662" s="30" t="str">
        <f t="shared" si="937"/>
        <v>21.3943</v>
      </c>
      <c r="Q3662" s="30">
        <f t="shared" si="938"/>
        <v>110</v>
      </c>
      <c r="R3662" s="36" t="str">
        <f t="shared" si="939"/>
        <v>09-Aug-2017</v>
      </c>
      <c r="S3662" s="37">
        <f t="shared" si="930"/>
        <v>21.394300000000001</v>
      </c>
    </row>
    <row r="3663" spans="1:19">
      <c r="A3663" s="30" t="s">
        <v>9378</v>
      </c>
      <c r="D3663" s="30" t="str">
        <f t="shared" si="924"/>
        <v>138270</v>
      </c>
      <c r="E3663" s="30">
        <f t="shared" si="928"/>
        <v>7</v>
      </c>
      <c r="F3663" s="30" t="str">
        <f t="shared" si="925"/>
        <v>INF223J01OW5</v>
      </c>
      <c r="G3663" s="30">
        <f t="shared" si="929"/>
        <v>20</v>
      </c>
      <c r="H3663" s="30" t="str">
        <f t="shared" si="926"/>
        <v>-</v>
      </c>
      <c r="I3663" s="30">
        <f t="shared" si="931"/>
        <v>22</v>
      </c>
      <c r="J3663" s="35" t="str">
        <f t="shared" si="927"/>
        <v>DHFL Pramerica Short Maturity Fund - Direct Plan - Growth</v>
      </c>
      <c r="K3663" s="35">
        <f t="shared" si="932"/>
        <v>80</v>
      </c>
      <c r="L3663" s="30" t="str">
        <f t="shared" si="933"/>
        <v>32.0917</v>
      </c>
      <c r="M3663" s="30">
        <f t="shared" si="934"/>
        <v>88</v>
      </c>
      <c r="N3663" s="30" t="str">
        <f t="shared" si="935"/>
        <v>32.0917</v>
      </c>
      <c r="O3663" s="30">
        <f t="shared" si="936"/>
        <v>96</v>
      </c>
      <c r="P3663" s="30" t="str">
        <f t="shared" si="937"/>
        <v>32.0917</v>
      </c>
      <c r="Q3663" s="30">
        <f t="shared" si="938"/>
        <v>104</v>
      </c>
      <c r="R3663" s="36" t="str">
        <f t="shared" si="939"/>
        <v>09-Aug-2017</v>
      </c>
      <c r="S3663" s="37">
        <f t="shared" si="930"/>
        <v>32.091700000000003</v>
      </c>
    </row>
    <row r="3664" spans="1:19" ht="26">
      <c r="A3664" s="30" t="s">
        <v>301</v>
      </c>
      <c r="D3664" s="30" t="str">
        <f t="shared" si="924"/>
        <v>138275</v>
      </c>
      <c r="E3664" s="30">
        <f t="shared" si="928"/>
        <v>7</v>
      </c>
      <c r="F3664" s="30" t="str">
        <f t="shared" si="925"/>
        <v>INF223J01WI7</v>
      </c>
      <c r="G3664" s="30">
        <f t="shared" si="929"/>
        <v>20</v>
      </c>
      <c r="H3664" s="30" t="str">
        <f t="shared" si="926"/>
        <v>-</v>
      </c>
      <c r="I3664" s="30">
        <f t="shared" si="931"/>
        <v>22</v>
      </c>
      <c r="J3664" s="35" t="str">
        <f t="shared" si="927"/>
        <v>DHFL Pramerica Short Maturity Fund - Direct Plan - Half Yearly Bonus</v>
      </c>
      <c r="K3664" s="35">
        <f t="shared" si="932"/>
        <v>91</v>
      </c>
      <c r="L3664" s="30" t="str">
        <f t="shared" si="933"/>
        <v>12.7489</v>
      </c>
      <c r="M3664" s="30">
        <f t="shared" si="934"/>
        <v>99</v>
      </c>
      <c r="N3664" s="30" t="str">
        <f t="shared" si="935"/>
        <v>12.6533</v>
      </c>
      <c r="O3664" s="30">
        <f t="shared" si="936"/>
        <v>107</v>
      </c>
      <c r="P3664" s="30" t="str">
        <f t="shared" si="937"/>
        <v>12.7489</v>
      </c>
      <c r="Q3664" s="30">
        <f t="shared" si="938"/>
        <v>115</v>
      </c>
      <c r="R3664" s="36" t="str">
        <f t="shared" si="939"/>
        <v>30-Jun-2016</v>
      </c>
      <c r="S3664" s="37">
        <f t="shared" si="930"/>
        <v>12.748900000000001</v>
      </c>
    </row>
    <row r="3665" spans="1:19" ht="26">
      <c r="A3665" s="30" t="s">
        <v>9379</v>
      </c>
      <c r="D3665" s="30" t="str">
        <f t="shared" si="924"/>
        <v>138268</v>
      </c>
      <c r="E3665" s="30">
        <f t="shared" si="928"/>
        <v>7</v>
      </c>
      <c r="F3665" s="30" t="str">
        <f t="shared" si="925"/>
        <v>INF223J01OX3</v>
      </c>
      <c r="G3665" s="30">
        <f t="shared" si="929"/>
        <v>20</v>
      </c>
      <c r="H3665" s="30" t="str">
        <f t="shared" si="926"/>
        <v>INF223J01OY1</v>
      </c>
      <c r="I3665" s="30">
        <f t="shared" si="931"/>
        <v>33</v>
      </c>
      <c r="J3665" s="35" t="str">
        <f t="shared" si="927"/>
        <v>DHFL Pramerica Short Maturity Fund - Direct Plan - Monthly Dividend</v>
      </c>
      <c r="K3665" s="35">
        <f t="shared" si="932"/>
        <v>101</v>
      </c>
      <c r="L3665" s="30" t="str">
        <f t="shared" si="933"/>
        <v>13.7777</v>
      </c>
      <c r="M3665" s="30">
        <f t="shared" si="934"/>
        <v>109</v>
      </c>
      <c r="N3665" s="30" t="str">
        <f t="shared" si="935"/>
        <v>13.7777</v>
      </c>
      <c r="O3665" s="30">
        <f t="shared" si="936"/>
        <v>117</v>
      </c>
      <c r="P3665" s="30" t="str">
        <f t="shared" si="937"/>
        <v>13.7777</v>
      </c>
      <c r="Q3665" s="30">
        <f t="shared" si="938"/>
        <v>125</v>
      </c>
      <c r="R3665" s="36" t="str">
        <f t="shared" si="939"/>
        <v>09-Aug-2017</v>
      </c>
      <c r="S3665" s="37">
        <f t="shared" si="930"/>
        <v>13.777699999999999</v>
      </c>
    </row>
    <row r="3666" spans="1:19" ht="26">
      <c r="A3666" s="30" t="s">
        <v>9380</v>
      </c>
      <c r="D3666" s="30" t="str">
        <f t="shared" si="924"/>
        <v>138271</v>
      </c>
      <c r="E3666" s="30">
        <f t="shared" si="928"/>
        <v>7</v>
      </c>
      <c r="F3666" s="30" t="str">
        <f t="shared" si="925"/>
        <v>INF223J01PB6</v>
      </c>
      <c r="G3666" s="30">
        <f t="shared" si="929"/>
        <v>20</v>
      </c>
      <c r="H3666" s="30" t="str">
        <f t="shared" si="926"/>
        <v>INF223J01PC4</v>
      </c>
      <c r="I3666" s="30">
        <f t="shared" si="931"/>
        <v>33</v>
      </c>
      <c r="J3666" s="35" t="str">
        <f t="shared" si="927"/>
        <v>DHFL Pramerica Short Maturity Fund - Direct Plan - Quarterly Dividend</v>
      </c>
      <c r="K3666" s="35">
        <f t="shared" si="932"/>
        <v>103</v>
      </c>
      <c r="L3666" s="30" t="str">
        <f t="shared" si="933"/>
        <v>11.1373</v>
      </c>
      <c r="M3666" s="30">
        <f t="shared" si="934"/>
        <v>111</v>
      </c>
      <c r="N3666" s="30" t="str">
        <f t="shared" si="935"/>
        <v>11.1373</v>
      </c>
      <c r="O3666" s="30">
        <f t="shared" si="936"/>
        <v>119</v>
      </c>
      <c r="P3666" s="30" t="str">
        <f t="shared" si="937"/>
        <v>11.1373</v>
      </c>
      <c r="Q3666" s="30">
        <f t="shared" si="938"/>
        <v>127</v>
      </c>
      <c r="R3666" s="36" t="str">
        <f t="shared" si="939"/>
        <v>09-Aug-2017</v>
      </c>
      <c r="S3666" s="37">
        <f t="shared" si="930"/>
        <v>11.1373</v>
      </c>
    </row>
    <row r="3667" spans="1:19" ht="26">
      <c r="A3667" s="30" t="s">
        <v>9381</v>
      </c>
      <c r="D3667" s="30" t="str">
        <f t="shared" si="924"/>
        <v>138272</v>
      </c>
      <c r="E3667" s="30">
        <f t="shared" si="928"/>
        <v>7</v>
      </c>
      <c r="F3667" s="30" t="str">
        <f t="shared" si="925"/>
        <v>INF223J01OZ8</v>
      </c>
      <c r="G3667" s="30">
        <f t="shared" si="929"/>
        <v>20</v>
      </c>
      <c r="H3667" s="30" t="str">
        <f t="shared" si="926"/>
        <v>INF223J01PA8</v>
      </c>
      <c r="I3667" s="30">
        <f t="shared" si="931"/>
        <v>33</v>
      </c>
      <c r="J3667" s="35" t="str">
        <f t="shared" si="927"/>
        <v>DHFL Pramerica Short Maturity Fund - Direct Plan - Weekly Dividend</v>
      </c>
      <c r="K3667" s="35">
        <f t="shared" si="932"/>
        <v>100</v>
      </c>
      <c r="L3667" s="30" t="str">
        <f t="shared" si="933"/>
        <v>10.4668</v>
      </c>
      <c r="M3667" s="30">
        <f t="shared" si="934"/>
        <v>108</v>
      </c>
      <c r="N3667" s="30" t="str">
        <f t="shared" si="935"/>
        <v>10.4668</v>
      </c>
      <c r="O3667" s="30">
        <f t="shared" si="936"/>
        <v>116</v>
      </c>
      <c r="P3667" s="30" t="str">
        <f t="shared" si="937"/>
        <v>10.4668</v>
      </c>
      <c r="Q3667" s="30">
        <f t="shared" si="938"/>
        <v>124</v>
      </c>
      <c r="R3667" s="36" t="str">
        <f t="shared" si="939"/>
        <v>09-Aug-2017</v>
      </c>
      <c r="S3667" s="37">
        <f t="shared" si="930"/>
        <v>10.466799999999999</v>
      </c>
    </row>
    <row r="3668" spans="1:19">
      <c r="A3668" s="30" t="s">
        <v>9382</v>
      </c>
      <c r="D3668" s="30" t="str">
        <f t="shared" si="924"/>
        <v>138256</v>
      </c>
      <c r="E3668" s="30">
        <f t="shared" si="928"/>
        <v>7</v>
      </c>
      <c r="F3668" s="30" t="str">
        <f t="shared" si="925"/>
        <v>INF223J01DT4</v>
      </c>
      <c r="G3668" s="30">
        <f t="shared" si="929"/>
        <v>20</v>
      </c>
      <c r="H3668" s="30" t="str">
        <f t="shared" si="926"/>
        <v>-</v>
      </c>
      <c r="I3668" s="30">
        <f t="shared" si="931"/>
        <v>22</v>
      </c>
      <c r="J3668" s="35" t="str">
        <f t="shared" si="927"/>
        <v>DHFL Pramerica Short Maturity Fund - Growth</v>
      </c>
      <c r="K3668" s="35">
        <f t="shared" si="932"/>
        <v>66</v>
      </c>
      <c r="L3668" s="30" t="str">
        <f t="shared" si="933"/>
        <v>30.8667</v>
      </c>
      <c r="M3668" s="30">
        <f t="shared" si="934"/>
        <v>74</v>
      </c>
      <c r="N3668" s="30" t="str">
        <f t="shared" si="935"/>
        <v>30.8667</v>
      </c>
      <c r="O3668" s="30">
        <f t="shared" si="936"/>
        <v>82</v>
      </c>
      <c r="P3668" s="30" t="str">
        <f t="shared" si="937"/>
        <v>30.8667</v>
      </c>
      <c r="Q3668" s="30">
        <f t="shared" si="938"/>
        <v>90</v>
      </c>
      <c r="R3668" s="36" t="str">
        <f t="shared" si="939"/>
        <v>09-Aug-2017</v>
      </c>
      <c r="S3668" s="37">
        <f t="shared" si="930"/>
        <v>30.866700000000002</v>
      </c>
    </row>
    <row r="3669" spans="1:19">
      <c r="A3669" s="30" t="s">
        <v>9383</v>
      </c>
      <c r="D3669" s="30" t="str">
        <f t="shared" si="924"/>
        <v>138274</v>
      </c>
      <c r="E3669" s="30">
        <f t="shared" si="928"/>
        <v>7</v>
      </c>
      <c r="F3669" s="30" t="str">
        <f t="shared" si="925"/>
        <v>INF223J01WH9</v>
      </c>
      <c r="G3669" s="30">
        <f t="shared" si="929"/>
        <v>20</v>
      </c>
      <c r="H3669" s="30" t="str">
        <f t="shared" si="926"/>
        <v>-</v>
      </c>
      <c r="I3669" s="30">
        <f t="shared" si="931"/>
        <v>22</v>
      </c>
      <c r="J3669" s="35" t="str">
        <f t="shared" si="927"/>
        <v>DHFL Pramerica Short Maturity Fund - Half Yearly Bonus</v>
      </c>
      <c r="K3669" s="35">
        <f t="shared" si="932"/>
        <v>77</v>
      </c>
      <c r="L3669" s="30" t="str">
        <f t="shared" si="933"/>
        <v>12.4717</v>
      </c>
      <c r="M3669" s="30">
        <f t="shared" si="934"/>
        <v>85</v>
      </c>
      <c r="N3669" s="30" t="str">
        <f t="shared" si="935"/>
        <v>12.4717</v>
      </c>
      <c r="O3669" s="30">
        <f t="shared" si="936"/>
        <v>93</v>
      </c>
      <c r="P3669" s="30" t="str">
        <f t="shared" si="937"/>
        <v>12.4717</v>
      </c>
      <c r="Q3669" s="30">
        <f t="shared" si="938"/>
        <v>101</v>
      </c>
      <c r="R3669" s="36" t="str">
        <f t="shared" si="939"/>
        <v>09-Aug-2017</v>
      </c>
      <c r="S3669" s="37">
        <f t="shared" si="930"/>
        <v>12.4717</v>
      </c>
    </row>
    <row r="3670" spans="1:19" ht="26">
      <c r="A3670" s="30" t="s">
        <v>9384</v>
      </c>
      <c r="D3670" s="30" t="str">
        <f t="shared" si="924"/>
        <v>138257</v>
      </c>
      <c r="E3670" s="30">
        <f t="shared" si="928"/>
        <v>7</v>
      </c>
      <c r="F3670" s="30" t="str">
        <f t="shared" si="925"/>
        <v>INF223J01DG1</v>
      </c>
      <c r="G3670" s="30">
        <f t="shared" si="929"/>
        <v>20</v>
      </c>
      <c r="H3670" s="30" t="str">
        <f t="shared" si="926"/>
        <v>-</v>
      </c>
      <c r="I3670" s="30">
        <f t="shared" si="931"/>
        <v>22</v>
      </c>
      <c r="J3670" s="35" t="str">
        <f t="shared" si="927"/>
        <v>DHFL Pramerica Short Maturity Fund - Institutional Plan - Growth</v>
      </c>
      <c r="K3670" s="35">
        <f t="shared" si="932"/>
        <v>87</v>
      </c>
      <c r="L3670" s="30" t="str">
        <f t="shared" si="933"/>
        <v>19.8433</v>
      </c>
      <c r="M3670" s="30">
        <f t="shared" si="934"/>
        <v>95</v>
      </c>
      <c r="N3670" s="30" t="str">
        <f t="shared" si="935"/>
        <v>19.8433</v>
      </c>
      <c r="O3670" s="30">
        <f t="shared" si="936"/>
        <v>103</v>
      </c>
      <c r="P3670" s="30" t="str">
        <f t="shared" si="937"/>
        <v>19.8433</v>
      </c>
      <c r="Q3670" s="30">
        <f t="shared" si="938"/>
        <v>111</v>
      </c>
      <c r="R3670" s="36" t="str">
        <f t="shared" si="939"/>
        <v>09-Aug-2017</v>
      </c>
      <c r="S3670" s="37">
        <f t="shared" si="930"/>
        <v>19.843299999999999</v>
      </c>
    </row>
    <row r="3671" spans="1:19">
      <c r="A3671" s="30" t="s">
        <v>9385</v>
      </c>
      <c r="D3671" s="30" t="str">
        <f t="shared" si="924"/>
        <v>138254</v>
      </c>
      <c r="E3671" s="30">
        <f t="shared" si="928"/>
        <v>7</v>
      </c>
      <c r="F3671" s="30" t="str">
        <f t="shared" si="925"/>
        <v>INF223J01DU2</v>
      </c>
      <c r="G3671" s="30">
        <f t="shared" si="929"/>
        <v>20</v>
      </c>
      <c r="H3671" s="30" t="str">
        <f t="shared" si="926"/>
        <v>INF223J01DV0</v>
      </c>
      <c r="I3671" s="30">
        <f t="shared" si="931"/>
        <v>33</v>
      </c>
      <c r="J3671" s="35" t="str">
        <f t="shared" si="927"/>
        <v>DHFL Pramerica Short Maturity Fund - Monthly Dividend</v>
      </c>
      <c r="K3671" s="35">
        <f t="shared" si="932"/>
        <v>87</v>
      </c>
      <c r="L3671" s="30" t="str">
        <f t="shared" si="933"/>
        <v>13.2464</v>
      </c>
      <c r="M3671" s="30">
        <f t="shared" si="934"/>
        <v>95</v>
      </c>
      <c r="N3671" s="30" t="str">
        <f t="shared" si="935"/>
        <v>13.2464</v>
      </c>
      <c r="O3671" s="30">
        <f t="shared" si="936"/>
        <v>103</v>
      </c>
      <c r="P3671" s="30" t="str">
        <f t="shared" si="937"/>
        <v>13.2464</v>
      </c>
      <c r="Q3671" s="30">
        <f t="shared" si="938"/>
        <v>111</v>
      </c>
      <c r="R3671" s="36" t="str">
        <f t="shared" si="939"/>
        <v>09-Aug-2017</v>
      </c>
      <c r="S3671" s="37">
        <f t="shared" si="930"/>
        <v>13.2464</v>
      </c>
    </row>
    <row r="3672" spans="1:19">
      <c r="A3672" s="30" t="s">
        <v>9386</v>
      </c>
      <c r="D3672" s="30" t="str">
        <f t="shared" si="924"/>
        <v>138262</v>
      </c>
      <c r="E3672" s="30">
        <f t="shared" si="928"/>
        <v>7</v>
      </c>
      <c r="F3672" s="30" t="str">
        <f t="shared" si="925"/>
        <v>INF223J01DN7</v>
      </c>
      <c r="G3672" s="30">
        <f t="shared" si="929"/>
        <v>20</v>
      </c>
      <c r="H3672" s="30" t="str">
        <f t="shared" si="926"/>
        <v>-</v>
      </c>
      <c r="I3672" s="30">
        <f t="shared" si="931"/>
        <v>22</v>
      </c>
      <c r="J3672" s="35" t="str">
        <f t="shared" si="927"/>
        <v>DHFL Pramerica Short Maturity Fund - Premium Plus - Growth</v>
      </c>
      <c r="K3672" s="35">
        <f t="shared" si="932"/>
        <v>81</v>
      </c>
      <c r="L3672" s="30" t="str">
        <f t="shared" si="933"/>
        <v>17.4268</v>
      </c>
      <c r="M3672" s="30">
        <f t="shared" si="934"/>
        <v>89</v>
      </c>
      <c r="N3672" s="30" t="str">
        <f t="shared" si="935"/>
        <v>17.4268</v>
      </c>
      <c r="O3672" s="30">
        <f t="shared" si="936"/>
        <v>97</v>
      </c>
      <c r="P3672" s="30" t="str">
        <f t="shared" si="937"/>
        <v>17.4268</v>
      </c>
      <c r="Q3672" s="30">
        <f t="shared" si="938"/>
        <v>105</v>
      </c>
      <c r="R3672" s="36" t="str">
        <f t="shared" si="939"/>
        <v>09-Aug-2017</v>
      </c>
      <c r="S3672" s="37">
        <f t="shared" si="930"/>
        <v>17.4268</v>
      </c>
    </row>
    <row r="3673" spans="1:19" ht="26">
      <c r="A3673" s="30" t="s">
        <v>9387</v>
      </c>
      <c r="D3673" s="30" t="str">
        <f t="shared" si="924"/>
        <v>138261</v>
      </c>
      <c r="E3673" s="30">
        <f t="shared" si="928"/>
        <v>7</v>
      </c>
      <c r="F3673" s="30" t="str">
        <f t="shared" si="925"/>
        <v>INF223J01DR8</v>
      </c>
      <c r="G3673" s="30">
        <f t="shared" si="929"/>
        <v>20</v>
      </c>
      <c r="H3673" s="30" t="str">
        <f t="shared" si="926"/>
        <v>-</v>
      </c>
      <c r="I3673" s="30">
        <f t="shared" si="931"/>
        <v>22</v>
      </c>
      <c r="J3673" s="35" t="str">
        <f t="shared" si="927"/>
        <v>DHFL Pramerica Short Maturity Fund - Premium Plus - Quarterly Dividend</v>
      </c>
      <c r="K3673" s="35">
        <f t="shared" si="932"/>
        <v>93</v>
      </c>
      <c r="L3673" s="30" t="str">
        <f t="shared" si="933"/>
        <v>10.6876</v>
      </c>
      <c r="M3673" s="30">
        <f t="shared" si="934"/>
        <v>101</v>
      </c>
      <c r="N3673" s="30" t="str">
        <f t="shared" si="935"/>
        <v>10.6876</v>
      </c>
      <c r="O3673" s="30">
        <f t="shared" si="936"/>
        <v>109</v>
      </c>
      <c r="P3673" s="30" t="str">
        <f t="shared" si="937"/>
        <v>10.6876</v>
      </c>
      <c r="Q3673" s="30">
        <f t="shared" si="938"/>
        <v>117</v>
      </c>
      <c r="R3673" s="36" t="str">
        <f t="shared" si="939"/>
        <v>09-Aug-2017</v>
      </c>
      <c r="S3673" s="37">
        <f t="shared" si="930"/>
        <v>10.6876</v>
      </c>
    </row>
    <row r="3674" spans="1:19" ht="26">
      <c r="A3674" s="30" t="s">
        <v>9388</v>
      </c>
      <c r="D3674" s="30" t="str">
        <f t="shared" si="924"/>
        <v>138260</v>
      </c>
      <c r="E3674" s="30">
        <f t="shared" si="928"/>
        <v>7</v>
      </c>
      <c r="F3674" s="30" t="str">
        <f t="shared" si="925"/>
        <v>INF223J01DP2</v>
      </c>
      <c r="G3674" s="30">
        <f t="shared" si="929"/>
        <v>20</v>
      </c>
      <c r="H3674" s="30" t="str">
        <f t="shared" si="926"/>
        <v>-</v>
      </c>
      <c r="I3674" s="30">
        <f t="shared" si="931"/>
        <v>22</v>
      </c>
      <c r="J3674" s="35" t="str">
        <f t="shared" si="927"/>
        <v>DHFL Pramerica Short Maturity Fund - Premium Plus Plan - Monthly Dividend</v>
      </c>
      <c r="K3674" s="35">
        <f t="shared" si="932"/>
        <v>96</v>
      </c>
      <c r="L3674" s="30" t="str">
        <f t="shared" si="933"/>
        <v>10.5067</v>
      </c>
      <c r="M3674" s="30">
        <f t="shared" si="934"/>
        <v>104</v>
      </c>
      <c r="N3674" s="30" t="str">
        <f t="shared" si="935"/>
        <v>10.5067</v>
      </c>
      <c r="O3674" s="30">
        <f t="shared" si="936"/>
        <v>112</v>
      </c>
      <c r="P3674" s="30" t="str">
        <f t="shared" si="937"/>
        <v>10.5067</v>
      </c>
      <c r="Q3674" s="30">
        <f t="shared" si="938"/>
        <v>120</v>
      </c>
      <c r="R3674" s="36" t="str">
        <f t="shared" si="939"/>
        <v>09-Aug-2017</v>
      </c>
      <c r="S3674" s="37">
        <f t="shared" si="930"/>
        <v>10.5067</v>
      </c>
    </row>
    <row r="3675" spans="1:19">
      <c r="A3675" s="30" t="s">
        <v>9389</v>
      </c>
      <c r="D3675" s="30" t="str">
        <f t="shared" si="924"/>
        <v>138265</v>
      </c>
      <c r="E3675" s="30">
        <f t="shared" si="928"/>
        <v>7</v>
      </c>
      <c r="F3675" s="30" t="str">
        <f t="shared" si="925"/>
        <v>INF223J01KB7</v>
      </c>
      <c r="G3675" s="30">
        <f t="shared" si="929"/>
        <v>20</v>
      </c>
      <c r="H3675" s="30" t="str">
        <f t="shared" si="926"/>
        <v>INF223J01KC5</v>
      </c>
      <c r="I3675" s="30">
        <f t="shared" si="931"/>
        <v>33</v>
      </c>
      <c r="J3675" s="35" t="str">
        <f t="shared" si="927"/>
        <v>DHFL Pramerica Short Maturity Fund - Quarterly Dividend</v>
      </c>
      <c r="K3675" s="35">
        <f t="shared" si="932"/>
        <v>89</v>
      </c>
      <c r="L3675" s="30" t="str">
        <f t="shared" si="933"/>
        <v>10.7253</v>
      </c>
      <c r="M3675" s="30">
        <f t="shared" si="934"/>
        <v>97</v>
      </c>
      <c r="N3675" s="30" t="str">
        <f t="shared" si="935"/>
        <v>10.7253</v>
      </c>
      <c r="O3675" s="30">
        <f t="shared" si="936"/>
        <v>105</v>
      </c>
      <c r="P3675" s="30" t="str">
        <f t="shared" si="937"/>
        <v>10.7253</v>
      </c>
      <c r="Q3675" s="30">
        <f t="shared" si="938"/>
        <v>113</v>
      </c>
      <c r="R3675" s="36" t="str">
        <f t="shared" si="939"/>
        <v>09-Aug-2017</v>
      </c>
      <c r="S3675" s="37">
        <f t="shared" si="930"/>
        <v>10.725300000000001</v>
      </c>
    </row>
    <row r="3676" spans="1:19">
      <c r="A3676" s="30" t="s">
        <v>9390</v>
      </c>
      <c r="D3676" s="30" t="str">
        <f t="shared" si="924"/>
        <v>138255</v>
      </c>
      <c r="E3676" s="30">
        <f t="shared" si="928"/>
        <v>7</v>
      </c>
      <c r="F3676" s="30" t="str">
        <f t="shared" si="925"/>
        <v>INF223J01DX6</v>
      </c>
      <c r="G3676" s="30">
        <f t="shared" si="929"/>
        <v>20</v>
      </c>
      <c r="H3676" s="30" t="str">
        <f t="shared" si="926"/>
        <v>INF223J01DY4</v>
      </c>
      <c r="I3676" s="30">
        <f t="shared" si="931"/>
        <v>33</v>
      </c>
      <c r="J3676" s="35" t="str">
        <f t="shared" si="927"/>
        <v>DHFL Pramerica Short Maturity Fund - Weekly Dividend</v>
      </c>
      <c r="K3676" s="35">
        <f t="shared" si="932"/>
        <v>86</v>
      </c>
      <c r="L3676" s="30" t="str">
        <f t="shared" si="933"/>
        <v>10.2393</v>
      </c>
      <c r="M3676" s="30">
        <f t="shared" si="934"/>
        <v>94</v>
      </c>
      <c r="N3676" s="30" t="str">
        <f t="shared" si="935"/>
        <v>10.2393</v>
      </c>
      <c r="O3676" s="30">
        <f t="shared" si="936"/>
        <v>102</v>
      </c>
      <c r="P3676" s="30" t="str">
        <f t="shared" si="937"/>
        <v>10.2393</v>
      </c>
      <c r="Q3676" s="30">
        <f t="shared" si="938"/>
        <v>110</v>
      </c>
      <c r="R3676" s="36" t="str">
        <f t="shared" si="939"/>
        <v>09-Aug-2017</v>
      </c>
      <c r="S3676" s="37">
        <f t="shared" si="930"/>
        <v>10.2393</v>
      </c>
    </row>
    <row r="3677" spans="1:19">
      <c r="A3677" s="30" t="s">
        <v>9391</v>
      </c>
      <c r="D3677" s="30" t="str">
        <f t="shared" si="924"/>
        <v>138521</v>
      </c>
      <c r="E3677" s="30">
        <f t="shared" si="928"/>
        <v>7</v>
      </c>
      <c r="F3677" s="30" t="str">
        <f t="shared" si="925"/>
        <v>INF663L01IG3</v>
      </c>
      <c r="G3677" s="30">
        <f t="shared" si="929"/>
        <v>20</v>
      </c>
      <c r="H3677" s="30" t="str">
        <f t="shared" si="926"/>
        <v>-</v>
      </c>
      <c r="I3677" s="30">
        <f t="shared" si="931"/>
        <v>22</v>
      </c>
      <c r="J3677" s="35" t="str">
        <f t="shared" si="927"/>
        <v>DHFL Pramerica Short Term Floating Rate Fund - Annual Bonus</v>
      </c>
      <c r="K3677" s="35">
        <f t="shared" si="932"/>
        <v>82</v>
      </c>
      <c r="L3677" s="30" t="str">
        <f t="shared" si="933"/>
        <v>12.7113</v>
      </c>
      <c r="M3677" s="30">
        <f t="shared" si="934"/>
        <v>90</v>
      </c>
      <c r="N3677" s="30" t="str">
        <f t="shared" si="935"/>
        <v>12.7113</v>
      </c>
      <c r="O3677" s="30">
        <f t="shared" si="936"/>
        <v>98</v>
      </c>
      <c r="P3677" s="30" t="str">
        <f t="shared" si="937"/>
        <v>12.7113</v>
      </c>
      <c r="Q3677" s="30">
        <f t="shared" si="938"/>
        <v>106</v>
      </c>
      <c r="R3677" s="36" t="str">
        <f t="shared" si="939"/>
        <v>09-Aug-2017</v>
      </c>
      <c r="S3677" s="37">
        <f t="shared" si="930"/>
        <v>12.7113</v>
      </c>
    </row>
    <row r="3678" spans="1:19" ht="26">
      <c r="A3678" s="30" t="s">
        <v>9392</v>
      </c>
      <c r="D3678" s="30" t="str">
        <f t="shared" si="924"/>
        <v>138500</v>
      </c>
      <c r="E3678" s="30">
        <f t="shared" si="928"/>
        <v>7</v>
      </c>
      <c r="F3678" s="30" t="str">
        <f t="shared" si="925"/>
        <v>INF663L01IW0</v>
      </c>
      <c r="G3678" s="30">
        <f t="shared" si="929"/>
        <v>20</v>
      </c>
      <c r="H3678" s="30" t="str">
        <f t="shared" si="926"/>
        <v>INF663L01IX8</v>
      </c>
      <c r="I3678" s="30">
        <f t="shared" si="931"/>
        <v>33</v>
      </c>
      <c r="J3678" s="35" t="str">
        <f t="shared" si="927"/>
        <v>DHFL Pramerica Short Term Floating Rate Fund - Annual Dividend</v>
      </c>
      <c r="K3678" s="35">
        <f t="shared" si="932"/>
        <v>96</v>
      </c>
      <c r="L3678" s="30" t="str">
        <f t="shared" si="933"/>
        <v>15.8805</v>
      </c>
      <c r="M3678" s="30">
        <f t="shared" si="934"/>
        <v>104</v>
      </c>
      <c r="N3678" s="30" t="str">
        <f t="shared" si="935"/>
        <v>15.8805</v>
      </c>
      <c r="O3678" s="30">
        <f t="shared" si="936"/>
        <v>112</v>
      </c>
      <c r="P3678" s="30" t="str">
        <f t="shared" si="937"/>
        <v>15.8805</v>
      </c>
      <c r="Q3678" s="30">
        <f t="shared" si="938"/>
        <v>120</v>
      </c>
      <c r="R3678" s="36" t="str">
        <f t="shared" si="939"/>
        <v>09-Aug-2017</v>
      </c>
      <c r="S3678" s="37">
        <f t="shared" si="930"/>
        <v>15.8805</v>
      </c>
    </row>
    <row r="3679" spans="1:19">
      <c r="A3679" s="30" t="s">
        <v>9393</v>
      </c>
      <c r="D3679" s="30" t="str">
        <f t="shared" si="924"/>
        <v>138496</v>
      </c>
      <c r="E3679" s="30">
        <f t="shared" si="928"/>
        <v>7</v>
      </c>
      <c r="F3679" s="30" t="str">
        <f t="shared" si="925"/>
        <v>INF663L01IH1</v>
      </c>
      <c r="G3679" s="30">
        <f t="shared" si="929"/>
        <v>20</v>
      </c>
      <c r="H3679" s="30" t="str">
        <f t="shared" si="926"/>
        <v>-</v>
      </c>
      <c r="I3679" s="30">
        <f t="shared" si="931"/>
        <v>22</v>
      </c>
      <c r="J3679" s="35" t="str">
        <f t="shared" si="927"/>
        <v>DHFL Pramerica Short Term Floating Rate Fund - Bonus</v>
      </c>
      <c r="K3679" s="35">
        <f t="shared" si="932"/>
        <v>75</v>
      </c>
      <c r="L3679" s="30" t="str">
        <f t="shared" si="933"/>
        <v>13.9316</v>
      </c>
      <c r="M3679" s="30">
        <f t="shared" si="934"/>
        <v>83</v>
      </c>
      <c r="N3679" s="30" t="str">
        <f t="shared" si="935"/>
        <v>13.9316</v>
      </c>
      <c r="O3679" s="30">
        <f t="shared" si="936"/>
        <v>91</v>
      </c>
      <c r="P3679" s="30" t="str">
        <f t="shared" si="937"/>
        <v>13.9316</v>
      </c>
      <c r="Q3679" s="30">
        <f t="shared" si="938"/>
        <v>99</v>
      </c>
      <c r="R3679" s="36" t="str">
        <f t="shared" si="939"/>
        <v>09-Aug-2017</v>
      </c>
      <c r="S3679" s="37">
        <f t="shared" si="930"/>
        <v>13.9316</v>
      </c>
    </row>
    <row r="3680" spans="1:19" ht="26">
      <c r="A3680" s="30" t="s">
        <v>9394</v>
      </c>
      <c r="D3680" s="30" t="str">
        <f t="shared" si="924"/>
        <v>138484</v>
      </c>
      <c r="E3680" s="30">
        <f t="shared" si="928"/>
        <v>7</v>
      </c>
      <c r="F3680" s="30" t="str">
        <f t="shared" si="925"/>
        <v>-</v>
      </c>
      <c r="G3680" s="30">
        <f t="shared" si="929"/>
        <v>9</v>
      </c>
      <c r="H3680" s="30" t="str">
        <f t="shared" si="926"/>
        <v>INF663L01IS8</v>
      </c>
      <c r="I3680" s="30">
        <f t="shared" si="931"/>
        <v>22</v>
      </c>
      <c r="J3680" s="35" t="str">
        <f t="shared" si="927"/>
        <v>DHFL Pramerica Short Term Floating Rate Fund - Daily Dividend</v>
      </c>
      <c r="K3680" s="35">
        <f t="shared" si="932"/>
        <v>84</v>
      </c>
      <c r="L3680" s="30" t="str">
        <f t="shared" si="933"/>
        <v>10.222</v>
      </c>
      <c r="M3680" s="30">
        <f t="shared" si="934"/>
        <v>91</v>
      </c>
      <c r="N3680" s="30" t="str">
        <f t="shared" si="935"/>
        <v>10.222</v>
      </c>
      <c r="O3680" s="30">
        <f t="shared" si="936"/>
        <v>98</v>
      </c>
      <c r="P3680" s="30" t="str">
        <f t="shared" si="937"/>
        <v>10.222</v>
      </c>
      <c r="Q3680" s="30">
        <f t="shared" si="938"/>
        <v>105</v>
      </c>
      <c r="R3680" s="36" t="str">
        <f t="shared" si="939"/>
        <v>09-Aug-2017</v>
      </c>
      <c r="S3680" s="37">
        <f t="shared" si="930"/>
        <v>10.222</v>
      </c>
    </row>
    <row r="3681" spans="1:19" ht="26">
      <c r="A3681" s="30" t="s">
        <v>9395</v>
      </c>
      <c r="D3681" s="30" t="str">
        <f t="shared" si="924"/>
        <v>138518</v>
      </c>
      <c r="E3681" s="30">
        <f t="shared" si="928"/>
        <v>7</v>
      </c>
      <c r="F3681" s="30" t="str">
        <f t="shared" si="925"/>
        <v>INF223J01VQ2</v>
      </c>
      <c r="G3681" s="30">
        <f t="shared" si="929"/>
        <v>20</v>
      </c>
      <c r="H3681" s="30" t="str">
        <f t="shared" si="926"/>
        <v>-</v>
      </c>
      <c r="I3681" s="30">
        <f t="shared" si="931"/>
        <v>22</v>
      </c>
      <c r="J3681" s="35" t="str">
        <f t="shared" si="927"/>
        <v>DHFL Pramerica Short Term Floating Rate Fund - Direct Plan -  Quarterly Bonus</v>
      </c>
      <c r="K3681" s="35">
        <f t="shared" si="932"/>
        <v>100</v>
      </c>
      <c r="L3681" s="30" t="str">
        <f t="shared" si="933"/>
        <v>12.2156</v>
      </c>
      <c r="M3681" s="30">
        <f t="shared" si="934"/>
        <v>108</v>
      </c>
      <c r="N3681" s="30" t="str">
        <f t="shared" si="935"/>
        <v>12.2156</v>
      </c>
      <c r="O3681" s="30">
        <f t="shared" si="936"/>
        <v>116</v>
      </c>
      <c r="P3681" s="30" t="str">
        <f t="shared" si="937"/>
        <v>12.2156</v>
      </c>
      <c r="Q3681" s="30">
        <f t="shared" si="938"/>
        <v>124</v>
      </c>
      <c r="R3681" s="36" t="str">
        <f t="shared" si="939"/>
        <v>09-Aug-2017</v>
      </c>
      <c r="S3681" s="37">
        <f t="shared" si="930"/>
        <v>12.2156</v>
      </c>
    </row>
    <row r="3682" spans="1:19" ht="26">
      <c r="A3682" s="30" t="s">
        <v>9396</v>
      </c>
      <c r="D3682" s="30" t="str">
        <f t="shared" si="924"/>
        <v>138522</v>
      </c>
      <c r="E3682" s="30">
        <f t="shared" si="928"/>
        <v>7</v>
      </c>
      <c r="F3682" s="30" t="str">
        <f t="shared" si="925"/>
        <v>INF223J01XG9</v>
      </c>
      <c r="G3682" s="30">
        <f t="shared" si="929"/>
        <v>20</v>
      </c>
      <c r="H3682" s="30" t="str">
        <f t="shared" si="926"/>
        <v>-</v>
      </c>
      <c r="I3682" s="30">
        <f t="shared" si="931"/>
        <v>22</v>
      </c>
      <c r="J3682" s="35" t="str">
        <f t="shared" si="927"/>
        <v>DHFL Pramerica Short Term Floating Rate FUnd - Direct Plan - Annual Bonus</v>
      </c>
      <c r="K3682" s="35">
        <f t="shared" si="932"/>
        <v>96</v>
      </c>
      <c r="L3682" s="30" t="str">
        <f t="shared" si="933"/>
        <v>18.6013</v>
      </c>
      <c r="M3682" s="30">
        <f t="shared" si="934"/>
        <v>104</v>
      </c>
      <c r="N3682" s="30" t="str">
        <f t="shared" si="935"/>
        <v>18.6013</v>
      </c>
      <c r="O3682" s="30">
        <f t="shared" si="936"/>
        <v>112</v>
      </c>
      <c r="P3682" s="30" t="str">
        <f t="shared" si="937"/>
        <v>18.6013</v>
      </c>
      <c r="Q3682" s="30">
        <f t="shared" si="938"/>
        <v>120</v>
      </c>
      <c r="R3682" s="36" t="str">
        <f t="shared" si="939"/>
        <v>09-Aug-2017</v>
      </c>
      <c r="S3682" s="37">
        <f t="shared" si="930"/>
        <v>18.601299999999998</v>
      </c>
    </row>
    <row r="3683" spans="1:19" ht="26">
      <c r="A3683" s="30" t="s">
        <v>302</v>
      </c>
      <c r="D3683" s="30" t="str">
        <f t="shared" si="924"/>
        <v>138508</v>
      </c>
      <c r="E3683" s="30">
        <f t="shared" si="928"/>
        <v>7</v>
      </c>
      <c r="F3683" s="30" t="str">
        <f t="shared" si="925"/>
        <v>INF663L01JX6</v>
      </c>
      <c r="G3683" s="30">
        <f t="shared" si="929"/>
        <v>20</v>
      </c>
      <c r="H3683" s="30" t="str">
        <f t="shared" si="926"/>
        <v>-</v>
      </c>
      <c r="I3683" s="30">
        <f t="shared" si="931"/>
        <v>22</v>
      </c>
      <c r="J3683" s="35" t="str">
        <f t="shared" si="927"/>
        <v>DHFL Pramerica Short Term Floating Rate Fund - Direct Plan - Bonus</v>
      </c>
      <c r="K3683" s="35">
        <f t="shared" si="932"/>
        <v>89</v>
      </c>
      <c r="L3683" s="30" t="str">
        <f t="shared" si="933"/>
        <v>13.1155</v>
      </c>
      <c r="M3683" s="30">
        <f t="shared" si="934"/>
        <v>97</v>
      </c>
      <c r="N3683" s="30" t="str">
        <f t="shared" si="935"/>
        <v>13.1155</v>
      </c>
      <c r="O3683" s="30">
        <f t="shared" si="936"/>
        <v>105</v>
      </c>
      <c r="P3683" s="30" t="str">
        <f t="shared" si="937"/>
        <v>13.1155</v>
      </c>
      <c r="Q3683" s="30">
        <f t="shared" si="938"/>
        <v>113</v>
      </c>
      <c r="R3683" s="36" t="str">
        <f t="shared" si="939"/>
        <v>20-Sep-2016</v>
      </c>
      <c r="S3683" s="37">
        <f t="shared" si="930"/>
        <v>13.115500000000001</v>
      </c>
    </row>
    <row r="3684" spans="1:19" ht="26">
      <c r="A3684" s="30" t="s">
        <v>9397</v>
      </c>
      <c r="D3684" s="30" t="str">
        <f t="shared" si="924"/>
        <v>138510</v>
      </c>
      <c r="E3684" s="30">
        <f t="shared" si="928"/>
        <v>7</v>
      </c>
      <c r="F3684" s="30" t="str">
        <f t="shared" si="925"/>
        <v>-</v>
      </c>
      <c r="G3684" s="30">
        <f t="shared" si="929"/>
        <v>9</v>
      </c>
      <c r="H3684" s="30" t="str">
        <f t="shared" si="926"/>
        <v>INF663L01IJ7</v>
      </c>
      <c r="I3684" s="30">
        <f t="shared" si="931"/>
        <v>22</v>
      </c>
      <c r="J3684" s="35" t="str">
        <f t="shared" si="927"/>
        <v>DHFL Pramerica Short Term Floating Rate Fund - Direct Plan - Daily Dividend</v>
      </c>
      <c r="K3684" s="35">
        <f t="shared" si="932"/>
        <v>98</v>
      </c>
      <c r="L3684" s="30" t="str">
        <f t="shared" si="933"/>
        <v>10.222</v>
      </c>
      <c r="M3684" s="30">
        <f t="shared" si="934"/>
        <v>105</v>
      </c>
      <c r="N3684" s="30" t="str">
        <f t="shared" si="935"/>
        <v>10.222</v>
      </c>
      <c r="O3684" s="30">
        <f t="shared" si="936"/>
        <v>112</v>
      </c>
      <c r="P3684" s="30" t="str">
        <f t="shared" si="937"/>
        <v>10.222</v>
      </c>
      <c r="Q3684" s="30">
        <f t="shared" si="938"/>
        <v>119</v>
      </c>
      <c r="R3684" s="36" t="str">
        <f t="shared" si="939"/>
        <v>09-Aug-2017</v>
      </c>
      <c r="S3684" s="37">
        <f t="shared" si="930"/>
        <v>10.222</v>
      </c>
    </row>
    <row r="3685" spans="1:19" ht="26">
      <c r="A3685" s="30" t="s">
        <v>9398</v>
      </c>
      <c r="D3685" s="30" t="str">
        <f t="shared" si="924"/>
        <v>138509</v>
      </c>
      <c r="E3685" s="30">
        <f t="shared" si="928"/>
        <v>7</v>
      </c>
      <c r="F3685" s="30" t="str">
        <f t="shared" si="925"/>
        <v>INF663L01II9</v>
      </c>
      <c r="G3685" s="30">
        <f t="shared" si="929"/>
        <v>20</v>
      </c>
      <c r="H3685" s="30" t="str">
        <f t="shared" si="926"/>
        <v>-</v>
      </c>
      <c r="I3685" s="30">
        <f t="shared" si="931"/>
        <v>22</v>
      </c>
      <c r="J3685" s="35" t="str">
        <f t="shared" si="927"/>
        <v>DHFL Pramerica Short Term Floating Rate Fund - Direct Plan - Growth</v>
      </c>
      <c r="K3685" s="35">
        <f t="shared" si="932"/>
        <v>90</v>
      </c>
      <c r="L3685" s="30" t="str">
        <f t="shared" si="933"/>
        <v>18.6854</v>
      </c>
      <c r="M3685" s="30">
        <f t="shared" si="934"/>
        <v>98</v>
      </c>
      <c r="N3685" s="30" t="str">
        <f t="shared" si="935"/>
        <v>18.6854</v>
      </c>
      <c r="O3685" s="30">
        <f t="shared" si="936"/>
        <v>106</v>
      </c>
      <c r="P3685" s="30" t="str">
        <f t="shared" si="937"/>
        <v>18.6854</v>
      </c>
      <c r="Q3685" s="30">
        <f t="shared" si="938"/>
        <v>114</v>
      </c>
      <c r="R3685" s="36" t="str">
        <f t="shared" si="939"/>
        <v>09-Aug-2017</v>
      </c>
      <c r="S3685" s="37">
        <f t="shared" si="930"/>
        <v>18.685400000000001</v>
      </c>
    </row>
    <row r="3686" spans="1:19" ht="26">
      <c r="A3686" s="30" t="s">
        <v>9399</v>
      </c>
      <c r="D3686" s="30" t="str">
        <f t="shared" si="924"/>
        <v>138513</v>
      </c>
      <c r="E3686" s="30">
        <f t="shared" si="928"/>
        <v>7</v>
      </c>
      <c r="F3686" s="30" t="str">
        <f t="shared" si="925"/>
        <v>INF663L01IK5</v>
      </c>
      <c r="G3686" s="30">
        <f t="shared" si="929"/>
        <v>20</v>
      </c>
      <c r="H3686" s="30" t="str">
        <f t="shared" si="926"/>
        <v>INF663L01IL3</v>
      </c>
      <c r="I3686" s="30">
        <f t="shared" si="931"/>
        <v>33</v>
      </c>
      <c r="J3686" s="35" t="str">
        <f t="shared" si="927"/>
        <v>DHFL Pramerica Short Term Floating Rate Fund - Direct Plan - Weekly Dividend</v>
      </c>
      <c r="K3686" s="35">
        <f t="shared" si="932"/>
        <v>110</v>
      </c>
      <c r="L3686" s="30" t="str">
        <f t="shared" si="933"/>
        <v>11.0223</v>
      </c>
      <c r="M3686" s="30">
        <f t="shared" si="934"/>
        <v>118</v>
      </c>
      <c r="N3686" s="30" t="str">
        <f t="shared" si="935"/>
        <v>11.0223</v>
      </c>
      <c r="O3686" s="30">
        <f t="shared" si="936"/>
        <v>126</v>
      </c>
      <c r="P3686" s="30" t="str">
        <f t="shared" si="937"/>
        <v>11.0223</v>
      </c>
      <c r="Q3686" s="30">
        <f t="shared" si="938"/>
        <v>134</v>
      </c>
      <c r="R3686" s="36" t="str">
        <f t="shared" si="939"/>
        <v>09-Aug-2017</v>
      </c>
      <c r="S3686" s="37">
        <f t="shared" si="930"/>
        <v>11.0223</v>
      </c>
    </row>
    <row r="3687" spans="1:19" ht="26">
      <c r="A3687" s="30" t="s">
        <v>6166</v>
      </c>
      <c r="D3687" s="30" t="str">
        <f t="shared" si="924"/>
        <v>138514</v>
      </c>
      <c r="E3687" s="30">
        <f t="shared" si="928"/>
        <v>7</v>
      </c>
      <c r="F3687" s="30" t="str">
        <f t="shared" si="925"/>
        <v>INF663L01IM1</v>
      </c>
      <c r="G3687" s="30">
        <f t="shared" si="929"/>
        <v>20</v>
      </c>
      <c r="H3687" s="30" t="str">
        <f t="shared" si="926"/>
        <v>INF663L01IN9</v>
      </c>
      <c r="I3687" s="30">
        <f t="shared" si="931"/>
        <v>33</v>
      </c>
      <c r="J3687" s="35" t="str">
        <f t="shared" si="927"/>
        <v>DHFL Pramerica Short Term Floating Rate Fund - Direct Plan-Monthly Dividend</v>
      </c>
      <c r="K3687" s="35">
        <f t="shared" si="932"/>
        <v>109</v>
      </c>
      <c r="L3687" s="30" t="str">
        <f t="shared" si="933"/>
        <v>10.7260</v>
      </c>
      <c r="M3687" s="30">
        <f t="shared" si="934"/>
        <v>117</v>
      </c>
      <c r="N3687" s="30" t="str">
        <f t="shared" si="935"/>
        <v>10.7260</v>
      </c>
      <c r="O3687" s="30">
        <f t="shared" si="936"/>
        <v>125</v>
      </c>
      <c r="P3687" s="30" t="str">
        <f t="shared" si="937"/>
        <v>10.7260</v>
      </c>
      <c r="Q3687" s="30">
        <f t="shared" si="938"/>
        <v>133</v>
      </c>
      <c r="R3687" s="36" t="str">
        <f t="shared" si="939"/>
        <v>08-Dec-2016</v>
      </c>
      <c r="S3687" s="37">
        <f t="shared" si="930"/>
        <v>10.726000000000001</v>
      </c>
    </row>
    <row r="3688" spans="1:19">
      <c r="A3688" s="30" t="s">
        <v>9400</v>
      </c>
      <c r="D3688" s="30" t="str">
        <f t="shared" si="924"/>
        <v>138481</v>
      </c>
      <c r="E3688" s="30">
        <f t="shared" si="928"/>
        <v>7</v>
      </c>
      <c r="F3688" s="30" t="str">
        <f t="shared" si="925"/>
        <v>INF663L01IT6</v>
      </c>
      <c r="G3688" s="30">
        <f t="shared" si="929"/>
        <v>20</v>
      </c>
      <c r="H3688" s="30" t="str">
        <f t="shared" si="926"/>
        <v>-</v>
      </c>
      <c r="I3688" s="30">
        <f t="shared" si="931"/>
        <v>22</v>
      </c>
      <c r="J3688" s="35" t="str">
        <f t="shared" si="927"/>
        <v>DHFL Pramerica Short Term Floating Rate Fund - Growth</v>
      </c>
      <c r="K3688" s="35">
        <f t="shared" si="932"/>
        <v>76</v>
      </c>
      <c r="L3688" s="30" t="str">
        <f t="shared" si="933"/>
        <v>18.5082</v>
      </c>
      <c r="M3688" s="30">
        <f t="shared" si="934"/>
        <v>84</v>
      </c>
      <c r="N3688" s="30" t="str">
        <f t="shared" si="935"/>
        <v>18.5082</v>
      </c>
      <c r="O3688" s="30">
        <f t="shared" si="936"/>
        <v>92</v>
      </c>
      <c r="P3688" s="30" t="str">
        <f t="shared" si="937"/>
        <v>18.5082</v>
      </c>
      <c r="Q3688" s="30">
        <f t="shared" si="938"/>
        <v>100</v>
      </c>
      <c r="R3688" s="36" t="str">
        <f t="shared" si="939"/>
        <v>09-Aug-2017</v>
      </c>
      <c r="S3688" s="37">
        <f t="shared" si="930"/>
        <v>18.508199999999999</v>
      </c>
    </row>
    <row r="3689" spans="1:19" ht="26">
      <c r="A3689" s="30" t="s">
        <v>303</v>
      </c>
      <c r="D3689" s="30" t="str">
        <f t="shared" si="924"/>
        <v>138483</v>
      </c>
      <c r="E3689" s="30">
        <f t="shared" si="928"/>
        <v>7</v>
      </c>
      <c r="F3689" s="30" t="str">
        <f t="shared" si="925"/>
        <v>-</v>
      </c>
      <c r="G3689" s="30">
        <f t="shared" si="929"/>
        <v>9</v>
      </c>
      <c r="H3689" s="30" t="str">
        <f t="shared" si="926"/>
        <v>INF663L01KA2</v>
      </c>
      <c r="I3689" s="30">
        <f t="shared" si="931"/>
        <v>22</v>
      </c>
      <c r="J3689" s="35" t="str">
        <f t="shared" si="927"/>
        <v>DHFL Pramerica Short Term Floating Rate Fund - Institiutional - Daily Dividend</v>
      </c>
      <c r="K3689" s="35">
        <f t="shared" si="932"/>
        <v>101</v>
      </c>
      <c r="L3689" s="30" t="str">
        <f t="shared" si="933"/>
        <v>10.0417</v>
      </c>
      <c r="M3689" s="30">
        <f t="shared" si="934"/>
        <v>109</v>
      </c>
      <c r="N3689" s="30" t="str">
        <f t="shared" si="935"/>
        <v>10.0417</v>
      </c>
      <c r="O3689" s="30">
        <f t="shared" si="936"/>
        <v>117</v>
      </c>
      <c r="P3689" s="30" t="str">
        <f t="shared" si="937"/>
        <v>10.0417</v>
      </c>
      <c r="Q3689" s="30">
        <f t="shared" si="938"/>
        <v>125</v>
      </c>
      <c r="R3689" s="36" t="str">
        <f t="shared" si="939"/>
        <v>30-Mar-2016</v>
      </c>
      <c r="S3689" s="37">
        <f t="shared" si="930"/>
        <v>10.041700000000001</v>
      </c>
    </row>
    <row r="3690" spans="1:19" ht="26">
      <c r="A3690" s="30" t="s">
        <v>9401</v>
      </c>
      <c r="D3690" s="30" t="str">
        <f t="shared" si="924"/>
        <v>138492</v>
      </c>
      <c r="E3690" s="30">
        <f t="shared" si="928"/>
        <v>7</v>
      </c>
      <c r="F3690" s="30" t="str">
        <f t="shared" si="925"/>
        <v>INF663L01IU4</v>
      </c>
      <c r="G3690" s="30">
        <f t="shared" si="929"/>
        <v>20</v>
      </c>
      <c r="H3690" s="30" t="str">
        <f t="shared" si="926"/>
        <v>INF663L01IV2</v>
      </c>
      <c r="I3690" s="30">
        <f t="shared" si="931"/>
        <v>33</v>
      </c>
      <c r="J3690" s="35" t="str">
        <f t="shared" si="927"/>
        <v>DHFL Pramerica Short Term Floating Rate Fund - Monthly Dividend</v>
      </c>
      <c r="K3690" s="35">
        <f t="shared" si="932"/>
        <v>97</v>
      </c>
      <c r="L3690" s="30" t="str">
        <f t="shared" si="933"/>
        <v>10.6596</v>
      </c>
      <c r="M3690" s="30">
        <f t="shared" si="934"/>
        <v>105</v>
      </c>
      <c r="N3690" s="30" t="str">
        <f t="shared" si="935"/>
        <v>10.6596</v>
      </c>
      <c r="O3690" s="30">
        <f t="shared" si="936"/>
        <v>113</v>
      </c>
      <c r="P3690" s="30" t="str">
        <f t="shared" si="937"/>
        <v>10.6596</v>
      </c>
      <c r="Q3690" s="30">
        <f t="shared" si="938"/>
        <v>121</v>
      </c>
      <c r="R3690" s="36" t="str">
        <f t="shared" si="939"/>
        <v>09-Aug-2017</v>
      </c>
      <c r="S3690" s="37">
        <f t="shared" si="930"/>
        <v>10.659599999999999</v>
      </c>
    </row>
    <row r="3691" spans="1:19" ht="26">
      <c r="A3691" s="30" t="s">
        <v>304</v>
      </c>
      <c r="D3691" s="30" t="str">
        <f t="shared" si="924"/>
        <v>138517</v>
      </c>
      <c r="E3691" s="30">
        <f t="shared" si="928"/>
        <v>7</v>
      </c>
      <c r="F3691" s="30" t="str">
        <f t="shared" si="925"/>
        <v>INF223J01VP4</v>
      </c>
      <c r="G3691" s="30">
        <f t="shared" si="929"/>
        <v>20</v>
      </c>
      <c r="H3691" s="30" t="str">
        <f t="shared" si="926"/>
        <v>-</v>
      </c>
      <c r="I3691" s="30">
        <f t="shared" si="931"/>
        <v>22</v>
      </c>
      <c r="J3691" s="35" t="str">
        <f t="shared" si="927"/>
        <v>DHFL Pramerica Short Term Floating Rate Fund - Quarterly Bonus</v>
      </c>
      <c r="K3691" s="35">
        <f t="shared" si="932"/>
        <v>85</v>
      </c>
      <c r="L3691" s="30" t="str">
        <f t="shared" si="933"/>
        <v>12.2998</v>
      </c>
      <c r="M3691" s="30">
        <f t="shared" si="934"/>
        <v>93</v>
      </c>
      <c r="N3691" s="30" t="str">
        <f t="shared" si="935"/>
        <v>12.2998</v>
      </c>
      <c r="O3691" s="30">
        <f t="shared" si="936"/>
        <v>101</v>
      </c>
      <c r="P3691" s="30" t="str">
        <f t="shared" si="937"/>
        <v>12.2998</v>
      </c>
      <c r="Q3691" s="30">
        <f t="shared" si="938"/>
        <v>109</v>
      </c>
      <c r="R3691" s="36" t="str">
        <f t="shared" si="939"/>
        <v>01-Aug-2016</v>
      </c>
      <c r="S3691" s="37">
        <f t="shared" si="930"/>
        <v>12.299799999999999</v>
      </c>
    </row>
    <row r="3692" spans="1:19" ht="26">
      <c r="A3692" s="30" t="s">
        <v>305</v>
      </c>
      <c r="D3692" s="30" t="str">
        <f t="shared" si="924"/>
        <v>138499</v>
      </c>
      <c r="E3692" s="30">
        <f t="shared" si="928"/>
        <v>7</v>
      </c>
      <c r="F3692" s="30" t="str">
        <f t="shared" si="925"/>
        <v>INF663L01IY6</v>
      </c>
      <c r="G3692" s="30">
        <f t="shared" si="929"/>
        <v>20</v>
      </c>
      <c r="H3692" s="30" t="str">
        <f t="shared" si="926"/>
        <v>-</v>
      </c>
      <c r="I3692" s="30">
        <f t="shared" si="931"/>
        <v>22</v>
      </c>
      <c r="J3692" s="35" t="str">
        <f t="shared" si="927"/>
        <v>DHFL Pramerica Short Term Floating Rate Fund - Quarterly Dividend</v>
      </c>
      <c r="K3692" s="35">
        <f t="shared" si="932"/>
        <v>88</v>
      </c>
      <c r="L3692" s="30" t="str">
        <f t="shared" si="933"/>
        <v>13.0018</v>
      </c>
      <c r="M3692" s="30">
        <f t="shared" si="934"/>
        <v>96</v>
      </c>
      <c r="N3692" s="30" t="str">
        <f t="shared" si="935"/>
        <v>13.0018</v>
      </c>
      <c r="O3692" s="30">
        <f t="shared" si="936"/>
        <v>104</v>
      </c>
      <c r="P3692" s="30" t="str">
        <f t="shared" si="937"/>
        <v>13.0018</v>
      </c>
      <c r="Q3692" s="30">
        <f t="shared" si="938"/>
        <v>112</v>
      </c>
      <c r="R3692" s="36" t="str">
        <f t="shared" si="939"/>
        <v>01-Aug-2016</v>
      </c>
      <c r="S3692" s="37">
        <f t="shared" si="930"/>
        <v>13.001799999999999</v>
      </c>
    </row>
    <row r="3693" spans="1:19" ht="26">
      <c r="A3693" s="30" t="s">
        <v>9402</v>
      </c>
      <c r="D3693" s="30" t="str">
        <f t="shared" si="924"/>
        <v>138491</v>
      </c>
      <c r="E3693" s="30">
        <f t="shared" si="928"/>
        <v>7</v>
      </c>
      <c r="F3693" s="30" t="str">
        <f t="shared" si="925"/>
        <v>INF663L01JA4</v>
      </c>
      <c r="G3693" s="30">
        <f t="shared" si="929"/>
        <v>20</v>
      </c>
      <c r="H3693" s="30" t="str">
        <f t="shared" si="926"/>
        <v>INF663L01JB2</v>
      </c>
      <c r="I3693" s="30">
        <f t="shared" si="931"/>
        <v>33</v>
      </c>
      <c r="J3693" s="35" t="str">
        <f t="shared" si="927"/>
        <v>DHFL Pramerica Short Term Floating Rate Fund - Weekly Dividend</v>
      </c>
      <c r="K3693" s="35">
        <f t="shared" si="932"/>
        <v>96</v>
      </c>
      <c r="L3693" s="30" t="str">
        <f t="shared" si="933"/>
        <v>10.0825</v>
      </c>
      <c r="M3693" s="30">
        <f t="shared" si="934"/>
        <v>104</v>
      </c>
      <c r="N3693" s="30" t="str">
        <f t="shared" si="935"/>
        <v>10.0825</v>
      </c>
      <c r="O3693" s="30">
        <f t="shared" si="936"/>
        <v>112</v>
      </c>
      <c r="P3693" s="30" t="str">
        <f t="shared" si="937"/>
        <v>10.0825</v>
      </c>
      <c r="Q3693" s="30">
        <f t="shared" si="938"/>
        <v>120</v>
      </c>
      <c r="R3693" s="36" t="str">
        <f t="shared" si="939"/>
        <v>09-Aug-2017</v>
      </c>
      <c r="S3693" s="37">
        <f t="shared" si="930"/>
        <v>10.0825</v>
      </c>
    </row>
    <row r="3694" spans="1:19" ht="26">
      <c r="A3694" s="30" t="s">
        <v>6187</v>
      </c>
      <c r="D3694" s="30" t="str">
        <f t="shared" si="924"/>
        <v>138482</v>
      </c>
      <c r="E3694" s="30">
        <f t="shared" si="928"/>
        <v>7</v>
      </c>
      <c r="F3694" s="30" t="str">
        <f t="shared" si="925"/>
        <v>INF223J01EP0</v>
      </c>
      <c r="G3694" s="30">
        <f t="shared" si="929"/>
        <v>20</v>
      </c>
      <c r="H3694" s="30" t="str">
        <f t="shared" si="926"/>
        <v>-</v>
      </c>
      <c r="I3694" s="30">
        <f t="shared" si="931"/>
        <v>22</v>
      </c>
      <c r="J3694" s="35" t="str">
        <f t="shared" si="927"/>
        <v>DHFL Pramerica Short Term Floating Rate Fund- Institiutional - Growth</v>
      </c>
      <c r="K3694" s="35">
        <f t="shared" si="932"/>
        <v>92</v>
      </c>
      <c r="L3694" s="30" t="str">
        <f t="shared" si="933"/>
        <v>16.9495</v>
      </c>
      <c r="M3694" s="30">
        <f t="shared" si="934"/>
        <v>100</v>
      </c>
      <c r="N3694" s="30" t="str">
        <f t="shared" si="935"/>
        <v>16.9495</v>
      </c>
      <c r="O3694" s="30">
        <f t="shared" si="936"/>
        <v>108</v>
      </c>
      <c r="P3694" s="30" t="str">
        <f t="shared" si="937"/>
        <v>16.9495</v>
      </c>
      <c r="Q3694" s="30">
        <f t="shared" si="938"/>
        <v>116</v>
      </c>
      <c r="R3694" s="36" t="str">
        <f t="shared" si="939"/>
        <v>03-Jan-2017</v>
      </c>
      <c r="S3694" s="37">
        <f t="shared" si="930"/>
        <v>16.9495</v>
      </c>
    </row>
    <row r="3695" spans="1:19">
      <c r="A3695" s="30" t="s">
        <v>9403</v>
      </c>
      <c r="D3695" s="30" t="str">
        <f t="shared" si="924"/>
        <v>138368</v>
      </c>
      <c r="E3695" s="30">
        <f t="shared" si="928"/>
        <v>7</v>
      </c>
      <c r="F3695" s="30" t="str">
        <f t="shared" si="925"/>
        <v>INF223J01XH7</v>
      </c>
      <c r="G3695" s="30">
        <f t="shared" si="929"/>
        <v>20</v>
      </c>
      <c r="H3695" s="30" t="str">
        <f t="shared" si="926"/>
        <v>-</v>
      </c>
      <c r="I3695" s="30">
        <f t="shared" si="931"/>
        <v>22</v>
      </c>
      <c r="J3695" s="35" t="str">
        <f t="shared" si="927"/>
        <v>DHFL Pramerica Ultra Short Term Fund - Annual Bonus</v>
      </c>
      <c r="K3695" s="35">
        <f t="shared" si="932"/>
        <v>74</v>
      </c>
      <c r="L3695" s="30" t="str">
        <f t="shared" si="933"/>
        <v>20.2334</v>
      </c>
      <c r="M3695" s="30">
        <f t="shared" si="934"/>
        <v>82</v>
      </c>
      <c r="N3695" s="30" t="str">
        <f t="shared" si="935"/>
        <v>20.2334</v>
      </c>
      <c r="O3695" s="30">
        <f t="shared" si="936"/>
        <v>90</v>
      </c>
      <c r="P3695" s="30" t="str">
        <f t="shared" si="937"/>
        <v>20.2334</v>
      </c>
      <c r="Q3695" s="30">
        <f t="shared" si="938"/>
        <v>98</v>
      </c>
      <c r="R3695" s="36" t="str">
        <f t="shared" si="939"/>
        <v>09-Aug-2017</v>
      </c>
      <c r="S3695" s="37">
        <f t="shared" si="930"/>
        <v>20.2334</v>
      </c>
    </row>
    <row r="3696" spans="1:19">
      <c r="A3696" s="30" t="s">
        <v>306</v>
      </c>
      <c r="D3696" s="30" t="str">
        <f t="shared" si="924"/>
        <v>138354</v>
      </c>
      <c r="E3696" s="30">
        <f t="shared" si="928"/>
        <v>7</v>
      </c>
      <c r="F3696" s="30" t="str">
        <f t="shared" si="925"/>
        <v>INF223J01JJ2</v>
      </c>
      <c r="G3696" s="30">
        <f t="shared" si="929"/>
        <v>20</v>
      </c>
      <c r="H3696" s="30" t="str">
        <f t="shared" si="926"/>
        <v>-</v>
      </c>
      <c r="I3696" s="30">
        <f t="shared" si="931"/>
        <v>22</v>
      </c>
      <c r="J3696" s="35" t="str">
        <f t="shared" si="927"/>
        <v>DHFL Pramerica Ultra Short Term Fund - Annual Dividend</v>
      </c>
      <c r="K3696" s="35">
        <f t="shared" si="932"/>
        <v>77</v>
      </c>
      <c r="L3696" s="30" t="str">
        <f t="shared" si="933"/>
        <v>14.2456</v>
      </c>
      <c r="M3696" s="30">
        <f t="shared" si="934"/>
        <v>85</v>
      </c>
      <c r="N3696" s="30" t="str">
        <f t="shared" si="935"/>
        <v>14.2456</v>
      </c>
      <c r="O3696" s="30">
        <f t="shared" si="936"/>
        <v>93</v>
      </c>
      <c r="P3696" s="30" t="str">
        <f t="shared" si="937"/>
        <v>14.2456</v>
      </c>
      <c r="Q3696" s="30">
        <f t="shared" si="938"/>
        <v>101</v>
      </c>
      <c r="R3696" s="36" t="str">
        <f t="shared" si="939"/>
        <v>29-Jul-2016</v>
      </c>
      <c r="S3696" s="37">
        <f t="shared" si="930"/>
        <v>14.2456</v>
      </c>
    </row>
    <row r="3697" spans="1:19">
      <c r="A3697" s="30" t="s">
        <v>9404</v>
      </c>
      <c r="D3697" s="30" t="str">
        <f t="shared" si="924"/>
        <v>138345</v>
      </c>
      <c r="E3697" s="30">
        <f t="shared" si="928"/>
        <v>7</v>
      </c>
      <c r="F3697" s="30" t="str">
        <f t="shared" si="925"/>
        <v>INF223J01FN2</v>
      </c>
      <c r="G3697" s="30">
        <f t="shared" si="929"/>
        <v>20</v>
      </c>
      <c r="H3697" s="30" t="str">
        <f t="shared" si="926"/>
        <v>-</v>
      </c>
      <c r="I3697" s="30">
        <f t="shared" si="931"/>
        <v>22</v>
      </c>
      <c r="J3697" s="35" t="str">
        <f t="shared" si="927"/>
        <v>DHFL Pramerica Ultra Short Term Fund - Bonus</v>
      </c>
      <c r="K3697" s="35">
        <f t="shared" si="932"/>
        <v>67</v>
      </c>
      <c r="L3697" s="30" t="str">
        <f t="shared" si="933"/>
        <v>15.18</v>
      </c>
      <c r="M3697" s="30">
        <f t="shared" si="934"/>
        <v>73</v>
      </c>
      <c r="N3697" s="30" t="str">
        <f t="shared" si="935"/>
        <v>15.18</v>
      </c>
      <c r="O3697" s="30">
        <f t="shared" si="936"/>
        <v>79</v>
      </c>
      <c r="P3697" s="30" t="str">
        <f t="shared" si="937"/>
        <v>15.18</v>
      </c>
      <c r="Q3697" s="30">
        <f t="shared" si="938"/>
        <v>85</v>
      </c>
      <c r="R3697" s="36" t="str">
        <f t="shared" si="939"/>
        <v>09-Aug-2017</v>
      </c>
      <c r="S3697" s="37">
        <f t="shared" si="930"/>
        <v>15.18</v>
      </c>
    </row>
    <row r="3698" spans="1:19">
      <c r="A3698" s="30" t="s">
        <v>9405</v>
      </c>
      <c r="D3698" s="30" t="str">
        <f t="shared" si="924"/>
        <v>138342</v>
      </c>
      <c r="E3698" s="30">
        <f t="shared" si="928"/>
        <v>7</v>
      </c>
      <c r="F3698" s="30" t="str">
        <f t="shared" si="925"/>
        <v>INF223J01FH4</v>
      </c>
      <c r="G3698" s="30">
        <f t="shared" si="929"/>
        <v>20</v>
      </c>
      <c r="H3698" s="30" t="str">
        <f t="shared" si="926"/>
        <v>-</v>
      </c>
      <c r="I3698" s="30">
        <f t="shared" si="931"/>
        <v>22</v>
      </c>
      <c r="J3698" s="35" t="str">
        <f t="shared" si="927"/>
        <v>DHFL Pramerica Ultra Short Term Fund - Daily Dividend</v>
      </c>
      <c r="K3698" s="35">
        <f t="shared" si="932"/>
        <v>76</v>
      </c>
      <c r="L3698" s="30" t="str">
        <f t="shared" si="933"/>
        <v>10.0203</v>
      </c>
      <c r="M3698" s="30">
        <f t="shared" si="934"/>
        <v>84</v>
      </c>
      <c r="N3698" s="30" t="str">
        <f t="shared" si="935"/>
        <v>10.0203</v>
      </c>
      <c r="O3698" s="30">
        <f t="shared" si="936"/>
        <v>92</v>
      </c>
      <c r="P3698" s="30" t="str">
        <f t="shared" si="937"/>
        <v>10.0203</v>
      </c>
      <c r="Q3698" s="30">
        <f t="shared" si="938"/>
        <v>100</v>
      </c>
      <c r="R3698" s="36" t="str">
        <f t="shared" si="939"/>
        <v>09-Aug-2017</v>
      </c>
      <c r="S3698" s="37">
        <f t="shared" si="930"/>
        <v>10.020300000000001</v>
      </c>
    </row>
    <row r="3699" spans="1:19" ht="26">
      <c r="A3699" s="30" t="s">
        <v>9406</v>
      </c>
      <c r="D3699" s="30" t="str">
        <f t="shared" si="924"/>
        <v>138367</v>
      </c>
      <c r="E3699" s="30">
        <f t="shared" si="928"/>
        <v>7</v>
      </c>
      <c r="F3699" s="30" t="str">
        <f t="shared" si="925"/>
        <v>INF223J01XI5</v>
      </c>
      <c r="G3699" s="30">
        <f t="shared" si="929"/>
        <v>20</v>
      </c>
      <c r="H3699" s="30" t="str">
        <f t="shared" si="926"/>
        <v>-</v>
      </c>
      <c r="I3699" s="30">
        <f t="shared" si="931"/>
        <v>22</v>
      </c>
      <c r="J3699" s="35" t="str">
        <f t="shared" si="927"/>
        <v>DHFL Pramerica Ultra Short Term Fund - Direct Plan - Annual Bonus</v>
      </c>
      <c r="K3699" s="35">
        <f t="shared" si="932"/>
        <v>88</v>
      </c>
      <c r="L3699" s="30" t="str">
        <f t="shared" si="933"/>
        <v>13.5822</v>
      </c>
      <c r="M3699" s="30">
        <f t="shared" si="934"/>
        <v>96</v>
      </c>
      <c r="N3699" s="30" t="str">
        <f t="shared" si="935"/>
        <v>13.5822</v>
      </c>
      <c r="O3699" s="30">
        <f t="shared" si="936"/>
        <v>104</v>
      </c>
      <c r="P3699" s="30" t="str">
        <f t="shared" si="937"/>
        <v>13.5822</v>
      </c>
      <c r="Q3699" s="30">
        <f t="shared" si="938"/>
        <v>112</v>
      </c>
      <c r="R3699" s="36" t="str">
        <f t="shared" si="939"/>
        <v>09-Aug-2017</v>
      </c>
      <c r="S3699" s="37">
        <f t="shared" si="930"/>
        <v>13.5822</v>
      </c>
    </row>
    <row r="3700" spans="1:19" ht="26">
      <c r="A3700" s="30" t="s">
        <v>5986</v>
      </c>
      <c r="D3700" s="30" t="str">
        <f t="shared" si="924"/>
        <v>138360</v>
      </c>
      <c r="E3700" s="30">
        <f t="shared" si="928"/>
        <v>7</v>
      </c>
      <c r="F3700" s="30" t="str">
        <f t="shared" si="925"/>
        <v>-</v>
      </c>
      <c r="G3700" s="30">
        <f t="shared" si="929"/>
        <v>9</v>
      </c>
      <c r="H3700" s="30" t="str">
        <f t="shared" si="926"/>
        <v>-</v>
      </c>
      <c r="I3700" s="30">
        <f t="shared" si="931"/>
        <v>11</v>
      </c>
      <c r="J3700" s="35" t="str">
        <f t="shared" si="927"/>
        <v>DHFL Pramerica Ultra Short Term Fund - Direct Plan - Annual Dividend</v>
      </c>
      <c r="K3700" s="35">
        <f t="shared" si="932"/>
        <v>80</v>
      </c>
      <c r="L3700" s="30" t="str">
        <f t="shared" si="933"/>
        <v>13.1169</v>
      </c>
      <c r="M3700" s="30">
        <f t="shared" si="934"/>
        <v>88</v>
      </c>
      <c r="N3700" s="30" t="str">
        <f t="shared" si="935"/>
        <v>13.1169</v>
      </c>
      <c r="O3700" s="30">
        <f t="shared" si="936"/>
        <v>96</v>
      </c>
      <c r="P3700" s="30" t="str">
        <f t="shared" si="937"/>
        <v>13.1169</v>
      </c>
      <c r="Q3700" s="30">
        <f t="shared" si="938"/>
        <v>104</v>
      </c>
      <c r="R3700" s="36" t="str">
        <f t="shared" si="939"/>
        <v>17-Oct-2016</v>
      </c>
      <c r="S3700" s="37">
        <f t="shared" si="930"/>
        <v>13.116899999999999</v>
      </c>
    </row>
    <row r="3701" spans="1:19">
      <c r="A3701" s="30" t="s">
        <v>9407</v>
      </c>
      <c r="D3701" s="30" t="str">
        <f t="shared" si="924"/>
        <v>138363</v>
      </c>
      <c r="E3701" s="30">
        <f t="shared" si="928"/>
        <v>7</v>
      </c>
      <c r="F3701" s="30" t="str">
        <f t="shared" si="925"/>
        <v>INF223J01QK5</v>
      </c>
      <c r="G3701" s="30">
        <f t="shared" si="929"/>
        <v>20</v>
      </c>
      <c r="H3701" s="30" t="str">
        <f t="shared" si="926"/>
        <v>-</v>
      </c>
      <c r="I3701" s="30">
        <f t="shared" si="931"/>
        <v>22</v>
      </c>
      <c r="J3701" s="35" t="str">
        <f t="shared" si="927"/>
        <v>DHFL Pramerica Ultra Short Term Fund - Direct Plan - Bonus</v>
      </c>
      <c r="K3701" s="35">
        <f t="shared" si="932"/>
        <v>81</v>
      </c>
      <c r="L3701" s="30" t="str">
        <f t="shared" si="933"/>
        <v>15.3055</v>
      </c>
      <c r="M3701" s="30">
        <f t="shared" si="934"/>
        <v>89</v>
      </c>
      <c r="N3701" s="30" t="str">
        <f t="shared" si="935"/>
        <v>15.3055</v>
      </c>
      <c r="O3701" s="30">
        <f t="shared" si="936"/>
        <v>97</v>
      </c>
      <c r="P3701" s="30" t="str">
        <f t="shared" si="937"/>
        <v>15.3055</v>
      </c>
      <c r="Q3701" s="30">
        <f t="shared" si="938"/>
        <v>105</v>
      </c>
      <c r="R3701" s="36" t="str">
        <f t="shared" si="939"/>
        <v>09-Aug-2017</v>
      </c>
      <c r="S3701" s="37">
        <f t="shared" si="930"/>
        <v>15.3055</v>
      </c>
    </row>
    <row r="3702" spans="1:19" ht="26">
      <c r="A3702" s="30" t="s">
        <v>9408</v>
      </c>
      <c r="D3702" s="30" t="str">
        <f t="shared" si="924"/>
        <v>138361</v>
      </c>
      <c r="E3702" s="30">
        <f t="shared" si="928"/>
        <v>7</v>
      </c>
      <c r="F3702" s="30" t="str">
        <f t="shared" si="925"/>
        <v>-</v>
      </c>
      <c r="G3702" s="30">
        <f t="shared" si="929"/>
        <v>9</v>
      </c>
      <c r="H3702" s="30" t="str">
        <f t="shared" si="926"/>
        <v>INF223J01QL3</v>
      </c>
      <c r="I3702" s="30">
        <f t="shared" si="931"/>
        <v>22</v>
      </c>
      <c r="J3702" s="35" t="str">
        <f t="shared" si="927"/>
        <v>DHFL Pramerica Ultra Short Term Fund - Direct Plan - Daily Dividend</v>
      </c>
      <c r="K3702" s="35">
        <f t="shared" si="932"/>
        <v>90</v>
      </c>
      <c r="L3702" s="30" t="str">
        <f t="shared" si="933"/>
        <v>10.0179</v>
      </c>
      <c r="M3702" s="30">
        <f t="shared" si="934"/>
        <v>98</v>
      </c>
      <c r="N3702" s="30" t="str">
        <f t="shared" si="935"/>
        <v>10.0179</v>
      </c>
      <c r="O3702" s="30">
        <f t="shared" si="936"/>
        <v>106</v>
      </c>
      <c r="P3702" s="30" t="str">
        <f t="shared" si="937"/>
        <v>10.0179</v>
      </c>
      <c r="Q3702" s="30">
        <f t="shared" si="938"/>
        <v>114</v>
      </c>
      <c r="R3702" s="36" t="str">
        <f t="shared" si="939"/>
        <v>09-Aug-2017</v>
      </c>
      <c r="S3702" s="37">
        <f t="shared" si="930"/>
        <v>10.017899999999999</v>
      </c>
    </row>
    <row r="3703" spans="1:19">
      <c r="A3703" s="30" t="s">
        <v>6475</v>
      </c>
      <c r="D3703" s="30" t="str">
        <f t="shared" si="924"/>
        <v>138357</v>
      </c>
      <c r="E3703" s="30">
        <f t="shared" si="928"/>
        <v>7</v>
      </c>
      <c r="F3703" s="30" t="str">
        <f t="shared" si="925"/>
        <v>-</v>
      </c>
      <c r="G3703" s="30">
        <f t="shared" si="929"/>
        <v>9</v>
      </c>
      <c r="H3703" s="30" t="str">
        <f t="shared" si="926"/>
        <v>-</v>
      </c>
      <c r="I3703" s="30">
        <f t="shared" si="931"/>
        <v>11</v>
      </c>
      <c r="J3703" s="35" t="str">
        <f t="shared" si="927"/>
        <v>DHFL Pramerica Ultra Short Term Fund - Direct Plan - Dividend</v>
      </c>
      <c r="K3703" s="35">
        <f t="shared" si="932"/>
        <v>73</v>
      </c>
      <c r="L3703" s="30" t="str">
        <f t="shared" si="933"/>
        <v>13.8661</v>
      </c>
      <c r="M3703" s="30">
        <f t="shared" si="934"/>
        <v>81</v>
      </c>
      <c r="N3703" s="30" t="str">
        <f t="shared" si="935"/>
        <v>13.8661</v>
      </c>
      <c r="O3703" s="30">
        <f t="shared" si="936"/>
        <v>89</v>
      </c>
      <c r="P3703" s="30" t="str">
        <f t="shared" si="937"/>
        <v>13.8661</v>
      </c>
      <c r="Q3703" s="30">
        <f t="shared" si="938"/>
        <v>97</v>
      </c>
      <c r="R3703" s="36" t="str">
        <f t="shared" si="939"/>
        <v>31-Jul-2017</v>
      </c>
      <c r="S3703" s="37">
        <f t="shared" si="930"/>
        <v>13.866099999999999</v>
      </c>
    </row>
    <row r="3704" spans="1:19">
      <c r="A3704" s="30" t="s">
        <v>9409</v>
      </c>
      <c r="D3704" s="30" t="str">
        <f t="shared" si="924"/>
        <v>138358</v>
      </c>
      <c r="E3704" s="30">
        <f t="shared" si="928"/>
        <v>7</v>
      </c>
      <c r="F3704" s="30" t="str">
        <f t="shared" si="925"/>
        <v>INF223J01QO7</v>
      </c>
      <c r="G3704" s="30">
        <f t="shared" si="929"/>
        <v>20</v>
      </c>
      <c r="H3704" s="30" t="str">
        <f t="shared" si="926"/>
        <v>-</v>
      </c>
      <c r="I3704" s="30">
        <f t="shared" si="931"/>
        <v>22</v>
      </c>
      <c r="J3704" s="35" t="str">
        <f t="shared" si="927"/>
        <v>DHFL Pramerica Ultra Short Term Fund - Direct Plan - Growth</v>
      </c>
      <c r="K3704" s="35">
        <f t="shared" si="932"/>
        <v>82</v>
      </c>
      <c r="L3704" s="30" t="str">
        <f t="shared" si="933"/>
        <v>20.4232</v>
      </c>
      <c r="M3704" s="30">
        <f t="shared" si="934"/>
        <v>90</v>
      </c>
      <c r="N3704" s="30" t="str">
        <f t="shared" si="935"/>
        <v>20.4232</v>
      </c>
      <c r="O3704" s="30">
        <f t="shared" si="936"/>
        <v>98</v>
      </c>
      <c r="P3704" s="30" t="str">
        <f t="shared" si="937"/>
        <v>20.4232</v>
      </c>
      <c r="Q3704" s="30">
        <f t="shared" si="938"/>
        <v>106</v>
      </c>
      <c r="R3704" s="36" t="str">
        <f t="shared" si="939"/>
        <v>09-Aug-2017</v>
      </c>
      <c r="S3704" s="37">
        <f t="shared" si="930"/>
        <v>20.423200000000001</v>
      </c>
    </row>
    <row r="3705" spans="1:19" ht="26">
      <c r="A3705" s="30" t="s">
        <v>9410</v>
      </c>
      <c r="D3705" s="30" t="str">
        <f t="shared" si="924"/>
        <v>138366</v>
      </c>
      <c r="E3705" s="30">
        <f t="shared" si="928"/>
        <v>7</v>
      </c>
      <c r="F3705" s="30" t="str">
        <f t="shared" si="925"/>
        <v>INF223J01VK5</v>
      </c>
      <c r="G3705" s="30">
        <f t="shared" si="929"/>
        <v>20</v>
      </c>
      <c r="H3705" s="30" t="str">
        <f t="shared" si="926"/>
        <v>-</v>
      </c>
      <c r="I3705" s="30">
        <f t="shared" si="931"/>
        <v>22</v>
      </c>
      <c r="J3705" s="35" t="str">
        <f t="shared" si="927"/>
        <v>DHFL Pramerica Ultra Short Term Fund - Direct Plan - Monthly Bonus</v>
      </c>
      <c r="K3705" s="35">
        <f t="shared" si="932"/>
        <v>89</v>
      </c>
      <c r="L3705" s="30" t="str">
        <f t="shared" si="933"/>
        <v>12.1641</v>
      </c>
      <c r="M3705" s="30">
        <f t="shared" si="934"/>
        <v>97</v>
      </c>
      <c r="N3705" s="30" t="str">
        <f t="shared" si="935"/>
        <v>12.1641</v>
      </c>
      <c r="O3705" s="30">
        <f t="shared" si="936"/>
        <v>105</v>
      </c>
      <c r="P3705" s="30" t="str">
        <f t="shared" si="937"/>
        <v>12.1641</v>
      </c>
      <c r="Q3705" s="30">
        <f t="shared" si="938"/>
        <v>113</v>
      </c>
      <c r="R3705" s="36" t="str">
        <f t="shared" si="939"/>
        <v>09-Aug-2017</v>
      </c>
      <c r="S3705" s="37">
        <f t="shared" si="930"/>
        <v>12.164099999999999</v>
      </c>
    </row>
    <row r="3706" spans="1:19" ht="26">
      <c r="A3706" s="30" t="s">
        <v>9411</v>
      </c>
      <c r="D3706" s="30" t="str">
        <f t="shared" si="924"/>
        <v>138359</v>
      </c>
      <c r="E3706" s="30">
        <f t="shared" si="928"/>
        <v>7</v>
      </c>
      <c r="F3706" s="30" t="str">
        <f t="shared" si="925"/>
        <v>INF223J01QP4</v>
      </c>
      <c r="G3706" s="30">
        <f t="shared" si="929"/>
        <v>20</v>
      </c>
      <c r="H3706" s="30" t="str">
        <f t="shared" si="926"/>
        <v>-</v>
      </c>
      <c r="I3706" s="30">
        <f t="shared" si="931"/>
        <v>22</v>
      </c>
      <c r="J3706" s="35" t="str">
        <f t="shared" si="927"/>
        <v>DHFL Pramerica Ultra Short Term Fund - Direct Plan - Monthly Dividend</v>
      </c>
      <c r="K3706" s="35">
        <f t="shared" si="932"/>
        <v>92</v>
      </c>
      <c r="L3706" s="30" t="str">
        <f t="shared" si="933"/>
        <v>11.0504</v>
      </c>
      <c r="M3706" s="30">
        <f t="shared" si="934"/>
        <v>100</v>
      </c>
      <c r="N3706" s="30" t="str">
        <f t="shared" si="935"/>
        <v>11.0504</v>
      </c>
      <c r="O3706" s="30">
        <f t="shared" si="936"/>
        <v>108</v>
      </c>
      <c r="P3706" s="30" t="str">
        <f t="shared" si="937"/>
        <v>11.0504</v>
      </c>
      <c r="Q3706" s="30">
        <f t="shared" si="938"/>
        <v>116</v>
      </c>
      <c r="R3706" s="36" t="str">
        <f t="shared" si="939"/>
        <v>09-Aug-2017</v>
      </c>
      <c r="S3706" s="37">
        <f t="shared" si="930"/>
        <v>11.0504</v>
      </c>
    </row>
    <row r="3707" spans="1:19" ht="26">
      <c r="A3707" s="30" t="s">
        <v>9412</v>
      </c>
      <c r="D3707" s="30" t="str">
        <f t="shared" si="924"/>
        <v>138364</v>
      </c>
      <c r="E3707" s="30">
        <f t="shared" si="928"/>
        <v>7</v>
      </c>
      <c r="F3707" s="30" t="str">
        <f t="shared" si="925"/>
        <v>INF223J01QT6</v>
      </c>
      <c r="G3707" s="30">
        <f t="shared" si="929"/>
        <v>20</v>
      </c>
      <c r="H3707" s="30" t="str">
        <f t="shared" si="926"/>
        <v>-</v>
      </c>
      <c r="I3707" s="30">
        <f t="shared" si="931"/>
        <v>22</v>
      </c>
      <c r="J3707" s="35" t="str">
        <f t="shared" si="927"/>
        <v>DHFL Pramerica Ultra Short Term Fund - Direct Plan - Quarterly Dividend</v>
      </c>
      <c r="K3707" s="35">
        <f t="shared" si="932"/>
        <v>94</v>
      </c>
      <c r="L3707" s="30" t="str">
        <f t="shared" si="933"/>
        <v>10.9044</v>
      </c>
      <c r="M3707" s="30">
        <f t="shared" si="934"/>
        <v>102</v>
      </c>
      <c r="N3707" s="30" t="str">
        <f t="shared" si="935"/>
        <v>10.9044</v>
      </c>
      <c r="O3707" s="30">
        <f t="shared" si="936"/>
        <v>110</v>
      </c>
      <c r="P3707" s="30" t="str">
        <f t="shared" si="937"/>
        <v>10.9044</v>
      </c>
      <c r="Q3707" s="30">
        <f t="shared" si="938"/>
        <v>118</v>
      </c>
      <c r="R3707" s="36" t="str">
        <f t="shared" si="939"/>
        <v>09-Aug-2017</v>
      </c>
      <c r="S3707" s="37">
        <f t="shared" si="930"/>
        <v>10.904400000000001</v>
      </c>
    </row>
    <row r="3708" spans="1:19" ht="26">
      <c r="A3708" s="30" t="s">
        <v>9413</v>
      </c>
      <c r="D3708" s="30" t="str">
        <f t="shared" si="924"/>
        <v>138362</v>
      </c>
      <c r="E3708" s="30">
        <f t="shared" si="928"/>
        <v>7</v>
      </c>
      <c r="F3708" s="30" t="str">
        <f t="shared" si="925"/>
        <v>INF223J01QR0</v>
      </c>
      <c r="G3708" s="30">
        <f t="shared" si="929"/>
        <v>20</v>
      </c>
      <c r="H3708" s="30" t="str">
        <f t="shared" si="926"/>
        <v>-</v>
      </c>
      <c r="I3708" s="30">
        <f t="shared" si="931"/>
        <v>22</v>
      </c>
      <c r="J3708" s="35" t="str">
        <f t="shared" si="927"/>
        <v>DHFL Pramerica Ultra Short Term Fund - Direct Plan - Weekly Dividend</v>
      </c>
      <c r="K3708" s="35">
        <f t="shared" si="932"/>
        <v>91</v>
      </c>
      <c r="L3708" s="30" t="str">
        <f t="shared" si="933"/>
        <v>10.2734</v>
      </c>
      <c r="M3708" s="30">
        <f t="shared" si="934"/>
        <v>99</v>
      </c>
      <c r="N3708" s="30" t="str">
        <f t="shared" si="935"/>
        <v>10.2734</v>
      </c>
      <c r="O3708" s="30">
        <f t="shared" si="936"/>
        <v>107</v>
      </c>
      <c r="P3708" s="30" t="str">
        <f t="shared" si="937"/>
        <v>10.2734</v>
      </c>
      <c r="Q3708" s="30">
        <f t="shared" si="938"/>
        <v>115</v>
      </c>
      <c r="R3708" s="36" t="str">
        <f t="shared" si="939"/>
        <v>09-Aug-2017</v>
      </c>
      <c r="S3708" s="37">
        <f t="shared" si="930"/>
        <v>10.273400000000001</v>
      </c>
    </row>
    <row r="3709" spans="1:19">
      <c r="A3709" s="30" t="s">
        <v>9414</v>
      </c>
      <c r="D3709" s="30" t="str">
        <f t="shared" si="924"/>
        <v>138349</v>
      </c>
      <c r="E3709" s="30">
        <f t="shared" si="928"/>
        <v>7</v>
      </c>
      <c r="F3709" s="30" t="str">
        <f t="shared" si="925"/>
        <v>INF223J01FI2</v>
      </c>
      <c r="G3709" s="30">
        <f t="shared" si="929"/>
        <v>20</v>
      </c>
      <c r="H3709" s="30" t="str">
        <f t="shared" si="926"/>
        <v>-</v>
      </c>
      <c r="I3709" s="30">
        <f t="shared" si="931"/>
        <v>22</v>
      </c>
      <c r="J3709" s="35" t="str">
        <f t="shared" si="927"/>
        <v>DHFL Pramerica Ultra Short Term Fund - Dividend</v>
      </c>
      <c r="K3709" s="35">
        <f t="shared" si="932"/>
        <v>70</v>
      </c>
      <c r="L3709" s="30" t="str">
        <f t="shared" si="933"/>
        <v>13.8904</v>
      </c>
      <c r="M3709" s="30">
        <f t="shared" si="934"/>
        <v>78</v>
      </c>
      <c r="N3709" s="30" t="str">
        <f t="shared" si="935"/>
        <v>13.8904</v>
      </c>
      <c r="O3709" s="30">
        <f t="shared" si="936"/>
        <v>86</v>
      </c>
      <c r="P3709" s="30" t="str">
        <f t="shared" si="937"/>
        <v>13.8904</v>
      </c>
      <c r="Q3709" s="30">
        <f t="shared" si="938"/>
        <v>94</v>
      </c>
      <c r="R3709" s="36" t="str">
        <f t="shared" si="939"/>
        <v>09-Aug-2017</v>
      </c>
      <c r="S3709" s="37">
        <f t="shared" si="930"/>
        <v>13.8904</v>
      </c>
    </row>
    <row r="3710" spans="1:19">
      <c r="A3710" s="30" t="s">
        <v>9415</v>
      </c>
      <c r="D3710" s="30" t="str">
        <f t="shared" si="924"/>
        <v>138343</v>
      </c>
      <c r="E3710" s="30">
        <f t="shared" si="928"/>
        <v>7</v>
      </c>
      <c r="F3710" s="30" t="str">
        <f t="shared" si="925"/>
        <v>INF223J01FK8</v>
      </c>
      <c r="G3710" s="30">
        <f t="shared" si="929"/>
        <v>20</v>
      </c>
      <c r="H3710" s="30" t="str">
        <f t="shared" si="926"/>
        <v>-</v>
      </c>
      <c r="I3710" s="30">
        <f t="shared" si="931"/>
        <v>22</v>
      </c>
      <c r="J3710" s="35" t="str">
        <f t="shared" si="927"/>
        <v>DHFL Pramerica Ultra Short Term Fund - Growth</v>
      </c>
      <c r="K3710" s="35">
        <f t="shared" si="932"/>
        <v>68</v>
      </c>
      <c r="L3710" s="30" t="str">
        <f t="shared" si="933"/>
        <v>20.2198</v>
      </c>
      <c r="M3710" s="30">
        <f t="shared" si="934"/>
        <v>76</v>
      </c>
      <c r="N3710" s="30" t="str">
        <f t="shared" si="935"/>
        <v>20.2198</v>
      </c>
      <c r="O3710" s="30">
        <f t="shared" si="936"/>
        <v>84</v>
      </c>
      <c r="P3710" s="30" t="str">
        <f t="shared" si="937"/>
        <v>20.2198</v>
      </c>
      <c r="Q3710" s="30">
        <f t="shared" si="938"/>
        <v>92</v>
      </c>
      <c r="R3710" s="36" t="str">
        <f t="shared" si="939"/>
        <v>09-Aug-2017</v>
      </c>
      <c r="S3710" s="37">
        <f t="shared" si="930"/>
        <v>20.219799999999999</v>
      </c>
    </row>
    <row r="3711" spans="1:19">
      <c r="A3711" s="30" t="s">
        <v>9416</v>
      </c>
      <c r="D3711" s="30" t="str">
        <f t="shared" si="924"/>
        <v>138365</v>
      </c>
      <c r="E3711" s="30">
        <f t="shared" si="928"/>
        <v>7</v>
      </c>
      <c r="F3711" s="30" t="str">
        <f t="shared" si="925"/>
        <v>INF223J01VJ7</v>
      </c>
      <c r="G3711" s="30">
        <f t="shared" si="929"/>
        <v>20</v>
      </c>
      <c r="H3711" s="30" t="str">
        <f t="shared" si="926"/>
        <v>-</v>
      </c>
      <c r="I3711" s="30">
        <f t="shared" si="931"/>
        <v>22</v>
      </c>
      <c r="J3711" s="35" t="str">
        <f t="shared" si="927"/>
        <v>DHFL Pramerica Ultra Short Term Fund - Monthly Bonus</v>
      </c>
      <c r="K3711" s="35">
        <f t="shared" si="932"/>
        <v>75</v>
      </c>
      <c r="L3711" s="30" t="str">
        <f t="shared" si="933"/>
        <v>12.4004</v>
      </c>
      <c r="M3711" s="30">
        <f t="shared" si="934"/>
        <v>83</v>
      </c>
      <c r="N3711" s="30" t="str">
        <f t="shared" si="935"/>
        <v>12.4004</v>
      </c>
      <c r="O3711" s="30">
        <f t="shared" si="936"/>
        <v>91</v>
      </c>
      <c r="P3711" s="30" t="str">
        <f t="shared" si="937"/>
        <v>12.4004</v>
      </c>
      <c r="Q3711" s="30">
        <f t="shared" si="938"/>
        <v>99</v>
      </c>
      <c r="R3711" s="36" t="str">
        <f t="shared" si="939"/>
        <v>09-Aug-2017</v>
      </c>
      <c r="S3711" s="37">
        <f t="shared" si="930"/>
        <v>12.400399999999999</v>
      </c>
    </row>
    <row r="3712" spans="1:19">
      <c r="A3712" s="30" t="s">
        <v>9417</v>
      </c>
      <c r="D3712" s="30" t="str">
        <f t="shared" si="924"/>
        <v>138344</v>
      </c>
      <c r="E3712" s="30">
        <f t="shared" si="928"/>
        <v>7</v>
      </c>
      <c r="F3712" s="30" t="str">
        <f t="shared" si="925"/>
        <v>INF223J01FM4</v>
      </c>
      <c r="G3712" s="30">
        <f t="shared" si="929"/>
        <v>20</v>
      </c>
      <c r="H3712" s="30" t="str">
        <f t="shared" si="926"/>
        <v>-</v>
      </c>
      <c r="I3712" s="30">
        <f t="shared" si="931"/>
        <v>22</v>
      </c>
      <c r="J3712" s="35" t="str">
        <f t="shared" si="927"/>
        <v>DHFL Pramerica Ultra Short Term Fund - Monthly Dividend</v>
      </c>
      <c r="K3712" s="35">
        <f t="shared" si="932"/>
        <v>78</v>
      </c>
      <c r="L3712" s="30" t="str">
        <f t="shared" si="933"/>
        <v>10.7327</v>
      </c>
      <c r="M3712" s="30">
        <f t="shared" si="934"/>
        <v>86</v>
      </c>
      <c r="N3712" s="30" t="str">
        <f t="shared" si="935"/>
        <v>10.7327</v>
      </c>
      <c r="O3712" s="30">
        <f t="shared" si="936"/>
        <v>94</v>
      </c>
      <c r="P3712" s="30" t="str">
        <f t="shared" si="937"/>
        <v>10.7327</v>
      </c>
      <c r="Q3712" s="30">
        <f t="shared" si="938"/>
        <v>102</v>
      </c>
      <c r="R3712" s="36" t="str">
        <f t="shared" si="939"/>
        <v>09-Aug-2017</v>
      </c>
      <c r="S3712" s="37">
        <f t="shared" si="930"/>
        <v>10.732699999999999</v>
      </c>
    </row>
    <row r="3713" spans="1:19">
      <c r="A3713" s="30" t="s">
        <v>9418</v>
      </c>
      <c r="D3713" s="30" t="str">
        <f t="shared" si="924"/>
        <v>138353</v>
      </c>
      <c r="E3713" s="30">
        <f t="shared" si="928"/>
        <v>7</v>
      </c>
      <c r="F3713" s="30" t="str">
        <f t="shared" si="925"/>
        <v>INF223J01JH6</v>
      </c>
      <c r="G3713" s="30">
        <f t="shared" si="929"/>
        <v>20</v>
      </c>
      <c r="H3713" s="30" t="str">
        <f t="shared" si="926"/>
        <v>-</v>
      </c>
      <c r="I3713" s="30">
        <f t="shared" si="931"/>
        <v>22</v>
      </c>
      <c r="J3713" s="35" t="str">
        <f t="shared" si="927"/>
        <v>DHFL Pramerica Ultra Short Term Fund - Quarterly Dividend</v>
      </c>
      <c r="K3713" s="35">
        <f t="shared" si="932"/>
        <v>80</v>
      </c>
      <c r="L3713" s="30" t="str">
        <f t="shared" si="933"/>
        <v>11.1723</v>
      </c>
      <c r="M3713" s="30">
        <f t="shared" si="934"/>
        <v>88</v>
      </c>
      <c r="N3713" s="30" t="str">
        <f t="shared" si="935"/>
        <v>11.1723</v>
      </c>
      <c r="O3713" s="30">
        <f t="shared" si="936"/>
        <v>96</v>
      </c>
      <c r="P3713" s="30" t="str">
        <f t="shared" si="937"/>
        <v>11.1723</v>
      </c>
      <c r="Q3713" s="30">
        <f t="shared" si="938"/>
        <v>104</v>
      </c>
      <c r="R3713" s="36" t="str">
        <f t="shared" si="939"/>
        <v>09-Aug-2017</v>
      </c>
      <c r="S3713" s="37">
        <f t="shared" si="930"/>
        <v>11.1723</v>
      </c>
    </row>
    <row r="3714" spans="1:19">
      <c r="A3714" s="30" t="s">
        <v>9419</v>
      </c>
      <c r="D3714" s="30" t="str">
        <f t="shared" si="924"/>
        <v>138346</v>
      </c>
      <c r="E3714" s="30">
        <f t="shared" si="928"/>
        <v>7</v>
      </c>
      <c r="F3714" s="30" t="str">
        <f t="shared" si="925"/>
        <v>INF223J01GA7</v>
      </c>
      <c r="G3714" s="30">
        <f t="shared" si="929"/>
        <v>20</v>
      </c>
      <c r="H3714" s="30" t="str">
        <f t="shared" si="926"/>
        <v>-</v>
      </c>
      <c r="I3714" s="30">
        <f t="shared" si="931"/>
        <v>22</v>
      </c>
      <c r="J3714" s="35" t="str">
        <f t="shared" si="927"/>
        <v>DHFL Pramerica Ultra Short Term Fund - Regular Plan - Bonus</v>
      </c>
      <c r="K3714" s="35">
        <f t="shared" si="932"/>
        <v>82</v>
      </c>
      <c r="L3714" s="30" t="str">
        <f t="shared" si="933"/>
        <v>15.4397</v>
      </c>
      <c r="M3714" s="30">
        <f t="shared" si="934"/>
        <v>90</v>
      </c>
      <c r="N3714" s="30" t="str">
        <f t="shared" si="935"/>
        <v>15.4397</v>
      </c>
      <c r="O3714" s="30">
        <f t="shared" si="936"/>
        <v>98</v>
      </c>
      <c r="P3714" s="30" t="str">
        <f t="shared" si="937"/>
        <v>15.4397</v>
      </c>
      <c r="Q3714" s="30">
        <f t="shared" si="938"/>
        <v>106</v>
      </c>
      <c r="R3714" s="36" t="str">
        <f t="shared" si="939"/>
        <v>09-Aug-2017</v>
      </c>
      <c r="S3714" s="37">
        <f t="shared" si="930"/>
        <v>15.4397</v>
      </c>
    </row>
    <row r="3715" spans="1:19" ht="26">
      <c r="A3715" s="30" t="s">
        <v>9420</v>
      </c>
      <c r="D3715" s="30" t="str">
        <f t="shared" si="924"/>
        <v>138338</v>
      </c>
      <c r="E3715" s="30">
        <f t="shared" si="928"/>
        <v>7</v>
      </c>
      <c r="F3715" s="30" t="str">
        <f t="shared" si="925"/>
        <v>INF223J01FW3</v>
      </c>
      <c r="G3715" s="30">
        <f t="shared" si="929"/>
        <v>20</v>
      </c>
      <c r="H3715" s="30" t="str">
        <f t="shared" si="926"/>
        <v>-</v>
      </c>
      <c r="I3715" s="30">
        <f t="shared" si="931"/>
        <v>22</v>
      </c>
      <c r="J3715" s="35" t="str">
        <f t="shared" si="927"/>
        <v>DHFL Pramerica Ultra Short Term Fund - Regular Plan - Daily Dividend</v>
      </c>
      <c r="K3715" s="35">
        <f t="shared" si="932"/>
        <v>91</v>
      </c>
      <c r="L3715" s="30" t="str">
        <f t="shared" si="933"/>
        <v>10.0215</v>
      </c>
      <c r="M3715" s="30">
        <f t="shared" si="934"/>
        <v>99</v>
      </c>
      <c r="N3715" s="30" t="str">
        <f t="shared" si="935"/>
        <v>10.0215</v>
      </c>
      <c r="O3715" s="30">
        <f t="shared" si="936"/>
        <v>107</v>
      </c>
      <c r="P3715" s="30" t="str">
        <f t="shared" si="937"/>
        <v>10.0215</v>
      </c>
      <c r="Q3715" s="30">
        <f t="shared" si="938"/>
        <v>115</v>
      </c>
      <c r="R3715" s="36" t="str">
        <f t="shared" si="939"/>
        <v>09-Aug-2017</v>
      </c>
      <c r="S3715" s="37">
        <f t="shared" si="930"/>
        <v>10.0215</v>
      </c>
    </row>
    <row r="3716" spans="1:19">
      <c r="A3716" s="30" t="s">
        <v>9421</v>
      </c>
      <c r="D3716" s="30" t="str">
        <f t="shared" si="924"/>
        <v>138337</v>
      </c>
      <c r="E3716" s="30">
        <f t="shared" si="928"/>
        <v>7</v>
      </c>
      <c r="F3716" s="30" t="str">
        <f t="shared" si="925"/>
        <v>INF223J01FX1</v>
      </c>
      <c r="G3716" s="30">
        <f t="shared" si="929"/>
        <v>20</v>
      </c>
      <c r="H3716" s="30" t="str">
        <f t="shared" si="926"/>
        <v>-</v>
      </c>
      <c r="I3716" s="30">
        <f t="shared" si="931"/>
        <v>22</v>
      </c>
      <c r="J3716" s="35" t="str">
        <f t="shared" si="927"/>
        <v>DHFL Pramerica Ultra Short Term Fund - Regular Plan - Growth</v>
      </c>
      <c r="K3716" s="35">
        <f t="shared" si="932"/>
        <v>83</v>
      </c>
      <c r="L3716" s="30" t="str">
        <f t="shared" si="933"/>
        <v>25.6332</v>
      </c>
      <c r="M3716" s="30">
        <f t="shared" si="934"/>
        <v>91</v>
      </c>
      <c r="N3716" s="30" t="str">
        <f t="shared" si="935"/>
        <v>25.6332</v>
      </c>
      <c r="O3716" s="30">
        <f t="shared" si="936"/>
        <v>99</v>
      </c>
      <c r="P3716" s="30" t="str">
        <f t="shared" si="937"/>
        <v>25.6332</v>
      </c>
      <c r="Q3716" s="30">
        <f t="shared" si="938"/>
        <v>107</v>
      </c>
      <c r="R3716" s="36" t="str">
        <f t="shared" si="939"/>
        <v>09-Aug-2017</v>
      </c>
      <c r="S3716" s="37">
        <f t="shared" si="930"/>
        <v>25.633199999999999</v>
      </c>
    </row>
    <row r="3717" spans="1:19" ht="26">
      <c r="A3717" s="30" t="s">
        <v>9422</v>
      </c>
      <c r="D3717" s="30" t="str">
        <f t="shared" si="924"/>
        <v>138340</v>
      </c>
      <c r="E3717" s="30">
        <f t="shared" si="928"/>
        <v>7</v>
      </c>
      <c r="F3717" s="30" t="str">
        <f t="shared" si="925"/>
        <v>INF223J01FZ6</v>
      </c>
      <c r="G3717" s="30">
        <f t="shared" si="929"/>
        <v>20</v>
      </c>
      <c r="H3717" s="30" t="str">
        <f t="shared" si="926"/>
        <v>-</v>
      </c>
      <c r="I3717" s="30">
        <f t="shared" si="931"/>
        <v>22</v>
      </c>
      <c r="J3717" s="35" t="str">
        <f t="shared" si="927"/>
        <v>DHFL Pramerica Ultra Short Term Fund - Regular Plan - Monthly Dividend</v>
      </c>
      <c r="K3717" s="35">
        <f t="shared" si="932"/>
        <v>93</v>
      </c>
      <c r="L3717" s="30" t="str">
        <f t="shared" si="933"/>
        <v>10.2733</v>
      </c>
      <c r="M3717" s="30">
        <f t="shared" si="934"/>
        <v>101</v>
      </c>
      <c r="N3717" s="30" t="str">
        <f t="shared" si="935"/>
        <v>10.2733</v>
      </c>
      <c r="O3717" s="30">
        <f t="shared" si="936"/>
        <v>109</v>
      </c>
      <c r="P3717" s="30" t="str">
        <f t="shared" si="937"/>
        <v>10.2733</v>
      </c>
      <c r="Q3717" s="30">
        <f t="shared" si="938"/>
        <v>117</v>
      </c>
      <c r="R3717" s="36" t="str">
        <f t="shared" si="939"/>
        <v>09-Aug-2017</v>
      </c>
      <c r="S3717" s="37">
        <f t="shared" si="930"/>
        <v>10.273300000000001</v>
      </c>
    </row>
    <row r="3718" spans="1:19" ht="26">
      <c r="A3718" s="30" t="s">
        <v>9423</v>
      </c>
      <c r="D3718" s="30" t="str">
        <f t="shared" si="924"/>
        <v>138339</v>
      </c>
      <c r="E3718" s="30">
        <f t="shared" si="928"/>
        <v>7</v>
      </c>
      <c r="F3718" s="30" t="str">
        <f t="shared" si="925"/>
        <v>INF223J01GC3</v>
      </c>
      <c r="G3718" s="30">
        <f t="shared" si="929"/>
        <v>20</v>
      </c>
      <c r="H3718" s="30" t="str">
        <f t="shared" si="926"/>
        <v>-</v>
      </c>
      <c r="I3718" s="30">
        <f t="shared" si="931"/>
        <v>22</v>
      </c>
      <c r="J3718" s="35" t="str">
        <f t="shared" si="927"/>
        <v>DHFL Pramerica Ultra Short Term Fund - Regular Plan - Weekly Dividend</v>
      </c>
      <c r="K3718" s="35">
        <f t="shared" si="932"/>
        <v>92</v>
      </c>
      <c r="L3718" s="30" t="str">
        <f t="shared" si="933"/>
        <v>10.5066</v>
      </c>
      <c r="M3718" s="30">
        <f t="shared" si="934"/>
        <v>100</v>
      </c>
      <c r="N3718" s="30" t="str">
        <f t="shared" si="935"/>
        <v>10.5066</v>
      </c>
      <c r="O3718" s="30">
        <f t="shared" si="936"/>
        <v>108</v>
      </c>
      <c r="P3718" s="30" t="str">
        <f t="shared" si="937"/>
        <v>10.5066</v>
      </c>
      <c r="Q3718" s="30">
        <f t="shared" si="938"/>
        <v>116</v>
      </c>
      <c r="R3718" s="36" t="str">
        <f t="shared" si="939"/>
        <v>09-Aug-2017</v>
      </c>
      <c r="S3718" s="37">
        <f t="shared" si="930"/>
        <v>10.506600000000001</v>
      </c>
    </row>
    <row r="3719" spans="1:19">
      <c r="A3719" s="30" t="s">
        <v>9424</v>
      </c>
      <c r="D3719" s="30" t="str">
        <f t="shared" ref="D3719:D3782" si="940">IF(ISERROR(LEFT(A3719,SEARCH(";",A3719)-1)),"",LEFT(A3719,SEARCH(";",A3719)-1))</f>
        <v>138341</v>
      </c>
      <c r="E3719" s="30">
        <f t="shared" si="928"/>
        <v>7</v>
      </c>
      <c r="F3719" s="30" t="str">
        <f t="shared" ref="F3719:F3782" si="941">IF($D3719="",A3719,MID($A3719,E3719+1,SEARCH(";",$A3719,E3719+1)-E3719-1))</f>
        <v>INF223J01FP7</v>
      </c>
      <c r="G3719" s="30">
        <f t="shared" si="929"/>
        <v>20</v>
      </c>
      <c r="H3719" s="30" t="str">
        <f t="shared" ref="H3719:H3782" si="942">IF($D3719="","",MID($A3719,G3719+1,SEARCH(";",$A3719,G3719+1)-G3719-1))</f>
        <v>-</v>
      </c>
      <c r="I3719" s="30">
        <f t="shared" si="931"/>
        <v>22</v>
      </c>
      <c r="J3719" s="35" t="str">
        <f t="shared" ref="J3719:J3782" si="943">IF($D3719="","",MID($A3719,I3719+1,SEARCH(";",$A3719,I3719+1)-I3719-1))</f>
        <v>DHFL Pramerica Ultra Short Term Fund - Weekly Dividend</v>
      </c>
      <c r="K3719" s="35">
        <f t="shared" si="932"/>
        <v>77</v>
      </c>
      <c r="L3719" s="30" t="str">
        <f t="shared" si="933"/>
        <v>10.0854</v>
      </c>
      <c r="M3719" s="30">
        <f t="shared" si="934"/>
        <v>85</v>
      </c>
      <c r="N3719" s="30" t="str">
        <f t="shared" si="935"/>
        <v>10.0854</v>
      </c>
      <c r="O3719" s="30">
        <f t="shared" si="936"/>
        <v>93</v>
      </c>
      <c r="P3719" s="30" t="str">
        <f t="shared" si="937"/>
        <v>10.0854</v>
      </c>
      <c r="Q3719" s="30">
        <f t="shared" si="938"/>
        <v>101</v>
      </c>
      <c r="R3719" s="36" t="str">
        <f t="shared" si="939"/>
        <v>09-Aug-2017</v>
      </c>
      <c r="S3719" s="37">
        <f t="shared" si="930"/>
        <v>10.0854</v>
      </c>
    </row>
    <row r="3720" spans="1:19">
      <c r="A3720" s="30" t="s">
        <v>97</v>
      </c>
      <c r="D3720" s="30" t="str">
        <f t="shared" si="940"/>
        <v/>
      </c>
      <c r="E3720" s="30" t="str">
        <f t="shared" ref="E3720:E3783" si="944">IF($D3720="","",LEN(D3720)+1)</f>
        <v/>
      </c>
      <c r="F3720" s="30" t="str">
        <f t="shared" si="941"/>
        <v xml:space="preserve"> </v>
      </c>
      <c r="G3720" s="30" t="str">
        <f t="shared" ref="G3720:G3783" si="945">IF($D3720="","",E3720+(LEN(F3720)+1))</f>
        <v/>
      </c>
      <c r="H3720" s="30" t="str">
        <f t="shared" si="942"/>
        <v/>
      </c>
      <c r="I3720" s="30" t="str">
        <f t="shared" si="931"/>
        <v/>
      </c>
      <c r="J3720" s="35" t="str">
        <f t="shared" si="943"/>
        <v/>
      </c>
      <c r="K3720" s="35" t="str">
        <f t="shared" si="932"/>
        <v/>
      </c>
      <c r="L3720" s="30" t="str">
        <f t="shared" si="933"/>
        <v/>
      </c>
      <c r="M3720" s="30" t="str">
        <f t="shared" si="934"/>
        <v/>
      </c>
      <c r="N3720" s="30" t="str">
        <f t="shared" si="935"/>
        <v/>
      </c>
      <c r="O3720" s="30" t="str">
        <f t="shared" si="936"/>
        <v/>
      </c>
      <c r="P3720" s="30" t="str">
        <f t="shared" si="937"/>
        <v/>
      </c>
      <c r="Q3720" s="30" t="str">
        <f t="shared" si="938"/>
        <v/>
      </c>
      <c r="R3720" s="36" t="str">
        <f t="shared" si="939"/>
        <v/>
      </c>
      <c r="S3720" s="37" t="str">
        <f t="shared" ref="S3720:S3783" si="946">IF(L3720="","",L3720+0)</f>
        <v/>
      </c>
    </row>
    <row r="3721" spans="1:19">
      <c r="A3721" s="30" t="s">
        <v>104</v>
      </c>
      <c r="D3721" s="30" t="str">
        <f t="shared" si="940"/>
        <v/>
      </c>
      <c r="E3721" s="30" t="str">
        <f t="shared" si="944"/>
        <v/>
      </c>
      <c r="F3721" s="30" t="str">
        <f t="shared" si="941"/>
        <v>DSP BlackRock Mutual Fund</v>
      </c>
      <c r="G3721" s="30" t="str">
        <f t="shared" si="945"/>
        <v/>
      </c>
      <c r="H3721" s="30" t="str">
        <f t="shared" si="942"/>
        <v/>
      </c>
      <c r="I3721" s="30" t="str">
        <f t="shared" si="931"/>
        <v/>
      </c>
      <c r="J3721" s="35" t="str">
        <f t="shared" si="943"/>
        <v/>
      </c>
      <c r="K3721" s="35" t="str">
        <f t="shared" si="932"/>
        <v/>
      </c>
      <c r="L3721" s="30" t="str">
        <f t="shared" si="933"/>
        <v/>
      </c>
      <c r="M3721" s="30" t="str">
        <f t="shared" si="934"/>
        <v/>
      </c>
      <c r="N3721" s="30" t="str">
        <f t="shared" si="935"/>
        <v/>
      </c>
      <c r="O3721" s="30" t="str">
        <f t="shared" si="936"/>
        <v/>
      </c>
      <c r="P3721" s="30" t="str">
        <f t="shared" si="937"/>
        <v/>
      </c>
      <c r="Q3721" s="30" t="str">
        <f t="shared" si="938"/>
        <v/>
      </c>
      <c r="R3721" s="36" t="str">
        <f t="shared" si="939"/>
        <v/>
      </c>
      <c r="S3721" s="37" t="str">
        <f t="shared" si="946"/>
        <v/>
      </c>
    </row>
    <row r="3722" spans="1:19">
      <c r="A3722" s="30" t="s">
        <v>97</v>
      </c>
      <c r="D3722" s="30" t="str">
        <f t="shared" si="940"/>
        <v/>
      </c>
      <c r="E3722" s="30" t="str">
        <f t="shared" si="944"/>
        <v/>
      </c>
      <c r="F3722" s="30" t="str">
        <f t="shared" si="941"/>
        <v xml:space="preserve"> </v>
      </c>
      <c r="G3722" s="30" t="str">
        <f t="shared" si="945"/>
        <v/>
      </c>
      <c r="H3722" s="30" t="str">
        <f t="shared" si="942"/>
        <v/>
      </c>
      <c r="I3722" s="30" t="str">
        <f t="shared" si="931"/>
        <v/>
      </c>
      <c r="J3722" s="35" t="str">
        <f t="shared" si="943"/>
        <v/>
      </c>
      <c r="K3722" s="35" t="str">
        <f t="shared" si="932"/>
        <v/>
      </c>
      <c r="L3722" s="30" t="str">
        <f t="shared" si="933"/>
        <v/>
      </c>
      <c r="M3722" s="30" t="str">
        <f t="shared" si="934"/>
        <v/>
      </c>
      <c r="N3722" s="30" t="str">
        <f t="shared" si="935"/>
        <v/>
      </c>
      <c r="O3722" s="30" t="str">
        <f t="shared" si="936"/>
        <v/>
      </c>
      <c r="P3722" s="30" t="str">
        <f t="shared" si="937"/>
        <v/>
      </c>
      <c r="Q3722" s="30" t="str">
        <f t="shared" si="938"/>
        <v/>
      </c>
      <c r="R3722" s="36" t="str">
        <f t="shared" si="939"/>
        <v/>
      </c>
      <c r="S3722" s="37" t="str">
        <f t="shared" si="946"/>
        <v/>
      </c>
    </row>
    <row r="3723" spans="1:19" ht="26">
      <c r="A3723" s="30" t="s">
        <v>9425</v>
      </c>
      <c r="D3723" s="30" t="str">
        <f t="shared" si="940"/>
        <v>124182</v>
      </c>
      <c r="E3723" s="30">
        <f t="shared" si="944"/>
        <v>7</v>
      </c>
      <c r="F3723" s="30" t="str">
        <f t="shared" si="941"/>
        <v>-</v>
      </c>
      <c r="G3723" s="30">
        <f t="shared" si="945"/>
        <v>9</v>
      </c>
      <c r="H3723" s="30" t="str">
        <f t="shared" si="942"/>
        <v>-</v>
      </c>
      <c r="I3723" s="30">
        <f t="shared" si="931"/>
        <v>11</v>
      </c>
      <c r="J3723" s="35" t="str">
        <f t="shared" si="943"/>
        <v>DSP BlackRock Banking &amp; PSU Debt Fund - Direct Plan - Daily Dividend Reinvest</v>
      </c>
      <c r="K3723" s="35">
        <f t="shared" si="932"/>
        <v>89</v>
      </c>
      <c r="L3723" s="30" t="str">
        <f t="shared" si="933"/>
        <v>10.1600</v>
      </c>
      <c r="M3723" s="30">
        <f t="shared" si="934"/>
        <v>97</v>
      </c>
      <c r="N3723" s="30" t="str">
        <f t="shared" si="935"/>
        <v>10.1600</v>
      </c>
      <c r="O3723" s="30">
        <f t="shared" si="936"/>
        <v>105</v>
      </c>
      <c r="P3723" s="30" t="str">
        <f t="shared" si="937"/>
        <v>10.1600</v>
      </c>
      <c r="Q3723" s="30">
        <f t="shared" si="938"/>
        <v>113</v>
      </c>
      <c r="R3723" s="36" t="str">
        <f t="shared" si="939"/>
        <v>08-Aug-2017</v>
      </c>
      <c r="S3723" s="37">
        <f t="shared" si="946"/>
        <v>10.16</v>
      </c>
    </row>
    <row r="3724" spans="1:19" ht="26">
      <c r="A3724" s="30" t="s">
        <v>9426</v>
      </c>
      <c r="D3724" s="30" t="str">
        <f t="shared" si="940"/>
        <v>124178</v>
      </c>
      <c r="E3724" s="30">
        <f t="shared" si="944"/>
        <v>7</v>
      </c>
      <c r="F3724" s="30" t="str">
        <f t="shared" si="941"/>
        <v>INF740K01A18</v>
      </c>
      <c r="G3724" s="30">
        <f t="shared" si="945"/>
        <v>20</v>
      </c>
      <c r="H3724" s="30" t="str">
        <f t="shared" si="942"/>
        <v>INF740K01A26</v>
      </c>
      <c r="I3724" s="30">
        <f t="shared" si="931"/>
        <v>33</v>
      </c>
      <c r="J3724" s="35" t="str">
        <f t="shared" si="943"/>
        <v>DSP BlackRock Banking &amp; PSU Debt Fund - Direct Plan - Dividend Payout &amp; Reinvest</v>
      </c>
      <c r="K3724" s="35">
        <f t="shared" si="932"/>
        <v>114</v>
      </c>
      <c r="L3724" s="30" t="str">
        <f t="shared" si="933"/>
        <v>10.5944</v>
      </c>
      <c r="M3724" s="30">
        <f t="shared" si="934"/>
        <v>122</v>
      </c>
      <c r="N3724" s="30" t="str">
        <f t="shared" si="935"/>
        <v>10.5944</v>
      </c>
      <c r="O3724" s="30">
        <f t="shared" si="936"/>
        <v>130</v>
      </c>
      <c r="P3724" s="30" t="str">
        <f t="shared" si="937"/>
        <v>10.5944</v>
      </c>
      <c r="Q3724" s="30">
        <f t="shared" si="938"/>
        <v>138</v>
      </c>
      <c r="R3724" s="36" t="str">
        <f t="shared" si="939"/>
        <v>08-Aug-2017</v>
      </c>
      <c r="S3724" s="37">
        <f t="shared" si="946"/>
        <v>10.5944</v>
      </c>
    </row>
    <row r="3725" spans="1:19">
      <c r="A3725" s="30" t="s">
        <v>9427</v>
      </c>
      <c r="D3725" s="30" t="str">
        <f t="shared" si="940"/>
        <v>124175</v>
      </c>
      <c r="E3725" s="30">
        <f t="shared" si="944"/>
        <v>7</v>
      </c>
      <c r="F3725" s="30" t="str">
        <f t="shared" si="941"/>
        <v>INF740K01ZW2</v>
      </c>
      <c r="G3725" s="30">
        <f t="shared" si="945"/>
        <v>20</v>
      </c>
      <c r="H3725" s="30" t="str">
        <f t="shared" si="942"/>
        <v>-</v>
      </c>
      <c r="I3725" s="30">
        <f t="shared" ref="I3725:I3788" si="947">IF($D3725="","",G3725+LEN(H3725)+1)</f>
        <v>22</v>
      </c>
      <c r="J3725" s="35" t="str">
        <f t="shared" si="943"/>
        <v>DSP BlackRock Banking &amp; PSU Debt Fund - Direct Plan - Growth</v>
      </c>
      <c r="K3725" s="35">
        <f t="shared" ref="K3725:K3788" si="948">IF($D3725="","",I3725+LEN(J3725)+1)</f>
        <v>83</v>
      </c>
      <c r="L3725" s="30" t="str">
        <f t="shared" ref="L3725:L3788" si="949">IF($D3725="","",MID($A3725,K3725+1,SEARCH(";",$A3725,K3725+1)-K3725-1))</f>
        <v>14.5058</v>
      </c>
      <c r="M3725" s="30">
        <f t="shared" ref="M3725:M3788" si="950">IF($D3725="","",K3725+LEN(L3725)+1)</f>
        <v>91</v>
      </c>
      <c r="N3725" s="30" t="str">
        <f t="shared" ref="N3725:N3788" si="951">IF($D3725="","",MID($A3725,M3725+1,SEARCH(";",$A3725,M3725+1)-M3725-1))</f>
        <v>14.5058</v>
      </c>
      <c r="O3725" s="30">
        <f t="shared" ref="O3725:O3788" si="952">IF($D3725="","",M3725+LEN(N3725)+1)</f>
        <v>99</v>
      </c>
      <c r="P3725" s="30" t="str">
        <f t="shared" ref="P3725:P3788" si="953">IF($D3725="","",MID($A3725,O3725+1,SEARCH(";",$A3725,O3725+1)-O3725-1))</f>
        <v>14.5058</v>
      </c>
      <c r="Q3725" s="30">
        <f t="shared" ref="Q3725:Q3788" si="954">IF($D3725="","",O3725+LEN(P3725)+1)</f>
        <v>107</v>
      </c>
      <c r="R3725" s="36" t="str">
        <f t="shared" ref="R3725:R3788" si="955">IF($D3725="","",MID($A3725,Q3725+1,15))</f>
        <v>08-Aug-2017</v>
      </c>
      <c r="S3725" s="37">
        <f t="shared" si="946"/>
        <v>14.505800000000001</v>
      </c>
    </row>
    <row r="3726" spans="1:19" ht="26">
      <c r="A3726" s="30" t="s">
        <v>9428</v>
      </c>
      <c r="D3726" s="30" t="str">
        <f t="shared" si="940"/>
        <v>124176</v>
      </c>
      <c r="E3726" s="30">
        <f t="shared" si="944"/>
        <v>7</v>
      </c>
      <c r="F3726" s="30" t="str">
        <f t="shared" si="941"/>
        <v>INF740K01ZX0</v>
      </c>
      <c r="G3726" s="30">
        <f t="shared" si="945"/>
        <v>20</v>
      </c>
      <c r="H3726" s="30" t="str">
        <f t="shared" si="942"/>
        <v>INF740K01ZY8</v>
      </c>
      <c r="I3726" s="30">
        <f t="shared" si="947"/>
        <v>33</v>
      </c>
      <c r="J3726" s="35" t="str">
        <f t="shared" si="943"/>
        <v>DSP BlackRock Banking &amp; PSU Debt Fund - Direct Plan - Monthly Dividend Payout &amp; Reinvest</v>
      </c>
      <c r="K3726" s="35">
        <f t="shared" si="948"/>
        <v>122</v>
      </c>
      <c r="L3726" s="30" t="str">
        <f t="shared" si="949"/>
        <v>10.2001</v>
      </c>
      <c r="M3726" s="30">
        <f t="shared" si="950"/>
        <v>130</v>
      </c>
      <c r="N3726" s="30" t="str">
        <f t="shared" si="951"/>
        <v>10.2001</v>
      </c>
      <c r="O3726" s="30">
        <f t="shared" si="952"/>
        <v>138</v>
      </c>
      <c r="P3726" s="30" t="str">
        <f t="shared" si="953"/>
        <v>10.2001</v>
      </c>
      <c r="Q3726" s="30">
        <f t="shared" si="954"/>
        <v>146</v>
      </c>
      <c r="R3726" s="36" t="str">
        <f t="shared" si="955"/>
        <v>08-Aug-2017</v>
      </c>
      <c r="S3726" s="37">
        <f t="shared" si="946"/>
        <v>10.200100000000001</v>
      </c>
    </row>
    <row r="3727" spans="1:19" ht="26">
      <c r="A3727" s="30" t="s">
        <v>9429</v>
      </c>
      <c r="D3727" s="30" t="str">
        <f t="shared" si="940"/>
        <v>124177</v>
      </c>
      <c r="E3727" s="30">
        <f t="shared" si="944"/>
        <v>7</v>
      </c>
      <c r="F3727" s="30" t="str">
        <f t="shared" si="941"/>
        <v>INF740K01ZZ5</v>
      </c>
      <c r="G3727" s="30">
        <f t="shared" si="945"/>
        <v>20</v>
      </c>
      <c r="H3727" s="30" t="str">
        <f t="shared" si="942"/>
        <v>INF740K01A00</v>
      </c>
      <c r="I3727" s="30">
        <f t="shared" si="947"/>
        <v>33</v>
      </c>
      <c r="J3727" s="35" t="str">
        <f t="shared" si="943"/>
        <v>DSP BlackRock Banking &amp; PSU Debt Fund - Direct Plan - Quarterly Dividend Payout &amp; Reinvest</v>
      </c>
      <c r="K3727" s="35">
        <f t="shared" si="948"/>
        <v>124</v>
      </c>
      <c r="L3727" s="30" t="str">
        <f t="shared" si="949"/>
        <v>10.2971</v>
      </c>
      <c r="M3727" s="30">
        <f t="shared" si="950"/>
        <v>132</v>
      </c>
      <c r="N3727" s="30" t="str">
        <f t="shared" si="951"/>
        <v>10.2971</v>
      </c>
      <c r="O3727" s="30">
        <f t="shared" si="952"/>
        <v>140</v>
      </c>
      <c r="P3727" s="30" t="str">
        <f t="shared" si="953"/>
        <v>10.2971</v>
      </c>
      <c r="Q3727" s="30">
        <f t="shared" si="954"/>
        <v>148</v>
      </c>
      <c r="R3727" s="36" t="str">
        <f t="shared" si="955"/>
        <v>08-Aug-2017</v>
      </c>
      <c r="S3727" s="37">
        <f t="shared" si="946"/>
        <v>10.2971</v>
      </c>
    </row>
    <row r="3728" spans="1:19" ht="26">
      <c r="A3728" s="30" t="s">
        <v>9430</v>
      </c>
      <c r="D3728" s="30" t="str">
        <f t="shared" si="940"/>
        <v>124183</v>
      </c>
      <c r="E3728" s="30">
        <f t="shared" si="944"/>
        <v>7</v>
      </c>
      <c r="F3728" s="30" t="str">
        <f t="shared" si="941"/>
        <v>-</v>
      </c>
      <c r="G3728" s="30">
        <f t="shared" si="945"/>
        <v>9</v>
      </c>
      <c r="H3728" s="30" t="str">
        <f t="shared" si="942"/>
        <v>-</v>
      </c>
      <c r="I3728" s="30">
        <f t="shared" si="947"/>
        <v>11</v>
      </c>
      <c r="J3728" s="35" t="str">
        <f t="shared" si="943"/>
        <v>DSP BlackRock Banking &amp; PSU Debt Fund - Direct Plan - Weekly Dividend Payout &amp; Reinvest</v>
      </c>
      <c r="K3728" s="35">
        <f t="shared" si="948"/>
        <v>99</v>
      </c>
      <c r="L3728" s="30" t="str">
        <f t="shared" si="949"/>
        <v>10.3360</v>
      </c>
      <c r="M3728" s="30">
        <f t="shared" si="950"/>
        <v>107</v>
      </c>
      <c r="N3728" s="30" t="str">
        <f t="shared" si="951"/>
        <v>10.3360</v>
      </c>
      <c r="O3728" s="30">
        <f t="shared" si="952"/>
        <v>115</v>
      </c>
      <c r="P3728" s="30" t="str">
        <f t="shared" si="953"/>
        <v>10.3360</v>
      </c>
      <c r="Q3728" s="30">
        <f t="shared" si="954"/>
        <v>123</v>
      </c>
      <c r="R3728" s="36" t="str">
        <f t="shared" si="955"/>
        <v>08-Aug-2017</v>
      </c>
      <c r="S3728" s="37">
        <f t="shared" si="946"/>
        <v>10.336</v>
      </c>
    </row>
    <row r="3729" spans="1:19" ht="26">
      <c r="A3729" s="30" t="s">
        <v>9431</v>
      </c>
      <c r="D3729" s="30" t="str">
        <f t="shared" si="940"/>
        <v>124173</v>
      </c>
      <c r="E3729" s="30">
        <f t="shared" si="944"/>
        <v>7</v>
      </c>
      <c r="F3729" s="30" t="str">
        <f t="shared" si="941"/>
        <v>-</v>
      </c>
      <c r="G3729" s="30">
        <f t="shared" si="945"/>
        <v>9</v>
      </c>
      <c r="H3729" s="30" t="str">
        <f t="shared" si="942"/>
        <v>-</v>
      </c>
      <c r="I3729" s="30">
        <f t="shared" si="947"/>
        <v>11</v>
      </c>
      <c r="J3729" s="35" t="str">
        <f t="shared" si="943"/>
        <v>DSP BlackRock Banking &amp; PSU Debt Fund - Regular Plan - Daily Dividend Reinvest</v>
      </c>
      <c r="K3729" s="35">
        <f t="shared" si="948"/>
        <v>90</v>
      </c>
      <c r="L3729" s="30" t="str">
        <f t="shared" si="949"/>
        <v>10.1600</v>
      </c>
      <c r="M3729" s="30">
        <f t="shared" si="950"/>
        <v>98</v>
      </c>
      <c r="N3729" s="30" t="str">
        <f t="shared" si="951"/>
        <v>10.1600</v>
      </c>
      <c r="O3729" s="30">
        <f t="shared" si="952"/>
        <v>106</v>
      </c>
      <c r="P3729" s="30" t="str">
        <f t="shared" si="953"/>
        <v>10.1600</v>
      </c>
      <c r="Q3729" s="30">
        <f t="shared" si="954"/>
        <v>114</v>
      </c>
      <c r="R3729" s="36" t="str">
        <f t="shared" si="955"/>
        <v>08-Aug-2017</v>
      </c>
      <c r="S3729" s="37">
        <f t="shared" si="946"/>
        <v>10.16</v>
      </c>
    </row>
    <row r="3730" spans="1:19" ht="26">
      <c r="A3730" s="30" t="s">
        <v>9432</v>
      </c>
      <c r="D3730" s="30" t="str">
        <f t="shared" si="940"/>
        <v>124174</v>
      </c>
      <c r="E3730" s="30">
        <f t="shared" si="944"/>
        <v>7</v>
      </c>
      <c r="F3730" s="30" t="str">
        <f t="shared" si="941"/>
        <v>INF740K01ZU6</v>
      </c>
      <c r="G3730" s="30">
        <f t="shared" si="945"/>
        <v>20</v>
      </c>
      <c r="H3730" s="30" t="str">
        <f t="shared" si="942"/>
        <v>INF740K01ZV4</v>
      </c>
      <c r="I3730" s="30">
        <f t="shared" si="947"/>
        <v>33</v>
      </c>
      <c r="J3730" s="35" t="str">
        <f t="shared" si="943"/>
        <v>DSP BlackRock Banking &amp; PSU Debt Fund - Regular Plan - Dividend Payout &amp; Reinvest</v>
      </c>
      <c r="K3730" s="35">
        <f t="shared" si="948"/>
        <v>115</v>
      </c>
      <c r="L3730" s="30" t="str">
        <f t="shared" si="949"/>
        <v>10.5839</v>
      </c>
      <c r="M3730" s="30">
        <f t="shared" si="950"/>
        <v>123</v>
      </c>
      <c r="N3730" s="30" t="str">
        <f t="shared" si="951"/>
        <v>10.5839</v>
      </c>
      <c r="O3730" s="30">
        <f t="shared" si="952"/>
        <v>131</v>
      </c>
      <c r="P3730" s="30" t="str">
        <f t="shared" si="953"/>
        <v>10.5839</v>
      </c>
      <c r="Q3730" s="30">
        <f t="shared" si="954"/>
        <v>139</v>
      </c>
      <c r="R3730" s="36" t="str">
        <f t="shared" si="955"/>
        <v>08-Aug-2017</v>
      </c>
      <c r="S3730" s="37">
        <f t="shared" si="946"/>
        <v>10.5839</v>
      </c>
    </row>
    <row r="3731" spans="1:19" ht="26">
      <c r="A3731" s="30" t="s">
        <v>9433</v>
      </c>
      <c r="D3731" s="30" t="str">
        <f t="shared" si="940"/>
        <v>124172</v>
      </c>
      <c r="E3731" s="30">
        <f t="shared" si="944"/>
        <v>7</v>
      </c>
      <c r="F3731" s="30" t="str">
        <f t="shared" si="941"/>
        <v>INF740K01ZP6</v>
      </c>
      <c r="G3731" s="30">
        <f t="shared" si="945"/>
        <v>20</v>
      </c>
      <c r="H3731" s="30" t="str">
        <f t="shared" si="942"/>
        <v>-</v>
      </c>
      <c r="I3731" s="30">
        <f t="shared" si="947"/>
        <v>22</v>
      </c>
      <c r="J3731" s="35" t="str">
        <f t="shared" si="943"/>
        <v>DSP BlackRock Banking &amp; PSU Debt Fund - Regular Plan - Growth</v>
      </c>
      <c r="K3731" s="35">
        <f t="shared" si="948"/>
        <v>84</v>
      </c>
      <c r="L3731" s="30" t="str">
        <f t="shared" si="949"/>
        <v>14.3131</v>
      </c>
      <c r="M3731" s="30">
        <f t="shared" si="950"/>
        <v>92</v>
      </c>
      <c r="N3731" s="30" t="str">
        <f t="shared" si="951"/>
        <v>14.3131</v>
      </c>
      <c r="O3731" s="30">
        <f t="shared" si="952"/>
        <v>100</v>
      </c>
      <c r="P3731" s="30" t="str">
        <f t="shared" si="953"/>
        <v>14.3131</v>
      </c>
      <c r="Q3731" s="30">
        <f t="shared" si="954"/>
        <v>108</v>
      </c>
      <c r="R3731" s="36" t="str">
        <f t="shared" si="955"/>
        <v>08-Aug-2017</v>
      </c>
      <c r="S3731" s="37">
        <f t="shared" si="946"/>
        <v>14.3131</v>
      </c>
    </row>
    <row r="3732" spans="1:19" ht="26">
      <c r="A3732" s="30" t="s">
        <v>9434</v>
      </c>
      <c r="D3732" s="30" t="str">
        <f t="shared" si="940"/>
        <v>124180</v>
      </c>
      <c r="E3732" s="30">
        <f t="shared" si="944"/>
        <v>7</v>
      </c>
      <c r="F3732" s="30" t="str">
        <f t="shared" si="941"/>
        <v>INF740K01ZQ4</v>
      </c>
      <c r="G3732" s="30">
        <f t="shared" si="945"/>
        <v>20</v>
      </c>
      <c r="H3732" s="30" t="str">
        <f t="shared" si="942"/>
        <v>INF740K01ZR2</v>
      </c>
      <c r="I3732" s="30">
        <f t="shared" si="947"/>
        <v>33</v>
      </c>
      <c r="J3732" s="35" t="str">
        <f t="shared" si="943"/>
        <v>DSP BlackRock Banking &amp; PSU Debt Fund - Regular Plan - Monthly Dividend Payout &amp; Reinvest</v>
      </c>
      <c r="K3732" s="35">
        <f t="shared" si="948"/>
        <v>123</v>
      </c>
      <c r="L3732" s="30" t="str">
        <f t="shared" si="949"/>
        <v>10.1994</v>
      </c>
      <c r="M3732" s="30">
        <f t="shared" si="950"/>
        <v>131</v>
      </c>
      <c r="N3732" s="30" t="str">
        <f t="shared" si="951"/>
        <v>10.1994</v>
      </c>
      <c r="O3732" s="30">
        <f t="shared" si="952"/>
        <v>139</v>
      </c>
      <c r="P3732" s="30" t="str">
        <f t="shared" si="953"/>
        <v>10.1994</v>
      </c>
      <c r="Q3732" s="30">
        <f t="shared" si="954"/>
        <v>147</v>
      </c>
      <c r="R3732" s="36" t="str">
        <f t="shared" si="955"/>
        <v>08-Aug-2017</v>
      </c>
      <c r="S3732" s="37">
        <f t="shared" si="946"/>
        <v>10.199400000000001</v>
      </c>
    </row>
    <row r="3733" spans="1:19" ht="26">
      <c r="A3733" s="30" t="s">
        <v>9435</v>
      </c>
      <c r="D3733" s="30" t="str">
        <f t="shared" si="940"/>
        <v>124181</v>
      </c>
      <c r="E3733" s="30">
        <f t="shared" si="944"/>
        <v>7</v>
      </c>
      <c r="F3733" s="30" t="str">
        <f t="shared" si="941"/>
        <v>INF740K01ZS0</v>
      </c>
      <c r="G3733" s="30">
        <f t="shared" si="945"/>
        <v>20</v>
      </c>
      <c r="H3733" s="30" t="str">
        <f t="shared" si="942"/>
        <v>INF740K01ZT8</v>
      </c>
      <c r="I3733" s="30">
        <f t="shared" si="947"/>
        <v>33</v>
      </c>
      <c r="J3733" s="35" t="str">
        <f t="shared" si="943"/>
        <v>DSP BlackRock Banking &amp; PSU Debt Fund - Regular Plan - Quarterly Dividend Payout &amp; Reinvest</v>
      </c>
      <c r="K3733" s="35">
        <f t="shared" si="948"/>
        <v>125</v>
      </c>
      <c r="L3733" s="30" t="str">
        <f t="shared" si="949"/>
        <v>10.2938</v>
      </c>
      <c r="M3733" s="30">
        <f t="shared" si="950"/>
        <v>133</v>
      </c>
      <c r="N3733" s="30" t="str">
        <f t="shared" si="951"/>
        <v>10.2938</v>
      </c>
      <c r="O3733" s="30">
        <f t="shared" si="952"/>
        <v>141</v>
      </c>
      <c r="P3733" s="30" t="str">
        <f t="shared" si="953"/>
        <v>10.2938</v>
      </c>
      <c r="Q3733" s="30">
        <f t="shared" si="954"/>
        <v>149</v>
      </c>
      <c r="R3733" s="36" t="str">
        <f t="shared" si="955"/>
        <v>08-Aug-2017</v>
      </c>
      <c r="S3733" s="37">
        <f t="shared" si="946"/>
        <v>10.293799999999999</v>
      </c>
    </row>
    <row r="3734" spans="1:19" ht="26">
      <c r="A3734" s="30" t="s">
        <v>9436</v>
      </c>
      <c r="D3734" s="30" t="str">
        <f t="shared" si="940"/>
        <v>124179</v>
      </c>
      <c r="E3734" s="30">
        <f t="shared" si="944"/>
        <v>7</v>
      </c>
      <c r="F3734" s="30" t="str">
        <f t="shared" si="941"/>
        <v>-</v>
      </c>
      <c r="G3734" s="30">
        <f t="shared" si="945"/>
        <v>9</v>
      </c>
      <c r="H3734" s="30" t="str">
        <f t="shared" si="942"/>
        <v>-</v>
      </c>
      <c r="I3734" s="30">
        <f t="shared" si="947"/>
        <v>11</v>
      </c>
      <c r="J3734" s="35" t="str">
        <f t="shared" si="943"/>
        <v>DSP BlackRock Banking &amp; PSU Debt Fund - Regular Plan - Weekly Dividend Payout &amp; Reinvest</v>
      </c>
      <c r="K3734" s="35">
        <f t="shared" si="948"/>
        <v>100</v>
      </c>
      <c r="L3734" s="30" t="str">
        <f t="shared" si="949"/>
        <v>10.1681</v>
      </c>
      <c r="M3734" s="30">
        <f t="shared" si="950"/>
        <v>108</v>
      </c>
      <c r="N3734" s="30" t="str">
        <f t="shared" si="951"/>
        <v>10.1681</v>
      </c>
      <c r="O3734" s="30">
        <f t="shared" si="952"/>
        <v>116</v>
      </c>
      <c r="P3734" s="30" t="str">
        <f t="shared" si="953"/>
        <v>10.1681</v>
      </c>
      <c r="Q3734" s="30">
        <f t="shared" si="954"/>
        <v>124</v>
      </c>
      <c r="R3734" s="36" t="str">
        <f t="shared" si="955"/>
        <v>08-Aug-2017</v>
      </c>
      <c r="S3734" s="37">
        <f t="shared" si="946"/>
        <v>10.168100000000001</v>
      </c>
    </row>
    <row r="3735" spans="1:19">
      <c r="A3735" s="30" t="s">
        <v>9437</v>
      </c>
      <c r="D3735" s="30" t="str">
        <f t="shared" si="940"/>
        <v>118922</v>
      </c>
      <c r="E3735" s="30">
        <f t="shared" si="944"/>
        <v>7</v>
      </c>
      <c r="F3735" s="30" t="str">
        <f t="shared" si="941"/>
        <v>INF740K01NB2</v>
      </c>
      <c r="G3735" s="30">
        <f t="shared" si="945"/>
        <v>20</v>
      </c>
      <c r="H3735" s="30" t="str">
        <f t="shared" si="942"/>
        <v>INF740K01ND8</v>
      </c>
      <c r="I3735" s="30">
        <f t="shared" si="947"/>
        <v>33</v>
      </c>
      <c r="J3735" s="35" t="str">
        <f t="shared" si="943"/>
        <v>DSP BlackRock Bond Fund - Direct Plan - Dividend</v>
      </c>
      <c r="K3735" s="35">
        <f t="shared" si="948"/>
        <v>82</v>
      </c>
      <c r="L3735" s="30" t="str">
        <f t="shared" si="949"/>
        <v>11.1767</v>
      </c>
      <c r="M3735" s="30">
        <f t="shared" si="950"/>
        <v>90</v>
      </c>
      <c r="N3735" s="30" t="str">
        <f t="shared" si="951"/>
        <v>11.1488</v>
      </c>
      <c r="O3735" s="30">
        <f t="shared" si="952"/>
        <v>98</v>
      </c>
      <c r="P3735" s="30" t="str">
        <f t="shared" si="953"/>
        <v>11.1767</v>
      </c>
      <c r="Q3735" s="30">
        <f t="shared" si="954"/>
        <v>106</v>
      </c>
      <c r="R3735" s="36" t="str">
        <f t="shared" si="955"/>
        <v>08-Aug-2017</v>
      </c>
      <c r="S3735" s="37">
        <f t="shared" si="946"/>
        <v>11.1767</v>
      </c>
    </row>
    <row r="3736" spans="1:19">
      <c r="A3736" s="30" t="s">
        <v>9438</v>
      </c>
      <c r="D3736" s="30" t="str">
        <f t="shared" si="940"/>
        <v>118924</v>
      </c>
      <c r="E3736" s="30">
        <f t="shared" si="944"/>
        <v>7</v>
      </c>
      <c r="F3736" s="30" t="str">
        <f t="shared" si="941"/>
        <v>INF740K01MZ3</v>
      </c>
      <c r="G3736" s="30">
        <f t="shared" si="945"/>
        <v>20</v>
      </c>
      <c r="H3736" s="30" t="str">
        <f t="shared" si="942"/>
        <v>-</v>
      </c>
      <c r="I3736" s="30">
        <f t="shared" si="947"/>
        <v>22</v>
      </c>
      <c r="J3736" s="35" t="str">
        <f t="shared" si="943"/>
        <v>DSP BlackRock Bond Fund - Direct Plan - Growth</v>
      </c>
      <c r="K3736" s="35">
        <f t="shared" si="948"/>
        <v>69</v>
      </c>
      <c r="L3736" s="30" t="str">
        <f t="shared" si="949"/>
        <v>55.1690</v>
      </c>
      <c r="M3736" s="30">
        <f t="shared" si="950"/>
        <v>77</v>
      </c>
      <c r="N3736" s="30" t="str">
        <f t="shared" si="951"/>
        <v>55.0311</v>
      </c>
      <c r="O3736" s="30">
        <f t="shared" si="952"/>
        <v>85</v>
      </c>
      <c r="P3736" s="30" t="str">
        <f t="shared" si="953"/>
        <v>55.1690</v>
      </c>
      <c r="Q3736" s="30">
        <f t="shared" si="954"/>
        <v>93</v>
      </c>
      <c r="R3736" s="36" t="str">
        <f t="shared" si="955"/>
        <v>08-Aug-2017</v>
      </c>
      <c r="S3736" s="37">
        <f t="shared" si="946"/>
        <v>55.168999999999997</v>
      </c>
    </row>
    <row r="3737" spans="1:19">
      <c r="A3737" s="30" t="s">
        <v>9439</v>
      </c>
      <c r="D3737" s="30" t="str">
        <f t="shared" si="940"/>
        <v>118921</v>
      </c>
      <c r="E3737" s="30">
        <f t="shared" si="944"/>
        <v>7</v>
      </c>
      <c r="F3737" s="30" t="str">
        <f t="shared" si="941"/>
        <v>INF740K01NA4</v>
      </c>
      <c r="G3737" s="30">
        <f t="shared" si="945"/>
        <v>20</v>
      </c>
      <c r="H3737" s="30" t="str">
        <f t="shared" si="942"/>
        <v>INF740K01NC0</v>
      </c>
      <c r="I3737" s="30">
        <f t="shared" si="947"/>
        <v>33</v>
      </c>
      <c r="J3737" s="35" t="str">
        <f t="shared" si="943"/>
        <v>DSP BlackRock Bond Fund - Direct Plan - Monthly Dividend</v>
      </c>
      <c r="K3737" s="35">
        <f t="shared" si="948"/>
        <v>90</v>
      </c>
      <c r="L3737" s="30" t="str">
        <f t="shared" si="949"/>
        <v>11.0950</v>
      </c>
      <c r="M3737" s="30">
        <f t="shared" si="950"/>
        <v>98</v>
      </c>
      <c r="N3737" s="30" t="str">
        <f t="shared" si="951"/>
        <v>11.0673</v>
      </c>
      <c r="O3737" s="30">
        <f t="shared" si="952"/>
        <v>106</v>
      </c>
      <c r="P3737" s="30" t="str">
        <f t="shared" si="953"/>
        <v>11.0950</v>
      </c>
      <c r="Q3737" s="30">
        <f t="shared" si="954"/>
        <v>114</v>
      </c>
      <c r="R3737" s="36" t="str">
        <f t="shared" si="955"/>
        <v>08-Aug-2017</v>
      </c>
      <c r="S3737" s="37">
        <f t="shared" si="946"/>
        <v>11.095000000000001</v>
      </c>
    </row>
    <row r="3738" spans="1:19">
      <c r="A3738" s="30" t="s">
        <v>9440</v>
      </c>
      <c r="D3738" s="30" t="str">
        <f t="shared" si="940"/>
        <v>100077</v>
      </c>
      <c r="E3738" s="30">
        <f t="shared" si="944"/>
        <v>7</v>
      </c>
      <c r="F3738" s="30" t="str">
        <f t="shared" si="941"/>
        <v>INF740K01565</v>
      </c>
      <c r="G3738" s="30">
        <f t="shared" si="945"/>
        <v>20</v>
      </c>
      <c r="H3738" s="30" t="str">
        <f t="shared" si="942"/>
        <v>INF740K01995</v>
      </c>
      <c r="I3738" s="30">
        <f t="shared" si="947"/>
        <v>33</v>
      </c>
      <c r="J3738" s="35" t="str">
        <f t="shared" si="943"/>
        <v>DSP BlackRock Bond Fund - Dividend</v>
      </c>
      <c r="K3738" s="35">
        <f t="shared" si="948"/>
        <v>68</v>
      </c>
      <c r="L3738" s="30" t="str">
        <f t="shared" si="949"/>
        <v>11.0632</v>
      </c>
      <c r="M3738" s="30">
        <f t="shared" si="950"/>
        <v>76</v>
      </c>
      <c r="N3738" s="30" t="str">
        <f t="shared" si="951"/>
        <v>11.0355</v>
      </c>
      <c r="O3738" s="30">
        <f t="shared" si="952"/>
        <v>84</v>
      </c>
      <c r="P3738" s="30" t="str">
        <f t="shared" si="953"/>
        <v>11.0632</v>
      </c>
      <c r="Q3738" s="30">
        <f t="shared" si="954"/>
        <v>92</v>
      </c>
      <c r="R3738" s="36" t="str">
        <f t="shared" si="955"/>
        <v>08-Aug-2017</v>
      </c>
      <c r="S3738" s="37">
        <f t="shared" si="946"/>
        <v>11.0632</v>
      </c>
    </row>
    <row r="3739" spans="1:19">
      <c r="A3739" s="30" t="s">
        <v>9441</v>
      </c>
      <c r="D3739" s="30" t="str">
        <f t="shared" si="940"/>
        <v>100078</v>
      </c>
      <c r="E3739" s="30">
        <f t="shared" si="944"/>
        <v>7</v>
      </c>
      <c r="F3739" s="30" t="str">
        <f t="shared" si="941"/>
        <v>INF740K01557</v>
      </c>
      <c r="G3739" s="30">
        <f t="shared" si="945"/>
        <v>20</v>
      </c>
      <c r="H3739" s="30" t="str">
        <f t="shared" si="942"/>
        <v>-</v>
      </c>
      <c r="I3739" s="30">
        <f t="shared" si="947"/>
        <v>22</v>
      </c>
      <c r="J3739" s="35" t="str">
        <f t="shared" si="943"/>
        <v>DSP BlackRock Bond Fund - Growth</v>
      </c>
      <c r="K3739" s="35">
        <f t="shared" si="948"/>
        <v>55</v>
      </c>
      <c r="L3739" s="30" t="str">
        <f t="shared" si="949"/>
        <v>53.5327</v>
      </c>
      <c r="M3739" s="30">
        <f t="shared" si="950"/>
        <v>63</v>
      </c>
      <c r="N3739" s="30" t="str">
        <f t="shared" si="951"/>
        <v>53.3989</v>
      </c>
      <c r="O3739" s="30">
        <f t="shared" si="952"/>
        <v>71</v>
      </c>
      <c r="P3739" s="30" t="str">
        <f t="shared" si="953"/>
        <v>53.5327</v>
      </c>
      <c r="Q3739" s="30">
        <f t="shared" si="954"/>
        <v>79</v>
      </c>
      <c r="R3739" s="36" t="str">
        <f t="shared" si="955"/>
        <v>08-Aug-2017</v>
      </c>
      <c r="S3739" s="37">
        <f t="shared" si="946"/>
        <v>53.532699999999998</v>
      </c>
    </row>
    <row r="3740" spans="1:19">
      <c r="A3740" s="30" t="s">
        <v>9442</v>
      </c>
      <c r="D3740" s="30" t="str">
        <f t="shared" si="940"/>
        <v>100079</v>
      </c>
      <c r="E3740" s="30">
        <f t="shared" si="944"/>
        <v>7</v>
      </c>
      <c r="F3740" s="30" t="str">
        <f t="shared" si="941"/>
        <v>INF740K01573</v>
      </c>
      <c r="G3740" s="30">
        <f t="shared" si="945"/>
        <v>20</v>
      </c>
      <c r="H3740" s="30" t="str">
        <f t="shared" si="942"/>
        <v>INF740K01AA1</v>
      </c>
      <c r="I3740" s="30">
        <f t="shared" si="947"/>
        <v>33</v>
      </c>
      <c r="J3740" s="35" t="str">
        <f t="shared" si="943"/>
        <v>DSP BlackRock Bond Fund - Monthly Dividend</v>
      </c>
      <c r="K3740" s="35">
        <f t="shared" si="948"/>
        <v>76</v>
      </c>
      <c r="L3740" s="30" t="str">
        <f t="shared" si="949"/>
        <v>11.0019</v>
      </c>
      <c r="M3740" s="30">
        <f t="shared" si="950"/>
        <v>84</v>
      </c>
      <c r="N3740" s="30" t="str">
        <f t="shared" si="951"/>
        <v>10.9744</v>
      </c>
      <c r="O3740" s="30">
        <f t="shared" si="952"/>
        <v>92</v>
      </c>
      <c r="P3740" s="30" t="str">
        <f t="shared" si="953"/>
        <v>11.0019</v>
      </c>
      <c r="Q3740" s="30">
        <f t="shared" si="954"/>
        <v>100</v>
      </c>
      <c r="R3740" s="36" t="str">
        <f t="shared" si="955"/>
        <v>08-Aug-2017</v>
      </c>
      <c r="S3740" s="37">
        <f t="shared" si="946"/>
        <v>11.001899999999999</v>
      </c>
    </row>
    <row r="3741" spans="1:19" ht="26">
      <c r="A3741" s="30" t="s">
        <v>9443</v>
      </c>
      <c r="D3741" s="30" t="str">
        <f t="shared" si="940"/>
        <v>119087</v>
      </c>
      <c r="E3741" s="30">
        <f t="shared" si="944"/>
        <v>7</v>
      </c>
      <c r="F3741" s="30" t="str">
        <f t="shared" si="941"/>
        <v>-</v>
      </c>
      <c r="G3741" s="30">
        <f t="shared" si="945"/>
        <v>9</v>
      </c>
      <c r="H3741" s="30" t="str">
        <f t="shared" si="942"/>
        <v>-</v>
      </c>
      <c r="I3741" s="30">
        <f t="shared" si="947"/>
        <v>11</v>
      </c>
      <c r="J3741" s="35" t="str">
        <f t="shared" si="943"/>
        <v>DSP BlackRock Income Opportunities Fund - Direct Plan - Daily Dividend</v>
      </c>
      <c r="K3741" s="35">
        <f t="shared" si="948"/>
        <v>82</v>
      </c>
      <c r="L3741" s="30" t="str">
        <f t="shared" si="949"/>
        <v>10.2505</v>
      </c>
      <c r="M3741" s="30">
        <f t="shared" si="950"/>
        <v>90</v>
      </c>
      <c r="N3741" s="30" t="str">
        <f t="shared" si="951"/>
        <v>10.1480</v>
      </c>
      <c r="O3741" s="30">
        <f t="shared" si="952"/>
        <v>98</v>
      </c>
      <c r="P3741" s="30" t="str">
        <f t="shared" si="953"/>
        <v>10.2505</v>
      </c>
      <c r="Q3741" s="30">
        <f t="shared" si="954"/>
        <v>106</v>
      </c>
      <c r="R3741" s="36" t="str">
        <f t="shared" si="955"/>
        <v>08-Aug-2017</v>
      </c>
      <c r="S3741" s="37">
        <f t="shared" si="946"/>
        <v>10.250500000000001</v>
      </c>
    </row>
    <row r="3742" spans="1:19" ht="26">
      <c r="A3742" s="30" t="s">
        <v>9444</v>
      </c>
      <c r="D3742" s="30" t="str">
        <f t="shared" si="940"/>
        <v>119083</v>
      </c>
      <c r="E3742" s="30">
        <f t="shared" si="944"/>
        <v>7</v>
      </c>
      <c r="F3742" s="30" t="str">
        <f t="shared" si="941"/>
        <v>INF740K01OT2</v>
      </c>
      <c r="G3742" s="30">
        <f t="shared" si="945"/>
        <v>20</v>
      </c>
      <c r="H3742" s="30" t="str">
        <f t="shared" si="942"/>
        <v>INF740K01OU0</v>
      </c>
      <c r="I3742" s="30">
        <f t="shared" si="947"/>
        <v>33</v>
      </c>
      <c r="J3742" s="35" t="str">
        <f t="shared" si="943"/>
        <v>DSP BlackRock Income Opportunities Fund - Direct Plan - Dividend</v>
      </c>
      <c r="K3742" s="35">
        <f t="shared" si="948"/>
        <v>98</v>
      </c>
      <c r="L3742" s="30" t="str">
        <f t="shared" si="949"/>
        <v>11.5993</v>
      </c>
      <c r="M3742" s="30">
        <f t="shared" si="950"/>
        <v>106</v>
      </c>
      <c r="N3742" s="30" t="str">
        <f t="shared" si="951"/>
        <v>11.4833</v>
      </c>
      <c r="O3742" s="30">
        <f t="shared" si="952"/>
        <v>114</v>
      </c>
      <c r="P3742" s="30" t="str">
        <f t="shared" si="953"/>
        <v>11.5993</v>
      </c>
      <c r="Q3742" s="30">
        <f t="shared" si="954"/>
        <v>122</v>
      </c>
      <c r="R3742" s="36" t="str">
        <f t="shared" si="955"/>
        <v>08-Aug-2017</v>
      </c>
      <c r="S3742" s="37">
        <f t="shared" si="946"/>
        <v>11.599299999999999</v>
      </c>
    </row>
    <row r="3743" spans="1:19" ht="26">
      <c r="A3743" s="30" t="s">
        <v>9445</v>
      </c>
      <c r="D3743" s="30" t="str">
        <f t="shared" si="940"/>
        <v>119082</v>
      </c>
      <c r="E3743" s="30">
        <f t="shared" si="944"/>
        <v>7</v>
      </c>
      <c r="F3743" s="30" t="str">
        <f t="shared" si="941"/>
        <v>INF740K01OS4</v>
      </c>
      <c r="G3743" s="30">
        <f t="shared" si="945"/>
        <v>20</v>
      </c>
      <c r="H3743" s="30" t="str">
        <f t="shared" si="942"/>
        <v>-</v>
      </c>
      <c r="I3743" s="30">
        <f t="shared" si="947"/>
        <v>22</v>
      </c>
      <c r="J3743" s="35" t="str">
        <f t="shared" si="943"/>
        <v>DSP BlackRock Income Opportunities Fund - Direct Plan - Growth</v>
      </c>
      <c r="K3743" s="35">
        <f t="shared" si="948"/>
        <v>85</v>
      </c>
      <c r="L3743" s="30" t="str">
        <f t="shared" si="949"/>
        <v>28.4961</v>
      </c>
      <c r="M3743" s="30">
        <f t="shared" si="950"/>
        <v>93</v>
      </c>
      <c r="N3743" s="30" t="str">
        <f t="shared" si="951"/>
        <v>28.2111</v>
      </c>
      <c r="O3743" s="30">
        <f t="shared" si="952"/>
        <v>101</v>
      </c>
      <c r="P3743" s="30" t="str">
        <f t="shared" si="953"/>
        <v>28.4961</v>
      </c>
      <c r="Q3743" s="30">
        <f t="shared" si="954"/>
        <v>109</v>
      </c>
      <c r="R3743" s="36" t="str">
        <f t="shared" si="955"/>
        <v>08-Aug-2017</v>
      </c>
      <c r="S3743" s="37">
        <f t="shared" si="946"/>
        <v>28.496099999999998</v>
      </c>
    </row>
    <row r="3744" spans="1:19" ht="26">
      <c r="A3744" s="30" t="s">
        <v>9446</v>
      </c>
      <c r="D3744" s="30" t="str">
        <f t="shared" si="940"/>
        <v>119084</v>
      </c>
      <c r="E3744" s="30">
        <f t="shared" si="944"/>
        <v>7</v>
      </c>
      <c r="F3744" s="30" t="str">
        <f t="shared" si="941"/>
        <v>INF740K01OV8</v>
      </c>
      <c r="G3744" s="30">
        <f t="shared" si="945"/>
        <v>20</v>
      </c>
      <c r="H3744" s="30" t="str">
        <f t="shared" si="942"/>
        <v>INF740K01OW6</v>
      </c>
      <c r="I3744" s="30">
        <f t="shared" si="947"/>
        <v>33</v>
      </c>
      <c r="J3744" s="35" t="str">
        <f t="shared" si="943"/>
        <v>DSP BlackRock Income Opportunities Fund - Direct Plan - Monthly Dividend</v>
      </c>
      <c r="K3744" s="35">
        <f t="shared" si="948"/>
        <v>106</v>
      </c>
      <c r="L3744" s="30" t="str">
        <f t="shared" si="949"/>
        <v>10.5588</v>
      </c>
      <c r="M3744" s="30">
        <f t="shared" si="950"/>
        <v>114</v>
      </c>
      <c r="N3744" s="30" t="str">
        <f t="shared" si="951"/>
        <v>10.4532</v>
      </c>
      <c r="O3744" s="30">
        <f t="shared" si="952"/>
        <v>122</v>
      </c>
      <c r="P3744" s="30" t="str">
        <f t="shared" si="953"/>
        <v>10.5588</v>
      </c>
      <c r="Q3744" s="30">
        <f t="shared" si="954"/>
        <v>130</v>
      </c>
      <c r="R3744" s="36" t="str">
        <f t="shared" si="955"/>
        <v>08-Aug-2017</v>
      </c>
      <c r="S3744" s="37">
        <f t="shared" si="946"/>
        <v>10.5588</v>
      </c>
    </row>
    <row r="3745" spans="1:19" ht="26">
      <c r="A3745" s="30" t="s">
        <v>9447</v>
      </c>
      <c r="D3745" s="30" t="str">
        <f t="shared" si="940"/>
        <v>119085</v>
      </c>
      <c r="E3745" s="30">
        <f t="shared" si="944"/>
        <v>7</v>
      </c>
      <c r="F3745" s="30" t="str">
        <f t="shared" si="941"/>
        <v>INF740K01OX4</v>
      </c>
      <c r="G3745" s="30">
        <f t="shared" si="945"/>
        <v>20</v>
      </c>
      <c r="H3745" s="30" t="str">
        <f t="shared" si="942"/>
        <v>INF740K01OY2</v>
      </c>
      <c r="I3745" s="30">
        <f t="shared" si="947"/>
        <v>33</v>
      </c>
      <c r="J3745" s="35" t="str">
        <f t="shared" si="943"/>
        <v>DSP BlackRock Income Opportunities Fund - Direct Plan - Quarterly Dividend</v>
      </c>
      <c r="K3745" s="35">
        <f t="shared" si="948"/>
        <v>108</v>
      </c>
      <c r="L3745" s="30" t="str">
        <f t="shared" si="949"/>
        <v>10.6850</v>
      </c>
      <c r="M3745" s="30">
        <f t="shared" si="950"/>
        <v>116</v>
      </c>
      <c r="N3745" s="30" t="str">
        <f t="shared" si="951"/>
        <v>10.5782</v>
      </c>
      <c r="O3745" s="30">
        <f t="shared" si="952"/>
        <v>124</v>
      </c>
      <c r="P3745" s="30" t="str">
        <f t="shared" si="953"/>
        <v>10.6850</v>
      </c>
      <c r="Q3745" s="30">
        <f t="shared" si="954"/>
        <v>132</v>
      </c>
      <c r="R3745" s="36" t="str">
        <f t="shared" si="955"/>
        <v>08-Aug-2017</v>
      </c>
      <c r="S3745" s="37">
        <f t="shared" si="946"/>
        <v>10.685</v>
      </c>
    </row>
    <row r="3746" spans="1:19" ht="26">
      <c r="A3746" s="30" t="s">
        <v>9448</v>
      </c>
      <c r="D3746" s="30" t="str">
        <f t="shared" si="940"/>
        <v>119086</v>
      </c>
      <c r="E3746" s="30">
        <f t="shared" si="944"/>
        <v>7</v>
      </c>
      <c r="F3746" s="30" t="str">
        <f t="shared" si="941"/>
        <v>-</v>
      </c>
      <c r="G3746" s="30">
        <f t="shared" si="945"/>
        <v>9</v>
      </c>
      <c r="H3746" s="30" t="str">
        <f t="shared" si="942"/>
        <v>-</v>
      </c>
      <c r="I3746" s="30">
        <f t="shared" si="947"/>
        <v>11</v>
      </c>
      <c r="J3746" s="35" t="str">
        <f t="shared" si="943"/>
        <v>DSP BlackRock Income Opportunities Fund - Direct Plan - Weekly Dividend</v>
      </c>
      <c r="K3746" s="35">
        <f t="shared" si="948"/>
        <v>83</v>
      </c>
      <c r="L3746" s="30" t="str">
        <f t="shared" si="949"/>
        <v>10.2615</v>
      </c>
      <c r="M3746" s="30">
        <f t="shared" si="950"/>
        <v>91</v>
      </c>
      <c r="N3746" s="30" t="str">
        <f t="shared" si="951"/>
        <v>10.1589</v>
      </c>
      <c r="O3746" s="30">
        <f t="shared" si="952"/>
        <v>99</v>
      </c>
      <c r="P3746" s="30" t="str">
        <f t="shared" si="953"/>
        <v>10.2615</v>
      </c>
      <c r="Q3746" s="30">
        <f t="shared" si="954"/>
        <v>107</v>
      </c>
      <c r="R3746" s="36" t="str">
        <f t="shared" si="955"/>
        <v>08-Aug-2017</v>
      </c>
      <c r="S3746" s="37">
        <f t="shared" si="946"/>
        <v>10.2615</v>
      </c>
    </row>
    <row r="3747" spans="1:19" ht="26">
      <c r="A3747" s="30" t="s">
        <v>9449</v>
      </c>
      <c r="D3747" s="30" t="str">
        <f t="shared" si="940"/>
        <v>117061</v>
      </c>
      <c r="E3747" s="30">
        <f t="shared" si="944"/>
        <v>7</v>
      </c>
      <c r="F3747" s="30" t="str">
        <f t="shared" si="941"/>
        <v>INF740K01JW6</v>
      </c>
      <c r="G3747" s="30">
        <f t="shared" si="945"/>
        <v>20</v>
      </c>
      <c r="H3747" s="30" t="str">
        <f t="shared" si="942"/>
        <v>INF740K01JV8</v>
      </c>
      <c r="I3747" s="30">
        <f t="shared" si="947"/>
        <v>33</v>
      </c>
      <c r="J3747" s="35" t="str">
        <f t="shared" si="943"/>
        <v>DSP BlackRock Income Opportunities Fund - Regular Plan - Monthly Dividend</v>
      </c>
      <c r="K3747" s="35">
        <f t="shared" si="948"/>
        <v>107</v>
      </c>
      <c r="L3747" s="30" t="str">
        <f t="shared" si="949"/>
        <v>10.5373</v>
      </c>
      <c r="M3747" s="30">
        <f t="shared" si="950"/>
        <v>115</v>
      </c>
      <c r="N3747" s="30" t="str">
        <f t="shared" si="951"/>
        <v>10.4319</v>
      </c>
      <c r="O3747" s="30">
        <f t="shared" si="952"/>
        <v>123</v>
      </c>
      <c r="P3747" s="30" t="str">
        <f t="shared" si="953"/>
        <v>10.5373</v>
      </c>
      <c r="Q3747" s="30">
        <f t="shared" si="954"/>
        <v>131</v>
      </c>
      <c r="R3747" s="36" t="str">
        <f t="shared" si="955"/>
        <v>08-Aug-2017</v>
      </c>
      <c r="S3747" s="37">
        <f t="shared" si="946"/>
        <v>10.5373</v>
      </c>
    </row>
    <row r="3748" spans="1:19" ht="26">
      <c r="A3748" s="30" t="s">
        <v>9450</v>
      </c>
      <c r="D3748" s="30" t="str">
        <f t="shared" si="940"/>
        <v>117062</v>
      </c>
      <c r="E3748" s="30">
        <f t="shared" si="944"/>
        <v>7</v>
      </c>
      <c r="F3748" s="30" t="str">
        <f t="shared" si="941"/>
        <v>INF740K01JY2</v>
      </c>
      <c r="G3748" s="30">
        <f t="shared" si="945"/>
        <v>20</v>
      </c>
      <c r="H3748" s="30" t="str">
        <f t="shared" si="942"/>
        <v>INF740K01JX4</v>
      </c>
      <c r="I3748" s="30">
        <f t="shared" si="947"/>
        <v>33</v>
      </c>
      <c r="J3748" s="35" t="str">
        <f t="shared" si="943"/>
        <v>DSP BlackRock Income Opportunities Fund - Regular Plan - Quarterly Dividend</v>
      </c>
      <c r="K3748" s="35">
        <f t="shared" si="948"/>
        <v>109</v>
      </c>
      <c r="L3748" s="30" t="str">
        <f t="shared" si="949"/>
        <v>10.6415</v>
      </c>
      <c r="M3748" s="30">
        <f t="shared" si="950"/>
        <v>117</v>
      </c>
      <c r="N3748" s="30" t="str">
        <f t="shared" si="951"/>
        <v>10.5351</v>
      </c>
      <c r="O3748" s="30">
        <f t="shared" si="952"/>
        <v>125</v>
      </c>
      <c r="P3748" s="30" t="str">
        <f t="shared" si="953"/>
        <v>10.6415</v>
      </c>
      <c r="Q3748" s="30">
        <f t="shared" si="954"/>
        <v>133</v>
      </c>
      <c r="R3748" s="36" t="str">
        <f t="shared" si="955"/>
        <v>08-Aug-2017</v>
      </c>
      <c r="S3748" s="37">
        <f t="shared" si="946"/>
        <v>10.641500000000001</v>
      </c>
    </row>
    <row r="3749" spans="1:19" ht="26">
      <c r="A3749" s="30" t="s">
        <v>9451</v>
      </c>
      <c r="D3749" s="30" t="str">
        <f t="shared" si="940"/>
        <v>101840</v>
      </c>
      <c r="E3749" s="30">
        <f t="shared" si="944"/>
        <v>7</v>
      </c>
      <c r="F3749" s="30" t="str">
        <f t="shared" si="941"/>
        <v>-</v>
      </c>
      <c r="G3749" s="30">
        <f t="shared" si="945"/>
        <v>9</v>
      </c>
      <c r="H3749" s="30" t="str">
        <f t="shared" si="942"/>
        <v>-</v>
      </c>
      <c r="I3749" s="30">
        <f t="shared" si="947"/>
        <v>11</v>
      </c>
      <c r="J3749" s="35" t="str">
        <f t="shared" si="943"/>
        <v>DSP BlackRock Income Opportunities Fund - Regular Plan -Daily Dividend</v>
      </c>
      <c r="K3749" s="35">
        <f t="shared" si="948"/>
        <v>82</v>
      </c>
      <c r="L3749" s="30" t="str">
        <f t="shared" si="949"/>
        <v>10.2505</v>
      </c>
      <c r="M3749" s="30">
        <f t="shared" si="950"/>
        <v>90</v>
      </c>
      <c r="N3749" s="30" t="str">
        <f t="shared" si="951"/>
        <v>10.1480</v>
      </c>
      <c r="O3749" s="30">
        <f t="shared" si="952"/>
        <v>98</v>
      </c>
      <c r="P3749" s="30" t="str">
        <f t="shared" si="953"/>
        <v>10.2505</v>
      </c>
      <c r="Q3749" s="30">
        <f t="shared" si="954"/>
        <v>106</v>
      </c>
      <c r="R3749" s="36" t="str">
        <f t="shared" si="955"/>
        <v>08-Aug-2017</v>
      </c>
      <c r="S3749" s="37">
        <f t="shared" si="946"/>
        <v>10.250500000000001</v>
      </c>
    </row>
    <row r="3750" spans="1:19" ht="26">
      <c r="A3750" s="30" t="s">
        <v>9452</v>
      </c>
      <c r="D3750" s="30" t="str">
        <f t="shared" si="940"/>
        <v>101839</v>
      </c>
      <c r="E3750" s="30">
        <f t="shared" si="944"/>
        <v>7</v>
      </c>
      <c r="F3750" s="30" t="str">
        <f t="shared" si="941"/>
        <v>INF740K01581</v>
      </c>
      <c r="G3750" s="30">
        <f t="shared" si="945"/>
        <v>20</v>
      </c>
      <c r="H3750" s="30" t="str">
        <f t="shared" si="942"/>
        <v>INF740K01AB9</v>
      </c>
      <c r="I3750" s="30">
        <f t="shared" si="947"/>
        <v>33</v>
      </c>
      <c r="J3750" s="35" t="str">
        <f t="shared" si="943"/>
        <v>DSP BlackRock Income Opportunities Fund - Regular Plan -Dividend</v>
      </c>
      <c r="K3750" s="35">
        <f t="shared" si="948"/>
        <v>98</v>
      </c>
      <c r="L3750" s="30" t="str">
        <f t="shared" si="949"/>
        <v>11.5459</v>
      </c>
      <c r="M3750" s="30">
        <f t="shared" si="950"/>
        <v>106</v>
      </c>
      <c r="N3750" s="30" t="str">
        <f t="shared" si="951"/>
        <v>11.4304</v>
      </c>
      <c r="O3750" s="30">
        <f t="shared" si="952"/>
        <v>114</v>
      </c>
      <c r="P3750" s="30" t="str">
        <f t="shared" si="953"/>
        <v>11.5459</v>
      </c>
      <c r="Q3750" s="30">
        <f t="shared" si="954"/>
        <v>122</v>
      </c>
      <c r="R3750" s="36" t="str">
        <f t="shared" si="955"/>
        <v>08-Aug-2017</v>
      </c>
      <c r="S3750" s="37">
        <f t="shared" si="946"/>
        <v>11.5459</v>
      </c>
    </row>
    <row r="3751" spans="1:19" ht="26">
      <c r="A3751" s="30" t="s">
        <v>9453</v>
      </c>
      <c r="D3751" s="30" t="str">
        <f t="shared" si="940"/>
        <v>101837</v>
      </c>
      <c r="E3751" s="30">
        <f t="shared" si="944"/>
        <v>7</v>
      </c>
      <c r="F3751" s="30" t="str">
        <f t="shared" si="941"/>
        <v>INF740K01599</v>
      </c>
      <c r="G3751" s="30">
        <f t="shared" si="945"/>
        <v>20</v>
      </c>
      <c r="H3751" s="30" t="str">
        <f t="shared" si="942"/>
        <v>-</v>
      </c>
      <c r="I3751" s="30">
        <f t="shared" si="947"/>
        <v>22</v>
      </c>
      <c r="J3751" s="35" t="str">
        <f t="shared" si="943"/>
        <v>DSP BlackRock Income Opportunities Fund - Regular Plan -Growth</v>
      </c>
      <c r="K3751" s="35">
        <f t="shared" si="948"/>
        <v>85</v>
      </c>
      <c r="L3751" s="30" t="str">
        <f t="shared" si="949"/>
        <v>27.7604</v>
      </c>
      <c r="M3751" s="30">
        <f t="shared" si="950"/>
        <v>93</v>
      </c>
      <c r="N3751" s="30" t="str">
        <f t="shared" si="951"/>
        <v>27.4828</v>
      </c>
      <c r="O3751" s="30">
        <f t="shared" si="952"/>
        <v>101</v>
      </c>
      <c r="P3751" s="30" t="str">
        <f t="shared" si="953"/>
        <v>27.7604</v>
      </c>
      <c r="Q3751" s="30">
        <f t="shared" si="954"/>
        <v>109</v>
      </c>
      <c r="R3751" s="36" t="str">
        <f t="shared" si="955"/>
        <v>08-Aug-2017</v>
      </c>
      <c r="S3751" s="37">
        <f t="shared" si="946"/>
        <v>27.760400000000001</v>
      </c>
    </row>
    <row r="3752" spans="1:19" ht="26">
      <c r="A3752" s="30" t="s">
        <v>9454</v>
      </c>
      <c r="D3752" s="30" t="str">
        <f t="shared" si="940"/>
        <v>101838</v>
      </c>
      <c r="E3752" s="30">
        <f t="shared" si="944"/>
        <v>7</v>
      </c>
      <c r="F3752" s="30" t="str">
        <f t="shared" si="941"/>
        <v>-</v>
      </c>
      <c r="G3752" s="30">
        <f t="shared" si="945"/>
        <v>9</v>
      </c>
      <c r="H3752" s="30" t="str">
        <f t="shared" si="942"/>
        <v>-</v>
      </c>
      <c r="I3752" s="30">
        <f t="shared" si="947"/>
        <v>11</v>
      </c>
      <c r="J3752" s="35" t="str">
        <f t="shared" si="943"/>
        <v>DSP BlackRock Income Opportunities Fund - Regular Plan -Weekly Dividend</v>
      </c>
      <c r="K3752" s="35">
        <f t="shared" si="948"/>
        <v>83</v>
      </c>
      <c r="L3752" s="30" t="str">
        <f t="shared" si="949"/>
        <v>10.2606</v>
      </c>
      <c r="M3752" s="30">
        <f t="shared" si="950"/>
        <v>91</v>
      </c>
      <c r="N3752" s="30" t="str">
        <f t="shared" si="951"/>
        <v>10.1580</v>
      </c>
      <c r="O3752" s="30">
        <f t="shared" si="952"/>
        <v>99</v>
      </c>
      <c r="P3752" s="30" t="str">
        <f t="shared" si="953"/>
        <v>10.2606</v>
      </c>
      <c r="Q3752" s="30">
        <f t="shared" si="954"/>
        <v>107</v>
      </c>
      <c r="R3752" s="36" t="str">
        <f t="shared" si="955"/>
        <v>08-Aug-2017</v>
      </c>
      <c r="S3752" s="37">
        <f t="shared" si="946"/>
        <v>10.2606</v>
      </c>
    </row>
    <row r="3753" spans="1:19" ht="26">
      <c r="A3753" s="30" t="s">
        <v>9455</v>
      </c>
      <c r="D3753" s="30" t="str">
        <f t="shared" si="940"/>
        <v>103275</v>
      </c>
      <c r="E3753" s="30">
        <f t="shared" si="944"/>
        <v>7</v>
      </c>
      <c r="F3753" s="30" t="str">
        <f t="shared" si="941"/>
        <v>-</v>
      </c>
      <c r="G3753" s="30">
        <f t="shared" si="945"/>
        <v>9</v>
      </c>
      <c r="H3753" s="30" t="str">
        <f t="shared" si="942"/>
        <v>-</v>
      </c>
      <c r="I3753" s="30">
        <f t="shared" si="947"/>
        <v>11</v>
      </c>
      <c r="J3753" s="35" t="str">
        <f t="shared" si="943"/>
        <v>DSP BlackRock Income Opportunities Fund - Institutional Plan-Daily Dividend Reinvest</v>
      </c>
      <c r="K3753" s="35">
        <f t="shared" si="948"/>
        <v>96</v>
      </c>
      <c r="L3753" s="30" t="str">
        <f t="shared" si="949"/>
        <v>1025.0534</v>
      </c>
      <c r="M3753" s="30">
        <f t="shared" si="950"/>
        <v>106</v>
      </c>
      <c r="N3753" s="30" t="str">
        <f t="shared" si="951"/>
        <v>1014.8029</v>
      </c>
      <c r="O3753" s="30">
        <f t="shared" si="952"/>
        <v>116</v>
      </c>
      <c r="P3753" s="30" t="str">
        <f t="shared" si="953"/>
        <v>1025.0534</v>
      </c>
      <c r="Q3753" s="30">
        <f t="shared" si="954"/>
        <v>126</v>
      </c>
      <c r="R3753" s="36" t="str">
        <f t="shared" si="955"/>
        <v>08-Aug-2017</v>
      </c>
      <c r="S3753" s="37">
        <f t="shared" si="946"/>
        <v>1025.0534</v>
      </c>
    </row>
    <row r="3754" spans="1:19" ht="26">
      <c r="A3754" s="30" t="s">
        <v>9456</v>
      </c>
      <c r="D3754" s="30" t="str">
        <f t="shared" si="940"/>
        <v>103277</v>
      </c>
      <c r="E3754" s="30">
        <f t="shared" si="944"/>
        <v>7</v>
      </c>
      <c r="F3754" s="30" t="str">
        <f t="shared" si="941"/>
        <v>INF740K01FN3</v>
      </c>
      <c r="G3754" s="30">
        <f t="shared" si="945"/>
        <v>20</v>
      </c>
      <c r="H3754" s="30" t="str">
        <f t="shared" si="942"/>
        <v>-</v>
      </c>
      <c r="I3754" s="30">
        <f t="shared" si="947"/>
        <v>22</v>
      </c>
      <c r="J3754" s="35" t="str">
        <f t="shared" si="943"/>
        <v>DSP BlackRock Income Opportunities Fund - Institutional Plan-Growth</v>
      </c>
      <c r="K3754" s="35">
        <f t="shared" si="948"/>
        <v>90</v>
      </c>
      <c r="L3754" s="30" t="str">
        <f t="shared" si="949"/>
        <v>2579.2067</v>
      </c>
      <c r="M3754" s="30">
        <f t="shared" si="950"/>
        <v>100</v>
      </c>
      <c r="N3754" s="30" t="str">
        <f t="shared" si="951"/>
        <v>2553.4146</v>
      </c>
      <c r="O3754" s="30">
        <f t="shared" si="952"/>
        <v>110</v>
      </c>
      <c r="P3754" s="30" t="str">
        <f t="shared" si="953"/>
        <v>2579.2067</v>
      </c>
      <c r="Q3754" s="30">
        <f t="shared" si="954"/>
        <v>120</v>
      </c>
      <c r="R3754" s="36" t="str">
        <f t="shared" si="955"/>
        <v>08-Aug-2017</v>
      </c>
      <c r="S3754" s="37">
        <f t="shared" si="946"/>
        <v>2579.2067000000002</v>
      </c>
    </row>
    <row r="3755" spans="1:19">
      <c r="A3755" s="30" t="s">
        <v>9457</v>
      </c>
      <c r="D3755" s="30" t="str">
        <f t="shared" si="940"/>
        <v>118994</v>
      </c>
      <c r="E3755" s="30">
        <f t="shared" si="944"/>
        <v>7</v>
      </c>
      <c r="F3755" s="30" t="str">
        <f t="shared" si="941"/>
        <v>INF740K01NO5</v>
      </c>
      <c r="G3755" s="30">
        <f t="shared" si="945"/>
        <v>20</v>
      </c>
      <c r="H3755" s="30" t="str">
        <f t="shared" si="942"/>
        <v>-</v>
      </c>
      <c r="I3755" s="30">
        <f t="shared" si="947"/>
        <v>22</v>
      </c>
      <c r="J3755" s="35" t="str">
        <f t="shared" si="943"/>
        <v>DSP BlackRock MIP Fund - Direct Plan - Growth</v>
      </c>
      <c r="K3755" s="35">
        <f t="shared" si="948"/>
        <v>68</v>
      </c>
      <c r="L3755" s="30" t="str">
        <f t="shared" si="949"/>
        <v>36.7697</v>
      </c>
      <c r="M3755" s="30">
        <f t="shared" si="950"/>
        <v>76</v>
      </c>
      <c r="N3755" s="30" t="str">
        <f t="shared" si="951"/>
        <v>36.4020</v>
      </c>
      <c r="O3755" s="30">
        <f t="shared" si="952"/>
        <v>84</v>
      </c>
      <c r="P3755" s="30" t="str">
        <f t="shared" si="953"/>
        <v>36.7697</v>
      </c>
      <c r="Q3755" s="30">
        <f t="shared" si="954"/>
        <v>92</v>
      </c>
      <c r="R3755" s="36" t="str">
        <f t="shared" si="955"/>
        <v>08-Aug-2017</v>
      </c>
      <c r="S3755" s="37">
        <f t="shared" si="946"/>
        <v>36.7697</v>
      </c>
    </row>
    <row r="3756" spans="1:19">
      <c r="A3756" s="30" t="s">
        <v>9458</v>
      </c>
      <c r="D3756" s="30" t="str">
        <f t="shared" si="940"/>
        <v>118992</v>
      </c>
      <c r="E3756" s="30">
        <f t="shared" si="944"/>
        <v>7</v>
      </c>
      <c r="F3756" s="30" t="str">
        <f t="shared" si="941"/>
        <v>INF740K01NP2</v>
      </c>
      <c r="G3756" s="30">
        <f t="shared" si="945"/>
        <v>20</v>
      </c>
      <c r="H3756" s="30" t="str">
        <f t="shared" si="942"/>
        <v>INF740K01NR8</v>
      </c>
      <c r="I3756" s="30">
        <f t="shared" si="947"/>
        <v>33</v>
      </c>
      <c r="J3756" s="35" t="str">
        <f t="shared" si="943"/>
        <v>DSP BlackRock MIP Fund - Direct Plan - Monthly Dividend</v>
      </c>
      <c r="K3756" s="35">
        <f t="shared" si="948"/>
        <v>89</v>
      </c>
      <c r="L3756" s="30" t="str">
        <f t="shared" si="949"/>
        <v>13.2037</v>
      </c>
      <c r="M3756" s="30">
        <f t="shared" si="950"/>
        <v>97</v>
      </c>
      <c r="N3756" s="30" t="str">
        <f t="shared" si="951"/>
        <v>13.0717</v>
      </c>
      <c r="O3756" s="30">
        <f t="shared" si="952"/>
        <v>105</v>
      </c>
      <c r="P3756" s="30" t="str">
        <f t="shared" si="953"/>
        <v>13.2037</v>
      </c>
      <c r="Q3756" s="30">
        <f t="shared" si="954"/>
        <v>113</v>
      </c>
      <c r="R3756" s="36" t="str">
        <f t="shared" si="955"/>
        <v>08-Aug-2017</v>
      </c>
      <c r="S3756" s="37">
        <f t="shared" si="946"/>
        <v>13.2037</v>
      </c>
    </row>
    <row r="3757" spans="1:19">
      <c r="A3757" s="30" t="s">
        <v>9459</v>
      </c>
      <c r="D3757" s="30" t="str">
        <f t="shared" si="940"/>
        <v>118993</v>
      </c>
      <c r="E3757" s="30">
        <f t="shared" si="944"/>
        <v>7</v>
      </c>
      <c r="F3757" s="30" t="str">
        <f t="shared" si="941"/>
        <v>INF740K01NQ0</v>
      </c>
      <c r="G3757" s="30">
        <f t="shared" si="945"/>
        <v>20</v>
      </c>
      <c r="H3757" s="30" t="str">
        <f t="shared" si="942"/>
        <v>INF740K01NS6</v>
      </c>
      <c r="I3757" s="30">
        <f t="shared" si="947"/>
        <v>33</v>
      </c>
      <c r="J3757" s="35" t="str">
        <f t="shared" si="943"/>
        <v>DSP BlackRock MIP Fund - Direct Plan - Quarterly Dividend</v>
      </c>
      <c r="K3757" s="35">
        <f t="shared" si="948"/>
        <v>91</v>
      </c>
      <c r="L3757" s="30" t="str">
        <f t="shared" si="949"/>
        <v>14.1227</v>
      </c>
      <c r="M3757" s="30">
        <f t="shared" si="950"/>
        <v>99</v>
      </c>
      <c r="N3757" s="30" t="str">
        <f t="shared" si="951"/>
        <v>13.9815</v>
      </c>
      <c r="O3757" s="30">
        <f t="shared" si="952"/>
        <v>107</v>
      </c>
      <c r="P3757" s="30" t="str">
        <f t="shared" si="953"/>
        <v>14.1227</v>
      </c>
      <c r="Q3757" s="30">
        <f t="shared" si="954"/>
        <v>115</v>
      </c>
      <c r="R3757" s="36" t="str">
        <f t="shared" si="955"/>
        <v>08-Aug-2017</v>
      </c>
      <c r="S3757" s="37">
        <f t="shared" si="946"/>
        <v>14.1227</v>
      </c>
    </row>
    <row r="3758" spans="1:19">
      <c r="A3758" s="30" t="s">
        <v>9460</v>
      </c>
      <c r="D3758" s="30" t="str">
        <f t="shared" si="940"/>
        <v>102450</v>
      </c>
      <c r="E3758" s="30">
        <f t="shared" si="944"/>
        <v>7</v>
      </c>
      <c r="F3758" s="30" t="str">
        <f t="shared" si="941"/>
        <v>INF740K01458</v>
      </c>
      <c r="G3758" s="30">
        <f t="shared" si="945"/>
        <v>20</v>
      </c>
      <c r="H3758" s="30" t="str">
        <f t="shared" si="942"/>
        <v>INF740K01466</v>
      </c>
      <c r="I3758" s="30">
        <f t="shared" si="947"/>
        <v>33</v>
      </c>
      <c r="J3758" s="35" t="str">
        <f t="shared" si="943"/>
        <v>DSP BlackRock MIP Fund - Regular Plan - Monthly Dividend</v>
      </c>
      <c r="K3758" s="35">
        <f t="shared" si="948"/>
        <v>90</v>
      </c>
      <c r="L3758" s="30" t="str">
        <f t="shared" si="949"/>
        <v>12.5018</v>
      </c>
      <c r="M3758" s="30">
        <f t="shared" si="950"/>
        <v>98</v>
      </c>
      <c r="N3758" s="30" t="str">
        <f t="shared" si="951"/>
        <v>12.3768</v>
      </c>
      <c r="O3758" s="30">
        <f t="shared" si="952"/>
        <v>106</v>
      </c>
      <c r="P3758" s="30" t="str">
        <f t="shared" si="953"/>
        <v>12.5018</v>
      </c>
      <c r="Q3758" s="30">
        <f t="shared" si="954"/>
        <v>114</v>
      </c>
      <c r="R3758" s="36" t="str">
        <f t="shared" si="955"/>
        <v>08-Aug-2017</v>
      </c>
      <c r="S3758" s="37">
        <f t="shared" si="946"/>
        <v>12.501799999999999</v>
      </c>
    </row>
    <row r="3759" spans="1:19">
      <c r="A3759" s="30" t="s">
        <v>9461</v>
      </c>
      <c r="D3759" s="30" t="str">
        <f t="shared" si="940"/>
        <v>102451</v>
      </c>
      <c r="E3759" s="30">
        <f t="shared" si="944"/>
        <v>7</v>
      </c>
      <c r="F3759" s="30" t="str">
        <f t="shared" si="941"/>
        <v>INF740K01474</v>
      </c>
      <c r="G3759" s="30">
        <f t="shared" si="945"/>
        <v>20</v>
      </c>
      <c r="H3759" s="30" t="str">
        <f t="shared" si="942"/>
        <v>INF740K01482</v>
      </c>
      <c r="I3759" s="30">
        <f t="shared" si="947"/>
        <v>33</v>
      </c>
      <c r="J3759" s="35" t="str">
        <f t="shared" si="943"/>
        <v>DSP BlackRock MIP Fund - Regular Plan - Quarterly Dividend</v>
      </c>
      <c r="K3759" s="35">
        <f t="shared" si="948"/>
        <v>92</v>
      </c>
      <c r="L3759" s="30" t="str">
        <f t="shared" si="949"/>
        <v>13.6320</v>
      </c>
      <c r="M3759" s="30">
        <f t="shared" si="950"/>
        <v>100</v>
      </c>
      <c r="N3759" s="30" t="str">
        <f t="shared" si="951"/>
        <v>13.4957</v>
      </c>
      <c r="O3759" s="30">
        <f t="shared" si="952"/>
        <v>108</v>
      </c>
      <c r="P3759" s="30" t="str">
        <f t="shared" si="953"/>
        <v>13.6320</v>
      </c>
      <c r="Q3759" s="30">
        <f t="shared" si="954"/>
        <v>116</v>
      </c>
      <c r="R3759" s="36" t="str">
        <f t="shared" si="955"/>
        <v>08-Aug-2017</v>
      </c>
      <c r="S3759" s="37">
        <f t="shared" si="946"/>
        <v>13.632</v>
      </c>
    </row>
    <row r="3760" spans="1:19">
      <c r="A3760" s="30" t="s">
        <v>9462</v>
      </c>
      <c r="D3760" s="30" t="str">
        <f t="shared" si="940"/>
        <v>102448</v>
      </c>
      <c r="E3760" s="30">
        <f t="shared" si="944"/>
        <v>7</v>
      </c>
      <c r="F3760" s="30" t="str">
        <f t="shared" si="941"/>
        <v>INF740K01441</v>
      </c>
      <c r="G3760" s="30">
        <f t="shared" si="945"/>
        <v>20</v>
      </c>
      <c r="H3760" s="30" t="str">
        <f t="shared" si="942"/>
        <v>-</v>
      </c>
      <c r="I3760" s="30">
        <f t="shared" si="947"/>
        <v>22</v>
      </c>
      <c r="J3760" s="35" t="str">
        <f t="shared" si="943"/>
        <v>DSP BlackRock MIP Fund- Regular Plan - Growth</v>
      </c>
      <c r="K3760" s="35">
        <f t="shared" si="948"/>
        <v>68</v>
      </c>
      <c r="L3760" s="30" t="str">
        <f t="shared" si="949"/>
        <v>35.6575</v>
      </c>
      <c r="M3760" s="30">
        <f t="shared" si="950"/>
        <v>76</v>
      </c>
      <c r="N3760" s="30" t="str">
        <f t="shared" si="951"/>
        <v>35.3009</v>
      </c>
      <c r="O3760" s="30">
        <f t="shared" si="952"/>
        <v>84</v>
      </c>
      <c r="P3760" s="30" t="str">
        <f t="shared" si="953"/>
        <v>35.6575</v>
      </c>
      <c r="Q3760" s="30">
        <f t="shared" si="954"/>
        <v>92</v>
      </c>
      <c r="R3760" s="36" t="str">
        <f t="shared" si="955"/>
        <v>08-Aug-2017</v>
      </c>
      <c r="S3760" s="37">
        <f t="shared" si="946"/>
        <v>35.657499999999999</v>
      </c>
    </row>
    <row r="3761" spans="1:19" ht="26">
      <c r="A3761" s="30" t="s">
        <v>9463</v>
      </c>
      <c r="D3761" s="30" t="str">
        <f t="shared" si="940"/>
        <v>119203</v>
      </c>
      <c r="E3761" s="30">
        <f t="shared" si="944"/>
        <v>7</v>
      </c>
      <c r="F3761" s="30" t="str">
        <f t="shared" si="941"/>
        <v>-</v>
      </c>
      <c r="G3761" s="30">
        <f t="shared" si="945"/>
        <v>9</v>
      </c>
      <c r="H3761" s="30" t="str">
        <f t="shared" si="942"/>
        <v>-</v>
      </c>
      <c r="I3761" s="30">
        <f t="shared" si="947"/>
        <v>11</v>
      </c>
      <c r="J3761" s="35" t="str">
        <f t="shared" si="943"/>
        <v>DSP BlackRock Money Manager Fund - Direct Plan - Daily Dividend</v>
      </c>
      <c r="K3761" s="35">
        <f t="shared" si="948"/>
        <v>75</v>
      </c>
      <c r="L3761" s="30" t="str">
        <f t="shared" si="949"/>
        <v>1004.2306</v>
      </c>
      <c r="M3761" s="30">
        <f t="shared" si="950"/>
        <v>85</v>
      </c>
      <c r="N3761" s="30" t="str">
        <f t="shared" si="951"/>
        <v>1004.2306</v>
      </c>
      <c r="O3761" s="30">
        <f t="shared" si="952"/>
        <v>95</v>
      </c>
      <c r="P3761" s="30" t="str">
        <f t="shared" si="953"/>
        <v>1004.2306</v>
      </c>
      <c r="Q3761" s="30">
        <f t="shared" si="954"/>
        <v>105</v>
      </c>
      <c r="R3761" s="36" t="str">
        <f t="shared" si="955"/>
        <v>08-Aug-2017</v>
      </c>
      <c r="S3761" s="37">
        <f t="shared" si="946"/>
        <v>1004.2306</v>
      </c>
    </row>
    <row r="3762" spans="1:19">
      <c r="A3762" s="30" t="s">
        <v>9464</v>
      </c>
      <c r="D3762" s="30" t="str">
        <f t="shared" si="940"/>
        <v>119206</v>
      </c>
      <c r="E3762" s="30">
        <f t="shared" si="944"/>
        <v>7</v>
      </c>
      <c r="F3762" s="30" t="str">
        <f t="shared" si="941"/>
        <v>INF740K01OQ8</v>
      </c>
      <c r="G3762" s="30">
        <f t="shared" si="945"/>
        <v>20</v>
      </c>
      <c r="H3762" s="30" t="str">
        <f t="shared" si="942"/>
        <v>INF740K01OR6</v>
      </c>
      <c r="I3762" s="30">
        <f t="shared" si="947"/>
        <v>33</v>
      </c>
      <c r="J3762" s="35" t="str">
        <f t="shared" si="943"/>
        <v>DSP BlackRock Money Manager Fund - Direct Plan - Dividend</v>
      </c>
      <c r="K3762" s="35">
        <f t="shared" si="948"/>
        <v>91</v>
      </c>
      <c r="L3762" s="30" t="str">
        <f t="shared" si="949"/>
        <v>1069.9704</v>
      </c>
      <c r="M3762" s="30">
        <f t="shared" si="950"/>
        <v>101</v>
      </c>
      <c r="N3762" s="30" t="str">
        <f t="shared" si="951"/>
        <v>1069.9704</v>
      </c>
      <c r="O3762" s="30">
        <f t="shared" si="952"/>
        <v>111</v>
      </c>
      <c r="P3762" s="30" t="str">
        <f t="shared" si="953"/>
        <v>1069.9704</v>
      </c>
      <c r="Q3762" s="30">
        <f t="shared" si="954"/>
        <v>121</v>
      </c>
      <c r="R3762" s="36" t="str">
        <f t="shared" si="955"/>
        <v>08-Aug-2017</v>
      </c>
      <c r="S3762" s="37">
        <f t="shared" si="946"/>
        <v>1069.9703999999999</v>
      </c>
    </row>
    <row r="3763" spans="1:19">
      <c r="A3763" s="30" t="s">
        <v>9465</v>
      </c>
      <c r="D3763" s="30" t="str">
        <f t="shared" si="940"/>
        <v>119205</v>
      </c>
      <c r="E3763" s="30">
        <f t="shared" si="944"/>
        <v>7</v>
      </c>
      <c r="F3763" s="30" t="str">
        <f t="shared" si="941"/>
        <v>INF740K01ON5</v>
      </c>
      <c r="G3763" s="30">
        <f t="shared" si="945"/>
        <v>20</v>
      </c>
      <c r="H3763" s="30" t="str">
        <f t="shared" si="942"/>
        <v>-</v>
      </c>
      <c r="I3763" s="30">
        <f t="shared" si="947"/>
        <v>22</v>
      </c>
      <c r="J3763" s="35" t="str">
        <f t="shared" si="943"/>
        <v>DSP BlackRock Money Manager Fund - Direct Plan - Growth</v>
      </c>
      <c r="K3763" s="35">
        <f t="shared" si="948"/>
        <v>78</v>
      </c>
      <c r="L3763" s="30" t="str">
        <f t="shared" si="949"/>
        <v>2289.9160</v>
      </c>
      <c r="M3763" s="30">
        <f t="shared" si="950"/>
        <v>88</v>
      </c>
      <c r="N3763" s="30" t="str">
        <f t="shared" si="951"/>
        <v>2289.9160</v>
      </c>
      <c r="O3763" s="30">
        <f t="shared" si="952"/>
        <v>98</v>
      </c>
      <c r="P3763" s="30" t="str">
        <f t="shared" si="953"/>
        <v>2289.9160</v>
      </c>
      <c r="Q3763" s="30">
        <f t="shared" si="954"/>
        <v>108</v>
      </c>
      <c r="R3763" s="36" t="str">
        <f t="shared" si="955"/>
        <v>08-Aug-2017</v>
      </c>
      <c r="S3763" s="37">
        <f t="shared" si="946"/>
        <v>2289.9160000000002</v>
      </c>
    </row>
    <row r="3764" spans="1:19" ht="26">
      <c r="A3764" s="30" t="s">
        <v>9466</v>
      </c>
      <c r="D3764" s="30" t="str">
        <f t="shared" si="940"/>
        <v>119204</v>
      </c>
      <c r="E3764" s="30">
        <f t="shared" si="944"/>
        <v>7</v>
      </c>
      <c r="F3764" s="30" t="str">
        <f t="shared" si="941"/>
        <v>INF740K01OO3</v>
      </c>
      <c r="G3764" s="30">
        <f t="shared" si="945"/>
        <v>20</v>
      </c>
      <c r="H3764" s="30" t="str">
        <f t="shared" si="942"/>
        <v>INF740K01OP0</v>
      </c>
      <c r="I3764" s="30">
        <f t="shared" si="947"/>
        <v>33</v>
      </c>
      <c r="J3764" s="35" t="str">
        <f t="shared" si="943"/>
        <v>DSP BlackRock Money Manager Fund - Direct Plan - Monthly Dividend</v>
      </c>
      <c r="K3764" s="35">
        <f t="shared" si="948"/>
        <v>99</v>
      </c>
      <c r="L3764" s="30" t="str">
        <f t="shared" si="949"/>
        <v>1044.2005</v>
      </c>
      <c r="M3764" s="30">
        <f t="shared" si="950"/>
        <v>109</v>
      </c>
      <c r="N3764" s="30" t="str">
        <f t="shared" si="951"/>
        <v>1044.2005</v>
      </c>
      <c r="O3764" s="30">
        <f t="shared" si="952"/>
        <v>119</v>
      </c>
      <c r="P3764" s="30" t="str">
        <f t="shared" si="953"/>
        <v>1044.2005</v>
      </c>
      <c r="Q3764" s="30">
        <f t="shared" si="954"/>
        <v>129</v>
      </c>
      <c r="R3764" s="36" t="str">
        <f t="shared" si="955"/>
        <v>08-Aug-2017</v>
      </c>
      <c r="S3764" s="37">
        <f t="shared" si="946"/>
        <v>1044.2004999999999</v>
      </c>
    </row>
    <row r="3765" spans="1:19" ht="26">
      <c r="A3765" s="30" t="s">
        <v>9467</v>
      </c>
      <c r="D3765" s="30" t="str">
        <f t="shared" si="940"/>
        <v>119207</v>
      </c>
      <c r="E3765" s="30">
        <f t="shared" si="944"/>
        <v>7</v>
      </c>
      <c r="F3765" s="30" t="str">
        <f t="shared" si="941"/>
        <v>-</v>
      </c>
      <c r="G3765" s="30">
        <f t="shared" si="945"/>
        <v>9</v>
      </c>
      <c r="H3765" s="30" t="str">
        <f t="shared" si="942"/>
        <v>-</v>
      </c>
      <c r="I3765" s="30">
        <f t="shared" si="947"/>
        <v>11</v>
      </c>
      <c r="J3765" s="35" t="str">
        <f t="shared" si="943"/>
        <v>DSP BlackRock Money Manager Fund - Direct Plan - Weekly Dividend</v>
      </c>
      <c r="K3765" s="35">
        <f t="shared" si="948"/>
        <v>76</v>
      </c>
      <c r="L3765" s="30" t="str">
        <f t="shared" si="949"/>
        <v>1005.0082</v>
      </c>
      <c r="M3765" s="30">
        <f t="shared" si="950"/>
        <v>86</v>
      </c>
      <c r="N3765" s="30" t="str">
        <f t="shared" si="951"/>
        <v>1005.0082</v>
      </c>
      <c r="O3765" s="30">
        <f t="shared" si="952"/>
        <v>96</v>
      </c>
      <c r="P3765" s="30" t="str">
        <f t="shared" si="953"/>
        <v>1005.0082</v>
      </c>
      <c r="Q3765" s="30">
        <f t="shared" si="954"/>
        <v>106</v>
      </c>
      <c r="R3765" s="36" t="str">
        <f t="shared" si="955"/>
        <v>08-Aug-2017</v>
      </c>
      <c r="S3765" s="37">
        <f t="shared" si="946"/>
        <v>1005.0082</v>
      </c>
    </row>
    <row r="3766" spans="1:19" ht="26">
      <c r="A3766" s="30" t="s">
        <v>9468</v>
      </c>
      <c r="D3766" s="30" t="str">
        <f t="shared" si="940"/>
        <v>104140</v>
      </c>
      <c r="E3766" s="30">
        <f t="shared" si="944"/>
        <v>7</v>
      </c>
      <c r="F3766" s="30" t="str">
        <f t="shared" si="941"/>
        <v>-</v>
      </c>
      <c r="G3766" s="30">
        <f t="shared" si="945"/>
        <v>9</v>
      </c>
      <c r="H3766" s="30" t="str">
        <f t="shared" si="942"/>
        <v>-</v>
      </c>
      <c r="I3766" s="30">
        <f t="shared" si="947"/>
        <v>11</v>
      </c>
      <c r="J3766" s="35" t="str">
        <f t="shared" si="943"/>
        <v>DSP BlackRock Money Manager Fund - Regular Plan - Daily Dividend Reinvest</v>
      </c>
      <c r="K3766" s="35">
        <f t="shared" si="948"/>
        <v>85</v>
      </c>
      <c r="L3766" s="30" t="str">
        <f t="shared" si="949"/>
        <v>1004.2306</v>
      </c>
      <c r="M3766" s="30">
        <f t="shared" si="950"/>
        <v>95</v>
      </c>
      <c r="N3766" s="30" t="str">
        <f t="shared" si="951"/>
        <v>1004.2306</v>
      </c>
      <c r="O3766" s="30">
        <f t="shared" si="952"/>
        <v>105</v>
      </c>
      <c r="P3766" s="30" t="str">
        <f t="shared" si="953"/>
        <v>1004.2306</v>
      </c>
      <c r="Q3766" s="30">
        <f t="shared" si="954"/>
        <v>115</v>
      </c>
      <c r="R3766" s="36" t="str">
        <f t="shared" si="955"/>
        <v>08-Aug-2017</v>
      </c>
      <c r="S3766" s="37">
        <f t="shared" si="946"/>
        <v>1004.2306</v>
      </c>
    </row>
    <row r="3767" spans="1:19">
      <c r="A3767" s="30" t="s">
        <v>9469</v>
      </c>
      <c r="D3767" s="30" t="str">
        <f t="shared" si="940"/>
        <v>104138</v>
      </c>
      <c r="E3767" s="30">
        <f t="shared" si="944"/>
        <v>7</v>
      </c>
      <c r="F3767" s="30" t="str">
        <f t="shared" si="941"/>
        <v>INF740K01QQ3</v>
      </c>
      <c r="G3767" s="30">
        <f t="shared" si="945"/>
        <v>20</v>
      </c>
      <c r="H3767" s="30" t="str">
        <f t="shared" si="942"/>
        <v>-</v>
      </c>
      <c r="I3767" s="30">
        <f t="shared" si="947"/>
        <v>22</v>
      </c>
      <c r="J3767" s="35" t="str">
        <f t="shared" si="943"/>
        <v>DSP BlackRock Money Manager Fund - Regular Plan - Growth</v>
      </c>
      <c r="K3767" s="35">
        <f t="shared" si="948"/>
        <v>79</v>
      </c>
      <c r="L3767" s="30" t="str">
        <f t="shared" si="949"/>
        <v>2230.0084</v>
      </c>
      <c r="M3767" s="30">
        <f t="shared" si="950"/>
        <v>89</v>
      </c>
      <c r="N3767" s="30" t="str">
        <f t="shared" si="951"/>
        <v>2230.0084</v>
      </c>
      <c r="O3767" s="30">
        <f t="shared" si="952"/>
        <v>99</v>
      </c>
      <c r="P3767" s="30" t="str">
        <f t="shared" si="953"/>
        <v>2230.0084</v>
      </c>
      <c r="Q3767" s="30">
        <f t="shared" si="954"/>
        <v>109</v>
      </c>
      <c r="R3767" s="36" t="str">
        <f t="shared" si="955"/>
        <v>08-Aug-2017</v>
      </c>
      <c r="S3767" s="37">
        <f t="shared" si="946"/>
        <v>2230.0084000000002</v>
      </c>
    </row>
    <row r="3768" spans="1:19" ht="26">
      <c r="A3768" s="30" t="s">
        <v>9470</v>
      </c>
      <c r="D3768" s="30" t="str">
        <f t="shared" si="940"/>
        <v>117063</v>
      </c>
      <c r="E3768" s="30">
        <f t="shared" si="944"/>
        <v>7</v>
      </c>
      <c r="F3768" s="30" t="str">
        <f t="shared" si="941"/>
        <v>INF740K01QS9</v>
      </c>
      <c r="G3768" s="30">
        <f t="shared" si="945"/>
        <v>20</v>
      </c>
      <c r="H3768" s="30" t="str">
        <f t="shared" si="942"/>
        <v>INF740K01QR1</v>
      </c>
      <c r="I3768" s="30">
        <f t="shared" si="947"/>
        <v>33</v>
      </c>
      <c r="J3768" s="35" t="str">
        <f t="shared" si="943"/>
        <v>DSP BlackRock Money Manager Fund - Regular Plan - Monthly Dividend</v>
      </c>
      <c r="K3768" s="35">
        <f t="shared" si="948"/>
        <v>100</v>
      </c>
      <c r="L3768" s="30" t="str">
        <f t="shared" si="949"/>
        <v>1041.1868</v>
      </c>
      <c r="M3768" s="30">
        <f t="shared" si="950"/>
        <v>110</v>
      </c>
      <c r="N3768" s="30" t="str">
        <f t="shared" si="951"/>
        <v>1041.1868</v>
      </c>
      <c r="O3768" s="30">
        <f t="shared" si="952"/>
        <v>120</v>
      </c>
      <c r="P3768" s="30" t="str">
        <f t="shared" si="953"/>
        <v>1041.1868</v>
      </c>
      <c r="Q3768" s="30">
        <f t="shared" si="954"/>
        <v>130</v>
      </c>
      <c r="R3768" s="36" t="str">
        <f t="shared" si="955"/>
        <v>08-Aug-2017</v>
      </c>
      <c r="S3768" s="37">
        <f t="shared" si="946"/>
        <v>1041.1867999999999</v>
      </c>
    </row>
    <row r="3769" spans="1:19" ht="26">
      <c r="A3769" s="30" t="s">
        <v>9471</v>
      </c>
      <c r="D3769" s="30" t="str">
        <f t="shared" si="940"/>
        <v>104139</v>
      </c>
      <c r="E3769" s="30">
        <f t="shared" si="944"/>
        <v>7</v>
      </c>
      <c r="F3769" s="30" t="str">
        <f t="shared" si="941"/>
        <v>-</v>
      </c>
      <c r="G3769" s="30">
        <f t="shared" si="945"/>
        <v>9</v>
      </c>
      <c r="H3769" s="30" t="str">
        <f t="shared" si="942"/>
        <v>-</v>
      </c>
      <c r="I3769" s="30">
        <f t="shared" si="947"/>
        <v>11</v>
      </c>
      <c r="J3769" s="35" t="str">
        <f t="shared" si="943"/>
        <v>DSP BlackRock Money Manager Fund - Regular Plan - Weekly Dividend Reinvest</v>
      </c>
      <c r="K3769" s="35">
        <f t="shared" si="948"/>
        <v>86</v>
      </c>
      <c r="L3769" s="30" t="str">
        <f t="shared" si="949"/>
        <v>1004.8939</v>
      </c>
      <c r="M3769" s="30">
        <f t="shared" si="950"/>
        <v>96</v>
      </c>
      <c r="N3769" s="30" t="str">
        <f t="shared" si="951"/>
        <v>1004.8939</v>
      </c>
      <c r="O3769" s="30">
        <f t="shared" si="952"/>
        <v>106</v>
      </c>
      <c r="P3769" s="30" t="str">
        <f t="shared" si="953"/>
        <v>1004.8939</v>
      </c>
      <c r="Q3769" s="30">
        <f t="shared" si="954"/>
        <v>116</v>
      </c>
      <c r="R3769" s="36" t="str">
        <f t="shared" si="955"/>
        <v>08-Aug-2017</v>
      </c>
      <c r="S3769" s="37">
        <f t="shared" si="946"/>
        <v>1004.8939</v>
      </c>
    </row>
    <row r="3770" spans="1:19" ht="26">
      <c r="A3770" s="30" t="s">
        <v>9472</v>
      </c>
      <c r="D3770" s="30" t="str">
        <f t="shared" si="940"/>
        <v>117995</v>
      </c>
      <c r="E3770" s="30">
        <f t="shared" si="944"/>
        <v>7</v>
      </c>
      <c r="F3770" s="30" t="str">
        <f t="shared" si="941"/>
        <v>INF740K01MK5</v>
      </c>
      <c r="G3770" s="30">
        <f t="shared" si="945"/>
        <v>20</v>
      </c>
      <c r="H3770" s="30" t="str">
        <f t="shared" si="942"/>
        <v>-</v>
      </c>
      <c r="I3770" s="30">
        <f t="shared" si="947"/>
        <v>22</v>
      </c>
      <c r="J3770" s="35" t="str">
        <f t="shared" si="943"/>
        <v>DSP BlackRock Money Manager Fund - Regular Plan -Dividend Payout</v>
      </c>
      <c r="K3770" s="35">
        <f t="shared" si="948"/>
        <v>87</v>
      </c>
      <c r="L3770" s="30" t="str">
        <f t="shared" si="949"/>
        <v>1064.7273</v>
      </c>
      <c r="M3770" s="30">
        <f t="shared" si="950"/>
        <v>97</v>
      </c>
      <c r="N3770" s="30" t="str">
        <f t="shared" si="951"/>
        <v>1064.7273</v>
      </c>
      <c r="O3770" s="30">
        <f t="shared" si="952"/>
        <v>107</v>
      </c>
      <c r="P3770" s="30" t="str">
        <f t="shared" si="953"/>
        <v>1064.7273</v>
      </c>
      <c r="Q3770" s="30">
        <f t="shared" si="954"/>
        <v>117</v>
      </c>
      <c r="R3770" s="36" t="str">
        <f t="shared" si="955"/>
        <v>08-Aug-2017</v>
      </c>
      <c r="S3770" s="37">
        <f t="shared" si="946"/>
        <v>1064.7273</v>
      </c>
    </row>
    <row r="3771" spans="1:19" ht="26">
      <c r="A3771" s="30" t="s">
        <v>9473</v>
      </c>
      <c r="D3771" s="30" t="str">
        <f t="shared" si="940"/>
        <v>104143</v>
      </c>
      <c r="E3771" s="30">
        <f t="shared" si="944"/>
        <v>7</v>
      </c>
      <c r="F3771" s="30" t="str">
        <f t="shared" si="941"/>
        <v>-</v>
      </c>
      <c r="G3771" s="30">
        <f t="shared" si="945"/>
        <v>9</v>
      </c>
      <c r="H3771" s="30" t="str">
        <f t="shared" si="942"/>
        <v>-</v>
      </c>
      <c r="I3771" s="30">
        <f t="shared" si="947"/>
        <v>11</v>
      </c>
      <c r="J3771" s="35" t="str">
        <f t="shared" si="943"/>
        <v>DSP BlackRock Money Manager Fund - Institutional Plan - Daily Dividend Reinvest</v>
      </c>
      <c r="K3771" s="35">
        <f t="shared" si="948"/>
        <v>91</v>
      </c>
      <c r="L3771" s="30" t="str">
        <f t="shared" si="949"/>
        <v>1004.2306</v>
      </c>
      <c r="M3771" s="30">
        <f t="shared" si="950"/>
        <v>101</v>
      </c>
      <c r="N3771" s="30" t="str">
        <f t="shared" si="951"/>
        <v>1004.2306</v>
      </c>
      <c r="O3771" s="30">
        <f t="shared" si="952"/>
        <v>111</v>
      </c>
      <c r="P3771" s="30" t="str">
        <f t="shared" si="953"/>
        <v>1004.2306</v>
      </c>
      <c r="Q3771" s="30">
        <f t="shared" si="954"/>
        <v>121</v>
      </c>
      <c r="R3771" s="36" t="str">
        <f t="shared" si="955"/>
        <v>08-Aug-2017</v>
      </c>
      <c r="S3771" s="37">
        <f t="shared" si="946"/>
        <v>1004.2306</v>
      </c>
    </row>
    <row r="3772" spans="1:19" ht="26">
      <c r="A3772" s="30" t="s">
        <v>9474</v>
      </c>
      <c r="D3772" s="30" t="str">
        <f t="shared" si="940"/>
        <v>104142</v>
      </c>
      <c r="E3772" s="30">
        <f t="shared" si="944"/>
        <v>7</v>
      </c>
      <c r="F3772" s="30" t="str">
        <f t="shared" si="941"/>
        <v>INF740K01FS2</v>
      </c>
      <c r="G3772" s="30">
        <f t="shared" si="945"/>
        <v>20</v>
      </c>
      <c r="H3772" s="30" t="str">
        <f t="shared" si="942"/>
        <v>-</v>
      </c>
      <c r="I3772" s="30">
        <f t="shared" si="947"/>
        <v>22</v>
      </c>
      <c r="J3772" s="35" t="str">
        <f t="shared" si="943"/>
        <v>DSP BlackRock Money Manager Fund - Institutional Plan - Growth</v>
      </c>
      <c r="K3772" s="35">
        <f t="shared" si="948"/>
        <v>85</v>
      </c>
      <c r="L3772" s="30" t="str">
        <f t="shared" si="949"/>
        <v>2326.8677</v>
      </c>
      <c r="M3772" s="30">
        <f t="shared" si="950"/>
        <v>95</v>
      </c>
      <c r="N3772" s="30" t="str">
        <f t="shared" si="951"/>
        <v>2326.8677</v>
      </c>
      <c r="O3772" s="30">
        <f t="shared" si="952"/>
        <v>105</v>
      </c>
      <c r="P3772" s="30" t="str">
        <f t="shared" si="953"/>
        <v>2326.8677</v>
      </c>
      <c r="Q3772" s="30">
        <f t="shared" si="954"/>
        <v>115</v>
      </c>
      <c r="R3772" s="36" t="str">
        <f t="shared" si="955"/>
        <v>08-Aug-2017</v>
      </c>
      <c r="S3772" s="37">
        <f t="shared" si="946"/>
        <v>2326.8676999999998</v>
      </c>
    </row>
    <row r="3773" spans="1:19">
      <c r="A3773" s="30" t="s">
        <v>9475</v>
      </c>
      <c r="D3773" s="30" t="str">
        <f t="shared" si="940"/>
        <v>119222</v>
      </c>
      <c r="E3773" s="30">
        <f t="shared" si="944"/>
        <v>7</v>
      </c>
      <c r="F3773" s="30" t="str">
        <f t="shared" si="941"/>
        <v>INF740K01NK3</v>
      </c>
      <c r="G3773" s="30">
        <f t="shared" si="945"/>
        <v>20</v>
      </c>
      <c r="H3773" s="30" t="str">
        <f t="shared" si="942"/>
        <v>INF740K01NN7</v>
      </c>
      <c r="I3773" s="30">
        <f t="shared" si="947"/>
        <v>33</v>
      </c>
      <c r="J3773" s="35" t="str">
        <f t="shared" si="943"/>
        <v>DSP BlackRock Short Term Fund - Direct Plan - Dividend</v>
      </c>
      <c r="K3773" s="35">
        <f t="shared" si="948"/>
        <v>88</v>
      </c>
      <c r="L3773" s="30" t="str">
        <f t="shared" si="949"/>
        <v>11.8173</v>
      </c>
      <c r="M3773" s="30">
        <f t="shared" si="950"/>
        <v>96</v>
      </c>
      <c r="N3773" s="30" t="str">
        <f t="shared" si="951"/>
        <v>11.8173</v>
      </c>
      <c r="O3773" s="30">
        <f t="shared" si="952"/>
        <v>104</v>
      </c>
      <c r="P3773" s="30" t="str">
        <f t="shared" si="953"/>
        <v>11.8173</v>
      </c>
      <c r="Q3773" s="30">
        <f t="shared" si="954"/>
        <v>112</v>
      </c>
      <c r="R3773" s="36" t="str">
        <f t="shared" si="955"/>
        <v>08-Aug-2017</v>
      </c>
      <c r="S3773" s="37">
        <f t="shared" si="946"/>
        <v>11.817299999999999</v>
      </c>
    </row>
    <row r="3774" spans="1:19">
      <c r="A3774" s="30" t="s">
        <v>9476</v>
      </c>
      <c r="D3774" s="30" t="str">
        <f t="shared" si="940"/>
        <v>119226</v>
      </c>
      <c r="E3774" s="30">
        <f t="shared" si="944"/>
        <v>7</v>
      </c>
      <c r="F3774" s="30" t="str">
        <f t="shared" si="941"/>
        <v>INF740K01NJ5</v>
      </c>
      <c r="G3774" s="30">
        <f t="shared" si="945"/>
        <v>20</v>
      </c>
      <c r="H3774" s="30" t="str">
        <f t="shared" si="942"/>
        <v>-</v>
      </c>
      <c r="I3774" s="30">
        <f t="shared" si="947"/>
        <v>22</v>
      </c>
      <c r="J3774" s="35" t="str">
        <f t="shared" si="943"/>
        <v>DSP BlackRock Short Term Fund - Direct Plan - Growth</v>
      </c>
      <c r="K3774" s="35">
        <f t="shared" si="948"/>
        <v>75</v>
      </c>
      <c r="L3774" s="30" t="str">
        <f t="shared" si="949"/>
        <v>29.6921</v>
      </c>
      <c r="M3774" s="30">
        <f t="shared" si="950"/>
        <v>83</v>
      </c>
      <c r="N3774" s="30" t="str">
        <f t="shared" si="951"/>
        <v>29.6921</v>
      </c>
      <c r="O3774" s="30">
        <f t="shared" si="952"/>
        <v>91</v>
      </c>
      <c r="P3774" s="30" t="str">
        <f t="shared" si="953"/>
        <v>29.6921</v>
      </c>
      <c r="Q3774" s="30">
        <f t="shared" si="954"/>
        <v>99</v>
      </c>
      <c r="R3774" s="36" t="str">
        <f t="shared" si="955"/>
        <v>08-Aug-2017</v>
      </c>
      <c r="S3774" s="37">
        <f t="shared" si="946"/>
        <v>29.6921</v>
      </c>
    </row>
    <row r="3775" spans="1:19" ht="26">
      <c r="A3775" s="30" t="s">
        <v>9477</v>
      </c>
      <c r="D3775" s="30" t="str">
        <f t="shared" si="940"/>
        <v>119224</v>
      </c>
      <c r="E3775" s="30">
        <f t="shared" si="944"/>
        <v>7</v>
      </c>
      <c r="F3775" s="30" t="str">
        <f t="shared" si="941"/>
        <v>INF740K01NL1</v>
      </c>
      <c r="G3775" s="30">
        <f t="shared" si="945"/>
        <v>20</v>
      </c>
      <c r="H3775" s="30" t="str">
        <f t="shared" si="942"/>
        <v>INF740K01NM9</v>
      </c>
      <c r="I3775" s="30">
        <f t="shared" si="947"/>
        <v>33</v>
      </c>
      <c r="J3775" s="35" t="str">
        <f t="shared" si="943"/>
        <v>DSP BlackRock Short Term Fund - Direct Plan - Monthly Dividend</v>
      </c>
      <c r="K3775" s="35">
        <f t="shared" si="948"/>
        <v>96</v>
      </c>
      <c r="L3775" s="30" t="str">
        <f t="shared" si="949"/>
        <v>11.3255</v>
      </c>
      <c r="M3775" s="30">
        <f t="shared" si="950"/>
        <v>104</v>
      </c>
      <c r="N3775" s="30" t="str">
        <f t="shared" si="951"/>
        <v>11.3255</v>
      </c>
      <c r="O3775" s="30">
        <f t="shared" si="952"/>
        <v>112</v>
      </c>
      <c r="P3775" s="30" t="str">
        <f t="shared" si="953"/>
        <v>11.3255</v>
      </c>
      <c r="Q3775" s="30">
        <f t="shared" si="954"/>
        <v>120</v>
      </c>
      <c r="R3775" s="36" t="str">
        <f t="shared" si="955"/>
        <v>08-Aug-2017</v>
      </c>
      <c r="S3775" s="37">
        <f t="shared" si="946"/>
        <v>11.3255</v>
      </c>
    </row>
    <row r="3776" spans="1:19" ht="26">
      <c r="A3776" s="30" t="s">
        <v>9478</v>
      </c>
      <c r="D3776" s="30" t="str">
        <f t="shared" si="940"/>
        <v>119223</v>
      </c>
      <c r="E3776" s="30">
        <f t="shared" si="944"/>
        <v>7</v>
      </c>
      <c r="F3776" s="30" t="str">
        <f t="shared" si="941"/>
        <v>-</v>
      </c>
      <c r="G3776" s="30">
        <f t="shared" si="945"/>
        <v>9</v>
      </c>
      <c r="H3776" s="30" t="str">
        <f t="shared" si="942"/>
        <v>-</v>
      </c>
      <c r="I3776" s="30">
        <f t="shared" si="947"/>
        <v>11</v>
      </c>
      <c r="J3776" s="35" t="str">
        <f t="shared" si="943"/>
        <v>DSP BlackRock Short Term Fund - Direct Plan - Weekly Dividend</v>
      </c>
      <c r="K3776" s="35">
        <f t="shared" si="948"/>
        <v>73</v>
      </c>
      <c r="L3776" s="30" t="str">
        <f t="shared" si="949"/>
        <v>10.1906</v>
      </c>
      <c r="M3776" s="30">
        <f t="shared" si="950"/>
        <v>81</v>
      </c>
      <c r="N3776" s="30" t="str">
        <f t="shared" si="951"/>
        <v>10.1906</v>
      </c>
      <c r="O3776" s="30">
        <f t="shared" si="952"/>
        <v>89</v>
      </c>
      <c r="P3776" s="30" t="str">
        <f t="shared" si="953"/>
        <v>10.1906</v>
      </c>
      <c r="Q3776" s="30">
        <f t="shared" si="954"/>
        <v>97</v>
      </c>
      <c r="R3776" s="36" t="str">
        <f t="shared" si="955"/>
        <v>08-Aug-2017</v>
      </c>
      <c r="S3776" s="37">
        <f t="shared" si="946"/>
        <v>10.1906</v>
      </c>
    </row>
    <row r="3777" spans="1:19" ht="26">
      <c r="A3777" s="30" t="s">
        <v>9479</v>
      </c>
      <c r="D3777" s="30" t="str">
        <f t="shared" si="940"/>
        <v>101303</v>
      </c>
      <c r="E3777" s="30">
        <f t="shared" si="944"/>
        <v>7</v>
      </c>
      <c r="F3777" s="30" t="str">
        <f t="shared" si="941"/>
        <v>-</v>
      </c>
      <c r="G3777" s="30">
        <f t="shared" si="945"/>
        <v>9</v>
      </c>
      <c r="H3777" s="30" t="str">
        <f t="shared" si="942"/>
        <v>-</v>
      </c>
      <c r="I3777" s="30">
        <f t="shared" si="947"/>
        <v>11</v>
      </c>
      <c r="J3777" s="35" t="str">
        <f t="shared" si="943"/>
        <v>DSP BlackRock Short Term Fund- Regular Plan - Regular Plan -Weekly Dividend</v>
      </c>
      <c r="K3777" s="35">
        <f t="shared" si="948"/>
        <v>87</v>
      </c>
      <c r="L3777" s="30" t="str">
        <f t="shared" si="949"/>
        <v>10.1895</v>
      </c>
      <c r="M3777" s="30">
        <f t="shared" si="950"/>
        <v>95</v>
      </c>
      <c r="N3777" s="30" t="str">
        <f t="shared" si="951"/>
        <v>10.1895</v>
      </c>
      <c r="O3777" s="30">
        <f t="shared" si="952"/>
        <v>103</v>
      </c>
      <c r="P3777" s="30" t="str">
        <f t="shared" si="953"/>
        <v>10.1895</v>
      </c>
      <c r="Q3777" s="30">
        <f t="shared" si="954"/>
        <v>111</v>
      </c>
      <c r="R3777" s="36" t="str">
        <f t="shared" si="955"/>
        <v>08-Aug-2017</v>
      </c>
      <c r="S3777" s="37">
        <f t="shared" si="946"/>
        <v>10.189500000000001</v>
      </c>
    </row>
    <row r="3778" spans="1:19">
      <c r="A3778" s="30" t="s">
        <v>9480</v>
      </c>
      <c r="D3778" s="30" t="str">
        <f t="shared" si="940"/>
        <v>101304</v>
      </c>
      <c r="E3778" s="30">
        <f t="shared" si="944"/>
        <v>7</v>
      </c>
      <c r="F3778" s="30" t="str">
        <f t="shared" si="941"/>
        <v>INF740K01656</v>
      </c>
      <c r="G3778" s="30">
        <f t="shared" si="945"/>
        <v>20</v>
      </c>
      <c r="H3778" s="30" t="str">
        <f t="shared" si="942"/>
        <v>-</v>
      </c>
      <c r="I3778" s="30">
        <f t="shared" si="947"/>
        <v>22</v>
      </c>
      <c r="J3778" s="35" t="str">
        <f t="shared" si="943"/>
        <v>DSP BlackRock Short Term Fund- Regular Plan -Growth</v>
      </c>
      <c r="K3778" s="35">
        <f t="shared" si="948"/>
        <v>74</v>
      </c>
      <c r="L3778" s="30" t="str">
        <f t="shared" si="949"/>
        <v>28.7887</v>
      </c>
      <c r="M3778" s="30">
        <f t="shared" si="950"/>
        <v>82</v>
      </c>
      <c r="N3778" s="30" t="str">
        <f t="shared" si="951"/>
        <v>28.7887</v>
      </c>
      <c r="O3778" s="30">
        <f t="shared" si="952"/>
        <v>90</v>
      </c>
      <c r="P3778" s="30" t="str">
        <f t="shared" si="953"/>
        <v>28.7887</v>
      </c>
      <c r="Q3778" s="30">
        <f t="shared" si="954"/>
        <v>98</v>
      </c>
      <c r="R3778" s="36" t="str">
        <f t="shared" si="955"/>
        <v>08-Aug-2017</v>
      </c>
      <c r="S3778" s="37">
        <f t="shared" si="946"/>
        <v>28.788699999999999</v>
      </c>
    </row>
    <row r="3779" spans="1:19">
      <c r="A3779" s="30" t="s">
        <v>9481</v>
      </c>
      <c r="D3779" s="30" t="str">
        <f t="shared" si="940"/>
        <v>101306</v>
      </c>
      <c r="E3779" s="30">
        <f t="shared" si="944"/>
        <v>7</v>
      </c>
      <c r="F3779" s="30" t="str">
        <f t="shared" si="941"/>
        <v>INF740K01664</v>
      </c>
      <c r="G3779" s="30">
        <f t="shared" si="945"/>
        <v>20</v>
      </c>
      <c r="H3779" s="30" t="str">
        <f t="shared" si="942"/>
        <v>INF740K01AG8</v>
      </c>
      <c r="I3779" s="30">
        <f t="shared" si="947"/>
        <v>33</v>
      </c>
      <c r="J3779" s="35" t="str">
        <f t="shared" si="943"/>
        <v>DSP BlackRock Short Term Fund-Monthly Dividend</v>
      </c>
      <c r="K3779" s="35">
        <f t="shared" si="948"/>
        <v>80</v>
      </c>
      <c r="L3779" s="30" t="str">
        <f t="shared" si="949"/>
        <v>11.2903</v>
      </c>
      <c r="M3779" s="30">
        <f t="shared" si="950"/>
        <v>88</v>
      </c>
      <c r="N3779" s="30" t="str">
        <f t="shared" si="951"/>
        <v>11.2903</v>
      </c>
      <c r="O3779" s="30">
        <f t="shared" si="952"/>
        <v>96</v>
      </c>
      <c r="P3779" s="30" t="str">
        <f t="shared" si="953"/>
        <v>11.2903</v>
      </c>
      <c r="Q3779" s="30">
        <f t="shared" si="954"/>
        <v>104</v>
      </c>
      <c r="R3779" s="36" t="str">
        <f t="shared" si="955"/>
        <v>08-Aug-2017</v>
      </c>
      <c r="S3779" s="37">
        <f t="shared" si="946"/>
        <v>11.2903</v>
      </c>
    </row>
    <row r="3780" spans="1:19">
      <c r="A3780" s="30" t="s">
        <v>9482</v>
      </c>
      <c r="D3780" s="30" t="str">
        <f t="shared" si="940"/>
        <v>101305</v>
      </c>
      <c r="E3780" s="30">
        <f t="shared" si="944"/>
        <v>7</v>
      </c>
      <c r="F3780" s="30" t="str">
        <f t="shared" si="941"/>
        <v>INF740K01649</v>
      </c>
      <c r="G3780" s="30">
        <f t="shared" si="945"/>
        <v>20</v>
      </c>
      <c r="H3780" s="30" t="str">
        <f t="shared" si="942"/>
        <v>INF740K01AF0</v>
      </c>
      <c r="I3780" s="30">
        <f t="shared" si="947"/>
        <v>33</v>
      </c>
      <c r="J3780" s="35" t="str">
        <f t="shared" si="943"/>
        <v>DSP BlackRock Short Term Fund-Regular Plan - Dividend</v>
      </c>
      <c r="K3780" s="35">
        <f t="shared" si="948"/>
        <v>87</v>
      </c>
      <c r="L3780" s="30" t="str">
        <f t="shared" si="949"/>
        <v>11.8506</v>
      </c>
      <c r="M3780" s="30">
        <f t="shared" si="950"/>
        <v>95</v>
      </c>
      <c r="N3780" s="30" t="str">
        <f t="shared" si="951"/>
        <v>11.8506</v>
      </c>
      <c r="O3780" s="30">
        <f t="shared" si="952"/>
        <v>103</v>
      </c>
      <c r="P3780" s="30" t="str">
        <f t="shared" si="953"/>
        <v>11.8506</v>
      </c>
      <c r="Q3780" s="30">
        <f t="shared" si="954"/>
        <v>111</v>
      </c>
      <c r="R3780" s="36" t="str">
        <f t="shared" si="955"/>
        <v>08-Aug-2017</v>
      </c>
      <c r="S3780" s="37">
        <f t="shared" si="946"/>
        <v>11.8506</v>
      </c>
    </row>
    <row r="3781" spans="1:19" ht="26">
      <c r="A3781" s="30" t="s">
        <v>9483</v>
      </c>
      <c r="D3781" s="30" t="str">
        <f t="shared" si="940"/>
        <v>119240</v>
      </c>
      <c r="E3781" s="30">
        <f t="shared" si="944"/>
        <v>7</v>
      </c>
      <c r="F3781" s="30" t="str">
        <f t="shared" si="941"/>
        <v>-</v>
      </c>
      <c r="G3781" s="30">
        <f t="shared" si="945"/>
        <v>9</v>
      </c>
      <c r="H3781" s="30" t="str">
        <f t="shared" si="942"/>
        <v>-</v>
      </c>
      <c r="I3781" s="30">
        <f t="shared" si="947"/>
        <v>11</v>
      </c>
      <c r="J3781" s="35" t="str">
        <f t="shared" si="943"/>
        <v>DSP BlackRock Strategic Bond Fund - Direct Plan - Daily Dividend</v>
      </c>
      <c r="K3781" s="35">
        <f t="shared" si="948"/>
        <v>76</v>
      </c>
      <c r="L3781" s="30" t="str">
        <f t="shared" si="949"/>
        <v>1048.2934</v>
      </c>
      <c r="M3781" s="30">
        <f t="shared" si="950"/>
        <v>86</v>
      </c>
      <c r="N3781" s="30" t="str">
        <f t="shared" si="951"/>
        <v>1048.2934</v>
      </c>
      <c r="O3781" s="30">
        <f t="shared" si="952"/>
        <v>96</v>
      </c>
      <c r="P3781" s="30" t="str">
        <f t="shared" si="953"/>
        <v>1048.2934</v>
      </c>
      <c r="Q3781" s="30">
        <f t="shared" si="954"/>
        <v>106</v>
      </c>
      <c r="R3781" s="36" t="str">
        <f t="shared" si="955"/>
        <v>08-Aug-2017</v>
      </c>
      <c r="S3781" s="37">
        <f t="shared" si="946"/>
        <v>1048.2934</v>
      </c>
    </row>
    <row r="3782" spans="1:19">
      <c r="A3782" s="30" t="s">
        <v>9484</v>
      </c>
      <c r="D3782" s="30" t="str">
        <f t="shared" si="940"/>
        <v>119238</v>
      </c>
      <c r="E3782" s="30">
        <f t="shared" si="944"/>
        <v>7</v>
      </c>
      <c r="F3782" s="30" t="str">
        <f t="shared" si="941"/>
        <v>INF740K01QI0</v>
      </c>
      <c r="G3782" s="30">
        <f t="shared" si="945"/>
        <v>20</v>
      </c>
      <c r="H3782" s="30" t="str">
        <f t="shared" si="942"/>
        <v>INF740K01QK6</v>
      </c>
      <c r="I3782" s="30">
        <f t="shared" si="947"/>
        <v>33</v>
      </c>
      <c r="J3782" s="35" t="str">
        <f t="shared" si="943"/>
        <v>DSP BlackRock Strategic Bond Fund - Direct Plan - Dividend</v>
      </c>
      <c r="K3782" s="35">
        <f t="shared" si="948"/>
        <v>92</v>
      </c>
      <c r="L3782" s="30" t="str">
        <f t="shared" si="949"/>
        <v>1405.4577</v>
      </c>
      <c r="M3782" s="30">
        <f t="shared" si="950"/>
        <v>102</v>
      </c>
      <c r="N3782" s="30" t="str">
        <f t="shared" si="951"/>
        <v>1405.4577</v>
      </c>
      <c r="O3782" s="30">
        <f t="shared" si="952"/>
        <v>112</v>
      </c>
      <c r="P3782" s="30" t="str">
        <f t="shared" si="953"/>
        <v>1405.4577</v>
      </c>
      <c r="Q3782" s="30">
        <f t="shared" si="954"/>
        <v>122</v>
      </c>
      <c r="R3782" s="36" t="str">
        <f t="shared" si="955"/>
        <v>08-Aug-2017</v>
      </c>
      <c r="S3782" s="37">
        <f t="shared" si="946"/>
        <v>1405.4576999999999</v>
      </c>
    </row>
    <row r="3783" spans="1:19">
      <c r="A3783" s="30" t="s">
        <v>9485</v>
      </c>
      <c r="D3783" s="30" t="str">
        <f t="shared" ref="D3783:D3846" si="956">IF(ISERROR(LEFT(A3783,SEARCH(";",A3783)-1)),"",LEFT(A3783,SEARCH(";",A3783)-1))</f>
        <v>119239</v>
      </c>
      <c r="E3783" s="30">
        <f t="shared" si="944"/>
        <v>7</v>
      </c>
      <c r="F3783" s="30" t="str">
        <f t="shared" ref="F3783:F3846" si="957">IF($D3783="",A3783,MID($A3783,E3783+1,SEARCH(";",$A3783,E3783+1)-E3783-1))</f>
        <v>INF740K01QG4</v>
      </c>
      <c r="G3783" s="30">
        <f t="shared" si="945"/>
        <v>20</v>
      </c>
      <c r="H3783" s="30" t="str">
        <f t="shared" ref="H3783:H3846" si="958">IF($D3783="","",MID($A3783,G3783+1,SEARCH(";",$A3783,G3783+1)-G3783-1))</f>
        <v>-</v>
      </c>
      <c r="I3783" s="30">
        <f t="shared" si="947"/>
        <v>22</v>
      </c>
      <c r="J3783" s="35" t="str">
        <f t="shared" ref="J3783:J3846" si="959">IF($D3783="","",MID($A3783,I3783+1,SEARCH(";",$A3783,I3783+1)-I3783-1))</f>
        <v>DSP BlackRock Strategic Bond Fund - Direct Plan - Growth</v>
      </c>
      <c r="K3783" s="35">
        <f t="shared" si="948"/>
        <v>79</v>
      </c>
      <c r="L3783" s="30" t="str">
        <f t="shared" si="949"/>
        <v>2062.8551</v>
      </c>
      <c r="M3783" s="30">
        <f t="shared" si="950"/>
        <v>89</v>
      </c>
      <c r="N3783" s="30" t="str">
        <f t="shared" si="951"/>
        <v>2062.8551</v>
      </c>
      <c r="O3783" s="30">
        <f t="shared" si="952"/>
        <v>99</v>
      </c>
      <c r="P3783" s="30" t="str">
        <f t="shared" si="953"/>
        <v>2062.8551</v>
      </c>
      <c r="Q3783" s="30">
        <f t="shared" si="954"/>
        <v>109</v>
      </c>
      <c r="R3783" s="36" t="str">
        <f t="shared" si="955"/>
        <v>08-Aug-2017</v>
      </c>
      <c r="S3783" s="37">
        <f t="shared" si="946"/>
        <v>2062.8551000000002</v>
      </c>
    </row>
    <row r="3784" spans="1:19" ht="26">
      <c r="A3784" s="30" t="s">
        <v>9486</v>
      </c>
      <c r="D3784" s="30" t="str">
        <f t="shared" si="956"/>
        <v>119236</v>
      </c>
      <c r="E3784" s="30">
        <f t="shared" ref="E3784:E3847" si="960">IF($D3784="","",LEN(D3784)+1)</f>
        <v>7</v>
      </c>
      <c r="F3784" s="30" t="str">
        <f t="shared" si="957"/>
        <v>INF740K01QH2</v>
      </c>
      <c r="G3784" s="30">
        <f t="shared" ref="G3784:G3847" si="961">IF($D3784="","",E3784+(LEN(F3784)+1))</f>
        <v>20</v>
      </c>
      <c r="H3784" s="30" t="str">
        <f t="shared" si="958"/>
        <v>INF740K01QJ8</v>
      </c>
      <c r="I3784" s="30">
        <f t="shared" si="947"/>
        <v>33</v>
      </c>
      <c r="J3784" s="35" t="str">
        <f t="shared" si="959"/>
        <v>DSP BlackRock Strategic Bond Fund - Direct Plan - Monthly Dividend</v>
      </c>
      <c r="K3784" s="35">
        <f t="shared" si="948"/>
        <v>100</v>
      </c>
      <c r="L3784" s="30" t="str">
        <f t="shared" si="949"/>
        <v>1053.4787</v>
      </c>
      <c r="M3784" s="30">
        <f t="shared" si="950"/>
        <v>110</v>
      </c>
      <c r="N3784" s="30" t="str">
        <f t="shared" si="951"/>
        <v>1053.4787</v>
      </c>
      <c r="O3784" s="30">
        <f t="shared" si="952"/>
        <v>120</v>
      </c>
      <c r="P3784" s="30" t="str">
        <f t="shared" si="953"/>
        <v>1053.4787</v>
      </c>
      <c r="Q3784" s="30">
        <f t="shared" si="954"/>
        <v>130</v>
      </c>
      <c r="R3784" s="36" t="str">
        <f t="shared" si="955"/>
        <v>08-Aug-2017</v>
      </c>
      <c r="S3784" s="37">
        <f t="shared" ref="S3784:S3847" si="962">IF(L3784="","",L3784+0)</f>
        <v>1053.4786999999999</v>
      </c>
    </row>
    <row r="3785" spans="1:19" ht="26">
      <c r="A3785" s="30" t="s">
        <v>9487</v>
      </c>
      <c r="D3785" s="30" t="str">
        <f t="shared" si="956"/>
        <v>119237</v>
      </c>
      <c r="E3785" s="30">
        <f t="shared" si="960"/>
        <v>7</v>
      </c>
      <c r="F3785" s="30" t="str">
        <f t="shared" si="957"/>
        <v>-</v>
      </c>
      <c r="G3785" s="30">
        <f t="shared" si="961"/>
        <v>9</v>
      </c>
      <c r="H3785" s="30" t="str">
        <f t="shared" si="958"/>
        <v>-</v>
      </c>
      <c r="I3785" s="30">
        <f t="shared" si="947"/>
        <v>11</v>
      </c>
      <c r="J3785" s="35" t="str">
        <f t="shared" si="959"/>
        <v>DSP BlackRock Strategic Bond Fund - Direct Plan - Weekly Dividend</v>
      </c>
      <c r="K3785" s="35">
        <f t="shared" si="948"/>
        <v>77</v>
      </c>
      <c r="L3785" s="30" t="str">
        <f t="shared" si="949"/>
        <v>1054.7521</v>
      </c>
      <c r="M3785" s="30">
        <f t="shared" si="950"/>
        <v>87</v>
      </c>
      <c r="N3785" s="30" t="str">
        <f t="shared" si="951"/>
        <v>1054.7521</v>
      </c>
      <c r="O3785" s="30">
        <f t="shared" si="952"/>
        <v>97</v>
      </c>
      <c r="P3785" s="30" t="str">
        <f t="shared" si="953"/>
        <v>1054.7521</v>
      </c>
      <c r="Q3785" s="30">
        <f t="shared" si="954"/>
        <v>107</v>
      </c>
      <c r="R3785" s="36" t="str">
        <f t="shared" si="955"/>
        <v>08-Aug-2017</v>
      </c>
      <c r="S3785" s="37">
        <f t="shared" si="962"/>
        <v>1054.7520999999999</v>
      </c>
    </row>
    <row r="3786" spans="1:19" ht="26">
      <c r="A3786" s="30" t="s">
        <v>9488</v>
      </c>
      <c r="D3786" s="30" t="str">
        <f t="shared" si="956"/>
        <v>111786</v>
      </c>
      <c r="E3786" s="30">
        <f t="shared" si="960"/>
        <v>7</v>
      </c>
      <c r="F3786" s="30" t="str">
        <f t="shared" si="957"/>
        <v>-</v>
      </c>
      <c r="G3786" s="30">
        <f t="shared" si="961"/>
        <v>9</v>
      </c>
      <c r="H3786" s="30" t="str">
        <f t="shared" si="958"/>
        <v>-</v>
      </c>
      <c r="I3786" s="30">
        <f t="shared" si="947"/>
        <v>11</v>
      </c>
      <c r="J3786" s="35" t="str">
        <f t="shared" si="959"/>
        <v>DSP BlackRock Strategic Bond Fund - Institutional Plan - Daily Dividend</v>
      </c>
      <c r="K3786" s="35">
        <f t="shared" si="948"/>
        <v>83</v>
      </c>
      <c r="L3786" s="30" t="str">
        <f t="shared" si="949"/>
        <v>1067.9799</v>
      </c>
      <c r="M3786" s="30">
        <f t="shared" si="950"/>
        <v>93</v>
      </c>
      <c r="N3786" s="30" t="str">
        <f t="shared" si="951"/>
        <v>1067.9799</v>
      </c>
      <c r="O3786" s="30">
        <f t="shared" si="952"/>
        <v>103</v>
      </c>
      <c r="P3786" s="30" t="str">
        <f t="shared" si="953"/>
        <v>1067.9799</v>
      </c>
      <c r="Q3786" s="30">
        <f t="shared" si="954"/>
        <v>113</v>
      </c>
      <c r="R3786" s="36" t="str">
        <f t="shared" si="955"/>
        <v>08-Aug-2017</v>
      </c>
      <c r="S3786" s="37">
        <f t="shared" si="962"/>
        <v>1067.9799</v>
      </c>
    </row>
    <row r="3787" spans="1:19" ht="26">
      <c r="A3787" s="30" t="s">
        <v>9489</v>
      </c>
      <c r="D3787" s="30" t="str">
        <f t="shared" si="956"/>
        <v>105668</v>
      </c>
      <c r="E3787" s="30">
        <f t="shared" si="960"/>
        <v>7</v>
      </c>
      <c r="F3787" s="30" t="str">
        <f t="shared" si="957"/>
        <v>INF740K01GO9</v>
      </c>
      <c r="G3787" s="30">
        <f t="shared" si="961"/>
        <v>20</v>
      </c>
      <c r="H3787" s="30" t="str">
        <f t="shared" si="958"/>
        <v>INF740K01GN1</v>
      </c>
      <c r="I3787" s="30">
        <f t="shared" si="947"/>
        <v>33</v>
      </c>
      <c r="J3787" s="35" t="str">
        <f t="shared" si="959"/>
        <v>DSP BlackRock Strategic Bond Fund - Institutional Plan - Dividend</v>
      </c>
      <c r="K3787" s="35">
        <f t="shared" si="948"/>
        <v>99</v>
      </c>
      <c r="L3787" s="30" t="str">
        <f t="shared" si="949"/>
        <v>1206.3271</v>
      </c>
      <c r="M3787" s="30">
        <f t="shared" si="950"/>
        <v>109</v>
      </c>
      <c r="N3787" s="30" t="str">
        <f t="shared" si="951"/>
        <v>1206.3271</v>
      </c>
      <c r="O3787" s="30">
        <f t="shared" si="952"/>
        <v>119</v>
      </c>
      <c r="P3787" s="30" t="str">
        <f t="shared" si="953"/>
        <v>1206.3271</v>
      </c>
      <c r="Q3787" s="30">
        <f t="shared" si="954"/>
        <v>129</v>
      </c>
      <c r="R3787" s="36" t="str">
        <f t="shared" si="955"/>
        <v>08-Aug-2017</v>
      </c>
      <c r="S3787" s="37">
        <f t="shared" si="962"/>
        <v>1206.3271</v>
      </c>
    </row>
    <row r="3788" spans="1:19" ht="26">
      <c r="A3788" s="30" t="s">
        <v>9490</v>
      </c>
      <c r="D3788" s="30" t="str">
        <f t="shared" si="956"/>
        <v>105669</v>
      </c>
      <c r="E3788" s="30">
        <f t="shared" si="960"/>
        <v>7</v>
      </c>
      <c r="F3788" s="30" t="str">
        <f t="shared" si="957"/>
        <v>INF740K01GK7</v>
      </c>
      <c r="G3788" s="30">
        <f t="shared" si="961"/>
        <v>20</v>
      </c>
      <c r="H3788" s="30" t="str">
        <f t="shared" si="958"/>
        <v>-</v>
      </c>
      <c r="I3788" s="30">
        <f t="shared" si="947"/>
        <v>22</v>
      </c>
      <c r="J3788" s="35" t="str">
        <f t="shared" si="959"/>
        <v>DSP BlackRock Strategic Bond Fund - Institutional Plan - Growth</v>
      </c>
      <c r="K3788" s="35">
        <f t="shared" si="948"/>
        <v>86</v>
      </c>
      <c r="L3788" s="30" t="str">
        <f t="shared" si="949"/>
        <v>2029.1968</v>
      </c>
      <c r="M3788" s="30">
        <f t="shared" si="950"/>
        <v>96</v>
      </c>
      <c r="N3788" s="30" t="str">
        <f t="shared" si="951"/>
        <v>2029.1968</v>
      </c>
      <c r="O3788" s="30">
        <f t="shared" si="952"/>
        <v>106</v>
      </c>
      <c r="P3788" s="30" t="str">
        <f t="shared" si="953"/>
        <v>2029.1968</v>
      </c>
      <c r="Q3788" s="30">
        <f t="shared" si="954"/>
        <v>116</v>
      </c>
      <c r="R3788" s="36" t="str">
        <f t="shared" si="955"/>
        <v>08-Aug-2017</v>
      </c>
      <c r="S3788" s="37">
        <f t="shared" si="962"/>
        <v>2029.1967999999999</v>
      </c>
    </row>
    <row r="3789" spans="1:19" ht="26">
      <c r="A3789" s="30" t="s">
        <v>9491</v>
      </c>
      <c r="D3789" s="30" t="str">
        <f t="shared" si="956"/>
        <v>105667</v>
      </c>
      <c r="E3789" s="30">
        <f t="shared" si="960"/>
        <v>7</v>
      </c>
      <c r="F3789" s="30" t="str">
        <f t="shared" si="957"/>
        <v>INF740K01GM3</v>
      </c>
      <c r="G3789" s="30">
        <f t="shared" si="961"/>
        <v>20</v>
      </c>
      <c r="H3789" s="30" t="str">
        <f t="shared" si="958"/>
        <v>INF740K01GL5</v>
      </c>
      <c r="I3789" s="30">
        <f t="shared" ref="I3789:I3852" si="963">IF($D3789="","",G3789+LEN(H3789)+1)</f>
        <v>33</v>
      </c>
      <c r="J3789" s="35" t="str">
        <f t="shared" si="959"/>
        <v>DSP BlackRock Strategic Bond Fund - Institutional Plan - Monthly Dividend</v>
      </c>
      <c r="K3789" s="35">
        <f t="shared" ref="K3789:K3852" si="964">IF($D3789="","",I3789+LEN(J3789)+1)</f>
        <v>107</v>
      </c>
      <c r="L3789" s="30" t="str">
        <f t="shared" ref="L3789:L3852" si="965">IF($D3789="","",MID($A3789,K3789+1,SEARCH(";",$A3789,K3789+1)-K3789-1))</f>
        <v>1047.7424</v>
      </c>
      <c r="M3789" s="30">
        <f t="shared" ref="M3789:M3852" si="966">IF($D3789="","",K3789+LEN(L3789)+1)</f>
        <v>117</v>
      </c>
      <c r="N3789" s="30" t="str">
        <f t="shared" ref="N3789:N3852" si="967">IF($D3789="","",MID($A3789,M3789+1,SEARCH(";",$A3789,M3789+1)-M3789-1))</f>
        <v>1047.7424</v>
      </c>
      <c r="O3789" s="30">
        <f t="shared" ref="O3789:O3852" si="968">IF($D3789="","",M3789+LEN(N3789)+1)</f>
        <v>127</v>
      </c>
      <c r="P3789" s="30" t="str">
        <f t="shared" ref="P3789:P3852" si="969">IF($D3789="","",MID($A3789,O3789+1,SEARCH(";",$A3789,O3789+1)-O3789-1))</f>
        <v>1047.7424</v>
      </c>
      <c r="Q3789" s="30">
        <f t="shared" ref="Q3789:Q3852" si="970">IF($D3789="","",O3789+LEN(P3789)+1)</f>
        <v>137</v>
      </c>
      <c r="R3789" s="36" t="str">
        <f t="shared" ref="R3789:R3852" si="971">IF($D3789="","",MID($A3789,Q3789+1,15))</f>
        <v>08-Aug-2017</v>
      </c>
      <c r="S3789" s="37">
        <f t="shared" si="962"/>
        <v>1047.7424000000001</v>
      </c>
    </row>
    <row r="3790" spans="1:19" ht="26">
      <c r="A3790" s="30" t="s">
        <v>9492</v>
      </c>
      <c r="D3790" s="30" t="str">
        <f t="shared" si="956"/>
        <v>105878</v>
      </c>
      <c r="E3790" s="30">
        <f t="shared" si="960"/>
        <v>7</v>
      </c>
      <c r="F3790" s="30" t="str">
        <f t="shared" si="957"/>
        <v>-</v>
      </c>
      <c r="G3790" s="30">
        <f t="shared" si="961"/>
        <v>9</v>
      </c>
      <c r="H3790" s="30" t="str">
        <f t="shared" si="958"/>
        <v>-</v>
      </c>
      <c r="I3790" s="30">
        <f t="shared" si="963"/>
        <v>11</v>
      </c>
      <c r="J3790" s="35" t="str">
        <f t="shared" si="959"/>
        <v>DSP BlackRock Strategic Bond Fund - Institutional Plan - Weekly Dividend</v>
      </c>
      <c r="K3790" s="35">
        <f t="shared" si="964"/>
        <v>84</v>
      </c>
      <c r="L3790" s="30" t="str">
        <f t="shared" si="965"/>
        <v>1054.6977</v>
      </c>
      <c r="M3790" s="30">
        <f t="shared" si="966"/>
        <v>94</v>
      </c>
      <c r="N3790" s="30" t="str">
        <f t="shared" si="967"/>
        <v>1054.6977</v>
      </c>
      <c r="O3790" s="30">
        <f t="shared" si="968"/>
        <v>104</v>
      </c>
      <c r="P3790" s="30" t="str">
        <f t="shared" si="969"/>
        <v>1054.6977</v>
      </c>
      <c r="Q3790" s="30">
        <f t="shared" si="970"/>
        <v>114</v>
      </c>
      <c r="R3790" s="36" t="str">
        <f t="shared" si="971"/>
        <v>08-Aug-2017</v>
      </c>
      <c r="S3790" s="37">
        <f t="shared" si="962"/>
        <v>1054.6976999999999</v>
      </c>
    </row>
    <row r="3791" spans="1:19" ht="26">
      <c r="A3791" s="30" t="s">
        <v>9493</v>
      </c>
      <c r="D3791" s="30" t="str">
        <f t="shared" si="956"/>
        <v>111785</v>
      </c>
      <c r="E3791" s="30">
        <f t="shared" si="960"/>
        <v>7</v>
      </c>
      <c r="F3791" s="30" t="str">
        <f t="shared" si="957"/>
        <v>-</v>
      </c>
      <c r="G3791" s="30">
        <f t="shared" si="961"/>
        <v>9</v>
      </c>
      <c r="H3791" s="30" t="str">
        <f t="shared" si="958"/>
        <v>-</v>
      </c>
      <c r="I3791" s="30">
        <f t="shared" si="963"/>
        <v>11</v>
      </c>
      <c r="J3791" s="35" t="str">
        <f t="shared" si="959"/>
        <v>DSP BlackRock Strategic Bond Fund - Regular Plan - Daily Dividend</v>
      </c>
      <c r="K3791" s="35">
        <f t="shared" si="964"/>
        <v>77</v>
      </c>
      <c r="L3791" s="30" t="str">
        <f t="shared" si="965"/>
        <v>1054.6987</v>
      </c>
      <c r="M3791" s="30">
        <f t="shared" si="966"/>
        <v>87</v>
      </c>
      <c r="N3791" s="30" t="str">
        <f t="shared" si="967"/>
        <v>1054.6987</v>
      </c>
      <c r="O3791" s="30">
        <f t="shared" si="968"/>
        <v>97</v>
      </c>
      <c r="P3791" s="30" t="str">
        <f t="shared" si="969"/>
        <v>1054.6987</v>
      </c>
      <c r="Q3791" s="30">
        <f t="shared" si="970"/>
        <v>107</v>
      </c>
      <c r="R3791" s="36" t="str">
        <f t="shared" si="971"/>
        <v>08-Aug-2017</v>
      </c>
      <c r="S3791" s="37">
        <f t="shared" si="962"/>
        <v>1054.6986999999999</v>
      </c>
    </row>
    <row r="3792" spans="1:19">
      <c r="A3792" s="30" t="s">
        <v>9494</v>
      </c>
      <c r="D3792" s="30" t="str">
        <f t="shared" si="956"/>
        <v>105665</v>
      </c>
      <c r="E3792" s="30">
        <f t="shared" si="960"/>
        <v>7</v>
      </c>
      <c r="F3792" s="30" t="str">
        <f t="shared" si="957"/>
        <v>INF740K01QT7</v>
      </c>
      <c r="G3792" s="30">
        <f t="shared" si="961"/>
        <v>20</v>
      </c>
      <c r="H3792" s="30" t="str">
        <f t="shared" si="958"/>
        <v>INF740K01QW1</v>
      </c>
      <c r="I3792" s="30">
        <f t="shared" si="963"/>
        <v>33</v>
      </c>
      <c r="J3792" s="35" t="str">
        <f t="shared" si="959"/>
        <v>DSP BlackRock Strategic Bond Fund - Regular Plan - Dividend</v>
      </c>
      <c r="K3792" s="35">
        <f t="shared" si="964"/>
        <v>93</v>
      </c>
      <c r="L3792" s="30" t="str">
        <f t="shared" si="965"/>
        <v>1387.6615</v>
      </c>
      <c r="M3792" s="30">
        <f t="shared" si="966"/>
        <v>103</v>
      </c>
      <c r="N3792" s="30" t="str">
        <f t="shared" si="967"/>
        <v>1387.6615</v>
      </c>
      <c r="O3792" s="30">
        <f t="shared" si="968"/>
        <v>113</v>
      </c>
      <c r="P3792" s="30" t="str">
        <f t="shared" si="969"/>
        <v>1387.6615</v>
      </c>
      <c r="Q3792" s="30">
        <f t="shared" si="970"/>
        <v>123</v>
      </c>
      <c r="R3792" s="36" t="str">
        <f t="shared" si="971"/>
        <v>08-Aug-2017</v>
      </c>
      <c r="S3792" s="37">
        <f t="shared" si="962"/>
        <v>1387.6614999999999</v>
      </c>
    </row>
    <row r="3793" spans="1:19">
      <c r="A3793" s="30" t="s">
        <v>9495</v>
      </c>
      <c r="D3793" s="30" t="str">
        <f t="shared" si="956"/>
        <v>105666</v>
      </c>
      <c r="E3793" s="30">
        <f t="shared" si="960"/>
        <v>7</v>
      </c>
      <c r="F3793" s="30" t="str">
        <f t="shared" si="957"/>
        <v>INF740K01QU5</v>
      </c>
      <c r="G3793" s="30">
        <f t="shared" si="961"/>
        <v>20</v>
      </c>
      <c r="H3793" s="30" t="str">
        <f t="shared" si="958"/>
        <v>-</v>
      </c>
      <c r="I3793" s="30">
        <f t="shared" si="963"/>
        <v>22</v>
      </c>
      <c r="J3793" s="35" t="str">
        <f t="shared" si="959"/>
        <v>DSP BlackRock Strategic Bond Fund - Regular Plan - Growth</v>
      </c>
      <c r="K3793" s="35">
        <f t="shared" si="964"/>
        <v>80</v>
      </c>
      <c r="L3793" s="30" t="str">
        <f t="shared" si="965"/>
        <v>2213.6132</v>
      </c>
      <c r="M3793" s="30">
        <f t="shared" si="966"/>
        <v>90</v>
      </c>
      <c r="N3793" s="30" t="str">
        <f t="shared" si="967"/>
        <v>2213.6132</v>
      </c>
      <c r="O3793" s="30">
        <f t="shared" si="968"/>
        <v>100</v>
      </c>
      <c r="P3793" s="30" t="str">
        <f t="shared" si="969"/>
        <v>2213.6132</v>
      </c>
      <c r="Q3793" s="30">
        <f t="shared" si="970"/>
        <v>110</v>
      </c>
      <c r="R3793" s="36" t="str">
        <f t="shared" si="971"/>
        <v>08-Aug-2017</v>
      </c>
      <c r="S3793" s="37">
        <f t="shared" si="962"/>
        <v>2213.6131999999998</v>
      </c>
    </row>
    <row r="3794" spans="1:19" ht="26">
      <c r="A3794" s="30" t="s">
        <v>9496</v>
      </c>
      <c r="D3794" s="30" t="str">
        <f t="shared" si="956"/>
        <v>105664</v>
      </c>
      <c r="E3794" s="30">
        <f t="shared" si="960"/>
        <v>7</v>
      </c>
      <c r="F3794" s="30" t="str">
        <f t="shared" si="957"/>
        <v>INF740K01698</v>
      </c>
      <c r="G3794" s="30">
        <f t="shared" si="961"/>
        <v>20</v>
      </c>
      <c r="H3794" s="30" t="str">
        <f t="shared" si="958"/>
        <v>INF740K01QX9</v>
      </c>
      <c r="I3794" s="30">
        <f t="shared" si="963"/>
        <v>33</v>
      </c>
      <c r="J3794" s="35" t="str">
        <f t="shared" si="959"/>
        <v>DSP BlackRock Strategic Bond Fund - Regular Plan - Monthly Dividend</v>
      </c>
      <c r="K3794" s="35">
        <f t="shared" si="964"/>
        <v>101</v>
      </c>
      <c r="L3794" s="30" t="str">
        <f t="shared" si="965"/>
        <v>1047.6171</v>
      </c>
      <c r="M3794" s="30">
        <f t="shared" si="966"/>
        <v>111</v>
      </c>
      <c r="N3794" s="30" t="str">
        <f t="shared" si="967"/>
        <v>1047.6171</v>
      </c>
      <c r="O3794" s="30">
        <f t="shared" si="968"/>
        <v>121</v>
      </c>
      <c r="P3794" s="30" t="str">
        <f t="shared" si="969"/>
        <v>1047.6171</v>
      </c>
      <c r="Q3794" s="30">
        <f t="shared" si="970"/>
        <v>131</v>
      </c>
      <c r="R3794" s="36" t="str">
        <f t="shared" si="971"/>
        <v>08-Aug-2017</v>
      </c>
      <c r="S3794" s="37">
        <f t="shared" si="962"/>
        <v>1047.6170999999999</v>
      </c>
    </row>
    <row r="3795" spans="1:19" ht="26">
      <c r="A3795" s="30" t="s">
        <v>9497</v>
      </c>
      <c r="D3795" s="30" t="str">
        <f t="shared" si="956"/>
        <v>105877</v>
      </c>
      <c r="E3795" s="30">
        <f t="shared" si="960"/>
        <v>7</v>
      </c>
      <c r="F3795" s="30" t="str">
        <f t="shared" si="957"/>
        <v>-</v>
      </c>
      <c r="G3795" s="30">
        <f t="shared" si="961"/>
        <v>9</v>
      </c>
      <c r="H3795" s="30" t="str">
        <f t="shared" si="958"/>
        <v>-</v>
      </c>
      <c r="I3795" s="30">
        <f t="shared" si="963"/>
        <v>11</v>
      </c>
      <c r="J3795" s="35" t="str">
        <f t="shared" si="959"/>
        <v>DSP BlackRock Strategic Bond Fund - Regular Plan - Weekly Dividend</v>
      </c>
      <c r="K3795" s="35">
        <f t="shared" si="964"/>
        <v>78</v>
      </c>
      <c r="L3795" s="30" t="str">
        <f t="shared" si="965"/>
        <v>1054.6985</v>
      </c>
      <c r="M3795" s="30">
        <f t="shared" si="966"/>
        <v>88</v>
      </c>
      <c r="N3795" s="30" t="str">
        <f t="shared" si="967"/>
        <v>1054.6985</v>
      </c>
      <c r="O3795" s="30">
        <f t="shared" si="968"/>
        <v>98</v>
      </c>
      <c r="P3795" s="30" t="str">
        <f t="shared" si="969"/>
        <v>1054.6985</v>
      </c>
      <c r="Q3795" s="30">
        <f t="shared" si="970"/>
        <v>108</v>
      </c>
      <c r="R3795" s="36" t="str">
        <f t="shared" si="971"/>
        <v>08-Aug-2017</v>
      </c>
      <c r="S3795" s="37">
        <f t="shared" si="962"/>
        <v>1054.6985</v>
      </c>
    </row>
    <row r="3796" spans="1:19" ht="26">
      <c r="A3796" s="30" t="s">
        <v>9498</v>
      </c>
      <c r="D3796" s="30" t="str">
        <f t="shared" si="956"/>
        <v>133922</v>
      </c>
      <c r="E3796" s="30">
        <f t="shared" si="960"/>
        <v>7</v>
      </c>
      <c r="F3796" s="30" t="str">
        <f t="shared" si="957"/>
        <v>-</v>
      </c>
      <c r="G3796" s="30">
        <f t="shared" si="961"/>
        <v>9</v>
      </c>
      <c r="H3796" s="30" t="str">
        <f t="shared" si="958"/>
        <v>-</v>
      </c>
      <c r="I3796" s="30">
        <f t="shared" si="963"/>
        <v>11</v>
      </c>
      <c r="J3796" s="35" t="str">
        <f t="shared" si="959"/>
        <v>DSP BlackRock Ultra Short Term Fund - Direct Plan - Daily Dividend</v>
      </c>
      <c r="K3796" s="35">
        <f t="shared" si="964"/>
        <v>78</v>
      </c>
      <c r="L3796" s="30" t="str">
        <f t="shared" si="965"/>
        <v>10.0709</v>
      </c>
      <c r="M3796" s="30">
        <f t="shared" si="966"/>
        <v>86</v>
      </c>
      <c r="N3796" s="30" t="str">
        <f t="shared" si="967"/>
        <v>10.0709</v>
      </c>
      <c r="O3796" s="30">
        <f t="shared" si="968"/>
        <v>94</v>
      </c>
      <c r="P3796" s="30" t="str">
        <f t="shared" si="969"/>
        <v>10.0709</v>
      </c>
      <c r="Q3796" s="30">
        <f t="shared" si="970"/>
        <v>102</v>
      </c>
      <c r="R3796" s="36" t="str">
        <f t="shared" si="971"/>
        <v>08-Aug-2017</v>
      </c>
      <c r="S3796" s="37">
        <f t="shared" si="962"/>
        <v>10.0709</v>
      </c>
    </row>
    <row r="3797" spans="1:19">
      <c r="A3797" s="30" t="s">
        <v>9499</v>
      </c>
      <c r="D3797" s="30" t="str">
        <f t="shared" si="956"/>
        <v>133925</v>
      </c>
      <c r="E3797" s="30">
        <f t="shared" si="960"/>
        <v>7</v>
      </c>
      <c r="F3797" s="30" t="str">
        <f t="shared" si="957"/>
        <v>INF740K013Q1</v>
      </c>
      <c r="G3797" s="30">
        <f t="shared" si="961"/>
        <v>20</v>
      </c>
      <c r="H3797" s="30" t="str">
        <f t="shared" si="958"/>
        <v>-</v>
      </c>
      <c r="I3797" s="30">
        <f t="shared" si="963"/>
        <v>22</v>
      </c>
      <c r="J3797" s="35" t="str">
        <f t="shared" si="959"/>
        <v>DSP BlackRock Ultra Short Term Fund - Direct Plan - Growth</v>
      </c>
      <c r="K3797" s="35">
        <f t="shared" si="964"/>
        <v>81</v>
      </c>
      <c r="L3797" s="30" t="str">
        <f t="shared" si="965"/>
        <v>12.2348</v>
      </c>
      <c r="M3797" s="30">
        <f t="shared" si="966"/>
        <v>89</v>
      </c>
      <c r="N3797" s="30" t="str">
        <f t="shared" si="967"/>
        <v>12.2348</v>
      </c>
      <c r="O3797" s="30">
        <f t="shared" si="968"/>
        <v>97</v>
      </c>
      <c r="P3797" s="30" t="str">
        <f t="shared" si="969"/>
        <v>12.2348</v>
      </c>
      <c r="Q3797" s="30">
        <f t="shared" si="970"/>
        <v>105</v>
      </c>
      <c r="R3797" s="36" t="str">
        <f t="shared" si="971"/>
        <v>08-Aug-2017</v>
      </c>
      <c r="S3797" s="37">
        <f t="shared" si="962"/>
        <v>12.2348</v>
      </c>
    </row>
    <row r="3798" spans="1:19" ht="26">
      <c r="A3798" s="30" t="s">
        <v>9500</v>
      </c>
      <c r="D3798" s="30" t="str">
        <f t="shared" si="956"/>
        <v>133928</v>
      </c>
      <c r="E3798" s="30">
        <f t="shared" si="960"/>
        <v>7</v>
      </c>
      <c r="F3798" s="30" t="str">
        <f t="shared" si="957"/>
        <v>INF740K014Q9</v>
      </c>
      <c r="G3798" s="30">
        <f t="shared" si="961"/>
        <v>20</v>
      </c>
      <c r="H3798" s="30" t="str">
        <f t="shared" si="958"/>
        <v>INF740K015Q6</v>
      </c>
      <c r="I3798" s="30">
        <f t="shared" si="963"/>
        <v>33</v>
      </c>
      <c r="J3798" s="35" t="str">
        <f t="shared" si="959"/>
        <v>DSP BlackRock Ultra Short Term Fund - Direct Plan - Monthly Dividend</v>
      </c>
      <c r="K3798" s="35">
        <f t="shared" si="964"/>
        <v>102</v>
      </c>
      <c r="L3798" s="30" t="str">
        <f t="shared" si="965"/>
        <v>11.3388</v>
      </c>
      <c r="M3798" s="30">
        <f t="shared" si="966"/>
        <v>110</v>
      </c>
      <c r="N3798" s="30" t="str">
        <f t="shared" si="967"/>
        <v>11.3388</v>
      </c>
      <c r="O3798" s="30">
        <f t="shared" si="968"/>
        <v>118</v>
      </c>
      <c r="P3798" s="30" t="str">
        <f t="shared" si="969"/>
        <v>11.3388</v>
      </c>
      <c r="Q3798" s="30">
        <f t="shared" si="970"/>
        <v>126</v>
      </c>
      <c r="R3798" s="36" t="str">
        <f t="shared" si="971"/>
        <v>08-Aug-2017</v>
      </c>
      <c r="S3798" s="37">
        <f t="shared" si="962"/>
        <v>11.338800000000001</v>
      </c>
    </row>
    <row r="3799" spans="1:19" ht="26">
      <c r="A3799" s="30" t="s">
        <v>9501</v>
      </c>
      <c r="D3799" s="30" t="str">
        <f t="shared" si="956"/>
        <v>133924</v>
      </c>
      <c r="E3799" s="30">
        <f t="shared" si="960"/>
        <v>7</v>
      </c>
      <c r="F3799" s="30" t="str">
        <f t="shared" si="957"/>
        <v>INF740K016Q4</v>
      </c>
      <c r="G3799" s="30">
        <f t="shared" si="961"/>
        <v>20</v>
      </c>
      <c r="H3799" s="30" t="str">
        <f t="shared" si="958"/>
        <v>INF740K017Q2</v>
      </c>
      <c r="I3799" s="30">
        <f t="shared" si="963"/>
        <v>33</v>
      </c>
      <c r="J3799" s="35" t="str">
        <f t="shared" si="959"/>
        <v>DSP BlackRock Ultra Short Term Fund - Direct Plan - Quarterly Dividend</v>
      </c>
      <c r="K3799" s="35">
        <f t="shared" si="964"/>
        <v>104</v>
      </c>
      <c r="L3799" s="30" t="str">
        <f t="shared" si="965"/>
        <v>10.2215</v>
      </c>
      <c r="M3799" s="30">
        <f t="shared" si="966"/>
        <v>112</v>
      </c>
      <c r="N3799" s="30" t="str">
        <f t="shared" si="967"/>
        <v>10.2215</v>
      </c>
      <c r="O3799" s="30">
        <f t="shared" si="968"/>
        <v>120</v>
      </c>
      <c r="P3799" s="30" t="str">
        <f t="shared" si="969"/>
        <v>10.2215</v>
      </c>
      <c r="Q3799" s="30">
        <f t="shared" si="970"/>
        <v>128</v>
      </c>
      <c r="R3799" s="36" t="str">
        <f t="shared" si="971"/>
        <v>08-Aug-2017</v>
      </c>
      <c r="S3799" s="37">
        <f t="shared" si="962"/>
        <v>10.221500000000001</v>
      </c>
    </row>
    <row r="3800" spans="1:19" ht="26">
      <c r="A3800" s="30" t="s">
        <v>9502</v>
      </c>
      <c r="D3800" s="30" t="str">
        <f t="shared" si="956"/>
        <v>133923</v>
      </c>
      <c r="E3800" s="30">
        <f t="shared" si="960"/>
        <v>7</v>
      </c>
      <c r="F3800" s="30" t="str">
        <f t="shared" si="957"/>
        <v>-</v>
      </c>
      <c r="G3800" s="30">
        <f t="shared" si="961"/>
        <v>9</v>
      </c>
      <c r="H3800" s="30" t="str">
        <f t="shared" si="958"/>
        <v>-</v>
      </c>
      <c r="I3800" s="30">
        <f t="shared" si="963"/>
        <v>11</v>
      </c>
      <c r="J3800" s="35" t="str">
        <f t="shared" si="959"/>
        <v>DSP BlackRock Ultra Short Term Fund - Direct Plan - Weekly Dividend</v>
      </c>
      <c r="K3800" s="35">
        <f t="shared" si="964"/>
        <v>79</v>
      </c>
      <c r="L3800" s="30" t="str">
        <f t="shared" si="965"/>
        <v>10.0674</v>
      </c>
      <c r="M3800" s="30">
        <f t="shared" si="966"/>
        <v>87</v>
      </c>
      <c r="N3800" s="30" t="str">
        <f t="shared" si="967"/>
        <v>10.0674</v>
      </c>
      <c r="O3800" s="30">
        <f t="shared" si="968"/>
        <v>95</v>
      </c>
      <c r="P3800" s="30" t="str">
        <f t="shared" si="969"/>
        <v>10.0674</v>
      </c>
      <c r="Q3800" s="30">
        <f t="shared" si="970"/>
        <v>103</v>
      </c>
      <c r="R3800" s="36" t="str">
        <f t="shared" si="971"/>
        <v>08-Aug-2017</v>
      </c>
      <c r="S3800" s="37">
        <f t="shared" si="962"/>
        <v>10.067399999999999</v>
      </c>
    </row>
    <row r="3801" spans="1:19" ht="26">
      <c r="A3801" s="30" t="s">
        <v>9503</v>
      </c>
      <c r="D3801" s="30" t="str">
        <f t="shared" si="956"/>
        <v>133919</v>
      </c>
      <c r="E3801" s="30">
        <f t="shared" si="960"/>
        <v>7</v>
      </c>
      <c r="F3801" s="30" t="str">
        <f t="shared" si="957"/>
        <v>-</v>
      </c>
      <c r="G3801" s="30">
        <f t="shared" si="961"/>
        <v>9</v>
      </c>
      <c r="H3801" s="30" t="str">
        <f t="shared" si="958"/>
        <v>-</v>
      </c>
      <c r="I3801" s="30">
        <f t="shared" si="963"/>
        <v>11</v>
      </c>
      <c r="J3801" s="35" t="str">
        <f t="shared" si="959"/>
        <v>DSP BlackRock Ultra Short Term Fund - Regular Plan - Daily Dividend</v>
      </c>
      <c r="K3801" s="35">
        <f t="shared" si="964"/>
        <v>79</v>
      </c>
      <c r="L3801" s="30" t="str">
        <f t="shared" si="965"/>
        <v>10.0835</v>
      </c>
      <c r="M3801" s="30">
        <f t="shared" si="966"/>
        <v>87</v>
      </c>
      <c r="N3801" s="30" t="str">
        <f t="shared" si="967"/>
        <v>10.0835</v>
      </c>
      <c r="O3801" s="30">
        <f t="shared" si="968"/>
        <v>95</v>
      </c>
      <c r="P3801" s="30" t="str">
        <f t="shared" si="969"/>
        <v>10.0835</v>
      </c>
      <c r="Q3801" s="30">
        <f t="shared" si="970"/>
        <v>103</v>
      </c>
      <c r="R3801" s="36" t="str">
        <f t="shared" si="971"/>
        <v>08-Aug-2017</v>
      </c>
      <c r="S3801" s="37">
        <f t="shared" si="962"/>
        <v>10.083500000000001</v>
      </c>
    </row>
    <row r="3802" spans="1:19">
      <c r="A3802" s="30" t="s">
        <v>9504</v>
      </c>
      <c r="D3802" s="30" t="str">
        <f t="shared" si="956"/>
        <v>133926</v>
      </c>
      <c r="E3802" s="30">
        <f t="shared" si="960"/>
        <v>7</v>
      </c>
      <c r="F3802" s="30" t="str">
        <f t="shared" si="957"/>
        <v>INF740K018P2</v>
      </c>
      <c r="G3802" s="30">
        <f t="shared" si="961"/>
        <v>20</v>
      </c>
      <c r="H3802" s="30" t="str">
        <f t="shared" si="958"/>
        <v>-</v>
      </c>
      <c r="I3802" s="30">
        <f t="shared" si="963"/>
        <v>22</v>
      </c>
      <c r="J3802" s="35" t="str">
        <f t="shared" si="959"/>
        <v>DSP BlackRock Ultra Short Term Fund - Regular Plan - Growth</v>
      </c>
      <c r="K3802" s="35">
        <f t="shared" si="964"/>
        <v>82</v>
      </c>
      <c r="L3802" s="30" t="str">
        <f t="shared" si="965"/>
        <v>12.1323</v>
      </c>
      <c r="M3802" s="30">
        <f t="shared" si="966"/>
        <v>90</v>
      </c>
      <c r="N3802" s="30" t="str">
        <f t="shared" si="967"/>
        <v>12.1323</v>
      </c>
      <c r="O3802" s="30">
        <f t="shared" si="968"/>
        <v>98</v>
      </c>
      <c r="P3802" s="30" t="str">
        <f t="shared" si="969"/>
        <v>12.1323</v>
      </c>
      <c r="Q3802" s="30">
        <f t="shared" si="970"/>
        <v>106</v>
      </c>
      <c r="R3802" s="36" t="str">
        <f t="shared" si="971"/>
        <v>08-Aug-2017</v>
      </c>
      <c r="S3802" s="37">
        <f t="shared" si="962"/>
        <v>12.132300000000001</v>
      </c>
    </row>
    <row r="3803" spans="1:19" ht="26">
      <c r="A3803" s="30" t="s">
        <v>9505</v>
      </c>
      <c r="D3803" s="30" t="str">
        <f t="shared" si="956"/>
        <v>133920</v>
      </c>
      <c r="E3803" s="30">
        <f t="shared" si="960"/>
        <v>7</v>
      </c>
      <c r="F3803" s="30" t="str">
        <f t="shared" si="957"/>
        <v>INF740K019P0</v>
      </c>
      <c r="G3803" s="30">
        <f t="shared" si="961"/>
        <v>20</v>
      </c>
      <c r="H3803" s="30" t="str">
        <f t="shared" si="958"/>
        <v>INF740K010Q7</v>
      </c>
      <c r="I3803" s="30">
        <f t="shared" si="963"/>
        <v>33</v>
      </c>
      <c r="J3803" s="35" t="str">
        <f t="shared" si="959"/>
        <v>DSP BlackRock Ultra Short Term Fund - Regular Plan - Monthly Dividend</v>
      </c>
      <c r="K3803" s="35">
        <f t="shared" si="964"/>
        <v>103</v>
      </c>
      <c r="L3803" s="30" t="str">
        <f t="shared" si="965"/>
        <v>10.2526</v>
      </c>
      <c r="M3803" s="30">
        <f t="shared" si="966"/>
        <v>111</v>
      </c>
      <c r="N3803" s="30" t="str">
        <f t="shared" si="967"/>
        <v>10.2526</v>
      </c>
      <c r="O3803" s="30">
        <f t="shared" si="968"/>
        <v>119</v>
      </c>
      <c r="P3803" s="30" t="str">
        <f t="shared" si="969"/>
        <v>10.2526</v>
      </c>
      <c r="Q3803" s="30">
        <f t="shared" si="970"/>
        <v>127</v>
      </c>
      <c r="R3803" s="36" t="str">
        <f t="shared" si="971"/>
        <v>08-Aug-2017</v>
      </c>
      <c r="S3803" s="37">
        <f t="shared" si="962"/>
        <v>10.252599999999999</v>
      </c>
    </row>
    <row r="3804" spans="1:19" ht="26">
      <c r="A3804" s="30" t="s">
        <v>9506</v>
      </c>
      <c r="D3804" s="30" t="str">
        <f t="shared" si="956"/>
        <v>133921</v>
      </c>
      <c r="E3804" s="30">
        <f t="shared" si="960"/>
        <v>7</v>
      </c>
      <c r="F3804" s="30" t="str">
        <f t="shared" si="957"/>
        <v>INF740K011Q5</v>
      </c>
      <c r="G3804" s="30">
        <f t="shared" si="961"/>
        <v>20</v>
      </c>
      <c r="H3804" s="30" t="str">
        <f t="shared" si="958"/>
        <v>INF740K012Q3</v>
      </c>
      <c r="I3804" s="30">
        <f t="shared" si="963"/>
        <v>33</v>
      </c>
      <c r="J3804" s="35" t="str">
        <f t="shared" si="959"/>
        <v>DSP BlackRock Ultra Short Term Fund - Regular Plan - Quarterly Dividend</v>
      </c>
      <c r="K3804" s="35">
        <f t="shared" si="964"/>
        <v>105</v>
      </c>
      <c r="L3804" s="30" t="str">
        <f t="shared" si="965"/>
        <v>10.2118</v>
      </c>
      <c r="M3804" s="30">
        <f t="shared" si="966"/>
        <v>113</v>
      </c>
      <c r="N3804" s="30" t="str">
        <f t="shared" si="967"/>
        <v>10.2118</v>
      </c>
      <c r="O3804" s="30">
        <f t="shared" si="968"/>
        <v>121</v>
      </c>
      <c r="P3804" s="30" t="str">
        <f t="shared" si="969"/>
        <v>10.2118</v>
      </c>
      <c r="Q3804" s="30">
        <f t="shared" si="970"/>
        <v>129</v>
      </c>
      <c r="R3804" s="36" t="str">
        <f t="shared" si="971"/>
        <v>08-Aug-2017</v>
      </c>
      <c r="S3804" s="37">
        <f t="shared" si="962"/>
        <v>10.2118</v>
      </c>
    </row>
    <row r="3805" spans="1:19" ht="26">
      <c r="A3805" s="30" t="s">
        <v>9507</v>
      </c>
      <c r="D3805" s="30" t="str">
        <f t="shared" si="956"/>
        <v>133927</v>
      </c>
      <c r="E3805" s="30">
        <f t="shared" si="960"/>
        <v>7</v>
      </c>
      <c r="F3805" s="30" t="str">
        <f t="shared" si="957"/>
        <v>-</v>
      </c>
      <c r="G3805" s="30">
        <f t="shared" si="961"/>
        <v>9</v>
      </c>
      <c r="H3805" s="30" t="str">
        <f t="shared" si="958"/>
        <v>-</v>
      </c>
      <c r="I3805" s="30">
        <f t="shared" si="963"/>
        <v>11</v>
      </c>
      <c r="J3805" s="35" t="str">
        <f t="shared" si="959"/>
        <v>DSP BlackRock Ultra Short Term Fund - Regular Plan - Weekly Dividend</v>
      </c>
      <c r="K3805" s="35">
        <f t="shared" si="964"/>
        <v>80</v>
      </c>
      <c r="L3805" s="30" t="str">
        <f t="shared" si="965"/>
        <v>10.0681</v>
      </c>
      <c r="M3805" s="30">
        <f t="shared" si="966"/>
        <v>88</v>
      </c>
      <c r="N3805" s="30" t="str">
        <f t="shared" si="967"/>
        <v>10.0681</v>
      </c>
      <c r="O3805" s="30">
        <f t="shared" si="968"/>
        <v>96</v>
      </c>
      <c r="P3805" s="30" t="str">
        <f t="shared" si="969"/>
        <v>10.0681</v>
      </c>
      <c r="Q3805" s="30">
        <f t="shared" si="970"/>
        <v>104</v>
      </c>
      <c r="R3805" s="36" t="str">
        <f t="shared" si="971"/>
        <v>08-Aug-2017</v>
      </c>
      <c r="S3805" s="37">
        <f t="shared" si="962"/>
        <v>10.068099999999999</v>
      </c>
    </row>
    <row r="3806" spans="1:19">
      <c r="A3806" s="30" t="s">
        <v>97</v>
      </c>
      <c r="D3806" s="30" t="str">
        <f t="shared" si="956"/>
        <v/>
      </c>
      <c r="E3806" s="30" t="str">
        <f t="shared" si="960"/>
        <v/>
      </c>
      <c r="F3806" s="30" t="str">
        <f t="shared" si="957"/>
        <v xml:space="preserve"> </v>
      </c>
      <c r="G3806" s="30" t="str">
        <f t="shared" si="961"/>
        <v/>
      </c>
      <c r="H3806" s="30" t="str">
        <f t="shared" si="958"/>
        <v/>
      </c>
      <c r="I3806" s="30" t="str">
        <f t="shared" si="963"/>
        <v/>
      </c>
      <c r="J3806" s="35" t="str">
        <f t="shared" si="959"/>
        <v/>
      </c>
      <c r="K3806" s="35" t="str">
        <f t="shared" si="964"/>
        <v/>
      </c>
      <c r="L3806" s="30" t="str">
        <f t="shared" si="965"/>
        <v/>
      </c>
      <c r="M3806" s="30" t="str">
        <f t="shared" si="966"/>
        <v/>
      </c>
      <c r="N3806" s="30" t="str">
        <f t="shared" si="967"/>
        <v/>
      </c>
      <c r="O3806" s="30" t="str">
        <f t="shared" si="968"/>
        <v/>
      </c>
      <c r="P3806" s="30" t="str">
        <f t="shared" si="969"/>
        <v/>
      </c>
      <c r="Q3806" s="30" t="str">
        <f t="shared" si="970"/>
        <v/>
      </c>
      <c r="R3806" s="36" t="str">
        <f t="shared" si="971"/>
        <v/>
      </c>
      <c r="S3806" s="37" t="str">
        <f t="shared" si="962"/>
        <v/>
      </c>
    </row>
    <row r="3807" spans="1:19">
      <c r="A3807" s="30" t="s">
        <v>124</v>
      </c>
      <c r="D3807" s="30" t="str">
        <f t="shared" si="956"/>
        <v/>
      </c>
      <c r="E3807" s="30" t="str">
        <f t="shared" si="960"/>
        <v/>
      </c>
      <c r="F3807" s="30" t="str">
        <f t="shared" si="957"/>
        <v>Edelweiss Mutual Fund</v>
      </c>
      <c r="G3807" s="30" t="str">
        <f t="shared" si="961"/>
        <v/>
      </c>
      <c r="H3807" s="30" t="str">
        <f t="shared" si="958"/>
        <v/>
      </c>
      <c r="I3807" s="30" t="str">
        <f t="shared" si="963"/>
        <v/>
      </c>
      <c r="J3807" s="35" t="str">
        <f t="shared" si="959"/>
        <v/>
      </c>
      <c r="K3807" s="35" t="str">
        <f t="shared" si="964"/>
        <v/>
      </c>
      <c r="L3807" s="30" t="str">
        <f t="shared" si="965"/>
        <v/>
      </c>
      <c r="M3807" s="30" t="str">
        <f t="shared" si="966"/>
        <v/>
      </c>
      <c r="N3807" s="30" t="str">
        <f t="shared" si="967"/>
        <v/>
      </c>
      <c r="O3807" s="30" t="str">
        <f t="shared" si="968"/>
        <v/>
      </c>
      <c r="P3807" s="30" t="str">
        <f t="shared" si="969"/>
        <v/>
      </c>
      <c r="Q3807" s="30" t="str">
        <f t="shared" si="970"/>
        <v/>
      </c>
      <c r="R3807" s="36" t="str">
        <f t="shared" si="971"/>
        <v/>
      </c>
      <c r="S3807" s="37" t="str">
        <f t="shared" si="962"/>
        <v/>
      </c>
    </row>
    <row r="3808" spans="1:19">
      <c r="A3808" s="30" t="s">
        <v>97</v>
      </c>
      <c r="D3808" s="30" t="str">
        <f t="shared" si="956"/>
        <v/>
      </c>
      <c r="E3808" s="30" t="str">
        <f t="shared" si="960"/>
        <v/>
      </c>
      <c r="F3808" s="30" t="str">
        <f t="shared" si="957"/>
        <v xml:space="preserve"> </v>
      </c>
      <c r="G3808" s="30" t="str">
        <f t="shared" si="961"/>
        <v/>
      </c>
      <c r="H3808" s="30" t="str">
        <f t="shared" si="958"/>
        <v/>
      </c>
      <c r="I3808" s="30" t="str">
        <f t="shared" si="963"/>
        <v/>
      </c>
      <c r="J3808" s="35" t="str">
        <f t="shared" si="959"/>
        <v/>
      </c>
      <c r="K3808" s="35" t="str">
        <f t="shared" si="964"/>
        <v/>
      </c>
      <c r="L3808" s="30" t="str">
        <f t="shared" si="965"/>
        <v/>
      </c>
      <c r="M3808" s="30" t="str">
        <f t="shared" si="966"/>
        <v/>
      </c>
      <c r="N3808" s="30" t="str">
        <f t="shared" si="967"/>
        <v/>
      </c>
      <c r="O3808" s="30" t="str">
        <f t="shared" si="968"/>
        <v/>
      </c>
      <c r="P3808" s="30" t="str">
        <f t="shared" si="969"/>
        <v/>
      </c>
      <c r="Q3808" s="30" t="str">
        <f t="shared" si="970"/>
        <v/>
      </c>
      <c r="R3808" s="36" t="str">
        <f t="shared" si="971"/>
        <v/>
      </c>
      <c r="S3808" s="37" t="str">
        <f t="shared" si="962"/>
        <v/>
      </c>
    </row>
    <row r="3809" spans="1:19" ht="26">
      <c r="A3809" s="30" t="s">
        <v>9508</v>
      </c>
      <c r="D3809" s="30" t="str">
        <f t="shared" si="956"/>
        <v>140286</v>
      </c>
      <c r="E3809" s="30">
        <f t="shared" si="960"/>
        <v>7</v>
      </c>
      <c r="F3809" s="30" t="str">
        <f t="shared" si="957"/>
        <v>INF843K01FC8</v>
      </c>
      <c r="G3809" s="30">
        <f t="shared" si="961"/>
        <v>20</v>
      </c>
      <c r="H3809" s="30" t="str">
        <f t="shared" si="958"/>
        <v>-</v>
      </c>
      <c r="I3809" s="30">
        <f t="shared" si="963"/>
        <v>22</v>
      </c>
      <c r="J3809" s="35" t="str">
        <f t="shared" si="959"/>
        <v>Edelweiss Banking and PSU Debt Fund - Direct Plan - Growth Option</v>
      </c>
      <c r="K3809" s="35">
        <f t="shared" si="964"/>
        <v>88</v>
      </c>
      <c r="L3809" s="30" t="str">
        <f t="shared" si="965"/>
        <v>14.1281</v>
      </c>
      <c r="M3809" s="30">
        <f t="shared" si="966"/>
        <v>96</v>
      </c>
      <c r="N3809" s="30" t="str">
        <f t="shared" si="967"/>
        <v>14.1281</v>
      </c>
      <c r="O3809" s="30">
        <f t="shared" si="968"/>
        <v>104</v>
      </c>
      <c r="P3809" s="30" t="str">
        <f t="shared" si="969"/>
        <v>14.1281</v>
      </c>
      <c r="Q3809" s="30">
        <f t="shared" si="970"/>
        <v>112</v>
      </c>
      <c r="R3809" s="36" t="str">
        <f t="shared" si="971"/>
        <v>09-Aug-2017</v>
      </c>
      <c r="S3809" s="37">
        <f t="shared" si="962"/>
        <v>14.1281</v>
      </c>
    </row>
    <row r="3810" spans="1:19" ht="26">
      <c r="A3810" s="30" t="s">
        <v>9509</v>
      </c>
      <c r="D3810" s="30" t="str">
        <f t="shared" si="956"/>
        <v>140293</v>
      </c>
      <c r="E3810" s="30">
        <f t="shared" si="960"/>
        <v>7</v>
      </c>
      <c r="F3810" s="30" t="str">
        <f t="shared" si="957"/>
        <v>INF843K01FI5</v>
      </c>
      <c r="G3810" s="30">
        <f t="shared" si="961"/>
        <v>20</v>
      </c>
      <c r="H3810" s="30" t="str">
        <f t="shared" si="958"/>
        <v>INF843K01FH7</v>
      </c>
      <c r="I3810" s="30">
        <f t="shared" si="963"/>
        <v>33</v>
      </c>
      <c r="J3810" s="35" t="str">
        <f t="shared" si="959"/>
        <v>Edelweiss Banking and PSU Debt Fund - Direct Plan - Monthly Dividend Option</v>
      </c>
      <c r="K3810" s="35">
        <f t="shared" si="964"/>
        <v>109</v>
      </c>
      <c r="L3810" s="30" t="str">
        <f t="shared" si="965"/>
        <v>10.3732</v>
      </c>
      <c r="M3810" s="30">
        <f t="shared" si="966"/>
        <v>117</v>
      </c>
      <c r="N3810" s="30" t="str">
        <f t="shared" si="967"/>
        <v>10.3732</v>
      </c>
      <c r="O3810" s="30">
        <f t="shared" si="968"/>
        <v>125</v>
      </c>
      <c r="P3810" s="30" t="str">
        <f t="shared" si="969"/>
        <v>10.3732</v>
      </c>
      <c r="Q3810" s="30">
        <f t="shared" si="970"/>
        <v>133</v>
      </c>
      <c r="R3810" s="36" t="str">
        <f t="shared" si="971"/>
        <v>09-Aug-2017</v>
      </c>
      <c r="S3810" s="37">
        <f t="shared" si="962"/>
        <v>10.373200000000001</v>
      </c>
    </row>
    <row r="3811" spans="1:19" ht="26">
      <c r="A3811" s="30" t="s">
        <v>9510</v>
      </c>
      <c r="D3811" s="30" t="str">
        <f t="shared" si="956"/>
        <v>140290</v>
      </c>
      <c r="E3811" s="30">
        <f t="shared" si="960"/>
        <v>7</v>
      </c>
      <c r="F3811" s="30" t="str">
        <f t="shared" si="957"/>
        <v>INF843K01FF1</v>
      </c>
      <c r="G3811" s="30">
        <f t="shared" si="961"/>
        <v>20</v>
      </c>
      <c r="H3811" s="30" t="str">
        <f t="shared" si="958"/>
        <v>-</v>
      </c>
      <c r="I3811" s="30">
        <f t="shared" si="963"/>
        <v>22</v>
      </c>
      <c r="J3811" s="35" t="str">
        <f t="shared" si="959"/>
        <v>Edelweiss Banking and PSU Debt Fund - Direct Plan - Weekly Dividend Option</v>
      </c>
      <c r="K3811" s="35">
        <f t="shared" si="964"/>
        <v>97</v>
      </c>
      <c r="L3811" s="30" t="str">
        <f t="shared" si="965"/>
        <v>10.8282</v>
      </c>
      <c r="M3811" s="30">
        <f t="shared" si="966"/>
        <v>105</v>
      </c>
      <c r="N3811" s="30" t="str">
        <f t="shared" si="967"/>
        <v>10.8282</v>
      </c>
      <c r="O3811" s="30">
        <f t="shared" si="968"/>
        <v>113</v>
      </c>
      <c r="P3811" s="30" t="str">
        <f t="shared" si="969"/>
        <v>10.8282</v>
      </c>
      <c r="Q3811" s="30">
        <f t="shared" si="970"/>
        <v>121</v>
      </c>
      <c r="R3811" s="36" t="str">
        <f t="shared" si="971"/>
        <v>09-Aug-2017</v>
      </c>
      <c r="S3811" s="37">
        <f t="shared" si="962"/>
        <v>10.828200000000001</v>
      </c>
    </row>
    <row r="3812" spans="1:19" ht="26">
      <c r="A3812" s="30" t="s">
        <v>9511</v>
      </c>
      <c r="D3812" s="30" t="str">
        <f t="shared" si="956"/>
        <v>140284</v>
      </c>
      <c r="E3812" s="30">
        <f t="shared" si="960"/>
        <v>7</v>
      </c>
      <c r="F3812" s="30" t="str">
        <f t="shared" si="957"/>
        <v>INF843K01FL9</v>
      </c>
      <c r="G3812" s="30">
        <f t="shared" si="961"/>
        <v>20</v>
      </c>
      <c r="H3812" s="30" t="str">
        <f t="shared" si="958"/>
        <v>INF843K01FM7</v>
      </c>
      <c r="I3812" s="30">
        <f t="shared" si="963"/>
        <v>33</v>
      </c>
      <c r="J3812" s="35" t="str">
        <f t="shared" si="959"/>
        <v>Edelweiss Banking and PSU Debt Fund - Regular Plan - Dividend Option</v>
      </c>
      <c r="K3812" s="35">
        <f t="shared" si="964"/>
        <v>102</v>
      </c>
      <c r="L3812" s="30" t="str">
        <f t="shared" si="965"/>
        <v>13.965</v>
      </c>
      <c r="M3812" s="30">
        <f t="shared" si="966"/>
        <v>109</v>
      </c>
      <c r="N3812" s="30" t="str">
        <f t="shared" si="967"/>
        <v>13.965</v>
      </c>
      <c r="O3812" s="30">
        <f t="shared" si="968"/>
        <v>116</v>
      </c>
      <c r="P3812" s="30" t="str">
        <f t="shared" si="969"/>
        <v>13.965</v>
      </c>
      <c r="Q3812" s="30">
        <f t="shared" si="970"/>
        <v>123</v>
      </c>
      <c r="R3812" s="36" t="str">
        <f t="shared" si="971"/>
        <v>09-Aug-2017</v>
      </c>
      <c r="S3812" s="37">
        <f t="shared" si="962"/>
        <v>13.965</v>
      </c>
    </row>
    <row r="3813" spans="1:19" ht="26">
      <c r="A3813" s="30" t="s">
        <v>9512</v>
      </c>
      <c r="D3813" s="30" t="str">
        <f t="shared" si="956"/>
        <v>140283</v>
      </c>
      <c r="E3813" s="30">
        <f t="shared" si="960"/>
        <v>7</v>
      </c>
      <c r="F3813" s="30" t="str">
        <f t="shared" si="957"/>
        <v>INF843K01FK1</v>
      </c>
      <c r="G3813" s="30">
        <f t="shared" si="961"/>
        <v>20</v>
      </c>
      <c r="H3813" s="30" t="str">
        <f t="shared" si="958"/>
        <v>-</v>
      </c>
      <c r="I3813" s="30">
        <f t="shared" si="963"/>
        <v>22</v>
      </c>
      <c r="J3813" s="35" t="str">
        <f t="shared" si="959"/>
        <v>Edelweiss Banking and PSU Debt Fund - Regular Plan - Growth Option</v>
      </c>
      <c r="K3813" s="35">
        <f t="shared" si="964"/>
        <v>89</v>
      </c>
      <c r="L3813" s="30" t="str">
        <f t="shared" si="965"/>
        <v>13.9653</v>
      </c>
      <c r="M3813" s="30">
        <f t="shared" si="966"/>
        <v>97</v>
      </c>
      <c r="N3813" s="30" t="str">
        <f t="shared" si="967"/>
        <v>13.9653</v>
      </c>
      <c r="O3813" s="30">
        <f t="shared" si="968"/>
        <v>105</v>
      </c>
      <c r="P3813" s="30" t="str">
        <f t="shared" si="969"/>
        <v>13.9653</v>
      </c>
      <c r="Q3813" s="30">
        <f t="shared" si="970"/>
        <v>113</v>
      </c>
      <c r="R3813" s="36" t="str">
        <f t="shared" si="971"/>
        <v>09-Aug-2017</v>
      </c>
      <c r="S3813" s="37">
        <f t="shared" si="962"/>
        <v>13.965299999999999</v>
      </c>
    </row>
    <row r="3814" spans="1:19" ht="26">
      <c r="A3814" s="30" t="s">
        <v>9513</v>
      </c>
      <c r="D3814" s="30" t="str">
        <f t="shared" si="956"/>
        <v>140292</v>
      </c>
      <c r="E3814" s="30">
        <f t="shared" si="960"/>
        <v>7</v>
      </c>
      <c r="F3814" s="30" t="str">
        <f t="shared" si="957"/>
        <v>INF843K01FQ8</v>
      </c>
      <c r="G3814" s="30">
        <f t="shared" si="961"/>
        <v>20</v>
      </c>
      <c r="H3814" s="30" t="str">
        <f t="shared" si="958"/>
        <v>INF843K01FP0</v>
      </c>
      <c r="I3814" s="30">
        <f t="shared" si="963"/>
        <v>33</v>
      </c>
      <c r="J3814" s="35" t="str">
        <f t="shared" si="959"/>
        <v>Edelweiss Banking and PSU Debt Fund - Regular Plan - Monthly Dividend Option</v>
      </c>
      <c r="K3814" s="35">
        <f t="shared" si="964"/>
        <v>110</v>
      </c>
      <c r="L3814" s="30" t="str">
        <f t="shared" si="965"/>
        <v>10.3584</v>
      </c>
      <c r="M3814" s="30">
        <f t="shared" si="966"/>
        <v>118</v>
      </c>
      <c r="N3814" s="30" t="str">
        <f t="shared" si="967"/>
        <v>10.3584</v>
      </c>
      <c r="O3814" s="30">
        <f t="shared" si="968"/>
        <v>126</v>
      </c>
      <c r="P3814" s="30" t="str">
        <f t="shared" si="969"/>
        <v>10.3584</v>
      </c>
      <c r="Q3814" s="30">
        <f t="shared" si="970"/>
        <v>134</v>
      </c>
      <c r="R3814" s="36" t="str">
        <f t="shared" si="971"/>
        <v>09-Aug-2017</v>
      </c>
      <c r="S3814" s="37">
        <f t="shared" si="962"/>
        <v>10.3584</v>
      </c>
    </row>
    <row r="3815" spans="1:19" ht="26">
      <c r="A3815" s="30" t="s">
        <v>9514</v>
      </c>
      <c r="D3815" s="30" t="str">
        <f t="shared" si="956"/>
        <v>140289</v>
      </c>
      <c r="E3815" s="30">
        <f t="shared" si="960"/>
        <v>7</v>
      </c>
      <c r="F3815" s="30" t="str">
        <f t="shared" si="957"/>
        <v>INF843K01FN5</v>
      </c>
      <c r="G3815" s="30">
        <f t="shared" si="961"/>
        <v>20</v>
      </c>
      <c r="H3815" s="30" t="str">
        <f t="shared" si="958"/>
        <v>-</v>
      </c>
      <c r="I3815" s="30">
        <f t="shared" si="963"/>
        <v>22</v>
      </c>
      <c r="J3815" s="35" t="str">
        <f t="shared" si="959"/>
        <v>Edelweiss Banking and PSU Debt Fund - Regular Plan - Weekly Dividend Option</v>
      </c>
      <c r="K3815" s="35">
        <f t="shared" si="964"/>
        <v>98</v>
      </c>
      <c r="L3815" s="30" t="str">
        <f t="shared" si="965"/>
        <v>10.4747</v>
      </c>
      <c r="M3815" s="30">
        <f t="shared" si="966"/>
        <v>106</v>
      </c>
      <c r="N3815" s="30" t="str">
        <f t="shared" si="967"/>
        <v>10.4747</v>
      </c>
      <c r="O3815" s="30">
        <f t="shared" si="968"/>
        <v>114</v>
      </c>
      <c r="P3815" s="30" t="str">
        <f t="shared" si="969"/>
        <v>10.4747</v>
      </c>
      <c r="Q3815" s="30">
        <f t="shared" si="970"/>
        <v>122</v>
      </c>
      <c r="R3815" s="36" t="str">
        <f t="shared" si="971"/>
        <v>09-Aug-2017</v>
      </c>
      <c r="S3815" s="37">
        <f t="shared" si="962"/>
        <v>10.4747</v>
      </c>
    </row>
    <row r="3816" spans="1:19">
      <c r="A3816" s="30" t="s">
        <v>9515</v>
      </c>
      <c r="D3816" s="30" t="str">
        <f t="shared" si="956"/>
        <v>140235</v>
      </c>
      <c r="E3816" s="30">
        <f t="shared" si="960"/>
        <v>7</v>
      </c>
      <c r="F3816" s="30" t="str">
        <f t="shared" si="957"/>
        <v>INF843K01CF8</v>
      </c>
      <c r="G3816" s="30">
        <f t="shared" si="961"/>
        <v>20</v>
      </c>
      <c r="H3816" s="30" t="str">
        <f t="shared" si="958"/>
        <v>INF843K01CG6</v>
      </c>
      <c r="I3816" s="30">
        <f t="shared" si="963"/>
        <v>33</v>
      </c>
      <c r="J3816" s="35" t="str">
        <f t="shared" si="959"/>
        <v>Edelweiss Bond Fund - Direct Plan - Dividend Option</v>
      </c>
      <c r="K3816" s="35">
        <f t="shared" si="964"/>
        <v>85</v>
      </c>
      <c r="L3816" s="30" t="str">
        <f t="shared" si="965"/>
        <v>17.4997</v>
      </c>
      <c r="M3816" s="30">
        <f t="shared" si="966"/>
        <v>93</v>
      </c>
      <c r="N3816" s="30" t="str">
        <f t="shared" si="967"/>
        <v>17.4997</v>
      </c>
      <c r="O3816" s="30">
        <f t="shared" si="968"/>
        <v>101</v>
      </c>
      <c r="P3816" s="30" t="str">
        <f t="shared" si="969"/>
        <v>17.4997</v>
      </c>
      <c r="Q3816" s="30">
        <f t="shared" si="970"/>
        <v>109</v>
      </c>
      <c r="R3816" s="36" t="str">
        <f t="shared" si="971"/>
        <v>09-Aug-2017</v>
      </c>
      <c r="S3816" s="37">
        <f t="shared" si="962"/>
        <v>17.499700000000001</v>
      </c>
    </row>
    <row r="3817" spans="1:19">
      <c r="A3817" s="30" t="s">
        <v>9516</v>
      </c>
      <c r="D3817" s="30" t="str">
        <f t="shared" si="956"/>
        <v>140237</v>
      </c>
      <c r="E3817" s="30">
        <f t="shared" si="960"/>
        <v>7</v>
      </c>
      <c r="F3817" s="30" t="str">
        <f t="shared" si="957"/>
        <v>INF843K01CE1</v>
      </c>
      <c r="G3817" s="30">
        <f t="shared" si="961"/>
        <v>20</v>
      </c>
      <c r="H3817" s="30" t="str">
        <f t="shared" si="958"/>
        <v>-</v>
      </c>
      <c r="I3817" s="30">
        <f t="shared" si="963"/>
        <v>22</v>
      </c>
      <c r="J3817" s="35" t="str">
        <f t="shared" si="959"/>
        <v>Edelweiss Bond Fund - Direct Plan - Growth Option</v>
      </c>
      <c r="K3817" s="35">
        <f t="shared" si="964"/>
        <v>72</v>
      </c>
      <c r="L3817" s="30" t="str">
        <f t="shared" si="965"/>
        <v>18.7642</v>
      </c>
      <c r="M3817" s="30">
        <f t="shared" si="966"/>
        <v>80</v>
      </c>
      <c r="N3817" s="30" t="str">
        <f t="shared" si="967"/>
        <v>18.7642</v>
      </c>
      <c r="O3817" s="30">
        <f t="shared" si="968"/>
        <v>88</v>
      </c>
      <c r="P3817" s="30" t="str">
        <f t="shared" si="969"/>
        <v>18.7642</v>
      </c>
      <c r="Q3817" s="30">
        <f t="shared" si="970"/>
        <v>96</v>
      </c>
      <c r="R3817" s="36" t="str">
        <f t="shared" si="971"/>
        <v>09-Aug-2017</v>
      </c>
      <c r="S3817" s="37">
        <f t="shared" si="962"/>
        <v>18.764199999999999</v>
      </c>
    </row>
    <row r="3818" spans="1:19">
      <c r="A3818" s="30" t="s">
        <v>9517</v>
      </c>
      <c r="D3818" s="30" t="str">
        <f t="shared" si="956"/>
        <v>140231</v>
      </c>
      <c r="E3818" s="30">
        <f t="shared" si="960"/>
        <v>7</v>
      </c>
      <c r="F3818" s="30" t="str">
        <f t="shared" si="957"/>
        <v>INF843K01385</v>
      </c>
      <c r="G3818" s="30">
        <f t="shared" si="961"/>
        <v>20</v>
      </c>
      <c r="H3818" s="30" t="str">
        <f t="shared" si="958"/>
        <v>INF843K01393</v>
      </c>
      <c r="I3818" s="30">
        <f t="shared" si="963"/>
        <v>33</v>
      </c>
      <c r="J3818" s="35" t="str">
        <f t="shared" si="959"/>
        <v>Edelweiss Bond Fund - Institutional Plan - Dividend Option</v>
      </c>
      <c r="K3818" s="35">
        <f t="shared" si="964"/>
        <v>92</v>
      </c>
      <c r="L3818" s="30" t="str">
        <f t="shared" si="965"/>
        <v>15.3254</v>
      </c>
      <c r="M3818" s="30">
        <f t="shared" si="966"/>
        <v>100</v>
      </c>
      <c r="N3818" s="30" t="str">
        <f t="shared" si="967"/>
        <v>15.3254</v>
      </c>
      <c r="O3818" s="30">
        <f t="shared" si="968"/>
        <v>108</v>
      </c>
      <c r="P3818" s="30" t="str">
        <f t="shared" si="969"/>
        <v>15.3254</v>
      </c>
      <c r="Q3818" s="30">
        <f t="shared" si="970"/>
        <v>116</v>
      </c>
      <c r="R3818" s="36" t="str">
        <f t="shared" si="971"/>
        <v>09-Aug-2017</v>
      </c>
      <c r="S3818" s="37">
        <f t="shared" si="962"/>
        <v>15.3254</v>
      </c>
    </row>
    <row r="3819" spans="1:19">
      <c r="A3819" s="30" t="s">
        <v>9518</v>
      </c>
      <c r="D3819" s="30" t="str">
        <f t="shared" si="956"/>
        <v>140230</v>
      </c>
      <c r="E3819" s="30">
        <f t="shared" si="960"/>
        <v>7</v>
      </c>
      <c r="F3819" s="30" t="str">
        <f t="shared" si="957"/>
        <v>INF843K01377</v>
      </c>
      <c r="G3819" s="30">
        <f t="shared" si="961"/>
        <v>20</v>
      </c>
      <c r="H3819" s="30" t="str">
        <f t="shared" si="958"/>
        <v>-</v>
      </c>
      <c r="I3819" s="30">
        <f t="shared" si="963"/>
        <v>22</v>
      </c>
      <c r="J3819" s="35" t="str">
        <f t="shared" si="959"/>
        <v>Edelweiss Bond Fund - Institutional Plan - Growth Option</v>
      </c>
      <c r="K3819" s="35">
        <f t="shared" si="964"/>
        <v>79</v>
      </c>
      <c r="L3819" s="30" t="str">
        <f t="shared" si="965"/>
        <v>15.3522</v>
      </c>
      <c r="M3819" s="30">
        <f t="shared" si="966"/>
        <v>87</v>
      </c>
      <c r="N3819" s="30" t="str">
        <f t="shared" si="967"/>
        <v>15.3522</v>
      </c>
      <c r="O3819" s="30">
        <f t="shared" si="968"/>
        <v>95</v>
      </c>
      <c r="P3819" s="30" t="str">
        <f t="shared" si="969"/>
        <v>15.3522</v>
      </c>
      <c r="Q3819" s="30">
        <f t="shared" si="970"/>
        <v>103</v>
      </c>
      <c r="R3819" s="36" t="str">
        <f t="shared" si="971"/>
        <v>09-Aug-2017</v>
      </c>
      <c r="S3819" s="37">
        <f t="shared" si="962"/>
        <v>15.3522</v>
      </c>
    </row>
    <row r="3820" spans="1:19">
      <c r="A3820" s="30" t="s">
        <v>9519</v>
      </c>
      <c r="D3820" s="30" t="str">
        <f t="shared" si="956"/>
        <v>140232</v>
      </c>
      <c r="E3820" s="30">
        <f t="shared" si="960"/>
        <v>7</v>
      </c>
      <c r="F3820" s="30" t="str">
        <f t="shared" si="957"/>
        <v>INF843K01351</v>
      </c>
      <c r="G3820" s="30">
        <f t="shared" si="961"/>
        <v>20</v>
      </c>
      <c r="H3820" s="30" t="str">
        <f t="shared" si="958"/>
        <v>INF843K01369</v>
      </c>
      <c r="I3820" s="30">
        <f t="shared" si="963"/>
        <v>33</v>
      </c>
      <c r="J3820" s="35" t="str">
        <f t="shared" si="959"/>
        <v>Edelweiss Bond Fund - Regular Plan - Dividend Option</v>
      </c>
      <c r="K3820" s="35">
        <f t="shared" si="964"/>
        <v>86</v>
      </c>
      <c r="L3820" s="30" t="str">
        <f t="shared" si="965"/>
        <v>16.9128</v>
      </c>
      <c r="M3820" s="30">
        <f t="shared" si="966"/>
        <v>94</v>
      </c>
      <c r="N3820" s="30" t="str">
        <f t="shared" si="967"/>
        <v>16.9128</v>
      </c>
      <c r="O3820" s="30">
        <f t="shared" si="968"/>
        <v>102</v>
      </c>
      <c r="P3820" s="30" t="str">
        <f t="shared" si="969"/>
        <v>16.9128</v>
      </c>
      <c r="Q3820" s="30">
        <f t="shared" si="970"/>
        <v>110</v>
      </c>
      <c r="R3820" s="36" t="str">
        <f t="shared" si="971"/>
        <v>09-Aug-2017</v>
      </c>
      <c r="S3820" s="37">
        <f t="shared" si="962"/>
        <v>16.912800000000001</v>
      </c>
    </row>
    <row r="3821" spans="1:19">
      <c r="A3821" s="30" t="s">
        <v>9520</v>
      </c>
      <c r="D3821" s="30" t="str">
        <f t="shared" si="956"/>
        <v>140229</v>
      </c>
      <c r="E3821" s="30">
        <f t="shared" si="960"/>
        <v>7</v>
      </c>
      <c r="F3821" s="30" t="str">
        <f t="shared" si="957"/>
        <v>INF843K01344</v>
      </c>
      <c r="G3821" s="30">
        <f t="shared" si="961"/>
        <v>20</v>
      </c>
      <c r="H3821" s="30" t="str">
        <f t="shared" si="958"/>
        <v>-</v>
      </c>
      <c r="I3821" s="30">
        <f t="shared" si="963"/>
        <v>22</v>
      </c>
      <c r="J3821" s="35" t="str">
        <f t="shared" si="959"/>
        <v>Edelweiss Bond Fund - Regular Plan - Growth Option</v>
      </c>
      <c r="K3821" s="35">
        <f t="shared" si="964"/>
        <v>73</v>
      </c>
      <c r="L3821" s="30" t="str">
        <f t="shared" si="965"/>
        <v>17.9814</v>
      </c>
      <c r="M3821" s="30">
        <f t="shared" si="966"/>
        <v>81</v>
      </c>
      <c r="N3821" s="30" t="str">
        <f t="shared" si="967"/>
        <v>17.9814</v>
      </c>
      <c r="O3821" s="30">
        <f t="shared" si="968"/>
        <v>89</v>
      </c>
      <c r="P3821" s="30" t="str">
        <f t="shared" si="969"/>
        <v>17.9814</v>
      </c>
      <c r="Q3821" s="30">
        <f t="shared" si="970"/>
        <v>97</v>
      </c>
      <c r="R3821" s="36" t="str">
        <f t="shared" si="971"/>
        <v>09-Aug-2017</v>
      </c>
      <c r="S3821" s="37">
        <f t="shared" si="962"/>
        <v>17.981400000000001</v>
      </c>
    </row>
    <row r="3822" spans="1:19" ht="26">
      <c r="A3822" s="30" t="s">
        <v>9521</v>
      </c>
      <c r="D3822" s="30" t="str">
        <f t="shared" si="956"/>
        <v>140334</v>
      </c>
      <c r="E3822" s="30">
        <f t="shared" si="960"/>
        <v>7</v>
      </c>
      <c r="F3822" s="30" t="str">
        <f t="shared" si="957"/>
        <v>INF843K01JK3</v>
      </c>
      <c r="G3822" s="30">
        <f t="shared" si="961"/>
        <v>20</v>
      </c>
      <c r="H3822" s="30" t="str">
        <f t="shared" si="958"/>
        <v>INF843K01JL1</v>
      </c>
      <c r="I3822" s="30">
        <f t="shared" si="963"/>
        <v>33</v>
      </c>
      <c r="J3822" s="35" t="str">
        <f t="shared" si="959"/>
        <v>Edelweiss Corporate Debt Opportunities Fund - Direct Plan - Dividend Option</v>
      </c>
      <c r="K3822" s="35">
        <f t="shared" si="964"/>
        <v>109</v>
      </c>
      <c r="L3822" s="30" t="str">
        <f t="shared" si="965"/>
        <v>13.2002</v>
      </c>
      <c r="M3822" s="30">
        <f t="shared" si="966"/>
        <v>117</v>
      </c>
      <c r="N3822" s="30" t="str">
        <f t="shared" si="967"/>
        <v>13.0682</v>
      </c>
      <c r="O3822" s="30">
        <f t="shared" si="968"/>
        <v>125</v>
      </c>
      <c r="P3822" s="30" t="str">
        <f t="shared" si="969"/>
        <v>13.2002</v>
      </c>
      <c r="Q3822" s="30">
        <f t="shared" si="970"/>
        <v>133</v>
      </c>
      <c r="R3822" s="36" t="str">
        <f t="shared" si="971"/>
        <v>09-Aug-2017</v>
      </c>
      <c r="S3822" s="37">
        <f t="shared" si="962"/>
        <v>13.200200000000001</v>
      </c>
    </row>
    <row r="3823" spans="1:19" ht="26">
      <c r="A3823" s="30" t="s">
        <v>9522</v>
      </c>
      <c r="D3823" s="30" t="str">
        <f t="shared" si="956"/>
        <v>140333</v>
      </c>
      <c r="E3823" s="30">
        <f t="shared" si="960"/>
        <v>7</v>
      </c>
      <c r="F3823" s="30" t="str">
        <f t="shared" si="957"/>
        <v>INF843K01JI7</v>
      </c>
      <c r="G3823" s="30">
        <f t="shared" si="961"/>
        <v>20</v>
      </c>
      <c r="H3823" s="30" t="str">
        <f t="shared" si="958"/>
        <v>-</v>
      </c>
      <c r="I3823" s="30">
        <f t="shared" si="963"/>
        <v>22</v>
      </c>
      <c r="J3823" s="35" t="str">
        <f t="shared" si="959"/>
        <v>Edelweiss Corporate Debt Opportunities Fund - Direct Plan - Growth Option</v>
      </c>
      <c r="K3823" s="35">
        <f t="shared" si="964"/>
        <v>96</v>
      </c>
      <c r="L3823" s="30" t="str">
        <f t="shared" si="965"/>
        <v>13.1971</v>
      </c>
      <c r="M3823" s="30">
        <f t="shared" si="966"/>
        <v>104</v>
      </c>
      <c r="N3823" s="30" t="str">
        <f t="shared" si="967"/>
        <v>13.0651</v>
      </c>
      <c r="O3823" s="30">
        <f t="shared" si="968"/>
        <v>112</v>
      </c>
      <c r="P3823" s="30" t="str">
        <f t="shared" si="969"/>
        <v>13.1971</v>
      </c>
      <c r="Q3823" s="30">
        <f t="shared" si="970"/>
        <v>120</v>
      </c>
      <c r="R3823" s="36" t="str">
        <f t="shared" si="971"/>
        <v>09-Aug-2017</v>
      </c>
      <c r="S3823" s="37">
        <f t="shared" si="962"/>
        <v>13.197100000000001</v>
      </c>
    </row>
    <row r="3824" spans="1:19" ht="26">
      <c r="A3824" s="30" t="s">
        <v>9523</v>
      </c>
      <c r="D3824" s="30" t="str">
        <f t="shared" si="956"/>
        <v>140346</v>
      </c>
      <c r="E3824" s="30">
        <f t="shared" si="960"/>
        <v>7</v>
      </c>
      <c r="F3824" s="30" t="str">
        <f t="shared" si="957"/>
        <v>INF843K01KB0</v>
      </c>
      <c r="G3824" s="30">
        <f t="shared" si="961"/>
        <v>20</v>
      </c>
      <c r="H3824" s="30" t="str">
        <f t="shared" si="958"/>
        <v>INF843K01JZ1</v>
      </c>
      <c r="I3824" s="30">
        <f t="shared" si="963"/>
        <v>33</v>
      </c>
      <c r="J3824" s="35" t="str">
        <f t="shared" si="959"/>
        <v>Edelweiss Corporate Debt Opportunities Fund - Regular Plan - Annual Dividend Option</v>
      </c>
      <c r="K3824" s="35">
        <f t="shared" si="964"/>
        <v>117</v>
      </c>
      <c r="L3824" s="30" t="str">
        <f t="shared" si="965"/>
        <v>13.0196</v>
      </c>
      <c r="M3824" s="30">
        <f t="shared" si="966"/>
        <v>125</v>
      </c>
      <c r="N3824" s="30" t="str">
        <f t="shared" si="967"/>
        <v>12.8894</v>
      </c>
      <c r="O3824" s="30">
        <f t="shared" si="968"/>
        <v>133</v>
      </c>
      <c r="P3824" s="30" t="str">
        <f t="shared" si="969"/>
        <v>13.0196</v>
      </c>
      <c r="Q3824" s="30">
        <f t="shared" si="970"/>
        <v>141</v>
      </c>
      <c r="R3824" s="36" t="str">
        <f t="shared" si="971"/>
        <v>09-Aug-2017</v>
      </c>
      <c r="S3824" s="37">
        <f t="shared" si="962"/>
        <v>13.019600000000001</v>
      </c>
    </row>
    <row r="3825" spans="1:19" ht="26">
      <c r="A3825" s="30" t="s">
        <v>9524</v>
      </c>
      <c r="D3825" s="30" t="str">
        <f t="shared" si="956"/>
        <v>140337</v>
      </c>
      <c r="E3825" s="30">
        <f t="shared" si="960"/>
        <v>7</v>
      </c>
      <c r="F3825" s="30" t="str">
        <f t="shared" si="957"/>
        <v>INF843K01JU2</v>
      </c>
      <c r="G3825" s="30">
        <f t="shared" si="961"/>
        <v>20</v>
      </c>
      <c r="H3825" s="30" t="str">
        <f t="shared" si="958"/>
        <v>INF843K01JV0</v>
      </c>
      <c r="I3825" s="30">
        <f t="shared" si="963"/>
        <v>33</v>
      </c>
      <c r="J3825" s="35" t="str">
        <f t="shared" si="959"/>
        <v>Edelweiss Corporate Debt Opportunities Fund - Regular Plan - Dividend Option</v>
      </c>
      <c r="K3825" s="35">
        <f t="shared" si="964"/>
        <v>110</v>
      </c>
      <c r="L3825" s="30" t="str">
        <f t="shared" si="965"/>
        <v>13.0217</v>
      </c>
      <c r="M3825" s="30">
        <f t="shared" si="966"/>
        <v>118</v>
      </c>
      <c r="N3825" s="30" t="str">
        <f t="shared" si="967"/>
        <v>12.8915</v>
      </c>
      <c r="O3825" s="30">
        <f t="shared" si="968"/>
        <v>126</v>
      </c>
      <c r="P3825" s="30" t="str">
        <f t="shared" si="969"/>
        <v>13.0217</v>
      </c>
      <c r="Q3825" s="30">
        <f t="shared" si="970"/>
        <v>134</v>
      </c>
      <c r="R3825" s="36" t="str">
        <f t="shared" si="971"/>
        <v>09-Aug-2017</v>
      </c>
      <c r="S3825" s="37">
        <f t="shared" si="962"/>
        <v>13.021699999999999</v>
      </c>
    </row>
    <row r="3826" spans="1:19" ht="26">
      <c r="A3826" s="30" t="s">
        <v>9525</v>
      </c>
      <c r="D3826" s="30" t="str">
        <f t="shared" si="956"/>
        <v>140344</v>
      </c>
      <c r="E3826" s="30">
        <f t="shared" si="960"/>
        <v>7</v>
      </c>
      <c r="F3826" s="30" t="str">
        <f t="shared" si="957"/>
        <v>INF843K01JX6</v>
      </c>
      <c r="G3826" s="30">
        <f t="shared" si="961"/>
        <v>20</v>
      </c>
      <c r="H3826" s="30" t="str">
        <f t="shared" si="958"/>
        <v>-</v>
      </c>
      <c r="I3826" s="30">
        <f t="shared" si="963"/>
        <v>22</v>
      </c>
      <c r="J3826" s="35" t="str">
        <f t="shared" si="959"/>
        <v>Edelweiss Corporate Debt Opportunities Fund - Regular Plan - Fortnightly Dividend Option</v>
      </c>
      <c r="K3826" s="35">
        <f t="shared" si="964"/>
        <v>111</v>
      </c>
      <c r="L3826" s="30" t="str">
        <f t="shared" si="965"/>
        <v>10.6922</v>
      </c>
      <c r="M3826" s="30">
        <f t="shared" si="966"/>
        <v>119</v>
      </c>
      <c r="N3826" s="30" t="str">
        <f t="shared" si="967"/>
        <v>10.5853</v>
      </c>
      <c r="O3826" s="30">
        <f t="shared" si="968"/>
        <v>127</v>
      </c>
      <c r="P3826" s="30" t="str">
        <f t="shared" si="969"/>
        <v>10.6922</v>
      </c>
      <c r="Q3826" s="30">
        <f t="shared" si="970"/>
        <v>135</v>
      </c>
      <c r="R3826" s="36" t="str">
        <f t="shared" si="971"/>
        <v>09-Aug-2017</v>
      </c>
      <c r="S3826" s="37">
        <f t="shared" si="962"/>
        <v>10.6922</v>
      </c>
    </row>
    <row r="3827" spans="1:19" ht="26">
      <c r="A3827" s="30" t="s">
        <v>9526</v>
      </c>
      <c r="D3827" s="30" t="str">
        <f t="shared" si="956"/>
        <v>140336</v>
      </c>
      <c r="E3827" s="30">
        <f t="shared" si="960"/>
        <v>7</v>
      </c>
      <c r="F3827" s="30" t="str">
        <f t="shared" si="957"/>
        <v>INF843K01JS6</v>
      </c>
      <c r="G3827" s="30">
        <f t="shared" si="961"/>
        <v>20</v>
      </c>
      <c r="H3827" s="30" t="str">
        <f t="shared" si="958"/>
        <v>-</v>
      </c>
      <c r="I3827" s="30">
        <f t="shared" si="963"/>
        <v>22</v>
      </c>
      <c r="J3827" s="35" t="str">
        <f t="shared" si="959"/>
        <v>Edelweiss Corporate Debt Opportunities Fund - Regular Plan - Growth Option</v>
      </c>
      <c r="K3827" s="35">
        <f t="shared" si="964"/>
        <v>97</v>
      </c>
      <c r="L3827" s="30" t="str">
        <f t="shared" si="965"/>
        <v>13.0195</v>
      </c>
      <c r="M3827" s="30">
        <f t="shared" si="966"/>
        <v>105</v>
      </c>
      <c r="N3827" s="30" t="str">
        <f t="shared" si="967"/>
        <v>12.8893</v>
      </c>
      <c r="O3827" s="30">
        <f t="shared" si="968"/>
        <v>113</v>
      </c>
      <c r="P3827" s="30" t="str">
        <f t="shared" si="969"/>
        <v>13.0195</v>
      </c>
      <c r="Q3827" s="30">
        <f t="shared" si="970"/>
        <v>121</v>
      </c>
      <c r="R3827" s="36" t="str">
        <f t="shared" si="971"/>
        <v>09-Aug-2017</v>
      </c>
      <c r="S3827" s="37">
        <f t="shared" si="962"/>
        <v>13.019500000000001</v>
      </c>
    </row>
    <row r="3828" spans="1:19" ht="26">
      <c r="A3828" s="30" t="s">
        <v>9527</v>
      </c>
      <c r="D3828" s="30" t="str">
        <f t="shared" si="956"/>
        <v>140345</v>
      </c>
      <c r="E3828" s="30">
        <f t="shared" si="960"/>
        <v>7</v>
      </c>
      <c r="F3828" s="30" t="str">
        <f t="shared" si="957"/>
        <v>INF843K01KA2</v>
      </c>
      <c r="G3828" s="30">
        <f t="shared" si="961"/>
        <v>20</v>
      </c>
      <c r="H3828" s="30" t="str">
        <f t="shared" si="958"/>
        <v>INF843K01JY4</v>
      </c>
      <c r="I3828" s="30">
        <f t="shared" si="963"/>
        <v>33</v>
      </c>
      <c r="J3828" s="35" t="str">
        <f t="shared" si="959"/>
        <v>Edelweiss Corporate Debt Opportunities Fund - Regular Plan - Monthly Dividend Option</v>
      </c>
      <c r="K3828" s="35">
        <f t="shared" si="964"/>
        <v>118</v>
      </c>
      <c r="L3828" s="30" t="str">
        <f t="shared" si="965"/>
        <v>10.5474</v>
      </c>
      <c r="M3828" s="30">
        <f t="shared" si="966"/>
        <v>126</v>
      </c>
      <c r="N3828" s="30" t="str">
        <f t="shared" si="967"/>
        <v>10.4419</v>
      </c>
      <c r="O3828" s="30">
        <f t="shared" si="968"/>
        <v>134</v>
      </c>
      <c r="P3828" s="30" t="str">
        <f t="shared" si="969"/>
        <v>10.5474</v>
      </c>
      <c r="Q3828" s="30">
        <f t="shared" si="970"/>
        <v>142</v>
      </c>
      <c r="R3828" s="36" t="str">
        <f t="shared" si="971"/>
        <v>09-Aug-2017</v>
      </c>
      <c r="S3828" s="37">
        <f t="shared" si="962"/>
        <v>10.5474</v>
      </c>
    </row>
    <row r="3829" spans="1:19" ht="26">
      <c r="A3829" s="30" t="s">
        <v>9528</v>
      </c>
      <c r="D3829" s="30" t="str">
        <f t="shared" si="956"/>
        <v>140343</v>
      </c>
      <c r="E3829" s="30">
        <f t="shared" si="960"/>
        <v>7</v>
      </c>
      <c r="F3829" s="30" t="str">
        <f t="shared" si="957"/>
        <v>INF843K01JW8</v>
      </c>
      <c r="G3829" s="30">
        <f t="shared" si="961"/>
        <v>20</v>
      </c>
      <c r="H3829" s="30" t="str">
        <f t="shared" si="958"/>
        <v>-</v>
      </c>
      <c r="I3829" s="30">
        <f t="shared" si="963"/>
        <v>22</v>
      </c>
      <c r="J3829" s="35" t="str">
        <f t="shared" si="959"/>
        <v>Edelweiss Corporate Debt Opportunities Fund - Regular Plan - Weekly Dividend Option</v>
      </c>
      <c r="K3829" s="35">
        <f t="shared" si="964"/>
        <v>106</v>
      </c>
      <c r="L3829" s="30" t="str">
        <f t="shared" si="965"/>
        <v>10.6764</v>
      </c>
      <c r="M3829" s="30">
        <f t="shared" si="966"/>
        <v>114</v>
      </c>
      <c r="N3829" s="30" t="str">
        <f t="shared" si="967"/>
        <v>10.5696</v>
      </c>
      <c r="O3829" s="30">
        <f t="shared" si="968"/>
        <v>122</v>
      </c>
      <c r="P3829" s="30" t="str">
        <f t="shared" si="969"/>
        <v>10.6764</v>
      </c>
      <c r="Q3829" s="30">
        <f t="shared" si="970"/>
        <v>130</v>
      </c>
      <c r="R3829" s="36" t="str">
        <f t="shared" si="971"/>
        <v>09-Aug-2017</v>
      </c>
      <c r="S3829" s="37">
        <f t="shared" si="962"/>
        <v>10.676399999999999</v>
      </c>
    </row>
    <row r="3830" spans="1:19" ht="26">
      <c r="A3830" s="30" t="s">
        <v>9529</v>
      </c>
      <c r="D3830" s="30" t="str">
        <f t="shared" si="956"/>
        <v>140251</v>
      </c>
      <c r="E3830" s="30">
        <f t="shared" si="960"/>
        <v>7</v>
      </c>
      <c r="F3830" s="30" t="str">
        <f t="shared" si="957"/>
        <v>INF843K01BX3</v>
      </c>
      <c r="G3830" s="30">
        <f t="shared" si="961"/>
        <v>20</v>
      </c>
      <c r="H3830" s="30" t="str">
        <f t="shared" si="958"/>
        <v>-</v>
      </c>
      <c r="I3830" s="30">
        <f t="shared" si="963"/>
        <v>22</v>
      </c>
      <c r="J3830" s="35" t="str">
        <f t="shared" si="959"/>
        <v>Edelweiss Short Term Income Fund - Direct Plan -  Growth Option</v>
      </c>
      <c r="K3830" s="35">
        <f t="shared" si="964"/>
        <v>86</v>
      </c>
      <c r="L3830" s="30" t="str">
        <f t="shared" si="965"/>
        <v>15.3844</v>
      </c>
      <c r="M3830" s="30">
        <f t="shared" si="966"/>
        <v>94</v>
      </c>
      <c r="N3830" s="30" t="str">
        <f t="shared" si="967"/>
        <v>15.3844</v>
      </c>
      <c r="O3830" s="30">
        <f t="shared" si="968"/>
        <v>102</v>
      </c>
      <c r="P3830" s="30" t="str">
        <f t="shared" si="969"/>
        <v>15.3844</v>
      </c>
      <c r="Q3830" s="30">
        <f t="shared" si="970"/>
        <v>110</v>
      </c>
      <c r="R3830" s="36" t="str">
        <f t="shared" si="971"/>
        <v>09-Aug-2017</v>
      </c>
      <c r="S3830" s="37">
        <f t="shared" si="962"/>
        <v>15.384399999999999</v>
      </c>
    </row>
    <row r="3831" spans="1:19" ht="26">
      <c r="A3831" s="30" t="s">
        <v>9530</v>
      </c>
      <c r="D3831" s="30" t="str">
        <f t="shared" si="956"/>
        <v>140252</v>
      </c>
      <c r="E3831" s="30">
        <f t="shared" si="960"/>
        <v>7</v>
      </c>
      <c r="F3831" s="30" t="str">
        <f t="shared" si="957"/>
        <v>INF843K01CD3</v>
      </c>
      <c r="G3831" s="30">
        <f t="shared" si="961"/>
        <v>20</v>
      </c>
      <c r="H3831" s="30" t="str">
        <f t="shared" si="958"/>
        <v>INF843K01CC5</v>
      </c>
      <c r="I3831" s="30">
        <f t="shared" si="963"/>
        <v>33</v>
      </c>
      <c r="J3831" s="35" t="str">
        <f t="shared" si="959"/>
        <v>Edelweiss Short Term Income Fund - Direct Plan - Monthly Dividend Option</v>
      </c>
      <c r="K3831" s="35">
        <f t="shared" si="964"/>
        <v>106</v>
      </c>
      <c r="L3831" s="30" t="str">
        <f t="shared" si="965"/>
        <v>9.8166</v>
      </c>
      <c r="M3831" s="30">
        <f t="shared" si="966"/>
        <v>113</v>
      </c>
      <c r="N3831" s="30" t="str">
        <f t="shared" si="967"/>
        <v>9.8166</v>
      </c>
      <c r="O3831" s="30">
        <f t="shared" si="968"/>
        <v>120</v>
      </c>
      <c r="P3831" s="30" t="str">
        <f t="shared" si="969"/>
        <v>9.8166</v>
      </c>
      <c r="Q3831" s="30">
        <f t="shared" si="970"/>
        <v>127</v>
      </c>
      <c r="R3831" s="36" t="str">
        <f t="shared" si="971"/>
        <v>09-Aug-2017</v>
      </c>
      <c r="S3831" s="37">
        <f t="shared" si="962"/>
        <v>9.8165999999999993</v>
      </c>
    </row>
    <row r="3832" spans="1:19" ht="26">
      <c r="A3832" s="30" t="s">
        <v>9531</v>
      </c>
      <c r="D3832" s="30" t="str">
        <f t="shared" si="956"/>
        <v>140248</v>
      </c>
      <c r="E3832" s="30">
        <f t="shared" si="960"/>
        <v>7</v>
      </c>
      <c r="F3832" s="30" t="str">
        <f t="shared" si="957"/>
        <v>INF843K01971</v>
      </c>
      <c r="G3832" s="30">
        <f t="shared" si="961"/>
        <v>20</v>
      </c>
      <c r="H3832" s="30" t="str">
        <f t="shared" si="958"/>
        <v>INF843K01989</v>
      </c>
      <c r="I3832" s="30">
        <f t="shared" si="963"/>
        <v>33</v>
      </c>
      <c r="J3832" s="35" t="str">
        <f t="shared" si="959"/>
        <v>Edelweiss Short Term Income Fund - Regular Plan - Dividend Option</v>
      </c>
      <c r="K3832" s="35">
        <f t="shared" si="964"/>
        <v>99</v>
      </c>
      <c r="L3832" s="30" t="str">
        <f t="shared" si="965"/>
        <v>12.2179</v>
      </c>
      <c r="M3832" s="30">
        <f t="shared" si="966"/>
        <v>107</v>
      </c>
      <c r="N3832" s="30" t="str">
        <f t="shared" si="967"/>
        <v>12.2179</v>
      </c>
      <c r="O3832" s="30">
        <f t="shared" si="968"/>
        <v>115</v>
      </c>
      <c r="P3832" s="30" t="str">
        <f t="shared" si="969"/>
        <v>12.2179</v>
      </c>
      <c r="Q3832" s="30">
        <f t="shared" si="970"/>
        <v>123</v>
      </c>
      <c r="R3832" s="36" t="str">
        <f t="shared" si="971"/>
        <v>09-Aug-2017</v>
      </c>
      <c r="S3832" s="37">
        <f t="shared" si="962"/>
        <v>12.2179</v>
      </c>
    </row>
    <row r="3833" spans="1:19" ht="26">
      <c r="A3833" s="30" t="s">
        <v>9532</v>
      </c>
      <c r="D3833" s="30" t="str">
        <f t="shared" si="956"/>
        <v>140246</v>
      </c>
      <c r="E3833" s="30">
        <f t="shared" si="960"/>
        <v>7</v>
      </c>
      <c r="F3833" s="30" t="str">
        <f t="shared" si="957"/>
        <v>INF843K01401</v>
      </c>
      <c r="G3833" s="30">
        <f t="shared" si="961"/>
        <v>20</v>
      </c>
      <c r="H3833" s="30" t="str">
        <f t="shared" si="958"/>
        <v>-</v>
      </c>
      <c r="I3833" s="30">
        <f t="shared" si="963"/>
        <v>22</v>
      </c>
      <c r="J3833" s="35" t="str">
        <f t="shared" si="959"/>
        <v>Edelweiss Short Term Income Fund - Regular Plan - Fortnightly Dividend Option</v>
      </c>
      <c r="K3833" s="35">
        <f t="shared" si="964"/>
        <v>100</v>
      </c>
      <c r="L3833" s="30" t="str">
        <f t="shared" si="965"/>
        <v>9.7833</v>
      </c>
      <c r="M3833" s="30">
        <f t="shared" si="966"/>
        <v>107</v>
      </c>
      <c r="N3833" s="30" t="str">
        <f t="shared" si="967"/>
        <v>9.7833</v>
      </c>
      <c r="O3833" s="30">
        <f t="shared" si="968"/>
        <v>114</v>
      </c>
      <c r="P3833" s="30" t="str">
        <f t="shared" si="969"/>
        <v>9.7833</v>
      </c>
      <c r="Q3833" s="30">
        <f t="shared" si="970"/>
        <v>121</v>
      </c>
      <c r="R3833" s="36" t="str">
        <f t="shared" si="971"/>
        <v>09-Aug-2017</v>
      </c>
      <c r="S3833" s="37">
        <f t="shared" si="962"/>
        <v>9.7833000000000006</v>
      </c>
    </row>
    <row r="3834" spans="1:19" ht="26">
      <c r="A3834" s="30" t="s">
        <v>9533</v>
      </c>
      <c r="D3834" s="30" t="str">
        <f t="shared" si="956"/>
        <v>140244</v>
      </c>
      <c r="E3834" s="30">
        <f t="shared" si="960"/>
        <v>7</v>
      </c>
      <c r="F3834" s="30" t="str">
        <f t="shared" si="957"/>
        <v>INF843K01419</v>
      </c>
      <c r="G3834" s="30">
        <f t="shared" si="961"/>
        <v>20</v>
      </c>
      <c r="H3834" s="30" t="str">
        <f t="shared" si="958"/>
        <v>-</v>
      </c>
      <c r="I3834" s="30">
        <f t="shared" si="963"/>
        <v>22</v>
      </c>
      <c r="J3834" s="35" t="str">
        <f t="shared" si="959"/>
        <v>Edelweiss Short Term Income Fund - Regular Plan - Growth Option</v>
      </c>
      <c r="K3834" s="35">
        <f t="shared" si="964"/>
        <v>86</v>
      </c>
      <c r="L3834" s="30" t="str">
        <f t="shared" si="965"/>
        <v>15.1672</v>
      </c>
      <c r="M3834" s="30">
        <f t="shared" si="966"/>
        <v>94</v>
      </c>
      <c r="N3834" s="30" t="str">
        <f t="shared" si="967"/>
        <v>15.1672</v>
      </c>
      <c r="O3834" s="30">
        <f t="shared" si="968"/>
        <v>102</v>
      </c>
      <c r="P3834" s="30" t="str">
        <f t="shared" si="969"/>
        <v>15.1672</v>
      </c>
      <c r="Q3834" s="30">
        <f t="shared" si="970"/>
        <v>110</v>
      </c>
      <c r="R3834" s="36" t="str">
        <f t="shared" si="971"/>
        <v>09-Aug-2017</v>
      </c>
      <c r="S3834" s="37">
        <f t="shared" si="962"/>
        <v>15.167199999999999</v>
      </c>
    </row>
    <row r="3835" spans="1:19" ht="26">
      <c r="A3835" s="30" t="s">
        <v>9534</v>
      </c>
      <c r="D3835" s="30" t="str">
        <f t="shared" si="956"/>
        <v>140247</v>
      </c>
      <c r="E3835" s="30">
        <f t="shared" si="960"/>
        <v>7</v>
      </c>
      <c r="F3835" s="30" t="str">
        <f t="shared" si="957"/>
        <v>INF843K01435</v>
      </c>
      <c r="G3835" s="30">
        <f t="shared" si="961"/>
        <v>20</v>
      </c>
      <c r="H3835" s="30" t="str">
        <f t="shared" si="958"/>
        <v>INF843K01427</v>
      </c>
      <c r="I3835" s="30">
        <f t="shared" si="963"/>
        <v>33</v>
      </c>
      <c r="J3835" s="35" t="str">
        <f t="shared" si="959"/>
        <v>Edelweiss Short Term Income Fund - Regular Plan - Monthly Dividend Option</v>
      </c>
      <c r="K3835" s="35">
        <f t="shared" si="964"/>
        <v>107</v>
      </c>
      <c r="L3835" s="30" t="str">
        <f t="shared" si="965"/>
        <v>9.7314</v>
      </c>
      <c r="M3835" s="30">
        <f t="shared" si="966"/>
        <v>114</v>
      </c>
      <c r="N3835" s="30" t="str">
        <f t="shared" si="967"/>
        <v>9.7314</v>
      </c>
      <c r="O3835" s="30">
        <f t="shared" si="968"/>
        <v>121</v>
      </c>
      <c r="P3835" s="30" t="str">
        <f t="shared" si="969"/>
        <v>9.7314</v>
      </c>
      <c r="Q3835" s="30">
        <f t="shared" si="970"/>
        <v>128</v>
      </c>
      <c r="R3835" s="36" t="str">
        <f t="shared" si="971"/>
        <v>09-Aug-2017</v>
      </c>
      <c r="S3835" s="37">
        <f t="shared" si="962"/>
        <v>9.7314000000000007</v>
      </c>
    </row>
    <row r="3836" spans="1:19" ht="26">
      <c r="A3836" s="30" t="s">
        <v>9535</v>
      </c>
      <c r="D3836" s="30" t="str">
        <f t="shared" si="956"/>
        <v>140245</v>
      </c>
      <c r="E3836" s="30">
        <f t="shared" si="960"/>
        <v>7</v>
      </c>
      <c r="F3836" s="30" t="str">
        <f t="shared" si="957"/>
        <v>INF843K01443</v>
      </c>
      <c r="G3836" s="30">
        <f t="shared" si="961"/>
        <v>20</v>
      </c>
      <c r="H3836" s="30" t="str">
        <f t="shared" si="958"/>
        <v>-</v>
      </c>
      <c r="I3836" s="30">
        <f t="shared" si="963"/>
        <v>22</v>
      </c>
      <c r="J3836" s="35" t="str">
        <f t="shared" si="959"/>
        <v>Edelweiss Short Term Income Fund - Regular Plan - Weekly Dividend Option</v>
      </c>
      <c r="K3836" s="35">
        <f t="shared" si="964"/>
        <v>95</v>
      </c>
      <c r="L3836" s="30" t="str">
        <f t="shared" si="965"/>
        <v>9.7359</v>
      </c>
      <c r="M3836" s="30">
        <f t="shared" si="966"/>
        <v>102</v>
      </c>
      <c r="N3836" s="30" t="str">
        <f t="shared" si="967"/>
        <v>9.7359</v>
      </c>
      <c r="O3836" s="30">
        <f t="shared" si="968"/>
        <v>109</v>
      </c>
      <c r="P3836" s="30" t="str">
        <f t="shared" si="969"/>
        <v>9.7359</v>
      </c>
      <c r="Q3836" s="30">
        <f t="shared" si="970"/>
        <v>116</v>
      </c>
      <c r="R3836" s="36" t="str">
        <f t="shared" si="971"/>
        <v>09-Aug-2017</v>
      </c>
      <c r="S3836" s="37">
        <f t="shared" si="962"/>
        <v>9.7359000000000009</v>
      </c>
    </row>
    <row r="3837" spans="1:19">
      <c r="A3837" s="30" t="s">
        <v>9536</v>
      </c>
      <c r="D3837" s="30" t="str">
        <f t="shared" si="956"/>
        <v>140222</v>
      </c>
      <c r="E3837" s="30">
        <f t="shared" si="960"/>
        <v>7</v>
      </c>
      <c r="F3837" s="30" t="str">
        <f t="shared" si="957"/>
        <v>-</v>
      </c>
      <c r="G3837" s="30">
        <f t="shared" si="961"/>
        <v>9</v>
      </c>
      <c r="H3837" s="30" t="str">
        <f t="shared" si="958"/>
        <v>INF754K01FG8</v>
      </c>
      <c r="I3837" s="30">
        <f t="shared" si="963"/>
        <v>22</v>
      </c>
      <c r="J3837" s="35" t="str">
        <f t="shared" si="959"/>
        <v>Edelweiss Treasury Fund - Direct Plan - Daily Dividend Option</v>
      </c>
      <c r="K3837" s="35">
        <f t="shared" si="964"/>
        <v>84</v>
      </c>
      <c r="L3837" s="30" t="str">
        <f t="shared" si="965"/>
        <v>1008.25</v>
      </c>
      <c r="M3837" s="30">
        <f t="shared" si="966"/>
        <v>92</v>
      </c>
      <c r="N3837" s="30" t="str">
        <f t="shared" si="967"/>
        <v>1008.25</v>
      </c>
      <c r="O3837" s="30">
        <f t="shared" si="968"/>
        <v>100</v>
      </c>
      <c r="P3837" s="30" t="str">
        <f t="shared" si="969"/>
        <v>1008.25</v>
      </c>
      <c r="Q3837" s="30">
        <f t="shared" si="970"/>
        <v>108</v>
      </c>
      <c r="R3837" s="36" t="str">
        <f t="shared" si="971"/>
        <v>09-Aug-2017</v>
      </c>
      <c r="S3837" s="37">
        <f t="shared" si="962"/>
        <v>1008.25</v>
      </c>
    </row>
    <row r="3838" spans="1:19">
      <c r="A3838" s="30" t="s">
        <v>9537</v>
      </c>
      <c r="D3838" s="30" t="str">
        <f t="shared" si="956"/>
        <v>140220</v>
      </c>
      <c r="E3838" s="30">
        <f t="shared" si="960"/>
        <v>7</v>
      </c>
      <c r="F3838" s="30" t="str">
        <f t="shared" si="957"/>
        <v>INF754K01FD5</v>
      </c>
      <c r="G3838" s="30">
        <f t="shared" si="961"/>
        <v>20</v>
      </c>
      <c r="H3838" s="30" t="str">
        <f t="shared" si="958"/>
        <v>-</v>
      </c>
      <c r="I3838" s="30">
        <f t="shared" si="963"/>
        <v>22</v>
      </c>
      <c r="J3838" s="35" t="str">
        <f t="shared" si="959"/>
        <v>Edelweiss Treasury Fund - Direct Plan - Growth Option</v>
      </c>
      <c r="K3838" s="35">
        <f t="shared" si="964"/>
        <v>76</v>
      </c>
      <c r="L3838" s="30" t="str">
        <f t="shared" si="965"/>
        <v>2008.1929</v>
      </c>
      <c r="M3838" s="30">
        <f t="shared" si="966"/>
        <v>86</v>
      </c>
      <c r="N3838" s="30" t="str">
        <f t="shared" si="967"/>
        <v>2008.1929</v>
      </c>
      <c r="O3838" s="30">
        <f t="shared" si="968"/>
        <v>96</v>
      </c>
      <c r="P3838" s="30" t="str">
        <f t="shared" si="969"/>
        <v>2008.1929</v>
      </c>
      <c r="Q3838" s="30">
        <f t="shared" si="970"/>
        <v>106</v>
      </c>
      <c r="R3838" s="36" t="str">
        <f t="shared" si="971"/>
        <v>09-Aug-2017</v>
      </c>
      <c r="S3838" s="37">
        <f t="shared" si="962"/>
        <v>2008.1929</v>
      </c>
    </row>
    <row r="3839" spans="1:19" ht="26">
      <c r="A3839" s="30" t="s">
        <v>9538</v>
      </c>
      <c r="D3839" s="30" t="str">
        <f t="shared" si="956"/>
        <v>140219</v>
      </c>
      <c r="E3839" s="30">
        <f t="shared" si="960"/>
        <v>7</v>
      </c>
      <c r="F3839" s="30" t="str">
        <f t="shared" si="957"/>
        <v>INF754K01FL8</v>
      </c>
      <c r="G3839" s="30">
        <f t="shared" si="961"/>
        <v>20</v>
      </c>
      <c r="H3839" s="30" t="str">
        <f t="shared" si="958"/>
        <v>INF754K01FH6</v>
      </c>
      <c r="I3839" s="30">
        <f t="shared" si="963"/>
        <v>33</v>
      </c>
      <c r="J3839" s="35" t="str">
        <f t="shared" si="959"/>
        <v>Edelweiss Treasury Fund - Direct Plan - Weekly Dividend Option</v>
      </c>
      <c r="K3839" s="35">
        <f t="shared" si="964"/>
        <v>96</v>
      </c>
      <c r="L3839" s="30" t="str">
        <f t="shared" si="965"/>
        <v>1020.88</v>
      </c>
      <c r="M3839" s="30">
        <f t="shared" si="966"/>
        <v>104</v>
      </c>
      <c r="N3839" s="30" t="str">
        <f t="shared" si="967"/>
        <v>1020.88</v>
      </c>
      <c r="O3839" s="30">
        <f t="shared" si="968"/>
        <v>112</v>
      </c>
      <c r="P3839" s="30" t="str">
        <f t="shared" si="969"/>
        <v>1020.88</v>
      </c>
      <c r="Q3839" s="30">
        <f t="shared" si="970"/>
        <v>120</v>
      </c>
      <c r="R3839" s="36" t="str">
        <f t="shared" si="971"/>
        <v>09-Aug-2017</v>
      </c>
      <c r="S3839" s="37">
        <f t="shared" si="962"/>
        <v>1020.88</v>
      </c>
    </row>
    <row r="3840" spans="1:19">
      <c r="A3840" s="30" t="s">
        <v>9539</v>
      </c>
      <c r="D3840" s="30" t="str">
        <f t="shared" si="956"/>
        <v>140208</v>
      </c>
      <c r="E3840" s="30">
        <f t="shared" si="960"/>
        <v>7</v>
      </c>
      <c r="F3840" s="30" t="str">
        <f t="shared" si="957"/>
        <v>-</v>
      </c>
      <c r="G3840" s="30">
        <f t="shared" si="961"/>
        <v>9</v>
      </c>
      <c r="H3840" s="30" t="str">
        <f t="shared" si="958"/>
        <v>INF754K01FR5</v>
      </c>
      <c r="I3840" s="30">
        <f t="shared" si="963"/>
        <v>22</v>
      </c>
      <c r="J3840" s="35" t="str">
        <f t="shared" si="959"/>
        <v>Edelweiss Treasury Fund - Regular Plan - Daily Dividend Option</v>
      </c>
      <c r="K3840" s="35">
        <f t="shared" si="964"/>
        <v>85</v>
      </c>
      <c r="L3840" s="30" t="str">
        <f t="shared" si="965"/>
        <v>1000.89</v>
      </c>
      <c r="M3840" s="30">
        <f t="shared" si="966"/>
        <v>93</v>
      </c>
      <c r="N3840" s="30" t="str">
        <f t="shared" si="967"/>
        <v>1000.89</v>
      </c>
      <c r="O3840" s="30">
        <f t="shared" si="968"/>
        <v>101</v>
      </c>
      <c r="P3840" s="30" t="str">
        <f t="shared" si="969"/>
        <v>1000.89</v>
      </c>
      <c r="Q3840" s="30">
        <f t="shared" si="970"/>
        <v>109</v>
      </c>
      <c r="R3840" s="36" t="str">
        <f t="shared" si="971"/>
        <v>09-Aug-2017</v>
      </c>
      <c r="S3840" s="37">
        <f t="shared" si="962"/>
        <v>1000.89</v>
      </c>
    </row>
    <row r="3841" spans="1:19">
      <c r="A3841" s="30" t="s">
        <v>9540</v>
      </c>
      <c r="D3841" s="30" t="str">
        <f t="shared" si="956"/>
        <v>140214</v>
      </c>
      <c r="E3841" s="30">
        <f t="shared" si="960"/>
        <v>7</v>
      </c>
      <c r="F3841" s="30" t="str">
        <f t="shared" si="957"/>
        <v>INF754K01FB9</v>
      </c>
      <c r="G3841" s="30">
        <f t="shared" si="961"/>
        <v>20</v>
      </c>
      <c r="H3841" s="30" t="str">
        <f t="shared" si="958"/>
        <v>INF754K01FC7</v>
      </c>
      <c r="I3841" s="30">
        <f t="shared" si="963"/>
        <v>33</v>
      </c>
      <c r="J3841" s="35" t="str">
        <f t="shared" si="959"/>
        <v>Edelweiss Treasury Fund - Regular Plan - Dividend Option</v>
      </c>
      <c r="K3841" s="35">
        <f t="shared" si="964"/>
        <v>90</v>
      </c>
      <c r="L3841" s="30" t="str">
        <f t="shared" si="965"/>
        <v>1349.0713</v>
      </c>
      <c r="M3841" s="30">
        <f t="shared" si="966"/>
        <v>100</v>
      </c>
      <c r="N3841" s="30" t="str">
        <f t="shared" si="967"/>
        <v>1349.0713</v>
      </c>
      <c r="O3841" s="30">
        <f t="shared" si="968"/>
        <v>110</v>
      </c>
      <c r="P3841" s="30" t="str">
        <f t="shared" si="969"/>
        <v>1349.0713</v>
      </c>
      <c r="Q3841" s="30">
        <f t="shared" si="970"/>
        <v>120</v>
      </c>
      <c r="R3841" s="36" t="str">
        <f t="shared" si="971"/>
        <v>09-Aug-2017</v>
      </c>
      <c r="S3841" s="37">
        <f t="shared" si="962"/>
        <v>1349.0713000000001</v>
      </c>
    </row>
    <row r="3842" spans="1:19">
      <c r="A3842" s="30" t="s">
        <v>9541</v>
      </c>
      <c r="D3842" s="30" t="str">
        <f t="shared" si="956"/>
        <v>140207</v>
      </c>
      <c r="E3842" s="30">
        <f t="shared" si="960"/>
        <v>7</v>
      </c>
      <c r="F3842" s="30" t="str">
        <f t="shared" si="957"/>
        <v>INF754K01FQ7</v>
      </c>
      <c r="G3842" s="30">
        <f t="shared" si="961"/>
        <v>20</v>
      </c>
      <c r="H3842" s="30" t="str">
        <f t="shared" si="958"/>
        <v>-</v>
      </c>
      <c r="I3842" s="30">
        <f t="shared" si="963"/>
        <v>22</v>
      </c>
      <c r="J3842" s="35" t="str">
        <f t="shared" si="959"/>
        <v>Edelweiss Treasury Fund - Regular Plan - Growth Option</v>
      </c>
      <c r="K3842" s="35">
        <f t="shared" si="964"/>
        <v>77</v>
      </c>
      <c r="L3842" s="30" t="str">
        <f t="shared" si="965"/>
        <v>1993.6639</v>
      </c>
      <c r="M3842" s="30">
        <f t="shared" si="966"/>
        <v>87</v>
      </c>
      <c r="N3842" s="30" t="str">
        <f t="shared" si="967"/>
        <v>1993.6639</v>
      </c>
      <c r="O3842" s="30">
        <f t="shared" si="968"/>
        <v>97</v>
      </c>
      <c r="P3842" s="30" t="str">
        <f t="shared" si="969"/>
        <v>1993.6639</v>
      </c>
      <c r="Q3842" s="30">
        <f t="shared" si="970"/>
        <v>107</v>
      </c>
      <c r="R3842" s="36" t="str">
        <f t="shared" si="971"/>
        <v>09-Aug-2017</v>
      </c>
      <c r="S3842" s="37">
        <f t="shared" si="962"/>
        <v>1993.6639</v>
      </c>
    </row>
    <row r="3843" spans="1:19" ht="26">
      <c r="A3843" s="30" t="s">
        <v>9542</v>
      </c>
      <c r="D3843" s="30" t="str">
        <f t="shared" si="956"/>
        <v>140206</v>
      </c>
      <c r="E3843" s="30">
        <f t="shared" si="960"/>
        <v>7</v>
      </c>
      <c r="F3843" s="30" t="str">
        <f t="shared" si="957"/>
        <v>INF754K01GC5</v>
      </c>
      <c r="G3843" s="30">
        <f t="shared" si="961"/>
        <v>20</v>
      </c>
      <c r="H3843" s="30" t="str">
        <f t="shared" si="958"/>
        <v>INF754K01FU9</v>
      </c>
      <c r="I3843" s="30">
        <f t="shared" si="963"/>
        <v>33</v>
      </c>
      <c r="J3843" s="35" t="str">
        <f t="shared" si="959"/>
        <v>Edelweiss Treasury Fund - Regular Plan - Monthly Dividend Option</v>
      </c>
      <c r="K3843" s="35">
        <f t="shared" si="964"/>
        <v>98</v>
      </c>
      <c r="L3843" s="30" t="str">
        <f t="shared" si="965"/>
        <v>1006.7196</v>
      </c>
      <c r="M3843" s="30">
        <f t="shared" si="966"/>
        <v>108</v>
      </c>
      <c r="N3843" s="30" t="str">
        <f t="shared" si="967"/>
        <v>1006.7196</v>
      </c>
      <c r="O3843" s="30">
        <f t="shared" si="968"/>
        <v>118</v>
      </c>
      <c r="P3843" s="30" t="str">
        <f t="shared" si="969"/>
        <v>1006.7196</v>
      </c>
      <c r="Q3843" s="30">
        <f t="shared" si="970"/>
        <v>128</v>
      </c>
      <c r="R3843" s="36" t="str">
        <f t="shared" si="971"/>
        <v>09-Aug-2017</v>
      </c>
      <c r="S3843" s="37">
        <f t="shared" si="962"/>
        <v>1006.7196</v>
      </c>
    </row>
    <row r="3844" spans="1:19" ht="26">
      <c r="A3844" s="30" t="s">
        <v>9543</v>
      </c>
      <c r="D3844" s="30" t="str">
        <f t="shared" si="956"/>
        <v>140209</v>
      </c>
      <c r="E3844" s="30">
        <f t="shared" si="960"/>
        <v>7</v>
      </c>
      <c r="F3844" s="30" t="str">
        <f t="shared" si="957"/>
        <v>INF754K01GA9</v>
      </c>
      <c r="G3844" s="30">
        <f t="shared" si="961"/>
        <v>20</v>
      </c>
      <c r="H3844" s="30" t="str">
        <f t="shared" si="958"/>
        <v>INF754K01FS3</v>
      </c>
      <c r="I3844" s="30">
        <f t="shared" si="963"/>
        <v>33</v>
      </c>
      <c r="J3844" s="35" t="str">
        <f t="shared" si="959"/>
        <v>Edelweiss Treasury Fund - Regular Plan - Weekly Dividend Option</v>
      </c>
      <c r="K3844" s="35">
        <f t="shared" si="964"/>
        <v>97</v>
      </c>
      <c r="L3844" s="30" t="str">
        <f t="shared" si="965"/>
        <v>1006.38</v>
      </c>
      <c r="M3844" s="30">
        <f t="shared" si="966"/>
        <v>105</v>
      </c>
      <c r="N3844" s="30" t="str">
        <f t="shared" si="967"/>
        <v>1006.38</v>
      </c>
      <c r="O3844" s="30">
        <f t="shared" si="968"/>
        <v>113</v>
      </c>
      <c r="P3844" s="30" t="str">
        <f t="shared" si="969"/>
        <v>1006.38</v>
      </c>
      <c r="Q3844" s="30">
        <f t="shared" si="970"/>
        <v>121</v>
      </c>
      <c r="R3844" s="36" t="str">
        <f t="shared" si="971"/>
        <v>09-Aug-2017</v>
      </c>
      <c r="S3844" s="37">
        <f t="shared" si="962"/>
        <v>1006.38</v>
      </c>
    </row>
    <row r="3845" spans="1:19">
      <c r="A3845" s="30" t="s">
        <v>9544</v>
      </c>
      <c r="D3845" s="30" t="str">
        <f t="shared" si="956"/>
        <v>140200</v>
      </c>
      <c r="E3845" s="30">
        <f t="shared" si="960"/>
        <v>7</v>
      </c>
      <c r="F3845" s="30" t="str">
        <f t="shared" si="957"/>
        <v>-</v>
      </c>
      <c r="G3845" s="30">
        <f t="shared" si="961"/>
        <v>9</v>
      </c>
      <c r="H3845" s="30" t="str">
        <f t="shared" si="958"/>
        <v>INF754K01FW5</v>
      </c>
      <c r="I3845" s="30">
        <f t="shared" si="963"/>
        <v>22</v>
      </c>
      <c r="J3845" s="35" t="str">
        <f t="shared" si="959"/>
        <v>Edelweiss Treasury Fund - Retail Plan - Daily Dividend Option</v>
      </c>
      <c r="K3845" s="35">
        <f t="shared" si="964"/>
        <v>84</v>
      </c>
      <c r="L3845" s="30" t="str">
        <f t="shared" si="965"/>
        <v>1003.53</v>
      </c>
      <c r="M3845" s="30">
        <f t="shared" si="966"/>
        <v>92</v>
      </c>
      <c r="N3845" s="30" t="str">
        <f t="shared" si="967"/>
        <v>1003.53</v>
      </c>
      <c r="O3845" s="30">
        <f t="shared" si="968"/>
        <v>100</v>
      </c>
      <c r="P3845" s="30" t="str">
        <f t="shared" si="969"/>
        <v>1003.53</v>
      </c>
      <c r="Q3845" s="30">
        <f t="shared" si="970"/>
        <v>108</v>
      </c>
      <c r="R3845" s="36" t="str">
        <f t="shared" si="971"/>
        <v>09-Aug-2017</v>
      </c>
      <c r="S3845" s="37">
        <f t="shared" si="962"/>
        <v>1003.53</v>
      </c>
    </row>
    <row r="3846" spans="1:19">
      <c r="A3846" s="30" t="s">
        <v>9545</v>
      </c>
      <c r="D3846" s="30" t="str">
        <f t="shared" si="956"/>
        <v>140201</v>
      </c>
      <c r="E3846" s="30">
        <f t="shared" si="960"/>
        <v>7</v>
      </c>
      <c r="F3846" s="30" t="str">
        <f t="shared" si="957"/>
        <v>INF754K01FV7</v>
      </c>
      <c r="G3846" s="30">
        <f t="shared" si="961"/>
        <v>20</v>
      </c>
      <c r="H3846" s="30" t="str">
        <f t="shared" si="958"/>
        <v>-</v>
      </c>
      <c r="I3846" s="30">
        <f t="shared" si="963"/>
        <v>22</v>
      </c>
      <c r="J3846" s="35" t="str">
        <f t="shared" si="959"/>
        <v>Edelweiss Treasury Fund - Retail Plan - Growth Option</v>
      </c>
      <c r="K3846" s="35">
        <f t="shared" si="964"/>
        <v>76</v>
      </c>
      <c r="L3846" s="30" t="str">
        <f t="shared" si="965"/>
        <v>1784.1832</v>
      </c>
      <c r="M3846" s="30">
        <f t="shared" si="966"/>
        <v>86</v>
      </c>
      <c r="N3846" s="30" t="str">
        <f t="shared" si="967"/>
        <v>1784.1832</v>
      </c>
      <c r="O3846" s="30">
        <f t="shared" si="968"/>
        <v>96</v>
      </c>
      <c r="P3846" s="30" t="str">
        <f t="shared" si="969"/>
        <v>1784.1832</v>
      </c>
      <c r="Q3846" s="30">
        <f t="shared" si="970"/>
        <v>106</v>
      </c>
      <c r="R3846" s="36" t="str">
        <f t="shared" si="971"/>
        <v>09-Aug-2017</v>
      </c>
      <c r="S3846" s="37">
        <f t="shared" si="962"/>
        <v>1784.1831999999999</v>
      </c>
    </row>
    <row r="3847" spans="1:19" ht="26">
      <c r="A3847" s="30" t="s">
        <v>9546</v>
      </c>
      <c r="D3847" s="30" t="str">
        <f t="shared" ref="D3847:D3910" si="972">IF(ISERROR(LEFT(A3847,SEARCH(";",A3847)-1)),"",LEFT(A3847,SEARCH(";",A3847)-1))</f>
        <v>140204</v>
      </c>
      <c r="E3847" s="30">
        <f t="shared" si="960"/>
        <v>7</v>
      </c>
      <c r="F3847" s="30" t="str">
        <f t="shared" ref="F3847:F3910" si="973">IF($D3847="",A3847,MID($A3847,E3847+1,SEARCH(";",$A3847,E3847+1)-E3847-1))</f>
        <v>-</v>
      </c>
      <c r="G3847" s="30">
        <f t="shared" si="961"/>
        <v>9</v>
      </c>
      <c r="H3847" s="30" t="str">
        <f t="shared" ref="H3847:H3910" si="974">IF($D3847="","",MID($A3847,G3847+1,SEARCH(";",$A3847,G3847+1)-G3847-1))</f>
        <v>INF754K01FZ8</v>
      </c>
      <c r="I3847" s="30">
        <f t="shared" si="963"/>
        <v>22</v>
      </c>
      <c r="J3847" s="35" t="str">
        <f t="shared" ref="J3847:J3910" si="975">IF($D3847="","",MID($A3847,I3847+1,SEARCH(";",$A3847,I3847+1)-I3847-1))</f>
        <v>Edelweiss Treasury Fund - Retail Plan - Monthly Dividend Option</v>
      </c>
      <c r="K3847" s="35">
        <f t="shared" si="964"/>
        <v>86</v>
      </c>
      <c r="L3847" s="30" t="str">
        <f t="shared" si="965"/>
        <v>1012.392</v>
      </c>
      <c r="M3847" s="30">
        <f t="shared" si="966"/>
        <v>95</v>
      </c>
      <c r="N3847" s="30" t="str">
        <f t="shared" si="967"/>
        <v>1012.392</v>
      </c>
      <c r="O3847" s="30">
        <f t="shared" si="968"/>
        <v>104</v>
      </c>
      <c r="P3847" s="30" t="str">
        <f t="shared" si="969"/>
        <v>1012.392</v>
      </c>
      <c r="Q3847" s="30">
        <f t="shared" si="970"/>
        <v>113</v>
      </c>
      <c r="R3847" s="36" t="str">
        <f t="shared" si="971"/>
        <v>09-Aug-2017</v>
      </c>
      <c r="S3847" s="37">
        <f t="shared" si="962"/>
        <v>1012.3920000000001</v>
      </c>
    </row>
    <row r="3848" spans="1:19" ht="26">
      <c r="A3848" s="30" t="s">
        <v>9547</v>
      </c>
      <c r="D3848" s="30" t="str">
        <f t="shared" si="972"/>
        <v>140202</v>
      </c>
      <c r="E3848" s="30">
        <f t="shared" ref="E3848:E3911" si="976">IF($D3848="","",LEN(D3848)+1)</f>
        <v>7</v>
      </c>
      <c r="F3848" s="30" t="str">
        <f t="shared" si="973"/>
        <v>-</v>
      </c>
      <c r="G3848" s="30">
        <f t="shared" ref="G3848:G3911" si="977">IF($D3848="","",E3848+(LEN(F3848)+1))</f>
        <v>9</v>
      </c>
      <c r="H3848" s="30" t="str">
        <f t="shared" si="974"/>
        <v>INF754K01FX3</v>
      </c>
      <c r="I3848" s="30">
        <f t="shared" si="963"/>
        <v>22</v>
      </c>
      <c r="J3848" s="35" t="str">
        <f t="shared" si="975"/>
        <v>Edelweiss Treasury Fund - Retail Plan - Weekly Dividend Option</v>
      </c>
      <c r="K3848" s="35">
        <f t="shared" si="964"/>
        <v>85</v>
      </c>
      <c r="L3848" s="30" t="str">
        <f t="shared" si="965"/>
        <v>1007.12</v>
      </c>
      <c r="M3848" s="30">
        <f t="shared" si="966"/>
        <v>93</v>
      </c>
      <c r="N3848" s="30" t="str">
        <f t="shared" si="967"/>
        <v>1007.12</v>
      </c>
      <c r="O3848" s="30">
        <f t="shared" si="968"/>
        <v>101</v>
      </c>
      <c r="P3848" s="30" t="str">
        <f t="shared" si="969"/>
        <v>1007.12</v>
      </c>
      <c r="Q3848" s="30">
        <f t="shared" si="970"/>
        <v>109</v>
      </c>
      <c r="R3848" s="36" t="str">
        <f t="shared" si="971"/>
        <v>09-Aug-2017</v>
      </c>
      <c r="S3848" s="37">
        <f t="shared" ref="S3848:S3911" si="978">IF(L3848="","",L3848+0)</f>
        <v>1007.12</v>
      </c>
    </row>
    <row r="3849" spans="1:19">
      <c r="A3849" s="30" t="s">
        <v>97</v>
      </c>
      <c r="D3849" s="30" t="str">
        <f t="shared" si="972"/>
        <v/>
      </c>
      <c r="E3849" s="30" t="str">
        <f t="shared" si="976"/>
        <v/>
      </c>
      <c r="F3849" s="30" t="str">
        <f t="shared" si="973"/>
        <v xml:space="preserve"> </v>
      </c>
      <c r="G3849" s="30" t="str">
        <f t="shared" si="977"/>
        <v/>
      </c>
      <c r="H3849" s="30" t="str">
        <f t="shared" si="974"/>
        <v/>
      </c>
      <c r="I3849" s="30" t="str">
        <f t="shared" si="963"/>
        <v/>
      </c>
      <c r="J3849" s="35" t="str">
        <f t="shared" si="975"/>
        <v/>
      </c>
      <c r="K3849" s="35" t="str">
        <f t="shared" si="964"/>
        <v/>
      </c>
      <c r="L3849" s="30" t="str">
        <f t="shared" si="965"/>
        <v/>
      </c>
      <c r="M3849" s="30" t="str">
        <f t="shared" si="966"/>
        <v/>
      </c>
      <c r="N3849" s="30" t="str">
        <f t="shared" si="967"/>
        <v/>
      </c>
      <c r="O3849" s="30" t="str">
        <f t="shared" si="968"/>
        <v/>
      </c>
      <c r="P3849" s="30" t="str">
        <f t="shared" si="969"/>
        <v/>
      </c>
      <c r="Q3849" s="30" t="str">
        <f t="shared" si="970"/>
        <v/>
      </c>
      <c r="R3849" s="36" t="str">
        <f t="shared" si="971"/>
        <v/>
      </c>
      <c r="S3849" s="37" t="str">
        <f t="shared" si="978"/>
        <v/>
      </c>
    </row>
    <row r="3850" spans="1:19">
      <c r="A3850" s="30" t="s">
        <v>105</v>
      </c>
      <c r="D3850" s="30" t="str">
        <f t="shared" si="972"/>
        <v/>
      </c>
      <c r="E3850" s="30" t="str">
        <f t="shared" si="976"/>
        <v/>
      </c>
      <c r="F3850" s="30" t="str">
        <f t="shared" si="973"/>
        <v>Escorts Mutual Fund</v>
      </c>
      <c r="G3850" s="30" t="str">
        <f t="shared" si="977"/>
        <v/>
      </c>
      <c r="H3850" s="30" t="str">
        <f t="shared" si="974"/>
        <v/>
      </c>
      <c r="I3850" s="30" t="str">
        <f t="shared" si="963"/>
        <v/>
      </c>
      <c r="J3850" s="35" t="str">
        <f t="shared" si="975"/>
        <v/>
      </c>
      <c r="K3850" s="35" t="str">
        <f t="shared" si="964"/>
        <v/>
      </c>
      <c r="L3850" s="30" t="str">
        <f t="shared" si="965"/>
        <v/>
      </c>
      <c r="M3850" s="30" t="str">
        <f t="shared" si="966"/>
        <v/>
      </c>
      <c r="N3850" s="30" t="str">
        <f t="shared" si="967"/>
        <v/>
      </c>
      <c r="O3850" s="30" t="str">
        <f t="shared" si="968"/>
        <v/>
      </c>
      <c r="P3850" s="30" t="str">
        <f t="shared" si="969"/>
        <v/>
      </c>
      <c r="Q3850" s="30" t="str">
        <f t="shared" si="970"/>
        <v/>
      </c>
      <c r="R3850" s="36" t="str">
        <f t="shared" si="971"/>
        <v/>
      </c>
      <c r="S3850" s="37" t="str">
        <f t="shared" si="978"/>
        <v/>
      </c>
    </row>
    <row r="3851" spans="1:19">
      <c r="A3851" s="30" t="s">
        <v>97</v>
      </c>
      <c r="D3851" s="30" t="str">
        <f t="shared" si="972"/>
        <v/>
      </c>
      <c r="E3851" s="30" t="str">
        <f t="shared" si="976"/>
        <v/>
      </c>
      <c r="F3851" s="30" t="str">
        <f t="shared" si="973"/>
        <v xml:space="preserve"> </v>
      </c>
      <c r="G3851" s="30" t="str">
        <f t="shared" si="977"/>
        <v/>
      </c>
      <c r="H3851" s="30" t="str">
        <f t="shared" si="974"/>
        <v/>
      </c>
      <c r="I3851" s="30" t="str">
        <f t="shared" si="963"/>
        <v/>
      </c>
      <c r="J3851" s="35" t="str">
        <f t="shared" si="975"/>
        <v/>
      </c>
      <c r="K3851" s="35" t="str">
        <f t="shared" si="964"/>
        <v/>
      </c>
      <c r="L3851" s="30" t="str">
        <f t="shared" si="965"/>
        <v/>
      </c>
      <c r="M3851" s="30" t="str">
        <f t="shared" si="966"/>
        <v/>
      </c>
      <c r="N3851" s="30" t="str">
        <f t="shared" si="967"/>
        <v/>
      </c>
      <c r="O3851" s="30" t="str">
        <f t="shared" si="968"/>
        <v/>
      </c>
      <c r="P3851" s="30" t="str">
        <f t="shared" si="969"/>
        <v/>
      </c>
      <c r="Q3851" s="30" t="str">
        <f t="shared" si="970"/>
        <v/>
      </c>
      <c r="R3851" s="36" t="str">
        <f t="shared" si="971"/>
        <v/>
      </c>
      <c r="S3851" s="37" t="str">
        <f t="shared" si="978"/>
        <v/>
      </c>
    </row>
    <row r="3852" spans="1:19">
      <c r="A3852" s="30" t="s">
        <v>9548</v>
      </c>
      <c r="D3852" s="30" t="str">
        <f t="shared" si="972"/>
        <v>100176</v>
      </c>
      <c r="E3852" s="30">
        <f t="shared" si="976"/>
        <v>7</v>
      </c>
      <c r="F3852" s="30" t="str">
        <f t="shared" si="973"/>
        <v>INF966L01036</v>
      </c>
      <c r="G3852" s="30">
        <f t="shared" si="977"/>
        <v>20</v>
      </c>
      <c r="H3852" s="30" t="str">
        <f t="shared" si="974"/>
        <v>INF966L01044</v>
      </c>
      <c r="I3852" s="30">
        <f t="shared" si="963"/>
        <v>33</v>
      </c>
      <c r="J3852" s="35" t="str">
        <f t="shared" si="975"/>
        <v>Escorts Income Bond-Dividend</v>
      </c>
      <c r="K3852" s="35">
        <f t="shared" si="964"/>
        <v>62</v>
      </c>
      <c r="L3852" s="30" t="str">
        <f t="shared" si="965"/>
        <v>40.7274</v>
      </c>
      <c r="M3852" s="30">
        <f t="shared" si="966"/>
        <v>70</v>
      </c>
      <c r="N3852" s="30" t="str">
        <f t="shared" si="967"/>
        <v>40.3201</v>
      </c>
      <c r="O3852" s="30">
        <f t="shared" si="968"/>
        <v>78</v>
      </c>
      <c r="P3852" s="30" t="str">
        <f t="shared" si="969"/>
        <v>40.7274</v>
      </c>
      <c r="Q3852" s="30">
        <f t="shared" si="970"/>
        <v>86</v>
      </c>
      <c r="R3852" s="36" t="str">
        <f t="shared" si="971"/>
        <v>09-Aug-2017</v>
      </c>
      <c r="S3852" s="37">
        <f t="shared" si="978"/>
        <v>40.727400000000003</v>
      </c>
    </row>
    <row r="3853" spans="1:19">
      <c r="A3853" s="30" t="s">
        <v>9549</v>
      </c>
      <c r="D3853" s="30" t="str">
        <f t="shared" si="972"/>
        <v>120827</v>
      </c>
      <c r="E3853" s="30">
        <f t="shared" si="976"/>
        <v>7</v>
      </c>
      <c r="F3853" s="30" t="str">
        <f t="shared" si="973"/>
        <v>-</v>
      </c>
      <c r="G3853" s="30">
        <f t="shared" si="977"/>
        <v>9</v>
      </c>
      <c r="H3853" s="30" t="str">
        <f t="shared" si="974"/>
        <v>INF966L01689</v>
      </c>
      <c r="I3853" s="30">
        <f t="shared" ref="I3853:I3916" si="979">IF($D3853="","",G3853+LEN(H3853)+1)</f>
        <v>22</v>
      </c>
      <c r="J3853" s="35" t="str">
        <f t="shared" si="975"/>
        <v>Escorts Income Bond-Dividend Option-Direct Plan</v>
      </c>
      <c r="K3853" s="35">
        <f t="shared" ref="K3853:K3916" si="980">IF($D3853="","",I3853+LEN(J3853)+1)</f>
        <v>70</v>
      </c>
      <c r="L3853" s="30" t="str">
        <f t="shared" ref="L3853:L3916" si="981">IF($D3853="","",MID($A3853,K3853+1,SEARCH(";",$A3853,K3853+1)-K3853-1))</f>
        <v>41.1098</v>
      </c>
      <c r="M3853" s="30">
        <f t="shared" ref="M3853:M3916" si="982">IF($D3853="","",K3853+LEN(L3853)+1)</f>
        <v>78</v>
      </c>
      <c r="N3853" s="30" t="str">
        <f t="shared" ref="N3853:N3916" si="983">IF($D3853="","",MID($A3853,M3853+1,SEARCH(";",$A3853,M3853+1)-M3853-1))</f>
        <v>40.6987</v>
      </c>
      <c r="O3853" s="30">
        <f t="shared" ref="O3853:O3916" si="984">IF($D3853="","",M3853+LEN(N3853)+1)</f>
        <v>86</v>
      </c>
      <c r="P3853" s="30" t="str">
        <f t="shared" ref="P3853:P3916" si="985">IF($D3853="","",MID($A3853,O3853+1,SEARCH(";",$A3853,O3853+1)-O3853-1))</f>
        <v>41.1098</v>
      </c>
      <c r="Q3853" s="30">
        <f t="shared" ref="Q3853:Q3916" si="986">IF($D3853="","",O3853+LEN(P3853)+1)</f>
        <v>94</v>
      </c>
      <c r="R3853" s="36" t="str">
        <f t="shared" ref="R3853:R3916" si="987">IF($D3853="","",MID($A3853,Q3853+1,15))</f>
        <v>09-Aug-2017</v>
      </c>
      <c r="S3853" s="37">
        <f t="shared" si="978"/>
        <v>41.1098</v>
      </c>
    </row>
    <row r="3854" spans="1:19">
      <c r="A3854" s="30" t="s">
        <v>9550</v>
      </c>
      <c r="D3854" s="30" t="str">
        <f t="shared" si="972"/>
        <v>100177</v>
      </c>
      <c r="E3854" s="30">
        <f t="shared" si="976"/>
        <v>7</v>
      </c>
      <c r="F3854" s="30" t="str">
        <f t="shared" si="973"/>
        <v>INF966L01051</v>
      </c>
      <c r="G3854" s="30">
        <f t="shared" si="977"/>
        <v>20</v>
      </c>
      <c r="H3854" s="30" t="str">
        <f t="shared" si="974"/>
        <v>-</v>
      </c>
      <c r="I3854" s="30">
        <f t="shared" si="979"/>
        <v>22</v>
      </c>
      <c r="J3854" s="35" t="str">
        <f t="shared" si="975"/>
        <v>Escorts Income Bond-Growth</v>
      </c>
      <c r="K3854" s="35">
        <f t="shared" si="980"/>
        <v>49</v>
      </c>
      <c r="L3854" s="30" t="str">
        <f t="shared" si="981"/>
        <v>50.5245</v>
      </c>
      <c r="M3854" s="30">
        <f t="shared" si="982"/>
        <v>57</v>
      </c>
      <c r="N3854" s="30" t="str">
        <f t="shared" si="983"/>
        <v>50.0193</v>
      </c>
      <c r="O3854" s="30">
        <f t="shared" si="984"/>
        <v>65</v>
      </c>
      <c r="P3854" s="30" t="str">
        <f t="shared" si="985"/>
        <v>50.5245</v>
      </c>
      <c r="Q3854" s="30">
        <f t="shared" si="986"/>
        <v>73</v>
      </c>
      <c r="R3854" s="36" t="str">
        <f t="shared" si="987"/>
        <v>09-Aug-2017</v>
      </c>
      <c r="S3854" s="37">
        <f t="shared" si="978"/>
        <v>50.524500000000003</v>
      </c>
    </row>
    <row r="3855" spans="1:19">
      <c r="A3855" s="30" t="s">
        <v>9551</v>
      </c>
      <c r="D3855" s="30" t="str">
        <f t="shared" si="972"/>
        <v>120828</v>
      </c>
      <c r="E3855" s="30">
        <f t="shared" si="976"/>
        <v>7</v>
      </c>
      <c r="F3855" s="30" t="str">
        <f t="shared" si="973"/>
        <v>INF966L01663</v>
      </c>
      <c r="G3855" s="30">
        <f t="shared" si="977"/>
        <v>20</v>
      </c>
      <c r="H3855" s="30" t="str">
        <f t="shared" si="974"/>
        <v>INF966L01671</v>
      </c>
      <c r="I3855" s="30">
        <f t="shared" si="979"/>
        <v>33</v>
      </c>
      <c r="J3855" s="35" t="str">
        <f t="shared" si="975"/>
        <v>Escorts Income Bond-Growth Option-Direct Plan</v>
      </c>
      <c r="K3855" s="35">
        <f t="shared" si="980"/>
        <v>79</v>
      </c>
      <c r="L3855" s="30" t="str">
        <f t="shared" si="981"/>
        <v>50.9568</v>
      </c>
      <c r="M3855" s="30">
        <f t="shared" si="982"/>
        <v>87</v>
      </c>
      <c r="N3855" s="30" t="str">
        <f t="shared" si="983"/>
        <v>50.4472</v>
      </c>
      <c r="O3855" s="30">
        <f t="shared" si="984"/>
        <v>95</v>
      </c>
      <c r="P3855" s="30" t="str">
        <f t="shared" si="985"/>
        <v>50.9568</v>
      </c>
      <c r="Q3855" s="30">
        <f t="shared" si="986"/>
        <v>103</v>
      </c>
      <c r="R3855" s="36" t="str">
        <f t="shared" si="987"/>
        <v>09-Aug-2017</v>
      </c>
      <c r="S3855" s="37">
        <f t="shared" si="978"/>
        <v>50.956800000000001</v>
      </c>
    </row>
    <row r="3856" spans="1:19">
      <c r="A3856" s="30" t="s">
        <v>9552</v>
      </c>
      <c r="D3856" s="30" t="str">
        <f t="shared" si="972"/>
        <v>100173</v>
      </c>
      <c r="E3856" s="30">
        <f t="shared" si="976"/>
        <v>7</v>
      </c>
      <c r="F3856" s="30" t="str">
        <f t="shared" si="973"/>
        <v>INF966L01101</v>
      </c>
      <c r="G3856" s="30">
        <f t="shared" si="977"/>
        <v>20</v>
      </c>
      <c r="H3856" s="30" t="str">
        <f t="shared" si="974"/>
        <v>-</v>
      </c>
      <c r="I3856" s="30">
        <f t="shared" si="979"/>
        <v>22</v>
      </c>
      <c r="J3856" s="35" t="str">
        <f t="shared" si="975"/>
        <v>Escorts Income Plan-Bonus</v>
      </c>
      <c r="K3856" s="35">
        <f t="shared" si="980"/>
        <v>48</v>
      </c>
      <c r="L3856" s="30" t="str">
        <f t="shared" si="981"/>
        <v>29.6654</v>
      </c>
      <c r="M3856" s="30">
        <f t="shared" si="982"/>
        <v>56</v>
      </c>
      <c r="N3856" s="30" t="str">
        <f t="shared" si="983"/>
        <v>29.3687</v>
      </c>
      <c r="O3856" s="30">
        <f t="shared" si="984"/>
        <v>64</v>
      </c>
      <c r="P3856" s="30" t="str">
        <f t="shared" si="985"/>
        <v>29.6654</v>
      </c>
      <c r="Q3856" s="30">
        <f t="shared" si="986"/>
        <v>72</v>
      </c>
      <c r="R3856" s="36" t="str">
        <f t="shared" si="987"/>
        <v>09-Aug-2017</v>
      </c>
      <c r="S3856" s="37">
        <f t="shared" si="978"/>
        <v>29.665400000000002</v>
      </c>
    </row>
    <row r="3857" spans="1:19">
      <c r="A3857" s="30" t="s">
        <v>9553</v>
      </c>
      <c r="D3857" s="30" t="str">
        <f t="shared" si="972"/>
        <v>120831</v>
      </c>
      <c r="E3857" s="30">
        <f t="shared" si="976"/>
        <v>7</v>
      </c>
      <c r="F3857" s="30" t="str">
        <f t="shared" si="973"/>
        <v>INF966L01762</v>
      </c>
      <c r="G3857" s="30">
        <f t="shared" si="977"/>
        <v>20</v>
      </c>
      <c r="H3857" s="30" t="str">
        <f t="shared" si="974"/>
        <v>-</v>
      </c>
      <c r="I3857" s="30">
        <f t="shared" si="979"/>
        <v>22</v>
      </c>
      <c r="J3857" s="35" t="str">
        <f t="shared" si="975"/>
        <v>Escorts Income Plan-Bonus Option-Direct Plan</v>
      </c>
      <c r="K3857" s="35">
        <f t="shared" si="980"/>
        <v>67</v>
      </c>
      <c r="L3857" s="30" t="str">
        <f t="shared" si="981"/>
        <v>29.6654</v>
      </c>
      <c r="M3857" s="30">
        <f t="shared" si="982"/>
        <v>75</v>
      </c>
      <c r="N3857" s="30" t="str">
        <f t="shared" si="983"/>
        <v>29.3687</v>
      </c>
      <c r="O3857" s="30">
        <f t="shared" si="984"/>
        <v>83</v>
      </c>
      <c r="P3857" s="30" t="str">
        <f t="shared" si="985"/>
        <v>29.6654</v>
      </c>
      <c r="Q3857" s="30">
        <f t="shared" si="986"/>
        <v>91</v>
      </c>
      <c r="R3857" s="36" t="str">
        <f t="shared" si="987"/>
        <v>09-Aug-2017</v>
      </c>
      <c r="S3857" s="37">
        <f t="shared" si="978"/>
        <v>29.665400000000002</v>
      </c>
    </row>
    <row r="3858" spans="1:19">
      <c r="A3858" s="30" t="s">
        <v>9554</v>
      </c>
      <c r="D3858" s="30" t="str">
        <f t="shared" si="972"/>
        <v>100171</v>
      </c>
      <c r="E3858" s="30">
        <f t="shared" si="976"/>
        <v>7</v>
      </c>
      <c r="F3858" s="30" t="str">
        <f t="shared" si="973"/>
        <v>INF966L01077</v>
      </c>
      <c r="G3858" s="30">
        <f t="shared" si="977"/>
        <v>20</v>
      </c>
      <c r="H3858" s="30" t="str">
        <f t="shared" si="974"/>
        <v>INF966L01085</v>
      </c>
      <c r="I3858" s="30">
        <f t="shared" si="979"/>
        <v>33</v>
      </c>
      <c r="J3858" s="35" t="str">
        <f t="shared" si="975"/>
        <v>Escorts Income Plan-Dividend</v>
      </c>
      <c r="K3858" s="35">
        <f t="shared" si="980"/>
        <v>62</v>
      </c>
      <c r="L3858" s="30" t="str">
        <f t="shared" si="981"/>
        <v>11.2250</v>
      </c>
      <c r="M3858" s="30">
        <f t="shared" si="982"/>
        <v>70</v>
      </c>
      <c r="N3858" s="30" t="str">
        <f t="shared" si="983"/>
        <v>11.1128</v>
      </c>
      <c r="O3858" s="30">
        <f t="shared" si="984"/>
        <v>78</v>
      </c>
      <c r="P3858" s="30" t="str">
        <f t="shared" si="985"/>
        <v>11.2250</v>
      </c>
      <c r="Q3858" s="30">
        <f t="shared" si="986"/>
        <v>86</v>
      </c>
      <c r="R3858" s="36" t="str">
        <f t="shared" si="987"/>
        <v>09-Aug-2017</v>
      </c>
      <c r="S3858" s="37">
        <f t="shared" si="978"/>
        <v>11.225</v>
      </c>
    </row>
    <row r="3859" spans="1:19">
      <c r="A3859" s="30" t="s">
        <v>9555</v>
      </c>
      <c r="D3859" s="30" t="str">
        <f t="shared" si="972"/>
        <v>120829</v>
      </c>
      <c r="E3859" s="30">
        <f t="shared" si="976"/>
        <v>7</v>
      </c>
      <c r="F3859" s="30" t="str">
        <f t="shared" si="973"/>
        <v>INF966L01739</v>
      </c>
      <c r="G3859" s="30">
        <f t="shared" si="977"/>
        <v>20</v>
      </c>
      <c r="H3859" s="30" t="str">
        <f t="shared" si="974"/>
        <v>INF966L01747</v>
      </c>
      <c r="I3859" s="30">
        <f t="shared" si="979"/>
        <v>33</v>
      </c>
      <c r="J3859" s="35" t="str">
        <f t="shared" si="975"/>
        <v>Escorts Income Plan-Dividend Option-Direct Plan</v>
      </c>
      <c r="K3859" s="35">
        <f t="shared" si="980"/>
        <v>81</v>
      </c>
      <c r="L3859" s="30" t="str">
        <f t="shared" si="981"/>
        <v>11.3402</v>
      </c>
      <c r="M3859" s="30">
        <f t="shared" si="982"/>
        <v>89</v>
      </c>
      <c r="N3859" s="30" t="str">
        <f t="shared" si="983"/>
        <v>11.2268</v>
      </c>
      <c r="O3859" s="30">
        <f t="shared" si="984"/>
        <v>97</v>
      </c>
      <c r="P3859" s="30" t="str">
        <f t="shared" si="985"/>
        <v>11.3402</v>
      </c>
      <c r="Q3859" s="30">
        <f t="shared" si="986"/>
        <v>105</v>
      </c>
      <c r="R3859" s="36" t="str">
        <f t="shared" si="987"/>
        <v>09-Aug-2017</v>
      </c>
      <c r="S3859" s="37">
        <f t="shared" si="978"/>
        <v>11.340199999999999</v>
      </c>
    </row>
    <row r="3860" spans="1:19">
      <c r="A3860" s="30" t="s">
        <v>9556</v>
      </c>
      <c r="D3860" s="30" t="str">
        <f t="shared" si="972"/>
        <v>100172</v>
      </c>
      <c r="E3860" s="30">
        <f t="shared" si="976"/>
        <v>7</v>
      </c>
      <c r="F3860" s="30" t="str">
        <f t="shared" si="973"/>
        <v>INF966L01093</v>
      </c>
      <c r="G3860" s="30">
        <f t="shared" si="977"/>
        <v>20</v>
      </c>
      <c r="H3860" s="30" t="str">
        <f t="shared" si="974"/>
        <v>-</v>
      </c>
      <c r="I3860" s="30">
        <f t="shared" si="979"/>
        <v>22</v>
      </c>
      <c r="J3860" s="35" t="str">
        <f t="shared" si="975"/>
        <v>Escorts Income Plan-Growth</v>
      </c>
      <c r="K3860" s="35">
        <f t="shared" si="980"/>
        <v>49</v>
      </c>
      <c r="L3860" s="30" t="str">
        <f t="shared" si="981"/>
        <v>56.4022</v>
      </c>
      <c r="M3860" s="30">
        <f t="shared" si="982"/>
        <v>57</v>
      </c>
      <c r="N3860" s="30" t="str">
        <f t="shared" si="983"/>
        <v>55.8382</v>
      </c>
      <c r="O3860" s="30">
        <f t="shared" si="984"/>
        <v>65</v>
      </c>
      <c r="P3860" s="30" t="str">
        <f t="shared" si="985"/>
        <v>56.4022</v>
      </c>
      <c r="Q3860" s="30">
        <f t="shared" si="986"/>
        <v>73</v>
      </c>
      <c r="R3860" s="36" t="str">
        <f t="shared" si="987"/>
        <v>09-Aug-2017</v>
      </c>
      <c r="S3860" s="37">
        <f t="shared" si="978"/>
        <v>56.402200000000001</v>
      </c>
    </row>
    <row r="3861" spans="1:19">
      <c r="A3861" s="30" t="s">
        <v>9557</v>
      </c>
      <c r="D3861" s="30" t="str">
        <f t="shared" si="972"/>
        <v>120830</v>
      </c>
      <c r="E3861" s="30">
        <f t="shared" si="976"/>
        <v>7</v>
      </c>
      <c r="F3861" s="30" t="str">
        <f t="shared" si="973"/>
        <v>INF966L01754</v>
      </c>
      <c r="G3861" s="30">
        <f t="shared" si="977"/>
        <v>20</v>
      </c>
      <c r="H3861" s="30" t="str">
        <f t="shared" si="974"/>
        <v>-</v>
      </c>
      <c r="I3861" s="30">
        <f t="shared" si="979"/>
        <v>22</v>
      </c>
      <c r="J3861" s="35" t="str">
        <f t="shared" si="975"/>
        <v>Escorts Income Plan-Growth Option-Direct Plan</v>
      </c>
      <c r="K3861" s="35">
        <f t="shared" si="980"/>
        <v>68</v>
      </c>
      <c r="L3861" s="30" t="str">
        <f t="shared" si="981"/>
        <v>56.8886</v>
      </c>
      <c r="M3861" s="30">
        <f t="shared" si="982"/>
        <v>76</v>
      </c>
      <c r="N3861" s="30" t="str">
        <f t="shared" si="983"/>
        <v>56.3197</v>
      </c>
      <c r="O3861" s="30">
        <f t="shared" si="984"/>
        <v>84</v>
      </c>
      <c r="P3861" s="30" t="str">
        <f t="shared" si="985"/>
        <v>56.8886</v>
      </c>
      <c r="Q3861" s="30">
        <f t="shared" si="986"/>
        <v>92</v>
      </c>
      <c r="R3861" s="36" t="str">
        <f t="shared" si="987"/>
        <v>09-Aug-2017</v>
      </c>
      <c r="S3861" s="37">
        <f t="shared" si="978"/>
        <v>56.888599999999997</v>
      </c>
    </row>
    <row r="3862" spans="1:19">
      <c r="A3862" s="30" t="s">
        <v>97</v>
      </c>
      <c r="D3862" s="30" t="str">
        <f t="shared" si="972"/>
        <v/>
      </c>
      <c r="E3862" s="30" t="str">
        <f t="shared" si="976"/>
        <v/>
      </c>
      <c r="F3862" s="30" t="str">
        <f t="shared" si="973"/>
        <v xml:space="preserve"> </v>
      </c>
      <c r="G3862" s="30" t="str">
        <f t="shared" si="977"/>
        <v/>
      </c>
      <c r="H3862" s="30" t="str">
        <f t="shared" si="974"/>
        <v/>
      </c>
      <c r="I3862" s="30" t="str">
        <f t="shared" si="979"/>
        <v/>
      </c>
      <c r="J3862" s="35" t="str">
        <f t="shared" si="975"/>
        <v/>
      </c>
      <c r="K3862" s="35" t="str">
        <f t="shared" si="980"/>
        <v/>
      </c>
      <c r="L3862" s="30" t="str">
        <f t="shared" si="981"/>
        <v/>
      </c>
      <c r="M3862" s="30" t="str">
        <f t="shared" si="982"/>
        <v/>
      </c>
      <c r="N3862" s="30" t="str">
        <f t="shared" si="983"/>
        <v/>
      </c>
      <c r="O3862" s="30" t="str">
        <f t="shared" si="984"/>
        <v/>
      </c>
      <c r="P3862" s="30" t="str">
        <f t="shared" si="985"/>
        <v/>
      </c>
      <c r="Q3862" s="30" t="str">
        <f t="shared" si="986"/>
        <v/>
      </c>
      <c r="R3862" s="36" t="str">
        <f t="shared" si="987"/>
        <v/>
      </c>
      <c r="S3862" s="37" t="str">
        <f t="shared" si="978"/>
        <v/>
      </c>
    </row>
    <row r="3863" spans="1:19">
      <c r="A3863" s="30" t="s">
        <v>106</v>
      </c>
      <c r="D3863" s="30" t="str">
        <f t="shared" si="972"/>
        <v/>
      </c>
      <c r="E3863" s="30" t="str">
        <f t="shared" si="976"/>
        <v/>
      </c>
      <c r="F3863" s="30" t="str">
        <f t="shared" si="973"/>
        <v>Franklin Templeton Mutual Fund</v>
      </c>
      <c r="G3863" s="30" t="str">
        <f t="shared" si="977"/>
        <v/>
      </c>
      <c r="H3863" s="30" t="str">
        <f t="shared" si="974"/>
        <v/>
      </c>
      <c r="I3863" s="30" t="str">
        <f t="shared" si="979"/>
        <v/>
      </c>
      <c r="J3863" s="35" t="str">
        <f t="shared" si="975"/>
        <v/>
      </c>
      <c r="K3863" s="35" t="str">
        <f t="shared" si="980"/>
        <v/>
      </c>
      <c r="L3863" s="30" t="str">
        <f t="shared" si="981"/>
        <v/>
      </c>
      <c r="M3863" s="30" t="str">
        <f t="shared" si="982"/>
        <v/>
      </c>
      <c r="N3863" s="30" t="str">
        <f t="shared" si="983"/>
        <v/>
      </c>
      <c r="O3863" s="30" t="str">
        <f t="shared" si="984"/>
        <v/>
      </c>
      <c r="P3863" s="30" t="str">
        <f t="shared" si="985"/>
        <v/>
      </c>
      <c r="Q3863" s="30" t="str">
        <f t="shared" si="986"/>
        <v/>
      </c>
      <c r="R3863" s="36" t="str">
        <f t="shared" si="987"/>
        <v/>
      </c>
      <c r="S3863" s="37" t="str">
        <f t="shared" si="978"/>
        <v/>
      </c>
    </row>
    <row r="3864" spans="1:19">
      <c r="A3864" s="30" t="s">
        <v>97</v>
      </c>
      <c r="D3864" s="30" t="str">
        <f t="shared" si="972"/>
        <v/>
      </c>
      <c r="E3864" s="30" t="str">
        <f t="shared" si="976"/>
        <v/>
      </c>
      <c r="F3864" s="30" t="str">
        <f t="shared" si="973"/>
        <v xml:space="preserve"> </v>
      </c>
      <c r="G3864" s="30" t="str">
        <f t="shared" si="977"/>
        <v/>
      </c>
      <c r="H3864" s="30" t="str">
        <f t="shared" si="974"/>
        <v/>
      </c>
      <c r="I3864" s="30" t="str">
        <f t="shared" si="979"/>
        <v/>
      </c>
      <c r="J3864" s="35" t="str">
        <f t="shared" si="975"/>
        <v/>
      </c>
      <c r="K3864" s="35" t="str">
        <f t="shared" si="980"/>
        <v/>
      </c>
      <c r="L3864" s="30" t="str">
        <f t="shared" si="981"/>
        <v/>
      </c>
      <c r="M3864" s="30" t="str">
        <f t="shared" si="982"/>
        <v/>
      </c>
      <c r="N3864" s="30" t="str">
        <f t="shared" si="983"/>
        <v/>
      </c>
      <c r="O3864" s="30" t="str">
        <f t="shared" si="984"/>
        <v/>
      </c>
      <c r="P3864" s="30" t="str">
        <f t="shared" si="985"/>
        <v/>
      </c>
      <c r="Q3864" s="30" t="str">
        <f t="shared" si="986"/>
        <v/>
      </c>
      <c r="R3864" s="36" t="str">
        <f t="shared" si="987"/>
        <v/>
      </c>
      <c r="S3864" s="37" t="str">
        <f t="shared" si="978"/>
        <v/>
      </c>
    </row>
    <row r="3865" spans="1:19">
      <c r="A3865" s="30" t="s">
        <v>9558</v>
      </c>
      <c r="D3865" s="30" t="str">
        <f t="shared" si="972"/>
        <v>129009</v>
      </c>
      <c r="E3865" s="30">
        <f t="shared" si="976"/>
        <v>7</v>
      </c>
      <c r="F3865" s="30" t="str">
        <f t="shared" si="973"/>
        <v>INF090I01KS6</v>
      </c>
      <c r="G3865" s="30">
        <f t="shared" si="977"/>
        <v>20</v>
      </c>
      <c r="H3865" s="30" t="str">
        <f t="shared" si="974"/>
        <v>INF090I01KT4</v>
      </c>
      <c r="I3865" s="30">
        <f t="shared" si="979"/>
        <v>33</v>
      </c>
      <c r="J3865" s="35" t="str">
        <f t="shared" si="975"/>
        <v>Franklin India Banking &amp; PSU Debt Fund - Direct - Dividend</v>
      </c>
      <c r="K3865" s="35">
        <f t="shared" si="980"/>
        <v>92</v>
      </c>
      <c r="L3865" s="30" t="str">
        <f t="shared" si="981"/>
        <v>10.8435</v>
      </c>
      <c r="M3865" s="30">
        <f t="shared" si="982"/>
        <v>100</v>
      </c>
      <c r="N3865" s="30" t="str">
        <f t="shared" si="983"/>
        <v>10.8435</v>
      </c>
      <c r="O3865" s="30">
        <f t="shared" si="984"/>
        <v>108</v>
      </c>
      <c r="P3865" s="30" t="str">
        <f t="shared" si="985"/>
        <v>10.8435</v>
      </c>
      <c r="Q3865" s="30">
        <f t="shared" si="986"/>
        <v>116</v>
      </c>
      <c r="R3865" s="36" t="str">
        <f t="shared" si="987"/>
        <v>08-Aug-2017</v>
      </c>
      <c r="S3865" s="37">
        <f t="shared" si="978"/>
        <v>10.843500000000001</v>
      </c>
    </row>
    <row r="3866" spans="1:19">
      <c r="A3866" s="30" t="s">
        <v>9559</v>
      </c>
      <c r="D3866" s="30" t="str">
        <f t="shared" si="972"/>
        <v>129008</v>
      </c>
      <c r="E3866" s="30">
        <f t="shared" si="976"/>
        <v>7</v>
      </c>
      <c r="F3866" s="30" t="str">
        <f t="shared" si="973"/>
        <v>INF090I01KR8</v>
      </c>
      <c r="G3866" s="30">
        <f t="shared" si="977"/>
        <v>20</v>
      </c>
      <c r="H3866" s="30" t="str">
        <f t="shared" si="974"/>
        <v>-</v>
      </c>
      <c r="I3866" s="30">
        <f t="shared" si="979"/>
        <v>22</v>
      </c>
      <c r="J3866" s="35" t="str">
        <f t="shared" si="975"/>
        <v>Franklin India Banking &amp; PSU Debt Fund - Direct - Growth</v>
      </c>
      <c r="K3866" s="35">
        <f t="shared" si="980"/>
        <v>79</v>
      </c>
      <c r="L3866" s="30" t="str">
        <f t="shared" si="981"/>
        <v>13.4587</v>
      </c>
      <c r="M3866" s="30">
        <f t="shared" si="982"/>
        <v>87</v>
      </c>
      <c r="N3866" s="30" t="str">
        <f t="shared" si="983"/>
        <v>13.4587</v>
      </c>
      <c r="O3866" s="30">
        <f t="shared" si="984"/>
        <v>95</v>
      </c>
      <c r="P3866" s="30" t="str">
        <f t="shared" si="985"/>
        <v>13.4587</v>
      </c>
      <c r="Q3866" s="30">
        <f t="shared" si="986"/>
        <v>103</v>
      </c>
      <c r="R3866" s="36" t="str">
        <f t="shared" si="987"/>
        <v>08-Aug-2017</v>
      </c>
      <c r="S3866" s="37">
        <f t="shared" si="978"/>
        <v>13.4587</v>
      </c>
    </row>
    <row r="3867" spans="1:19">
      <c r="A3867" s="30" t="s">
        <v>9560</v>
      </c>
      <c r="D3867" s="30" t="str">
        <f t="shared" si="972"/>
        <v>129007</v>
      </c>
      <c r="E3867" s="30">
        <f t="shared" si="976"/>
        <v>7</v>
      </c>
      <c r="F3867" s="30" t="str">
        <f t="shared" si="973"/>
        <v>INF090I01KP2</v>
      </c>
      <c r="G3867" s="30">
        <f t="shared" si="977"/>
        <v>20</v>
      </c>
      <c r="H3867" s="30" t="str">
        <f t="shared" si="974"/>
        <v>INF090I01KQ0</v>
      </c>
      <c r="I3867" s="30">
        <f t="shared" si="979"/>
        <v>33</v>
      </c>
      <c r="J3867" s="35" t="str">
        <f t="shared" si="975"/>
        <v>Franklin India Banking &amp; PSU Debt Fund - Dividend</v>
      </c>
      <c r="K3867" s="35">
        <f t="shared" si="980"/>
        <v>83</v>
      </c>
      <c r="L3867" s="30" t="str">
        <f t="shared" si="981"/>
        <v>10.6566</v>
      </c>
      <c r="M3867" s="30">
        <f t="shared" si="982"/>
        <v>91</v>
      </c>
      <c r="N3867" s="30" t="str">
        <f t="shared" si="983"/>
        <v>10.6566</v>
      </c>
      <c r="O3867" s="30">
        <f t="shared" si="984"/>
        <v>99</v>
      </c>
      <c r="P3867" s="30" t="str">
        <f t="shared" si="985"/>
        <v>10.6566</v>
      </c>
      <c r="Q3867" s="30">
        <f t="shared" si="986"/>
        <v>107</v>
      </c>
      <c r="R3867" s="36" t="str">
        <f t="shared" si="987"/>
        <v>08-Aug-2017</v>
      </c>
      <c r="S3867" s="37">
        <f t="shared" si="978"/>
        <v>10.656599999999999</v>
      </c>
    </row>
    <row r="3868" spans="1:19">
      <c r="A3868" s="30" t="s">
        <v>9561</v>
      </c>
      <c r="D3868" s="30" t="str">
        <f t="shared" si="972"/>
        <v>129006</v>
      </c>
      <c r="E3868" s="30">
        <f t="shared" si="976"/>
        <v>7</v>
      </c>
      <c r="F3868" s="30" t="str">
        <f t="shared" si="973"/>
        <v>INF090I01KO5</v>
      </c>
      <c r="G3868" s="30">
        <f t="shared" si="977"/>
        <v>20</v>
      </c>
      <c r="H3868" s="30" t="str">
        <f t="shared" si="974"/>
        <v>-</v>
      </c>
      <c r="I3868" s="30">
        <f t="shared" si="979"/>
        <v>22</v>
      </c>
      <c r="J3868" s="35" t="str">
        <f t="shared" si="975"/>
        <v>Franklin India Banking &amp; PSU Debt Fund - Growth</v>
      </c>
      <c r="K3868" s="35">
        <f t="shared" si="980"/>
        <v>70</v>
      </c>
      <c r="L3868" s="30" t="str">
        <f t="shared" si="981"/>
        <v>13.2373</v>
      </c>
      <c r="M3868" s="30">
        <f t="shared" si="982"/>
        <v>78</v>
      </c>
      <c r="N3868" s="30" t="str">
        <f t="shared" si="983"/>
        <v>13.2373</v>
      </c>
      <c r="O3868" s="30">
        <f t="shared" si="984"/>
        <v>86</v>
      </c>
      <c r="P3868" s="30" t="str">
        <f t="shared" si="985"/>
        <v>13.2373</v>
      </c>
      <c r="Q3868" s="30">
        <f t="shared" si="986"/>
        <v>94</v>
      </c>
      <c r="R3868" s="36" t="str">
        <f t="shared" si="987"/>
        <v>08-Aug-2017</v>
      </c>
      <c r="S3868" s="37">
        <f t="shared" si="978"/>
        <v>13.237299999999999</v>
      </c>
    </row>
    <row r="3869" spans="1:19" ht="26">
      <c r="A3869" s="30" t="s">
        <v>9562</v>
      </c>
      <c r="D3869" s="30" t="str">
        <f t="shared" si="972"/>
        <v>118552</v>
      </c>
      <c r="E3869" s="30">
        <f t="shared" si="976"/>
        <v>7</v>
      </c>
      <c r="F3869" s="30" t="str">
        <f t="shared" si="973"/>
        <v>INF090I01JJ7</v>
      </c>
      <c r="G3869" s="30">
        <f t="shared" si="977"/>
        <v>20</v>
      </c>
      <c r="H3869" s="30" t="str">
        <f t="shared" si="974"/>
        <v>INF090I01JK5</v>
      </c>
      <c r="I3869" s="30">
        <f t="shared" si="979"/>
        <v>33</v>
      </c>
      <c r="J3869" s="35" t="str">
        <f t="shared" si="975"/>
        <v>Franklin India Corporate Bond Opportunities Fund - Direct - Dividend</v>
      </c>
      <c r="K3869" s="35">
        <f t="shared" si="980"/>
        <v>102</v>
      </c>
      <c r="L3869" s="30" t="str">
        <f t="shared" si="981"/>
        <v>11.8805</v>
      </c>
      <c r="M3869" s="30">
        <f t="shared" si="982"/>
        <v>110</v>
      </c>
      <c r="N3869" s="30" t="str">
        <f t="shared" si="983"/>
        <v>11.5241</v>
      </c>
      <c r="O3869" s="30">
        <f t="shared" si="984"/>
        <v>118</v>
      </c>
      <c r="P3869" s="30" t="str">
        <f t="shared" si="985"/>
        <v>11.8805</v>
      </c>
      <c r="Q3869" s="30">
        <f t="shared" si="986"/>
        <v>126</v>
      </c>
      <c r="R3869" s="36" t="str">
        <f t="shared" si="987"/>
        <v>08-Aug-2017</v>
      </c>
      <c r="S3869" s="37">
        <f t="shared" si="978"/>
        <v>11.8805</v>
      </c>
    </row>
    <row r="3870" spans="1:19" ht="26">
      <c r="A3870" s="30" t="s">
        <v>9563</v>
      </c>
      <c r="D3870" s="30" t="str">
        <f t="shared" si="972"/>
        <v>118553</v>
      </c>
      <c r="E3870" s="30">
        <f t="shared" si="976"/>
        <v>7</v>
      </c>
      <c r="F3870" s="30" t="str">
        <f t="shared" si="973"/>
        <v>INF090I01JL3</v>
      </c>
      <c r="G3870" s="30">
        <f t="shared" si="977"/>
        <v>20</v>
      </c>
      <c r="H3870" s="30" t="str">
        <f t="shared" si="974"/>
        <v>-</v>
      </c>
      <c r="I3870" s="30">
        <f t="shared" si="979"/>
        <v>22</v>
      </c>
      <c r="J3870" s="35" t="str">
        <f t="shared" si="975"/>
        <v>Franklin India Corporate Bond Opportunities Fund - Direct - Growth</v>
      </c>
      <c r="K3870" s="35">
        <f t="shared" si="980"/>
        <v>89</v>
      </c>
      <c r="L3870" s="30" t="str">
        <f t="shared" si="981"/>
        <v>18.0038</v>
      </c>
      <c r="M3870" s="30">
        <f t="shared" si="982"/>
        <v>97</v>
      </c>
      <c r="N3870" s="30" t="str">
        <f t="shared" si="983"/>
        <v>17.4637</v>
      </c>
      <c r="O3870" s="30">
        <f t="shared" si="984"/>
        <v>105</v>
      </c>
      <c r="P3870" s="30" t="str">
        <f t="shared" si="985"/>
        <v>18.0038</v>
      </c>
      <c r="Q3870" s="30">
        <f t="shared" si="986"/>
        <v>113</v>
      </c>
      <c r="R3870" s="36" t="str">
        <f t="shared" si="987"/>
        <v>08-Aug-2017</v>
      </c>
      <c r="S3870" s="37">
        <f t="shared" si="978"/>
        <v>18.003799999999998</v>
      </c>
    </row>
    <row r="3871" spans="1:19">
      <c r="A3871" s="30" t="s">
        <v>9564</v>
      </c>
      <c r="D3871" s="30" t="str">
        <f t="shared" si="972"/>
        <v>116154</v>
      </c>
      <c r="E3871" s="30">
        <f t="shared" si="976"/>
        <v>7</v>
      </c>
      <c r="F3871" s="30" t="str">
        <f t="shared" si="973"/>
        <v>INF090I01ES9</v>
      </c>
      <c r="G3871" s="30">
        <f t="shared" si="977"/>
        <v>20</v>
      </c>
      <c r="H3871" s="30" t="str">
        <f t="shared" si="974"/>
        <v>INF090I01ER1</v>
      </c>
      <c r="I3871" s="30">
        <f t="shared" si="979"/>
        <v>33</v>
      </c>
      <c r="J3871" s="35" t="str">
        <f t="shared" si="975"/>
        <v>Franklin India Corporate Bond Opportunities Fund - Dividend</v>
      </c>
      <c r="K3871" s="35">
        <f t="shared" si="980"/>
        <v>93</v>
      </c>
      <c r="L3871" s="30" t="str">
        <f t="shared" si="981"/>
        <v>11.3240</v>
      </c>
      <c r="M3871" s="30">
        <f t="shared" si="982"/>
        <v>101</v>
      </c>
      <c r="N3871" s="30" t="str">
        <f t="shared" si="983"/>
        <v>10.9843</v>
      </c>
      <c r="O3871" s="30">
        <f t="shared" si="984"/>
        <v>109</v>
      </c>
      <c r="P3871" s="30" t="str">
        <f t="shared" si="985"/>
        <v>11.3240</v>
      </c>
      <c r="Q3871" s="30">
        <f t="shared" si="986"/>
        <v>117</v>
      </c>
      <c r="R3871" s="36" t="str">
        <f t="shared" si="987"/>
        <v>08-Aug-2017</v>
      </c>
      <c r="S3871" s="37">
        <f t="shared" si="978"/>
        <v>11.324</v>
      </c>
    </row>
    <row r="3872" spans="1:19">
      <c r="A3872" s="30" t="s">
        <v>9565</v>
      </c>
      <c r="D3872" s="30" t="str">
        <f t="shared" si="972"/>
        <v>116153</v>
      </c>
      <c r="E3872" s="30">
        <f t="shared" si="976"/>
        <v>7</v>
      </c>
      <c r="F3872" s="30" t="str">
        <f t="shared" si="973"/>
        <v>INF090I01ET7</v>
      </c>
      <c r="G3872" s="30">
        <f t="shared" si="977"/>
        <v>20</v>
      </c>
      <c r="H3872" s="30" t="str">
        <f t="shared" si="974"/>
        <v>-</v>
      </c>
      <c r="I3872" s="30">
        <f t="shared" si="979"/>
        <v>22</v>
      </c>
      <c r="J3872" s="35" t="str">
        <f t="shared" si="975"/>
        <v>Franklin India Corporate Bond Opportunities Fund - Growth</v>
      </c>
      <c r="K3872" s="35">
        <f t="shared" si="980"/>
        <v>80</v>
      </c>
      <c r="L3872" s="30" t="str">
        <f t="shared" si="981"/>
        <v>17.3206</v>
      </c>
      <c r="M3872" s="30">
        <f t="shared" si="982"/>
        <v>88</v>
      </c>
      <c r="N3872" s="30" t="str">
        <f t="shared" si="983"/>
        <v>16.8010</v>
      </c>
      <c r="O3872" s="30">
        <f t="shared" si="984"/>
        <v>96</v>
      </c>
      <c r="P3872" s="30" t="str">
        <f t="shared" si="985"/>
        <v>17.3206</v>
      </c>
      <c r="Q3872" s="30">
        <f t="shared" si="986"/>
        <v>104</v>
      </c>
      <c r="R3872" s="36" t="str">
        <f t="shared" si="987"/>
        <v>08-Aug-2017</v>
      </c>
      <c r="S3872" s="37">
        <f t="shared" si="978"/>
        <v>17.320599999999999</v>
      </c>
    </row>
    <row r="3873" spans="1:19">
      <c r="A3873" s="30" t="s">
        <v>9566</v>
      </c>
      <c r="D3873" s="30" t="str">
        <f t="shared" si="972"/>
        <v>118496</v>
      </c>
      <c r="E3873" s="30">
        <f t="shared" si="976"/>
        <v>7</v>
      </c>
      <c r="F3873" s="30" t="str">
        <f t="shared" si="973"/>
        <v>INF090I01GZ9</v>
      </c>
      <c r="G3873" s="30">
        <f t="shared" si="977"/>
        <v>20</v>
      </c>
      <c r="H3873" s="30" t="str">
        <f t="shared" si="974"/>
        <v>INF090I01HA0</v>
      </c>
      <c r="I3873" s="30">
        <f t="shared" si="979"/>
        <v>33</v>
      </c>
      <c r="J3873" s="35" t="str">
        <f t="shared" si="975"/>
        <v>Franklin India Dynamic Accrual Fund - Direct - Dividend</v>
      </c>
      <c r="K3873" s="35">
        <f t="shared" si="980"/>
        <v>89</v>
      </c>
      <c r="L3873" s="30" t="str">
        <f t="shared" si="981"/>
        <v>12.5337</v>
      </c>
      <c r="M3873" s="30">
        <f t="shared" si="982"/>
        <v>97</v>
      </c>
      <c r="N3873" s="30" t="str">
        <f t="shared" si="983"/>
        <v>12.1577</v>
      </c>
      <c r="O3873" s="30">
        <f t="shared" si="984"/>
        <v>105</v>
      </c>
      <c r="P3873" s="30" t="str">
        <f t="shared" si="985"/>
        <v>12.5337</v>
      </c>
      <c r="Q3873" s="30">
        <f t="shared" si="986"/>
        <v>113</v>
      </c>
      <c r="R3873" s="36" t="str">
        <f t="shared" si="987"/>
        <v>08-Aug-2017</v>
      </c>
      <c r="S3873" s="37">
        <f t="shared" si="978"/>
        <v>12.5337</v>
      </c>
    </row>
    <row r="3874" spans="1:19">
      <c r="A3874" s="30" t="s">
        <v>9567</v>
      </c>
      <c r="D3874" s="30" t="str">
        <f t="shared" si="972"/>
        <v>118495</v>
      </c>
      <c r="E3874" s="30">
        <f t="shared" si="976"/>
        <v>7</v>
      </c>
      <c r="F3874" s="30" t="str">
        <f t="shared" si="973"/>
        <v>INF090I01HB8</v>
      </c>
      <c r="G3874" s="30">
        <f t="shared" si="977"/>
        <v>20</v>
      </c>
      <c r="H3874" s="30" t="str">
        <f t="shared" si="974"/>
        <v>-</v>
      </c>
      <c r="I3874" s="30">
        <f t="shared" si="979"/>
        <v>22</v>
      </c>
      <c r="J3874" s="35" t="str">
        <f t="shared" si="975"/>
        <v>Franklin India Dynamic Accrual Fund - Direct - Growth</v>
      </c>
      <c r="K3874" s="35">
        <f t="shared" si="980"/>
        <v>76</v>
      </c>
      <c r="L3874" s="30" t="str">
        <f t="shared" si="981"/>
        <v>61.0537</v>
      </c>
      <c r="M3874" s="30">
        <f t="shared" si="982"/>
        <v>84</v>
      </c>
      <c r="N3874" s="30" t="str">
        <f t="shared" si="983"/>
        <v>59.2221</v>
      </c>
      <c r="O3874" s="30">
        <f t="shared" si="984"/>
        <v>92</v>
      </c>
      <c r="P3874" s="30" t="str">
        <f t="shared" si="985"/>
        <v>61.0537</v>
      </c>
      <c r="Q3874" s="30">
        <f t="shared" si="986"/>
        <v>100</v>
      </c>
      <c r="R3874" s="36" t="str">
        <f t="shared" si="987"/>
        <v>08-Aug-2017</v>
      </c>
      <c r="S3874" s="37">
        <f t="shared" si="978"/>
        <v>61.053699999999999</v>
      </c>
    </row>
    <row r="3875" spans="1:19">
      <c r="A3875" s="30" t="s">
        <v>9568</v>
      </c>
      <c r="D3875" s="30" t="str">
        <f t="shared" si="972"/>
        <v>100498</v>
      </c>
      <c r="E3875" s="30">
        <f t="shared" si="976"/>
        <v>7</v>
      </c>
      <c r="F3875" s="30" t="str">
        <f t="shared" si="973"/>
        <v>INF090I01BN6</v>
      </c>
      <c r="G3875" s="30">
        <f t="shared" si="977"/>
        <v>20</v>
      </c>
      <c r="H3875" s="30" t="str">
        <f t="shared" si="974"/>
        <v>INF090I01BO4</v>
      </c>
      <c r="I3875" s="30">
        <f t="shared" si="979"/>
        <v>33</v>
      </c>
      <c r="J3875" s="35" t="str">
        <f t="shared" si="975"/>
        <v>Franklin India Dynamic Accrual Fund-Dividend</v>
      </c>
      <c r="K3875" s="35">
        <f t="shared" si="980"/>
        <v>78</v>
      </c>
      <c r="L3875" s="30" t="str">
        <f t="shared" si="981"/>
        <v>12.0161</v>
      </c>
      <c r="M3875" s="30">
        <f t="shared" si="982"/>
        <v>86</v>
      </c>
      <c r="N3875" s="30" t="str">
        <f t="shared" si="983"/>
        <v>11.6556</v>
      </c>
      <c r="O3875" s="30">
        <f t="shared" si="984"/>
        <v>94</v>
      </c>
      <c r="P3875" s="30" t="str">
        <f t="shared" si="985"/>
        <v>12.0161</v>
      </c>
      <c r="Q3875" s="30">
        <f t="shared" si="986"/>
        <v>102</v>
      </c>
      <c r="R3875" s="36" t="str">
        <f t="shared" si="987"/>
        <v>08-Aug-2017</v>
      </c>
      <c r="S3875" s="37">
        <f t="shared" si="978"/>
        <v>12.0161</v>
      </c>
    </row>
    <row r="3876" spans="1:19">
      <c r="A3876" s="30" t="s">
        <v>9569</v>
      </c>
      <c r="D3876" s="30" t="str">
        <f t="shared" si="972"/>
        <v>100499</v>
      </c>
      <c r="E3876" s="30">
        <f t="shared" si="976"/>
        <v>7</v>
      </c>
      <c r="F3876" s="30" t="str">
        <f t="shared" si="973"/>
        <v>INF090I01BP1</v>
      </c>
      <c r="G3876" s="30">
        <f t="shared" si="977"/>
        <v>20</v>
      </c>
      <c r="H3876" s="30" t="str">
        <f t="shared" si="974"/>
        <v>-</v>
      </c>
      <c r="I3876" s="30">
        <f t="shared" si="979"/>
        <v>22</v>
      </c>
      <c r="J3876" s="35" t="str">
        <f t="shared" si="975"/>
        <v>Franklin India Dynamic Accrual Fund-Growth</v>
      </c>
      <c r="K3876" s="35">
        <f t="shared" si="980"/>
        <v>65</v>
      </c>
      <c r="L3876" s="30" t="str">
        <f t="shared" si="981"/>
        <v>58.9505</v>
      </c>
      <c r="M3876" s="30">
        <f t="shared" si="982"/>
        <v>73</v>
      </c>
      <c r="N3876" s="30" t="str">
        <f t="shared" si="983"/>
        <v>57.1820</v>
      </c>
      <c r="O3876" s="30">
        <f t="shared" si="984"/>
        <v>81</v>
      </c>
      <c r="P3876" s="30" t="str">
        <f t="shared" si="985"/>
        <v>58.9505</v>
      </c>
      <c r="Q3876" s="30">
        <f t="shared" si="986"/>
        <v>89</v>
      </c>
      <c r="R3876" s="36" t="str">
        <f t="shared" si="987"/>
        <v>08-Aug-2017</v>
      </c>
      <c r="S3876" s="37">
        <f t="shared" si="978"/>
        <v>58.950499999999998</v>
      </c>
    </row>
    <row r="3877" spans="1:19" ht="26">
      <c r="A3877" s="30" t="s">
        <v>9570</v>
      </c>
      <c r="D3877" s="30" t="str">
        <f t="shared" si="972"/>
        <v>118570</v>
      </c>
      <c r="E3877" s="30">
        <f t="shared" si="976"/>
        <v>7</v>
      </c>
      <c r="F3877" s="30" t="str">
        <f t="shared" si="973"/>
        <v>INF090I01FX6</v>
      </c>
      <c r="G3877" s="30">
        <f t="shared" si="977"/>
        <v>20</v>
      </c>
      <c r="H3877" s="30" t="str">
        <f t="shared" si="974"/>
        <v>INF090I01FY4</v>
      </c>
      <c r="I3877" s="30">
        <f t="shared" si="979"/>
        <v>33</v>
      </c>
      <c r="J3877" s="35" t="str">
        <f t="shared" si="975"/>
        <v>Franklin India INCOME BUILDER ACCOUNT - Direct - ANNUAL DIVIDEND</v>
      </c>
      <c r="K3877" s="35">
        <f t="shared" si="980"/>
        <v>98</v>
      </c>
      <c r="L3877" s="30" t="str">
        <f t="shared" si="981"/>
        <v>18.7088</v>
      </c>
      <c r="M3877" s="30">
        <f t="shared" si="982"/>
        <v>106</v>
      </c>
      <c r="N3877" s="30" t="str">
        <f t="shared" si="983"/>
        <v>18.6153</v>
      </c>
      <c r="O3877" s="30">
        <f t="shared" si="984"/>
        <v>114</v>
      </c>
      <c r="P3877" s="30" t="str">
        <f t="shared" si="985"/>
        <v>18.7088</v>
      </c>
      <c r="Q3877" s="30">
        <f t="shared" si="986"/>
        <v>122</v>
      </c>
      <c r="R3877" s="36" t="str">
        <f t="shared" si="987"/>
        <v>08-Aug-2017</v>
      </c>
      <c r="S3877" s="37">
        <f t="shared" si="978"/>
        <v>18.7088</v>
      </c>
    </row>
    <row r="3878" spans="1:19">
      <c r="A3878" s="30" t="s">
        <v>307</v>
      </c>
      <c r="D3878" s="30" t="str">
        <f t="shared" si="972"/>
        <v>119289</v>
      </c>
      <c r="E3878" s="30">
        <f t="shared" si="976"/>
        <v>7</v>
      </c>
      <c r="F3878" s="30" t="str">
        <f t="shared" si="973"/>
        <v>INF090I01KC0</v>
      </c>
      <c r="G3878" s="30">
        <f t="shared" si="977"/>
        <v>20</v>
      </c>
      <c r="H3878" s="30" t="str">
        <f t="shared" si="974"/>
        <v>-</v>
      </c>
      <c r="I3878" s="30">
        <f t="shared" si="979"/>
        <v>22</v>
      </c>
      <c r="J3878" s="35" t="str">
        <f t="shared" si="975"/>
        <v>Franklin India INCOME BUILDER ACCOUNT - Direct - Bonus</v>
      </c>
      <c r="K3878" s="35">
        <f t="shared" si="980"/>
        <v>77</v>
      </c>
      <c r="L3878" s="30" t="str">
        <f t="shared" si="981"/>
        <v>0.0000</v>
      </c>
      <c r="M3878" s="30">
        <f t="shared" si="982"/>
        <v>84</v>
      </c>
      <c r="N3878" s="30" t="str">
        <f t="shared" si="983"/>
        <v>0.0000</v>
      </c>
      <c r="O3878" s="30">
        <f t="shared" si="984"/>
        <v>91</v>
      </c>
      <c r="P3878" s="30" t="str">
        <f t="shared" si="985"/>
        <v>0.0000</v>
      </c>
      <c r="Q3878" s="30">
        <f t="shared" si="986"/>
        <v>98</v>
      </c>
      <c r="R3878" s="36" t="str">
        <f t="shared" si="987"/>
        <v>08-May-2015</v>
      </c>
      <c r="S3878" s="37">
        <f t="shared" si="978"/>
        <v>0</v>
      </c>
    </row>
    <row r="3879" spans="1:19">
      <c r="A3879" s="30" t="s">
        <v>9571</v>
      </c>
      <c r="D3879" s="30" t="str">
        <f t="shared" si="972"/>
        <v>118569</v>
      </c>
      <c r="E3879" s="30">
        <f t="shared" si="976"/>
        <v>7</v>
      </c>
      <c r="F3879" s="30" t="str">
        <f t="shared" si="973"/>
        <v>INF090I01FW8</v>
      </c>
      <c r="G3879" s="30">
        <f t="shared" si="977"/>
        <v>20</v>
      </c>
      <c r="H3879" s="30" t="str">
        <f t="shared" si="974"/>
        <v>-</v>
      </c>
      <c r="I3879" s="30">
        <f t="shared" si="979"/>
        <v>22</v>
      </c>
      <c r="J3879" s="35" t="str">
        <f t="shared" si="975"/>
        <v>Franklin India INCOME BUILDER ACCOUNT - Direct - GROWTH</v>
      </c>
      <c r="K3879" s="35">
        <f t="shared" si="980"/>
        <v>78</v>
      </c>
      <c r="L3879" s="30" t="str">
        <f t="shared" si="981"/>
        <v>61.1599</v>
      </c>
      <c r="M3879" s="30">
        <f t="shared" si="982"/>
        <v>86</v>
      </c>
      <c r="N3879" s="30" t="str">
        <f t="shared" si="983"/>
        <v>60.8541</v>
      </c>
      <c r="O3879" s="30">
        <f t="shared" si="984"/>
        <v>94</v>
      </c>
      <c r="P3879" s="30" t="str">
        <f t="shared" si="985"/>
        <v>61.1599</v>
      </c>
      <c r="Q3879" s="30">
        <f t="shared" si="986"/>
        <v>102</v>
      </c>
      <c r="R3879" s="36" t="str">
        <f t="shared" si="987"/>
        <v>08-Aug-2017</v>
      </c>
      <c r="S3879" s="37">
        <f t="shared" si="978"/>
        <v>61.1599</v>
      </c>
    </row>
    <row r="3880" spans="1:19" ht="26">
      <c r="A3880" s="30" t="s">
        <v>9572</v>
      </c>
      <c r="D3880" s="30" t="str">
        <f t="shared" si="972"/>
        <v>118573</v>
      </c>
      <c r="E3880" s="30">
        <f t="shared" si="976"/>
        <v>7</v>
      </c>
      <c r="F3880" s="30" t="str">
        <f t="shared" si="973"/>
        <v>INF090I01FU2</v>
      </c>
      <c r="G3880" s="30">
        <f t="shared" si="977"/>
        <v>20</v>
      </c>
      <c r="H3880" s="30" t="str">
        <f t="shared" si="974"/>
        <v>INF090I01FV0</v>
      </c>
      <c r="I3880" s="30">
        <f t="shared" si="979"/>
        <v>33</v>
      </c>
      <c r="J3880" s="35" t="str">
        <f t="shared" si="975"/>
        <v>Franklin India INCOME BUILDER ACCOUNT - Direct - HALF YEARLY DIVIDEND</v>
      </c>
      <c r="K3880" s="35">
        <f t="shared" si="980"/>
        <v>103</v>
      </c>
      <c r="L3880" s="30" t="str">
        <f t="shared" si="981"/>
        <v>15.2151</v>
      </c>
      <c r="M3880" s="30">
        <f t="shared" si="982"/>
        <v>111</v>
      </c>
      <c r="N3880" s="30" t="str">
        <f t="shared" si="983"/>
        <v>15.1390</v>
      </c>
      <c r="O3880" s="30">
        <f t="shared" si="984"/>
        <v>119</v>
      </c>
      <c r="P3880" s="30" t="str">
        <f t="shared" si="985"/>
        <v>15.2151</v>
      </c>
      <c r="Q3880" s="30">
        <f t="shared" si="986"/>
        <v>127</v>
      </c>
      <c r="R3880" s="36" t="str">
        <f t="shared" si="987"/>
        <v>08-Aug-2017</v>
      </c>
      <c r="S3880" s="37">
        <f t="shared" si="978"/>
        <v>15.2151</v>
      </c>
    </row>
    <row r="3881" spans="1:19" ht="26">
      <c r="A3881" s="30" t="s">
        <v>9573</v>
      </c>
      <c r="D3881" s="30" t="str">
        <f t="shared" si="972"/>
        <v>118571</v>
      </c>
      <c r="E3881" s="30">
        <f t="shared" si="976"/>
        <v>7</v>
      </c>
      <c r="F3881" s="30" t="str">
        <f t="shared" si="973"/>
        <v>INF090I01FQ0</v>
      </c>
      <c r="G3881" s="30">
        <f t="shared" si="977"/>
        <v>20</v>
      </c>
      <c r="H3881" s="30" t="str">
        <f t="shared" si="974"/>
        <v>INF090I01FR8</v>
      </c>
      <c r="I3881" s="30">
        <f t="shared" si="979"/>
        <v>33</v>
      </c>
      <c r="J3881" s="35" t="str">
        <f t="shared" si="975"/>
        <v>Franklin India INCOME BUILDER ACCOUNT - Direct - MONTHLY DIVIDEND</v>
      </c>
      <c r="K3881" s="35">
        <f t="shared" si="980"/>
        <v>99</v>
      </c>
      <c r="L3881" s="30" t="str">
        <f t="shared" si="981"/>
        <v>16.8691</v>
      </c>
      <c r="M3881" s="30">
        <f t="shared" si="982"/>
        <v>107</v>
      </c>
      <c r="N3881" s="30" t="str">
        <f t="shared" si="983"/>
        <v>16.7848</v>
      </c>
      <c r="O3881" s="30">
        <f t="shared" si="984"/>
        <v>115</v>
      </c>
      <c r="P3881" s="30" t="str">
        <f t="shared" si="985"/>
        <v>16.8691</v>
      </c>
      <c r="Q3881" s="30">
        <f t="shared" si="986"/>
        <v>123</v>
      </c>
      <c r="R3881" s="36" t="str">
        <f t="shared" si="987"/>
        <v>08-Aug-2017</v>
      </c>
      <c r="S3881" s="37">
        <f t="shared" si="978"/>
        <v>16.8691</v>
      </c>
    </row>
    <row r="3882" spans="1:19" ht="26">
      <c r="A3882" s="30" t="s">
        <v>9574</v>
      </c>
      <c r="D3882" s="30" t="str">
        <f t="shared" si="972"/>
        <v>118572</v>
      </c>
      <c r="E3882" s="30">
        <f t="shared" si="976"/>
        <v>7</v>
      </c>
      <c r="F3882" s="30" t="str">
        <f t="shared" si="973"/>
        <v>INF090I01FS6</v>
      </c>
      <c r="G3882" s="30">
        <f t="shared" si="977"/>
        <v>20</v>
      </c>
      <c r="H3882" s="30" t="str">
        <f t="shared" si="974"/>
        <v>INF090I01FT4</v>
      </c>
      <c r="I3882" s="30">
        <f t="shared" si="979"/>
        <v>33</v>
      </c>
      <c r="J3882" s="35" t="str">
        <f t="shared" si="975"/>
        <v>Franklin India INCOME BUILDER ACCOUNT - Direct - QUARTERLY DIVIDEND</v>
      </c>
      <c r="K3882" s="35">
        <f t="shared" si="980"/>
        <v>101</v>
      </c>
      <c r="L3882" s="30" t="str">
        <f t="shared" si="981"/>
        <v>14.3691</v>
      </c>
      <c r="M3882" s="30">
        <f t="shared" si="982"/>
        <v>109</v>
      </c>
      <c r="N3882" s="30" t="str">
        <f t="shared" si="983"/>
        <v>14.2973</v>
      </c>
      <c r="O3882" s="30">
        <f t="shared" si="984"/>
        <v>117</v>
      </c>
      <c r="P3882" s="30" t="str">
        <f t="shared" si="985"/>
        <v>14.3691</v>
      </c>
      <c r="Q3882" s="30">
        <f t="shared" si="986"/>
        <v>125</v>
      </c>
      <c r="R3882" s="36" t="str">
        <f t="shared" si="987"/>
        <v>08-Aug-2017</v>
      </c>
      <c r="S3882" s="37">
        <f t="shared" si="978"/>
        <v>14.3691</v>
      </c>
    </row>
    <row r="3883" spans="1:19">
      <c r="A3883" s="30" t="s">
        <v>9575</v>
      </c>
      <c r="D3883" s="30" t="str">
        <f t="shared" si="972"/>
        <v>100527</v>
      </c>
      <c r="E3883" s="30">
        <f t="shared" si="976"/>
        <v>7</v>
      </c>
      <c r="F3883" s="30" t="str">
        <f t="shared" si="973"/>
        <v>INF090I01DH4</v>
      </c>
      <c r="G3883" s="30">
        <f t="shared" si="977"/>
        <v>20</v>
      </c>
      <c r="H3883" s="30" t="str">
        <f t="shared" si="974"/>
        <v>INF090I01DI2</v>
      </c>
      <c r="I3883" s="30">
        <f t="shared" si="979"/>
        <v>33</v>
      </c>
      <c r="J3883" s="35" t="str">
        <f t="shared" si="975"/>
        <v>Franklin India Income Builder Account-Dividend</v>
      </c>
      <c r="K3883" s="35">
        <f t="shared" si="980"/>
        <v>80</v>
      </c>
      <c r="L3883" s="30" t="str">
        <f t="shared" si="981"/>
        <v>17.8830</v>
      </c>
      <c r="M3883" s="30">
        <f t="shared" si="982"/>
        <v>88</v>
      </c>
      <c r="N3883" s="30" t="str">
        <f t="shared" si="983"/>
        <v>17.7936</v>
      </c>
      <c r="O3883" s="30">
        <f t="shared" si="984"/>
        <v>96</v>
      </c>
      <c r="P3883" s="30" t="str">
        <f t="shared" si="985"/>
        <v>17.8830</v>
      </c>
      <c r="Q3883" s="30">
        <f t="shared" si="986"/>
        <v>104</v>
      </c>
      <c r="R3883" s="36" t="str">
        <f t="shared" si="987"/>
        <v>08-Aug-2017</v>
      </c>
      <c r="S3883" s="37">
        <f t="shared" si="978"/>
        <v>17.882999999999999</v>
      </c>
    </row>
    <row r="3884" spans="1:19">
      <c r="A3884" s="30" t="s">
        <v>9576</v>
      </c>
      <c r="D3884" s="30" t="str">
        <f t="shared" si="972"/>
        <v>100528</v>
      </c>
      <c r="E3884" s="30">
        <f t="shared" si="976"/>
        <v>7</v>
      </c>
      <c r="F3884" s="30" t="str">
        <f t="shared" si="973"/>
        <v>INF090I01DG6</v>
      </c>
      <c r="G3884" s="30">
        <f t="shared" si="977"/>
        <v>20</v>
      </c>
      <c r="H3884" s="30" t="str">
        <f t="shared" si="974"/>
        <v>-</v>
      </c>
      <c r="I3884" s="30">
        <f t="shared" si="979"/>
        <v>22</v>
      </c>
      <c r="J3884" s="35" t="str">
        <f t="shared" si="975"/>
        <v>Franklin India Income Builder Account-Growth</v>
      </c>
      <c r="K3884" s="35">
        <f t="shared" si="980"/>
        <v>67</v>
      </c>
      <c r="L3884" s="30" t="str">
        <f t="shared" si="981"/>
        <v>59.0253</v>
      </c>
      <c r="M3884" s="30">
        <f t="shared" si="982"/>
        <v>75</v>
      </c>
      <c r="N3884" s="30" t="str">
        <f t="shared" si="983"/>
        <v>58.7302</v>
      </c>
      <c r="O3884" s="30">
        <f t="shared" si="984"/>
        <v>83</v>
      </c>
      <c r="P3884" s="30" t="str">
        <f t="shared" si="985"/>
        <v>59.0253</v>
      </c>
      <c r="Q3884" s="30">
        <f t="shared" si="986"/>
        <v>91</v>
      </c>
      <c r="R3884" s="36" t="str">
        <f t="shared" si="987"/>
        <v>08-Aug-2017</v>
      </c>
      <c r="S3884" s="37">
        <f t="shared" si="978"/>
        <v>59.025300000000001</v>
      </c>
    </row>
    <row r="3885" spans="1:19">
      <c r="A3885" s="30" t="s">
        <v>9577</v>
      </c>
      <c r="D3885" s="30" t="str">
        <f t="shared" si="972"/>
        <v>100531</v>
      </c>
      <c r="E3885" s="30">
        <f t="shared" si="976"/>
        <v>7</v>
      </c>
      <c r="F3885" s="30" t="str">
        <f t="shared" si="973"/>
        <v>INF090I01DN2</v>
      </c>
      <c r="G3885" s="30">
        <f t="shared" si="977"/>
        <v>20</v>
      </c>
      <c r="H3885" s="30" t="str">
        <f t="shared" si="974"/>
        <v>-</v>
      </c>
      <c r="I3885" s="30">
        <f t="shared" si="979"/>
        <v>22</v>
      </c>
      <c r="J3885" s="35" t="str">
        <f t="shared" si="975"/>
        <v>Franklin India Income Builder Account-Half Yearly</v>
      </c>
      <c r="K3885" s="35">
        <f t="shared" si="980"/>
        <v>72</v>
      </c>
      <c r="L3885" s="30" t="str">
        <f t="shared" si="981"/>
        <v>14.3493</v>
      </c>
      <c r="M3885" s="30">
        <f t="shared" si="982"/>
        <v>80</v>
      </c>
      <c r="N3885" s="30" t="str">
        <f t="shared" si="983"/>
        <v>14.2776</v>
      </c>
      <c r="O3885" s="30">
        <f t="shared" si="984"/>
        <v>88</v>
      </c>
      <c r="P3885" s="30" t="str">
        <f t="shared" si="985"/>
        <v>14.3493</v>
      </c>
      <c r="Q3885" s="30">
        <f t="shared" si="986"/>
        <v>96</v>
      </c>
      <c r="R3885" s="36" t="str">
        <f t="shared" si="987"/>
        <v>08-Aug-2017</v>
      </c>
      <c r="S3885" s="37">
        <f t="shared" si="978"/>
        <v>14.349299999999999</v>
      </c>
    </row>
    <row r="3886" spans="1:19">
      <c r="A3886" s="30" t="s">
        <v>9578</v>
      </c>
      <c r="D3886" s="30" t="str">
        <f t="shared" si="972"/>
        <v>100529</v>
      </c>
      <c r="E3886" s="30">
        <f t="shared" si="976"/>
        <v>7</v>
      </c>
      <c r="F3886" s="30" t="str">
        <f t="shared" si="973"/>
        <v>INF090I01DJ0</v>
      </c>
      <c r="G3886" s="30">
        <f t="shared" si="977"/>
        <v>20</v>
      </c>
      <c r="H3886" s="30" t="str">
        <f t="shared" si="974"/>
        <v>-</v>
      </c>
      <c r="I3886" s="30">
        <f t="shared" si="979"/>
        <v>22</v>
      </c>
      <c r="J3886" s="35" t="str">
        <f t="shared" si="975"/>
        <v>Franklin India Income Builder Account-Monthly</v>
      </c>
      <c r="K3886" s="35">
        <f t="shared" si="980"/>
        <v>68</v>
      </c>
      <c r="L3886" s="30" t="str">
        <f t="shared" si="981"/>
        <v>16.1475</v>
      </c>
      <c r="M3886" s="30">
        <f t="shared" si="982"/>
        <v>76</v>
      </c>
      <c r="N3886" s="30" t="str">
        <f t="shared" si="983"/>
        <v>16.0668</v>
      </c>
      <c r="O3886" s="30">
        <f t="shared" si="984"/>
        <v>84</v>
      </c>
      <c r="P3886" s="30" t="str">
        <f t="shared" si="985"/>
        <v>16.1475</v>
      </c>
      <c r="Q3886" s="30">
        <f t="shared" si="986"/>
        <v>92</v>
      </c>
      <c r="R3886" s="36" t="str">
        <f t="shared" si="987"/>
        <v>08-Aug-2017</v>
      </c>
      <c r="S3886" s="37">
        <f t="shared" si="978"/>
        <v>16.147500000000001</v>
      </c>
    </row>
    <row r="3887" spans="1:19">
      <c r="A3887" s="30" t="s">
        <v>308</v>
      </c>
      <c r="D3887" s="30" t="str">
        <f t="shared" si="972"/>
        <v>100532</v>
      </c>
      <c r="E3887" s="30">
        <f t="shared" si="976"/>
        <v>7</v>
      </c>
      <c r="F3887" s="30" t="str">
        <f t="shared" si="973"/>
        <v>INF090I01DC5</v>
      </c>
      <c r="G3887" s="30">
        <f t="shared" si="977"/>
        <v>20</v>
      </c>
      <c r="H3887" s="30" t="str">
        <f t="shared" si="974"/>
        <v>-</v>
      </c>
      <c r="I3887" s="30">
        <f t="shared" si="979"/>
        <v>22</v>
      </c>
      <c r="J3887" s="35" t="str">
        <f t="shared" si="975"/>
        <v>Franklin India Income Builder Account-Monthly Bonus</v>
      </c>
      <c r="K3887" s="35">
        <f t="shared" si="980"/>
        <v>74</v>
      </c>
      <c r="L3887" s="30" t="str">
        <f t="shared" si="981"/>
        <v>0.0000</v>
      </c>
      <c r="M3887" s="30">
        <f t="shared" si="982"/>
        <v>81</v>
      </c>
      <c r="N3887" s="30" t="str">
        <f t="shared" si="983"/>
        <v>0.0000</v>
      </c>
      <c r="O3887" s="30">
        <f t="shared" si="984"/>
        <v>88</v>
      </c>
      <c r="P3887" s="30" t="str">
        <f t="shared" si="985"/>
        <v>0.0000</v>
      </c>
      <c r="Q3887" s="30">
        <f t="shared" si="986"/>
        <v>95</v>
      </c>
      <c r="R3887" s="36" t="str">
        <f t="shared" si="987"/>
        <v>08-Jun-2015</v>
      </c>
      <c r="S3887" s="37">
        <f t="shared" si="978"/>
        <v>0</v>
      </c>
    </row>
    <row r="3888" spans="1:19">
      <c r="A3888" s="30" t="s">
        <v>9579</v>
      </c>
      <c r="D3888" s="30" t="str">
        <f t="shared" si="972"/>
        <v>100530</v>
      </c>
      <c r="E3888" s="30">
        <f t="shared" si="976"/>
        <v>7</v>
      </c>
      <c r="F3888" s="30" t="str">
        <f t="shared" si="973"/>
        <v>INF090I01DL6</v>
      </c>
      <c r="G3888" s="30">
        <f t="shared" si="977"/>
        <v>20</v>
      </c>
      <c r="H3888" s="30" t="str">
        <f t="shared" si="974"/>
        <v>-</v>
      </c>
      <c r="I3888" s="30">
        <f t="shared" si="979"/>
        <v>22</v>
      </c>
      <c r="J3888" s="35" t="str">
        <f t="shared" si="975"/>
        <v>Franklin India Income Builder Account-Quarterly</v>
      </c>
      <c r="K3888" s="35">
        <f t="shared" si="980"/>
        <v>70</v>
      </c>
      <c r="L3888" s="30" t="str">
        <f t="shared" si="981"/>
        <v>13.7417</v>
      </c>
      <c r="M3888" s="30">
        <f t="shared" si="982"/>
        <v>78</v>
      </c>
      <c r="N3888" s="30" t="str">
        <f t="shared" si="983"/>
        <v>13.6730</v>
      </c>
      <c r="O3888" s="30">
        <f t="shared" si="984"/>
        <v>86</v>
      </c>
      <c r="P3888" s="30" t="str">
        <f t="shared" si="985"/>
        <v>13.7417</v>
      </c>
      <c r="Q3888" s="30">
        <f t="shared" si="986"/>
        <v>94</v>
      </c>
      <c r="R3888" s="36" t="str">
        <f t="shared" si="987"/>
        <v>08-Aug-2017</v>
      </c>
      <c r="S3888" s="37">
        <f t="shared" si="978"/>
        <v>13.7417</v>
      </c>
    </row>
    <row r="3889" spans="1:19">
      <c r="A3889" s="30" t="s">
        <v>9580</v>
      </c>
      <c r="D3889" s="30" t="str">
        <f t="shared" si="972"/>
        <v>118555</v>
      </c>
      <c r="E3889" s="30">
        <f t="shared" si="976"/>
        <v>7</v>
      </c>
      <c r="F3889" s="30" t="str">
        <f t="shared" si="973"/>
        <v>INF090I01JG3</v>
      </c>
      <c r="G3889" s="30">
        <f t="shared" si="977"/>
        <v>20</v>
      </c>
      <c r="H3889" s="30" t="str">
        <f t="shared" si="974"/>
        <v>INF090I01JH1</v>
      </c>
      <c r="I3889" s="30">
        <f t="shared" si="979"/>
        <v>33</v>
      </c>
      <c r="J3889" s="35" t="str">
        <f t="shared" si="975"/>
        <v>Franklin India Income Opportunities Fund - Direct - Dividend</v>
      </c>
      <c r="K3889" s="35">
        <f t="shared" si="980"/>
        <v>94</v>
      </c>
      <c r="L3889" s="30" t="str">
        <f t="shared" si="981"/>
        <v>11.6403</v>
      </c>
      <c r="M3889" s="30">
        <f t="shared" si="982"/>
        <v>102</v>
      </c>
      <c r="N3889" s="30" t="str">
        <f t="shared" si="983"/>
        <v>11.2911</v>
      </c>
      <c r="O3889" s="30">
        <f t="shared" si="984"/>
        <v>110</v>
      </c>
      <c r="P3889" s="30" t="str">
        <f t="shared" si="985"/>
        <v>11.6403</v>
      </c>
      <c r="Q3889" s="30">
        <f t="shared" si="986"/>
        <v>118</v>
      </c>
      <c r="R3889" s="36" t="str">
        <f t="shared" si="987"/>
        <v>08-Aug-2017</v>
      </c>
      <c r="S3889" s="37">
        <f t="shared" si="978"/>
        <v>11.6403</v>
      </c>
    </row>
    <row r="3890" spans="1:19">
      <c r="A3890" s="30" t="s">
        <v>9581</v>
      </c>
      <c r="D3890" s="30" t="str">
        <f t="shared" si="972"/>
        <v>118554</v>
      </c>
      <c r="E3890" s="30">
        <f t="shared" si="976"/>
        <v>7</v>
      </c>
      <c r="F3890" s="30" t="str">
        <f t="shared" si="973"/>
        <v>INF090I01JI9</v>
      </c>
      <c r="G3890" s="30">
        <f t="shared" si="977"/>
        <v>20</v>
      </c>
      <c r="H3890" s="30" t="str">
        <f t="shared" si="974"/>
        <v>-</v>
      </c>
      <c r="I3890" s="30">
        <f t="shared" si="979"/>
        <v>22</v>
      </c>
      <c r="J3890" s="35" t="str">
        <f t="shared" si="975"/>
        <v>Franklin India Income Opportunities Fund - Direct - Growth</v>
      </c>
      <c r="K3890" s="35">
        <f t="shared" si="980"/>
        <v>81</v>
      </c>
      <c r="L3890" s="30" t="str">
        <f t="shared" si="981"/>
        <v>20.5124</v>
      </c>
      <c r="M3890" s="30">
        <f t="shared" si="982"/>
        <v>89</v>
      </c>
      <c r="N3890" s="30" t="str">
        <f t="shared" si="983"/>
        <v>19.8970</v>
      </c>
      <c r="O3890" s="30">
        <f t="shared" si="984"/>
        <v>97</v>
      </c>
      <c r="P3890" s="30" t="str">
        <f t="shared" si="985"/>
        <v>20.5124</v>
      </c>
      <c r="Q3890" s="30">
        <f t="shared" si="986"/>
        <v>105</v>
      </c>
      <c r="R3890" s="36" t="str">
        <f t="shared" si="987"/>
        <v>08-Aug-2017</v>
      </c>
      <c r="S3890" s="37">
        <f t="shared" si="978"/>
        <v>20.5124</v>
      </c>
    </row>
    <row r="3891" spans="1:19">
      <c r="A3891" s="30" t="s">
        <v>9582</v>
      </c>
      <c r="D3891" s="30" t="str">
        <f t="shared" si="972"/>
        <v>112305</v>
      </c>
      <c r="E3891" s="30">
        <f t="shared" si="976"/>
        <v>7</v>
      </c>
      <c r="F3891" s="30" t="str">
        <f t="shared" si="973"/>
        <v>INF090I01452</v>
      </c>
      <c r="G3891" s="30">
        <f t="shared" si="977"/>
        <v>20</v>
      </c>
      <c r="H3891" s="30" t="str">
        <f t="shared" si="974"/>
        <v>INF090I01460</v>
      </c>
      <c r="I3891" s="30">
        <f t="shared" si="979"/>
        <v>33</v>
      </c>
      <c r="J3891" s="35" t="str">
        <f t="shared" si="975"/>
        <v>Franklin India Income Opportunities Fund - Dividend</v>
      </c>
      <c r="K3891" s="35">
        <f t="shared" si="980"/>
        <v>85</v>
      </c>
      <c r="L3891" s="30" t="str">
        <f t="shared" si="981"/>
        <v>11.1998</v>
      </c>
      <c r="M3891" s="30">
        <f t="shared" si="982"/>
        <v>93</v>
      </c>
      <c r="N3891" s="30" t="str">
        <f t="shared" si="983"/>
        <v>10.8638</v>
      </c>
      <c r="O3891" s="30">
        <f t="shared" si="984"/>
        <v>101</v>
      </c>
      <c r="P3891" s="30" t="str">
        <f t="shared" si="985"/>
        <v>11.1998</v>
      </c>
      <c r="Q3891" s="30">
        <f t="shared" si="986"/>
        <v>109</v>
      </c>
      <c r="R3891" s="36" t="str">
        <f t="shared" si="987"/>
        <v>08-Aug-2017</v>
      </c>
      <c r="S3891" s="37">
        <f t="shared" si="978"/>
        <v>11.1998</v>
      </c>
    </row>
    <row r="3892" spans="1:19">
      <c r="A3892" s="30" t="s">
        <v>9583</v>
      </c>
      <c r="D3892" s="30" t="str">
        <f t="shared" si="972"/>
        <v>112304</v>
      </c>
      <c r="E3892" s="30">
        <f t="shared" si="976"/>
        <v>7</v>
      </c>
      <c r="F3892" s="30" t="str">
        <f t="shared" si="973"/>
        <v>INF090I01445</v>
      </c>
      <c r="G3892" s="30">
        <f t="shared" si="977"/>
        <v>20</v>
      </c>
      <c r="H3892" s="30" t="str">
        <f t="shared" si="974"/>
        <v>-</v>
      </c>
      <c r="I3892" s="30">
        <f t="shared" si="979"/>
        <v>22</v>
      </c>
      <c r="J3892" s="35" t="str">
        <f t="shared" si="975"/>
        <v>Franklin India Income Opportunities Fund - Growth</v>
      </c>
      <c r="K3892" s="35">
        <f t="shared" si="980"/>
        <v>72</v>
      </c>
      <c r="L3892" s="30" t="str">
        <f t="shared" si="981"/>
        <v>19.7773</v>
      </c>
      <c r="M3892" s="30">
        <f t="shared" si="982"/>
        <v>80</v>
      </c>
      <c r="N3892" s="30" t="str">
        <f t="shared" si="983"/>
        <v>19.1840</v>
      </c>
      <c r="O3892" s="30">
        <f t="shared" si="984"/>
        <v>88</v>
      </c>
      <c r="P3892" s="30" t="str">
        <f t="shared" si="985"/>
        <v>19.7773</v>
      </c>
      <c r="Q3892" s="30">
        <f t="shared" si="986"/>
        <v>96</v>
      </c>
      <c r="R3892" s="36" t="str">
        <f t="shared" si="987"/>
        <v>08-Aug-2017</v>
      </c>
      <c r="S3892" s="37">
        <f t="shared" si="978"/>
        <v>19.7773</v>
      </c>
    </row>
    <row r="3893" spans="1:19">
      <c r="A3893" s="30" t="s">
        <v>9584</v>
      </c>
      <c r="D3893" s="30" t="str">
        <f t="shared" si="972"/>
        <v>118530</v>
      </c>
      <c r="E3893" s="30">
        <f t="shared" si="976"/>
        <v>7</v>
      </c>
      <c r="F3893" s="30" t="str">
        <f t="shared" si="973"/>
        <v>INF090I01HG7</v>
      </c>
      <c r="G3893" s="30">
        <f t="shared" si="977"/>
        <v>20</v>
      </c>
      <c r="H3893" s="30" t="str">
        <f t="shared" si="974"/>
        <v>-</v>
      </c>
      <c r="I3893" s="30">
        <f t="shared" si="979"/>
        <v>22</v>
      </c>
      <c r="J3893" s="35" t="str">
        <f t="shared" si="975"/>
        <v>Franklin India Low Duration Fund - Direct - Growth</v>
      </c>
      <c r="K3893" s="35">
        <f t="shared" si="980"/>
        <v>73</v>
      </c>
      <c r="L3893" s="30" t="str">
        <f t="shared" si="981"/>
        <v>19.3796</v>
      </c>
      <c r="M3893" s="30">
        <f t="shared" si="982"/>
        <v>81</v>
      </c>
      <c r="N3893" s="30" t="str">
        <f t="shared" si="983"/>
        <v>19.2827</v>
      </c>
      <c r="O3893" s="30">
        <f t="shared" si="984"/>
        <v>89</v>
      </c>
      <c r="P3893" s="30" t="str">
        <f t="shared" si="985"/>
        <v>19.3796</v>
      </c>
      <c r="Q3893" s="30">
        <f t="shared" si="986"/>
        <v>97</v>
      </c>
      <c r="R3893" s="36" t="str">
        <f t="shared" si="987"/>
        <v>08-Aug-2017</v>
      </c>
      <c r="S3893" s="37">
        <f t="shared" si="978"/>
        <v>19.3796</v>
      </c>
    </row>
    <row r="3894" spans="1:19">
      <c r="A3894" s="30" t="s">
        <v>9585</v>
      </c>
      <c r="D3894" s="30" t="str">
        <f t="shared" si="972"/>
        <v>118528</v>
      </c>
      <c r="E3894" s="30">
        <f t="shared" si="976"/>
        <v>7</v>
      </c>
      <c r="F3894" s="30" t="str">
        <f t="shared" si="973"/>
        <v>INF090I01HC6</v>
      </c>
      <c r="G3894" s="30">
        <f t="shared" si="977"/>
        <v>20</v>
      </c>
      <c r="H3894" s="30" t="str">
        <f t="shared" si="974"/>
        <v>INF090I01HD4</v>
      </c>
      <c r="I3894" s="30">
        <f t="shared" si="979"/>
        <v>33</v>
      </c>
      <c r="J3894" s="35" t="str">
        <f t="shared" si="975"/>
        <v>Franklin India Low Duration Fund - Direct - Monthly Dividend</v>
      </c>
      <c r="K3894" s="35">
        <f t="shared" si="980"/>
        <v>94</v>
      </c>
      <c r="L3894" s="30" t="str">
        <f t="shared" si="981"/>
        <v>10.8198</v>
      </c>
      <c r="M3894" s="30">
        <f t="shared" si="982"/>
        <v>102</v>
      </c>
      <c r="N3894" s="30" t="str">
        <f t="shared" si="983"/>
        <v>10.7657</v>
      </c>
      <c r="O3894" s="30">
        <f t="shared" si="984"/>
        <v>110</v>
      </c>
      <c r="P3894" s="30" t="str">
        <f t="shared" si="985"/>
        <v>10.8198</v>
      </c>
      <c r="Q3894" s="30">
        <f t="shared" si="986"/>
        <v>118</v>
      </c>
      <c r="R3894" s="36" t="str">
        <f t="shared" si="987"/>
        <v>08-Aug-2017</v>
      </c>
      <c r="S3894" s="37">
        <f t="shared" si="978"/>
        <v>10.819800000000001</v>
      </c>
    </row>
    <row r="3895" spans="1:19">
      <c r="A3895" s="30" t="s">
        <v>9586</v>
      </c>
      <c r="D3895" s="30" t="str">
        <f t="shared" si="972"/>
        <v>118529</v>
      </c>
      <c r="E3895" s="30">
        <f t="shared" si="976"/>
        <v>7</v>
      </c>
      <c r="F3895" s="30" t="str">
        <f t="shared" si="973"/>
        <v>INF090I01HE2</v>
      </c>
      <c r="G3895" s="30">
        <f t="shared" si="977"/>
        <v>20</v>
      </c>
      <c r="H3895" s="30" t="str">
        <f t="shared" si="974"/>
        <v>INF090I01HF9</v>
      </c>
      <c r="I3895" s="30">
        <f t="shared" si="979"/>
        <v>33</v>
      </c>
      <c r="J3895" s="35" t="str">
        <f t="shared" si="975"/>
        <v>Franklin India Low Duration Fund - Direct - Quarterly Dividend</v>
      </c>
      <c r="K3895" s="35">
        <f t="shared" si="980"/>
        <v>96</v>
      </c>
      <c r="L3895" s="30" t="str">
        <f t="shared" si="981"/>
        <v>10.6788</v>
      </c>
      <c r="M3895" s="30">
        <f t="shared" si="982"/>
        <v>104</v>
      </c>
      <c r="N3895" s="30" t="str">
        <f t="shared" si="983"/>
        <v>10.6254</v>
      </c>
      <c r="O3895" s="30">
        <f t="shared" si="984"/>
        <v>112</v>
      </c>
      <c r="P3895" s="30" t="str">
        <f t="shared" si="985"/>
        <v>10.6788</v>
      </c>
      <c r="Q3895" s="30">
        <f t="shared" si="986"/>
        <v>120</v>
      </c>
      <c r="R3895" s="36" t="str">
        <f t="shared" si="987"/>
        <v>08-Aug-2017</v>
      </c>
      <c r="S3895" s="37">
        <f t="shared" si="978"/>
        <v>10.678800000000001</v>
      </c>
    </row>
    <row r="3896" spans="1:19">
      <c r="A3896" s="30" t="s">
        <v>9587</v>
      </c>
      <c r="D3896" s="30" t="str">
        <f t="shared" si="972"/>
        <v>113135</v>
      </c>
      <c r="E3896" s="30">
        <f t="shared" si="976"/>
        <v>7</v>
      </c>
      <c r="F3896" s="30" t="str">
        <f t="shared" si="973"/>
        <v>INF090I01BU1</v>
      </c>
      <c r="G3896" s="30">
        <f t="shared" si="977"/>
        <v>20</v>
      </c>
      <c r="H3896" s="30" t="str">
        <f t="shared" si="974"/>
        <v>-</v>
      </c>
      <c r="I3896" s="30">
        <f t="shared" si="979"/>
        <v>22</v>
      </c>
      <c r="J3896" s="35" t="str">
        <f t="shared" si="975"/>
        <v>Franklin India Low Duration Fund - Growth Plan</v>
      </c>
      <c r="K3896" s="35">
        <f t="shared" si="980"/>
        <v>69</v>
      </c>
      <c r="L3896" s="30" t="str">
        <f t="shared" si="981"/>
        <v>19.1159</v>
      </c>
      <c r="M3896" s="30">
        <f t="shared" si="982"/>
        <v>77</v>
      </c>
      <c r="N3896" s="30" t="str">
        <f t="shared" si="983"/>
        <v>19.0203</v>
      </c>
      <c r="O3896" s="30">
        <f t="shared" si="984"/>
        <v>85</v>
      </c>
      <c r="P3896" s="30" t="str">
        <f t="shared" si="985"/>
        <v>19.1159</v>
      </c>
      <c r="Q3896" s="30">
        <f t="shared" si="986"/>
        <v>93</v>
      </c>
      <c r="R3896" s="36" t="str">
        <f t="shared" si="987"/>
        <v>08-Aug-2017</v>
      </c>
      <c r="S3896" s="37">
        <f t="shared" si="978"/>
        <v>19.1159</v>
      </c>
    </row>
    <row r="3897" spans="1:19">
      <c r="A3897" s="30" t="s">
        <v>9588</v>
      </c>
      <c r="D3897" s="30" t="str">
        <f t="shared" si="972"/>
        <v>100503</v>
      </c>
      <c r="E3897" s="30">
        <f t="shared" si="976"/>
        <v>7</v>
      </c>
      <c r="F3897" s="30" t="str">
        <f t="shared" si="973"/>
        <v>INF090I01BQ9</v>
      </c>
      <c r="G3897" s="30">
        <f t="shared" si="977"/>
        <v>20</v>
      </c>
      <c r="H3897" s="30" t="str">
        <f t="shared" si="974"/>
        <v>INF090I01BR7</v>
      </c>
      <c r="I3897" s="30">
        <f t="shared" si="979"/>
        <v>33</v>
      </c>
      <c r="J3897" s="35" t="str">
        <f t="shared" si="975"/>
        <v>Franklin India Low Duration Fund -Monthly Dividend</v>
      </c>
      <c r="K3897" s="35">
        <f t="shared" si="980"/>
        <v>84</v>
      </c>
      <c r="L3897" s="30" t="str">
        <f t="shared" si="981"/>
        <v>10.6353</v>
      </c>
      <c r="M3897" s="30">
        <f t="shared" si="982"/>
        <v>92</v>
      </c>
      <c r="N3897" s="30" t="str">
        <f t="shared" si="983"/>
        <v>10.5821</v>
      </c>
      <c r="O3897" s="30">
        <f t="shared" si="984"/>
        <v>100</v>
      </c>
      <c r="P3897" s="30" t="str">
        <f t="shared" si="985"/>
        <v>10.6353</v>
      </c>
      <c r="Q3897" s="30">
        <f t="shared" si="986"/>
        <v>108</v>
      </c>
      <c r="R3897" s="36" t="str">
        <f t="shared" si="987"/>
        <v>08-Aug-2017</v>
      </c>
      <c r="S3897" s="37">
        <f t="shared" si="978"/>
        <v>10.635300000000001</v>
      </c>
    </row>
    <row r="3898" spans="1:19">
      <c r="A3898" s="30" t="s">
        <v>9589</v>
      </c>
      <c r="D3898" s="30" t="str">
        <f t="shared" si="972"/>
        <v>100504</v>
      </c>
      <c r="E3898" s="30">
        <f t="shared" si="976"/>
        <v>7</v>
      </c>
      <c r="F3898" s="30" t="str">
        <f t="shared" si="973"/>
        <v>INF090I01BS5</v>
      </c>
      <c r="G3898" s="30">
        <f t="shared" si="977"/>
        <v>20</v>
      </c>
      <c r="H3898" s="30" t="str">
        <f t="shared" si="974"/>
        <v>INF090I01BT3</v>
      </c>
      <c r="I3898" s="30">
        <f t="shared" si="979"/>
        <v>33</v>
      </c>
      <c r="J3898" s="35" t="str">
        <f t="shared" si="975"/>
        <v>Franklin India Low Duration Fund-Quarterly Dividend</v>
      </c>
      <c r="K3898" s="35">
        <f t="shared" si="980"/>
        <v>85</v>
      </c>
      <c r="L3898" s="30" t="str">
        <f t="shared" si="981"/>
        <v>10.4928</v>
      </c>
      <c r="M3898" s="30">
        <f t="shared" si="982"/>
        <v>93</v>
      </c>
      <c r="N3898" s="30" t="str">
        <f t="shared" si="983"/>
        <v>10.4403</v>
      </c>
      <c r="O3898" s="30">
        <f t="shared" si="984"/>
        <v>101</v>
      </c>
      <c r="P3898" s="30" t="str">
        <f t="shared" si="985"/>
        <v>10.4928</v>
      </c>
      <c r="Q3898" s="30">
        <f t="shared" si="986"/>
        <v>109</v>
      </c>
      <c r="R3898" s="36" t="str">
        <f t="shared" si="987"/>
        <v>08-Aug-2017</v>
      </c>
      <c r="S3898" s="37">
        <f t="shared" si="978"/>
        <v>10.492800000000001</v>
      </c>
    </row>
    <row r="3899" spans="1:19">
      <c r="A3899" s="30" t="s">
        <v>309</v>
      </c>
      <c r="D3899" s="30" t="str">
        <f t="shared" si="972"/>
        <v>119294</v>
      </c>
      <c r="E3899" s="30">
        <f t="shared" si="976"/>
        <v>7</v>
      </c>
      <c r="F3899" s="30" t="str">
        <f t="shared" si="973"/>
        <v>INF090I01KE6</v>
      </c>
      <c r="G3899" s="30">
        <f t="shared" si="977"/>
        <v>20</v>
      </c>
      <c r="H3899" s="30" t="str">
        <f t="shared" si="974"/>
        <v>-</v>
      </c>
      <c r="I3899" s="30">
        <f t="shared" si="979"/>
        <v>22</v>
      </c>
      <c r="J3899" s="35" t="str">
        <f t="shared" si="975"/>
        <v>Franklin India MONTHLY INCOME PLAN - Direct - Bonus</v>
      </c>
      <c r="K3899" s="35">
        <f t="shared" si="980"/>
        <v>74</v>
      </c>
      <c r="L3899" s="30" t="str">
        <f t="shared" si="981"/>
        <v>0.0000</v>
      </c>
      <c r="M3899" s="30">
        <f t="shared" si="982"/>
        <v>81</v>
      </c>
      <c r="N3899" s="30" t="str">
        <f t="shared" si="983"/>
        <v>0.0000</v>
      </c>
      <c r="O3899" s="30">
        <f t="shared" si="984"/>
        <v>88</v>
      </c>
      <c r="P3899" s="30" t="str">
        <f t="shared" si="985"/>
        <v>0.0000</v>
      </c>
      <c r="Q3899" s="30">
        <f t="shared" si="986"/>
        <v>95</v>
      </c>
      <c r="R3899" s="36" t="str">
        <f t="shared" si="987"/>
        <v>08-Jun-2015</v>
      </c>
      <c r="S3899" s="37">
        <f t="shared" si="978"/>
        <v>0</v>
      </c>
    </row>
    <row r="3900" spans="1:19">
      <c r="A3900" s="30" t="s">
        <v>9590</v>
      </c>
      <c r="D3900" s="30" t="str">
        <f t="shared" si="972"/>
        <v>118574</v>
      </c>
      <c r="E3900" s="30">
        <f t="shared" si="976"/>
        <v>7</v>
      </c>
      <c r="F3900" s="30" t="str">
        <f t="shared" si="973"/>
        <v>INF090I01GF1</v>
      </c>
      <c r="G3900" s="30">
        <f t="shared" si="977"/>
        <v>20</v>
      </c>
      <c r="H3900" s="30" t="str">
        <f t="shared" si="974"/>
        <v>-</v>
      </c>
      <c r="I3900" s="30">
        <f t="shared" si="979"/>
        <v>22</v>
      </c>
      <c r="J3900" s="35" t="str">
        <f t="shared" si="975"/>
        <v>Franklin India MONTHLY INCOME PLAN - Direct - GROWTH</v>
      </c>
      <c r="K3900" s="35">
        <f t="shared" si="980"/>
        <v>75</v>
      </c>
      <c r="L3900" s="30" t="str">
        <f t="shared" si="981"/>
        <v>53.8824</v>
      </c>
      <c r="M3900" s="30">
        <f t="shared" si="982"/>
        <v>83</v>
      </c>
      <c r="N3900" s="30" t="str">
        <f t="shared" si="983"/>
        <v>53.3436</v>
      </c>
      <c r="O3900" s="30">
        <f t="shared" si="984"/>
        <v>91</v>
      </c>
      <c r="P3900" s="30" t="str">
        <f t="shared" si="985"/>
        <v>53.8824</v>
      </c>
      <c r="Q3900" s="30">
        <f t="shared" si="986"/>
        <v>99</v>
      </c>
      <c r="R3900" s="36" t="str">
        <f t="shared" si="987"/>
        <v>09-Aug-2017</v>
      </c>
      <c r="S3900" s="37">
        <f t="shared" si="978"/>
        <v>53.882399999999997</v>
      </c>
    </row>
    <row r="3901" spans="1:19" ht="26">
      <c r="A3901" s="30" t="s">
        <v>9591</v>
      </c>
      <c r="D3901" s="30" t="str">
        <f t="shared" si="972"/>
        <v>118575</v>
      </c>
      <c r="E3901" s="30">
        <f t="shared" si="976"/>
        <v>7</v>
      </c>
      <c r="F3901" s="30" t="str">
        <f t="shared" si="973"/>
        <v>INF090I01GG9</v>
      </c>
      <c r="G3901" s="30">
        <f t="shared" si="977"/>
        <v>20</v>
      </c>
      <c r="H3901" s="30" t="str">
        <f t="shared" si="974"/>
        <v>INF090I01GH7</v>
      </c>
      <c r="I3901" s="30">
        <f t="shared" si="979"/>
        <v>33</v>
      </c>
      <c r="J3901" s="35" t="str">
        <f t="shared" si="975"/>
        <v>Franklin India MONTHLY INCOME PLAN - Direct - MONTHLY DIVIDEND</v>
      </c>
      <c r="K3901" s="35">
        <f t="shared" si="980"/>
        <v>96</v>
      </c>
      <c r="L3901" s="30" t="str">
        <f t="shared" si="981"/>
        <v>14.8653</v>
      </c>
      <c r="M3901" s="30">
        <f t="shared" si="982"/>
        <v>104</v>
      </c>
      <c r="N3901" s="30" t="str">
        <f t="shared" si="983"/>
        <v>14.7166</v>
      </c>
      <c r="O3901" s="30">
        <f t="shared" si="984"/>
        <v>112</v>
      </c>
      <c r="P3901" s="30" t="str">
        <f t="shared" si="985"/>
        <v>14.8653</v>
      </c>
      <c r="Q3901" s="30">
        <f t="shared" si="986"/>
        <v>120</v>
      </c>
      <c r="R3901" s="36" t="str">
        <f t="shared" si="987"/>
        <v>09-Aug-2017</v>
      </c>
      <c r="S3901" s="37">
        <f t="shared" si="978"/>
        <v>14.8653</v>
      </c>
    </row>
    <row r="3902" spans="1:19" ht="26">
      <c r="A3902" s="30" t="s">
        <v>9592</v>
      </c>
      <c r="D3902" s="30" t="str">
        <f t="shared" si="972"/>
        <v>118576</v>
      </c>
      <c r="E3902" s="30">
        <f t="shared" si="976"/>
        <v>7</v>
      </c>
      <c r="F3902" s="30" t="str">
        <f t="shared" si="973"/>
        <v>INF090I01GI5</v>
      </c>
      <c r="G3902" s="30">
        <f t="shared" si="977"/>
        <v>20</v>
      </c>
      <c r="H3902" s="30" t="str">
        <f t="shared" si="974"/>
        <v>INF090I01GJ3</v>
      </c>
      <c r="I3902" s="30">
        <f t="shared" si="979"/>
        <v>33</v>
      </c>
      <c r="J3902" s="35" t="str">
        <f t="shared" si="975"/>
        <v>Franklin India MONTHLY INCOME PLAN - Direct - QUARTERLY DIVIDEND</v>
      </c>
      <c r="K3902" s="35">
        <f t="shared" si="980"/>
        <v>98</v>
      </c>
      <c r="L3902" s="30" t="str">
        <f t="shared" si="981"/>
        <v>14.3658</v>
      </c>
      <c r="M3902" s="30">
        <f t="shared" si="982"/>
        <v>106</v>
      </c>
      <c r="N3902" s="30" t="str">
        <f t="shared" si="983"/>
        <v>14.2221</v>
      </c>
      <c r="O3902" s="30">
        <f t="shared" si="984"/>
        <v>114</v>
      </c>
      <c r="P3902" s="30" t="str">
        <f t="shared" si="985"/>
        <v>14.3658</v>
      </c>
      <c r="Q3902" s="30">
        <f t="shared" si="986"/>
        <v>122</v>
      </c>
      <c r="R3902" s="36" t="str">
        <f t="shared" si="987"/>
        <v>09-Aug-2017</v>
      </c>
      <c r="S3902" s="37">
        <f t="shared" si="978"/>
        <v>14.3658</v>
      </c>
    </row>
    <row r="3903" spans="1:19">
      <c r="A3903" s="30" t="s">
        <v>9593</v>
      </c>
      <c r="D3903" s="30" t="str">
        <f t="shared" si="972"/>
        <v>100948</v>
      </c>
      <c r="E3903" s="30">
        <f t="shared" si="976"/>
        <v>7</v>
      </c>
      <c r="F3903" s="30" t="str">
        <f t="shared" si="973"/>
        <v>INF090I01EA7</v>
      </c>
      <c r="G3903" s="30">
        <f t="shared" si="977"/>
        <v>20</v>
      </c>
      <c r="H3903" s="30" t="str">
        <f t="shared" si="974"/>
        <v>-</v>
      </c>
      <c r="I3903" s="30">
        <f t="shared" si="979"/>
        <v>22</v>
      </c>
      <c r="J3903" s="35" t="str">
        <f t="shared" si="975"/>
        <v>Franklin India Monthly Income Plan-Growth</v>
      </c>
      <c r="K3903" s="35">
        <f t="shared" si="980"/>
        <v>64</v>
      </c>
      <c r="L3903" s="30" t="str">
        <f t="shared" si="981"/>
        <v>52.0516</v>
      </c>
      <c r="M3903" s="30">
        <f t="shared" si="982"/>
        <v>72</v>
      </c>
      <c r="N3903" s="30" t="str">
        <f t="shared" si="983"/>
        <v>51.5311</v>
      </c>
      <c r="O3903" s="30">
        <f t="shared" si="984"/>
        <v>80</v>
      </c>
      <c r="P3903" s="30" t="str">
        <f t="shared" si="985"/>
        <v>52.0516</v>
      </c>
      <c r="Q3903" s="30">
        <f t="shared" si="986"/>
        <v>88</v>
      </c>
      <c r="R3903" s="36" t="str">
        <f t="shared" si="987"/>
        <v>09-Aug-2017</v>
      </c>
      <c r="S3903" s="37">
        <f t="shared" si="978"/>
        <v>52.051600000000001</v>
      </c>
    </row>
    <row r="3904" spans="1:19">
      <c r="A3904" s="30" t="s">
        <v>310</v>
      </c>
      <c r="D3904" s="30" t="str">
        <f t="shared" si="972"/>
        <v>100951</v>
      </c>
      <c r="E3904" s="30">
        <f t="shared" si="976"/>
        <v>7</v>
      </c>
      <c r="F3904" s="30" t="str">
        <f t="shared" si="973"/>
        <v>INF090I01EF6</v>
      </c>
      <c r="G3904" s="30">
        <f t="shared" si="977"/>
        <v>20</v>
      </c>
      <c r="H3904" s="30" t="str">
        <f t="shared" si="974"/>
        <v>-</v>
      </c>
      <c r="I3904" s="30">
        <f t="shared" si="979"/>
        <v>22</v>
      </c>
      <c r="J3904" s="35" t="str">
        <f t="shared" si="975"/>
        <v>Franklin India Monthly Income Plan-Monthly Bonus</v>
      </c>
      <c r="K3904" s="35">
        <f t="shared" si="980"/>
        <v>71</v>
      </c>
      <c r="L3904" s="30" t="str">
        <f t="shared" si="981"/>
        <v>0.0000</v>
      </c>
      <c r="M3904" s="30">
        <f t="shared" si="982"/>
        <v>78</v>
      </c>
      <c r="N3904" s="30" t="str">
        <f t="shared" si="983"/>
        <v>0.0000</v>
      </c>
      <c r="O3904" s="30">
        <f t="shared" si="984"/>
        <v>85</v>
      </c>
      <c r="P3904" s="30" t="str">
        <f t="shared" si="985"/>
        <v>0.0000</v>
      </c>
      <c r="Q3904" s="30">
        <f t="shared" si="986"/>
        <v>92</v>
      </c>
      <c r="R3904" s="36" t="str">
        <f t="shared" si="987"/>
        <v>08-Jun-2015</v>
      </c>
      <c r="S3904" s="37">
        <f t="shared" si="978"/>
        <v>0</v>
      </c>
    </row>
    <row r="3905" spans="1:19">
      <c r="A3905" s="30" t="s">
        <v>9594</v>
      </c>
      <c r="D3905" s="30" t="str">
        <f t="shared" si="972"/>
        <v>100949</v>
      </c>
      <c r="E3905" s="30">
        <f t="shared" si="976"/>
        <v>7</v>
      </c>
      <c r="F3905" s="30" t="str">
        <f t="shared" si="973"/>
        <v>INF090I01EB5</v>
      </c>
      <c r="G3905" s="30">
        <f t="shared" si="977"/>
        <v>20</v>
      </c>
      <c r="H3905" s="30" t="str">
        <f t="shared" si="974"/>
        <v>INF090I01EC3</v>
      </c>
      <c r="I3905" s="30">
        <f t="shared" si="979"/>
        <v>33</v>
      </c>
      <c r="J3905" s="35" t="str">
        <f t="shared" si="975"/>
        <v>Franklin India Monthly Income Plan-Monthly Dividend</v>
      </c>
      <c r="K3905" s="35">
        <f t="shared" si="980"/>
        <v>85</v>
      </c>
      <c r="L3905" s="30" t="str">
        <f t="shared" si="981"/>
        <v>14.2824</v>
      </c>
      <c r="M3905" s="30">
        <f t="shared" si="982"/>
        <v>93</v>
      </c>
      <c r="N3905" s="30" t="str">
        <f t="shared" si="983"/>
        <v>14.1396</v>
      </c>
      <c r="O3905" s="30">
        <f t="shared" si="984"/>
        <v>101</v>
      </c>
      <c r="P3905" s="30" t="str">
        <f t="shared" si="985"/>
        <v>14.2824</v>
      </c>
      <c r="Q3905" s="30">
        <f t="shared" si="986"/>
        <v>109</v>
      </c>
      <c r="R3905" s="36" t="str">
        <f t="shared" si="987"/>
        <v>09-Aug-2017</v>
      </c>
      <c r="S3905" s="37">
        <f t="shared" si="978"/>
        <v>14.282400000000001</v>
      </c>
    </row>
    <row r="3906" spans="1:19">
      <c r="A3906" s="30" t="s">
        <v>9595</v>
      </c>
      <c r="D3906" s="30" t="str">
        <f t="shared" si="972"/>
        <v>100950</v>
      </c>
      <c r="E3906" s="30">
        <f t="shared" si="976"/>
        <v>7</v>
      </c>
      <c r="F3906" s="30" t="str">
        <f t="shared" si="973"/>
        <v>INF090I01ED1</v>
      </c>
      <c r="G3906" s="30">
        <f t="shared" si="977"/>
        <v>20</v>
      </c>
      <c r="H3906" s="30" t="str">
        <f t="shared" si="974"/>
        <v>INF090I01EE9</v>
      </c>
      <c r="I3906" s="30">
        <f t="shared" si="979"/>
        <v>33</v>
      </c>
      <c r="J3906" s="35" t="str">
        <f t="shared" si="975"/>
        <v>Franklin India Monthly Income Plan-Quarterly Dividend</v>
      </c>
      <c r="K3906" s="35">
        <f t="shared" si="980"/>
        <v>87</v>
      </c>
      <c r="L3906" s="30" t="str">
        <f t="shared" si="981"/>
        <v>13.8047</v>
      </c>
      <c r="M3906" s="30">
        <f t="shared" si="982"/>
        <v>95</v>
      </c>
      <c r="N3906" s="30" t="str">
        <f t="shared" si="983"/>
        <v>13.6667</v>
      </c>
      <c r="O3906" s="30">
        <f t="shared" si="984"/>
        <v>103</v>
      </c>
      <c r="P3906" s="30" t="str">
        <f t="shared" si="985"/>
        <v>13.8047</v>
      </c>
      <c r="Q3906" s="30">
        <f t="shared" si="986"/>
        <v>111</v>
      </c>
      <c r="R3906" s="36" t="str">
        <f t="shared" si="987"/>
        <v>09-Aug-2017</v>
      </c>
      <c r="S3906" s="37">
        <f t="shared" si="978"/>
        <v>13.8047</v>
      </c>
    </row>
    <row r="3907" spans="1:19">
      <c r="A3907" s="30" t="s">
        <v>9596</v>
      </c>
      <c r="D3907" s="30" t="str">
        <f t="shared" si="972"/>
        <v>118549</v>
      </c>
      <c r="E3907" s="30">
        <f t="shared" si="976"/>
        <v>7</v>
      </c>
      <c r="F3907" s="30" t="str">
        <f t="shared" si="973"/>
        <v>INF090I01KA4</v>
      </c>
      <c r="G3907" s="30">
        <f t="shared" si="977"/>
        <v>20</v>
      </c>
      <c r="H3907" s="30" t="str">
        <f t="shared" si="974"/>
        <v>INF090I01KB2</v>
      </c>
      <c r="I3907" s="30">
        <f t="shared" si="979"/>
        <v>33</v>
      </c>
      <c r="J3907" s="35" t="str">
        <f t="shared" si="975"/>
        <v>Franklin India  PENSION PLAN - Direct - Dividend</v>
      </c>
      <c r="K3907" s="35">
        <f t="shared" si="980"/>
        <v>82</v>
      </c>
      <c r="L3907" s="30" t="str">
        <f t="shared" si="981"/>
        <v>19.5404</v>
      </c>
      <c r="M3907" s="30">
        <f t="shared" si="982"/>
        <v>90</v>
      </c>
      <c r="N3907" s="30" t="str">
        <f t="shared" si="983"/>
        <v>19.5404</v>
      </c>
      <c r="O3907" s="30">
        <f t="shared" si="984"/>
        <v>98</v>
      </c>
      <c r="P3907" s="30" t="str">
        <f t="shared" si="985"/>
        <v>19.5404</v>
      </c>
      <c r="Q3907" s="30">
        <f t="shared" si="986"/>
        <v>106</v>
      </c>
      <c r="R3907" s="36" t="str">
        <f t="shared" si="987"/>
        <v>09-Aug-2017</v>
      </c>
      <c r="S3907" s="37">
        <f t="shared" si="978"/>
        <v>19.540400000000002</v>
      </c>
    </row>
    <row r="3908" spans="1:19">
      <c r="A3908" s="30" t="s">
        <v>9597</v>
      </c>
      <c r="D3908" s="30" t="str">
        <f t="shared" si="972"/>
        <v>118548</v>
      </c>
      <c r="E3908" s="30">
        <f t="shared" si="976"/>
        <v>7</v>
      </c>
      <c r="F3908" s="30" t="str">
        <f t="shared" si="973"/>
        <v>INF090I01JZ3</v>
      </c>
      <c r="G3908" s="30">
        <f t="shared" si="977"/>
        <v>20</v>
      </c>
      <c r="H3908" s="30" t="str">
        <f t="shared" si="974"/>
        <v>-</v>
      </c>
      <c r="I3908" s="30">
        <f t="shared" si="979"/>
        <v>22</v>
      </c>
      <c r="J3908" s="35" t="str">
        <f t="shared" si="975"/>
        <v>Franklin India  PENSION PLAN - Direct - Growth</v>
      </c>
      <c r="K3908" s="35">
        <f t="shared" si="980"/>
        <v>69</v>
      </c>
      <c r="L3908" s="30" t="str">
        <f t="shared" si="981"/>
        <v>121.9707</v>
      </c>
      <c r="M3908" s="30">
        <f t="shared" si="982"/>
        <v>78</v>
      </c>
      <c r="N3908" s="30" t="str">
        <f t="shared" si="983"/>
        <v>121.9707</v>
      </c>
      <c r="O3908" s="30">
        <f t="shared" si="984"/>
        <v>87</v>
      </c>
      <c r="P3908" s="30" t="str">
        <f t="shared" si="985"/>
        <v>121.9707</v>
      </c>
      <c r="Q3908" s="30">
        <f t="shared" si="986"/>
        <v>96</v>
      </c>
      <c r="R3908" s="36" t="str">
        <f t="shared" si="987"/>
        <v>09-Aug-2017</v>
      </c>
      <c r="S3908" s="37">
        <f t="shared" si="978"/>
        <v>121.97069999999999</v>
      </c>
    </row>
    <row r="3909" spans="1:19">
      <c r="A3909" s="30" t="s">
        <v>9598</v>
      </c>
      <c r="D3909" s="30" t="str">
        <f t="shared" si="972"/>
        <v>100535</v>
      </c>
      <c r="E3909" s="30">
        <f t="shared" si="976"/>
        <v>7</v>
      </c>
      <c r="F3909" s="30" t="str">
        <f t="shared" si="973"/>
        <v>INF090I01528</v>
      </c>
      <c r="G3909" s="30">
        <f t="shared" si="977"/>
        <v>20</v>
      </c>
      <c r="H3909" s="30" t="str">
        <f t="shared" si="974"/>
        <v>INF090I01536</v>
      </c>
      <c r="I3909" s="30">
        <f t="shared" si="979"/>
        <v>33</v>
      </c>
      <c r="J3909" s="35" t="str">
        <f t="shared" si="975"/>
        <v>Franklin India Pension Plan-Dividend</v>
      </c>
      <c r="K3909" s="35">
        <f t="shared" si="980"/>
        <v>70</v>
      </c>
      <c r="L3909" s="30" t="str">
        <f t="shared" si="981"/>
        <v>18.9004</v>
      </c>
      <c r="M3909" s="30">
        <f t="shared" si="982"/>
        <v>78</v>
      </c>
      <c r="N3909" s="30" t="str">
        <f t="shared" si="983"/>
        <v>18.9004</v>
      </c>
      <c r="O3909" s="30">
        <f t="shared" si="984"/>
        <v>86</v>
      </c>
      <c r="P3909" s="30" t="str">
        <f t="shared" si="985"/>
        <v>18.9004</v>
      </c>
      <c r="Q3909" s="30">
        <f t="shared" si="986"/>
        <v>94</v>
      </c>
      <c r="R3909" s="36" t="str">
        <f t="shared" si="987"/>
        <v>09-Aug-2017</v>
      </c>
      <c r="S3909" s="37">
        <f t="shared" si="978"/>
        <v>18.900400000000001</v>
      </c>
    </row>
    <row r="3910" spans="1:19">
      <c r="A3910" s="30" t="s">
        <v>9599</v>
      </c>
      <c r="D3910" s="30" t="str">
        <f t="shared" si="972"/>
        <v>100536</v>
      </c>
      <c r="E3910" s="30">
        <f t="shared" si="976"/>
        <v>7</v>
      </c>
      <c r="F3910" s="30" t="str">
        <f t="shared" si="973"/>
        <v>INF090I01510</v>
      </c>
      <c r="G3910" s="30">
        <f t="shared" si="977"/>
        <v>20</v>
      </c>
      <c r="H3910" s="30" t="str">
        <f t="shared" si="974"/>
        <v>-</v>
      </c>
      <c r="I3910" s="30">
        <f t="shared" si="979"/>
        <v>22</v>
      </c>
      <c r="J3910" s="35" t="str">
        <f t="shared" si="975"/>
        <v>Franklin India Pension Plan-Growth</v>
      </c>
      <c r="K3910" s="35">
        <f t="shared" si="980"/>
        <v>57</v>
      </c>
      <c r="L3910" s="30" t="str">
        <f t="shared" si="981"/>
        <v>118.2329</v>
      </c>
      <c r="M3910" s="30">
        <f t="shared" si="982"/>
        <v>66</v>
      </c>
      <c r="N3910" s="30" t="str">
        <f t="shared" si="983"/>
        <v>118.2329</v>
      </c>
      <c r="O3910" s="30">
        <f t="shared" si="984"/>
        <v>75</v>
      </c>
      <c r="P3910" s="30" t="str">
        <f t="shared" si="985"/>
        <v>118.2329</v>
      </c>
      <c r="Q3910" s="30">
        <f t="shared" si="986"/>
        <v>84</v>
      </c>
      <c r="R3910" s="36" t="str">
        <f t="shared" si="987"/>
        <v>09-Aug-2017</v>
      </c>
      <c r="S3910" s="37">
        <f t="shared" si="978"/>
        <v>118.2329</v>
      </c>
    </row>
    <row r="3911" spans="1:19">
      <c r="A3911" s="30" t="s">
        <v>9600</v>
      </c>
      <c r="D3911" s="30" t="str">
        <f t="shared" ref="D3911:D3974" si="988">IF(ISERROR(LEFT(A3911,SEARCH(";",A3911)-1)),"",LEFT(A3911,SEARCH(";",A3911)-1))</f>
        <v>118565</v>
      </c>
      <c r="E3911" s="30">
        <f t="shared" si="976"/>
        <v>7</v>
      </c>
      <c r="F3911" s="30" t="str">
        <f t="shared" ref="F3911:F3974" si="989">IF($D3911="",A3911,MID($A3911,E3911+1,SEARCH(";",$A3911,E3911+1)-E3911-1))</f>
        <v>INF090I01GK1</v>
      </c>
      <c r="G3911" s="30">
        <f t="shared" si="977"/>
        <v>20</v>
      </c>
      <c r="H3911" s="30" t="str">
        <f t="shared" ref="H3911:H3974" si="990">IF($D3911="","",MID($A3911,G3911+1,SEARCH(";",$A3911,G3911+1)-G3911-1))</f>
        <v>-</v>
      </c>
      <c r="I3911" s="30">
        <f t="shared" si="979"/>
        <v>22</v>
      </c>
      <c r="J3911" s="35" t="str">
        <f t="shared" ref="J3911:J3974" si="991">IF($D3911="","",MID($A3911,I3911+1,SEARCH(";",$A3911,I3911+1)-I3911-1))</f>
        <v>Franklin India SHORT TERM INCOME PLAN - Direct - GROWTH</v>
      </c>
      <c r="K3911" s="35">
        <f t="shared" si="980"/>
        <v>78</v>
      </c>
      <c r="L3911" s="30" t="str">
        <f t="shared" si="981"/>
        <v>3649.837</v>
      </c>
      <c r="M3911" s="30">
        <f t="shared" si="982"/>
        <v>87</v>
      </c>
      <c r="N3911" s="30" t="str">
        <f t="shared" si="983"/>
        <v>3631.5878</v>
      </c>
      <c r="O3911" s="30">
        <f t="shared" si="984"/>
        <v>97</v>
      </c>
      <c r="P3911" s="30" t="str">
        <f t="shared" si="985"/>
        <v>3649.837</v>
      </c>
      <c r="Q3911" s="30">
        <f t="shared" si="986"/>
        <v>106</v>
      </c>
      <c r="R3911" s="36" t="str">
        <f t="shared" si="987"/>
        <v>08-Aug-2017</v>
      </c>
      <c r="S3911" s="37">
        <f t="shared" si="978"/>
        <v>3649.837</v>
      </c>
    </row>
    <row r="3912" spans="1:19" ht="26">
      <c r="A3912" s="30" t="s">
        <v>9601</v>
      </c>
      <c r="D3912" s="30" t="str">
        <f t="shared" si="988"/>
        <v>118566</v>
      </c>
      <c r="E3912" s="30">
        <f t="shared" ref="E3912:E3975" si="992">IF($D3912="","",LEN(D3912)+1)</f>
        <v>7</v>
      </c>
      <c r="F3912" s="30" t="str">
        <f t="shared" si="989"/>
        <v>INF090I01GL9</v>
      </c>
      <c r="G3912" s="30">
        <f t="shared" ref="G3912:G3975" si="993">IF($D3912="","",E3912+(LEN(F3912)+1))</f>
        <v>20</v>
      </c>
      <c r="H3912" s="30" t="str">
        <f t="shared" si="990"/>
        <v>INF090I01GM7</v>
      </c>
      <c r="I3912" s="30">
        <f t="shared" si="979"/>
        <v>33</v>
      </c>
      <c r="J3912" s="35" t="str">
        <f t="shared" si="991"/>
        <v>Franklin India SHORT TERM INCOME PLAN - Direct - QUARTERLY DIVIDEND</v>
      </c>
      <c r="K3912" s="35">
        <f t="shared" si="980"/>
        <v>101</v>
      </c>
      <c r="L3912" s="30" t="str">
        <f t="shared" si="981"/>
        <v>1326.36</v>
      </c>
      <c r="M3912" s="30">
        <f t="shared" si="982"/>
        <v>109</v>
      </c>
      <c r="N3912" s="30" t="str">
        <f t="shared" si="983"/>
        <v>1319.7282</v>
      </c>
      <c r="O3912" s="30">
        <f t="shared" si="984"/>
        <v>119</v>
      </c>
      <c r="P3912" s="30" t="str">
        <f t="shared" si="985"/>
        <v>1326.36</v>
      </c>
      <c r="Q3912" s="30">
        <f t="shared" si="986"/>
        <v>127</v>
      </c>
      <c r="R3912" s="36" t="str">
        <f t="shared" si="987"/>
        <v>08-Aug-2017</v>
      </c>
      <c r="S3912" s="37">
        <f t="shared" ref="S3912:S3975" si="994">IF(L3912="","",L3912+0)</f>
        <v>1326.36</v>
      </c>
    </row>
    <row r="3913" spans="1:19" ht="26">
      <c r="A3913" s="30" t="s">
        <v>9602</v>
      </c>
      <c r="D3913" s="30" t="str">
        <f t="shared" si="988"/>
        <v>118567</v>
      </c>
      <c r="E3913" s="30">
        <f t="shared" si="992"/>
        <v>7</v>
      </c>
      <c r="F3913" s="30" t="str">
        <f t="shared" si="989"/>
        <v>INF090I01GN5</v>
      </c>
      <c r="G3913" s="30">
        <f t="shared" si="993"/>
        <v>20</v>
      </c>
      <c r="H3913" s="30" t="str">
        <f t="shared" si="990"/>
        <v>INF090I01GO3</v>
      </c>
      <c r="I3913" s="30">
        <f t="shared" si="979"/>
        <v>33</v>
      </c>
      <c r="J3913" s="35" t="str">
        <f t="shared" si="991"/>
        <v>Franklin India SHORT TERM INCOME Retail  Plan - Direct - MONTHLY DIVIDEND</v>
      </c>
      <c r="K3913" s="35">
        <f t="shared" si="980"/>
        <v>107</v>
      </c>
      <c r="L3913" s="30" t="str">
        <f t="shared" si="981"/>
        <v>1278.8926</v>
      </c>
      <c r="M3913" s="30">
        <f t="shared" si="982"/>
        <v>117</v>
      </c>
      <c r="N3913" s="30" t="str">
        <f t="shared" si="983"/>
        <v>1272.4981</v>
      </c>
      <c r="O3913" s="30">
        <f t="shared" si="984"/>
        <v>127</v>
      </c>
      <c r="P3913" s="30" t="str">
        <f t="shared" si="985"/>
        <v>1278.8926</v>
      </c>
      <c r="Q3913" s="30">
        <f t="shared" si="986"/>
        <v>137</v>
      </c>
      <c r="R3913" s="36" t="str">
        <f t="shared" si="987"/>
        <v>08-Aug-2017</v>
      </c>
      <c r="S3913" s="37">
        <f t="shared" si="994"/>
        <v>1278.8925999999999</v>
      </c>
    </row>
    <row r="3914" spans="1:19" ht="26">
      <c r="A3914" s="30" t="s">
        <v>9603</v>
      </c>
      <c r="D3914" s="30" t="str">
        <f t="shared" si="988"/>
        <v>118568</v>
      </c>
      <c r="E3914" s="30">
        <f t="shared" si="992"/>
        <v>7</v>
      </c>
      <c r="F3914" s="30" t="str">
        <f t="shared" si="989"/>
        <v>-</v>
      </c>
      <c r="G3914" s="30">
        <f t="shared" si="993"/>
        <v>9</v>
      </c>
      <c r="H3914" s="30" t="str">
        <f t="shared" si="990"/>
        <v>INF090I01GP0</v>
      </c>
      <c r="I3914" s="30">
        <f t="shared" si="979"/>
        <v>22</v>
      </c>
      <c r="J3914" s="35" t="str">
        <f t="shared" si="991"/>
        <v>Franklin India SHORT TERM INCOME Retail  Plan - Direct - WEEKLY DIVIDEND</v>
      </c>
      <c r="K3914" s="35">
        <f t="shared" si="980"/>
        <v>95</v>
      </c>
      <c r="L3914" s="30" t="str">
        <f t="shared" si="981"/>
        <v>1098.7431</v>
      </c>
      <c r="M3914" s="30">
        <f t="shared" si="982"/>
        <v>105</v>
      </c>
      <c r="N3914" s="30" t="str">
        <f t="shared" si="983"/>
        <v>1093.2494</v>
      </c>
      <c r="O3914" s="30">
        <f t="shared" si="984"/>
        <v>115</v>
      </c>
      <c r="P3914" s="30" t="str">
        <f t="shared" si="985"/>
        <v>1098.7431</v>
      </c>
      <c r="Q3914" s="30">
        <f t="shared" si="986"/>
        <v>125</v>
      </c>
      <c r="R3914" s="36" t="str">
        <f t="shared" si="987"/>
        <v>08-Aug-2017</v>
      </c>
      <c r="S3914" s="37">
        <f t="shared" si="994"/>
        <v>1098.7430999999999</v>
      </c>
    </row>
    <row r="3915" spans="1:19">
      <c r="A3915" s="30" t="s">
        <v>9604</v>
      </c>
      <c r="D3915" s="30" t="str">
        <f t="shared" si="988"/>
        <v>101232</v>
      </c>
      <c r="E3915" s="30">
        <f t="shared" si="992"/>
        <v>7</v>
      </c>
      <c r="F3915" s="30" t="str">
        <f t="shared" si="989"/>
        <v>INF090I01304</v>
      </c>
      <c r="G3915" s="30">
        <f t="shared" si="993"/>
        <v>20</v>
      </c>
      <c r="H3915" s="30" t="str">
        <f t="shared" si="990"/>
        <v>-</v>
      </c>
      <c r="I3915" s="30">
        <f t="shared" si="979"/>
        <v>22</v>
      </c>
      <c r="J3915" s="35" t="str">
        <f t="shared" si="991"/>
        <v>Franklin India Short-Term Income Plan-Growth</v>
      </c>
      <c r="K3915" s="35">
        <f t="shared" si="980"/>
        <v>67</v>
      </c>
      <c r="L3915" s="30" t="str">
        <f t="shared" si="981"/>
        <v>3519.815</v>
      </c>
      <c r="M3915" s="30">
        <f t="shared" si="982"/>
        <v>76</v>
      </c>
      <c r="N3915" s="30" t="str">
        <f t="shared" si="983"/>
        <v>3502.2159</v>
      </c>
      <c r="O3915" s="30">
        <f t="shared" si="984"/>
        <v>86</v>
      </c>
      <c r="P3915" s="30" t="str">
        <f t="shared" si="985"/>
        <v>3519.815</v>
      </c>
      <c r="Q3915" s="30">
        <f t="shared" si="986"/>
        <v>95</v>
      </c>
      <c r="R3915" s="36" t="str">
        <f t="shared" si="987"/>
        <v>08-Aug-2017</v>
      </c>
      <c r="S3915" s="37">
        <f t="shared" si="994"/>
        <v>3519.8150000000001</v>
      </c>
    </row>
    <row r="3916" spans="1:19" ht="26">
      <c r="A3916" s="30" t="s">
        <v>9605</v>
      </c>
      <c r="D3916" s="30" t="str">
        <f t="shared" si="988"/>
        <v>101244</v>
      </c>
      <c r="E3916" s="30">
        <f t="shared" si="992"/>
        <v>7</v>
      </c>
      <c r="F3916" s="30" t="str">
        <f t="shared" si="989"/>
        <v>INF090I01361</v>
      </c>
      <c r="G3916" s="30">
        <f t="shared" si="993"/>
        <v>20</v>
      </c>
      <c r="H3916" s="30" t="str">
        <f t="shared" si="990"/>
        <v>-</v>
      </c>
      <c r="I3916" s="30">
        <f t="shared" si="979"/>
        <v>22</v>
      </c>
      <c r="J3916" s="35" t="str">
        <f t="shared" si="991"/>
        <v>Franklin India Short-Term Income Plan-Institutional Plan - Growth</v>
      </c>
      <c r="K3916" s="35">
        <f t="shared" si="980"/>
        <v>88</v>
      </c>
      <c r="L3916" s="30" t="str">
        <f t="shared" si="981"/>
        <v>2887.6552</v>
      </c>
      <c r="M3916" s="30">
        <f t="shared" si="982"/>
        <v>98</v>
      </c>
      <c r="N3916" s="30" t="str">
        <f t="shared" si="983"/>
        <v>2873.2169</v>
      </c>
      <c r="O3916" s="30">
        <f t="shared" si="984"/>
        <v>108</v>
      </c>
      <c r="P3916" s="30" t="str">
        <f t="shared" si="985"/>
        <v>2887.6552</v>
      </c>
      <c r="Q3916" s="30">
        <f t="shared" si="986"/>
        <v>118</v>
      </c>
      <c r="R3916" s="36" t="str">
        <f t="shared" si="987"/>
        <v>08-Aug-2017</v>
      </c>
      <c r="S3916" s="37">
        <f t="shared" si="994"/>
        <v>2887.6552000000001</v>
      </c>
    </row>
    <row r="3917" spans="1:19" ht="26">
      <c r="A3917" s="30" t="s">
        <v>9606</v>
      </c>
      <c r="D3917" s="30" t="str">
        <f t="shared" si="988"/>
        <v>101246</v>
      </c>
      <c r="E3917" s="30">
        <f t="shared" si="992"/>
        <v>7</v>
      </c>
      <c r="F3917" s="30" t="str">
        <f t="shared" si="989"/>
        <v>INF090I01387</v>
      </c>
      <c r="G3917" s="30">
        <f t="shared" si="993"/>
        <v>20</v>
      </c>
      <c r="H3917" s="30" t="str">
        <f t="shared" si="990"/>
        <v>INF090I01395</v>
      </c>
      <c r="I3917" s="30">
        <f t="shared" ref="I3917:I3980" si="995">IF($D3917="","",G3917+LEN(H3917)+1)</f>
        <v>33</v>
      </c>
      <c r="J3917" s="35" t="str">
        <f t="shared" si="991"/>
        <v>Franklin India Short-Term Income Plan-Institutional Plan - Monthly Dividend</v>
      </c>
      <c r="K3917" s="35">
        <f t="shared" ref="K3917:K3980" si="996">IF($D3917="","",I3917+LEN(J3917)+1)</f>
        <v>109</v>
      </c>
      <c r="L3917" s="30" t="str">
        <f t="shared" ref="L3917:L3980" si="997">IF($D3917="","",MID($A3917,K3917+1,SEARCH(";",$A3917,K3917+1)-K3917-1))</f>
        <v>1319.7059</v>
      </c>
      <c r="M3917" s="30">
        <f t="shared" ref="M3917:M3980" si="998">IF($D3917="","",K3917+LEN(L3917)+1)</f>
        <v>119</v>
      </c>
      <c r="N3917" s="30" t="str">
        <f t="shared" ref="N3917:N3980" si="999">IF($D3917="","",MID($A3917,M3917+1,SEARCH(";",$A3917,M3917+1)-M3917-1))</f>
        <v>1313.1074</v>
      </c>
      <c r="O3917" s="30">
        <f t="shared" ref="O3917:O3980" si="1000">IF($D3917="","",M3917+LEN(N3917)+1)</f>
        <v>129</v>
      </c>
      <c r="P3917" s="30" t="str">
        <f t="shared" ref="P3917:P3980" si="1001">IF($D3917="","",MID($A3917,O3917+1,SEARCH(";",$A3917,O3917+1)-O3917-1))</f>
        <v>1319.7059</v>
      </c>
      <c r="Q3917" s="30">
        <f t="shared" ref="Q3917:Q3980" si="1002">IF($D3917="","",O3917+LEN(P3917)+1)</f>
        <v>139</v>
      </c>
      <c r="R3917" s="36" t="str">
        <f t="shared" ref="R3917:R3980" si="1003">IF($D3917="","",MID($A3917,Q3917+1,15))</f>
        <v>08-Aug-2017</v>
      </c>
      <c r="S3917" s="37">
        <f t="shared" si="994"/>
        <v>1319.7058999999999</v>
      </c>
    </row>
    <row r="3918" spans="1:19">
      <c r="A3918" s="30" t="s">
        <v>9607</v>
      </c>
      <c r="D3918" s="30" t="str">
        <f t="shared" si="988"/>
        <v>101236</v>
      </c>
      <c r="E3918" s="30">
        <f t="shared" si="992"/>
        <v>7</v>
      </c>
      <c r="F3918" s="30" t="str">
        <f t="shared" si="989"/>
        <v>INF090I01338</v>
      </c>
      <c r="G3918" s="30">
        <f t="shared" si="993"/>
        <v>20</v>
      </c>
      <c r="H3918" s="30" t="str">
        <f t="shared" si="990"/>
        <v>INF090I01346</v>
      </c>
      <c r="I3918" s="30">
        <f t="shared" si="995"/>
        <v>33</v>
      </c>
      <c r="J3918" s="35" t="str">
        <f t="shared" si="991"/>
        <v>Franklin India Short-Term Income Plan-Monthly Dividend</v>
      </c>
      <c r="K3918" s="35">
        <f t="shared" si="996"/>
        <v>88</v>
      </c>
      <c r="L3918" s="30" t="str">
        <f t="shared" si="997"/>
        <v>1228.7419</v>
      </c>
      <c r="M3918" s="30">
        <f t="shared" si="998"/>
        <v>98</v>
      </c>
      <c r="N3918" s="30" t="str">
        <f t="shared" si="999"/>
        <v>1222.5982</v>
      </c>
      <c r="O3918" s="30">
        <f t="shared" si="1000"/>
        <v>108</v>
      </c>
      <c r="P3918" s="30" t="str">
        <f t="shared" si="1001"/>
        <v>1228.7419</v>
      </c>
      <c r="Q3918" s="30">
        <f t="shared" si="1002"/>
        <v>118</v>
      </c>
      <c r="R3918" s="36" t="str">
        <f t="shared" si="1003"/>
        <v>08-Aug-2017</v>
      </c>
      <c r="S3918" s="37">
        <f t="shared" si="994"/>
        <v>1228.7419</v>
      </c>
    </row>
    <row r="3919" spans="1:19">
      <c r="A3919" s="30" t="s">
        <v>9608</v>
      </c>
      <c r="D3919" s="30" t="str">
        <f t="shared" si="988"/>
        <v>101238</v>
      </c>
      <c r="E3919" s="30">
        <f t="shared" si="992"/>
        <v>7</v>
      </c>
      <c r="F3919" s="30" t="str">
        <f t="shared" si="989"/>
        <v>INF090I01312</v>
      </c>
      <c r="G3919" s="30">
        <f t="shared" si="993"/>
        <v>20</v>
      </c>
      <c r="H3919" s="30" t="str">
        <f t="shared" si="990"/>
        <v>INF090I01320</v>
      </c>
      <c r="I3919" s="30">
        <f t="shared" si="995"/>
        <v>33</v>
      </c>
      <c r="J3919" s="35" t="str">
        <f t="shared" si="991"/>
        <v>Franklin India Short-Term Income Plan-Quarterly Dividend</v>
      </c>
      <c r="K3919" s="35">
        <f t="shared" si="996"/>
        <v>90</v>
      </c>
      <c r="L3919" s="30" t="str">
        <f t="shared" si="997"/>
        <v>1272.9578</v>
      </c>
      <c r="M3919" s="30">
        <f t="shared" si="998"/>
        <v>100</v>
      </c>
      <c r="N3919" s="30" t="str">
        <f t="shared" si="999"/>
        <v>1266.593</v>
      </c>
      <c r="O3919" s="30">
        <f t="shared" si="1000"/>
        <v>109</v>
      </c>
      <c r="P3919" s="30" t="str">
        <f t="shared" si="1001"/>
        <v>1272.9578</v>
      </c>
      <c r="Q3919" s="30">
        <f t="shared" si="1002"/>
        <v>119</v>
      </c>
      <c r="R3919" s="36" t="str">
        <f t="shared" si="1003"/>
        <v>08-Aug-2017</v>
      </c>
      <c r="S3919" s="37">
        <f t="shared" si="994"/>
        <v>1272.9577999999999</v>
      </c>
    </row>
    <row r="3920" spans="1:19">
      <c r="A3920" s="30" t="s">
        <v>311</v>
      </c>
      <c r="D3920" s="30" t="str">
        <f t="shared" si="988"/>
        <v>101237</v>
      </c>
      <c r="E3920" s="30">
        <f t="shared" si="992"/>
        <v>7</v>
      </c>
      <c r="F3920" s="30" t="str">
        <f t="shared" si="989"/>
        <v>INF090I01DY9</v>
      </c>
      <c r="G3920" s="30">
        <f t="shared" si="993"/>
        <v>20</v>
      </c>
      <c r="H3920" s="30" t="str">
        <f t="shared" si="990"/>
        <v>-</v>
      </c>
      <c r="I3920" s="30">
        <f t="shared" si="995"/>
        <v>22</v>
      </c>
      <c r="J3920" s="35" t="str">
        <f t="shared" si="991"/>
        <v>Franklin India Short-Term Income Plan-Weekly Bonus</v>
      </c>
      <c r="K3920" s="35">
        <f t="shared" si="996"/>
        <v>73</v>
      </c>
      <c r="L3920" s="30" t="str">
        <f t="shared" si="997"/>
        <v>0.0000</v>
      </c>
      <c r="M3920" s="30">
        <f t="shared" si="998"/>
        <v>80</v>
      </c>
      <c r="N3920" s="30" t="str">
        <f t="shared" si="999"/>
        <v>0.0000</v>
      </c>
      <c r="O3920" s="30">
        <f t="shared" si="1000"/>
        <v>87</v>
      </c>
      <c r="P3920" s="30" t="str">
        <f t="shared" si="1001"/>
        <v>0.0000</v>
      </c>
      <c r="Q3920" s="30">
        <f t="shared" si="1002"/>
        <v>94</v>
      </c>
      <c r="R3920" s="36" t="str">
        <f t="shared" si="1003"/>
        <v>08-Jun-2015</v>
      </c>
      <c r="S3920" s="37">
        <f t="shared" si="994"/>
        <v>0</v>
      </c>
    </row>
    <row r="3921" spans="1:19">
      <c r="A3921" s="30" t="s">
        <v>9609</v>
      </c>
      <c r="D3921" s="30" t="str">
        <f t="shared" si="988"/>
        <v>101242</v>
      </c>
      <c r="E3921" s="30">
        <f t="shared" si="992"/>
        <v>7</v>
      </c>
      <c r="F3921" s="30" t="str">
        <f t="shared" si="989"/>
        <v>-</v>
      </c>
      <c r="G3921" s="30">
        <f t="shared" si="993"/>
        <v>9</v>
      </c>
      <c r="H3921" s="30" t="str">
        <f t="shared" si="990"/>
        <v>INF090I01353</v>
      </c>
      <c r="I3921" s="30">
        <f t="shared" si="995"/>
        <v>22</v>
      </c>
      <c r="J3921" s="35" t="str">
        <f t="shared" si="991"/>
        <v>Franklin India Short-Term Income Plan-Weekly Dividend</v>
      </c>
      <c r="K3921" s="35">
        <f t="shared" si="996"/>
        <v>76</v>
      </c>
      <c r="L3921" s="30" t="str">
        <f t="shared" si="997"/>
        <v>1096.4279</v>
      </c>
      <c r="M3921" s="30">
        <f t="shared" si="998"/>
        <v>86</v>
      </c>
      <c r="N3921" s="30" t="str">
        <f t="shared" si="999"/>
        <v>1090.9458</v>
      </c>
      <c r="O3921" s="30">
        <f t="shared" si="1000"/>
        <v>96</v>
      </c>
      <c r="P3921" s="30" t="str">
        <f t="shared" si="1001"/>
        <v>1096.4279</v>
      </c>
      <c r="Q3921" s="30">
        <f t="shared" si="1002"/>
        <v>106</v>
      </c>
      <c r="R3921" s="36" t="str">
        <f t="shared" si="1003"/>
        <v>08-Aug-2017</v>
      </c>
      <c r="S3921" s="37">
        <f t="shared" si="994"/>
        <v>1096.4278999999999</v>
      </c>
    </row>
    <row r="3922" spans="1:19" ht="26">
      <c r="A3922" s="30" t="s">
        <v>9610</v>
      </c>
      <c r="D3922" s="30" t="str">
        <f t="shared" si="988"/>
        <v>118560</v>
      </c>
      <c r="E3922" s="30">
        <f t="shared" si="992"/>
        <v>7</v>
      </c>
      <c r="F3922" s="30" t="str">
        <f t="shared" si="989"/>
        <v>INF090I01JA6</v>
      </c>
      <c r="G3922" s="30">
        <f t="shared" si="993"/>
        <v>20</v>
      </c>
      <c r="H3922" s="30" t="str">
        <f t="shared" si="990"/>
        <v>-</v>
      </c>
      <c r="I3922" s="30">
        <f t="shared" si="995"/>
        <v>22</v>
      </c>
      <c r="J3922" s="35" t="str">
        <f t="shared" si="991"/>
        <v>Franklin India Ultra Short Bond Fund - Super Institutional Plan - Direct - Growth</v>
      </c>
      <c r="K3922" s="35">
        <f t="shared" si="996"/>
        <v>104</v>
      </c>
      <c r="L3922" s="30" t="str">
        <f t="shared" si="997"/>
        <v>23.043</v>
      </c>
      <c r="M3922" s="30">
        <f t="shared" si="998"/>
        <v>111</v>
      </c>
      <c r="N3922" s="30" t="str">
        <f t="shared" si="999"/>
        <v>23.043</v>
      </c>
      <c r="O3922" s="30">
        <f t="shared" si="1000"/>
        <v>118</v>
      </c>
      <c r="P3922" s="30" t="str">
        <f t="shared" si="1001"/>
        <v>23.043</v>
      </c>
      <c r="Q3922" s="30">
        <f t="shared" si="1002"/>
        <v>125</v>
      </c>
      <c r="R3922" s="36" t="str">
        <f t="shared" si="1003"/>
        <v>08-Aug-2017</v>
      </c>
      <c r="S3922" s="37">
        <f t="shared" si="994"/>
        <v>23.042999999999999</v>
      </c>
    </row>
    <row r="3923" spans="1:19" ht="26">
      <c r="A3923" s="30" t="s">
        <v>9611</v>
      </c>
      <c r="D3923" s="30" t="str">
        <f t="shared" si="988"/>
        <v>118562</v>
      </c>
      <c r="E3923" s="30">
        <f t="shared" si="992"/>
        <v>7</v>
      </c>
      <c r="F3923" s="30" t="str">
        <f t="shared" si="989"/>
        <v>-</v>
      </c>
      <c r="G3923" s="30">
        <f t="shared" si="993"/>
        <v>9</v>
      </c>
      <c r="H3923" s="30" t="str">
        <f t="shared" si="990"/>
        <v>INF090I01JC2</v>
      </c>
      <c r="I3923" s="30">
        <f t="shared" si="995"/>
        <v>22</v>
      </c>
      <c r="J3923" s="35" t="str">
        <f t="shared" si="991"/>
        <v>Franklin India Ultra Short Bond Fund - Super Institutional Plan - Direct - Weekly Dividend</v>
      </c>
      <c r="K3923" s="35">
        <f t="shared" si="996"/>
        <v>113</v>
      </c>
      <c r="L3923" s="30" t="str">
        <f t="shared" si="997"/>
        <v>10.097</v>
      </c>
      <c r="M3923" s="30">
        <f t="shared" si="998"/>
        <v>120</v>
      </c>
      <c r="N3923" s="30" t="str">
        <f t="shared" si="999"/>
        <v>10.097</v>
      </c>
      <c r="O3923" s="30">
        <f t="shared" si="1000"/>
        <v>127</v>
      </c>
      <c r="P3923" s="30" t="str">
        <f t="shared" si="1001"/>
        <v>10.097</v>
      </c>
      <c r="Q3923" s="30">
        <f t="shared" si="1002"/>
        <v>134</v>
      </c>
      <c r="R3923" s="36" t="str">
        <f t="shared" si="1003"/>
        <v>08-Aug-2017</v>
      </c>
      <c r="S3923" s="37">
        <f t="shared" si="994"/>
        <v>10.097</v>
      </c>
    </row>
    <row r="3924" spans="1:19" ht="26">
      <c r="A3924" s="30" t="s">
        <v>9612</v>
      </c>
      <c r="D3924" s="30" t="str">
        <f t="shared" si="988"/>
        <v>118561</v>
      </c>
      <c r="E3924" s="30">
        <f t="shared" si="992"/>
        <v>7</v>
      </c>
      <c r="F3924" s="30" t="str">
        <f t="shared" si="989"/>
        <v>-</v>
      </c>
      <c r="G3924" s="30">
        <f t="shared" si="993"/>
        <v>9</v>
      </c>
      <c r="H3924" s="30" t="str">
        <f t="shared" si="990"/>
        <v>INF090I01JB4</v>
      </c>
      <c r="I3924" s="30">
        <f t="shared" si="995"/>
        <v>22</v>
      </c>
      <c r="J3924" s="35" t="str">
        <f t="shared" si="991"/>
        <v>Franklin India Ultra Sort Bond Fund - Super Institutional Plan - Direct - Daily Dividend</v>
      </c>
      <c r="K3924" s="35">
        <f t="shared" si="996"/>
        <v>111</v>
      </c>
      <c r="L3924" s="30" t="str">
        <f t="shared" si="997"/>
        <v>10.0723</v>
      </c>
      <c r="M3924" s="30">
        <f t="shared" si="998"/>
        <v>119</v>
      </c>
      <c r="N3924" s="30" t="str">
        <f t="shared" si="999"/>
        <v>10.0723</v>
      </c>
      <c r="O3924" s="30">
        <f t="shared" si="1000"/>
        <v>127</v>
      </c>
      <c r="P3924" s="30" t="str">
        <f t="shared" si="1001"/>
        <v>10.0723</v>
      </c>
      <c r="Q3924" s="30">
        <f t="shared" si="1002"/>
        <v>135</v>
      </c>
      <c r="R3924" s="36" t="str">
        <f t="shared" si="1003"/>
        <v>08-Aug-2017</v>
      </c>
      <c r="S3924" s="37">
        <f t="shared" si="994"/>
        <v>10.0723</v>
      </c>
    </row>
    <row r="3925" spans="1:19">
      <c r="A3925" s="30" t="s">
        <v>9613</v>
      </c>
      <c r="D3925" s="30" t="str">
        <f t="shared" si="988"/>
        <v>107251</v>
      </c>
      <c r="E3925" s="30">
        <f t="shared" si="992"/>
        <v>7</v>
      </c>
      <c r="F3925" s="30" t="str">
        <f t="shared" si="989"/>
        <v>-</v>
      </c>
      <c r="G3925" s="30">
        <f t="shared" si="993"/>
        <v>9</v>
      </c>
      <c r="H3925" s="30" t="str">
        <f t="shared" si="990"/>
        <v>INF090I01CD5</v>
      </c>
      <c r="I3925" s="30">
        <f t="shared" si="995"/>
        <v>22</v>
      </c>
      <c r="J3925" s="35" t="str">
        <f t="shared" si="991"/>
        <v>Franklin India Ultra-short Bond Fund - Institutional - Dividend</v>
      </c>
      <c r="K3925" s="35">
        <f t="shared" si="996"/>
        <v>86</v>
      </c>
      <c r="L3925" s="30" t="str">
        <f t="shared" si="997"/>
        <v>10</v>
      </c>
      <c r="M3925" s="30">
        <f t="shared" si="998"/>
        <v>89</v>
      </c>
      <c r="N3925" s="30" t="str">
        <f t="shared" si="999"/>
        <v>10</v>
      </c>
      <c r="O3925" s="30">
        <f t="shared" si="1000"/>
        <v>92</v>
      </c>
      <c r="P3925" s="30" t="str">
        <f t="shared" si="1001"/>
        <v>10</v>
      </c>
      <c r="Q3925" s="30">
        <f t="shared" si="1002"/>
        <v>95</v>
      </c>
      <c r="R3925" s="36" t="str">
        <f t="shared" si="1003"/>
        <v>08-Aug-2017</v>
      </c>
      <c r="S3925" s="37">
        <f t="shared" si="994"/>
        <v>10</v>
      </c>
    </row>
    <row r="3926" spans="1:19">
      <c r="A3926" s="30" t="s">
        <v>9614</v>
      </c>
      <c r="D3926" s="30" t="str">
        <f t="shared" si="988"/>
        <v>107248</v>
      </c>
      <c r="E3926" s="30">
        <f t="shared" si="992"/>
        <v>7</v>
      </c>
      <c r="F3926" s="30" t="str">
        <f t="shared" si="989"/>
        <v>INF090I01CG8</v>
      </c>
      <c r="G3926" s="30">
        <f t="shared" si="993"/>
        <v>20</v>
      </c>
      <c r="H3926" s="30" t="str">
        <f t="shared" si="990"/>
        <v>-</v>
      </c>
      <c r="I3926" s="30">
        <f t="shared" si="995"/>
        <v>22</v>
      </c>
      <c r="J3926" s="35" t="str">
        <f t="shared" si="991"/>
        <v>Franklin India Ultra-short Bond Fund - Institutional - Growth</v>
      </c>
      <c r="K3926" s="35">
        <f t="shared" si="996"/>
        <v>84</v>
      </c>
      <c r="L3926" s="30" t="str">
        <f t="shared" si="997"/>
        <v>22.3584</v>
      </c>
      <c r="M3926" s="30">
        <f t="shared" si="998"/>
        <v>92</v>
      </c>
      <c r="N3926" s="30" t="str">
        <f t="shared" si="999"/>
        <v>22.3584</v>
      </c>
      <c r="O3926" s="30">
        <f t="shared" si="1000"/>
        <v>100</v>
      </c>
      <c r="P3926" s="30" t="str">
        <f t="shared" si="1001"/>
        <v>22.3584</v>
      </c>
      <c r="Q3926" s="30">
        <f t="shared" si="1002"/>
        <v>108</v>
      </c>
      <c r="R3926" s="36" t="str">
        <f t="shared" si="1003"/>
        <v>08-Aug-2017</v>
      </c>
      <c r="S3926" s="37">
        <f t="shared" si="994"/>
        <v>22.3584</v>
      </c>
    </row>
    <row r="3927" spans="1:19" ht="26">
      <c r="A3927" s="30" t="s">
        <v>312</v>
      </c>
      <c r="D3927" s="30" t="str">
        <f t="shared" si="988"/>
        <v>109574</v>
      </c>
      <c r="E3927" s="30">
        <f t="shared" si="992"/>
        <v>7</v>
      </c>
      <c r="F3927" s="30" t="str">
        <f t="shared" si="989"/>
        <v>INF090I01CE3</v>
      </c>
      <c r="G3927" s="30">
        <f t="shared" si="993"/>
        <v>20</v>
      </c>
      <c r="H3927" s="30" t="str">
        <f t="shared" si="990"/>
        <v>INF090I01CF0</v>
      </c>
      <c r="I3927" s="30">
        <f t="shared" si="995"/>
        <v>33</v>
      </c>
      <c r="J3927" s="35" t="str">
        <f t="shared" si="991"/>
        <v>Franklin India Ultra-short Bond Fund - Institutional - Weekly Dividend</v>
      </c>
      <c r="K3927" s="35">
        <f t="shared" si="996"/>
        <v>104</v>
      </c>
      <c r="L3927" s="30" t="str">
        <f t="shared" si="997"/>
        <v>0.0000</v>
      </c>
      <c r="M3927" s="30">
        <f t="shared" si="998"/>
        <v>111</v>
      </c>
      <c r="N3927" s="30" t="str">
        <f t="shared" si="999"/>
        <v>0.0000</v>
      </c>
      <c r="O3927" s="30">
        <f t="shared" si="1000"/>
        <v>118</v>
      </c>
      <c r="P3927" s="30" t="str">
        <f t="shared" si="1001"/>
        <v>0.0000</v>
      </c>
      <c r="Q3927" s="30">
        <f t="shared" si="1002"/>
        <v>125</v>
      </c>
      <c r="R3927" s="36" t="str">
        <f t="shared" si="1003"/>
        <v>01-Sep-2015</v>
      </c>
      <c r="S3927" s="37">
        <f t="shared" si="994"/>
        <v>0</v>
      </c>
    </row>
    <row r="3928" spans="1:19">
      <c r="A3928" s="30" t="s">
        <v>9615</v>
      </c>
      <c r="D3928" s="30" t="str">
        <f t="shared" si="988"/>
        <v>107252</v>
      </c>
      <c r="E3928" s="30">
        <f t="shared" si="992"/>
        <v>7</v>
      </c>
      <c r="F3928" s="30" t="str">
        <f t="shared" si="989"/>
        <v>-</v>
      </c>
      <c r="G3928" s="30">
        <f t="shared" si="993"/>
        <v>9</v>
      </c>
      <c r="H3928" s="30" t="str">
        <f t="shared" si="990"/>
        <v>INF090I01CH6</v>
      </c>
      <c r="I3928" s="30">
        <f t="shared" si="995"/>
        <v>22</v>
      </c>
      <c r="J3928" s="35" t="str">
        <f t="shared" si="991"/>
        <v>Franklin India Ultra-short Bond Fund - Retail - Dividend</v>
      </c>
      <c r="K3928" s="35">
        <f t="shared" si="996"/>
        <v>79</v>
      </c>
      <c r="L3928" s="30" t="str">
        <f t="shared" si="997"/>
        <v>10.0633</v>
      </c>
      <c r="M3928" s="30">
        <f t="shared" si="998"/>
        <v>87</v>
      </c>
      <c r="N3928" s="30" t="str">
        <f t="shared" si="999"/>
        <v>10.0633</v>
      </c>
      <c r="O3928" s="30">
        <f t="shared" si="1000"/>
        <v>95</v>
      </c>
      <c r="P3928" s="30" t="str">
        <f t="shared" si="1001"/>
        <v>10.0633</v>
      </c>
      <c r="Q3928" s="30">
        <f t="shared" si="1002"/>
        <v>103</v>
      </c>
      <c r="R3928" s="36" t="str">
        <f t="shared" si="1003"/>
        <v>08-Aug-2017</v>
      </c>
      <c r="S3928" s="37">
        <f t="shared" si="994"/>
        <v>10.0633</v>
      </c>
    </row>
    <row r="3929" spans="1:19">
      <c r="A3929" s="30" t="s">
        <v>9616</v>
      </c>
      <c r="D3929" s="30" t="str">
        <f t="shared" si="988"/>
        <v>107247</v>
      </c>
      <c r="E3929" s="30">
        <f t="shared" si="992"/>
        <v>7</v>
      </c>
      <c r="F3929" s="30" t="str">
        <f t="shared" si="989"/>
        <v>INF090I01CK0</v>
      </c>
      <c r="G3929" s="30">
        <f t="shared" si="993"/>
        <v>20</v>
      </c>
      <c r="H3929" s="30" t="str">
        <f t="shared" si="990"/>
        <v>-</v>
      </c>
      <c r="I3929" s="30">
        <f t="shared" si="995"/>
        <v>22</v>
      </c>
      <c r="J3929" s="35" t="str">
        <f t="shared" si="991"/>
        <v>Franklin India Ultra-short Bond Fund - Retail - Growth</v>
      </c>
      <c r="K3929" s="35">
        <f t="shared" si="996"/>
        <v>77</v>
      </c>
      <c r="L3929" s="30" t="str">
        <f t="shared" si="997"/>
        <v>21.9311</v>
      </c>
      <c r="M3929" s="30">
        <f t="shared" si="998"/>
        <v>85</v>
      </c>
      <c r="N3929" s="30" t="str">
        <f t="shared" si="999"/>
        <v>21.9311</v>
      </c>
      <c r="O3929" s="30">
        <f t="shared" si="1000"/>
        <v>93</v>
      </c>
      <c r="P3929" s="30" t="str">
        <f t="shared" si="1001"/>
        <v>21.9311</v>
      </c>
      <c r="Q3929" s="30">
        <f t="shared" si="1002"/>
        <v>101</v>
      </c>
      <c r="R3929" s="36" t="str">
        <f t="shared" si="1003"/>
        <v>08-Aug-2017</v>
      </c>
      <c r="S3929" s="37">
        <f t="shared" si="994"/>
        <v>21.931100000000001</v>
      </c>
    </row>
    <row r="3930" spans="1:19" ht="26">
      <c r="A3930" s="30" t="s">
        <v>9617</v>
      </c>
      <c r="D3930" s="30" t="str">
        <f t="shared" si="988"/>
        <v>109575</v>
      </c>
      <c r="E3930" s="30">
        <f t="shared" si="992"/>
        <v>7</v>
      </c>
      <c r="F3930" s="30" t="str">
        <f t="shared" si="989"/>
        <v>INF090I01CI4</v>
      </c>
      <c r="G3930" s="30">
        <f t="shared" si="993"/>
        <v>20</v>
      </c>
      <c r="H3930" s="30" t="str">
        <f t="shared" si="990"/>
        <v>INF090I01CJ2</v>
      </c>
      <c r="I3930" s="30">
        <f t="shared" si="995"/>
        <v>33</v>
      </c>
      <c r="J3930" s="35" t="str">
        <f t="shared" si="991"/>
        <v>Franklin India Ultra-short Bond Fund - Retail - Weekly Dividend</v>
      </c>
      <c r="K3930" s="35">
        <f t="shared" si="996"/>
        <v>97</v>
      </c>
      <c r="L3930" s="30" t="str">
        <f t="shared" si="997"/>
        <v>10.1318</v>
      </c>
      <c r="M3930" s="30">
        <f t="shared" si="998"/>
        <v>105</v>
      </c>
      <c r="N3930" s="30" t="str">
        <f t="shared" si="999"/>
        <v>10.1318</v>
      </c>
      <c r="O3930" s="30">
        <f t="shared" si="1000"/>
        <v>113</v>
      </c>
      <c r="P3930" s="30" t="str">
        <f t="shared" si="1001"/>
        <v>10.1318</v>
      </c>
      <c r="Q3930" s="30">
        <f t="shared" si="1002"/>
        <v>121</v>
      </c>
      <c r="R3930" s="36" t="str">
        <f t="shared" si="1003"/>
        <v>08-Aug-2017</v>
      </c>
      <c r="S3930" s="37">
        <f t="shared" si="994"/>
        <v>10.1318</v>
      </c>
    </row>
    <row r="3931" spans="1:19" ht="26">
      <c r="A3931" s="30" t="s">
        <v>9618</v>
      </c>
      <c r="D3931" s="30" t="str">
        <f t="shared" si="988"/>
        <v>107250</v>
      </c>
      <c r="E3931" s="30">
        <f t="shared" si="992"/>
        <v>7</v>
      </c>
      <c r="F3931" s="30" t="str">
        <f t="shared" si="989"/>
        <v>-</v>
      </c>
      <c r="G3931" s="30">
        <f t="shared" si="993"/>
        <v>9</v>
      </c>
      <c r="H3931" s="30" t="str">
        <f t="shared" si="990"/>
        <v>INF090I01CL8</v>
      </c>
      <c r="I3931" s="30">
        <f t="shared" si="995"/>
        <v>22</v>
      </c>
      <c r="J3931" s="35" t="str">
        <f t="shared" si="991"/>
        <v>Franklin India Ultra-short Bond Fund - Super Institutional - Dividend</v>
      </c>
      <c r="K3931" s="35">
        <f t="shared" si="996"/>
        <v>92</v>
      </c>
      <c r="L3931" s="30" t="str">
        <f t="shared" si="997"/>
        <v>10.0901</v>
      </c>
      <c r="M3931" s="30">
        <f t="shared" si="998"/>
        <v>100</v>
      </c>
      <c r="N3931" s="30" t="str">
        <f t="shared" si="999"/>
        <v>10.0901</v>
      </c>
      <c r="O3931" s="30">
        <f t="shared" si="1000"/>
        <v>108</v>
      </c>
      <c r="P3931" s="30" t="str">
        <f t="shared" si="1001"/>
        <v>10.0901</v>
      </c>
      <c r="Q3931" s="30">
        <f t="shared" si="1002"/>
        <v>116</v>
      </c>
      <c r="R3931" s="36" t="str">
        <f t="shared" si="1003"/>
        <v>08-Aug-2017</v>
      </c>
      <c r="S3931" s="37">
        <f t="shared" si="994"/>
        <v>10.0901</v>
      </c>
    </row>
    <row r="3932" spans="1:19" ht="26">
      <c r="A3932" s="30" t="s">
        <v>9619</v>
      </c>
      <c r="D3932" s="30" t="str">
        <f t="shared" si="988"/>
        <v>107249</v>
      </c>
      <c r="E3932" s="30">
        <f t="shared" si="992"/>
        <v>7</v>
      </c>
      <c r="F3932" s="30" t="str">
        <f t="shared" si="989"/>
        <v>INF090I01CN4</v>
      </c>
      <c r="G3932" s="30">
        <f t="shared" si="993"/>
        <v>20</v>
      </c>
      <c r="H3932" s="30" t="str">
        <f t="shared" si="990"/>
        <v>-</v>
      </c>
      <c r="I3932" s="30">
        <f t="shared" si="995"/>
        <v>22</v>
      </c>
      <c r="J3932" s="35" t="str">
        <f t="shared" si="991"/>
        <v>Franklin India Ultra-short Bond Fund - Super Institutional - Growth</v>
      </c>
      <c r="K3932" s="35">
        <f t="shared" si="996"/>
        <v>90</v>
      </c>
      <c r="L3932" s="30" t="str">
        <f t="shared" si="997"/>
        <v>22.9697</v>
      </c>
      <c r="M3932" s="30">
        <f t="shared" si="998"/>
        <v>98</v>
      </c>
      <c r="N3932" s="30" t="str">
        <f t="shared" si="999"/>
        <v>22.9697</v>
      </c>
      <c r="O3932" s="30">
        <f t="shared" si="1000"/>
        <v>106</v>
      </c>
      <c r="P3932" s="30" t="str">
        <f t="shared" si="1001"/>
        <v>22.9697</v>
      </c>
      <c r="Q3932" s="30">
        <f t="shared" si="1002"/>
        <v>114</v>
      </c>
      <c r="R3932" s="36" t="str">
        <f t="shared" si="1003"/>
        <v>08-Aug-2017</v>
      </c>
      <c r="S3932" s="37">
        <f t="shared" si="994"/>
        <v>22.9697</v>
      </c>
    </row>
    <row r="3933" spans="1:19" ht="26">
      <c r="A3933" s="30" t="s">
        <v>9620</v>
      </c>
      <c r="D3933" s="30" t="str">
        <f t="shared" si="988"/>
        <v>109576</v>
      </c>
      <c r="E3933" s="30">
        <f t="shared" si="992"/>
        <v>7</v>
      </c>
      <c r="F3933" s="30" t="str">
        <f t="shared" si="989"/>
        <v>-</v>
      </c>
      <c r="G3933" s="30">
        <f t="shared" si="993"/>
        <v>9</v>
      </c>
      <c r="H3933" s="30" t="str">
        <f t="shared" si="990"/>
        <v>INF090I01CM6</v>
      </c>
      <c r="I3933" s="30">
        <f t="shared" si="995"/>
        <v>22</v>
      </c>
      <c r="J3933" s="35" t="str">
        <f t="shared" si="991"/>
        <v>Franklin India Ultra-short Bond Fund - Super Institutional - Weekly Dividend</v>
      </c>
      <c r="K3933" s="35">
        <f t="shared" si="996"/>
        <v>99</v>
      </c>
      <c r="L3933" s="30" t="str">
        <f t="shared" si="997"/>
        <v>10.1046</v>
      </c>
      <c r="M3933" s="30">
        <f t="shared" si="998"/>
        <v>107</v>
      </c>
      <c r="N3933" s="30" t="str">
        <f t="shared" si="999"/>
        <v>10.1046</v>
      </c>
      <c r="O3933" s="30">
        <f t="shared" si="1000"/>
        <v>115</v>
      </c>
      <c r="P3933" s="30" t="str">
        <f t="shared" si="1001"/>
        <v>10.1046</v>
      </c>
      <c r="Q3933" s="30">
        <f t="shared" si="1002"/>
        <v>123</v>
      </c>
      <c r="R3933" s="36" t="str">
        <f t="shared" si="1003"/>
        <v>08-Aug-2017</v>
      </c>
      <c r="S3933" s="37">
        <f t="shared" si="994"/>
        <v>10.1046</v>
      </c>
    </row>
    <row r="3934" spans="1:19">
      <c r="A3934" s="30" t="s">
        <v>97</v>
      </c>
      <c r="D3934" s="30" t="str">
        <f t="shared" si="988"/>
        <v/>
      </c>
      <c r="E3934" s="30" t="str">
        <f t="shared" si="992"/>
        <v/>
      </c>
      <c r="F3934" s="30" t="str">
        <f t="shared" si="989"/>
        <v xml:space="preserve"> </v>
      </c>
      <c r="G3934" s="30" t="str">
        <f t="shared" si="993"/>
        <v/>
      </c>
      <c r="H3934" s="30" t="str">
        <f t="shared" si="990"/>
        <v/>
      </c>
      <c r="I3934" s="30" t="str">
        <f t="shared" si="995"/>
        <v/>
      </c>
      <c r="J3934" s="35" t="str">
        <f t="shared" si="991"/>
        <v/>
      </c>
      <c r="K3934" s="35" t="str">
        <f t="shared" si="996"/>
        <v/>
      </c>
      <c r="L3934" s="30" t="str">
        <f t="shared" si="997"/>
        <v/>
      </c>
      <c r="M3934" s="30" t="str">
        <f t="shared" si="998"/>
        <v/>
      </c>
      <c r="N3934" s="30" t="str">
        <f t="shared" si="999"/>
        <v/>
      </c>
      <c r="O3934" s="30" t="str">
        <f t="shared" si="1000"/>
        <v/>
      </c>
      <c r="P3934" s="30" t="str">
        <f t="shared" si="1001"/>
        <v/>
      </c>
      <c r="Q3934" s="30" t="str">
        <f t="shared" si="1002"/>
        <v/>
      </c>
      <c r="R3934" s="36" t="str">
        <f t="shared" si="1003"/>
        <v/>
      </c>
      <c r="S3934" s="37" t="str">
        <f t="shared" si="994"/>
        <v/>
      </c>
    </row>
    <row r="3935" spans="1:19">
      <c r="A3935" s="30" t="s">
        <v>107</v>
      </c>
      <c r="D3935" s="30" t="str">
        <f t="shared" si="988"/>
        <v/>
      </c>
      <c r="E3935" s="30" t="str">
        <f t="shared" si="992"/>
        <v/>
      </c>
      <c r="F3935" s="30" t="str">
        <f t="shared" si="989"/>
        <v>HDFC Mutual Fund</v>
      </c>
      <c r="G3935" s="30" t="str">
        <f t="shared" si="993"/>
        <v/>
      </c>
      <c r="H3935" s="30" t="str">
        <f t="shared" si="990"/>
        <v/>
      </c>
      <c r="I3935" s="30" t="str">
        <f t="shared" si="995"/>
        <v/>
      </c>
      <c r="J3935" s="35" t="str">
        <f t="shared" si="991"/>
        <v/>
      </c>
      <c r="K3935" s="35" t="str">
        <f t="shared" si="996"/>
        <v/>
      </c>
      <c r="L3935" s="30" t="str">
        <f t="shared" si="997"/>
        <v/>
      </c>
      <c r="M3935" s="30" t="str">
        <f t="shared" si="998"/>
        <v/>
      </c>
      <c r="N3935" s="30" t="str">
        <f t="shared" si="999"/>
        <v/>
      </c>
      <c r="O3935" s="30" t="str">
        <f t="shared" si="1000"/>
        <v/>
      </c>
      <c r="P3935" s="30" t="str">
        <f t="shared" si="1001"/>
        <v/>
      </c>
      <c r="Q3935" s="30" t="str">
        <f t="shared" si="1002"/>
        <v/>
      </c>
      <c r="R3935" s="36" t="str">
        <f t="shared" si="1003"/>
        <v/>
      </c>
      <c r="S3935" s="37" t="str">
        <f t="shared" si="994"/>
        <v/>
      </c>
    </row>
    <row r="3936" spans="1:19">
      <c r="A3936" s="30" t="s">
        <v>97</v>
      </c>
      <c r="D3936" s="30" t="str">
        <f t="shared" si="988"/>
        <v/>
      </c>
      <c r="E3936" s="30" t="str">
        <f t="shared" si="992"/>
        <v/>
      </c>
      <c r="F3936" s="30" t="str">
        <f t="shared" si="989"/>
        <v xml:space="preserve"> </v>
      </c>
      <c r="G3936" s="30" t="str">
        <f t="shared" si="993"/>
        <v/>
      </c>
      <c r="H3936" s="30" t="str">
        <f t="shared" si="990"/>
        <v/>
      </c>
      <c r="I3936" s="30" t="str">
        <f t="shared" si="995"/>
        <v/>
      </c>
      <c r="J3936" s="35" t="str">
        <f t="shared" si="991"/>
        <v/>
      </c>
      <c r="K3936" s="35" t="str">
        <f t="shared" si="996"/>
        <v/>
      </c>
      <c r="L3936" s="30" t="str">
        <f t="shared" si="997"/>
        <v/>
      </c>
      <c r="M3936" s="30" t="str">
        <f t="shared" si="998"/>
        <v/>
      </c>
      <c r="N3936" s="30" t="str">
        <f t="shared" si="999"/>
        <v/>
      </c>
      <c r="O3936" s="30" t="str">
        <f t="shared" si="1000"/>
        <v/>
      </c>
      <c r="P3936" s="30" t="str">
        <f t="shared" si="1001"/>
        <v/>
      </c>
      <c r="Q3936" s="30" t="str">
        <f t="shared" si="1002"/>
        <v/>
      </c>
      <c r="R3936" s="36" t="str">
        <f t="shared" si="1003"/>
        <v/>
      </c>
      <c r="S3936" s="37" t="str">
        <f t="shared" si="994"/>
        <v/>
      </c>
    </row>
    <row r="3937" spans="1:19" ht="26">
      <c r="A3937" s="30" t="s">
        <v>9621</v>
      </c>
      <c r="D3937" s="30" t="str">
        <f t="shared" si="988"/>
        <v>128626</v>
      </c>
      <c r="E3937" s="30">
        <f t="shared" si="992"/>
        <v>7</v>
      </c>
      <c r="F3937" s="30" t="str">
        <f t="shared" si="989"/>
        <v>INF179KA1JA8</v>
      </c>
      <c r="G3937" s="30">
        <f t="shared" si="993"/>
        <v>20</v>
      </c>
      <c r="H3937" s="30" t="str">
        <f t="shared" si="990"/>
        <v>INF179KA1JB6</v>
      </c>
      <c r="I3937" s="30">
        <f t="shared" si="995"/>
        <v>33</v>
      </c>
      <c r="J3937" s="35" t="str">
        <f t="shared" si="991"/>
        <v>HDFC BANKING AND PSU DEBT FUND - Direct Plan - Dividend Option</v>
      </c>
      <c r="K3937" s="35">
        <f t="shared" si="996"/>
        <v>96</v>
      </c>
      <c r="L3937" s="30" t="str">
        <f t="shared" si="997"/>
        <v>10.3233</v>
      </c>
      <c r="M3937" s="30">
        <f t="shared" si="998"/>
        <v>104</v>
      </c>
      <c r="N3937" s="30" t="str">
        <f t="shared" si="999"/>
        <v>10.3233</v>
      </c>
      <c r="O3937" s="30">
        <f t="shared" si="1000"/>
        <v>112</v>
      </c>
      <c r="P3937" s="30" t="str">
        <f t="shared" si="1001"/>
        <v>10.3233</v>
      </c>
      <c r="Q3937" s="30">
        <f t="shared" si="1002"/>
        <v>120</v>
      </c>
      <c r="R3937" s="36" t="str">
        <f t="shared" si="1003"/>
        <v>09-Aug-2017</v>
      </c>
      <c r="S3937" s="37">
        <f t="shared" si="994"/>
        <v>10.3233</v>
      </c>
    </row>
    <row r="3938" spans="1:19" ht="26">
      <c r="A3938" s="30" t="s">
        <v>9622</v>
      </c>
      <c r="D3938" s="30" t="str">
        <f t="shared" si="988"/>
        <v>128629</v>
      </c>
      <c r="E3938" s="30">
        <f t="shared" si="992"/>
        <v>7</v>
      </c>
      <c r="F3938" s="30" t="str">
        <f t="shared" si="989"/>
        <v>INF179KA1IZ7</v>
      </c>
      <c r="G3938" s="30">
        <f t="shared" si="993"/>
        <v>20</v>
      </c>
      <c r="H3938" s="30" t="str">
        <f t="shared" si="990"/>
        <v>-</v>
      </c>
      <c r="I3938" s="30">
        <f t="shared" si="995"/>
        <v>22</v>
      </c>
      <c r="J3938" s="35" t="str">
        <f t="shared" si="991"/>
        <v>HDFC BANKING AND PSU DEBT FUND - Direct Plan - Growth Option</v>
      </c>
      <c r="K3938" s="35">
        <f t="shared" si="996"/>
        <v>83</v>
      </c>
      <c r="L3938" s="30" t="str">
        <f t="shared" si="997"/>
        <v>13.7285</v>
      </c>
      <c r="M3938" s="30">
        <f t="shared" si="998"/>
        <v>91</v>
      </c>
      <c r="N3938" s="30" t="str">
        <f t="shared" si="999"/>
        <v>13.7285</v>
      </c>
      <c r="O3938" s="30">
        <f t="shared" si="1000"/>
        <v>99</v>
      </c>
      <c r="P3938" s="30" t="str">
        <f t="shared" si="1001"/>
        <v>13.7285</v>
      </c>
      <c r="Q3938" s="30">
        <f t="shared" si="1002"/>
        <v>107</v>
      </c>
      <c r="R3938" s="36" t="str">
        <f t="shared" si="1003"/>
        <v>09-Aug-2017</v>
      </c>
      <c r="S3938" s="37">
        <f t="shared" si="994"/>
        <v>13.7285</v>
      </c>
    </row>
    <row r="3939" spans="1:19" ht="26">
      <c r="A3939" s="30" t="s">
        <v>9623</v>
      </c>
      <c r="D3939" s="30" t="str">
        <f t="shared" si="988"/>
        <v>128627</v>
      </c>
      <c r="E3939" s="30">
        <f t="shared" si="992"/>
        <v>7</v>
      </c>
      <c r="F3939" s="30" t="str">
        <f t="shared" si="989"/>
        <v>INF179KA1JD2</v>
      </c>
      <c r="G3939" s="30">
        <f t="shared" si="993"/>
        <v>20</v>
      </c>
      <c r="H3939" s="30" t="str">
        <f t="shared" si="990"/>
        <v>INF179KA1JE0</v>
      </c>
      <c r="I3939" s="30">
        <f t="shared" si="995"/>
        <v>33</v>
      </c>
      <c r="J3939" s="35" t="str">
        <f t="shared" si="991"/>
        <v>HDFC BANKING AND PSU DEBT FUND - Regular Plan - Dividend Option</v>
      </c>
      <c r="K3939" s="35">
        <f t="shared" si="996"/>
        <v>97</v>
      </c>
      <c r="L3939" s="30" t="str">
        <f t="shared" si="997"/>
        <v>10.2616</v>
      </c>
      <c r="M3939" s="30">
        <f t="shared" si="998"/>
        <v>105</v>
      </c>
      <c r="N3939" s="30" t="str">
        <f t="shared" si="999"/>
        <v>10.2616</v>
      </c>
      <c r="O3939" s="30">
        <f t="shared" si="1000"/>
        <v>113</v>
      </c>
      <c r="P3939" s="30" t="str">
        <f t="shared" si="1001"/>
        <v>10.2616</v>
      </c>
      <c r="Q3939" s="30">
        <f t="shared" si="1002"/>
        <v>121</v>
      </c>
      <c r="R3939" s="36" t="str">
        <f t="shared" si="1003"/>
        <v>09-Aug-2017</v>
      </c>
      <c r="S3939" s="37">
        <f t="shared" si="994"/>
        <v>10.2616</v>
      </c>
    </row>
    <row r="3940" spans="1:19" ht="26">
      <c r="A3940" s="30" t="s">
        <v>9624</v>
      </c>
      <c r="D3940" s="30" t="str">
        <f t="shared" si="988"/>
        <v>128628</v>
      </c>
      <c r="E3940" s="30">
        <f t="shared" si="992"/>
        <v>7</v>
      </c>
      <c r="F3940" s="30" t="str">
        <f t="shared" si="989"/>
        <v>INF179KA1JC4</v>
      </c>
      <c r="G3940" s="30">
        <f t="shared" si="993"/>
        <v>20</v>
      </c>
      <c r="H3940" s="30" t="str">
        <f t="shared" si="990"/>
        <v>-</v>
      </c>
      <c r="I3940" s="30">
        <f t="shared" si="995"/>
        <v>22</v>
      </c>
      <c r="J3940" s="35" t="str">
        <f t="shared" si="991"/>
        <v>HDFC BANKING AND PSU DEBT FUND - Regular Plan - Growth Option</v>
      </c>
      <c r="K3940" s="35">
        <f t="shared" si="996"/>
        <v>84</v>
      </c>
      <c r="L3940" s="30" t="str">
        <f t="shared" si="997"/>
        <v>13.6415</v>
      </c>
      <c r="M3940" s="30">
        <f t="shared" si="998"/>
        <v>92</v>
      </c>
      <c r="N3940" s="30" t="str">
        <f t="shared" si="999"/>
        <v>13.6415</v>
      </c>
      <c r="O3940" s="30">
        <f t="shared" si="1000"/>
        <v>100</v>
      </c>
      <c r="P3940" s="30" t="str">
        <f t="shared" si="1001"/>
        <v>13.6415</v>
      </c>
      <c r="Q3940" s="30">
        <f t="shared" si="1002"/>
        <v>108</v>
      </c>
      <c r="R3940" s="36" t="str">
        <f t="shared" si="1003"/>
        <v>09-Aug-2017</v>
      </c>
      <c r="S3940" s="37">
        <f t="shared" si="994"/>
        <v>13.641500000000001</v>
      </c>
    </row>
    <row r="3941" spans="1:19" ht="26">
      <c r="A3941" s="30" t="s">
        <v>9625</v>
      </c>
      <c r="D3941" s="30" t="str">
        <f t="shared" si="988"/>
        <v>105548</v>
      </c>
      <c r="E3941" s="30">
        <f t="shared" si="992"/>
        <v>7</v>
      </c>
      <c r="F3941" s="30" t="str">
        <f t="shared" si="989"/>
        <v>-</v>
      </c>
      <c r="G3941" s="30">
        <f t="shared" si="993"/>
        <v>9</v>
      </c>
      <c r="H3941" s="30" t="str">
        <f t="shared" si="990"/>
        <v>INF179K01434</v>
      </c>
      <c r="I3941" s="30">
        <f t="shared" si="995"/>
        <v>22</v>
      </c>
      <c r="J3941" s="35" t="str">
        <f t="shared" si="991"/>
        <v>HDFC Cash Management Fund Treasury Advantage - Retail Plan Daily Dividend Option</v>
      </c>
      <c r="K3941" s="35">
        <f t="shared" si="996"/>
        <v>103</v>
      </c>
      <c r="L3941" s="30" t="str">
        <f t="shared" si="997"/>
        <v>10.1428</v>
      </c>
      <c r="M3941" s="30">
        <f t="shared" si="998"/>
        <v>111</v>
      </c>
      <c r="N3941" s="30" t="str">
        <f t="shared" si="999"/>
        <v>10.1428</v>
      </c>
      <c r="O3941" s="30">
        <f t="shared" si="1000"/>
        <v>119</v>
      </c>
      <c r="P3941" s="30" t="str">
        <f t="shared" si="1001"/>
        <v>10.1428</v>
      </c>
      <c r="Q3941" s="30">
        <f t="shared" si="1002"/>
        <v>127</v>
      </c>
      <c r="R3941" s="36" t="str">
        <f t="shared" si="1003"/>
        <v>09-Aug-2017</v>
      </c>
      <c r="S3941" s="37">
        <f t="shared" si="994"/>
        <v>10.142799999999999</v>
      </c>
    </row>
    <row r="3942" spans="1:19" ht="26">
      <c r="A3942" s="30" t="s">
        <v>9626</v>
      </c>
      <c r="D3942" s="30" t="str">
        <f t="shared" si="988"/>
        <v>105543</v>
      </c>
      <c r="E3942" s="30">
        <f t="shared" si="992"/>
        <v>7</v>
      </c>
      <c r="F3942" s="30" t="str">
        <f t="shared" si="989"/>
        <v>INF179K01459</v>
      </c>
      <c r="G3942" s="30">
        <f t="shared" si="993"/>
        <v>20</v>
      </c>
      <c r="H3942" s="30" t="str">
        <f t="shared" si="990"/>
        <v>INF179K01467</v>
      </c>
      <c r="I3942" s="30">
        <f t="shared" si="995"/>
        <v>33</v>
      </c>
      <c r="J3942" s="35" t="str">
        <f t="shared" si="991"/>
        <v>HDFC Cash Management Fund Treasury Advantage - Retail Plan Monthly Dividend Option</v>
      </c>
      <c r="K3942" s="35">
        <f t="shared" si="996"/>
        <v>116</v>
      </c>
      <c r="L3942" s="30" t="str">
        <f t="shared" si="997"/>
        <v>10.1613</v>
      </c>
      <c r="M3942" s="30">
        <f t="shared" si="998"/>
        <v>124</v>
      </c>
      <c r="N3942" s="30" t="str">
        <f t="shared" si="999"/>
        <v>10.1613</v>
      </c>
      <c r="O3942" s="30">
        <f t="shared" si="1000"/>
        <v>132</v>
      </c>
      <c r="P3942" s="30" t="str">
        <f t="shared" si="1001"/>
        <v>10.1613</v>
      </c>
      <c r="Q3942" s="30">
        <f t="shared" si="1002"/>
        <v>140</v>
      </c>
      <c r="R3942" s="36" t="str">
        <f t="shared" si="1003"/>
        <v>09-Aug-2017</v>
      </c>
      <c r="S3942" s="37">
        <f t="shared" si="994"/>
        <v>10.161300000000001</v>
      </c>
    </row>
    <row r="3943" spans="1:19" ht="26">
      <c r="A3943" s="30" t="s">
        <v>9627</v>
      </c>
      <c r="D3943" s="30" t="str">
        <f t="shared" si="988"/>
        <v>105547</v>
      </c>
      <c r="E3943" s="30">
        <f t="shared" si="992"/>
        <v>7</v>
      </c>
      <c r="F3943" s="30" t="str">
        <f t="shared" si="989"/>
        <v>-</v>
      </c>
      <c r="G3943" s="30">
        <f t="shared" si="993"/>
        <v>9</v>
      </c>
      <c r="H3943" s="30" t="str">
        <f t="shared" si="990"/>
        <v>INF179K01541</v>
      </c>
      <c r="I3943" s="30">
        <f t="shared" si="995"/>
        <v>22</v>
      </c>
      <c r="J3943" s="35" t="str">
        <f t="shared" si="991"/>
        <v>HDFC Cash Management Fund Treasury Advantage - Wholesale Plan Daily Dividend Option</v>
      </c>
      <c r="K3943" s="35">
        <f t="shared" si="996"/>
        <v>106</v>
      </c>
      <c r="L3943" s="30" t="str">
        <f t="shared" si="997"/>
        <v>10.1574</v>
      </c>
      <c r="M3943" s="30">
        <f t="shared" si="998"/>
        <v>114</v>
      </c>
      <c r="N3943" s="30" t="str">
        <f t="shared" si="999"/>
        <v>10.1574</v>
      </c>
      <c r="O3943" s="30">
        <f t="shared" si="1000"/>
        <v>122</v>
      </c>
      <c r="P3943" s="30" t="str">
        <f t="shared" si="1001"/>
        <v>10.1574</v>
      </c>
      <c r="Q3943" s="30">
        <f t="shared" si="1002"/>
        <v>130</v>
      </c>
      <c r="R3943" s="36" t="str">
        <f t="shared" si="1003"/>
        <v>09-Aug-2017</v>
      </c>
      <c r="S3943" s="37">
        <f t="shared" si="994"/>
        <v>10.157400000000001</v>
      </c>
    </row>
    <row r="3944" spans="1:19" ht="26">
      <c r="A3944" s="30" t="s">
        <v>9628</v>
      </c>
      <c r="D3944" s="30" t="str">
        <f t="shared" si="988"/>
        <v>105544</v>
      </c>
      <c r="E3944" s="30">
        <f t="shared" si="992"/>
        <v>7</v>
      </c>
      <c r="F3944" s="30" t="str">
        <f t="shared" si="989"/>
        <v>INF179K01491</v>
      </c>
      <c r="G3944" s="30">
        <f t="shared" si="993"/>
        <v>20</v>
      </c>
      <c r="H3944" s="30" t="str">
        <f t="shared" si="990"/>
        <v>-</v>
      </c>
      <c r="I3944" s="30">
        <f t="shared" si="995"/>
        <v>22</v>
      </c>
      <c r="J3944" s="35" t="str">
        <f t="shared" si="991"/>
        <v>HDFC Cash Management Fund Treasury Advantage - Wholesale Plan Growth Option</v>
      </c>
      <c r="K3944" s="35">
        <f t="shared" si="996"/>
        <v>98</v>
      </c>
      <c r="L3944" s="30" t="str">
        <f t="shared" si="997"/>
        <v>37.1431</v>
      </c>
      <c r="M3944" s="30">
        <f t="shared" si="998"/>
        <v>106</v>
      </c>
      <c r="N3944" s="30" t="str">
        <f t="shared" si="999"/>
        <v>37.1431</v>
      </c>
      <c r="O3944" s="30">
        <f t="shared" si="1000"/>
        <v>114</v>
      </c>
      <c r="P3944" s="30" t="str">
        <f t="shared" si="1001"/>
        <v>37.1431</v>
      </c>
      <c r="Q3944" s="30">
        <f t="shared" si="1002"/>
        <v>122</v>
      </c>
      <c r="R3944" s="36" t="str">
        <f t="shared" si="1003"/>
        <v>09-Aug-2017</v>
      </c>
      <c r="S3944" s="37">
        <f t="shared" si="994"/>
        <v>37.143099999999997</v>
      </c>
    </row>
    <row r="3945" spans="1:19" ht="26">
      <c r="A3945" s="30" t="s">
        <v>9629</v>
      </c>
      <c r="D3945" s="30" t="str">
        <f t="shared" si="988"/>
        <v>105546</v>
      </c>
      <c r="E3945" s="30">
        <f t="shared" si="992"/>
        <v>7</v>
      </c>
      <c r="F3945" s="30" t="str">
        <f t="shared" si="989"/>
        <v>INF179K01509</v>
      </c>
      <c r="G3945" s="30">
        <f t="shared" si="993"/>
        <v>20</v>
      </c>
      <c r="H3945" s="30" t="str">
        <f t="shared" si="990"/>
        <v>INF179K01517</v>
      </c>
      <c r="I3945" s="30">
        <f t="shared" si="995"/>
        <v>33</v>
      </c>
      <c r="J3945" s="35" t="str">
        <f t="shared" si="991"/>
        <v>HDFC Cash Management Fund Treasury Advantage - Wholesale Plan Monthly Dividend Option</v>
      </c>
      <c r="K3945" s="35">
        <f t="shared" si="996"/>
        <v>119</v>
      </c>
      <c r="L3945" s="30" t="str">
        <f t="shared" si="997"/>
        <v>10.1828</v>
      </c>
      <c r="M3945" s="30">
        <f t="shared" si="998"/>
        <v>127</v>
      </c>
      <c r="N3945" s="30" t="str">
        <f t="shared" si="999"/>
        <v>10.1828</v>
      </c>
      <c r="O3945" s="30">
        <f t="shared" si="1000"/>
        <v>135</v>
      </c>
      <c r="P3945" s="30" t="str">
        <f t="shared" si="1001"/>
        <v>10.1828</v>
      </c>
      <c r="Q3945" s="30">
        <f t="shared" si="1002"/>
        <v>143</v>
      </c>
      <c r="R3945" s="36" t="str">
        <f t="shared" si="1003"/>
        <v>09-Aug-2017</v>
      </c>
      <c r="S3945" s="37">
        <f t="shared" si="994"/>
        <v>10.1828</v>
      </c>
    </row>
    <row r="3946" spans="1:19" ht="26">
      <c r="A3946" s="30" t="s">
        <v>9630</v>
      </c>
      <c r="D3946" s="30" t="str">
        <f t="shared" si="988"/>
        <v>105545</v>
      </c>
      <c r="E3946" s="30">
        <f t="shared" si="992"/>
        <v>7</v>
      </c>
      <c r="F3946" s="30" t="str">
        <f t="shared" si="989"/>
        <v>INF179K01525</v>
      </c>
      <c r="G3946" s="30">
        <f t="shared" si="993"/>
        <v>20</v>
      </c>
      <c r="H3946" s="30" t="str">
        <f t="shared" si="990"/>
        <v>-</v>
      </c>
      <c r="I3946" s="30">
        <f t="shared" si="995"/>
        <v>22</v>
      </c>
      <c r="J3946" s="35" t="str">
        <f t="shared" si="991"/>
        <v>HDFC Cash Management Fund Treasury Advantage - Wholesale Plan Weekly Dividend Option</v>
      </c>
      <c r="K3946" s="35">
        <f t="shared" si="996"/>
        <v>107</v>
      </c>
      <c r="L3946" s="30" t="str">
        <f t="shared" si="997"/>
        <v>10.1630</v>
      </c>
      <c r="M3946" s="30">
        <f t="shared" si="998"/>
        <v>115</v>
      </c>
      <c r="N3946" s="30" t="str">
        <f t="shared" si="999"/>
        <v>10.1630</v>
      </c>
      <c r="O3946" s="30">
        <f t="shared" si="1000"/>
        <v>123</v>
      </c>
      <c r="P3946" s="30" t="str">
        <f t="shared" si="1001"/>
        <v>10.1630</v>
      </c>
      <c r="Q3946" s="30">
        <f t="shared" si="1002"/>
        <v>131</v>
      </c>
      <c r="R3946" s="36" t="str">
        <f t="shared" si="1003"/>
        <v>09-Aug-2017</v>
      </c>
      <c r="S3946" s="37">
        <f t="shared" si="994"/>
        <v>10.163</v>
      </c>
    </row>
    <row r="3947" spans="1:19" ht="26">
      <c r="A3947" s="30" t="s">
        <v>9631</v>
      </c>
      <c r="D3947" s="30" t="str">
        <f t="shared" si="988"/>
        <v>102452</v>
      </c>
      <c r="E3947" s="30">
        <f t="shared" si="992"/>
        <v>7</v>
      </c>
      <c r="F3947" s="30" t="str">
        <f t="shared" si="989"/>
        <v>INF179K01442</v>
      </c>
      <c r="G3947" s="30">
        <f t="shared" si="993"/>
        <v>20</v>
      </c>
      <c r="H3947" s="30" t="str">
        <f t="shared" si="990"/>
        <v>-</v>
      </c>
      <c r="I3947" s="30">
        <f t="shared" si="995"/>
        <v>22</v>
      </c>
      <c r="J3947" s="35" t="str">
        <f t="shared" si="991"/>
        <v>HDFC Cash Management Fund Treasury Advantage -Retail Plan Growth Option</v>
      </c>
      <c r="K3947" s="35">
        <f t="shared" si="996"/>
        <v>94</v>
      </c>
      <c r="L3947" s="30" t="str">
        <f t="shared" si="997"/>
        <v>35.3119</v>
      </c>
      <c r="M3947" s="30">
        <f t="shared" si="998"/>
        <v>102</v>
      </c>
      <c r="N3947" s="30" t="str">
        <f t="shared" si="999"/>
        <v>35.3119</v>
      </c>
      <c r="O3947" s="30">
        <f t="shared" si="1000"/>
        <v>110</v>
      </c>
      <c r="P3947" s="30" t="str">
        <f t="shared" si="1001"/>
        <v>35.3119</v>
      </c>
      <c r="Q3947" s="30">
        <f t="shared" si="1002"/>
        <v>118</v>
      </c>
      <c r="R3947" s="36" t="str">
        <f t="shared" si="1003"/>
        <v>09-Aug-2017</v>
      </c>
      <c r="S3947" s="37">
        <f t="shared" si="994"/>
        <v>35.311900000000001</v>
      </c>
    </row>
    <row r="3948" spans="1:19" ht="26">
      <c r="A3948" s="30" t="s">
        <v>9632</v>
      </c>
      <c r="D3948" s="30" t="str">
        <f t="shared" si="988"/>
        <v>102453</v>
      </c>
      <c r="E3948" s="30">
        <f t="shared" si="992"/>
        <v>7</v>
      </c>
      <c r="F3948" s="30" t="str">
        <f t="shared" si="989"/>
        <v>INF179K01475</v>
      </c>
      <c r="G3948" s="30">
        <f t="shared" si="993"/>
        <v>20</v>
      </c>
      <c r="H3948" s="30" t="str">
        <f t="shared" si="990"/>
        <v>INF179K01483</v>
      </c>
      <c r="I3948" s="30">
        <f t="shared" si="995"/>
        <v>33</v>
      </c>
      <c r="J3948" s="35" t="str">
        <f t="shared" si="991"/>
        <v>HDFC Cash Management Fund Treasury Advantage -Retail Plan Weekly Dividend Option</v>
      </c>
      <c r="K3948" s="35">
        <f t="shared" si="996"/>
        <v>114</v>
      </c>
      <c r="L3948" s="30" t="str">
        <f t="shared" si="997"/>
        <v>10.1612</v>
      </c>
      <c r="M3948" s="30">
        <f t="shared" si="998"/>
        <v>122</v>
      </c>
      <c r="N3948" s="30" t="str">
        <f t="shared" si="999"/>
        <v>10.1612</v>
      </c>
      <c r="O3948" s="30">
        <f t="shared" si="1000"/>
        <v>130</v>
      </c>
      <c r="P3948" s="30" t="str">
        <f t="shared" si="1001"/>
        <v>10.1612</v>
      </c>
      <c r="Q3948" s="30">
        <f t="shared" si="1002"/>
        <v>138</v>
      </c>
      <c r="R3948" s="36" t="str">
        <f t="shared" si="1003"/>
        <v>09-Aug-2017</v>
      </c>
      <c r="S3948" s="37">
        <f t="shared" si="994"/>
        <v>10.161199999999999</v>
      </c>
    </row>
    <row r="3949" spans="1:19" ht="26">
      <c r="A3949" s="30" t="s">
        <v>9633</v>
      </c>
      <c r="D3949" s="30" t="str">
        <f t="shared" si="988"/>
        <v>118945</v>
      </c>
      <c r="E3949" s="30">
        <f t="shared" si="992"/>
        <v>7</v>
      </c>
      <c r="F3949" s="30" t="str">
        <f t="shared" si="989"/>
        <v>-</v>
      </c>
      <c r="G3949" s="30">
        <f t="shared" si="993"/>
        <v>9</v>
      </c>
      <c r="H3949" s="30" t="str">
        <f t="shared" si="990"/>
        <v>-</v>
      </c>
      <c r="I3949" s="30">
        <f t="shared" si="995"/>
        <v>11</v>
      </c>
      <c r="J3949" s="35" t="str">
        <f t="shared" si="991"/>
        <v>HDFC CM Treasury Advantage Plan -Direct Plan - Retail Daily Dividend Option</v>
      </c>
      <c r="K3949" s="35">
        <f t="shared" si="996"/>
        <v>87</v>
      </c>
      <c r="L3949" s="30" t="str">
        <f t="shared" si="997"/>
        <v>10.0655</v>
      </c>
      <c r="M3949" s="30">
        <f t="shared" si="998"/>
        <v>95</v>
      </c>
      <c r="N3949" s="30" t="str">
        <f t="shared" si="999"/>
        <v>10.0655</v>
      </c>
      <c r="O3949" s="30">
        <f t="shared" si="1000"/>
        <v>103</v>
      </c>
      <c r="P3949" s="30" t="str">
        <f t="shared" si="1001"/>
        <v>10.0655</v>
      </c>
      <c r="Q3949" s="30">
        <f t="shared" si="1002"/>
        <v>111</v>
      </c>
      <c r="R3949" s="36" t="str">
        <f t="shared" si="1003"/>
        <v>09-Aug-2017</v>
      </c>
      <c r="S3949" s="37">
        <f t="shared" si="994"/>
        <v>10.0655</v>
      </c>
    </row>
    <row r="3950" spans="1:19" ht="26">
      <c r="A3950" s="30" t="s">
        <v>9634</v>
      </c>
      <c r="D3950" s="30" t="str">
        <f t="shared" si="988"/>
        <v>118942</v>
      </c>
      <c r="E3950" s="30">
        <f t="shared" si="992"/>
        <v>7</v>
      </c>
      <c r="F3950" s="30" t="str">
        <f t="shared" si="989"/>
        <v>INF179K01VF7</v>
      </c>
      <c r="G3950" s="30">
        <f t="shared" si="993"/>
        <v>20</v>
      </c>
      <c r="H3950" s="30" t="str">
        <f t="shared" si="990"/>
        <v>-</v>
      </c>
      <c r="I3950" s="30">
        <f t="shared" si="995"/>
        <v>22</v>
      </c>
      <c r="J3950" s="35" t="str">
        <f t="shared" si="991"/>
        <v>HDFC CM Treasury Advantage Plan -Direct Plan - Retail Growth Option</v>
      </c>
      <c r="K3950" s="35">
        <f t="shared" si="996"/>
        <v>90</v>
      </c>
      <c r="L3950" s="30" t="str">
        <f t="shared" si="997"/>
        <v>36.4965</v>
      </c>
      <c r="M3950" s="30">
        <f t="shared" si="998"/>
        <v>98</v>
      </c>
      <c r="N3950" s="30" t="str">
        <f t="shared" si="999"/>
        <v>36.4965</v>
      </c>
      <c r="O3950" s="30">
        <f t="shared" si="1000"/>
        <v>106</v>
      </c>
      <c r="P3950" s="30" t="str">
        <f t="shared" si="1001"/>
        <v>36.4965</v>
      </c>
      <c r="Q3950" s="30">
        <f t="shared" si="1002"/>
        <v>114</v>
      </c>
      <c r="R3950" s="36" t="str">
        <f t="shared" si="1003"/>
        <v>09-Aug-2017</v>
      </c>
      <c r="S3950" s="37">
        <f t="shared" si="994"/>
        <v>36.496499999999997</v>
      </c>
    </row>
    <row r="3951" spans="1:19" ht="26">
      <c r="A3951" s="30" t="s">
        <v>9635</v>
      </c>
      <c r="D3951" s="30" t="str">
        <f t="shared" si="988"/>
        <v>118943</v>
      </c>
      <c r="E3951" s="30">
        <f t="shared" si="992"/>
        <v>7</v>
      </c>
      <c r="F3951" s="30" t="str">
        <f t="shared" si="989"/>
        <v>INF179K01VG5</v>
      </c>
      <c r="G3951" s="30">
        <f t="shared" si="993"/>
        <v>20</v>
      </c>
      <c r="H3951" s="30" t="str">
        <f t="shared" si="990"/>
        <v>INF179K01VH3</v>
      </c>
      <c r="I3951" s="30">
        <f t="shared" si="995"/>
        <v>33</v>
      </c>
      <c r="J3951" s="35" t="str">
        <f t="shared" si="991"/>
        <v>HDFC CM Treasury Advantage Plan -Direct Plan - Retail Monthly Dividend Option</v>
      </c>
      <c r="K3951" s="35">
        <f t="shared" si="996"/>
        <v>111</v>
      </c>
      <c r="L3951" s="30" t="str">
        <f t="shared" si="997"/>
        <v>10.1654</v>
      </c>
      <c r="M3951" s="30">
        <f t="shared" si="998"/>
        <v>119</v>
      </c>
      <c r="N3951" s="30" t="str">
        <f t="shared" si="999"/>
        <v>10.1654</v>
      </c>
      <c r="O3951" s="30">
        <f t="shared" si="1000"/>
        <v>127</v>
      </c>
      <c r="P3951" s="30" t="str">
        <f t="shared" si="1001"/>
        <v>10.1654</v>
      </c>
      <c r="Q3951" s="30">
        <f t="shared" si="1002"/>
        <v>135</v>
      </c>
      <c r="R3951" s="36" t="str">
        <f t="shared" si="1003"/>
        <v>09-Aug-2017</v>
      </c>
      <c r="S3951" s="37">
        <f t="shared" si="994"/>
        <v>10.1654</v>
      </c>
    </row>
    <row r="3952" spans="1:19" ht="26">
      <c r="A3952" s="30" t="s">
        <v>9636</v>
      </c>
      <c r="D3952" s="30" t="str">
        <f t="shared" si="988"/>
        <v>118944</v>
      </c>
      <c r="E3952" s="30">
        <f t="shared" si="992"/>
        <v>7</v>
      </c>
      <c r="F3952" s="30" t="str">
        <f t="shared" si="989"/>
        <v>-</v>
      </c>
      <c r="G3952" s="30">
        <f t="shared" si="993"/>
        <v>9</v>
      </c>
      <c r="H3952" s="30" t="str">
        <f t="shared" si="990"/>
        <v>-</v>
      </c>
      <c r="I3952" s="30">
        <f t="shared" si="995"/>
        <v>11</v>
      </c>
      <c r="J3952" s="35" t="str">
        <f t="shared" si="991"/>
        <v>HDFC CM Treasury Advantage Plan -Direct Plan - Retail Weekly Dividend Option</v>
      </c>
      <c r="K3952" s="35">
        <f t="shared" si="996"/>
        <v>88</v>
      </c>
      <c r="L3952" s="30" t="str">
        <f t="shared" si="997"/>
        <v>10.1910</v>
      </c>
      <c r="M3952" s="30">
        <f t="shared" si="998"/>
        <v>96</v>
      </c>
      <c r="N3952" s="30" t="str">
        <f t="shared" si="999"/>
        <v>10.1910</v>
      </c>
      <c r="O3952" s="30">
        <f t="shared" si="1000"/>
        <v>104</v>
      </c>
      <c r="P3952" s="30" t="str">
        <f t="shared" si="1001"/>
        <v>10.1910</v>
      </c>
      <c r="Q3952" s="30">
        <f t="shared" si="1002"/>
        <v>112</v>
      </c>
      <c r="R3952" s="36" t="str">
        <f t="shared" si="1003"/>
        <v>09-Aug-2017</v>
      </c>
      <c r="S3952" s="37">
        <f t="shared" si="994"/>
        <v>10.191000000000001</v>
      </c>
    </row>
    <row r="3953" spans="1:19" ht="26">
      <c r="A3953" s="30" t="s">
        <v>9637</v>
      </c>
      <c r="D3953" s="30" t="str">
        <f t="shared" si="988"/>
        <v>128051</v>
      </c>
      <c r="E3953" s="30">
        <f t="shared" si="992"/>
        <v>7</v>
      </c>
      <c r="F3953" s="30" t="str">
        <f t="shared" si="989"/>
        <v>INF179KA1FZ3</v>
      </c>
      <c r="G3953" s="30">
        <f t="shared" si="993"/>
        <v>20</v>
      </c>
      <c r="H3953" s="30" t="str">
        <f t="shared" si="990"/>
        <v>-</v>
      </c>
      <c r="I3953" s="30">
        <f t="shared" si="995"/>
        <v>22</v>
      </c>
      <c r="J3953" s="35" t="str">
        <f t="shared" si="991"/>
        <v>HDFC Corporate Debt Opportunities Fund - Direct Option - Growth Option</v>
      </c>
      <c r="K3953" s="35">
        <f t="shared" si="996"/>
        <v>93</v>
      </c>
      <c r="L3953" s="30" t="str">
        <f t="shared" si="997"/>
        <v>14.4420</v>
      </c>
      <c r="M3953" s="30">
        <f t="shared" si="998"/>
        <v>101</v>
      </c>
      <c r="N3953" s="30" t="str">
        <f t="shared" si="999"/>
        <v>14.1532</v>
      </c>
      <c r="O3953" s="30">
        <f t="shared" si="1000"/>
        <v>109</v>
      </c>
      <c r="P3953" s="30" t="str">
        <f t="shared" si="1001"/>
        <v>14.4420</v>
      </c>
      <c r="Q3953" s="30">
        <f t="shared" si="1002"/>
        <v>117</v>
      </c>
      <c r="R3953" s="36" t="str">
        <f t="shared" si="1003"/>
        <v>09-Aug-2017</v>
      </c>
      <c r="S3953" s="37">
        <f t="shared" si="994"/>
        <v>14.442</v>
      </c>
    </row>
    <row r="3954" spans="1:19" ht="26">
      <c r="A3954" s="30" t="s">
        <v>9638</v>
      </c>
      <c r="D3954" s="30" t="str">
        <f t="shared" si="988"/>
        <v>128050</v>
      </c>
      <c r="E3954" s="30">
        <f t="shared" si="992"/>
        <v>7</v>
      </c>
      <c r="F3954" s="30" t="str">
        <f t="shared" si="989"/>
        <v>INF179KA1GB2</v>
      </c>
      <c r="G3954" s="30">
        <f t="shared" si="993"/>
        <v>20</v>
      </c>
      <c r="H3954" s="30" t="str">
        <f t="shared" si="990"/>
        <v>-</v>
      </c>
      <c r="I3954" s="30">
        <f t="shared" si="995"/>
        <v>22</v>
      </c>
      <c r="J3954" s="35" t="str">
        <f t="shared" si="991"/>
        <v>HDFC Corporate Debt Opportunities Fund - Direct Option - Half Yearly Dividend Option</v>
      </c>
      <c r="K3954" s="35">
        <f t="shared" si="996"/>
        <v>107</v>
      </c>
      <c r="L3954" s="30" t="str">
        <f t="shared" si="997"/>
        <v>10.8924</v>
      </c>
      <c r="M3954" s="30">
        <f t="shared" si="998"/>
        <v>115</v>
      </c>
      <c r="N3954" s="30" t="str">
        <f t="shared" si="999"/>
        <v>10.6746</v>
      </c>
      <c r="O3954" s="30">
        <f t="shared" si="1000"/>
        <v>123</v>
      </c>
      <c r="P3954" s="30" t="str">
        <f t="shared" si="1001"/>
        <v>10.8924</v>
      </c>
      <c r="Q3954" s="30">
        <f t="shared" si="1002"/>
        <v>131</v>
      </c>
      <c r="R3954" s="36" t="str">
        <f t="shared" si="1003"/>
        <v>09-Aug-2017</v>
      </c>
      <c r="S3954" s="37">
        <f t="shared" si="994"/>
        <v>10.8924</v>
      </c>
    </row>
    <row r="3955" spans="1:19" ht="26">
      <c r="A3955" s="30" t="s">
        <v>9639</v>
      </c>
      <c r="D3955" s="30" t="str">
        <f t="shared" si="988"/>
        <v>133147</v>
      </c>
      <c r="E3955" s="30">
        <f t="shared" si="992"/>
        <v>7</v>
      </c>
      <c r="F3955" s="30" t="str">
        <f t="shared" si="989"/>
        <v>INF179KA1GA4</v>
      </c>
      <c r="G3955" s="30">
        <f t="shared" si="993"/>
        <v>20</v>
      </c>
      <c r="H3955" s="30" t="str">
        <f t="shared" si="990"/>
        <v>-</v>
      </c>
      <c r="I3955" s="30">
        <f t="shared" si="995"/>
        <v>22</v>
      </c>
      <c r="J3955" s="35" t="str">
        <f t="shared" si="991"/>
        <v>HDFC Corporate Debt Opportunities Fund - Direct Option - Normal Dividend Option</v>
      </c>
      <c r="K3955" s="35">
        <f t="shared" si="996"/>
        <v>102</v>
      </c>
      <c r="L3955" s="30" t="str">
        <f t="shared" si="997"/>
        <v>12.6596</v>
      </c>
      <c r="M3955" s="30">
        <f t="shared" si="998"/>
        <v>110</v>
      </c>
      <c r="N3955" s="30" t="str">
        <f t="shared" si="999"/>
        <v>12.4064</v>
      </c>
      <c r="O3955" s="30">
        <f t="shared" si="1000"/>
        <v>118</v>
      </c>
      <c r="P3955" s="30" t="str">
        <f t="shared" si="1001"/>
        <v>12.6596</v>
      </c>
      <c r="Q3955" s="30">
        <f t="shared" si="1002"/>
        <v>126</v>
      </c>
      <c r="R3955" s="36" t="str">
        <f t="shared" si="1003"/>
        <v>09-Aug-2017</v>
      </c>
      <c r="S3955" s="37">
        <f t="shared" si="994"/>
        <v>12.659599999999999</v>
      </c>
    </row>
    <row r="3956" spans="1:19" ht="26">
      <c r="A3956" s="30" t="s">
        <v>9640</v>
      </c>
      <c r="D3956" s="30" t="str">
        <f t="shared" si="988"/>
        <v>128053</v>
      </c>
      <c r="E3956" s="30">
        <f t="shared" si="992"/>
        <v>7</v>
      </c>
      <c r="F3956" s="30" t="str">
        <f t="shared" si="989"/>
        <v>INF179KA1GC0</v>
      </c>
      <c r="G3956" s="30">
        <f t="shared" si="993"/>
        <v>20</v>
      </c>
      <c r="H3956" s="30" t="str">
        <f t="shared" si="990"/>
        <v>-</v>
      </c>
      <c r="I3956" s="30">
        <f t="shared" si="995"/>
        <v>22</v>
      </c>
      <c r="J3956" s="35" t="str">
        <f t="shared" si="991"/>
        <v>HDFC Corporate Debt Opportunities Fund - Regular Option - Growth Option</v>
      </c>
      <c r="K3956" s="35">
        <f t="shared" si="996"/>
        <v>94</v>
      </c>
      <c r="L3956" s="30" t="str">
        <f t="shared" si="997"/>
        <v>14.0142</v>
      </c>
      <c r="M3956" s="30">
        <f t="shared" si="998"/>
        <v>102</v>
      </c>
      <c r="N3956" s="30" t="str">
        <f t="shared" si="999"/>
        <v>13.7339</v>
      </c>
      <c r="O3956" s="30">
        <f t="shared" si="1000"/>
        <v>110</v>
      </c>
      <c r="P3956" s="30" t="str">
        <f t="shared" si="1001"/>
        <v>14.0142</v>
      </c>
      <c r="Q3956" s="30">
        <f t="shared" si="1002"/>
        <v>118</v>
      </c>
      <c r="R3956" s="36" t="str">
        <f t="shared" si="1003"/>
        <v>09-Aug-2017</v>
      </c>
      <c r="S3956" s="37">
        <f t="shared" si="994"/>
        <v>14.014200000000001</v>
      </c>
    </row>
    <row r="3957" spans="1:19" ht="26">
      <c r="A3957" s="30" t="s">
        <v>9641</v>
      </c>
      <c r="D3957" s="30" t="str">
        <f t="shared" si="988"/>
        <v>128052</v>
      </c>
      <c r="E3957" s="30">
        <f t="shared" si="992"/>
        <v>7</v>
      </c>
      <c r="F3957" s="30" t="str">
        <f t="shared" si="989"/>
        <v>INF179KA1GD8</v>
      </c>
      <c r="G3957" s="30">
        <f t="shared" si="993"/>
        <v>20</v>
      </c>
      <c r="H3957" s="30" t="str">
        <f t="shared" si="990"/>
        <v>INF179KA1GE6</v>
      </c>
      <c r="I3957" s="30">
        <f t="shared" si="995"/>
        <v>33</v>
      </c>
      <c r="J3957" s="35" t="str">
        <f t="shared" si="991"/>
        <v>HDFC Corporate Debt Opportunities Fund - Regular Option - Half Yearly Dividend Option</v>
      </c>
      <c r="K3957" s="35">
        <f t="shared" si="996"/>
        <v>119</v>
      </c>
      <c r="L3957" s="30" t="str">
        <f t="shared" si="997"/>
        <v>10.8536</v>
      </c>
      <c r="M3957" s="30">
        <f t="shared" si="998"/>
        <v>127</v>
      </c>
      <c r="N3957" s="30" t="str">
        <f t="shared" si="999"/>
        <v>10.6365</v>
      </c>
      <c r="O3957" s="30">
        <f t="shared" si="1000"/>
        <v>135</v>
      </c>
      <c r="P3957" s="30" t="str">
        <f t="shared" si="1001"/>
        <v>10.8536</v>
      </c>
      <c r="Q3957" s="30">
        <f t="shared" si="1002"/>
        <v>143</v>
      </c>
      <c r="R3957" s="36" t="str">
        <f t="shared" si="1003"/>
        <v>09-Aug-2017</v>
      </c>
      <c r="S3957" s="37">
        <f t="shared" si="994"/>
        <v>10.8536</v>
      </c>
    </row>
    <row r="3958" spans="1:19" ht="26">
      <c r="A3958" s="30" t="s">
        <v>9642</v>
      </c>
      <c r="D3958" s="30" t="str">
        <f t="shared" si="988"/>
        <v>133148</v>
      </c>
      <c r="E3958" s="30">
        <f t="shared" si="992"/>
        <v>7</v>
      </c>
      <c r="F3958" s="30" t="str">
        <f t="shared" si="989"/>
        <v>INF179KA1I87</v>
      </c>
      <c r="G3958" s="30">
        <f t="shared" si="993"/>
        <v>20</v>
      </c>
      <c r="H3958" s="30" t="str">
        <f t="shared" si="990"/>
        <v>INF179KA1I79</v>
      </c>
      <c r="I3958" s="30">
        <f t="shared" si="995"/>
        <v>33</v>
      </c>
      <c r="J3958" s="35" t="str">
        <f t="shared" si="991"/>
        <v>HDFC Corporate Debt Opportunities Fund - Regular Option - Normal Dividend Option</v>
      </c>
      <c r="K3958" s="35">
        <f t="shared" si="996"/>
        <v>114</v>
      </c>
      <c r="L3958" s="30" t="str">
        <f t="shared" si="997"/>
        <v>12.9039</v>
      </c>
      <c r="M3958" s="30">
        <f t="shared" si="998"/>
        <v>122</v>
      </c>
      <c r="N3958" s="30" t="str">
        <f t="shared" si="999"/>
        <v>12.6458</v>
      </c>
      <c r="O3958" s="30">
        <f t="shared" si="1000"/>
        <v>130</v>
      </c>
      <c r="P3958" s="30" t="str">
        <f t="shared" si="1001"/>
        <v>12.9039</v>
      </c>
      <c r="Q3958" s="30">
        <f t="shared" si="1002"/>
        <v>138</v>
      </c>
      <c r="R3958" s="36" t="str">
        <f t="shared" si="1003"/>
        <v>09-Aug-2017</v>
      </c>
      <c r="S3958" s="37">
        <f t="shared" si="994"/>
        <v>12.9039</v>
      </c>
    </row>
    <row r="3959" spans="1:19" ht="26">
      <c r="A3959" s="30" t="s">
        <v>9643</v>
      </c>
      <c r="D3959" s="30" t="str">
        <f t="shared" si="988"/>
        <v>101483</v>
      </c>
      <c r="E3959" s="30">
        <f t="shared" si="992"/>
        <v>7</v>
      </c>
      <c r="F3959" s="30" t="str">
        <f t="shared" si="989"/>
        <v>-</v>
      </c>
      <c r="G3959" s="30">
        <f t="shared" si="993"/>
        <v>9</v>
      </c>
      <c r="H3959" s="30" t="str">
        <f t="shared" si="990"/>
        <v>INF179K01640</v>
      </c>
      <c r="I3959" s="30">
        <f t="shared" si="995"/>
        <v>22</v>
      </c>
      <c r="J3959" s="35" t="str">
        <f t="shared" si="991"/>
        <v>HDFC Floating Rate Income Fund-Short Term Plan - Retail Option - Dividend - Daily</v>
      </c>
      <c r="K3959" s="35">
        <f t="shared" si="996"/>
        <v>104</v>
      </c>
      <c r="L3959" s="30" t="str">
        <f t="shared" si="997"/>
        <v>10.0809</v>
      </c>
      <c r="M3959" s="30">
        <f t="shared" si="998"/>
        <v>112</v>
      </c>
      <c r="N3959" s="30" t="str">
        <f t="shared" si="999"/>
        <v>10.0809</v>
      </c>
      <c r="O3959" s="30">
        <f t="shared" si="1000"/>
        <v>120</v>
      </c>
      <c r="P3959" s="30" t="str">
        <f t="shared" si="1001"/>
        <v>10.0809</v>
      </c>
      <c r="Q3959" s="30">
        <f t="shared" si="1002"/>
        <v>128</v>
      </c>
      <c r="R3959" s="36" t="str">
        <f t="shared" si="1003"/>
        <v>09-Aug-2017</v>
      </c>
      <c r="S3959" s="37">
        <f t="shared" si="994"/>
        <v>10.0809</v>
      </c>
    </row>
    <row r="3960" spans="1:19" ht="26">
      <c r="A3960" s="30" t="s">
        <v>9644</v>
      </c>
      <c r="D3960" s="30" t="str">
        <f t="shared" si="988"/>
        <v>101484</v>
      </c>
      <c r="E3960" s="30">
        <f t="shared" si="992"/>
        <v>7</v>
      </c>
      <c r="F3960" s="30" t="str">
        <f t="shared" si="989"/>
        <v>INF179K01657</v>
      </c>
      <c r="G3960" s="30">
        <f t="shared" si="993"/>
        <v>20</v>
      </c>
      <c r="H3960" s="30" t="str">
        <f t="shared" si="990"/>
        <v>INF179K01665</v>
      </c>
      <c r="I3960" s="30">
        <f t="shared" si="995"/>
        <v>33</v>
      </c>
      <c r="J3960" s="35" t="str">
        <f t="shared" si="991"/>
        <v>HDFC Floating Rate Income Fund-Short Term Plan - Retail Option - Dividend - Monthly</v>
      </c>
      <c r="K3960" s="35">
        <f t="shared" si="996"/>
        <v>117</v>
      </c>
      <c r="L3960" s="30" t="str">
        <f t="shared" si="997"/>
        <v>10.1653</v>
      </c>
      <c r="M3960" s="30">
        <f t="shared" si="998"/>
        <v>125</v>
      </c>
      <c r="N3960" s="30" t="str">
        <f t="shared" si="999"/>
        <v>10.1653</v>
      </c>
      <c r="O3960" s="30">
        <f t="shared" si="1000"/>
        <v>133</v>
      </c>
      <c r="P3960" s="30" t="str">
        <f t="shared" si="1001"/>
        <v>10.1653</v>
      </c>
      <c r="Q3960" s="30">
        <f t="shared" si="1002"/>
        <v>141</v>
      </c>
      <c r="R3960" s="36" t="str">
        <f t="shared" si="1003"/>
        <v>09-Aug-2017</v>
      </c>
      <c r="S3960" s="37">
        <f t="shared" si="994"/>
        <v>10.1653</v>
      </c>
    </row>
    <row r="3961" spans="1:19" ht="26">
      <c r="A3961" s="30" t="s">
        <v>9645</v>
      </c>
      <c r="D3961" s="30" t="str">
        <f t="shared" si="988"/>
        <v>101482</v>
      </c>
      <c r="E3961" s="30">
        <f t="shared" si="992"/>
        <v>7</v>
      </c>
      <c r="F3961" s="30" t="str">
        <f t="shared" si="989"/>
        <v>INF179K01681</v>
      </c>
      <c r="G3961" s="30">
        <f t="shared" si="993"/>
        <v>20</v>
      </c>
      <c r="H3961" s="30" t="str">
        <f t="shared" si="990"/>
        <v>INF179K01673</v>
      </c>
      <c r="I3961" s="30">
        <f t="shared" si="995"/>
        <v>33</v>
      </c>
      <c r="J3961" s="35" t="str">
        <f t="shared" si="991"/>
        <v>HDFC Floating Rate Income Fund-Short Term Plan - Retail Option - Dividend - Weekly</v>
      </c>
      <c r="K3961" s="35">
        <f t="shared" si="996"/>
        <v>116</v>
      </c>
      <c r="L3961" s="30" t="str">
        <f t="shared" si="997"/>
        <v>10.1386</v>
      </c>
      <c r="M3961" s="30">
        <f t="shared" si="998"/>
        <v>124</v>
      </c>
      <c r="N3961" s="30" t="str">
        <f t="shared" si="999"/>
        <v>10.1386</v>
      </c>
      <c r="O3961" s="30">
        <f t="shared" si="1000"/>
        <v>132</v>
      </c>
      <c r="P3961" s="30" t="str">
        <f t="shared" si="1001"/>
        <v>10.1386</v>
      </c>
      <c r="Q3961" s="30">
        <f t="shared" si="1002"/>
        <v>140</v>
      </c>
      <c r="R3961" s="36" t="str">
        <f t="shared" si="1003"/>
        <v>09-Aug-2017</v>
      </c>
      <c r="S3961" s="37">
        <f t="shared" si="994"/>
        <v>10.1386</v>
      </c>
    </row>
    <row r="3962" spans="1:19" ht="26">
      <c r="A3962" s="30" t="s">
        <v>9646</v>
      </c>
      <c r="D3962" s="30" t="str">
        <f t="shared" si="988"/>
        <v>101481</v>
      </c>
      <c r="E3962" s="30">
        <f t="shared" si="992"/>
        <v>7</v>
      </c>
      <c r="F3962" s="30" t="str">
        <f t="shared" si="989"/>
        <v>INF179K01632</v>
      </c>
      <c r="G3962" s="30">
        <f t="shared" si="993"/>
        <v>20</v>
      </c>
      <c r="H3962" s="30" t="str">
        <f t="shared" si="990"/>
        <v>-</v>
      </c>
      <c r="I3962" s="30">
        <f t="shared" si="995"/>
        <v>22</v>
      </c>
      <c r="J3962" s="35" t="str">
        <f t="shared" si="991"/>
        <v>HDFC Floating Rate Income Fund-Short Term Plan - Retail Option - Growth</v>
      </c>
      <c r="K3962" s="35">
        <f t="shared" si="996"/>
        <v>94</v>
      </c>
      <c r="L3962" s="30" t="str">
        <f t="shared" si="997"/>
        <v>28.2087</v>
      </c>
      <c r="M3962" s="30">
        <f t="shared" si="998"/>
        <v>102</v>
      </c>
      <c r="N3962" s="30" t="str">
        <f t="shared" si="999"/>
        <v>28.2087</v>
      </c>
      <c r="O3962" s="30">
        <f t="shared" si="1000"/>
        <v>110</v>
      </c>
      <c r="P3962" s="30" t="str">
        <f t="shared" si="1001"/>
        <v>28.2087</v>
      </c>
      <c r="Q3962" s="30">
        <f t="shared" si="1002"/>
        <v>118</v>
      </c>
      <c r="R3962" s="36" t="str">
        <f t="shared" si="1003"/>
        <v>09-Aug-2017</v>
      </c>
      <c r="S3962" s="37">
        <f t="shared" si="994"/>
        <v>28.2087</v>
      </c>
    </row>
    <row r="3963" spans="1:19" ht="26">
      <c r="A3963" s="30" t="s">
        <v>9647</v>
      </c>
      <c r="D3963" s="30" t="str">
        <f t="shared" si="988"/>
        <v>118959</v>
      </c>
      <c r="E3963" s="30">
        <f t="shared" si="992"/>
        <v>7</v>
      </c>
      <c r="F3963" s="30" t="str">
        <f t="shared" si="989"/>
        <v>-</v>
      </c>
      <c r="G3963" s="30">
        <f t="shared" si="993"/>
        <v>9</v>
      </c>
      <c r="H3963" s="30" t="str">
        <f t="shared" si="990"/>
        <v>-</v>
      </c>
      <c r="I3963" s="30">
        <f t="shared" si="995"/>
        <v>11</v>
      </c>
      <c r="J3963" s="35" t="str">
        <f t="shared" si="991"/>
        <v>HDFC Floating Rate Income Fund Short -Direct Plan - Wholesale Daily Dividend Option</v>
      </c>
      <c r="K3963" s="35">
        <f t="shared" si="996"/>
        <v>95</v>
      </c>
      <c r="L3963" s="30" t="str">
        <f t="shared" si="997"/>
        <v>10.0809</v>
      </c>
      <c r="M3963" s="30">
        <f t="shared" si="998"/>
        <v>103</v>
      </c>
      <c r="N3963" s="30" t="str">
        <f t="shared" si="999"/>
        <v>10.0809</v>
      </c>
      <c r="O3963" s="30">
        <f t="shared" si="1000"/>
        <v>111</v>
      </c>
      <c r="P3963" s="30" t="str">
        <f t="shared" si="1001"/>
        <v>10.0809</v>
      </c>
      <c r="Q3963" s="30">
        <f t="shared" si="1002"/>
        <v>119</v>
      </c>
      <c r="R3963" s="36" t="str">
        <f t="shared" si="1003"/>
        <v>09-Aug-2017</v>
      </c>
      <c r="S3963" s="37">
        <f t="shared" si="994"/>
        <v>10.0809</v>
      </c>
    </row>
    <row r="3964" spans="1:19" ht="26">
      <c r="A3964" s="30" t="s">
        <v>9648</v>
      </c>
      <c r="D3964" s="30" t="str">
        <f t="shared" si="988"/>
        <v>118961</v>
      </c>
      <c r="E3964" s="30">
        <f t="shared" si="992"/>
        <v>7</v>
      </c>
      <c r="F3964" s="30" t="str">
        <f t="shared" si="989"/>
        <v>INF179K01VQ4</v>
      </c>
      <c r="G3964" s="30">
        <f t="shared" si="993"/>
        <v>20</v>
      </c>
      <c r="H3964" s="30" t="str">
        <f t="shared" si="990"/>
        <v>-</v>
      </c>
      <c r="I3964" s="30">
        <f t="shared" si="995"/>
        <v>22</v>
      </c>
      <c r="J3964" s="35" t="str">
        <f t="shared" si="991"/>
        <v>HDFC Floating Rate Income Fund Short -Direct Plan - Wholesale Growth Option</v>
      </c>
      <c r="K3964" s="35">
        <f t="shared" si="996"/>
        <v>98</v>
      </c>
      <c r="L3964" s="30" t="str">
        <f t="shared" si="997"/>
        <v>29.1629</v>
      </c>
      <c r="M3964" s="30">
        <f t="shared" si="998"/>
        <v>106</v>
      </c>
      <c r="N3964" s="30" t="str">
        <f t="shared" si="999"/>
        <v>29.1629</v>
      </c>
      <c r="O3964" s="30">
        <f t="shared" si="1000"/>
        <v>114</v>
      </c>
      <c r="P3964" s="30" t="str">
        <f t="shared" si="1001"/>
        <v>29.1629</v>
      </c>
      <c r="Q3964" s="30">
        <f t="shared" si="1002"/>
        <v>122</v>
      </c>
      <c r="R3964" s="36" t="str">
        <f t="shared" si="1003"/>
        <v>09-Aug-2017</v>
      </c>
      <c r="S3964" s="37">
        <f t="shared" si="994"/>
        <v>29.1629</v>
      </c>
    </row>
    <row r="3965" spans="1:19" ht="26">
      <c r="A3965" s="30" t="s">
        <v>9649</v>
      </c>
      <c r="D3965" s="30" t="str">
        <f t="shared" si="988"/>
        <v>118960</v>
      </c>
      <c r="E3965" s="30">
        <f t="shared" si="992"/>
        <v>7</v>
      </c>
      <c r="F3965" s="30" t="str">
        <f t="shared" si="989"/>
        <v>INF179K01VO9</v>
      </c>
      <c r="G3965" s="30">
        <f t="shared" si="993"/>
        <v>20</v>
      </c>
      <c r="H3965" s="30" t="str">
        <f t="shared" si="990"/>
        <v>INF179K01VP6</v>
      </c>
      <c r="I3965" s="30">
        <f t="shared" si="995"/>
        <v>33</v>
      </c>
      <c r="J3965" s="35" t="str">
        <f t="shared" si="991"/>
        <v>HDFC Floating Rate Income Fund Short -Direct Plan - Wholesale Monthly Dividend Option</v>
      </c>
      <c r="K3965" s="35">
        <f t="shared" si="996"/>
        <v>119</v>
      </c>
      <c r="L3965" s="30" t="str">
        <f t="shared" si="997"/>
        <v>10.1662</v>
      </c>
      <c r="M3965" s="30">
        <f t="shared" si="998"/>
        <v>127</v>
      </c>
      <c r="N3965" s="30" t="str">
        <f t="shared" si="999"/>
        <v>10.1662</v>
      </c>
      <c r="O3965" s="30">
        <f t="shared" si="1000"/>
        <v>135</v>
      </c>
      <c r="P3965" s="30" t="str">
        <f t="shared" si="1001"/>
        <v>10.1662</v>
      </c>
      <c r="Q3965" s="30">
        <f t="shared" si="1002"/>
        <v>143</v>
      </c>
      <c r="R3965" s="36" t="str">
        <f t="shared" si="1003"/>
        <v>09-Aug-2017</v>
      </c>
      <c r="S3965" s="37">
        <f t="shared" si="994"/>
        <v>10.1662</v>
      </c>
    </row>
    <row r="3966" spans="1:19" ht="26">
      <c r="A3966" s="30" t="s">
        <v>9650</v>
      </c>
      <c r="D3966" s="30" t="str">
        <f t="shared" si="988"/>
        <v>118962</v>
      </c>
      <c r="E3966" s="30">
        <f t="shared" si="992"/>
        <v>7</v>
      </c>
      <c r="F3966" s="30" t="str">
        <f t="shared" si="989"/>
        <v>-</v>
      </c>
      <c r="G3966" s="30">
        <f t="shared" si="993"/>
        <v>9</v>
      </c>
      <c r="H3966" s="30" t="str">
        <f t="shared" si="990"/>
        <v>-</v>
      </c>
      <c r="I3966" s="30">
        <f t="shared" si="995"/>
        <v>11</v>
      </c>
      <c r="J3966" s="35" t="str">
        <f t="shared" si="991"/>
        <v>HDFC Floating Rate Income Fund Short -Direct Plan - Wholesale Weekly Dividend Option</v>
      </c>
      <c r="K3966" s="35">
        <f t="shared" si="996"/>
        <v>96</v>
      </c>
      <c r="L3966" s="30" t="str">
        <f t="shared" si="997"/>
        <v>10.1389</v>
      </c>
      <c r="M3966" s="30">
        <f t="shared" si="998"/>
        <v>104</v>
      </c>
      <c r="N3966" s="30" t="str">
        <f t="shared" si="999"/>
        <v>10.1389</v>
      </c>
      <c r="O3966" s="30">
        <f t="shared" si="1000"/>
        <v>112</v>
      </c>
      <c r="P3966" s="30" t="str">
        <f t="shared" si="1001"/>
        <v>10.1389</v>
      </c>
      <c r="Q3966" s="30">
        <f t="shared" si="1002"/>
        <v>120</v>
      </c>
      <c r="R3966" s="36" t="str">
        <f t="shared" si="1003"/>
        <v>09-Aug-2017</v>
      </c>
      <c r="S3966" s="37">
        <f t="shared" si="994"/>
        <v>10.1389</v>
      </c>
    </row>
    <row r="3967" spans="1:19" ht="26">
      <c r="A3967" s="30" t="s">
        <v>9651</v>
      </c>
      <c r="D3967" s="30" t="str">
        <f t="shared" si="988"/>
        <v>106838</v>
      </c>
      <c r="E3967" s="30">
        <f t="shared" si="992"/>
        <v>7</v>
      </c>
      <c r="F3967" s="30" t="str">
        <f t="shared" si="989"/>
        <v>-</v>
      </c>
      <c r="G3967" s="30">
        <f t="shared" si="993"/>
        <v>9</v>
      </c>
      <c r="H3967" s="30" t="str">
        <f t="shared" si="990"/>
        <v>INF179K01699</v>
      </c>
      <c r="I3967" s="30">
        <f t="shared" si="995"/>
        <v>22</v>
      </c>
      <c r="J3967" s="35" t="str">
        <f t="shared" si="991"/>
        <v>HDFC Floating Rate Income Fund-Short Term Plan - Wholesale Option - Dividend - Daily</v>
      </c>
      <c r="K3967" s="35">
        <f t="shared" si="996"/>
        <v>107</v>
      </c>
      <c r="L3967" s="30" t="str">
        <f t="shared" si="997"/>
        <v>10.0809</v>
      </c>
      <c r="M3967" s="30">
        <f t="shared" si="998"/>
        <v>115</v>
      </c>
      <c r="N3967" s="30" t="str">
        <f t="shared" si="999"/>
        <v>10.0809</v>
      </c>
      <c r="O3967" s="30">
        <f t="shared" si="1000"/>
        <v>123</v>
      </c>
      <c r="P3967" s="30" t="str">
        <f t="shared" si="1001"/>
        <v>10.0809</v>
      </c>
      <c r="Q3967" s="30">
        <f t="shared" si="1002"/>
        <v>131</v>
      </c>
      <c r="R3967" s="36" t="str">
        <f t="shared" si="1003"/>
        <v>09-Aug-2017</v>
      </c>
      <c r="S3967" s="37">
        <f t="shared" si="994"/>
        <v>10.0809</v>
      </c>
    </row>
    <row r="3968" spans="1:19" ht="26">
      <c r="A3968" s="30" t="s">
        <v>9652</v>
      </c>
      <c r="D3968" s="30" t="str">
        <f t="shared" si="988"/>
        <v>106839</v>
      </c>
      <c r="E3968" s="30">
        <f t="shared" si="992"/>
        <v>7</v>
      </c>
      <c r="F3968" s="30" t="str">
        <f t="shared" si="989"/>
        <v>INF179K01715</v>
      </c>
      <c r="G3968" s="30">
        <f t="shared" si="993"/>
        <v>20</v>
      </c>
      <c r="H3968" s="30" t="str">
        <f t="shared" si="990"/>
        <v>INF179K01723</v>
      </c>
      <c r="I3968" s="30">
        <f t="shared" si="995"/>
        <v>33</v>
      </c>
      <c r="J3968" s="35" t="str">
        <f t="shared" si="991"/>
        <v>HDFC Floating Rate Income Fund-Short Term Plan - Wholesale Option - Dividend - Monthly</v>
      </c>
      <c r="K3968" s="35">
        <f t="shared" si="996"/>
        <v>120</v>
      </c>
      <c r="L3968" s="30" t="str">
        <f t="shared" si="997"/>
        <v>10.1659</v>
      </c>
      <c r="M3968" s="30">
        <f t="shared" si="998"/>
        <v>128</v>
      </c>
      <c r="N3968" s="30" t="str">
        <f t="shared" si="999"/>
        <v>10.1659</v>
      </c>
      <c r="O3968" s="30">
        <f t="shared" si="1000"/>
        <v>136</v>
      </c>
      <c r="P3968" s="30" t="str">
        <f t="shared" si="1001"/>
        <v>10.1659</v>
      </c>
      <c r="Q3968" s="30">
        <f t="shared" si="1002"/>
        <v>144</v>
      </c>
      <c r="R3968" s="36" t="str">
        <f t="shared" si="1003"/>
        <v>09-Aug-2017</v>
      </c>
      <c r="S3968" s="37">
        <f t="shared" si="994"/>
        <v>10.165900000000001</v>
      </c>
    </row>
    <row r="3969" spans="1:19" ht="26">
      <c r="A3969" s="30" t="s">
        <v>9653</v>
      </c>
      <c r="D3969" s="30" t="str">
        <f t="shared" si="988"/>
        <v>106840</v>
      </c>
      <c r="E3969" s="30">
        <f t="shared" si="992"/>
        <v>7</v>
      </c>
      <c r="F3969" s="30" t="str">
        <f t="shared" si="989"/>
        <v>INF179K01731</v>
      </c>
      <c r="G3969" s="30">
        <f t="shared" si="993"/>
        <v>20</v>
      </c>
      <c r="H3969" s="30" t="str">
        <f t="shared" si="990"/>
        <v>INF179K01749</v>
      </c>
      <c r="I3969" s="30">
        <f t="shared" si="995"/>
        <v>33</v>
      </c>
      <c r="J3969" s="35" t="str">
        <f t="shared" si="991"/>
        <v>HDFC Floating Rate Income Fund-Short Term Plan - Wholesale Option - Dividend - Weekly</v>
      </c>
      <c r="K3969" s="35">
        <f t="shared" si="996"/>
        <v>119</v>
      </c>
      <c r="L3969" s="30" t="str">
        <f t="shared" si="997"/>
        <v>10.1388</v>
      </c>
      <c r="M3969" s="30">
        <f t="shared" si="998"/>
        <v>127</v>
      </c>
      <c r="N3969" s="30" t="str">
        <f t="shared" si="999"/>
        <v>10.1388</v>
      </c>
      <c r="O3969" s="30">
        <f t="shared" si="1000"/>
        <v>135</v>
      </c>
      <c r="P3969" s="30" t="str">
        <f t="shared" si="1001"/>
        <v>10.1388</v>
      </c>
      <c r="Q3969" s="30">
        <f t="shared" si="1002"/>
        <v>143</v>
      </c>
      <c r="R3969" s="36" t="str">
        <f t="shared" si="1003"/>
        <v>09-Aug-2017</v>
      </c>
      <c r="S3969" s="37">
        <f t="shared" si="994"/>
        <v>10.1388</v>
      </c>
    </row>
    <row r="3970" spans="1:19" ht="26">
      <c r="A3970" s="30" t="s">
        <v>9654</v>
      </c>
      <c r="D3970" s="30" t="str">
        <f t="shared" si="988"/>
        <v>106841</v>
      </c>
      <c r="E3970" s="30">
        <f t="shared" si="992"/>
        <v>7</v>
      </c>
      <c r="F3970" s="30" t="str">
        <f t="shared" si="989"/>
        <v>INF179K01707</v>
      </c>
      <c r="G3970" s="30">
        <f t="shared" si="993"/>
        <v>20</v>
      </c>
      <c r="H3970" s="30" t="str">
        <f t="shared" si="990"/>
        <v>-</v>
      </c>
      <c r="I3970" s="30">
        <f t="shared" si="995"/>
        <v>22</v>
      </c>
      <c r="J3970" s="35" t="str">
        <f t="shared" si="991"/>
        <v>HDFC Floating Rate Income Fund-Short Term Plan - Wholesale Option - Growth</v>
      </c>
      <c r="K3970" s="35">
        <f t="shared" si="996"/>
        <v>97</v>
      </c>
      <c r="L3970" s="30" t="str">
        <f t="shared" si="997"/>
        <v>29.0576</v>
      </c>
      <c r="M3970" s="30">
        <f t="shared" si="998"/>
        <v>105</v>
      </c>
      <c r="N3970" s="30" t="str">
        <f t="shared" si="999"/>
        <v>29.0576</v>
      </c>
      <c r="O3970" s="30">
        <f t="shared" si="1000"/>
        <v>113</v>
      </c>
      <c r="P3970" s="30" t="str">
        <f t="shared" si="1001"/>
        <v>29.0576</v>
      </c>
      <c r="Q3970" s="30">
        <f t="shared" si="1002"/>
        <v>121</v>
      </c>
      <c r="R3970" s="36" t="str">
        <f t="shared" si="1003"/>
        <v>09-Aug-2017</v>
      </c>
      <c r="S3970" s="37">
        <f t="shared" si="994"/>
        <v>29.057600000000001</v>
      </c>
    </row>
    <row r="3971" spans="1:19" ht="26">
      <c r="A3971" s="30" t="s">
        <v>9655</v>
      </c>
      <c r="D3971" s="30" t="str">
        <f t="shared" si="988"/>
        <v>133369</v>
      </c>
      <c r="E3971" s="30">
        <f t="shared" si="992"/>
        <v>7</v>
      </c>
      <c r="F3971" s="30" t="str">
        <f t="shared" si="989"/>
        <v>INF179KA1Q95</v>
      </c>
      <c r="G3971" s="30">
        <f t="shared" si="993"/>
        <v>20</v>
      </c>
      <c r="H3971" s="30" t="str">
        <f t="shared" si="990"/>
        <v>-</v>
      </c>
      <c r="I3971" s="30">
        <f t="shared" si="995"/>
        <v>22</v>
      </c>
      <c r="J3971" s="35" t="str">
        <f t="shared" si="991"/>
        <v>HDFC High Interest Fund - Dynamic Plan - Direct Plan - Normal Dividend Option</v>
      </c>
      <c r="K3971" s="35">
        <f t="shared" si="996"/>
        <v>100</v>
      </c>
      <c r="L3971" s="30" t="str">
        <f t="shared" si="997"/>
        <v>12.8503</v>
      </c>
      <c r="M3971" s="30">
        <f t="shared" si="998"/>
        <v>108</v>
      </c>
      <c r="N3971" s="30" t="str">
        <f t="shared" si="999"/>
        <v>12.7860</v>
      </c>
      <c r="O3971" s="30">
        <f t="shared" si="1000"/>
        <v>116</v>
      </c>
      <c r="P3971" s="30" t="str">
        <f t="shared" si="1001"/>
        <v>12.8503</v>
      </c>
      <c r="Q3971" s="30">
        <f t="shared" si="1002"/>
        <v>124</v>
      </c>
      <c r="R3971" s="36" t="str">
        <f t="shared" si="1003"/>
        <v>09-Aug-2017</v>
      </c>
      <c r="S3971" s="37">
        <f t="shared" si="994"/>
        <v>12.850300000000001</v>
      </c>
    </row>
    <row r="3972" spans="1:19" ht="26">
      <c r="A3972" s="30" t="s">
        <v>9656</v>
      </c>
      <c r="D3972" s="30" t="str">
        <f t="shared" si="988"/>
        <v>101874</v>
      </c>
      <c r="E3972" s="30">
        <f t="shared" si="992"/>
        <v>7</v>
      </c>
      <c r="F3972" s="30" t="str">
        <f t="shared" si="989"/>
        <v>INF179K01855</v>
      </c>
      <c r="G3972" s="30">
        <f t="shared" si="993"/>
        <v>20</v>
      </c>
      <c r="H3972" s="30" t="str">
        <f t="shared" si="990"/>
        <v>INF179K01863</v>
      </c>
      <c r="I3972" s="30">
        <f t="shared" si="995"/>
        <v>33</v>
      </c>
      <c r="J3972" s="35" t="str">
        <f t="shared" si="991"/>
        <v>HDFC High Interest Fund - Dynamic Plan - Half Yearly Dividend Option</v>
      </c>
      <c r="K3972" s="35">
        <f t="shared" si="996"/>
        <v>102</v>
      </c>
      <c r="L3972" s="30" t="str">
        <f t="shared" si="997"/>
        <v>11.8978</v>
      </c>
      <c r="M3972" s="30">
        <f t="shared" si="998"/>
        <v>110</v>
      </c>
      <c r="N3972" s="30" t="str">
        <f t="shared" si="999"/>
        <v>11.8383</v>
      </c>
      <c r="O3972" s="30">
        <f t="shared" si="1000"/>
        <v>118</v>
      </c>
      <c r="P3972" s="30" t="str">
        <f t="shared" si="1001"/>
        <v>11.8978</v>
      </c>
      <c r="Q3972" s="30">
        <f t="shared" si="1002"/>
        <v>126</v>
      </c>
      <c r="R3972" s="36" t="str">
        <f t="shared" si="1003"/>
        <v>09-Aug-2017</v>
      </c>
      <c r="S3972" s="37">
        <f t="shared" si="994"/>
        <v>11.8978</v>
      </c>
    </row>
    <row r="3973" spans="1:19" ht="26">
      <c r="A3973" s="30" t="s">
        <v>9657</v>
      </c>
      <c r="D3973" s="30" t="str">
        <f t="shared" si="988"/>
        <v>133370</v>
      </c>
      <c r="E3973" s="30">
        <f t="shared" si="992"/>
        <v>7</v>
      </c>
      <c r="F3973" s="30" t="str">
        <f t="shared" si="989"/>
        <v>INF179KA1R11</v>
      </c>
      <c r="G3973" s="30">
        <f t="shared" si="993"/>
        <v>20</v>
      </c>
      <c r="H3973" s="30" t="str">
        <f t="shared" si="990"/>
        <v>-</v>
      </c>
      <c r="I3973" s="30">
        <f t="shared" si="995"/>
        <v>22</v>
      </c>
      <c r="J3973" s="35" t="str">
        <f t="shared" si="991"/>
        <v>HDFC High Interest Fund - Dynamic Plan - Regular Plan - Normal Dividend Option</v>
      </c>
      <c r="K3973" s="35">
        <f t="shared" si="996"/>
        <v>101</v>
      </c>
      <c r="L3973" s="30" t="str">
        <f t="shared" si="997"/>
        <v>12.6049</v>
      </c>
      <c r="M3973" s="30">
        <f t="shared" si="998"/>
        <v>109</v>
      </c>
      <c r="N3973" s="30" t="str">
        <f t="shared" si="999"/>
        <v>12.5419</v>
      </c>
      <c r="O3973" s="30">
        <f t="shared" si="1000"/>
        <v>117</v>
      </c>
      <c r="P3973" s="30" t="str">
        <f t="shared" si="1001"/>
        <v>12.6049</v>
      </c>
      <c r="Q3973" s="30">
        <f t="shared" si="1002"/>
        <v>125</v>
      </c>
      <c r="R3973" s="36" t="str">
        <f t="shared" si="1003"/>
        <v>09-Aug-2017</v>
      </c>
      <c r="S3973" s="37">
        <f t="shared" si="994"/>
        <v>12.604900000000001</v>
      </c>
    </row>
    <row r="3974" spans="1:19" ht="26">
      <c r="A3974" s="30" t="s">
        <v>9658</v>
      </c>
      <c r="D3974" s="30" t="str">
        <f t="shared" si="988"/>
        <v>119075</v>
      </c>
      <c r="E3974" s="30">
        <f t="shared" si="992"/>
        <v>7</v>
      </c>
      <c r="F3974" s="30" t="str">
        <f t="shared" si="989"/>
        <v>INF179K01WB4</v>
      </c>
      <c r="G3974" s="30">
        <f t="shared" si="993"/>
        <v>20</v>
      </c>
      <c r="H3974" s="30" t="str">
        <f t="shared" si="990"/>
        <v>-</v>
      </c>
      <c r="I3974" s="30">
        <f t="shared" si="995"/>
        <v>22</v>
      </c>
      <c r="J3974" s="35" t="str">
        <f t="shared" si="991"/>
        <v>HDFC High Interest Fund - Dynamic Plan -Direct Plan - Growth Option</v>
      </c>
      <c r="K3974" s="35">
        <f t="shared" si="996"/>
        <v>90</v>
      </c>
      <c r="L3974" s="30" t="str">
        <f t="shared" si="997"/>
        <v>61.0309</v>
      </c>
      <c r="M3974" s="30">
        <f t="shared" si="998"/>
        <v>98</v>
      </c>
      <c r="N3974" s="30" t="str">
        <f t="shared" si="999"/>
        <v>60.7257</v>
      </c>
      <c r="O3974" s="30">
        <f t="shared" si="1000"/>
        <v>106</v>
      </c>
      <c r="P3974" s="30" t="str">
        <f t="shared" si="1001"/>
        <v>61.0309</v>
      </c>
      <c r="Q3974" s="30">
        <f t="shared" si="1002"/>
        <v>114</v>
      </c>
      <c r="R3974" s="36" t="str">
        <f t="shared" si="1003"/>
        <v>09-Aug-2017</v>
      </c>
      <c r="S3974" s="37">
        <f t="shared" si="994"/>
        <v>61.030900000000003</v>
      </c>
    </row>
    <row r="3975" spans="1:19" ht="26">
      <c r="A3975" s="30" t="s">
        <v>9659</v>
      </c>
      <c r="D3975" s="30" t="str">
        <f t="shared" ref="D3975:D4038" si="1004">IF(ISERROR(LEFT(A3975,SEARCH(";",A3975)-1)),"",LEFT(A3975,SEARCH(";",A3975)-1))</f>
        <v>119072</v>
      </c>
      <c r="E3975" s="30">
        <f t="shared" si="992"/>
        <v>7</v>
      </c>
      <c r="F3975" s="30" t="str">
        <f t="shared" ref="F3975:F4038" si="1005">IF($D3975="",A3975,MID($A3975,E3975+1,SEARCH(";",$A3975,E3975+1)-E3975-1))</f>
        <v>INF179K01WC2</v>
      </c>
      <c r="G3975" s="30">
        <f t="shared" si="993"/>
        <v>20</v>
      </c>
      <c r="H3975" s="30" t="str">
        <f t="shared" ref="H3975:H4038" si="1006">IF($D3975="","",MID($A3975,G3975+1,SEARCH(";",$A3975,G3975+1)-G3975-1))</f>
        <v>INF179K01WD0</v>
      </c>
      <c r="I3975" s="30">
        <f t="shared" si="995"/>
        <v>33</v>
      </c>
      <c r="J3975" s="35" t="str">
        <f t="shared" ref="J3975:J4038" si="1007">IF($D3975="","",MID($A3975,I3975+1,SEARCH(";",$A3975,I3975+1)-I3975-1))</f>
        <v>HDFC High Interest Fund - Dynamic Plan -Direct Plan - Half Yearly Dividend Option</v>
      </c>
      <c r="K3975" s="35">
        <f t="shared" si="996"/>
        <v>115</v>
      </c>
      <c r="L3975" s="30" t="str">
        <f t="shared" si="997"/>
        <v>12.8166</v>
      </c>
      <c r="M3975" s="30">
        <f t="shared" si="998"/>
        <v>123</v>
      </c>
      <c r="N3975" s="30" t="str">
        <f t="shared" si="999"/>
        <v>12.7525</v>
      </c>
      <c r="O3975" s="30">
        <f t="shared" si="1000"/>
        <v>131</v>
      </c>
      <c r="P3975" s="30" t="str">
        <f t="shared" si="1001"/>
        <v>12.8166</v>
      </c>
      <c r="Q3975" s="30">
        <f t="shared" si="1002"/>
        <v>139</v>
      </c>
      <c r="R3975" s="36" t="str">
        <f t="shared" si="1003"/>
        <v>09-Aug-2017</v>
      </c>
      <c r="S3975" s="37">
        <f t="shared" si="994"/>
        <v>12.816599999999999</v>
      </c>
    </row>
    <row r="3976" spans="1:19" ht="26">
      <c r="A3976" s="30" t="s">
        <v>9660</v>
      </c>
      <c r="D3976" s="30" t="str">
        <f t="shared" si="1004"/>
        <v>119073</v>
      </c>
      <c r="E3976" s="30">
        <f t="shared" ref="E3976:E4039" si="1008">IF($D3976="","",LEN(D3976)+1)</f>
        <v>7</v>
      </c>
      <c r="F3976" s="30" t="str">
        <f t="shared" si="1005"/>
        <v>INF179K01WE8</v>
      </c>
      <c r="G3976" s="30">
        <f t="shared" ref="G3976:G4039" si="1009">IF($D3976="","",E3976+(LEN(F3976)+1))</f>
        <v>20</v>
      </c>
      <c r="H3976" s="30" t="str">
        <f t="shared" si="1006"/>
        <v>INF179K01WF5</v>
      </c>
      <c r="I3976" s="30">
        <f t="shared" si="995"/>
        <v>33</v>
      </c>
      <c r="J3976" s="35" t="str">
        <f t="shared" si="1007"/>
        <v>HDFC High Interest Fund - Dynamic Plan -Direct Plan - Quarterly Dividend Option</v>
      </c>
      <c r="K3976" s="35">
        <f t="shared" si="996"/>
        <v>113</v>
      </c>
      <c r="L3976" s="30" t="str">
        <f t="shared" si="997"/>
        <v>12.5674</v>
      </c>
      <c r="M3976" s="30">
        <f t="shared" si="998"/>
        <v>121</v>
      </c>
      <c r="N3976" s="30" t="str">
        <f t="shared" si="999"/>
        <v>12.5046</v>
      </c>
      <c r="O3976" s="30">
        <f t="shared" si="1000"/>
        <v>129</v>
      </c>
      <c r="P3976" s="30" t="str">
        <f t="shared" si="1001"/>
        <v>12.5674</v>
      </c>
      <c r="Q3976" s="30">
        <f t="shared" si="1002"/>
        <v>137</v>
      </c>
      <c r="R3976" s="36" t="str">
        <f t="shared" si="1003"/>
        <v>09-Aug-2017</v>
      </c>
      <c r="S3976" s="37">
        <f t="shared" ref="S3976:S4039" si="1010">IF(L3976="","",L3976+0)</f>
        <v>12.567399999999999</v>
      </c>
    </row>
    <row r="3977" spans="1:19" ht="26">
      <c r="A3977" s="30" t="s">
        <v>9661</v>
      </c>
      <c r="D3977" s="30" t="str">
        <f t="shared" si="1004"/>
        <v>119074</v>
      </c>
      <c r="E3977" s="30">
        <f t="shared" si="1008"/>
        <v>7</v>
      </c>
      <c r="F3977" s="30" t="str">
        <f t="shared" si="1005"/>
        <v>INF179K01WG3</v>
      </c>
      <c r="G3977" s="30">
        <f t="shared" si="1009"/>
        <v>20</v>
      </c>
      <c r="H3977" s="30" t="str">
        <f t="shared" si="1006"/>
        <v>INF179K01WH1</v>
      </c>
      <c r="I3977" s="30">
        <f t="shared" si="995"/>
        <v>33</v>
      </c>
      <c r="J3977" s="35" t="str">
        <f t="shared" si="1007"/>
        <v>HDFC High Interest Fund - Dynamic Plan -Direct Plan - Yearly Dividend Option</v>
      </c>
      <c r="K3977" s="35">
        <f t="shared" si="996"/>
        <v>110</v>
      </c>
      <c r="L3977" s="30" t="str">
        <f t="shared" si="997"/>
        <v>13.7038</v>
      </c>
      <c r="M3977" s="30">
        <f t="shared" si="998"/>
        <v>118</v>
      </c>
      <c r="N3977" s="30" t="str">
        <f t="shared" si="999"/>
        <v>13.6353</v>
      </c>
      <c r="O3977" s="30">
        <f t="shared" si="1000"/>
        <v>126</v>
      </c>
      <c r="P3977" s="30" t="str">
        <f t="shared" si="1001"/>
        <v>13.7038</v>
      </c>
      <c r="Q3977" s="30">
        <f t="shared" si="1002"/>
        <v>134</v>
      </c>
      <c r="R3977" s="36" t="str">
        <f t="shared" si="1003"/>
        <v>09-Aug-2017</v>
      </c>
      <c r="S3977" s="37">
        <f t="shared" si="1010"/>
        <v>13.703799999999999</v>
      </c>
    </row>
    <row r="3978" spans="1:19" ht="26">
      <c r="A3978" s="30" t="s">
        <v>9662</v>
      </c>
      <c r="D3978" s="30" t="str">
        <f t="shared" si="1004"/>
        <v>101873</v>
      </c>
      <c r="E3978" s="30">
        <f t="shared" si="1008"/>
        <v>7</v>
      </c>
      <c r="F3978" s="30" t="str">
        <f t="shared" si="1005"/>
        <v>INF179K01871</v>
      </c>
      <c r="G3978" s="30">
        <f t="shared" si="1009"/>
        <v>20</v>
      </c>
      <c r="H3978" s="30" t="str">
        <f t="shared" si="1006"/>
        <v>INF179K01889</v>
      </c>
      <c r="I3978" s="30">
        <f t="shared" si="995"/>
        <v>33</v>
      </c>
      <c r="J3978" s="35" t="str">
        <f t="shared" si="1007"/>
        <v>HDFC High Interest Fund - Dynamic Plan -Quarterly Dividend Option</v>
      </c>
      <c r="K3978" s="35">
        <f t="shared" si="996"/>
        <v>99</v>
      </c>
      <c r="L3978" s="30" t="str">
        <f t="shared" si="997"/>
        <v>12.1022</v>
      </c>
      <c r="M3978" s="30">
        <f t="shared" si="998"/>
        <v>107</v>
      </c>
      <c r="N3978" s="30" t="str">
        <f t="shared" si="999"/>
        <v>12.0417</v>
      </c>
      <c r="O3978" s="30">
        <f t="shared" si="1000"/>
        <v>115</v>
      </c>
      <c r="P3978" s="30" t="str">
        <f t="shared" si="1001"/>
        <v>12.1022</v>
      </c>
      <c r="Q3978" s="30">
        <f t="shared" si="1002"/>
        <v>123</v>
      </c>
      <c r="R3978" s="36" t="str">
        <f t="shared" si="1003"/>
        <v>09-Aug-2017</v>
      </c>
      <c r="S3978" s="37">
        <f t="shared" si="1010"/>
        <v>12.1022</v>
      </c>
    </row>
    <row r="3979" spans="1:19" ht="26">
      <c r="A3979" s="30" t="s">
        <v>9663</v>
      </c>
      <c r="D3979" s="30" t="str">
        <f t="shared" si="1004"/>
        <v>101875</v>
      </c>
      <c r="E3979" s="30">
        <f t="shared" si="1008"/>
        <v>7</v>
      </c>
      <c r="F3979" s="30" t="str">
        <f t="shared" si="1005"/>
        <v>INF179K01921</v>
      </c>
      <c r="G3979" s="30">
        <f t="shared" si="1009"/>
        <v>20</v>
      </c>
      <c r="H3979" s="30" t="str">
        <f t="shared" si="1006"/>
        <v>INF179K01939</v>
      </c>
      <c r="I3979" s="30">
        <f t="shared" si="995"/>
        <v>33</v>
      </c>
      <c r="J3979" s="35" t="str">
        <f t="shared" si="1007"/>
        <v>HDFC High Interest Fund - Dynamic Plan -Yearly Dividend Option</v>
      </c>
      <c r="K3979" s="35">
        <f t="shared" si="996"/>
        <v>96</v>
      </c>
      <c r="L3979" s="30" t="str">
        <f t="shared" si="997"/>
        <v>13.1877</v>
      </c>
      <c r="M3979" s="30">
        <f t="shared" si="998"/>
        <v>104</v>
      </c>
      <c r="N3979" s="30" t="str">
        <f t="shared" si="999"/>
        <v>13.1218</v>
      </c>
      <c r="O3979" s="30">
        <f t="shared" si="1000"/>
        <v>112</v>
      </c>
      <c r="P3979" s="30" t="str">
        <f t="shared" si="1001"/>
        <v>13.1877</v>
      </c>
      <c r="Q3979" s="30">
        <f t="shared" si="1002"/>
        <v>120</v>
      </c>
      <c r="R3979" s="36" t="str">
        <f t="shared" si="1003"/>
        <v>09-Aug-2017</v>
      </c>
      <c r="S3979" s="37">
        <f t="shared" si="1010"/>
        <v>13.1877</v>
      </c>
    </row>
    <row r="3980" spans="1:19">
      <c r="A3980" s="30" t="s">
        <v>9664</v>
      </c>
      <c r="D3980" s="30" t="str">
        <f t="shared" si="1004"/>
        <v>101872</v>
      </c>
      <c r="E3980" s="30">
        <f t="shared" si="1008"/>
        <v>7</v>
      </c>
      <c r="F3980" s="30" t="str">
        <f t="shared" si="1005"/>
        <v>INF179K01848</v>
      </c>
      <c r="G3980" s="30">
        <f t="shared" si="1009"/>
        <v>20</v>
      </c>
      <c r="H3980" s="30" t="str">
        <f t="shared" si="1006"/>
        <v>-</v>
      </c>
      <c r="I3980" s="30">
        <f t="shared" si="995"/>
        <v>22</v>
      </c>
      <c r="J3980" s="35" t="str">
        <f t="shared" si="1007"/>
        <v>HDFC High Interest Fund - Dynamic Plan-Growth Option</v>
      </c>
      <c r="K3980" s="35">
        <f t="shared" si="996"/>
        <v>75</v>
      </c>
      <c r="L3980" s="30" t="str">
        <f t="shared" si="997"/>
        <v>58.8387</v>
      </c>
      <c r="M3980" s="30">
        <f t="shared" si="998"/>
        <v>83</v>
      </c>
      <c r="N3980" s="30" t="str">
        <f t="shared" si="999"/>
        <v>58.5445</v>
      </c>
      <c r="O3980" s="30">
        <f t="shared" si="1000"/>
        <v>91</v>
      </c>
      <c r="P3980" s="30" t="str">
        <f t="shared" si="1001"/>
        <v>58.8387</v>
      </c>
      <c r="Q3980" s="30">
        <f t="shared" si="1002"/>
        <v>99</v>
      </c>
      <c r="R3980" s="36" t="str">
        <f t="shared" si="1003"/>
        <v>09-Aug-2017</v>
      </c>
      <c r="S3980" s="37">
        <f t="shared" si="1010"/>
        <v>58.838700000000003</v>
      </c>
    </row>
    <row r="3981" spans="1:19">
      <c r="A3981" s="30" t="s">
        <v>9665</v>
      </c>
      <c r="D3981" s="30" t="str">
        <f t="shared" si="1004"/>
        <v>119080</v>
      </c>
      <c r="E3981" s="30">
        <f t="shared" si="1008"/>
        <v>7</v>
      </c>
      <c r="F3981" s="30" t="str">
        <f t="shared" si="1005"/>
        <v>INF179KA1NP8</v>
      </c>
      <c r="G3981" s="30">
        <f t="shared" si="1009"/>
        <v>20</v>
      </c>
      <c r="H3981" s="30" t="str">
        <f t="shared" si="1006"/>
        <v>INF179KA1NO1</v>
      </c>
      <c r="I3981" s="30">
        <f t="shared" ref="I3981:I4044" si="1011">IF($D3981="","",G3981+LEN(H3981)+1)</f>
        <v>33</v>
      </c>
      <c r="J3981" s="35" t="str">
        <f t="shared" si="1007"/>
        <v>HDFC HIF Short Term -Direct Plan - Fortnightly Dividend Option</v>
      </c>
      <c r="K3981" s="35">
        <f t="shared" ref="K3981:K4044" si="1012">IF($D3981="","",I3981+LEN(J3981)+1)</f>
        <v>96</v>
      </c>
      <c r="L3981" s="30" t="str">
        <f t="shared" ref="L3981:L4044" si="1013">IF($D3981="","",MID($A3981,K3981+1,SEARCH(";",$A3981,K3981+1)-K3981-1))</f>
        <v>10.6939</v>
      </c>
      <c r="M3981" s="30">
        <f t="shared" ref="M3981:M4044" si="1014">IF($D3981="","",K3981+LEN(L3981)+1)</f>
        <v>104</v>
      </c>
      <c r="N3981" s="30" t="str">
        <f t="shared" ref="N3981:N4044" si="1015">IF($D3981="","",MID($A3981,M3981+1,SEARCH(";",$A3981,M3981+1)-M3981-1))</f>
        <v>10.6939</v>
      </c>
      <c r="O3981" s="30">
        <f t="shared" ref="O3981:O4044" si="1016">IF($D3981="","",M3981+LEN(N3981)+1)</f>
        <v>112</v>
      </c>
      <c r="P3981" s="30" t="str">
        <f t="shared" ref="P3981:P4044" si="1017">IF($D3981="","",MID($A3981,O3981+1,SEARCH(";",$A3981,O3981+1)-O3981-1))</f>
        <v>10.6939</v>
      </c>
      <c r="Q3981" s="30">
        <f t="shared" ref="Q3981:Q4044" si="1018">IF($D3981="","",O3981+LEN(P3981)+1)</f>
        <v>120</v>
      </c>
      <c r="R3981" s="36" t="str">
        <f t="shared" ref="R3981:R4044" si="1019">IF($D3981="","",MID($A3981,Q3981+1,15))</f>
        <v>09-Aug-2017</v>
      </c>
      <c r="S3981" s="37">
        <f t="shared" si="1010"/>
        <v>10.693899999999999</v>
      </c>
    </row>
    <row r="3982" spans="1:19">
      <c r="A3982" s="30" t="s">
        <v>9666</v>
      </c>
      <c r="D3982" s="30" t="str">
        <f t="shared" si="1004"/>
        <v>119081</v>
      </c>
      <c r="E3982" s="30">
        <f t="shared" si="1008"/>
        <v>7</v>
      </c>
      <c r="F3982" s="30" t="str">
        <f t="shared" si="1005"/>
        <v>INF179K01WI9</v>
      </c>
      <c r="G3982" s="30">
        <f t="shared" si="1009"/>
        <v>20</v>
      </c>
      <c r="H3982" s="30" t="str">
        <f t="shared" si="1006"/>
        <v>-</v>
      </c>
      <c r="I3982" s="30">
        <f t="shared" si="1011"/>
        <v>22</v>
      </c>
      <c r="J3982" s="35" t="str">
        <f t="shared" si="1007"/>
        <v>HDFC HIF Short Term -Direct Plan - Growth Option</v>
      </c>
      <c r="K3982" s="35">
        <f t="shared" si="1012"/>
        <v>71</v>
      </c>
      <c r="L3982" s="30" t="str">
        <f t="shared" si="1013"/>
        <v>34.4407</v>
      </c>
      <c r="M3982" s="30">
        <f t="shared" si="1014"/>
        <v>79</v>
      </c>
      <c r="N3982" s="30" t="str">
        <f t="shared" si="1015"/>
        <v>34.4407</v>
      </c>
      <c r="O3982" s="30">
        <f t="shared" si="1016"/>
        <v>87</v>
      </c>
      <c r="P3982" s="30" t="str">
        <f t="shared" si="1017"/>
        <v>34.4407</v>
      </c>
      <c r="Q3982" s="30">
        <f t="shared" si="1018"/>
        <v>95</v>
      </c>
      <c r="R3982" s="36" t="str">
        <f t="shared" si="1019"/>
        <v>09-Aug-2017</v>
      </c>
      <c r="S3982" s="37">
        <f t="shared" si="1010"/>
        <v>34.4407</v>
      </c>
    </row>
    <row r="3983" spans="1:19" ht="26">
      <c r="A3983" s="30" t="s">
        <v>9667</v>
      </c>
      <c r="D3983" s="30" t="str">
        <f t="shared" si="1004"/>
        <v>132853</v>
      </c>
      <c r="E3983" s="30">
        <f t="shared" si="1008"/>
        <v>7</v>
      </c>
      <c r="F3983" s="30" t="str">
        <f t="shared" si="1005"/>
        <v>INF179KA1D90</v>
      </c>
      <c r="G3983" s="30">
        <f t="shared" si="1009"/>
        <v>20</v>
      </c>
      <c r="H3983" s="30" t="str">
        <f t="shared" si="1006"/>
        <v>INF179KA1D82</v>
      </c>
      <c r="I3983" s="30">
        <f t="shared" si="1011"/>
        <v>33</v>
      </c>
      <c r="J3983" s="35" t="str">
        <f t="shared" si="1007"/>
        <v>HDFC High Interest Fund - Short Term Plan - Direct Plan - Normal Dividend Option</v>
      </c>
      <c r="K3983" s="35">
        <f t="shared" si="1012"/>
        <v>114</v>
      </c>
      <c r="L3983" s="30" t="str">
        <f t="shared" si="1013"/>
        <v>12.8944</v>
      </c>
      <c r="M3983" s="30">
        <f t="shared" si="1014"/>
        <v>122</v>
      </c>
      <c r="N3983" s="30" t="str">
        <f t="shared" si="1015"/>
        <v>12.8944</v>
      </c>
      <c r="O3983" s="30">
        <f t="shared" si="1016"/>
        <v>130</v>
      </c>
      <c r="P3983" s="30" t="str">
        <f t="shared" si="1017"/>
        <v>12.8944</v>
      </c>
      <c r="Q3983" s="30">
        <f t="shared" si="1018"/>
        <v>138</v>
      </c>
      <c r="R3983" s="36" t="str">
        <f t="shared" si="1019"/>
        <v>09-Aug-2017</v>
      </c>
      <c r="S3983" s="37">
        <f t="shared" si="1010"/>
        <v>12.894399999999999</v>
      </c>
    </row>
    <row r="3984" spans="1:19" ht="26">
      <c r="A3984" s="30" t="s">
        <v>9668</v>
      </c>
      <c r="D3984" s="30" t="str">
        <f t="shared" si="1004"/>
        <v>132852</v>
      </c>
      <c r="E3984" s="30">
        <f t="shared" si="1008"/>
        <v>7</v>
      </c>
      <c r="F3984" s="30" t="str">
        <f t="shared" si="1005"/>
        <v>INF179KA1E16</v>
      </c>
      <c r="G3984" s="30">
        <f t="shared" si="1009"/>
        <v>20</v>
      </c>
      <c r="H3984" s="30" t="str">
        <f t="shared" si="1006"/>
        <v>INF179KA1E08</v>
      </c>
      <c r="I3984" s="30">
        <f t="shared" si="1011"/>
        <v>33</v>
      </c>
      <c r="J3984" s="35" t="str">
        <f t="shared" si="1007"/>
        <v>HDFC High Interest Fund - Short Term Plan - Regular Plan - Normal Dividend Option</v>
      </c>
      <c r="K3984" s="35">
        <f t="shared" si="1012"/>
        <v>115</v>
      </c>
      <c r="L3984" s="30" t="str">
        <f t="shared" si="1013"/>
        <v>12.7744</v>
      </c>
      <c r="M3984" s="30">
        <f t="shared" si="1014"/>
        <v>123</v>
      </c>
      <c r="N3984" s="30" t="str">
        <f t="shared" si="1015"/>
        <v>12.7744</v>
      </c>
      <c r="O3984" s="30">
        <f t="shared" si="1016"/>
        <v>131</v>
      </c>
      <c r="P3984" s="30" t="str">
        <f t="shared" si="1017"/>
        <v>12.7744</v>
      </c>
      <c r="Q3984" s="30">
        <f t="shared" si="1018"/>
        <v>139</v>
      </c>
      <c r="R3984" s="36" t="str">
        <f t="shared" si="1019"/>
        <v>09-Aug-2017</v>
      </c>
      <c r="S3984" s="37">
        <f t="shared" si="1010"/>
        <v>12.7744</v>
      </c>
    </row>
    <row r="3985" spans="1:19" ht="26">
      <c r="A3985" s="30" t="s">
        <v>9669</v>
      </c>
      <c r="D3985" s="30" t="str">
        <f t="shared" si="1004"/>
        <v>101990</v>
      </c>
      <c r="E3985" s="30">
        <f t="shared" si="1008"/>
        <v>7</v>
      </c>
      <c r="F3985" s="30" t="str">
        <f t="shared" si="1005"/>
        <v>INF179K01897</v>
      </c>
      <c r="G3985" s="30">
        <f t="shared" si="1009"/>
        <v>20</v>
      </c>
      <c r="H3985" s="30" t="str">
        <f t="shared" si="1006"/>
        <v>INF179K01905</v>
      </c>
      <c r="I3985" s="30">
        <f t="shared" si="1011"/>
        <v>33</v>
      </c>
      <c r="J3985" s="35" t="str">
        <f t="shared" si="1007"/>
        <v>HDFC High Interest Fund - Short Term Plan-Fortnightly Dividend Option</v>
      </c>
      <c r="K3985" s="35">
        <f t="shared" si="1012"/>
        <v>103</v>
      </c>
      <c r="L3985" s="30" t="str">
        <f t="shared" si="1013"/>
        <v>10.6037</v>
      </c>
      <c r="M3985" s="30">
        <f t="shared" si="1014"/>
        <v>111</v>
      </c>
      <c r="N3985" s="30" t="str">
        <f t="shared" si="1015"/>
        <v>10.6037</v>
      </c>
      <c r="O3985" s="30">
        <f t="shared" si="1016"/>
        <v>119</v>
      </c>
      <c r="P3985" s="30" t="str">
        <f t="shared" si="1017"/>
        <v>10.6037</v>
      </c>
      <c r="Q3985" s="30">
        <f t="shared" si="1018"/>
        <v>127</v>
      </c>
      <c r="R3985" s="36" t="str">
        <f t="shared" si="1019"/>
        <v>09-Aug-2017</v>
      </c>
      <c r="S3985" s="37">
        <f t="shared" si="1010"/>
        <v>10.6037</v>
      </c>
    </row>
    <row r="3986" spans="1:19">
      <c r="A3986" s="30" t="s">
        <v>9670</v>
      </c>
      <c r="D3986" s="30" t="str">
        <f t="shared" si="1004"/>
        <v>101989</v>
      </c>
      <c r="E3986" s="30">
        <f t="shared" si="1008"/>
        <v>7</v>
      </c>
      <c r="F3986" s="30" t="str">
        <f t="shared" si="1005"/>
        <v>INF179K01913</v>
      </c>
      <c r="G3986" s="30">
        <f t="shared" si="1009"/>
        <v>20</v>
      </c>
      <c r="H3986" s="30" t="str">
        <f t="shared" si="1006"/>
        <v>-</v>
      </c>
      <c r="I3986" s="30">
        <f t="shared" si="1011"/>
        <v>22</v>
      </c>
      <c r="J3986" s="35" t="str">
        <f t="shared" si="1007"/>
        <v>HDFC High Interest Fund - Short Term Plan-Growth Option</v>
      </c>
      <c r="K3986" s="35">
        <f t="shared" si="1012"/>
        <v>78</v>
      </c>
      <c r="L3986" s="30" t="str">
        <f t="shared" si="1013"/>
        <v>33.6683</v>
      </c>
      <c r="M3986" s="30">
        <f t="shared" si="1014"/>
        <v>86</v>
      </c>
      <c r="N3986" s="30" t="str">
        <f t="shared" si="1015"/>
        <v>33.6683</v>
      </c>
      <c r="O3986" s="30">
        <f t="shared" si="1016"/>
        <v>94</v>
      </c>
      <c r="P3986" s="30" t="str">
        <f t="shared" si="1017"/>
        <v>33.6683</v>
      </c>
      <c r="Q3986" s="30">
        <f t="shared" si="1018"/>
        <v>102</v>
      </c>
      <c r="R3986" s="36" t="str">
        <f t="shared" si="1019"/>
        <v>09-Aug-2017</v>
      </c>
      <c r="S3986" s="37">
        <f t="shared" si="1010"/>
        <v>33.668300000000002</v>
      </c>
    </row>
    <row r="3987" spans="1:19">
      <c r="A3987" s="30" t="s">
        <v>9671</v>
      </c>
      <c r="D3987" s="30" t="str">
        <f t="shared" si="1004"/>
        <v>133365</v>
      </c>
      <c r="E3987" s="30">
        <f t="shared" si="1008"/>
        <v>7</v>
      </c>
      <c r="F3987" s="30" t="str">
        <f t="shared" si="1005"/>
        <v>INF179KA1Q12</v>
      </c>
      <c r="G3987" s="30">
        <f t="shared" si="1009"/>
        <v>20</v>
      </c>
      <c r="H3987" s="30" t="str">
        <f t="shared" si="1006"/>
        <v>-</v>
      </c>
      <c r="I3987" s="30">
        <f t="shared" si="1011"/>
        <v>22</v>
      </c>
      <c r="J3987" s="35" t="str">
        <f t="shared" si="1007"/>
        <v>HDFC Income Fund - Direct Plan - Normal Dividend Option</v>
      </c>
      <c r="K3987" s="35">
        <f t="shared" si="1012"/>
        <v>78</v>
      </c>
      <c r="L3987" s="30" t="str">
        <f t="shared" si="1013"/>
        <v>12.7663</v>
      </c>
      <c r="M3987" s="30">
        <f t="shared" si="1014"/>
        <v>86</v>
      </c>
      <c r="N3987" s="30" t="str">
        <f t="shared" si="1015"/>
        <v>12.7663</v>
      </c>
      <c r="O3987" s="30">
        <f t="shared" si="1016"/>
        <v>94</v>
      </c>
      <c r="P3987" s="30" t="str">
        <f t="shared" si="1017"/>
        <v>12.7663</v>
      </c>
      <c r="Q3987" s="30">
        <f t="shared" si="1018"/>
        <v>102</v>
      </c>
      <c r="R3987" s="36" t="str">
        <f t="shared" si="1019"/>
        <v>09-Aug-2017</v>
      </c>
      <c r="S3987" s="37">
        <f t="shared" si="1010"/>
        <v>12.766299999999999</v>
      </c>
    </row>
    <row r="3988" spans="1:19">
      <c r="A3988" s="30" t="s">
        <v>9672</v>
      </c>
      <c r="D3988" s="30" t="str">
        <f t="shared" si="1004"/>
        <v>133366</v>
      </c>
      <c r="E3988" s="30">
        <f t="shared" si="1008"/>
        <v>7</v>
      </c>
      <c r="F3988" s="30" t="str">
        <f t="shared" si="1005"/>
        <v>INF179KA1Q38</v>
      </c>
      <c r="G3988" s="30">
        <f t="shared" si="1009"/>
        <v>20</v>
      </c>
      <c r="H3988" s="30" t="str">
        <f t="shared" si="1006"/>
        <v>-</v>
      </c>
      <c r="I3988" s="30">
        <f t="shared" si="1011"/>
        <v>22</v>
      </c>
      <c r="J3988" s="35" t="str">
        <f t="shared" si="1007"/>
        <v>HDFC Income Fund - Regular Plan - Normal Dividend Option</v>
      </c>
      <c r="K3988" s="35">
        <f t="shared" si="1012"/>
        <v>79</v>
      </c>
      <c r="L3988" s="30" t="str">
        <f t="shared" si="1013"/>
        <v>12.2367</v>
      </c>
      <c r="M3988" s="30">
        <f t="shared" si="1014"/>
        <v>87</v>
      </c>
      <c r="N3988" s="30" t="str">
        <f t="shared" si="1015"/>
        <v>12.2367</v>
      </c>
      <c r="O3988" s="30">
        <f t="shared" si="1016"/>
        <v>95</v>
      </c>
      <c r="P3988" s="30" t="str">
        <f t="shared" si="1017"/>
        <v>12.2367</v>
      </c>
      <c r="Q3988" s="30">
        <f t="shared" si="1018"/>
        <v>103</v>
      </c>
      <c r="R3988" s="36" t="str">
        <f t="shared" si="1019"/>
        <v>09-Aug-2017</v>
      </c>
      <c r="S3988" s="37">
        <f t="shared" si="1010"/>
        <v>12.236700000000001</v>
      </c>
    </row>
    <row r="3989" spans="1:19">
      <c r="A3989" s="30" t="s">
        <v>9673</v>
      </c>
      <c r="D3989" s="30" t="str">
        <f t="shared" si="1004"/>
        <v>119069</v>
      </c>
      <c r="E3989" s="30">
        <f t="shared" si="1008"/>
        <v>7</v>
      </c>
      <c r="F3989" s="30" t="str">
        <f t="shared" si="1005"/>
        <v>INF179K01WL3</v>
      </c>
      <c r="G3989" s="30">
        <f t="shared" si="1009"/>
        <v>20</v>
      </c>
      <c r="H3989" s="30" t="str">
        <f t="shared" si="1006"/>
        <v>-</v>
      </c>
      <c r="I3989" s="30">
        <f t="shared" si="1011"/>
        <v>22</v>
      </c>
      <c r="J3989" s="35" t="str">
        <f t="shared" si="1007"/>
        <v>HDFC Income Fund -Direct Plan - Growth Option</v>
      </c>
      <c r="K3989" s="35">
        <f t="shared" si="1012"/>
        <v>68</v>
      </c>
      <c r="L3989" s="30" t="str">
        <f t="shared" si="1013"/>
        <v>40.3677</v>
      </c>
      <c r="M3989" s="30">
        <f t="shared" si="1014"/>
        <v>76</v>
      </c>
      <c r="N3989" s="30" t="str">
        <f t="shared" si="1015"/>
        <v>40.3677</v>
      </c>
      <c r="O3989" s="30">
        <f t="shared" si="1016"/>
        <v>84</v>
      </c>
      <c r="P3989" s="30" t="str">
        <f t="shared" si="1017"/>
        <v>40.3677</v>
      </c>
      <c r="Q3989" s="30">
        <f t="shared" si="1018"/>
        <v>92</v>
      </c>
      <c r="R3989" s="36" t="str">
        <f t="shared" si="1019"/>
        <v>09-Aug-2017</v>
      </c>
      <c r="S3989" s="37">
        <f t="shared" si="1010"/>
        <v>40.367699999999999</v>
      </c>
    </row>
    <row r="3990" spans="1:19">
      <c r="A3990" s="30" t="s">
        <v>9674</v>
      </c>
      <c r="D3990" s="30" t="str">
        <f t="shared" si="1004"/>
        <v>119068</v>
      </c>
      <c r="E3990" s="30">
        <f t="shared" si="1008"/>
        <v>7</v>
      </c>
      <c r="F3990" s="30" t="str">
        <f t="shared" si="1005"/>
        <v>INF179K01WJ7</v>
      </c>
      <c r="G3990" s="30">
        <f t="shared" si="1009"/>
        <v>20</v>
      </c>
      <c r="H3990" s="30" t="str">
        <f t="shared" si="1006"/>
        <v>INF179K01WK5</v>
      </c>
      <c r="I3990" s="30">
        <f t="shared" si="1011"/>
        <v>33</v>
      </c>
      <c r="J3990" s="35" t="str">
        <f t="shared" si="1007"/>
        <v>HDFC Income Fund -Direct Plan - Quarterly Dividend Option</v>
      </c>
      <c r="K3990" s="35">
        <f t="shared" si="1012"/>
        <v>91</v>
      </c>
      <c r="L3990" s="30" t="str">
        <f t="shared" si="1013"/>
        <v>11.6965</v>
      </c>
      <c r="M3990" s="30">
        <f t="shared" si="1014"/>
        <v>99</v>
      </c>
      <c r="N3990" s="30" t="str">
        <f t="shared" si="1015"/>
        <v>11.6965</v>
      </c>
      <c r="O3990" s="30">
        <f t="shared" si="1016"/>
        <v>107</v>
      </c>
      <c r="P3990" s="30" t="str">
        <f t="shared" si="1017"/>
        <v>11.6965</v>
      </c>
      <c r="Q3990" s="30">
        <f t="shared" si="1018"/>
        <v>115</v>
      </c>
      <c r="R3990" s="36" t="str">
        <f t="shared" si="1019"/>
        <v>09-Aug-2017</v>
      </c>
      <c r="S3990" s="37">
        <f t="shared" si="1010"/>
        <v>11.6965</v>
      </c>
    </row>
    <row r="3991" spans="1:19">
      <c r="A3991" s="30" t="s">
        <v>9675</v>
      </c>
      <c r="D3991" s="30" t="str">
        <f t="shared" si="1004"/>
        <v>100123</v>
      </c>
      <c r="E3991" s="30">
        <f t="shared" si="1008"/>
        <v>7</v>
      </c>
      <c r="F3991" s="30" t="str">
        <f t="shared" si="1005"/>
        <v>INF179K01947</v>
      </c>
      <c r="G3991" s="30">
        <f t="shared" si="1009"/>
        <v>20</v>
      </c>
      <c r="H3991" s="30" t="str">
        <f t="shared" si="1006"/>
        <v>INF179K01954</v>
      </c>
      <c r="I3991" s="30">
        <f t="shared" si="1011"/>
        <v>33</v>
      </c>
      <c r="J3991" s="35" t="str">
        <f t="shared" si="1007"/>
        <v>HDFC Income Fund- Quarterly Dividend Option</v>
      </c>
      <c r="K3991" s="35">
        <f t="shared" si="1012"/>
        <v>77</v>
      </c>
      <c r="L3991" s="30" t="str">
        <f t="shared" si="1013"/>
        <v>11.2065</v>
      </c>
      <c r="M3991" s="30">
        <f t="shared" si="1014"/>
        <v>85</v>
      </c>
      <c r="N3991" s="30" t="str">
        <f t="shared" si="1015"/>
        <v>11.2065</v>
      </c>
      <c r="O3991" s="30">
        <f t="shared" si="1016"/>
        <v>93</v>
      </c>
      <c r="P3991" s="30" t="str">
        <f t="shared" si="1017"/>
        <v>11.2065</v>
      </c>
      <c r="Q3991" s="30">
        <f t="shared" si="1018"/>
        <v>101</v>
      </c>
      <c r="R3991" s="36" t="str">
        <f t="shared" si="1019"/>
        <v>09-Aug-2017</v>
      </c>
      <c r="S3991" s="37">
        <f t="shared" si="1010"/>
        <v>11.2065</v>
      </c>
    </row>
    <row r="3992" spans="1:19">
      <c r="A3992" s="30" t="s">
        <v>9676</v>
      </c>
      <c r="D3992" s="30" t="str">
        <f t="shared" si="1004"/>
        <v>100124</v>
      </c>
      <c r="E3992" s="30">
        <f t="shared" si="1008"/>
        <v>7</v>
      </c>
      <c r="F3992" s="30" t="str">
        <f t="shared" si="1005"/>
        <v>INF179K01962</v>
      </c>
      <c r="G3992" s="30">
        <f t="shared" si="1009"/>
        <v>20</v>
      </c>
      <c r="H3992" s="30" t="str">
        <f t="shared" si="1006"/>
        <v>-</v>
      </c>
      <c r="I3992" s="30">
        <f t="shared" si="1011"/>
        <v>22</v>
      </c>
      <c r="J3992" s="35" t="str">
        <f t="shared" si="1007"/>
        <v>HDFC Income Fund-Growth</v>
      </c>
      <c r="K3992" s="35">
        <f t="shared" si="1012"/>
        <v>46</v>
      </c>
      <c r="L3992" s="30" t="str">
        <f t="shared" si="1013"/>
        <v>38.8063</v>
      </c>
      <c r="M3992" s="30">
        <f t="shared" si="1014"/>
        <v>54</v>
      </c>
      <c r="N3992" s="30" t="str">
        <f t="shared" si="1015"/>
        <v>38.8063</v>
      </c>
      <c r="O3992" s="30">
        <f t="shared" si="1016"/>
        <v>62</v>
      </c>
      <c r="P3992" s="30" t="str">
        <f t="shared" si="1017"/>
        <v>38.8063</v>
      </c>
      <c r="Q3992" s="30">
        <f t="shared" si="1018"/>
        <v>70</v>
      </c>
      <c r="R3992" s="36" t="str">
        <f t="shared" si="1019"/>
        <v>09-Aug-2017</v>
      </c>
      <c r="S3992" s="37">
        <f t="shared" si="1010"/>
        <v>38.8063</v>
      </c>
    </row>
    <row r="3993" spans="1:19">
      <c r="A3993" s="30" t="s">
        <v>9677</v>
      </c>
      <c r="D3993" s="30" t="str">
        <f t="shared" si="1004"/>
        <v>113070</v>
      </c>
      <c r="E3993" s="30">
        <f t="shared" si="1008"/>
        <v>7</v>
      </c>
      <c r="F3993" s="30" t="str">
        <f t="shared" si="1005"/>
        <v>INF179K01DC2</v>
      </c>
      <c r="G3993" s="30">
        <f t="shared" si="1009"/>
        <v>20</v>
      </c>
      <c r="H3993" s="30" t="str">
        <f t="shared" si="1006"/>
        <v>-</v>
      </c>
      <c r="I3993" s="30">
        <f t="shared" si="1011"/>
        <v>22</v>
      </c>
      <c r="J3993" s="35" t="str">
        <f t="shared" si="1007"/>
        <v>HDFC MEDIUM TERM OPPORTUNITES FUND - Growth Option</v>
      </c>
      <c r="K3993" s="35">
        <f t="shared" si="1012"/>
        <v>73</v>
      </c>
      <c r="L3993" s="30" t="str">
        <f t="shared" si="1013"/>
        <v>18.7685</v>
      </c>
      <c r="M3993" s="30">
        <f t="shared" si="1014"/>
        <v>81</v>
      </c>
      <c r="N3993" s="30" t="str">
        <f t="shared" si="1015"/>
        <v>18.7685</v>
      </c>
      <c r="O3993" s="30">
        <f t="shared" si="1016"/>
        <v>89</v>
      </c>
      <c r="P3993" s="30" t="str">
        <f t="shared" si="1017"/>
        <v>18.7685</v>
      </c>
      <c r="Q3993" s="30">
        <f t="shared" si="1018"/>
        <v>97</v>
      </c>
      <c r="R3993" s="36" t="str">
        <f t="shared" si="1019"/>
        <v>09-Aug-2017</v>
      </c>
      <c r="S3993" s="37">
        <f t="shared" si="1010"/>
        <v>18.7685</v>
      </c>
    </row>
    <row r="3994" spans="1:19" ht="26">
      <c r="A3994" s="30" t="s">
        <v>9678</v>
      </c>
      <c r="D3994" s="30" t="str">
        <f t="shared" si="1004"/>
        <v>113071</v>
      </c>
      <c r="E3994" s="30">
        <f t="shared" si="1008"/>
        <v>7</v>
      </c>
      <c r="F3994" s="30" t="str">
        <f t="shared" si="1005"/>
        <v>INF179K01DD0</v>
      </c>
      <c r="G3994" s="30">
        <f t="shared" si="1009"/>
        <v>20</v>
      </c>
      <c r="H3994" s="30" t="str">
        <f t="shared" si="1006"/>
        <v>INF179K01DE8</v>
      </c>
      <c r="I3994" s="30">
        <f t="shared" si="1011"/>
        <v>33</v>
      </c>
      <c r="J3994" s="35" t="str">
        <f t="shared" si="1007"/>
        <v>HDFC MEDIUM TERM OPPORTUNITES FUND - Quarterly Dividend Option</v>
      </c>
      <c r="K3994" s="35">
        <f t="shared" si="1012"/>
        <v>96</v>
      </c>
      <c r="L3994" s="30" t="str">
        <f t="shared" si="1013"/>
        <v>10.4149</v>
      </c>
      <c r="M3994" s="30">
        <f t="shared" si="1014"/>
        <v>104</v>
      </c>
      <c r="N3994" s="30" t="str">
        <f t="shared" si="1015"/>
        <v>10.4149</v>
      </c>
      <c r="O3994" s="30">
        <f t="shared" si="1016"/>
        <v>112</v>
      </c>
      <c r="P3994" s="30" t="str">
        <f t="shared" si="1017"/>
        <v>10.4149</v>
      </c>
      <c r="Q3994" s="30">
        <f t="shared" si="1018"/>
        <v>120</v>
      </c>
      <c r="R3994" s="36" t="str">
        <f t="shared" si="1019"/>
        <v>09-Aug-2017</v>
      </c>
      <c r="S3994" s="37">
        <f t="shared" si="1010"/>
        <v>10.414899999999999</v>
      </c>
    </row>
    <row r="3995" spans="1:19" ht="26">
      <c r="A3995" s="30" t="s">
        <v>9679</v>
      </c>
      <c r="D3995" s="30" t="str">
        <f t="shared" si="1004"/>
        <v>132849</v>
      </c>
      <c r="E3995" s="30">
        <f t="shared" si="1008"/>
        <v>7</v>
      </c>
      <c r="F3995" s="30" t="str">
        <f t="shared" si="1005"/>
        <v>INF179KA1D17</v>
      </c>
      <c r="G3995" s="30">
        <f t="shared" si="1009"/>
        <v>20</v>
      </c>
      <c r="H3995" s="30" t="str">
        <f t="shared" si="1006"/>
        <v>-</v>
      </c>
      <c r="I3995" s="30">
        <f t="shared" si="1011"/>
        <v>22</v>
      </c>
      <c r="J3995" s="35" t="str">
        <f t="shared" si="1007"/>
        <v>HDFC Medium Term Opportunities Fund - Direct Option - Normal Dividend Option</v>
      </c>
      <c r="K3995" s="35">
        <f t="shared" si="1012"/>
        <v>99</v>
      </c>
      <c r="L3995" s="30" t="str">
        <f t="shared" si="1013"/>
        <v>12.9338</v>
      </c>
      <c r="M3995" s="30">
        <f t="shared" si="1014"/>
        <v>107</v>
      </c>
      <c r="N3995" s="30" t="str">
        <f t="shared" si="1015"/>
        <v>12.9338</v>
      </c>
      <c r="O3995" s="30">
        <f t="shared" si="1016"/>
        <v>115</v>
      </c>
      <c r="P3995" s="30" t="str">
        <f t="shared" si="1017"/>
        <v>12.9338</v>
      </c>
      <c r="Q3995" s="30">
        <f t="shared" si="1018"/>
        <v>123</v>
      </c>
      <c r="R3995" s="36" t="str">
        <f t="shared" si="1019"/>
        <v>09-Aug-2017</v>
      </c>
      <c r="S3995" s="37">
        <f t="shared" si="1010"/>
        <v>12.9338</v>
      </c>
    </row>
    <row r="3996" spans="1:19" ht="26">
      <c r="A3996" s="30" t="s">
        <v>9680</v>
      </c>
      <c r="D3996" s="30" t="str">
        <f t="shared" si="1004"/>
        <v>132848</v>
      </c>
      <c r="E3996" s="30">
        <f t="shared" si="1008"/>
        <v>7</v>
      </c>
      <c r="F3996" s="30" t="str">
        <f t="shared" si="1005"/>
        <v>INF179KA1D33</v>
      </c>
      <c r="G3996" s="30">
        <f t="shared" si="1009"/>
        <v>20</v>
      </c>
      <c r="H3996" s="30" t="str">
        <f t="shared" si="1006"/>
        <v>-</v>
      </c>
      <c r="I3996" s="30">
        <f t="shared" si="1011"/>
        <v>22</v>
      </c>
      <c r="J3996" s="35" t="str">
        <f t="shared" si="1007"/>
        <v>HDFC Medium Term Opportunities Fund - Regular Option - Normal Dividend Option</v>
      </c>
      <c r="K3996" s="35">
        <f t="shared" si="1012"/>
        <v>100</v>
      </c>
      <c r="L3996" s="30" t="str">
        <f t="shared" si="1013"/>
        <v>12.7653</v>
      </c>
      <c r="M3996" s="30">
        <f t="shared" si="1014"/>
        <v>108</v>
      </c>
      <c r="N3996" s="30" t="str">
        <f t="shared" si="1015"/>
        <v>12.7653</v>
      </c>
      <c r="O3996" s="30">
        <f t="shared" si="1016"/>
        <v>116</v>
      </c>
      <c r="P3996" s="30" t="str">
        <f t="shared" si="1017"/>
        <v>12.7653</v>
      </c>
      <c r="Q3996" s="30">
        <f t="shared" si="1018"/>
        <v>124</v>
      </c>
      <c r="R3996" s="36" t="str">
        <f t="shared" si="1019"/>
        <v>09-Aug-2017</v>
      </c>
      <c r="S3996" s="37">
        <f t="shared" si="1010"/>
        <v>12.7653</v>
      </c>
    </row>
    <row r="3997" spans="1:19" ht="26">
      <c r="A3997" s="30" t="s">
        <v>9681</v>
      </c>
      <c r="D3997" s="30" t="str">
        <f t="shared" si="1004"/>
        <v>118987</v>
      </c>
      <c r="E3997" s="30">
        <f t="shared" si="1008"/>
        <v>7</v>
      </c>
      <c r="F3997" s="30" t="str">
        <f t="shared" si="1005"/>
        <v>INF179K01XD8</v>
      </c>
      <c r="G3997" s="30">
        <f t="shared" si="1009"/>
        <v>20</v>
      </c>
      <c r="H3997" s="30" t="str">
        <f t="shared" si="1006"/>
        <v>-</v>
      </c>
      <c r="I3997" s="30">
        <f t="shared" si="1011"/>
        <v>22</v>
      </c>
      <c r="J3997" s="35" t="str">
        <f t="shared" si="1007"/>
        <v>HDFC Medium Term Opportunities Fund -Direct Plan - Growth Option</v>
      </c>
      <c r="K3997" s="35">
        <f t="shared" si="1012"/>
        <v>87</v>
      </c>
      <c r="L3997" s="30" t="str">
        <f t="shared" si="1013"/>
        <v>18.8461</v>
      </c>
      <c r="M3997" s="30">
        <f t="shared" si="1014"/>
        <v>95</v>
      </c>
      <c r="N3997" s="30" t="str">
        <f t="shared" si="1015"/>
        <v>18.8461</v>
      </c>
      <c r="O3997" s="30">
        <f t="shared" si="1016"/>
        <v>103</v>
      </c>
      <c r="P3997" s="30" t="str">
        <f t="shared" si="1017"/>
        <v>18.8461</v>
      </c>
      <c r="Q3997" s="30">
        <f t="shared" si="1018"/>
        <v>111</v>
      </c>
      <c r="R3997" s="36" t="str">
        <f t="shared" si="1019"/>
        <v>09-Aug-2017</v>
      </c>
      <c r="S3997" s="37">
        <f t="shared" si="1010"/>
        <v>18.8461</v>
      </c>
    </row>
    <row r="3998" spans="1:19" ht="26">
      <c r="A3998" s="30" t="s">
        <v>9682</v>
      </c>
      <c r="D3998" s="30" t="str">
        <f t="shared" si="1004"/>
        <v>118986</v>
      </c>
      <c r="E3998" s="30">
        <f t="shared" si="1008"/>
        <v>7</v>
      </c>
      <c r="F3998" s="30" t="str">
        <f t="shared" si="1005"/>
        <v>INF179K01XB2</v>
      </c>
      <c r="G3998" s="30">
        <f t="shared" si="1009"/>
        <v>20</v>
      </c>
      <c r="H3998" s="30" t="str">
        <f t="shared" si="1006"/>
        <v>INF179K01XC0</v>
      </c>
      <c r="I3998" s="30">
        <f t="shared" si="1011"/>
        <v>33</v>
      </c>
      <c r="J3998" s="35" t="str">
        <f t="shared" si="1007"/>
        <v>HDFC Medium Term Opportunities Fund -Direct Plan - Quarterly Dividend Option</v>
      </c>
      <c r="K3998" s="35">
        <f t="shared" si="1012"/>
        <v>110</v>
      </c>
      <c r="L3998" s="30" t="str">
        <f t="shared" si="1013"/>
        <v>10.4592</v>
      </c>
      <c r="M3998" s="30">
        <f t="shared" si="1014"/>
        <v>118</v>
      </c>
      <c r="N3998" s="30" t="str">
        <f t="shared" si="1015"/>
        <v>10.4592</v>
      </c>
      <c r="O3998" s="30">
        <f t="shared" si="1016"/>
        <v>126</v>
      </c>
      <c r="P3998" s="30" t="str">
        <f t="shared" si="1017"/>
        <v>10.4592</v>
      </c>
      <c r="Q3998" s="30">
        <f t="shared" si="1018"/>
        <v>134</v>
      </c>
      <c r="R3998" s="36" t="str">
        <f t="shared" si="1019"/>
        <v>09-Aug-2017</v>
      </c>
      <c r="S3998" s="37">
        <f t="shared" si="1010"/>
        <v>10.459199999999999</v>
      </c>
    </row>
    <row r="3999" spans="1:19">
      <c r="A3999" s="30" t="s">
        <v>9683</v>
      </c>
      <c r="D3999" s="30" t="str">
        <f t="shared" si="1004"/>
        <v>119118</v>
      </c>
      <c r="E3999" s="30">
        <f t="shared" si="1008"/>
        <v>7</v>
      </c>
      <c r="F3999" s="30" t="str">
        <f t="shared" si="1005"/>
        <v>INF179K01XE6</v>
      </c>
      <c r="G3999" s="30">
        <f t="shared" si="1009"/>
        <v>20</v>
      </c>
      <c r="H3999" s="30" t="str">
        <f t="shared" si="1006"/>
        <v>-</v>
      </c>
      <c r="I3999" s="30">
        <f t="shared" si="1011"/>
        <v>22</v>
      </c>
      <c r="J3999" s="35" t="str">
        <f t="shared" si="1007"/>
        <v>HDFC MF MIP LTP -Direct Plan - Growth Option</v>
      </c>
      <c r="K3999" s="35">
        <f t="shared" si="1012"/>
        <v>67</v>
      </c>
      <c r="L3999" s="30" t="str">
        <f t="shared" si="1013"/>
        <v>44.4692</v>
      </c>
      <c r="M3999" s="30">
        <f t="shared" si="1014"/>
        <v>75</v>
      </c>
      <c r="N3999" s="30" t="str">
        <f t="shared" si="1015"/>
        <v>44.0245</v>
      </c>
      <c r="O3999" s="30">
        <f t="shared" si="1016"/>
        <v>83</v>
      </c>
      <c r="P3999" s="30" t="str">
        <f t="shared" si="1017"/>
        <v>44.4692</v>
      </c>
      <c r="Q3999" s="30">
        <f t="shared" si="1018"/>
        <v>91</v>
      </c>
      <c r="R3999" s="36" t="str">
        <f t="shared" si="1019"/>
        <v>09-Aug-2017</v>
      </c>
      <c r="S3999" s="37">
        <f t="shared" si="1010"/>
        <v>44.469200000000001</v>
      </c>
    </row>
    <row r="4000" spans="1:19">
      <c r="A4000" s="30" t="s">
        <v>9684</v>
      </c>
      <c r="D4000" s="30" t="str">
        <f t="shared" si="1004"/>
        <v>119119</v>
      </c>
      <c r="E4000" s="30">
        <f t="shared" si="1008"/>
        <v>7</v>
      </c>
      <c r="F4000" s="30" t="str">
        <f t="shared" si="1005"/>
        <v>INF179K01XF3</v>
      </c>
      <c r="G4000" s="30">
        <f t="shared" si="1009"/>
        <v>20</v>
      </c>
      <c r="H4000" s="30" t="str">
        <f t="shared" si="1006"/>
        <v>INF179K01XG1</v>
      </c>
      <c r="I4000" s="30">
        <f t="shared" si="1011"/>
        <v>33</v>
      </c>
      <c r="J4000" s="35" t="str">
        <f t="shared" si="1007"/>
        <v>HDFC MF MIP LTP -Direct Plan - Monthly Dividend Option</v>
      </c>
      <c r="K4000" s="35">
        <f t="shared" si="1012"/>
        <v>88</v>
      </c>
      <c r="L4000" s="30" t="str">
        <f t="shared" si="1013"/>
        <v>15.1295</v>
      </c>
      <c r="M4000" s="30">
        <f t="shared" si="1014"/>
        <v>96</v>
      </c>
      <c r="N4000" s="30" t="str">
        <f t="shared" si="1015"/>
        <v>14.9782</v>
      </c>
      <c r="O4000" s="30">
        <f t="shared" si="1016"/>
        <v>104</v>
      </c>
      <c r="P4000" s="30" t="str">
        <f t="shared" si="1017"/>
        <v>15.1295</v>
      </c>
      <c r="Q4000" s="30">
        <f t="shared" si="1018"/>
        <v>112</v>
      </c>
      <c r="R4000" s="36" t="str">
        <f t="shared" si="1019"/>
        <v>09-Aug-2017</v>
      </c>
      <c r="S4000" s="37">
        <f t="shared" si="1010"/>
        <v>15.1295</v>
      </c>
    </row>
    <row r="4001" spans="1:19">
      <c r="A4001" s="30" t="s">
        <v>9685</v>
      </c>
      <c r="D4001" s="30" t="str">
        <f t="shared" si="1004"/>
        <v>119120</v>
      </c>
      <c r="E4001" s="30">
        <f t="shared" si="1008"/>
        <v>7</v>
      </c>
      <c r="F4001" s="30" t="str">
        <f t="shared" si="1005"/>
        <v>INF179K01XH9</v>
      </c>
      <c r="G4001" s="30">
        <f t="shared" si="1009"/>
        <v>20</v>
      </c>
      <c r="H4001" s="30" t="str">
        <f t="shared" si="1006"/>
        <v>INF179K01XI7</v>
      </c>
      <c r="I4001" s="30">
        <f t="shared" si="1011"/>
        <v>33</v>
      </c>
      <c r="J4001" s="35" t="str">
        <f t="shared" si="1007"/>
        <v>HDFC MF MIP LTP -Direct Plan - Quarterly Dividend Option</v>
      </c>
      <c r="K4001" s="35">
        <f t="shared" si="1012"/>
        <v>90</v>
      </c>
      <c r="L4001" s="30" t="str">
        <f t="shared" si="1013"/>
        <v>15.8319</v>
      </c>
      <c r="M4001" s="30">
        <f t="shared" si="1014"/>
        <v>98</v>
      </c>
      <c r="N4001" s="30" t="str">
        <f t="shared" si="1015"/>
        <v>15.6736</v>
      </c>
      <c r="O4001" s="30">
        <f t="shared" si="1016"/>
        <v>106</v>
      </c>
      <c r="P4001" s="30" t="str">
        <f t="shared" si="1017"/>
        <v>15.8319</v>
      </c>
      <c r="Q4001" s="30">
        <f t="shared" si="1018"/>
        <v>114</v>
      </c>
      <c r="R4001" s="36" t="str">
        <f t="shared" si="1019"/>
        <v>09-Aug-2017</v>
      </c>
      <c r="S4001" s="37">
        <f t="shared" si="1010"/>
        <v>15.831899999999999</v>
      </c>
    </row>
    <row r="4002" spans="1:19">
      <c r="A4002" s="30" t="s">
        <v>9686</v>
      </c>
      <c r="D4002" s="30" t="str">
        <f t="shared" si="1004"/>
        <v>119121</v>
      </c>
      <c r="E4002" s="30">
        <f t="shared" si="1008"/>
        <v>7</v>
      </c>
      <c r="F4002" s="30" t="str">
        <f t="shared" si="1005"/>
        <v>INF179K01XJ5</v>
      </c>
      <c r="G4002" s="30">
        <f t="shared" si="1009"/>
        <v>20</v>
      </c>
      <c r="H4002" s="30" t="str">
        <f t="shared" si="1006"/>
        <v>-</v>
      </c>
      <c r="I4002" s="30">
        <f t="shared" si="1011"/>
        <v>22</v>
      </c>
      <c r="J4002" s="35" t="str">
        <f t="shared" si="1007"/>
        <v>HDFC MF MIP STP -Direct Plan - Growth Option</v>
      </c>
      <c r="K4002" s="35">
        <f t="shared" si="1012"/>
        <v>67</v>
      </c>
      <c r="L4002" s="30" t="str">
        <f t="shared" si="1013"/>
        <v>30.8957</v>
      </c>
      <c r="M4002" s="30">
        <f t="shared" si="1014"/>
        <v>75</v>
      </c>
      <c r="N4002" s="30" t="str">
        <f t="shared" si="1015"/>
        <v>30.5867</v>
      </c>
      <c r="O4002" s="30">
        <f t="shared" si="1016"/>
        <v>83</v>
      </c>
      <c r="P4002" s="30" t="str">
        <f t="shared" si="1017"/>
        <v>30.8957</v>
      </c>
      <c r="Q4002" s="30">
        <f t="shared" si="1018"/>
        <v>91</v>
      </c>
      <c r="R4002" s="36" t="str">
        <f t="shared" si="1019"/>
        <v>09-Aug-2017</v>
      </c>
      <c r="S4002" s="37">
        <f t="shared" si="1010"/>
        <v>30.895700000000001</v>
      </c>
    </row>
    <row r="4003" spans="1:19">
      <c r="A4003" s="30" t="s">
        <v>9687</v>
      </c>
      <c r="D4003" s="30" t="str">
        <f t="shared" si="1004"/>
        <v>119122</v>
      </c>
      <c r="E4003" s="30">
        <f t="shared" si="1008"/>
        <v>7</v>
      </c>
      <c r="F4003" s="30" t="str">
        <f t="shared" si="1005"/>
        <v>INF179K01XK3</v>
      </c>
      <c r="G4003" s="30">
        <f t="shared" si="1009"/>
        <v>20</v>
      </c>
      <c r="H4003" s="30" t="str">
        <f t="shared" si="1006"/>
        <v>INF179K01XL1</v>
      </c>
      <c r="I4003" s="30">
        <f t="shared" si="1011"/>
        <v>33</v>
      </c>
      <c r="J4003" s="35" t="str">
        <f t="shared" si="1007"/>
        <v>HDFC MF MIP STP -Direct Plan - Monthly Dividend Option</v>
      </c>
      <c r="K4003" s="35">
        <f t="shared" si="1012"/>
        <v>88</v>
      </c>
      <c r="L4003" s="30" t="str">
        <f t="shared" si="1013"/>
        <v>12.4243</v>
      </c>
      <c r="M4003" s="30">
        <f t="shared" si="1014"/>
        <v>96</v>
      </c>
      <c r="N4003" s="30" t="str">
        <f t="shared" si="1015"/>
        <v>12.3001</v>
      </c>
      <c r="O4003" s="30">
        <f t="shared" si="1016"/>
        <v>104</v>
      </c>
      <c r="P4003" s="30" t="str">
        <f t="shared" si="1017"/>
        <v>12.4243</v>
      </c>
      <c r="Q4003" s="30">
        <f t="shared" si="1018"/>
        <v>112</v>
      </c>
      <c r="R4003" s="36" t="str">
        <f t="shared" si="1019"/>
        <v>09-Aug-2017</v>
      </c>
      <c r="S4003" s="37">
        <f t="shared" si="1010"/>
        <v>12.424300000000001</v>
      </c>
    </row>
    <row r="4004" spans="1:19">
      <c r="A4004" s="30" t="s">
        <v>9688</v>
      </c>
      <c r="D4004" s="30" t="str">
        <f t="shared" si="1004"/>
        <v>119117</v>
      </c>
      <c r="E4004" s="30">
        <f t="shared" si="1008"/>
        <v>7</v>
      </c>
      <c r="F4004" s="30" t="str">
        <f t="shared" si="1005"/>
        <v>INF179K01XM9</v>
      </c>
      <c r="G4004" s="30">
        <f t="shared" si="1009"/>
        <v>20</v>
      </c>
      <c r="H4004" s="30" t="str">
        <f t="shared" si="1006"/>
        <v>INF179K01XN7</v>
      </c>
      <c r="I4004" s="30">
        <f t="shared" si="1011"/>
        <v>33</v>
      </c>
      <c r="J4004" s="35" t="str">
        <f t="shared" si="1007"/>
        <v>HDFC MF MIP STP-Direct Plan - Quarterly Dividend Option</v>
      </c>
      <c r="K4004" s="35">
        <f t="shared" si="1012"/>
        <v>89</v>
      </c>
      <c r="L4004" s="30" t="str">
        <f t="shared" si="1013"/>
        <v>12.5686</v>
      </c>
      <c r="M4004" s="30">
        <f t="shared" si="1014"/>
        <v>97</v>
      </c>
      <c r="N4004" s="30" t="str">
        <f t="shared" si="1015"/>
        <v>12.4429</v>
      </c>
      <c r="O4004" s="30">
        <f t="shared" si="1016"/>
        <v>105</v>
      </c>
      <c r="P4004" s="30" t="str">
        <f t="shared" si="1017"/>
        <v>12.5686</v>
      </c>
      <c r="Q4004" s="30">
        <f t="shared" si="1018"/>
        <v>113</v>
      </c>
      <c r="R4004" s="36" t="str">
        <f t="shared" si="1019"/>
        <v>09-Aug-2017</v>
      </c>
      <c r="S4004" s="37">
        <f t="shared" si="1010"/>
        <v>12.5686</v>
      </c>
    </row>
    <row r="4005" spans="1:19">
      <c r="A4005" s="30" t="s">
        <v>9689</v>
      </c>
      <c r="D4005" s="30" t="str">
        <f t="shared" si="1004"/>
        <v>102147</v>
      </c>
      <c r="E4005" s="30">
        <f t="shared" si="1008"/>
        <v>7</v>
      </c>
      <c r="F4005" s="30" t="str">
        <f t="shared" si="1005"/>
        <v>INF179K01AE4</v>
      </c>
      <c r="G4005" s="30">
        <f t="shared" si="1009"/>
        <v>20</v>
      </c>
      <c r="H4005" s="30" t="str">
        <f t="shared" si="1006"/>
        <v>-</v>
      </c>
      <c r="I4005" s="30">
        <f t="shared" si="1011"/>
        <v>22</v>
      </c>
      <c r="J4005" s="35" t="str">
        <f t="shared" si="1007"/>
        <v>HDFC MF Monthly Income Plan-Long Term Plan-Growth Option</v>
      </c>
      <c r="K4005" s="35">
        <f t="shared" si="1012"/>
        <v>79</v>
      </c>
      <c r="L4005" s="30" t="str">
        <f t="shared" si="1013"/>
        <v>43.4793</v>
      </c>
      <c r="M4005" s="30">
        <f t="shared" si="1014"/>
        <v>87</v>
      </c>
      <c r="N4005" s="30" t="str">
        <f t="shared" si="1015"/>
        <v>43.0445</v>
      </c>
      <c r="O4005" s="30">
        <f t="shared" si="1016"/>
        <v>95</v>
      </c>
      <c r="P4005" s="30" t="str">
        <f t="shared" si="1017"/>
        <v>43.4793</v>
      </c>
      <c r="Q4005" s="30">
        <f t="shared" si="1018"/>
        <v>103</v>
      </c>
      <c r="R4005" s="36" t="str">
        <f t="shared" si="1019"/>
        <v>09-Aug-2017</v>
      </c>
      <c r="S4005" s="37">
        <f t="shared" si="1010"/>
        <v>43.479300000000002</v>
      </c>
    </row>
    <row r="4006" spans="1:19" ht="26">
      <c r="A4006" s="30" t="s">
        <v>9690</v>
      </c>
      <c r="D4006" s="30" t="str">
        <f t="shared" si="1004"/>
        <v>102148</v>
      </c>
      <c r="E4006" s="30">
        <f t="shared" si="1008"/>
        <v>7</v>
      </c>
      <c r="F4006" s="30" t="str">
        <f t="shared" si="1005"/>
        <v>INF179K01AA2</v>
      </c>
      <c r="G4006" s="30">
        <f t="shared" si="1009"/>
        <v>20</v>
      </c>
      <c r="H4006" s="30" t="str">
        <f t="shared" si="1006"/>
        <v>INF179K01AB0</v>
      </c>
      <c r="I4006" s="30">
        <f t="shared" si="1011"/>
        <v>33</v>
      </c>
      <c r="J4006" s="35" t="str">
        <f t="shared" si="1007"/>
        <v>HDFC MF Monthly Income Plan-Long Term Plan-Monthly Dividend Option</v>
      </c>
      <c r="K4006" s="35">
        <f t="shared" si="1012"/>
        <v>100</v>
      </c>
      <c r="L4006" s="30" t="str">
        <f t="shared" si="1013"/>
        <v>14.7222</v>
      </c>
      <c r="M4006" s="30">
        <f t="shared" si="1014"/>
        <v>108</v>
      </c>
      <c r="N4006" s="30" t="str">
        <f t="shared" si="1015"/>
        <v>14.5750</v>
      </c>
      <c r="O4006" s="30">
        <f t="shared" si="1016"/>
        <v>116</v>
      </c>
      <c r="P4006" s="30" t="str">
        <f t="shared" si="1017"/>
        <v>14.7222</v>
      </c>
      <c r="Q4006" s="30">
        <f t="shared" si="1018"/>
        <v>124</v>
      </c>
      <c r="R4006" s="36" t="str">
        <f t="shared" si="1019"/>
        <v>09-Aug-2017</v>
      </c>
      <c r="S4006" s="37">
        <f t="shared" si="1010"/>
        <v>14.722200000000001</v>
      </c>
    </row>
    <row r="4007" spans="1:19" ht="26">
      <c r="A4007" s="30" t="s">
        <v>9691</v>
      </c>
      <c r="D4007" s="30" t="str">
        <f t="shared" si="1004"/>
        <v>102149</v>
      </c>
      <c r="E4007" s="30">
        <f t="shared" si="1008"/>
        <v>7</v>
      </c>
      <c r="F4007" s="30" t="str">
        <f t="shared" si="1005"/>
        <v>INF179K01AC8</v>
      </c>
      <c r="G4007" s="30">
        <f t="shared" si="1009"/>
        <v>20</v>
      </c>
      <c r="H4007" s="30" t="str">
        <f t="shared" si="1006"/>
        <v>INF179K01AD6</v>
      </c>
      <c r="I4007" s="30">
        <f t="shared" si="1011"/>
        <v>33</v>
      </c>
      <c r="J4007" s="35" t="str">
        <f t="shared" si="1007"/>
        <v>HDFC MF Monthly Income Plan-Long Term Plan-Quarterly Dividend Option</v>
      </c>
      <c r="K4007" s="35">
        <f t="shared" si="1012"/>
        <v>102</v>
      </c>
      <c r="L4007" s="30" t="str">
        <f t="shared" si="1013"/>
        <v>15.4049</v>
      </c>
      <c r="M4007" s="30">
        <f t="shared" si="1014"/>
        <v>110</v>
      </c>
      <c r="N4007" s="30" t="str">
        <f t="shared" si="1015"/>
        <v>15.2509</v>
      </c>
      <c r="O4007" s="30">
        <f t="shared" si="1016"/>
        <v>118</v>
      </c>
      <c r="P4007" s="30" t="str">
        <f t="shared" si="1017"/>
        <v>15.4049</v>
      </c>
      <c r="Q4007" s="30">
        <f t="shared" si="1018"/>
        <v>126</v>
      </c>
      <c r="R4007" s="36" t="str">
        <f t="shared" si="1019"/>
        <v>09-Aug-2017</v>
      </c>
      <c r="S4007" s="37">
        <f t="shared" si="1010"/>
        <v>15.4049</v>
      </c>
    </row>
    <row r="4008" spans="1:19" ht="26">
      <c r="A4008" s="30" t="s">
        <v>9692</v>
      </c>
      <c r="D4008" s="30" t="str">
        <f t="shared" si="1004"/>
        <v>102144</v>
      </c>
      <c r="E4008" s="30">
        <f t="shared" si="1008"/>
        <v>7</v>
      </c>
      <c r="F4008" s="30" t="str">
        <f t="shared" si="1005"/>
        <v>INF179K01AF1</v>
      </c>
      <c r="G4008" s="30">
        <f t="shared" si="1009"/>
        <v>20</v>
      </c>
      <c r="H4008" s="30" t="str">
        <f t="shared" si="1006"/>
        <v>-</v>
      </c>
      <c r="I4008" s="30">
        <f t="shared" si="1011"/>
        <v>22</v>
      </c>
      <c r="J4008" s="35" t="str">
        <f t="shared" si="1007"/>
        <v>HDFC MF Monthly Income Plan-Short Term Plan-Growth Option</v>
      </c>
      <c r="K4008" s="35">
        <f t="shared" si="1012"/>
        <v>80</v>
      </c>
      <c r="L4008" s="30" t="str">
        <f t="shared" si="1013"/>
        <v>29.8340</v>
      </c>
      <c r="M4008" s="30">
        <f t="shared" si="1014"/>
        <v>88</v>
      </c>
      <c r="N4008" s="30" t="str">
        <f t="shared" si="1015"/>
        <v>29.5357</v>
      </c>
      <c r="O4008" s="30">
        <f t="shared" si="1016"/>
        <v>96</v>
      </c>
      <c r="P4008" s="30" t="str">
        <f t="shared" si="1017"/>
        <v>29.8340</v>
      </c>
      <c r="Q4008" s="30">
        <f t="shared" si="1018"/>
        <v>104</v>
      </c>
      <c r="R4008" s="36" t="str">
        <f t="shared" si="1019"/>
        <v>09-Aug-2017</v>
      </c>
      <c r="S4008" s="37">
        <f t="shared" si="1010"/>
        <v>29.834</v>
      </c>
    </row>
    <row r="4009" spans="1:19" ht="26">
      <c r="A4009" s="30" t="s">
        <v>9693</v>
      </c>
      <c r="D4009" s="30" t="str">
        <f t="shared" si="1004"/>
        <v>102145</v>
      </c>
      <c r="E4009" s="30">
        <f t="shared" si="1008"/>
        <v>7</v>
      </c>
      <c r="F4009" s="30" t="str">
        <f t="shared" si="1005"/>
        <v>INF179K01AG9</v>
      </c>
      <c r="G4009" s="30">
        <f t="shared" si="1009"/>
        <v>20</v>
      </c>
      <c r="H4009" s="30" t="str">
        <f t="shared" si="1006"/>
        <v>INF179K01AH7</v>
      </c>
      <c r="I4009" s="30">
        <f t="shared" si="1011"/>
        <v>33</v>
      </c>
      <c r="J4009" s="35" t="str">
        <f t="shared" si="1007"/>
        <v>HDFC MF Monthly Income Plan-Short Term Plan-Monthly Dividend Option</v>
      </c>
      <c r="K4009" s="35">
        <f t="shared" si="1012"/>
        <v>101</v>
      </c>
      <c r="L4009" s="30" t="str">
        <f t="shared" si="1013"/>
        <v>11.5598</v>
      </c>
      <c r="M4009" s="30">
        <f t="shared" si="1014"/>
        <v>109</v>
      </c>
      <c r="N4009" s="30" t="str">
        <f t="shared" si="1015"/>
        <v>11.4442</v>
      </c>
      <c r="O4009" s="30">
        <f t="shared" si="1016"/>
        <v>117</v>
      </c>
      <c r="P4009" s="30" t="str">
        <f t="shared" si="1017"/>
        <v>11.5598</v>
      </c>
      <c r="Q4009" s="30">
        <f t="shared" si="1018"/>
        <v>125</v>
      </c>
      <c r="R4009" s="36" t="str">
        <f t="shared" si="1019"/>
        <v>09-Aug-2017</v>
      </c>
      <c r="S4009" s="37">
        <f t="shared" si="1010"/>
        <v>11.559799999999999</v>
      </c>
    </row>
    <row r="4010" spans="1:19" ht="26">
      <c r="A4010" s="30" t="s">
        <v>9694</v>
      </c>
      <c r="D4010" s="30" t="str">
        <f t="shared" si="1004"/>
        <v>102146</v>
      </c>
      <c r="E4010" s="30">
        <f t="shared" si="1008"/>
        <v>7</v>
      </c>
      <c r="F4010" s="30" t="str">
        <f t="shared" si="1005"/>
        <v>INF179K01AI5</v>
      </c>
      <c r="G4010" s="30">
        <f t="shared" si="1009"/>
        <v>20</v>
      </c>
      <c r="H4010" s="30" t="str">
        <f t="shared" si="1006"/>
        <v>INF179K01AJ3</v>
      </c>
      <c r="I4010" s="30">
        <f t="shared" si="1011"/>
        <v>33</v>
      </c>
      <c r="J4010" s="35" t="str">
        <f t="shared" si="1007"/>
        <v>HDFC MF Monthly Income Plan-Short Term Plan-Quarterly Dividend Option</v>
      </c>
      <c r="K4010" s="35">
        <f t="shared" si="1012"/>
        <v>103</v>
      </c>
      <c r="L4010" s="30" t="str">
        <f t="shared" si="1013"/>
        <v>12.0620</v>
      </c>
      <c r="M4010" s="30">
        <f t="shared" si="1014"/>
        <v>111</v>
      </c>
      <c r="N4010" s="30" t="str">
        <f t="shared" si="1015"/>
        <v>11.9414</v>
      </c>
      <c r="O4010" s="30">
        <f t="shared" si="1016"/>
        <v>119</v>
      </c>
      <c r="P4010" s="30" t="str">
        <f t="shared" si="1017"/>
        <v>12.0620</v>
      </c>
      <c r="Q4010" s="30">
        <f t="shared" si="1018"/>
        <v>127</v>
      </c>
      <c r="R4010" s="36" t="str">
        <f t="shared" si="1019"/>
        <v>09-Aug-2017</v>
      </c>
      <c r="S4010" s="37">
        <f t="shared" si="1010"/>
        <v>12.061999999999999</v>
      </c>
    </row>
    <row r="4011" spans="1:19">
      <c r="A4011" s="30" t="s">
        <v>9695</v>
      </c>
      <c r="D4011" s="30" t="str">
        <f t="shared" si="1004"/>
        <v>103130</v>
      </c>
      <c r="E4011" s="30">
        <f t="shared" si="1008"/>
        <v>7</v>
      </c>
      <c r="F4011" s="30" t="str">
        <f t="shared" si="1005"/>
        <v>INF179K01AN5</v>
      </c>
      <c r="G4011" s="30">
        <f t="shared" si="1009"/>
        <v>20</v>
      </c>
      <c r="H4011" s="30" t="str">
        <f t="shared" si="1006"/>
        <v>INF179K01AO3</v>
      </c>
      <c r="I4011" s="30">
        <f t="shared" si="1011"/>
        <v>33</v>
      </c>
      <c r="J4011" s="35" t="str">
        <f t="shared" si="1007"/>
        <v>HDFC Multiple Yield Fund - Plan 2005-Dividend</v>
      </c>
      <c r="K4011" s="35">
        <f t="shared" si="1012"/>
        <v>79</v>
      </c>
      <c r="L4011" s="30" t="str">
        <f t="shared" si="1013"/>
        <v>11.6640</v>
      </c>
      <c r="M4011" s="30">
        <f t="shared" si="1014"/>
        <v>87</v>
      </c>
      <c r="N4011" s="30" t="str">
        <f t="shared" si="1015"/>
        <v>11.5474</v>
      </c>
      <c r="O4011" s="30">
        <f t="shared" si="1016"/>
        <v>95</v>
      </c>
      <c r="P4011" s="30" t="str">
        <f t="shared" si="1017"/>
        <v>11.6640</v>
      </c>
      <c r="Q4011" s="30">
        <f t="shared" si="1018"/>
        <v>103</v>
      </c>
      <c r="R4011" s="36" t="str">
        <f t="shared" si="1019"/>
        <v>09-Aug-2017</v>
      </c>
      <c r="S4011" s="37">
        <f t="shared" si="1010"/>
        <v>11.664</v>
      </c>
    </row>
    <row r="4012" spans="1:19">
      <c r="A4012" s="30" t="s">
        <v>9696</v>
      </c>
      <c r="D4012" s="30" t="str">
        <f t="shared" si="1004"/>
        <v>103131</v>
      </c>
      <c r="E4012" s="30">
        <f t="shared" si="1008"/>
        <v>7</v>
      </c>
      <c r="F4012" s="30" t="str">
        <f t="shared" si="1005"/>
        <v>INF179K01AP0</v>
      </c>
      <c r="G4012" s="30">
        <f t="shared" si="1009"/>
        <v>20</v>
      </c>
      <c r="H4012" s="30" t="str">
        <f t="shared" si="1006"/>
        <v>-</v>
      </c>
      <c r="I4012" s="30">
        <f t="shared" si="1011"/>
        <v>22</v>
      </c>
      <c r="J4012" s="35" t="str">
        <f t="shared" si="1007"/>
        <v>HDFC Multiple Yield Fund - Plan 2005-Growth</v>
      </c>
      <c r="K4012" s="35">
        <f t="shared" si="1012"/>
        <v>66</v>
      </c>
      <c r="L4012" s="30" t="str">
        <f t="shared" si="1013"/>
        <v>29.7691</v>
      </c>
      <c r="M4012" s="30">
        <f t="shared" si="1014"/>
        <v>74</v>
      </c>
      <c r="N4012" s="30" t="str">
        <f t="shared" si="1015"/>
        <v>29.4714</v>
      </c>
      <c r="O4012" s="30">
        <f t="shared" si="1016"/>
        <v>82</v>
      </c>
      <c r="P4012" s="30" t="str">
        <f t="shared" si="1017"/>
        <v>29.7691</v>
      </c>
      <c r="Q4012" s="30">
        <f t="shared" si="1018"/>
        <v>90</v>
      </c>
      <c r="R4012" s="36" t="str">
        <f t="shared" si="1019"/>
        <v>09-Aug-2017</v>
      </c>
      <c r="S4012" s="37">
        <f t="shared" si="1010"/>
        <v>29.769100000000002</v>
      </c>
    </row>
    <row r="4013" spans="1:19" ht="26">
      <c r="A4013" s="30" t="s">
        <v>9697</v>
      </c>
      <c r="D4013" s="30" t="str">
        <f t="shared" si="1004"/>
        <v>119130</v>
      </c>
      <c r="E4013" s="30">
        <f t="shared" si="1008"/>
        <v>7</v>
      </c>
      <c r="F4013" s="30" t="str">
        <f t="shared" si="1005"/>
        <v>INF179K01XU2</v>
      </c>
      <c r="G4013" s="30">
        <f t="shared" si="1009"/>
        <v>20</v>
      </c>
      <c r="H4013" s="30" t="str">
        <f t="shared" si="1006"/>
        <v>INF179K01XV0</v>
      </c>
      <c r="I4013" s="30">
        <f t="shared" si="1011"/>
        <v>33</v>
      </c>
      <c r="J4013" s="35" t="str">
        <f t="shared" si="1007"/>
        <v>HDFC Multiple Yield Fund Plan 2005-Direct Plan - Dividend Option</v>
      </c>
      <c r="K4013" s="35">
        <f t="shared" si="1012"/>
        <v>98</v>
      </c>
      <c r="L4013" s="30" t="str">
        <f t="shared" si="1013"/>
        <v>12.5414</v>
      </c>
      <c r="M4013" s="30">
        <f t="shared" si="1014"/>
        <v>106</v>
      </c>
      <c r="N4013" s="30" t="str">
        <f t="shared" si="1015"/>
        <v>12.4160</v>
      </c>
      <c r="O4013" s="30">
        <f t="shared" si="1016"/>
        <v>114</v>
      </c>
      <c r="P4013" s="30" t="str">
        <f t="shared" si="1017"/>
        <v>12.5414</v>
      </c>
      <c r="Q4013" s="30">
        <f t="shared" si="1018"/>
        <v>122</v>
      </c>
      <c r="R4013" s="36" t="str">
        <f t="shared" si="1019"/>
        <v>09-Aug-2017</v>
      </c>
      <c r="S4013" s="37">
        <f t="shared" si="1010"/>
        <v>12.541399999999999</v>
      </c>
    </row>
    <row r="4014" spans="1:19" ht="26">
      <c r="A4014" s="30" t="s">
        <v>9698</v>
      </c>
      <c r="D4014" s="30" t="str">
        <f t="shared" si="1004"/>
        <v>119131</v>
      </c>
      <c r="E4014" s="30">
        <f t="shared" si="1008"/>
        <v>7</v>
      </c>
      <c r="F4014" s="30" t="str">
        <f t="shared" si="1005"/>
        <v>INF179K01XW8</v>
      </c>
      <c r="G4014" s="30">
        <f t="shared" si="1009"/>
        <v>20</v>
      </c>
      <c r="H4014" s="30" t="str">
        <f t="shared" si="1006"/>
        <v>-</v>
      </c>
      <c r="I4014" s="30">
        <f t="shared" si="1011"/>
        <v>22</v>
      </c>
      <c r="J4014" s="35" t="str">
        <f t="shared" si="1007"/>
        <v>HDFC Multiple Yield Fund Plan 2005-Direct Plan - Growth Option</v>
      </c>
      <c r="K4014" s="35">
        <f t="shared" si="1012"/>
        <v>85</v>
      </c>
      <c r="L4014" s="30" t="str">
        <f t="shared" si="1013"/>
        <v>30.5783</v>
      </c>
      <c r="M4014" s="30">
        <f t="shared" si="1014"/>
        <v>93</v>
      </c>
      <c r="N4014" s="30" t="str">
        <f t="shared" si="1015"/>
        <v>30.2725</v>
      </c>
      <c r="O4014" s="30">
        <f t="shared" si="1016"/>
        <v>101</v>
      </c>
      <c r="P4014" s="30" t="str">
        <f t="shared" si="1017"/>
        <v>30.5783</v>
      </c>
      <c r="Q4014" s="30">
        <f t="shared" si="1018"/>
        <v>109</v>
      </c>
      <c r="R4014" s="36" t="str">
        <f t="shared" si="1019"/>
        <v>09-Aug-2017</v>
      </c>
      <c r="S4014" s="37">
        <f t="shared" si="1010"/>
        <v>30.578299999999999</v>
      </c>
    </row>
    <row r="4015" spans="1:19" ht="26">
      <c r="A4015" s="30" t="s">
        <v>9699</v>
      </c>
      <c r="D4015" s="30" t="str">
        <f t="shared" si="1004"/>
        <v>132851</v>
      </c>
      <c r="E4015" s="30">
        <f t="shared" si="1008"/>
        <v>7</v>
      </c>
      <c r="F4015" s="30" t="str">
        <f t="shared" si="1005"/>
        <v>INF179KA1D58</v>
      </c>
      <c r="G4015" s="30">
        <f t="shared" si="1009"/>
        <v>20</v>
      </c>
      <c r="H4015" s="30" t="str">
        <f t="shared" si="1006"/>
        <v>-</v>
      </c>
      <c r="I4015" s="30">
        <f t="shared" si="1011"/>
        <v>22</v>
      </c>
      <c r="J4015" s="35" t="str">
        <f t="shared" si="1007"/>
        <v>HDFC Regular Savings Fund - Direct Option - Normal Dividend Option</v>
      </c>
      <c r="K4015" s="35">
        <f t="shared" si="1012"/>
        <v>89</v>
      </c>
      <c r="L4015" s="30" t="str">
        <f t="shared" si="1013"/>
        <v>12.9654</v>
      </c>
      <c r="M4015" s="30">
        <f t="shared" si="1014"/>
        <v>97</v>
      </c>
      <c r="N4015" s="30" t="str">
        <f t="shared" si="1015"/>
        <v>12.8682</v>
      </c>
      <c r="O4015" s="30">
        <f t="shared" si="1016"/>
        <v>105</v>
      </c>
      <c r="P4015" s="30" t="str">
        <f t="shared" si="1017"/>
        <v>12.9654</v>
      </c>
      <c r="Q4015" s="30">
        <f t="shared" si="1018"/>
        <v>113</v>
      </c>
      <c r="R4015" s="36" t="str">
        <f t="shared" si="1019"/>
        <v>09-Aug-2017</v>
      </c>
      <c r="S4015" s="37">
        <f t="shared" si="1010"/>
        <v>12.965400000000001</v>
      </c>
    </row>
    <row r="4016" spans="1:19" ht="26">
      <c r="A4016" s="30" t="s">
        <v>9700</v>
      </c>
      <c r="D4016" s="30" t="str">
        <f t="shared" si="1004"/>
        <v>132850</v>
      </c>
      <c r="E4016" s="30">
        <f t="shared" si="1008"/>
        <v>7</v>
      </c>
      <c r="F4016" s="30" t="str">
        <f t="shared" si="1005"/>
        <v>INF179KA1D74</v>
      </c>
      <c r="G4016" s="30">
        <f t="shared" si="1009"/>
        <v>20</v>
      </c>
      <c r="H4016" s="30" t="str">
        <f t="shared" si="1006"/>
        <v>-</v>
      </c>
      <c r="I4016" s="30">
        <f t="shared" si="1011"/>
        <v>22</v>
      </c>
      <c r="J4016" s="35" t="str">
        <f t="shared" si="1007"/>
        <v>HDFC Regular Savings Fund - Regular Option - Normal Dividend Option</v>
      </c>
      <c r="K4016" s="35">
        <f t="shared" si="1012"/>
        <v>90</v>
      </c>
      <c r="L4016" s="30" t="str">
        <f t="shared" si="1013"/>
        <v>12.9197</v>
      </c>
      <c r="M4016" s="30">
        <f t="shared" si="1014"/>
        <v>98</v>
      </c>
      <c r="N4016" s="30" t="str">
        <f t="shared" si="1015"/>
        <v>12.8228</v>
      </c>
      <c r="O4016" s="30">
        <f t="shared" si="1016"/>
        <v>106</v>
      </c>
      <c r="P4016" s="30" t="str">
        <f t="shared" si="1017"/>
        <v>12.9197</v>
      </c>
      <c r="Q4016" s="30">
        <f t="shared" si="1018"/>
        <v>114</v>
      </c>
      <c r="R4016" s="36" t="str">
        <f t="shared" si="1019"/>
        <v>09-Aug-2017</v>
      </c>
      <c r="S4016" s="37">
        <f t="shared" si="1010"/>
        <v>12.919700000000001</v>
      </c>
    </row>
    <row r="4017" spans="1:19">
      <c r="A4017" s="30" t="s">
        <v>9701</v>
      </c>
      <c r="D4017" s="30" t="str">
        <f t="shared" si="1004"/>
        <v>119079</v>
      </c>
      <c r="E4017" s="30">
        <f t="shared" si="1008"/>
        <v>7</v>
      </c>
      <c r="F4017" s="30" t="str">
        <f t="shared" si="1005"/>
        <v>INF179K01YP0</v>
      </c>
      <c r="G4017" s="30">
        <f t="shared" si="1009"/>
        <v>20</v>
      </c>
      <c r="H4017" s="30" t="str">
        <f t="shared" si="1006"/>
        <v>-</v>
      </c>
      <c r="I4017" s="30">
        <f t="shared" si="1011"/>
        <v>22</v>
      </c>
      <c r="J4017" s="35" t="str">
        <f t="shared" si="1007"/>
        <v>HDFC Regular Savings Fund -Direct Plan - Growth Option</v>
      </c>
      <c r="K4017" s="35">
        <f t="shared" si="1012"/>
        <v>77</v>
      </c>
      <c r="L4017" s="30" t="str">
        <f t="shared" si="1013"/>
        <v>34.0354</v>
      </c>
      <c r="M4017" s="30">
        <f t="shared" si="1014"/>
        <v>85</v>
      </c>
      <c r="N4017" s="30" t="str">
        <f t="shared" si="1015"/>
        <v>33.7801</v>
      </c>
      <c r="O4017" s="30">
        <f t="shared" si="1016"/>
        <v>93</v>
      </c>
      <c r="P4017" s="30" t="str">
        <f t="shared" si="1017"/>
        <v>34.0354</v>
      </c>
      <c r="Q4017" s="30">
        <f t="shared" si="1018"/>
        <v>101</v>
      </c>
      <c r="R4017" s="36" t="str">
        <f t="shared" si="1019"/>
        <v>09-Aug-2017</v>
      </c>
      <c r="S4017" s="37">
        <f t="shared" si="1010"/>
        <v>34.035400000000003</v>
      </c>
    </row>
    <row r="4018" spans="1:19" ht="26">
      <c r="A4018" s="30" t="s">
        <v>9702</v>
      </c>
      <c r="D4018" s="30" t="str">
        <f t="shared" si="1004"/>
        <v>119078</v>
      </c>
      <c r="E4018" s="30">
        <f t="shared" si="1008"/>
        <v>7</v>
      </c>
      <c r="F4018" s="30" t="str">
        <f t="shared" si="1005"/>
        <v>INF179K01YN5</v>
      </c>
      <c r="G4018" s="30">
        <f t="shared" si="1009"/>
        <v>20</v>
      </c>
      <c r="H4018" s="30" t="str">
        <f t="shared" si="1006"/>
        <v>INF179K01YO3</v>
      </c>
      <c r="I4018" s="30">
        <f t="shared" si="1011"/>
        <v>33</v>
      </c>
      <c r="J4018" s="35" t="str">
        <f t="shared" si="1007"/>
        <v>HDFC Regular Savings Fund -Direct Plan - Monthly Dividend Option</v>
      </c>
      <c r="K4018" s="35">
        <f t="shared" si="1012"/>
        <v>98</v>
      </c>
      <c r="L4018" s="30" t="str">
        <f t="shared" si="1013"/>
        <v>10.3679</v>
      </c>
      <c r="M4018" s="30">
        <f t="shared" si="1014"/>
        <v>106</v>
      </c>
      <c r="N4018" s="30" t="str">
        <f t="shared" si="1015"/>
        <v>10.2901</v>
      </c>
      <c r="O4018" s="30">
        <f t="shared" si="1016"/>
        <v>114</v>
      </c>
      <c r="P4018" s="30" t="str">
        <f t="shared" si="1017"/>
        <v>10.3679</v>
      </c>
      <c r="Q4018" s="30">
        <f t="shared" si="1018"/>
        <v>122</v>
      </c>
      <c r="R4018" s="36" t="str">
        <f t="shared" si="1019"/>
        <v>09-Aug-2017</v>
      </c>
      <c r="S4018" s="37">
        <f t="shared" si="1010"/>
        <v>10.367900000000001</v>
      </c>
    </row>
    <row r="4019" spans="1:19">
      <c r="A4019" s="30" t="s">
        <v>9703</v>
      </c>
      <c r="D4019" s="30" t="str">
        <f t="shared" si="1004"/>
        <v>101430</v>
      </c>
      <c r="E4019" s="30">
        <f t="shared" si="1008"/>
        <v>7</v>
      </c>
      <c r="F4019" s="30" t="str">
        <f t="shared" si="1005"/>
        <v>INF179K01AY2</v>
      </c>
      <c r="G4019" s="30">
        <f t="shared" si="1009"/>
        <v>20</v>
      </c>
      <c r="H4019" s="30" t="str">
        <f t="shared" si="1006"/>
        <v>-</v>
      </c>
      <c r="I4019" s="30">
        <f t="shared" si="1011"/>
        <v>22</v>
      </c>
      <c r="J4019" s="35" t="str">
        <f t="shared" si="1007"/>
        <v>HDFC Regular Savings Fund-GROWTH</v>
      </c>
      <c r="K4019" s="35">
        <f t="shared" si="1012"/>
        <v>55</v>
      </c>
      <c r="L4019" s="30" t="str">
        <f t="shared" si="1013"/>
        <v>33.4047</v>
      </c>
      <c r="M4019" s="30">
        <f t="shared" si="1014"/>
        <v>63</v>
      </c>
      <c r="N4019" s="30" t="str">
        <f t="shared" si="1015"/>
        <v>33.1542</v>
      </c>
      <c r="O4019" s="30">
        <f t="shared" si="1016"/>
        <v>71</v>
      </c>
      <c r="P4019" s="30" t="str">
        <f t="shared" si="1017"/>
        <v>33.4047</v>
      </c>
      <c r="Q4019" s="30">
        <f t="shared" si="1018"/>
        <v>79</v>
      </c>
      <c r="R4019" s="36" t="str">
        <f t="shared" si="1019"/>
        <v>09-Aug-2017</v>
      </c>
      <c r="S4019" s="37">
        <f t="shared" si="1010"/>
        <v>33.404699999999998</v>
      </c>
    </row>
    <row r="4020" spans="1:19">
      <c r="A4020" s="30" t="s">
        <v>9704</v>
      </c>
      <c r="D4020" s="30" t="str">
        <f t="shared" si="1004"/>
        <v>101431</v>
      </c>
      <c r="E4020" s="30">
        <f t="shared" si="1008"/>
        <v>7</v>
      </c>
      <c r="F4020" s="30" t="str">
        <f t="shared" si="1005"/>
        <v>INF179K01AW6</v>
      </c>
      <c r="G4020" s="30">
        <f t="shared" si="1009"/>
        <v>20</v>
      </c>
      <c r="H4020" s="30" t="str">
        <f t="shared" si="1006"/>
        <v>INF179K01AX4</v>
      </c>
      <c r="I4020" s="30">
        <f t="shared" si="1011"/>
        <v>33</v>
      </c>
      <c r="J4020" s="35" t="str">
        <f t="shared" si="1007"/>
        <v>HDFC Regular Savings Fund-Monthly Dividend Option</v>
      </c>
      <c r="K4020" s="35">
        <f t="shared" si="1012"/>
        <v>83</v>
      </c>
      <c r="L4020" s="30" t="str">
        <f t="shared" si="1013"/>
        <v>10.3985</v>
      </c>
      <c r="M4020" s="30">
        <f t="shared" si="1014"/>
        <v>91</v>
      </c>
      <c r="N4020" s="30" t="str">
        <f t="shared" si="1015"/>
        <v>10.3205</v>
      </c>
      <c r="O4020" s="30">
        <f t="shared" si="1016"/>
        <v>99</v>
      </c>
      <c r="P4020" s="30" t="str">
        <f t="shared" si="1017"/>
        <v>10.3985</v>
      </c>
      <c r="Q4020" s="30">
        <f t="shared" si="1018"/>
        <v>107</v>
      </c>
      <c r="R4020" s="36" t="str">
        <f t="shared" si="1019"/>
        <v>09-Aug-2017</v>
      </c>
      <c r="S4020" s="37">
        <f t="shared" si="1010"/>
        <v>10.3985</v>
      </c>
    </row>
    <row r="4021" spans="1:19" ht="26">
      <c r="A4021" s="30" t="s">
        <v>9705</v>
      </c>
      <c r="D4021" s="30" t="str">
        <f t="shared" si="1004"/>
        <v>136465</v>
      </c>
      <c r="E4021" s="30">
        <f t="shared" si="1008"/>
        <v>7</v>
      </c>
      <c r="F4021" s="30" t="str">
        <f t="shared" si="1005"/>
        <v>INF179KB1MJ2</v>
      </c>
      <c r="G4021" s="30">
        <f t="shared" si="1009"/>
        <v>20</v>
      </c>
      <c r="H4021" s="30" t="str">
        <f t="shared" si="1006"/>
        <v>-</v>
      </c>
      <c r="I4021" s="30">
        <f t="shared" si="1011"/>
        <v>22</v>
      </c>
      <c r="J4021" s="35" t="str">
        <f t="shared" si="1007"/>
        <v>HDFC Retirement Savings Fund - Hybrid - Debt Plan - Direct Plan</v>
      </c>
      <c r="K4021" s="35">
        <f t="shared" si="1012"/>
        <v>86</v>
      </c>
      <c r="L4021" s="30" t="str">
        <f t="shared" si="1013"/>
        <v>12.5695</v>
      </c>
      <c r="M4021" s="30">
        <f t="shared" si="1014"/>
        <v>94</v>
      </c>
      <c r="N4021" s="30" t="str">
        <f t="shared" si="1015"/>
        <v>12.4438</v>
      </c>
      <c r="O4021" s="30">
        <f t="shared" si="1016"/>
        <v>102</v>
      </c>
      <c r="P4021" s="30" t="str">
        <f t="shared" si="1017"/>
        <v>12.5695</v>
      </c>
      <c r="Q4021" s="30">
        <f t="shared" si="1018"/>
        <v>110</v>
      </c>
      <c r="R4021" s="36" t="str">
        <f t="shared" si="1019"/>
        <v>09-Aug-2017</v>
      </c>
      <c r="S4021" s="37">
        <f t="shared" si="1010"/>
        <v>12.5695</v>
      </c>
    </row>
    <row r="4022" spans="1:19" ht="26">
      <c r="A4022" s="30" t="s">
        <v>9706</v>
      </c>
      <c r="D4022" s="30" t="str">
        <f t="shared" si="1004"/>
        <v>136466</v>
      </c>
      <c r="E4022" s="30">
        <f t="shared" si="1008"/>
        <v>7</v>
      </c>
      <c r="F4022" s="30" t="str">
        <f t="shared" si="1005"/>
        <v>INF179KB1MK0</v>
      </c>
      <c r="G4022" s="30">
        <f t="shared" si="1009"/>
        <v>20</v>
      </c>
      <c r="H4022" s="30" t="str">
        <f t="shared" si="1006"/>
        <v>-</v>
      </c>
      <c r="I4022" s="30">
        <f t="shared" si="1011"/>
        <v>22</v>
      </c>
      <c r="J4022" s="35" t="str">
        <f t="shared" si="1007"/>
        <v>HDFC Retirement Savings Fund - Hybrid - Debt Plan - Regular Plan</v>
      </c>
      <c r="K4022" s="35">
        <f t="shared" si="1012"/>
        <v>87</v>
      </c>
      <c r="L4022" s="30" t="str">
        <f t="shared" si="1013"/>
        <v>12.2640</v>
      </c>
      <c r="M4022" s="30">
        <f t="shared" si="1014"/>
        <v>95</v>
      </c>
      <c r="N4022" s="30" t="str">
        <f t="shared" si="1015"/>
        <v>12.1414</v>
      </c>
      <c r="O4022" s="30">
        <f t="shared" si="1016"/>
        <v>103</v>
      </c>
      <c r="P4022" s="30" t="str">
        <f t="shared" si="1017"/>
        <v>12.2640</v>
      </c>
      <c r="Q4022" s="30">
        <f t="shared" si="1018"/>
        <v>111</v>
      </c>
      <c r="R4022" s="36" t="str">
        <f t="shared" si="1019"/>
        <v>09-Aug-2017</v>
      </c>
      <c r="S4022" s="37">
        <f t="shared" si="1010"/>
        <v>12.263999999999999</v>
      </c>
    </row>
    <row r="4023" spans="1:19" ht="26">
      <c r="A4023" s="30" t="s">
        <v>9707</v>
      </c>
      <c r="D4023" s="30" t="str">
        <f t="shared" si="1004"/>
        <v>133368</v>
      </c>
      <c r="E4023" s="30">
        <f t="shared" si="1008"/>
        <v>7</v>
      </c>
      <c r="F4023" s="30" t="str">
        <f t="shared" si="1005"/>
        <v>INF179KA1Q79</v>
      </c>
      <c r="G4023" s="30">
        <f t="shared" si="1009"/>
        <v>20</v>
      </c>
      <c r="H4023" s="30" t="str">
        <f t="shared" si="1006"/>
        <v>-</v>
      </c>
      <c r="I4023" s="30">
        <f t="shared" si="1011"/>
        <v>22</v>
      </c>
      <c r="J4023" s="35" t="str">
        <f t="shared" si="1007"/>
        <v>HDFC Short Term Opportunities - Regular Plan - Normal Dividend Option</v>
      </c>
      <c r="K4023" s="35">
        <f t="shared" si="1012"/>
        <v>92</v>
      </c>
      <c r="L4023" s="30" t="str">
        <f t="shared" si="1013"/>
        <v>12.4557</v>
      </c>
      <c r="M4023" s="30">
        <f t="shared" si="1014"/>
        <v>100</v>
      </c>
      <c r="N4023" s="30" t="str">
        <f t="shared" si="1015"/>
        <v>12.4557</v>
      </c>
      <c r="O4023" s="30">
        <f t="shared" si="1016"/>
        <v>108</v>
      </c>
      <c r="P4023" s="30" t="str">
        <f t="shared" si="1017"/>
        <v>12.4557</v>
      </c>
      <c r="Q4023" s="30">
        <f t="shared" si="1018"/>
        <v>116</v>
      </c>
      <c r="R4023" s="36" t="str">
        <f t="shared" si="1019"/>
        <v>09-Aug-2017</v>
      </c>
      <c r="S4023" s="37">
        <f t="shared" si="1010"/>
        <v>12.4557</v>
      </c>
    </row>
    <row r="4024" spans="1:19" ht="26">
      <c r="A4024" s="30" t="s">
        <v>9708</v>
      </c>
      <c r="D4024" s="30" t="str">
        <f t="shared" si="1004"/>
        <v>133367</v>
      </c>
      <c r="E4024" s="30">
        <f t="shared" si="1008"/>
        <v>7</v>
      </c>
      <c r="F4024" s="30" t="str">
        <f t="shared" si="1005"/>
        <v>INF179KA1Q53</v>
      </c>
      <c r="G4024" s="30">
        <f t="shared" si="1009"/>
        <v>20</v>
      </c>
      <c r="H4024" s="30" t="str">
        <f t="shared" si="1006"/>
        <v>-</v>
      </c>
      <c r="I4024" s="30">
        <f t="shared" si="1011"/>
        <v>22</v>
      </c>
      <c r="J4024" s="35" t="str">
        <f t="shared" si="1007"/>
        <v>HDFC Short Term Opportunities Fund - Direct Plan - Normal Dividend Option</v>
      </c>
      <c r="K4024" s="35">
        <f t="shared" si="1012"/>
        <v>96</v>
      </c>
      <c r="L4024" s="30" t="str">
        <f t="shared" si="1013"/>
        <v>12.4685</v>
      </c>
      <c r="M4024" s="30">
        <f t="shared" si="1014"/>
        <v>104</v>
      </c>
      <c r="N4024" s="30" t="str">
        <f t="shared" si="1015"/>
        <v>12.4685</v>
      </c>
      <c r="O4024" s="30">
        <f t="shared" si="1016"/>
        <v>112</v>
      </c>
      <c r="P4024" s="30" t="str">
        <f t="shared" si="1017"/>
        <v>12.4685</v>
      </c>
      <c r="Q4024" s="30">
        <f t="shared" si="1018"/>
        <v>120</v>
      </c>
      <c r="R4024" s="36" t="str">
        <f t="shared" si="1019"/>
        <v>09-Aug-2017</v>
      </c>
      <c r="S4024" s="37">
        <f t="shared" si="1010"/>
        <v>12.468500000000001</v>
      </c>
    </row>
    <row r="4025" spans="1:19" ht="26">
      <c r="A4025" s="30" t="s">
        <v>9709</v>
      </c>
      <c r="D4025" s="30" t="str">
        <f t="shared" si="1004"/>
        <v>113048</v>
      </c>
      <c r="E4025" s="30">
        <f t="shared" si="1008"/>
        <v>7</v>
      </c>
      <c r="F4025" s="30" t="str">
        <f t="shared" si="1005"/>
        <v>INF179K01CV4</v>
      </c>
      <c r="G4025" s="30">
        <f t="shared" si="1009"/>
        <v>20</v>
      </c>
      <c r="H4025" s="30" t="str">
        <f t="shared" si="1006"/>
        <v>INF179K01CW2</v>
      </c>
      <c r="I4025" s="30">
        <f t="shared" si="1011"/>
        <v>33</v>
      </c>
      <c r="J4025" s="35" t="str">
        <f t="shared" si="1007"/>
        <v>HDFC SHORT TERM OPPORTUNITIES FUND - FORTNIGHTLY DIVIDEND OPTION</v>
      </c>
      <c r="K4025" s="35">
        <f t="shared" si="1012"/>
        <v>98</v>
      </c>
      <c r="L4025" s="30" t="str">
        <f t="shared" si="1013"/>
        <v>10.2561</v>
      </c>
      <c r="M4025" s="30">
        <f t="shared" si="1014"/>
        <v>106</v>
      </c>
      <c r="N4025" s="30" t="str">
        <f t="shared" si="1015"/>
        <v>10.2561</v>
      </c>
      <c r="O4025" s="30">
        <f t="shared" si="1016"/>
        <v>114</v>
      </c>
      <c r="P4025" s="30" t="str">
        <f t="shared" si="1017"/>
        <v>10.2561</v>
      </c>
      <c r="Q4025" s="30">
        <f t="shared" si="1018"/>
        <v>122</v>
      </c>
      <c r="R4025" s="36" t="str">
        <f t="shared" si="1019"/>
        <v>09-Aug-2017</v>
      </c>
      <c r="S4025" s="37">
        <f t="shared" si="1010"/>
        <v>10.2561</v>
      </c>
    </row>
    <row r="4026" spans="1:19">
      <c r="A4026" s="30" t="s">
        <v>9710</v>
      </c>
      <c r="D4026" s="30" t="str">
        <f t="shared" si="1004"/>
        <v>113047</v>
      </c>
      <c r="E4026" s="30">
        <f t="shared" si="1008"/>
        <v>7</v>
      </c>
      <c r="F4026" s="30" t="str">
        <f t="shared" si="1005"/>
        <v>INF179K01CU6</v>
      </c>
      <c r="G4026" s="30">
        <f t="shared" si="1009"/>
        <v>20</v>
      </c>
      <c r="H4026" s="30" t="str">
        <f t="shared" si="1006"/>
        <v>-</v>
      </c>
      <c r="I4026" s="30">
        <f t="shared" si="1011"/>
        <v>22</v>
      </c>
      <c r="J4026" s="35" t="str">
        <f t="shared" si="1007"/>
        <v>HDFC SHORT TERM OPPORTUNITIES FUND - GROWTH OPTION</v>
      </c>
      <c r="K4026" s="35">
        <f t="shared" si="1012"/>
        <v>73</v>
      </c>
      <c r="L4026" s="30" t="str">
        <f t="shared" si="1013"/>
        <v>18.5252</v>
      </c>
      <c r="M4026" s="30">
        <f t="shared" si="1014"/>
        <v>81</v>
      </c>
      <c r="N4026" s="30" t="str">
        <f t="shared" si="1015"/>
        <v>18.5252</v>
      </c>
      <c r="O4026" s="30">
        <f t="shared" si="1016"/>
        <v>89</v>
      </c>
      <c r="P4026" s="30" t="str">
        <f t="shared" si="1017"/>
        <v>18.5252</v>
      </c>
      <c r="Q4026" s="30">
        <f t="shared" si="1018"/>
        <v>97</v>
      </c>
      <c r="R4026" s="36" t="str">
        <f t="shared" si="1019"/>
        <v>09-Aug-2017</v>
      </c>
      <c r="S4026" s="37">
        <f t="shared" si="1010"/>
        <v>18.525200000000002</v>
      </c>
    </row>
    <row r="4027" spans="1:19" ht="26">
      <c r="A4027" s="30" t="s">
        <v>9711</v>
      </c>
      <c r="D4027" s="30" t="str">
        <f t="shared" si="1004"/>
        <v>119015</v>
      </c>
      <c r="E4027" s="30">
        <f t="shared" si="1008"/>
        <v>7</v>
      </c>
      <c r="F4027" s="30" t="str">
        <f t="shared" si="1005"/>
        <v>-</v>
      </c>
      <c r="G4027" s="30">
        <f t="shared" si="1009"/>
        <v>9</v>
      </c>
      <c r="H4027" s="30" t="str">
        <f t="shared" si="1006"/>
        <v>-</v>
      </c>
      <c r="I4027" s="30">
        <f t="shared" si="1011"/>
        <v>11</v>
      </c>
      <c r="J4027" s="35" t="str">
        <f t="shared" si="1007"/>
        <v>HDFC Short Term Opportunities Fund -Direct Plan - Fortnightly Dividend Option</v>
      </c>
      <c r="K4027" s="35">
        <f t="shared" si="1012"/>
        <v>89</v>
      </c>
      <c r="L4027" s="30" t="str">
        <f t="shared" si="1013"/>
        <v>10.3169</v>
      </c>
      <c r="M4027" s="30">
        <f t="shared" si="1014"/>
        <v>97</v>
      </c>
      <c r="N4027" s="30" t="str">
        <f t="shared" si="1015"/>
        <v>10.3169</v>
      </c>
      <c r="O4027" s="30">
        <f t="shared" si="1016"/>
        <v>105</v>
      </c>
      <c r="P4027" s="30" t="str">
        <f t="shared" si="1017"/>
        <v>10.3169</v>
      </c>
      <c r="Q4027" s="30">
        <f t="shared" si="1018"/>
        <v>113</v>
      </c>
      <c r="R4027" s="36" t="str">
        <f t="shared" si="1019"/>
        <v>09-Aug-2017</v>
      </c>
      <c r="S4027" s="37">
        <f t="shared" si="1010"/>
        <v>10.3169</v>
      </c>
    </row>
    <row r="4028" spans="1:19" ht="26">
      <c r="A4028" s="30" t="s">
        <v>9712</v>
      </c>
      <c r="D4028" s="30" t="str">
        <f t="shared" si="1004"/>
        <v>119016</v>
      </c>
      <c r="E4028" s="30">
        <f t="shared" si="1008"/>
        <v>7</v>
      </c>
      <c r="F4028" s="30" t="str">
        <f t="shared" si="1005"/>
        <v>INF179K01YM7</v>
      </c>
      <c r="G4028" s="30">
        <f t="shared" si="1009"/>
        <v>20</v>
      </c>
      <c r="H4028" s="30" t="str">
        <f t="shared" si="1006"/>
        <v>-</v>
      </c>
      <c r="I4028" s="30">
        <f t="shared" si="1011"/>
        <v>22</v>
      </c>
      <c r="J4028" s="35" t="str">
        <f t="shared" si="1007"/>
        <v>HDFC Short Term Opportunities Fund -Direct Plan - Growth Option</v>
      </c>
      <c r="K4028" s="35">
        <f t="shared" si="1012"/>
        <v>86</v>
      </c>
      <c r="L4028" s="30" t="str">
        <f t="shared" si="1013"/>
        <v>18.6512</v>
      </c>
      <c r="M4028" s="30">
        <f t="shared" si="1014"/>
        <v>94</v>
      </c>
      <c r="N4028" s="30" t="str">
        <f t="shared" si="1015"/>
        <v>18.6512</v>
      </c>
      <c r="O4028" s="30">
        <f t="shared" si="1016"/>
        <v>102</v>
      </c>
      <c r="P4028" s="30" t="str">
        <f t="shared" si="1017"/>
        <v>18.6512</v>
      </c>
      <c r="Q4028" s="30">
        <f t="shared" si="1018"/>
        <v>110</v>
      </c>
      <c r="R4028" s="36" t="str">
        <f t="shared" si="1019"/>
        <v>09-Aug-2017</v>
      </c>
      <c r="S4028" s="37">
        <f t="shared" si="1010"/>
        <v>18.651199999999999</v>
      </c>
    </row>
    <row r="4029" spans="1:19">
      <c r="A4029" s="30" t="s">
        <v>97</v>
      </c>
      <c r="D4029" s="30" t="str">
        <f t="shared" si="1004"/>
        <v/>
      </c>
      <c r="E4029" s="30" t="str">
        <f t="shared" si="1008"/>
        <v/>
      </c>
      <c r="F4029" s="30" t="str">
        <f t="shared" si="1005"/>
        <v xml:space="preserve"> </v>
      </c>
      <c r="G4029" s="30" t="str">
        <f t="shared" si="1009"/>
        <v/>
      </c>
      <c r="H4029" s="30" t="str">
        <f t="shared" si="1006"/>
        <v/>
      </c>
      <c r="I4029" s="30" t="str">
        <f t="shared" si="1011"/>
        <v/>
      </c>
      <c r="J4029" s="35" t="str">
        <f t="shared" si="1007"/>
        <v/>
      </c>
      <c r="K4029" s="35" t="str">
        <f t="shared" si="1012"/>
        <v/>
      </c>
      <c r="L4029" s="30" t="str">
        <f t="shared" si="1013"/>
        <v/>
      </c>
      <c r="M4029" s="30" t="str">
        <f t="shared" si="1014"/>
        <v/>
      </c>
      <c r="N4029" s="30" t="str">
        <f t="shared" si="1015"/>
        <v/>
      </c>
      <c r="O4029" s="30" t="str">
        <f t="shared" si="1016"/>
        <v/>
      </c>
      <c r="P4029" s="30" t="str">
        <f t="shared" si="1017"/>
        <v/>
      </c>
      <c r="Q4029" s="30" t="str">
        <f t="shared" si="1018"/>
        <v/>
      </c>
      <c r="R4029" s="36" t="str">
        <f t="shared" si="1019"/>
        <v/>
      </c>
      <c r="S4029" s="37" t="str">
        <f t="shared" si="1010"/>
        <v/>
      </c>
    </row>
    <row r="4030" spans="1:19">
      <c r="A4030" s="30" t="s">
        <v>125</v>
      </c>
      <c r="D4030" s="30" t="str">
        <f t="shared" si="1004"/>
        <v/>
      </c>
      <c r="E4030" s="30" t="str">
        <f t="shared" si="1008"/>
        <v/>
      </c>
      <c r="F4030" s="30" t="str">
        <f t="shared" si="1005"/>
        <v>HSBC Mutual Fund</v>
      </c>
      <c r="G4030" s="30" t="str">
        <f t="shared" si="1009"/>
        <v/>
      </c>
      <c r="H4030" s="30" t="str">
        <f t="shared" si="1006"/>
        <v/>
      </c>
      <c r="I4030" s="30" t="str">
        <f t="shared" si="1011"/>
        <v/>
      </c>
      <c r="J4030" s="35" t="str">
        <f t="shared" si="1007"/>
        <v/>
      </c>
      <c r="K4030" s="35" t="str">
        <f t="shared" si="1012"/>
        <v/>
      </c>
      <c r="L4030" s="30" t="str">
        <f t="shared" si="1013"/>
        <v/>
      </c>
      <c r="M4030" s="30" t="str">
        <f t="shared" si="1014"/>
        <v/>
      </c>
      <c r="N4030" s="30" t="str">
        <f t="shared" si="1015"/>
        <v/>
      </c>
      <c r="O4030" s="30" t="str">
        <f t="shared" si="1016"/>
        <v/>
      </c>
      <c r="P4030" s="30" t="str">
        <f t="shared" si="1017"/>
        <v/>
      </c>
      <c r="Q4030" s="30" t="str">
        <f t="shared" si="1018"/>
        <v/>
      </c>
      <c r="R4030" s="36" t="str">
        <f t="shared" si="1019"/>
        <v/>
      </c>
      <c r="S4030" s="37" t="str">
        <f t="shared" si="1010"/>
        <v/>
      </c>
    </row>
    <row r="4031" spans="1:19">
      <c r="A4031" s="30" t="s">
        <v>97</v>
      </c>
      <c r="D4031" s="30" t="str">
        <f t="shared" si="1004"/>
        <v/>
      </c>
      <c r="E4031" s="30" t="str">
        <f t="shared" si="1008"/>
        <v/>
      </c>
      <c r="F4031" s="30" t="str">
        <f t="shared" si="1005"/>
        <v xml:space="preserve"> </v>
      </c>
      <c r="G4031" s="30" t="str">
        <f t="shared" si="1009"/>
        <v/>
      </c>
      <c r="H4031" s="30" t="str">
        <f t="shared" si="1006"/>
        <v/>
      </c>
      <c r="I4031" s="30" t="str">
        <f t="shared" si="1011"/>
        <v/>
      </c>
      <c r="J4031" s="35" t="str">
        <f t="shared" si="1007"/>
        <v/>
      </c>
      <c r="K4031" s="35" t="str">
        <f t="shared" si="1012"/>
        <v/>
      </c>
      <c r="L4031" s="30" t="str">
        <f t="shared" si="1013"/>
        <v/>
      </c>
      <c r="M4031" s="30" t="str">
        <f t="shared" si="1014"/>
        <v/>
      </c>
      <c r="N4031" s="30" t="str">
        <f t="shared" si="1015"/>
        <v/>
      </c>
      <c r="O4031" s="30" t="str">
        <f t="shared" si="1016"/>
        <v/>
      </c>
      <c r="P4031" s="30" t="str">
        <f t="shared" si="1017"/>
        <v/>
      </c>
      <c r="Q4031" s="30" t="str">
        <f t="shared" si="1018"/>
        <v/>
      </c>
      <c r="R4031" s="36" t="str">
        <f t="shared" si="1019"/>
        <v/>
      </c>
      <c r="S4031" s="37" t="str">
        <f t="shared" si="1010"/>
        <v/>
      </c>
    </row>
    <row r="4032" spans="1:19">
      <c r="A4032" s="30" t="s">
        <v>313</v>
      </c>
      <c r="D4032" s="30" t="str">
        <f t="shared" si="1004"/>
        <v>120047</v>
      </c>
      <c r="E4032" s="30">
        <f t="shared" si="1008"/>
        <v>7</v>
      </c>
      <c r="F4032" s="30" t="str">
        <f t="shared" si="1005"/>
        <v>-</v>
      </c>
      <c r="G4032" s="30">
        <f t="shared" si="1009"/>
        <v>9</v>
      </c>
      <c r="H4032" s="30" t="str">
        <f t="shared" si="1006"/>
        <v>INF336L01CN5</v>
      </c>
      <c r="I4032" s="30">
        <f t="shared" si="1011"/>
        <v>22</v>
      </c>
      <c r="J4032" s="35" t="str">
        <f t="shared" si="1007"/>
        <v>HSBC Flexi Debt Fund - Fortnightly Dividend Direct</v>
      </c>
      <c r="K4032" s="35">
        <f t="shared" si="1012"/>
        <v>73</v>
      </c>
      <c r="L4032" s="30" t="str">
        <f t="shared" si="1013"/>
        <v>10.0679</v>
      </c>
      <c r="M4032" s="30">
        <f t="shared" si="1014"/>
        <v>81</v>
      </c>
      <c r="N4032" s="30" t="str">
        <f t="shared" si="1015"/>
        <v>10.0679</v>
      </c>
      <c r="O4032" s="30">
        <f t="shared" si="1016"/>
        <v>89</v>
      </c>
      <c r="P4032" s="30" t="str">
        <f t="shared" si="1017"/>
        <v>10.0679</v>
      </c>
      <c r="Q4032" s="30">
        <f t="shared" si="1018"/>
        <v>97</v>
      </c>
      <c r="R4032" s="36" t="str">
        <f t="shared" si="1019"/>
        <v>07-Jan-2016</v>
      </c>
      <c r="S4032" s="37">
        <f t="shared" si="1010"/>
        <v>10.0679</v>
      </c>
    </row>
    <row r="4033" spans="1:19">
      <c r="A4033" s="30" t="s">
        <v>9713</v>
      </c>
      <c r="D4033" s="30" t="str">
        <f t="shared" si="1004"/>
        <v>120048</v>
      </c>
      <c r="E4033" s="30">
        <f t="shared" si="1008"/>
        <v>7</v>
      </c>
      <c r="F4033" s="30" t="str">
        <f t="shared" si="1005"/>
        <v>INF336L01CO3</v>
      </c>
      <c r="G4033" s="30">
        <f t="shared" si="1009"/>
        <v>20</v>
      </c>
      <c r="H4033" s="30" t="str">
        <f t="shared" si="1006"/>
        <v>-</v>
      </c>
      <c r="I4033" s="30">
        <f t="shared" si="1011"/>
        <v>22</v>
      </c>
      <c r="J4033" s="35" t="str">
        <f t="shared" si="1007"/>
        <v>HSBC Flexi Debt Fund - Growth Direct</v>
      </c>
      <c r="K4033" s="35">
        <f t="shared" si="1012"/>
        <v>59</v>
      </c>
      <c r="L4033" s="30" t="str">
        <f t="shared" si="1013"/>
        <v>23.8209</v>
      </c>
      <c r="M4033" s="30">
        <f t="shared" si="1014"/>
        <v>67</v>
      </c>
      <c r="N4033" s="30" t="str">
        <f t="shared" si="1015"/>
        <v>23.8209</v>
      </c>
      <c r="O4033" s="30">
        <f t="shared" si="1016"/>
        <v>75</v>
      </c>
      <c r="P4033" s="30" t="str">
        <f t="shared" si="1017"/>
        <v>23.8209</v>
      </c>
      <c r="Q4033" s="30">
        <f t="shared" si="1018"/>
        <v>83</v>
      </c>
      <c r="R4033" s="36" t="str">
        <f t="shared" si="1019"/>
        <v>09-Aug-2017</v>
      </c>
      <c r="S4033" s="37">
        <f t="shared" si="1010"/>
        <v>23.820900000000002</v>
      </c>
    </row>
    <row r="4034" spans="1:19">
      <c r="A4034" s="30" t="s">
        <v>9714</v>
      </c>
      <c r="D4034" s="30" t="str">
        <f t="shared" si="1004"/>
        <v>110439</v>
      </c>
      <c r="E4034" s="30">
        <f t="shared" si="1008"/>
        <v>7</v>
      </c>
      <c r="F4034" s="30" t="str">
        <f t="shared" si="1005"/>
        <v>INF336L01487</v>
      </c>
      <c r="G4034" s="30">
        <f t="shared" si="1009"/>
        <v>20</v>
      </c>
      <c r="H4034" s="30" t="str">
        <f t="shared" si="1006"/>
        <v>INF336L01479</v>
      </c>
      <c r="I4034" s="30">
        <f t="shared" si="1011"/>
        <v>33</v>
      </c>
      <c r="J4034" s="35" t="str">
        <f t="shared" si="1007"/>
        <v>HSBC Flexi Debt Fund - Half Yearly Dividend</v>
      </c>
      <c r="K4034" s="35">
        <f t="shared" si="1012"/>
        <v>77</v>
      </c>
      <c r="L4034" s="30" t="str">
        <f t="shared" si="1013"/>
        <v>12.1824</v>
      </c>
      <c r="M4034" s="30">
        <f t="shared" si="1014"/>
        <v>85</v>
      </c>
      <c r="N4034" s="30" t="str">
        <f t="shared" si="1015"/>
        <v>12.1824</v>
      </c>
      <c r="O4034" s="30">
        <f t="shared" si="1016"/>
        <v>93</v>
      </c>
      <c r="P4034" s="30" t="str">
        <f t="shared" si="1017"/>
        <v>12.1824</v>
      </c>
      <c r="Q4034" s="30">
        <f t="shared" si="1018"/>
        <v>101</v>
      </c>
      <c r="R4034" s="36" t="str">
        <f t="shared" si="1019"/>
        <v>09-Aug-2017</v>
      </c>
      <c r="S4034" s="37">
        <f t="shared" si="1010"/>
        <v>12.182399999999999</v>
      </c>
    </row>
    <row r="4035" spans="1:19">
      <c r="A4035" s="30" t="s">
        <v>9715</v>
      </c>
      <c r="D4035" s="30" t="str">
        <f t="shared" si="1004"/>
        <v>120049</v>
      </c>
      <c r="E4035" s="30">
        <f t="shared" si="1008"/>
        <v>7</v>
      </c>
      <c r="F4035" s="30" t="str">
        <f t="shared" si="1005"/>
        <v>INF336L01CP0</v>
      </c>
      <c r="G4035" s="30">
        <f t="shared" si="1009"/>
        <v>20</v>
      </c>
      <c r="H4035" s="30" t="str">
        <f t="shared" si="1006"/>
        <v>INF336L01CQ8</v>
      </c>
      <c r="I4035" s="30">
        <f t="shared" si="1011"/>
        <v>33</v>
      </c>
      <c r="J4035" s="35" t="str">
        <f t="shared" si="1007"/>
        <v>HSBC Flexi Debt Fund - Half-yearly Dividend Direct</v>
      </c>
      <c r="K4035" s="35">
        <f t="shared" si="1012"/>
        <v>84</v>
      </c>
      <c r="L4035" s="30" t="str">
        <f t="shared" si="1013"/>
        <v>11.6243</v>
      </c>
      <c r="M4035" s="30">
        <f t="shared" si="1014"/>
        <v>92</v>
      </c>
      <c r="N4035" s="30" t="str">
        <f t="shared" si="1015"/>
        <v>11.6243</v>
      </c>
      <c r="O4035" s="30">
        <f t="shared" si="1016"/>
        <v>100</v>
      </c>
      <c r="P4035" s="30" t="str">
        <f t="shared" si="1017"/>
        <v>11.6243</v>
      </c>
      <c r="Q4035" s="30">
        <f t="shared" si="1018"/>
        <v>108</v>
      </c>
      <c r="R4035" s="36" t="str">
        <f t="shared" si="1019"/>
        <v>09-Aug-2017</v>
      </c>
      <c r="S4035" s="37">
        <f t="shared" si="1010"/>
        <v>11.6243</v>
      </c>
    </row>
    <row r="4036" spans="1:19">
      <c r="A4036" s="30" t="s">
        <v>314</v>
      </c>
      <c r="D4036" s="30" t="str">
        <f t="shared" si="1004"/>
        <v>120050</v>
      </c>
      <c r="E4036" s="30">
        <f t="shared" si="1008"/>
        <v>7</v>
      </c>
      <c r="F4036" s="30" t="str">
        <f t="shared" si="1005"/>
        <v>INF336L01CR6</v>
      </c>
      <c r="G4036" s="30">
        <f t="shared" si="1009"/>
        <v>20</v>
      </c>
      <c r="H4036" s="30" t="str">
        <f t="shared" si="1006"/>
        <v>INF336L01CS4</v>
      </c>
      <c r="I4036" s="30">
        <f t="shared" si="1011"/>
        <v>33</v>
      </c>
      <c r="J4036" s="35" t="str">
        <f t="shared" si="1007"/>
        <v>HSBC Flexi Debt Fund - Monthly Dividend Direct</v>
      </c>
      <c r="K4036" s="35">
        <f t="shared" si="1012"/>
        <v>80</v>
      </c>
      <c r="L4036" s="30" t="str">
        <f t="shared" si="1013"/>
        <v>10.7383</v>
      </c>
      <c r="M4036" s="30">
        <f t="shared" si="1014"/>
        <v>88</v>
      </c>
      <c r="N4036" s="30" t="str">
        <f t="shared" si="1015"/>
        <v>10.7383</v>
      </c>
      <c r="O4036" s="30">
        <f t="shared" si="1016"/>
        <v>96</v>
      </c>
      <c r="P4036" s="30" t="str">
        <f t="shared" si="1017"/>
        <v>10.7383</v>
      </c>
      <c r="Q4036" s="30">
        <f t="shared" si="1018"/>
        <v>104</v>
      </c>
      <c r="R4036" s="36" t="str">
        <f t="shared" si="1019"/>
        <v>02-Mar-2016</v>
      </c>
      <c r="S4036" s="37">
        <f t="shared" si="1010"/>
        <v>10.738300000000001</v>
      </c>
    </row>
    <row r="4037" spans="1:19">
      <c r="A4037" s="30" t="s">
        <v>9716</v>
      </c>
      <c r="D4037" s="30" t="str">
        <f t="shared" si="1004"/>
        <v>110438</v>
      </c>
      <c r="E4037" s="30">
        <f t="shared" si="1008"/>
        <v>7</v>
      </c>
      <c r="F4037" s="30" t="str">
        <f t="shared" si="1005"/>
        <v>INF336L01529</v>
      </c>
      <c r="G4037" s="30">
        <f t="shared" si="1009"/>
        <v>20</v>
      </c>
      <c r="H4037" s="30" t="str">
        <f t="shared" si="1006"/>
        <v>INF336L01511</v>
      </c>
      <c r="I4037" s="30">
        <f t="shared" si="1011"/>
        <v>33</v>
      </c>
      <c r="J4037" s="35" t="str">
        <f t="shared" si="1007"/>
        <v>HSBC Flexi Debt Fund - Quarterly Dividend</v>
      </c>
      <c r="K4037" s="35">
        <f t="shared" si="1012"/>
        <v>75</v>
      </c>
      <c r="L4037" s="30" t="str">
        <f t="shared" si="1013"/>
        <v>11.8092</v>
      </c>
      <c r="M4037" s="30">
        <f t="shared" si="1014"/>
        <v>83</v>
      </c>
      <c r="N4037" s="30" t="str">
        <f t="shared" si="1015"/>
        <v>11.8092</v>
      </c>
      <c r="O4037" s="30">
        <f t="shared" si="1016"/>
        <v>91</v>
      </c>
      <c r="P4037" s="30" t="str">
        <f t="shared" si="1017"/>
        <v>11.8092</v>
      </c>
      <c r="Q4037" s="30">
        <f t="shared" si="1018"/>
        <v>99</v>
      </c>
      <c r="R4037" s="36" t="str">
        <f t="shared" si="1019"/>
        <v>09-Aug-2017</v>
      </c>
      <c r="S4037" s="37">
        <f t="shared" si="1010"/>
        <v>11.809200000000001</v>
      </c>
    </row>
    <row r="4038" spans="1:19">
      <c r="A4038" s="30" t="s">
        <v>9717</v>
      </c>
      <c r="D4038" s="30" t="str">
        <f t="shared" si="1004"/>
        <v>120051</v>
      </c>
      <c r="E4038" s="30">
        <f t="shared" si="1008"/>
        <v>7</v>
      </c>
      <c r="F4038" s="30" t="str">
        <f t="shared" si="1005"/>
        <v>INF336L01CT2</v>
      </c>
      <c r="G4038" s="30">
        <f t="shared" si="1009"/>
        <v>20</v>
      </c>
      <c r="H4038" s="30" t="str">
        <f t="shared" si="1006"/>
        <v>INF336L01CU0</v>
      </c>
      <c r="I4038" s="30">
        <f t="shared" si="1011"/>
        <v>33</v>
      </c>
      <c r="J4038" s="35" t="str">
        <f t="shared" si="1007"/>
        <v>HSBC Flexi Debt Fund - Quarterly Dividend Direct</v>
      </c>
      <c r="K4038" s="35">
        <f t="shared" si="1012"/>
        <v>82</v>
      </c>
      <c r="L4038" s="30" t="str">
        <f t="shared" si="1013"/>
        <v>12.27</v>
      </c>
      <c r="M4038" s="30">
        <f t="shared" si="1014"/>
        <v>88</v>
      </c>
      <c r="N4038" s="30" t="str">
        <f t="shared" si="1015"/>
        <v>12.27</v>
      </c>
      <c r="O4038" s="30">
        <f t="shared" si="1016"/>
        <v>94</v>
      </c>
      <c r="P4038" s="30" t="str">
        <f t="shared" si="1017"/>
        <v>12.27</v>
      </c>
      <c r="Q4038" s="30">
        <f t="shared" si="1018"/>
        <v>100</v>
      </c>
      <c r="R4038" s="36" t="str">
        <f t="shared" si="1019"/>
        <v>09-Aug-2017</v>
      </c>
      <c r="S4038" s="37">
        <f t="shared" si="1010"/>
        <v>12.27</v>
      </c>
    </row>
    <row r="4039" spans="1:19">
      <c r="A4039" s="30" t="s">
        <v>9718</v>
      </c>
      <c r="D4039" s="30" t="str">
        <f t="shared" ref="D4039:D4102" si="1020">IF(ISERROR(LEFT(A4039,SEARCH(";",A4039)-1)),"",LEFT(A4039,SEARCH(";",A4039)-1))</f>
        <v>110440</v>
      </c>
      <c r="E4039" s="30">
        <f t="shared" si="1008"/>
        <v>7</v>
      </c>
      <c r="F4039" s="30" t="str">
        <f t="shared" ref="F4039:F4102" si="1021">IF($D4039="",A4039,MID($A4039,E4039+1,SEARCH(";",$A4039,E4039+1)-E4039-1))</f>
        <v>INF336L01560</v>
      </c>
      <c r="G4039" s="30">
        <f t="shared" si="1009"/>
        <v>20</v>
      </c>
      <c r="H4039" s="30" t="str">
        <f t="shared" ref="H4039:H4102" si="1022">IF($D4039="","",MID($A4039,G4039+1,SEARCH(";",$A4039,G4039+1)-G4039-1))</f>
        <v>INF336L01552</v>
      </c>
      <c r="I4039" s="30">
        <f t="shared" si="1011"/>
        <v>33</v>
      </c>
      <c r="J4039" s="35" t="str">
        <f t="shared" ref="J4039:J4102" si="1023">IF($D4039="","",MID($A4039,I4039+1,SEARCH(";",$A4039,I4039+1)-I4039-1))</f>
        <v>HSBC Flexi Debt Fund - Regular - Half Yearly Dividend</v>
      </c>
      <c r="K4039" s="35">
        <f t="shared" si="1012"/>
        <v>87</v>
      </c>
      <c r="L4039" s="30" t="str">
        <f t="shared" si="1013"/>
        <v>15.7889</v>
      </c>
      <c r="M4039" s="30">
        <f t="shared" si="1014"/>
        <v>95</v>
      </c>
      <c r="N4039" s="30" t="str">
        <f t="shared" si="1015"/>
        <v>15.7889</v>
      </c>
      <c r="O4039" s="30">
        <f t="shared" si="1016"/>
        <v>103</v>
      </c>
      <c r="P4039" s="30" t="str">
        <f t="shared" si="1017"/>
        <v>15.7889</v>
      </c>
      <c r="Q4039" s="30">
        <f t="shared" si="1018"/>
        <v>111</v>
      </c>
      <c r="R4039" s="36" t="str">
        <f t="shared" si="1019"/>
        <v>09-Aug-2017</v>
      </c>
      <c r="S4039" s="37">
        <f t="shared" si="1010"/>
        <v>15.7889</v>
      </c>
    </row>
    <row r="4040" spans="1:19">
      <c r="A4040" s="30" t="s">
        <v>9719</v>
      </c>
      <c r="D4040" s="30" t="str">
        <f t="shared" si="1020"/>
        <v>106738</v>
      </c>
      <c r="E4040" s="30">
        <f t="shared" ref="E4040:E4103" si="1024">IF($D4040="","",LEN(D4040)+1)</f>
        <v>7</v>
      </c>
      <c r="F4040" s="30" t="str">
        <f t="shared" si="1021"/>
        <v>-</v>
      </c>
      <c r="G4040" s="30">
        <f t="shared" ref="G4040:G4103" si="1025">IF($D4040="","",E4040+(LEN(F4040)+1))</f>
        <v>9</v>
      </c>
      <c r="H4040" s="30" t="str">
        <f t="shared" si="1022"/>
        <v>INF336L01453</v>
      </c>
      <c r="I4040" s="30">
        <f t="shared" si="1011"/>
        <v>22</v>
      </c>
      <c r="J4040" s="35" t="str">
        <f t="shared" si="1023"/>
        <v>HSBC Flexi Debt Fund-Fortnightly Dividend</v>
      </c>
      <c r="K4040" s="35">
        <f t="shared" si="1012"/>
        <v>64</v>
      </c>
      <c r="L4040" s="30" t="str">
        <f t="shared" si="1013"/>
        <v>10.6217</v>
      </c>
      <c r="M4040" s="30">
        <f t="shared" si="1014"/>
        <v>72</v>
      </c>
      <c r="N4040" s="30" t="str">
        <f t="shared" si="1015"/>
        <v>10.6217</v>
      </c>
      <c r="O4040" s="30">
        <f t="shared" si="1016"/>
        <v>80</v>
      </c>
      <c r="P4040" s="30" t="str">
        <f t="shared" si="1017"/>
        <v>10.6217</v>
      </c>
      <c r="Q4040" s="30">
        <f t="shared" si="1018"/>
        <v>88</v>
      </c>
      <c r="R4040" s="36" t="str">
        <f t="shared" si="1019"/>
        <v>09-Aug-2017</v>
      </c>
      <c r="S4040" s="37">
        <f t="shared" ref="S4040:S4103" si="1026">IF(L4040="","",L4040+0)</f>
        <v>10.621700000000001</v>
      </c>
    </row>
    <row r="4041" spans="1:19">
      <c r="A4041" s="30" t="s">
        <v>9720</v>
      </c>
      <c r="D4041" s="30" t="str">
        <f t="shared" si="1020"/>
        <v>106737</v>
      </c>
      <c r="E4041" s="30">
        <f t="shared" si="1024"/>
        <v>7</v>
      </c>
      <c r="F4041" s="30" t="str">
        <f t="shared" si="1021"/>
        <v>INF336L01461</v>
      </c>
      <c r="G4041" s="30">
        <f t="shared" si="1025"/>
        <v>20</v>
      </c>
      <c r="H4041" s="30" t="str">
        <f t="shared" si="1022"/>
        <v>-</v>
      </c>
      <c r="I4041" s="30">
        <f t="shared" si="1011"/>
        <v>22</v>
      </c>
      <c r="J4041" s="35" t="str">
        <f t="shared" si="1023"/>
        <v>HSBC Flexi Debt Fund-Growth</v>
      </c>
      <c r="K4041" s="35">
        <f t="shared" si="1012"/>
        <v>50</v>
      </c>
      <c r="L4041" s="30" t="str">
        <f t="shared" si="1013"/>
        <v>22.995</v>
      </c>
      <c r="M4041" s="30">
        <f t="shared" si="1014"/>
        <v>57</v>
      </c>
      <c r="N4041" s="30" t="str">
        <f t="shared" si="1015"/>
        <v>22.995</v>
      </c>
      <c r="O4041" s="30">
        <f t="shared" si="1016"/>
        <v>64</v>
      </c>
      <c r="P4041" s="30" t="str">
        <f t="shared" si="1017"/>
        <v>22.995</v>
      </c>
      <c r="Q4041" s="30">
        <f t="shared" si="1018"/>
        <v>71</v>
      </c>
      <c r="R4041" s="36" t="str">
        <f t="shared" si="1019"/>
        <v>09-Aug-2017</v>
      </c>
      <c r="S4041" s="37">
        <f t="shared" si="1026"/>
        <v>22.995000000000001</v>
      </c>
    </row>
    <row r="4042" spans="1:19">
      <c r="A4042" s="30" t="s">
        <v>9721</v>
      </c>
      <c r="D4042" s="30" t="str">
        <f t="shared" si="1020"/>
        <v>106739</v>
      </c>
      <c r="E4042" s="30">
        <f t="shared" si="1024"/>
        <v>7</v>
      </c>
      <c r="F4042" s="30" t="str">
        <f t="shared" si="1021"/>
        <v>INF336L01503</v>
      </c>
      <c r="G4042" s="30">
        <f t="shared" si="1025"/>
        <v>20</v>
      </c>
      <c r="H4042" s="30" t="str">
        <f t="shared" si="1022"/>
        <v>INF336L01495</v>
      </c>
      <c r="I4042" s="30">
        <f t="shared" si="1011"/>
        <v>33</v>
      </c>
      <c r="J4042" s="35" t="str">
        <f t="shared" si="1023"/>
        <v>HSBC Flexi Debt Fund-Monthly Dividend</v>
      </c>
      <c r="K4042" s="35">
        <f t="shared" si="1012"/>
        <v>71</v>
      </c>
      <c r="L4042" s="30" t="str">
        <f t="shared" si="1013"/>
        <v>10.5954</v>
      </c>
      <c r="M4042" s="30">
        <f t="shared" si="1014"/>
        <v>79</v>
      </c>
      <c r="N4042" s="30" t="str">
        <f t="shared" si="1015"/>
        <v>10.5954</v>
      </c>
      <c r="O4042" s="30">
        <f t="shared" si="1016"/>
        <v>87</v>
      </c>
      <c r="P4042" s="30" t="str">
        <f t="shared" si="1017"/>
        <v>10.5954</v>
      </c>
      <c r="Q4042" s="30">
        <f t="shared" si="1018"/>
        <v>95</v>
      </c>
      <c r="R4042" s="36" t="str">
        <f t="shared" si="1019"/>
        <v>09-Aug-2017</v>
      </c>
      <c r="S4042" s="37">
        <f t="shared" si="1026"/>
        <v>10.5954</v>
      </c>
    </row>
    <row r="4043" spans="1:19">
      <c r="A4043" s="30" t="s">
        <v>9722</v>
      </c>
      <c r="D4043" s="30" t="str">
        <f t="shared" si="1020"/>
        <v>106736</v>
      </c>
      <c r="E4043" s="30">
        <f t="shared" si="1024"/>
        <v>7</v>
      </c>
      <c r="F4043" s="30" t="str">
        <f t="shared" si="1021"/>
        <v>INF336L01545</v>
      </c>
      <c r="G4043" s="30">
        <f t="shared" si="1025"/>
        <v>20</v>
      </c>
      <c r="H4043" s="30" t="str">
        <f t="shared" si="1022"/>
        <v>-</v>
      </c>
      <c r="I4043" s="30">
        <f t="shared" si="1011"/>
        <v>22</v>
      </c>
      <c r="J4043" s="35" t="str">
        <f t="shared" si="1023"/>
        <v>HSBC Flexi Debt Fund-Reg.Growth</v>
      </c>
      <c r="K4043" s="35">
        <f t="shared" si="1012"/>
        <v>54</v>
      </c>
      <c r="L4043" s="30" t="str">
        <f t="shared" si="1013"/>
        <v>22.3228</v>
      </c>
      <c r="M4043" s="30">
        <f t="shared" si="1014"/>
        <v>62</v>
      </c>
      <c r="N4043" s="30" t="str">
        <f t="shared" si="1015"/>
        <v>22.3228</v>
      </c>
      <c r="O4043" s="30">
        <f t="shared" si="1016"/>
        <v>70</v>
      </c>
      <c r="P4043" s="30" t="str">
        <f t="shared" si="1017"/>
        <v>22.3228</v>
      </c>
      <c r="Q4043" s="30">
        <f t="shared" si="1018"/>
        <v>78</v>
      </c>
      <c r="R4043" s="36" t="str">
        <f t="shared" si="1019"/>
        <v>09-Aug-2017</v>
      </c>
      <c r="S4043" s="37">
        <f t="shared" si="1026"/>
        <v>22.322800000000001</v>
      </c>
    </row>
    <row r="4044" spans="1:19">
      <c r="A4044" s="30" t="s">
        <v>9723</v>
      </c>
      <c r="D4044" s="30" t="str">
        <f t="shared" si="1020"/>
        <v>106741</v>
      </c>
      <c r="E4044" s="30">
        <f t="shared" si="1024"/>
        <v>7</v>
      </c>
      <c r="F4044" s="30" t="str">
        <f t="shared" si="1021"/>
        <v>INF336L01586</v>
      </c>
      <c r="G4044" s="30">
        <f t="shared" si="1025"/>
        <v>20</v>
      </c>
      <c r="H4044" s="30" t="str">
        <f t="shared" si="1022"/>
        <v>INF336L01578</v>
      </c>
      <c r="I4044" s="30">
        <f t="shared" si="1011"/>
        <v>33</v>
      </c>
      <c r="J4044" s="35" t="str">
        <f t="shared" si="1023"/>
        <v>HSBC Flexi Debt Fund-Reg.Monthly Dividend</v>
      </c>
      <c r="K4044" s="35">
        <f t="shared" si="1012"/>
        <v>75</v>
      </c>
      <c r="L4044" s="30" t="str">
        <f t="shared" si="1013"/>
        <v>14.1155</v>
      </c>
      <c r="M4044" s="30">
        <f t="shared" si="1014"/>
        <v>83</v>
      </c>
      <c r="N4044" s="30" t="str">
        <f t="shared" si="1015"/>
        <v>14.1155</v>
      </c>
      <c r="O4044" s="30">
        <f t="shared" si="1016"/>
        <v>91</v>
      </c>
      <c r="P4044" s="30" t="str">
        <f t="shared" si="1017"/>
        <v>14.1155</v>
      </c>
      <c r="Q4044" s="30">
        <f t="shared" si="1018"/>
        <v>99</v>
      </c>
      <c r="R4044" s="36" t="str">
        <f t="shared" si="1019"/>
        <v>09-Aug-2017</v>
      </c>
      <c r="S4044" s="37">
        <f t="shared" si="1026"/>
        <v>14.115500000000001</v>
      </c>
    </row>
    <row r="4045" spans="1:19">
      <c r="A4045" s="30" t="s">
        <v>9724</v>
      </c>
      <c r="D4045" s="30" t="str">
        <f t="shared" si="1020"/>
        <v>106770</v>
      </c>
      <c r="E4045" s="30">
        <f t="shared" si="1024"/>
        <v>7</v>
      </c>
      <c r="F4045" s="30" t="str">
        <f t="shared" si="1021"/>
        <v>-</v>
      </c>
      <c r="G4045" s="30">
        <f t="shared" si="1025"/>
        <v>9</v>
      </c>
      <c r="H4045" s="30" t="str">
        <f t="shared" si="1022"/>
        <v>INF336L01537</v>
      </c>
      <c r="I4045" s="30">
        <f t="shared" ref="I4045:I4108" si="1027">IF($D4045="","",G4045+LEN(H4045)+1)</f>
        <v>22</v>
      </c>
      <c r="J4045" s="35" t="str">
        <f t="shared" si="1023"/>
        <v>HSBC Flexi Debt Fund-Regular. Fortnightly Dividend</v>
      </c>
      <c r="K4045" s="35">
        <f t="shared" ref="K4045:K4108" si="1028">IF($D4045="","",I4045+LEN(J4045)+1)</f>
        <v>73</v>
      </c>
      <c r="L4045" s="30" t="str">
        <f t="shared" ref="L4045:L4108" si="1029">IF($D4045="","",MID($A4045,K4045+1,SEARCH(";",$A4045,K4045+1)-K4045-1))</f>
        <v>14.3673</v>
      </c>
      <c r="M4045" s="30">
        <f t="shared" ref="M4045:M4108" si="1030">IF($D4045="","",K4045+LEN(L4045)+1)</f>
        <v>81</v>
      </c>
      <c r="N4045" s="30" t="str">
        <f t="shared" ref="N4045:N4108" si="1031">IF($D4045="","",MID($A4045,M4045+1,SEARCH(";",$A4045,M4045+1)-M4045-1))</f>
        <v>14.3673</v>
      </c>
      <c r="O4045" s="30">
        <f t="shared" ref="O4045:O4108" si="1032">IF($D4045="","",M4045+LEN(N4045)+1)</f>
        <v>89</v>
      </c>
      <c r="P4045" s="30" t="str">
        <f t="shared" ref="P4045:P4108" si="1033">IF($D4045="","",MID($A4045,O4045+1,SEARCH(";",$A4045,O4045+1)-O4045-1))</f>
        <v>14.3673</v>
      </c>
      <c r="Q4045" s="30">
        <f t="shared" ref="Q4045:Q4108" si="1034">IF($D4045="","",O4045+LEN(P4045)+1)</f>
        <v>97</v>
      </c>
      <c r="R4045" s="36" t="str">
        <f t="shared" ref="R4045:R4108" si="1035">IF($D4045="","",MID($A4045,Q4045+1,15))</f>
        <v>09-Aug-2017</v>
      </c>
      <c r="S4045" s="37">
        <f t="shared" si="1026"/>
        <v>14.3673</v>
      </c>
    </row>
    <row r="4046" spans="1:19">
      <c r="A4046" s="30" t="s">
        <v>9725</v>
      </c>
      <c r="D4046" s="30" t="str">
        <f t="shared" si="1020"/>
        <v>108220</v>
      </c>
      <c r="E4046" s="30">
        <f t="shared" si="1024"/>
        <v>7</v>
      </c>
      <c r="F4046" s="30" t="str">
        <f t="shared" si="1021"/>
        <v>INF336L01602</v>
      </c>
      <c r="G4046" s="30">
        <f t="shared" si="1025"/>
        <v>20</v>
      </c>
      <c r="H4046" s="30" t="str">
        <f t="shared" si="1022"/>
        <v>INF336L01594</v>
      </c>
      <c r="I4046" s="30">
        <f t="shared" si="1027"/>
        <v>33</v>
      </c>
      <c r="J4046" s="35" t="str">
        <f t="shared" si="1023"/>
        <v>HSBC Flexi Debt Fund-Regular. Quarterly Dividend</v>
      </c>
      <c r="K4046" s="35">
        <f t="shared" si="1028"/>
        <v>82</v>
      </c>
      <c r="L4046" s="30" t="str">
        <f t="shared" si="1029"/>
        <v>13.619</v>
      </c>
      <c r="M4046" s="30">
        <f t="shared" si="1030"/>
        <v>89</v>
      </c>
      <c r="N4046" s="30" t="str">
        <f t="shared" si="1031"/>
        <v>13.619</v>
      </c>
      <c r="O4046" s="30">
        <f t="shared" si="1032"/>
        <v>96</v>
      </c>
      <c r="P4046" s="30" t="str">
        <f t="shared" si="1033"/>
        <v>13.619</v>
      </c>
      <c r="Q4046" s="30">
        <f t="shared" si="1034"/>
        <v>103</v>
      </c>
      <c r="R4046" s="36" t="str">
        <f t="shared" si="1035"/>
        <v>09-Aug-2017</v>
      </c>
      <c r="S4046" s="37">
        <f t="shared" si="1026"/>
        <v>13.619</v>
      </c>
    </row>
    <row r="4047" spans="1:19">
      <c r="A4047" s="30" t="s">
        <v>9726</v>
      </c>
      <c r="D4047" s="30" t="str">
        <f t="shared" si="1020"/>
        <v>101686</v>
      </c>
      <c r="E4047" s="30">
        <f t="shared" si="1024"/>
        <v>7</v>
      </c>
      <c r="F4047" s="30" t="str">
        <f t="shared" si="1021"/>
        <v>INF336L01784</v>
      </c>
      <c r="G4047" s="30">
        <f t="shared" si="1025"/>
        <v>20</v>
      </c>
      <c r="H4047" s="30" t="str">
        <f t="shared" si="1022"/>
        <v>INF336L01792</v>
      </c>
      <c r="I4047" s="30">
        <f t="shared" si="1027"/>
        <v>33</v>
      </c>
      <c r="J4047" s="35" t="str">
        <f t="shared" si="1023"/>
        <v>HSBC Income Fund - Investment - Dividend</v>
      </c>
      <c r="K4047" s="35">
        <f t="shared" si="1028"/>
        <v>74</v>
      </c>
      <c r="L4047" s="30" t="str">
        <f t="shared" si="1029"/>
        <v>11.1524</v>
      </c>
      <c r="M4047" s="30">
        <f t="shared" si="1030"/>
        <v>82</v>
      </c>
      <c r="N4047" s="30" t="str">
        <f t="shared" si="1031"/>
        <v>11.1524</v>
      </c>
      <c r="O4047" s="30">
        <f t="shared" si="1032"/>
        <v>90</v>
      </c>
      <c r="P4047" s="30" t="str">
        <f t="shared" si="1033"/>
        <v>11.1524</v>
      </c>
      <c r="Q4047" s="30">
        <f t="shared" si="1034"/>
        <v>98</v>
      </c>
      <c r="R4047" s="36" t="str">
        <f t="shared" si="1035"/>
        <v>09-Aug-2017</v>
      </c>
      <c r="S4047" s="37">
        <f t="shared" si="1026"/>
        <v>11.1524</v>
      </c>
    </row>
    <row r="4048" spans="1:19">
      <c r="A4048" s="30" t="s">
        <v>9727</v>
      </c>
      <c r="D4048" s="30" t="str">
        <f t="shared" si="1020"/>
        <v>101685</v>
      </c>
      <c r="E4048" s="30">
        <f t="shared" si="1024"/>
        <v>7</v>
      </c>
      <c r="F4048" s="30" t="str">
        <f t="shared" si="1021"/>
        <v>INF336L01776</v>
      </c>
      <c r="G4048" s="30">
        <f t="shared" si="1025"/>
        <v>20</v>
      </c>
      <c r="H4048" s="30" t="str">
        <f t="shared" si="1022"/>
        <v>-</v>
      </c>
      <c r="I4048" s="30">
        <f t="shared" si="1027"/>
        <v>22</v>
      </c>
      <c r="J4048" s="35" t="str">
        <f t="shared" si="1023"/>
        <v>HSBC Income Fund - Investment - Growth</v>
      </c>
      <c r="K4048" s="35">
        <f t="shared" si="1028"/>
        <v>61</v>
      </c>
      <c r="L4048" s="30" t="str">
        <f t="shared" si="1029"/>
        <v>28.1267</v>
      </c>
      <c r="M4048" s="30">
        <f t="shared" si="1030"/>
        <v>69</v>
      </c>
      <c r="N4048" s="30" t="str">
        <f t="shared" si="1031"/>
        <v>28.1267</v>
      </c>
      <c r="O4048" s="30">
        <f t="shared" si="1032"/>
        <v>77</v>
      </c>
      <c r="P4048" s="30" t="str">
        <f t="shared" si="1033"/>
        <v>28.1267</v>
      </c>
      <c r="Q4048" s="30">
        <f t="shared" si="1034"/>
        <v>85</v>
      </c>
      <c r="R4048" s="36" t="str">
        <f t="shared" si="1035"/>
        <v>09-Aug-2017</v>
      </c>
      <c r="S4048" s="37">
        <f t="shared" si="1026"/>
        <v>28.1267</v>
      </c>
    </row>
    <row r="4049" spans="1:19">
      <c r="A4049" s="30" t="s">
        <v>315</v>
      </c>
      <c r="D4049" s="30" t="str">
        <f t="shared" si="1020"/>
        <v>101688</v>
      </c>
      <c r="E4049" s="30">
        <f t="shared" si="1024"/>
        <v>7</v>
      </c>
      <c r="F4049" s="30" t="str">
        <f t="shared" si="1021"/>
        <v>INF336L01834</v>
      </c>
      <c r="G4049" s="30">
        <f t="shared" si="1025"/>
        <v>20</v>
      </c>
      <c r="H4049" s="30" t="str">
        <f t="shared" si="1022"/>
        <v>INF336L01842</v>
      </c>
      <c r="I4049" s="30">
        <f t="shared" si="1027"/>
        <v>33</v>
      </c>
      <c r="J4049" s="35" t="str">
        <f t="shared" si="1023"/>
        <v>HSBC Income Fund - Investment - Inst. - Dividend</v>
      </c>
      <c r="K4049" s="35">
        <f t="shared" si="1028"/>
        <v>82</v>
      </c>
      <c r="L4049" s="30" t="str">
        <f t="shared" si="1029"/>
        <v>10.0000</v>
      </c>
      <c r="M4049" s="30">
        <f t="shared" si="1030"/>
        <v>90</v>
      </c>
      <c r="N4049" s="30" t="str">
        <f t="shared" si="1031"/>
        <v>10.0000</v>
      </c>
      <c r="O4049" s="30">
        <f t="shared" si="1032"/>
        <v>98</v>
      </c>
      <c r="P4049" s="30" t="str">
        <f t="shared" si="1033"/>
        <v>10.0000</v>
      </c>
      <c r="Q4049" s="30">
        <f t="shared" si="1034"/>
        <v>106</v>
      </c>
      <c r="R4049" s="36" t="str">
        <f t="shared" si="1035"/>
        <v>10-May-2013</v>
      </c>
      <c r="S4049" s="37">
        <f t="shared" si="1026"/>
        <v>10</v>
      </c>
    </row>
    <row r="4050" spans="1:19">
      <c r="A4050" s="30" t="s">
        <v>316</v>
      </c>
      <c r="D4050" s="30" t="str">
        <f t="shared" si="1020"/>
        <v>101687</v>
      </c>
      <c r="E4050" s="30">
        <f t="shared" si="1024"/>
        <v>7</v>
      </c>
      <c r="F4050" s="30" t="str">
        <f t="shared" si="1021"/>
        <v>INF336L01826</v>
      </c>
      <c r="G4050" s="30">
        <f t="shared" si="1025"/>
        <v>20</v>
      </c>
      <c r="H4050" s="30" t="str">
        <f t="shared" si="1022"/>
        <v>-</v>
      </c>
      <c r="I4050" s="30">
        <f t="shared" si="1027"/>
        <v>22</v>
      </c>
      <c r="J4050" s="35" t="str">
        <f t="shared" si="1023"/>
        <v>HSBC Income Fund - Investment - Inst. - Growth</v>
      </c>
      <c r="K4050" s="35">
        <f t="shared" si="1028"/>
        <v>69</v>
      </c>
      <c r="L4050" s="30" t="str">
        <f t="shared" si="1029"/>
        <v>10.0000</v>
      </c>
      <c r="M4050" s="30">
        <f t="shared" si="1030"/>
        <v>77</v>
      </c>
      <c r="N4050" s="30" t="str">
        <f t="shared" si="1031"/>
        <v>10.0000</v>
      </c>
      <c r="O4050" s="30">
        <f t="shared" si="1032"/>
        <v>85</v>
      </c>
      <c r="P4050" s="30" t="str">
        <f t="shared" si="1033"/>
        <v>10.0000</v>
      </c>
      <c r="Q4050" s="30">
        <f t="shared" si="1034"/>
        <v>93</v>
      </c>
      <c r="R4050" s="36" t="str">
        <f t="shared" si="1035"/>
        <v>10-May-2013</v>
      </c>
      <c r="S4050" s="37">
        <f t="shared" si="1026"/>
        <v>10</v>
      </c>
    </row>
    <row r="4051" spans="1:19">
      <c r="A4051" s="30" t="s">
        <v>9728</v>
      </c>
      <c r="D4051" s="30" t="str">
        <f t="shared" si="1020"/>
        <v>120059</v>
      </c>
      <c r="E4051" s="30">
        <f t="shared" si="1024"/>
        <v>7</v>
      </c>
      <c r="F4051" s="30" t="str">
        <f t="shared" si="1021"/>
        <v>INF336L01DE2</v>
      </c>
      <c r="G4051" s="30">
        <f t="shared" si="1025"/>
        <v>20</v>
      </c>
      <c r="H4051" s="30" t="str">
        <f t="shared" si="1022"/>
        <v>-</v>
      </c>
      <c r="I4051" s="30">
        <f t="shared" si="1027"/>
        <v>22</v>
      </c>
      <c r="J4051" s="35" t="str">
        <f t="shared" si="1023"/>
        <v>HSBC Income Fund - Investment Plan - Growth Direct</v>
      </c>
      <c r="K4051" s="35">
        <f t="shared" si="1028"/>
        <v>73</v>
      </c>
      <c r="L4051" s="30" t="str">
        <f t="shared" si="1029"/>
        <v>29.1617</v>
      </c>
      <c r="M4051" s="30">
        <f t="shared" si="1030"/>
        <v>81</v>
      </c>
      <c r="N4051" s="30" t="str">
        <f t="shared" si="1031"/>
        <v>29.1617</v>
      </c>
      <c r="O4051" s="30">
        <f t="shared" si="1032"/>
        <v>89</v>
      </c>
      <c r="P4051" s="30" t="str">
        <f t="shared" si="1033"/>
        <v>29.1617</v>
      </c>
      <c r="Q4051" s="30">
        <f t="shared" si="1034"/>
        <v>97</v>
      </c>
      <c r="R4051" s="36" t="str">
        <f t="shared" si="1035"/>
        <v>09-Aug-2017</v>
      </c>
      <c r="S4051" s="37">
        <f t="shared" si="1026"/>
        <v>29.1617</v>
      </c>
    </row>
    <row r="4052" spans="1:19">
      <c r="A4052" s="30" t="s">
        <v>9729</v>
      </c>
      <c r="D4052" s="30" t="str">
        <f t="shared" si="1020"/>
        <v>101600</v>
      </c>
      <c r="E4052" s="30">
        <f t="shared" si="1024"/>
        <v>7</v>
      </c>
      <c r="F4052" s="30" t="str">
        <f t="shared" si="1021"/>
        <v>INF336L01990</v>
      </c>
      <c r="G4052" s="30">
        <f t="shared" si="1025"/>
        <v>20</v>
      </c>
      <c r="H4052" s="30" t="str">
        <f t="shared" si="1022"/>
        <v>INF336L01AA6</v>
      </c>
      <c r="I4052" s="30">
        <f t="shared" si="1027"/>
        <v>33</v>
      </c>
      <c r="J4052" s="35" t="str">
        <f t="shared" si="1023"/>
        <v>HSBC Income Fund - Short Term - Dividend</v>
      </c>
      <c r="K4052" s="35">
        <f t="shared" si="1028"/>
        <v>74</v>
      </c>
      <c r="L4052" s="30" t="str">
        <f t="shared" si="1029"/>
        <v>11.2385</v>
      </c>
      <c r="M4052" s="30">
        <f t="shared" si="1030"/>
        <v>82</v>
      </c>
      <c r="N4052" s="30" t="str">
        <f t="shared" si="1031"/>
        <v>11.2385</v>
      </c>
      <c r="O4052" s="30">
        <f t="shared" si="1032"/>
        <v>90</v>
      </c>
      <c r="P4052" s="30" t="str">
        <f t="shared" si="1033"/>
        <v>11.2385</v>
      </c>
      <c r="Q4052" s="30">
        <f t="shared" si="1034"/>
        <v>98</v>
      </c>
      <c r="R4052" s="36" t="str">
        <f t="shared" si="1035"/>
        <v>09-Aug-2017</v>
      </c>
      <c r="S4052" s="37">
        <f t="shared" si="1026"/>
        <v>11.2385</v>
      </c>
    </row>
    <row r="4053" spans="1:19">
      <c r="A4053" s="30" t="s">
        <v>9730</v>
      </c>
      <c r="D4053" s="30" t="str">
        <f t="shared" si="1020"/>
        <v>104429</v>
      </c>
      <c r="E4053" s="30">
        <f t="shared" si="1024"/>
        <v>7</v>
      </c>
      <c r="F4053" s="30" t="str">
        <f t="shared" si="1021"/>
        <v>-</v>
      </c>
      <c r="G4053" s="30">
        <f t="shared" si="1025"/>
        <v>9</v>
      </c>
      <c r="H4053" s="30" t="str">
        <f t="shared" si="1022"/>
        <v>INF336L01982</v>
      </c>
      <c r="I4053" s="30">
        <f t="shared" si="1027"/>
        <v>22</v>
      </c>
      <c r="J4053" s="35" t="str">
        <f t="shared" si="1023"/>
        <v>HSBC Income Fund - Short Term - Dividend - Weekly</v>
      </c>
      <c r="K4053" s="35">
        <f t="shared" si="1028"/>
        <v>72</v>
      </c>
      <c r="L4053" s="30" t="str">
        <f t="shared" si="1029"/>
        <v>10.1951</v>
      </c>
      <c r="M4053" s="30">
        <f t="shared" si="1030"/>
        <v>80</v>
      </c>
      <c r="N4053" s="30" t="str">
        <f t="shared" si="1031"/>
        <v>10.1951</v>
      </c>
      <c r="O4053" s="30">
        <f t="shared" si="1032"/>
        <v>88</v>
      </c>
      <c r="P4053" s="30" t="str">
        <f t="shared" si="1033"/>
        <v>10.1951</v>
      </c>
      <c r="Q4053" s="30">
        <f t="shared" si="1034"/>
        <v>96</v>
      </c>
      <c r="R4053" s="36" t="str">
        <f t="shared" si="1035"/>
        <v>09-Aug-2017</v>
      </c>
      <c r="S4053" s="37">
        <f t="shared" si="1026"/>
        <v>10.1951</v>
      </c>
    </row>
    <row r="4054" spans="1:19">
      <c r="A4054" s="30" t="s">
        <v>9731</v>
      </c>
      <c r="D4054" s="30" t="str">
        <f t="shared" si="1020"/>
        <v>101599</v>
      </c>
      <c r="E4054" s="30">
        <f t="shared" si="1024"/>
        <v>7</v>
      </c>
      <c r="F4054" s="30" t="str">
        <f t="shared" si="1021"/>
        <v>INF336L01917</v>
      </c>
      <c r="G4054" s="30">
        <f t="shared" si="1025"/>
        <v>20</v>
      </c>
      <c r="H4054" s="30" t="str">
        <f t="shared" si="1022"/>
        <v>-</v>
      </c>
      <c r="I4054" s="30">
        <f t="shared" si="1027"/>
        <v>22</v>
      </c>
      <c r="J4054" s="35" t="str">
        <f t="shared" si="1023"/>
        <v>HSBC Income Fund - Short Term - Growth</v>
      </c>
      <c r="K4054" s="35">
        <f t="shared" si="1028"/>
        <v>61</v>
      </c>
      <c r="L4054" s="30" t="str">
        <f t="shared" si="1029"/>
        <v>27.6834</v>
      </c>
      <c r="M4054" s="30">
        <f t="shared" si="1030"/>
        <v>69</v>
      </c>
      <c r="N4054" s="30" t="str">
        <f t="shared" si="1031"/>
        <v>27.6834</v>
      </c>
      <c r="O4054" s="30">
        <f t="shared" si="1032"/>
        <v>77</v>
      </c>
      <c r="P4054" s="30" t="str">
        <f t="shared" si="1033"/>
        <v>27.6834</v>
      </c>
      <c r="Q4054" s="30">
        <f t="shared" si="1034"/>
        <v>85</v>
      </c>
      <c r="R4054" s="36" t="str">
        <f t="shared" si="1035"/>
        <v>09-Aug-2017</v>
      </c>
      <c r="S4054" s="37">
        <f t="shared" si="1026"/>
        <v>27.683399999999999</v>
      </c>
    </row>
    <row r="4055" spans="1:19">
      <c r="A4055" s="30" t="s">
        <v>317</v>
      </c>
      <c r="D4055" s="30" t="str">
        <f t="shared" si="1020"/>
        <v>101598</v>
      </c>
      <c r="E4055" s="30">
        <f t="shared" si="1024"/>
        <v>7</v>
      </c>
      <c r="F4055" s="30" t="str">
        <f t="shared" si="1021"/>
        <v>INF336L01974</v>
      </c>
      <c r="G4055" s="30">
        <f t="shared" si="1025"/>
        <v>20</v>
      </c>
      <c r="H4055" s="30" t="str">
        <f t="shared" si="1022"/>
        <v>INF336L01AB4</v>
      </c>
      <c r="I4055" s="30">
        <f t="shared" si="1027"/>
        <v>33</v>
      </c>
      <c r="J4055" s="35" t="str">
        <f t="shared" si="1023"/>
        <v>HSBC Income Fund - Short Term - Inst. - Dividend</v>
      </c>
      <c r="K4055" s="35">
        <f t="shared" si="1028"/>
        <v>82</v>
      </c>
      <c r="L4055" s="30" t="str">
        <f t="shared" si="1029"/>
        <v>11.9407</v>
      </c>
      <c r="M4055" s="30">
        <f t="shared" si="1030"/>
        <v>90</v>
      </c>
      <c r="N4055" s="30" t="str">
        <f t="shared" si="1031"/>
        <v>11.9407</v>
      </c>
      <c r="O4055" s="30">
        <f t="shared" si="1032"/>
        <v>98</v>
      </c>
      <c r="P4055" s="30" t="str">
        <f t="shared" si="1033"/>
        <v>11.9407</v>
      </c>
      <c r="Q4055" s="30">
        <f t="shared" si="1034"/>
        <v>106</v>
      </c>
      <c r="R4055" s="36" t="str">
        <f t="shared" si="1035"/>
        <v>30-Jul-2015</v>
      </c>
      <c r="S4055" s="37">
        <f t="shared" si="1026"/>
        <v>11.9407</v>
      </c>
    </row>
    <row r="4056" spans="1:19">
      <c r="A4056" s="30" t="s">
        <v>9732</v>
      </c>
      <c r="D4056" s="30" t="str">
        <f t="shared" si="1020"/>
        <v>104430</v>
      </c>
      <c r="E4056" s="30">
        <f t="shared" si="1024"/>
        <v>7</v>
      </c>
      <c r="F4056" s="30" t="str">
        <f t="shared" si="1021"/>
        <v>-</v>
      </c>
      <c r="G4056" s="30">
        <f t="shared" si="1025"/>
        <v>9</v>
      </c>
      <c r="H4056" s="30" t="str">
        <f t="shared" si="1022"/>
        <v>INF336L01AC2</v>
      </c>
      <c r="I4056" s="30">
        <f t="shared" si="1027"/>
        <v>22</v>
      </c>
      <c r="J4056" s="35" t="str">
        <f t="shared" si="1023"/>
        <v>HSBC Income Fund - Short Term - Inst. - Dividend - Weekly</v>
      </c>
      <c r="K4056" s="35">
        <f t="shared" si="1028"/>
        <v>80</v>
      </c>
      <c r="L4056" s="30" t="str">
        <f t="shared" si="1029"/>
        <v>13.3373</v>
      </c>
      <c r="M4056" s="30">
        <f t="shared" si="1030"/>
        <v>88</v>
      </c>
      <c r="N4056" s="30" t="str">
        <f t="shared" si="1031"/>
        <v>13.3373</v>
      </c>
      <c r="O4056" s="30">
        <f t="shared" si="1032"/>
        <v>96</v>
      </c>
      <c r="P4056" s="30" t="str">
        <f t="shared" si="1033"/>
        <v>13.3373</v>
      </c>
      <c r="Q4056" s="30">
        <f t="shared" si="1034"/>
        <v>104</v>
      </c>
      <c r="R4056" s="36" t="str">
        <f t="shared" si="1035"/>
        <v>09-Aug-2017</v>
      </c>
      <c r="S4056" s="37">
        <f t="shared" si="1026"/>
        <v>13.337300000000001</v>
      </c>
    </row>
    <row r="4057" spans="1:19">
      <c r="A4057" s="30" t="s">
        <v>318</v>
      </c>
      <c r="D4057" s="30" t="str">
        <f t="shared" si="1020"/>
        <v>101597</v>
      </c>
      <c r="E4057" s="30">
        <f t="shared" si="1024"/>
        <v>7</v>
      </c>
      <c r="F4057" s="30" t="str">
        <f t="shared" si="1021"/>
        <v>INF336L01966</v>
      </c>
      <c r="G4057" s="30">
        <f t="shared" si="1025"/>
        <v>20</v>
      </c>
      <c r="H4057" s="30" t="str">
        <f t="shared" si="1022"/>
        <v>-</v>
      </c>
      <c r="I4057" s="30">
        <f t="shared" si="1027"/>
        <v>22</v>
      </c>
      <c r="J4057" s="35" t="str">
        <f t="shared" si="1023"/>
        <v>HSBC Income Fund - Short Term - Inst. - Growth</v>
      </c>
      <c r="K4057" s="35">
        <f t="shared" si="1028"/>
        <v>69</v>
      </c>
      <c r="L4057" s="30" t="str">
        <f t="shared" si="1029"/>
        <v>17.9603</v>
      </c>
      <c r="M4057" s="30">
        <f t="shared" si="1030"/>
        <v>77</v>
      </c>
      <c r="N4057" s="30" t="str">
        <f t="shared" si="1031"/>
        <v>17.9603</v>
      </c>
      <c r="O4057" s="30">
        <f t="shared" si="1032"/>
        <v>85</v>
      </c>
      <c r="P4057" s="30" t="str">
        <f t="shared" si="1033"/>
        <v>17.9603</v>
      </c>
      <c r="Q4057" s="30">
        <f t="shared" si="1034"/>
        <v>93</v>
      </c>
      <c r="R4057" s="36" t="str">
        <f t="shared" si="1035"/>
        <v>03-Nov-2014</v>
      </c>
      <c r="S4057" s="37">
        <f t="shared" si="1026"/>
        <v>17.9603</v>
      </c>
    </row>
    <row r="4058" spans="1:19">
      <c r="A4058" s="30" t="s">
        <v>6379</v>
      </c>
      <c r="D4058" s="30" t="str">
        <f t="shared" si="1020"/>
        <v>108363</v>
      </c>
      <c r="E4058" s="30">
        <f t="shared" si="1024"/>
        <v>7</v>
      </c>
      <c r="F4058" s="30" t="str">
        <f t="shared" si="1021"/>
        <v>INF336L01925</v>
      </c>
      <c r="G4058" s="30">
        <f t="shared" si="1025"/>
        <v>20</v>
      </c>
      <c r="H4058" s="30" t="str">
        <f t="shared" si="1022"/>
        <v>-</v>
      </c>
      <c r="I4058" s="30">
        <f t="shared" si="1027"/>
        <v>22</v>
      </c>
      <c r="J4058" s="35" t="str">
        <f t="shared" si="1023"/>
        <v>HSBC Income Fund - Short Term - Inst. Plus - Growth</v>
      </c>
      <c r="K4058" s="35">
        <f t="shared" si="1028"/>
        <v>74</v>
      </c>
      <c r="L4058" s="30" t="str">
        <f t="shared" si="1029"/>
        <v>16.0261</v>
      </c>
      <c r="M4058" s="30">
        <f t="shared" si="1030"/>
        <v>82</v>
      </c>
      <c r="N4058" s="30" t="str">
        <f t="shared" si="1031"/>
        <v>16.0261</v>
      </c>
      <c r="O4058" s="30">
        <f t="shared" si="1032"/>
        <v>90</v>
      </c>
      <c r="P4058" s="30" t="str">
        <f t="shared" si="1033"/>
        <v>16.0261</v>
      </c>
      <c r="Q4058" s="30">
        <f t="shared" si="1034"/>
        <v>98</v>
      </c>
      <c r="R4058" s="36" t="str">
        <f t="shared" si="1035"/>
        <v>27-Apr-2017</v>
      </c>
      <c r="S4058" s="37">
        <f t="shared" si="1026"/>
        <v>16.0261</v>
      </c>
    </row>
    <row r="4059" spans="1:19">
      <c r="A4059" s="30" t="s">
        <v>319</v>
      </c>
      <c r="D4059" s="30" t="str">
        <f t="shared" si="1020"/>
        <v>108253</v>
      </c>
      <c r="E4059" s="30">
        <f t="shared" si="1024"/>
        <v>7</v>
      </c>
      <c r="F4059" s="30" t="str">
        <f t="shared" si="1021"/>
        <v>INF336L01941</v>
      </c>
      <c r="G4059" s="30">
        <f t="shared" si="1025"/>
        <v>20</v>
      </c>
      <c r="H4059" s="30" t="str">
        <f t="shared" si="1022"/>
        <v>INF336L01933</v>
      </c>
      <c r="I4059" s="30">
        <f t="shared" si="1027"/>
        <v>33</v>
      </c>
      <c r="J4059" s="35" t="str">
        <f t="shared" si="1023"/>
        <v>HSBC Income Fund - Short Term - Inst. Plus - Monthly Dividend</v>
      </c>
      <c r="K4059" s="35">
        <f t="shared" si="1028"/>
        <v>95</v>
      </c>
      <c r="L4059" s="30" t="str">
        <f t="shared" si="1029"/>
        <v>10.0000</v>
      </c>
      <c r="M4059" s="30">
        <f t="shared" si="1030"/>
        <v>103</v>
      </c>
      <c r="N4059" s="30" t="str">
        <f t="shared" si="1031"/>
        <v>10.0000</v>
      </c>
      <c r="O4059" s="30">
        <f t="shared" si="1032"/>
        <v>111</v>
      </c>
      <c r="P4059" s="30" t="str">
        <f t="shared" si="1033"/>
        <v>10.0000</v>
      </c>
      <c r="Q4059" s="30">
        <f t="shared" si="1034"/>
        <v>119</v>
      </c>
      <c r="R4059" s="36" t="str">
        <f t="shared" si="1035"/>
        <v>10-May-2013</v>
      </c>
      <c r="S4059" s="37">
        <f t="shared" si="1026"/>
        <v>10</v>
      </c>
    </row>
    <row r="4060" spans="1:19">
      <c r="A4060" s="30" t="s">
        <v>6045</v>
      </c>
      <c r="D4060" s="30" t="str">
        <f t="shared" si="1020"/>
        <v>108254</v>
      </c>
      <c r="E4060" s="30">
        <f t="shared" si="1024"/>
        <v>7</v>
      </c>
      <c r="F4060" s="30" t="str">
        <f t="shared" si="1021"/>
        <v>-</v>
      </c>
      <c r="G4060" s="30">
        <f t="shared" si="1025"/>
        <v>9</v>
      </c>
      <c r="H4060" s="30" t="str">
        <f t="shared" si="1022"/>
        <v>INF336L01958</v>
      </c>
      <c r="I4060" s="30">
        <f t="shared" si="1027"/>
        <v>22</v>
      </c>
      <c r="J4060" s="35" t="str">
        <f t="shared" si="1023"/>
        <v>HSBC Income Fund - Short Term - Inst. Plus - Weekly Dividend</v>
      </c>
      <c r="K4060" s="35">
        <f t="shared" si="1028"/>
        <v>83</v>
      </c>
      <c r="L4060" s="30" t="str">
        <f t="shared" si="1029"/>
        <v>10.5458</v>
      </c>
      <c r="M4060" s="30">
        <f t="shared" si="1030"/>
        <v>91</v>
      </c>
      <c r="N4060" s="30" t="str">
        <f t="shared" si="1031"/>
        <v>10.5458</v>
      </c>
      <c r="O4060" s="30">
        <f t="shared" si="1032"/>
        <v>99</v>
      </c>
      <c r="P4060" s="30" t="str">
        <f t="shared" si="1033"/>
        <v>10.5458</v>
      </c>
      <c r="Q4060" s="30">
        <f t="shared" si="1034"/>
        <v>107</v>
      </c>
      <c r="R4060" s="36" t="str">
        <f t="shared" si="1035"/>
        <v>28-Nov-2016</v>
      </c>
      <c r="S4060" s="37">
        <f t="shared" si="1026"/>
        <v>10.5458</v>
      </c>
    </row>
    <row r="4061" spans="1:19">
      <c r="A4061" s="30" t="s">
        <v>9733</v>
      </c>
      <c r="D4061" s="30" t="str">
        <f t="shared" si="1020"/>
        <v>120060</v>
      </c>
      <c r="E4061" s="30">
        <f t="shared" si="1024"/>
        <v>7</v>
      </c>
      <c r="F4061" s="30" t="str">
        <f t="shared" si="1021"/>
        <v>INF336L01DM5</v>
      </c>
      <c r="G4061" s="30">
        <f t="shared" si="1025"/>
        <v>20</v>
      </c>
      <c r="H4061" s="30" t="str">
        <f t="shared" si="1022"/>
        <v>INF336L01EQ4</v>
      </c>
      <c r="I4061" s="30">
        <f t="shared" si="1027"/>
        <v>33</v>
      </c>
      <c r="J4061" s="35" t="str">
        <f t="shared" si="1023"/>
        <v>HSBC Income Fund - Short Term Plan - Dividend Direct</v>
      </c>
      <c r="K4061" s="35">
        <f t="shared" si="1028"/>
        <v>86</v>
      </c>
      <c r="L4061" s="30" t="str">
        <f t="shared" si="1029"/>
        <v>11.6438</v>
      </c>
      <c r="M4061" s="30">
        <f t="shared" si="1030"/>
        <v>94</v>
      </c>
      <c r="N4061" s="30" t="str">
        <f t="shared" si="1031"/>
        <v>11.6438</v>
      </c>
      <c r="O4061" s="30">
        <f t="shared" si="1032"/>
        <v>102</v>
      </c>
      <c r="P4061" s="30" t="str">
        <f t="shared" si="1033"/>
        <v>11.6438</v>
      </c>
      <c r="Q4061" s="30">
        <f t="shared" si="1034"/>
        <v>110</v>
      </c>
      <c r="R4061" s="36" t="str">
        <f t="shared" si="1035"/>
        <v>09-Aug-2017</v>
      </c>
      <c r="S4061" s="37">
        <f t="shared" si="1026"/>
        <v>11.643800000000001</v>
      </c>
    </row>
    <row r="4062" spans="1:19">
      <c r="A4062" s="30" t="s">
        <v>9734</v>
      </c>
      <c r="D4062" s="30" t="str">
        <f t="shared" si="1020"/>
        <v>120062</v>
      </c>
      <c r="E4062" s="30">
        <f t="shared" si="1024"/>
        <v>7</v>
      </c>
      <c r="F4062" s="30" t="str">
        <f t="shared" si="1021"/>
        <v>INF336L01DL7</v>
      </c>
      <c r="G4062" s="30">
        <f t="shared" si="1025"/>
        <v>20</v>
      </c>
      <c r="H4062" s="30" t="str">
        <f t="shared" si="1022"/>
        <v>-</v>
      </c>
      <c r="I4062" s="30">
        <f t="shared" si="1027"/>
        <v>22</v>
      </c>
      <c r="J4062" s="35" t="str">
        <f t="shared" si="1023"/>
        <v>HSBC Income Fund - Short Term Plan - Growth Direct</v>
      </c>
      <c r="K4062" s="35">
        <f t="shared" si="1028"/>
        <v>73</v>
      </c>
      <c r="L4062" s="30" t="str">
        <f t="shared" si="1029"/>
        <v>28.8231</v>
      </c>
      <c r="M4062" s="30">
        <f t="shared" si="1030"/>
        <v>81</v>
      </c>
      <c r="N4062" s="30" t="str">
        <f t="shared" si="1031"/>
        <v>28.8231</v>
      </c>
      <c r="O4062" s="30">
        <f t="shared" si="1032"/>
        <v>89</v>
      </c>
      <c r="P4062" s="30" t="str">
        <f t="shared" si="1033"/>
        <v>28.8231</v>
      </c>
      <c r="Q4062" s="30">
        <f t="shared" si="1034"/>
        <v>97</v>
      </c>
      <c r="R4062" s="36" t="str">
        <f t="shared" si="1035"/>
        <v>09-Aug-2017</v>
      </c>
      <c r="S4062" s="37">
        <f t="shared" si="1026"/>
        <v>28.8231</v>
      </c>
    </row>
    <row r="4063" spans="1:19" ht="26">
      <c r="A4063" s="30" t="s">
        <v>9735</v>
      </c>
      <c r="D4063" s="30" t="str">
        <f t="shared" si="1020"/>
        <v>139767</v>
      </c>
      <c r="E4063" s="30">
        <f t="shared" si="1024"/>
        <v>7</v>
      </c>
      <c r="F4063" s="30" t="str">
        <f t="shared" si="1021"/>
        <v>INF336L01LH8</v>
      </c>
      <c r="G4063" s="30">
        <f t="shared" si="1025"/>
        <v>20</v>
      </c>
      <c r="H4063" s="30" t="str">
        <f t="shared" si="1022"/>
        <v>INF336L01LI6</v>
      </c>
      <c r="I4063" s="30">
        <f t="shared" si="1027"/>
        <v>33</v>
      </c>
      <c r="J4063" s="35" t="str">
        <f t="shared" si="1023"/>
        <v>HSBC Income Fund - Short Term Plan - Quarterly Dividend Direct</v>
      </c>
      <c r="K4063" s="35">
        <f t="shared" si="1028"/>
        <v>96</v>
      </c>
      <c r="L4063" s="30" t="str">
        <f t="shared" si="1029"/>
        <v>10.3477</v>
      </c>
      <c r="M4063" s="30">
        <f t="shared" si="1030"/>
        <v>104</v>
      </c>
      <c r="N4063" s="30" t="str">
        <f t="shared" si="1031"/>
        <v>10.3477</v>
      </c>
      <c r="O4063" s="30">
        <f t="shared" si="1032"/>
        <v>112</v>
      </c>
      <c r="P4063" s="30" t="str">
        <f t="shared" si="1033"/>
        <v>10.3477</v>
      </c>
      <c r="Q4063" s="30">
        <f t="shared" si="1034"/>
        <v>120</v>
      </c>
      <c r="R4063" s="36" t="str">
        <f t="shared" si="1035"/>
        <v>09-Aug-2017</v>
      </c>
      <c r="S4063" s="37">
        <f t="shared" si="1026"/>
        <v>10.3477</v>
      </c>
    </row>
    <row r="4064" spans="1:19">
      <c r="A4064" s="30" t="s">
        <v>9736</v>
      </c>
      <c r="D4064" s="30" t="str">
        <f t="shared" si="1020"/>
        <v>139768</v>
      </c>
      <c r="E4064" s="30">
        <f t="shared" si="1024"/>
        <v>7</v>
      </c>
      <c r="F4064" s="30" t="str">
        <f t="shared" si="1021"/>
        <v>INF336L01LF2</v>
      </c>
      <c r="G4064" s="30">
        <f t="shared" si="1025"/>
        <v>20</v>
      </c>
      <c r="H4064" s="30" t="str">
        <f t="shared" si="1022"/>
        <v>INF336L01LG0</v>
      </c>
      <c r="I4064" s="30">
        <f t="shared" si="1027"/>
        <v>33</v>
      </c>
      <c r="J4064" s="35" t="str">
        <f t="shared" si="1023"/>
        <v>HSBC Income Fund -Short Term Plan - Quarterly Dividend</v>
      </c>
      <c r="K4064" s="35">
        <f t="shared" si="1028"/>
        <v>88</v>
      </c>
      <c r="L4064" s="30" t="str">
        <f t="shared" si="1029"/>
        <v>10.3312</v>
      </c>
      <c r="M4064" s="30">
        <f t="shared" si="1030"/>
        <v>96</v>
      </c>
      <c r="N4064" s="30" t="str">
        <f t="shared" si="1031"/>
        <v>10.3312</v>
      </c>
      <c r="O4064" s="30">
        <f t="shared" si="1032"/>
        <v>104</v>
      </c>
      <c r="P4064" s="30" t="str">
        <f t="shared" si="1033"/>
        <v>10.3312</v>
      </c>
      <c r="Q4064" s="30">
        <f t="shared" si="1034"/>
        <v>112</v>
      </c>
      <c r="R4064" s="36" t="str">
        <f t="shared" si="1035"/>
        <v>09-Aug-2017</v>
      </c>
      <c r="S4064" s="37">
        <f t="shared" si="1026"/>
        <v>10.331200000000001</v>
      </c>
    </row>
    <row r="4065" spans="1:19">
      <c r="A4065" s="30" t="s">
        <v>9737</v>
      </c>
      <c r="D4065" s="30" t="str">
        <f t="shared" si="1020"/>
        <v>120061</v>
      </c>
      <c r="E4065" s="30">
        <f t="shared" si="1024"/>
        <v>7</v>
      </c>
      <c r="F4065" s="30" t="str">
        <f t="shared" si="1021"/>
        <v>-</v>
      </c>
      <c r="G4065" s="30">
        <f t="shared" si="1025"/>
        <v>9</v>
      </c>
      <c r="H4065" s="30" t="str">
        <f t="shared" si="1022"/>
        <v>INF336L01DN3</v>
      </c>
      <c r="I4065" s="30">
        <f t="shared" si="1027"/>
        <v>22</v>
      </c>
      <c r="J4065" s="35" t="str">
        <f t="shared" si="1023"/>
        <v>HSBC Income Fund-STP  -Weekly Dividend Direct</v>
      </c>
      <c r="K4065" s="35">
        <f t="shared" si="1028"/>
        <v>68</v>
      </c>
      <c r="L4065" s="30" t="str">
        <f t="shared" si="1029"/>
        <v>10.2194</v>
      </c>
      <c r="M4065" s="30">
        <f t="shared" si="1030"/>
        <v>76</v>
      </c>
      <c r="N4065" s="30" t="str">
        <f t="shared" si="1031"/>
        <v>10.2194</v>
      </c>
      <c r="O4065" s="30">
        <f t="shared" si="1032"/>
        <v>84</v>
      </c>
      <c r="P4065" s="30" t="str">
        <f t="shared" si="1033"/>
        <v>10.2194</v>
      </c>
      <c r="Q4065" s="30">
        <f t="shared" si="1034"/>
        <v>92</v>
      </c>
      <c r="R4065" s="36" t="str">
        <f t="shared" si="1035"/>
        <v>09-Aug-2017</v>
      </c>
      <c r="S4065" s="37">
        <f t="shared" si="1026"/>
        <v>10.2194</v>
      </c>
    </row>
    <row r="4066" spans="1:19">
      <c r="A4066" s="30" t="s">
        <v>9738</v>
      </c>
      <c r="D4066" s="30" t="str">
        <f t="shared" si="1020"/>
        <v>102261</v>
      </c>
      <c r="E4066" s="30">
        <f t="shared" si="1024"/>
        <v>7</v>
      </c>
      <c r="F4066" s="30" t="str">
        <f t="shared" si="1021"/>
        <v>INF336L01123</v>
      </c>
      <c r="G4066" s="30">
        <f t="shared" si="1025"/>
        <v>20</v>
      </c>
      <c r="H4066" s="30" t="str">
        <f t="shared" si="1022"/>
        <v>INF336L01131</v>
      </c>
      <c r="I4066" s="30">
        <f t="shared" si="1027"/>
        <v>33</v>
      </c>
      <c r="J4066" s="35" t="str">
        <f t="shared" si="1023"/>
        <v>HSBC Monthly Income Plan -  Dividend - Quarterly</v>
      </c>
      <c r="K4066" s="35">
        <f t="shared" si="1028"/>
        <v>82</v>
      </c>
      <c r="L4066" s="30" t="str">
        <f t="shared" si="1029"/>
        <v>13.5135</v>
      </c>
      <c r="M4066" s="30">
        <f t="shared" si="1030"/>
        <v>90</v>
      </c>
      <c r="N4066" s="30" t="str">
        <f t="shared" si="1031"/>
        <v>13.5135</v>
      </c>
      <c r="O4066" s="30">
        <f t="shared" si="1032"/>
        <v>98</v>
      </c>
      <c r="P4066" s="30" t="str">
        <f t="shared" si="1033"/>
        <v>13.5135</v>
      </c>
      <c r="Q4066" s="30">
        <f t="shared" si="1034"/>
        <v>106</v>
      </c>
      <c r="R4066" s="36" t="str">
        <f t="shared" si="1035"/>
        <v>09-Aug-2017</v>
      </c>
      <c r="S4066" s="37">
        <f t="shared" si="1026"/>
        <v>13.513500000000001</v>
      </c>
    </row>
    <row r="4067" spans="1:19">
      <c r="A4067" s="30" t="s">
        <v>9739</v>
      </c>
      <c r="D4067" s="30" t="str">
        <f t="shared" si="1020"/>
        <v>102260</v>
      </c>
      <c r="E4067" s="30">
        <f t="shared" si="1024"/>
        <v>7</v>
      </c>
      <c r="F4067" s="30" t="str">
        <f t="shared" si="1021"/>
        <v>INF336L01107</v>
      </c>
      <c r="G4067" s="30">
        <f t="shared" si="1025"/>
        <v>20</v>
      </c>
      <c r="H4067" s="30" t="str">
        <f t="shared" si="1022"/>
        <v>INF336L01115</v>
      </c>
      <c r="I4067" s="30">
        <f t="shared" si="1027"/>
        <v>33</v>
      </c>
      <c r="J4067" s="35" t="str">
        <f t="shared" si="1023"/>
        <v>HSBC Monthly Income Plan - Dividend - Monthly</v>
      </c>
      <c r="K4067" s="35">
        <f t="shared" si="1028"/>
        <v>79</v>
      </c>
      <c r="L4067" s="30" t="str">
        <f t="shared" si="1029"/>
        <v>13.4882</v>
      </c>
      <c r="M4067" s="30">
        <f t="shared" si="1030"/>
        <v>87</v>
      </c>
      <c r="N4067" s="30" t="str">
        <f t="shared" si="1031"/>
        <v>13.4882</v>
      </c>
      <c r="O4067" s="30">
        <f t="shared" si="1032"/>
        <v>95</v>
      </c>
      <c r="P4067" s="30" t="str">
        <f t="shared" si="1033"/>
        <v>13.4882</v>
      </c>
      <c r="Q4067" s="30">
        <f t="shared" si="1034"/>
        <v>103</v>
      </c>
      <c r="R4067" s="36" t="str">
        <f t="shared" si="1035"/>
        <v>09-Aug-2017</v>
      </c>
      <c r="S4067" s="37">
        <f t="shared" si="1026"/>
        <v>13.488200000000001</v>
      </c>
    </row>
    <row r="4068" spans="1:19">
      <c r="A4068" s="30" t="s">
        <v>9740</v>
      </c>
      <c r="D4068" s="30" t="str">
        <f t="shared" si="1020"/>
        <v>102262</v>
      </c>
      <c r="E4068" s="30">
        <f t="shared" si="1024"/>
        <v>7</v>
      </c>
      <c r="F4068" s="30" t="str">
        <f t="shared" si="1021"/>
        <v>INF336L01099</v>
      </c>
      <c r="G4068" s="30">
        <f t="shared" si="1025"/>
        <v>20</v>
      </c>
      <c r="H4068" s="30" t="str">
        <f t="shared" si="1022"/>
        <v>-</v>
      </c>
      <c r="I4068" s="30">
        <f t="shared" si="1027"/>
        <v>22</v>
      </c>
      <c r="J4068" s="35" t="str">
        <f t="shared" si="1023"/>
        <v>HSBC Monthly Income Plan - Growth</v>
      </c>
      <c r="K4068" s="35">
        <f t="shared" si="1028"/>
        <v>56</v>
      </c>
      <c r="L4068" s="30" t="str">
        <f t="shared" si="1029"/>
        <v>34.884</v>
      </c>
      <c r="M4068" s="30">
        <f t="shared" si="1030"/>
        <v>63</v>
      </c>
      <c r="N4068" s="30" t="str">
        <f t="shared" si="1031"/>
        <v>34.884</v>
      </c>
      <c r="O4068" s="30">
        <f t="shared" si="1032"/>
        <v>70</v>
      </c>
      <c r="P4068" s="30" t="str">
        <f t="shared" si="1033"/>
        <v>34.884</v>
      </c>
      <c r="Q4068" s="30">
        <f t="shared" si="1034"/>
        <v>77</v>
      </c>
      <c r="R4068" s="36" t="str">
        <f t="shared" si="1035"/>
        <v>09-Aug-2017</v>
      </c>
      <c r="S4068" s="37">
        <f t="shared" si="1026"/>
        <v>34.884</v>
      </c>
    </row>
    <row r="4069" spans="1:19">
      <c r="A4069" s="30" t="s">
        <v>9741</v>
      </c>
      <c r="D4069" s="30" t="str">
        <f t="shared" si="1020"/>
        <v>120073</v>
      </c>
      <c r="E4069" s="30">
        <f t="shared" si="1024"/>
        <v>7</v>
      </c>
      <c r="F4069" s="30" t="str">
        <f t="shared" si="1021"/>
        <v>INF336L01DW4</v>
      </c>
      <c r="G4069" s="30">
        <f t="shared" si="1025"/>
        <v>20</v>
      </c>
      <c r="H4069" s="30" t="str">
        <f t="shared" si="1022"/>
        <v>-</v>
      </c>
      <c r="I4069" s="30">
        <f t="shared" si="1027"/>
        <v>22</v>
      </c>
      <c r="J4069" s="35" t="str">
        <f t="shared" si="1023"/>
        <v>HSBC Monthly Income Plan-Growth Direct</v>
      </c>
      <c r="K4069" s="35">
        <f t="shared" si="1028"/>
        <v>61</v>
      </c>
      <c r="L4069" s="30" t="str">
        <f t="shared" si="1029"/>
        <v>35.7548</v>
      </c>
      <c r="M4069" s="30">
        <f t="shared" si="1030"/>
        <v>69</v>
      </c>
      <c r="N4069" s="30" t="str">
        <f t="shared" si="1031"/>
        <v>35.7548</v>
      </c>
      <c r="O4069" s="30">
        <f t="shared" si="1032"/>
        <v>77</v>
      </c>
      <c r="P4069" s="30" t="str">
        <f t="shared" si="1033"/>
        <v>35.7548</v>
      </c>
      <c r="Q4069" s="30">
        <f t="shared" si="1034"/>
        <v>85</v>
      </c>
      <c r="R4069" s="36" t="str">
        <f t="shared" si="1035"/>
        <v>09-Aug-2017</v>
      </c>
      <c r="S4069" s="37">
        <f t="shared" si="1026"/>
        <v>35.754800000000003</v>
      </c>
    </row>
    <row r="4070" spans="1:19">
      <c r="A4070" s="30" t="s">
        <v>9742</v>
      </c>
      <c r="D4070" s="30" t="str">
        <f t="shared" si="1020"/>
        <v>120074</v>
      </c>
      <c r="E4070" s="30">
        <f t="shared" si="1024"/>
        <v>7</v>
      </c>
      <c r="F4070" s="30" t="str">
        <f t="shared" si="1021"/>
        <v>INF336L01DX2</v>
      </c>
      <c r="G4070" s="30">
        <f t="shared" si="1025"/>
        <v>20</v>
      </c>
      <c r="H4070" s="30" t="str">
        <f t="shared" si="1022"/>
        <v>INF336L01DY0</v>
      </c>
      <c r="I4070" s="30">
        <f t="shared" si="1027"/>
        <v>33</v>
      </c>
      <c r="J4070" s="35" t="str">
        <f t="shared" si="1023"/>
        <v>HSBC Monthly Income Plan-Monthly Dividend Direct</v>
      </c>
      <c r="K4070" s="35">
        <f t="shared" si="1028"/>
        <v>82</v>
      </c>
      <c r="L4070" s="30" t="str">
        <f t="shared" si="1029"/>
        <v>16.5121</v>
      </c>
      <c r="M4070" s="30">
        <f t="shared" si="1030"/>
        <v>90</v>
      </c>
      <c r="N4070" s="30" t="str">
        <f t="shared" si="1031"/>
        <v>16.5121</v>
      </c>
      <c r="O4070" s="30">
        <f t="shared" si="1032"/>
        <v>98</v>
      </c>
      <c r="P4070" s="30" t="str">
        <f t="shared" si="1033"/>
        <v>16.5121</v>
      </c>
      <c r="Q4070" s="30">
        <f t="shared" si="1034"/>
        <v>106</v>
      </c>
      <c r="R4070" s="36" t="str">
        <f t="shared" si="1035"/>
        <v>09-Aug-2017</v>
      </c>
      <c r="S4070" s="37">
        <f t="shared" si="1026"/>
        <v>16.5121</v>
      </c>
    </row>
    <row r="4071" spans="1:19">
      <c r="A4071" s="30" t="s">
        <v>9743</v>
      </c>
      <c r="D4071" s="30" t="str">
        <f t="shared" si="1020"/>
        <v>120075</v>
      </c>
      <c r="E4071" s="30">
        <f t="shared" si="1024"/>
        <v>7</v>
      </c>
      <c r="F4071" s="30" t="str">
        <f t="shared" si="1021"/>
        <v>INF336L01DZ7</v>
      </c>
      <c r="G4071" s="30">
        <f t="shared" si="1025"/>
        <v>20</v>
      </c>
      <c r="H4071" s="30" t="str">
        <f t="shared" si="1022"/>
        <v>INF336L01EA8</v>
      </c>
      <c r="I4071" s="30">
        <f t="shared" si="1027"/>
        <v>33</v>
      </c>
      <c r="J4071" s="35" t="str">
        <f t="shared" si="1023"/>
        <v>HSBC Monthly Income Plan-Quarterly Dividend Direct</v>
      </c>
      <c r="K4071" s="35">
        <f t="shared" si="1028"/>
        <v>84</v>
      </c>
      <c r="L4071" s="30" t="str">
        <f t="shared" si="1029"/>
        <v>14.4334</v>
      </c>
      <c r="M4071" s="30">
        <f t="shared" si="1030"/>
        <v>92</v>
      </c>
      <c r="N4071" s="30" t="str">
        <f t="shared" si="1031"/>
        <v>14.4334</v>
      </c>
      <c r="O4071" s="30">
        <f t="shared" si="1032"/>
        <v>100</v>
      </c>
      <c r="P4071" s="30" t="str">
        <f t="shared" si="1033"/>
        <v>14.4334</v>
      </c>
      <c r="Q4071" s="30">
        <f t="shared" si="1034"/>
        <v>108</v>
      </c>
      <c r="R4071" s="36" t="str">
        <f t="shared" si="1035"/>
        <v>09-Aug-2017</v>
      </c>
      <c r="S4071" s="37">
        <f t="shared" si="1026"/>
        <v>14.433400000000001</v>
      </c>
    </row>
    <row r="4072" spans="1:19">
      <c r="A4072" s="30" t="s">
        <v>9744</v>
      </c>
      <c r="D4072" s="30" t="str">
        <f t="shared" si="1020"/>
        <v>104348</v>
      </c>
      <c r="E4072" s="30">
        <f t="shared" si="1024"/>
        <v>7</v>
      </c>
      <c r="F4072" s="30" t="str">
        <f t="shared" si="1021"/>
        <v>INF336L01AJ7</v>
      </c>
      <c r="G4072" s="30">
        <f t="shared" si="1025"/>
        <v>20</v>
      </c>
      <c r="H4072" s="30" t="str">
        <f t="shared" si="1022"/>
        <v>INF336L01AI9</v>
      </c>
      <c r="I4072" s="30">
        <f t="shared" si="1027"/>
        <v>33</v>
      </c>
      <c r="J4072" s="35" t="str">
        <f t="shared" si="1023"/>
        <v>HSBC Ultra Short Term Bond Fund  - Dividend - Monthly</v>
      </c>
      <c r="K4072" s="35">
        <f t="shared" si="1028"/>
        <v>87</v>
      </c>
      <c r="L4072" s="30" t="str">
        <f t="shared" si="1029"/>
        <v>10.1561</v>
      </c>
      <c r="M4072" s="30">
        <f t="shared" si="1030"/>
        <v>95</v>
      </c>
      <c r="N4072" s="30" t="str">
        <f t="shared" si="1031"/>
        <v>10.1561</v>
      </c>
      <c r="O4072" s="30">
        <f t="shared" si="1032"/>
        <v>103</v>
      </c>
      <c r="P4072" s="30" t="str">
        <f t="shared" si="1033"/>
        <v>10.1561</v>
      </c>
      <c r="Q4072" s="30">
        <f t="shared" si="1034"/>
        <v>111</v>
      </c>
      <c r="R4072" s="36" t="str">
        <f t="shared" si="1035"/>
        <v>09-Aug-2017</v>
      </c>
      <c r="S4072" s="37">
        <f t="shared" si="1026"/>
        <v>10.1561</v>
      </c>
    </row>
    <row r="4073" spans="1:19">
      <c r="A4073" s="30" t="s">
        <v>9745</v>
      </c>
      <c r="D4073" s="30" t="str">
        <f t="shared" si="1020"/>
        <v>104344</v>
      </c>
      <c r="E4073" s="30">
        <f t="shared" si="1024"/>
        <v>7</v>
      </c>
      <c r="F4073" s="30" t="str">
        <f t="shared" si="1021"/>
        <v>INF336L01AH1</v>
      </c>
      <c r="G4073" s="30">
        <f t="shared" si="1025"/>
        <v>20</v>
      </c>
      <c r="H4073" s="30" t="str">
        <f t="shared" si="1022"/>
        <v>-</v>
      </c>
      <c r="I4073" s="30">
        <f t="shared" si="1027"/>
        <v>22</v>
      </c>
      <c r="J4073" s="35" t="str">
        <f t="shared" si="1023"/>
        <v>HSBC Ultra Short Term Bond Fund  - Growth</v>
      </c>
      <c r="K4073" s="35">
        <f t="shared" si="1028"/>
        <v>64</v>
      </c>
      <c r="L4073" s="30" t="str">
        <f t="shared" si="1029"/>
        <v>14.7174</v>
      </c>
      <c r="M4073" s="30">
        <f t="shared" si="1030"/>
        <v>72</v>
      </c>
      <c r="N4073" s="30" t="str">
        <f t="shared" si="1031"/>
        <v>14.7174</v>
      </c>
      <c r="O4073" s="30">
        <f t="shared" si="1032"/>
        <v>80</v>
      </c>
      <c r="P4073" s="30" t="str">
        <f t="shared" si="1033"/>
        <v>14.7174</v>
      </c>
      <c r="Q4073" s="30">
        <f t="shared" si="1034"/>
        <v>88</v>
      </c>
      <c r="R4073" s="36" t="str">
        <f t="shared" si="1035"/>
        <v>09-Aug-2017</v>
      </c>
      <c r="S4073" s="37">
        <f t="shared" si="1026"/>
        <v>14.7174</v>
      </c>
    </row>
    <row r="4074" spans="1:19" ht="26">
      <c r="A4074" s="30" t="s">
        <v>9746</v>
      </c>
      <c r="D4074" s="30" t="str">
        <f t="shared" si="1020"/>
        <v>104349</v>
      </c>
      <c r="E4074" s="30">
        <f t="shared" si="1024"/>
        <v>7</v>
      </c>
      <c r="F4074" s="30" t="str">
        <f t="shared" si="1021"/>
        <v>-</v>
      </c>
      <c r="G4074" s="30">
        <f t="shared" si="1025"/>
        <v>9</v>
      </c>
      <c r="H4074" s="30" t="str">
        <f t="shared" si="1022"/>
        <v>INF336L01AS8</v>
      </c>
      <c r="I4074" s="30">
        <f t="shared" si="1027"/>
        <v>22</v>
      </c>
      <c r="J4074" s="35" t="str">
        <f t="shared" si="1023"/>
        <v>HSBC Ultra Short Term Bond Fund  - Inst. Plus - Dividend - Daily</v>
      </c>
      <c r="K4074" s="35">
        <f t="shared" si="1028"/>
        <v>87</v>
      </c>
      <c r="L4074" s="30" t="str">
        <f t="shared" si="1029"/>
        <v>16.606</v>
      </c>
      <c r="M4074" s="30">
        <f t="shared" si="1030"/>
        <v>94</v>
      </c>
      <c r="N4074" s="30" t="str">
        <f t="shared" si="1031"/>
        <v>16.606</v>
      </c>
      <c r="O4074" s="30">
        <f t="shared" si="1032"/>
        <v>101</v>
      </c>
      <c r="P4074" s="30" t="str">
        <f t="shared" si="1033"/>
        <v>16.606</v>
      </c>
      <c r="Q4074" s="30">
        <f t="shared" si="1034"/>
        <v>108</v>
      </c>
      <c r="R4074" s="36" t="str">
        <f t="shared" si="1035"/>
        <v>09-Aug-2017</v>
      </c>
      <c r="S4074" s="37">
        <f t="shared" si="1026"/>
        <v>16.606000000000002</v>
      </c>
    </row>
    <row r="4075" spans="1:19" ht="26">
      <c r="A4075" s="30" t="s">
        <v>9747</v>
      </c>
      <c r="D4075" s="30" t="str">
        <f t="shared" si="1020"/>
        <v>104343</v>
      </c>
      <c r="E4075" s="30">
        <f t="shared" si="1024"/>
        <v>7</v>
      </c>
      <c r="F4075" s="30" t="str">
        <f t="shared" si="1021"/>
        <v>-</v>
      </c>
      <c r="G4075" s="30">
        <f t="shared" si="1025"/>
        <v>9</v>
      </c>
      <c r="H4075" s="30" t="str">
        <f t="shared" si="1022"/>
        <v>INF336L01AQ2</v>
      </c>
      <c r="I4075" s="30">
        <f t="shared" si="1027"/>
        <v>22</v>
      </c>
      <c r="J4075" s="35" t="str">
        <f t="shared" si="1023"/>
        <v>HSBC Ultra Short Term Bond Fund  - Regular -  Dividend - Weekly</v>
      </c>
      <c r="K4075" s="35">
        <f t="shared" si="1028"/>
        <v>86</v>
      </c>
      <c r="L4075" s="30" t="str">
        <f t="shared" si="1029"/>
        <v>10.0017</v>
      </c>
      <c r="M4075" s="30">
        <f t="shared" si="1030"/>
        <v>94</v>
      </c>
      <c r="N4075" s="30" t="str">
        <f t="shared" si="1031"/>
        <v>10.0017</v>
      </c>
      <c r="O4075" s="30">
        <f t="shared" si="1032"/>
        <v>102</v>
      </c>
      <c r="P4075" s="30" t="str">
        <f t="shared" si="1033"/>
        <v>10.0017</v>
      </c>
      <c r="Q4075" s="30">
        <f t="shared" si="1034"/>
        <v>110</v>
      </c>
      <c r="R4075" s="36" t="str">
        <f t="shared" si="1035"/>
        <v>09-Aug-2017</v>
      </c>
      <c r="S4075" s="37">
        <f t="shared" si="1026"/>
        <v>10.0017</v>
      </c>
    </row>
    <row r="4076" spans="1:19">
      <c r="A4076" s="30" t="s">
        <v>9748</v>
      </c>
      <c r="D4076" s="30" t="str">
        <f t="shared" si="1020"/>
        <v>104342</v>
      </c>
      <c r="E4076" s="30">
        <f t="shared" si="1024"/>
        <v>7</v>
      </c>
      <c r="F4076" s="30" t="str">
        <f t="shared" si="1021"/>
        <v>-</v>
      </c>
      <c r="G4076" s="30">
        <f t="shared" si="1025"/>
        <v>9</v>
      </c>
      <c r="H4076" s="30" t="str">
        <f t="shared" si="1022"/>
        <v>INF336L01AO7</v>
      </c>
      <c r="I4076" s="30">
        <f t="shared" si="1027"/>
        <v>22</v>
      </c>
      <c r="J4076" s="35" t="str">
        <f t="shared" si="1023"/>
        <v>HSBC Ultra Short Term Bond Fund  - Regular - Dividend - Daily</v>
      </c>
      <c r="K4076" s="35">
        <f t="shared" si="1028"/>
        <v>84</v>
      </c>
      <c r="L4076" s="30" t="str">
        <f t="shared" si="1029"/>
        <v>10.0021</v>
      </c>
      <c r="M4076" s="30">
        <f t="shared" si="1030"/>
        <v>92</v>
      </c>
      <c r="N4076" s="30" t="str">
        <f t="shared" si="1031"/>
        <v>10.0021</v>
      </c>
      <c r="O4076" s="30">
        <f t="shared" si="1032"/>
        <v>100</v>
      </c>
      <c r="P4076" s="30" t="str">
        <f t="shared" si="1033"/>
        <v>10.0021</v>
      </c>
      <c r="Q4076" s="30">
        <f t="shared" si="1034"/>
        <v>108</v>
      </c>
      <c r="R4076" s="36" t="str">
        <f t="shared" si="1035"/>
        <v>09-Aug-2017</v>
      </c>
      <c r="S4076" s="37">
        <f t="shared" si="1026"/>
        <v>10.0021</v>
      </c>
    </row>
    <row r="4077" spans="1:19">
      <c r="A4077" s="30" t="s">
        <v>9749</v>
      </c>
      <c r="D4077" s="30" t="str">
        <f t="shared" si="1020"/>
        <v>104350</v>
      </c>
      <c r="E4077" s="30">
        <f t="shared" si="1024"/>
        <v>7</v>
      </c>
      <c r="F4077" s="30" t="str">
        <f t="shared" si="1021"/>
        <v>INF336L01AP4</v>
      </c>
      <c r="G4077" s="30">
        <f t="shared" si="1025"/>
        <v>20</v>
      </c>
      <c r="H4077" s="30" t="str">
        <f t="shared" si="1022"/>
        <v>-</v>
      </c>
      <c r="I4077" s="30">
        <f t="shared" si="1027"/>
        <v>22</v>
      </c>
      <c r="J4077" s="35" t="str">
        <f t="shared" si="1023"/>
        <v>HSBC Ultra Short Term Bond Fund  - Regular - Growth</v>
      </c>
      <c r="K4077" s="35">
        <f t="shared" si="1028"/>
        <v>74</v>
      </c>
      <c r="L4077" s="30" t="str">
        <f t="shared" si="1029"/>
        <v>21.361</v>
      </c>
      <c r="M4077" s="30">
        <f t="shared" si="1030"/>
        <v>81</v>
      </c>
      <c r="N4077" s="30" t="str">
        <f t="shared" si="1031"/>
        <v>21.361</v>
      </c>
      <c r="O4077" s="30">
        <f t="shared" si="1032"/>
        <v>88</v>
      </c>
      <c r="P4077" s="30" t="str">
        <f t="shared" si="1033"/>
        <v>21.361</v>
      </c>
      <c r="Q4077" s="30">
        <f t="shared" si="1034"/>
        <v>95</v>
      </c>
      <c r="R4077" s="36" t="str">
        <f t="shared" si="1035"/>
        <v>09-Aug-2017</v>
      </c>
      <c r="S4077" s="37">
        <f t="shared" si="1026"/>
        <v>21.361000000000001</v>
      </c>
    </row>
    <row r="4078" spans="1:19">
      <c r="A4078" s="30" t="s">
        <v>9750</v>
      </c>
      <c r="D4078" s="30" t="str">
        <f t="shared" si="1020"/>
        <v>120065</v>
      </c>
      <c r="E4078" s="30">
        <f t="shared" si="1024"/>
        <v>7</v>
      </c>
      <c r="F4078" s="30" t="str">
        <f t="shared" si="1021"/>
        <v>-</v>
      </c>
      <c r="G4078" s="30">
        <f t="shared" si="1025"/>
        <v>9</v>
      </c>
      <c r="H4078" s="30" t="str">
        <f t="shared" si="1022"/>
        <v>INF336L01EF7</v>
      </c>
      <c r="I4078" s="30">
        <f t="shared" si="1027"/>
        <v>22</v>
      </c>
      <c r="J4078" s="35" t="str">
        <f t="shared" si="1023"/>
        <v>HSBC Ultra Short Term Bond Fund - Daily Dividend Direct</v>
      </c>
      <c r="K4078" s="35">
        <f t="shared" si="1028"/>
        <v>78</v>
      </c>
      <c r="L4078" s="30" t="str">
        <f t="shared" si="1029"/>
        <v>10.084</v>
      </c>
      <c r="M4078" s="30">
        <f t="shared" si="1030"/>
        <v>85</v>
      </c>
      <c r="N4078" s="30" t="str">
        <f t="shared" si="1031"/>
        <v>10.084</v>
      </c>
      <c r="O4078" s="30">
        <f t="shared" si="1032"/>
        <v>92</v>
      </c>
      <c r="P4078" s="30" t="str">
        <f t="shared" si="1033"/>
        <v>10.084</v>
      </c>
      <c r="Q4078" s="30">
        <f t="shared" si="1034"/>
        <v>99</v>
      </c>
      <c r="R4078" s="36" t="str">
        <f t="shared" si="1035"/>
        <v>09-Aug-2017</v>
      </c>
      <c r="S4078" s="37">
        <f t="shared" si="1026"/>
        <v>10.084</v>
      </c>
    </row>
    <row r="4079" spans="1:19">
      <c r="A4079" s="30" t="s">
        <v>9751</v>
      </c>
      <c r="D4079" s="30" t="str">
        <f t="shared" si="1020"/>
        <v>104351</v>
      </c>
      <c r="E4079" s="30">
        <f t="shared" si="1024"/>
        <v>7</v>
      </c>
      <c r="F4079" s="30" t="str">
        <f t="shared" si="1021"/>
        <v>-</v>
      </c>
      <c r="G4079" s="30">
        <f t="shared" si="1025"/>
        <v>9</v>
      </c>
      <c r="H4079" s="30" t="str">
        <f t="shared" si="1022"/>
        <v>INF336L01AG3</v>
      </c>
      <c r="I4079" s="30">
        <f t="shared" si="1027"/>
        <v>22</v>
      </c>
      <c r="J4079" s="35" t="str">
        <f t="shared" si="1023"/>
        <v>HSBC Ultra Short Term Bond Fund - Dividend - Daily</v>
      </c>
      <c r="K4079" s="35">
        <f t="shared" si="1028"/>
        <v>73</v>
      </c>
      <c r="L4079" s="30" t="str">
        <f t="shared" si="1029"/>
        <v>10.0524</v>
      </c>
      <c r="M4079" s="30">
        <f t="shared" si="1030"/>
        <v>81</v>
      </c>
      <c r="N4079" s="30" t="str">
        <f t="shared" si="1031"/>
        <v>10.0524</v>
      </c>
      <c r="O4079" s="30">
        <f t="shared" si="1032"/>
        <v>89</v>
      </c>
      <c r="P4079" s="30" t="str">
        <f t="shared" si="1033"/>
        <v>10.0524</v>
      </c>
      <c r="Q4079" s="30">
        <f t="shared" si="1034"/>
        <v>97</v>
      </c>
      <c r="R4079" s="36" t="str">
        <f t="shared" si="1035"/>
        <v>09-Aug-2017</v>
      </c>
      <c r="S4079" s="37">
        <f t="shared" si="1026"/>
        <v>10.0524</v>
      </c>
    </row>
    <row r="4080" spans="1:19">
      <c r="A4080" s="30" t="s">
        <v>9752</v>
      </c>
      <c r="D4080" s="30" t="str">
        <f t="shared" si="1020"/>
        <v>120066</v>
      </c>
      <c r="E4080" s="30">
        <f t="shared" si="1024"/>
        <v>7</v>
      </c>
      <c r="F4080" s="30" t="str">
        <f t="shared" si="1021"/>
        <v>INF336L01EG5</v>
      </c>
      <c r="G4080" s="30">
        <f t="shared" si="1025"/>
        <v>20</v>
      </c>
      <c r="H4080" s="30" t="str">
        <f t="shared" si="1022"/>
        <v>-</v>
      </c>
      <c r="I4080" s="30">
        <f t="shared" si="1027"/>
        <v>22</v>
      </c>
      <c r="J4080" s="35" t="str">
        <f t="shared" si="1023"/>
        <v>HSBC Ultra Short Term Bond Fund - Growth Direct</v>
      </c>
      <c r="K4080" s="35">
        <f t="shared" si="1028"/>
        <v>70</v>
      </c>
      <c r="L4080" s="30" t="str">
        <f t="shared" si="1029"/>
        <v>15.1925</v>
      </c>
      <c r="M4080" s="30">
        <f t="shared" si="1030"/>
        <v>78</v>
      </c>
      <c r="N4080" s="30" t="str">
        <f t="shared" si="1031"/>
        <v>15.1925</v>
      </c>
      <c r="O4080" s="30">
        <f t="shared" si="1032"/>
        <v>86</v>
      </c>
      <c r="P4080" s="30" t="str">
        <f t="shared" si="1033"/>
        <v>15.1925</v>
      </c>
      <c r="Q4080" s="30">
        <f t="shared" si="1034"/>
        <v>94</v>
      </c>
      <c r="R4080" s="36" t="str">
        <f t="shared" si="1035"/>
        <v>09-Aug-2017</v>
      </c>
      <c r="S4080" s="37">
        <f t="shared" si="1026"/>
        <v>15.192500000000001</v>
      </c>
    </row>
    <row r="4081" spans="1:19" ht="26">
      <c r="A4081" s="30" t="s">
        <v>320</v>
      </c>
      <c r="D4081" s="30" t="str">
        <f t="shared" si="1020"/>
        <v>104346</v>
      </c>
      <c r="E4081" s="30">
        <f t="shared" si="1024"/>
        <v>7</v>
      </c>
      <c r="F4081" s="30" t="str">
        <f t="shared" si="1021"/>
        <v>INF336L01AN9</v>
      </c>
      <c r="G4081" s="30">
        <f t="shared" si="1025"/>
        <v>20</v>
      </c>
      <c r="H4081" s="30" t="str">
        <f t="shared" si="1022"/>
        <v>INF336L01AM1</v>
      </c>
      <c r="I4081" s="30">
        <f t="shared" si="1027"/>
        <v>33</v>
      </c>
      <c r="J4081" s="35" t="str">
        <f t="shared" si="1023"/>
        <v>HSBC Ultra Short Term Bond Fund - Inst. Plus -  Dividend - Monthly</v>
      </c>
      <c r="K4081" s="35">
        <f t="shared" si="1028"/>
        <v>100</v>
      </c>
      <c r="L4081" s="30" t="str">
        <f t="shared" si="1029"/>
        <v>10.0000</v>
      </c>
      <c r="M4081" s="30">
        <f t="shared" si="1030"/>
        <v>108</v>
      </c>
      <c r="N4081" s="30" t="str">
        <f t="shared" si="1031"/>
        <v>10.0000</v>
      </c>
      <c r="O4081" s="30">
        <f t="shared" si="1032"/>
        <v>116</v>
      </c>
      <c r="P4081" s="30" t="str">
        <f t="shared" si="1033"/>
        <v>10.0000</v>
      </c>
      <c r="Q4081" s="30">
        <f t="shared" si="1034"/>
        <v>124</v>
      </c>
      <c r="R4081" s="36" t="str">
        <f t="shared" si="1035"/>
        <v>10-May-2013</v>
      </c>
      <c r="S4081" s="37">
        <f t="shared" si="1026"/>
        <v>10</v>
      </c>
    </row>
    <row r="4082" spans="1:19">
      <c r="A4082" s="30" t="s">
        <v>321</v>
      </c>
      <c r="D4082" s="30" t="str">
        <f t="shared" si="1020"/>
        <v>104347</v>
      </c>
      <c r="E4082" s="30">
        <f t="shared" si="1024"/>
        <v>7</v>
      </c>
      <c r="F4082" s="30" t="str">
        <f t="shared" si="1021"/>
        <v>INF336L01AR0</v>
      </c>
      <c r="G4082" s="30">
        <f t="shared" si="1025"/>
        <v>20</v>
      </c>
      <c r="H4082" s="30" t="str">
        <f t="shared" si="1022"/>
        <v>-</v>
      </c>
      <c r="I4082" s="30">
        <f t="shared" si="1027"/>
        <v>22</v>
      </c>
      <c r="J4082" s="35" t="str">
        <f t="shared" si="1023"/>
        <v>HSBC Ultra Short Term Bond Fund - Inst. Plus - Growth</v>
      </c>
      <c r="K4082" s="35">
        <f t="shared" si="1028"/>
        <v>76</v>
      </c>
      <c r="L4082" s="30" t="str">
        <f t="shared" si="1029"/>
        <v>10.0000</v>
      </c>
      <c r="M4082" s="30">
        <f t="shared" si="1030"/>
        <v>84</v>
      </c>
      <c r="N4082" s="30" t="str">
        <f t="shared" si="1031"/>
        <v>10.0000</v>
      </c>
      <c r="O4082" s="30">
        <f t="shared" si="1032"/>
        <v>92</v>
      </c>
      <c r="P4082" s="30" t="str">
        <f t="shared" si="1033"/>
        <v>10.0000</v>
      </c>
      <c r="Q4082" s="30">
        <f t="shared" si="1034"/>
        <v>100</v>
      </c>
      <c r="R4082" s="36" t="str">
        <f t="shared" si="1035"/>
        <v>10-May-2013</v>
      </c>
      <c r="S4082" s="37">
        <f t="shared" si="1026"/>
        <v>10</v>
      </c>
    </row>
    <row r="4083" spans="1:19" ht="26">
      <c r="A4083" s="30" t="s">
        <v>322</v>
      </c>
      <c r="D4083" s="30" t="str">
        <f t="shared" si="1020"/>
        <v>104345</v>
      </c>
      <c r="E4083" s="30">
        <f t="shared" si="1024"/>
        <v>7</v>
      </c>
      <c r="F4083" s="30" t="str">
        <f t="shared" si="1021"/>
        <v>-</v>
      </c>
      <c r="G4083" s="30">
        <f t="shared" si="1025"/>
        <v>9</v>
      </c>
      <c r="H4083" s="30" t="str">
        <f t="shared" si="1022"/>
        <v>INF336L01AK5</v>
      </c>
      <c r="I4083" s="30">
        <f t="shared" si="1027"/>
        <v>22</v>
      </c>
      <c r="J4083" s="35" t="str">
        <f t="shared" si="1023"/>
        <v>HSBC Ultra Short Term Bond Fund - Instutional Plus-Dividend - Weekly</v>
      </c>
      <c r="K4083" s="35">
        <f t="shared" si="1028"/>
        <v>91</v>
      </c>
      <c r="L4083" s="30" t="str">
        <f t="shared" si="1029"/>
        <v>10.2003</v>
      </c>
      <c r="M4083" s="30">
        <f t="shared" si="1030"/>
        <v>99</v>
      </c>
      <c r="N4083" s="30" t="str">
        <f t="shared" si="1031"/>
        <v>10.2003</v>
      </c>
      <c r="O4083" s="30">
        <f t="shared" si="1032"/>
        <v>107</v>
      </c>
      <c r="P4083" s="30" t="str">
        <f t="shared" si="1033"/>
        <v>10.2003</v>
      </c>
      <c r="Q4083" s="30">
        <f t="shared" si="1034"/>
        <v>115</v>
      </c>
      <c r="R4083" s="36" t="str">
        <f t="shared" si="1035"/>
        <v>19-Aug-2015</v>
      </c>
      <c r="S4083" s="37">
        <f t="shared" si="1026"/>
        <v>10.2003</v>
      </c>
    </row>
    <row r="4084" spans="1:19">
      <c r="A4084" s="30" t="s">
        <v>9753</v>
      </c>
      <c r="D4084" s="30" t="str">
        <f t="shared" si="1020"/>
        <v>120067</v>
      </c>
      <c r="E4084" s="30">
        <f t="shared" si="1024"/>
        <v>7</v>
      </c>
      <c r="F4084" s="30" t="str">
        <f t="shared" si="1021"/>
        <v>INF336L01EH3</v>
      </c>
      <c r="G4084" s="30">
        <f t="shared" si="1025"/>
        <v>20</v>
      </c>
      <c r="H4084" s="30" t="str">
        <f t="shared" si="1022"/>
        <v>INF336L01EI1</v>
      </c>
      <c r="I4084" s="30">
        <f t="shared" si="1027"/>
        <v>33</v>
      </c>
      <c r="J4084" s="35" t="str">
        <f t="shared" si="1023"/>
        <v>HSBC Ultra Short Term Bond Fund - Monthly Dividend Direct</v>
      </c>
      <c r="K4084" s="35">
        <f t="shared" si="1028"/>
        <v>91</v>
      </c>
      <c r="L4084" s="30" t="str">
        <f t="shared" si="1029"/>
        <v>10.363</v>
      </c>
      <c r="M4084" s="30">
        <f t="shared" si="1030"/>
        <v>98</v>
      </c>
      <c r="N4084" s="30" t="str">
        <f t="shared" si="1031"/>
        <v>10.363</v>
      </c>
      <c r="O4084" s="30">
        <f t="shared" si="1032"/>
        <v>105</v>
      </c>
      <c r="P4084" s="30" t="str">
        <f t="shared" si="1033"/>
        <v>10.363</v>
      </c>
      <c r="Q4084" s="30">
        <f t="shared" si="1034"/>
        <v>112</v>
      </c>
      <c r="R4084" s="36" t="str">
        <f t="shared" si="1035"/>
        <v>09-Aug-2017</v>
      </c>
      <c r="S4084" s="37">
        <f t="shared" si="1026"/>
        <v>10.363</v>
      </c>
    </row>
    <row r="4085" spans="1:19">
      <c r="A4085" s="30" t="s">
        <v>9754</v>
      </c>
      <c r="D4085" s="30" t="str">
        <f t="shared" si="1020"/>
        <v>120063</v>
      </c>
      <c r="E4085" s="30">
        <f t="shared" si="1024"/>
        <v>7</v>
      </c>
      <c r="F4085" s="30" t="str">
        <f t="shared" si="1021"/>
        <v>-</v>
      </c>
      <c r="G4085" s="30">
        <f t="shared" si="1025"/>
        <v>9</v>
      </c>
      <c r="H4085" s="30" t="str">
        <f t="shared" si="1022"/>
        <v>INF336L01EJ9</v>
      </c>
      <c r="I4085" s="30">
        <f t="shared" si="1027"/>
        <v>22</v>
      </c>
      <c r="J4085" s="35" t="str">
        <f t="shared" si="1023"/>
        <v>HSBC Ultra Short Term Bond Fund - Weekly Dividend Direct</v>
      </c>
      <c r="K4085" s="35">
        <f t="shared" si="1028"/>
        <v>79</v>
      </c>
      <c r="L4085" s="30" t="str">
        <f t="shared" si="1029"/>
        <v>10.1002</v>
      </c>
      <c r="M4085" s="30">
        <f t="shared" si="1030"/>
        <v>87</v>
      </c>
      <c r="N4085" s="30" t="str">
        <f t="shared" si="1031"/>
        <v>10.1002</v>
      </c>
      <c r="O4085" s="30">
        <f t="shared" si="1032"/>
        <v>95</v>
      </c>
      <c r="P4085" s="30" t="str">
        <f t="shared" si="1033"/>
        <v>10.1002</v>
      </c>
      <c r="Q4085" s="30">
        <f t="shared" si="1034"/>
        <v>103</v>
      </c>
      <c r="R4085" s="36" t="str">
        <f t="shared" si="1035"/>
        <v>09-Aug-2017</v>
      </c>
      <c r="S4085" s="37">
        <f t="shared" si="1026"/>
        <v>10.100199999999999</v>
      </c>
    </row>
    <row r="4086" spans="1:19">
      <c r="A4086" s="30" t="s">
        <v>9755</v>
      </c>
      <c r="D4086" s="30" t="str">
        <f t="shared" si="1020"/>
        <v>104352</v>
      </c>
      <c r="E4086" s="30">
        <f t="shared" si="1024"/>
        <v>7</v>
      </c>
      <c r="F4086" s="30" t="str">
        <f t="shared" si="1021"/>
        <v>-</v>
      </c>
      <c r="G4086" s="30">
        <f t="shared" si="1025"/>
        <v>9</v>
      </c>
      <c r="H4086" s="30" t="str">
        <f t="shared" si="1022"/>
        <v>INF336L01AL3</v>
      </c>
      <c r="I4086" s="30">
        <f t="shared" si="1027"/>
        <v>22</v>
      </c>
      <c r="J4086" s="35" t="str">
        <f t="shared" si="1023"/>
        <v>HSBC Ultra Short Term Bond Fund- Dividend - Weekly</v>
      </c>
      <c r="K4086" s="35">
        <f t="shared" si="1028"/>
        <v>73</v>
      </c>
      <c r="L4086" s="30" t="str">
        <f t="shared" si="1029"/>
        <v>10.0501</v>
      </c>
      <c r="M4086" s="30">
        <f t="shared" si="1030"/>
        <v>81</v>
      </c>
      <c r="N4086" s="30" t="str">
        <f t="shared" si="1031"/>
        <v>10.0501</v>
      </c>
      <c r="O4086" s="30">
        <f t="shared" si="1032"/>
        <v>89</v>
      </c>
      <c r="P4086" s="30" t="str">
        <f t="shared" si="1033"/>
        <v>10.0501</v>
      </c>
      <c r="Q4086" s="30">
        <f t="shared" si="1034"/>
        <v>97</v>
      </c>
      <c r="R4086" s="36" t="str">
        <f t="shared" si="1035"/>
        <v>09-Aug-2017</v>
      </c>
      <c r="S4086" s="37">
        <f t="shared" si="1026"/>
        <v>10.0501</v>
      </c>
    </row>
    <row r="4087" spans="1:19">
      <c r="A4087" s="30" t="s">
        <v>97</v>
      </c>
      <c r="D4087" s="30" t="str">
        <f t="shared" si="1020"/>
        <v/>
      </c>
      <c r="E4087" s="30" t="str">
        <f t="shared" si="1024"/>
        <v/>
      </c>
      <c r="F4087" s="30" t="str">
        <f t="shared" si="1021"/>
        <v xml:space="preserve"> </v>
      </c>
      <c r="G4087" s="30" t="str">
        <f t="shared" si="1025"/>
        <v/>
      </c>
      <c r="H4087" s="30" t="str">
        <f t="shared" si="1022"/>
        <v/>
      </c>
      <c r="I4087" s="30" t="str">
        <f t="shared" si="1027"/>
        <v/>
      </c>
      <c r="J4087" s="35" t="str">
        <f t="shared" si="1023"/>
        <v/>
      </c>
      <c r="K4087" s="35" t="str">
        <f t="shared" si="1028"/>
        <v/>
      </c>
      <c r="L4087" s="30" t="str">
        <f t="shared" si="1029"/>
        <v/>
      </c>
      <c r="M4087" s="30" t="str">
        <f t="shared" si="1030"/>
        <v/>
      </c>
      <c r="N4087" s="30" t="str">
        <f t="shared" si="1031"/>
        <v/>
      </c>
      <c r="O4087" s="30" t="str">
        <f t="shared" si="1032"/>
        <v/>
      </c>
      <c r="P4087" s="30" t="str">
        <f t="shared" si="1033"/>
        <v/>
      </c>
      <c r="Q4087" s="30" t="str">
        <f t="shared" si="1034"/>
        <v/>
      </c>
      <c r="R4087" s="36" t="str">
        <f t="shared" si="1035"/>
        <v/>
      </c>
      <c r="S4087" s="37" t="str">
        <f t="shared" si="1026"/>
        <v/>
      </c>
    </row>
    <row r="4088" spans="1:19">
      <c r="A4088" s="30" t="s">
        <v>108</v>
      </c>
      <c r="D4088" s="30" t="str">
        <f t="shared" si="1020"/>
        <v/>
      </c>
      <c r="E4088" s="30" t="str">
        <f t="shared" si="1024"/>
        <v/>
      </c>
      <c r="F4088" s="30" t="str">
        <f t="shared" si="1021"/>
        <v>ICICI Prudential Mutual Fund</v>
      </c>
      <c r="G4088" s="30" t="str">
        <f t="shared" si="1025"/>
        <v/>
      </c>
      <c r="H4088" s="30" t="str">
        <f t="shared" si="1022"/>
        <v/>
      </c>
      <c r="I4088" s="30" t="str">
        <f t="shared" si="1027"/>
        <v/>
      </c>
      <c r="J4088" s="35" t="str">
        <f t="shared" si="1023"/>
        <v/>
      </c>
      <c r="K4088" s="35" t="str">
        <f t="shared" si="1028"/>
        <v/>
      </c>
      <c r="L4088" s="30" t="str">
        <f t="shared" si="1029"/>
        <v/>
      </c>
      <c r="M4088" s="30" t="str">
        <f t="shared" si="1030"/>
        <v/>
      </c>
      <c r="N4088" s="30" t="str">
        <f t="shared" si="1031"/>
        <v/>
      </c>
      <c r="O4088" s="30" t="str">
        <f t="shared" si="1032"/>
        <v/>
      </c>
      <c r="P4088" s="30" t="str">
        <f t="shared" si="1033"/>
        <v/>
      </c>
      <c r="Q4088" s="30" t="str">
        <f t="shared" si="1034"/>
        <v/>
      </c>
      <c r="R4088" s="36" t="str">
        <f t="shared" si="1035"/>
        <v/>
      </c>
      <c r="S4088" s="37" t="str">
        <f t="shared" si="1026"/>
        <v/>
      </c>
    </row>
    <row r="4089" spans="1:19">
      <c r="A4089" s="30" t="s">
        <v>97</v>
      </c>
      <c r="D4089" s="30" t="str">
        <f t="shared" si="1020"/>
        <v/>
      </c>
      <c r="E4089" s="30" t="str">
        <f t="shared" si="1024"/>
        <v/>
      </c>
      <c r="F4089" s="30" t="str">
        <f t="shared" si="1021"/>
        <v xml:space="preserve"> </v>
      </c>
      <c r="G4089" s="30" t="str">
        <f t="shared" si="1025"/>
        <v/>
      </c>
      <c r="H4089" s="30" t="str">
        <f t="shared" si="1022"/>
        <v/>
      </c>
      <c r="I4089" s="30" t="str">
        <f t="shared" si="1027"/>
        <v/>
      </c>
      <c r="J4089" s="35" t="str">
        <f t="shared" si="1023"/>
        <v/>
      </c>
      <c r="K4089" s="35" t="str">
        <f t="shared" si="1028"/>
        <v/>
      </c>
      <c r="L4089" s="30" t="str">
        <f t="shared" si="1029"/>
        <v/>
      </c>
      <c r="M4089" s="30" t="str">
        <f t="shared" si="1030"/>
        <v/>
      </c>
      <c r="N4089" s="30" t="str">
        <f t="shared" si="1031"/>
        <v/>
      </c>
      <c r="O4089" s="30" t="str">
        <f t="shared" si="1032"/>
        <v/>
      </c>
      <c r="P4089" s="30" t="str">
        <f t="shared" si="1033"/>
        <v/>
      </c>
      <c r="Q4089" s="30" t="str">
        <f t="shared" si="1034"/>
        <v/>
      </c>
      <c r="R4089" s="36" t="str">
        <f t="shared" si="1035"/>
        <v/>
      </c>
      <c r="S4089" s="37" t="str">
        <f t="shared" si="1026"/>
        <v/>
      </c>
    </row>
    <row r="4090" spans="1:19">
      <c r="A4090" s="30" t="s">
        <v>9756</v>
      </c>
      <c r="D4090" s="30" t="str">
        <f t="shared" si="1020"/>
        <v>112343</v>
      </c>
      <c r="E4090" s="30">
        <f t="shared" si="1024"/>
        <v>7</v>
      </c>
      <c r="F4090" s="30" t="str">
        <f t="shared" si="1021"/>
        <v>INF109K01WS5</v>
      </c>
      <c r="G4090" s="30">
        <f t="shared" si="1025"/>
        <v>20</v>
      </c>
      <c r="H4090" s="30" t="str">
        <f t="shared" si="1022"/>
        <v>INF109K01RV9</v>
      </c>
      <c r="I4090" s="30">
        <f t="shared" si="1027"/>
        <v>33</v>
      </c>
      <c r="J4090" s="35" t="str">
        <f t="shared" si="1023"/>
        <v>ICICI Prudential Banking and PSU Debt Fund -  Daily Dividend</v>
      </c>
      <c r="K4090" s="35">
        <f t="shared" si="1028"/>
        <v>94</v>
      </c>
      <c r="L4090" s="30" t="str">
        <f t="shared" si="1029"/>
        <v>10.1035</v>
      </c>
      <c r="M4090" s="30">
        <f t="shared" si="1030"/>
        <v>102</v>
      </c>
      <c r="N4090" s="30" t="str">
        <f t="shared" si="1031"/>
        <v>10.1035</v>
      </c>
      <c r="O4090" s="30">
        <f t="shared" si="1032"/>
        <v>110</v>
      </c>
      <c r="P4090" s="30" t="str">
        <f t="shared" si="1033"/>
        <v>10.1035</v>
      </c>
      <c r="Q4090" s="30">
        <f t="shared" si="1034"/>
        <v>118</v>
      </c>
      <c r="R4090" s="36" t="str">
        <f t="shared" si="1035"/>
        <v>08-Aug-2017</v>
      </c>
      <c r="S4090" s="37">
        <f t="shared" si="1026"/>
        <v>10.1035</v>
      </c>
    </row>
    <row r="4091" spans="1:19" ht="26">
      <c r="A4091" s="30" t="s">
        <v>9757</v>
      </c>
      <c r="D4091" s="30" t="str">
        <f t="shared" si="1020"/>
        <v>112344</v>
      </c>
      <c r="E4091" s="30">
        <f t="shared" si="1024"/>
        <v>7</v>
      </c>
      <c r="F4091" s="30" t="str">
        <f t="shared" si="1021"/>
        <v>INF109K01WR7</v>
      </c>
      <c r="G4091" s="30">
        <f t="shared" si="1025"/>
        <v>20</v>
      </c>
      <c r="H4091" s="30" t="str">
        <f t="shared" si="1022"/>
        <v>INF109K01RU1</v>
      </c>
      <c r="I4091" s="30">
        <f t="shared" si="1027"/>
        <v>33</v>
      </c>
      <c r="J4091" s="35" t="str">
        <f t="shared" si="1023"/>
        <v>ICICI Prudential Banking and PSU Debt Fund -  Weekly Dividend</v>
      </c>
      <c r="K4091" s="35">
        <f t="shared" si="1028"/>
        <v>95</v>
      </c>
      <c r="L4091" s="30" t="str">
        <f t="shared" si="1029"/>
        <v>10.2542</v>
      </c>
      <c r="M4091" s="30">
        <f t="shared" si="1030"/>
        <v>103</v>
      </c>
      <c r="N4091" s="30" t="str">
        <f t="shared" si="1031"/>
        <v>10.2542</v>
      </c>
      <c r="O4091" s="30">
        <f t="shared" si="1032"/>
        <v>111</v>
      </c>
      <c r="P4091" s="30" t="str">
        <f t="shared" si="1033"/>
        <v>10.2542</v>
      </c>
      <c r="Q4091" s="30">
        <f t="shared" si="1034"/>
        <v>119</v>
      </c>
      <c r="R4091" s="36" t="str">
        <f t="shared" si="1035"/>
        <v>08-Aug-2017</v>
      </c>
      <c r="S4091" s="37">
        <f t="shared" si="1026"/>
        <v>10.254200000000001</v>
      </c>
    </row>
    <row r="4092" spans="1:19">
      <c r="A4092" s="30" t="s">
        <v>9758</v>
      </c>
      <c r="D4092" s="30" t="str">
        <f t="shared" si="1020"/>
        <v>130897</v>
      </c>
      <c r="E4092" s="30">
        <f t="shared" si="1024"/>
        <v>7</v>
      </c>
      <c r="F4092" s="30" t="str">
        <f t="shared" si="1021"/>
        <v>INF109KA1B57</v>
      </c>
      <c r="G4092" s="30">
        <f t="shared" si="1025"/>
        <v>20</v>
      </c>
      <c r="H4092" s="30" t="str">
        <f t="shared" si="1022"/>
        <v>-</v>
      </c>
      <c r="I4092" s="30">
        <f t="shared" si="1027"/>
        <v>22</v>
      </c>
      <c r="J4092" s="35" t="str">
        <f t="shared" si="1023"/>
        <v>ICICI Prudential Banking and PSU Debt Fund - Bonus</v>
      </c>
      <c r="K4092" s="35">
        <f t="shared" si="1028"/>
        <v>73</v>
      </c>
      <c r="L4092" s="30" t="str">
        <f t="shared" si="1029"/>
        <v>13.3878</v>
      </c>
      <c r="M4092" s="30">
        <f t="shared" si="1030"/>
        <v>81</v>
      </c>
      <c r="N4092" s="30" t="str">
        <f t="shared" si="1031"/>
        <v>13.3878</v>
      </c>
      <c r="O4092" s="30">
        <f t="shared" si="1032"/>
        <v>89</v>
      </c>
      <c r="P4092" s="30" t="str">
        <f t="shared" si="1033"/>
        <v>13.3878</v>
      </c>
      <c r="Q4092" s="30">
        <f t="shared" si="1034"/>
        <v>97</v>
      </c>
      <c r="R4092" s="36" t="str">
        <f t="shared" si="1035"/>
        <v>08-Aug-2017</v>
      </c>
      <c r="S4092" s="37">
        <f t="shared" si="1026"/>
        <v>13.3878</v>
      </c>
    </row>
    <row r="4093" spans="1:19" ht="26">
      <c r="A4093" s="30" t="s">
        <v>9759</v>
      </c>
      <c r="D4093" s="30" t="str">
        <f t="shared" si="1020"/>
        <v>120257</v>
      </c>
      <c r="E4093" s="30">
        <f t="shared" si="1024"/>
        <v>7</v>
      </c>
      <c r="F4093" s="30" t="str">
        <f t="shared" si="1021"/>
        <v>INF109K01Z89</v>
      </c>
      <c r="G4093" s="30">
        <f t="shared" si="1025"/>
        <v>20</v>
      </c>
      <c r="H4093" s="30" t="str">
        <f t="shared" si="1022"/>
        <v>INF109K01Z97</v>
      </c>
      <c r="I4093" s="30">
        <f t="shared" si="1027"/>
        <v>33</v>
      </c>
      <c r="J4093" s="35" t="str">
        <f t="shared" si="1023"/>
        <v>ICICI Prudential Banking and PSU Debt Fund - Direct Plan -  Daily Dividend</v>
      </c>
      <c r="K4093" s="35">
        <f t="shared" si="1028"/>
        <v>108</v>
      </c>
      <c r="L4093" s="30" t="str">
        <f t="shared" si="1029"/>
        <v>10.4624</v>
      </c>
      <c r="M4093" s="30">
        <f t="shared" si="1030"/>
        <v>116</v>
      </c>
      <c r="N4093" s="30" t="str">
        <f t="shared" si="1031"/>
        <v>10.4624</v>
      </c>
      <c r="O4093" s="30">
        <f t="shared" si="1032"/>
        <v>124</v>
      </c>
      <c r="P4093" s="30" t="str">
        <f t="shared" si="1033"/>
        <v>10.4624</v>
      </c>
      <c r="Q4093" s="30">
        <f t="shared" si="1034"/>
        <v>132</v>
      </c>
      <c r="R4093" s="36" t="str">
        <f t="shared" si="1035"/>
        <v>08-Aug-2017</v>
      </c>
      <c r="S4093" s="37">
        <f t="shared" si="1026"/>
        <v>10.462400000000001</v>
      </c>
    </row>
    <row r="4094" spans="1:19" ht="26">
      <c r="A4094" s="30" t="s">
        <v>9760</v>
      </c>
      <c r="D4094" s="30" t="str">
        <f t="shared" si="1020"/>
        <v>120256</v>
      </c>
      <c r="E4094" s="30">
        <f t="shared" si="1024"/>
        <v>7</v>
      </c>
      <c r="F4094" s="30" t="str">
        <f t="shared" si="1021"/>
        <v>INF109K010A6</v>
      </c>
      <c r="G4094" s="30">
        <f t="shared" si="1025"/>
        <v>20</v>
      </c>
      <c r="H4094" s="30" t="str">
        <f t="shared" si="1022"/>
        <v>-</v>
      </c>
      <c r="I4094" s="30">
        <f t="shared" si="1027"/>
        <v>22</v>
      </c>
      <c r="J4094" s="35" t="str">
        <f t="shared" si="1023"/>
        <v>ICICI Prudential Banking and PSU Debt Fund - Direct Plan -  Growth</v>
      </c>
      <c r="K4094" s="35">
        <f t="shared" si="1028"/>
        <v>89</v>
      </c>
      <c r="L4094" s="30" t="str">
        <f t="shared" si="1029"/>
        <v>19.7121</v>
      </c>
      <c r="M4094" s="30">
        <f t="shared" si="1030"/>
        <v>97</v>
      </c>
      <c r="N4094" s="30" t="str">
        <f t="shared" si="1031"/>
        <v>19.7121</v>
      </c>
      <c r="O4094" s="30">
        <f t="shared" si="1032"/>
        <v>105</v>
      </c>
      <c r="P4094" s="30" t="str">
        <f t="shared" si="1033"/>
        <v>19.7121</v>
      </c>
      <c r="Q4094" s="30">
        <f t="shared" si="1034"/>
        <v>113</v>
      </c>
      <c r="R4094" s="36" t="str">
        <f t="shared" si="1035"/>
        <v>08-Aug-2017</v>
      </c>
      <c r="S4094" s="37">
        <f t="shared" si="1026"/>
        <v>19.7121</v>
      </c>
    </row>
    <row r="4095" spans="1:19" ht="26">
      <c r="A4095" s="30" t="s">
        <v>9761</v>
      </c>
      <c r="D4095" s="30" t="str">
        <f t="shared" si="1020"/>
        <v>120258</v>
      </c>
      <c r="E4095" s="30">
        <f t="shared" si="1024"/>
        <v>7</v>
      </c>
      <c r="F4095" s="30" t="str">
        <f t="shared" si="1021"/>
        <v>INF109K011A4</v>
      </c>
      <c r="G4095" s="30">
        <f t="shared" si="1025"/>
        <v>20</v>
      </c>
      <c r="H4095" s="30" t="str">
        <f t="shared" si="1022"/>
        <v>INF109K012A2</v>
      </c>
      <c r="I4095" s="30">
        <f t="shared" si="1027"/>
        <v>33</v>
      </c>
      <c r="J4095" s="35" t="str">
        <f t="shared" si="1023"/>
        <v>ICICI Prudential Banking and PSU Debt Fund - Direct Plan -  Quarterly Dividend</v>
      </c>
      <c r="K4095" s="35">
        <f t="shared" si="1028"/>
        <v>112</v>
      </c>
      <c r="L4095" s="30" t="str">
        <f t="shared" si="1029"/>
        <v>11.8610</v>
      </c>
      <c r="M4095" s="30">
        <f t="shared" si="1030"/>
        <v>120</v>
      </c>
      <c r="N4095" s="30" t="str">
        <f t="shared" si="1031"/>
        <v>11.8610</v>
      </c>
      <c r="O4095" s="30">
        <f t="shared" si="1032"/>
        <v>128</v>
      </c>
      <c r="P4095" s="30" t="str">
        <f t="shared" si="1033"/>
        <v>11.8610</v>
      </c>
      <c r="Q4095" s="30">
        <f t="shared" si="1034"/>
        <v>136</v>
      </c>
      <c r="R4095" s="36" t="str">
        <f t="shared" si="1035"/>
        <v>08-Aug-2017</v>
      </c>
      <c r="S4095" s="37">
        <f t="shared" si="1026"/>
        <v>11.861000000000001</v>
      </c>
    </row>
    <row r="4096" spans="1:19" ht="26">
      <c r="A4096" s="30" t="s">
        <v>9762</v>
      </c>
      <c r="D4096" s="30" t="str">
        <f t="shared" si="1020"/>
        <v>120255</v>
      </c>
      <c r="E4096" s="30">
        <f t="shared" si="1024"/>
        <v>7</v>
      </c>
      <c r="F4096" s="30" t="str">
        <f t="shared" si="1021"/>
        <v>INF109K013A0</v>
      </c>
      <c r="G4096" s="30">
        <f t="shared" si="1025"/>
        <v>20</v>
      </c>
      <c r="H4096" s="30" t="str">
        <f t="shared" si="1022"/>
        <v>INF109K014A8</v>
      </c>
      <c r="I4096" s="30">
        <f t="shared" si="1027"/>
        <v>33</v>
      </c>
      <c r="J4096" s="35" t="str">
        <f t="shared" si="1023"/>
        <v>ICICI Prudential Banking and PSU Debt Fund - Direct Plan -  Weekly Dividend</v>
      </c>
      <c r="K4096" s="35">
        <f t="shared" si="1028"/>
        <v>109</v>
      </c>
      <c r="L4096" s="30" t="str">
        <f t="shared" si="1029"/>
        <v>10.3820</v>
      </c>
      <c r="M4096" s="30">
        <f t="shared" si="1030"/>
        <v>117</v>
      </c>
      <c r="N4096" s="30" t="str">
        <f t="shared" si="1031"/>
        <v>10.3820</v>
      </c>
      <c r="O4096" s="30">
        <f t="shared" si="1032"/>
        <v>125</v>
      </c>
      <c r="P4096" s="30" t="str">
        <f t="shared" si="1033"/>
        <v>10.3820</v>
      </c>
      <c r="Q4096" s="30">
        <f t="shared" si="1034"/>
        <v>133</v>
      </c>
      <c r="R4096" s="36" t="str">
        <f t="shared" si="1035"/>
        <v>08-Aug-2017</v>
      </c>
      <c r="S4096" s="37">
        <f t="shared" si="1026"/>
        <v>10.382</v>
      </c>
    </row>
    <row r="4097" spans="1:19" ht="26">
      <c r="A4097" s="30" t="s">
        <v>9763</v>
      </c>
      <c r="D4097" s="30" t="str">
        <f t="shared" si="1020"/>
        <v>130950</v>
      </c>
      <c r="E4097" s="30">
        <f t="shared" si="1024"/>
        <v>7</v>
      </c>
      <c r="F4097" s="30" t="str">
        <f t="shared" si="1021"/>
        <v>INF109KA1B40</v>
      </c>
      <c r="G4097" s="30">
        <f t="shared" si="1025"/>
        <v>20</v>
      </c>
      <c r="H4097" s="30" t="str">
        <f t="shared" si="1022"/>
        <v>-</v>
      </c>
      <c r="I4097" s="30">
        <f t="shared" si="1027"/>
        <v>22</v>
      </c>
      <c r="J4097" s="35" t="str">
        <f t="shared" si="1023"/>
        <v>ICICI Prudential Banking and PSU Debt Fund - Direct Plan Bonus</v>
      </c>
      <c r="K4097" s="35">
        <f t="shared" si="1028"/>
        <v>85</v>
      </c>
      <c r="L4097" s="30" t="str">
        <f t="shared" si="1029"/>
        <v>13.4847</v>
      </c>
      <c r="M4097" s="30">
        <f t="shared" si="1030"/>
        <v>93</v>
      </c>
      <c r="N4097" s="30" t="str">
        <f t="shared" si="1031"/>
        <v>13.4847</v>
      </c>
      <c r="O4097" s="30">
        <f t="shared" si="1032"/>
        <v>101</v>
      </c>
      <c r="P4097" s="30" t="str">
        <f t="shared" si="1033"/>
        <v>13.4847</v>
      </c>
      <c r="Q4097" s="30">
        <f t="shared" si="1034"/>
        <v>109</v>
      </c>
      <c r="R4097" s="36" t="str">
        <f t="shared" si="1035"/>
        <v>08-Aug-2017</v>
      </c>
      <c r="S4097" s="37">
        <f t="shared" si="1026"/>
        <v>13.4847</v>
      </c>
    </row>
    <row r="4098" spans="1:19" ht="26">
      <c r="A4098" s="30" t="s">
        <v>9764</v>
      </c>
      <c r="D4098" s="30" t="str">
        <f t="shared" si="1020"/>
        <v>131148</v>
      </c>
      <c r="E4098" s="30">
        <f t="shared" si="1024"/>
        <v>7</v>
      </c>
      <c r="F4098" s="30" t="str">
        <f t="shared" si="1021"/>
        <v>INF109KA1M96</v>
      </c>
      <c r="G4098" s="30">
        <f t="shared" si="1025"/>
        <v>20</v>
      </c>
      <c r="H4098" s="30" t="str">
        <f t="shared" si="1022"/>
        <v>INF109KA1M88</v>
      </c>
      <c r="I4098" s="30">
        <f t="shared" si="1027"/>
        <v>33</v>
      </c>
      <c r="J4098" s="35" t="str">
        <f t="shared" si="1023"/>
        <v>ICICI Prudential Banking and PSU Debt Fund - Direct Plan Half Yearly Dividend Option</v>
      </c>
      <c r="K4098" s="35">
        <f t="shared" si="1028"/>
        <v>118</v>
      </c>
      <c r="L4098" s="30" t="str">
        <f t="shared" si="1029"/>
        <v>12.4198</v>
      </c>
      <c r="M4098" s="30">
        <f t="shared" si="1030"/>
        <v>126</v>
      </c>
      <c r="N4098" s="30" t="str">
        <f t="shared" si="1031"/>
        <v>12.4198</v>
      </c>
      <c r="O4098" s="30">
        <f t="shared" si="1032"/>
        <v>134</v>
      </c>
      <c r="P4098" s="30" t="str">
        <f t="shared" si="1033"/>
        <v>12.4198</v>
      </c>
      <c r="Q4098" s="30">
        <f t="shared" si="1034"/>
        <v>142</v>
      </c>
      <c r="R4098" s="36" t="str">
        <f t="shared" si="1035"/>
        <v>08-Aug-2017</v>
      </c>
      <c r="S4098" s="37">
        <f t="shared" si="1026"/>
        <v>12.4198</v>
      </c>
    </row>
    <row r="4099" spans="1:19">
      <c r="A4099" s="30" t="s">
        <v>9765</v>
      </c>
      <c r="D4099" s="30" t="str">
        <f t="shared" si="1020"/>
        <v>112342</v>
      </c>
      <c r="E4099" s="30">
        <f t="shared" si="1024"/>
        <v>7</v>
      </c>
      <c r="F4099" s="30" t="str">
        <f t="shared" si="1021"/>
        <v>INF109K01RT3</v>
      </c>
      <c r="G4099" s="30">
        <f t="shared" si="1025"/>
        <v>20</v>
      </c>
      <c r="H4099" s="30" t="str">
        <f t="shared" si="1022"/>
        <v>-</v>
      </c>
      <c r="I4099" s="30">
        <f t="shared" si="1027"/>
        <v>22</v>
      </c>
      <c r="J4099" s="35" t="str">
        <f t="shared" si="1023"/>
        <v>ICICI Prudential Banking and PSU Debt Fund - Growth</v>
      </c>
      <c r="K4099" s="35">
        <f t="shared" si="1028"/>
        <v>74</v>
      </c>
      <c r="L4099" s="30" t="str">
        <f t="shared" si="1029"/>
        <v>19.5172</v>
      </c>
      <c r="M4099" s="30">
        <f t="shared" si="1030"/>
        <v>82</v>
      </c>
      <c r="N4099" s="30" t="str">
        <f t="shared" si="1031"/>
        <v>19.5172</v>
      </c>
      <c r="O4099" s="30">
        <f t="shared" si="1032"/>
        <v>90</v>
      </c>
      <c r="P4099" s="30" t="str">
        <f t="shared" si="1033"/>
        <v>19.5172</v>
      </c>
      <c r="Q4099" s="30">
        <f t="shared" si="1034"/>
        <v>98</v>
      </c>
      <c r="R4099" s="36" t="str">
        <f t="shared" si="1035"/>
        <v>08-Aug-2017</v>
      </c>
      <c r="S4099" s="37">
        <f t="shared" si="1026"/>
        <v>19.517199999999999</v>
      </c>
    </row>
    <row r="4100" spans="1:19" ht="26">
      <c r="A4100" s="30" t="s">
        <v>9766</v>
      </c>
      <c r="D4100" s="30" t="str">
        <f t="shared" si="1020"/>
        <v>116174</v>
      </c>
      <c r="E4100" s="30">
        <f t="shared" si="1024"/>
        <v>7</v>
      </c>
      <c r="F4100" s="30" t="str">
        <f t="shared" si="1021"/>
        <v>INF109K01YE1</v>
      </c>
      <c r="G4100" s="30">
        <f t="shared" si="1025"/>
        <v>20</v>
      </c>
      <c r="H4100" s="30" t="str">
        <f t="shared" si="1022"/>
        <v>INF109K01YD3</v>
      </c>
      <c r="I4100" s="30">
        <f t="shared" si="1027"/>
        <v>33</v>
      </c>
      <c r="J4100" s="35" t="str">
        <f t="shared" si="1023"/>
        <v>ICICI Prudential Banking and PSU Debt Fund - Quarterly Dividend</v>
      </c>
      <c r="K4100" s="35">
        <f t="shared" si="1028"/>
        <v>97</v>
      </c>
      <c r="L4100" s="30" t="str">
        <f t="shared" si="1029"/>
        <v>10.5670</v>
      </c>
      <c r="M4100" s="30">
        <f t="shared" si="1030"/>
        <v>105</v>
      </c>
      <c r="N4100" s="30" t="str">
        <f t="shared" si="1031"/>
        <v>10.5670</v>
      </c>
      <c r="O4100" s="30">
        <f t="shared" si="1032"/>
        <v>113</v>
      </c>
      <c r="P4100" s="30" t="str">
        <f t="shared" si="1033"/>
        <v>10.5670</v>
      </c>
      <c r="Q4100" s="30">
        <f t="shared" si="1034"/>
        <v>121</v>
      </c>
      <c r="R4100" s="36" t="str">
        <f t="shared" si="1035"/>
        <v>08-Aug-2017</v>
      </c>
      <c r="S4100" s="37">
        <f t="shared" si="1026"/>
        <v>10.567</v>
      </c>
    </row>
    <row r="4101" spans="1:19" ht="26">
      <c r="A4101" s="30" t="s">
        <v>9767</v>
      </c>
      <c r="D4101" s="30" t="str">
        <f t="shared" si="1020"/>
        <v>131147</v>
      </c>
      <c r="E4101" s="30">
        <f t="shared" si="1024"/>
        <v>7</v>
      </c>
      <c r="F4101" s="30" t="str">
        <f t="shared" si="1021"/>
        <v>INF109KA1M70</v>
      </c>
      <c r="G4101" s="30">
        <f t="shared" si="1025"/>
        <v>20</v>
      </c>
      <c r="H4101" s="30" t="str">
        <f t="shared" si="1022"/>
        <v>INF109KA1M62</v>
      </c>
      <c r="I4101" s="30">
        <f t="shared" si="1027"/>
        <v>33</v>
      </c>
      <c r="J4101" s="35" t="str">
        <f t="shared" si="1023"/>
        <v>ICICI Prudential Banking and PSU Debt Fund Half Yearly Dividend Option</v>
      </c>
      <c r="K4101" s="35">
        <f t="shared" si="1028"/>
        <v>104</v>
      </c>
      <c r="L4101" s="30" t="str">
        <f t="shared" si="1029"/>
        <v>12.3034</v>
      </c>
      <c r="M4101" s="30">
        <f t="shared" si="1030"/>
        <v>112</v>
      </c>
      <c r="N4101" s="30" t="str">
        <f t="shared" si="1031"/>
        <v>12.3034</v>
      </c>
      <c r="O4101" s="30">
        <f t="shared" si="1032"/>
        <v>120</v>
      </c>
      <c r="P4101" s="30" t="str">
        <f t="shared" si="1033"/>
        <v>12.3034</v>
      </c>
      <c r="Q4101" s="30">
        <f t="shared" si="1034"/>
        <v>128</v>
      </c>
      <c r="R4101" s="36" t="str">
        <f t="shared" si="1035"/>
        <v>08-Aug-2017</v>
      </c>
      <c r="S4101" s="37">
        <f t="shared" si="1026"/>
        <v>12.3034</v>
      </c>
    </row>
    <row r="4102" spans="1:19" ht="26">
      <c r="A4102" s="30" t="s">
        <v>9768</v>
      </c>
      <c r="D4102" s="30" t="str">
        <f t="shared" si="1020"/>
        <v>113247</v>
      </c>
      <c r="E4102" s="30">
        <f t="shared" si="1024"/>
        <v>7</v>
      </c>
      <c r="F4102" s="30" t="str">
        <f t="shared" si="1021"/>
        <v>INF109K01WW7</v>
      </c>
      <c r="G4102" s="30">
        <f t="shared" si="1025"/>
        <v>20</v>
      </c>
      <c r="H4102" s="30" t="str">
        <f t="shared" si="1022"/>
        <v>INF109K01JM5</v>
      </c>
      <c r="I4102" s="30">
        <f t="shared" si="1027"/>
        <v>33</v>
      </c>
      <c r="J4102" s="35" t="str">
        <f t="shared" si="1023"/>
        <v>ICICI Prudential Banking and PSU Debt Fund Retail Daily Dividend</v>
      </c>
      <c r="K4102" s="35">
        <f t="shared" si="1028"/>
        <v>98</v>
      </c>
      <c r="L4102" s="30" t="str">
        <f t="shared" si="1029"/>
        <v>10.0944</v>
      </c>
      <c r="M4102" s="30">
        <f t="shared" si="1030"/>
        <v>106</v>
      </c>
      <c r="N4102" s="30" t="str">
        <f t="shared" si="1031"/>
        <v>10.0944</v>
      </c>
      <c r="O4102" s="30">
        <f t="shared" si="1032"/>
        <v>114</v>
      </c>
      <c r="P4102" s="30" t="str">
        <f t="shared" si="1033"/>
        <v>10.0944</v>
      </c>
      <c r="Q4102" s="30">
        <f t="shared" si="1034"/>
        <v>122</v>
      </c>
      <c r="R4102" s="36" t="str">
        <f t="shared" si="1035"/>
        <v>08-Aug-2017</v>
      </c>
      <c r="S4102" s="37">
        <f t="shared" si="1026"/>
        <v>10.0944</v>
      </c>
    </row>
    <row r="4103" spans="1:19">
      <c r="A4103" s="30" t="s">
        <v>9769</v>
      </c>
      <c r="D4103" s="30" t="str">
        <f t="shared" ref="D4103:D4166" si="1036">IF(ISERROR(LEFT(A4103,SEARCH(";",A4103)-1)),"",LEFT(A4103,SEARCH(";",A4103)-1))</f>
        <v>113242</v>
      </c>
      <c r="E4103" s="30">
        <f t="shared" si="1024"/>
        <v>7</v>
      </c>
      <c r="F4103" s="30" t="str">
        <f t="shared" ref="F4103:F4166" si="1037">IF($D4103="",A4103,MID($A4103,E4103+1,SEARCH(";",$A4103,E4103+1)-E4103-1))</f>
        <v>INF109K01II5</v>
      </c>
      <c r="G4103" s="30">
        <f t="shared" si="1025"/>
        <v>20</v>
      </c>
      <c r="H4103" s="30" t="str">
        <f t="shared" ref="H4103:H4166" si="1038">IF($D4103="","",MID($A4103,G4103+1,SEARCH(";",$A4103,G4103+1)-G4103-1))</f>
        <v>-</v>
      </c>
      <c r="I4103" s="30">
        <f t="shared" si="1027"/>
        <v>22</v>
      </c>
      <c r="J4103" s="35" t="str">
        <f t="shared" ref="J4103:J4166" si="1039">IF($D4103="","",MID($A4103,I4103+1,SEARCH(";",$A4103,I4103+1)-I4103-1))</f>
        <v>ICICI Prudential Banking and PSU Debt Fund Retail Growth</v>
      </c>
      <c r="K4103" s="35">
        <f t="shared" si="1028"/>
        <v>79</v>
      </c>
      <c r="L4103" s="30" t="str">
        <f t="shared" si="1029"/>
        <v>18.3998</v>
      </c>
      <c r="M4103" s="30">
        <f t="shared" si="1030"/>
        <v>87</v>
      </c>
      <c r="N4103" s="30" t="str">
        <f t="shared" si="1031"/>
        <v>18.3998</v>
      </c>
      <c r="O4103" s="30">
        <f t="shared" si="1032"/>
        <v>95</v>
      </c>
      <c r="P4103" s="30" t="str">
        <f t="shared" si="1033"/>
        <v>18.3998</v>
      </c>
      <c r="Q4103" s="30">
        <f t="shared" si="1034"/>
        <v>103</v>
      </c>
      <c r="R4103" s="36" t="str">
        <f t="shared" si="1035"/>
        <v>08-Aug-2017</v>
      </c>
      <c r="S4103" s="37">
        <f t="shared" si="1026"/>
        <v>18.399799999999999</v>
      </c>
    </row>
    <row r="4104" spans="1:19" ht="26">
      <c r="A4104" s="30" t="s">
        <v>323</v>
      </c>
      <c r="D4104" s="30" t="str">
        <f t="shared" si="1036"/>
        <v>113243</v>
      </c>
      <c r="E4104" s="30">
        <f t="shared" ref="E4104:E4167" si="1040">IF($D4104="","",LEN(D4104)+1)</f>
        <v>7</v>
      </c>
      <c r="F4104" s="30" t="str">
        <f t="shared" si="1037"/>
        <v>INF109K01WV9</v>
      </c>
      <c r="G4104" s="30">
        <f t="shared" ref="G4104:G4167" si="1041">IF($D4104="","",E4104+(LEN(F4104)+1))</f>
        <v>20</v>
      </c>
      <c r="H4104" s="30" t="str">
        <f t="shared" si="1038"/>
        <v>INF109K01IJ3</v>
      </c>
      <c r="I4104" s="30">
        <f t="shared" si="1027"/>
        <v>33</v>
      </c>
      <c r="J4104" s="35" t="str">
        <f t="shared" si="1039"/>
        <v>ICICI Prudential Banking and PSU Debt Fund Retail Weekly Dividend</v>
      </c>
      <c r="K4104" s="35">
        <f t="shared" si="1028"/>
        <v>99</v>
      </c>
      <c r="L4104" s="30" t="str">
        <f t="shared" si="1029"/>
        <v>10.3305</v>
      </c>
      <c r="M4104" s="30">
        <f t="shared" si="1030"/>
        <v>107</v>
      </c>
      <c r="N4104" s="30" t="str">
        <f t="shared" si="1031"/>
        <v>10.3047</v>
      </c>
      <c r="O4104" s="30">
        <f t="shared" si="1032"/>
        <v>115</v>
      </c>
      <c r="P4104" s="30" t="str">
        <f t="shared" si="1033"/>
        <v>10.3305</v>
      </c>
      <c r="Q4104" s="30">
        <f t="shared" si="1034"/>
        <v>123</v>
      </c>
      <c r="R4104" s="36" t="str">
        <f t="shared" si="1035"/>
        <v>20-Aug-2015</v>
      </c>
      <c r="S4104" s="37">
        <f t="shared" ref="S4104:S4167" si="1042">IF(L4104="","",L4104+0)</f>
        <v>10.330500000000001</v>
      </c>
    </row>
    <row r="4105" spans="1:19">
      <c r="A4105" s="30" t="s">
        <v>324</v>
      </c>
      <c r="D4105" s="30" t="str">
        <f t="shared" si="1036"/>
        <v>103062</v>
      </c>
      <c r="E4105" s="30">
        <f t="shared" si="1040"/>
        <v>7</v>
      </c>
      <c r="F4105" s="30" t="str">
        <f t="shared" si="1037"/>
        <v>INF109K01EA1</v>
      </c>
      <c r="G4105" s="30">
        <f t="shared" si="1041"/>
        <v>20</v>
      </c>
      <c r="H4105" s="30" t="str">
        <f t="shared" si="1038"/>
        <v>INF109K01AQ5</v>
      </c>
      <c r="I4105" s="30">
        <f t="shared" si="1027"/>
        <v>33</v>
      </c>
      <c r="J4105" s="35" t="str">
        <f t="shared" si="1039"/>
        <v>ICICI Prudential Blended Plan B -  Dividend Option - I</v>
      </c>
      <c r="K4105" s="35">
        <f t="shared" si="1028"/>
        <v>88</v>
      </c>
      <c r="L4105" s="30" t="str">
        <f t="shared" si="1029"/>
        <v>15.0425</v>
      </c>
      <c r="M4105" s="30">
        <f t="shared" si="1030"/>
        <v>96</v>
      </c>
      <c r="N4105" s="30" t="str">
        <f t="shared" si="1031"/>
        <v>14.9673</v>
      </c>
      <c r="O4105" s="30">
        <f t="shared" si="1032"/>
        <v>104</v>
      </c>
      <c r="P4105" s="30" t="str">
        <f t="shared" si="1033"/>
        <v>15.0425</v>
      </c>
      <c r="Q4105" s="30">
        <f t="shared" si="1034"/>
        <v>112</v>
      </c>
      <c r="R4105" s="36" t="str">
        <f t="shared" si="1035"/>
        <v>07-Oct-2016</v>
      </c>
      <c r="S4105" s="37">
        <f t="shared" si="1042"/>
        <v>15.0425</v>
      </c>
    </row>
    <row r="4106" spans="1:19">
      <c r="A4106" s="30" t="s">
        <v>325</v>
      </c>
      <c r="D4106" s="30" t="str">
        <f t="shared" si="1036"/>
        <v>103061</v>
      </c>
      <c r="E4106" s="30">
        <f t="shared" si="1040"/>
        <v>7</v>
      </c>
      <c r="F4106" s="30" t="str">
        <f t="shared" si="1037"/>
        <v>INF109K01AR3</v>
      </c>
      <c r="G4106" s="30">
        <f t="shared" si="1041"/>
        <v>20</v>
      </c>
      <c r="H4106" s="30" t="str">
        <f t="shared" si="1038"/>
        <v>-</v>
      </c>
      <c r="I4106" s="30">
        <f t="shared" si="1027"/>
        <v>22</v>
      </c>
      <c r="J4106" s="35" t="str">
        <f t="shared" si="1039"/>
        <v>ICICI Prudential Blended Plan B -  Growth Option - I</v>
      </c>
      <c r="K4106" s="35">
        <f t="shared" si="1028"/>
        <v>75</v>
      </c>
      <c r="L4106" s="30" t="str">
        <f t="shared" si="1029"/>
        <v>23.9631</v>
      </c>
      <c r="M4106" s="30">
        <f t="shared" si="1030"/>
        <v>83</v>
      </c>
      <c r="N4106" s="30" t="str">
        <f t="shared" si="1031"/>
        <v>23.8433</v>
      </c>
      <c r="O4106" s="30">
        <f t="shared" si="1032"/>
        <v>91</v>
      </c>
      <c r="P4106" s="30" t="str">
        <f t="shared" si="1033"/>
        <v>23.9631</v>
      </c>
      <c r="Q4106" s="30">
        <f t="shared" si="1034"/>
        <v>99</v>
      </c>
      <c r="R4106" s="36" t="str">
        <f t="shared" si="1035"/>
        <v>07-Oct-2016</v>
      </c>
      <c r="S4106" s="37">
        <f t="shared" si="1042"/>
        <v>23.963100000000001</v>
      </c>
    </row>
    <row r="4107" spans="1:19">
      <c r="A4107" s="30" t="s">
        <v>326</v>
      </c>
      <c r="D4107" s="30" t="str">
        <f t="shared" si="1036"/>
        <v>114376</v>
      </c>
      <c r="E4107" s="30">
        <f t="shared" si="1040"/>
        <v>7</v>
      </c>
      <c r="F4107" s="30" t="str">
        <f t="shared" si="1037"/>
        <v>INF109K01VV1</v>
      </c>
      <c r="G4107" s="30">
        <f t="shared" si="1041"/>
        <v>20</v>
      </c>
      <c r="H4107" s="30" t="str">
        <f t="shared" si="1038"/>
        <v>INF109K01ID6</v>
      </c>
      <c r="I4107" s="30">
        <f t="shared" si="1027"/>
        <v>33</v>
      </c>
      <c r="J4107" s="35" t="str">
        <f t="shared" si="1039"/>
        <v>ICICI Prudential Blended Plan B -  Monthly Dividend Option - I</v>
      </c>
      <c r="K4107" s="35">
        <f t="shared" si="1028"/>
        <v>96</v>
      </c>
      <c r="L4107" s="30" t="str">
        <f t="shared" si="1029"/>
        <v>10.2660</v>
      </c>
      <c r="M4107" s="30">
        <f t="shared" si="1030"/>
        <v>104</v>
      </c>
      <c r="N4107" s="30" t="str">
        <f t="shared" si="1031"/>
        <v>10.2147</v>
      </c>
      <c r="O4107" s="30">
        <f t="shared" si="1032"/>
        <v>112</v>
      </c>
      <c r="P4107" s="30" t="str">
        <f t="shared" si="1033"/>
        <v>10.2660</v>
      </c>
      <c r="Q4107" s="30">
        <f t="shared" si="1034"/>
        <v>120</v>
      </c>
      <c r="R4107" s="36" t="str">
        <f t="shared" si="1035"/>
        <v>07-Oct-2016</v>
      </c>
      <c r="S4107" s="37">
        <f t="shared" si="1042"/>
        <v>10.266</v>
      </c>
    </row>
    <row r="4108" spans="1:19">
      <c r="A4108" s="30" t="s">
        <v>327</v>
      </c>
      <c r="D4108" s="30" t="str">
        <f t="shared" si="1036"/>
        <v>114238</v>
      </c>
      <c r="E4108" s="30">
        <f t="shared" si="1040"/>
        <v>7</v>
      </c>
      <c r="F4108" s="30" t="str">
        <f t="shared" si="1037"/>
        <v>INF109K01VW9</v>
      </c>
      <c r="G4108" s="30">
        <f t="shared" si="1041"/>
        <v>20</v>
      </c>
      <c r="H4108" s="30" t="str">
        <f t="shared" si="1038"/>
        <v>-</v>
      </c>
      <c r="I4108" s="30">
        <f t="shared" si="1027"/>
        <v>22</v>
      </c>
      <c r="J4108" s="35" t="str">
        <f t="shared" si="1039"/>
        <v>ICICI Prudential Blended Plan B - Daily Dividend Option - I</v>
      </c>
      <c r="K4108" s="35">
        <f t="shared" si="1028"/>
        <v>82</v>
      </c>
      <c r="L4108" s="30" t="str">
        <f t="shared" si="1029"/>
        <v>12.4926</v>
      </c>
      <c r="M4108" s="30">
        <f t="shared" si="1030"/>
        <v>90</v>
      </c>
      <c r="N4108" s="30" t="str">
        <f t="shared" si="1031"/>
        <v>12.4301</v>
      </c>
      <c r="O4108" s="30">
        <f t="shared" si="1032"/>
        <v>98</v>
      </c>
      <c r="P4108" s="30" t="str">
        <f t="shared" si="1033"/>
        <v>12.4926</v>
      </c>
      <c r="Q4108" s="30">
        <f t="shared" si="1034"/>
        <v>106</v>
      </c>
      <c r="R4108" s="36" t="str">
        <f t="shared" si="1035"/>
        <v>07-Oct-2016</v>
      </c>
      <c r="S4108" s="37">
        <f t="shared" si="1042"/>
        <v>12.492599999999999</v>
      </c>
    </row>
    <row r="4109" spans="1:19" ht="26">
      <c r="A4109" s="30" t="s">
        <v>328</v>
      </c>
      <c r="D4109" s="30" t="str">
        <f t="shared" si="1036"/>
        <v>120302</v>
      </c>
      <c r="E4109" s="30">
        <f t="shared" si="1040"/>
        <v>7</v>
      </c>
      <c r="F4109" s="30" t="str">
        <f t="shared" si="1037"/>
        <v>INF109K015J6</v>
      </c>
      <c r="G4109" s="30">
        <f t="shared" si="1041"/>
        <v>20</v>
      </c>
      <c r="H4109" s="30" t="str">
        <f t="shared" si="1038"/>
        <v>INF109K016J4</v>
      </c>
      <c r="I4109" s="30">
        <f t="shared" ref="I4109:I4172" si="1043">IF($D4109="","",G4109+LEN(H4109)+1)</f>
        <v>33</v>
      </c>
      <c r="J4109" s="35" t="str">
        <f t="shared" si="1039"/>
        <v>ICICI Prudential Blended Plan B - Direct Plan -  Dividend Option - I</v>
      </c>
      <c r="K4109" s="35">
        <f t="shared" ref="K4109:K4172" si="1044">IF($D4109="","",I4109+LEN(J4109)+1)</f>
        <v>102</v>
      </c>
      <c r="L4109" s="30" t="str">
        <f t="shared" ref="L4109:L4172" si="1045">IF($D4109="","",MID($A4109,K4109+1,SEARCH(";",$A4109,K4109+1)-K4109-1))</f>
        <v>17.7362</v>
      </c>
      <c r="M4109" s="30">
        <f t="shared" ref="M4109:M4172" si="1046">IF($D4109="","",K4109+LEN(L4109)+1)</f>
        <v>110</v>
      </c>
      <c r="N4109" s="30" t="str">
        <f t="shared" ref="N4109:N4172" si="1047">IF($D4109="","",MID($A4109,M4109+1,SEARCH(";",$A4109,M4109+1)-M4109-1))</f>
        <v>17.6475</v>
      </c>
      <c r="O4109" s="30">
        <f t="shared" ref="O4109:O4172" si="1048">IF($D4109="","",M4109+LEN(N4109)+1)</f>
        <v>118</v>
      </c>
      <c r="P4109" s="30" t="str">
        <f t="shared" ref="P4109:P4172" si="1049">IF($D4109="","",MID($A4109,O4109+1,SEARCH(";",$A4109,O4109+1)-O4109-1))</f>
        <v>17.7362</v>
      </c>
      <c r="Q4109" s="30">
        <f t="shared" ref="Q4109:Q4172" si="1050">IF($D4109="","",O4109+LEN(P4109)+1)</f>
        <v>126</v>
      </c>
      <c r="R4109" s="36" t="str">
        <f t="shared" ref="R4109:R4172" si="1051">IF($D4109="","",MID($A4109,Q4109+1,15))</f>
        <v>07-Oct-2016</v>
      </c>
      <c r="S4109" s="37">
        <f t="shared" si="1042"/>
        <v>17.7362</v>
      </c>
    </row>
    <row r="4110" spans="1:19" ht="26">
      <c r="A4110" s="30" t="s">
        <v>329</v>
      </c>
      <c r="D4110" s="30" t="str">
        <f t="shared" si="1036"/>
        <v>120300</v>
      </c>
      <c r="E4110" s="30">
        <f t="shared" si="1040"/>
        <v>7</v>
      </c>
      <c r="F4110" s="30" t="str">
        <f t="shared" si="1037"/>
        <v>INF109K017J2</v>
      </c>
      <c r="G4110" s="30">
        <f t="shared" si="1041"/>
        <v>20</v>
      </c>
      <c r="H4110" s="30" t="str">
        <f t="shared" si="1038"/>
        <v>-</v>
      </c>
      <c r="I4110" s="30">
        <f t="shared" si="1043"/>
        <v>22</v>
      </c>
      <c r="J4110" s="35" t="str">
        <f t="shared" si="1039"/>
        <v>ICICI Prudential Blended Plan B - Direct Plan -  Growth Option - I</v>
      </c>
      <c r="K4110" s="35">
        <f t="shared" si="1044"/>
        <v>89</v>
      </c>
      <c r="L4110" s="30" t="str">
        <f t="shared" si="1045"/>
        <v>24.0808</v>
      </c>
      <c r="M4110" s="30">
        <f t="shared" si="1046"/>
        <v>97</v>
      </c>
      <c r="N4110" s="30" t="str">
        <f t="shared" si="1047"/>
        <v>23.9604</v>
      </c>
      <c r="O4110" s="30">
        <f t="shared" si="1048"/>
        <v>105</v>
      </c>
      <c r="P4110" s="30" t="str">
        <f t="shared" si="1049"/>
        <v>24.0808</v>
      </c>
      <c r="Q4110" s="30">
        <f t="shared" si="1050"/>
        <v>113</v>
      </c>
      <c r="R4110" s="36" t="str">
        <f t="shared" si="1051"/>
        <v>07-Oct-2016</v>
      </c>
      <c r="S4110" s="37">
        <f t="shared" si="1042"/>
        <v>24.0808</v>
      </c>
    </row>
    <row r="4111" spans="1:19" ht="26">
      <c r="A4111" s="30" t="s">
        <v>330</v>
      </c>
      <c r="D4111" s="30" t="str">
        <f t="shared" si="1036"/>
        <v>120301</v>
      </c>
      <c r="E4111" s="30">
        <f t="shared" si="1040"/>
        <v>7</v>
      </c>
      <c r="F4111" s="30" t="str">
        <f t="shared" si="1037"/>
        <v>INF109K018J0</v>
      </c>
      <c r="G4111" s="30">
        <f t="shared" si="1041"/>
        <v>20</v>
      </c>
      <c r="H4111" s="30" t="str">
        <f t="shared" si="1038"/>
        <v>INF109K019J8</v>
      </c>
      <c r="I4111" s="30">
        <f t="shared" si="1043"/>
        <v>33</v>
      </c>
      <c r="J4111" s="35" t="str">
        <f t="shared" si="1039"/>
        <v>ICICI Prudential Blended Plan B - Direct Plan -  Monthly Dividend Option - I</v>
      </c>
      <c r="K4111" s="35">
        <f t="shared" si="1044"/>
        <v>110</v>
      </c>
      <c r="L4111" s="30" t="str">
        <f t="shared" si="1045"/>
        <v>10.3063</v>
      </c>
      <c r="M4111" s="30">
        <f t="shared" si="1046"/>
        <v>118</v>
      </c>
      <c r="N4111" s="30" t="str">
        <f t="shared" si="1047"/>
        <v>10.2548</v>
      </c>
      <c r="O4111" s="30">
        <f t="shared" si="1048"/>
        <v>126</v>
      </c>
      <c r="P4111" s="30" t="str">
        <f t="shared" si="1049"/>
        <v>10.3063</v>
      </c>
      <c r="Q4111" s="30">
        <f t="shared" si="1050"/>
        <v>134</v>
      </c>
      <c r="R4111" s="36" t="str">
        <f t="shared" si="1051"/>
        <v>07-Oct-2016</v>
      </c>
      <c r="S4111" s="37">
        <f t="shared" si="1042"/>
        <v>10.3063</v>
      </c>
    </row>
    <row r="4112" spans="1:19" ht="26">
      <c r="A4112" s="30" t="s">
        <v>331</v>
      </c>
      <c r="D4112" s="30" t="str">
        <f t="shared" si="1036"/>
        <v>131150</v>
      </c>
      <c r="E4112" s="30">
        <f t="shared" si="1040"/>
        <v>7</v>
      </c>
      <c r="F4112" s="30" t="str">
        <f t="shared" si="1037"/>
        <v>INF109KA1M54</v>
      </c>
      <c r="G4112" s="30">
        <f t="shared" si="1041"/>
        <v>20</v>
      </c>
      <c r="H4112" s="30" t="str">
        <f t="shared" si="1038"/>
        <v>INF109KA1M47</v>
      </c>
      <c r="I4112" s="30">
        <f t="shared" si="1043"/>
        <v>33</v>
      </c>
      <c r="J4112" s="35" t="str">
        <f t="shared" si="1039"/>
        <v>ICICI Prudential Blended Plan B - Direct Plan - Half Yearly Dividend Option - I</v>
      </c>
      <c r="K4112" s="35">
        <f t="shared" si="1044"/>
        <v>113</v>
      </c>
      <c r="L4112" s="30" t="str">
        <f t="shared" si="1045"/>
        <v>10.0227</v>
      </c>
      <c r="M4112" s="30">
        <f t="shared" si="1046"/>
        <v>121</v>
      </c>
      <c r="N4112" s="30" t="str">
        <f t="shared" si="1047"/>
        <v>N.A.</v>
      </c>
      <c r="O4112" s="30">
        <f t="shared" si="1048"/>
        <v>126</v>
      </c>
      <c r="P4112" s="30" t="str">
        <f t="shared" si="1049"/>
        <v>N.A.</v>
      </c>
      <c r="Q4112" s="30">
        <f t="shared" si="1050"/>
        <v>131</v>
      </c>
      <c r="R4112" s="36" t="str">
        <f t="shared" si="1051"/>
        <v>26-Sep-2014</v>
      </c>
      <c r="S4112" s="37">
        <f t="shared" si="1042"/>
        <v>10.0227</v>
      </c>
    </row>
    <row r="4113" spans="1:19" ht="26">
      <c r="A4113" s="30" t="s">
        <v>332</v>
      </c>
      <c r="D4113" s="30" t="str">
        <f t="shared" si="1036"/>
        <v>123542</v>
      </c>
      <c r="E4113" s="30">
        <f t="shared" si="1040"/>
        <v>7</v>
      </c>
      <c r="F4113" s="30" t="str">
        <f t="shared" si="1037"/>
        <v>INF109KA1CK7</v>
      </c>
      <c r="G4113" s="30">
        <f t="shared" si="1041"/>
        <v>20</v>
      </c>
      <c r="H4113" s="30" t="str">
        <f t="shared" si="1038"/>
        <v>INF109KA1CJ9</v>
      </c>
      <c r="I4113" s="30">
        <f t="shared" si="1043"/>
        <v>33</v>
      </c>
      <c r="J4113" s="35" t="str">
        <f t="shared" si="1039"/>
        <v>ICICI Prudential Blended Plan B - Direct Plan - Quarterly Dividend Option - I</v>
      </c>
      <c r="K4113" s="35">
        <f t="shared" si="1044"/>
        <v>111</v>
      </c>
      <c r="L4113" s="30" t="str">
        <f t="shared" si="1045"/>
        <v>10.7000</v>
      </c>
      <c r="M4113" s="30">
        <f t="shared" si="1046"/>
        <v>119</v>
      </c>
      <c r="N4113" s="30" t="str">
        <f t="shared" si="1047"/>
        <v>10.6465</v>
      </c>
      <c r="O4113" s="30">
        <f t="shared" si="1048"/>
        <v>127</v>
      </c>
      <c r="P4113" s="30" t="str">
        <f t="shared" si="1049"/>
        <v>10.7000</v>
      </c>
      <c r="Q4113" s="30">
        <f t="shared" si="1050"/>
        <v>135</v>
      </c>
      <c r="R4113" s="36" t="str">
        <f t="shared" si="1051"/>
        <v>07-Oct-2016</v>
      </c>
      <c r="S4113" s="37">
        <f t="shared" si="1042"/>
        <v>10.7</v>
      </c>
    </row>
    <row r="4114" spans="1:19" ht="26">
      <c r="A4114" s="30" t="s">
        <v>333</v>
      </c>
      <c r="D4114" s="30" t="str">
        <f t="shared" si="1036"/>
        <v>131149</v>
      </c>
      <c r="E4114" s="30">
        <f t="shared" si="1040"/>
        <v>7</v>
      </c>
      <c r="F4114" s="30" t="str">
        <f t="shared" si="1037"/>
        <v>INF109KA1M39</v>
      </c>
      <c r="G4114" s="30">
        <f t="shared" si="1041"/>
        <v>20</v>
      </c>
      <c r="H4114" s="30" t="str">
        <f t="shared" si="1038"/>
        <v>INF109KA1M21</v>
      </c>
      <c r="I4114" s="30">
        <f t="shared" si="1043"/>
        <v>33</v>
      </c>
      <c r="J4114" s="35" t="str">
        <f t="shared" si="1039"/>
        <v>ICICI Prudential Blended Plan B - Half Yearly Dividend Option - I</v>
      </c>
      <c r="K4114" s="35">
        <f t="shared" si="1044"/>
        <v>99</v>
      </c>
      <c r="L4114" s="30" t="str">
        <f t="shared" si="1045"/>
        <v>10.3661</v>
      </c>
      <c r="M4114" s="30">
        <f t="shared" si="1046"/>
        <v>107</v>
      </c>
      <c r="N4114" s="30" t="str">
        <f t="shared" si="1047"/>
        <v>10.3143</v>
      </c>
      <c r="O4114" s="30">
        <f t="shared" si="1048"/>
        <v>115</v>
      </c>
      <c r="P4114" s="30" t="str">
        <f t="shared" si="1049"/>
        <v>10.3661</v>
      </c>
      <c r="Q4114" s="30">
        <f t="shared" si="1050"/>
        <v>123</v>
      </c>
      <c r="R4114" s="36" t="str">
        <f t="shared" si="1051"/>
        <v>07-Oct-2016</v>
      </c>
      <c r="S4114" s="37">
        <f t="shared" si="1042"/>
        <v>10.366099999999999</v>
      </c>
    </row>
    <row r="4115" spans="1:19">
      <c r="A4115" s="30" t="s">
        <v>334</v>
      </c>
      <c r="D4115" s="30" t="str">
        <f t="shared" si="1036"/>
        <v>132979</v>
      </c>
      <c r="E4115" s="30">
        <f t="shared" si="1040"/>
        <v>7</v>
      </c>
      <c r="F4115" s="30" t="str">
        <f t="shared" si="1037"/>
        <v>INF109KA1392</v>
      </c>
      <c r="G4115" s="30">
        <f t="shared" si="1041"/>
        <v>20</v>
      </c>
      <c r="H4115" s="30" t="str">
        <f t="shared" si="1038"/>
        <v>-</v>
      </c>
      <c r="I4115" s="30">
        <f t="shared" si="1043"/>
        <v>22</v>
      </c>
      <c r="J4115" s="35" t="str">
        <f t="shared" si="1039"/>
        <v>ICICI Prudential Blended Plan B - option I-Bonus</v>
      </c>
      <c r="K4115" s="35">
        <f t="shared" si="1044"/>
        <v>71</v>
      </c>
      <c r="L4115" s="30" t="str">
        <f t="shared" si="1045"/>
        <v>11.9703</v>
      </c>
      <c r="M4115" s="30">
        <f t="shared" si="1046"/>
        <v>79</v>
      </c>
      <c r="N4115" s="30" t="str">
        <f t="shared" si="1047"/>
        <v>11.9104</v>
      </c>
      <c r="O4115" s="30">
        <f t="shared" si="1048"/>
        <v>87</v>
      </c>
      <c r="P4115" s="30" t="str">
        <f t="shared" si="1049"/>
        <v>11.9703</v>
      </c>
      <c r="Q4115" s="30">
        <f t="shared" si="1050"/>
        <v>95</v>
      </c>
      <c r="R4115" s="36" t="str">
        <f t="shared" si="1051"/>
        <v>07-Oct-2016</v>
      </c>
      <c r="S4115" s="37">
        <f t="shared" si="1042"/>
        <v>11.9703</v>
      </c>
    </row>
    <row r="4116" spans="1:19" ht="26">
      <c r="A4116" s="30" t="s">
        <v>335</v>
      </c>
      <c r="D4116" s="30" t="str">
        <f t="shared" si="1036"/>
        <v>120303</v>
      </c>
      <c r="E4116" s="30">
        <f t="shared" si="1040"/>
        <v>7</v>
      </c>
      <c r="F4116" s="30" t="str">
        <f t="shared" si="1037"/>
        <v>INF109K014J9</v>
      </c>
      <c r="G4116" s="30">
        <f t="shared" si="1041"/>
        <v>20</v>
      </c>
      <c r="H4116" s="30" t="str">
        <f t="shared" si="1038"/>
        <v>-</v>
      </c>
      <c r="I4116" s="30">
        <f t="shared" si="1043"/>
        <v>22</v>
      </c>
      <c r="J4116" s="35" t="str">
        <f t="shared" si="1039"/>
        <v>ICICI Prudential Blended Plan B-Direct Plan -  Daily Dividend Option - I</v>
      </c>
      <c r="K4116" s="35">
        <f t="shared" si="1044"/>
        <v>95</v>
      </c>
      <c r="L4116" s="30" t="str">
        <f t="shared" si="1045"/>
        <v>12.0320</v>
      </c>
      <c r="M4116" s="30">
        <f t="shared" si="1046"/>
        <v>103</v>
      </c>
      <c r="N4116" s="30" t="str">
        <f t="shared" si="1047"/>
        <v>11.9718</v>
      </c>
      <c r="O4116" s="30">
        <f t="shared" si="1048"/>
        <v>111</v>
      </c>
      <c r="P4116" s="30" t="str">
        <f t="shared" si="1049"/>
        <v>12.0320</v>
      </c>
      <c r="Q4116" s="30">
        <f t="shared" si="1050"/>
        <v>119</v>
      </c>
      <c r="R4116" s="36" t="str">
        <f t="shared" si="1051"/>
        <v>07-Oct-2016</v>
      </c>
      <c r="S4116" s="37">
        <f t="shared" si="1042"/>
        <v>12.032</v>
      </c>
    </row>
    <row r="4117" spans="1:19">
      <c r="A4117" s="30" t="s">
        <v>9770</v>
      </c>
      <c r="D4117" s="30" t="str">
        <f t="shared" si="1036"/>
        <v>101098</v>
      </c>
      <c r="E4117" s="30">
        <f t="shared" si="1040"/>
        <v>7</v>
      </c>
      <c r="F4117" s="30" t="str">
        <f t="shared" si="1037"/>
        <v>INF109K01597</v>
      </c>
      <c r="G4117" s="30">
        <f t="shared" si="1041"/>
        <v>20</v>
      </c>
      <c r="H4117" s="30" t="str">
        <f t="shared" si="1038"/>
        <v>-</v>
      </c>
      <c r="I4117" s="30">
        <f t="shared" si="1043"/>
        <v>22</v>
      </c>
      <c r="J4117" s="35" t="str">
        <f t="shared" si="1039"/>
        <v>ICICI Prudential Child Care Plan Study - Cumulative</v>
      </c>
      <c r="K4117" s="35">
        <f t="shared" si="1044"/>
        <v>74</v>
      </c>
      <c r="L4117" s="30" t="str">
        <f t="shared" si="1045"/>
        <v>68.4226</v>
      </c>
      <c r="M4117" s="30">
        <f t="shared" si="1046"/>
        <v>82</v>
      </c>
      <c r="N4117" s="30" t="str">
        <f t="shared" si="1047"/>
        <v>66.3699</v>
      </c>
      <c r="O4117" s="30">
        <f t="shared" si="1048"/>
        <v>90</v>
      </c>
      <c r="P4117" s="30" t="str">
        <f t="shared" si="1049"/>
        <v>68.4226</v>
      </c>
      <c r="Q4117" s="30">
        <f t="shared" si="1050"/>
        <v>98</v>
      </c>
      <c r="R4117" s="36" t="str">
        <f t="shared" si="1051"/>
        <v>08-Aug-2017</v>
      </c>
      <c r="S4117" s="37">
        <f t="shared" si="1042"/>
        <v>68.422600000000003</v>
      </c>
    </row>
    <row r="4118" spans="1:19" ht="26">
      <c r="A4118" s="30" t="s">
        <v>9771</v>
      </c>
      <c r="D4118" s="30" t="str">
        <f t="shared" si="1036"/>
        <v>120691</v>
      </c>
      <c r="E4118" s="30">
        <f t="shared" si="1040"/>
        <v>7</v>
      </c>
      <c r="F4118" s="30" t="str">
        <f t="shared" si="1037"/>
        <v>INF109K01Y56</v>
      </c>
      <c r="G4118" s="30">
        <f t="shared" si="1041"/>
        <v>20</v>
      </c>
      <c r="H4118" s="30" t="str">
        <f t="shared" si="1038"/>
        <v>-</v>
      </c>
      <c r="I4118" s="30">
        <f t="shared" si="1043"/>
        <v>22</v>
      </c>
      <c r="J4118" s="35" t="str">
        <f t="shared" si="1039"/>
        <v>ICICI Prudential Child Care Plan Study - Direct Plan- Cumulative</v>
      </c>
      <c r="K4118" s="35">
        <f t="shared" si="1044"/>
        <v>87</v>
      </c>
      <c r="L4118" s="30" t="str">
        <f t="shared" si="1045"/>
        <v>70.8296</v>
      </c>
      <c r="M4118" s="30">
        <f t="shared" si="1046"/>
        <v>95</v>
      </c>
      <c r="N4118" s="30" t="str">
        <f t="shared" si="1047"/>
        <v>68.7047</v>
      </c>
      <c r="O4118" s="30">
        <f t="shared" si="1048"/>
        <v>103</v>
      </c>
      <c r="P4118" s="30" t="str">
        <f t="shared" si="1049"/>
        <v>70.8296</v>
      </c>
      <c r="Q4118" s="30">
        <f t="shared" si="1050"/>
        <v>111</v>
      </c>
      <c r="R4118" s="36" t="str">
        <f t="shared" si="1051"/>
        <v>08-Aug-2017</v>
      </c>
      <c r="S4118" s="37">
        <f t="shared" si="1042"/>
        <v>70.829599999999999</v>
      </c>
    </row>
    <row r="4119" spans="1:19">
      <c r="A4119" s="30" t="s">
        <v>9772</v>
      </c>
      <c r="D4119" s="30" t="str">
        <f t="shared" si="1036"/>
        <v>132981</v>
      </c>
      <c r="E4119" s="30">
        <f t="shared" si="1040"/>
        <v>7</v>
      </c>
      <c r="F4119" s="30" t="str">
        <f t="shared" si="1037"/>
        <v>INF109KA12G3</v>
      </c>
      <c r="G4119" s="30">
        <f t="shared" si="1041"/>
        <v>20</v>
      </c>
      <c r="H4119" s="30" t="str">
        <f t="shared" si="1038"/>
        <v>INF109KA13G1</v>
      </c>
      <c r="I4119" s="30">
        <f t="shared" si="1043"/>
        <v>33</v>
      </c>
      <c r="J4119" s="35" t="str">
        <f t="shared" si="1039"/>
        <v>ICICI Prudential Corporate Bond Fund - Annual Dividend</v>
      </c>
      <c r="K4119" s="35">
        <f t="shared" si="1044"/>
        <v>88</v>
      </c>
      <c r="L4119" s="30" t="str">
        <f t="shared" si="1045"/>
        <v>11.7352</v>
      </c>
      <c r="M4119" s="30">
        <f t="shared" si="1046"/>
        <v>96</v>
      </c>
      <c r="N4119" s="30" t="str">
        <f t="shared" si="1047"/>
        <v>11.6178</v>
      </c>
      <c r="O4119" s="30">
        <f t="shared" si="1048"/>
        <v>104</v>
      </c>
      <c r="P4119" s="30" t="str">
        <f t="shared" si="1049"/>
        <v>11.7352</v>
      </c>
      <c r="Q4119" s="30">
        <f t="shared" si="1050"/>
        <v>112</v>
      </c>
      <c r="R4119" s="36" t="str">
        <f t="shared" si="1051"/>
        <v>08-Aug-2017</v>
      </c>
      <c r="S4119" s="37">
        <f t="shared" si="1042"/>
        <v>11.735200000000001</v>
      </c>
    </row>
    <row r="4120" spans="1:19">
      <c r="A4120" s="30" t="s">
        <v>9773</v>
      </c>
      <c r="D4120" s="30" t="str">
        <f t="shared" si="1036"/>
        <v>130935</v>
      </c>
      <c r="E4120" s="30">
        <f t="shared" si="1040"/>
        <v>7</v>
      </c>
      <c r="F4120" s="30" t="str">
        <f t="shared" si="1037"/>
        <v>INF109KA1B99</v>
      </c>
      <c r="G4120" s="30">
        <f t="shared" si="1041"/>
        <v>20</v>
      </c>
      <c r="H4120" s="30" t="str">
        <f t="shared" si="1038"/>
        <v>-</v>
      </c>
      <c r="I4120" s="30">
        <f t="shared" si="1043"/>
        <v>22</v>
      </c>
      <c r="J4120" s="35" t="str">
        <f t="shared" si="1039"/>
        <v>ICICI Prudential Corporate Bond Fund - Bonus</v>
      </c>
      <c r="K4120" s="35">
        <f t="shared" si="1044"/>
        <v>67</v>
      </c>
      <c r="L4120" s="30" t="str">
        <f t="shared" si="1045"/>
        <v>12.6796</v>
      </c>
      <c r="M4120" s="30">
        <f t="shared" si="1046"/>
        <v>75</v>
      </c>
      <c r="N4120" s="30" t="str">
        <f t="shared" si="1047"/>
        <v>12.5528</v>
      </c>
      <c r="O4120" s="30">
        <f t="shared" si="1048"/>
        <v>83</v>
      </c>
      <c r="P4120" s="30" t="str">
        <f t="shared" si="1049"/>
        <v>12.6796</v>
      </c>
      <c r="Q4120" s="30">
        <f t="shared" si="1050"/>
        <v>91</v>
      </c>
      <c r="R4120" s="36" t="str">
        <f t="shared" si="1051"/>
        <v>08-Aug-2017</v>
      </c>
      <c r="S4120" s="37">
        <f t="shared" si="1042"/>
        <v>12.679600000000001</v>
      </c>
    </row>
    <row r="4121" spans="1:19">
      <c r="A4121" s="30" t="s">
        <v>9774</v>
      </c>
      <c r="D4121" s="30" t="str">
        <f t="shared" si="1036"/>
        <v>120670</v>
      </c>
      <c r="E4121" s="30">
        <f t="shared" si="1040"/>
        <v>7</v>
      </c>
      <c r="F4121" s="30" t="str">
        <f t="shared" si="1037"/>
        <v>INF109K015A5</v>
      </c>
      <c r="G4121" s="30">
        <f t="shared" si="1041"/>
        <v>20</v>
      </c>
      <c r="H4121" s="30" t="str">
        <f t="shared" si="1038"/>
        <v>-</v>
      </c>
      <c r="I4121" s="30">
        <f t="shared" si="1043"/>
        <v>22</v>
      </c>
      <c r="J4121" s="35" t="str">
        <f t="shared" si="1039"/>
        <v>ICICI Prudential Corporate Bond Fund - Direct Plan -  Growth</v>
      </c>
      <c r="K4121" s="35">
        <f t="shared" si="1044"/>
        <v>83</v>
      </c>
      <c r="L4121" s="30" t="str">
        <f t="shared" si="1045"/>
        <v>27.3745</v>
      </c>
      <c r="M4121" s="30">
        <f t="shared" si="1046"/>
        <v>91</v>
      </c>
      <c r="N4121" s="30" t="str">
        <f t="shared" si="1047"/>
        <v>27.1008</v>
      </c>
      <c r="O4121" s="30">
        <f t="shared" si="1048"/>
        <v>99</v>
      </c>
      <c r="P4121" s="30" t="str">
        <f t="shared" si="1049"/>
        <v>27.3745</v>
      </c>
      <c r="Q4121" s="30">
        <f t="shared" si="1050"/>
        <v>107</v>
      </c>
      <c r="R4121" s="36" t="str">
        <f t="shared" si="1051"/>
        <v>08-Aug-2017</v>
      </c>
      <c r="S4121" s="37">
        <f t="shared" si="1042"/>
        <v>27.374500000000001</v>
      </c>
    </row>
    <row r="4122" spans="1:19" ht="26">
      <c r="A4122" s="30" t="s">
        <v>9775</v>
      </c>
      <c r="D4122" s="30" t="str">
        <f t="shared" si="1036"/>
        <v>120672</v>
      </c>
      <c r="E4122" s="30">
        <f t="shared" si="1040"/>
        <v>7</v>
      </c>
      <c r="F4122" s="30" t="str">
        <f t="shared" si="1037"/>
        <v>INF109K016A3</v>
      </c>
      <c r="G4122" s="30">
        <f t="shared" si="1041"/>
        <v>20</v>
      </c>
      <c r="H4122" s="30" t="str">
        <f t="shared" si="1038"/>
        <v>INF109K017A1</v>
      </c>
      <c r="I4122" s="30">
        <f t="shared" si="1043"/>
        <v>33</v>
      </c>
      <c r="J4122" s="35" t="str">
        <f t="shared" si="1039"/>
        <v>ICICI Prudential Corporate Bond Fund - Direct Plan -  Half Yearly Dividend</v>
      </c>
      <c r="K4122" s="35">
        <f t="shared" si="1044"/>
        <v>108</v>
      </c>
      <c r="L4122" s="30" t="str">
        <f t="shared" si="1045"/>
        <v>11.3941</v>
      </c>
      <c r="M4122" s="30">
        <f t="shared" si="1046"/>
        <v>116</v>
      </c>
      <c r="N4122" s="30" t="str">
        <f t="shared" si="1047"/>
        <v>11.2802</v>
      </c>
      <c r="O4122" s="30">
        <f t="shared" si="1048"/>
        <v>124</v>
      </c>
      <c r="P4122" s="30" t="str">
        <f t="shared" si="1049"/>
        <v>11.3941</v>
      </c>
      <c r="Q4122" s="30">
        <f t="shared" si="1050"/>
        <v>132</v>
      </c>
      <c r="R4122" s="36" t="str">
        <f t="shared" si="1051"/>
        <v>08-Aug-2017</v>
      </c>
      <c r="S4122" s="37">
        <f t="shared" si="1042"/>
        <v>11.3941</v>
      </c>
    </row>
    <row r="4123" spans="1:19" ht="26">
      <c r="A4123" s="30" t="s">
        <v>9776</v>
      </c>
      <c r="D4123" s="30" t="str">
        <f t="shared" si="1036"/>
        <v>120671</v>
      </c>
      <c r="E4123" s="30">
        <f t="shared" si="1040"/>
        <v>7</v>
      </c>
      <c r="F4123" s="30" t="str">
        <f t="shared" si="1037"/>
        <v>INF109K018A9</v>
      </c>
      <c r="G4123" s="30">
        <f t="shared" si="1041"/>
        <v>20</v>
      </c>
      <c r="H4123" s="30" t="str">
        <f t="shared" si="1038"/>
        <v>INF109K019A7</v>
      </c>
      <c r="I4123" s="30">
        <f t="shared" si="1043"/>
        <v>33</v>
      </c>
      <c r="J4123" s="35" t="str">
        <f t="shared" si="1039"/>
        <v>ICICI Prudential Corporate Bond Fund - Direct Plan -  Quarterly Dividend</v>
      </c>
      <c r="K4123" s="35">
        <f t="shared" si="1044"/>
        <v>106</v>
      </c>
      <c r="L4123" s="30" t="str">
        <f t="shared" si="1045"/>
        <v>11.0923</v>
      </c>
      <c r="M4123" s="30">
        <f t="shared" si="1046"/>
        <v>114</v>
      </c>
      <c r="N4123" s="30" t="str">
        <f t="shared" si="1047"/>
        <v>10.9814</v>
      </c>
      <c r="O4123" s="30">
        <f t="shared" si="1048"/>
        <v>122</v>
      </c>
      <c r="P4123" s="30" t="str">
        <f t="shared" si="1049"/>
        <v>11.0923</v>
      </c>
      <c r="Q4123" s="30">
        <f t="shared" si="1050"/>
        <v>130</v>
      </c>
      <c r="R4123" s="36" t="str">
        <f t="shared" si="1051"/>
        <v>08-Aug-2017</v>
      </c>
      <c r="S4123" s="37">
        <f t="shared" si="1042"/>
        <v>11.0923</v>
      </c>
    </row>
    <row r="4124" spans="1:19">
      <c r="A4124" s="30" t="s">
        <v>9777</v>
      </c>
      <c r="D4124" s="30" t="str">
        <f t="shared" si="1036"/>
        <v>130936</v>
      </c>
      <c r="E4124" s="30">
        <f t="shared" si="1040"/>
        <v>7</v>
      </c>
      <c r="F4124" s="30" t="str">
        <f t="shared" si="1037"/>
        <v>INF109KA1B81</v>
      </c>
      <c r="G4124" s="30">
        <f t="shared" si="1041"/>
        <v>20</v>
      </c>
      <c r="H4124" s="30" t="str">
        <f t="shared" si="1038"/>
        <v>-</v>
      </c>
      <c r="I4124" s="30">
        <f t="shared" si="1043"/>
        <v>22</v>
      </c>
      <c r="J4124" s="35" t="str">
        <f t="shared" si="1039"/>
        <v>ICICI Prudential Corporate Bond Fund - Direct Plan Bonus</v>
      </c>
      <c r="K4124" s="35">
        <f t="shared" si="1044"/>
        <v>79</v>
      </c>
      <c r="L4124" s="30" t="str">
        <f t="shared" si="1045"/>
        <v>13.4026</v>
      </c>
      <c r="M4124" s="30">
        <f t="shared" si="1046"/>
        <v>87</v>
      </c>
      <c r="N4124" s="30" t="str">
        <f t="shared" si="1047"/>
        <v>13.2686</v>
      </c>
      <c r="O4124" s="30">
        <f t="shared" si="1048"/>
        <v>95</v>
      </c>
      <c r="P4124" s="30" t="str">
        <f t="shared" si="1049"/>
        <v>13.4026</v>
      </c>
      <c r="Q4124" s="30">
        <f t="shared" si="1050"/>
        <v>103</v>
      </c>
      <c r="R4124" s="36" t="str">
        <f t="shared" si="1051"/>
        <v>08-Aug-2017</v>
      </c>
      <c r="S4124" s="37">
        <f t="shared" si="1042"/>
        <v>13.4026</v>
      </c>
    </row>
    <row r="4125" spans="1:19">
      <c r="A4125" s="30" t="s">
        <v>9778</v>
      </c>
      <c r="D4125" s="30" t="str">
        <f t="shared" si="1036"/>
        <v>102741</v>
      </c>
      <c r="E4125" s="30">
        <f t="shared" si="1040"/>
        <v>7</v>
      </c>
      <c r="F4125" s="30" t="str">
        <f t="shared" si="1037"/>
        <v>INF109K01AH4</v>
      </c>
      <c r="G4125" s="30">
        <f t="shared" si="1041"/>
        <v>20</v>
      </c>
      <c r="H4125" s="30" t="str">
        <f t="shared" si="1038"/>
        <v>-</v>
      </c>
      <c r="I4125" s="30">
        <f t="shared" si="1043"/>
        <v>22</v>
      </c>
      <c r="J4125" s="35" t="str">
        <f t="shared" si="1039"/>
        <v>ICICI Prudential Corporate Bond Fund - Growth</v>
      </c>
      <c r="K4125" s="35">
        <f t="shared" si="1044"/>
        <v>68</v>
      </c>
      <c r="L4125" s="30" t="str">
        <f t="shared" si="1045"/>
        <v>26.3126</v>
      </c>
      <c r="M4125" s="30">
        <f t="shared" si="1046"/>
        <v>76</v>
      </c>
      <c r="N4125" s="30" t="str">
        <f t="shared" si="1047"/>
        <v>26.0495</v>
      </c>
      <c r="O4125" s="30">
        <f t="shared" si="1048"/>
        <v>84</v>
      </c>
      <c r="P4125" s="30" t="str">
        <f t="shared" si="1049"/>
        <v>26.3126</v>
      </c>
      <c r="Q4125" s="30">
        <f t="shared" si="1050"/>
        <v>92</v>
      </c>
      <c r="R4125" s="36" t="str">
        <f t="shared" si="1051"/>
        <v>08-Aug-2017</v>
      </c>
      <c r="S4125" s="37">
        <f t="shared" si="1042"/>
        <v>26.3126</v>
      </c>
    </row>
    <row r="4126" spans="1:19">
      <c r="A4126" s="30" t="s">
        <v>9779</v>
      </c>
      <c r="D4126" s="30" t="str">
        <f t="shared" si="1036"/>
        <v>117330</v>
      </c>
      <c r="E4126" s="30">
        <f t="shared" si="1040"/>
        <v>7</v>
      </c>
      <c r="F4126" s="30" t="str">
        <f t="shared" si="1037"/>
        <v>INF109K01B53</v>
      </c>
      <c r="G4126" s="30">
        <f t="shared" si="1041"/>
        <v>20</v>
      </c>
      <c r="H4126" s="30" t="str">
        <f t="shared" si="1038"/>
        <v>INF109K01B61</v>
      </c>
      <c r="I4126" s="30">
        <f t="shared" si="1043"/>
        <v>33</v>
      </c>
      <c r="J4126" s="35" t="str">
        <f t="shared" si="1039"/>
        <v>ICICI Prudential Corporate Bond Fund - Half Yearly Dividend</v>
      </c>
      <c r="K4126" s="35">
        <f t="shared" si="1044"/>
        <v>93</v>
      </c>
      <c r="L4126" s="30" t="str">
        <f t="shared" si="1045"/>
        <v>10.9764</v>
      </c>
      <c r="M4126" s="30">
        <f t="shared" si="1046"/>
        <v>101</v>
      </c>
      <c r="N4126" s="30" t="str">
        <f t="shared" si="1047"/>
        <v>10.8666</v>
      </c>
      <c r="O4126" s="30">
        <f t="shared" si="1048"/>
        <v>109</v>
      </c>
      <c r="P4126" s="30" t="str">
        <f t="shared" si="1049"/>
        <v>10.9764</v>
      </c>
      <c r="Q4126" s="30">
        <f t="shared" si="1050"/>
        <v>117</v>
      </c>
      <c r="R4126" s="36" t="str">
        <f t="shared" si="1051"/>
        <v>08-Aug-2017</v>
      </c>
      <c r="S4126" s="37">
        <f t="shared" si="1042"/>
        <v>10.9764</v>
      </c>
    </row>
    <row r="4127" spans="1:19">
      <c r="A4127" s="30" t="s">
        <v>9780</v>
      </c>
      <c r="D4127" s="30" t="str">
        <f t="shared" si="1036"/>
        <v>113137</v>
      </c>
      <c r="E4127" s="30">
        <f t="shared" si="1040"/>
        <v>7</v>
      </c>
      <c r="F4127" s="30" t="str">
        <f t="shared" si="1037"/>
        <v>INF109K01UF6</v>
      </c>
      <c r="G4127" s="30">
        <f t="shared" si="1041"/>
        <v>20</v>
      </c>
      <c r="H4127" s="30" t="str">
        <f t="shared" si="1038"/>
        <v>INF109K01IO3</v>
      </c>
      <c r="I4127" s="30">
        <f t="shared" si="1043"/>
        <v>33</v>
      </c>
      <c r="J4127" s="35" t="str">
        <f t="shared" si="1039"/>
        <v>ICICI Prudential Corporate Bond Fund - Quarterly Dividend</v>
      </c>
      <c r="K4127" s="35">
        <f t="shared" si="1044"/>
        <v>91</v>
      </c>
      <c r="L4127" s="30" t="str">
        <f t="shared" si="1045"/>
        <v>10.5747</v>
      </c>
      <c r="M4127" s="30">
        <f t="shared" si="1046"/>
        <v>99</v>
      </c>
      <c r="N4127" s="30" t="str">
        <f t="shared" si="1047"/>
        <v>10.4690</v>
      </c>
      <c r="O4127" s="30">
        <f t="shared" si="1048"/>
        <v>107</v>
      </c>
      <c r="P4127" s="30" t="str">
        <f t="shared" si="1049"/>
        <v>10.5747</v>
      </c>
      <c r="Q4127" s="30">
        <f t="shared" si="1050"/>
        <v>115</v>
      </c>
      <c r="R4127" s="36" t="str">
        <f t="shared" si="1051"/>
        <v>08-Aug-2017</v>
      </c>
      <c r="S4127" s="37">
        <f t="shared" si="1042"/>
        <v>10.5747</v>
      </c>
    </row>
    <row r="4128" spans="1:19" ht="26">
      <c r="A4128" s="30" t="s">
        <v>9781</v>
      </c>
      <c r="D4128" s="30" t="str">
        <f t="shared" si="1036"/>
        <v>132982</v>
      </c>
      <c r="E4128" s="30">
        <f t="shared" si="1040"/>
        <v>7</v>
      </c>
      <c r="F4128" s="30" t="str">
        <f t="shared" si="1037"/>
        <v>INF109KA10G7</v>
      </c>
      <c r="G4128" s="30">
        <f t="shared" si="1041"/>
        <v>20</v>
      </c>
      <c r="H4128" s="30" t="str">
        <f t="shared" si="1038"/>
        <v>INF109KA11G5</v>
      </c>
      <c r="I4128" s="30">
        <f t="shared" si="1043"/>
        <v>33</v>
      </c>
      <c r="J4128" s="35" t="str">
        <f t="shared" si="1039"/>
        <v>ICICI Prudential Corporate Bond Fund -Direct Plan - Annual Dividend</v>
      </c>
      <c r="K4128" s="35">
        <f t="shared" si="1044"/>
        <v>101</v>
      </c>
      <c r="L4128" s="30" t="str">
        <f t="shared" si="1045"/>
        <v>12.6434</v>
      </c>
      <c r="M4128" s="30">
        <f t="shared" si="1046"/>
        <v>109</v>
      </c>
      <c r="N4128" s="30" t="str">
        <f t="shared" si="1047"/>
        <v>12.5170</v>
      </c>
      <c r="O4128" s="30">
        <f t="shared" si="1048"/>
        <v>117</v>
      </c>
      <c r="P4128" s="30" t="str">
        <f t="shared" si="1049"/>
        <v>12.6434</v>
      </c>
      <c r="Q4128" s="30">
        <f t="shared" si="1050"/>
        <v>125</v>
      </c>
      <c r="R4128" s="36" t="str">
        <f t="shared" si="1051"/>
        <v>08-Aug-2017</v>
      </c>
      <c r="S4128" s="37">
        <f t="shared" si="1042"/>
        <v>12.6434</v>
      </c>
    </row>
    <row r="4129" spans="1:19" ht="26">
      <c r="A4129" s="30" t="s">
        <v>336</v>
      </c>
      <c r="D4129" s="30" t="str">
        <f t="shared" si="1036"/>
        <v>113080</v>
      </c>
      <c r="E4129" s="30">
        <f t="shared" si="1040"/>
        <v>7</v>
      </c>
      <c r="F4129" s="30" t="str">
        <f t="shared" si="1037"/>
        <v>INF109K01UD1</v>
      </c>
      <c r="G4129" s="30">
        <f t="shared" si="1041"/>
        <v>20</v>
      </c>
      <c r="H4129" s="30" t="str">
        <f t="shared" si="1038"/>
        <v>INF109K01IP0</v>
      </c>
      <c r="I4129" s="30">
        <f t="shared" si="1043"/>
        <v>33</v>
      </c>
      <c r="J4129" s="35" t="str">
        <f t="shared" si="1039"/>
        <v>ICICI Prudential Corporate Bond Fund Plan A - Weekly Dividend</v>
      </c>
      <c r="K4129" s="35">
        <f t="shared" si="1044"/>
        <v>95</v>
      </c>
      <c r="L4129" s="30" t="str">
        <f t="shared" si="1045"/>
        <v>10.0458</v>
      </c>
      <c r="M4129" s="30">
        <f t="shared" si="1046"/>
        <v>103</v>
      </c>
      <c r="N4129" s="30" t="str">
        <f t="shared" si="1047"/>
        <v>10.0458</v>
      </c>
      <c r="O4129" s="30">
        <f t="shared" si="1048"/>
        <v>111</v>
      </c>
      <c r="P4129" s="30" t="str">
        <f t="shared" si="1049"/>
        <v>10.0458</v>
      </c>
      <c r="Q4129" s="30">
        <f t="shared" si="1050"/>
        <v>119</v>
      </c>
      <c r="R4129" s="36" t="str">
        <f t="shared" si="1051"/>
        <v>17-Feb-2012</v>
      </c>
      <c r="S4129" s="37">
        <f t="shared" si="1042"/>
        <v>10.0458</v>
      </c>
    </row>
    <row r="4130" spans="1:19" ht="26">
      <c r="A4130" s="30" t="s">
        <v>9782</v>
      </c>
      <c r="D4130" s="30" t="str">
        <f t="shared" si="1036"/>
        <v>117706</v>
      </c>
      <c r="E4130" s="30">
        <f t="shared" si="1040"/>
        <v>7</v>
      </c>
      <c r="F4130" s="30" t="str">
        <f t="shared" si="1037"/>
        <v>INF109K01B87</v>
      </c>
      <c r="G4130" s="30">
        <f t="shared" si="1041"/>
        <v>20</v>
      </c>
      <c r="H4130" s="30" t="str">
        <f t="shared" si="1038"/>
        <v>-</v>
      </c>
      <c r="I4130" s="30">
        <f t="shared" si="1043"/>
        <v>22</v>
      </c>
      <c r="J4130" s="35" t="str">
        <f t="shared" si="1039"/>
        <v>ICICI Prudential Corporate Bond Fund Plan B - Half Yearly Dividend</v>
      </c>
      <c r="K4130" s="35">
        <f t="shared" si="1044"/>
        <v>89</v>
      </c>
      <c r="L4130" s="30" t="str">
        <f t="shared" si="1045"/>
        <v>10.9071</v>
      </c>
      <c r="M4130" s="30">
        <f t="shared" si="1046"/>
        <v>97</v>
      </c>
      <c r="N4130" s="30" t="str">
        <f t="shared" si="1047"/>
        <v>10.7980</v>
      </c>
      <c r="O4130" s="30">
        <f t="shared" si="1048"/>
        <v>105</v>
      </c>
      <c r="P4130" s="30" t="str">
        <f t="shared" si="1049"/>
        <v>10.9071</v>
      </c>
      <c r="Q4130" s="30">
        <f t="shared" si="1050"/>
        <v>113</v>
      </c>
      <c r="R4130" s="36" t="str">
        <f t="shared" si="1051"/>
        <v>08-Aug-2017</v>
      </c>
      <c r="S4130" s="37">
        <f t="shared" si="1042"/>
        <v>10.9071</v>
      </c>
    </row>
    <row r="4131" spans="1:19" ht="26">
      <c r="A4131" s="30" t="s">
        <v>9783</v>
      </c>
      <c r="D4131" s="30" t="str">
        <f t="shared" si="1036"/>
        <v>113138</v>
      </c>
      <c r="E4131" s="30">
        <f t="shared" si="1040"/>
        <v>7</v>
      </c>
      <c r="F4131" s="30" t="str">
        <f t="shared" si="1037"/>
        <v>INF109K01UI0</v>
      </c>
      <c r="G4131" s="30">
        <f t="shared" si="1041"/>
        <v>20</v>
      </c>
      <c r="H4131" s="30" t="str">
        <f t="shared" si="1038"/>
        <v>INF109K01IQ8</v>
      </c>
      <c r="I4131" s="30">
        <f t="shared" si="1043"/>
        <v>33</v>
      </c>
      <c r="J4131" s="35" t="str">
        <f t="shared" si="1039"/>
        <v>ICICI Prudential Corporate Bond Fund Plan B - Quarterly Dividend</v>
      </c>
      <c r="K4131" s="35">
        <f t="shared" si="1044"/>
        <v>98</v>
      </c>
      <c r="L4131" s="30" t="str">
        <f t="shared" si="1045"/>
        <v>10.4688</v>
      </c>
      <c r="M4131" s="30">
        <f t="shared" si="1046"/>
        <v>106</v>
      </c>
      <c r="N4131" s="30" t="str">
        <f t="shared" si="1047"/>
        <v>10.3641</v>
      </c>
      <c r="O4131" s="30">
        <f t="shared" si="1048"/>
        <v>114</v>
      </c>
      <c r="P4131" s="30" t="str">
        <f t="shared" si="1049"/>
        <v>10.4688</v>
      </c>
      <c r="Q4131" s="30">
        <f t="shared" si="1050"/>
        <v>122</v>
      </c>
      <c r="R4131" s="36" t="str">
        <f t="shared" si="1051"/>
        <v>08-Aug-2017</v>
      </c>
      <c r="S4131" s="37">
        <f t="shared" si="1042"/>
        <v>10.4688</v>
      </c>
    </row>
    <row r="4132" spans="1:19" ht="26">
      <c r="A4132" s="30" t="s">
        <v>337</v>
      </c>
      <c r="D4132" s="30" t="str">
        <f t="shared" si="1036"/>
        <v>113136</v>
      </c>
      <c r="E4132" s="30">
        <f t="shared" si="1040"/>
        <v>7</v>
      </c>
      <c r="F4132" s="30" t="str">
        <f t="shared" si="1037"/>
        <v>INF109K01UO8</v>
      </c>
      <c r="G4132" s="30">
        <f t="shared" si="1041"/>
        <v>20</v>
      </c>
      <c r="H4132" s="30" t="str">
        <f t="shared" si="1038"/>
        <v>INF109K01UN0</v>
      </c>
      <c r="I4132" s="30">
        <f t="shared" si="1043"/>
        <v>33</v>
      </c>
      <c r="J4132" s="35" t="str">
        <f t="shared" si="1039"/>
        <v>ICICI Prudential Corporate Bond Fund Plan C - Quarterly Dividend</v>
      </c>
      <c r="K4132" s="35">
        <f t="shared" si="1044"/>
        <v>98</v>
      </c>
      <c r="L4132" s="30" t="str">
        <f t="shared" si="1045"/>
        <v>10.4491</v>
      </c>
      <c r="M4132" s="30">
        <f t="shared" si="1046"/>
        <v>106</v>
      </c>
      <c r="N4132" s="30" t="str">
        <f t="shared" si="1047"/>
        <v>10.3446</v>
      </c>
      <c r="O4132" s="30">
        <f t="shared" si="1048"/>
        <v>114</v>
      </c>
      <c r="P4132" s="30" t="str">
        <f t="shared" si="1049"/>
        <v>10.4491</v>
      </c>
      <c r="Q4132" s="30">
        <f t="shared" si="1050"/>
        <v>122</v>
      </c>
      <c r="R4132" s="36" t="str">
        <f t="shared" si="1051"/>
        <v>28-Jan-2016</v>
      </c>
      <c r="S4132" s="37">
        <f t="shared" si="1042"/>
        <v>10.4491</v>
      </c>
    </row>
    <row r="4133" spans="1:19">
      <c r="A4133" s="30" t="s">
        <v>9784</v>
      </c>
      <c r="D4133" s="30" t="str">
        <f t="shared" si="1036"/>
        <v>102743</v>
      </c>
      <c r="E4133" s="30">
        <f t="shared" si="1040"/>
        <v>7</v>
      </c>
      <c r="F4133" s="30" t="str">
        <f t="shared" si="1037"/>
        <v>INF109K01AJ0</v>
      </c>
      <c r="G4133" s="30">
        <f t="shared" si="1041"/>
        <v>20</v>
      </c>
      <c r="H4133" s="30" t="str">
        <f t="shared" si="1038"/>
        <v>-</v>
      </c>
      <c r="I4133" s="30">
        <f t="shared" si="1043"/>
        <v>22</v>
      </c>
      <c r="J4133" s="35" t="str">
        <f t="shared" si="1039"/>
        <v>ICICI Prudential Corporate Bond Fund-Plan B-Growth</v>
      </c>
      <c r="K4133" s="35">
        <f t="shared" si="1044"/>
        <v>73</v>
      </c>
      <c r="L4133" s="30" t="str">
        <f t="shared" si="1045"/>
        <v>27.1782</v>
      </c>
      <c r="M4133" s="30">
        <f t="shared" si="1046"/>
        <v>81</v>
      </c>
      <c r="N4133" s="30" t="str">
        <f t="shared" si="1047"/>
        <v>26.9064</v>
      </c>
      <c r="O4133" s="30">
        <f t="shared" si="1048"/>
        <v>89</v>
      </c>
      <c r="P4133" s="30" t="str">
        <f t="shared" si="1049"/>
        <v>27.1782</v>
      </c>
      <c r="Q4133" s="30">
        <f t="shared" si="1050"/>
        <v>97</v>
      </c>
      <c r="R4133" s="36" t="str">
        <f t="shared" si="1051"/>
        <v>08-Aug-2017</v>
      </c>
      <c r="S4133" s="37">
        <f t="shared" si="1042"/>
        <v>27.1782</v>
      </c>
    </row>
    <row r="4134" spans="1:19">
      <c r="A4134" s="30" t="s">
        <v>9785</v>
      </c>
      <c r="D4134" s="30" t="str">
        <f t="shared" si="1036"/>
        <v>131621</v>
      </c>
      <c r="E4134" s="30">
        <f t="shared" si="1040"/>
        <v>7</v>
      </c>
      <c r="F4134" s="30" t="str">
        <f t="shared" si="1037"/>
        <v>INF109KA15C5</v>
      </c>
      <c r="G4134" s="30">
        <f t="shared" si="1041"/>
        <v>20</v>
      </c>
      <c r="H4134" s="30" t="str">
        <f t="shared" si="1038"/>
        <v>INF109KA14C8</v>
      </c>
      <c r="I4134" s="30">
        <f t="shared" si="1043"/>
        <v>33</v>
      </c>
      <c r="J4134" s="35" t="str">
        <f t="shared" si="1039"/>
        <v>ICICI Prudential Dynamic Bond Fund - Annual Dividend</v>
      </c>
      <c r="K4134" s="35">
        <f t="shared" si="1044"/>
        <v>86</v>
      </c>
      <c r="L4134" s="30" t="str">
        <f t="shared" si="1045"/>
        <v>11.3927</v>
      </c>
      <c r="M4134" s="30">
        <f t="shared" si="1046"/>
        <v>94</v>
      </c>
      <c r="N4134" s="30" t="str">
        <f t="shared" si="1047"/>
        <v>11.2788</v>
      </c>
      <c r="O4134" s="30">
        <f t="shared" si="1048"/>
        <v>102</v>
      </c>
      <c r="P4134" s="30" t="str">
        <f t="shared" si="1049"/>
        <v>11.3927</v>
      </c>
      <c r="Q4134" s="30">
        <f t="shared" si="1050"/>
        <v>110</v>
      </c>
      <c r="R4134" s="36" t="str">
        <f t="shared" si="1051"/>
        <v>08-Aug-2017</v>
      </c>
      <c r="S4134" s="37">
        <f t="shared" si="1042"/>
        <v>11.3927</v>
      </c>
    </row>
    <row r="4135" spans="1:19">
      <c r="A4135" s="30" t="s">
        <v>9786</v>
      </c>
      <c r="D4135" s="30" t="str">
        <f t="shared" si="1036"/>
        <v>122613</v>
      </c>
      <c r="E4135" s="30">
        <f t="shared" si="1040"/>
        <v>7</v>
      </c>
      <c r="F4135" s="30" t="str">
        <f t="shared" si="1037"/>
        <v>INF109KA1350</v>
      </c>
      <c r="G4135" s="30">
        <f t="shared" si="1041"/>
        <v>20</v>
      </c>
      <c r="H4135" s="30" t="str">
        <f t="shared" si="1038"/>
        <v>-</v>
      </c>
      <c r="I4135" s="30">
        <f t="shared" si="1043"/>
        <v>22</v>
      </c>
      <c r="J4135" s="35" t="str">
        <f t="shared" si="1039"/>
        <v>ICICI Prudential Dynamic Bond Fund - Bonus</v>
      </c>
      <c r="K4135" s="35">
        <f t="shared" si="1044"/>
        <v>65</v>
      </c>
      <c r="L4135" s="30" t="str">
        <f t="shared" si="1045"/>
        <v>19.6473</v>
      </c>
      <c r="M4135" s="30">
        <f t="shared" si="1046"/>
        <v>73</v>
      </c>
      <c r="N4135" s="30" t="str">
        <f t="shared" si="1047"/>
        <v>19.4508</v>
      </c>
      <c r="O4135" s="30">
        <f t="shared" si="1048"/>
        <v>81</v>
      </c>
      <c r="P4135" s="30" t="str">
        <f t="shared" si="1049"/>
        <v>19.6473</v>
      </c>
      <c r="Q4135" s="30">
        <f t="shared" si="1050"/>
        <v>89</v>
      </c>
      <c r="R4135" s="36" t="str">
        <f t="shared" si="1051"/>
        <v>08-Aug-2017</v>
      </c>
      <c r="S4135" s="37">
        <f t="shared" si="1042"/>
        <v>19.647300000000001</v>
      </c>
    </row>
    <row r="4136" spans="1:19">
      <c r="A4136" s="30" t="s">
        <v>9787</v>
      </c>
      <c r="D4136" s="30" t="str">
        <f t="shared" si="1036"/>
        <v>113055</v>
      </c>
      <c r="E4136" s="30">
        <f t="shared" si="1040"/>
        <v>7</v>
      </c>
      <c r="F4136" s="30" t="str">
        <f t="shared" si="1037"/>
        <v>INF109K01PJ8</v>
      </c>
      <c r="G4136" s="30">
        <f t="shared" si="1041"/>
        <v>20</v>
      </c>
      <c r="H4136" s="30" t="str">
        <f t="shared" si="1038"/>
        <v>-</v>
      </c>
      <c r="I4136" s="30">
        <f t="shared" si="1043"/>
        <v>22</v>
      </c>
      <c r="J4136" s="35" t="str">
        <f t="shared" si="1039"/>
        <v>ICICI Prudential Dynamic Bond Fund - Daily Dividend</v>
      </c>
      <c r="K4136" s="35">
        <f t="shared" si="1044"/>
        <v>74</v>
      </c>
      <c r="L4136" s="30" t="str">
        <f t="shared" si="1045"/>
        <v>10.1192</v>
      </c>
      <c r="M4136" s="30">
        <f t="shared" si="1046"/>
        <v>82</v>
      </c>
      <c r="N4136" s="30" t="str">
        <f t="shared" si="1047"/>
        <v>10.0180</v>
      </c>
      <c r="O4136" s="30">
        <f t="shared" si="1048"/>
        <v>90</v>
      </c>
      <c r="P4136" s="30" t="str">
        <f t="shared" si="1049"/>
        <v>10.1192</v>
      </c>
      <c r="Q4136" s="30">
        <f t="shared" si="1050"/>
        <v>98</v>
      </c>
      <c r="R4136" s="36" t="str">
        <f t="shared" si="1051"/>
        <v>08-Aug-2017</v>
      </c>
      <c r="S4136" s="37">
        <f t="shared" si="1042"/>
        <v>10.119199999999999</v>
      </c>
    </row>
    <row r="4137" spans="1:19" ht="26">
      <c r="A4137" s="30" t="s">
        <v>9788</v>
      </c>
      <c r="D4137" s="30" t="str">
        <f t="shared" si="1036"/>
        <v>120584</v>
      </c>
      <c r="E4137" s="30">
        <f t="shared" si="1040"/>
        <v>7</v>
      </c>
      <c r="F4137" s="30" t="str">
        <f t="shared" si="1037"/>
        <v>INF109K016K2</v>
      </c>
      <c r="G4137" s="30">
        <f t="shared" si="1041"/>
        <v>20</v>
      </c>
      <c r="H4137" s="30" t="str">
        <f t="shared" si="1038"/>
        <v>-</v>
      </c>
      <c r="I4137" s="30">
        <f t="shared" si="1043"/>
        <v>22</v>
      </c>
      <c r="J4137" s="35" t="str">
        <f t="shared" si="1039"/>
        <v>ICICI Prudential Dynamic Bond Fund - Direct Plan -  Daily Dividend</v>
      </c>
      <c r="K4137" s="35">
        <f t="shared" si="1044"/>
        <v>89</v>
      </c>
      <c r="L4137" s="30" t="str">
        <f t="shared" si="1045"/>
        <v>10.7699</v>
      </c>
      <c r="M4137" s="30">
        <f t="shared" si="1046"/>
        <v>97</v>
      </c>
      <c r="N4137" s="30" t="str">
        <f t="shared" si="1047"/>
        <v>10.6622</v>
      </c>
      <c r="O4137" s="30">
        <f t="shared" si="1048"/>
        <v>105</v>
      </c>
      <c r="P4137" s="30" t="str">
        <f t="shared" si="1049"/>
        <v>10.7699</v>
      </c>
      <c r="Q4137" s="30">
        <f t="shared" si="1050"/>
        <v>113</v>
      </c>
      <c r="R4137" s="36" t="str">
        <f t="shared" si="1051"/>
        <v>08-Aug-2017</v>
      </c>
      <c r="S4137" s="37">
        <f t="shared" si="1042"/>
        <v>10.7699</v>
      </c>
    </row>
    <row r="4138" spans="1:19">
      <c r="A4138" s="30" t="s">
        <v>9789</v>
      </c>
      <c r="D4138" s="30" t="str">
        <f t="shared" si="1036"/>
        <v>120582</v>
      </c>
      <c r="E4138" s="30">
        <f t="shared" si="1040"/>
        <v>7</v>
      </c>
      <c r="F4138" s="30" t="str">
        <f t="shared" si="1037"/>
        <v>INF109K017K0</v>
      </c>
      <c r="G4138" s="30">
        <f t="shared" si="1041"/>
        <v>20</v>
      </c>
      <c r="H4138" s="30" t="str">
        <f t="shared" si="1038"/>
        <v>-</v>
      </c>
      <c r="I4138" s="30">
        <f t="shared" si="1043"/>
        <v>22</v>
      </c>
      <c r="J4138" s="35" t="str">
        <f t="shared" si="1039"/>
        <v>ICICI Prudential Dynamic Bond Fund - Direct Plan -  Growth</v>
      </c>
      <c r="K4138" s="35">
        <f t="shared" si="1044"/>
        <v>81</v>
      </c>
      <c r="L4138" s="30" t="str">
        <f t="shared" si="1045"/>
        <v>20.2350</v>
      </c>
      <c r="M4138" s="30">
        <f t="shared" si="1046"/>
        <v>89</v>
      </c>
      <c r="N4138" s="30" t="str">
        <f t="shared" si="1047"/>
        <v>20.0327</v>
      </c>
      <c r="O4138" s="30">
        <f t="shared" si="1048"/>
        <v>97</v>
      </c>
      <c r="P4138" s="30" t="str">
        <f t="shared" si="1049"/>
        <v>20.2350</v>
      </c>
      <c r="Q4138" s="30">
        <f t="shared" si="1050"/>
        <v>105</v>
      </c>
      <c r="R4138" s="36" t="str">
        <f t="shared" si="1051"/>
        <v>08-Aug-2017</v>
      </c>
      <c r="S4138" s="37">
        <f t="shared" si="1042"/>
        <v>20.234999999999999</v>
      </c>
    </row>
    <row r="4139" spans="1:19" ht="26">
      <c r="A4139" s="30" t="s">
        <v>9790</v>
      </c>
      <c r="D4139" s="30" t="str">
        <f t="shared" si="1036"/>
        <v>120581</v>
      </c>
      <c r="E4139" s="30">
        <f t="shared" si="1040"/>
        <v>7</v>
      </c>
      <c r="F4139" s="30" t="str">
        <f t="shared" si="1037"/>
        <v>INF109K018K8</v>
      </c>
      <c r="G4139" s="30">
        <f t="shared" si="1041"/>
        <v>20</v>
      </c>
      <c r="H4139" s="30" t="str">
        <f t="shared" si="1038"/>
        <v>INF109K019K6</v>
      </c>
      <c r="I4139" s="30">
        <f t="shared" si="1043"/>
        <v>33</v>
      </c>
      <c r="J4139" s="35" t="str">
        <f t="shared" si="1039"/>
        <v>ICICI Prudential Dynamic Bond Fund - Direct Plan -  Half Yearly Dividend</v>
      </c>
      <c r="K4139" s="35">
        <f t="shared" si="1044"/>
        <v>106</v>
      </c>
      <c r="L4139" s="30" t="str">
        <f t="shared" si="1045"/>
        <v>10.5948</v>
      </c>
      <c r="M4139" s="30">
        <f t="shared" si="1046"/>
        <v>114</v>
      </c>
      <c r="N4139" s="30" t="str">
        <f t="shared" si="1047"/>
        <v>10.4889</v>
      </c>
      <c r="O4139" s="30">
        <f t="shared" si="1048"/>
        <v>122</v>
      </c>
      <c r="P4139" s="30" t="str">
        <f t="shared" si="1049"/>
        <v>10.5948</v>
      </c>
      <c r="Q4139" s="30">
        <f t="shared" si="1050"/>
        <v>130</v>
      </c>
      <c r="R4139" s="36" t="str">
        <f t="shared" si="1051"/>
        <v>08-Aug-2017</v>
      </c>
      <c r="S4139" s="37">
        <f t="shared" si="1042"/>
        <v>10.594799999999999</v>
      </c>
    </row>
    <row r="4140" spans="1:19" ht="26">
      <c r="A4140" s="30" t="s">
        <v>9791</v>
      </c>
      <c r="D4140" s="30" t="str">
        <f t="shared" si="1036"/>
        <v>120580</v>
      </c>
      <c r="E4140" s="30">
        <f t="shared" si="1040"/>
        <v>7</v>
      </c>
      <c r="F4140" s="30" t="str">
        <f t="shared" si="1037"/>
        <v>INF109K010L3</v>
      </c>
      <c r="G4140" s="30">
        <f t="shared" si="1041"/>
        <v>20</v>
      </c>
      <c r="H4140" s="30" t="str">
        <f t="shared" si="1038"/>
        <v>INF109K011L1</v>
      </c>
      <c r="I4140" s="30">
        <f t="shared" si="1043"/>
        <v>33</v>
      </c>
      <c r="J4140" s="35" t="str">
        <f t="shared" si="1039"/>
        <v>ICICI Prudential Dynamic Bond Fund - Direct Plan -  Monthly Dividend</v>
      </c>
      <c r="K4140" s="35">
        <f t="shared" si="1044"/>
        <v>102</v>
      </c>
      <c r="L4140" s="30" t="str">
        <f t="shared" si="1045"/>
        <v>10.4661</v>
      </c>
      <c r="M4140" s="30">
        <f t="shared" si="1046"/>
        <v>110</v>
      </c>
      <c r="N4140" s="30" t="str">
        <f t="shared" si="1047"/>
        <v>10.3614</v>
      </c>
      <c r="O4140" s="30">
        <f t="shared" si="1048"/>
        <v>118</v>
      </c>
      <c r="P4140" s="30" t="str">
        <f t="shared" si="1049"/>
        <v>10.4661</v>
      </c>
      <c r="Q4140" s="30">
        <f t="shared" si="1050"/>
        <v>126</v>
      </c>
      <c r="R4140" s="36" t="str">
        <f t="shared" si="1051"/>
        <v>08-Aug-2017</v>
      </c>
      <c r="S4140" s="37">
        <f t="shared" si="1042"/>
        <v>10.466100000000001</v>
      </c>
    </row>
    <row r="4141" spans="1:19" ht="26">
      <c r="A4141" s="30" t="s">
        <v>9792</v>
      </c>
      <c r="D4141" s="30" t="str">
        <f t="shared" si="1036"/>
        <v>131620</v>
      </c>
      <c r="E4141" s="30">
        <f t="shared" si="1040"/>
        <v>7</v>
      </c>
      <c r="F4141" s="30" t="str">
        <f t="shared" si="1037"/>
        <v>INF109KA17C1</v>
      </c>
      <c r="G4141" s="30">
        <f t="shared" si="1041"/>
        <v>20</v>
      </c>
      <c r="H4141" s="30" t="str">
        <f t="shared" si="1038"/>
        <v>INF109KA16C3</v>
      </c>
      <c r="I4141" s="30">
        <f t="shared" si="1043"/>
        <v>33</v>
      </c>
      <c r="J4141" s="35" t="str">
        <f t="shared" si="1039"/>
        <v>ICICI Prudential Dynamic Bond Fund - Direct Plan - Annual Dividend</v>
      </c>
      <c r="K4141" s="35">
        <f t="shared" si="1044"/>
        <v>100</v>
      </c>
      <c r="L4141" s="30" t="str">
        <f t="shared" si="1045"/>
        <v>11.3793</v>
      </c>
      <c r="M4141" s="30">
        <f t="shared" si="1046"/>
        <v>108</v>
      </c>
      <c r="N4141" s="30" t="str">
        <f t="shared" si="1047"/>
        <v>11.2655</v>
      </c>
      <c r="O4141" s="30">
        <f t="shared" si="1048"/>
        <v>116</v>
      </c>
      <c r="P4141" s="30" t="str">
        <f t="shared" si="1049"/>
        <v>11.3793</v>
      </c>
      <c r="Q4141" s="30">
        <f t="shared" si="1050"/>
        <v>124</v>
      </c>
      <c r="R4141" s="36" t="str">
        <f t="shared" si="1051"/>
        <v>08-Aug-2017</v>
      </c>
      <c r="S4141" s="37">
        <f t="shared" si="1042"/>
        <v>11.379300000000001</v>
      </c>
    </row>
    <row r="4142" spans="1:19" ht="26">
      <c r="A4142" s="30" t="s">
        <v>9793</v>
      </c>
      <c r="D4142" s="30" t="str">
        <f t="shared" si="1036"/>
        <v>131199</v>
      </c>
      <c r="E4142" s="30">
        <f t="shared" si="1040"/>
        <v>7</v>
      </c>
      <c r="F4142" s="30" t="str">
        <f t="shared" si="1037"/>
        <v>INF109KA1343</v>
      </c>
      <c r="G4142" s="30">
        <f t="shared" si="1041"/>
        <v>20</v>
      </c>
      <c r="H4142" s="30" t="str">
        <f t="shared" si="1038"/>
        <v>-</v>
      </c>
      <c r="I4142" s="30">
        <f t="shared" si="1043"/>
        <v>22</v>
      </c>
      <c r="J4142" s="35" t="str">
        <f t="shared" si="1039"/>
        <v>ICICI Prudential Dynamic Bond Fund - Direct Plan - Bonus Option</v>
      </c>
      <c r="K4142" s="35">
        <f t="shared" si="1044"/>
        <v>86</v>
      </c>
      <c r="L4142" s="30" t="str">
        <f t="shared" si="1045"/>
        <v>20.0420</v>
      </c>
      <c r="M4142" s="30">
        <f t="shared" si="1046"/>
        <v>94</v>
      </c>
      <c r="N4142" s="30" t="str">
        <f t="shared" si="1047"/>
        <v>19.8416</v>
      </c>
      <c r="O4142" s="30">
        <f t="shared" si="1048"/>
        <v>102</v>
      </c>
      <c r="P4142" s="30" t="str">
        <f t="shared" si="1049"/>
        <v>20.0420</v>
      </c>
      <c r="Q4142" s="30">
        <f t="shared" si="1050"/>
        <v>110</v>
      </c>
      <c r="R4142" s="36" t="str">
        <f t="shared" si="1051"/>
        <v>08-Aug-2017</v>
      </c>
      <c r="S4142" s="37">
        <f t="shared" si="1042"/>
        <v>20.042000000000002</v>
      </c>
    </row>
    <row r="4143" spans="1:19" ht="26">
      <c r="A4143" s="30" t="s">
        <v>9794</v>
      </c>
      <c r="D4143" s="30" t="str">
        <f t="shared" si="1036"/>
        <v>120583</v>
      </c>
      <c r="E4143" s="30">
        <f t="shared" si="1040"/>
        <v>7</v>
      </c>
      <c r="F4143" s="30" t="str">
        <f t="shared" si="1037"/>
        <v>INF109K012L9</v>
      </c>
      <c r="G4143" s="30">
        <f t="shared" si="1041"/>
        <v>20</v>
      </c>
      <c r="H4143" s="30" t="str">
        <f t="shared" si="1038"/>
        <v>INF109K013L7</v>
      </c>
      <c r="I4143" s="30">
        <f t="shared" si="1043"/>
        <v>33</v>
      </c>
      <c r="J4143" s="35" t="str">
        <f t="shared" si="1039"/>
        <v>ICICI Prudential Dynamic Bond Fund - Direct Plan - Quarterly Dividend</v>
      </c>
      <c r="K4143" s="35">
        <f t="shared" si="1044"/>
        <v>103</v>
      </c>
      <c r="L4143" s="30" t="str">
        <f t="shared" si="1045"/>
        <v>10.5184</v>
      </c>
      <c r="M4143" s="30">
        <f t="shared" si="1046"/>
        <v>111</v>
      </c>
      <c r="N4143" s="30" t="str">
        <f t="shared" si="1047"/>
        <v>10.4132</v>
      </c>
      <c r="O4143" s="30">
        <f t="shared" si="1048"/>
        <v>119</v>
      </c>
      <c r="P4143" s="30" t="str">
        <f t="shared" si="1049"/>
        <v>10.5184</v>
      </c>
      <c r="Q4143" s="30">
        <f t="shared" si="1050"/>
        <v>127</v>
      </c>
      <c r="R4143" s="36" t="str">
        <f t="shared" si="1051"/>
        <v>08-Aug-2017</v>
      </c>
      <c r="S4143" s="37">
        <f t="shared" si="1042"/>
        <v>10.5184</v>
      </c>
    </row>
    <row r="4144" spans="1:19">
      <c r="A4144" s="30" t="s">
        <v>9795</v>
      </c>
      <c r="D4144" s="30" t="str">
        <f t="shared" si="1036"/>
        <v>111996</v>
      </c>
      <c r="E4144" s="30">
        <f t="shared" si="1040"/>
        <v>7</v>
      </c>
      <c r="F4144" s="30" t="str">
        <f t="shared" si="1037"/>
        <v>INF109K01CB3</v>
      </c>
      <c r="G4144" s="30">
        <f t="shared" si="1041"/>
        <v>20</v>
      </c>
      <c r="H4144" s="30" t="str">
        <f t="shared" si="1038"/>
        <v>-</v>
      </c>
      <c r="I4144" s="30">
        <f t="shared" si="1043"/>
        <v>22</v>
      </c>
      <c r="J4144" s="35" t="str">
        <f t="shared" si="1039"/>
        <v>ICICI Prudential Dynamic Bond Fund - Growth</v>
      </c>
      <c r="K4144" s="35">
        <f t="shared" si="1044"/>
        <v>66</v>
      </c>
      <c r="L4144" s="30" t="str">
        <f t="shared" si="1045"/>
        <v>19.6474</v>
      </c>
      <c r="M4144" s="30">
        <f t="shared" si="1046"/>
        <v>74</v>
      </c>
      <c r="N4144" s="30" t="str">
        <f t="shared" si="1047"/>
        <v>19.4509</v>
      </c>
      <c r="O4144" s="30">
        <f t="shared" si="1048"/>
        <v>82</v>
      </c>
      <c r="P4144" s="30" t="str">
        <f t="shared" si="1049"/>
        <v>19.6474</v>
      </c>
      <c r="Q4144" s="30">
        <f t="shared" si="1050"/>
        <v>90</v>
      </c>
      <c r="R4144" s="36" t="str">
        <f t="shared" si="1051"/>
        <v>08-Aug-2017</v>
      </c>
      <c r="S4144" s="37">
        <f t="shared" si="1042"/>
        <v>19.647400000000001</v>
      </c>
    </row>
    <row r="4145" spans="1:19">
      <c r="A4145" s="30" t="s">
        <v>9796</v>
      </c>
      <c r="D4145" s="30" t="str">
        <f t="shared" si="1036"/>
        <v>112005</v>
      </c>
      <c r="E4145" s="30">
        <f t="shared" si="1040"/>
        <v>7</v>
      </c>
      <c r="F4145" s="30" t="str">
        <f t="shared" si="1037"/>
        <v>INF109K01PK6</v>
      </c>
      <c r="G4145" s="30">
        <f t="shared" si="1041"/>
        <v>20</v>
      </c>
      <c r="H4145" s="30" t="str">
        <f t="shared" si="1038"/>
        <v>INF109K01IY2</v>
      </c>
      <c r="I4145" s="30">
        <f t="shared" si="1043"/>
        <v>33</v>
      </c>
      <c r="J4145" s="35" t="str">
        <f t="shared" si="1039"/>
        <v>ICICI Prudential Dynamic Bond Fund - Half Yearly Dividend</v>
      </c>
      <c r="K4145" s="35">
        <f t="shared" si="1044"/>
        <v>91</v>
      </c>
      <c r="L4145" s="30" t="str">
        <f t="shared" si="1045"/>
        <v>10.6783</v>
      </c>
      <c r="M4145" s="30">
        <f t="shared" si="1046"/>
        <v>99</v>
      </c>
      <c r="N4145" s="30" t="str">
        <f t="shared" si="1047"/>
        <v>10.5715</v>
      </c>
      <c r="O4145" s="30">
        <f t="shared" si="1048"/>
        <v>107</v>
      </c>
      <c r="P4145" s="30" t="str">
        <f t="shared" si="1049"/>
        <v>10.6783</v>
      </c>
      <c r="Q4145" s="30">
        <f t="shared" si="1050"/>
        <v>115</v>
      </c>
      <c r="R4145" s="36" t="str">
        <f t="shared" si="1051"/>
        <v>08-Aug-2017</v>
      </c>
      <c r="S4145" s="37">
        <f t="shared" si="1042"/>
        <v>10.6783</v>
      </c>
    </row>
    <row r="4146" spans="1:19">
      <c r="A4146" s="30" t="s">
        <v>9797</v>
      </c>
      <c r="D4146" s="30" t="str">
        <f t="shared" si="1036"/>
        <v>111997</v>
      </c>
      <c r="E4146" s="30">
        <f t="shared" si="1040"/>
        <v>7</v>
      </c>
      <c r="F4146" s="30" t="str">
        <f t="shared" si="1037"/>
        <v>INF109K01FE0</v>
      </c>
      <c r="G4146" s="30">
        <f t="shared" si="1041"/>
        <v>20</v>
      </c>
      <c r="H4146" s="30" t="str">
        <f t="shared" si="1038"/>
        <v>INF109K01CC1</v>
      </c>
      <c r="I4146" s="30">
        <f t="shared" si="1043"/>
        <v>33</v>
      </c>
      <c r="J4146" s="35" t="str">
        <f t="shared" si="1039"/>
        <v>ICICI Prudential Dynamic Bond Fund - Monthly Dividend</v>
      </c>
      <c r="K4146" s="35">
        <f t="shared" si="1044"/>
        <v>87</v>
      </c>
      <c r="L4146" s="30" t="str">
        <f t="shared" si="1045"/>
        <v>10.9868</v>
      </c>
      <c r="M4146" s="30">
        <f t="shared" si="1046"/>
        <v>95</v>
      </c>
      <c r="N4146" s="30" t="str">
        <f t="shared" si="1047"/>
        <v>10.8769</v>
      </c>
      <c r="O4146" s="30">
        <f t="shared" si="1048"/>
        <v>103</v>
      </c>
      <c r="P4146" s="30" t="str">
        <f t="shared" si="1049"/>
        <v>10.9868</v>
      </c>
      <c r="Q4146" s="30">
        <f t="shared" si="1050"/>
        <v>111</v>
      </c>
      <c r="R4146" s="36" t="str">
        <f t="shared" si="1051"/>
        <v>08-Aug-2017</v>
      </c>
      <c r="S4146" s="37">
        <f t="shared" si="1042"/>
        <v>10.986800000000001</v>
      </c>
    </row>
    <row r="4147" spans="1:19">
      <c r="A4147" s="30" t="s">
        <v>9798</v>
      </c>
      <c r="D4147" s="30" t="str">
        <f t="shared" si="1036"/>
        <v>112002</v>
      </c>
      <c r="E4147" s="30">
        <f t="shared" si="1040"/>
        <v>7</v>
      </c>
      <c r="F4147" s="30" t="str">
        <f t="shared" si="1037"/>
        <v>INF109K01RW7</v>
      </c>
      <c r="G4147" s="30">
        <f t="shared" si="1041"/>
        <v>20</v>
      </c>
      <c r="H4147" s="30" t="str">
        <f t="shared" si="1038"/>
        <v>-</v>
      </c>
      <c r="I4147" s="30">
        <f t="shared" si="1043"/>
        <v>22</v>
      </c>
      <c r="J4147" s="35" t="str">
        <f t="shared" si="1039"/>
        <v>ICICI Prudential Dynamic Bond Fund - Premium Plus Growth</v>
      </c>
      <c r="K4147" s="35">
        <f t="shared" si="1044"/>
        <v>79</v>
      </c>
      <c r="L4147" s="30" t="str">
        <f t="shared" si="1045"/>
        <v>20.4775</v>
      </c>
      <c r="M4147" s="30">
        <f t="shared" si="1046"/>
        <v>87</v>
      </c>
      <c r="N4147" s="30" t="str">
        <f t="shared" si="1047"/>
        <v>20.2727</v>
      </c>
      <c r="O4147" s="30">
        <f t="shared" si="1048"/>
        <v>95</v>
      </c>
      <c r="P4147" s="30" t="str">
        <f t="shared" si="1049"/>
        <v>20.4775</v>
      </c>
      <c r="Q4147" s="30">
        <f t="shared" si="1050"/>
        <v>103</v>
      </c>
      <c r="R4147" s="36" t="str">
        <f t="shared" si="1051"/>
        <v>08-Aug-2017</v>
      </c>
      <c r="S4147" s="37">
        <f t="shared" si="1042"/>
        <v>20.477499999999999</v>
      </c>
    </row>
    <row r="4148" spans="1:19">
      <c r="A4148" s="30" t="s">
        <v>9799</v>
      </c>
      <c r="D4148" s="30" t="str">
        <f t="shared" si="1036"/>
        <v>111998</v>
      </c>
      <c r="E4148" s="30">
        <f t="shared" si="1040"/>
        <v>7</v>
      </c>
      <c r="F4148" s="30" t="str">
        <f t="shared" si="1037"/>
        <v>INF109K01FF7</v>
      </c>
      <c r="G4148" s="30">
        <f t="shared" si="1041"/>
        <v>20</v>
      </c>
      <c r="H4148" s="30" t="str">
        <f t="shared" si="1038"/>
        <v>INF109K01CD9</v>
      </c>
      <c r="I4148" s="30">
        <f t="shared" si="1043"/>
        <v>33</v>
      </c>
      <c r="J4148" s="35" t="str">
        <f t="shared" si="1039"/>
        <v>ICICI Prudential Dynamic Bond Fund - Quarterly Dividend</v>
      </c>
      <c r="K4148" s="35">
        <f t="shared" si="1044"/>
        <v>89</v>
      </c>
      <c r="L4148" s="30" t="str">
        <f t="shared" si="1045"/>
        <v>10.4988</v>
      </c>
      <c r="M4148" s="30">
        <f t="shared" si="1046"/>
        <v>97</v>
      </c>
      <c r="N4148" s="30" t="str">
        <f t="shared" si="1047"/>
        <v>10.3938</v>
      </c>
      <c r="O4148" s="30">
        <f t="shared" si="1048"/>
        <v>105</v>
      </c>
      <c r="P4148" s="30" t="str">
        <f t="shared" si="1049"/>
        <v>10.4988</v>
      </c>
      <c r="Q4148" s="30">
        <f t="shared" si="1050"/>
        <v>113</v>
      </c>
      <c r="R4148" s="36" t="str">
        <f t="shared" si="1051"/>
        <v>08-Aug-2017</v>
      </c>
      <c r="S4148" s="37">
        <f t="shared" si="1042"/>
        <v>10.498799999999999</v>
      </c>
    </row>
    <row r="4149" spans="1:19">
      <c r="A4149" s="30" t="s">
        <v>9800</v>
      </c>
      <c r="D4149" s="30" t="str">
        <f t="shared" si="1036"/>
        <v>101618</v>
      </c>
      <c r="E4149" s="30">
        <f t="shared" si="1040"/>
        <v>7</v>
      </c>
      <c r="F4149" s="30" t="str">
        <f t="shared" si="1037"/>
        <v>INF109K01738</v>
      </c>
      <c r="G4149" s="30">
        <f t="shared" si="1041"/>
        <v>20</v>
      </c>
      <c r="H4149" s="30" t="str">
        <f t="shared" si="1038"/>
        <v>-</v>
      </c>
      <c r="I4149" s="30">
        <f t="shared" si="1043"/>
        <v>22</v>
      </c>
      <c r="J4149" s="35" t="str">
        <f t="shared" si="1039"/>
        <v>ICICI Prudential Flexible Income - Daily Dividend</v>
      </c>
      <c r="K4149" s="35">
        <f t="shared" si="1044"/>
        <v>72</v>
      </c>
      <c r="L4149" s="30" t="str">
        <f t="shared" si="1045"/>
        <v>105.7358</v>
      </c>
      <c r="M4149" s="30">
        <f t="shared" si="1046"/>
        <v>81</v>
      </c>
      <c r="N4149" s="30" t="str">
        <f t="shared" si="1047"/>
        <v>105.7358</v>
      </c>
      <c r="O4149" s="30">
        <f t="shared" si="1048"/>
        <v>90</v>
      </c>
      <c r="P4149" s="30" t="str">
        <f t="shared" si="1049"/>
        <v>105.7358</v>
      </c>
      <c r="Q4149" s="30">
        <f t="shared" si="1050"/>
        <v>99</v>
      </c>
      <c r="R4149" s="36" t="str">
        <f t="shared" si="1051"/>
        <v>08-Aug-2017</v>
      </c>
      <c r="S4149" s="37">
        <f t="shared" si="1042"/>
        <v>105.7358</v>
      </c>
    </row>
    <row r="4150" spans="1:19">
      <c r="A4150" s="30" t="s">
        <v>9801</v>
      </c>
      <c r="D4150" s="30" t="str">
        <f t="shared" si="1036"/>
        <v>120397</v>
      </c>
      <c r="E4150" s="30">
        <f t="shared" si="1040"/>
        <v>7</v>
      </c>
      <c r="F4150" s="30" t="str">
        <f t="shared" si="1037"/>
        <v>INF109K01O66</v>
      </c>
      <c r="G4150" s="30">
        <f t="shared" si="1041"/>
        <v>20</v>
      </c>
      <c r="H4150" s="30" t="str">
        <f t="shared" si="1038"/>
        <v>-</v>
      </c>
      <c r="I4150" s="30">
        <f t="shared" si="1043"/>
        <v>22</v>
      </c>
      <c r="J4150" s="35" t="str">
        <f t="shared" si="1039"/>
        <v>ICICI Prudential Flexible Income - Direct Plan -  Daily Dividend</v>
      </c>
      <c r="K4150" s="35">
        <f t="shared" si="1044"/>
        <v>87</v>
      </c>
      <c r="L4150" s="30" t="str">
        <f t="shared" si="1045"/>
        <v>105.7358</v>
      </c>
      <c r="M4150" s="30">
        <f t="shared" si="1046"/>
        <v>96</v>
      </c>
      <c r="N4150" s="30" t="str">
        <f t="shared" si="1047"/>
        <v>105.7358</v>
      </c>
      <c r="O4150" s="30">
        <f t="shared" si="1048"/>
        <v>105</v>
      </c>
      <c r="P4150" s="30" t="str">
        <f t="shared" si="1049"/>
        <v>105.7358</v>
      </c>
      <c r="Q4150" s="30">
        <f t="shared" si="1050"/>
        <v>114</v>
      </c>
      <c r="R4150" s="36" t="str">
        <f t="shared" si="1051"/>
        <v>08-Aug-2017</v>
      </c>
      <c r="S4150" s="37">
        <f t="shared" si="1042"/>
        <v>105.7358</v>
      </c>
    </row>
    <row r="4151" spans="1:19" ht="26">
      <c r="A4151" s="30" t="s">
        <v>9802</v>
      </c>
      <c r="D4151" s="30" t="str">
        <f t="shared" si="1036"/>
        <v>120399</v>
      </c>
      <c r="E4151" s="30">
        <f t="shared" si="1040"/>
        <v>7</v>
      </c>
      <c r="F4151" s="30" t="str">
        <f t="shared" si="1037"/>
        <v>INF109K01O90</v>
      </c>
      <c r="G4151" s="30">
        <f t="shared" si="1041"/>
        <v>20</v>
      </c>
      <c r="H4151" s="30" t="str">
        <f t="shared" si="1038"/>
        <v>INF109K01O74</v>
      </c>
      <c r="I4151" s="30">
        <f t="shared" si="1043"/>
        <v>33</v>
      </c>
      <c r="J4151" s="35" t="str">
        <f t="shared" si="1039"/>
        <v>ICICI Prudential Flexible Income - Direct Plan -  Dividend Others</v>
      </c>
      <c r="K4151" s="35">
        <f t="shared" si="1044"/>
        <v>99</v>
      </c>
      <c r="L4151" s="30" t="str">
        <f t="shared" si="1045"/>
        <v>128.7466</v>
      </c>
      <c r="M4151" s="30">
        <f t="shared" si="1046"/>
        <v>108</v>
      </c>
      <c r="N4151" s="30" t="str">
        <f t="shared" si="1047"/>
        <v>128.7466</v>
      </c>
      <c r="O4151" s="30">
        <f t="shared" si="1048"/>
        <v>117</v>
      </c>
      <c r="P4151" s="30" t="str">
        <f t="shared" si="1049"/>
        <v>128.7466</v>
      </c>
      <c r="Q4151" s="30">
        <f t="shared" si="1050"/>
        <v>126</v>
      </c>
      <c r="R4151" s="36" t="str">
        <f t="shared" si="1051"/>
        <v>08-Aug-2017</v>
      </c>
      <c r="S4151" s="37">
        <f t="shared" si="1042"/>
        <v>128.7466</v>
      </c>
    </row>
    <row r="4152" spans="1:19">
      <c r="A4152" s="30" t="s">
        <v>9803</v>
      </c>
      <c r="D4152" s="30" t="str">
        <f t="shared" si="1036"/>
        <v>120398</v>
      </c>
      <c r="E4152" s="30">
        <f t="shared" si="1040"/>
        <v>7</v>
      </c>
      <c r="F4152" s="30" t="str">
        <f t="shared" si="1037"/>
        <v>INF109K01O82</v>
      </c>
      <c r="G4152" s="30">
        <f t="shared" si="1041"/>
        <v>20</v>
      </c>
      <c r="H4152" s="30" t="str">
        <f t="shared" si="1038"/>
        <v>-</v>
      </c>
      <c r="I4152" s="30">
        <f t="shared" si="1043"/>
        <v>22</v>
      </c>
      <c r="J4152" s="35" t="str">
        <f t="shared" si="1039"/>
        <v>ICICI Prudential Flexible Income - Direct Plan -  Growth</v>
      </c>
      <c r="K4152" s="35">
        <f t="shared" si="1044"/>
        <v>79</v>
      </c>
      <c r="L4152" s="30" t="str">
        <f t="shared" si="1045"/>
        <v>321.7019</v>
      </c>
      <c r="M4152" s="30">
        <f t="shared" si="1046"/>
        <v>88</v>
      </c>
      <c r="N4152" s="30" t="str">
        <f t="shared" si="1047"/>
        <v>321.7019</v>
      </c>
      <c r="O4152" s="30">
        <f t="shared" si="1048"/>
        <v>97</v>
      </c>
      <c r="P4152" s="30" t="str">
        <f t="shared" si="1049"/>
        <v>321.7019</v>
      </c>
      <c r="Q4152" s="30">
        <f t="shared" si="1050"/>
        <v>106</v>
      </c>
      <c r="R4152" s="36" t="str">
        <f t="shared" si="1051"/>
        <v>08-Aug-2017</v>
      </c>
      <c r="S4152" s="37">
        <f t="shared" si="1042"/>
        <v>321.70190000000002</v>
      </c>
    </row>
    <row r="4153" spans="1:19" ht="26">
      <c r="A4153" s="30" t="s">
        <v>9804</v>
      </c>
      <c r="D4153" s="30" t="str">
        <f t="shared" si="1036"/>
        <v>120396</v>
      </c>
      <c r="E4153" s="30">
        <f t="shared" si="1040"/>
        <v>7</v>
      </c>
      <c r="F4153" s="30" t="str">
        <f t="shared" si="1037"/>
        <v>INF109K01P08</v>
      </c>
      <c r="G4153" s="30">
        <f t="shared" si="1041"/>
        <v>20</v>
      </c>
      <c r="H4153" s="30" t="str">
        <f t="shared" si="1038"/>
        <v>INF109K01P16</v>
      </c>
      <c r="I4153" s="30">
        <f t="shared" si="1043"/>
        <v>33</v>
      </c>
      <c r="J4153" s="35" t="str">
        <f t="shared" si="1039"/>
        <v>ICICI Prudential Flexible Income - Direct Plan -  Weekly Dividend</v>
      </c>
      <c r="K4153" s="35">
        <f t="shared" si="1044"/>
        <v>99</v>
      </c>
      <c r="L4153" s="30" t="str">
        <f t="shared" si="1045"/>
        <v>105.5018</v>
      </c>
      <c r="M4153" s="30">
        <f t="shared" si="1046"/>
        <v>108</v>
      </c>
      <c r="N4153" s="30" t="str">
        <f t="shared" si="1047"/>
        <v>105.5018</v>
      </c>
      <c r="O4153" s="30">
        <f t="shared" si="1048"/>
        <v>117</v>
      </c>
      <c r="P4153" s="30" t="str">
        <f t="shared" si="1049"/>
        <v>105.5018</v>
      </c>
      <c r="Q4153" s="30">
        <f t="shared" si="1050"/>
        <v>126</v>
      </c>
      <c r="R4153" s="36" t="str">
        <f t="shared" si="1051"/>
        <v>08-Aug-2017</v>
      </c>
      <c r="S4153" s="37">
        <f t="shared" si="1042"/>
        <v>105.5018</v>
      </c>
    </row>
    <row r="4154" spans="1:19" ht="26">
      <c r="A4154" s="30" t="s">
        <v>9805</v>
      </c>
      <c r="D4154" s="30" t="str">
        <f t="shared" si="1036"/>
        <v>122904</v>
      </c>
      <c r="E4154" s="30">
        <f t="shared" si="1040"/>
        <v>7</v>
      </c>
      <c r="F4154" s="30" t="str">
        <f t="shared" si="1037"/>
        <v>INF109K016Y3</v>
      </c>
      <c r="G4154" s="30">
        <f t="shared" si="1041"/>
        <v>20</v>
      </c>
      <c r="H4154" s="30" t="str">
        <f t="shared" si="1038"/>
        <v>INF109K015Y5</v>
      </c>
      <c r="I4154" s="30">
        <f t="shared" si="1043"/>
        <v>33</v>
      </c>
      <c r="J4154" s="35" t="str">
        <f t="shared" si="1039"/>
        <v>ICICI Prudential Flexible Income - Direct Plan - Fortnightly Dividend</v>
      </c>
      <c r="K4154" s="35">
        <f t="shared" si="1044"/>
        <v>103</v>
      </c>
      <c r="L4154" s="30" t="str">
        <f t="shared" si="1045"/>
        <v>101.6744</v>
      </c>
      <c r="M4154" s="30">
        <f t="shared" si="1046"/>
        <v>112</v>
      </c>
      <c r="N4154" s="30" t="str">
        <f t="shared" si="1047"/>
        <v>101.6744</v>
      </c>
      <c r="O4154" s="30">
        <f t="shared" si="1048"/>
        <v>121</v>
      </c>
      <c r="P4154" s="30" t="str">
        <f t="shared" si="1049"/>
        <v>101.6744</v>
      </c>
      <c r="Q4154" s="30">
        <f t="shared" si="1050"/>
        <v>130</v>
      </c>
      <c r="R4154" s="36" t="str">
        <f t="shared" si="1051"/>
        <v>08-Aug-2017</v>
      </c>
      <c r="S4154" s="37">
        <f t="shared" si="1042"/>
        <v>101.67440000000001</v>
      </c>
    </row>
    <row r="4155" spans="1:19" ht="26">
      <c r="A4155" s="30" t="s">
        <v>9806</v>
      </c>
      <c r="D4155" s="30" t="str">
        <f t="shared" si="1036"/>
        <v>122651</v>
      </c>
      <c r="E4155" s="30">
        <f t="shared" si="1040"/>
        <v>7</v>
      </c>
      <c r="F4155" s="30" t="str">
        <f t="shared" si="1037"/>
        <v>INF109K018Y9</v>
      </c>
      <c r="G4155" s="30">
        <f t="shared" si="1041"/>
        <v>20</v>
      </c>
      <c r="H4155" s="30" t="str">
        <f t="shared" si="1038"/>
        <v>INF109K017Y1</v>
      </c>
      <c r="I4155" s="30">
        <f t="shared" si="1043"/>
        <v>33</v>
      </c>
      <c r="J4155" s="35" t="str">
        <f t="shared" si="1039"/>
        <v>ICICI Prudential Flexible Income - Direct Plan - Monthly Dividend</v>
      </c>
      <c r="K4155" s="35">
        <f t="shared" si="1044"/>
        <v>99</v>
      </c>
      <c r="L4155" s="30" t="str">
        <f t="shared" si="1045"/>
        <v>101.3018</v>
      </c>
      <c r="M4155" s="30">
        <f t="shared" si="1046"/>
        <v>108</v>
      </c>
      <c r="N4155" s="30" t="str">
        <f t="shared" si="1047"/>
        <v>101.3018</v>
      </c>
      <c r="O4155" s="30">
        <f t="shared" si="1048"/>
        <v>117</v>
      </c>
      <c r="P4155" s="30" t="str">
        <f t="shared" si="1049"/>
        <v>101.3018</v>
      </c>
      <c r="Q4155" s="30">
        <f t="shared" si="1050"/>
        <v>126</v>
      </c>
      <c r="R4155" s="36" t="str">
        <f t="shared" si="1051"/>
        <v>08-Aug-2017</v>
      </c>
      <c r="S4155" s="37">
        <f t="shared" si="1042"/>
        <v>101.3018</v>
      </c>
    </row>
    <row r="4156" spans="1:19" ht="26">
      <c r="A4156" s="30" t="s">
        <v>9807</v>
      </c>
      <c r="D4156" s="30" t="str">
        <f t="shared" si="1036"/>
        <v>122982</v>
      </c>
      <c r="E4156" s="30">
        <f t="shared" si="1040"/>
        <v>7</v>
      </c>
      <c r="F4156" s="30" t="str">
        <f t="shared" si="1037"/>
        <v>INF109K010Z3</v>
      </c>
      <c r="G4156" s="30">
        <f t="shared" si="1041"/>
        <v>20</v>
      </c>
      <c r="H4156" s="30" t="str">
        <f t="shared" si="1038"/>
        <v>INF109K019Y7</v>
      </c>
      <c r="I4156" s="30">
        <f t="shared" si="1043"/>
        <v>33</v>
      </c>
      <c r="J4156" s="35" t="str">
        <f t="shared" si="1039"/>
        <v>ICICI Prudential Flexible Income - Direct Plan - Quarterly Dividend</v>
      </c>
      <c r="K4156" s="35">
        <f t="shared" si="1044"/>
        <v>101</v>
      </c>
      <c r="L4156" s="30" t="str">
        <f t="shared" si="1045"/>
        <v>104.3420</v>
      </c>
      <c r="M4156" s="30">
        <f t="shared" si="1046"/>
        <v>110</v>
      </c>
      <c r="N4156" s="30" t="str">
        <f t="shared" si="1047"/>
        <v>104.3420</v>
      </c>
      <c r="O4156" s="30">
        <f t="shared" si="1048"/>
        <v>119</v>
      </c>
      <c r="P4156" s="30" t="str">
        <f t="shared" si="1049"/>
        <v>104.3420</v>
      </c>
      <c r="Q4156" s="30">
        <f t="shared" si="1050"/>
        <v>128</v>
      </c>
      <c r="R4156" s="36" t="str">
        <f t="shared" si="1051"/>
        <v>08-Aug-2017</v>
      </c>
      <c r="S4156" s="37">
        <f t="shared" si="1042"/>
        <v>104.342</v>
      </c>
    </row>
    <row r="4157" spans="1:19">
      <c r="A4157" s="30" t="s">
        <v>9808</v>
      </c>
      <c r="D4157" s="30" t="str">
        <f t="shared" si="1036"/>
        <v>122748</v>
      </c>
      <c r="E4157" s="30">
        <f t="shared" si="1040"/>
        <v>7</v>
      </c>
      <c r="F4157" s="30" t="str">
        <f t="shared" si="1037"/>
        <v>INF109K012Z9</v>
      </c>
      <c r="G4157" s="30">
        <f t="shared" si="1041"/>
        <v>20</v>
      </c>
      <c r="H4157" s="30" t="str">
        <f t="shared" si="1038"/>
        <v>INF109K011Z1</v>
      </c>
      <c r="I4157" s="30">
        <f t="shared" si="1043"/>
        <v>33</v>
      </c>
      <c r="J4157" s="35" t="str">
        <f t="shared" si="1039"/>
        <v>ICICI Prudential Flexible Income - Fortnightly Dividend</v>
      </c>
      <c r="K4157" s="35">
        <f t="shared" si="1044"/>
        <v>89</v>
      </c>
      <c r="L4157" s="30" t="str">
        <f t="shared" si="1045"/>
        <v>101.2069</v>
      </c>
      <c r="M4157" s="30">
        <f t="shared" si="1046"/>
        <v>98</v>
      </c>
      <c r="N4157" s="30" t="str">
        <f t="shared" si="1047"/>
        <v>101.2069</v>
      </c>
      <c r="O4157" s="30">
        <f t="shared" si="1048"/>
        <v>107</v>
      </c>
      <c r="P4157" s="30" t="str">
        <f t="shared" si="1049"/>
        <v>101.2069</v>
      </c>
      <c r="Q4157" s="30">
        <f t="shared" si="1050"/>
        <v>116</v>
      </c>
      <c r="R4157" s="36" t="str">
        <f t="shared" si="1051"/>
        <v>08-Aug-2017</v>
      </c>
      <c r="S4157" s="37">
        <f t="shared" si="1042"/>
        <v>101.2069</v>
      </c>
    </row>
    <row r="4158" spans="1:19">
      <c r="A4158" s="30" t="s">
        <v>9809</v>
      </c>
      <c r="D4158" s="30" t="str">
        <f t="shared" si="1036"/>
        <v>101619</v>
      </c>
      <c r="E4158" s="30">
        <f t="shared" si="1040"/>
        <v>7</v>
      </c>
      <c r="F4158" s="30" t="str">
        <f t="shared" si="1037"/>
        <v>INF109K01746</v>
      </c>
      <c r="G4158" s="30">
        <f t="shared" si="1041"/>
        <v>20</v>
      </c>
      <c r="H4158" s="30" t="str">
        <f t="shared" si="1038"/>
        <v>-</v>
      </c>
      <c r="I4158" s="30">
        <f t="shared" si="1043"/>
        <v>22</v>
      </c>
      <c r="J4158" s="35" t="str">
        <f t="shared" si="1039"/>
        <v>ICICI Prudential Flexible Income - Growth</v>
      </c>
      <c r="K4158" s="35">
        <f t="shared" si="1044"/>
        <v>64</v>
      </c>
      <c r="L4158" s="30" t="str">
        <f t="shared" si="1045"/>
        <v>320.2826</v>
      </c>
      <c r="M4158" s="30">
        <f t="shared" si="1046"/>
        <v>73</v>
      </c>
      <c r="N4158" s="30" t="str">
        <f t="shared" si="1047"/>
        <v>320.2826</v>
      </c>
      <c r="O4158" s="30">
        <f t="shared" si="1048"/>
        <v>82</v>
      </c>
      <c r="P4158" s="30" t="str">
        <f t="shared" si="1049"/>
        <v>320.2826</v>
      </c>
      <c r="Q4158" s="30">
        <f t="shared" si="1050"/>
        <v>91</v>
      </c>
      <c r="R4158" s="36" t="str">
        <f t="shared" si="1051"/>
        <v>08-Aug-2017</v>
      </c>
      <c r="S4158" s="37">
        <f t="shared" si="1042"/>
        <v>320.2826</v>
      </c>
    </row>
    <row r="4159" spans="1:19">
      <c r="A4159" s="30" t="s">
        <v>9810</v>
      </c>
      <c r="D4159" s="30" t="str">
        <f t="shared" si="1036"/>
        <v>122531</v>
      </c>
      <c r="E4159" s="30">
        <f t="shared" si="1040"/>
        <v>7</v>
      </c>
      <c r="F4159" s="30" t="str">
        <f t="shared" si="1037"/>
        <v>INF109K014Z5</v>
      </c>
      <c r="G4159" s="30">
        <f t="shared" si="1041"/>
        <v>20</v>
      </c>
      <c r="H4159" s="30" t="str">
        <f t="shared" si="1038"/>
        <v>INF109K013Z7</v>
      </c>
      <c r="I4159" s="30">
        <f t="shared" si="1043"/>
        <v>33</v>
      </c>
      <c r="J4159" s="35" t="str">
        <f t="shared" si="1039"/>
        <v>ICICI Prudential Flexible Income - Monthly Dividend</v>
      </c>
      <c r="K4159" s="35">
        <f t="shared" si="1044"/>
        <v>85</v>
      </c>
      <c r="L4159" s="30" t="str">
        <f t="shared" si="1045"/>
        <v>101.5163</v>
      </c>
      <c r="M4159" s="30">
        <f t="shared" si="1046"/>
        <v>94</v>
      </c>
      <c r="N4159" s="30" t="str">
        <f t="shared" si="1047"/>
        <v>101.5163</v>
      </c>
      <c r="O4159" s="30">
        <f t="shared" si="1048"/>
        <v>103</v>
      </c>
      <c r="P4159" s="30" t="str">
        <f t="shared" si="1049"/>
        <v>101.5163</v>
      </c>
      <c r="Q4159" s="30">
        <f t="shared" si="1050"/>
        <v>112</v>
      </c>
      <c r="R4159" s="36" t="str">
        <f t="shared" si="1051"/>
        <v>08-Aug-2017</v>
      </c>
      <c r="S4159" s="37">
        <f t="shared" si="1042"/>
        <v>101.5163</v>
      </c>
    </row>
    <row r="4160" spans="1:19">
      <c r="A4160" s="30" t="s">
        <v>9811</v>
      </c>
      <c r="D4160" s="30" t="str">
        <f t="shared" si="1036"/>
        <v>122995</v>
      </c>
      <c r="E4160" s="30">
        <f t="shared" si="1040"/>
        <v>7</v>
      </c>
      <c r="F4160" s="30" t="str">
        <f t="shared" si="1037"/>
        <v>INF109K016Z0</v>
      </c>
      <c r="G4160" s="30">
        <f t="shared" si="1041"/>
        <v>20</v>
      </c>
      <c r="H4160" s="30" t="str">
        <f t="shared" si="1038"/>
        <v>INF109K015Z2</v>
      </c>
      <c r="I4160" s="30">
        <f t="shared" si="1043"/>
        <v>33</v>
      </c>
      <c r="J4160" s="35" t="str">
        <f t="shared" si="1039"/>
        <v>ICICI Prudential Flexible Income - Quarterly Dividend</v>
      </c>
      <c r="K4160" s="35">
        <f t="shared" si="1044"/>
        <v>87</v>
      </c>
      <c r="L4160" s="30" t="str">
        <f t="shared" si="1045"/>
        <v>104.2167</v>
      </c>
      <c r="M4160" s="30">
        <f t="shared" si="1046"/>
        <v>96</v>
      </c>
      <c r="N4160" s="30" t="str">
        <f t="shared" si="1047"/>
        <v>104.2167</v>
      </c>
      <c r="O4160" s="30">
        <f t="shared" si="1048"/>
        <v>105</v>
      </c>
      <c r="P4160" s="30" t="str">
        <f t="shared" si="1049"/>
        <v>104.2167</v>
      </c>
      <c r="Q4160" s="30">
        <f t="shared" si="1050"/>
        <v>114</v>
      </c>
      <c r="R4160" s="36" t="str">
        <f t="shared" si="1051"/>
        <v>08-Aug-2017</v>
      </c>
      <c r="S4160" s="37">
        <f t="shared" si="1042"/>
        <v>104.2167</v>
      </c>
    </row>
    <row r="4161" spans="1:19">
      <c r="A4161" s="30" t="s">
        <v>9812</v>
      </c>
      <c r="D4161" s="30" t="str">
        <f t="shared" si="1036"/>
        <v>101617</v>
      </c>
      <c r="E4161" s="30">
        <f t="shared" si="1040"/>
        <v>7</v>
      </c>
      <c r="F4161" s="30" t="str">
        <f t="shared" si="1037"/>
        <v>INF109K01JO1</v>
      </c>
      <c r="G4161" s="30">
        <f t="shared" si="1041"/>
        <v>20</v>
      </c>
      <c r="H4161" s="30" t="str">
        <f t="shared" si="1038"/>
        <v>INF109K01753</v>
      </c>
      <c r="I4161" s="30">
        <f t="shared" si="1043"/>
        <v>33</v>
      </c>
      <c r="J4161" s="35" t="str">
        <f t="shared" si="1039"/>
        <v>ICICI Prudential Flexible Income - Weekly Dividend</v>
      </c>
      <c r="K4161" s="35">
        <f t="shared" si="1044"/>
        <v>84</v>
      </c>
      <c r="L4161" s="30" t="str">
        <f t="shared" si="1045"/>
        <v>105.4549</v>
      </c>
      <c r="M4161" s="30">
        <f t="shared" si="1046"/>
        <v>93</v>
      </c>
      <c r="N4161" s="30" t="str">
        <f t="shared" si="1047"/>
        <v>105.4549</v>
      </c>
      <c r="O4161" s="30">
        <f t="shared" si="1048"/>
        <v>102</v>
      </c>
      <c r="P4161" s="30" t="str">
        <f t="shared" si="1049"/>
        <v>105.4549</v>
      </c>
      <c r="Q4161" s="30">
        <f t="shared" si="1050"/>
        <v>111</v>
      </c>
      <c r="R4161" s="36" t="str">
        <f t="shared" si="1051"/>
        <v>08-Aug-2017</v>
      </c>
      <c r="S4161" s="37">
        <f t="shared" si="1042"/>
        <v>105.45489999999999</v>
      </c>
    </row>
    <row r="4162" spans="1:19">
      <c r="A4162" s="30" t="s">
        <v>9813</v>
      </c>
      <c r="D4162" s="30" t="str">
        <f t="shared" si="1036"/>
        <v>130900</v>
      </c>
      <c r="E4162" s="30">
        <f t="shared" si="1040"/>
        <v>7</v>
      </c>
      <c r="F4162" s="30" t="str">
        <f t="shared" si="1037"/>
        <v>INF109KA1I92</v>
      </c>
      <c r="G4162" s="30">
        <f t="shared" si="1041"/>
        <v>20</v>
      </c>
      <c r="H4162" s="30" t="str">
        <f t="shared" si="1038"/>
        <v>-</v>
      </c>
      <c r="I4162" s="30">
        <f t="shared" si="1043"/>
        <v>22</v>
      </c>
      <c r="J4162" s="35" t="str">
        <f t="shared" si="1039"/>
        <v>ICICI Prudential Flexible Income Plan - Bonus</v>
      </c>
      <c r="K4162" s="35">
        <f t="shared" si="1044"/>
        <v>68</v>
      </c>
      <c r="L4162" s="30" t="str">
        <f t="shared" si="1045"/>
        <v>127.7787</v>
      </c>
      <c r="M4162" s="30">
        <f t="shared" si="1046"/>
        <v>77</v>
      </c>
      <c r="N4162" s="30" t="str">
        <f t="shared" si="1047"/>
        <v>127.7787</v>
      </c>
      <c r="O4162" s="30">
        <f t="shared" si="1048"/>
        <v>86</v>
      </c>
      <c r="P4162" s="30" t="str">
        <f t="shared" si="1049"/>
        <v>127.7787</v>
      </c>
      <c r="Q4162" s="30">
        <f t="shared" si="1050"/>
        <v>95</v>
      </c>
      <c r="R4162" s="36" t="str">
        <f t="shared" si="1051"/>
        <v>08-Aug-2017</v>
      </c>
      <c r="S4162" s="37">
        <f t="shared" si="1042"/>
        <v>127.7787</v>
      </c>
    </row>
    <row r="4163" spans="1:19">
      <c r="A4163" s="30" t="s">
        <v>6320</v>
      </c>
      <c r="D4163" s="30" t="str">
        <f t="shared" si="1036"/>
        <v>130952</v>
      </c>
      <c r="E4163" s="30">
        <f t="shared" si="1040"/>
        <v>7</v>
      </c>
      <c r="F4163" s="30" t="str">
        <f t="shared" si="1037"/>
        <v>INF109KA1I01</v>
      </c>
      <c r="G4163" s="30">
        <f t="shared" si="1041"/>
        <v>20</v>
      </c>
      <c r="H4163" s="30" t="str">
        <f t="shared" si="1038"/>
        <v>-</v>
      </c>
      <c r="I4163" s="30">
        <f t="shared" si="1043"/>
        <v>22</v>
      </c>
      <c r="J4163" s="35" t="str">
        <f t="shared" si="1039"/>
        <v>ICICI Prudential Flexible Income Plan - Direct Plan Bonus</v>
      </c>
      <c r="K4163" s="35">
        <f t="shared" si="1044"/>
        <v>80</v>
      </c>
      <c r="L4163" s="30" t="str">
        <f t="shared" si="1045"/>
        <v>123.8923</v>
      </c>
      <c r="M4163" s="30">
        <f t="shared" si="1046"/>
        <v>89</v>
      </c>
      <c r="N4163" s="30" t="str">
        <f t="shared" si="1047"/>
        <v>123.8923</v>
      </c>
      <c r="O4163" s="30">
        <f t="shared" si="1048"/>
        <v>98</v>
      </c>
      <c r="P4163" s="30" t="str">
        <f t="shared" si="1049"/>
        <v>123.8923</v>
      </c>
      <c r="Q4163" s="30">
        <f t="shared" si="1050"/>
        <v>107</v>
      </c>
      <c r="R4163" s="36" t="str">
        <f t="shared" si="1051"/>
        <v>15-Mar-2017</v>
      </c>
      <c r="S4163" s="37">
        <f t="shared" si="1042"/>
        <v>123.89230000000001</v>
      </c>
    </row>
    <row r="4164" spans="1:19">
      <c r="A4164" s="30" t="s">
        <v>9814</v>
      </c>
      <c r="D4164" s="30" t="str">
        <f t="shared" si="1036"/>
        <v>115511</v>
      </c>
      <c r="E4164" s="30">
        <f t="shared" si="1040"/>
        <v>7</v>
      </c>
      <c r="F4164" s="30" t="str">
        <f t="shared" si="1037"/>
        <v>INF109K01WO4</v>
      </c>
      <c r="G4164" s="30">
        <f t="shared" si="1041"/>
        <v>20</v>
      </c>
      <c r="H4164" s="30" t="str">
        <f t="shared" si="1038"/>
        <v>INF109K01WN6</v>
      </c>
      <c r="I4164" s="30">
        <f t="shared" si="1043"/>
        <v>33</v>
      </c>
      <c r="J4164" s="35" t="str">
        <f t="shared" si="1039"/>
        <v>ICICI Prudential Flexible Income Plan - Dividend Others</v>
      </c>
      <c r="K4164" s="35">
        <f t="shared" si="1044"/>
        <v>89</v>
      </c>
      <c r="L4164" s="30" t="str">
        <f t="shared" si="1045"/>
        <v>127.9761</v>
      </c>
      <c r="M4164" s="30">
        <f t="shared" si="1046"/>
        <v>98</v>
      </c>
      <c r="N4164" s="30" t="str">
        <f t="shared" si="1047"/>
        <v>127.9761</v>
      </c>
      <c r="O4164" s="30">
        <f t="shared" si="1048"/>
        <v>107</v>
      </c>
      <c r="P4164" s="30" t="str">
        <f t="shared" si="1049"/>
        <v>127.9761</v>
      </c>
      <c r="Q4164" s="30">
        <f t="shared" si="1050"/>
        <v>116</v>
      </c>
      <c r="R4164" s="36" t="str">
        <f t="shared" si="1051"/>
        <v>08-Aug-2017</v>
      </c>
      <c r="S4164" s="37">
        <f t="shared" si="1042"/>
        <v>127.9761</v>
      </c>
    </row>
    <row r="4165" spans="1:19">
      <c r="A4165" s="30" t="s">
        <v>9815</v>
      </c>
      <c r="D4165" s="30" t="str">
        <f t="shared" si="1036"/>
        <v>111795</v>
      </c>
      <c r="E4165" s="30">
        <f t="shared" si="1040"/>
        <v>7</v>
      </c>
      <c r="F4165" s="30" t="str">
        <f t="shared" si="1037"/>
        <v>INF109K01EI4</v>
      </c>
      <c r="G4165" s="30">
        <f t="shared" si="1041"/>
        <v>20</v>
      </c>
      <c r="H4165" s="30" t="str">
        <f t="shared" si="1038"/>
        <v>INF109K01BW1</v>
      </c>
      <c r="I4165" s="30">
        <f t="shared" si="1043"/>
        <v>33</v>
      </c>
      <c r="J4165" s="35" t="str">
        <f t="shared" si="1039"/>
        <v>ICICI Prudential Flexible Income Plan Retail Daily Dividend</v>
      </c>
      <c r="K4165" s="35">
        <f t="shared" si="1044"/>
        <v>93</v>
      </c>
      <c r="L4165" s="30" t="str">
        <f t="shared" si="1045"/>
        <v>100.6300</v>
      </c>
      <c r="M4165" s="30">
        <f t="shared" si="1046"/>
        <v>102</v>
      </c>
      <c r="N4165" s="30" t="str">
        <f t="shared" si="1047"/>
        <v>100.6300</v>
      </c>
      <c r="O4165" s="30">
        <f t="shared" si="1048"/>
        <v>111</v>
      </c>
      <c r="P4165" s="30" t="str">
        <f t="shared" si="1049"/>
        <v>100.6300</v>
      </c>
      <c r="Q4165" s="30">
        <f t="shared" si="1050"/>
        <v>120</v>
      </c>
      <c r="R4165" s="36" t="str">
        <f t="shared" si="1051"/>
        <v>08-Aug-2017</v>
      </c>
      <c r="S4165" s="37">
        <f t="shared" si="1042"/>
        <v>100.63</v>
      </c>
    </row>
    <row r="4166" spans="1:19">
      <c r="A4166" s="30" t="s">
        <v>9816</v>
      </c>
      <c r="D4166" s="30" t="str">
        <f t="shared" si="1036"/>
        <v>111794</v>
      </c>
      <c r="E4166" s="30">
        <f t="shared" si="1040"/>
        <v>7</v>
      </c>
      <c r="F4166" s="30" t="str">
        <f t="shared" si="1037"/>
        <v>INF109K01BX9</v>
      </c>
      <c r="G4166" s="30">
        <f t="shared" si="1041"/>
        <v>20</v>
      </c>
      <c r="H4166" s="30" t="str">
        <f t="shared" si="1038"/>
        <v>-</v>
      </c>
      <c r="I4166" s="30">
        <f t="shared" si="1043"/>
        <v>22</v>
      </c>
      <c r="J4166" s="35" t="str">
        <f t="shared" si="1039"/>
        <v>ICICI Prudential Flexible Income Plan Retail Growth</v>
      </c>
      <c r="K4166" s="35">
        <f t="shared" si="1044"/>
        <v>74</v>
      </c>
      <c r="L4166" s="30" t="str">
        <f t="shared" si="1045"/>
        <v>185.0723</v>
      </c>
      <c r="M4166" s="30">
        <f t="shared" si="1046"/>
        <v>83</v>
      </c>
      <c r="N4166" s="30" t="str">
        <f t="shared" si="1047"/>
        <v>185.0723</v>
      </c>
      <c r="O4166" s="30">
        <f t="shared" si="1048"/>
        <v>92</v>
      </c>
      <c r="P4166" s="30" t="str">
        <f t="shared" si="1049"/>
        <v>185.0723</v>
      </c>
      <c r="Q4166" s="30">
        <f t="shared" si="1050"/>
        <v>101</v>
      </c>
      <c r="R4166" s="36" t="str">
        <f t="shared" si="1051"/>
        <v>08-Aug-2017</v>
      </c>
      <c r="S4166" s="37">
        <f t="shared" si="1042"/>
        <v>185.07230000000001</v>
      </c>
    </row>
    <row r="4167" spans="1:19">
      <c r="A4167" s="30" t="s">
        <v>9817</v>
      </c>
      <c r="D4167" s="30" t="str">
        <f t="shared" ref="D4167:D4230" si="1052">IF(ISERROR(LEFT(A4167,SEARCH(";",A4167)-1)),"",LEFT(A4167,SEARCH(";",A4167)-1))</f>
        <v>111793</v>
      </c>
      <c r="E4167" s="30">
        <f t="shared" si="1040"/>
        <v>7</v>
      </c>
      <c r="F4167" s="30" t="str">
        <f t="shared" ref="F4167:F4230" si="1053">IF($D4167="",A4167,MID($A4167,E4167+1,SEARCH(";",$A4167,E4167+1)-E4167-1))</f>
        <v>INF109K01EJ2</v>
      </c>
      <c r="G4167" s="30">
        <f t="shared" si="1041"/>
        <v>20</v>
      </c>
      <c r="H4167" s="30" t="str">
        <f t="shared" ref="H4167:H4230" si="1054">IF($D4167="","",MID($A4167,G4167+1,SEARCH(";",$A4167,G4167+1)-G4167-1))</f>
        <v>INF109K01BY7</v>
      </c>
      <c r="I4167" s="30">
        <f t="shared" si="1043"/>
        <v>33</v>
      </c>
      <c r="J4167" s="35" t="str">
        <f t="shared" ref="J4167:J4230" si="1055">IF($D4167="","",MID($A4167,I4167+1,SEARCH(";",$A4167,I4167+1)-I4167-1))</f>
        <v>ICICI Prudential Flexible Income Plan Retail Weekly Dividend</v>
      </c>
      <c r="K4167" s="35">
        <f t="shared" si="1044"/>
        <v>94</v>
      </c>
      <c r="L4167" s="30" t="str">
        <f t="shared" si="1045"/>
        <v>100.9748</v>
      </c>
      <c r="M4167" s="30">
        <f t="shared" si="1046"/>
        <v>103</v>
      </c>
      <c r="N4167" s="30" t="str">
        <f t="shared" si="1047"/>
        <v>100.9748</v>
      </c>
      <c r="O4167" s="30">
        <f t="shared" si="1048"/>
        <v>112</v>
      </c>
      <c r="P4167" s="30" t="str">
        <f t="shared" si="1049"/>
        <v>100.9748</v>
      </c>
      <c r="Q4167" s="30">
        <f t="shared" si="1050"/>
        <v>121</v>
      </c>
      <c r="R4167" s="36" t="str">
        <f t="shared" si="1051"/>
        <v>08-Aug-2017</v>
      </c>
      <c r="S4167" s="37">
        <f t="shared" si="1042"/>
        <v>100.9748</v>
      </c>
    </row>
    <row r="4168" spans="1:19">
      <c r="A4168" s="30" t="s">
        <v>9818</v>
      </c>
      <c r="D4168" s="30" t="str">
        <f t="shared" si="1052"/>
        <v>130932</v>
      </c>
      <c r="E4168" s="30">
        <f t="shared" ref="E4168:E4231" si="1056">IF($D4168="","",LEN(D4168)+1)</f>
        <v>7</v>
      </c>
      <c r="F4168" s="30" t="str">
        <f t="shared" si="1053"/>
        <v>INF109KA1C72</v>
      </c>
      <c r="G4168" s="30">
        <f t="shared" ref="G4168:G4231" si="1057">IF($D4168="","",E4168+(LEN(F4168)+1))</f>
        <v>20</v>
      </c>
      <c r="H4168" s="30" t="str">
        <f t="shared" si="1054"/>
        <v>-</v>
      </c>
      <c r="I4168" s="30">
        <f t="shared" si="1043"/>
        <v>22</v>
      </c>
      <c r="J4168" s="35" t="str">
        <f t="shared" si="1055"/>
        <v>ICICI Prudential Income Opportunities Fund -  Bonus</v>
      </c>
      <c r="K4168" s="35">
        <f t="shared" si="1044"/>
        <v>74</v>
      </c>
      <c r="L4168" s="30" t="str">
        <f t="shared" si="1045"/>
        <v>12.3798</v>
      </c>
      <c r="M4168" s="30">
        <f t="shared" si="1046"/>
        <v>82</v>
      </c>
      <c r="N4168" s="30" t="str">
        <f t="shared" si="1047"/>
        <v>12.2560</v>
      </c>
      <c r="O4168" s="30">
        <f t="shared" si="1048"/>
        <v>90</v>
      </c>
      <c r="P4168" s="30" t="str">
        <f t="shared" si="1049"/>
        <v>12.3798</v>
      </c>
      <c r="Q4168" s="30">
        <f t="shared" si="1050"/>
        <v>98</v>
      </c>
      <c r="R4168" s="36" t="str">
        <f t="shared" si="1051"/>
        <v>08-Aug-2017</v>
      </c>
      <c r="S4168" s="37">
        <f t="shared" ref="S4168:S4231" si="1058">IF(L4168="","",L4168+0)</f>
        <v>12.379799999999999</v>
      </c>
    </row>
    <row r="4169" spans="1:19" ht="26">
      <c r="A4169" s="30" t="s">
        <v>9819</v>
      </c>
      <c r="D4169" s="30" t="str">
        <f t="shared" si="1052"/>
        <v>120619</v>
      </c>
      <c r="E4169" s="30">
        <f t="shared" si="1056"/>
        <v>7</v>
      </c>
      <c r="F4169" s="30" t="str">
        <f t="shared" si="1053"/>
        <v>INF109K01V83</v>
      </c>
      <c r="G4169" s="30">
        <f t="shared" si="1057"/>
        <v>20</v>
      </c>
      <c r="H4169" s="30" t="str">
        <f t="shared" si="1054"/>
        <v>-</v>
      </c>
      <c r="I4169" s="30">
        <f t="shared" si="1043"/>
        <v>22</v>
      </c>
      <c r="J4169" s="35" t="str">
        <f t="shared" si="1055"/>
        <v>ICICI Prudential Income Opportunities Fund - Direct Plan -  Growth</v>
      </c>
      <c r="K4169" s="35">
        <f t="shared" si="1044"/>
        <v>89</v>
      </c>
      <c r="L4169" s="30" t="str">
        <f t="shared" si="1045"/>
        <v>24.2969</v>
      </c>
      <c r="M4169" s="30">
        <f t="shared" si="1046"/>
        <v>97</v>
      </c>
      <c r="N4169" s="30" t="str">
        <f t="shared" si="1047"/>
        <v>24.0539</v>
      </c>
      <c r="O4169" s="30">
        <f t="shared" si="1048"/>
        <v>105</v>
      </c>
      <c r="P4169" s="30" t="str">
        <f t="shared" si="1049"/>
        <v>24.2969</v>
      </c>
      <c r="Q4169" s="30">
        <f t="shared" si="1050"/>
        <v>113</v>
      </c>
      <c r="R4169" s="36" t="str">
        <f t="shared" si="1051"/>
        <v>08-Aug-2017</v>
      </c>
      <c r="S4169" s="37">
        <f t="shared" si="1058"/>
        <v>24.296900000000001</v>
      </c>
    </row>
    <row r="4170" spans="1:19" ht="26">
      <c r="A4170" s="30" t="s">
        <v>9820</v>
      </c>
      <c r="D4170" s="30" t="str">
        <f t="shared" si="1052"/>
        <v>120617</v>
      </c>
      <c r="E4170" s="30">
        <f t="shared" si="1056"/>
        <v>7</v>
      </c>
      <c r="F4170" s="30" t="str">
        <f t="shared" si="1053"/>
        <v>INF109K01V59</v>
      </c>
      <c r="G4170" s="30">
        <f t="shared" si="1057"/>
        <v>20</v>
      </c>
      <c r="H4170" s="30" t="str">
        <f t="shared" si="1054"/>
        <v>INF109K01V67</v>
      </c>
      <c r="I4170" s="30">
        <f t="shared" si="1043"/>
        <v>33</v>
      </c>
      <c r="J4170" s="35" t="str">
        <f t="shared" si="1055"/>
        <v>ICICI Prudential Income Opportunities Fund - Direct Plan - Dividend Monthly</v>
      </c>
      <c r="K4170" s="35">
        <f t="shared" si="1044"/>
        <v>109</v>
      </c>
      <c r="L4170" s="30" t="str">
        <f t="shared" si="1045"/>
        <v>11.5418</v>
      </c>
      <c r="M4170" s="30">
        <f t="shared" si="1046"/>
        <v>117</v>
      </c>
      <c r="N4170" s="30" t="str">
        <f t="shared" si="1047"/>
        <v>11.4264</v>
      </c>
      <c r="O4170" s="30">
        <f t="shared" si="1048"/>
        <v>125</v>
      </c>
      <c r="P4170" s="30" t="str">
        <f t="shared" si="1049"/>
        <v>11.5418</v>
      </c>
      <c r="Q4170" s="30">
        <f t="shared" si="1050"/>
        <v>133</v>
      </c>
      <c r="R4170" s="36" t="str">
        <f t="shared" si="1051"/>
        <v>08-Aug-2017</v>
      </c>
      <c r="S4170" s="37">
        <f t="shared" si="1058"/>
        <v>11.5418</v>
      </c>
    </row>
    <row r="4171" spans="1:19" ht="26">
      <c r="A4171" s="30" t="s">
        <v>9821</v>
      </c>
      <c r="D4171" s="30" t="str">
        <f t="shared" si="1052"/>
        <v>120618</v>
      </c>
      <c r="E4171" s="30">
        <f t="shared" si="1056"/>
        <v>7</v>
      </c>
      <c r="F4171" s="30" t="str">
        <f t="shared" si="1053"/>
        <v>INF109K01V75</v>
      </c>
      <c r="G4171" s="30">
        <f t="shared" si="1057"/>
        <v>20</v>
      </c>
      <c r="H4171" s="30" t="str">
        <f t="shared" si="1054"/>
        <v>INF109K01V91</v>
      </c>
      <c r="I4171" s="30">
        <f t="shared" si="1043"/>
        <v>33</v>
      </c>
      <c r="J4171" s="35" t="str">
        <f t="shared" si="1055"/>
        <v>ICICI Prudential Income Opportunities Fund - Direct Plan - Dividend Quarterly</v>
      </c>
      <c r="K4171" s="35">
        <f t="shared" si="1044"/>
        <v>111</v>
      </c>
      <c r="L4171" s="30" t="str">
        <f t="shared" si="1045"/>
        <v>11.5596</v>
      </c>
      <c r="M4171" s="30">
        <f t="shared" si="1046"/>
        <v>119</v>
      </c>
      <c r="N4171" s="30" t="str">
        <f t="shared" si="1047"/>
        <v>11.4440</v>
      </c>
      <c r="O4171" s="30">
        <f t="shared" si="1048"/>
        <v>127</v>
      </c>
      <c r="P4171" s="30" t="str">
        <f t="shared" si="1049"/>
        <v>11.5596</v>
      </c>
      <c r="Q4171" s="30">
        <f t="shared" si="1050"/>
        <v>135</v>
      </c>
      <c r="R4171" s="36" t="str">
        <f t="shared" si="1051"/>
        <v>08-Aug-2017</v>
      </c>
      <c r="S4171" s="37">
        <f t="shared" si="1058"/>
        <v>11.5596</v>
      </c>
    </row>
    <row r="4172" spans="1:19" ht="26">
      <c r="A4172" s="30" t="s">
        <v>9822</v>
      </c>
      <c r="D4172" s="30" t="str">
        <f t="shared" si="1052"/>
        <v>131480</v>
      </c>
      <c r="E4172" s="30">
        <f t="shared" si="1056"/>
        <v>7</v>
      </c>
      <c r="F4172" s="30" t="str">
        <f t="shared" si="1053"/>
        <v>INF109KA1X77</v>
      </c>
      <c r="G4172" s="30">
        <f t="shared" si="1057"/>
        <v>20</v>
      </c>
      <c r="H4172" s="30" t="str">
        <f t="shared" si="1054"/>
        <v>INF109KA1X69</v>
      </c>
      <c r="I4172" s="30">
        <f t="shared" si="1043"/>
        <v>33</v>
      </c>
      <c r="J4172" s="35" t="str">
        <f t="shared" si="1055"/>
        <v>ICICI Prudential Income Opportunities Fund - Direct Plan - Half Yearly Dividend</v>
      </c>
      <c r="K4172" s="35">
        <f t="shared" si="1044"/>
        <v>113</v>
      </c>
      <c r="L4172" s="30" t="str">
        <f t="shared" si="1045"/>
        <v>11.0366</v>
      </c>
      <c r="M4172" s="30">
        <f t="shared" si="1046"/>
        <v>121</v>
      </c>
      <c r="N4172" s="30" t="str">
        <f t="shared" si="1047"/>
        <v>10.9262</v>
      </c>
      <c r="O4172" s="30">
        <f t="shared" si="1048"/>
        <v>129</v>
      </c>
      <c r="P4172" s="30" t="str">
        <f t="shared" si="1049"/>
        <v>11.0366</v>
      </c>
      <c r="Q4172" s="30">
        <f t="shared" si="1050"/>
        <v>137</v>
      </c>
      <c r="R4172" s="36" t="str">
        <f t="shared" si="1051"/>
        <v>08-Aug-2017</v>
      </c>
      <c r="S4172" s="37">
        <f t="shared" si="1058"/>
        <v>11.0366</v>
      </c>
    </row>
    <row r="4173" spans="1:19" ht="26">
      <c r="A4173" s="30" t="s">
        <v>9823</v>
      </c>
      <c r="D4173" s="30" t="str">
        <f t="shared" si="1052"/>
        <v>109741</v>
      </c>
      <c r="E4173" s="30">
        <f t="shared" si="1056"/>
        <v>7</v>
      </c>
      <c r="F4173" s="30" t="str">
        <f t="shared" si="1053"/>
        <v>INF109K01EU9</v>
      </c>
      <c r="G4173" s="30">
        <f t="shared" si="1057"/>
        <v>20</v>
      </c>
      <c r="H4173" s="30" t="str">
        <f t="shared" si="1054"/>
        <v>INF109K01BP5</v>
      </c>
      <c r="I4173" s="30">
        <f t="shared" ref="I4173:I4236" si="1059">IF($D4173="","",G4173+LEN(H4173)+1)</f>
        <v>33</v>
      </c>
      <c r="J4173" s="35" t="str">
        <f t="shared" si="1055"/>
        <v>ICICI Prudential Income Opportunities Fund - Dividend Monthly</v>
      </c>
      <c r="K4173" s="35">
        <f t="shared" ref="K4173:K4236" si="1060">IF($D4173="","",I4173+LEN(J4173)+1)</f>
        <v>95</v>
      </c>
      <c r="L4173" s="30" t="str">
        <f t="shared" ref="L4173:L4236" si="1061">IF($D4173="","",MID($A4173,K4173+1,SEARCH(";",$A4173,K4173+1)-K4173-1))</f>
        <v>11.4468</v>
      </c>
      <c r="M4173" s="30">
        <f t="shared" ref="M4173:M4236" si="1062">IF($D4173="","",K4173+LEN(L4173)+1)</f>
        <v>103</v>
      </c>
      <c r="N4173" s="30" t="str">
        <f t="shared" ref="N4173:N4236" si="1063">IF($D4173="","",MID($A4173,M4173+1,SEARCH(";",$A4173,M4173+1)-M4173-1))</f>
        <v>11.3323</v>
      </c>
      <c r="O4173" s="30">
        <f t="shared" ref="O4173:O4236" si="1064">IF($D4173="","",M4173+LEN(N4173)+1)</f>
        <v>111</v>
      </c>
      <c r="P4173" s="30" t="str">
        <f t="shared" ref="P4173:P4236" si="1065">IF($D4173="","",MID($A4173,O4173+1,SEARCH(";",$A4173,O4173+1)-O4173-1))</f>
        <v>11.4468</v>
      </c>
      <c r="Q4173" s="30">
        <f t="shared" ref="Q4173:Q4236" si="1066">IF($D4173="","",O4173+LEN(P4173)+1)</f>
        <v>119</v>
      </c>
      <c r="R4173" s="36" t="str">
        <f t="shared" ref="R4173:R4236" si="1067">IF($D4173="","",MID($A4173,Q4173+1,15))</f>
        <v>08-Aug-2017</v>
      </c>
      <c r="S4173" s="37">
        <f t="shared" si="1058"/>
        <v>11.4468</v>
      </c>
    </row>
    <row r="4174" spans="1:19" ht="26">
      <c r="A4174" s="30" t="s">
        <v>9824</v>
      </c>
      <c r="D4174" s="30" t="str">
        <f t="shared" si="1052"/>
        <v>109743</v>
      </c>
      <c r="E4174" s="30">
        <f t="shared" si="1056"/>
        <v>7</v>
      </c>
      <c r="F4174" s="30" t="str">
        <f t="shared" si="1053"/>
        <v>INF109K01EV7</v>
      </c>
      <c r="G4174" s="30">
        <f t="shared" si="1057"/>
        <v>20</v>
      </c>
      <c r="H4174" s="30" t="str">
        <f t="shared" si="1054"/>
        <v>INF109K01BS9</v>
      </c>
      <c r="I4174" s="30">
        <f t="shared" si="1059"/>
        <v>33</v>
      </c>
      <c r="J4174" s="35" t="str">
        <f t="shared" si="1055"/>
        <v>ICICI Prudential Income Opportunities Fund - Dividend Quarterly</v>
      </c>
      <c r="K4174" s="35">
        <f t="shared" si="1060"/>
        <v>97</v>
      </c>
      <c r="L4174" s="30" t="str">
        <f t="shared" si="1061"/>
        <v>11.2151</v>
      </c>
      <c r="M4174" s="30">
        <f t="shared" si="1062"/>
        <v>105</v>
      </c>
      <c r="N4174" s="30" t="str">
        <f t="shared" si="1063"/>
        <v>11.1029</v>
      </c>
      <c r="O4174" s="30">
        <f t="shared" si="1064"/>
        <v>113</v>
      </c>
      <c r="P4174" s="30" t="str">
        <f t="shared" si="1065"/>
        <v>11.2151</v>
      </c>
      <c r="Q4174" s="30">
        <f t="shared" si="1066"/>
        <v>121</v>
      </c>
      <c r="R4174" s="36" t="str">
        <f t="shared" si="1067"/>
        <v>08-Aug-2017</v>
      </c>
      <c r="S4174" s="37">
        <f t="shared" si="1058"/>
        <v>11.2151</v>
      </c>
    </row>
    <row r="4175" spans="1:19">
      <c r="A4175" s="30" t="s">
        <v>9825</v>
      </c>
      <c r="D4175" s="30" t="str">
        <f t="shared" si="1052"/>
        <v>109740</v>
      </c>
      <c r="E4175" s="30">
        <f t="shared" si="1056"/>
        <v>7</v>
      </c>
      <c r="F4175" s="30" t="str">
        <f t="shared" si="1053"/>
        <v>INF109K01BO8</v>
      </c>
      <c r="G4175" s="30">
        <f t="shared" si="1057"/>
        <v>20</v>
      </c>
      <c r="H4175" s="30" t="str">
        <f t="shared" si="1054"/>
        <v>-</v>
      </c>
      <c r="I4175" s="30">
        <f t="shared" si="1059"/>
        <v>22</v>
      </c>
      <c r="J4175" s="35" t="str">
        <f t="shared" si="1055"/>
        <v>ICICI Prudential Income Opportunities Fund - Growth</v>
      </c>
      <c r="K4175" s="35">
        <f t="shared" si="1060"/>
        <v>74</v>
      </c>
      <c r="L4175" s="30" t="str">
        <f t="shared" si="1061"/>
        <v>23.9154</v>
      </c>
      <c r="M4175" s="30">
        <f t="shared" si="1062"/>
        <v>82</v>
      </c>
      <c r="N4175" s="30" t="str">
        <f t="shared" si="1063"/>
        <v>23.6762</v>
      </c>
      <c r="O4175" s="30">
        <f t="shared" si="1064"/>
        <v>90</v>
      </c>
      <c r="P4175" s="30" t="str">
        <f t="shared" si="1065"/>
        <v>23.9154</v>
      </c>
      <c r="Q4175" s="30">
        <f t="shared" si="1066"/>
        <v>98</v>
      </c>
      <c r="R4175" s="36" t="str">
        <f t="shared" si="1067"/>
        <v>08-Aug-2017</v>
      </c>
      <c r="S4175" s="37">
        <f t="shared" si="1058"/>
        <v>23.915400000000002</v>
      </c>
    </row>
    <row r="4176" spans="1:19" ht="26">
      <c r="A4176" s="30" t="s">
        <v>9826</v>
      </c>
      <c r="D4176" s="30" t="str">
        <f t="shared" si="1052"/>
        <v>131481</v>
      </c>
      <c r="E4176" s="30">
        <f t="shared" si="1056"/>
        <v>7</v>
      </c>
      <c r="F4176" s="30" t="str">
        <f t="shared" si="1053"/>
        <v>INF109KA1X51</v>
      </c>
      <c r="G4176" s="30">
        <f t="shared" si="1057"/>
        <v>20</v>
      </c>
      <c r="H4176" s="30" t="str">
        <f t="shared" si="1054"/>
        <v>INF109KA1X44</v>
      </c>
      <c r="I4176" s="30">
        <f t="shared" si="1059"/>
        <v>33</v>
      </c>
      <c r="J4176" s="35" t="str">
        <f t="shared" si="1055"/>
        <v>ICICI Prudential Income Opportunities Fund - Half Yearly Dividend</v>
      </c>
      <c r="K4176" s="35">
        <f t="shared" si="1060"/>
        <v>99</v>
      </c>
      <c r="L4176" s="30" t="str">
        <f t="shared" si="1061"/>
        <v>11.3726</v>
      </c>
      <c r="M4176" s="30">
        <f t="shared" si="1062"/>
        <v>107</v>
      </c>
      <c r="N4176" s="30" t="str">
        <f t="shared" si="1063"/>
        <v>11.2589</v>
      </c>
      <c r="O4176" s="30">
        <f t="shared" si="1064"/>
        <v>115</v>
      </c>
      <c r="P4176" s="30" t="str">
        <f t="shared" si="1065"/>
        <v>11.3726</v>
      </c>
      <c r="Q4176" s="30">
        <f t="shared" si="1066"/>
        <v>123</v>
      </c>
      <c r="R4176" s="36" t="str">
        <f t="shared" si="1067"/>
        <v>08-Aug-2017</v>
      </c>
      <c r="S4176" s="37">
        <f t="shared" si="1058"/>
        <v>11.3726</v>
      </c>
    </row>
    <row r="4177" spans="1:19" ht="26">
      <c r="A4177" s="30" t="s">
        <v>9827</v>
      </c>
      <c r="D4177" s="30" t="str">
        <f t="shared" si="1052"/>
        <v>109742</v>
      </c>
      <c r="E4177" s="30">
        <f t="shared" si="1056"/>
        <v>7</v>
      </c>
      <c r="F4177" s="30" t="str">
        <f t="shared" si="1053"/>
        <v>INF109K01BQ3</v>
      </c>
      <c r="G4177" s="30">
        <f t="shared" si="1057"/>
        <v>20</v>
      </c>
      <c r="H4177" s="30" t="str">
        <f t="shared" si="1054"/>
        <v>-</v>
      </c>
      <c r="I4177" s="30">
        <f t="shared" si="1059"/>
        <v>22</v>
      </c>
      <c r="J4177" s="35" t="str">
        <f t="shared" si="1055"/>
        <v>ICICI Prudential Income Opportunities Fund- Institutional Growth</v>
      </c>
      <c r="K4177" s="35">
        <f t="shared" si="1060"/>
        <v>87</v>
      </c>
      <c r="L4177" s="30" t="str">
        <f t="shared" si="1061"/>
        <v>20.9206</v>
      </c>
      <c r="M4177" s="30">
        <f t="shared" si="1062"/>
        <v>95</v>
      </c>
      <c r="N4177" s="30" t="str">
        <f t="shared" si="1063"/>
        <v>20.7114</v>
      </c>
      <c r="O4177" s="30">
        <f t="shared" si="1064"/>
        <v>103</v>
      </c>
      <c r="P4177" s="30" t="str">
        <f t="shared" si="1065"/>
        <v>20.9206</v>
      </c>
      <c r="Q4177" s="30">
        <f t="shared" si="1066"/>
        <v>111</v>
      </c>
      <c r="R4177" s="36" t="str">
        <f t="shared" si="1067"/>
        <v>08-Aug-2017</v>
      </c>
      <c r="S4177" s="37">
        <f t="shared" si="1058"/>
        <v>20.9206</v>
      </c>
    </row>
    <row r="4178" spans="1:19" ht="26">
      <c r="A4178" s="30" t="s">
        <v>9828</v>
      </c>
      <c r="D4178" s="30" t="str">
        <f t="shared" si="1052"/>
        <v>109744</v>
      </c>
      <c r="E4178" s="30">
        <f t="shared" si="1056"/>
        <v>7</v>
      </c>
      <c r="F4178" s="30" t="str">
        <f t="shared" si="1053"/>
        <v>INF109K01ES3</v>
      </c>
      <c r="G4178" s="30">
        <f t="shared" si="1057"/>
        <v>20</v>
      </c>
      <c r="H4178" s="30" t="str">
        <f t="shared" si="1054"/>
        <v>INF109K01BR1</v>
      </c>
      <c r="I4178" s="30">
        <f t="shared" si="1059"/>
        <v>33</v>
      </c>
      <c r="J4178" s="35" t="str">
        <f t="shared" si="1055"/>
        <v>ICICI Prudential Income Opportunities Fund- Institutional Monthly Dividend</v>
      </c>
      <c r="K4178" s="35">
        <f t="shared" si="1060"/>
        <v>108</v>
      </c>
      <c r="L4178" s="30" t="str">
        <f t="shared" si="1061"/>
        <v>10.6835</v>
      </c>
      <c r="M4178" s="30">
        <f t="shared" si="1062"/>
        <v>116</v>
      </c>
      <c r="N4178" s="30" t="str">
        <f t="shared" si="1063"/>
        <v>10.5767</v>
      </c>
      <c r="O4178" s="30">
        <f t="shared" si="1064"/>
        <v>124</v>
      </c>
      <c r="P4178" s="30" t="str">
        <f t="shared" si="1065"/>
        <v>10.6835</v>
      </c>
      <c r="Q4178" s="30">
        <f t="shared" si="1066"/>
        <v>132</v>
      </c>
      <c r="R4178" s="36" t="str">
        <f t="shared" si="1067"/>
        <v>08-Aug-2017</v>
      </c>
      <c r="S4178" s="37">
        <f t="shared" si="1058"/>
        <v>10.6835</v>
      </c>
    </row>
    <row r="4179" spans="1:19" ht="26">
      <c r="A4179" s="30" t="s">
        <v>9829</v>
      </c>
      <c r="D4179" s="30" t="str">
        <f t="shared" si="1052"/>
        <v>109745</v>
      </c>
      <c r="E4179" s="30">
        <f t="shared" si="1056"/>
        <v>7</v>
      </c>
      <c r="F4179" s="30" t="str">
        <f t="shared" si="1053"/>
        <v>INF109K01ET1</v>
      </c>
      <c r="G4179" s="30">
        <f t="shared" si="1057"/>
        <v>20</v>
      </c>
      <c r="H4179" s="30" t="str">
        <f t="shared" si="1054"/>
        <v>INF109K01BT7</v>
      </c>
      <c r="I4179" s="30">
        <f t="shared" si="1059"/>
        <v>33</v>
      </c>
      <c r="J4179" s="35" t="str">
        <f t="shared" si="1055"/>
        <v>ICICI Prudential Income Opportunities Fund- Institutional Quarterly Dividend</v>
      </c>
      <c r="K4179" s="35">
        <f t="shared" si="1060"/>
        <v>110</v>
      </c>
      <c r="L4179" s="30" t="str">
        <f t="shared" si="1061"/>
        <v>11.6301</v>
      </c>
      <c r="M4179" s="30">
        <f t="shared" si="1062"/>
        <v>118</v>
      </c>
      <c r="N4179" s="30" t="str">
        <f t="shared" si="1063"/>
        <v>11.5138</v>
      </c>
      <c r="O4179" s="30">
        <f t="shared" si="1064"/>
        <v>126</v>
      </c>
      <c r="P4179" s="30" t="str">
        <f t="shared" si="1065"/>
        <v>11.6301</v>
      </c>
      <c r="Q4179" s="30">
        <f t="shared" si="1066"/>
        <v>134</v>
      </c>
      <c r="R4179" s="36" t="str">
        <f t="shared" si="1067"/>
        <v>08-Aug-2017</v>
      </c>
      <c r="S4179" s="37">
        <f t="shared" si="1058"/>
        <v>11.630100000000001</v>
      </c>
    </row>
    <row r="4180" spans="1:19">
      <c r="A4180" s="30" t="s">
        <v>9830</v>
      </c>
      <c r="D4180" s="30" t="str">
        <f t="shared" si="1052"/>
        <v>100365</v>
      </c>
      <c r="E4180" s="30">
        <f t="shared" si="1056"/>
        <v>7</v>
      </c>
      <c r="F4180" s="30" t="str">
        <f t="shared" si="1053"/>
        <v>INF109K01365</v>
      </c>
      <c r="G4180" s="30">
        <f t="shared" si="1057"/>
        <v>20</v>
      </c>
      <c r="H4180" s="30" t="str">
        <f t="shared" si="1054"/>
        <v>-</v>
      </c>
      <c r="I4180" s="30">
        <f t="shared" si="1059"/>
        <v>22</v>
      </c>
      <c r="J4180" s="35" t="str">
        <f t="shared" si="1055"/>
        <v>ICICI Prudential Income -  Growth</v>
      </c>
      <c r="K4180" s="35">
        <f t="shared" si="1060"/>
        <v>56</v>
      </c>
      <c r="L4180" s="30" t="str">
        <f t="shared" si="1061"/>
        <v>54.9254</v>
      </c>
      <c r="M4180" s="30">
        <f t="shared" si="1062"/>
        <v>64</v>
      </c>
      <c r="N4180" s="30" t="str">
        <f t="shared" si="1063"/>
        <v>54.3761</v>
      </c>
      <c r="O4180" s="30">
        <f t="shared" si="1064"/>
        <v>72</v>
      </c>
      <c r="P4180" s="30" t="str">
        <f t="shared" si="1065"/>
        <v>54.9254</v>
      </c>
      <c r="Q4180" s="30">
        <f t="shared" si="1066"/>
        <v>80</v>
      </c>
      <c r="R4180" s="36" t="str">
        <f t="shared" si="1067"/>
        <v>08-Aug-2017</v>
      </c>
      <c r="S4180" s="37">
        <f t="shared" si="1058"/>
        <v>54.925400000000003</v>
      </c>
    </row>
    <row r="4181" spans="1:19">
      <c r="A4181" s="30" t="s">
        <v>9831</v>
      </c>
      <c r="D4181" s="30" t="str">
        <f t="shared" si="1052"/>
        <v>100367</v>
      </c>
      <c r="E4181" s="30">
        <f t="shared" si="1056"/>
        <v>7</v>
      </c>
      <c r="F4181" s="30" t="str">
        <f t="shared" si="1053"/>
        <v>INF109K01EZ8</v>
      </c>
      <c r="G4181" s="30">
        <f t="shared" si="1057"/>
        <v>20</v>
      </c>
      <c r="H4181" s="30" t="str">
        <f t="shared" si="1054"/>
        <v>INF109K01399</v>
      </c>
      <c r="I4181" s="30">
        <f t="shared" si="1059"/>
        <v>33</v>
      </c>
      <c r="J4181" s="35" t="str">
        <f t="shared" si="1055"/>
        <v>ICICI Prudential Income -  Quarterly Dividend</v>
      </c>
      <c r="K4181" s="35">
        <f t="shared" si="1060"/>
        <v>79</v>
      </c>
      <c r="L4181" s="30" t="str">
        <f t="shared" si="1061"/>
        <v>11.8915</v>
      </c>
      <c r="M4181" s="30">
        <f t="shared" si="1062"/>
        <v>87</v>
      </c>
      <c r="N4181" s="30" t="str">
        <f t="shared" si="1063"/>
        <v>11.7726</v>
      </c>
      <c r="O4181" s="30">
        <f t="shared" si="1064"/>
        <v>95</v>
      </c>
      <c r="P4181" s="30" t="str">
        <f t="shared" si="1065"/>
        <v>11.8915</v>
      </c>
      <c r="Q4181" s="30">
        <f t="shared" si="1066"/>
        <v>103</v>
      </c>
      <c r="R4181" s="36" t="str">
        <f t="shared" si="1067"/>
        <v>08-Aug-2017</v>
      </c>
      <c r="S4181" s="37">
        <f t="shared" si="1058"/>
        <v>11.891500000000001</v>
      </c>
    </row>
    <row r="4182" spans="1:19">
      <c r="A4182" s="30" t="s">
        <v>9832</v>
      </c>
      <c r="D4182" s="30" t="str">
        <f t="shared" si="1052"/>
        <v>131623</v>
      </c>
      <c r="E4182" s="30">
        <f t="shared" si="1056"/>
        <v>7</v>
      </c>
      <c r="F4182" s="30" t="str">
        <f t="shared" si="1053"/>
        <v>INF109KA11C4</v>
      </c>
      <c r="G4182" s="30">
        <f t="shared" si="1057"/>
        <v>20</v>
      </c>
      <c r="H4182" s="30" t="str">
        <f t="shared" si="1054"/>
        <v>INF109KA10C6</v>
      </c>
      <c r="I4182" s="30">
        <f t="shared" si="1059"/>
        <v>33</v>
      </c>
      <c r="J4182" s="35" t="str">
        <f t="shared" si="1055"/>
        <v>ICICI Prudential Income - Annual Dividend</v>
      </c>
      <c r="K4182" s="35">
        <f t="shared" si="1060"/>
        <v>75</v>
      </c>
      <c r="L4182" s="30" t="str">
        <f t="shared" si="1061"/>
        <v>11.2777</v>
      </c>
      <c r="M4182" s="30">
        <f t="shared" si="1062"/>
        <v>83</v>
      </c>
      <c r="N4182" s="30" t="str">
        <f t="shared" si="1063"/>
        <v>11.1649</v>
      </c>
      <c r="O4182" s="30">
        <f t="shared" si="1064"/>
        <v>91</v>
      </c>
      <c r="P4182" s="30" t="str">
        <f t="shared" si="1065"/>
        <v>11.2777</v>
      </c>
      <c r="Q4182" s="30">
        <f t="shared" si="1066"/>
        <v>99</v>
      </c>
      <c r="R4182" s="36" t="str">
        <f t="shared" si="1067"/>
        <v>08-Aug-2017</v>
      </c>
      <c r="S4182" s="37">
        <f t="shared" si="1058"/>
        <v>11.277699999999999</v>
      </c>
    </row>
    <row r="4183" spans="1:19">
      <c r="A4183" s="30" t="s">
        <v>9833</v>
      </c>
      <c r="D4183" s="30" t="str">
        <f t="shared" si="1052"/>
        <v>122673</v>
      </c>
      <c r="E4183" s="30">
        <f t="shared" si="1056"/>
        <v>7</v>
      </c>
      <c r="F4183" s="30" t="str">
        <f t="shared" si="1053"/>
        <v>INF109KA1335</v>
      </c>
      <c r="G4183" s="30">
        <f t="shared" si="1057"/>
        <v>20</v>
      </c>
      <c r="H4183" s="30" t="str">
        <f t="shared" si="1054"/>
        <v>-</v>
      </c>
      <c r="I4183" s="30">
        <f t="shared" si="1059"/>
        <v>22</v>
      </c>
      <c r="J4183" s="35" t="str">
        <f t="shared" si="1055"/>
        <v>ICICI Prudential Income - Bonus</v>
      </c>
      <c r="K4183" s="35">
        <f t="shared" si="1060"/>
        <v>54</v>
      </c>
      <c r="L4183" s="30" t="str">
        <f t="shared" si="1061"/>
        <v>54.9256</v>
      </c>
      <c r="M4183" s="30">
        <f t="shared" si="1062"/>
        <v>62</v>
      </c>
      <c r="N4183" s="30" t="str">
        <f t="shared" si="1063"/>
        <v>54.3763</v>
      </c>
      <c r="O4183" s="30">
        <f t="shared" si="1064"/>
        <v>70</v>
      </c>
      <c r="P4183" s="30" t="str">
        <f t="shared" si="1065"/>
        <v>54.9256</v>
      </c>
      <c r="Q4183" s="30">
        <f t="shared" si="1066"/>
        <v>78</v>
      </c>
      <c r="R4183" s="36" t="str">
        <f t="shared" si="1067"/>
        <v>08-Aug-2017</v>
      </c>
      <c r="S4183" s="37">
        <f t="shared" si="1058"/>
        <v>54.925600000000003</v>
      </c>
    </row>
    <row r="4184" spans="1:19">
      <c r="A4184" s="30" t="s">
        <v>9834</v>
      </c>
      <c r="D4184" s="30" t="str">
        <f t="shared" si="1052"/>
        <v>120743</v>
      </c>
      <c r="E4184" s="30">
        <f t="shared" si="1056"/>
        <v>7</v>
      </c>
      <c r="F4184" s="30" t="str">
        <f t="shared" si="1053"/>
        <v>INF109K017L8</v>
      </c>
      <c r="G4184" s="30">
        <f t="shared" si="1057"/>
        <v>20</v>
      </c>
      <c r="H4184" s="30" t="str">
        <f t="shared" si="1054"/>
        <v>-</v>
      </c>
      <c r="I4184" s="30">
        <f t="shared" si="1059"/>
        <v>22</v>
      </c>
      <c r="J4184" s="35" t="str">
        <f t="shared" si="1055"/>
        <v>ICICI Prudential Income - Direct Plan - Growth</v>
      </c>
      <c r="K4184" s="35">
        <f t="shared" si="1060"/>
        <v>69</v>
      </c>
      <c r="L4184" s="30" t="str">
        <f t="shared" si="1061"/>
        <v>57.4890</v>
      </c>
      <c r="M4184" s="30">
        <f t="shared" si="1062"/>
        <v>77</v>
      </c>
      <c r="N4184" s="30" t="str">
        <f t="shared" si="1063"/>
        <v>56.9141</v>
      </c>
      <c r="O4184" s="30">
        <f t="shared" si="1064"/>
        <v>85</v>
      </c>
      <c r="P4184" s="30" t="str">
        <f t="shared" si="1065"/>
        <v>57.4890</v>
      </c>
      <c r="Q4184" s="30">
        <f t="shared" si="1066"/>
        <v>93</v>
      </c>
      <c r="R4184" s="36" t="str">
        <f t="shared" si="1067"/>
        <v>08-Aug-2017</v>
      </c>
      <c r="S4184" s="37">
        <f t="shared" si="1058"/>
        <v>57.488999999999997</v>
      </c>
    </row>
    <row r="4185" spans="1:19">
      <c r="A4185" s="30" t="s">
        <v>9835</v>
      </c>
      <c r="D4185" s="30" t="str">
        <f t="shared" si="1052"/>
        <v>120748</v>
      </c>
      <c r="E4185" s="30">
        <f t="shared" si="1056"/>
        <v>7</v>
      </c>
      <c r="F4185" s="30" t="str">
        <f t="shared" si="1053"/>
        <v>INF109K018L6</v>
      </c>
      <c r="G4185" s="30">
        <f t="shared" si="1057"/>
        <v>20</v>
      </c>
      <c r="H4185" s="30" t="str">
        <f t="shared" si="1054"/>
        <v>INF109K019L4</v>
      </c>
      <c r="I4185" s="30">
        <f t="shared" si="1059"/>
        <v>33</v>
      </c>
      <c r="J4185" s="35" t="str">
        <f t="shared" si="1055"/>
        <v>ICICI Prudential Income - Direct Plan - Half Yearly Dividend</v>
      </c>
      <c r="K4185" s="35">
        <f t="shared" si="1060"/>
        <v>94</v>
      </c>
      <c r="L4185" s="30" t="str">
        <f t="shared" si="1061"/>
        <v>12.2558</v>
      </c>
      <c r="M4185" s="30">
        <f t="shared" si="1062"/>
        <v>102</v>
      </c>
      <c r="N4185" s="30" t="str">
        <f t="shared" si="1063"/>
        <v>12.1332</v>
      </c>
      <c r="O4185" s="30">
        <f t="shared" si="1064"/>
        <v>110</v>
      </c>
      <c r="P4185" s="30" t="str">
        <f t="shared" si="1065"/>
        <v>12.2558</v>
      </c>
      <c r="Q4185" s="30">
        <f t="shared" si="1066"/>
        <v>118</v>
      </c>
      <c r="R4185" s="36" t="str">
        <f t="shared" si="1067"/>
        <v>08-Aug-2017</v>
      </c>
      <c r="S4185" s="37">
        <f t="shared" si="1058"/>
        <v>12.255800000000001</v>
      </c>
    </row>
    <row r="4186" spans="1:19">
      <c r="A4186" s="30" t="s">
        <v>9836</v>
      </c>
      <c r="D4186" s="30" t="str">
        <f t="shared" si="1052"/>
        <v>120747</v>
      </c>
      <c r="E4186" s="30">
        <f t="shared" si="1056"/>
        <v>7</v>
      </c>
      <c r="F4186" s="30" t="str">
        <f t="shared" si="1053"/>
        <v>INF109K010M1</v>
      </c>
      <c r="G4186" s="30">
        <f t="shared" si="1057"/>
        <v>20</v>
      </c>
      <c r="H4186" s="30" t="str">
        <f t="shared" si="1054"/>
        <v>INF109K011M9</v>
      </c>
      <c r="I4186" s="30">
        <f t="shared" si="1059"/>
        <v>33</v>
      </c>
      <c r="J4186" s="35" t="str">
        <f t="shared" si="1055"/>
        <v>ICICI Prudential Income - Direct Plan - Quarterly Dividend</v>
      </c>
      <c r="K4186" s="35">
        <f t="shared" si="1060"/>
        <v>92</v>
      </c>
      <c r="L4186" s="30" t="str">
        <f t="shared" si="1061"/>
        <v>12.2151</v>
      </c>
      <c r="M4186" s="30">
        <f t="shared" si="1062"/>
        <v>100</v>
      </c>
      <c r="N4186" s="30" t="str">
        <f t="shared" si="1063"/>
        <v>12.0929</v>
      </c>
      <c r="O4186" s="30">
        <f t="shared" si="1064"/>
        <v>108</v>
      </c>
      <c r="P4186" s="30" t="str">
        <f t="shared" si="1065"/>
        <v>12.2151</v>
      </c>
      <c r="Q4186" s="30">
        <f t="shared" si="1066"/>
        <v>116</v>
      </c>
      <c r="R4186" s="36" t="str">
        <f t="shared" si="1067"/>
        <v>08-Aug-2017</v>
      </c>
      <c r="S4186" s="37">
        <f t="shared" si="1058"/>
        <v>12.2151</v>
      </c>
    </row>
    <row r="4187" spans="1:19">
      <c r="A4187" s="30" t="s">
        <v>9837</v>
      </c>
      <c r="D4187" s="30" t="str">
        <f t="shared" si="1052"/>
        <v>100364</v>
      </c>
      <c r="E4187" s="30">
        <f t="shared" si="1056"/>
        <v>7</v>
      </c>
      <c r="F4187" s="30" t="str">
        <f t="shared" si="1053"/>
        <v>INF109K01EX3</v>
      </c>
      <c r="G4187" s="30">
        <f t="shared" si="1057"/>
        <v>20</v>
      </c>
      <c r="H4187" s="30" t="str">
        <f t="shared" si="1054"/>
        <v>INF109K01357</v>
      </c>
      <c r="I4187" s="30">
        <f t="shared" si="1059"/>
        <v>33</v>
      </c>
      <c r="J4187" s="35" t="str">
        <f t="shared" si="1055"/>
        <v>ICICI Prudential Income - Half Yearly Dividend</v>
      </c>
      <c r="K4187" s="35">
        <f t="shared" si="1060"/>
        <v>80</v>
      </c>
      <c r="L4187" s="30" t="str">
        <f t="shared" si="1061"/>
        <v>11.5249</v>
      </c>
      <c r="M4187" s="30">
        <f t="shared" si="1062"/>
        <v>88</v>
      </c>
      <c r="N4187" s="30" t="str">
        <f t="shared" si="1063"/>
        <v>11.4097</v>
      </c>
      <c r="O4187" s="30">
        <f t="shared" si="1064"/>
        <v>96</v>
      </c>
      <c r="P4187" s="30" t="str">
        <f t="shared" si="1065"/>
        <v>11.5249</v>
      </c>
      <c r="Q4187" s="30">
        <f t="shared" si="1066"/>
        <v>104</v>
      </c>
      <c r="R4187" s="36" t="str">
        <f t="shared" si="1067"/>
        <v>08-Aug-2017</v>
      </c>
      <c r="S4187" s="37">
        <f t="shared" si="1058"/>
        <v>11.524900000000001</v>
      </c>
    </row>
    <row r="4188" spans="1:19">
      <c r="A4188" s="30" t="s">
        <v>9838</v>
      </c>
      <c r="D4188" s="30" t="str">
        <f t="shared" si="1052"/>
        <v>131622</v>
      </c>
      <c r="E4188" s="30">
        <f t="shared" si="1056"/>
        <v>7</v>
      </c>
      <c r="F4188" s="30" t="str">
        <f t="shared" si="1053"/>
        <v>INF109KA13C0</v>
      </c>
      <c r="G4188" s="30">
        <f t="shared" si="1057"/>
        <v>20</v>
      </c>
      <c r="H4188" s="30" t="str">
        <f t="shared" si="1054"/>
        <v>INF109KA12C2</v>
      </c>
      <c r="I4188" s="30">
        <f t="shared" si="1059"/>
        <v>33</v>
      </c>
      <c r="J4188" s="35" t="str">
        <f t="shared" si="1055"/>
        <v>ICICI Prudential Income Direct Plan - Annual Dividend</v>
      </c>
      <c r="K4188" s="35">
        <f t="shared" si="1060"/>
        <v>87</v>
      </c>
      <c r="L4188" s="30" t="str">
        <f t="shared" si="1061"/>
        <v>12.4555</v>
      </c>
      <c r="M4188" s="30">
        <f t="shared" si="1062"/>
        <v>95</v>
      </c>
      <c r="N4188" s="30" t="str">
        <f t="shared" si="1063"/>
        <v>12.3309</v>
      </c>
      <c r="O4188" s="30">
        <f t="shared" si="1064"/>
        <v>103</v>
      </c>
      <c r="P4188" s="30" t="str">
        <f t="shared" si="1065"/>
        <v>12.4555</v>
      </c>
      <c r="Q4188" s="30">
        <f t="shared" si="1066"/>
        <v>111</v>
      </c>
      <c r="R4188" s="36" t="str">
        <f t="shared" si="1067"/>
        <v>08-Aug-2017</v>
      </c>
      <c r="S4188" s="37">
        <f t="shared" si="1058"/>
        <v>12.455500000000001</v>
      </c>
    </row>
    <row r="4189" spans="1:19">
      <c r="A4189" s="30" t="s">
        <v>9839</v>
      </c>
      <c r="D4189" s="30" t="str">
        <f t="shared" si="1052"/>
        <v>100366</v>
      </c>
      <c r="E4189" s="30">
        <f t="shared" si="1056"/>
        <v>7</v>
      </c>
      <c r="F4189" s="30" t="str">
        <f t="shared" si="1053"/>
        <v>INF109K01EY1</v>
      </c>
      <c r="G4189" s="30">
        <f t="shared" si="1057"/>
        <v>20</v>
      </c>
      <c r="H4189" s="30" t="str">
        <f t="shared" si="1054"/>
        <v>INF109K01381</v>
      </c>
      <c r="I4189" s="30">
        <f t="shared" si="1059"/>
        <v>33</v>
      </c>
      <c r="J4189" s="35" t="str">
        <f t="shared" si="1055"/>
        <v>ICICI Prudential Income Plan-Institutional Quarterly Dividend</v>
      </c>
      <c r="K4189" s="35">
        <f t="shared" si="1060"/>
        <v>95</v>
      </c>
      <c r="L4189" s="30" t="str">
        <f t="shared" si="1061"/>
        <v>11.2828</v>
      </c>
      <c r="M4189" s="30">
        <f t="shared" si="1062"/>
        <v>103</v>
      </c>
      <c r="N4189" s="30" t="str">
        <f t="shared" si="1063"/>
        <v>11.1700</v>
      </c>
      <c r="O4189" s="30">
        <f t="shared" si="1064"/>
        <v>111</v>
      </c>
      <c r="P4189" s="30" t="str">
        <f t="shared" si="1065"/>
        <v>11.2828</v>
      </c>
      <c r="Q4189" s="30">
        <f t="shared" si="1066"/>
        <v>119</v>
      </c>
      <c r="R4189" s="36" t="str">
        <f t="shared" si="1067"/>
        <v>08-Aug-2017</v>
      </c>
      <c r="S4189" s="37">
        <f t="shared" si="1058"/>
        <v>11.2828</v>
      </c>
    </row>
    <row r="4190" spans="1:19">
      <c r="A4190" s="30" t="s">
        <v>9840</v>
      </c>
      <c r="D4190" s="30" t="str">
        <f t="shared" si="1052"/>
        <v>101642</v>
      </c>
      <c r="E4190" s="30">
        <f t="shared" si="1056"/>
        <v>7</v>
      </c>
      <c r="F4190" s="30" t="str">
        <f t="shared" si="1053"/>
        <v>INF109K01EW5</v>
      </c>
      <c r="G4190" s="30">
        <f t="shared" si="1057"/>
        <v>20</v>
      </c>
      <c r="H4190" s="30" t="str">
        <f t="shared" si="1054"/>
        <v>INF109K01373</v>
      </c>
      <c r="I4190" s="30">
        <f t="shared" si="1059"/>
        <v>33</v>
      </c>
      <c r="J4190" s="35" t="str">
        <f t="shared" si="1055"/>
        <v>ICICI Prudential Income - Institutional Dividend Halfyearly</v>
      </c>
      <c r="K4190" s="35">
        <f t="shared" si="1060"/>
        <v>93</v>
      </c>
      <c r="L4190" s="30" t="str">
        <f t="shared" si="1061"/>
        <v>11.4698</v>
      </c>
      <c r="M4190" s="30">
        <f t="shared" si="1062"/>
        <v>101</v>
      </c>
      <c r="N4190" s="30" t="str">
        <f t="shared" si="1063"/>
        <v>11.3551</v>
      </c>
      <c r="O4190" s="30">
        <f t="shared" si="1064"/>
        <v>109</v>
      </c>
      <c r="P4190" s="30" t="str">
        <f t="shared" si="1065"/>
        <v>11.4698</v>
      </c>
      <c r="Q4190" s="30">
        <f t="shared" si="1066"/>
        <v>117</v>
      </c>
      <c r="R4190" s="36" t="str">
        <f t="shared" si="1067"/>
        <v>08-Aug-2017</v>
      </c>
      <c r="S4190" s="37">
        <f t="shared" si="1058"/>
        <v>11.469799999999999</v>
      </c>
    </row>
    <row r="4191" spans="1:19">
      <c r="A4191" s="30" t="s">
        <v>9841</v>
      </c>
      <c r="D4191" s="30" t="str">
        <f t="shared" si="1052"/>
        <v>101643</v>
      </c>
      <c r="E4191" s="30">
        <f t="shared" si="1056"/>
        <v>7</v>
      </c>
      <c r="F4191" s="30" t="str">
        <f t="shared" si="1053"/>
        <v>INF109K01407</v>
      </c>
      <c r="G4191" s="30">
        <f t="shared" si="1057"/>
        <v>20</v>
      </c>
      <c r="H4191" s="30" t="str">
        <f t="shared" si="1054"/>
        <v>-</v>
      </c>
      <c r="I4191" s="30">
        <f t="shared" si="1059"/>
        <v>22</v>
      </c>
      <c r="J4191" s="35" t="str">
        <f t="shared" si="1055"/>
        <v>ICICI Prudential Income Plan-Institutional Option-Growth</v>
      </c>
      <c r="K4191" s="35">
        <f t="shared" si="1060"/>
        <v>79</v>
      </c>
      <c r="L4191" s="30" t="str">
        <f t="shared" si="1061"/>
        <v>59.1053</v>
      </c>
      <c r="M4191" s="30">
        <f t="shared" si="1062"/>
        <v>87</v>
      </c>
      <c r="N4191" s="30" t="str">
        <f t="shared" si="1063"/>
        <v>58.5142</v>
      </c>
      <c r="O4191" s="30">
        <f t="shared" si="1064"/>
        <v>95</v>
      </c>
      <c r="P4191" s="30" t="str">
        <f t="shared" si="1065"/>
        <v>59.1053</v>
      </c>
      <c r="Q4191" s="30">
        <f t="shared" si="1066"/>
        <v>103</v>
      </c>
      <c r="R4191" s="36" t="str">
        <f t="shared" si="1067"/>
        <v>08-Aug-2017</v>
      </c>
      <c r="S4191" s="37">
        <f t="shared" si="1058"/>
        <v>59.1053</v>
      </c>
    </row>
    <row r="4192" spans="1:19" ht="26">
      <c r="A4192" s="30" t="s">
        <v>9842</v>
      </c>
      <c r="D4192" s="30" t="str">
        <f t="shared" si="1052"/>
        <v>106290</v>
      </c>
      <c r="E4192" s="30">
        <f t="shared" si="1056"/>
        <v>7</v>
      </c>
      <c r="F4192" s="30" t="str">
        <f t="shared" si="1053"/>
        <v>INF109K01KM3</v>
      </c>
      <c r="G4192" s="30">
        <f t="shared" si="1057"/>
        <v>20</v>
      </c>
      <c r="H4192" s="30" t="str">
        <f t="shared" si="1054"/>
        <v>-</v>
      </c>
      <c r="I4192" s="30">
        <f t="shared" si="1059"/>
        <v>22</v>
      </c>
      <c r="J4192" s="35" t="str">
        <f t="shared" si="1055"/>
        <v>ICICI Prudential Interval Fund - Annual Interval Plan I - Retail Dividend</v>
      </c>
      <c r="K4192" s="35">
        <f t="shared" si="1060"/>
        <v>96</v>
      </c>
      <c r="L4192" s="30" t="str">
        <f t="shared" si="1061"/>
        <v>11.4528</v>
      </c>
      <c r="M4192" s="30">
        <f t="shared" si="1062"/>
        <v>104</v>
      </c>
      <c r="N4192" s="30" t="str">
        <f t="shared" si="1063"/>
        <v>N.A.</v>
      </c>
      <c r="O4192" s="30">
        <f t="shared" si="1064"/>
        <v>109</v>
      </c>
      <c r="P4192" s="30" t="str">
        <f t="shared" si="1065"/>
        <v>N.A.</v>
      </c>
      <c r="Q4192" s="30">
        <f t="shared" si="1066"/>
        <v>114</v>
      </c>
      <c r="R4192" s="36" t="str">
        <f t="shared" si="1067"/>
        <v>08-Aug-2017</v>
      </c>
      <c r="S4192" s="37">
        <f t="shared" si="1058"/>
        <v>11.4528</v>
      </c>
    </row>
    <row r="4193" spans="1:19" ht="26">
      <c r="A4193" s="30" t="s">
        <v>9843</v>
      </c>
      <c r="D4193" s="30" t="str">
        <f t="shared" si="1052"/>
        <v>106292</v>
      </c>
      <c r="E4193" s="30">
        <f t="shared" si="1056"/>
        <v>7</v>
      </c>
      <c r="F4193" s="30" t="str">
        <f t="shared" si="1053"/>
        <v>INF109K01KL5</v>
      </c>
      <c r="G4193" s="30">
        <f t="shared" si="1057"/>
        <v>20</v>
      </c>
      <c r="H4193" s="30" t="str">
        <f t="shared" si="1054"/>
        <v>-</v>
      </c>
      <c r="I4193" s="30">
        <f t="shared" si="1059"/>
        <v>22</v>
      </c>
      <c r="J4193" s="35" t="str">
        <f t="shared" si="1055"/>
        <v>ICICI Prudential Interval Fund - Annual Interval Plan I - Retail Growth</v>
      </c>
      <c r="K4193" s="35">
        <f t="shared" si="1060"/>
        <v>94</v>
      </c>
      <c r="L4193" s="30" t="str">
        <f t="shared" si="1061"/>
        <v>22.3225</v>
      </c>
      <c r="M4193" s="30">
        <f t="shared" si="1062"/>
        <v>102</v>
      </c>
      <c r="N4193" s="30" t="str">
        <f t="shared" si="1063"/>
        <v>N.A.</v>
      </c>
      <c r="O4193" s="30">
        <f t="shared" si="1064"/>
        <v>107</v>
      </c>
      <c r="P4193" s="30" t="str">
        <f t="shared" si="1065"/>
        <v>N.A.</v>
      </c>
      <c r="Q4193" s="30">
        <f t="shared" si="1066"/>
        <v>112</v>
      </c>
      <c r="R4193" s="36" t="str">
        <f t="shared" si="1067"/>
        <v>08-Aug-2017</v>
      </c>
      <c r="S4193" s="37">
        <f t="shared" si="1058"/>
        <v>22.322500000000002</v>
      </c>
    </row>
    <row r="4194" spans="1:19" ht="26">
      <c r="A4194" s="30" t="s">
        <v>9844</v>
      </c>
      <c r="D4194" s="30" t="str">
        <f t="shared" si="1052"/>
        <v>130958</v>
      </c>
      <c r="E4194" s="30">
        <f t="shared" si="1056"/>
        <v>7</v>
      </c>
      <c r="F4194" s="30" t="str">
        <f t="shared" si="1053"/>
        <v>INF109KA1C80</v>
      </c>
      <c r="G4194" s="30">
        <f t="shared" si="1057"/>
        <v>20</v>
      </c>
      <c r="H4194" s="30" t="str">
        <f t="shared" si="1054"/>
        <v>-</v>
      </c>
      <c r="I4194" s="30">
        <f t="shared" si="1059"/>
        <v>22</v>
      </c>
      <c r="J4194" s="35" t="str">
        <f t="shared" si="1055"/>
        <v>ICICI Prudential Interval Fund Annual Interval Plan - I - Direct Plan Bonus</v>
      </c>
      <c r="K4194" s="35">
        <f t="shared" si="1060"/>
        <v>98</v>
      </c>
      <c r="L4194" s="30" t="str">
        <f t="shared" si="1061"/>
        <v>12.5260</v>
      </c>
      <c r="M4194" s="30">
        <f t="shared" si="1062"/>
        <v>106</v>
      </c>
      <c r="N4194" s="30" t="str">
        <f t="shared" si="1063"/>
        <v>N.A.</v>
      </c>
      <c r="O4194" s="30">
        <f t="shared" si="1064"/>
        <v>111</v>
      </c>
      <c r="P4194" s="30" t="str">
        <f t="shared" si="1065"/>
        <v>N.A.</v>
      </c>
      <c r="Q4194" s="30">
        <f t="shared" si="1066"/>
        <v>116</v>
      </c>
      <c r="R4194" s="36" t="str">
        <f t="shared" si="1067"/>
        <v>08-Aug-2017</v>
      </c>
      <c r="S4194" s="37">
        <f t="shared" si="1058"/>
        <v>12.526</v>
      </c>
    </row>
    <row r="4195" spans="1:19">
      <c r="A4195" s="30" t="s">
        <v>9845</v>
      </c>
      <c r="D4195" s="30" t="str">
        <f t="shared" si="1052"/>
        <v>106291</v>
      </c>
      <c r="E4195" s="30">
        <f t="shared" si="1056"/>
        <v>7</v>
      </c>
      <c r="F4195" s="30" t="str">
        <f t="shared" si="1053"/>
        <v>INF109K01KN1</v>
      </c>
      <c r="G4195" s="30">
        <f t="shared" si="1057"/>
        <v>20</v>
      </c>
      <c r="H4195" s="30" t="str">
        <f t="shared" si="1054"/>
        <v>-</v>
      </c>
      <c r="I4195" s="30">
        <f t="shared" si="1059"/>
        <v>22</v>
      </c>
      <c r="J4195" s="35" t="str">
        <f t="shared" si="1055"/>
        <v>ICICI Prudential Interval Fund Annual Interval Plan I -  Growth</v>
      </c>
      <c r="K4195" s="35">
        <f t="shared" si="1060"/>
        <v>86</v>
      </c>
      <c r="L4195" s="30" t="str">
        <f t="shared" si="1061"/>
        <v>17.8384</v>
      </c>
      <c r="M4195" s="30">
        <f t="shared" si="1062"/>
        <v>94</v>
      </c>
      <c r="N4195" s="30" t="str">
        <f t="shared" si="1063"/>
        <v>N.A.</v>
      </c>
      <c r="O4195" s="30">
        <f t="shared" si="1064"/>
        <v>99</v>
      </c>
      <c r="P4195" s="30" t="str">
        <f t="shared" si="1065"/>
        <v>N.A.</v>
      </c>
      <c r="Q4195" s="30">
        <f t="shared" si="1066"/>
        <v>104</v>
      </c>
      <c r="R4195" s="36" t="str">
        <f t="shared" si="1067"/>
        <v>08-Aug-2017</v>
      </c>
      <c r="S4195" s="37">
        <f t="shared" si="1058"/>
        <v>17.8384</v>
      </c>
    </row>
    <row r="4196" spans="1:19" ht="26">
      <c r="A4196" s="30" t="s">
        <v>338</v>
      </c>
      <c r="D4196" s="30" t="str">
        <f t="shared" si="1052"/>
        <v>120626</v>
      </c>
      <c r="E4196" s="30">
        <f t="shared" si="1056"/>
        <v>7</v>
      </c>
      <c r="F4196" s="30" t="str">
        <f t="shared" si="1053"/>
        <v>INF109K01K52</v>
      </c>
      <c r="G4196" s="30">
        <f t="shared" si="1057"/>
        <v>20</v>
      </c>
      <c r="H4196" s="30" t="str">
        <f t="shared" si="1054"/>
        <v>-</v>
      </c>
      <c r="I4196" s="30">
        <f t="shared" si="1059"/>
        <v>22</v>
      </c>
      <c r="J4196" s="35" t="str">
        <f t="shared" si="1055"/>
        <v>ICICI Prudential Interval Fund Annual Interval Plan I - Direct Plan -  Dividend</v>
      </c>
      <c r="K4196" s="35">
        <f t="shared" si="1060"/>
        <v>102</v>
      </c>
      <c r="L4196" s="30" t="str">
        <f t="shared" si="1061"/>
        <v>N.A.</v>
      </c>
      <c r="M4196" s="30">
        <f t="shared" si="1062"/>
        <v>107</v>
      </c>
      <c r="N4196" s="30" t="str">
        <f t="shared" si="1063"/>
        <v>N.A.</v>
      </c>
      <c r="O4196" s="30">
        <f t="shared" si="1064"/>
        <v>112</v>
      </c>
      <c r="P4196" s="30" t="str">
        <f t="shared" si="1065"/>
        <v>N.A.</v>
      </c>
      <c r="Q4196" s="30">
        <f t="shared" si="1066"/>
        <v>117</v>
      </c>
      <c r="R4196" s="36" t="str">
        <f t="shared" si="1067"/>
        <v>09-Jan-2013</v>
      </c>
      <c r="S4196" s="37" t="e">
        <f t="shared" si="1058"/>
        <v>#VALUE!</v>
      </c>
    </row>
    <row r="4197" spans="1:19" ht="26">
      <c r="A4197" s="30" t="s">
        <v>9846</v>
      </c>
      <c r="D4197" s="30" t="str">
        <f t="shared" si="1052"/>
        <v>120625</v>
      </c>
      <c r="E4197" s="30">
        <f t="shared" si="1056"/>
        <v>7</v>
      </c>
      <c r="F4197" s="30" t="str">
        <f t="shared" si="1053"/>
        <v>INF109K01K45</v>
      </c>
      <c r="G4197" s="30">
        <f t="shared" si="1057"/>
        <v>20</v>
      </c>
      <c r="H4197" s="30" t="str">
        <f t="shared" si="1054"/>
        <v>-</v>
      </c>
      <c r="I4197" s="30">
        <f t="shared" si="1059"/>
        <v>22</v>
      </c>
      <c r="J4197" s="35" t="str">
        <f t="shared" si="1055"/>
        <v>ICICI Prudential Interval Fund Annual Interval Plan I - Direct Plan -  Growth</v>
      </c>
      <c r="K4197" s="35">
        <f t="shared" si="1060"/>
        <v>100</v>
      </c>
      <c r="L4197" s="30" t="str">
        <f t="shared" si="1061"/>
        <v>17.8675</v>
      </c>
      <c r="M4197" s="30">
        <f t="shared" si="1062"/>
        <v>108</v>
      </c>
      <c r="N4197" s="30" t="str">
        <f t="shared" si="1063"/>
        <v>N.A.</v>
      </c>
      <c r="O4197" s="30">
        <f t="shared" si="1064"/>
        <v>113</v>
      </c>
      <c r="P4197" s="30" t="str">
        <f t="shared" si="1065"/>
        <v>N.A.</v>
      </c>
      <c r="Q4197" s="30">
        <f t="shared" si="1066"/>
        <v>118</v>
      </c>
      <c r="R4197" s="36" t="str">
        <f t="shared" si="1067"/>
        <v>08-Aug-2017</v>
      </c>
      <c r="S4197" s="37">
        <f t="shared" si="1058"/>
        <v>17.8675</v>
      </c>
    </row>
    <row r="4198" spans="1:19">
      <c r="A4198" s="30" t="s">
        <v>9847</v>
      </c>
      <c r="D4198" s="30" t="str">
        <f t="shared" si="1052"/>
        <v>106293</v>
      </c>
      <c r="E4198" s="30">
        <f t="shared" si="1056"/>
        <v>7</v>
      </c>
      <c r="F4198" s="30" t="str">
        <f t="shared" si="1053"/>
        <v>INF109K01KO9</v>
      </c>
      <c r="G4198" s="30">
        <f t="shared" si="1057"/>
        <v>20</v>
      </c>
      <c r="H4198" s="30" t="str">
        <f t="shared" si="1054"/>
        <v>-</v>
      </c>
      <c r="I4198" s="30">
        <f t="shared" si="1059"/>
        <v>22</v>
      </c>
      <c r="J4198" s="35" t="str">
        <f t="shared" si="1055"/>
        <v>ICICI Prudential Interval Fund Annual Interval Plan I - Dividend</v>
      </c>
      <c r="K4198" s="35">
        <f t="shared" si="1060"/>
        <v>87</v>
      </c>
      <c r="L4198" s="30" t="str">
        <f t="shared" si="1061"/>
        <v>11.4810</v>
      </c>
      <c r="M4198" s="30">
        <f t="shared" si="1062"/>
        <v>95</v>
      </c>
      <c r="N4198" s="30" t="str">
        <f t="shared" si="1063"/>
        <v>N.A.</v>
      </c>
      <c r="O4198" s="30">
        <f t="shared" si="1064"/>
        <v>100</v>
      </c>
      <c r="P4198" s="30" t="str">
        <f t="shared" si="1065"/>
        <v>N.A.</v>
      </c>
      <c r="Q4198" s="30">
        <f t="shared" si="1066"/>
        <v>105</v>
      </c>
      <c r="R4198" s="36" t="str">
        <f t="shared" si="1067"/>
        <v>08-Aug-2017</v>
      </c>
      <c r="S4198" s="37">
        <f t="shared" si="1058"/>
        <v>11.481</v>
      </c>
    </row>
    <row r="4199" spans="1:19" ht="26">
      <c r="A4199" s="30" t="s">
        <v>9848</v>
      </c>
      <c r="D4199" s="30" t="str">
        <f t="shared" si="1052"/>
        <v>106762</v>
      </c>
      <c r="E4199" s="30">
        <f t="shared" si="1056"/>
        <v>7</v>
      </c>
      <c r="F4199" s="30" t="str">
        <f t="shared" si="1053"/>
        <v>INF109K01KQ4</v>
      </c>
      <c r="G4199" s="30">
        <f t="shared" si="1057"/>
        <v>20</v>
      </c>
      <c r="H4199" s="30" t="str">
        <f t="shared" si="1054"/>
        <v>-</v>
      </c>
      <c r="I4199" s="30">
        <f t="shared" si="1059"/>
        <v>22</v>
      </c>
      <c r="J4199" s="35" t="str">
        <f t="shared" si="1055"/>
        <v>ICICI Prudential Interval Fund - Annual Interval Plan II - Retail Dividend</v>
      </c>
      <c r="K4199" s="35">
        <f t="shared" si="1060"/>
        <v>97</v>
      </c>
      <c r="L4199" s="30" t="str">
        <f t="shared" si="1061"/>
        <v>13.0012</v>
      </c>
      <c r="M4199" s="30">
        <f t="shared" si="1062"/>
        <v>105</v>
      </c>
      <c r="N4199" s="30" t="str">
        <f t="shared" si="1063"/>
        <v>N.A.</v>
      </c>
      <c r="O4199" s="30">
        <f t="shared" si="1064"/>
        <v>110</v>
      </c>
      <c r="P4199" s="30" t="str">
        <f t="shared" si="1065"/>
        <v>N.A.</v>
      </c>
      <c r="Q4199" s="30">
        <f t="shared" si="1066"/>
        <v>115</v>
      </c>
      <c r="R4199" s="36" t="str">
        <f t="shared" si="1067"/>
        <v>08-Aug-2017</v>
      </c>
      <c r="S4199" s="37">
        <f t="shared" si="1058"/>
        <v>13.001200000000001</v>
      </c>
    </row>
    <row r="4200" spans="1:19" ht="26">
      <c r="A4200" s="30" t="s">
        <v>9849</v>
      </c>
      <c r="D4200" s="30" t="str">
        <f t="shared" si="1052"/>
        <v>106763</v>
      </c>
      <c r="E4200" s="30">
        <f t="shared" si="1056"/>
        <v>7</v>
      </c>
      <c r="F4200" s="30" t="str">
        <f t="shared" si="1053"/>
        <v>INF109K01KP6</v>
      </c>
      <c r="G4200" s="30">
        <f t="shared" si="1057"/>
        <v>20</v>
      </c>
      <c r="H4200" s="30" t="str">
        <f t="shared" si="1054"/>
        <v>-</v>
      </c>
      <c r="I4200" s="30">
        <f t="shared" si="1059"/>
        <v>22</v>
      </c>
      <c r="J4200" s="35" t="str">
        <f t="shared" si="1055"/>
        <v>ICICI Prudential Interval Fund - Annual Interval Plan II - Retail Growth</v>
      </c>
      <c r="K4200" s="35">
        <f t="shared" si="1060"/>
        <v>95</v>
      </c>
      <c r="L4200" s="30" t="str">
        <f t="shared" si="1061"/>
        <v>22.2322</v>
      </c>
      <c r="M4200" s="30">
        <f t="shared" si="1062"/>
        <v>103</v>
      </c>
      <c r="N4200" s="30" t="str">
        <f t="shared" si="1063"/>
        <v>N.A.</v>
      </c>
      <c r="O4200" s="30">
        <f t="shared" si="1064"/>
        <v>108</v>
      </c>
      <c r="P4200" s="30" t="str">
        <f t="shared" si="1065"/>
        <v>N.A.</v>
      </c>
      <c r="Q4200" s="30">
        <f t="shared" si="1066"/>
        <v>113</v>
      </c>
      <c r="R4200" s="36" t="str">
        <f t="shared" si="1067"/>
        <v>08-Aug-2017</v>
      </c>
      <c r="S4200" s="37">
        <f t="shared" si="1058"/>
        <v>22.232199999999999</v>
      </c>
    </row>
    <row r="4201" spans="1:19" ht="26">
      <c r="A4201" s="30" t="s">
        <v>9850</v>
      </c>
      <c r="D4201" s="30" t="str">
        <f t="shared" si="1052"/>
        <v>120627</v>
      </c>
      <c r="E4201" s="30">
        <f t="shared" si="1056"/>
        <v>7</v>
      </c>
      <c r="F4201" s="30" t="str">
        <f t="shared" si="1053"/>
        <v>INF109K01K60</v>
      </c>
      <c r="G4201" s="30">
        <f t="shared" si="1057"/>
        <v>20</v>
      </c>
      <c r="H4201" s="30" t="str">
        <f t="shared" si="1054"/>
        <v>-</v>
      </c>
      <c r="I4201" s="30">
        <f t="shared" si="1059"/>
        <v>22</v>
      </c>
      <c r="J4201" s="35" t="str">
        <f t="shared" si="1055"/>
        <v>ICICI Prudential Interval Fund Annual Interval Plan II - Direct Plan -  Growth</v>
      </c>
      <c r="K4201" s="35">
        <f t="shared" si="1060"/>
        <v>101</v>
      </c>
      <c r="L4201" s="30" t="str">
        <f t="shared" si="1061"/>
        <v>23.0005</v>
      </c>
      <c r="M4201" s="30">
        <f t="shared" si="1062"/>
        <v>109</v>
      </c>
      <c r="N4201" s="30" t="str">
        <f t="shared" si="1063"/>
        <v>N.A.</v>
      </c>
      <c r="O4201" s="30">
        <f t="shared" si="1064"/>
        <v>114</v>
      </c>
      <c r="P4201" s="30" t="str">
        <f t="shared" si="1065"/>
        <v>N.A.</v>
      </c>
      <c r="Q4201" s="30">
        <f t="shared" si="1066"/>
        <v>119</v>
      </c>
      <c r="R4201" s="36" t="str">
        <f t="shared" si="1067"/>
        <v>08-Aug-2017</v>
      </c>
      <c r="S4201" s="37">
        <f t="shared" si="1058"/>
        <v>23.000499999999999</v>
      </c>
    </row>
    <row r="4202" spans="1:19" ht="26">
      <c r="A4202" s="30" t="s">
        <v>339</v>
      </c>
      <c r="D4202" s="30" t="str">
        <f t="shared" si="1052"/>
        <v>106760</v>
      </c>
      <c r="E4202" s="30">
        <f t="shared" si="1056"/>
        <v>7</v>
      </c>
      <c r="F4202" s="30" t="str">
        <f t="shared" si="1053"/>
        <v>INF109K01KS0</v>
      </c>
      <c r="G4202" s="30">
        <f t="shared" si="1057"/>
        <v>20</v>
      </c>
      <c r="H4202" s="30" t="str">
        <f t="shared" si="1054"/>
        <v>-</v>
      </c>
      <c r="I4202" s="30">
        <f t="shared" si="1059"/>
        <v>22</v>
      </c>
      <c r="J4202" s="35" t="str">
        <f t="shared" si="1055"/>
        <v>ICICI Prudential Interval Fund Annual Interval Plan II - Dividend</v>
      </c>
      <c r="K4202" s="35">
        <f t="shared" si="1060"/>
        <v>88</v>
      </c>
      <c r="L4202" s="30" t="str">
        <f t="shared" si="1061"/>
        <v>11.8549</v>
      </c>
      <c r="M4202" s="30">
        <f t="shared" si="1062"/>
        <v>96</v>
      </c>
      <c r="N4202" s="30" t="str">
        <f t="shared" si="1063"/>
        <v>N.A.</v>
      </c>
      <c r="O4202" s="30">
        <f t="shared" si="1064"/>
        <v>101</v>
      </c>
      <c r="P4202" s="30" t="str">
        <f t="shared" si="1065"/>
        <v>N.A.</v>
      </c>
      <c r="Q4202" s="30">
        <f t="shared" si="1066"/>
        <v>106</v>
      </c>
      <c r="R4202" s="36" t="str">
        <f t="shared" si="1067"/>
        <v>21-Oct-2013</v>
      </c>
      <c r="S4202" s="37">
        <f t="shared" si="1058"/>
        <v>11.854900000000001</v>
      </c>
    </row>
    <row r="4203" spans="1:19">
      <c r="A4203" s="30" t="s">
        <v>9851</v>
      </c>
      <c r="D4203" s="30" t="str">
        <f t="shared" si="1052"/>
        <v>106761</v>
      </c>
      <c r="E4203" s="30">
        <f t="shared" si="1056"/>
        <v>7</v>
      </c>
      <c r="F4203" s="30" t="str">
        <f t="shared" si="1053"/>
        <v>INF109K01KR2</v>
      </c>
      <c r="G4203" s="30">
        <f t="shared" si="1057"/>
        <v>20</v>
      </c>
      <c r="H4203" s="30" t="str">
        <f t="shared" si="1054"/>
        <v>-</v>
      </c>
      <c r="I4203" s="30">
        <f t="shared" si="1059"/>
        <v>22</v>
      </c>
      <c r="J4203" s="35" t="str">
        <f t="shared" si="1055"/>
        <v>ICICI Prudential Interval Fund Annual Interval Plan II - Growth</v>
      </c>
      <c r="K4203" s="35">
        <f t="shared" si="1060"/>
        <v>86</v>
      </c>
      <c r="L4203" s="30" t="str">
        <f t="shared" si="1061"/>
        <v>22.9316</v>
      </c>
      <c r="M4203" s="30">
        <f t="shared" si="1062"/>
        <v>94</v>
      </c>
      <c r="N4203" s="30" t="str">
        <f t="shared" si="1063"/>
        <v>N.A.</v>
      </c>
      <c r="O4203" s="30">
        <f t="shared" si="1064"/>
        <v>99</v>
      </c>
      <c r="P4203" s="30" t="str">
        <f t="shared" si="1065"/>
        <v>N.A.</v>
      </c>
      <c r="Q4203" s="30">
        <f t="shared" si="1066"/>
        <v>104</v>
      </c>
      <c r="R4203" s="36" t="str">
        <f t="shared" si="1067"/>
        <v>08-Aug-2017</v>
      </c>
      <c r="S4203" s="37">
        <f t="shared" si="1058"/>
        <v>22.9316</v>
      </c>
    </row>
    <row r="4204" spans="1:19" ht="26">
      <c r="A4204" s="30" t="s">
        <v>9852</v>
      </c>
      <c r="D4204" s="30" t="str">
        <f t="shared" si="1052"/>
        <v>106778</v>
      </c>
      <c r="E4204" s="30">
        <f t="shared" si="1056"/>
        <v>7</v>
      </c>
      <c r="F4204" s="30" t="str">
        <f t="shared" si="1053"/>
        <v>INF109K01KU6</v>
      </c>
      <c r="G4204" s="30">
        <f t="shared" si="1057"/>
        <v>20</v>
      </c>
      <c r="H4204" s="30" t="str">
        <f t="shared" si="1054"/>
        <v>-</v>
      </c>
      <c r="I4204" s="30">
        <f t="shared" si="1059"/>
        <v>22</v>
      </c>
      <c r="J4204" s="35" t="str">
        <f t="shared" si="1055"/>
        <v>ICICI Prudential Interval Fund - Annual Interval Plan III - Retail Dividend</v>
      </c>
      <c r="K4204" s="35">
        <f t="shared" si="1060"/>
        <v>98</v>
      </c>
      <c r="L4204" s="30" t="str">
        <f t="shared" si="1061"/>
        <v>12.3042</v>
      </c>
      <c r="M4204" s="30">
        <f t="shared" si="1062"/>
        <v>106</v>
      </c>
      <c r="N4204" s="30" t="str">
        <f t="shared" si="1063"/>
        <v>N.A.</v>
      </c>
      <c r="O4204" s="30">
        <f t="shared" si="1064"/>
        <v>111</v>
      </c>
      <c r="P4204" s="30" t="str">
        <f t="shared" si="1065"/>
        <v>N.A.</v>
      </c>
      <c r="Q4204" s="30">
        <f t="shared" si="1066"/>
        <v>116</v>
      </c>
      <c r="R4204" s="36" t="str">
        <f t="shared" si="1067"/>
        <v>08-Aug-2017</v>
      </c>
      <c r="S4204" s="37">
        <f t="shared" si="1058"/>
        <v>12.3042</v>
      </c>
    </row>
    <row r="4205" spans="1:19" ht="26">
      <c r="A4205" s="30" t="s">
        <v>9853</v>
      </c>
      <c r="D4205" s="30" t="str">
        <f t="shared" si="1052"/>
        <v>106777</v>
      </c>
      <c r="E4205" s="30">
        <f t="shared" si="1056"/>
        <v>7</v>
      </c>
      <c r="F4205" s="30" t="str">
        <f t="shared" si="1053"/>
        <v>INF109K01KT8</v>
      </c>
      <c r="G4205" s="30">
        <f t="shared" si="1057"/>
        <v>20</v>
      </c>
      <c r="H4205" s="30" t="str">
        <f t="shared" si="1054"/>
        <v>-</v>
      </c>
      <c r="I4205" s="30">
        <f t="shared" si="1059"/>
        <v>22</v>
      </c>
      <c r="J4205" s="35" t="str">
        <f t="shared" si="1055"/>
        <v>ICICI Prudential Interval Fund - Annual Interval Plan III - Retail Growth</v>
      </c>
      <c r="K4205" s="35">
        <f t="shared" si="1060"/>
        <v>96</v>
      </c>
      <c r="L4205" s="30" t="str">
        <f t="shared" si="1061"/>
        <v>21.5163</v>
      </c>
      <c r="M4205" s="30">
        <f t="shared" si="1062"/>
        <v>104</v>
      </c>
      <c r="N4205" s="30" t="str">
        <f t="shared" si="1063"/>
        <v>N.A.</v>
      </c>
      <c r="O4205" s="30">
        <f t="shared" si="1064"/>
        <v>109</v>
      </c>
      <c r="P4205" s="30" t="str">
        <f t="shared" si="1065"/>
        <v>N.A.</v>
      </c>
      <c r="Q4205" s="30">
        <f t="shared" si="1066"/>
        <v>114</v>
      </c>
      <c r="R4205" s="36" t="str">
        <f t="shared" si="1067"/>
        <v>08-Aug-2017</v>
      </c>
      <c r="S4205" s="37">
        <f t="shared" si="1058"/>
        <v>21.516300000000001</v>
      </c>
    </row>
    <row r="4206" spans="1:19" ht="26">
      <c r="A4206" s="30" t="s">
        <v>9854</v>
      </c>
      <c r="D4206" s="30" t="str">
        <f t="shared" si="1052"/>
        <v>120629</v>
      </c>
      <c r="E4206" s="30">
        <f t="shared" si="1056"/>
        <v>7</v>
      </c>
      <c r="F4206" s="30" t="str">
        <f t="shared" si="1053"/>
        <v>INF109K01K86</v>
      </c>
      <c r="G4206" s="30">
        <f t="shared" si="1057"/>
        <v>20</v>
      </c>
      <c r="H4206" s="30" t="str">
        <f t="shared" si="1054"/>
        <v>-</v>
      </c>
      <c r="I4206" s="30">
        <f t="shared" si="1059"/>
        <v>22</v>
      </c>
      <c r="J4206" s="35" t="str">
        <f t="shared" si="1055"/>
        <v>ICICI Prudential Interval Fund Annual Interval Plan III - Direct Plan -  Growth</v>
      </c>
      <c r="K4206" s="35">
        <f t="shared" si="1060"/>
        <v>102</v>
      </c>
      <c r="L4206" s="30" t="str">
        <f t="shared" si="1061"/>
        <v>17.4838</v>
      </c>
      <c r="M4206" s="30">
        <f t="shared" si="1062"/>
        <v>110</v>
      </c>
      <c r="N4206" s="30" t="str">
        <f t="shared" si="1063"/>
        <v>N.A.</v>
      </c>
      <c r="O4206" s="30">
        <f t="shared" si="1064"/>
        <v>115</v>
      </c>
      <c r="P4206" s="30" t="str">
        <f t="shared" si="1065"/>
        <v>N.A.</v>
      </c>
      <c r="Q4206" s="30">
        <f t="shared" si="1066"/>
        <v>120</v>
      </c>
      <c r="R4206" s="36" t="str">
        <f t="shared" si="1067"/>
        <v>08-Aug-2017</v>
      </c>
      <c r="S4206" s="37">
        <f t="shared" si="1058"/>
        <v>17.483799999999999</v>
      </c>
    </row>
    <row r="4207" spans="1:19" ht="26">
      <c r="A4207" s="30" t="s">
        <v>340</v>
      </c>
      <c r="D4207" s="30" t="str">
        <f t="shared" si="1052"/>
        <v>106780</v>
      </c>
      <c r="E4207" s="30">
        <f t="shared" si="1056"/>
        <v>7</v>
      </c>
      <c r="F4207" s="30" t="str">
        <f t="shared" si="1053"/>
        <v>INF109K01KW2</v>
      </c>
      <c r="G4207" s="30">
        <f t="shared" si="1057"/>
        <v>20</v>
      </c>
      <c r="H4207" s="30" t="str">
        <f t="shared" si="1054"/>
        <v>-</v>
      </c>
      <c r="I4207" s="30">
        <f t="shared" si="1059"/>
        <v>22</v>
      </c>
      <c r="J4207" s="35" t="str">
        <f t="shared" si="1055"/>
        <v>ICICI Prudential Interval Fund Annual Interval Plan III - Dividend</v>
      </c>
      <c r="K4207" s="35">
        <f t="shared" si="1060"/>
        <v>89</v>
      </c>
      <c r="L4207" s="30" t="str">
        <f t="shared" si="1061"/>
        <v>10.8352</v>
      </c>
      <c r="M4207" s="30">
        <f t="shared" si="1062"/>
        <v>97</v>
      </c>
      <c r="N4207" s="30" t="str">
        <f t="shared" si="1063"/>
        <v>N.A.</v>
      </c>
      <c r="O4207" s="30">
        <f t="shared" si="1064"/>
        <v>102</v>
      </c>
      <c r="P4207" s="30" t="str">
        <f t="shared" si="1065"/>
        <v>N.A.</v>
      </c>
      <c r="Q4207" s="30">
        <f t="shared" si="1066"/>
        <v>107</v>
      </c>
      <c r="R4207" s="36" t="str">
        <f t="shared" si="1067"/>
        <v>29-Oct-2013</v>
      </c>
      <c r="S4207" s="37">
        <f t="shared" si="1058"/>
        <v>10.8352</v>
      </c>
    </row>
    <row r="4208" spans="1:19">
      <c r="A4208" s="30" t="s">
        <v>9855</v>
      </c>
      <c r="D4208" s="30" t="str">
        <f t="shared" si="1052"/>
        <v>106779</v>
      </c>
      <c r="E4208" s="30">
        <f t="shared" si="1056"/>
        <v>7</v>
      </c>
      <c r="F4208" s="30" t="str">
        <f t="shared" si="1053"/>
        <v>INF109K01KV4</v>
      </c>
      <c r="G4208" s="30">
        <f t="shared" si="1057"/>
        <v>20</v>
      </c>
      <c r="H4208" s="30" t="str">
        <f t="shared" si="1054"/>
        <v>-</v>
      </c>
      <c r="I4208" s="30">
        <f t="shared" si="1059"/>
        <v>22</v>
      </c>
      <c r="J4208" s="35" t="str">
        <f t="shared" si="1055"/>
        <v>ICICI Prudential Interval Fund Annual Interval Plan III - Growth</v>
      </c>
      <c r="K4208" s="35">
        <f t="shared" si="1060"/>
        <v>87</v>
      </c>
      <c r="L4208" s="30" t="str">
        <f t="shared" si="1061"/>
        <v>17.4404</v>
      </c>
      <c r="M4208" s="30">
        <f t="shared" si="1062"/>
        <v>95</v>
      </c>
      <c r="N4208" s="30" t="str">
        <f t="shared" si="1063"/>
        <v>N.A.</v>
      </c>
      <c r="O4208" s="30">
        <f t="shared" si="1064"/>
        <v>100</v>
      </c>
      <c r="P4208" s="30" t="str">
        <f t="shared" si="1065"/>
        <v>N.A.</v>
      </c>
      <c r="Q4208" s="30">
        <f t="shared" si="1066"/>
        <v>105</v>
      </c>
      <c r="R4208" s="36" t="str">
        <f t="shared" si="1067"/>
        <v>08-Aug-2017</v>
      </c>
      <c r="S4208" s="37">
        <f t="shared" si="1058"/>
        <v>17.4404</v>
      </c>
    </row>
    <row r="4209" spans="1:19" ht="26">
      <c r="A4209" s="30" t="s">
        <v>9856</v>
      </c>
      <c r="D4209" s="30" t="str">
        <f t="shared" si="1052"/>
        <v>106832</v>
      </c>
      <c r="E4209" s="30">
        <f t="shared" si="1056"/>
        <v>7</v>
      </c>
      <c r="F4209" s="30" t="str">
        <f t="shared" si="1053"/>
        <v>INF109K01KI1</v>
      </c>
      <c r="G4209" s="30">
        <f t="shared" si="1057"/>
        <v>20</v>
      </c>
      <c r="H4209" s="30" t="str">
        <f t="shared" si="1054"/>
        <v>-</v>
      </c>
      <c r="I4209" s="30">
        <f t="shared" si="1059"/>
        <v>22</v>
      </c>
      <c r="J4209" s="35" t="str">
        <f t="shared" si="1055"/>
        <v>ICICI Prudential Interval Fund - Annual Interval Plan IV - Retail Dividend</v>
      </c>
      <c r="K4209" s="35">
        <f t="shared" si="1060"/>
        <v>97</v>
      </c>
      <c r="L4209" s="30" t="str">
        <f t="shared" si="1061"/>
        <v>12.1399</v>
      </c>
      <c r="M4209" s="30">
        <f t="shared" si="1062"/>
        <v>105</v>
      </c>
      <c r="N4209" s="30" t="str">
        <f t="shared" si="1063"/>
        <v>N.A.</v>
      </c>
      <c r="O4209" s="30">
        <f t="shared" si="1064"/>
        <v>110</v>
      </c>
      <c r="P4209" s="30" t="str">
        <f t="shared" si="1065"/>
        <v>N.A.</v>
      </c>
      <c r="Q4209" s="30">
        <f t="shared" si="1066"/>
        <v>115</v>
      </c>
      <c r="R4209" s="36" t="str">
        <f t="shared" si="1067"/>
        <v>08-Aug-2017</v>
      </c>
      <c r="S4209" s="37">
        <f t="shared" si="1058"/>
        <v>12.139900000000001</v>
      </c>
    </row>
    <row r="4210" spans="1:19" ht="26">
      <c r="A4210" s="30" t="s">
        <v>9857</v>
      </c>
      <c r="D4210" s="30" t="str">
        <f t="shared" si="1052"/>
        <v>106833</v>
      </c>
      <c r="E4210" s="30">
        <f t="shared" si="1056"/>
        <v>7</v>
      </c>
      <c r="F4210" s="30" t="str">
        <f t="shared" si="1053"/>
        <v>INF109K01KH3</v>
      </c>
      <c r="G4210" s="30">
        <f t="shared" si="1057"/>
        <v>20</v>
      </c>
      <c r="H4210" s="30" t="str">
        <f t="shared" si="1054"/>
        <v>-</v>
      </c>
      <c r="I4210" s="30">
        <f t="shared" si="1059"/>
        <v>22</v>
      </c>
      <c r="J4210" s="35" t="str">
        <f t="shared" si="1055"/>
        <v>ICICI Prudential Interval Fund - Annual Interval Plan IV - Retail Growth</v>
      </c>
      <c r="K4210" s="35">
        <f t="shared" si="1060"/>
        <v>95</v>
      </c>
      <c r="L4210" s="30" t="str">
        <f t="shared" si="1061"/>
        <v>21.3899</v>
      </c>
      <c r="M4210" s="30">
        <f t="shared" si="1062"/>
        <v>103</v>
      </c>
      <c r="N4210" s="30" t="str">
        <f t="shared" si="1063"/>
        <v>N.A.</v>
      </c>
      <c r="O4210" s="30">
        <f t="shared" si="1064"/>
        <v>108</v>
      </c>
      <c r="P4210" s="30" t="str">
        <f t="shared" si="1065"/>
        <v>N.A.</v>
      </c>
      <c r="Q4210" s="30">
        <f t="shared" si="1066"/>
        <v>113</v>
      </c>
      <c r="R4210" s="36" t="str">
        <f t="shared" si="1067"/>
        <v>08-Aug-2017</v>
      </c>
      <c r="S4210" s="37">
        <f t="shared" si="1058"/>
        <v>21.389900000000001</v>
      </c>
    </row>
    <row r="4211" spans="1:19" ht="26">
      <c r="A4211" s="30" t="s">
        <v>341</v>
      </c>
      <c r="D4211" s="30" t="str">
        <f t="shared" si="1052"/>
        <v>106830</v>
      </c>
      <c r="E4211" s="30">
        <f t="shared" si="1056"/>
        <v>7</v>
      </c>
      <c r="F4211" s="30" t="str">
        <f t="shared" si="1053"/>
        <v>INF109K01KK7</v>
      </c>
      <c r="G4211" s="30">
        <f t="shared" si="1057"/>
        <v>20</v>
      </c>
      <c r="H4211" s="30" t="str">
        <f t="shared" si="1054"/>
        <v>-</v>
      </c>
      <c r="I4211" s="30">
        <f t="shared" si="1059"/>
        <v>22</v>
      </c>
      <c r="J4211" s="35" t="str">
        <f t="shared" si="1055"/>
        <v>ICICI Prudential Interval Fund Annual Interval Plan IV -  Dividend</v>
      </c>
      <c r="K4211" s="35">
        <f t="shared" si="1060"/>
        <v>89</v>
      </c>
      <c r="L4211" s="30" t="str">
        <f t="shared" si="1061"/>
        <v>11.7708</v>
      </c>
      <c r="M4211" s="30">
        <f t="shared" si="1062"/>
        <v>97</v>
      </c>
      <c r="N4211" s="30" t="str">
        <f t="shared" si="1063"/>
        <v>N.A.</v>
      </c>
      <c r="O4211" s="30">
        <f t="shared" si="1064"/>
        <v>102</v>
      </c>
      <c r="P4211" s="30" t="str">
        <f t="shared" si="1065"/>
        <v>N.A.</v>
      </c>
      <c r="Q4211" s="30">
        <f t="shared" si="1066"/>
        <v>107</v>
      </c>
      <c r="R4211" s="36" t="str">
        <f t="shared" si="1067"/>
        <v>17-Nov-2014</v>
      </c>
      <c r="S4211" s="37">
        <f t="shared" si="1058"/>
        <v>11.770799999999999</v>
      </c>
    </row>
    <row r="4212" spans="1:19" ht="26">
      <c r="A4212" s="30" t="s">
        <v>9858</v>
      </c>
      <c r="D4212" s="30" t="str">
        <f t="shared" si="1052"/>
        <v>120631</v>
      </c>
      <c r="E4212" s="30">
        <f t="shared" si="1056"/>
        <v>7</v>
      </c>
      <c r="F4212" s="30" t="str">
        <f t="shared" si="1053"/>
        <v>INF109K01L02</v>
      </c>
      <c r="G4212" s="30">
        <f t="shared" si="1057"/>
        <v>20</v>
      </c>
      <c r="H4212" s="30" t="str">
        <f t="shared" si="1054"/>
        <v>-</v>
      </c>
      <c r="I4212" s="30">
        <f t="shared" si="1059"/>
        <v>22</v>
      </c>
      <c r="J4212" s="35" t="str">
        <f t="shared" si="1055"/>
        <v>ICICI Prudential Interval Fund Annual Interval Plan IV - Direct Plan -  Growth</v>
      </c>
      <c r="K4212" s="35">
        <f t="shared" si="1060"/>
        <v>101</v>
      </c>
      <c r="L4212" s="30" t="str">
        <f t="shared" si="1061"/>
        <v>20.1222</v>
      </c>
      <c r="M4212" s="30">
        <f t="shared" si="1062"/>
        <v>109</v>
      </c>
      <c r="N4212" s="30" t="str">
        <f t="shared" si="1063"/>
        <v>N.A.</v>
      </c>
      <c r="O4212" s="30">
        <f t="shared" si="1064"/>
        <v>114</v>
      </c>
      <c r="P4212" s="30" t="str">
        <f t="shared" si="1065"/>
        <v>N.A.</v>
      </c>
      <c r="Q4212" s="30">
        <f t="shared" si="1066"/>
        <v>119</v>
      </c>
      <c r="R4212" s="36" t="str">
        <f t="shared" si="1067"/>
        <v>08-Aug-2017</v>
      </c>
      <c r="S4212" s="37">
        <f t="shared" si="1058"/>
        <v>20.122199999999999</v>
      </c>
    </row>
    <row r="4213" spans="1:19">
      <c r="A4213" s="30" t="s">
        <v>9859</v>
      </c>
      <c r="D4213" s="30" t="str">
        <f t="shared" si="1052"/>
        <v>106831</v>
      </c>
      <c r="E4213" s="30">
        <f t="shared" si="1056"/>
        <v>7</v>
      </c>
      <c r="F4213" s="30" t="str">
        <f t="shared" si="1053"/>
        <v>INF109K01KJ9</v>
      </c>
      <c r="G4213" s="30">
        <f t="shared" si="1057"/>
        <v>20</v>
      </c>
      <c r="H4213" s="30" t="str">
        <f t="shared" si="1054"/>
        <v>-</v>
      </c>
      <c r="I4213" s="30">
        <f t="shared" si="1059"/>
        <v>22</v>
      </c>
      <c r="J4213" s="35" t="str">
        <f t="shared" si="1055"/>
        <v>ICICI Prudential Interval Fund Annual Interval Plan IV - Growth</v>
      </c>
      <c r="K4213" s="35">
        <f t="shared" si="1060"/>
        <v>86</v>
      </c>
      <c r="L4213" s="30" t="str">
        <f t="shared" si="1061"/>
        <v>20.0583</v>
      </c>
      <c r="M4213" s="30">
        <f t="shared" si="1062"/>
        <v>94</v>
      </c>
      <c r="N4213" s="30" t="str">
        <f t="shared" si="1063"/>
        <v>N.A.</v>
      </c>
      <c r="O4213" s="30">
        <f t="shared" si="1064"/>
        <v>99</v>
      </c>
      <c r="P4213" s="30" t="str">
        <f t="shared" si="1065"/>
        <v>N.A.</v>
      </c>
      <c r="Q4213" s="30">
        <f t="shared" si="1066"/>
        <v>104</v>
      </c>
      <c r="R4213" s="36" t="str">
        <f t="shared" si="1067"/>
        <v>08-Aug-2017</v>
      </c>
      <c r="S4213" s="37">
        <f t="shared" si="1058"/>
        <v>20.058299999999999</v>
      </c>
    </row>
    <row r="4214" spans="1:19" ht="26">
      <c r="A4214" s="30" t="s">
        <v>9860</v>
      </c>
      <c r="D4214" s="30" t="str">
        <f t="shared" si="1052"/>
        <v>105650</v>
      </c>
      <c r="E4214" s="30">
        <f t="shared" si="1056"/>
        <v>7</v>
      </c>
      <c r="F4214" s="30" t="str">
        <f t="shared" si="1053"/>
        <v>INF109K01ON3</v>
      </c>
      <c r="G4214" s="30">
        <f t="shared" si="1057"/>
        <v>20</v>
      </c>
      <c r="H4214" s="30" t="str">
        <f t="shared" si="1054"/>
        <v>-</v>
      </c>
      <c r="I4214" s="30">
        <f t="shared" si="1059"/>
        <v>22</v>
      </c>
      <c r="J4214" s="35" t="str">
        <f t="shared" si="1055"/>
        <v>ICICI Prudential Interval Fund - Monthly Interval Plan I - Retail Dividend</v>
      </c>
      <c r="K4214" s="35">
        <f t="shared" si="1060"/>
        <v>97</v>
      </c>
      <c r="L4214" s="30" t="str">
        <f t="shared" si="1061"/>
        <v>10.0225</v>
      </c>
      <c r="M4214" s="30">
        <f t="shared" si="1062"/>
        <v>105</v>
      </c>
      <c r="N4214" s="30" t="str">
        <f t="shared" si="1063"/>
        <v>N.A.</v>
      </c>
      <c r="O4214" s="30">
        <f t="shared" si="1064"/>
        <v>110</v>
      </c>
      <c r="P4214" s="30" t="str">
        <f t="shared" si="1065"/>
        <v>N.A.</v>
      </c>
      <c r="Q4214" s="30">
        <f t="shared" si="1066"/>
        <v>115</v>
      </c>
      <c r="R4214" s="36" t="str">
        <f t="shared" si="1067"/>
        <v>08-Aug-2017</v>
      </c>
      <c r="S4214" s="37">
        <f t="shared" si="1058"/>
        <v>10.022500000000001</v>
      </c>
    </row>
    <row r="4215" spans="1:19" ht="26">
      <c r="A4215" s="30" t="s">
        <v>9861</v>
      </c>
      <c r="D4215" s="30" t="str">
        <f t="shared" si="1052"/>
        <v>105651</v>
      </c>
      <c r="E4215" s="30">
        <f t="shared" si="1056"/>
        <v>7</v>
      </c>
      <c r="F4215" s="30" t="str">
        <f t="shared" si="1053"/>
        <v>INF109K01OM5</v>
      </c>
      <c r="G4215" s="30">
        <f t="shared" si="1057"/>
        <v>20</v>
      </c>
      <c r="H4215" s="30" t="str">
        <f t="shared" si="1054"/>
        <v>-</v>
      </c>
      <c r="I4215" s="30">
        <f t="shared" si="1059"/>
        <v>22</v>
      </c>
      <c r="J4215" s="35" t="str">
        <f t="shared" si="1055"/>
        <v>ICICI Prudential Interval Fund - Monthly Interval Plan I - Retail Growth</v>
      </c>
      <c r="K4215" s="35">
        <f t="shared" si="1060"/>
        <v>95</v>
      </c>
      <c r="L4215" s="30" t="str">
        <f t="shared" si="1061"/>
        <v>21.1141</v>
      </c>
      <c r="M4215" s="30">
        <f t="shared" si="1062"/>
        <v>103</v>
      </c>
      <c r="N4215" s="30" t="str">
        <f t="shared" si="1063"/>
        <v>N.A.</v>
      </c>
      <c r="O4215" s="30">
        <f t="shared" si="1064"/>
        <v>108</v>
      </c>
      <c r="P4215" s="30" t="str">
        <f t="shared" si="1065"/>
        <v>N.A.</v>
      </c>
      <c r="Q4215" s="30">
        <f t="shared" si="1066"/>
        <v>113</v>
      </c>
      <c r="R4215" s="36" t="str">
        <f t="shared" si="1067"/>
        <v>08-Aug-2017</v>
      </c>
      <c r="S4215" s="37">
        <f t="shared" si="1058"/>
        <v>21.114100000000001</v>
      </c>
    </row>
    <row r="4216" spans="1:19" ht="26">
      <c r="A4216" s="30" t="s">
        <v>342</v>
      </c>
      <c r="D4216" s="30" t="str">
        <f t="shared" si="1052"/>
        <v>120635</v>
      </c>
      <c r="E4216" s="30">
        <f t="shared" si="1056"/>
        <v>7</v>
      </c>
      <c r="F4216" s="30" t="str">
        <f t="shared" si="1053"/>
        <v>INF109K01L36</v>
      </c>
      <c r="G4216" s="30">
        <f t="shared" si="1057"/>
        <v>20</v>
      </c>
      <c r="H4216" s="30" t="str">
        <f t="shared" si="1054"/>
        <v>-</v>
      </c>
      <c r="I4216" s="30">
        <f t="shared" si="1059"/>
        <v>22</v>
      </c>
      <c r="J4216" s="35" t="str">
        <f t="shared" si="1055"/>
        <v>ICICI Prudential Interval Fund Monthly Interval Plan I - Direct Plan -  Dividend</v>
      </c>
      <c r="K4216" s="35">
        <f t="shared" si="1060"/>
        <v>103</v>
      </c>
      <c r="L4216" s="30" t="str">
        <f t="shared" si="1061"/>
        <v>10.0692</v>
      </c>
      <c r="M4216" s="30">
        <f t="shared" si="1062"/>
        <v>111</v>
      </c>
      <c r="N4216" s="30" t="str">
        <f t="shared" si="1063"/>
        <v>N.A.</v>
      </c>
      <c r="O4216" s="30">
        <f t="shared" si="1064"/>
        <v>116</v>
      </c>
      <c r="P4216" s="30" t="str">
        <f t="shared" si="1065"/>
        <v>N.A.</v>
      </c>
      <c r="Q4216" s="30">
        <f t="shared" si="1066"/>
        <v>121</v>
      </c>
      <c r="R4216" s="36" t="str">
        <f t="shared" si="1067"/>
        <v>30-Jun-2014</v>
      </c>
      <c r="S4216" s="37">
        <f t="shared" si="1058"/>
        <v>10.0692</v>
      </c>
    </row>
    <row r="4217" spans="1:19" ht="26">
      <c r="A4217" s="30" t="s">
        <v>9862</v>
      </c>
      <c r="D4217" s="30" t="str">
        <f t="shared" si="1052"/>
        <v>120636</v>
      </c>
      <c r="E4217" s="30">
        <f t="shared" si="1056"/>
        <v>7</v>
      </c>
      <c r="F4217" s="30" t="str">
        <f t="shared" si="1053"/>
        <v>INF109K01L28</v>
      </c>
      <c r="G4217" s="30">
        <f t="shared" si="1057"/>
        <v>20</v>
      </c>
      <c r="H4217" s="30" t="str">
        <f t="shared" si="1054"/>
        <v>-</v>
      </c>
      <c r="I4217" s="30">
        <f t="shared" si="1059"/>
        <v>22</v>
      </c>
      <c r="J4217" s="35" t="str">
        <f t="shared" si="1055"/>
        <v>ICICI Prudential Interval Fund Monthly Interval Plan I - Direct Plan -  Growth</v>
      </c>
      <c r="K4217" s="35">
        <f t="shared" si="1060"/>
        <v>101</v>
      </c>
      <c r="L4217" s="30" t="str">
        <f t="shared" si="1061"/>
        <v>13.4287</v>
      </c>
      <c r="M4217" s="30">
        <f t="shared" si="1062"/>
        <v>109</v>
      </c>
      <c r="N4217" s="30" t="str">
        <f t="shared" si="1063"/>
        <v>N.A.</v>
      </c>
      <c r="O4217" s="30">
        <f t="shared" si="1064"/>
        <v>114</v>
      </c>
      <c r="P4217" s="30" t="str">
        <f t="shared" si="1065"/>
        <v>N.A.</v>
      </c>
      <c r="Q4217" s="30">
        <f t="shared" si="1066"/>
        <v>119</v>
      </c>
      <c r="R4217" s="36" t="str">
        <f t="shared" si="1067"/>
        <v>08-Aug-2017</v>
      </c>
      <c r="S4217" s="37">
        <f t="shared" si="1058"/>
        <v>13.428699999999999</v>
      </c>
    </row>
    <row r="4218" spans="1:19" ht="26">
      <c r="A4218" s="30" t="s">
        <v>9863</v>
      </c>
      <c r="D4218" s="30" t="str">
        <f t="shared" si="1052"/>
        <v>109680</v>
      </c>
      <c r="E4218" s="30">
        <f t="shared" si="1056"/>
        <v>7</v>
      </c>
      <c r="F4218" s="30" t="str">
        <f t="shared" si="1053"/>
        <v>INF109K01OL7</v>
      </c>
      <c r="G4218" s="30">
        <f t="shared" si="1057"/>
        <v>20</v>
      </c>
      <c r="H4218" s="30" t="str">
        <f t="shared" si="1054"/>
        <v>INF109K01OK9</v>
      </c>
      <c r="I4218" s="30">
        <f t="shared" si="1059"/>
        <v>33</v>
      </c>
      <c r="J4218" s="35" t="str">
        <f t="shared" si="1055"/>
        <v>ICICI Prudential Interval Fund Monthly Interval Plan I - Dividend</v>
      </c>
      <c r="K4218" s="35">
        <f t="shared" si="1060"/>
        <v>99</v>
      </c>
      <c r="L4218" s="30" t="str">
        <f t="shared" si="1061"/>
        <v>10.0226</v>
      </c>
      <c r="M4218" s="30">
        <f t="shared" si="1062"/>
        <v>107</v>
      </c>
      <c r="N4218" s="30" t="str">
        <f t="shared" si="1063"/>
        <v>N.A.</v>
      </c>
      <c r="O4218" s="30">
        <f t="shared" si="1064"/>
        <v>112</v>
      </c>
      <c r="P4218" s="30" t="str">
        <f t="shared" si="1065"/>
        <v>N.A.</v>
      </c>
      <c r="Q4218" s="30">
        <f t="shared" si="1066"/>
        <v>117</v>
      </c>
      <c r="R4218" s="36" t="str">
        <f t="shared" si="1067"/>
        <v>08-Aug-2017</v>
      </c>
      <c r="S4218" s="37">
        <f t="shared" si="1058"/>
        <v>10.022600000000001</v>
      </c>
    </row>
    <row r="4219" spans="1:19">
      <c r="A4219" s="30" t="s">
        <v>9864</v>
      </c>
      <c r="D4219" s="30" t="str">
        <f t="shared" si="1052"/>
        <v>109679</v>
      </c>
      <c r="E4219" s="30">
        <f t="shared" si="1056"/>
        <v>7</v>
      </c>
      <c r="F4219" s="30" t="str">
        <f t="shared" si="1053"/>
        <v>INF109K01OJ1</v>
      </c>
      <c r="G4219" s="30">
        <f t="shared" si="1057"/>
        <v>20</v>
      </c>
      <c r="H4219" s="30" t="str">
        <f t="shared" si="1054"/>
        <v>-</v>
      </c>
      <c r="I4219" s="30">
        <f t="shared" si="1059"/>
        <v>22</v>
      </c>
      <c r="J4219" s="35" t="str">
        <f t="shared" si="1055"/>
        <v>ICICI Prudential Interval Fund Monthly Interval Plan I - Growth</v>
      </c>
      <c r="K4219" s="35">
        <f t="shared" si="1060"/>
        <v>86</v>
      </c>
      <c r="L4219" s="30" t="str">
        <f t="shared" si="1061"/>
        <v>13.4190</v>
      </c>
      <c r="M4219" s="30">
        <f t="shared" si="1062"/>
        <v>94</v>
      </c>
      <c r="N4219" s="30" t="str">
        <f t="shared" si="1063"/>
        <v>N.A.</v>
      </c>
      <c r="O4219" s="30">
        <f t="shared" si="1064"/>
        <v>99</v>
      </c>
      <c r="P4219" s="30" t="str">
        <f t="shared" si="1065"/>
        <v>N.A.</v>
      </c>
      <c r="Q4219" s="30">
        <f t="shared" si="1066"/>
        <v>104</v>
      </c>
      <c r="R4219" s="36" t="str">
        <f t="shared" si="1067"/>
        <v>08-Aug-2017</v>
      </c>
      <c r="S4219" s="37">
        <f t="shared" si="1058"/>
        <v>13.419</v>
      </c>
    </row>
    <row r="4220" spans="1:19" ht="26">
      <c r="A4220" s="30" t="s">
        <v>9865</v>
      </c>
      <c r="D4220" s="30" t="str">
        <f t="shared" si="1052"/>
        <v>105711</v>
      </c>
      <c r="E4220" s="30">
        <f t="shared" si="1056"/>
        <v>7</v>
      </c>
      <c r="F4220" s="30" t="str">
        <f t="shared" si="1053"/>
        <v>INF109K01LU4</v>
      </c>
      <c r="G4220" s="30">
        <f t="shared" si="1057"/>
        <v>20</v>
      </c>
      <c r="H4220" s="30" t="str">
        <f t="shared" si="1054"/>
        <v>-</v>
      </c>
      <c r="I4220" s="30">
        <f t="shared" si="1059"/>
        <v>22</v>
      </c>
      <c r="J4220" s="35" t="str">
        <f t="shared" si="1055"/>
        <v>ICICI Prudential Interval Fund - Quarterly Interval Plan I - Retail Dividend</v>
      </c>
      <c r="K4220" s="35">
        <f t="shared" si="1060"/>
        <v>99</v>
      </c>
      <c r="L4220" s="30" t="str">
        <f t="shared" si="1061"/>
        <v>10.0796</v>
      </c>
      <c r="M4220" s="30">
        <f t="shared" si="1062"/>
        <v>107</v>
      </c>
      <c r="N4220" s="30" t="str">
        <f t="shared" si="1063"/>
        <v>N.A.</v>
      </c>
      <c r="O4220" s="30">
        <f t="shared" si="1064"/>
        <v>112</v>
      </c>
      <c r="P4220" s="30" t="str">
        <f t="shared" si="1065"/>
        <v>N.A.</v>
      </c>
      <c r="Q4220" s="30">
        <f t="shared" si="1066"/>
        <v>117</v>
      </c>
      <c r="R4220" s="36" t="str">
        <f t="shared" si="1067"/>
        <v>08-Aug-2017</v>
      </c>
      <c r="S4220" s="37">
        <f t="shared" si="1058"/>
        <v>10.079599999999999</v>
      </c>
    </row>
    <row r="4221" spans="1:19" ht="26">
      <c r="A4221" s="30" t="s">
        <v>9866</v>
      </c>
      <c r="D4221" s="30" t="str">
        <f t="shared" si="1052"/>
        <v>105710</v>
      </c>
      <c r="E4221" s="30">
        <f t="shared" si="1056"/>
        <v>7</v>
      </c>
      <c r="F4221" s="30" t="str">
        <f t="shared" si="1053"/>
        <v>INF109K01LT6</v>
      </c>
      <c r="G4221" s="30">
        <f t="shared" si="1057"/>
        <v>20</v>
      </c>
      <c r="H4221" s="30" t="str">
        <f t="shared" si="1054"/>
        <v>-</v>
      </c>
      <c r="I4221" s="30">
        <f t="shared" si="1059"/>
        <v>22</v>
      </c>
      <c r="J4221" s="35" t="str">
        <f t="shared" si="1055"/>
        <v>ICICI Prudential Interval Fund - Quarterly Interval Plan I - Retail Growth</v>
      </c>
      <c r="K4221" s="35">
        <f t="shared" si="1060"/>
        <v>97</v>
      </c>
      <c r="L4221" s="30" t="str">
        <f t="shared" si="1061"/>
        <v>21.8543</v>
      </c>
      <c r="M4221" s="30">
        <f t="shared" si="1062"/>
        <v>105</v>
      </c>
      <c r="N4221" s="30" t="str">
        <f t="shared" si="1063"/>
        <v>N.A.</v>
      </c>
      <c r="O4221" s="30">
        <f t="shared" si="1064"/>
        <v>110</v>
      </c>
      <c r="P4221" s="30" t="str">
        <f t="shared" si="1065"/>
        <v>N.A.</v>
      </c>
      <c r="Q4221" s="30">
        <f t="shared" si="1066"/>
        <v>115</v>
      </c>
      <c r="R4221" s="36" t="str">
        <f t="shared" si="1067"/>
        <v>08-Aug-2017</v>
      </c>
      <c r="S4221" s="37">
        <f t="shared" si="1058"/>
        <v>21.854299999999999</v>
      </c>
    </row>
    <row r="4222" spans="1:19" ht="26">
      <c r="A4222" s="30" t="s">
        <v>343</v>
      </c>
      <c r="D4222" s="30" t="str">
        <f t="shared" si="1052"/>
        <v>115763</v>
      </c>
      <c r="E4222" s="30">
        <f t="shared" si="1056"/>
        <v>7</v>
      </c>
      <c r="F4222" s="30" t="str">
        <f t="shared" si="1053"/>
        <v>INF109K01LW0</v>
      </c>
      <c r="G4222" s="30">
        <f t="shared" si="1057"/>
        <v>20</v>
      </c>
      <c r="H4222" s="30" t="str">
        <f t="shared" si="1054"/>
        <v>-</v>
      </c>
      <c r="I4222" s="30">
        <f t="shared" si="1059"/>
        <v>22</v>
      </c>
      <c r="J4222" s="35" t="str">
        <f t="shared" si="1055"/>
        <v>ICICI Prudential Interval Fund Quarterly Interval Plan - 1 Retail Quarterly Dividend Payout</v>
      </c>
      <c r="K4222" s="35">
        <f t="shared" si="1060"/>
        <v>114</v>
      </c>
      <c r="L4222" s="30" t="str">
        <f t="shared" si="1061"/>
        <v>10.0022</v>
      </c>
      <c r="M4222" s="30">
        <f t="shared" si="1062"/>
        <v>122</v>
      </c>
      <c r="N4222" s="30" t="str">
        <f t="shared" si="1063"/>
        <v>N.A.</v>
      </c>
      <c r="O4222" s="30">
        <f t="shared" si="1064"/>
        <v>127</v>
      </c>
      <c r="P4222" s="30" t="str">
        <f t="shared" si="1065"/>
        <v>N.A.</v>
      </c>
      <c r="Q4222" s="30">
        <f t="shared" si="1066"/>
        <v>132</v>
      </c>
      <c r="R4222" s="36" t="str">
        <f t="shared" si="1067"/>
        <v>04-Sep-2014</v>
      </c>
      <c r="S4222" s="37">
        <f t="shared" si="1058"/>
        <v>10.0022</v>
      </c>
    </row>
    <row r="4223" spans="1:19" ht="26">
      <c r="A4223" s="30" t="s">
        <v>9867</v>
      </c>
      <c r="D4223" s="30" t="str">
        <f t="shared" si="1052"/>
        <v>120638</v>
      </c>
      <c r="E4223" s="30">
        <f t="shared" si="1056"/>
        <v>7</v>
      </c>
      <c r="F4223" s="30" t="str">
        <f t="shared" si="1053"/>
        <v>INF109K01L69</v>
      </c>
      <c r="G4223" s="30">
        <f t="shared" si="1057"/>
        <v>20</v>
      </c>
      <c r="H4223" s="30" t="str">
        <f t="shared" si="1054"/>
        <v>-</v>
      </c>
      <c r="I4223" s="30">
        <f t="shared" si="1059"/>
        <v>22</v>
      </c>
      <c r="J4223" s="35" t="str">
        <f t="shared" si="1055"/>
        <v>ICICI Prudential Interval Fund Quarterly Interval Plan 1 - Direct Plan -  Growth</v>
      </c>
      <c r="K4223" s="35">
        <f t="shared" si="1060"/>
        <v>103</v>
      </c>
      <c r="L4223" s="30" t="str">
        <f t="shared" si="1061"/>
        <v>17.5034</v>
      </c>
      <c r="M4223" s="30">
        <f t="shared" si="1062"/>
        <v>111</v>
      </c>
      <c r="N4223" s="30" t="str">
        <f t="shared" si="1063"/>
        <v>N.A.</v>
      </c>
      <c r="O4223" s="30">
        <f t="shared" si="1064"/>
        <v>116</v>
      </c>
      <c r="P4223" s="30" t="str">
        <f t="shared" si="1065"/>
        <v>N.A.</v>
      </c>
      <c r="Q4223" s="30">
        <f t="shared" si="1066"/>
        <v>121</v>
      </c>
      <c r="R4223" s="36" t="str">
        <f t="shared" si="1067"/>
        <v>08-Aug-2017</v>
      </c>
      <c r="S4223" s="37">
        <f t="shared" si="1058"/>
        <v>17.503399999999999</v>
      </c>
    </row>
    <row r="4224" spans="1:19" ht="26">
      <c r="A4224" s="30" t="s">
        <v>9868</v>
      </c>
      <c r="D4224" s="30" t="str">
        <f t="shared" si="1052"/>
        <v>120637</v>
      </c>
      <c r="E4224" s="30">
        <f t="shared" si="1056"/>
        <v>7</v>
      </c>
      <c r="F4224" s="30" t="str">
        <f t="shared" si="1053"/>
        <v>INF109K01L77</v>
      </c>
      <c r="G4224" s="30">
        <f t="shared" si="1057"/>
        <v>20</v>
      </c>
      <c r="H4224" s="30" t="str">
        <f t="shared" si="1054"/>
        <v>-</v>
      </c>
      <c r="I4224" s="30">
        <f t="shared" si="1059"/>
        <v>22</v>
      </c>
      <c r="J4224" s="35" t="str">
        <f t="shared" si="1055"/>
        <v>ICICI Prudential Interval Fund Quarterly Interval Plan 1 - Direct Plan - Dividend</v>
      </c>
      <c r="K4224" s="35">
        <f t="shared" si="1060"/>
        <v>104</v>
      </c>
      <c r="L4224" s="30" t="str">
        <f t="shared" si="1061"/>
        <v>10.0793</v>
      </c>
      <c r="M4224" s="30">
        <f t="shared" si="1062"/>
        <v>112</v>
      </c>
      <c r="N4224" s="30" t="str">
        <f t="shared" si="1063"/>
        <v>N.A.</v>
      </c>
      <c r="O4224" s="30">
        <f t="shared" si="1064"/>
        <v>117</v>
      </c>
      <c r="P4224" s="30" t="str">
        <f t="shared" si="1065"/>
        <v>N.A.</v>
      </c>
      <c r="Q4224" s="30">
        <f t="shared" si="1066"/>
        <v>122</v>
      </c>
      <c r="R4224" s="36" t="str">
        <f t="shared" si="1067"/>
        <v>08-Aug-2017</v>
      </c>
      <c r="S4224" s="37">
        <f t="shared" si="1058"/>
        <v>10.0793</v>
      </c>
    </row>
    <row r="4225" spans="1:19" ht="26">
      <c r="A4225" s="30" t="s">
        <v>9869</v>
      </c>
      <c r="D4225" s="30" t="str">
        <f t="shared" si="1052"/>
        <v>111405</v>
      </c>
      <c r="E4225" s="30">
        <f t="shared" si="1056"/>
        <v>7</v>
      </c>
      <c r="F4225" s="30" t="str">
        <f t="shared" si="1053"/>
        <v>INF109K01LP4</v>
      </c>
      <c r="G4225" s="30">
        <f t="shared" si="1057"/>
        <v>20</v>
      </c>
      <c r="H4225" s="30" t="str">
        <f t="shared" si="1054"/>
        <v>-</v>
      </c>
      <c r="I4225" s="30">
        <f t="shared" si="1059"/>
        <v>22</v>
      </c>
      <c r="J4225" s="35" t="str">
        <f t="shared" si="1055"/>
        <v>ICICI Prudential Interval Fund Quarterly Interval Plan 1 - Growth</v>
      </c>
      <c r="K4225" s="35">
        <f t="shared" si="1060"/>
        <v>88</v>
      </c>
      <c r="L4225" s="30" t="str">
        <f t="shared" si="1061"/>
        <v>17.4779</v>
      </c>
      <c r="M4225" s="30">
        <f t="shared" si="1062"/>
        <v>96</v>
      </c>
      <c r="N4225" s="30" t="str">
        <f t="shared" si="1063"/>
        <v>N.A.</v>
      </c>
      <c r="O4225" s="30">
        <f t="shared" si="1064"/>
        <v>101</v>
      </c>
      <c r="P4225" s="30" t="str">
        <f t="shared" si="1065"/>
        <v>N.A.</v>
      </c>
      <c r="Q4225" s="30">
        <f t="shared" si="1066"/>
        <v>106</v>
      </c>
      <c r="R4225" s="36" t="str">
        <f t="shared" si="1067"/>
        <v>08-Aug-2017</v>
      </c>
      <c r="S4225" s="37">
        <f t="shared" si="1058"/>
        <v>17.477900000000002</v>
      </c>
    </row>
    <row r="4226" spans="1:19" ht="26">
      <c r="A4226" s="30" t="s">
        <v>9870</v>
      </c>
      <c r="D4226" s="30" t="str">
        <f t="shared" si="1052"/>
        <v>111406</v>
      </c>
      <c r="E4226" s="30">
        <f t="shared" si="1056"/>
        <v>7</v>
      </c>
      <c r="F4226" s="30" t="str">
        <f t="shared" si="1053"/>
        <v>INF109K01LR0</v>
      </c>
      <c r="G4226" s="30">
        <f t="shared" si="1057"/>
        <v>20</v>
      </c>
      <c r="H4226" s="30" t="str">
        <f t="shared" si="1054"/>
        <v>INF109K01LQ2</v>
      </c>
      <c r="I4226" s="30">
        <f t="shared" si="1059"/>
        <v>33</v>
      </c>
      <c r="J4226" s="35" t="str">
        <f t="shared" si="1055"/>
        <v>ICICI Prudential Interval Fund Quarterly Interval Plan 1 -Dividend</v>
      </c>
      <c r="K4226" s="35">
        <f t="shared" si="1060"/>
        <v>100</v>
      </c>
      <c r="L4226" s="30" t="str">
        <f t="shared" si="1061"/>
        <v>10.0786</v>
      </c>
      <c r="M4226" s="30">
        <f t="shared" si="1062"/>
        <v>108</v>
      </c>
      <c r="N4226" s="30" t="str">
        <f t="shared" si="1063"/>
        <v>N.A.</v>
      </c>
      <c r="O4226" s="30">
        <f t="shared" si="1064"/>
        <v>113</v>
      </c>
      <c r="P4226" s="30" t="str">
        <f t="shared" si="1065"/>
        <v>N.A.</v>
      </c>
      <c r="Q4226" s="30">
        <f t="shared" si="1066"/>
        <v>118</v>
      </c>
      <c r="R4226" s="36" t="str">
        <f t="shared" si="1067"/>
        <v>08-Aug-2017</v>
      </c>
      <c r="S4226" s="37">
        <f t="shared" si="1058"/>
        <v>10.0786</v>
      </c>
    </row>
    <row r="4227" spans="1:19" ht="26">
      <c r="A4227" s="30" t="s">
        <v>344</v>
      </c>
      <c r="D4227" s="30" t="str">
        <f t="shared" si="1052"/>
        <v>124214</v>
      </c>
      <c r="E4227" s="30">
        <f t="shared" si="1056"/>
        <v>7</v>
      </c>
      <c r="F4227" s="30" t="str">
        <f t="shared" si="1053"/>
        <v>INF109K01N75</v>
      </c>
      <c r="G4227" s="30">
        <f t="shared" si="1057"/>
        <v>20</v>
      </c>
      <c r="H4227" s="30" t="str">
        <f t="shared" si="1054"/>
        <v>-</v>
      </c>
      <c r="I4227" s="30">
        <f t="shared" si="1059"/>
        <v>22</v>
      </c>
      <c r="J4227" s="35" t="str">
        <f t="shared" si="1055"/>
        <v>ICICI Prudential Interval Fund Quarterly Interval Plan 1 Plan - Direct Plan - Quarterly Dividend Payout</v>
      </c>
      <c r="K4227" s="35">
        <f t="shared" si="1060"/>
        <v>126</v>
      </c>
      <c r="L4227" s="30" t="str">
        <f t="shared" si="1061"/>
        <v>10.0023</v>
      </c>
      <c r="M4227" s="30">
        <f t="shared" si="1062"/>
        <v>134</v>
      </c>
      <c r="N4227" s="30" t="str">
        <f t="shared" si="1063"/>
        <v>N.A.</v>
      </c>
      <c r="O4227" s="30">
        <f t="shared" si="1064"/>
        <v>139</v>
      </c>
      <c r="P4227" s="30" t="str">
        <f t="shared" si="1065"/>
        <v>N.A.</v>
      </c>
      <c r="Q4227" s="30">
        <f t="shared" si="1066"/>
        <v>144</v>
      </c>
      <c r="R4227" s="36" t="str">
        <f t="shared" si="1067"/>
        <v>04-Jun-2014</v>
      </c>
      <c r="S4227" s="37">
        <f t="shared" si="1058"/>
        <v>10.0023</v>
      </c>
    </row>
    <row r="4228" spans="1:19" ht="26">
      <c r="A4228" s="30" t="s">
        <v>9871</v>
      </c>
      <c r="D4228" s="30" t="str">
        <f t="shared" si="1052"/>
        <v>105907</v>
      </c>
      <c r="E4228" s="30">
        <f t="shared" si="1056"/>
        <v>7</v>
      </c>
      <c r="F4228" s="30" t="str">
        <f t="shared" si="1053"/>
        <v>INF109K01MC0</v>
      </c>
      <c r="G4228" s="30">
        <f t="shared" si="1057"/>
        <v>20</v>
      </c>
      <c r="H4228" s="30" t="str">
        <f t="shared" si="1054"/>
        <v>-</v>
      </c>
      <c r="I4228" s="30">
        <f t="shared" si="1059"/>
        <v>22</v>
      </c>
      <c r="J4228" s="35" t="str">
        <f t="shared" si="1055"/>
        <v>ICICI Prudential Interval Fund - Quarterly Interval Plan II - Retail Dividend</v>
      </c>
      <c r="K4228" s="35">
        <f t="shared" si="1060"/>
        <v>100</v>
      </c>
      <c r="L4228" s="30" t="str">
        <f t="shared" si="1061"/>
        <v>10.0433</v>
      </c>
      <c r="M4228" s="30">
        <f t="shared" si="1062"/>
        <v>108</v>
      </c>
      <c r="N4228" s="30" t="str">
        <f t="shared" si="1063"/>
        <v>N.A.</v>
      </c>
      <c r="O4228" s="30">
        <f t="shared" si="1064"/>
        <v>113</v>
      </c>
      <c r="P4228" s="30" t="str">
        <f t="shared" si="1065"/>
        <v>N.A.</v>
      </c>
      <c r="Q4228" s="30">
        <f t="shared" si="1066"/>
        <v>118</v>
      </c>
      <c r="R4228" s="36" t="str">
        <f t="shared" si="1067"/>
        <v>08-Aug-2017</v>
      </c>
      <c r="S4228" s="37">
        <f t="shared" si="1058"/>
        <v>10.0433</v>
      </c>
    </row>
    <row r="4229" spans="1:19" ht="26">
      <c r="A4229" s="30" t="s">
        <v>9872</v>
      </c>
      <c r="D4229" s="30" t="str">
        <f t="shared" si="1052"/>
        <v>105908</v>
      </c>
      <c r="E4229" s="30">
        <f t="shared" si="1056"/>
        <v>7</v>
      </c>
      <c r="F4229" s="30" t="str">
        <f t="shared" si="1053"/>
        <v>INF109K01MB2</v>
      </c>
      <c r="G4229" s="30">
        <f t="shared" si="1057"/>
        <v>20</v>
      </c>
      <c r="H4229" s="30" t="str">
        <f t="shared" si="1054"/>
        <v>-</v>
      </c>
      <c r="I4229" s="30">
        <f t="shared" si="1059"/>
        <v>22</v>
      </c>
      <c r="J4229" s="35" t="str">
        <f t="shared" si="1055"/>
        <v>ICICI Prudential Interval Fund - Quarterly Interval Plan II - Retail Growth</v>
      </c>
      <c r="K4229" s="35">
        <f t="shared" si="1060"/>
        <v>98</v>
      </c>
      <c r="L4229" s="30" t="str">
        <f t="shared" si="1061"/>
        <v>21.6932</v>
      </c>
      <c r="M4229" s="30">
        <f t="shared" si="1062"/>
        <v>106</v>
      </c>
      <c r="N4229" s="30" t="str">
        <f t="shared" si="1063"/>
        <v>N.A.</v>
      </c>
      <c r="O4229" s="30">
        <f t="shared" si="1064"/>
        <v>111</v>
      </c>
      <c r="P4229" s="30" t="str">
        <f t="shared" si="1065"/>
        <v>N.A.</v>
      </c>
      <c r="Q4229" s="30">
        <f t="shared" si="1066"/>
        <v>116</v>
      </c>
      <c r="R4229" s="36" t="str">
        <f t="shared" si="1067"/>
        <v>08-Aug-2017</v>
      </c>
      <c r="S4229" s="37">
        <f t="shared" si="1058"/>
        <v>21.693200000000001</v>
      </c>
    </row>
    <row r="4230" spans="1:19" ht="26">
      <c r="A4230" s="30" t="s">
        <v>9873</v>
      </c>
      <c r="D4230" s="30" t="str">
        <f t="shared" si="1052"/>
        <v>120639</v>
      </c>
      <c r="E4230" s="30">
        <f t="shared" si="1056"/>
        <v>7</v>
      </c>
      <c r="F4230" s="30" t="str">
        <f t="shared" si="1053"/>
        <v>INF109K01L85</v>
      </c>
      <c r="G4230" s="30">
        <f t="shared" si="1057"/>
        <v>20</v>
      </c>
      <c r="H4230" s="30" t="str">
        <f t="shared" si="1054"/>
        <v>-</v>
      </c>
      <c r="I4230" s="30">
        <f t="shared" si="1059"/>
        <v>22</v>
      </c>
      <c r="J4230" s="35" t="str">
        <f t="shared" si="1055"/>
        <v>ICICI Prudential Interval Fund II Quarterly Interval - Direct Plan -  Growth</v>
      </c>
      <c r="K4230" s="35">
        <f t="shared" si="1060"/>
        <v>99</v>
      </c>
      <c r="L4230" s="30" t="str">
        <f t="shared" si="1061"/>
        <v>19.7376</v>
      </c>
      <c r="M4230" s="30">
        <f t="shared" si="1062"/>
        <v>107</v>
      </c>
      <c r="N4230" s="30" t="str">
        <f t="shared" si="1063"/>
        <v>N.A.</v>
      </c>
      <c r="O4230" s="30">
        <f t="shared" si="1064"/>
        <v>112</v>
      </c>
      <c r="P4230" s="30" t="str">
        <f t="shared" si="1065"/>
        <v>N.A.</v>
      </c>
      <c r="Q4230" s="30">
        <f t="shared" si="1066"/>
        <v>117</v>
      </c>
      <c r="R4230" s="36" t="str">
        <f t="shared" si="1067"/>
        <v>08-Aug-2017</v>
      </c>
      <c r="S4230" s="37">
        <f t="shared" si="1058"/>
        <v>19.7376</v>
      </c>
    </row>
    <row r="4231" spans="1:19">
      <c r="A4231" s="30" t="s">
        <v>9874</v>
      </c>
      <c r="D4231" s="30" t="str">
        <f t="shared" ref="D4231:D4294" si="1068">IF(ISERROR(LEFT(A4231,SEARCH(";",A4231)-1)),"",LEFT(A4231,SEARCH(";",A4231)-1))</f>
        <v>110203</v>
      </c>
      <c r="E4231" s="30">
        <f t="shared" si="1056"/>
        <v>7</v>
      </c>
      <c r="F4231" s="30" t="str">
        <f t="shared" ref="F4231:F4294" si="1069">IF($D4231="",A4231,MID($A4231,E4231+1,SEARCH(";",$A4231,E4231+1)-E4231-1))</f>
        <v>INF109K01LZ3</v>
      </c>
      <c r="G4231" s="30">
        <f t="shared" si="1057"/>
        <v>20</v>
      </c>
      <c r="H4231" s="30" t="str">
        <f t="shared" ref="H4231:H4294" si="1070">IF($D4231="","",MID($A4231,G4231+1,SEARCH(";",$A4231,G4231+1)-G4231-1))</f>
        <v>INF109K01LY6</v>
      </c>
      <c r="I4231" s="30">
        <f t="shared" si="1059"/>
        <v>33</v>
      </c>
      <c r="J4231" s="35" t="str">
        <f t="shared" ref="J4231:J4294" si="1071">IF($D4231="","",MID($A4231,I4231+1,SEARCH(";",$A4231,I4231+1)-I4231-1))</f>
        <v>ICICI Prudential Interval Fund II Quarterly Interval - Dividend</v>
      </c>
      <c r="K4231" s="35">
        <f t="shared" si="1060"/>
        <v>97</v>
      </c>
      <c r="L4231" s="30" t="str">
        <f t="shared" si="1061"/>
        <v>10.0174</v>
      </c>
      <c r="M4231" s="30">
        <f t="shared" si="1062"/>
        <v>105</v>
      </c>
      <c r="N4231" s="30" t="str">
        <f t="shared" si="1063"/>
        <v>N.A.</v>
      </c>
      <c r="O4231" s="30">
        <f t="shared" si="1064"/>
        <v>110</v>
      </c>
      <c r="P4231" s="30" t="str">
        <f t="shared" si="1065"/>
        <v>N.A.</v>
      </c>
      <c r="Q4231" s="30">
        <f t="shared" si="1066"/>
        <v>115</v>
      </c>
      <c r="R4231" s="36" t="str">
        <f t="shared" si="1067"/>
        <v>08-Aug-2017</v>
      </c>
      <c r="S4231" s="37">
        <f t="shared" si="1058"/>
        <v>10.0174</v>
      </c>
    </row>
    <row r="4232" spans="1:19">
      <c r="A4232" s="30" t="s">
        <v>9875</v>
      </c>
      <c r="D4232" s="30" t="str">
        <f t="shared" si="1068"/>
        <v>110204</v>
      </c>
      <c r="E4232" s="30">
        <f t="shared" ref="E4232:E4295" si="1072">IF($D4232="","",LEN(D4232)+1)</f>
        <v>7</v>
      </c>
      <c r="F4232" s="30" t="str">
        <f t="shared" si="1069"/>
        <v>INF109K01LX8</v>
      </c>
      <c r="G4232" s="30">
        <f t="shared" ref="G4232:G4295" si="1073">IF($D4232="","",E4232+(LEN(F4232)+1))</f>
        <v>20</v>
      </c>
      <c r="H4232" s="30" t="str">
        <f t="shared" si="1070"/>
        <v>-</v>
      </c>
      <c r="I4232" s="30">
        <f t="shared" si="1059"/>
        <v>22</v>
      </c>
      <c r="J4232" s="35" t="str">
        <f t="shared" si="1071"/>
        <v>ICICI Prudential Interval Fund II Quarterly Interval - Growth</v>
      </c>
      <c r="K4232" s="35">
        <f t="shared" si="1060"/>
        <v>84</v>
      </c>
      <c r="L4232" s="30" t="str">
        <f t="shared" si="1061"/>
        <v>19.6931</v>
      </c>
      <c r="M4232" s="30">
        <f t="shared" si="1062"/>
        <v>92</v>
      </c>
      <c r="N4232" s="30" t="str">
        <f t="shared" si="1063"/>
        <v>N.A.</v>
      </c>
      <c r="O4232" s="30">
        <f t="shared" si="1064"/>
        <v>97</v>
      </c>
      <c r="P4232" s="30" t="str">
        <f t="shared" si="1065"/>
        <v>N.A.</v>
      </c>
      <c r="Q4232" s="30">
        <f t="shared" si="1066"/>
        <v>102</v>
      </c>
      <c r="R4232" s="36" t="str">
        <f t="shared" si="1067"/>
        <v>08-Aug-2017</v>
      </c>
      <c r="S4232" s="37">
        <f t="shared" ref="S4232:S4295" si="1074">IF(L4232="","",L4232+0)</f>
        <v>19.693100000000001</v>
      </c>
    </row>
    <row r="4233" spans="1:19" ht="26">
      <c r="A4233" s="30" t="s">
        <v>9876</v>
      </c>
      <c r="D4233" s="30" t="str">
        <f t="shared" si="1068"/>
        <v>127399</v>
      </c>
      <c r="E4233" s="30">
        <f t="shared" si="1072"/>
        <v>7</v>
      </c>
      <c r="F4233" s="30" t="str">
        <f t="shared" si="1069"/>
        <v>INF109K01N91</v>
      </c>
      <c r="G4233" s="30">
        <f t="shared" si="1073"/>
        <v>20</v>
      </c>
      <c r="H4233" s="30" t="str">
        <f t="shared" si="1070"/>
        <v>-</v>
      </c>
      <c r="I4233" s="30">
        <f t="shared" si="1059"/>
        <v>22</v>
      </c>
      <c r="J4233" s="35" t="str">
        <f t="shared" si="1071"/>
        <v>ICICI Prudential Interval Fund - Quarterly Interval Plan III - Direct Quarterly Dividend Payout</v>
      </c>
      <c r="K4233" s="35">
        <f t="shared" si="1060"/>
        <v>118</v>
      </c>
      <c r="L4233" s="30" t="str">
        <f t="shared" si="1061"/>
        <v>10.0986</v>
      </c>
      <c r="M4233" s="30">
        <f t="shared" si="1062"/>
        <v>126</v>
      </c>
      <c r="N4233" s="30" t="str">
        <f t="shared" si="1063"/>
        <v>N.A.</v>
      </c>
      <c r="O4233" s="30">
        <f t="shared" si="1064"/>
        <v>131</v>
      </c>
      <c r="P4233" s="30" t="str">
        <f t="shared" si="1065"/>
        <v>N.A.</v>
      </c>
      <c r="Q4233" s="30">
        <f t="shared" si="1066"/>
        <v>136</v>
      </c>
      <c r="R4233" s="36" t="str">
        <f t="shared" si="1067"/>
        <v>08-Aug-2017</v>
      </c>
      <c r="S4233" s="37">
        <f t="shared" si="1074"/>
        <v>10.098599999999999</v>
      </c>
    </row>
    <row r="4234" spans="1:19" ht="26">
      <c r="A4234" s="30" t="s">
        <v>9877</v>
      </c>
      <c r="D4234" s="30" t="str">
        <f t="shared" si="1068"/>
        <v>106141</v>
      </c>
      <c r="E4234" s="30">
        <f t="shared" si="1072"/>
        <v>7</v>
      </c>
      <c r="F4234" s="30" t="str">
        <f t="shared" si="1069"/>
        <v>INF109K01MK3</v>
      </c>
      <c r="G4234" s="30">
        <f t="shared" si="1073"/>
        <v>20</v>
      </c>
      <c r="H4234" s="30" t="str">
        <f t="shared" si="1070"/>
        <v>-</v>
      </c>
      <c r="I4234" s="30">
        <f t="shared" si="1059"/>
        <v>22</v>
      </c>
      <c r="J4234" s="35" t="str">
        <f t="shared" si="1071"/>
        <v>ICICI Prudential Interval Fund - Quarterly Interval Plan III - Retail Dividend</v>
      </c>
      <c r="K4234" s="35">
        <f t="shared" si="1060"/>
        <v>101</v>
      </c>
      <c r="L4234" s="30" t="str">
        <f t="shared" si="1061"/>
        <v>10.0951</v>
      </c>
      <c r="M4234" s="30">
        <f t="shared" si="1062"/>
        <v>109</v>
      </c>
      <c r="N4234" s="30" t="str">
        <f t="shared" si="1063"/>
        <v>N.A.</v>
      </c>
      <c r="O4234" s="30">
        <f t="shared" si="1064"/>
        <v>114</v>
      </c>
      <c r="P4234" s="30" t="str">
        <f t="shared" si="1065"/>
        <v>N.A.</v>
      </c>
      <c r="Q4234" s="30">
        <f t="shared" si="1066"/>
        <v>119</v>
      </c>
      <c r="R4234" s="36" t="str">
        <f t="shared" si="1067"/>
        <v>08-Aug-2017</v>
      </c>
      <c r="S4234" s="37">
        <f t="shared" si="1074"/>
        <v>10.0951</v>
      </c>
    </row>
    <row r="4235" spans="1:19" ht="26">
      <c r="A4235" s="30" t="s">
        <v>9878</v>
      </c>
      <c r="D4235" s="30" t="str">
        <f t="shared" si="1068"/>
        <v>106142</v>
      </c>
      <c r="E4235" s="30">
        <f t="shared" si="1072"/>
        <v>7</v>
      </c>
      <c r="F4235" s="30" t="str">
        <f t="shared" si="1069"/>
        <v>INF109K01MJ5</v>
      </c>
      <c r="G4235" s="30">
        <f t="shared" si="1073"/>
        <v>20</v>
      </c>
      <c r="H4235" s="30" t="str">
        <f t="shared" si="1070"/>
        <v>-</v>
      </c>
      <c r="I4235" s="30">
        <f t="shared" si="1059"/>
        <v>22</v>
      </c>
      <c r="J4235" s="35" t="str">
        <f t="shared" si="1071"/>
        <v>ICICI Prudential Interval Fund - Quarterly Interval Plan III - Retail Growth</v>
      </c>
      <c r="K4235" s="35">
        <f t="shared" si="1060"/>
        <v>99</v>
      </c>
      <c r="L4235" s="30" t="str">
        <f t="shared" si="1061"/>
        <v>20.7417</v>
      </c>
      <c r="M4235" s="30">
        <f t="shared" si="1062"/>
        <v>107</v>
      </c>
      <c r="N4235" s="30" t="str">
        <f t="shared" si="1063"/>
        <v>N.A.</v>
      </c>
      <c r="O4235" s="30">
        <f t="shared" si="1064"/>
        <v>112</v>
      </c>
      <c r="P4235" s="30" t="str">
        <f t="shared" si="1065"/>
        <v>N.A.</v>
      </c>
      <c r="Q4235" s="30">
        <f t="shared" si="1066"/>
        <v>117</v>
      </c>
      <c r="R4235" s="36" t="str">
        <f t="shared" si="1067"/>
        <v>08-Aug-2017</v>
      </c>
      <c r="S4235" s="37">
        <f t="shared" si="1074"/>
        <v>20.741700000000002</v>
      </c>
    </row>
    <row r="4236" spans="1:19" ht="26">
      <c r="A4236" s="30" t="s">
        <v>9879</v>
      </c>
      <c r="D4236" s="30" t="str">
        <f t="shared" si="1068"/>
        <v>120654</v>
      </c>
      <c r="E4236" s="30">
        <f t="shared" si="1072"/>
        <v>7</v>
      </c>
      <c r="F4236" s="30" t="str">
        <f t="shared" si="1069"/>
        <v>INF109K01M19</v>
      </c>
      <c r="G4236" s="30">
        <f t="shared" si="1073"/>
        <v>20</v>
      </c>
      <c r="H4236" s="30" t="str">
        <f t="shared" si="1070"/>
        <v>-</v>
      </c>
      <c r="I4236" s="30">
        <f t="shared" si="1059"/>
        <v>22</v>
      </c>
      <c r="J4236" s="35" t="str">
        <f t="shared" si="1071"/>
        <v>ICICI Prudential Interval Fund III Quarterly Interval - Direct Plan -  Dividend</v>
      </c>
      <c r="K4236" s="35">
        <f t="shared" si="1060"/>
        <v>102</v>
      </c>
      <c r="L4236" s="30" t="str">
        <f t="shared" si="1061"/>
        <v>10.2774</v>
      </c>
      <c r="M4236" s="30">
        <f t="shared" si="1062"/>
        <v>110</v>
      </c>
      <c r="N4236" s="30" t="str">
        <f t="shared" si="1063"/>
        <v>N.A.</v>
      </c>
      <c r="O4236" s="30">
        <f t="shared" si="1064"/>
        <v>115</v>
      </c>
      <c r="P4236" s="30" t="str">
        <f t="shared" si="1065"/>
        <v>N.A.</v>
      </c>
      <c r="Q4236" s="30">
        <f t="shared" si="1066"/>
        <v>120</v>
      </c>
      <c r="R4236" s="36" t="str">
        <f t="shared" si="1067"/>
        <v>08-Aug-2017</v>
      </c>
      <c r="S4236" s="37">
        <f t="shared" si="1074"/>
        <v>10.2774</v>
      </c>
    </row>
    <row r="4237" spans="1:19" ht="26">
      <c r="A4237" s="30" t="s">
        <v>9880</v>
      </c>
      <c r="D4237" s="30" t="str">
        <f t="shared" si="1068"/>
        <v>120655</v>
      </c>
      <c r="E4237" s="30">
        <f t="shared" si="1072"/>
        <v>7</v>
      </c>
      <c r="F4237" s="30" t="str">
        <f t="shared" si="1069"/>
        <v>INF109K01M01</v>
      </c>
      <c r="G4237" s="30">
        <f t="shared" si="1073"/>
        <v>20</v>
      </c>
      <c r="H4237" s="30" t="str">
        <f t="shared" si="1070"/>
        <v>-</v>
      </c>
      <c r="I4237" s="30">
        <f t="shared" ref="I4237:I4300" si="1075">IF($D4237="","",G4237+LEN(H4237)+1)</f>
        <v>22</v>
      </c>
      <c r="J4237" s="35" t="str">
        <f t="shared" si="1071"/>
        <v>ICICI Prudential Interval Fund III Quarterly Interval - Direct Plan -  Growth</v>
      </c>
      <c r="K4237" s="35">
        <f t="shared" ref="K4237:K4300" si="1076">IF($D4237="","",I4237+LEN(J4237)+1)</f>
        <v>100</v>
      </c>
      <c r="L4237" s="30" t="str">
        <f t="shared" ref="L4237:L4300" si="1077">IF($D4237="","",MID($A4237,K4237+1,SEARCH(";",$A4237,K4237+1)-K4237-1))</f>
        <v>17.4580</v>
      </c>
      <c r="M4237" s="30">
        <f t="shared" ref="M4237:M4300" si="1078">IF($D4237="","",K4237+LEN(L4237)+1)</f>
        <v>108</v>
      </c>
      <c r="N4237" s="30" t="str">
        <f t="shared" ref="N4237:N4300" si="1079">IF($D4237="","",MID($A4237,M4237+1,SEARCH(";",$A4237,M4237+1)-M4237-1))</f>
        <v>N.A.</v>
      </c>
      <c r="O4237" s="30">
        <f t="shared" ref="O4237:O4300" si="1080">IF($D4237="","",M4237+LEN(N4237)+1)</f>
        <v>113</v>
      </c>
      <c r="P4237" s="30" t="str">
        <f t="shared" ref="P4237:P4300" si="1081">IF($D4237="","",MID($A4237,O4237+1,SEARCH(";",$A4237,O4237+1)-O4237-1))</f>
        <v>N.A.</v>
      </c>
      <c r="Q4237" s="30">
        <f t="shared" ref="Q4237:Q4300" si="1082">IF($D4237="","",O4237+LEN(P4237)+1)</f>
        <v>118</v>
      </c>
      <c r="R4237" s="36" t="str">
        <f t="shared" ref="R4237:R4300" si="1083">IF($D4237="","",MID($A4237,Q4237+1,15))</f>
        <v>08-Aug-2017</v>
      </c>
      <c r="S4237" s="37">
        <f t="shared" si="1074"/>
        <v>17.457999999999998</v>
      </c>
    </row>
    <row r="4238" spans="1:19">
      <c r="A4238" s="30" t="s">
        <v>6290</v>
      </c>
      <c r="D4238" s="30" t="str">
        <f t="shared" si="1068"/>
        <v>110556</v>
      </c>
      <c r="E4238" s="30">
        <f t="shared" si="1072"/>
        <v>7</v>
      </c>
      <c r="F4238" s="30" t="str">
        <f t="shared" si="1069"/>
        <v>INF109K01MH9</v>
      </c>
      <c r="G4238" s="30">
        <f t="shared" si="1073"/>
        <v>20</v>
      </c>
      <c r="H4238" s="30" t="str">
        <f t="shared" si="1070"/>
        <v>INF109K01MG1</v>
      </c>
      <c r="I4238" s="30">
        <f t="shared" si="1075"/>
        <v>33</v>
      </c>
      <c r="J4238" s="35" t="str">
        <f t="shared" si="1071"/>
        <v>ICICI Prudential Interval Fund III Quarterly Interval - Dividend</v>
      </c>
      <c r="K4238" s="35">
        <f t="shared" si="1076"/>
        <v>98</v>
      </c>
      <c r="L4238" s="30" t="str">
        <f t="shared" si="1077"/>
        <v>10.0061</v>
      </c>
      <c r="M4238" s="30">
        <f t="shared" si="1078"/>
        <v>106</v>
      </c>
      <c r="N4238" s="30" t="str">
        <f t="shared" si="1079"/>
        <v>N.A.</v>
      </c>
      <c r="O4238" s="30">
        <f t="shared" si="1080"/>
        <v>111</v>
      </c>
      <c r="P4238" s="30" t="str">
        <f t="shared" si="1081"/>
        <v>N.A.</v>
      </c>
      <c r="Q4238" s="30">
        <f t="shared" si="1082"/>
        <v>116</v>
      </c>
      <c r="R4238" s="36" t="str">
        <f t="shared" si="1083"/>
        <v>22-Feb-2017</v>
      </c>
      <c r="S4238" s="37">
        <f t="shared" si="1074"/>
        <v>10.0061</v>
      </c>
    </row>
    <row r="4239" spans="1:19">
      <c r="A4239" s="30" t="s">
        <v>9881</v>
      </c>
      <c r="D4239" s="30" t="str">
        <f t="shared" si="1068"/>
        <v>110555</v>
      </c>
      <c r="E4239" s="30">
        <f t="shared" si="1072"/>
        <v>7</v>
      </c>
      <c r="F4239" s="30" t="str">
        <f t="shared" si="1069"/>
        <v>INF109K01MF3</v>
      </c>
      <c r="G4239" s="30">
        <f t="shared" si="1073"/>
        <v>20</v>
      </c>
      <c r="H4239" s="30" t="str">
        <f t="shared" si="1070"/>
        <v>-</v>
      </c>
      <c r="I4239" s="30">
        <f t="shared" si="1075"/>
        <v>22</v>
      </c>
      <c r="J4239" s="35" t="str">
        <f t="shared" si="1071"/>
        <v>ICICI Prudential Interval Fund III Quarterly Interval - Growth</v>
      </c>
      <c r="K4239" s="35">
        <f t="shared" si="1076"/>
        <v>85</v>
      </c>
      <c r="L4239" s="30" t="str">
        <f t="shared" si="1077"/>
        <v>17.3897</v>
      </c>
      <c r="M4239" s="30">
        <f t="shared" si="1078"/>
        <v>93</v>
      </c>
      <c r="N4239" s="30" t="str">
        <f t="shared" si="1079"/>
        <v>N.A.</v>
      </c>
      <c r="O4239" s="30">
        <f t="shared" si="1080"/>
        <v>98</v>
      </c>
      <c r="P4239" s="30" t="str">
        <f t="shared" si="1081"/>
        <v>N.A.</v>
      </c>
      <c r="Q4239" s="30">
        <f t="shared" si="1082"/>
        <v>103</v>
      </c>
      <c r="R4239" s="36" t="str">
        <f t="shared" si="1083"/>
        <v>08-Aug-2017</v>
      </c>
      <c r="S4239" s="37">
        <f t="shared" si="1074"/>
        <v>17.389700000000001</v>
      </c>
    </row>
    <row r="4240" spans="1:19" ht="26">
      <c r="A4240" s="30" t="s">
        <v>6321</v>
      </c>
      <c r="D4240" s="30" t="str">
        <f t="shared" si="1068"/>
        <v>121129</v>
      </c>
      <c r="E4240" s="30">
        <f t="shared" si="1072"/>
        <v>7</v>
      </c>
      <c r="F4240" s="30" t="str">
        <f t="shared" si="1069"/>
        <v>INF109K015G2</v>
      </c>
      <c r="G4240" s="30">
        <f t="shared" si="1073"/>
        <v>20</v>
      </c>
      <c r="H4240" s="30" t="str">
        <f t="shared" si="1070"/>
        <v>-</v>
      </c>
      <c r="I4240" s="30">
        <f t="shared" si="1075"/>
        <v>22</v>
      </c>
      <c r="J4240" s="35" t="str">
        <f t="shared" si="1071"/>
        <v>ICICI Prudential Interval Fund - Series VI - Annual Interval Plan - A - Cumulative</v>
      </c>
      <c r="K4240" s="35">
        <f t="shared" si="1076"/>
        <v>105</v>
      </c>
      <c r="L4240" s="30" t="str">
        <f t="shared" si="1077"/>
        <v>13.9619</v>
      </c>
      <c r="M4240" s="30">
        <f t="shared" si="1078"/>
        <v>113</v>
      </c>
      <c r="N4240" s="30" t="str">
        <f t="shared" si="1079"/>
        <v>N.A.</v>
      </c>
      <c r="O4240" s="30">
        <f t="shared" si="1080"/>
        <v>118</v>
      </c>
      <c r="P4240" s="30" t="str">
        <f t="shared" si="1081"/>
        <v>N.A.</v>
      </c>
      <c r="Q4240" s="30">
        <f t="shared" si="1082"/>
        <v>123</v>
      </c>
      <c r="R4240" s="36" t="str">
        <f t="shared" si="1083"/>
        <v>15-Mar-2017</v>
      </c>
      <c r="S4240" s="37">
        <f t="shared" si="1074"/>
        <v>13.9619</v>
      </c>
    </row>
    <row r="4241" spans="1:19" ht="26">
      <c r="A4241" s="30" t="s">
        <v>6322</v>
      </c>
      <c r="D4241" s="30" t="str">
        <f t="shared" si="1068"/>
        <v>121127</v>
      </c>
      <c r="E4241" s="30">
        <f t="shared" si="1072"/>
        <v>7</v>
      </c>
      <c r="F4241" s="30" t="str">
        <f t="shared" si="1069"/>
        <v>INF109K013G7</v>
      </c>
      <c r="G4241" s="30">
        <f t="shared" si="1073"/>
        <v>20</v>
      </c>
      <c r="H4241" s="30" t="str">
        <f t="shared" si="1070"/>
        <v>-</v>
      </c>
      <c r="I4241" s="30">
        <f t="shared" si="1075"/>
        <v>22</v>
      </c>
      <c r="J4241" s="35" t="str">
        <f t="shared" si="1071"/>
        <v>ICICI Prudential Interval Fund - Series VI - Annual Interval Plan - A - Direct Plan - Cumulative</v>
      </c>
      <c r="K4241" s="35">
        <f t="shared" si="1076"/>
        <v>119</v>
      </c>
      <c r="L4241" s="30" t="str">
        <f t="shared" si="1077"/>
        <v>13.9796</v>
      </c>
      <c r="M4241" s="30">
        <f t="shared" si="1078"/>
        <v>127</v>
      </c>
      <c r="N4241" s="30" t="str">
        <f t="shared" si="1079"/>
        <v>N.A.</v>
      </c>
      <c r="O4241" s="30">
        <f t="shared" si="1080"/>
        <v>132</v>
      </c>
      <c r="P4241" s="30" t="str">
        <f t="shared" si="1081"/>
        <v>N.A.</v>
      </c>
      <c r="Q4241" s="30">
        <f t="shared" si="1082"/>
        <v>137</v>
      </c>
      <c r="R4241" s="36" t="str">
        <f t="shared" si="1083"/>
        <v>15-Mar-2017</v>
      </c>
      <c r="S4241" s="37">
        <f t="shared" si="1074"/>
        <v>13.9796</v>
      </c>
    </row>
    <row r="4242" spans="1:19" ht="26">
      <c r="A4242" s="30" t="s">
        <v>345</v>
      </c>
      <c r="D4242" s="30" t="str">
        <f t="shared" si="1068"/>
        <v>121126</v>
      </c>
      <c r="E4242" s="30">
        <f t="shared" si="1072"/>
        <v>7</v>
      </c>
      <c r="F4242" s="30" t="str">
        <f t="shared" si="1069"/>
        <v>INF109K014G5</v>
      </c>
      <c r="G4242" s="30">
        <f t="shared" si="1073"/>
        <v>20</v>
      </c>
      <c r="H4242" s="30" t="str">
        <f t="shared" si="1070"/>
        <v>-</v>
      </c>
      <c r="I4242" s="30">
        <f t="shared" si="1075"/>
        <v>22</v>
      </c>
      <c r="J4242" s="35" t="str">
        <f t="shared" si="1071"/>
        <v>ICICI Prudential Interval Fund - Series VI - Annual Interval Plan - A - Direct Plan - Dividend</v>
      </c>
      <c r="K4242" s="35">
        <f t="shared" si="1076"/>
        <v>117</v>
      </c>
      <c r="L4242" s="30" t="str">
        <f t="shared" si="1077"/>
        <v>10.9291</v>
      </c>
      <c r="M4242" s="30">
        <f t="shared" si="1078"/>
        <v>125</v>
      </c>
      <c r="N4242" s="30" t="str">
        <f t="shared" si="1079"/>
        <v>N.A.</v>
      </c>
      <c r="O4242" s="30">
        <f t="shared" si="1080"/>
        <v>130</v>
      </c>
      <c r="P4242" s="30" t="str">
        <f t="shared" si="1081"/>
        <v>N.A.</v>
      </c>
      <c r="Q4242" s="30">
        <f t="shared" si="1082"/>
        <v>135</v>
      </c>
      <c r="R4242" s="36" t="str">
        <f t="shared" si="1083"/>
        <v>25-Feb-2014</v>
      </c>
      <c r="S4242" s="37">
        <f t="shared" si="1074"/>
        <v>10.9291</v>
      </c>
    </row>
    <row r="4243" spans="1:19" ht="26">
      <c r="A4243" s="30" t="s">
        <v>9882</v>
      </c>
      <c r="D4243" s="30" t="str">
        <f t="shared" si="1068"/>
        <v>121364</v>
      </c>
      <c r="E4243" s="30">
        <f t="shared" si="1072"/>
        <v>7</v>
      </c>
      <c r="F4243" s="30" t="str">
        <f t="shared" si="1069"/>
        <v>INF109K014Q4</v>
      </c>
      <c r="G4243" s="30">
        <f t="shared" si="1073"/>
        <v>20</v>
      </c>
      <c r="H4243" s="30" t="str">
        <f t="shared" si="1070"/>
        <v>-</v>
      </c>
      <c r="I4243" s="30">
        <f t="shared" si="1075"/>
        <v>22</v>
      </c>
      <c r="J4243" s="35" t="str">
        <f t="shared" si="1071"/>
        <v>ICICI Prudential Interval Fund - Series VI - Annual Interval Plan - C - Cumulative</v>
      </c>
      <c r="K4243" s="35">
        <f t="shared" si="1076"/>
        <v>105</v>
      </c>
      <c r="L4243" s="30" t="str">
        <f t="shared" si="1077"/>
        <v>14.3188</v>
      </c>
      <c r="M4243" s="30">
        <f t="shared" si="1078"/>
        <v>113</v>
      </c>
      <c r="N4243" s="30" t="str">
        <f t="shared" si="1079"/>
        <v>N.A.</v>
      </c>
      <c r="O4243" s="30">
        <f t="shared" si="1080"/>
        <v>118</v>
      </c>
      <c r="P4243" s="30" t="str">
        <f t="shared" si="1081"/>
        <v>N.A.</v>
      </c>
      <c r="Q4243" s="30">
        <f t="shared" si="1082"/>
        <v>123</v>
      </c>
      <c r="R4243" s="36" t="str">
        <f t="shared" si="1083"/>
        <v>08-Aug-2017</v>
      </c>
      <c r="S4243" s="37">
        <f t="shared" si="1074"/>
        <v>14.3188</v>
      </c>
    </row>
    <row r="4244" spans="1:19" ht="26">
      <c r="A4244" s="30" t="s">
        <v>9883</v>
      </c>
      <c r="D4244" s="30" t="str">
        <f t="shared" si="1068"/>
        <v>121362</v>
      </c>
      <c r="E4244" s="30">
        <f t="shared" si="1072"/>
        <v>7</v>
      </c>
      <c r="F4244" s="30" t="str">
        <f t="shared" si="1069"/>
        <v>INF109K016Q9</v>
      </c>
      <c r="G4244" s="30">
        <f t="shared" si="1073"/>
        <v>20</v>
      </c>
      <c r="H4244" s="30" t="str">
        <f t="shared" si="1070"/>
        <v>-</v>
      </c>
      <c r="I4244" s="30">
        <f t="shared" si="1075"/>
        <v>22</v>
      </c>
      <c r="J4244" s="35" t="str">
        <f t="shared" si="1071"/>
        <v>ICICI Prudential Interval Fund - Series VI - Annual Interval Plan - C - Direct Plan - Cumulative</v>
      </c>
      <c r="K4244" s="35">
        <f t="shared" si="1076"/>
        <v>119</v>
      </c>
      <c r="L4244" s="30" t="str">
        <f t="shared" si="1077"/>
        <v>14.3643</v>
      </c>
      <c r="M4244" s="30">
        <f t="shared" si="1078"/>
        <v>127</v>
      </c>
      <c r="N4244" s="30" t="str">
        <f t="shared" si="1079"/>
        <v>N.A.</v>
      </c>
      <c r="O4244" s="30">
        <f t="shared" si="1080"/>
        <v>132</v>
      </c>
      <c r="P4244" s="30" t="str">
        <f t="shared" si="1081"/>
        <v>N.A.</v>
      </c>
      <c r="Q4244" s="30">
        <f t="shared" si="1082"/>
        <v>137</v>
      </c>
      <c r="R4244" s="36" t="str">
        <f t="shared" si="1083"/>
        <v>08-Aug-2017</v>
      </c>
      <c r="S4244" s="37">
        <f t="shared" si="1074"/>
        <v>14.3643</v>
      </c>
    </row>
    <row r="4245" spans="1:19" ht="26">
      <c r="A4245" s="30" t="s">
        <v>9884</v>
      </c>
      <c r="D4245" s="30" t="str">
        <f t="shared" si="1068"/>
        <v>121441</v>
      </c>
      <c r="E4245" s="30">
        <f t="shared" si="1072"/>
        <v>7</v>
      </c>
      <c r="F4245" s="30" t="str">
        <f t="shared" si="1069"/>
        <v>INF109K018Q5</v>
      </c>
      <c r="G4245" s="30">
        <f t="shared" si="1073"/>
        <v>20</v>
      </c>
      <c r="H4245" s="30" t="str">
        <f t="shared" si="1070"/>
        <v>-</v>
      </c>
      <c r="I4245" s="30">
        <f t="shared" si="1075"/>
        <v>22</v>
      </c>
      <c r="J4245" s="35" t="str">
        <f t="shared" si="1071"/>
        <v>ICICI Prudential Interval Fund - Series VI - Annual Interval Plan - D - Cumulative</v>
      </c>
      <c r="K4245" s="35">
        <f t="shared" si="1076"/>
        <v>105</v>
      </c>
      <c r="L4245" s="30" t="str">
        <f t="shared" si="1077"/>
        <v>14.2698</v>
      </c>
      <c r="M4245" s="30">
        <f t="shared" si="1078"/>
        <v>113</v>
      </c>
      <c r="N4245" s="30" t="str">
        <f t="shared" si="1079"/>
        <v>N.A.</v>
      </c>
      <c r="O4245" s="30">
        <f t="shared" si="1080"/>
        <v>118</v>
      </c>
      <c r="P4245" s="30" t="str">
        <f t="shared" si="1081"/>
        <v>N.A.</v>
      </c>
      <c r="Q4245" s="30">
        <f t="shared" si="1082"/>
        <v>123</v>
      </c>
      <c r="R4245" s="36" t="str">
        <f t="shared" si="1083"/>
        <v>08-Aug-2017</v>
      </c>
      <c r="S4245" s="37">
        <f t="shared" si="1074"/>
        <v>14.2698</v>
      </c>
    </row>
    <row r="4246" spans="1:19" ht="26">
      <c r="A4246" s="30" t="s">
        <v>9885</v>
      </c>
      <c r="D4246" s="30" t="str">
        <f t="shared" si="1068"/>
        <v>121440</v>
      </c>
      <c r="E4246" s="30">
        <f t="shared" si="1072"/>
        <v>7</v>
      </c>
      <c r="F4246" s="30" t="str">
        <f t="shared" si="1069"/>
        <v>INF109K010R0</v>
      </c>
      <c r="G4246" s="30">
        <f t="shared" si="1073"/>
        <v>20</v>
      </c>
      <c r="H4246" s="30" t="str">
        <f t="shared" si="1070"/>
        <v>-</v>
      </c>
      <c r="I4246" s="30">
        <f t="shared" si="1075"/>
        <v>22</v>
      </c>
      <c r="J4246" s="35" t="str">
        <f t="shared" si="1071"/>
        <v>ICICI Prudential Interval Fund - Series VI - Annual Interval Plan - D - Direct Plan - Cumulative</v>
      </c>
      <c r="K4246" s="35">
        <f t="shared" si="1076"/>
        <v>119</v>
      </c>
      <c r="L4246" s="30" t="str">
        <f t="shared" si="1077"/>
        <v>14.3035</v>
      </c>
      <c r="M4246" s="30">
        <f t="shared" si="1078"/>
        <v>127</v>
      </c>
      <c r="N4246" s="30" t="str">
        <f t="shared" si="1079"/>
        <v>N.A.</v>
      </c>
      <c r="O4246" s="30">
        <f t="shared" si="1080"/>
        <v>132</v>
      </c>
      <c r="P4246" s="30" t="str">
        <f t="shared" si="1081"/>
        <v>N.A.</v>
      </c>
      <c r="Q4246" s="30">
        <f t="shared" si="1082"/>
        <v>137</v>
      </c>
      <c r="R4246" s="36" t="str">
        <f t="shared" si="1083"/>
        <v>08-Aug-2017</v>
      </c>
      <c r="S4246" s="37">
        <f t="shared" si="1074"/>
        <v>14.3035</v>
      </c>
    </row>
    <row r="4247" spans="1:19" ht="26">
      <c r="A4247" s="30" t="s">
        <v>346</v>
      </c>
      <c r="D4247" s="30" t="str">
        <f t="shared" si="1068"/>
        <v>121442</v>
      </c>
      <c r="E4247" s="30">
        <f t="shared" si="1072"/>
        <v>7</v>
      </c>
      <c r="F4247" s="30" t="str">
        <f t="shared" si="1069"/>
        <v>INF109K011R8</v>
      </c>
      <c r="G4247" s="30">
        <f t="shared" si="1073"/>
        <v>20</v>
      </c>
      <c r="H4247" s="30" t="str">
        <f t="shared" si="1070"/>
        <v>-</v>
      </c>
      <c r="I4247" s="30">
        <f t="shared" si="1075"/>
        <v>22</v>
      </c>
      <c r="J4247" s="35" t="str">
        <f t="shared" si="1071"/>
        <v>ICICI Prudential Interval Fund - Series VI - Annual Interval Plan - D - Direct Plan - Dividend</v>
      </c>
      <c r="K4247" s="35">
        <f t="shared" si="1076"/>
        <v>117</v>
      </c>
      <c r="L4247" s="30" t="str">
        <f t="shared" si="1077"/>
        <v>10.4410</v>
      </c>
      <c r="M4247" s="30">
        <f t="shared" si="1078"/>
        <v>125</v>
      </c>
      <c r="N4247" s="30" t="str">
        <f t="shared" si="1079"/>
        <v>N.A.</v>
      </c>
      <c r="O4247" s="30">
        <f t="shared" si="1080"/>
        <v>130</v>
      </c>
      <c r="P4247" s="30" t="str">
        <f t="shared" si="1081"/>
        <v>N.A.</v>
      </c>
      <c r="Q4247" s="30">
        <f t="shared" si="1082"/>
        <v>135</v>
      </c>
      <c r="R4247" s="36" t="str">
        <f t="shared" si="1083"/>
        <v>23-Mar-2015</v>
      </c>
      <c r="S4247" s="37">
        <f t="shared" si="1074"/>
        <v>10.441000000000001</v>
      </c>
    </row>
    <row r="4248" spans="1:19" ht="26">
      <c r="A4248" s="30" t="s">
        <v>9886</v>
      </c>
      <c r="D4248" s="30" t="str">
        <f t="shared" si="1068"/>
        <v>127238</v>
      </c>
      <c r="E4248" s="30">
        <f t="shared" si="1072"/>
        <v>7</v>
      </c>
      <c r="F4248" s="30" t="str">
        <f t="shared" si="1069"/>
        <v>INF109KA1NV1</v>
      </c>
      <c r="G4248" s="30">
        <f t="shared" si="1073"/>
        <v>20</v>
      </c>
      <c r="H4248" s="30" t="str">
        <f t="shared" si="1070"/>
        <v>-</v>
      </c>
      <c r="I4248" s="30">
        <f t="shared" si="1075"/>
        <v>22</v>
      </c>
      <c r="J4248" s="35" t="str">
        <f t="shared" si="1071"/>
        <v>ICICI Prudential Interval Fund - Series VII - Annual Interval Plan - C - Cumulative</v>
      </c>
      <c r="K4248" s="35">
        <f t="shared" si="1076"/>
        <v>106</v>
      </c>
      <c r="L4248" s="30" t="str">
        <f t="shared" si="1077"/>
        <v>13.2841</v>
      </c>
      <c r="M4248" s="30">
        <f t="shared" si="1078"/>
        <v>114</v>
      </c>
      <c r="N4248" s="30" t="str">
        <f t="shared" si="1079"/>
        <v>N.A.</v>
      </c>
      <c r="O4248" s="30">
        <f t="shared" si="1080"/>
        <v>119</v>
      </c>
      <c r="P4248" s="30" t="str">
        <f t="shared" si="1081"/>
        <v>N.A.</v>
      </c>
      <c r="Q4248" s="30">
        <f t="shared" si="1082"/>
        <v>124</v>
      </c>
      <c r="R4248" s="36" t="str">
        <f t="shared" si="1083"/>
        <v>08-Aug-2017</v>
      </c>
      <c r="S4248" s="37">
        <f t="shared" si="1074"/>
        <v>13.2841</v>
      </c>
    </row>
    <row r="4249" spans="1:19" ht="26">
      <c r="A4249" s="30" t="s">
        <v>9887</v>
      </c>
      <c r="D4249" s="30" t="str">
        <f t="shared" si="1068"/>
        <v>127236</v>
      </c>
      <c r="E4249" s="30">
        <f t="shared" si="1072"/>
        <v>7</v>
      </c>
      <c r="F4249" s="30" t="str">
        <f t="shared" si="1069"/>
        <v>INF109KA1NX7</v>
      </c>
      <c r="G4249" s="30">
        <f t="shared" si="1073"/>
        <v>20</v>
      </c>
      <c r="H4249" s="30" t="str">
        <f t="shared" si="1070"/>
        <v>-</v>
      </c>
      <c r="I4249" s="30">
        <f t="shared" si="1075"/>
        <v>22</v>
      </c>
      <c r="J4249" s="35" t="str">
        <f t="shared" si="1071"/>
        <v>ICICI Prudential Interval Fund - Series VII - Annual Interval Plan - C - Direct Plan - Cumulative</v>
      </c>
      <c r="K4249" s="35">
        <f t="shared" si="1076"/>
        <v>120</v>
      </c>
      <c r="L4249" s="30" t="str">
        <f t="shared" si="1077"/>
        <v>13.3016</v>
      </c>
      <c r="M4249" s="30">
        <f t="shared" si="1078"/>
        <v>128</v>
      </c>
      <c r="N4249" s="30" t="str">
        <f t="shared" si="1079"/>
        <v>N.A.</v>
      </c>
      <c r="O4249" s="30">
        <f t="shared" si="1080"/>
        <v>133</v>
      </c>
      <c r="P4249" s="30" t="str">
        <f t="shared" si="1081"/>
        <v>N.A.</v>
      </c>
      <c r="Q4249" s="30">
        <f t="shared" si="1082"/>
        <v>138</v>
      </c>
      <c r="R4249" s="36" t="str">
        <f t="shared" si="1083"/>
        <v>08-Aug-2017</v>
      </c>
      <c r="S4249" s="37">
        <f t="shared" si="1074"/>
        <v>13.301600000000001</v>
      </c>
    </row>
    <row r="4250" spans="1:19" ht="26">
      <c r="A4250" s="30" t="s">
        <v>347</v>
      </c>
      <c r="D4250" s="30" t="str">
        <f t="shared" si="1068"/>
        <v>127235</v>
      </c>
      <c r="E4250" s="30">
        <f t="shared" si="1072"/>
        <v>7</v>
      </c>
      <c r="F4250" s="30" t="str">
        <f t="shared" si="1069"/>
        <v>INF109KA1NW9</v>
      </c>
      <c r="G4250" s="30">
        <f t="shared" si="1073"/>
        <v>20</v>
      </c>
      <c r="H4250" s="30" t="str">
        <f t="shared" si="1070"/>
        <v>-</v>
      </c>
      <c r="I4250" s="30">
        <f t="shared" si="1075"/>
        <v>22</v>
      </c>
      <c r="J4250" s="35" t="str">
        <f t="shared" si="1071"/>
        <v>ICICI Prudential Interval Fund - Series VII - Annual Interval Plan - C - Dividend</v>
      </c>
      <c r="K4250" s="35">
        <f t="shared" si="1076"/>
        <v>104</v>
      </c>
      <c r="L4250" s="30" t="str">
        <f t="shared" si="1077"/>
        <v>10.8654</v>
      </c>
      <c r="M4250" s="30">
        <f t="shared" si="1078"/>
        <v>112</v>
      </c>
      <c r="N4250" s="30" t="str">
        <f t="shared" si="1079"/>
        <v>N.A.</v>
      </c>
      <c r="O4250" s="30">
        <f t="shared" si="1080"/>
        <v>117</v>
      </c>
      <c r="P4250" s="30" t="str">
        <f t="shared" si="1081"/>
        <v>N.A.</v>
      </c>
      <c r="Q4250" s="30">
        <f t="shared" si="1082"/>
        <v>122</v>
      </c>
      <c r="R4250" s="36" t="str">
        <f t="shared" si="1083"/>
        <v>29-Feb-2016</v>
      </c>
      <c r="S4250" s="37">
        <f t="shared" si="1074"/>
        <v>10.865399999999999</v>
      </c>
    </row>
    <row r="4251" spans="1:19" ht="26">
      <c r="A4251" s="30" t="s">
        <v>348</v>
      </c>
      <c r="D4251" s="30" t="str">
        <f t="shared" si="1068"/>
        <v>123597</v>
      </c>
      <c r="E4251" s="30">
        <f t="shared" si="1072"/>
        <v>7</v>
      </c>
      <c r="F4251" s="30" t="str">
        <f t="shared" si="1069"/>
        <v>INF109K01O17</v>
      </c>
      <c r="G4251" s="30">
        <f t="shared" si="1073"/>
        <v>20</v>
      </c>
      <c r="H4251" s="30" t="str">
        <f t="shared" si="1070"/>
        <v>-</v>
      </c>
      <c r="I4251" s="30">
        <f t="shared" si="1075"/>
        <v>22</v>
      </c>
      <c r="J4251" s="35" t="str">
        <f t="shared" si="1071"/>
        <v>ICICI Prudential Interval Fund II - Quarterly Interval Plan A - Direct Plan - Quarterly Dividend Payout</v>
      </c>
      <c r="K4251" s="35">
        <f t="shared" si="1076"/>
        <v>126</v>
      </c>
      <c r="L4251" s="30" t="str">
        <f t="shared" si="1077"/>
        <v>10.2479</v>
      </c>
      <c r="M4251" s="30">
        <f t="shared" si="1078"/>
        <v>134</v>
      </c>
      <c r="N4251" s="30" t="str">
        <f t="shared" si="1079"/>
        <v>N.A.</v>
      </c>
      <c r="O4251" s="30">
        <f t="shared" si="1080"/>
        <v>139</v>
      </c>
      <c r="P4251" s="30" t="str">
        <f t="shared" si="1081"/>
        <v>N.A.</v>
      </c>
      <c r="Q4251" s="30">
        <f t="shared" si="1082"/>
        <v>144</v>
      </c>
      <c r="R4251" s="36" t="str">
        <f t="shared" si="1083"/>
        <v>15-May-2014</v>
      </c>
      <c r="S4251" s="37">
        <f t="shared" si="1074"/>
        <v>10.2479</v>
      </c>
    </row>
    <row r="4252" spans="1:19" ht="26">
      <c r="A4252" s="30" t="s">
        <v>9888</v>
      </c>
      <c r="D4252" s="30" t="str">
        <f t="shared" si="1068"/>
        <v>106828</v>
      </c>
      <c r="E4252" s="30">
        <f t="shared" si="1072"/>
        <v>7</v>
      </c>
      <c r="F4252" s="30" t="str">
        <f t="shared" si="1069"/>
        <v>INF109K01MO5</v>
      </c>
      <c r="G4252" s="30">
        <f t="shared" si="1073"/>
        <v>20</v>
      </c>
      <c r="H4252" s="30" t="str">
        <f t="shared" si="1070"/>
        <v>-</v>
      </c>
      <c r="I4252" s="30">
        <f t="shared" si="1075"/>
        <v>22</v>
      </c>
      <c r="J4252" s="35" t="str">
        <f t="shared" si="1071"/>
        <v>ICICI Prudential Interval Fund II - Quarterly Interval Plan A - Retail Dividend</v>
      </c>
      <c r="K4252" s="35">
        <f t="shared" si="1076"/>
        <v>102</v>
      </c>
      <c r="L4252" s="30" t="str">
        <f t="shared" si="1077"/>
        <v>10.1024</v>
      </c>
      <c r="M4252" s="30">
        <f t="shared" si="1078"/>
        <v>110</v>
      </c>
      <c r="N4252" s="30" t="str">
        <f t="shared" si="1079"/>
        <v>N.A.</v>
      </c>
      <c r="O4252" s="30">
        <f t="shared" si="1080"/>
        <v>115</v>
      </c>
      <c r="P4252" s="30" t="str">
        <f t="shared" si="1081"/>
        <v>N.A.</v>
      </c>
      <c r="Q4252" s="30">
        <f t="shared" si="1082"/>
        <v>120</v>
      </c>
      <c r="R4252" s="36" t="str">
        <f t="shared" si="1083"/>
        <v>08-Aug-2017</v>
      </c>
      <c r="S4252" s="37">
        <f t="shared" si="1074"/>
        <v>10.102399999999999</v>
      </c>
    </row>
    <row r="4253" spans="1:19" ht="26">
      <c r="A4253" s="30" t="s">
        <v>9889</v>
      </c>
      <c r="D4253" s="30" t="str">
        <f t="shared" si="1068"/>
        <v>106829</v>
      </c>
      <c r="E4253" s="30">
        <f t="shared" si="1072"/>
        <v>7</v>
      </c>
      <c r="F4253" s="30" t="str">
        <f t="shared" si="1069"/>
        <v>INF109K01MN7</v>
      </c>
      <c r="G4253" s="30">
        <f t="shared" si="1073"/>
        <v>20</v>
      </c>
      <c r="H4253" s="30" t="str">
        <f t="shared" si="1070"/>
        <v>-</v>
      </c>
      <c r="I4253" s="30">
        <f t="shared" si="1075"/>
        <v>22</v>
      </c>
      <c r="J4253" s="35" t="str">
        <f t="shared" si="1071"/>
        <v>ICICI Prudential Interval Fund II - Quarterly Interval Plan A - Retail Growth</v>
      </c>
      <c r="K4253" s="35">
        <f t="shared" si="1076"/>
        <v>100</v>
      </c>
      <c r="L4253" s="30" t="str">
        <f t="shared" si="1077"/>
        <v>21.1014</v>
      </c>
      <c r="M4253" s="30">
        <f t="shared" si="1078"/>
        <v>108</v>
      </c>
      <c r="N4253" s="30" t="str">
        <f t="shared" si="1079"/>
        <v>N.A.</v>
      </c>
      <c r="O4253" s="30">
        <f t="shared" si="1080"/>
        <v>113</v>
      </c>
      <c r="P4253" s="30" t="str">
        <f t="shared" si="1081"/>
        <v>N.A.</v>
      </c>
      <c r="Q4253" s="30">
        <f t="shared" si="1082"/>
        <v>118</v>
      </c>
      <c r="R4253" s="36" t="str">
        <f t="shared" si="1083"/>
        <v>08-Aug-2017</v>
      </c>
      <c r="S4253" s="37">
        <f t="shared" si="1074"/>
        <v>21.101400000000002</v>
      </c>
    </row>
    <row r="4254" spans="1:19" ht="26">
      <c r="A4254" s="30" t="s">
        <v>9890</v>
      </c>
      <c r="D4254" s="30" t="str">
        <f t="shared" si="1068"/>
        <v>123645</v>
      </c>
      <c r="E4254" s="30">
        <f t="shared" si="1072"/>
        <v>7</v>
      </c>
      <c r="F4254" s="30" t="str">
        <f t="shared" si="1069"/>
        <v>INF109K01MU2</v>
      </c>
      <c r="G4254" s="30">
        <f t="shared" si="1073"/>
        <v>20</v>
      </c>
      <c r="H4254" s="30" t="str">
        <f t="shared" si="1070"/>
        <v>-</v>
      </c>
      <c r="I4254" s="30">
        <f t="shared" si="1075"/>
        <v>22</v>
      </c>
      <c r="J4254" s="35" t="str">
        <f t="shared" si="1071"/>
        <v>ICICI Prudential Interval Fund II Quarterly Interval Plan A -  Quarterly Dividend Payout</v>
      </c>
      <c r="K4254" s="35">
        <f t="shared" si="1076"/>
        <v>111</v>
      </c>
      <c r="L4254" s="30" t="str">
        <f t="shared" si="1077"/>
        <v>10.1024</v>
      </c>
      <c r="M4254" s="30">
        <f t="shared" si="1078"/>
        <v>119</v>
      </c>
      <c r="N4254" s="30" t="str">
        <f t="shared" si="1079"/>
        <v>N.A.</v>
      </c>
      <c r="O4254" s="30">
        <f t="shared" si="1080"/>
        <v>124</v>
      </c>
      <c r="P4254" s="30" t="str">
        <f t="shared" si="1081"/>
        <v>N.A.</v>
      </c>
      <c r="Q4254" s="30">
        <f t="shared" si="1082"/>
        <v>129</v>
      </c>
      <c r="R4254" s="36" t="str">
        <f t="shared" si="1083"/>
        <v>08-Aug-2017</v>
      </c>
      <c r="S4254" s="37">
        <f t="shared" si="1074"/>
        <v>10.102399999999999</v>
      </c>
    </row>
    <row r="4255" spans="1:19" ht="26">
      <c r="A4255" s="30" t="s">
        <v>9891</v>
      </c>
      <c r="D4255" s="30" t="str">
        <f t="shared" si="1068"/>
        <v>120641</v>
      </c>
      <c r="E4255" s="30">
        <f t="shared" si="1072"/>
        <v>7</v>
      </c>
      <c r="F4255" s="30" t="str">
        <f t="shared" si="1069"/>
        <v>INF109K01M50</v>
      </c>
      <c r="G4255" s="30">
        <f t="shared" si="1073"/>
        <v>20</v>
      </c>
      <c r="H4255" s="30" t="str">
        <f t="shared" si="1070"/>
        <v>-</v>
      </c>
      <c r="I4255" s="30">
        <f t="shared" si="1075"/>
        <v>22</v>
      </c>
      <c r="J4255" s="35" t="str">
        <f t="shared" si="1071"/>
        <v>ICICI Prudential Interval Fund II Quarterly Interval Plan A - Direct Plan -  Dividend</v>
      </c>
      <c r="K4255" s="35">
        <f t="shared" si="1076"/>
        <v>108</v>
      </c>
      <c r="L4255" s="30" t="str">
        <f t="shared" si="1077"/>
        <v>10.1026</v>
      </c>
      <c r="M4255" s="30">
        <f t="shared" si="1078"/>
        <v>116</v>
      </c>
      <c r="N4255" s="30" t="str">
        <f t="shared" si="1079"/>
        <v>N.A.</v>
      </c>
      <c r="O4255" s="30">
        <f t="shared" si="1080"/>
        <v>121</v>
      </c>
      <c r="P4255" s="30" t="str">
        <f t="shared" si="1081"/>
        <v>N.A.</v>
      </c>
      <c r="Q4255" s="30">
        <f t="shared" si="1082"/>
        <v>126</v>
      </c>
      <c r="R4255" s="36" t="str">
        <f t="shared" si="1083"/>
        <v>08-Aug-2017</v>
      </c>
      <c r="S4255" s="37">
        <f t="shared" si="1074"/>
        <v>10.102600000000001</v>
      </c>
    </row>
    <row r="4256" spans="1:19" ht="26">
      <c r="A4256" s="30" t="s">
        <v>9892</v>
      </c>
      <c r="D4256" s="30" t="str">
        <f t="shared" si="1068"/>
        <v>120642</v>
      </c>
      <c r="E4256" s="30">
        <f t="shared" si="1072"/>
        <v>7</v>
      </c>
      <c r="F4256" s="30" t="str">
        <f t="shared" si="1069"/>
        <v>INF109K01M43</v>
      </c>
      <c r="G4256" s="30">
        <f t="shared" si="1073"/>
        <v>20</v>
      </c>
      <c r="H4256" s="30" t="str">
        <f t="shared" si="1070"/>
        <v>-</v>
      </c>
      <c r="I4256" s="30">
        <f t="shared" si="1075"/>
        <v>22</v>
      </c>
      <c r="J4256" s="35" t="str">
        <f t="shared" si="1071"/>
        <v>ICICI Prudential Interval Fund II Quarterly Interval Plan A - Direct Plan -  Growth</v>
      </c>
      <c r="K4256" s="35">
        <f t="shared" si="1076"/>
        <v>106</v>
      </c>
      <c r="L4256" s="30" t="str">
        <f t="shared" si="1077"/>
        <v>13.5589</v>
      </c>
      <c r="M4256" s="30">
        <f t="shared" si="1078"/>
        <v>114</v>
      </c>
      <c r="N4256" s="30" t="str">
        <f t="shared" si="1079"/>
        <v>N.A.</v>
      </c>
      <c r="O4256" s="30">
        <f t="shared" si="1080"/>
        <v>119</v>
      </c>
      <c r="P4256" s="30" t="str">
        <f t="shared" si="1081"/>
        <v>N.A.</v>
      </c>
      <c r="Q4256" s="30">
        <f t="shared" si="1082"/>
        <v>124</v>
      </c>
      <c r="R4256" s="36" t="str">
        <f t="shared" si="1083"/>
        <v>08-Aug-2017</v>
      </c>
      <c r="S4256" s="37">
        <f t="shared" si="1074"/>
        <v>13.5589</v>
      </c>
    </row>
    <row r="4257" spans="1:19" ht="26">
      <c r="A4257" s="30" t="s">
        <v>9893</v>
      </c>
      <c r="D4257" s="30" t="str">
        <f t="shared" si="1068"/>
        <v>110664</v>
      </c>
      <c r="E4257" s="30">
        <f t="shared" si="1072"/>
        <v>7</v>
      </c>
      <c r="F4257" s="30" t="str">
        <f t="shared" si="1069"/>
        <v>INF109K01MT4</v>
      </c>
      <c r="G4257" s="30">
        <f t="shared" si="1073"/>
        <v>20</v>
      </c>
      <c r="H4257" s="30" t="str">
        <f t="shared" si="1070"/>
        <v>INF109K01MS6</v>
      </c>
      <c r="I4257" s="30">
        <f t="shared" si="1075"/>
        <v>33</v>
      </c>
      <c r="J4257" s="35" t="str">
        <f t="shared" si="1071"/>
        <v>ICICI Prudential Interval Fund II Quarterly Interval Plan A - Dividend</v>
      </c>
      <c r="K4257" s="35">
        <f t="shared" si="1076"/>
        <v>104</v>
      </c>
      <c r="L4257" s="30" t="str">
        <f t="shared" si="1077"/>
        <v>10.1024</v>
      </c>
      <c r="M4257" s="30">
        <f t="shared" si="1078"/>
        <v>112</v>
      </c>
      <c r="N4257" s="30" t="str">
        <f t="shared" si="1079"/>
        <v>N.A.</v>
      </c>
      <c r="O4257" s="30">
        <f t="shared" si="1080"/>
        <v>117</v>
      </c>
      <c r="P4257" s="30" t="str">
        <f t="shared" si="1081"/>
        <v>N.A.</v>
      </c>
      <c r="Q4257" s="30">
        <f t="shared" si="1082"/>
        <v>122</v>
      </c>
      <c r="R4257" s="36" t="str">
        <f t="shared" si="1083"/>
        <v>08-Aug-2017</v>
      </c>
      <c r="S4257" s="37">
        <f t="shared" si="1074"/>
        <v>10.102399999999999</v>
      </c>
    </row>
    <row r="4258" spans="1:19" ht="26">
      <c r="A4258" s="30" t="s">
        <v>9894</v>
      </c>
      <c r="D4258" s="30" t="str">
        <f t="shared" si="1068"/>
        <v>110663</v>
      </c>
      <c r="E4258" s="30">
        <f t="shared" si="1072"/>
        <v>7</v>
      </c>
      <c r="F4258" s="30" t="str">
        <f t="shared" si="1069"/>
        <v>INF109K01MR8</v>
      </c>
      <c r="G4258" s="30">
        <f t="shared" si="1073"/>
        <v>20</v>
      </c>
      <c r="H4258" s="30" t="str">
        <f t="shared" si="1070"/>
        <v>-</v>
      </c>
      <c r="I4258" s="30">
        <f t="shared" si="1075"/>
        <v>22</v>
      </c>
      <c r="J4258" s="35" t="str">
        <f t="shared" si="1071"/>
        <v>ICICI Prudential Interval Fund II Quarterly Interval Plan A - Growth</v>
      </c>
      <c r="K4258" s="35">
        <f t="shared" si="1076"/>
        <v>91</v>
      </c>
      <c r="L4258" s="30" t="str">
        <f t="shared" si="1077"/>
        <v>13.5844</v>
      </c>
      <c r="M4258" s="30">
        <f t="shared" si="1078"/>
        <v>99</v>
      </c>
      <c r="N4258" s="30" t="str">
        <f t="shared" si="1079"/>
        <v>N.A.</v>
      </c>
      <c r="O4258" s="30">
        <f t="shared" si="1080"/>
        <v>104</v>
      </c>
      <c r="P4258" s="30" t="str">
        <f t="shared" si="1081"/>
        <v>N.A.</v>
      </c>
      <c r="Q4258" s="30">
        <f t="shared" si="1082"/>
        <v>109</v>
      </c>
      <c r="R4258" s="36" t="str">
        <f t="shared" si="1083"/>
        <v>08-Aug-2017</v>
      </c>
      <c r="S4258" s="37">
        <f t="shared" si="1074"/>
        <v>13.5844</v>
      </c>
    </row>
    <row r="4259" spans="1:19" ht="26">
      <c r="A4259" s="30" t="s">
        <v>349</v>
      </c>
      <c r="D4259" s="30" t="str">
        <f t="shared" si="1068"/>
        <v>117368</v>
      </c>
      <c r="E4259" s="30">
        <f t="shared" si="1072"/>
        <v>7</v>
      </c>
      <c r="F4259" s="30" t="str">
        <f t="shared" si="1069"/>
        <v>INF109K01MQ0</v>
      </c>
      <c r="G4259" s="30">
        <f t="shared" si="1073"/>
        <v>20</v>
      </c>
      <c r="H4259" s="30" t="str">
        <f t="shared" si="1070"/>
        <v>-</v>
      </c>
      <c r="I4259" s="30">
        <f t="shared" si="1075"/>
        <v>22</v>
      </c>
      <c r="J4259" s="35" t="str">
        <f t="shared" si="1071"/>
        <v>ICICI Prudential Interval Fund II Quarterly Interval Plan A - Retail Quarterly Dividend Payout</v>
      </c>
      <c r="K4259" s="35">
        <f t="shared" si="1076"/>
        <v>117</v>
      </c>
      <c r="L4259" s="30" t="str">
        <f t="shared" si="1077"/>
        <v>10.2240</v>
      </c>
      <c r="M4259" s="30">
        <f t="shared" si="1078"/>
        <v>125</v>
      </c>
      <c r="N4259" s="30" t="str">
        <f t="shared" si="1079"/>
        <v>N.A.</v>
      </c>
      <c r="O4259" s="30">
        <f t="shared" si="1080"/>
        <v>130</v>
      </c>
      <c r="P4259" s="30" t="str">
        <f t="shared" si="1081"/>
        <v>N.A.</v>
      </c>
      <c r="Q4259" s="30">
        <f t="shared" si="1082"/>
        <v>135</v>
      </c>
      <c r="R4259" s="36" t="str">
        <f t="shared" si="1083"/>
        <v>19-Aug-2014</v>
      </c>
      <c r="S4259" s="37">
        <f t="shared" si="1074"/>
        <v>10.224</v>
      </c>
    </row>
    <row r="4260" spans="1:19" ht="26">
      <c r="A4260" s="30" t="s">
        <v>9895</v>
      </c>
      <c r="D4260" s="30" t="str">
        <f t="shared" si="1068"/>
        <v>106885</v>
      </c>
      <c r="E4260" s="30">
        <f t="shared" si="1072"/>
        <v>7</v>
      </c>
      <c r="F4260" s="30" t="str">
        <f t="shared" si="1069"/>
        <v>INF109K01MW8</v>
      </c>
      <c r="G4260" s="30">
        <f t="shared" si="1073"/>
        <v>20</v>
      </c>
      <c r="H4260" s="30" t="str">
        <f t="shared" si="1070"/>
        <v>-</v>
      </c>
      <c r="I4260" s="30">
        <f t="shared" si="1075"/>
        <v>22</v>
      </c>
      <c r="J4260" s="35" t="str">
        <f t="shared" si="1071"/>
        <v>ICICI Prudential Interval Fund II - Quarterly Interval Plan B - Retail Dividend</v>
      </c>
      <c r="K4260" s="35">
        <f t="shared" si="1076"/>
        <v>102</v>
      </c>
      <c r="L4260" s="30" t="str">
        <f t="shared" si="1077"/>
        <v>10.0997</v>
      </c>
      <c r="M4260" s="30">
        <f t="shared" si="1078"/>
        <v>110</v>
      </c>
      <c r="N4260" s="30" t="str">
        <f t="shared" si="1079"/>
        <v>N.A.</v>
      </c>
      <c r="O4260" s="30">
        <f t="shared" si="1080"/>
        <v>115</v>
      </c>
      <c r="P4260" s="30" t="str">
        <f t="shared" si="1081"/>
        <v>N.A.</v>
      </c>
      <c r="Q4260" s="30">
        <f t="shared" si="1082"/>
        <v>120</v>
      </c>
      <c r="R4260" s="36" t="str">
        <f t="shared" si="1083"/>
        <v>08-Aug-2017</v>
      </c>
      <c r="S4260" s="37">
        <f t="shared" si="1074"/>
        <v>10.0997</v>
      </c>
    </row>
    <row r="4261" spans="1:19" ht="26">
      <c r="A4261" s="30" t="s">
        <v>9896</v>
      </c>
      <c r="D4261" s="30" t="str">
        <f t="shared" si="1068"/>
        <v>106886</v>
      </c>
      <c r="E4261" s="30">
        <f t="shared" si="1072"/>
        <v>7</v>
      </c>
      <c r="F4261" s="30" t="str">
        <f t="shared" si="1069"/>
        <v>INF109K01MV0</v>
      </c>
      <c r="G4261" s="30">
        <f t="shared" si="1073"/>
        <v>20</v>
      </c>
      <c r="H4261" s="30" t="str">
        <f t="shared" si="1070"/>
        <v>-</v>
      </c>
      <c r="I4261" s="30">
        <f t="shared" si="1075"/>
        <v>22</v>
      </c>
      <c r="J4261" s="35" t="str">
        <f t="shared" si="1071"/>
        <v>ICICI Prudential Interval Fund II - Quarterly Interval Plan B - Retail Growth</v>
      </c>
      <c r="K4261" s="35">
        <f t="shared" si="1076"/>
        <v>100</v>
      </c>
      <c r="L4261" s="30" t="str">
        <f t="shared" si="1077"/>
        <v>20.8485</v>
      </c>
      <c r="M4261" s="30">
        <f t="shared" si="1078"/>
        <v>108</v>
      </c>
      <c r="N4261" s="30" t="str">
        <f t="shared" si="1079"/>
        <v>N.A.</v>
      </c>
      <c r="O4261" s="30">
        <f t="shared" si="1080"/>
        <v>113</v>
      </c>
      <c r="P4261" s="30" t="str">
        <f t="shared" si="1081"/>
        <v>N.A.</v>
      </c>
      <c r="Q4261" s="30">
        <f t="shared" si="1082"/>
        <v>118</v>
      </c>
      <c r="R4261" s="36" t="str">
        <f t="shared" si="1083"/>
        <v>08-Aug-2017</v>
      </c>
      <c r="S4261" s="37">
        <f t="shared" si="1074"/>
        <v>20.848500000000001</v>
      </c>
    </row>
    <row r="4262" spans="1:19" ht="26">
      <c r="A4262" s="30" t="s">
        <v>9897</v>
      </c>
      <c r="D4262" s="30" t="str">
        <f t="shared" si="1068"/>
        <v>120644</v>
      </c>
      <c r="E4262" s="30">
        <f t="shared" si="1072"/>
        <v>7</v>
      </c>
      <c r="F4262" s="30" t="str">
        <f t="shared" si="1069"/>
        <v>INF109K01M76</v>
      </c>
      <c r="G4262" s="30">
        <f t="shared" si="1073"/>
        <v>20</v>
      </c>
      <c r="H4262" s="30" t="str">
        <f t="shared" si="1070"/>
        <v>-</v>
      </c>
      <c r="I4262" s="30">
        <f t="shared" si="1075"/>
        <v>22</v>
      </c>
      <c r="J4262" s="35" t="str">
        <f t="shared" si="1071"/>
        <v>ICICI Prudential Interval Fund II Quarterly Interval Plan B - Direct Plan -  Dividend</v>
      </c>
      <c r="K4262" s="35">
        <f t="shared" si="1076"/>
        <v>108</v>
      </c>
      <c r="L4262" s="30" t="str">
        <f t="shared" si="1077"/>
        <v>10.0925</v>
      </c>
      <c r="M4262" s="30">
        <f t="shared" si="1078"/>
        <v>116</v>
      </c>
      <c r="N4262" s="30" t="str">
        <f t="shared" si="1079"/>
        <v>N.A.</v>
      </c>
      <c r="O4262" s="30">
        <f t="shared" si="1080"/>
        <v>121</v>
      </c>
      <c r="P4262" s="30" t="str">
        <f t="shared" si="1081"/>
        <v>N.A.</v>
      </c>
      <c r="Q4262" s="30">
        <f t="shared" si="1082"/>
        <v>126</v>
      </c>
      <c r="R4262" s="36" t="str">
        <f t="shared" si="1083"/>
        <v>08-Aug-2017</v>
      </c>
      <c r="S4262" s="37">
        <f t="shared" si="1074"/>
        <v>10.092499999999999</v>
      </c>
    </row>
    <row r="4263" spans="1:19" ht="26">
      <c r="A4263" s="30" t="s">
        <v>9898</v>
      </c>
      <c r="D4263" s="30" t="str">
        <f t="shared" si="1068"/>
        <v>120643</v>
      </c>
      <c r="E4263" s="30">
        <f t="shared" si="1072"/>
        <v>7</v>
      </c>
      <c r="F4263" s="30" t="str">
        <f t="shared" si="1069"/>
        <v>INF109K01M68</v>
      </c>
      <c r="G4263" s="30">
        <f t="shared" si="1073"/>
        <v>20</v>
      </c>
      <c r="H4263" s="30" t="str">
        <f t="shared" si="1070"/>
        <v>-</v>
      </c>
      <c r="I4263" s="30">
        <f t="shared" si="1075"/>
        <v>22</v>
      </c>
      <c r="J4263" s="35" t="str">
        <f t="shared" si="1071"/>
        <v>ICICI Prudential Interval Fund II Quarterly Interval Plan B - Direct Plan -  Growth</v>
      </c>
      <c r="K4263" s="35">
        <f t="shared" si="1076"/>
        <v>106</v>
      </c>
      <c r="L4263" s="30" t="str">
        <f t="shared" si="1077"/>
        <v>14.1008</v>
      </c>
      <c r="M4263" s="30">
        <f t="shared" si="1078"/>
        <v>114</v>
      </c>
      <c r="N4263" s="30" t="str">
        <f t="shared" si="1079"/>
        <v>N.A.</v>
      </c>
      <c r="O4263" s="30">
        <f t="shared" si="1080"/>
        <v>119</v>
      </c>
      <c r="P4263" s="30" t="str">
        <f t="shared" si="1081"/>
        <v>N.A.</v>
      </c>
      <c r="Q4263" s="30">
        <f t="shared" si="1082"/>
        <v>124</v>
      </c>
      <c r="R4263" s="36" t="str">
        <f t="shared" si="1083"/>
        <v>08-Aug-2017</v>
      </c>
      <c r="S4263" s="37">
        <f t="shared" si="1074"/>
        <v>14.1008</v>
      </c>
    </row>
    <row r="4264" spans="1:19" ht="26">
      <c r="A4264" s="30" t="s">
        <v>9899</v>
      </c>
      <c r="D4264" s="30" t="str">
        <f t="shared" si="1068"/>
        <v>111317</v>
      </c>
      <c r="E4264" s="30">
        <f t="shared" si="1072"/>
        <v>7</v>
      </c>
      <c r="F4264" s="30" t="str">
        <f t="shared" si="1069"/>
        <v>INF109K01NB0</v>
      </c>
      <c r="G4264" s="30">
        <f t="shared" si="1073"/>
        <v>20</v>
      </c>
      <c r="H4264" s="30" t="str">
        <f t="shared" si="1070"/>
        <v>INF109K01NA2</v>
      </c>
      <c r="I4264" s="30">
        <f t="shared" si="1075"/>
        <v>33</v>
      </c>
      <c r="J4264" s="35" t="str">
        <f t="shared" si="1071"/>
        <v>ICICI Prudential Interval Fund II Quarterly Interval Plan B - Dividend</v>
      </c>
      <c r="K4264" s="35">
        <f t="shared" si="1076"/>
        <v>104</v>
      </c>
      <c r="L4264" s="30" t="str">
        <f t="shared" si="1077"/>
        <v>10.0889</v>
      </c>
      <c r="M4264" s="30">
        <f t="shared" si="1078"/>
        <v>112</v>
      </c>
      <c r="N4264" s="30" t="str">
        <f t="shared" si="1079"/>
        <v>N.A.</v>
      </c>
      <c r="O4264" s="30">
        <f t="shared" si="1080"/>
        <v>117</v>
      </c>
      <c r="P4264" s="30" t="str">
        <f t="shared" si="1081"/>
        <v>N.A.</v>
      </c>
      <c r="Q4264" s="30">
        <f t="shared" si="1082"/>
        <v>122</v>
      </c>
      <c r="R4264" s="36" t="str">
        <f t="shared" si="1083"/>
        <v>08-Aug-2017</v>
      </c>
      <c r="S4264" s="37">
        <f t="shared" si="1074"/>
        <v>10.088900000000001</v>
      </c>
    </row>
    <row r="4265" spans="1:19" ht="26">
      <c r="A4265" s="30" t="s">
        <v>9900</v>
      </c>
      <c r="D4265" s="30" t="str">
        <f t="shared" si="1068"/>
        <v>111316</v>
      </c>
      <c r="E4265" s="30">
        <f t="shared" si="1072"/>
        <v>7</v>
      </c>
      <c r="F4265" s="30" t="str">
        <f t="shared" si="1069"/>
        <v>INF109K01MZ1</v>
      </c>
      <c r="G4265" s="30">
        <f t="shared" si="1073"/>
        <v>20</v>
      </c>
      <c r="H4265" s="30" t="str">
        <f t="shared" si="1070"/>
        <v>-</v>
      </c>
      <c r="I4265" s="30">
        <f t="shared" si="1075"/>
        <v>22</v>
      </c>
      <c r="J4265" s="35" t="str">
        <f t="shared" si="1071"/>
        <v>ICICI Prudential Interval Fund II Quarterly Interval Plan B - Growth</v>
      </c>
      <c r="K4265" s="35">
        <f t="shared" si="1076"/>
        <v>91</v>
      </c>
      <c r="L4265" s="30" t="str">
        <f t="shared" si="1077"/>
        <v>14.1551</v>
      </c>
      <c r="M4265" s="30">
        <f t="shared" si="1078"/>
        <v>99</v>
      </c>
      <c r="N4265" s="30" t="str">
        <f t="shared" si="1079"/>
        <v>N.A.</v>
      </c>
      <c r="O4265" s="30">
        <f t="shared" si="1080"/>
        <v>104</v>
      </c>
      <c r="P4265" s="30" t="str">
        <f t="shared" si="1081"/>
        <v>N.A.</v>
      </c>
      <c r="Q4265" s="30">
        <f t="shared" si="1082"/>
        <v>109</v>
      </c>
      <c r="R4265" s="36" t="str">
        <f t="shared" si="1083"/>
        <v>08-Aug-2017</v>
      </c>
      <c r="S4265" s="37">
        <f t="shared" si="1074"/>
        <v>14.155099999999999</v>
      </c>
    </row>
    <row r="4266" spans="1:19" ht="26">
      <c r="A4266" s="30" t="s">
        <v>9901</v>
      </c>
      <c r="D4266" s="30" t="str">
        <f t="shared" si="1068"/>
        <v>118037</v>
      </c>
      <c r="E4266" s="30">
        <f t="shared" si="1072"/>
        <v>7</v>
      </c>
      <c r="F4266" s="30" t="str">
        <f t="shared" si="1069"/>
        <v>INF109K01NC8</v>
      </c>
      <c r="G4266" s="30">
        <f t="shared" si="1073"/>
        <v>20</v>
      </c>
      <c r="H4266" s="30" t="str">
        <f t="shared" si="1070"/>
        <v>-</v>
      </c>
      <c r="I4266" s="30">
        <f t="shared" si="1075"/>
        <v>22</v>
      </c>
      <c r="J4266" s="35" t="str">
        <f t="shared" si="1071"/>
        <v>ICICI Prudential Interval Fund II Quarterly Interval Plan B - Quarterly Dividend Payout</v>
      </c>
      <c r="K4266" s="35">
        <f t="shared" si="1076"/>
        <v>110</v>
      </c>
      <c r="L4266" s="30" t="str">
        <f t="shared" si="1077"/>
        <v>10.0889</v>
      </c>
      <c r="M4266" s="30">
        <f t="shared" si="1078"/>
        <v>118</v>
      </c>
      <c r="N4266" s="30" t="str">
        <f t="shared" si="1079"/>
        <v>N.A.</v>
      </c>
      <c r="O4266" s="30">
        <f t="shared" si="1080"/>
        <v>123</v>
      </c>
      <c r="P4266" s="30" t="str">
        <f t="shared" si="1081"/>
        <v>N.A.</v>
      </c>
      <c r="Q4266" s="30">
        <f t="shared" si="1082"/>
        <v>128</v>
      </c>
      <c r="R4266" s="36" t="str">
        <f t="shared" si="1083"/>
        <v>08-Aug-2017</v>
      </c>
      <c r="S4266" s="37">
        <f t="shared" si="1074"/>
        <v>10.088900000000001</v>
      </c>
    </row>
    <row r="4267" spans="1:19" ht="26">
      <c r="A4267" s="30" t="s">
        <v>9902</v>
      </c>
      <c r="D4267" s="30" t="str">
        <f t="shared" si="1068"/>
        <v>106977</v>
      </c>
      <c r="E4267" s="30">
        <f t="shared" si="1072"/>
        <v>7</v>
      </c>
      <c r="F4267" s="30" t="str">
        <f t="shared" si="1069"/>
        <v>INF109K01NI5</v>
      </c>
      <c r="G4267" s="30">
        <f t="shared" si="1073"/>
        <v>20</v>
      </c>
      <c r="H4267" s="30" t="str">
        <f t="shared" si="1070"/>
        <v>-</v>
      </c>
      <c r="I4267" s="30">
        <f t="shared" si="1075"/>
        <v>22</v>
      </c>
      <c r="J4267" s="35" t="str">
        <f t="shared" si="1071"/>
        <v>ICICI Prudential Interval Fund II - Quarterly Interval Plan C - Retail Dividend</v>
      </c>
      <c r="K4267" s="35">
        <f t="shared" si="1076"/>
        <v>102</v>
      </c>
      <c r="L4267" s="30" t="str">
        <f t="shared" si="1077"/>
        <v>10.0528</v>
      </c>
      <c r="M4267" s="30">
        <f t="shared" si="1078"/>
        <v>110</v>
      </c>
      <c r="N4267" s="30" t="str">
        <f t="shared" si="1079"/>
        <v>N.A.</v>
      </c>
      <c r="O4267" s="30">
        <f t="shared" si="1080"/>
        <v>115</v>
      </c>
      <c r="P4267" s="30" t="str">
        <f t="shared" si="1081"/>
        <v>N.A.</v>
      </c>
      <c r="Q4267" s="30">
        <f t="shared" si="1082"/>
        <v>120</v>
      </c>
      <c r="R4267" s="36" t="str">
        <f t="shared" si="1083"/>
        <v>08-Aug-2017</v>
      </c>
      <c r="S4267" s="37">
        <f t="shared" si="1074"/>
        <v>10.0528</v>
      </c>
    </row>
    <row r="4268" spans="1:19" ht="26">
      <c r="A4268" s="30" t="s">
        <v>9903</v>
      </c>
      <c r="D4268" s="30" t="str">
        <f t="shared" si="1068"/>
        <v>106976</v>
      </c>
      <c r="E4268" s="30">
        <f t="shared" si="1072"/>
        <v>7</v>
      </c>
      <c r="F4268" s="30" t="str">
        <f t="shared" si="1069"/>
        <v>INF109K01NH7</v>
      </c>
      <c r="G4268" s="30">
        <f t="shared" si="1073"/>
        <v>20</v>
      </c>
      <c r="H4268" s="30" t="str">
        <f t="shared" si="1070"/>
        <v>-</v>
      </c>
      <c r="I4268" s="30">
        <f t="shared" si="1075"/>
        <v>22</v>
      </c>
      <c r="J4268" s="35" t="str">
        <f t="shared" si="1071"/>
        <v>ICICI Prudential Interval Fund II - Quarterly Interval Plan C - Retail Growth</v>
      </c>
      <c r="K4268" s="35">
        <f t="shared" si="1076"/>
        <v>100</v>
      </c>
      <c r="L4268" s="30" t="str">
        <f t="shared" si="1077"/>
        <v>22.0555</v>
      </c>
      <c r="M4268" s="30">
        <f t="shared" si="1078"/>
        <v>108</v>
      </c>
      <c r="N4268" s="30" t="str">
        <f t="shared" si="1079"/>
        <v>N.A.</v>
      </c>
      <c r="O4268" s="30">
        <f t="shared" si="1080"/>
        <v>113</v>
      </c>
      <c r="P4268" s="30" t="str">
        <f t="shared" si="1081"/>
        <v>N.A.</v>
      </c>
      <c r="Q4268" s="30">
        <f t="shared" si="1082"/>
        <v>118</v>
      </c>
      <c r="R4268" s="36" t="str">
        <f t="shared" si="1083"/>
        <v>08-Aug-2017</v>
      </c>
      <c r="S4268" s="37">
        <f t="shared" si="1074"/>
        <v>22.055499999999999</v>
      </c>
    </row>
    <row r="4269" spans="1:19" ht="26">
      <c r="A4269" s="30" t="s">
        <v>6334</v>
      </c>
      <c r="D4269" s="30" t="str">
        <f t="shared" si="1068"/>
        <v>120647</v>
      </c>
      <c r="E4269" s="30">
        <f t="shared" si="1072"/>
        <v>7</v>
      </c>
      <c r="F4269" s="30" t="str">
        <f t="shared" si="1069"/>
        <v>INF109K01L51</v>
      </c>
      <c r="G4269" s="30">
        <f t="shared" si="1073"/>
        <v>20</v>
      </c>
      <c r="H4269" s="30" t="str">
        <f t="shared" si="1070"/>
        <v>-</v>
      </c>
      <c r="I4269" s="30">
        <f t="shared" si="1075"/>
        <v>22</v>
      </c>
      <c r="J4269" s="35" t="str">
        <f t="shared" si="1071"/>
        <v>ICICI Prudential Interval Fund II Quarterly Interval Plan C - Direct Plan -  Dividend</v>
      </c>
      <c r="K4269" s="35">
        <f t="shared" si="1076"/>
        <v>108</v>
      </c>
      <c r="L4269" s="30" t="str">
        <f t="shared" si="1077"/>
        <v>10.0016</v>
      </c>
      <c r="M4269" s="30">
        <f t="shared" si="1078"/>
        <v>116</v>
      </c>
      <c r="N4269" s="30" t="str">
        <f t="shared" si="1079"/>
        <v>N.A.</v>
      </c>
      <c r="O4269" s="30">
        <f t="shared" si="1080"/>
        <v>121</v>
      </c>
      <c r="P4269" s="30" t="str">
        <f t="shared" si="1081"/>
        <v>N.A.</v>
      </c>
      <c r="Q4269" s="30">
        <f t="shared" si="1082"/>
        <v>126</v>
      </c>
      <c r="R4269" s="36" t="str">
        <f t="shared" si="1083"/>
        <v>23-Mar-2017</v>
      </c>
      <c r="S4269" s="37">
        <f t="shared" si="1074"/>
        <v>10.0016</v>
      </c>
    </row>
    <row r="4270" spans="1:19" ht="26">
      <c r="A4270" s="30" t="s">
        <v>9904</v>
      </c>
      <c r="D4270" s="30" t="str">
        <f t="shared" si="1068"/>
        <v>120646</v>
      </c>
      <c r="E4270" s="30">
        <f t="shared" si="1072"/>
        <v>7</v>
      </c>
      <c r="F4270" s="30" t="str">
        <f t="shared" si="1069"/>
        <v>INF109K01L44</v>
      </c>
      <c r="G4270" s="30">
        <f t="shared" si="1073"/>
        <v>20</v>
      </c>
      <c r="H4270" s="30" t="str">
        <f t="shared" si="1070"/>
        <v>-</v>
      </c>
      <c r="I4270" s="30">
        <f t="shared" si="1075"/>
        <v>22</v>
      </c>
      <c r="J4270" s="35" t="str">
        <f t="shared" si="1071"/>
        <v>ICICI Prudential Interval Fund II Quarterly Interval Plan C - Direct Plan -  Growth</v>
      </c>
      <c r="K4270" s="35">
        <f t="shared" si="1076"/>
        <v>106</v>
      </c>
      <c r="L4270" s="30" t="str">
        <f t="shared" si="1077"/>
        <v>13.9529</v>
      </c>
      <c r="M4270" s="30">
        <f t="shared" si="1078"/>
        <v>114</v>
      </c>
      <c r="N4270" s="30" t="str">
        <f t="shared" si="1079"/>
        <v>N.A.</v>
      </c>
      <c r="O4270" s="30">
        <f t="shared" si="1080"/>
        <v>119</v>
      </c>
      <c r="P4270" s="30" t="str">
        <f t="shared" si="1081"/>
        <v>N.A.</v>
      </c>
      <c r="Q4270" s="30">
        <f t="shared" si="1082"/>
        <v>124</v>
      </c>
      <c r="R4270" s="36" t="str">
        <f t="shared" si="1083"/>
        <v>08-Aug-2017</v>
      </c>
      <c r="S4270" s="37">
        <f t="shared" si="1074"/>
        <v>13.9529</v>
      </c>
    </row>
    <row r="4271" spans="1:19" ht="26">
      <c r="A4271" s="30" t="s">
        <v>350</v>
      </c>
      <c r="D4271" s="30" t="str">
        <f t="shared" si="1068"/>
        <v>120648</v>
      </c>
      <c r="E4271" s="30">
        <f t="shared" si="1072"/>
        <v>7</v>
      </c>
      <c r="F4271" s="30" t="str">
        <f t="shared" si="1069"/>
        <v>INF109K01N67</v>
      </c>
      <c r="G4271" s="30">
        <f t="shared" si="1073"/>
        <v>20</v>
      </c>
      <c r="H4271" s="30" t="str">
        <f t="shared" si="1070"/>
        <v>-</v>
      </c>
      <c r="I4271" s="30">
        <f t="shared" si="1075"/>
        <v>22</v>
      </c>
      <c r="J4271" s="35" t="str">
        <f t="shared" si="1071"/>
        <v>ICICI Prudential Interval Fund II Quarterly Interval Plan C - Direct Plan -  Quarterly Dividend Payout</v>
      </c>
      <c r="K4271" s="35">
        <f t="shared" si="1076"/>
        <v>125</v>
      </c>
      <c r="L4271" s="30" t="str">
        <f t="shared" si="1077"/>
        <v>10.2204</v>
      </c>
      <c r="M4271" s="30">
        <f t="shared" si="1078"/>
        <v>133</v>
      </c>
      <c r="N4271" s="30" t="str">
        <f t="shared" si="1079"/>
        <v>N.A.</v>
      </c>
      <c r="O4271" s="30">
        <f t="shared" si="1080"/>
        <v>138</v>
      </c>
      <c r="P4271" s="30" t="str">
        <f t="shared" si="1081"/>
        <v>N.A.</v>
      </c>
      <c r="Q4271" s="30">
        <f t="shared" si="1082"/>
        <v>143</v>
      </c>
      <c r="R4271" s="36" t="str">
        <f t="shared" si="1083"/>
        <v>11-Dec-2014</v>
      </c>
      <c r="S4271" s="37">
        <f t="shared" si="1074"/>
        <v>10.2204</v>
      </c>
    </row>
    <row r="4272" spans="1:19" ht="26">
      <c r="A4272" s="30" t="s">
        <v>9905</v>
      </c>
      <c r="D4272" s="30" t="str">
        <f t="shared" si="1068"/>
        <v>109855</v>
      </c>
      <c r="E4272" s="30">
        <f t="shared" si="1072"/>
        <v>7</v>
      </c>
      <c r="F4272" s="30" t="str">
        <f t="shared" si="1069"/>
        <v>INF109K01NF1</v>
      </c>
      <c r="G4272" s="30">
        <f t="shared" si="1073"/>
        <v>20</v>
      </c>
      <c r="H4272" s="30" t="str">
        <f t="shared" si="1070"/>
        <v>INF109K01NE4</v>
      </c>
      <c r="I4272" s="30">
        <f t="shared" si="1075"/>
        <v>33</v>
      </c>
      <c r="J4272" s="35" t="str">
        <f t="shared" si="1071"/>
        <v>ICICI Prudential Interval Fund II Quarterly Interval Plan C - Dividend</v>
      </c>
      <c r="K4272" s="35">
        <f t="shared" si="1076"/>
        <v>104</v>
      </c>
      <c r="L4272" s="30" t="str">
        <f t="shared" si="1077"/>
        <v>10.0528</v>
      </c>
      <c r="M4272" s="30">
        <f t="shared" si="1078"/>
        <v>112</v>
      </c>
      <c r="N4272" s="30" t="str">
        <f t="shared" si="1079"/>
        <v>N.A.</v>
      </c>
      <c r="O4272" s="30">
        <f t="shared" si="1080"/>
        <v>117</v>
      </c>
      <c r="P4272" s="30" t="str">
        <f t="shared" si="1081"/>
        <v>N.A.</v>
      </c>
      <c r="Q4272" s="30">
        <f t="shared" si="1082"/>
        <v>122</v>
      </c>
      <c r="R4272" s="36" t="str">
        <f t="shared" si="1083"/>
        <v>08-Aug-2017</v>
      </c>
      <c r="S4272" s="37">
        <f t="shared" si="1074"/>
        <v>10.0528</v>
      </c>
    </row>
    <row r="4273" spans="1:19" ht="26">
      <c r="A4273" s="30" t="s">
        <v>9906</v>
      </c>
      <c r="D4273" s="30" t="str">
        <f t="shared" si="1068"/>
        <v>109854</v>
      </c>
      <c r="E4273" s="30">
        <f t="shared" si="1072"/>
        <v>7</v>
      </c>
      <c r="F4273" s="30" t="str">
        <f t="shared" si="1069"/>
        <v>INF109K01ND6</v>
      </c>
      <c r="G4273" s="30">
        <f t="shared" si="1073"/>
        <v>20</v>
      </c>
      <c r="H4273" s="30" t="str">
        <f t="shared" si="1070"/>
        <v>-</v>
      </c>
      <c r="I4273" s="30">
        <f t="shared" si="1075"/>
        <v>22</v>
      </c>
      <c r="J4273" s="35" t="str">
        <f t="shared" si="1071"/>
        <v>ICICI Prudential Interval Fund II Quarterly Interval Plan C - Growth</v>
      </c>
      <c r="K4273" s="35">
        <f t="shared" si="1076"/>
        <v>91</v>
      </c>
      <c r="L4273" s="30" t="str">
        <f t="shared" si="1077"/>
        <v>13.9013</v>
      </c>
      <c r="M4273" s="30">
        <f t="shared" si="1078"/>
        <v>99</v>
      </c>
      <c r="N4273" s="30" t="str">
        <f t="shared" si="1079"/>
        <v>N.A.</v>
      </c>
      <c r="O4273" s="30">
        <f t="shared" si="1080"/>
        <v>104</v>
      </c>
      <c r="P4273" s="30" t="str">
        <f t="shared" si="1081"/>
        <v>N.A.</v>
      </c>
      <c r="Q4273" s="30">
        <f t="shared" si="1082"/>
        <v>109</v>
      </c>
      <c r="R4273" s="36" t="str">
        <f t="shared" si="1083"/>
        <v>08-Aug-2017</v>
      </c>
      <c r="S4273" s="37">
        <f t="shared" si="1074"/>
        <v>13.901300000000001</v>
      </c>
    </row>
    <row r="4274" spans="1:19" ht="26">
      <c r="A4274" s="30" t="s">
        <v>351</v>
      </c>
      <c r="D4274" s="30" t="str">
        <f t="shared" si="1068"/>
        <v>118235</v>
      </c>
      <c r="E4274" s="30">
        <f t="shared" si="1072"/>
        <v>7</v>
      </c>
      <c r="F4274" s="30" t="str">
        <f t="shared" si="1069"/>
        <v>INF109K01NG9</v>
      </c>
      <c r="G4274" s="30">
        <f t="shared" si="1073"/>
        <v>20</v>
      </c>
      <c r="H4274" s="30" t="str">
        <f t="shared" si="1070"/>
        <v>-</v>
      </c>
      <c r="I4274" s="30">
        <f t="shared" si="1075"/>
        <v>22</v>
      </c>
      <c r="J4274" s="35" t="str">
        <f t="shared" si="1071"/>
        <v>ICICI Prudential Interval Fund II Quarterly Interval Plan C- Institutional Quarterly Dividend Payout</v>
      </c>
      <c r="K4274" s="35">
        <f t="shared" si="1076"/>
        <v>123</v>
      </c>
      <c r="L4274" s="30" t="str">
        <f t="shared" si="1077"/>
        <v>10.2061</v>
      </c>
      <c r="M4274" s="30">
        <f t="shared" si="1078"/>
        <v>131</v>
      </c>
      <c r="N4274" s="30" t="str">
        <f t="shared" si="1079"/>
        <v>N.A.</v>
      </c>
      <c r="O4274" s="30">
        <f t="shared" si="1080"/>
        <v>136</v>
      </c>
      <c r="P4274" s="30" t="str">
        <f t="shared" si="1081"/>
        <v>N.A.</v>
      </c>
      <c r="Q4274" s="30">
        <f t="shared" si="1082"/>
        <v>141</v>
      </c>
      <c r="R4274" s="36" t="str">
        <f t="shared" si="1083"/>
        <v>04-Mar-2013</v>
      </c>
      <c r="S4274" s="37">
        <f t="shared" si="1074"/>
        <v>10.206099999999999</v>
      </c>
    </row>
    <row r="4275" spans="1:19" ht="26">
      <c r="A4275" s="30" t="s">
        <v>9907</v>
      </c>
      <c r="D4275" s="30" t="str">
        <f t="shared" si="1068"/>
        <v>107138</v>
      </c>
      <c r="E4275" s="30">
        <f t="shared" si="1072"/>
        <v>7</v>
      </c>
      <c r="F4275" s="30" t="str">
        <f t="shared" si="1069"/>
        <v>INF109K01NQ8</v>
      </c>
      <c r="G4275" s="30">
        <f t="shared" si="1073"/>
        <v>20</v>
      </c>
      <c r="H4275" s="30" t="str">
        <f t="shared" si="1070"/>
        <v>-</v>
      </c>
      <c r="I4275" s="30">
        <f t="shared" si="1075"/>
        <v>22</v>
      </c>
      <c r="J4275" s="35" t="str">
        <f t="shared" si="1071"/>
        <v>ICICI Prudential Interval Fund II - Quarterly Interval Plan D - Retail Dividend</v>
      </c>
      <c r="K4275" s="35">
        <f t="shared" si="1076"/>
        <v>102</v>
      </c>
      <c r="L4275" s="30" t="str">
        <f t="shared" si="1077"/>
        <v>10.1272</v>
      </c>
      <c r="M4275" s="30">
        <f t="shared" si="1078"/>
        <v>110</v>
      </c>
      <c r="N4275" s="30" t="str">
        <f t="shared" si="1079"/>
        <v>N.A.</v>
      </c>
      <c r="O4275" s="30">
        <f t="shared" si="1080"/>
        <v>115</v>
      </c>
      <c r="P4275" s="30" t="str">
        <f t="shared" si="1081"/>
        <v>N.A.</v>
      </c>
      <c r="Q4275" s="30">
        <f t="shared" si="1082"/>
        <v>120</v>
      </c>
      <c r="R4275" s="36" t="str">
        <f t="shared" si="1083"/>
        <v>08-Aug-2017</v>
      </c>
      <c r="S4275" s="37">
        <f t="shared" si="1074"/>
        <v>10.1272</v>
      </c>
    </row>
    <row r="4276" spans="1:19" ht="26">
      <c r="A4276" s="30" t="s">
        <v>9908</v>
      </c>
      <c r="D4276" s="30" t="str">
        <f t="shared" si="1068"/>
        <v>107139</v>
      </c>
      <c r="E4276" s="30">
        <f t="shared" si="1072"/>
        <v>7</v>
      </c>
      <c r="F4276" s="30" t="str">
        <f t="shared" si="1069"/>
        <v>INF109K01NP0</v>
      </c>
      <c r="G4276" s="30">
        <f t="shared" si="1073"/>
        <v>20</v>
      </c>
      <c r="H4276" s="30" t="str">
        <f t="shared" si="1070"/>
        <v>-</v>
      </c>
      <c r="I4276" s="30">
        <f t="shared" si="1075"/>
        <v>22</v>
      </c>
      <c r="J4276" s="35" t="str">
        <f t="shared" si="1071"/>
        <v>ICICI Prudential Interval Fund II - Quarterly Interval Plan D - Retail Growth</v>
      </c>
      <c r="K4276" s="35">
        <f t="shared" si="1076"/>
        <v>100</v>
      </c>
      <c r="L4276" s="30" t="str">
        <f t="shared" si="1077"/>
        <v>22.5768</v>
      </c>
      <c r="M4276" s="30">
        <f t="shared" si="1078"/>
        <v>108</v>
      </c>
      <c r="N4276" s="30" t="str">
        <f t="shared" si="1079"/>
        <v>N.A.</v>
      </c>
      <c r="O4276" s="30">
        <f t="shared" si="1080"/>
        <v>113</v>
      </c>
      <c r="P4276" s="30" t="str">
        <f t="shared" si="1081"/>
        <v>N.A.</v>
      </c>
      <c r="Q4276" s="30">
        <f t="shared" si="1082"/>
        <v>118</v>
      </c>
      <c r="R4276" s="36" t="str">
        <f t="shared" si="1083"/>
        <v>08-Aug-2017</v>
      </c>
      <c r="S4276" s="37">
        <f t="shared" si="1074"/>
        <v>22.576799999999999</v>
      </c>
    </row>
    <row r="4277" spans="1:19" ht="26">
      <c r="A4277" s="30" t="s">
        <v>9909</v>
      </c>
      <c r="D4277" s="30" t="str">
        <f t="shared" si="1068"/>
        <v>120651</v>
      </c>
      <c r="E4277" s="30">
        <f t="shared" si="1072"/>
        <v>7</v>
      </c>
      <c r="F4277" s="30" t="str">
        <f t="shared" si="1069"/>
        <v>INF109K01M92</v>
      </c>
      <c r="G4277" s="30">
        <f t="shared" si="1073"/>
        <v>20</v>
      </c>
      <c r="H4277" s="30" t="str">
        <f t="shared" si="1070"/>
        <v>-</v>
      </c>
      <c r="I4277" s="30">
        <f t="shared" si="1075"/>
        <v>22</v>
      </c>
      <c r="J4277" s="35" t="str">
        <f t="shared" si="1071"/>
        <v>ICICI Prudential Interval Fund II Quarterly Interval Plan D - Direct Plan -  Dividend</v>
      </c>
      <c r="K4277" s="35">
        <f t="shared" si="1076"/>
        <v>108</v>
      </c>
      <c r="L4277" s="30" t="str">
        <f t="shared" si="1077"/>
        <v>10.0522</v>
      </c>
      <c r="M4277" s="30">
        <f t="shared" si="1078"/>
        <v>116</v>
      </c>
      <c r="N4277" s="30" t="str">
        <f t="shared" si="1079"/>
        <v>N.A.</v>
      </c>
      <c r="O4277" s="30">
        <f t="shared" si="1080"/>
        <v>121</v>
      </c>
      <c r="P4277" s="30" t="str">
        <f t="shared" si="1081"/>
        <v>N.A.</v>
      </c>
      <c r="Q4277" s="30">
        <f t="shared" si="1082"/>
        <v>126</v>
      </c>
      <c r="R4277" s="36" t="str">
        <f t="shared" si="1083"/>
        <v>08-Aug-2017</v>
      </c>
      <c r="S4277" s="37">
        <f t="shared" si="1074"/>
        <v>10.052199999999999</v>
      </c>
    </row>
    <row r="4278" spans="1:19" ht="26">
      <c r="A4278" s="30" t="s">
        <v>352</v>
      </c>
      <c r="D4278" s="30" t="str">
        <f t="shared" si="1068"/>
        <v>120650</v>
      </c>
      <c r="E4278" s="30">
        <f t="shared" si="1072"/>
        <v>7</v>
      </c>
      <c r="F4278" s="30" t="str">
        <f t="shared" si="1069"/>
        <v>INF109K01O33</v>
      </c>
      <c r="G4278" s="30">
        <f t="shared" si="1073"/>
        <v>20</v>
      </c>
      <c r="H4278" s="30" t="str">
        <f t="shared" si="1070"/>
        <v>-</v>
      </c>
      <c r="I4278" s="30">
        <f t="shared" si="1075"/>
        <v>22</v>
      </c>
      <c r="J4278" s="35" t="str">
        <f t="shared" si="1071"/>
        <v>ICICI Prudential Interval Fund II Quarterly Interval Plan D - Direct Plan -  Quarterly Dividend Payout</v>
      </c>
      <c r="K4278" s="35">
        <f t="shared" si="1076"/>
        <v>125</v>
      </c>
      <c r="L4278" s="30" t="str">
        <f t="shared" si="1077"/>
        <v>10.1535</v>
      </c>
      <c r="M4278" s="30">
        <f t="shared" si="1078"/>
        <v>133</v>
      </c>
      <c r="N4278" s="30" t="str">
        <f t="shared" si="1079"/>
        <v>N.A.</v>
      </c>
      <c r="O4278" s="30">
        <f t="shared" si="1080"/>
        <v>138</v>
      </c>
      <c r="P4278" s="30" t="str">
        <f t="shared" si="1081"/>
        <v>N.A.</v>
      </c>
      <c r="Q4278" s="30">
        <f t="shared" si="1082"/>
        <v>143</v>
      </c>
      <c r="R4278" s="36" t="str">
        <f t="shared" si="1083"/>
        <v>03-Oct-2016</v>
      </c>
      <c r="S4278" s="37">
        <f t="shared" si="1074"/>
        <v>10.153499999999999</v>
      </c>
    </row>
    <row r="4279" spans="1:19" ht="26">
      <c r="A4279" s="30" t="s">
        <v>9910</v>
      </c>
      <c r="D4279" s="30" t="str">
        <f t="shared" si="1068"/>
        <v>120649</v>
      </c>
      <c r="E4279" s="30">
        <f t="shared" si="1072"/>
        <v>7</v>
      </c>
      <c r="F4279" s="30" t="str">
        <f t="shared" si="1069"/>
        <v>INF109K01M84</v>
      </c>
      <c r="G4279" s="30">
        <f t="shared" si="1073"/>
        <v>20</v>
      </c>
      <c r="H4279" s="30" t="str">
        <f t="shared" si="1070"/>
        <v>-</v>
      </c>
      <c r="I4279" s="30">
        <f t="shared" si="1075"/>
        <v>22</v>
      </c>
      <c r="J4279" s="35" t="str">
        <f t="shared" si="1071"/>
        <v>ICICI Prudential Interval Fund II Quarterly Interval Plan D - Direct Plan - Growth</v>
      </c>
      <c r="K4279" s="35">
        <f t="shared" si="1076"/>
        <v>105</v>
      </c>
      <c r="L4279" s="30" t="str">
        <f t="shared" si="1077"/>
        <v>17.5369</v>
      </c>
      <c r="M4279" s="30">
        <f t="shared" si="1078"/>
        <v>113</v>
      </c>
      <c r="N4279" s="30" t="str">
        <f t="shared" si="1079"/>
        <v>N.A.</v>
      </c>
      <c r="O4279" s="30">
        <f t="shared" si="1080"/>
        <v>118</v>
      </c>
      <c r="P4279" s="30" t="str">
        <f t="shared" si="1081"/>
        <v>N.A.</v>
      </c>
      <c r="Q4279" s="30">
        <f t="shared" si="1082"/>
        <v>123</v>
      </c>
      <c r="R4279" s="36" t="str">
        <f t="shared" si="1083"/>
        <v>08-Aug-2017</v>
      </c>
      <c r="S4279" s="37">
        <f t="shared" si="1074"/>
        <v>17.536899999999999</v>
      </c>
    </row>
    <row r="4280" spans="1:19" ht="26">
      <c r="A4280" s="30" t="s">
        <v>9911</v>
      </c>
      <c r="D4280" s="30" t="str">
        <f t="shared" si="1068"/>
        <v>110014</v>
      </c>
      <c r="E4280" s="30">
        <f t="shared" si="1072"/>
        <v>7</v>
      </c>
      <c r="F4280" s="30" t="str">
        <f t="shared" si="1069"/>
        <v>INF109K01NN5</v>
      </c>
      <c r="G4280" s="30">
        <f t="shared" si="1073"/>
        <v>20</v>
      </c>
      <c r="H4280" s="30" t="str">
        <f t="shared" si="1070"/>
        <v>INF109K01NM7</v>
      </c>
      <c r="I4280" s="30">
        <f t="shared" si="1075"/>
        <v>33</v>
      </c>
      <c r="J4280" s="35" t="str">
        <f t="shared" si="1071"/>
        <v>ICICI Prudential Interval Fund II Quarterly Interval Plan D - Dividend</v>
      </c>
      <c r="K4280" s="35">
        <f t="shared" si="1076"/>
        <v>104</v>
      </c>
      <c r="L4280" s="30" t="str">
        <f t="shared" si="1077"/>
        <v>10.0519</v>
      </c>
      <c r="M4280" s="30">
        <f t="shared" si="1078"/>
        <v>112</v>
      </c>
      <c r="N4280" s="30" t="str">
        <f t="shared" si="1079"/>
        <v>N.A.</v>
      </c>
      <c r="O4280" s="30">
        <f t="shared" si="1080"/>
        <v>117</v>
      </c>
      <c r="P4280" s="30" t="str">
        <f t="shared" si="1081"/>
        <v>N.A.</v>
      </c>
      <c r="Q4280" s="30">
        <f t="shared" si="1082"/>
        <v>122</v>
      </c>
      <c r="R4280" s="36" t="str">
        <f t="shared" si="1083"/>
        <v>08-Aug-2017</v>
      </c>
      <c r="S4280" s="37">
        <f t="shared" si="1074"/>
        <v>10.0519</v>
      </c>
    </row>
    <row r="4281" spans="1:19" ht="26">
      <c r="A4281" s="30" t="s">
        <v>9912</v>
      </c>
      <c r="D4281" s="30" t="str">
        <f t="shared" si="1068"/>
        <v>110013</v>
      </c>
      <c r="E4281" s="30">
        <f t="shared" si="1072"/>
        <v>7</v>
      </c>
      <c r="F4281" s="30" t="str">
        <f t="shared" si="1069"/>
        <v>INF109K01NL9</v>
      </c>
      <c r="G4281" s="30">
        <f t="shared" si="1073"/>
        <v>20</v>
      </c>
      <c r="H4281" s="30" t="str">
        <f t="shared" si="1070"/>
        <v>-</v>
      </c>
      <c r="I4281" s="30">
        <f t="shared" si="1075"/>
        <v>22</v>
      </c>
      <c r="J4281" s="35" t="str">
        <f t="shared" si="1071"/>
        <v>ICICI Prudential Interval Fund II Quarterly Interval Plan D - Growth</v>
      </c>
      <c r="K4281" s="35">
        <f t="shared" si="1076"/>
        <v>91</v>
      </c>
      <c r="L4281" s="30" t="str">
        <f t="shared" si="1077"/>
        <v>13.3401</v>
      </c>
      <c r="M4281" s="30">
        <f t="shared" si="1078"/>
        <v>99</v>
      </c>
      <c r="N4281" s="30" t="str">
        <f t="shared" si="1079"/>
        <v>N.A.</v>
      </c>
      <c r="O4281" s="30">
        <f t="shared" si="1080"/>
        <v>104</v>
      </c>
      <c r="P4281" s="30" t="str">
        <f t="shared" si="1081"/>
        <v>N.A.</v>
      </c>
      <c r="Q4281" s="30">
        <f t="shared" si="1082"/>
        <v>109</v>
      </c>
      <c r="R4281" s="36" t="str">
        <f t="shared" si="1083"/>
        <v>08-Aug-2017</v>
      </c>
      <c r="S4281" s="37">
        <f t="shared" si="1074"/>
        <v>13.3401</v>
      </c>
    </row>
    <row r="4282" spans="1:19" ht="26">
      <c r="A4282" s="30" t="s">
        <v>353</v>
      </c>
      <c r="D4282" s="30" t="str">
        <f t="shared" si="1068"/>
        <v>114929</v>
      </c>
      <c r="E4282" s="30">
        <f t="shared" si="1072"/>
        <v>7</v>
      </c>
      <c r="F4282" s="30" t="str">
        <f t="shared" si="1069"/>
        <v>INF109K01NO3</v>
      </c>
      <c r="G4282" s="30">
        <f t="shared" si="1073"/>
        <v>20</v>
      </c>
      <c r="H4282" s="30" t="str">
        <f t="shared" si="1070"/>
        <v>-</v>
      </c>
      <c r="I4282" s="30">
        <f t="shared" si="1075"/>
        <v>22</v>
      </c>
      <c r="J4282" s="35" t="str">
        <f t="shared" si="1071"/>
        <v>ICICI Prudential Interval Fund II Quarterly Interval Plan D - Quarterly Dividend Payout</v>
      </c>
      <c r="K4282" s="35">
        <f t="shared" si="1076"/>
        <v>110</v>
      </c>
      <c r="L4282" s="30" t="str">
        <f t="shared" si="1077"/>
        <v>10.2309</v>
      </c>
      <c r="M4282" s="30">
        <f t="shared" si="1078"/>
        <v>118</v>
      </c>
      <c r="N4282" s="30" t="str">
        <f t="shared" si="1079"/>
        <v>N.A.</v>
      </c>
      <c r="O4282" s="30">
        <f t="shared" si="1080"/>
        <v>123</v>
      </c>
      <c r="P4282" s="30" t="str">
        <f t="shared" si="1081"/>
        <v>N.A.</v>
      </c>
      <c r="Q4282" s="30">
        <f t="shared" si="1082"/>
        <v>128</v>
      </c>
      <c r="R4282" s="36" t="str">
        <f t="shared" si="1083"/>
        <v>11-Sep-2012</v>
      </c>
      <c r="S4282" s="37">
        <f t="shared" si="1074"/>
        <v>10.2309</v>
      </c>
    </row>
    <row r="4283" spans="1:19" ht="26">
      <c r="A4283" s="30" t="s">
        <v>9913</v>
      </c>
      <c r="D4283" s="30" t="str">
        <f t="shared" si="1068"/>
        <v>107309</v>
      </c>
      <c r="E4283" s="30">
        <f t="shared" si="1072"/>
        <v>7</v>
      </c>
      <c r="F4283" s="30" t="str">
        <f t="shared" si="1069"/>
        <v>INF109K01NU0</v>
      </c>
      <c r="G4283" s="30">
        <f t="shared" si="1073"/>
        <v>20</v>
      </c>
      <c r="H4283" s="30" t="str">
        <f t="shared" si="1070"/>
        <v>-</v>
      </c>
      <c r="I4283" s="30">
        <f t="shared" si="1075"/>
        <v>22</v>
      </c>
      <c r="J4283" s="35" t="str">
        <f t="shared" si="1071"/>
        <v>ICICI Prudential Interval Fund II - Quarterly Interval Plan F - Retail Dividend</v>
      </c>
      <c r="K4283" s="35">
        <f t="shared" si="1076"/>
        <v>102</v>
      </c>
      <c r="L4283" s="30" t="str">
        <f t="shared" si="1077"/>
        <v>10.2132</v>
      </c>
      <c r="M4283" s="30">
        <f t="shared" si="1078"/>
        <v>110</v>
      </c>
      <c r="N4283" s="30" t="str">
        <f t="shared" si="1079"/>
        <v>N.A.</v>
      </c>
      <c r="O4283" s="30">
        <f t="shared" si="1080"/>
        <v>115</v>
      </c>
      <c r="P4283" s="30" t="str">
        <f t="shared" si="1081"/>
        <v>N.A.</v>
      </c>
      <c r="Q4283" s="30">
        <f t="shared" si="1082"/>
        <v>120</v>
      </c>
      <c r="R4283" s="36" t="str">
        <f t="shared" si="1083"/>
        <v>08-Aug-2017</v>
      </c>
      <c r="S4283" s="37">
        <f t="shared" si="1074"/>
        <v>10.213200000000001</v>
      </c>
    </row>
    <row r="4284" spans="1:19" ht="26">
      <c r="A4284" s="30" t="s">
        <v>9914</v>
      </c>
      <c r="D4284" s="30" t="str">
        <f t="shared" si="1068"/>
        <v>107310</v>
      </c>
      <c r="E4284" s="30">
        <f t="shared" si="1072"/>
        <v>7</v>
      </c>
      <c r="F4284" s="30" t="str">
        <f t="shared" si="1069"/>
        <v>INF109K01NT2</v>
      </c>
      <c r="G4284" s="30">
        <f t="shared" si="1073"/>
        <v>20</v>
      </c>
      <c r="H4284" s="30" t="str">
        <f t="shared" si="1070"/>
        <v>-</v>
      </c>
      <c r="I4284" s="30">
        <f t="shared" si="1075"/>
        <v>22</v>
      </c>
      <c r="J4284" s="35" t="str">
        <f t="shared" si="1071"/>
        <v>ICICI Prudential Interval Fund II - Quarterly Interval Plan F - Retail Growth</v>
      </c>
      <c r="K4284" s="35">
        <f t="shared" si="1076"/>
        <v>100</v>
      </c>
      <c r="L4284" s="30" t="str">
        <f t="shared" si="1077"/>
        <v>20.2212</v>
      </c>
      <c r="M4284" s="30">
        <f t="shared" si="1078"/>
        <v>108</v>
      </c>
      <c r="N4284" s="30" t="str">
        <f t="shared" si="1079"/>
        <v>N.A.</v>
      </c>
      <c r="O4284" s="30">
        <f t="shared" si="1080"/>
        <v>113</v>
      </c>
      <c r="P4284" s="30" t="str">
        <f t="shared" si="1081"/>
        <v>N.A.</v>
      </c>
      <c r="Q4284" s="30">
        <f t="shared" si="1082"/>
        <v>118</v>
      </c>
      <c r="R4284" s="36" t="str">
        <f t="shared" si="1083"/>
        <v>08-Aug-2017</v>
      </c>
      <c r="S4284" s="37">
        <f t="shared" si="1074"/>
        <v>20.2212</v>
      </c>
    </row>
    <row r="4285" spans="1:19" ht="26">
      <c r="A4285" s="30" t="s">
        <v>354</v>
      </c>
      <c r="D4285" s="30" t="str">
        <f t="shared" si="1068"/>
        <v>120653</v>
      </c>
      <c r="E4285" s="30">
        <f t="shared" si="1072"/>
        <v>7</v>
      </c>
      <c r="F4285" s="30" t="str">
        <f t="shared" si="1069"/>
        <v>INF109K01N18</v>
      </c>
      <c r="G4285" s="30">
        <f t="shared" si="1073"/>
        <v>20</v>
      </c>
      <c r="H4285" s="30" t="str">
        <f t="shared" si="1070"/>
        <v>-</v>
      </c>
      <c r="I4285" s="30">
        <f t="shared" si="1075"/>
        <v>22</v>
      </c>
      <c r="J4285" s="35" t="str">
        <f t="shared" si="1071"/>
        <v>ICICI Prudential Interval Fund II Quarterly Interval Plan F - Direct Plan -  Dividend</v>
      </c>
      <c r="K4285" s="35">
        <f t="shared" si="1076"/>
        <v>108</v>
      </c>
      <c r="L4285" s="30" t="str">
        <f t="shared" si="1077"/>
        <v>10.0168</v>
      </c>
      <c r="M4285" s="30">
        <f t="shared" si="1078"/>
        <v>116</v>
      </c>
      <c r="N4285" s="30" t="str">
        <f t="shared" si="1079"/>
        <v>N.A.</v>
      </c>
      <c r="O4285" s="30">
        <f t="shared" si="1080"/>
        <v>121</v>
      </c>
      <c r="P4285" s="30" t="str">
        <f t="shared" si="1081"/>
        <v>N.A.</v>
      </c>
      <c r="Q4285" s="30">
        <f t="shared" si="1082"/>
        <v>126</v>
      </c>
      <c r="R4285" s="36" t="str">
        <f t="shared" si="1083"/>
        <v>31-Jul-2014</v>
      </c>
      <c r="S4285" s="37">
        <f t="shared" si="1074"/>
        <v>10.0168</v>
      </c>
    </row>
    <row r="4286" spans="1:19" ht="26">
      <c r="A4286" s="30" t="s">
        <v>9915</v>
      </c>
      <c r="D4286" s="30" t="str">
        <f t="shared" si="1068"/>
        <v>120652</v>
      </c>
      <c r="E4286" s="30">
        <f t="shared" si="1072"/>
        <v>7</v>
      </c>
      <c r="F4286" s="30" t="str">
        <f t="shared" si="1069"/>
        <v>INF109K01N00</v>
      </c>
      <c r="G4286" s="30">
        <f t="shared" si="1073"/>
        <v>20</v>
      </c>
      <c r="H4286" s="30" t="str">
        <f t="shared" si="1070"/>
        <v>-</v>
      </c>
      <c r="I4286" s="30">
        <f t="shared" si="1075"/>
        <v>22</v>
      </c>
      <c r="J4286" s="35" t="str">
        <f t="shared" si="1071"/>
        <v>ICICI Prudential Interval Fund II Quarterly Interval Plan F - Direct Plan -  Growth</v>
      </c>
      <c r="K4286" s="35">
        <f t="shared" si="1076"/>
        <v>106</v>
      </c>
      <c r="L4286" s="30" t="str">
        <f t="shared" si="1077"/>
        <v>17.6885</v>
      </c>
      <c r="M4286" s="30">
        <f t="shared" si="1078"/>
        <v>114</v>
      </c>
      <c r="N4286" s="30" t="str">
        <f t="shared" si="1079"/>
        <v>N.A.</v>
      </c>
      <c r="O4286" s="30">
        <f t="shared" si="1080"/>
        <v>119</v>
      </c>
      <c r="P4286" s="30" t="str">
        <f t="shared" si="1081"/>
        <v>N.A.</v>
      </c>
      <c r="Q4286" s="30">
        <f t="shared" si="1082"/>
        <v>124</v>
      </c>
      <c r="R4286" s="36" t="str">
        <f t="shared" si="1083"/>
        <v>08-Aug-2017</v>
      </c>
      <c r="S4286" s="37">
        <f t="shared" si="1074"/>
        <v>17.688500000000001</v>
      </c>
    </row>
    <row r="4287" spans="1:19" ht="26">
      <c r="A4287" s="30" t="s">
        <v>355</v>
      </c>
      <c r="D4287" s="30" t="str">
        <f t="shared" si="1068"/>
        <v>123055</v>
      </c>
      <c r="E4287" s="30">
        <f t="shared" si="1072"/>
        <v>7</v>
      </c>
      <c r="F4287" s="30" t="str">
        <f t="shared" si="1069"/>
        <v>INF109K01O41</v>
      </c>
      <c r="G4287" s="30">
        <f t="shared" si="1073"/>
        <v>20</v>
      </c>
      <c r="H4287" s="30" t="str">
        <f t="shared" si="1070"/>
        <v>-</v>
      </c>
      <c r="I4287" s="30">
        <f t="shared" si="1075"/>
        <v>22</v>
      </c>
      <c r="J4287" s="35" t="str">
        <f t="shared" si="1071"/>
        <v>ICICI Prudential Interval Fund II Quarterly Interval Plan F - Direct Plan -  Quarterly Dividend Payout</v>
      </c>
      <c r="K4287" s="35">
        <f t="shared" si="1076"/>
        <v>125</v>
      </c>
      <c r="L4287" s="30" t="str">
        <f t="shared" si="1077"/>
        <v>10.0095</v>
      </c>
      <c r="M4287" s="30">
        <f t="shared" si="1078"/>
        <v>133</v>
      </c>
      <c r="N4287" s="30" t="str">
        <f t="shared" si="1079"/>
        <v>N.A.</v>
      </c>
      <c r="O4287" s="30">
        <f t="shared" si="1080"/>
        <v>138</v>
      </c>
      <c r="P4287" s="30" t="str">
        <f t="shared" si="1081"/>
        <v>N.A.</v>
      </c>
      <c r="Q4287" s="30">
        <f t="shared" si="1082"/>
        <v>143</v>
      </c>
      <c r="R4287" s="36" t="str">
        <f t="shared" si="1083"/>
        <v>20-Jan-2014</v>
      </c>
      <c r="S4287" s="37">
        <f t="shared" si="1074"/>
        <v>10.009499999999999</v>
      </c>
    </row>
    <row r="4288" spans="1:19" ht="26">
      <c r="A4288" s="30" t="s">
        <v>6224</v>
      </c>
      <c r="D4288" s="30" t="str">
        <f t="shared" si="1068"/>
        <v>110384</v>
      </c>
      <c r="E4288" s="30">
        <f t="shared" si="1072"/>
        <v>7</v>
      </c>
      <c r="F4288" s="30" t="str">
        <f t="shared" si="1069"/>
        <v>INF109K01NZ9</v>
      </c>
      <c r="G4288" s="30">
        <f t="shared" si="1073"/>
        <v>20</v>
      </c>
      <c r="H4288" s="30" t="str">
        <f t="shared" si="1070"/>
        <v>INF109K01NY2</v>
      </c>
      <c r="I4288" s="30">
        <f t="shared" si="1075"/>
        <v>33</v>
      </c>
      <c r="J4288" s="35" t="str">
        <f t="shared" si="1071"/>
        <v>ICICI Prudential Interval Fund II Quarterly Interval Plan F - Dividend</v>
      </c>
      <c r="K4288" s="35">
        <f t="shared" si="1076"/>
        <v>104</v>
      </c>
      <c r="L4288" s="30" t="str">
        <f t="shared" si="1077"/>
        <v>10.1825</v>
      </c>
      <c r="M4288" s="30">
        <f t="shared" si="1078"/>
        <v>112</v>
      </c>
      <c r="N4288" s="30" t="str">
        <f t="shared" si="1079"/>
        <v>N.A.</v>
      </c>
      <c r="O4288" s="30">
        <f t="shared" si="1080"/>
        <v>117</v>
      </c>
      <c r="P4288" s="30" t="str">
        <f t="shared" si="1081"/>
        <v>N.A.</v>
      </c>
      <c r="Q4288" s="30">
        <f t="shared" si="1082"/>
        <v>122</v>
      </c>
      <c r="R4288" s="36" t="str">
        <f t="shared" si="1083"/>
        <v>09-Feb-2017</v>
      </c>
      <c r="S4288" s="37">
        <f t="shared" si="1074"/>
        <v>10.182499999999999</v>
      </c>
    </row>
    <row r="4289" spans="1:19" ht="26">
      <c r="A4289" s="30" t="s">
        <v>9916</v>
      </c>
      <c r="D4289" s="30" t="str">
        <f t="shared" si="1068"/>
        <v>110383</v>
      </c>
      <c r="E4289" s="30">
        <f t="shared" si="1072"/>
        <v>7</v>
      </c>
      <c r="F4289" s="30" t="str">
        <f t="shared" si="1069"/>
        <v>INF109K01NX4</v>
      </c>
      <c r="G4289" s="30">
        <f t="shared" si="1073"/>
        <v>20</v>
      </c>
      <c r="H4289" s="30" t="str">
        <f t="shared" si="1070"/>
        <v>-</v>
      </c>
      <c r="I4289" s="30">
        <f t="shared" si="1075"/>
        <v>22</v>
      </c>
      <c r="J4289" s="35" t="str">
        <f t="shared" si="1071"/>
        <v>ICICI Prudential Interval Fund II Quarterly Interval Plan F - Growth</v>
      </c>
      <c r="K4289" s="35">
        <f t="shared" si="1076"/>
        <v>91</v>
      </c>
      <c r="L4289" s="30" t="str">
        <f t="shared" si="1077"/>
        <v>17.6908</v>
      </c>
      <c r="M4289" s="30">
        <f t="shared" si="1078"/>
        <v>99</v>
      </c>
      <c r="N4289" s="30" t="str">
        <f t="shared" si="1079"/>
        <v>N.A.</v>
      </c>
      <c r="O4289" s="30">
        <f t="shared" si="1080"/>
        <v>104</v>
      </c>
      <c r="P4289" s="30" t="str">
        <f t="shared" si="1081"/>
        <v>N.A.</v>
      </c>
      <c r="Q4289" s="30">
        <f t="shared" si="1082"/>
        <v>109</v>
      </c>
      <c r="R4289" s="36" t="str">
        <f t="shared" si="1083"/>
        <v>08-Aug-2017</v>
      </c>
      <c r="S4289" s="37">
        <f t="shared" si="1074"/>
        <v>17.690799999999999</v>
      </c>
    </row>
    <row r="4290" spans="1:19" ht="26">
      <c r="A4290" s="30" t="s">
        <v>9917</v>
      </c>
      <c r="D4290" s="30" t="str">
        <f t="shared" si="1068"/>
        <v>115927</v>
      </c>
      <c r="E4290" s="30">
        <f t="shared" si="1072"/>
        <v>7</v>
      </c>
      <c r="F4290" s="30" t="str">
        <f t="shared" si="1069"/>
        <v>INF109K01NW6</v>
      </c>
      <c r="G4290" s="30">
        <f t="shared" si="1073"/>
        <v>20</v>
      </c>
      <c r="H4290" s="30" t="str">
        <f t="shared" si="1070"/>
        <v>-</v>
      </c>
      <c r="I4290" s="30">
        <f t="shared" si="1075"/>
        <v>22</v>
      </c>
      <c r="J4290" s="35" t="str">
        <f t="shared" si="1071"/>
        <v>ICICI Prudential Interval Fund II Quarterly Interval Plan F Retail Quarterly Dividend Payout</v>
      </c>
      <c r="K4290" s="35">
        <f t="shared" si="1076"/>
        <v>115</v>
      </c>
      <c r="L4290" s="30" t="str">
        <f t="shared" si="1077"/>
        <v>10.1435</v>
      </c>
      <c r="M4290" s="30">
        <f t="shared" si="1078"/>
        <v>123</v>
      </c>
      <c r="N4290" s="30" t="str">
        <f t="shared" si="1079"/>
        <v>N.A.</v>
      </c>
      <c r="O4290" s="30">
        <f t="shared" si="1080"/>
        <v>128</v>
      </c>
      <c r="P4290" s="30" t="str">
        <f t="shared" si="1081"/>
        <v>N.A.</v>
      </c>
      <c r="Q4290" s="30">
        <f t="shared" si="1082"/>
        <v>133</v>
      </c>
      <c r="R4290" s="36" t="str">
        <f t="shared" si="1083"/>
        <v>08-Aug-2017</v>
      </c>
      <c r="S4290" s="37">
        <f t="shared" si="1074"/>
        <v>10.1435</v>
      </c>
    </row>
    <row r="4291" spans="1:19" ht="26">
      <c r="A4291" s="30" t="s">
        <v>9918</v>
      </c>
      <c r="D4291" s="30" t="str">
        <f t="shared" si="1068"/>
        <v>110345</v>
      </c>
      <c r="E4291" s="30">
        <f t="shared" si="1072"/>
        <v>7</v>
      </c>
      <c r="F4291" s="30" t="str">
        <f t="shared" si="1069"/>
        <v>INF109K01OG7</v>
      </c>
      <c r="G4291" s="30">
        <f t="shared" si="1073"/>
        <v>20</v>
      </c>
      <c r="H4291" s="30" t="str">
        <f t="shared" si="1070"/>
        <v>-</v>
      </c>
      <c r="I4291" s="30">
        <f t="shared" si="1075"/>
        <v>22</v>
      </c>
      <c r="J4291" s="35" t="str">
        <f t="shared" si="1071"/>
        <v>ICICI Prudential Interval Fund IV - Quarterly Interval Plan B - Retail Dividend</v>
      </c>
      <c r="K4291" s="35">
        <f t="shared" si="1076"/>
        <v>102</v>
      </c>
      <c r="L4291" s="30" t="str">
        <f t="shared" si="1077"/>
        <v>10.0136</v>
      </c>
      <c r="M4291" s="30">
        <f t="shared" si="1078"/>
        <v>110</v>
      </c>
      <c r="N4291" s="30" t="str">
        <f t="shared" si="1079"/>
        <v>N.A.</v>
      </c>
      <c r="O4291" s="30">
        <f t="shared" si="1080"/>
        <v>115</v>
      </c>
      <c r="P4291" s="30" t="str">
        <f t="shared" si="1081"/>
        <v>N.A.</v>
      </c>
      <c r="Q4291" s="30">
        <f t="shared" si="1082"/>
        <v>120</v>
      </c>
      <c r="R4291" s="36" t="str">
        <f t="shared" si="1083"/>
        <v>08-Aug-2017</v>
      </c>
      <c r="S4291" s="37">
        <f t="shared" si="1074"/>
        <v>10.0136</v>
      </c>
    </row>
    <row r="4292" spans="1:19" ht="26">
      <c r="A4292" s="30" t="s">
        <v>9919</v>
      </c>
      <c r="D4292" s="30" t="str">
        <f t="shared" si="1068"/>
        <v>110348</v>
      </c>
      <c r="E4292" s="30">
        <f t="shared" si="1072"/>
        <v>7</v>
      </c>
      <c r="F4292" s="30" t="str">
        <f t="shared" si="1069"/>
        <v>INF109K01OF9</v>
      </c>
      <c r="G4292" s="30">
        <f t="shared" si="1073"/>
        <v>20</v>
      </c>
      <c r="H4292" s="30" t="str">
        <f t="shared" si="1070"/>
        <v>-</v>
      </c>
      <c r="I4292" s="30">
        <f t="shared" si="1075"/>
        <v>22</v>
      </c>
      <c r="J4292" s="35" t="str">
        <f t="shared" si="1071"/>
        <v>ICICI Prudential Interval Fund IV - Quarterly Interval Plan B - Retail Growth</v>
      </c>
      <c r="K4292" s="35">
        <f t="shared" si="1076"/>
        <v>100</v>
      </c>
      <c r="L4292" s="30" t="str">
        <f t="shared" si="1077"/>
        <v>19.4521</v>
      </c>
      <c r="M4292" s="30">
        <f t="shared" si="1078"/>
        <v>108</v>
      </c>
      <c r="N4292" s="30" t="str">
        <f t="shared" si="1079"/>
        <v>N.A.</v>
      </c>
      <c r="O4292" s="30">
        <f t="shared" si="1080"/>
        <v>113</v>
      </c>
      <c r="P4292" s="30" t="str">
        <f t="shared" si="1081"/>
        <v>N.A.</v>
      </c>
      <c r="Q4292" s="30">
        <f t="shared" si="1082"/>
        <v>118</v>
      </c>
      <c r="R4292" s="36" t="str">
        <f t="shared" si="1083"/>
        <v>08-Aug-2017</v>
      </c>
      <c r="S4292" s="37">
        <f t="shared" si="1074"/>
        <v>19.452100000000002</v>
      </c>
    </row>
    <row r="4293" spans="1:19" ht="26">
      <c r="A4293" s="30" t="s">
        <v>9920</v>
      </c>
      <c r="D4293" s="30" t="str">
        <f t="shared" si="1068"/>
        <v>120624</v>
      </c>
      <c r="E4293" s="30">
        <f t="shared" si="1072"/>
        <v>7</v>
      </c>
      <c r="F4293" s="30" t="str">
        <f t="shared" si="1069"/>
        <v>INF109K01N59</v>
      </c>
      <c r="G4293" s="30">
        <f t="shared" si="1073"/>
        <v>20</v>
      </c>
      <c r="H4293" s="30" t="str">
        <f t="shared" si="1070"/>
        <v>-</v>
      </c>
      <c r="I4293" s="30">
        <f t="shared" si="1075"/>
        <v>22</v>
      </c>
      <c r="J4293" s="35" t="str">
        <f t="shared" si="1071"/>
        <v>ICICI Prudential Interval Fund IV Quarterly Interval Plan B - Direct Plan -  Dividend</v>
      </c>
      <c r="K4293" s="35">
        <f t="shared" si="1076"/>
        <v>108</v>
      </c>
      <c r="L4293" s="30" t="str">
        <f t="shared" si="1077"/>
        <v>10.0143</v>
      </c>
      <c r="M4293" s="30">
        <f t="shared" si="1078"/>
        <v>116</v>
      </c>
      <c r="N4293" s="30" t="str">
        <f t="shared" si="1079"/>
        <v>N.A.</v>
      </c>
      <c r="O4293" s="30">
        <f t="shared" si="1080"/>
        <v>121</v>
      </c>
      <c r="P4293" s="30" t="str">
        <f t="shared" si="1081"/>
        <v>N.A.</v>
      </c>
      <c r="Q4293" s="30">
        <f t="shared" si="1082"/>
        <v>126</v>
      </c>
      <c r="R4293" s="36" t="str">
        <f t="shared" si="1083"/>
        <v>08-Aug-2017</v>
      </c>
      <c r="S4293" s="37">
        <f t="shared" si="1074"/>
        <v>10.0143</v>
      </c>
    </row>
    <row r="4294" spans="1:19" ht="26">
      <c r="A4294" s="30" t="s">
        <v>9921</v>
      </c>
      <c r="D4294" s="30" t="str">
        <f t="shared" si="1068"/>
        <v>120623</v>
      </c>
      <c r="E4294" s="30">
        <f t="shared" si="1072"/>
        <v>7</v>
      </c>
      <c r="F4294" s="30" t="str">
        <f t="shared" si="1069"/>
        <v>INF109K01N42</v>
      </c>
      <c r="G4294" s="30">
        <f t="shared" si="1073"/>
        <v>20</v>
      </c>
      <c r="H4294" s="30" t="str">
        <f t="shared" si="1070"/>
        <v>-</v>
      </c>
      <c r="I4294" s="30">
        <f t="shared" si="1075"/>
        <v>22</v>
      </c>
      <c r="J4294" s="35" t="str">
        <f t="shared" si="1071"/>
        <v>ICICI Prudential Interval Fund IV Quarterly Interval Plan B - Direct Plan -  Growth</v>
      </c>
      <c r="K4294" s="35">
        <f t="shared" si="1076"/>
        <v>106</v>
      </c>
      <c r="L4294" s="30" t="str">
        <f t="shared" si="1077"/>
        <v>17.9287</v>
      </c>
      <c r="M4294" s="30">
        <f t="shared" si="1078"/>
        <v>114</v>
      </c>
      <c r="N4294" s="30" t="str">
        <f t="shared" si="1079"/>
        <v>N.A.</v>
      </c>
      <c r="O4294" s="30">
        <f t="shared" si="1080"/>
        <v>119</v>
      </c>
      <c r="P4294" s="30" t="str">
        <f t="shared" si="1081"/>
        <v>N.A.</v>
      </c>
      <c r="Q4294" s="30">
        <f t="shared" si="1082"/>
        <v>124</v>
      </c>
      <c r="R4294" s="36" t="str">
        <f t="shared" si="1083"/>
        <v>08-Aug-2017</v>
      </c>
      <c r="S4294" s="37">
        <f t="shared" si="1074"/>
        <v>17.928699999999999</v>
      </c>
    </row>
    <row r="4295" spans="1:19" ht="26">
      <c r="A4295" s="30" t="s">
        <v>356</v>
      </c>
      <c r="D4295" s="30" t="str">
        <f t="shared" ref="D4295:D4358" si="1084">IF(ISERROR(LEFT(A4295,SEARCH(";",A4295)-1)),"",LEFT(A4295,SEARCH(";",A4295)-1))</f>
        <v>120811</v>
      </c>
      <c r="E4295" s="30">
        <f t="shared" si="1072"/>
        <v>7</v>
      </c>
      <c r="F4295" s="30" t="str">
        <f t="shared" ref="F4295:F4358" si="1085">IF($D4295="",A4295,MID($A4295,E4295+1,SEARCH(";",$A4295,E4295+1)-E4295-1))</f>
        <v>INF109K01O58</v>
      </c>
      <c r="G4295" s="30">
        <f t="shared" si="1073"/>
        <v>20</v>
      </c>
      <c r="H4295" s="30" t="str">
        <f t="shared" ref="H4295:H4358" si="1086">IF($D4295="","",MID($A4295,G4295+1,SEARCH(";",$A4295,G4295+1)-G4295-1))</f>
        <v>-</v>
      </c>
      <c r="I4295" s="30">
        <f t="shared" si="1075"/>
        <v>22</v>
      </c>
      <c r="J4295" s="35" t="str">
        <f t="shared" ref="J4295:J4358" si="1087">IF($D4295="","",MID($A4295,I4295+1,SEARCH(";",$A4295,I4295+1)-I4295-1))</f>
        <v>ICICI Prudential Interval Fund IV Quarterly Interval Plan B - Direct Plan -  Quarterly Dividend Payout</v>
      </c>
      <c r="K4295" s="35">
        <f t="shared" si="1076"/>
        <v>125</v>
      </c>
      <c r="L4295" s="30" t="str">
        <f t="shared" si="1077"/>
        <v>10.2084</v>
      </c>
      <c r="M4295" s="30">
        <f t="shared" si="1078"/>
        <v>133</v>
      </c>
      <c r="N4295" s="30" t="str">
        <f t="shared" si="1079"/>
        <v>N.A.</v>
      </c>
      <c r="O4295" s="30">
        <f t="shared" si="1080"/>
        <v>138</v>
      </c>
      <c r="P4295" s="30" t="str">
        <f t="shared" si="1081"/>
        <v>N.A.</v>
      </c>
      <c r="Q4295" s="30">
        <f t="shared" si="1082"/>
        <v>143</v>
      </c>
      <c r="R4295" s="36" t="str">
        <f t="shared" si="1083"/>
        <v>15-Apr-2015</v>
      </c>
      <c r="S4295" s="37">
        <f t="shared" si="1074"/>
        <v>10.208399999999999</v>
      </c>
    </row>
    <row r="4296" spans="1:19" ht="26">
      <c r="A4296" s="30" t="s">
        <v>9922</v>
      </c>
      <c r="D4296" s="30" t="str">
        <f t="shared" si="1084"/>
        <v>110346</v>
      </c>
      <c r="E4296" s="30">
        <f t="shared" ref="E4296:E4359" si="1088">IF($D4296="","",LEN(D4296)+1)</f>
        <v>7</v>
      </c>
      <c r="F4296" s="30" t="str">
        <f t="shared" si="1085"/>
        <v>INF109K01OB8</v>
      </c>
      <c r="G4296" s="30">
        <f t="shared" ref="G4296:G4359" si="1089">IF($D4296="","",E4296+(LEN(F4296)+1))</f>
        <v>20</v>
      </c>
      <c r="H4296" s="30" t="str">
        <f t="shared" si="1086"/>
        <v>-</v>
      </c>
      <c r="I4296" s="30">
        <f t="shared" si="1075"/>
        <v>22</v>
      </c>
      <c r="J4296" s="35" t="str">
        <f t="shared" si="1087"/>
        <v>ICICI Prudential Interval Fund IV Quarterly Interval Plan B - Growth</v>
      </c>
      <c r="K4296" s="35">
        <f t="shared" si="1076"/>
        <v>91</v>
      </c>
      <c r="L4296" s="30" t="str">
        <f t="shared" si="1077"/>
        <v>17.8586</v>
      </c>
      <c r="M4296" s="30">
        <f t="shared" si="1078"/>
        <v>99</v>
      </c>
      <c r="N4296" s="30" t="str">
        <f t="shared" si="1079"/>
        <v>N.A.</v>
      </c>
      <c r="O4296" s="30">
        <f t="shared" si="1080"/>
        <v>104</v>
      </c>
      <c r="P4296" s="30" t="str">
        <f t="shared" si="1081"/>
        <v>N.A.</v>
      </c>
      <c r="Q4296" s="30">
        <f t="shared" si="1082"/>
        <v>109</v>
      </c>
      <c r="R4296" s="36" t="str">
        <f t="shared" si="1083"/>
        <v>08-Aug-2017</v>
      </c>
      <c r="S4296" s="37">
        <f t="shared" ref="S4296:S4359" si="1090">IF(L4296="","",L4296+0)</f>
        <v>17.858599999999999</v>
      </c>
    </row>
    <row r="4297" spans="1:19" ht="26">
      <c r="A4297" s="30" t="s">
        <v>357</v>
      </c>
      <c r="D4297" s="30" t="str">
        <f t="shared" si="1084"/>
        <v>110347</v>
      </c>
      <c r="E4297" s="30">
        <f t="shared" si="1088"/>
        <v>7</v>
      </c>
      <c r="F4297" s="30" t="str">
        <f t="shared" si="1085"/>
        <v>INF109K01OD4</v>
      </c>
      <c r="G4297" s="30">
        <f t="shared" si="1089"/>
        <v>20</v>
      </c>
      <c r="H4297" s="30" t="str">
        <f t="shared" si="1086"/>
        <v>INF109K01OE2</v>
      </c>
      <c r="I4297" s="30">
        <f t="shared" si="1075"/>
        <v>33</v>
      </c>
      <c r="J4297" s="35" t="str">
        <f t="shared" si="1087"/>
        <v>ICICI Prudential Interval Fund IV Quarterly Interval Plan B -Dividend</v>
      </c>
      <c r="K4297" s="35">
        <f t="shared" si="1076"/>
        <v>103</v>
      </c>
      <c r="L4297" s="30" t="str">
        <f t="shared" si="1077"/>
        <v>10.1688</v>
      </c>
      <c r="M4297" s="30">
        <f t="shared" si="1078"/>
        <v>111</v>
      </c>
      <c r="N4297" s="30" t="str">
        <f t="shared" si="1079"/>
        <v>N.A.</v>
      </c>
      <c r="O4297" s="30">
        <f t="shared" si="1080"/>
        <v>116</v>
      </c>
      <c r="P4297" s="30" t="str">
        <f t="shared" si="1081"/>
        <v>N.A.</v>
      </c>
      <c r="Q4297" s="30">
        <f t="shared" si="1082"/>
        <v>121</v>
      </c>
      <c r="R4297" s="36" t="str">
        <f t="shared" si="1083"/>
        <v>20-Apr-2016</v>
      </c>
      <c r="S4297" s="37">
        <f t="shared" si="1090"/>
        <v>10.168799999999999</v>
      </c>
    </row>
    <row r="4298" spans="1:19" ht="26">
      <c r="A4298" s="30" t="s">
        <v>358</v>
      </c>
      <c r="D4298" s="30" t="str">
        <f t="shared" si="1084"/>
        <v>115022</v>
      </c>
      <c r="E4298" s="30">
        <f t="shared" si="1088"/>
        <v>7</v>
      </c>
      <c r="F4298" s="30" t="str">
        <f t="shared" si="1085"/>
        <v>INF109K01ME6</v>
      </c>
      <c r="G4298" s="30">
        <f t="shared" si="1089"/>
        <v>20</v>
      </c>
      <c r="H4298" s="30" t="str">
        <f t="shared" si="1086"/>
        <v>-</v>
      </c>
      <c r="I4298" s="30">
        <f t="shared" si="1075"/>
        <v>22</v>
      </c>
      <c r="J4298" s="35" t="str">
        <f t="shared" si="1087"/>
        <v>ICICI Prudential Interval Fund Quarterly Interval Plan - II Retail Quarterly Dividend Payout</v>
      </c>
      <c r="K4298" s="35">
        <f t="shared" si="1076"/>
        <v>115</v>
      </c>
      <c r="L4298" s="30" t="str">
        <f t="shared" si="1077"/>
        <v>10.2340</v>
      </c>
      <c r="M4298" s="30">
        <f t="shared" si="1078"/>
        <v>123</v>
      </c>
      <c r="N4298" s="30" t="str">
        <f t="shared" si="1079"/>
        <v>N.A.</v>
      </c>
      <c r="O4298" s="30">
        <f t="shared" si="1080"/>
        <v>128</v>
      </c>
      <c r="P4298" s="30" t="str">
        <f t="shared" si="1081"/>
        <v>N.A.</v>
      </c>
      <c r="Q4298" s="30">
        <f t="shared" si="1082"/>
        <v>133</v>
      </c>
      <c r="R4298" s="36" t="str">
        <f t="shared" si="1083"/>
        <v>20-Sep-2012</v>
      </c>
      <c r="S4298" s="37">
        <f t="shared" si="1090"/>
        <v>10.234</v>
      </c>
    </row>
    <row r="4299" spans="1:19" ht="26">
      <c r="A4299" s="30" t="s">
        <v>9923</v>
      </c>
      <c r="D4299" s="30" t="str">
        <f t="shared" si="1084"/>
        <v>110048</v>
      </c>
      <c r="E4299" s="30">
        <f t="shared" si="1088"/>
        <v>7</v>
      </c>
      <c r="F4299" s="30" t="str">
        <f t="shared" si="1085"/>
        <v>INF109K01OU8</v>
      </c>
      <c r="G4299" s="30">
        <f t="shared" si="1089"/>
        <v>20</v>
      </c>
      <c r="H4299" s="30" t="str">
        <f t="shared" si="1086"/>
        <v>-</v>
      </c>
      <c r="I4299" s="30">
        <f t="shared" si="1075"/>
        <v>22</v>
      </c>
      <c r="J4299" s="35" t="str">
        <f t="shared" si="1087"/>
        <v>ICICI Prudential Interval Fund V - Monthly Interval Plan A - Retail Dividend</v>
      </c>
      <c r="K4299" s="35">
        <f t="shared" si="1076"/>
        <v>99</v>
      </c>
      <c r="L4299" s="30" t="str">
        <f t="shared" si="1077"/>
        <v>10.0397</v>
      </c>
      <c r="M4299" s="30">
        <f t="shared" si="1078"/>
        <v>107</v>
      </c>
      <c r="N4299" s="30" t="str">
        <f t="shared" si="1079"/>
        <v>N.A.</v>
      </c>
      <c r="O4299" s="30">
        <f t="shared" si="1080"/>
        <v>112</v>
      </c>
      <c r="P4299" s="30" t="str">
        <f t="shared" si="1081"/>
        <v>N.A.</v>
      </c>
      <c r="Q4299" s="30">
        <f t="shared" si="1082"/>
        <v>117</v>
      </c>
      <c r="R4299" s="36" t="str">
        <f t="shared" si="1083"/>
        <v>08-Aug-2017</v>
      </c>
      <c r="S4299" s="37">
        <f t="shared" si="1090"/>
        <v>10.0397</v>
      </c>
    </row>
    <row r="4300" spans="1:19" ht="26">
      <c r="A4300" s="30" t="s">
        <v>9924</v>
      </c>
      <c r="D4300" s="30" t="str">
        <f t="shared" si="1084"/>
        <v>110047</v>
      </c>
      <c r="E4300" s="30">
        <f t="shared" si="1088"/>
        <v>7</v>
      </c>
      <c r="F4300" s="30" t="str">
        <f t="shared" si="1085"/>
        <v>INF109K01OS2</v>
      </c>
      <c r="G4300" s="30">
        <f t="shared" si="1089"/>
        <v>20</v>
      </c>
      <c r="H4300" s="30" t="str">
        <f t="shared" si="1086"/>
        <v>-</v>
      </c>
      <c r="I4300" s="30">
        <f t="shared" si="1075"/>
        <v>22</v>
      </c>
      <c r="J4300" s="35" t="str">
        <f t="shared" si="1087"/>
        <v>ICICI Prudential Interval Fund V - Monthly Interval Plan A - Retail Growth</v>
      </c>
      <c r="K4300" s="35">
        <f t="shared" si="1076"/>
        <v>97</v>
      </c>
      <c r="L4300" s="30" t="str">
        <f t="shared" si="1077"/>
        <v>19.9756</v>
      </c>
      <c r="M4300" s="30">
        <f t="shared" si="1078"/>
        <v>105</v>
      </c>
      <c r="N4300" s="30" t="str">
        <f t="shared" si="1079"/>
        <v>N.A.</v>
      </c>
      <c r="O4300" s="30">
        <f t="shared" si="1080"/>
        <v>110</v>
      </c>
      <c r="P4300" s="30" t="str">
        <f t="shared" si="1081"/>
        <v>N.A.</v>
      </c>
      <c r="Q4300" s="30">
        <f t="shared" si="1082"/>
        <v>115</v>
      </c>
      <c r="R4300" s="36" t="str">
        <f t="shared" si="1083"/>
        <v>08-Aug-2017</v>
      </c>
      <c r="S4300" s="37">
        <f t="shared" si="1090"/>
        <v>19.9756</v>
      </c>
    </row>
    <row r="4301" spans="1:19" ht="26">
      <c r="A4301" s="30" t="s">
        <v>9925</v>
      </c>
      <c r="D4301" s="30" t="str">
        <f t="shared" si="1084"/>
        <v>120660</v>
      </c>
      <c r="E4301" s="30">
        <f t="shared" si="1088"/>
        <v>7</v>
      </c>
      <c r="F4301" s="30" t="str">
        <f t="shared" si="1085"/>
        <v>INF109K01N34</v>
      </c>
      <c r="G4301" s="30">
        <f t="shared" si="1089"/>
        <v>20</v>
      </c>
      <c r="H4301" s="30" t="str">
        <f t="shared" si="1086"/>
        <v>-</v>
      </c>
      <c r="I4301" s="30">
        <f t="shared" ref="I4301:I4364" si="1091">IF($D4301="","",G4301+LEN(H4301)+1)</f>
        <v>22</v>
      </c>
      <c r="J4301" s="35" t="str">
        <f t="shared" si="1087"/>
        <v>ICICI Prudential Interval Fund V Monthly Interval Plan A - Direct Plan -  Dividend</v>
      </c>
      <c r="K4301" s="35">
        <f t="shared" ref="K4301:K4364" si="1092">IF($D4301="","",I4301+LEN(J4301)+1)</f>
        <v>105</v>
      </c>
      <c r="L4301" s="30" t="str">
        <f t="shared" ref="L4301:L4364" si="1093">IF($D4301="","",MID($A4301,K4301+1,SEARCH(";",$A4301,K4301+1)-K4301-1))</f>
        <v>10.0397</v>
      </c>
      <c r="M4301" s="30">
        <f t="shared" ref="M4301:M4364" si="1094">IF($D4301="","",K4301+LEN(L4301)+1)</f>
        <v>113</v>
      </c>
      <c r="N4301" s="30" t="str">
        <f t="shared" ref="N4301:N4364" si="1095">IF($D4301="","",MID($A4301,M4301+1,SEARCH(";",$A4301,M4301+1)-M4301-1))</f>
        <v>N.A.</v>
      </c>
      <c r="O4301" s="30">
        <f t="shared" ref="O4301:O4364" si="1096">IF($D4301="","",M4301+LEN(N4301)+1)</f>
        <v>118</v>
      </c>
      <c r="P4301" s="30" t="str">
        <f t="shared" ref="P4301:P4364" si="1097">IF($D4301="","",MID($A4301,O4301+1,SEARCH(";",$A4301,O4301+1)-O4301-1))</f>
        <v>N.A.</v>
      </c>
      <c r="Q4301" s="30">
        <f t="shared" ref="Q4301:Q4364" si="1098">IF($D4301="","",O4301+LEN(P4301)+1)</f>
        <v>123</v>
      </c>
      <c r="R4301" s="36" t="str">
        <f t="shared" ref="R4301:R4364" si="1099">IF($D4301="","",MID($A4301,Q4301+1,15))</f>
        <v>08-Aug-2017</v>
      </c>
      <c r="S4301" s="37">
        <f t="shared" si="1090"/>
        <v>10.0397</v>
      </c>
    </row>
    <row r="4302" spans="1:19" ht="26">
      <c r="A4302" s="30" t="s">
        <v>9926</v>
      </c>
      <c r="D4302" s="30" t="str">
        <f t="shared" si="1084"/>
        <v>120661</v>
      </c>
      <c r="E4302" s="30">
        <f t="shared" si="1088"/>
        <v>7</v>
      </c>
      <c r="F4302" s="30" t="str">
        <f t="shared" si="1085"/>
        <v>INF109K01N26</v>
      </c>
      <c r="G4302" s="30">
        <f t="shared" si="1089"/>
        <v>20</v>
      </c>
      <c r="H4302" s="30" t="str">
        <f t="shared" si="1086"/>
        <v>-</v>
      </c>
      <c r="I4302" s="30">
        <f t="shared" si="1091"/>
        <v>22</v>
      </c>
      <c r="J4302" s="35" t="str">
        <f t="shared" si="1087"/>
        <v>ICICI Prudential Interval Fund V Monthly Interval Plan A - Direct Plan - Growth</v>
      </c>
      <c r="K4302" s="35">
        <f t="shared" si="1092"/>
        <v>102</v>
      </c>
      <c r="L4302" s="30" t="str">
        <f t="shared" si="1093"/>
        <v>13.9007</v>
      </c>
      <c r="M4302" s="30">
        <f t="shared" si="1094"/>
        <v>110</v>
      </c>
      <c r="N4302" s="30" t="str">
        <f t="shared" si="1095"/>
        <v>N.A.</v>
      </c>
      <c r="O4302" s="30">
        <f t="shared" si="1096"/>
        <v>115</v>
      </c>
      <c r="P4302" s="30" t="str">
        <f t="shared" si="1097"/>
        <v>N.A.</v>
      </c>
      <c r="Q4302" s="30">
        <f t="shared" si="1098"/>
        <v>120</v>
      </c>
      <c r="R4302" s="36" t="str">
        <f t="shared" si="1099"/>
        <v>08-Aug-2017</v>
      </c>
      <c r="S4302" s="37">
        <f t="shared" si="1090"/>
        <v>13.900700000000001</v>
      </c>
    </row>
    <row r="4303" spans="1:19" ht="26">
      <c r="A4303" s="30" t="s">
        <v>9927</v>
      </c>
      <c r="D4303" s="30" t="str">
        <f t="shared" si="1084"/>
        <v>110046</v>
      </c>
      <c r="E4303" s="30">
        <f t="shared" si="1088"/>
        <v>7</v>
      </c>
      <c r="F4303" s="30" t="str">
        <f t="shared" si="1085"/>
        <v>INF109K01OR4</v>
      </c>
      <c r="G4303" s="30">
        <f t="shared" si="1089"/>
        <v>20</v>
      </c>
      <c r="H4303" s="30" t="str">
        <f t="shared" si="1086"/>
        <v>INF109K01OQ6</v>
      </c>
      <c r="I4303" s="30">
        <f t="shared" si="1091"/>
        <v>33</v>
      </c>
      <c r="J4303" s="35" t="str">
        <f t="shared" si="1087"/>
        <v>ICICI Prudential Interval Fund V Monthly Interval Plan A - Dividend</v>
      </c>
      <c r="K4303" s="35">
        <f t="shared" si="1092"/>
        <v>101</v>
      </c>
      <c r="L4303" s="30" t="str">
        <f t="shared" si="1093"/>
        <v>10.0396</v>
      </c>
      <c r="M4303" s="30">
        <f t="shared" si="1094"/>
        <v>109</v>
      </c>
      <c r="N4303" s="30" t="str">
        <f t="shared" si="1095"/>
        <v>N.A.</v>
      </c>
      <c r="O4303" s="30">
        <f t="shared" si="1096"/>
        <v>114</v>
      </c>
      <c r="P4303" s="30" t="str">
        <f t="shared" si="1097"/>
        <v>N.A.</v>
      </c>
      <c r="Q4303" s="30">
        <f t="shared" si="1098"/>
        <v>119</v>
      </c>
      <c r="R4303" s="36" t="str">
        <f t="shared" si="1099"/>
        <v>08-Aug-2017</v>
      </c>
      <c r="S4303" s="37">
        <f t="shared" si="1090"/>
        <v>10.0396</v>
      </c>
    </row>
    <row r="4304" spans="1:19" ht="26">
      <c r="A4304" s="30" t="s">
        <v>9928</v>
      </c>
      <c r="D4304" s="30" t="str">
        <f t="shared" si="1084"/>
        <v>110045</v>
      </c>
      <c r="E4304" s="30">
        <f t="shared" si="1088"/>
        <v>7</v>
      </c>
      <c r="F4304" s="30" t="str">
        <f t="shared" si="1085"/>
        <v>INF109K01OP8</v>
      </c>
      <c r="G4304" s="30">
        <f t="shared" si="1089"/>
        <v>20</v>
      </c>
      <c r="H4304" s="30" t="str">
        <f t="shared" si="1086"/>
        <v>-</v>
      </c>
      <c r="I4304" s="30">
        <f t="shared" si="1091"/>
        <v>22</v>
      </c>
      <c r="J4304" s="35" t="str">
        <f t="shared" si="1087"/>
        <v>ICICI Prudential Interval Fund V Monthly Interval Plan A - Growth</v>
      </c>
      <c r="K4304" s="35">
        <f t="shared" si="1092"/>
        <v>88</v>
      </c>
      <c r="L4304" s="30" t="str">
        <f t="shared" si="1093"/>
        <v>13.8560</v>
      </c>
      <c r="M4304" s="30">
        <f t="shared" si="1094"/>
        <v>96</v>
      </c>
      <c r="N4304" s="30" t="str">
        <f t="shared" si="1095"/>
        <v>N.A.</v>
      </c>
      <c r="O4304" s="30">
        <f t="shared" si="1096"/>
        <v>101</v>
      </c>
      <c r="P4304" s="30" t="str">
        <f t="shared" si="1097"/>
        <v>N.A.</v>
      </c>
      <c r="Q4304" s="30">
        <f t="shared" si="1098"/>
        <v>106</v>
      </c>
      <c r="R4304" s="36" t="str">
        <f t="shared" si="1099"/>
        <v>08-Aug-2017</v>
      </c>
      <c r="S4304" s="37">
        <f t="shared" si="1090"/>
        <v>13.856</v>
      </c>
    </row>
    <row r="4305" spans="1:19">
      <c r="A4305" s="30" t="s">
        <v>9929</v>
      </c>
      <c r="D4305" s="30" t="str">
        <f t="shared" si="1084"/>
        <v>113218</v>
      </c>
      <c r="E4305" s="30">
        <f t="shared" si="1088"/>
        <v>7</v>
      </c>
      <c r="F4305" s="30" t="str">
        <f t="shared" si="1085"/>
        <v>INF109K01GO7</v>
      </c>
      <c r="G4305" s="30">
        <f t="shared" si="1089"/>
        <v>20</v>
      </c>
      <c r="H4305" s="30" t="str">
        <f t="shared" si="1086"/>
        <v>INF109K01GP4</v>
      </c>
      <c r="I4305" s="30">
        <f t="shared" si="1091"/>
        <v>33</v>
      </c>
      <c r="J4305" s="35" t="str">
        <f t="shared" si="1087"/>
        <v>ICICI Prudential Long Term - Annual Dividend</v>
      </c>
      <c r="K4305" s="35">
        <f t="shared" si="1092"/>
        <v>78</v>
      </c>
      <c r="L4305" s="30" t="str">
        <f t="shared" si="1093"/>
        <v>11.9281</v>
      </c>
      <c r="M4305" s="30">
        <f t="shared" si="1094"/>
        <v>86</v>
      </c>
      <c r="N4305" s="30" t="str">
        <f t="shared" si="1095"/>
        <v>11.8983</v>
      </c>
      <c r="O4305" s="30">
        <f t="shared" si="1096"/>
        <v>94</v>
      </c>
      <c r="P4305" s="30" t="str">
        <f t="shared" si="1097"/>
        <v>11.9281</v>
      </c>
      <c r="Q4305" s="30">
        <f t="shared" si="1098"/>
        <v>102</v>
      </c>
      <c r="R4305" s="36" t="str">
        <f t="shared" si="1099"/>
        <v>08-Aug-2017</v>
      </c>
      <c r="S4305" s="37">
        <f t="shared" si="1090"/>
        <v>11.928100000000001</v>
      </c>
    </row>
    <row r="4306" spans="1:19">
      <c r="A4306" s="30" t="s">
        <v>9930</v>
      </c>
      <c r="D4306" s="30" t="str">
        <f t="shared" si="1084"/>
        <v>120601</v>
      </c>
      <c r="E4306" s="30">
        <f t="shared" si="1088"/>
        <v>7</v>
      </c>
      <c r="F4306" s="30" t="str">
        <f t="shared" si="1085"/>
        <v>INF109K012E4</v>
      </c>
      <c r="G4306" s="30">
        <f t="shared" si="1089"/>
        <v>20</v>
      </c>
      <c r="H4306" s="30" t="str">
        <f t="shared" si="1086"/>
        <v>INF109K013E2</v>
      </c>
      <c r="I4306" s="30">
        <f t="shared" si="1091"/>
        <v>33</v>
      </c>
      <c r="J4306" s="35" t="str">
        <f t="shared" si="1087"/>
        <v>ICICI Prudential Long Term - Direct Plan -  Annual Dividend</v>
      </c>
      <c r="K4306" s="35">
        <f t="shared" si="1092"/>
        <v>93</v>
      </c>
      <c r="L4306" s="30" t="str">
        <f t="shared" si="1093"/>
        <v>11.9420</v>
      </c>
      <c r="M4306" s="30">
        <f t="shared" si="1094"/>
        <v>101</v>
      </c>
      <c r="N4306" s="30" t="str">
        <f t="shared" si="1095"/>
        <v>11.9121</v>
      </c>
      <c r="O4306" s="30">
        <f t="shared" si="1096"/>
        <v>109</v>
      </c>
      <c r="P4306" s="30" t="str">
        <f t="shared" si="1097"/>
        <v>11.9420</v>
      </c>
      <c r="Q4306" s="30">
        <f t="shared" si="1098"/>
        <v>117</v>
      </c>
      <c r="R4306" s="36" t="str">
        <f t="shared" si="1099"/>
        <v>08-Aug-2017</v>
      </c>
      <c r="S4306" s="37">
        <f t="shared" si="1090"/>
        <v>11.942</v>
      </c>
    </row>
    <row r="4307" spans="1:19">
      <c r="A4307" s="30" t="s">
        <v>9931</v>
      </c>
      <c r="D4307" s="30" t="str">
        <f t="shared" si="1084"/>
        <v>120600</v>
      </c>
      <c r="E4307" s="30">
        <f t="shared" si="1088"/>
        <v>7</v>
      </c>
      <c r="F4307" s="30" t="str">
        <f t="shared" si="1085"/>
        <v>INF109K014E0</v>
      </c>
      <c r="G4307" s="30">
        <f t="shared" si="1089"/>
        <v>20</v>
      </c>
      <c r="H4307" s="30" t="str">
        <f t="shared" si="1086"/>
        <v>INF109K015E7</v>
      </c>
      <c r="I4307" s="30">
        <f t="shared" si="1091"/>
        <v>33</v>
      </c>
      <c r="J4307" s="35" t="str">
        <f t="shared" si="1087"/>
        <v>ICICI Prudential Long Term - Direct Plan -  Dividend</v>
      </c>
      <c r="K4307" s="35">
        <f t="shared" si="1092"/>
        <v>86</v>
      </c>
      <c r="L4307" s="30" t="str">
        <f t="shared" si="1093"/>
        <v>15.2678</v>
      </c>
      <c r="M4307" s="30">
        <f t="shared" si="1094"/>
        <v>94</v>
      </c>
      <c r="N4307" s="30" t="str">
        <f t="shared" si="1095"/>
        <v>15.2296</v>
      </c>
      <c r="O4307" s="30">
        <f t="shared" si="1096"/>
        <v>102</v>
      </c>
      <c r="P4307" s="30" t="str">
        <f t="shared" si="1097"/>
        <v>15.2678</v>
      </c>
      <c r="Q4307" s="30">
        <f t="shared" si="1098"/>
        <v>110</v>
      </c>
      <c r="R4307" s="36" t="str">
        <f t="shared" si="1099"/>
        <v>08-Aug-2017</v>
      </c>
      <c r="S4307" s="37">
        <f t="shared" si="1090"/>
        <v>15.267799999999999</v>
      </c>
    </row>
    <row r="4308" spans="1:19">
      <c r="A4308" s="30" t="s">
        <v>9932</v>
      </c>
      <c r="D4308" s="30" t="str">
        <f t="shared" si="1084"/>
        <v>120603</v>
      </c>
      <c r="E4308" s="30">
        <f t="shared" si="1088"/>
        <v>7</v>
      </c>
      <c r="F4308" s="30" t="str">
        <f t="shared" si="1085"/>
        <v>INF109K016E5</v>
      </c>
      <c r="G4308" s="30">
        <f t="shared" si="1089"/>
        <v>20</v>
      </c>
      <c r="H4308" s="30" t="str">
        <f t="shared" si="1086"/>
        <v>-</v>
      </c>
      <c r="I4308" s="30">
        <f t="shared" si="1091"/>
        <v>22</v>
      </c>
      <c r="J4308" s="35" t="str">
        <f t="shared" si="1087"/>
        <v>ICICI Prudential Long Term - Direct Plan -  Growth</v>
      </c>
      <c r="K4308" s="35">
        <f t="shared" si="1092"/>
        <v>73</v>
      </c>
      <c r="L4308" s="30" t="str">
        <f t="shared" si="1093"/>
        <v>21.8792</v>
      </c>
      <c r="M4308" s="30">
        <f t="shared" si="1094"/>
        <v>81</v>
      </c>
      <c r="N4308" s="30" t="str">
        <f t="shared" si="1095"/>
        <v>21.8245</v>
      </c>
      <c r="O4308" s="30">
        <f t="shared" si="1096"/>
        <v>89</v>
      </c>
      <c r="P4308" s="30" t="str">
        <f t="shared" si="1097"/>
        <v>21.8792</v>
      </c>
      <c r="Q4308" s="30">
        <f t="shared" si="1098"/>
        <v>97</v>
      </c>
      <c r="R4308" s="36" t="str">
        <f t="shared" si="1099"/>
        <v>08-Aug-2017</v>
      </c>
      <c r="S4308" s="37">
        <f t="shared" si="1090"/>
        <v>21.879200000000001</v>
      </c>
    </row>
    <row r="4309" spans="1:19">
      <c r="A4309" s="30" t="s">
        <v>9933</v>
      </c>
      <c r="D4309" s="30" t="str">
        <f t="shared" si="1084"/>
        <v>120602</v>
      </c>
      <c r="E4309" s="30">
        <f t="shared" si="1088"/>
        <v>7</v>
      </c>
      <c r="F4309" s="30" t="str">
        <f t="shared" si="1085"/>
        <v>INF109K017E3</v>
      </c>
      <c r="G4309" s="30">
        <f t="shared" si="1089"/>
        <v>20</v>
      </c>
      <c r="H4309" s="30" t="str">
        <f t="shared" si="1086"/>
        <v>INF109K018E1</v>
      </c>
      <c r="I4309" s="30">
        <f t="shared" si="1091"/>
        <v>33</v>
      </c>
      <c r="J4309" s="35" t="str">
        <f t="shared" si="1087"/>
        <v>ICICI Prudential Long Term - Direct Plan -  Quarterly Dividend</v>
      </c>
      <c r="K4309" s="35">
        <f t="shared" si="1092"/>
        <v>96</v>
      </c>
      <c r="L4309" s="30" t="str">
        <f t="shared" si="1093"/>
        <v>11.2731</v>
      </c>
      <c r="M4309" s="30">
        <f t="shared" si="1094"/>
        <v>104</v>
      </c>
      <c r="N4309" s="30" t="str">
        <f t="shared" si="1095"/>
        <v>11.2449</v>
      </c>
      <c r="O4309" s="30">
        <f t="shared" si="1096"/>
        <v>112</v>
      </c>
      <c r="P4309" s="30" t="str">
        <f t="shared" si="1097"/>
        <v>11.2731</v>
      </c>
      <c r="Q4309" s="30">
        <f t="shared" si="1098"/>
        <v>120</v>
      </c>
      <c r="R4309" s="36" t="str">
        <f t="shared" si="1099"/>
        <v>08-Aug-2017</v>
      </c>
      <c r="S4309" s="37">
        <f t="shared" si="1090"/>
        <v>11.273099999999999</v>
      </c>
    </row>
    <row r="4310" spans="1:19">
      <c r="A4310" s="30" t="s">
        <v>9934</v>
      </c>
      <c r="D4310" s="30" t="str">
        <f t="shared" si="1084"/>
        <v>112097</v>
      </c>
      <c r="E4310" s="30">
        <f t="shared" si="1088"/>
        <v>7</v>
      </c>
      <c r="F4310" s="30" t="str">
        <f t="shared" si="1085"/>
        <v>INF109K01GK5</v>
      </c>
      <c r="G4310" s="30">
        <f t="shared" si="1089"/>
        <v>20</v>
      </c>
      <c r="H4310" s="30" t="str">
        <f t="shared" si="1086"/>
        <v>INF109K01GL3</v>
      </c>
      <c r="I4310" s="30">
        <f t="shared" si="1091"/>
        <v>33</v>
      </c>
      <c r="J4310" s="35" t="str">
        <f t="shared" si="1087"/>
        <v>ICICI Prudential Long Term - Dividend</v>
      </c>
      <c r="K4310" s="35">
        <f t="shared" si="1092"/>
        <v>71</v>
      </c>
      <c r="L4310" s="30" t="str">
        <f t="shared" si="1093"/>
        <v>14.4391</v>
      </c>
      <c r="M4310" s="30">
        <f t="shared" si="1094"/>
        <v>79</v>
      </c>
      <c r="N4310" s="30" t="str">
        <f t="shared" si="1095"/>
        <v>14.4030</v>
      </c>
      <c r="O4310" s="30">
        <f t="shared" si="1096"/>
        <v>87</v>
      </c>
      <c r="P4310" s="30" t="str">
        <f t="shared" si="1097"/>
        <v>14.4391</v>
      </c>
      <c r="Q4310" s="30">
        <f t="shared" si="1098"/>
        <v>95</v>
      </c>
      <c r="R4310" s="36" t="str">
        <f t="shared" si="1099"/>
        <v>08-Aug-2017</v>
      </c>
      <c r="S4310" s="37">
        <f t="shared" si="1090"/>
        <v>14.4391</v>
      </c>
    </row>
    <row r="4311" spans="1:19">
      <c r="A4311" s="30" t="s">
        <v>9935</v>
      </c>
      <c r="D4311" s="30" t="str">
        <f t="shared" si="1084"/>
        <v>112096</v>
      </c>
      <c r="E4311" s="30">
        <f t="shared" si="1088"/>
        <v>7</v>
      </c>
      <c r="F4311" s="30" t="str">
        <f t="shared" si="1085"/>
        <v>INF109K01GN9</v>
      </c>
      <c r="G4311" s="30">
        <f t="shared" si="1089"/>
        <v>20</v>
      </c>
      <c r="H4311" s="30" t="str">
        <f t="shared" si="1086"/>
        <v>-</v>
      </c>
      <c r="I4311" s="30">
        <f t="shared" si="1091"/>
        <v>22</v>
      </c>
      <c r="J4311" s="35" t="str">
        <f t="shared" si="1087"/>
        <v>ICICI Prudential Long Term - Growth</v>
      </c>
      <c r="K4311" s="35">
        <f t="shared" si="1092"/>
        <v>58</v>
      </c>
      <c r="L4311" s="30" t="str">
        <f t="shared" si="1093"/>
        <v>21.4412</v>
      </c>
      <c r="M4311" s="30">
        <f t="shared" si="1094"/>
        <v>66</v>
      </c>
      <c r="N4311" s="30" t="str">
        <f t="shared" si="1095"/>
        <v>21.3876</v>
      </c>
      <c r="O4311" s="30">
        <f t="shared" si="1096"/>
        <v>74</v>
      </c>
      <c r="P4311" s="30" t="str">
        <f t="shared" si="1097"/>
        <v>21.4412</v>
      </c>
      <c r="Q4311" s="30">
        <f t="shared" si="1098"/>
        <v>82</v>
      </c>
      <c r="R4311" s="36" t="str">
        <f t="shared" si="1099"/>
        <v>08-Aug-2017</v>
      </c>
      <c r="S4311" s="37">
        <f t="shared" si="1090"/>
        <v>21.441199999999998</v>
      </c>
    </row>
    <row r="4312" spans="1:19">
      <c r="A4312" s="30" t="s">
        <v>9936</v>
      </c>
      <c r="D4312" s="30" t="str">
        <f t="shared" si="1084"/>
        <v>113403</v>
      </c>
      <c r="E4312" s="30">
        <f t="shared" si="1088"/>
        <v>7</v>
      </c>
      <c r="F4312" s="30" t="str">
        <f t="shared" si="1085"/>
        <v>INF109K01GE8</v>
      </c>
      <c r="G4312" s="30">
        <f t="shared" si="1089"/>
        <v>20</v>
      </c>
      <c r="H4312" s="30" t="str">
        <f t="shared" si="1086"/>
        <v>INF109K01GF5</v>
      </c>
      <c r="I4312" s="30">
        <f t="shared" si="1091"/>
        <v>33</v>
      </c>
      <c r="J4312" s="35" t="str">
        <f t="shared" si="1087"/>
        <v>ICICI Prudential Long Term - Quarterly Dividend</v>
      </c>
      <c r="K4312" s="35">
        <f t="shared" si="1092"/>
        <v>81</v>
      </c>
      <c r="L4312" s="30" t="str">
        <f t="shared" si="1093"/>
        <v>11.0510</v>
      </c>
      <c r="M4312" s="30">
        <f t="shared" si="1094"/>
        <v>89</v>
      </c>
      <c r="N4312" s="30" t="str">
        <f t="shared" si="1095"/>
        <v>11.0234</v>
      </c>
      <c r="O4312" s="30">
        <f t="shared" si="1096"/>
        <v>97</v>
      </c>
      <c r="P4312" s="30" t="str">
        <f t="shared" si="1097"/>
        <v>11.0510</v>
      </c>
      <c r="Q4312" s="30">
        <f t="shared" si="1098"/>
        <v>105</v>
      </c>
      <c r="R4312" s="36" t="str">
        <f t="shared" si="1099"/>
        <v>08-Aug-2017</v>
      </c>
      <c r="S4312" s="37">
        <f t="shared" si="1090"/>
        <v>11.051</v>
      </c>
    </row>
    <row r="4313" spans="1:19">
      <c r="A4313" s="30" t="s">
        <v>9937</v>
      </c>
      <c r="D4313" s="30" t="str">
        <f t="shared" si="1084"/>
        <v>130937</v>
      </c>
      <c r="E4313" s="30">
        <f t="shared" si="1088"/>
        <v>7</v>
      </c>
      <c r="F4313" s="30" t="str">
        <f t="shared" si="1085"/>
        <v>INF109KA1H36</v>
      </c>
      <c r="G4313" s="30">
        <f t="shared" si="1089"/>
        <v>20</v>
      </c>
      <c r="H4313" s="30" t="str">
        <f t="shared" si="1086"/>
        <v>-</v>
      </c>
      <c r="I4313" s="30">
        <f t="shared" si="1091"/>
        <v>22</v>
      </c>
      <c r="J4313" s="35" t="str">
        <f t="shared" si="1087"/>
        <v>ICICI Prudential Long Term Plan - Bonus</v>
      </c>
      <c r="K4313" s="35">
        <f t="shared" si="1092"/>
        <v>62</v>
      </c>
      <c r="L4313" s="30" t="str">
        <f t="shared" si="1093"/>
        <v>14.0920</v>
      </c>
      <c r="M4313" s="30">
        <f t="shared" si="1094"/>
        <v>70</v>
      </c>
      <c r="N4313" s="30" t="str">
        <f t="shared" si="1095"/>
        <v>14.0568</v>
      </c>
      <c r="O4313" s="30">
        <f t="shared" si="1096"/>
        <v>78</v>
      </c>
      <c r="P4313" s="30" t="str">
        <f t="shared" si="1097"/>
        <v>14.0920</v>
      </c>
      <c r="Q4313" s="30">
        <f t="shared" si="1098"/>
        <v>86</v>
      </c>
      <c r="R4313" s="36" t="str">
        <f t="shared" si="1099"/>
        <v>08-Aug-2017</v>
      </c>
      <c r="S4313" s="37">
        <f t="shared" si="1090"/>
        <v>14.092000000000001</v>
      </c>
    </row>
    <row r="4314" spans="1:19">
      <c r="A4314" s="30" t="s">
        <v>9938</v>
      </c>
      <c r="D4314" s="30" t="str">
        <f t="shared" si="1084"/>
        <v>120604</v>
      </c>
      <c r="E4314" s="30">
        <f t="shared" si="1088"/>
        <v>7</v>
      </c>
      <c r="F4314" s="30" t="str">
        <f t="shared" si="1085"/>
        <v>INF109K019E9</v>
      </c>
      <c r="G4314" s="30">
        <f t="shared" si="1089"/>
        <v>20</v>
      </c>
      <c r="H4314" s="30" t="str">
        <f t="shared" si="1086"/>
        <v>INF109K010F5</v>
      </c>
      <c r="I4314" s="30">
        <f t="shared" si="1091"/>
        <v>33</v>
      </c>
      <c r="J4314" s="35" t="str">
        <f t="shared" si="1087"/>
        <v>ICICI Prudential Long Term Plan - Direct Plan - Weekly Dividend</v>
      </c>
      <c r="K4314" s="35">
        <f t="shared" si="1092"/>
        <v>97</v>
      </c>
      <c r="L4314" s="30" t="str">
        <f t="shared" si="1093"/>
        <v>10.5901</v>
      </c>
      <c r="M4314" s="30">
        <f t="shared" si="1094"/>
        <v>105</v>
      </c>
      <c r="N4314" s="30" t="str">
        <f t="shared" si="1095"/>
        <v>10.5636</v>
      </c>
      <c r="O4314" s="30">
        <f t="shared" si="1096"/>
        <v>113</v>
      </c>
      <c r="P4314" s="30" t="str">
        <f t="shared" si="1097"/>
        <v>10.5901</v>
      </c>
      <c r="Q4314" s="30">
        <f t="shared" si="1098"/>
        <v>121</v>
      </c>
      <c r="R4314" s="36" t="str">
        <f t="shared" si="1099"/>
        <v>08-Aug-2017</v>
      </c>
      <c r="S4314" s="37">
        <f t="shared" si="1090"/>
        <v>10.5901</v>
      </c>
    </row>
    <row r="4315" spans="1:19">
      <c r="A4315" s="30" t="s">
        <v>9939</v>
      </c>
      <c r="D4315" s="30" t="str">
        <f t="shared" si="1084"/>
        <v>130938</v>
      </c>
      <c r="E4315" s="30">
        <f t="shared" si="1088"/>
        <v>7</v>
      </c>
      <c r="F4315" s="30" t="str">
        <f t="shared" si="1085"/>
        <v>INF109KA1H28</v>
      </c>
      <c r="G4315" s="30">
        <f t="shared" si="1089"/>
        <v>20</v>
      </c>
      <c r="H4315" s="30" t="str">
        <f t="shared" si="1086"/>
        <v>-</v>
      </c>
      <c r="I4315" s="30">
        <f t="shared" si="1091"/>
        <v>22</v>
      </c>
      <c r="J4315" s="35" t="str">
        <f t="shared" si="1087"/>
        <v>ICICI Prudential Long Term Plan - Direct Plan Bonus</v>
      </c>
      <c r="K4315" s="35">
        <f t="shared" si="1092"/>
        <v>74</v>
      </c>
      <c r="L4315" s="30" t="str">
        <f t="shared" si="1093"/>
        <v>14.4981</v>
      </c>
      <c r="M4315" s="30">
        <f t="shared" si="1094"/>
        <v>82</v>
      </c>
      <c r="N4315" s="30" t="str">
        <f t="shared" si="1095"/>
        <v>14.4619</v>
      </c>
      <c r="O4315" s="30">
        <f t="shared" si="1096"/>
        <v>90</v>
      </c>
      <c r="P4315" s="30" t="str">
        <f t="shared" si="1097"/>
        <v>14.4981</v>
      </c>
      <c r="Q4315" s="30">
        <f t="shared" si="1098"/>
        <v>98</v>
      </c>
      <c r="R4315" s="36" t="str">
        <f t="shared" si="1099"/>
        <v>08-Aug-2017</v>
      </c>
      <c r="S4315" s="37">
        <f t="shared" si="1090"/>
        <v>14.498100000000001</v>
      </c>
    </row>
    <row r="4316" spans="1:19">
      <c r="A4316" s="30" t="s">
        <v>9940</v>
      </c>
      <c r="D4316" s="30" t="str">
        <f t="shared" si="1084"/>
        <v>112094</v>
      </c>
      <c r="E4316" s="30">
        <f t="shared" si="1088"/>
        <v>7</v>
      </c>
      <c r="F4316" s="30" t="str">
        <f t="shared" si="1085"/>
        <v>INF109K01GM1</v>
      </c>
      <c r="G4316" s="30">
        <f t="shared" si="1089"/>
        <v>20</v>
      </c>
      <c r="H4316" s="30" t="str">
        <f t="shared" si="1086"/>
        <v>-</v>
      </c>
      <c r="I4316" s="30">
        <f t="shared" si="1091"/>
        <v>22</v>
      </c>
      <c r="J4316" s="35" t="str">
        <f t="shared" si="1087"/>
        <v>ICICI Prudential Long Term Plan - Premium Growth Option</v>
      </c>
      <c r="K4316" s="35">
        <f t="shared" si="1092"/>
        <v>78</v>
      </c>
      <c r="L4316" s="30" t="str">
        <f t="shared" si="1093"/>
        <v>21.2899</v>
      </c>
      <c r="M4316" s="30">
        <f t="shared" si="1094"/>
        <v>86</v>
      </c>
      <c r="N4316" s="30" t="str">
        <f t="shared" si="1095"/>
        <v>21.2367</v>
      </c>
      <c r="O4316" s="30">
        <f t="shared" si="1096"/>
        <v>94</v>
      </c>
      <c r="P4316" s="30" t="str">
        <f t="shared" si="1097"/>
        <v>21.2899</v>
      </c>
      <c r="Q4316" s="30">
        <f t="shared" si="1098"/>
        <v>102</v>
      </c>
      <c r="R4316" s="36" t="str">
        <f t="shared" si="1099"/>
        <v>08-Aug-2017</v>
      </c>
      <c r="S4316" s="37">
        <f t="shared" si="1090"/>
        <v>21.289899999999999</v>
      </c>
    </row>
    <row r="4317" spans="1:19">
      <c r="A4317" s="30" t="s">
        <v>9941</v>
      </c>
      <c r="D4317" s="30" t="str">
        <f t="shared" si="1084"/>
        <v>101351</v>
      </c>
      <c r="E4317" s="30">
        <f t="shared" si="1088"/>
        <v>7</v>
      </c>
      <c r="F4317" s="30" t="str">
        <f t="shared" si="1085"/>
        <v>INF109K01FD2</v>
      </c>
      <c r="G4317" s="30">
        <f t="shared" si="1089"/>
        <v>20</v>
      </c>
      <c r="H4317" s="30" t="str">
        <f t="shared" si="1086"/>
        <v>INF109K01704</v>
      </c>
      <c r="I4317" s="30">
        <f t="shared" si="1091"/>
        <v>33</v>
      </c>
      <c r="J4317" s="35" t="str">
        <f t="shared" si="1087"/>
        <v>ICICI Prudential Long Term Plan - Weekly Dividend</v>
      </c>
      <c r="K4317" s="35">
        <f t="shared" si="1092"/>
        <v>83</v>
      </c>
      <c r="L4317" s="30" t="str">
        <f t="shared" si="1093"/>
        <v>10.8400</v>
      </c>
      <c r="M4317" s="30">
        <f t="shared" si="1094"/>
        <v>91</v>
      </c>
      <c r="N4317" s="30" t="str">
        <f t="shared" si="1095"/>
        <v>10.8129</v>
      </c>
      <c r="O4317" s="30">
        <f t="shared" si="1096"/>
        <v>99</v>
      </c>
      <c r="P4317" s="30" t="str">
        <f t="shared" si="1097"/>
        <v>10.8400</v>
      </c>
      <c r="Q4317" s="30">
        <f t="shared" si="1098"/>
        <v>107</v>
      </c>
      <c r="R4317" s="36" t="str">
        <f t="shared" si="1099"/>
        <v>08-Aug-2017</v>
      </c>
      <c r="S4317" s="37">
        <f t="shared" si="1090"/>
        <v>10.84</v>
      </c>
    </row>
    <row r="4318" spans="1:19">
      <c r="A4318" s="30" t="s">
        <v>359</v>
      </c>
      <c r="D4318" s="30" t="str">
        <f t="shared" si="1084"/>
        <v>113220</v>
      </c>
      <c r="E4318" s="30">
        <f t="shared" si="1088"/>
        <v>7</v>
      </c>
      <c r="F4318" s="30" t="str">
        <f t="shared" si="1085"/>
        <v>INF109K01GI9</v>
      </c>
      <c r="G4318" s="30">
        <f t="shared" si="1089"/>
        <v>20</v>
      </c>
      <c r="H4318" s="30" t="str">
        <f t="shared" si="1086"/>
        <v>INF109K01GJ7</v>
      </c>
      <c r="I4318" s="30">
        <f t="shared" si="1091"/>
        <v>33</v>
      </c>
      <c r="J4318" s="35" t="str">
        <f t="shared" si="1087"/>
        <v>ICICI Prudential Long Term Plan Retail - Annual  Dividend</v>
      </c>
      <c r="K4318" s="35">
        <f t="shared" si="1092"/>
        <v>91</v>
      </c>
      <c r="L4318" s="30" t="str">
        <f t="shared" si="1093"/>
        <v>10.8538</v>
      </c>
      <c r="M4318" s="30">
        <f t="shared" si="1094"/>
        <v>99</v>
      </c>
      <c r="N4318" s="30" t="str">
        <f t="shared" si="1095"/>
        <v>10.6367</v>
      </c>
      <c r="O4318" s="30">
        <f t="shared" si="1096"/>
        <v>107</v>
      </c>
      <c r="P4318" s="30" t="str">
        <f t="shared" si="1097"/>
        <v>10.8538</v>
      </c>
      <c r="Q4318" s="30">
        <f t="shared" si="1098"/>
        <v>115</v>
      </c>
      <c r="R4318" s="36" t="str">
        <f t="shared" si="1099"/>
        <v>21-Aug-2013</v>
      </c>
      <c r="S4318" s="37">
        <f t="shared" si="1090"/>
        <v>10.8538</v>
      </c>
    </row>
    <row r="4319" spans="1:19">
      <c r="A4319" s="30" t="s">
        <v>9942</v>
      </c>
      <c r="D4319" s="30" t="str">
        <f t="shared" si="1084"/>
        <v>101350</v>
      </c>
      <c r="E4319" s="30">
        <f t="shared" si="1088"/>
        <v>7</v>
      </c>
      <c r="F4319" s="30" t="str">
        <f t="shared" si="1085"/>
        <v>INF109K01712</v>
      </c>
      <c r="G4319" s="30">
        <f t="shared" si="1089"/>
        <v>20</v>
      </c>
      <c r="H4319" s="30" t="str">
        <f t="shared" si="1086"/>
        <v>-</v>
      </c>
      <c r="I4319" s="30">
        <f t="shared" si="1091"/>
        <v>22</v>
      </c>
      <c r="J4319" s="35" t="str">
        <f t="shared" si="1087"/>
        <v>ICICI Prudential Long Term Plan Retail - Cumulative</v>
      </c>
      <c r="K4319" s="35">
        <f t="shared" si="1092"/>
        <v>74</v>
      </c>
      <c r="L4319" s="30" t="str">
        <f t="shared" si="1093"/>
        <v>40.7726</v>
      </c>
      <c r="M4319" s="30">
        <f t="shared" si="1094"/>
        <v>82</v>
      </c>
      <c r="N4319" s="30" t="str">
        <f t="shared" si="1095"/>
        <v>40.6707</v>
      </c>
      <c r="O4319" s="30">
        <f t="shared" si="1096"/>
        <v>90</v>
      </c>
      <c r="P4319" s="30" t="str">
        <f t="shared" si="1097"/>
        <v>40.7726</v>
      </c>
      <c r="Q4319" s="30">
        <f t="shared" si="1098"/>
        <v>98</v>
      </c>
      <c r="R4319" s="36" t="str">
        <f t="shared" si="1099"/>
        <v>08-Aug-2017</v>
      </c>
      <c r="S4319" s="37">
        <f t="shared" si="1090"/>
        <v>40.772599999999997</v>
      </c>
    </row>
    <row r="4320" spans="1:19">
      <c r="A4320" s="30" t="s">
        <v>9943</v>
      </c>
      <c r="D4320" s="30" t="str">
        <f t="shared" si="1084"/>
        <v>113417</v>
      </c>
      <c r="E4320" s="30">
        <f t="shared" si="1088"/>
        <v>7</v>
      </c>
      <c r="F4320" s="30" t="str">
        <f t="shared" si="1085"/>
        <v>INF109K01GG3</v>
      </c>
      <c r="G4320" s="30">
        <f t="shared" si="1089"/>
        <v>20</v>
      </c>
      <c r="H4320" s="30" t="str">
        <f t="shared" si="1086"/>
        <v>INF109K01GH1</v>
      </c>
      <c r="I4320" s="30">
        <f t="shared" si="1091"/>
        <v>33</v>
      </c>
      <c r="J4320" s="35" t="str">
        <f t="shared" si="1087"/>
        <v>ICICI Prudential Long Term Plan Retail - Quarterly Dividend</v>
      </c>
      <c r="K4320" s="35">
        <f t="shared" si="1092"/>
        <v>93</v>
      </c>
      <c r="L4320" s="30" t="str">
        <f t="shared" si="1093"/>
        <v>11.2011</v>
      </c>
      <c r="M4320" s="30">
        <f t="shared" si="1094"/>
        <v>101</v>
      </c>
      <c r="N4320" s="30" t="str">
        <f t="shared" si="1095"/>
        <v>11.1731</v>
      </c>
      <c r="O4320" s="30">
        <f t="shared" si="1096"/>
        <v>109</v>
      </c>
      <c r="P4320" s="30" t="str">
        <f t="shared" si="1097"/>
        <v>11.2011</v>
      </c>
      <c r="Q4320" s="30">
        <f t="shared" si="1098"/>
        <v>117</v>
      </c>
      <c r="R4320" s="36" t="str">
        <f t="shared" si="1099"/>
        <v>08-Aug-2017</v>
      </c>
      <c r="S4320" s="37">
        <f t="shared" si="1090"/>
        <v>11.2011</v>
      </c>
    </row>
    <row r="4321" spans="1:19">
      <c r="A4321" s="30" t="s">
        <v>9944</v>
      </c>
      <c r="D4321" s="30" t="str">
        <f t="shared" si="1084"/>
        <v>120669</v>
      </c>
      <c r="E4321" s="30">
        <f t="shared" si="1088"/>
        <v>7</v>
      </c>
      <c r="F4321" s="30" t="str">
        <f t="shared" si="1085"/>
        <v>INF109K01T79</v>
      </c>
      <c r="G4321" s="30">
        <f t="shared" si="1089"/>
        <v>20</v>
      </c>
      <c r="H4321" s="30" t="str">
        <f t="shared" si="1086"/>
        <v>INF109K01T87</v>
      </c>
      <c r="I4321" s="30">
        <f t="shared" si="1091"/>
        <v>33</v>
      </c>
      <c r="J4321" s="35" t="str">
        <f t="shared" si="1087"/>
        <v>ICICI Prudential MIP - Direct Plan -  Dividend Half Yearly</v>
      </c>
      <c r="K4321" s="35">
        <f t="shared" si="1092"/>
        <v>92</v>
      </c>
      <c r="L4321" s="30" t="str">
        <f t="shared" si="1093"/>
        <v>14.0972</v>
      </c>
      <c r="M4321" s="30">
        <f t="shared" si="1094"/>
        <v>100</v>
      </c>
      <c r="N4321" s="30" t="str">
        <f t="shared" si="1095"/>
        <v>13.9562</v>
      </c>
      <c r="O4321" s="30">
        <f t="shared" si="1096"/>
        <v>108</v>
      </c>
      <c r="P4321" s="30" t="str">
        <f t="shared" si="1097"/>
        <v>14.0972</v>
      </c>
      <c r="Q4321" s="30">
        <f t="shared" si="1098"/>
        <v>116</v>
      </c>
      <c r="R4321" s="36" t="str">
        <f t="shared" si="1099"/>
        <v>08-Aug-2017</v>
      </c>
      <c r="S4321" s="37">
        <f t="shared" si="1090"/>
        <v>14.097200000000001</v>
      </c>
    </row>
    <row r="4322" spans="1:19">
      <c r="A4322" s="30" t="s">
        <v>9945</v>
      </c>
      <c r="D4322" s="30" t="str">
        <f t="shared" si="1084"/>
        <v>120667</v>
      </c>
      <c r="E4322" s="30">
        <f t="shared" si="1088"/>
        <v>7</v>
      </c>
      <c r="F4322" s="30" t="str">
        <f t="shared" si="1085"/>
        <v>INF109K01T95</v>
      </c>
      <c r="G4322" s="30">
        <f t="shared" si="1089"/>
        <v>20</v>
      </c>
      <c r="H4322" s="30" t="str">
        <f t="shared" si="1086"/>
        <v>INF109K01U01</v>
      </c>
      <c r="I4322" s="30">
        <f t="shared" si="1091"/>
        <v>33</v>
      </c>
      <c r="J4322" s="35" t="str">
        <f t="shared" si="1087"/>
        <v>ICICI Prudential MIP - Direct Plan -  Dividend Monthly</v>
      </c>
      <c r="K4322" s="35">
        <f t="shared" si="1092"/>
        <v>88</v>
      </c>
      <c r="L4322" s="30" t="str">
        <f t="shared" si="1093"/>
        <v>13.0479</v>
      </c>
      <c r="M4322" s="30">
        <f t="shared" si="1094"/>
        <v>96</v>
      </c>
      <c r="N4322" s="30" t="str">
        <f t="shared" si="1095"/>
        <v>12.9174</v>
      </c>
      <c r="O4322" s="30">
        <f t="shared" si="1096"/>
        <v>104</v>
      </c>
      <c r="P4322" s="30" t="str">
        <f t="shared" si="1097"/>
        <v>13.0479</v>
      </c>
      <c r="Q4322" s="30">
        <f t="shared" si="1098"/>
        <v>112</v>
      </c>
      <c r="R4322" s="36" t="str">
        <f t="shared" si="1099"/>
        <v>08-Aug-2017</v>
      </c>
      <c r="S4322" s="37">
        <f t="shared" si="1090"/>
        <v>13.0479</v>
      </c>
    </row>
    <row r="4323" spans="1:19">
      <c r="A4323" s="30" t="s">
        <v>9946</v>
      </c>
      <c r="D4323" s="30" t="str">
        <f t="shared" si="1084"/>
        <v>120666</v>
      </c>
      <c r="E4323" s="30">
        <f t="shared" si="1088"/>
        <v>7</v>
      </c>
      <c r="F4323" s="30" t="str">
        <f t="shared" si="1085"/>
        <v>INF109K01U19</v>
      </c>
      <c r="G4323" s="30">
        <f t="shared" si="1089"/>
        <v>20</v>
      </c>
      <c r="H4323" s="30" t="str">
        <f t="shared" si="1086"/>
        <v>INF109K01U27</v>
      </c>
      <c r="I4323" s="30">
        <f t="shared" si="1091"/>
        <v>33</v>
      </c>
      <c r="J4323" s="35" t="str">
        <f t="shared" si="1087"/>
        <v>ICICI Prudential MIP - Direct Plan -  Dividend Quarterly</v>
      </c>
      <c r="K4323" s="35">
        <f t="shared" si="1092"/>
        <v>90</v>
      </c>
      <c r="L4323" s="30" t="str">
        <f t="shared" si="1093"/>
        <v>14.2172</v>
      </c>
      <c r="M4323" s="30">
        <f t="shared" si="1094"/>
        <v>98</v>
      </c>
      <c r="N4323" s="30" t="str">
        <f t="shared" si="1095"/>
        <v>14.0750</v>
      </c>
      <c r="O4323" s="30">
        <f t="shared" si="1096"/>
        <v>106</v>
      </c>
      <c r="P4323" s="30" t="str">
        <f t="shared" si="1097"/>
        <v>14.2172</v>
      </c>
      <c r="Q4323" s="30">
        <f t="shared" si="1098"/>
        <v>114</v>
      </c>
      <c r="R4323" s="36" t="str">
        <f t="shared" si="1099"/>
        <v>08-Aug-2017</v>
      </c>
      <c r="S4323" s="37">
        <f t="shared" si="1090"/>
        <v>14.2172</v>
      </c>
    </row>
    <row r="4324" spans="1:19">
      <c r="A4324" s="30" t="s">
        <v>9947</v>
      </c>
      <c r="D4324" s="30" t="str">
        <f t="shared" si="1084"/>
        <v>120668</v>
      </c>
      <c r="E4324" s="30">
        <f t="shared" si="1088"/>
        <v>7</v>
      </c>
      <c r="F4324" s="30" t="str">
        <f t="shared" si="1085"/>
        <v>INF109K01U35</v>
      </c>
      <c r="G4324" s="30">
        <f t="shared" si="1089"/>
        <v>20</v>
      </c>
      <c r="H4324" s="30" t="str">
        <f t="shared" si="1086"/>
        <v>-</v>
      </c>
      <c r="I4324" s="30">
        <f t="shared" si="1091"/>
        <v>22</v>
      </c>
      <c r="J4324" s="35" t="str">
        <f t="shared" si="1087"/>
        <v>ICICI Prudential MIP - Direct Plan -  Growth</v>
      </c>
      <c r="K4324" s="35">
        <f t="shared" si="1092"/>
        <v>67</v>
      </c>
      <c r="L4324" s="30" t="str">
        <f t="shared" si="1093"/>
        <v>48.3309</v>
      </c>
      <c r="M4324" s="30">
        <f t="shared" si="1094"/>
        <v>75</v>
      </c>
      <c r="N4324" s="30" t="str">
        <f t="shared" si="1095"/>
        <v>47.8476</v>
      </c>
      <c r="O4324" s="30">
        <f t="shared" si="1096"/>
        <v>83</v>
      </c>
      <c r="P4324" s="30" t="str">
        <f t="shared" si="1097"/>
        <v>48.3309</v>
      </c>
      <c r="Q4324" s="30">
        <f t="shared" si="1098"/>
        <v>91</v>
      </c>
      <c r="R4324" s="36" t="str">
        <f t="shared" si="1099"/>
        <v>08-Aug-2017</v>
      </c>
      <c r="S4324" s="37">
        <f t="shared" si="1090"/>
        <v>48.3309</v>
      </c>
    </row>
    <row r="4325" spans="1:19">
      <c r="A4325" s="30" t="s">
        <v>9948</v>
      </c>
      <c r="D4325" s="30" t="str">
        <f t="shared" si="1084"/>
        <v>130940</v>
      </c>
      <c r="E4325" s="30">
        <f t="shared" si="1088"/>
        <v>7</v>
      </c>
      <c r="F4325" s="30" t="str">
        <f t="shared" si="1085"/>
        <v>INF109KA1H44</v>
      </c>
      <c r="G4325" s="30">
        <f t="shared" si="1089"/>
        <v>20</v>
      </c>
      <c r="H4325" s="30" t="str">
        <f t="shared" si="1086"/>
        <v>-</v>
      </c>
      <c r="I4325" s="30">
        <f t="shared" si="1091"/>
        <v>22</v>
      </c>
      <c r="J4325" s="35" t="str">
        <f t="shared" si="1087"/>
        <v>ICICI Prudential MIP - Direct Plan Bonus</v>
      </c>
      <c r="K4325" s="35">
        <f t="shared" si="1092"/>
        <v>63</v>
      </c>
      <c r="L4325" s="30" t="str">
        <f t="shared" si="1093"/>
        <v>13.3177</v>
      </c>
      <c r="M4325" s="30">
        <f t="shared" si="1094"/>
        <v>71</v>
      </c>
      <c r="N4325" s="30" t="str">
        <f t="shared" si="1095"/>
        <v>13.1845</v>
      </c>
      <c r="O4325" s="30">
        <f t="shared" si="1096"/>
        <v>79</v>
      </c>
      <c r="P4325" s="30" t="str">
        <f t="shared" si="1097"/>
        <v>13.3177</v>
      </c>
      <c r="Q4325" s="30">
        <f t="shared" si="1098"/>
        <v>87</v>
      </c>
      <c r="R4325" s="36" t="str">
        <f t="shared" si="1099"/>
        <v>08-Aug-2017</v>
      </c>
      <c r="S4325" s="37">
        <f t="shared" si="1090"/>
        <v>13.3177</v>
      </c>
    </row>
    <row r="4326" spans="1:19">
      <c r="A4326" s="30" t="s">
        <v>9949</v>
      </c>
      <c r="D4326" s="30" t="str">
        <f t="shared" si="1084"/>
        <v>100955</v>
      </c>
      <c r="E4326" s="30">
        <f t="shared" si="1088"/>
        <v>7</v>
      </c>
      <c r="F4326" s="30" t="str">
        <f t="shared" si="1085"/>
        <v>INF109K01FG5</v>
      </c>
      <c r="G4326" s="30">
        <f t="shared" si="1089"/>
        <v>20</v>
      </c>
      <c r="H4326" s="30" t="str">
        <f t="shared" si="1086"/>
        <v>INF109K01548</v>
      </c>
      <c r="I4326" s="30">
        <f t="shared" si="1091"/>
        <v>33</v>
      </c>
      <c r="J4326" s="35" t="str">
        <f t="shared" si="1087"/>
        <v>ICICI Prudential MIP - Dividend Half Yearly</v>
      </c>
      <c r="K4326" s="35">
        <f t="shared" si="1092"/>
        <v>77</v>
      </c>
      <c r="L4326" s="30" t="str">
        <f t="shared" si="1093"/>
        <v>13.2562</v>
      </c>
      <c r="M4326" s="30">
        <f t="shared" si="1094"/>
        <v>85</v>
      </c>
      <c r="N4326" s="30" t="str">
        <f t="shared" si="1095"/>
        <v>13.1236</v>
      </c>
      <c r="O4326" s="30">
        <f t="shared" si="1096"/>
        <v>93</v>
      </c>
      <c r="P4326" s="30" t="str">
        <f t="shared" si="1097"/>
        <v>13.2562</v>
      </c>
      <c r="Q4326" s="30">
        <f t="shared" si="1098"/>
        <v>101</v>
      </c>
      <c r="R4326" s="36" t="str">
        <f t="shared" si="1099"/>
        <v>08-Aug-2017</v>
      </c>
      <c r="S4326" s="37">
        <f t="shared" si="1090"/>
        <v>13.2562</v>
      </c>
    </row>
    <row r="4327" spans="1:19">
      <c r="A4327" s="30" t="s">
        <v>9950</v>
      </c>
      <c r="D4327" s="30" t="str">
        <f t="shared" si="1084"/>
        <v>100953</v>
      </c>
      <c r="E4327" s="30">
        <f t="shared" si="1088"/>
        <v>7</v>
      </c>
      <c r="F4327" s="30" t="str">
        <f t="shared" si="1085"/>
        <v>INF109K01FH3</v>
      </c>
      <c r="G4327" s="30">
        <f t="shared" si="1089"/>
        <v>20</v>
      </c>
      <c r="H4327" s="30" t="str">
        <f t="shared" si="1086"/>
        <v>INF109K01522</v>
      </c>
      <c r="I4327" s="30">
        <f t="shared" si="1091"/>
        <v>33</v>
      </c>
      <c r="J4327" s="35" t="str">
        <f t="shared" si="1087"/>
        <v>ICICI Prudential MIP - Dividend Monthly</v>
      </c>
      <c r="K4327" s="35">
        <f t="shared" si="1092"/>
        <v>73</v>
      </c>
      <c r="L4327" s="30" t="str">
        <f t="shared" si="1093"/>
        <v>12.6671</v>
      </c>
      <c r="M4327" s="30">
        <f t="shared" si="1094"/>
        <v>81</v>
      </c>
      <c r="N4327" s="30" t="str">
        <f t="shared" si="1095"/>
        <v>12.5404</v>
      </c>
      <c r="O4327" s="30">
        <f t="shared" si="1096"/>
        <v>89</v>
      </c>
      <c r="P4327" s="30" t="str">
        <f t="shared" si="1097"/>
        <v>12.6671</v>
      </c>
      <c r="Q4327" s="30">
        <f t="shared" si="1098"/>
        <v>97</v>
      </c>
      <c r="R4327" s="36" t="str">
        <f t="shared" si="1099"/>
        <v>08-Aug-2017</v>
      </c>
      <c r="S4327" s="37">
        <f t="shared" si="1090"/>
        <v>12.6671</v>
      </c>
    </row>
    <row r="4328" spans="1:19">
      <c r="A4328" s="30" t="s">
        <v>9951</v>
      </c>
      <c r="D4328" s="30" t="str">
        <f t="shared" si="1084"/>
        <v>100954</v>
      </c>
      <c r="E4328" s="30">
        <f t="shared" si="1088"/>
        <v>7</v>
      </c>
      <c r="F4328" s="30" t="str">
        <f t="shared" si="1085"/>
        <v>INF109K01FI1</v>
      </c>
      <c r="G4328" s="30">
        <f t="shared" si="1089"/>
        <v>20</v>
      </c>
      <c r="H4328" s="30" t="str">
        <f t="shared" si="1086"/>
        <v>INF109K01530</v>
      </c>
      <c r="I4328" s="30">
        <f t="shared" si="1091"/>
        <v>33</v>
      </c>
      <c r="J4328" s="35" t="str">
        <f t="shared" si="1087"/>
        <v>ICICI Prudential MIP - Dividend Quarterly</v>
      </c>
      <c r="K4328" s="35">
        <f t="shared" si="1092"/>
        <v>75</v>
      </c>
      <c r="L4328" s="30" t="str">
        <f t="shared" si="1093"/>
        <v>13.8655</v>
      </c>
      <c r="M4328" s="30">
        <f t="shared" si="1094"/>
        <v>83</v>
      </c>
      <c r="N4328" s="30" t="str">
        <f t="shared" si="1095"/>
        <v>13.7268</v>
      </c>
      <c r="O4328" s="30">
        <f t="shared" si="1096"/>
        <v>91</v>
      </c>
      <c r="P4328" s="30" t="str">
        <f t="shared" si="1097"/>
        <v>13.8655</v>
      </c>
      <c r="Q4328" s="30">
        <f t="shared" si="1098"/>
        <v>99</v>
      </c>
      <c r="R4328" s="36" t="str">
        <f t="shared" si="1099"/>
        <v>08-Aug-2017</v>
      </c>
      <c r="S4328" s="37">
        <f t="shared" si="1090"/>
        <v>13.865500000000001</v>
      </c>
    </row>
    <row r="4329" spans="1:19">
      <c r="A4329" s="30" t="s">
        <v>9952</v>
      </c>
      <c r="D4329" s="30" t="str">
        <f t="shared" si="1084"/>
        <v>100952</v>
      </c>
      <c r="E4329" s="30">
        <f t="shared" si="1088"/>
        <v>7</v>
      </c>
      <c r="F4329" s="30" t="str">
        <f t="shared" si="1085"/>
        <v>INF109K01555</v>
      </c>
      <c r="G4329" s="30">
        <f t="shared" si="1089"/>
        <v>20</v>
      </c>
      <c r="H4329" s="30" t="str">
        <f t="shared" si="1086"/>
        <v>-</v>
      </c>
      <c r="I4329" s="30">
        <f t="shared" si="1091"/>
        <v>22</v>
      </c>
      <c r="J4329" s="35" t="str">
        <f t="shared" si="1087"/>
        <v>ICICI Prudential MIP - Growth</v>
      </c>
      <c r="K4329" s="35">
        <f t="shared" si="1092"/>
        <v>52</v>
      </c>
      <c r="L4329" s="30" t="str">
        <f t="shared" si="1093"/>
        <v>46.9748</v>
      </c>
      <c r="M4329" s="30">
        <f t="shared" si="1094"/>
        <v>60</v>
      </c>
      <c r="N4329" s="30" t="str">
        <f t="shared" si="1095"/>
        <v>46.5051</v>
      </c>
      <c r="O4329" s="30">
        <f t="shared" si="1096"/>
        <v>68</v>
      </c>
      <c r="P4329" s="30" t="str">
        <f t="shared" si="1097"/>
        <v>46.9748</v>
      </c>
      <c r="Q4329" s="30">
        <f t="shared" si="1098"/>
        <v>76</v>
      </c>
      <c r="R4329" s="36" t="str">
        <f t="shared" si="1099"/>
        <v>08-Aug-2017</v>
      </c>
      <c r="S4329" s="37">
        <f t="shared" si="1090"/>
        <v>46.974800000000002</v>
      </c>
    </row>
    <row r="4330" spans="1:19">
      <c r="A4330" s="30" t="s">
        <v>9953</v>
      </c>
      <c r="D4330" s="30" t="str">
        <f t="shared" si="1084"/>
        <v>102330</v>
      </c>
      <c r="E4330" s="30">
        <f t="shared" si="1088"/>
        <v>7</v>
      </c>
      <c r="F4330" s="30" t="str">
        <f t="shared" si="1085"/>
        <v>INF109K01902</v>
      </c>
      <c r="G4330" s="30">
        <f t="shared" si="1089"/>
        <v>20</v>
      </c>
      <c r="H4330" s="30" t="str">
        <f t="shared" si="1086"/>
        <v>-</v>
      </c>
      <c r="I4330" s="30">
        <f t="shared" si="1091"/>
        <v>22</v>
      </c>
      <c r="J4330" s="35" t="str">
        <f t="shared" si="1087"/>
        <v>ICICI Prudential MIP - 25 -  Plan -  Growth</v>
      </c>
      <c r="K4330" s="35">
        <f t="shared" si="1092"/>
        <v>66</v>
      </c>
      <c r="L4330" s="30" t="str">
        <f t="shared" si="1093"/>
        <v>38.6775</v>
      </c>
      <c r="M4330" s="30">
        <f t="shared" si="1094"/>
        <v>74</v>
      </c>
      <c r="N4330" s="30" t="str">
        <f t="shared" si="1095"/>
        <v>38.2907</v>
      </c>
      <c r="O4330" s="30">
        <f t="shared" si="1096"/>
        <v>82</v>
      </c>
      <c r="P4330" s="30" t="str">
        <f t="shared" si="1097"/>
        <v>38.6775</v>
      </c>
      <c r="Q4330" s="30">
        <f t="shared" si="1098"/>
        <v>90</v>
      </c>
      <c r="R4330" s="36" t="str">
        <f t="shared" si="1099"/>
        <v>08-Aug-2017</v>
      </c>
      <c r="S4330" s="37">
        <f t="shared" si="1090"/>
        <v>38.677500000000002</v>
      </c>
    </row>
    <row r="4331" spans="1:19">
      <c r="A4331" s="30" t="s">
        <v>9954</v>
      </c>
      <c r="D4331" s="30" t="str">
        <f t="shared" si="1084"/>
        <v>113098</v>
      </c>
      <c r="E4331" s="30">
        <f t="shared" si="1088"/>
        <v>7</v>
      </c>
      <c r="F4331" s="30" t="str">
        <f t="shared" si="1085"/>
        <v>INF109K01IW6</v>
      </c>
      <c r="G4331" s="30">
        <f t="shared" si="1089"/>
        <v>20</v>
      </c>
      <c r="H4331" s="30" t="str">
        <f t="shared" si="1086"/>
        <v>INF109K01WX5</v>
      </c>
      <c r="I4331" s="30">
        <f t="shared" si="1091"/>
        <v>33</v>
      </c>
      <c r="J4331" s="35" t="str">
        <f t="shared" si="1087"/>
        <v>ICICI Prudential MIP - 25 -  Plan -  Half Yearly Dividend</v>
      </c>
      <c r="K4331" s="35">
        <f t="shared" si="1092"/>
        <v>91</v>
      </c>
      <c r="L4331" s="30" t="str">
        <f t="shared" si="1093"/>
        <v>13.0281</v>
      </c>
      <c r="M4331" s="30">
        <f t="shared" si="1094"/>
        <v>99</v>
      </c>
      <c r="N4331" s="30" t="str">
        <f t="shared" si="1095"/>
        <v>12.8978</v>
      </c>
      <c r="O4331" s="30">
        <f t="shared" si="1096"/>
        <v>107</v>
      </c>
      <c r="P4331" s="30" t="str">
        <f t="shared" si="1097"/>
        <v>13.0281</v>
      </c>
      <c r="Q4331" s="30">
        <f t="shared" si="1098"/>
        <v>115</v>
      </c>
      <c r="R4331" s="36" t="str">
        <f t="shared" si="1099"/>
        <v>08-Aug-2017</v>
      </c>
      <c r="S4331" s="37">
        <f t="shared" si="1090"/>
        <v>13.0281</v>
      </c>
    </row>
    <row r="4332" spans="1:19">
      <c r="A4332" s="30" t="s">
        <v>9955</v>
      </c>
      <c r="D4332" s="30" t="str">
        <f t="shared" si="1084"/>
        <v>102331</v>
      </c>
      <c r="E4332" s="30">
        <f t="shared" si="1088"/>
        <v>7</v>
      </c>
      <c r="F4332" s="30" t="str">
        <f t="shared" si="1085"/>
        <v>INF109K01ER5</v>
      </c>
      <c r="G4332" s="30">
        <f t="shared" si="1089"/>
        <v>20</v>
      </c>
      <c r="H4332" s="30" t="str">
        <f t="shared" si="1086"/>
        <v>INF109K01894</v>
      </c>
      <c r="I4332" s="30">
        <f t="shared" si="1091"/>
        <v>33</v>
      </c>
      <c r="J4332" s="35" t="str">
        <f t="shared" si="1087"/>
        <v>ICICI Prudential MIP - 25 -  Plan -  Monthly Dividend</v>
      </c>
      <c r="K4332" s="35">
        <f t="shared" si="1092"/>
        <v>87</v>
      </c>
      <c r="L4332" s="30" t="str">
        <f t="shared" si="1093"/>
        <v>14.2104</v>
      </c>
      <c r="M4332" s="30">
        <f t="shared" si="1094"/>
        <v>95</v>
      </c>
      <c r="N4332" s="30" t="str">
        <f t="shared" si="1095"/>
        <v>14.0683</v>
      </c>
      <c r="O4332" s="30">
        <f t="shared" si="1096"/>
        <v>103</v>
      </c>
      <c r="P4332" s="30" t="str">
        <f t="shared" si="1097"/>
        <v>14.2104</v>
      </c>
      <c r="Q4332" s="30">
        <f t="shared" si="1098"/>
        <v>111</v>
      </c>
      <c r="R4332" s="36" t="str">
        <f t="shared" si="1099"/>
        <v>08-Aug-2017</v>
      </c>
      <c r="S4332" s="37">
        <f t="shared" si="1090"/>
        <v>14.2104</v>
      </c>
    </row>
    <row r="4333" spans="1:19">
      <c r="A4333" s="30" t="s">
        <v>9956</v>
      </c>
      <c r="D4333" s="30" t="str">
        <f t="shared" si="1084"/>
        <v>113097</v>
      </c>
      <c r="E4333" s="30">
        <f t="shared" si="1088"/>
        <v>7</v>
      </c>
      <c r="F4333" s="30" t="str">
        <f t="shared" si="1085"/>
        <v>INF109K01IX4</v>
      </c>
      <c r="G4333" s="30">
        <f t="shared" si="1089"/>
        <v>20</v>
      </c>
      <c r="H4333" s="30" t="str">
        <f t="shared" si="1086"/>
        <v>INF109K01WY3</v>
      </c>
      <c r="I4333" s="30">
        <f t="shared" si="1091"/>
        <v>33</v>
      </c>
      <c r="J4333" s="35" t="str">
        <f t="shared" si="1087"/>
        <v>ICICI Prudential MIP - 25 -  Plan -  Quarterly Dividend</v>
      </c>
      <c r="K4333" s="35">
        <f t="shared" si="1092"/>
        <v>89</v>
      </c>
      <c r="L4333" s="30" t="str">
        <f t="shared" si="1093"/>
        <v>11.6895</v>
      </c>
      <c r="M4333" s="30">
        <f t="shared" si="1094"/>
        <v>97</v>
      </c>
      <c r="N4333" s="30" t="str">
        <f t="shared" si="1095"/>
        <v>11.5726</v>
      </c>
      <c r="O4333" s="30">
        <f t="shared" si="1096"/>
        <v>105</v>
      </c>
      <c r="P4333" s="30" t="str">
        <f t="shared" si="1097"/>
        <v>11.6895</v>
      </c>
      <c r="Q4333" s="30">
        <f t="shared" si="1098"/>
        <v>113</v>
      </c>
      <c r="R4333" s="36" t="str">
        <f t="shared" si="1099"/>
        <v>08-Aug-2017</v>
      </c>
      <c r="S4333" s="37">
        <f t="shared" si="1090"/>
        <v>11.689500000000001</v>
      </c>
    </row>
    <row r="4334" spans="1:19">
      <c r="A4334" s="30" t="s">
        <v>9957</v>
      </c>
      <c r="D4334" s="30" t="str">
        <f t="shared" si="1084"/>
        <v>128110</v>
      </c>
      <c r="E4334" s="30">
        <f t="shared" si="1088"/>
        <v>7</v>
      </c>
      <c r="F4334" s="30" t="str">
        <f t="shared" si="1085"/>
        <v>INF109KA1319</v>
      </c>
      <c r="G4334" s="30">
        <f t="shared" si="1089"/>
        <v>20</v>
      </c>
      <c r="H4334" s="30" t="str">
        <f t="shared" si="1086"/>
        <v>-</v>
      </c>
      <c r="I4334" s="30">
        <f t="shared" si="1091"/>
        <v>22</v>
      </c>
      <c r="J4334" s="35" t="str">
        <f t="shared" si="1087"/>
        <v>ICICI Prudential MIP - 25 -  Plan - Bonus</v>
      </c>
      <c r="K4334" s="35">
        <f t="shared" si="1092"/>
        <v>64</v>
      </c>
      <c r="L4334" s="30" t="str">
        <f t="shared" si="1093"/>
        <v>16.1536</v>
      </c>
      <c r="M4334" s="30">
        <f t="shared" si="1094"/>
        <v>72</v>
      </c>
      <c r="N4334" s="30" t="str">
        <f t="shared" si="1095"/>
        <v>15.9921</v>
      </c>
      <c r="O4334" s="30">
        <f t="shared" si="1096"/>
        <v>80</v>
      </c>
      <c r="P4334" s="30" t="str">
        <f t="shared" si="1097"/>
        <v>16.1536</v>
      </c>
      <c r="Q4334" s="30">
        <f t="shared" si="1098"/>
        <v>88</v>
      </c>
      <c r="R4334" s="36" t="str">
        <f t="shared" si="1099"/>
        <v>08-Aug-2017</v>
      </c>
      <c r="S4334" s="37">
        <f t="shared" si="1090"/>
        <v>16.153600000000001</v>
      </c>
    </row>
    <row r="4335" spans="1:19">
      <c r="A4335" s="30" t="s">
        <v>9958</v>
      </c>
      <c r="D4335" s="30" t="str">
        <f t="shared" si="1084"/>
        <v>120616</v>
      </c>
      <c r="E4335" s="30">
        <f t="shared" si="1088"/>
        <v>7</v>
      </c>
      <c r="F4335" s="30" t="str">
        <f t="shared" si="1085"/>
        <v>INF109K01S39</v>
      </c>
      <c r="G4335" s="30">
        <f t="shared" si="1089"/>
        <v>20</v>
      </c>
      <c r="H4335" s="30" t="str">
        <f t="shared" si="1086"/>
        <v>-</v>
      </c>
      <c r="I4335" s="30">
        <f t="shared" si="1091"/>
        <v>22</v>
      </c>
      <c r="J4335" s="35" t="str">
        <f t="shared" si="1087"/>
        <v>ICICI Prudential MIP - 25 - Direct Plan -  Growth</v>
      </c>
      <c r="K4335" s="35">
        <f t="shared" si="1092"/>
        <v>72</v>
      </c>
      <c r="L4335" s="30" t="str">
        <f t="shared" si="1093"/>
        <v>40.0493</v>
      </c>
      <c r="M4335" s="30">
        <f t="shared" si="1094"/>
        <v>80</v>
      </c>
      <c r="N4335" s="30" t="str">
        <f t="shared" si="1095"/>
        <v>39.6488</v>
      </c>
      <c r="O4335" s="30">
        <f t="shared" si="1096"/>
        <v>88</v>
      </c>
      <c r="P4335" s="30" t="str">
        <f t="shared" si="1097"/>
        <v>40.0493</v>
      </c>
      <c r="Q4335" s="30">
        <f t="shared" si="1098"/>
        <v>96</v>
      </c>
      <c r="R4335" s="36" t="str">
        <f t="shared" si="1099"/>
        <v>08-Aug-2017</v>
      </c>
      <c r="S4335" s="37">
        <f t="shared" si="1090"/>
        <v>40.049300000000002</v>
      </c>
    </row>
    <row r="4336" spans="1:19">
      <c r="A4336" s="30" t="s">
        <v>9959</v>
      </c>
      <c r="D4336" s="30" t="str">
        <f t="shared" si="1084"/>
        <v>120613</v>
      </c>
      <c r="E4336" s="30">
        <f t="shared" si="1088"/>
        <v>7</v>
      </c>
      <c r="F4336" s="30" t="str">
        <f t="shared" si="1085"/>
        <v>INF109K01S47</v>
      </c>
      <c r="G4336" s="30">
        <f t="shared" si="1089"/>
        <v>20</v>
      </c>
      <c r="H4336" s="30" t="str">
        <f t="shared" si="1086"/>
        <v>INF109K01S54</v>
      </c>
      <c r="I4336" s="30">
        <f t="shared" si="1091"/>
        <v>33</v>
      </c>
      <c r="J4336" s="35" t="str">
        <f t="shared" si="1087"/>
        <v>ICICI Prudential MIP - 25 - Direct Plan -  Half Yearly Dividend</v>
      </c>
      <c r="K4336" s="35">
        <f t="shared" si="1092"/>
        <v>97</v>
      </c>
      <c r="L4336" s="30" t="str">
        <f t="shared" si="1093"/>
        <v>16.0183</v>
      </c>
      <c r="M4336" s="30">
        <f t="shared" si="1094"/>
        <v>105</v>
      </c>
      <c r="N4336" s="30" t="str">
        <f t="shared" si="1095"/>
        <v>15.8581</v>
      </c>
      <c r="O4336" s="30">
        <f t="shared" si="1096"/>
        <v>113</v>
      </c>
      <c r="P4336" s="30" t="str">
        <f t="shared" si="1097"/>
        <v>16.0183</v>
      </c>
      <c r="Q4336" s="30">
        <f t="shared" si="1098"/>
        <v>121</v>
      </c>
      <c r="R4336" s="36" t="str">
        <f t="shared" si="1099"/>
        <v>08-Aug-2017</v>
      </c>
      <c r="S4336" s="37">
        <f t="shared" si="1090"/>
        <v>16.0183</v>
      </c>
    </row>
    <row r="4337" spans="1:19">
      <c r="A4337" s="30" t="s">
        <v>9960</v>
      </c>
      <c r="D4337" s="30" t="str">
        <f t="shared" si="1084"/>
        <v>120615</v>
      </c>
      <c r="E4337" s="30">
        <f t="shared" si="1088"/>
        <v>7</v>
      </c>
      <c r="F4337" s="30" t="str">
        <f t="shared" si="1085"/>
        <v>INF109K01S62</v>
      </c>
      <c r="G4337" s="30">
        <f t="shared" si="1089"/>
        <v>20</v>
      </c>
      <c r="H4337" s="30" t="str">
        <f t="shared" si="1086"/>
        <v>INF109K01S70</v>
      </c>
      <c r="I4337" s="30">
        <f t="shared" si="1091"/>
        <v>33</v>
      </c>
      <c r="J4337" s="35" t="str">
        <f t="shared" si="1087"/>
        <v>ICICI Prudential MIP - 25 - Direct Plan -  Monthly Dividend</v>
      </c>
      <c r="K4337" s="35">
        <f t="shared" si="1092"/>
        <v>93</v>
      </c>
      <c r="L4337" s="30" t="str">
        <f t="shared" si="1093"/>
        <v>15.3934</v>
      </c>
      <c r="M4337" s="30">
        <f t="shared" si="1094"/>
        <v>101</v>
      </c>
      <c r="N4337" s="30" t="str">
        <f t="shared" si="1095"/>
        <v>15.2395</v>
      </c>
      <c r="O4337" s="30">
        <f t="shared" si="1096"/>
        <v>109</v>
      </c>
      <c r="P4337" s="30" t="str">
        <f t="shared" si="1097"/>
        <v>15.3934</v>
      </c>
      <c r="Q4337" s="30">
        <f t="shared" si="1098"/>
        <v>117</v>
      </c>
      <c r="R4337" s="36" t="str">
        <f t="shared" si="1099"/>
        <v>08-Aug-2017</v>
      </c>
      <c r="S4337" s="37">
        <f t="shared" si="1090"/>
        <v>15.3934</v>
      </c>
    </row>
    <row r="4338" spans="1:19">
      <c r="A4338" s="30" t="s">
        <v>9961</v>
      </c>
      <c r="D4338" s="30" t="str">
        <f t="shared" si="1084"/>
        <v>120614</v>
      </c>
      <c r="E4338" s="30">
        <f t="shared" si="1088"/>
        <v>7</v>
      </c>
      <c r="F4338" s="30" t="str">
        <f t="shared" si="1085"/>
        <v>INF109K01S88</v>
      </c>
      <c r="G4338" s="30">
        <f t="shared" si="1089"/>
        <v>20</v>
      </c>
      <c r="H4338" s="30" t="str">
        <f t="shared" si="1086"/>
        <v>INF109K01S96</v>
      </c>
      <c r="I4338" s="30">
        <f t="shared" si="1091"/>
        <v>33</v>
      </c>
      <c r="J4338" s="35" t="str">
        <f t="shared" si="1087"/>
        <v>ICICI Prudential MIP - 25 - Direct Plan -  Quarterly Dividend</v>
      </c>
      <c r="K4338" s="35">
        <f t="shared" si="1092"/>
        <v>95</v>
      </c>
      <c r="L4338" s="30" t="str">
        <f t="shared" si="1093"/>
        <v>13.6722</v>
      </c>
      <c r="M4338" s="30">
        <f t="shared" si="1094"/>
        <v>103</v>
      </c>
      <c r="N4338" s="30" t="str">
        <f t="shared" si="1095"/>
        <v>13.5355</v>
      </c>
      <c r="O4338" s="30">
        <f t="shared" si="1096"/>
        <v>111</v>
      </c>
      <c r="P4338" s="30" t="str">
        <f t="shared" si="1097"/>
        <v>13.6722</v>
      </c>
      <c r="Q4338" s="30">
        <f t="shared" si="1098"/>
        <v>119</v>
      </c>
      <c r="R4338" s="36" t="str">
        <f t="shared" si="1099"/>
        <v>08-Aug-2017</v>
      </c>
      <c r="S4338" s="37">
        <f t="shared" si="1090"/>
        <v>13.6722</v>
      </c>
    </row>
    <row r="4339" spans="1:19">
      <c r="A4339" s="30" t="s">
        <v>9962</v>
      </c>
      <c r="D4339" s="30" t="str">
        <f t="shared" si="1084"/>
        <v>123183</v>
      </c>
      <c r="E4339" s="30">
        <f t="shared" si="1088"/>
        <v>7</v>
      </c>
      <c r="F4339" s="30" t="str">
        <f t="shared" si="1085"/>
        <v>INF109KA1301</v>
      </c>
      <c r="G4339" s="30">
        <f t="shared" si="1089"/>
        <v>20</v>
      </c>
      <c r="H4339" s="30" t="str">
        <f t="shared" si="1086"/>
        <v>-</v>
      </c>
      <c r="I4339" s="30">
        <f t="shared" si="1091"/>
        <v>22</v>
      </c>
      <c r="J4339" s="35" t="str">
        <f t="shared" si="1087"/>
        <v>ICICI Prudential MIP - 25 - Direct Plan - Bonus</v>
      </c>
      <c r="K4339" s="35">
        <f t="shared" si="1092"/>
        <v>70</v>
      </c>
      <c r="L4339" s="30" t="str">
        <f t="shared" si="1093"/>
        <v>40.0427</v>
      </c>
      <c r="M4339" s="30">
        <f t="shared" si="1094"/>
        <v>78</v>
      </c>
      <c r="N4339" s="30" t="str">
        <f t="shared" si="1095"/>
        <v>39.6423</v>
      </c>
      <c r="O4339" s="30">
        <f t="shared" si="1096"/>
        <v>86</v>
      </c>
      <c r="P4339" s="30" t="str">
        <f t="shared" si="1097"/>
        <v>40.0427</v>
      </c>
      <c r="Q4339" s="30">
        <f t="shared" si="1098"/>
        <v>94</v>
      </c>
      <c r="R4339" s="36" t="str">
        <f t="shared" si="1099"/>
        <v>08-Aug-2017</v>
      </c>
      <c r="S4339" s="37">
        <f t="shared" si="1090"/>
        <v>40.042700000000004</v>
      </c>
    </row>
    <row r="4340" spans="1:19">
      <c r="A4340" s="30" t="s">
        <v>9963</v>
      </c>
      <c r="D4340" s="30" t="str">
        <f t="shared" si="1084"/>
        <v>120676</v>
      </c>
      <c r="E4340" s="30">
        <f t="shared" si="1088"/>
        <v>7</v>
      </c>
      <c r="F4340" s="30" t="str">
        <f t="shared" si="1085"/>
        <v>INF109K01T04</v>
      </c>
      <c r="G4340" s="30">
        <f t="shared" si="1089"/>
        <v>20</v>
      </c>
      <c r="H4340" s="30" t="str">
        <f t="shared" si="1086"/>
        <v>-</v>
      </c>
      <c r="I4340" s="30">
        <f t="shared" si="1091"/>
        <v>22</v>
      </c>
      <c r="J4340" s="35" t="str">
        <f t="shared" si="1087"/>
        <v>ICICI Prudential Regular Income Fund - Direct Plan -  Growth</v>
      </c>
      <c r="K4340" s="35">
        <f t="shared" si="1092"/>
        <v>83</v>
      </c>
      <c r="L4340" s="30" t="str">
        <f t="shared" si="1093"/>
        <v>17.5083</v>
      </c>
      <c r="M4340" s="30">
        <f t="shared" si="1094"/>
        <v>91</v>
      </c>
      <c r="N4340" s="30" t="str">
        <f t="shared" si="1095"/>
        <v>17.3332</v>
      </c>
      <c r="O4340" s="30">
        <f t="shared" si="1096"/>
        <v>99</v>
      </c>
      <c r="P4340" s="30" t="str">
        <f t="shared" si="1097"/>
        <v>17.5083</v>
      </c>
      <c r="Q4340" s="30">
        <f t="shared" si="1098"/>
        <v>107</v>
      </c>
      <c r="R4340" s="36" t="str">
        <f t="shared" si="1099"/>
        <v>08-Aug-2017</v>
      </c>
      <c r="S4340" s="37">
        <f t="shared" si="1090"/>
        <v>17.508299999999998</v>
      </c>
    </row>
    <row r="4341" spans="1:19" ht="26">
      <c r="A4341" s="30" t="s">
        <v>9964</v>
      </c>
      <c r="D4341" s="30" t="str">
        <f t="shared" si="1084"/>
        <v>120678</v>
      </c>
      <c r="E4341" s="30">
        <f t="shared" si="1088"/>
        <v>7</v>
      </c>
      <c r="F4341" s="30" t="str">
        <f t="shared" si="1085"/>
        <v>INF109K01T12</v>
      </c>
      <c r="G4341" s="30">
        <f t="shared" si="1089"/>
        <v>20</v>
      </c>
      <c r="H4341" s="30" t="str">
        <f t="shared" si="1086"/>
        <v>INF109K01T20</v>
      </c>
      <c r="I4341" s="30">
        <f t="shared" si="1091"/>
        <v>33</v>
      </c>
      <c r="J4341" s="35" t="str">
        <f t="shared" si="1087"/>
        <v>ICICI Prudential Regular Income Fund - Direct Plan -  Half Yearly Dividend</v>
      </c>
      <c r="K4341" s="35">
        <f t="shared" si="1092"/>
        <v>108</v>
      </c>
      <c r="L4341" s="30" t="str">
        <f t="shared" si="1093"/>
        <v>10.5981</v>
      </c>
      <c r="M4341" s="30">
        <f t="shared" si="1094"/>
        <v>116</v>
      </c>
      <c r="N4341" s="30" t="str">
        <f t="shared" si="1095"/>
        <v>10.4921</v>
      </c>
      <c r="O4341" s="30">
        <f t="shared" si="1096"/>
        <v>124</v>
      </c>
      <c r="P4341" s="30" t="str">
        <f t="shared" si="1097"/>
        <v>10.5981</v>
      </c>
      <c r="Q4341" s="30">
        <f t="shared" si="1098"/>
        <v>132</v>
      </c>
      <c r="R4341" s="36" t="str">
        <f t="shared" si="1099"/>
        <v>08-Aug-2017</v>
      </c>
      <c r="S4341" s="37">
        <f t="shared" si="1090"/>
        <v>10.598100000000001</v>
      </c>
    </row>
    <row r="4342" spans="1:19" ht="26">
      <c r="A4342" s="30" t="s">
        <v>9965</v>
      </c>
      <c r="D4342" s="30" t="str">
        <f t="shared" si="1084"/>
        <v>120677</v>
      </c>
      <c r="E4342" s="30">
        <f t="shared" si="1088"/>
        <v>7</v>
      </c>
      <c r="F4342" s="30" t="str">
        <f t="shared" si="1085"/>
        <v>INF109K01T38</v>
      </c>
      <c r="G4342" s="30">
        <f t="shared" si="1089"/>
        <v>20</v>
      </c>
      <c r="H4342" s="30" t="str">
        <f t="shared" si="1086"/>
        <v>INF109K01T46</v>
      </c>
      <c r="I4342" s="30">
        <f t="shared" si="1091"/>
        <v>33</v>
      </c>
      <c r="J4342" s="35" t="str">
        <f t="shared" si="1087"/>
        <v>ICICI Prudential Regular Income Fund - Direct Plan -  Monthly Dividend</v>
      </c>
      <c r="K4342" s="35">
        <f t="shared" si="1092"/>
        <v>104</v>
      </c>
      <c r="L4342" s="30" t="str">
        <f t="shared" si="1093"/>
        <v>10.6861</v>
      </c>
      <c r="M4342" s="30">
        <f t="shared" si="1094"/>
        <v>112</v>
      </c>
      <c r="N4342" s="30" t="str">
        <f t="shared" si="1095"/>
        <v>10.5792</v>
      </c>
      <c r="O4342" s="30">
        <f t="shared" si="1096"/>
        <v>120</v>
      </c>
      <c r="P4342" s="30" t="str">
        <f t="shared" si="1097"/>
        <v>10.6861</v>
      </c>
      <c r="Q4342" s="30">
        <f t="shared" si="1098"/>
        <v>128</v>
      </c>
      <c r="R4342" s="36" t="str">
        <f t="shared" si="1099"/>
        <v>08-Aug-2017</v>
      </c>
      <c r="S4342" s="37">
        <f t="shared" si="1090"/>
        <v>10.6861</v>
      </c>
    </row>
    <row r="4343" spans="1:19" ht="26">
      <c r="A4343" s="30" t="s">
        <v>9966</v>
      </c>
      <c r="D4343" s="30" t="str">
        <f t="shared" si="1084"/>
        <v>120675</v>
      </c>
      <c r="E4343" s="30">
        <f t="shared" si="1088"/>
        <v>7</v>
      </c>
      <c r="F4343" s="30" t="str">
        <f t="shared" si="1085"/>
        <v>INF109K01T53</v>
      </c>
      <c r="G4343" s="30">
        <f t="shared" si="1089"/>
        <v>20</v>
      </c>
      <c r="H4343" s="30" t="str">
        <f t="shared" si="1086"/>
        <v>INF109K01T61</v>
      </c>
      <c r="I4343" s="30">
        <f t="shared" si="1091"/>
        <v>33</v>
      </c>
      <c r="J4343" s="35" t="str">
        <f t="shared" si="1087"/>
        <v>ICICI Prudential Regular Income Fund - Direct Plan -  Quarterly Dividend</v>
      </c>
      <c r="K4343" s="35">
        <f t="shared" si="1092"/>
        <v>106</v>
      </c>
      <c r="L4343" s="30" t="str">
        <f t="shared" si="1093"/>
        <v>10.8202</v>
      </c>
      <c r="M4343" s="30">
        <f t="shared" si="1094"/>
        <v>114</v>
      </c>
      <c r="N4343" s="30" t="str">
        <f t="shared" si="1095"/>
        <v>10.7120</v>
      </c>
      <c r="O4343" s="30">
        <f t="shared" si="1096"/>
        <v>122</v>
      </c>
      <c r="P4343" s="30" t="str">
        <f t="shared" si="1097"/>
        <v>10.8202</v>
      </c>
      <c r="Q4343" s="30">
        <f t="shared" si="1098"/>
        <v>130</v>
      </c>
      <c r="R4343" s="36" t="str">
        <f t="shared" si="1099"/>
        <v>08-Aug-2017</v>
      </c>
      <c r="S4343" s="37">
        <f t="shared" si="1090"/>
        <v>10.8202</v>
      </c>
    </row>
    <row r="4344" spans="1:19">
      <c r="A4344" s="30" t="s">
        <v>9967</v>
      </c>
      <c r="D4344" s="30" t="str">
        <f t="shared" si="1084"/>
        <v>130942</v>
      </c>
      <c r="E4344" s="30">
        <f t="shared" si="1088"/>
        <v>7</v>
      </c>
      <c r="F4344" s="30" t="str">
        <f t="shared" si="1085"/>
        <v>INF109KA1H69</v>
      </c>
      <c r="G4344" s="30">
        <f t="shared" si="1089"/>
        <v>20</v>
      </c>
      <c r="H4344" s="30" t="str">
        <f t="shared" si="1086"/>
        <v>-</v>
      </c>
      <c r="I4344" s="30">
        <f t="shared" si="1091"/>
        <v>22</v>
      </c>
      <c r="J4344" s="35" t="str">
        <f t="shared" si="1087"/>
        <v>ICICI Prudential Regular Income Fund - Direct Plan Bonus</v>
      </c>
      <c r="K4344" s="35">
        <f t="shared" si="1092"/>
        <v>79</v>
      </c>
      <c r="L4344" s="30" t="str">
        <f t="shared" si="1093"/>
        <v>13.0795</v>
      </c>
      <c r="M4344" s="30">
        <f t="shared" si="1094"/>
        <v>87</v>
      </c>
      <c r="N4344" s="30" t="str">
        <f t="shared" si="1095"/>
        <v>12.9487</v>
      </c>
      <c r="O4344" s="30">
        <f t="shared" si="1096"/>
        <v>95</v>
      </c>
      <c r="P4344" s="30" t="str">
        <f t="shared" si="1097"/>
        <v>13.0795</v>
      </c>
      <c r="Q4344" s="30">
        <f t="shared" si="1098"/>
        <v>103</v>
      </c>
      <c r="R4344" s="36" t="str">
        <f t="shared" si="1099"/>
        <v>08-Aug-2017</v>
      </c>
      <c r="S4344" s="37">
        <f t="shared" si="1090"/>
        <v>13.079499999999999</v>
      </c>
    </row>
    <row r="4345" spans="1:19">
      <c r="A4345" s="30" t="s">
        <v>9968</v>
      </c>
      <c r="D4345" s="30" t="str">
        <f t="shared" si="1084"/>
        <v>115092</v>
      </c>
      <c r="E4345" s="30">
        <f t="shared" si="1088"/>
        <v>7</v>
      </c>
      <c r="F4345" s="30" t="str">
        <f t="shared" si="1085"/>
        <v>INF109K01TP7</v>
      </c>
      <c r="G4345" s="30">
        <f t="shared" si="1089"/>
        <v>20</v>
      </c>
      <c r="H4345" s="30" t="str">
        <f t="shared" si="1086"/>
        <v>-</v>
      </c>
      <c r="I4345" s="30">
        <f t="shared" si="1091"/>
        <v>22</v>
      </c>
      <c r="J4345" s="35" t="str">
        <f t="shared" si="1087"/>
        <v>ICICI Prudential Regular Income Fund - Growth</v>
      </c>
      <c r="K4345" s="35">
        <f t="shared" si="1092"/>
        <v>68</v>
      </c>
      <c r="L4345" s="30" t="str">
        <f t="shared" si="1093"/>
        <v>16.8605</v>
      </c>
      <c r="M4345" s="30">
        <f t="shared" si="1094"/>
        <v>76</v>
      </c>
      <c r="N4345" s="30" t="str">
        <f t="shared" si="1095"/>
        <v>16.6919</v>
      </c>
      <c r="O4345" s="30">
        <f t="shared" si="1096"/>
        <v>84</v>
      </c>
      <c r="P4345" s="30" t="str">
        <f t="shared" si="1097"/>
        <v>16.8605</v>
      </c>
      <c r="Q4345" s="30">
        <f t="shared" si="1098"/>
        <v>92</v>
      </c>
      <c r="R4345" s="36" t="str">
        <f t="shared" si="1099"/>
        <v>08-Aug-2017</v>
      </c>
      <c r="S4345" s="37">
        <f t="shared" si="1090"/>
        <v>16.860499999999998</v>
      </c>
    </row>
    <row r="4346" spans="1:19">
      <c r="A4346" s="30" t="s">
        <v>9969</v>
      </c>
      <c r="D4346" s="30" t="str">
        <f t="shared" si="1084"/>
        <v>115093</v>
      </c>
      <c r="E4346" s="30">
        <f t="shared" si="1088"/>
        <v>7</v>
      </c>
      <c r="F4346" s="30" t="str">
        <f t="shared" si="1085"/>
        <v>INF109K01TV5</v>
      </c>
      <c r="G4346" s="30">
        <f t="shared" si="1089"/>
        <v>20</v>
      </c>
      <c r="H4346" s="30" t="str">
        <f t="shared" si="1086"/>
        <v>INF109K01TU7</v>
      </c>
      <c r="I4346" s="30">
        <f t="shared" si="1091"/>
        <v>33</v>
      </c>
      <c r="J4346" s="35" t="str">
        <f t="shared" si="1087"/>
        <v>ICICI Prudential Regular Income Fund - Half Yearly Dividend</v>
      </c>
      <c r="K4346" s="35">
        <f t="shared" si="1092"/>
        <v>93</v>
      </c>
      <c r="L4346" s="30" t="str">
        <f t="shared" si="1093"/>
        <v>10.4737</v>
      </c>
      <c r="M4346" s="30">
        <f t="shared" si="1094"/>
        <v>101</v>
      </c>
      <c r="N4346" s="30" t="str">
        <f t="shared" si="1095"/>
        <v>10.3690</v>
      </c>
      <c r="O4346" s="30">
        <f t="shared" si="1096"/>
        <v>109</v>
      </c>
      <c r="P4346" s="30" t="str">
        <f t="shared" si="1097"/>
        <v>10.4737</v>
      </c>
      <c r="Q4346" s="30">
        <f t="shared" si="1098"/>
        <v>117</v>
      </c>
      <c r="R4346" s="36" t="str">
        <f t="shared" si="1099"/>
        <v>08-Aug-2017</v>
      </c>
      <c r="S4346" s="37">
        <f t="shared" si="1090"/>
        <v>10.473699999999999</v>
      </c>
    </row>
    <row r="4347" spans="1:19">
      <c r="A4347" s="30" t="s">
        <v>9970</v>
      </c>
      <c r="D4347" s="30" t="str">
        <f t="shared" si="1084"/>
        <v>115094</v>
      </c>
      <c r="E4347" s="30">
        <f t="shared" si="1088"/>
        <v>7</v>
      </c>
      <c r="F4347" s="30" t="str">
        <f t="shared" si="1085"/>
        <v>INF109K01TR3</v>
      </c>
      <c r="G4347" s="30">
        <f t="shared" si="1089"/>
        <v>20</v>
      </c>
      <c r="H4347" s="30" t="str">
        <f t="shared" si="1086"/>
        <v>INF109K01TQ5</v>
      </c>
      <c r="I4347" s="30">
        <f t="shared" si="1091"/>
        <v>33</v>
      </c>
      <c r="J4347" s="35" t="str">
        <f t="shared" si="1087"/>
        <v>ICICI Prudential Regular Income Fund - Monthly Dividend</v>
      </c>
      <c r="K4347" s="35">
        <f t="shared" si="1092"/>
        <v>89</v>
      </c>
      <c r="L4347" s="30" t="str">
        <f t="shared" si="1093"/>
        <v>10.6345</v>
      </c>
      <c r="M4347" s="30">
        <f t="shared" si="1094"/>
        <v>97</v>
      </c>
      <c r="N4347" s="30" t="str">
        <f t="shared" si="1095"/>
        <v>10.5282</v>
      </c>
      <c r="O4347" s="30">
        <f t="shared" si="1096"/>
        <v>105</v>
      </c>
      <c r="P4347" s="30" t="str">
        <f t="shared" si="1097"/>
        <v>10.6345</v>
      </c>
      <c r="Q4347" s="30">
        <f t="shared" si="1098"/>
        <v>113</v>
      </c>
      <c r="R4347" s="36" t="str">
        <f t="shared" si="1099"/>
        <v>08-Aug-2017</v>
      </c>
      <c r="S4347" s="37">
        <f t="shared" si="1090"/>
        <v>10.634499999999999</v>
      </c>
    </row>
    <row r="4348" spans="1:19">
      <c r="A4348" s="30" t="s">
        <v>9971</v>
      </c>
      <c r="D4348" s="30" t="str">
        <f t="shared" si="1084"/>
        <v>115091</v>
      </c>
      <c r="E4348" s="30">
        <f t="shared" si="1088"/>
        <v>7</v>
      </c>
      <c r="F4348" s="30" t="str">
        <f t="shared" si="1085"/>
        <v>INF109K01TT9</v>
      </c>
      <c r="G4348" s="30">
        <f t="shared" si="1089"/>
        <v>20</v>
      </c>
      <c r="H4348" s="30" t="str">
        <f t="shared" si="1086"/>
        <v>INF109K01TS1</v>
      </c>
      <c r="I4348" s="30">
        <f t="shared" si="1091"/>
        <v>33</v>
      </c>
      <c r="J4348" s="35" t="str">
        <f t="shared" si="1087"/>
        <v>ICICI Prudential Regular Income Fund - Quarterly Dividend</v>
      </c>
      <c r="K4348" s="35">
        <f t="shared" si="1092"/>
        <v>91</v>
      </c>
      <c r="L4348" s="30" t="str">
        <f t="shared" si="1093"/>
        <v>10.6486</v>
      </c>
      <c r="M4348" s="30">
        <f t="shared" si="1094"/>
        <v>99</v>
      </c>
      <c r="N4348" s="30" t="str">
        <f t="shared" si="1095"/>
        <v>10.5421</v>
      </c>
      <c r="O4348" s="30">
        <f t="shared" si="1096"/>
        <v>107</v>
      </c>
      <c r="P4348" s="30" t="str">
        <f t="shared" si="1097"/>
        <v>10.6486</v>
      </c>
      <c r="Q4348" s="30">
        <f t="shared" si="1098"/>
        <v>115</v>
      </c>
      <c r="R4348" s="36" t="str">
        <f t="shared" si="1099"/>
        <v>08-Aug-2017</v>
      </c>
      <c r="S4348" s="37">
        <f t="shared" si="1090"/>
        <v>10.6486</v>
      </c>
    </row>
    <row r="4349" spans="1:19">
      <c r="A4349" s="30" t="s">
        <v>9972</v>
      </c>
      <c r="D4349" s="30" t="str">
        <f t="shared" si="1084"/>
        <v>130943</v>
      </c>
      <c r="E4349" s="30">
        <f t="shared" si="1088"/>
        <v>7</v>
      </c>
      <c r="F4349" s="30" t="str">
        <f t="shared" si="1085"/>
        <v>INF109KA1I27</v>
      </c>
      <c r="G4349" s="30">
        <f t="shared" si="1089"/>
        <v>20</v>
      </c>
      <c r="H4349" s="30" t="str">
        <f t="shared" si="1086"/>
        <v>-</v>
      </c>
      <c r="I4349" s="30">
        <f t="shared" si="1091"/>
        <v>22</v>
      </c>
      <c r="J4349" s="35" t="str">
        <f t="shared" si="1087"/>
        <v>ICICI Prudential Regular Saving Fund - Bonus</v>
      </c>
      <c r="K4349" s="35">
        <f t="shared" si="1092"/>
        <v>67</v>
      </c>
      <c r="L4349" s="30" t="str">
        <f t="shared" si="1093"/>
        <v>13.0196</v>
      </c>
      <c r="M4349" s="30">
        <f t="shared" si="1094"/>
        <v>75</v>
      </c>
      <c r="N4349" s="30" t="str">
        <f t="shared" si="1095"/>
        <v>12.8894</v>
      </c>
      <c r="O4349" s="30">
        <f t="shared" si="1096"/>
        <v>83</v>
      </c>
      <c r="P4349" s="30" t="str">
        <f t="shared" si="1097"/>
        <v>13.0196</v>
      </c>
      <c r="Q4349" s="30">
        <f t="shared" si="1098"/>
        <v>91</v>
      </c>
      <c r="R4349" s="36" t="str">
        <f t="shared" si="1099"/>
        <v>08-Aug-2017</v>
      </c>
      <c r="S4349" s="37">
        <f t="shared" si="1090"/>
        <v>13.019600000000001</v>
      </c>
    </row>
    <row r="4350" spans="1:19">
      <c r="A4350" s="30" t="s">
        <v>9973</v>
      </c>
      <c r="D4350" s="30" t="str">
        <f t="shared" si="1084"/>
        <v>130944</v>
      </c>
      <c r="E4350" s="30">
        <f t="shared" si="1088"/>
        <v>7</v>
      </c>
      <c r="F4350" s="30" t="str">
        <f t="shared" si="1085"/>
        <v>INF109KA1I19</v>
      </c>
      <c r="G4350" s="30">
        <f t="shared" si="1089"/>
        <v>20</v>
      </c>
      <c r="H4350" s="30" t="str">
        <f t="shared" si="1086"/>
        <v>-</v>
      </c>
      <c r="I4350" s="30">
        <f t="shared" si="1091"/>
        <v>22</v>
      </c>
      <c r="J4350" s="35" t="str">
        <f t="shared" si="1087"/>
        <v>ICICI Prudential Regular Saving Fund - Direct Plan Bonus</v>
      </c>
      <c r="K4350" s="35">
        <f t="shared" si="1092"/>
        <v>79</v>
      </c>
      <c r="L4350" s="30" t="str">
        <f t="shared" si="1093"/>
        <v>13.3162</v>
      </c>
      <c r="M4350" s="30">
        <f t="shared" si="1094"/>
        <v>87</v>
      </c>
      <c r="N4350" s="30" t="str">
        <f t="shared" si="1095"/>
        <v>13.1830</v>
      </c>
      <c r="O4350" s="30">
        <f t="shared" si="1096"/>
        <v>95</v>
      </c>
      <c r="P4350" s="30" t="str">
        <f t="shared" si="1097"/>
        <v>13.3162</v>
      </c>
      <c r="Q4350" s="30">
        <f t="shared" si="1098"/>
        <v>103</v>
      </c>
      <c r="R4350" s="36" t="str">
        <f t="shared" si="1099"/>
        <v>08-Aug-2017</v>
      </c>
      <c r="S4350" s="37">
        <f t="shared" si="1090"/>
        <v>13.3162</v>
      </c>
    </row>
    <row r="4351" spans="1:19">
      <c r="A4351" s="30" t="s">
        <v>9974</v>
      </c>
      <c r="D4351" s="30" t="str">
        <f t="shared" si="1084"/>
        <v>134342</v>
      </c>
      <c r="E4351" s="30">
        <f t="shared" si="1088"/>
        <v>7</v>
      </c>
      <c r="F4351" s="30" t="str">
        <f t="shared" si="1085"/>
        <v>INF109KB1AF0</v>
      </c>
      <c r="G4351" s="30">
        <f t="shared" si="1089"/>
        <v>20</v>
      </c>
      <c r="H4351" s="30" t="str">
        <f t="shared" si="1086"/>
        <v>INF109KB1AG8</v>
      </c>
      <c r="I4351" s="30">
        <f t="shared" si="1091"/>
        <v>33</v>
      </c>
      <c r="J4351" s="35" t="str">
        <f t="shared" si="1087"/>
        <v>ICICI Prudential Regular Savings Fund -  Annual Dividend</v>
      </c>
      <c r="K4351" s="35">
        <f t="shared" si="1092"/>
        <v>90</v>
      </c>
      <c r="L4351" s="30" t="str">
        <f t="shared" si="1093"/>
        <v>10.4540</v>
      </c>
      <c r="M4351" s="30">
        <f t="shared" si="1094"/>
        <v>98</v>
      </c>
      <c r="N4351" s="30" t="str">
        <f t="shared" si="1095"/>
        <v>10.3495</v>
      </c>
      <c r="O4351" s="30">
        <f t="shared" si="1096"/>
        <v>106</v>
      </c>
      <c r="P4351" s="30" t="str">
        <f t="shared" si="1097"/>
        <v>10.4540</v>
      </c>
      <c r="Q4351" s="30">
        <f t="shared" si="1098"/>
        <v>114</v>
      </c>
      <c r="R4351" s="36" t="str">
        <f t="shared" si="1099"/>
        <v>08-Aug-2017</v>
      </c>
      <c r="S4351" s="37">
        <f t="shared" si="1090"/>
        <v>10.454000000000001</v>
      </c>
    </row>
    <row r="4352" spans="1:19">
      <c r="A4352" s="30" t="s">
        <v>9975</v>
      </c>
      <c r="D4352" s="30" t="str">
        <f t="shared" si="1084"/>
        <v>120711</v>
      </c>
      <c r="E4352" s="30">
        <f t="shared" si="1088"/>
        <v>7</v>
      </c>
      <c r="F4352" s="30" t="str">
        <f t="shared" si="1085"/>
        <v>INF109K01V00</v>
      </c>
      <c r="G4352" s="30">
        <f t="shared" si="1089"/>
        <v>20</v>
      </c>
      <c r="H4352" s="30" t="str">
        <f t="shared" si="1086"/>
        <v>-</v>
      </c>
      <c r="I4352" s="30">
        <f t="shared" si="1091"/>
        <v>22</v>
      </c>
      <c r="J4352" s="35" t="str">
        <f t="shared" si="1087"/>
        <v>ICICI Prudential Regular Savings Fund - Direct Plan -  Growth</v>
      </c>
      <c r="K4352" s="35">
        <f t="shared" si="1092"/>
        <v>84</v>
      </c>
      <c r="L4352" s="30" t="str">
        <f t="shared" si="1093"/>
        <v>18.7172</v>
      </c>
      <c r="M4352" s="30">
        <f t="shared" si="1094"/>
        <v>92</v>
      </c>
      <c r="N4352" s="30" t="str">
        <f t="shared" si="1095"/>
        <v>18.5300</v>
      </c>
      <c r="O4352" s="30">
        <f t="shared" si="1096"/>
        <v>100</v>
      </c>
      <c r="P4352" s="30" t="str">
        <f t="shared" si="1097"/>
        <v>18.7172</v>
      </c>
      <c r="Q4352" s="30">
        <f t="shared" si="1098"/>
        <v>108</v>
      </c>
      <c r="R4352" s="36" t="str">
        <f t="shared" si="1099"/>
        <v>08-Aug-2017</v>
      </c>
      <c r="S4352" s="37">
        <f t="shared" si="1090"/>
        <v>18.717199999999998</v>
      </c>
    </row>
    <row r="4353" spans="1:19" ht="26">
      <c r="A4353" s="30" t="s">
        <v>9976</v>
      </c>
      <c r="D4353" s="30" t="str">
        <f t="shared" si="1084"/>
        <v>120710</v>
      </c>
      <c r="E4353" s="30">
        <f t="shared" si="1088"/>
        <v>7</v>
      </c>
      <c r="F4353" s="30" t="str">
        <f t="shared" si="1085"/>
        <v>INF109K01V18</v>
      </c>
      <c r="G4353" s="30">
        <f t="shared" si="1089"/>
        <v>20</v>
      </c>
      <c r="H4353" s="30" t="str">
        <f t="shared" si="1086"/>
        <v>INF109K01V26</v>
      </c>
      <c r="I4353" s="30">
        <f t="shared" si="1091"/>
        <v>33</v>
      </c>
      <c r="J4353" s="35" t="str">
        <f t="shared" si="1087"/>
        <v>ICICI Prudential Regular Savings Fund - Direct Plan -  Half Yearly Dividend</v>
      </c>
      <c r="K4353" s="35">
        <f t="shared" si="1092"/>
        <v>109</v>
      </c>
      <c r="L4353" s="30" t="str">
        <f t="shared" si="1093"/>
        <v>11.0362</v>
      </c>
      <c r="M4353" s="30">
        <f t="shared" si="1094"/>
        <v>117</v>
      </c>
      <c r="N4353" s="30" t="str">
        <f t="shared" si="1095"/>
        <v>10.9258</v>
      </c>
      <c r="O4353" s="30">
        <f t="shared" si="1096"/>
        <v>125</v>
      </c>
      <c r="P4353" s="30" t="str">
        <f t="shared" si="1097"/>
        <v>11.0362</v>
      </c>
      <c r="Q4353" s="30">
        <f t="shared" si="1098"/>
        <v>133</v>
      </c>
      <c r="R4353" s="36" t="str">
        <f t="shared" si="1099"/>
        <v>08-Aug-2017</v>
      </c>
      <c r="S4353" s="37">
        <f t="shared" si="1090"/>
        <v>11.036199999999999</v>
      </c>
    </row>
    <row r="4354" spans="1:19" ht="26">
      <c r="A4354" s="30" t="s">
        <v>9977</v>
      </c>
      <c r="D4354" s="30" t="str">
        <f t="shared" si="1084"/>
        <v>120709</v>
      </c>
      <c r="E4354" s="30">
        <f t="shared" si="1088"/>
        <v>7</v>
      </c>
      <c r="F4354" s="30" t="str">
        <f t="shared" si="1085"/>
        <v>INF109K01V34</v>
      </c>
      <c r="G4354" s="30">
        <f t="shared" si="1089"/>
        <v>20</v>
      </c>
      <c r="H4354" s="30" t="str">
        <f t="shared" si="1086"/>
        <v>INF109K01V42</v>
      </c>
      <c r="I4354" s="30">
        <f t="shared" si="1091"/>
        <v>33</v>
      </c>
      <c r="J4354" s="35" t="str">
        <f t="shared" si="1087"/>
        <v>ICICI Prudential Regular Savings Fund - Direct Plan -  Quarterly Dividend</v>
      </c>
      <c r="K4354" s="35">
        <f t="shared" si="1092"/>
        <v>107</v>
      </c>
      <c r="L4354" s="30" t="str">
        <f t="shared" si="1093"/>
        <v>11.1116</v>
      </c>
      <c r="M4354" s="30">
        <f t="shared" si="1094"/>
        <v>115</v>
      </c>
      <c r="N4354" s="30" t="str">
        <f t="shared" si="1095"/>
        <v>11.0005</v>
      </c>
      <c r="O4354" s="30">
        <f t="shared" si="1096"/>
        <v>123</v>
      </c>
      <c r="P4354" s="30" t="str">
        <f t="shared" si="1097"/>
        <v>11.1116</v>
      </c>
      <c r="Q4354" s="30">
        <f t="shared" si="1098"/>
        <v>131</v>
      </c>
      <c r="R4354" s="36" t="str">
        <f t="shared" si="1099"/>
        <v>08-Aug-2017</v>
      </c>
      <c r="S4354" s="37">
        <f t="shared" si="1090"/>
        <v>11.111599999999999</v>
      </c>
    </row>
    <row r="4355" spans="1:19" ht="26">
      <c r="A4355" s="30" t="s">
        <v>9978</v>
      </c>
      <c r="D4355" s="30" t="str">
        <f t="shared" si="1084"/>
        <v>134341</v>
      </c>
      <c r="E4355" s="30">
        <f t="shared" si="1088"/>
        <v>7</v>
      </c>
      <c r="F4355" s="30" t="str">
        <f t="shared" si="1085"/>
        <v>INF109KB1AD5</v>
      </c>
      <c r="G4355" s="30">
        <f t="shared" si="1089"/>
        <v>20</v>
      </c>
      <c r="H4355" s="30" t="str">
        <f t="shared" si="1086"/>
        <v>INF109KB1AE3</v>
      </c>
      <c r="I4355" s="30">
        <f t="shared" si="1091"/>
        <v>33</v>
      </c>
      <c r="J4355" s="35" t="str">
        <f t="shared" si="1087"/>
        <v>ICICI Prudential Regular Savings Fund - Direct Plan - Annual Dividend</v>
      </c>
      <c r="K4355" s="35">
        <f t="shared" si="1092"/>
        <v>103</v>
      </c>
      <c r="L4355" s="30" t="str">
        <f t="shared" si="1093"/>
        <v>10.7163</v>
      </c>
      <c r="M4355" s="30">
        <f t="shared" si="1094"/>
        <v>111</v>
      </c>
      <c r="N4355" s="30" t="str">
        <f t="shared" si="1095"/>
        <v>10.6091</v>
      </c>
      <c r="O4355" s="30">
        <f t="shared" si="1096"/>
        <v>119</v>
      </c>
      <c r="P4355" s="30" t="str">
        <f t="shared" si="1097"/>
        <v>10.7163</v>
      </c>
      <c r="Q4355" s="30">
        <f t="shared" si="1098"/>
        <v>127</v>
      </c>
      <c r="R4355" s="36" t="str">
        <f t="shared" si="1099"/>
        <v>08-Aug-2017</v>
      </c>
      <c r="S4355" s="37">
        <f t="shared" si="1090"/>
        <v>10.7163</v>
      </c>
    </row>
    <row r="4356" spans="1:19">
      <c r="A4356" s="30" t="s">
        <v>9979</v>
      </c>
      <c r="D4356" s="30" t="str">
        <f t="shared" si="1084"/>
        <v>114239</v>
      </c>
      <c r="E4356" s="30">
        <f t="shared" si="1088"/>
        <v>7</v>
      </c>
      <c r="F4356" s="30" t="str">
        <f t="shared" si="1085"/>
        <v>INF109K01GU4</v>
      </c>
      <c r="G4356" s="30">
        <f t="shared" si="1089"/>
        <v>20</v>
      </c>
      <c r="H4356" s="30" t="str">
        <f t="shared" si="1086"/>
        <v>-</v>
      </c>
      <c r="I4356" s="30">
        <f t="shared" si="1091"/>
        <v>22</v>
      </c>
      <c r="J4356" s="35" t="str">
        <f t="shared" si="1087"/>
        <v>ICICI Prudential Regular Savings Fund - Growth</v>
      </c>
      <c r="K4356" s="35">
        <f t="shared" si="1092"/>
        <v>69</v>
      </c>
      <c r="L4356" s="30" t="str">
        <f t="shared" si="1093"/>
        <v>17.9561</v>
      </c>
      <c r="M4356" s="30">
        <f t="shared" si="1094"/>
        <v>77</v>
      </c>
      <c r="N4356" s="30" t="str">
        <f t="shared" si="1095"/>
        <v>17.7765</v>
      </c>
      <c r="O4356" s="30">
        <f t="shared" si="1096"/>
        <v>85</v>
      </c>
      <c r="P4356" s="30" t="str">
        <f t="shared" si="1097"/>
        <v>17.9561</v>
      </c>
      <c r="Q4356" s="30">
        <f t="shared" si="1098"/>
        <v>93</v>
      </c>
      <c r="R4356" s="36" t="str">
        <f t="shared" si="1099"/>
        <v>08-Aug-2017</v>
      </c>
      <c r="S4356" s="37">
        <f t="shared" si="1090"/>
        <v>17.956099999999999</v>
      </c>
    </row>
    <row r="4357" spans="1:19">
      <c r="A4357" s="30" t="s">
        <v>9980</v>
      </c>
      <c r="D4357" s="30" t="str">
        <f t="shared" si="1084"/>
        <v>114241</v>
      </c>
      <c r="E4357" s="30">
        <f t="shared" si="1088"/>
        <v>7</v>
      </c>
      <c r="F4357" s="30" t="str">
        <f t="shared" si="1085"/>
        <v>INF109K01GX8</v>
      </c>
      <c r="G4357" s="30">
        <f t="shared" si="1089"/>
        <v>20</v>
      </c>
      <c r="H4357" s="30" t="str">
        <f t="shared" si="1086"/>
        <v>INF109K01GY6</v>
      </c>
      <c r="I4357" s="30">
        <f t="shared" si="1091"/>
        <v>33</v>
      </c>
      <c r="J4357" s="35" t="str">
        <f t="shared" si="1087"/>
        <v>ICICI Prudential Regular Savings Fund - Half Yearly Dividend</v>
      </c>
      <c r="K4357" s="35">
        <f t="shared" si="1092"/>
        <v>94</v>
      </c>
      <c r="L4357" s="30" t="str">
        <f t="shared" si="1093"/>
        <v>10.6627</v>
      </c>
      <c r="M4357" s="30">
        <f t="shared" si="1094"/>
        <v>102</v>
      </c>
      <c r="N4357" s="30" t="str">
        <f t="shared" si="1095"/>
        <v>10.5561</v>
      </c>
      <c r="O4357" s="30">
        <f t="shared" si="1096"/>
        <v>110</v>
      </c>
      <c r="P4357" s="30" t="str">
        <f t="shared" si="1097"/>
        <v>10.6627</v>
      </c>
      <c r="Q4357" s="30">
        <f t="shared" si="1098"/>
        <v>118</v>
      </c>
      <c r="R4357" s="36" t="str">
        <f t="shared" si="1099"/>
        <v>08-Aug-2017</v>
      </c>
      <c r="S4357" s="37">
        <f t="shared" si="1090"/>
        <v>10.662699999999999</v>
      </c>
    </row>
    <row r="4358" spans="1:19">
      <c r="A4358" s="30" t="s">
        <v>9981</v>
      </c>
      <c r="D4358" s="30" t="str">
        <f t="shared" si="1084"/>
        <v>114240</v>
      </c>
      <c r="E4358" s="30">
        <f t="shared" si="1088"/>
        <v>7</v>
      </c>
      <c r="F4358" s="30" t="str">
        <f t="shared" si="1085"/>
        <v>INF109K01GV2</v>
      </c>
      <c r="G4358" s="30">
        <f t="shared" si="1089"/>
        <v>20</v>
      </c>
      <c r="H4358" s="30" t="str">
        <f t="shared" si="1086"/>
        <v>INF109K01GW0</v>
      </c>
      <c r="I4358" s="30">
        <f t="shared" si="1091"/>
        <v>33</v>
      </c>
      <c r="J4358" s="35" t="str">
        <f t="shared" si="1087"/>
        <v>ICICI Prudential Regular Savings Fund - Quarterly Dividend</v>
      </c>
      <c r="K4358" s="35">
        <f t="shared" si="1092"/>
        <v>92</v>
      </c>
      <c r="L4358" s="30" t="str">
        <f t="shared" si="1093"/>
        <v>10.5289</v>
      </c>
      <c r="M4358" s="30">
        <f t="shared" si="1094"/>
        <v>100</v>
      </c>
      <c r="N4358" s="30" t="str">
        <f t="shared" si="1095"/>
        <v>10.4236</v>
      </c>
      <c r="O4358" s="30">
        <f t="shared" si="1096"/>
        <v>108</v>
      </c>
      <c r="P4358" s="30" t="str">
        <f t="shared" si="1097"/>
        <v>10.5289</v>
      </c>
      <c r="Q4358" s="30">
        <f t="shared" si="1098"/>
        <v>116</v>
      </c>
      <c r="R4358" s="36" t="str">
        <f t="shared" si="1099"/>
        <v>08-Aug-2017</v>
      </c>
      <c r="S4358" s="37">
        <f t="shared" si="1090"/>
        <v>10.5289</v>
      </c>
    </row>
    <row r="4359" spans="1:19">
      <c r="A4359" s="30" t="s">
        <v>9982</v>
      </c>
      <c r="D4359" s="30" t="str">
        <f t="shared" ref="D4359:D4422" si="1100">IF(ISERROR(LEFT(A4359,SEARCH(";",A4359)-1)),"",LEFT(A4359,SEARCH(";",A4359)-1))</f>
        <v>130899</v>
      </c>
      <c r="E4359" s="30">
        <f t="shared" si="1088"/>
        <v>7</v>
      </c>
      <c r="F4359" s="30" t="str">
        <f t="shared" ref="F4359:F4422" si="1101">IF($D4359="",A4359,MID($A4359,E4359+1,SEARCH(";",$A4359,E4359+1)-E4359-1))</f>
        <v>INF109KA1I43</v>
      </c>
      <c r="G4359" s="30">
        <f t="shared" si="1089"/>
        <v>20</v>
      </c>
      <c r="H4359" s="30" t="str">
        <f t="shared" ref="H4359:H4422" si="1102">IF($D4359="","",MID($A4359,G4359+1,SEARCH(";",$A4359,G4359+1)-G4359-1))</f>
        <v>-</v>
      </c>
      <c r="I4359" s="30">
        <f t="shared" si="1091"/>
        <v>22</v>
      </c>
      <c r="J4359" s="35" t="str">
        <f t="shared" ref="J4359:J4422" si="1103">IF($D4359="","",MID($A4359,I4359+1,SEARCH(";",$A4359,I4359+1)-I4359-1))</f>
        <v>ICICI Prudential Saving Fund - Bonus</v>
      </c>
      <c r="K4359" s="35">
        <f t="shared" si="1092"/>
        <v>59</v>
      </c>
      <c r="L4359" s="30" t="str">
        <f t="shared" si="1093"/>
        <v>126.9220</v>
      </c>
      <c r="M4359" s="30">
        <f t="shared" si="1094"/>
        <v>68</v>
      </c>
      <c r="N4359" s="30" t="str">
        <f t="shared" si="1095"/>
        <v>126.9220</v>
      </c>
      <c r="O4359" s="30">
        <f t="shared" si="1096"/>
        <v>77</v>
      </c>
      <c r="P4359" s="30" t="str">
        <f t="shared" si="1097"/>
        <v>126.9220</v>
      </c>
      <c r="Q4359" s="30">
        <f t="shared" si="1098"/>
        <v>86</v>
      </c>
      <c r="R4359" s="36" t="str">
        <f t="shared" si="1099"/>
        <v>08-Aug-2017</v>
      </c>
      <c r="S4359" s="37">
        <f t="shared" si="1090"/>
        <v>126.922</v>
      </c>
    </row>
    <row r="4360" spans="1:19">
      <c r="A4360" s="30" t="s">
        <v>9983</v>
      </c>
      <c r="D4360" s="30" t="str">
        <f t="shared" si="1100"/>
        <v>101804</v>
      </c>
      <c r="E4360" s="30">
        <f t="shared" ref="E4360:E4423" si="1104">IF($D4360="","",LEN(D4360)+1)</f>
        <v>7</v>
      </c>
      <c r="F4360" s="30" t="str">
        <f t="shared" si="1101"/>
        <v>INF109K01AW3</v>
      </c>
      <c r="G4360" s="30">
        <f t="shared" ref="G4360:G4423" si="1105">IF($D4360="","",E4360+(LEN(F4360)+1))</f>
        <v>20</v>
      </c>
      <c r="H4360" s="30" t="str">
        <f t="shared" si="1102"/>
        <v>-</v>
      </c>
      <c r="I4360" s="30">
        <f t="shared" si="1091"/>
        <v>22</v>
      </c>
      <c r="J4360" s="35" t="str">
        <f t="shared" si="1103"/>
        <v>ICICI Prudential Savings Fund - Daily Dividend</v>
      </c>
      <c r="K4360" s="35">
        <f t="shared" si="1092"/>
        <v>69</v>
      </c>
      <c r="L4360" s="30" t="str">
        <f t="shared" si="1093"/>
        <v>101.4818</v>
      </c>
      <c r="M4360" s="30">
        <f t="shared" si="1094"/>
        <v>78</v>
      </c>
      <c r="N4360" s="30" t="str">
        <f t="shared" si="1095"/>
        <v>101.4818</v>
      </c>
      <c r="O4360" s="30">
        <f t="shared" si="1096"/>
        <v>87</v>
      </c>
      <c r="P4360" s="30" t="str">
        <f t="shared" si="1097"/>
        <v>101.4818</v>
      </c>
      <c r="Q4360" s="30">
        <f t="shared" si="1098"/>
        <v>96</v>
      </c>
      <c r="R4360" s="36" t="str">
        <f t="shared" si="1099"/>
        <v>08-Aug-2017</v>
      </c>
      <c r="S4360" s="37">
        <f t="shared" ref="S4360:S4423" si="1106">IF(L4360="","",L4360+0)</f>
        <v>101.48180000000001</v>
      </c>
    </row>
    <row r="4361" spans="1:19">
      <c r="A4361" s="30" t="s">
        <v>9984</v>
      </c>
      <c r="D4361" s="30" t="str">
        <f t="shared" si="1100"/>
        <v>120423</v>
      </c>
      <c r="E4361" s="30">
        <f t="shared" si="1104"/>
        <v>7</v>
      </c>
      <c r="F4361" s="30" t="str">
        <f t="shared" si="1101"/>
        <v>INF109K01P24</v>
      </c>
      <c r="G4361" s="30">
        <f t="shared" si="1105"/>
        <v>20</v>
      </c>
      <c r="H4361" s="30" t="str">
        <f t="shared" si="1102"/>
        <v>-</v>
      </c>
      <c r="I4361" s="30">
        <f t="shared" si="1091"/>
        <v>22</v>
      </c>
      <c r="J4361" s="35" t="str">
        <f t="shared" si="1103"/>
        <v>ICICI Prudential Savings Fund - Direct Plan - Daily Dividend</v>
      </c>
      <c r="K4361" s="35">
        <f t="shared" si="1092"/>
        <v>83</v>
      </c>
      <c r="L4361" s="30" t="str">
        <f t="shared" si="1093"/>
        <v>100.9363</v>
      </c>
      <c r="M4361" s="30">
        <f t="shared" si="1094"/>
        <v>92</v>
      </c>
      <c r="N4361" s="30" t="str">
        <f t="shared" si="1095"/>
        <v>100.9363</v>
      </c>
      <c r="O4361" s="30">
        <f t="shared" si="1096"/>
        <v>101</v>
      </c>
      <c r="P4361" s="30" t="str">
        <f t="shared" si="1097"/>
        <v>100.9363</v>
      </c>
      <c r="Q4361" s="30">
        <f t="shared" si="1098"/>
        <v>110</v>
      </c>
      <c r="R4361" s="36" t="str">
        <f t="shared" si="1099"/>
        <v>08-Aug-2017</v>
      </c>
      <c r="S4361" s="37">
        <f t="shared" si="1106"/>
        <v>100.9363</v>
      </c>
    </row>
    <row r="4362" spans="1:19">
      <c r="A4362" s="30" t="s">
        <v>9985</v>
      </c>
      <c r="D4362" s="30" t="str">
        <f t="shared" si="1100"/>
        <v>120426</v>
      </c>
      <c r="E4362" s="30">
        <f t="shared" si="1104"/>
        <v>7</v>
      </c>
      <c r="F4362" s="30" t="str">
        <f t="shared" si="1101"/>
        <v>INF109K01P65</v>
      </c>
      <c r="G4362" s="30">
        <f t="shared" si="1105"/>
        <v>20</v>
      </c>
      <c r="H4362" s="30" t="str">
        <f t="shared" si="1102"/>
        <v>INF109K01P32</v>
      </c>
      <c r="I4362" s="30">
        <f t="shared" si="1091"/>
        <v>33</v>
      </c>
      <c r="J4362" s="35" t="str">
        <f t="shared" si="1103"/>
        <v>ICICI Prudential Savings Fund - Direct Plan - Dividend Others</v>
      </c>
      <c r="K4362" s="35">
        <f t="shared" si="1092"/>
        <v>95</v>
      </c>
      <c r="L4362" s="30" t="str">
        <f t="shared" si="1093"/>
        <v>127.3758</v>
      </c>
      <c r="M4362" s="30">
        <f t="shared" si="1094"/>
        <v>104</v>
      </c>
      <c r="N4362" s="30" t="str">
        <f t="shared" si="1095"/>
        <v>127.3758</v>
      </c>
      <c r="O4362" s="30">
        <f t="shared" si="1096"/>
        <v>113</v>
      </c>
      <c r="P4362" s="30" t="str">
        <f t="shared" si="1097"/>
        <v>127.3758</v>
      </c>
      <c r="Q4362" s="30">
        <f t="shared" si="1098"/>
        <v>122</v>
      </c>
      <c r="R4362" s="36" t="str">
        <f t="shared" si="1099"/>
        <v>08-Aug-2017</v>
      </c>
      <c r="S4362" s="37">
        <f t="shared" si="1106"/>
        <v>127.3758</v>
      </c>
    </row>
    <row r="4363" spans="1:19" ht="26">
      <c r="A4363" s="30" t="s">
        <v>9986</v>
      </c>
      <c r="D4363" s="30" t="str">
        <f t="shared" si="1100"/>
        <v>120427</v>
      </c>
      <c r="E4363" s="30">
        <f t="shared" si="1104"/>
        <v>7</v>
      </c>
      <c r="F4363" s="30" t="str">
        <f t="shared" si="1101"/>
        <v>INF109K01P40</v>
      </c>
      <c r="G4363" s="30">
        <f t="shared" si="1105"/>
        <v>20</v>
      </c>
      <c r="H4363" s="30" t="str">
        <f t="shared" si="1102"/>
        <v>-</v>
      </c>
      <c r="I4363" s="30">
        <f t="shared" si="1091"/>
        <v>22</v>
      </c>
      <c r="J4363" s="35" t="str">
        <f t="shared" si="1103"/>
        <v>ICICI Prudential Savings Fund - Direct Plan - Fortnightly Dividend</v>
      </c>
      <c r="K4363" s="35">
        <f t="shared" si="1092"/>
        <v>89</v>
      </c>
      <c r="L4363" s="30" t="str">
        <f t="shared" si="1093"/>
        <v>101.4702</v>
      </c>
      <c r="M4363" s="30">
        <f t="shared" si="1094"/>
        <v>98</v>
      </c>
      <c r="N4363" s="30" t="str">
        <f t="shared" si="1095"/>
        <v>101.4702</v>
      </c>
      <c r="O4363" s="30">
        <f t="shared" si="1096"/>
        <v>107</v>
      </c>
      <c r="P4363" s="30" t="str">
        <f t="shared" si="1097"/>
        <v>101.4702</v>
      </c>
      <c r="Q4363" s="30">
        <f t="shared" si="1098"/>
        <v>116</v>
      </c>
      <c r="R4363" s="36" t="str">
        <f t="shared" si="1099"/>
        <v>08-Aug-2017</v>
      </c>
      <c r="S4363" s="37">
        <f t="shared" si="1106"/>
        <v>101.47020000000001</v>
      </c>
    </row>
    <row r="4364" spans="1:19">
      <c r="A4364" s="30" t="s">
        <v>9987</v>
      </c>
      <c r="D4364" s="30" t="str">
        <f t="shared" si="1100"/>
        <v>120425</v>
      </c>
      <c r="E4364" s="30">
        <f t="shared" si="1104"/>
        <v>7</v>
      </c>
      <c r="F4364" s="30" t="str">
        <f t="shared" si="1101"/>
        <v>INF109K01P57</v>
      </c>
      <c r="G4364" s="30">
        <f t="shared" si="1105"/>
        <v>20</v>
      </c>
      <c r="H4364" s="30" t="str">
        <f t="shared" si="1102"/>
        <v>-</v>
      </c>
      <c r="I4364" s="30">
        <f t="shared" si="1091"/>
        <v>22</v>
      </c>
      <c r="J4364" s="35" t="str">
        <f t="shared" si="1103"/>
        <v>ICICI Prudential Savings Fund - Direct Plan - Growth</v>
      </c>
      <c r="K4364" s="35">
        <f t="shared" si="1092"/>
        <v>75</v>
      </c>
      <c r="L4364" s="30" t="str">
        <f t="shared" si="1093"/>
        <v>259.5597</v>
      </c>
      <c r="M4364" s="30">
        <f t="shared" si="1094"/>
        <v>84</v>
      </c>
      <c r="N4364" s="30" t="str">
        <f t="shared" si="1095"/>
        <v>259.5597</v>
      </c>
      <c r="O4364" s="30">
        <f t="shared" si="1096"/>
        <v>93</v>
      </c>
      <c r="P4364" s="30" t="str">
        <f t="shared" si="1097"/>
        <v>259.5597</v>
      </c>
      <c r="Q4364" s="30">
        <f t="shared" si="1098"/>
        <v>102</v>
      </c>
      <c r="R4364" s="36" t="str">
        <f t="shared" si="1099"/>
        <v>08-Aug-2017</v>
      </c>
      <c r="S4364" s="37">
        <f t="shared" si="1106"/>
        <v>259.55970000000002</v>
      </c>
    </row>
    <row r="4365" spans="1:19">
      <c r="A4365" s="30" t="s">
        <v>9988</v>
      </c>
      <c r="D4365" s="30" t="str">
        <f t="shared" si="1100"/>
        <v>122607</v>
      </c>
      <c r="E4365" s="30">
        <f t="shared" si="1104"/>
        <v>7</v>
      </c>
      <c r="F4365" s="30" t="str">
        <f t="shared" si="1101"/>
        <v>INF109K018Z6</v>
      </c>
      <c r="G4365" s="30">
        <f t="shared" si="1105"/>
        <v>20</v>
      </c>
      <c r="H4365" s="30" t="str">
        <f t="shared" si="1102"/>
        <v>INF109K017Z8</v>
      </c>
      <c r="I4365" s="30">
        <f t="shared" ref="I4365:I4428" si="1107">IF($D4365="","",G4365+LEN(H4365)+1)</f>
        <v>33</v>
      </c>
      <c r="J4365" s="35" t="str">
        <f t="shared" si="1103"/>
        <v>ICICI Prudential Savings Fund - Direct Plan - Monthly Dividend</v>
      </c>
      <c r="K4365" s="35">
        <f t="shared" ref="K4365:K4428" si="1108">IF($D4365="","",I4365+LEN(J4365)+1)</f>
        <v>96</v>
      </c>
      <c r="L4365" s="30" t="str">
        <f t="shared" ref="L4365:L4428" si="1109">IF($D4365="","",MID($A4365,K4365+1,SEARCH(";",$A4365,K4365+1)-K4365-1))</f>
        <v>101.5464</v>
      </c>
      <c r="M4365" s="30">
        <f t="shared" ref="M4365:M4428" si="1110">IF($D4365="","",K4365+LEN(L4365)+1)</f>
        <v>105</v>
      </c>
      <c r="N4365" s="30" t="str">
        <f t="shared" ref="N4365:N4428" si="1111">IF($D4365="","",MID($A4365,M4365+1,SEARCH(";",$A4365,M4365+1)-M4365-1))</f>
        <v>101.5464</v>
      </c>
      <c r="O4365" s="30">
        <f t="shared" ref="O4365:O4428" si="1112">IF($D4365="","",M4365+LEN(N4365)+1)</f>
        <v>114</v>
      </c>
      <c r="P4365" s="30" t="str">
        <f t="shared" ref="P4365:P4428" si="1113">IF($D4365="","",MID($A4365,O4365+1,SEARCH(";",$A4365,O4365+1)-O4365-1))</f>
        <v>101.5464</v>
      </c>
      <c r="Q4365" s="30">
        <f t="shared" ref="Q4365:Q4428" si="1114">IF($D4365="","",O4365+LEN(P4365)+1)</f>
        <v>123</v>
      </c>
      <c r="R4365" s="36" t="str">
        <f t="shared" ref="R4365:R4428" si="1115">IF($D4365="","",MID($A4365,Q4365+1,15))</f>
        <v>08-Aug-2017</v>
      </c>
      <c r="S4365" s="37">
        <f t="shared" si="1106"/>
        <v>101.54640000000001</v>
      </c>
    </row>
    <row r="4366" spans="1:19">
      <c r="A4366" s="30" t="s">
        <v>9989</v>
      </c>
      <c r="D4366" s="30" t="str">
        <f t="shared" si="1100"/>
        <v>125216</v>
      </c>
      <c r="E4366" s="30">
        <f t="shared" si="1104"/>
        <v>7</v>
      </c>
      <c r="F4366" s="30" t="str">
        <f t="shared" si="1101"/>
        <v>INF109KA1012</v>
      </c>
      <c r="G4366" s="30">
        <f t="shared" si="1105"/>
        <v>20</v>
      </c>
      <c r="H4366" s="30" t="str">
        <f t="shared" si="1102"/>
        <v>INF109K019Z4</v>
      </c>
      <c r="I4366" s="30">
        <f t="shared" si="1107"/>
        <v>33</v>
      </c>
      <c r="J4366" s="35" t="str">
        <f t="shared" si="1103"/>
        <v>ICICI Prudential Savings fund - Direct Plan - Quarterly Dividend</v>
      </c>
      <c r="K4366" s="35">
        <f t="shared" si="1108"/>
        <v>98</v>
      </c>
      <c r="L4366" s="30" t="str">
        <f t="shared" si="1109"/>
        <v>104.7173</v>
      </c>
      <c r="M4366" s="30">
        <f t="shared" si="1110"/>
        <v>107</v>
      </c>
      <c r="N4366" s="30" t="str">
        <f t="shared" si="1111"/>
        <v>104.7173</v>
      </c>
      <c r="O4366" s="30">
        <f t="shared" si="1112"/>
        <v>116</v>
      </c>
      <c r="P4366" s="30" t="str">
        <f t="shared" si="1113"/>
        <v>104.7173</v>
      </c>
      <c r="Q4366" s="30">
        <f t="shared" si="1114"/>
        <v>125</v>
      </c>
      <c r="R4366" s="36" t="str">
        <f t="shared" si="1115"/>
        <v>08-Aug-2017</v>
      </c>
      <c r="S4366" s="37">
        <f t="shared" si="1106"/>
        <v>104.71729999999999</v>
      </c>
    </row>
    <row r="4367" spans="1:19">
      <c r="A4367" s="30" t="s">
        <v>9990</v>
      </c>
      <c r="D4367" s="30" t="str">
        <f t="shared" si="1100"/>
        <v>120424</v>
      </c>
      <c r="E4367" s="30">
        <f t="shared" si="1104"/>
        <v>7</v>
      </c>
      <c r="F4367" s="30" t="str">
        <f t="shared" si="1101"/>
        <v>INF109K01P73</v>
      </c>
      <c r="G4367" s="30">
        <f t="shared" si="1105"/>
        <v>20</v>
      </c>
      <c r="H4367" s="30" t="str">
        <f t="shared" si="1102"/>
        <v>INF109K01P81</v>
      </c>
      <c r="I4367" s="30">
        <f t="shared" si="1107"/>
        <v>33</v>
      </c>
      <c r="J4367" s="35" t="str">
        <f t="shared" si="1103"/>
        <v>ICICI Prudential Savings Fund - Direct Plan - Weekly Dividend</v>
      </c>
      <c r="K4367" s="35">
        <f t="shared" si="1108"/>
        <v>95</v>
      </c>
      <c r="L4367" s="30" t="str">
        <f t="shared" si="1109"/>
        <v>101.2664</v>
      </c>
      <c r="M4367" s="30">
        <f t="shared" si="1110"/>
        <v>104</v>
      </c>
      <c r="N4367" s="30" t="str">
        <f t="shared" si="1111"/>
        <v>101.2664</v>
      </c>
      <c r="O4367" s="30">
        <f t="shared" si="1112"/>
        <v>113</v>
      </c>
      <c r="P4367" s="30" t="str">
        <f t="shared" si="1113"/>
        <v>101.2664</v>
      </c>
      <c r="Q4367" s="30">
        <f t="shared" si="1114"/>
        <v>122</v>
      </c>
      <c r="R4367" s="36" t="str">
        <f t="shared" si="1115"/>
        <v>08-Aug-2017</v>
      </c>
      <c r="S4367" s="37">
        <f t="shared" si="1106"/>
        <v>101.2664</v>
      </c>
    </row>
    <row r="4368" spans="1:19">
      <c r="A4368" s="30" t="s">
        <v>9991</v>
      </c>
      <c r="D4368" s="30" t="str">
        <f t="shared" si="1100"/>
        <v>115510</v>
      </c>
      <c r="E4368" s="30">
        <f t="shared" si="1104"/>
        <v>7</v>
      </c>
      <c r="F4368" s="30" t="str">
        <f t="shared" si="1101"/>
        <v>INF109K01WQ9</v>
      </c>
      <c r="G4368" s="30">
        <f t="shared" si="1105"/>
        <v>20</v>
      </c>
      <c r="H4368" s="30" t="str">
        <f t="shared" si="1102"/>
        <v>INF109K01WP1</v>
      </c>
      <c r="I4368" s="30">
        <f t="shared" si="1107"/>
        <v>33</v>
      </c>
      <c r="J4368" s="35" t="str">
        <f t="shared" si="1103"/>
        <v>ICICI Prudential Savings Fund - Dividend Others</v>
      </c>
      <c r="K4368" s="35">
        <f t="shared" si="1108"/>
        <v>81</v>
      </c>
      <c r="L4368" s="30" t="str">
        <f t="shared" si="1109"/>
        <v>126.9127</v>
      </c>
      <c r="M4368" s="30">
        <f t="shared" si="1110"/>
        <v>90</v>
      </c>
      <c r="N4368" s="30" t="str">
        <f t="shared" si="1111"/>
        <v>126.9127</v>
      </c>
      <c r="O4368" s="30">
        <f t="shared" si="1112"/>
        <v>99</v>
      </c>
      <c r="P4368" s="30" t="str">
        <f t="shared" si="1113"/>
        <v>126.9127</v>
      </c>
      <c r="Q4368" s="30">
        <f t="shared" si="1114"/>
        <v>108</v>
      </c>
      <c r="R4368" s="36" t="str">
        <f t="shared" si="1115"/>
        <v>08-Aug-2017</v>
      </c>
      <c r="S4368" s="37">
        <f t="shared" si="1106"/>
        <v>126.9127</v>
      </c>
    </row>
    <row r="4369" spans="1:19">
      <c r="A4369" s="30" t="s">
        <v>9992</v>
      </c>
      <c r="D4369" s="30" t="str">
        <f t="shared" si="1100"/>
        <v>101803</v>
      </c>
      <c r="E4369" s="30">
        <f t="shared" si="1104"/>
        <v>7</v>
      </c>
      <c r="F4369" s="30" t="str">
        <f t="shared" si="1101"/>
        <v>INF109K01AZ6</v>
      </c>
      <c r="G4369" s="30">
        <f t="shared" si="1105"/>
        <v>20</v>
      </c>
      <c r="H4369" s="30" t="str">
        <f t="shared" si="1102"/>
        <v>-</v>
      </c>
      <c r="I4369" s="30">
        <f t="shared" si="1107"/>
        <v>22</v>
      </c>
      <c r="J4369" s="35" t="str">
        <f t="shared" si="1103"/>
        <v>ICICI Prudential Savings Fund - Fortnightly Dividend</v>
      </c>
      <c r="K4369" s="35">
        <f t="shared" si="1108"/>
        <v>75</v>
      </c>
      <c r="L4369" s="30" t="str">
        <f t="shared" si="1109"/>
        <v>101.4515</v>
      </c>
      <c r="M4369" s="30">
        <f t="shared" si="1110"/>
        <v>84</v>
      </c>
      <c r="N4369" s="30" t="str">
        <f t="shared" si="1111"/>
        <v>101.4515</v>
      </c>
      <c r="O4369" s="30">
        <f t="shared" si="1112"/>
        <v>93</v>
      </c>
      <c r="P4369" s="30" t="str">
        <f t="shared" si="1113"/>
        <v>101.4515</v>
      </c>
      <c r="Q4369" s="30">
        <f t="shared" si="1114"/>
        <v>102</v>
      </c>
      <c r="R4369" s="36" t="str">
        <f t="shared" si="1115"/>
        <v>08-Aug-2017</v>
      </c>
      <c r="S4369" s="37">
        <f t="shared" si="1106"/>
        <v>101.4515</v>
      </c>
    </row>
    <row r="4370" spans="1:19">
      <c r="A4370" s="30" t="s">
        <v>9993</v>
      </c>
      <c r="D4370" s="30" t="str">
        <f t="shared" si="1100"/>
        <v>101802</v>
      </c>
      <c r="E4370" s="30">
        <f t="shared" si="1104"/>
        <v>7</v>
      </c>
      <c r="F4370" s="30" t="str">
        <f t="shared" si="1101"/>
        <v>INF109K01AX1</v>
      </c>
      <c r="G4370" s="30">
        <f t="shared" si="1105"/>
        <v>20</v>
      </c>
      <c r="H4370" s="30" t="str">
        <f t="shared" si="1102"/>
        <v>-</v>
      </c>
      <c r="I4370" s="30">
        <f t="shared" si="1107"/>
        <v>22</v>
      </c>
      <c r="J4370" s="35" t="str">
        <f t="shared" si="1103"/>
        <v>ICICI Prudential Savings Fund - Growth</v>
      </c>
      <c r="K4370" s="35">
        <f t="shared" si="1108"/>
        <v>61</v>
      </c>
      <c r="L4370" s="30" t="str">
        <f t="shared" si="1109"/>
        <v>251.3379</v>
      </c>
      <c r="M4370" s="30">
        <f t="shared" si="1110"/>
        <v>70</v>
      </c>
      <c r="N4370" s="30" t="str">
        <f t="shared" si="1111"/>
        <v>251.3379</v>
      </c>
      <c r="O4370" s="30">
        <f t="shared" si="1112"/>
        <v>79</v>
      </c>
      <c r="P4370" s="30" t="str">
        <f t="shared" si="1113"/>
        <v>251.3379</v>
      </c>
      <c r="Q4370" s="30">
        <f t="shared" si="1114"/>
        <v>88</v>
      </c>
      <c r="R4370" s="36" t="str">
        <f t="shared" si="1115"/>
        <v>08-Aug-2017</v>
      </c>
      <c r="S4370" s="37">
        <f t="shared" si="1106"/>
        <v>251.33789999999999</v>
      </c>
    </row>
    <row r="4371" spans="1:19">
      <c r="A4371" s="30" t="s">
        <v>9994</v>
      </c>
      <c r="D4371" s="30" t="str">
        <f t="shared" si="1100"/>
        <v>122606</v>
      </c>
      <c r="E4371" s="30">
        <f t="shared" si="1104"/>
        <v>7</v>
      </c>
      <c r="F4371" s="30" t="str">
        <f t="shared" si="1101"/>
        <v>INF109KA1038</v>
      </c>
      <c r="G4371" s="30">
        <f t="shared" si="1105"/>
        <v>20</v>
      </c>
      <c r="H4371" s="30" t="str">
        <f t="shared" si="1102"/>
        <v>INF109KA1020</v>
      </c>
      <c r="I4371" s="30">
        <f t="shared" si="1107"/>
        <v>33</v>
      </c>
      <c r="J4371" s="35" t="str">
        <f t="shared" si="1103"/>
        <v>ICICI Prudential Savings Fund - Monthly Dividend</v>
      </c>
      <c r="K4371" s="35">
        <f t="shared" si="1108"/>
        <v>82</v>
      </c>
      <c r="L4371" s="30" t="str">
        <f t="shared" si="1109"/>
        <v>102.6348</v>
      </c>
      <c r="M4371" s="30">
        <f t="shared" si="1110"/>
        <v>91</v>
      </c>
      <c r="N4371" s="30" t="str">
        <f t="shared" si="1111"/>
        <v>102.6348</v>
      </c>
      <c r="O4371" s="30">
        <f t="shared" si="1112"/>
        <v>100</v>
      </c>
      <c r="P4371" s="30" t="str">
        <f t="shared" si="1113"/>
        <v>102.6348</v>
      </c>
      <c r="Q4371" s="30">
        <f t="shared" si="1114"/>
        <v>109</v>
      </c>
      <c r="R4371" s="36" t="str">
        <f t="shared" si="1115"/>
        <v>08-Aug-2017</v>
      </c>
      <c r="S4371" s="37">
        <f t="shared" si="1106"/>
        <v>102.6348</v>
      </c>
    </row>
    <row r="4372" spans="1:19">
      <c r="A4372" s="30" t="s">
        <v>9995</v>
      </c>
      <c r="D4372" s="30" t="str">
        <f t="shared" si="1100"/>
        <v>122891</v>
      </c>
      <c r="E4372" s="30">
        <f t="shared" si="1104"/>
        <v>7</v>
      </c>
      <c r="F4372" s="30" t="str">
        <f t="shared" si="1101"/>
        <v>INF109KA1053</v>
      </c>
      <c r="G4372" s="30">
        <f t="shared" si="1105"/>
        <v>20</v>
      </c>
      <c r="H4372" s="30" t="str">
        <f t="shared" si="1102"/>
        <v>INF109KA1046</v>
      </c>
      <c r="I4372" s="30">
        <f t="shared" si="1107"/>
        <v>33</v>
      </c>
      <c r="J4372" s="35" t="str">
        <f t="shared" si="1103"/>
        <v>ICICI Prudential Savings Fund - Quarterly Dividend</v>
      </c>
      <c r="K4372" s="35">
        <f t="shared" si="1108"/>
        <v>84</v>
      </c>
      <c r="L4372" s="30" t="str">
        <f t="shared" si="1109"/>
        <v>103.6943</v>
      </c>
      <c r="M4372" s="30">
        <f t="shared" si="1110"/>
        <v>93</v>
      </c>
      <c r="N4372" s="30" t="str">
        <f t="shared" si="1111"/>
        <v>103.6943</v>
      </c>
      <c r="O4372" s="30">
        <f t="shared" si="1112"/>
        <v>102</v>
      </c>
      <c r="P4372" s="30" t="str">
        <f t="shared" si="1113"/>
        <v>103.6943</v>
      </c>
      <c r="Q4372" s="30">
        <f t="shared" si="1114"/>
        <v>111</v>
      </c>
      <c r="R4372" s="36" t="str">
        <f t="shared" si="1115"/>
        <v>08-Aug-2017</v>
      </c>
      <c r="S4372" s="37">
        <f t="shared" si="1106"/>
        <v>103.6943</v>
      </c>
    </row>
    <row r="4373" spans="1:19">
      <c r="A4373" s="30" t="s">
        <v>9996</v>
      </c>
      <c r="D4373" s="30" t="str">
        <f t="shared" si="1100"/>
        <v>111545</v>
      </c>
      <c r="E4373" s="30">
        <f t="shared" si="1104"/>
        <v>7</v>
      </c>
      <c r="F4373" s="30" t="str">
        <f t="shared" si="1101"/>
        <v>INF109K01EN4</v>
      </c>
      <c r="G4373" s="30">
        <f t="shared" si="1105"/>
        <v>20</v>
      </c>
      <c r="H4373" s="30" t="str">
        <f t="shared" si="1102"/>
        <v>INF109K01AY9</v>
      </c>
      <c r="I4373" s="30">
        <f t="shared" si="1107"/>
        <v>33</v>
      </c>
      <c r="J4373" s="35" t="str">
        <f t="shared" si="1103"/>
        <v>ICICI Prudential Savings Fund - Weekly Dividend</v>
      </c>
      <c r="K4373" s="35">
        <f t="shared" si="1108"/>
        <v>81</v>
      </c>
      <c r="L4373" s="30" t="str">
        <f t="shared" si="1109"/>
        <v>101.3562</v>
      </c>
      <c r="M4373" s="30">
        <f t="shared" si="1110"/>
        <v>90</v>
      </c>
      <c r="N4373" s="30" t="str">
        <f t="shared" si="1111"/>
        <v>101.3562</v>
      </c>
      <c r="O4373" s="30">
        <f t="shared" si="1112"/>
        <v>99</v>
      </c>
      <c r="P4373" s="30" t="str">
        <f t="shared" si="1113"/>
        <v>101.3562</v>
      </c>
      <c r="Q4373" s="30">
        <f t="shared" si="1114"/>
        <v>108</v>
      </c>
      <c r="R4373" s="36" t="str">
        <f t="shared" si="1115"/>
        <v>08-Aug-2017</v>
      </c>
      <c r="S4373" s="37">
        <f t="shared" si="1106"/>
        <v>101.3562</v>
      </c>
    </row>
    <row r="4374" spans="1:19">
      <c r="A4374" s="30" t="s">
        <v>9997</v>
      </c>
      <c r="D4374" s="30" t="str">
        <f t="shared" si="1100"/>
        <v>101800</v>
      </c>
      <c r="E4374" s="30">
        <f t="shared" si="1104"/>
        <v>7</v>
      </c>
      <c r="F4374" s="30" t="str">
        <f t="shared" si="1101"/>
        <v>INF109K01928</v>
      </c>
      <c r="G4374" s="30">
        <f t="shared" si="1105"/>
        <v>20</v>
      </c>
      <c r="H4374" s="30" t="str">
        <f t="shared" si="1102"/>
        <v>-</v>
      </c>
      <c r="I4374" s="30">
        <f t="shared" si="1107"/>
        <v>22</v>
      </c>
      <c r="J4374" s="35" t="str">
        <f t="shared" si="1103"/>
        <v>ICICI Prudential Savings Fund Plan A - Dividend Daily</v>
      </c>
      <c r="K4374" s="35">
        <f t="shared" si="1108"/>
        <v>76</v>
      </c>
      <c r="L4374" s="30" t="str">
        <f t="shared" si="1109"/>
        <v>100.9363</v>
      </c>
      <c r="M4374" s="30">
        <f t="shared" si="1110"/>
        <v>85</v>
      </c>
      <c r="N4374" s="30" t="str">
        <f t="shared" si="1111"/>
        <v>100.9363</v>
      </c>
      <c r="O4374" s="30">
        <f t="shared" si="1112"/>
        <v>94</v>
      </c>
      <c r="P4374" s="30" t="str">
        <f t="shared" si="1113"/>
        <v>100.9363</v>
      </c>
      <c r="Q4374" s="30">
        <f t="shared" si="1114"/>
        <v>103</v>
      </c>
      <c r="R4374" s="36" t="str">
        <f t="shared" si="1115"/>
        <v>08-Aug-2017</v>
      </c>
      <c r="S4374" s="37">
        <f t="shared" si="1106"/>
        <v>100.9363</v>
      </c>
    </row>
    <row r="4375" spans="1:19">
      <c r="A4375" s="30" t="s">
        <v>9998</v>
      </c>
      <c r="D4375" s="30" t="str">
        <f t="shared" si="1100"/>
        <v>101796</v>
      </c>
      <c r="E4375" s="30">
        <f t="shared" si="1104"/>
        <v>7</v>
      </c>
      <c r="F4375" s="30" t="str">
        <f t="shared" si="1101"/>
        <v>INF109K01910</v>
      </c>
      <c r="G4375" s="30">
        <f t="shared" si="1105"/>
        <v>20</v>
      </c>
      <c r="H4375" s="30" t="str">
        <f t="shared" si="1102"/>
        <v>-</v>
      </c>
      <c r="I4375" s="30">
        <f t="shared" si="1107"/>
        <v>22</v>
      </c>
      <c r="J4375" s="35" t="str">
        <f t="shared" si="1103"/>
        <v>ICICI Prudential Savings Fund Plan A - Fortnightly Dividend</v>
      </c>
      <c r="K4375" s="35">
        <f t="shared" si="1108"/>
        <v>82</v>
      </c>
      <c r="L4375" s="30" t="str">
        <f t="shared" si="1109"/>
        <v>101.4497</v>
      </c>
      <c r="M4375" s="30">
        <f t="shared" si="1110"/>
        <v>91</v>
      </c>
      <c r="N4375" s="30" t="str">
        <f t="shared" si="1111"/>
        <v>101.4497</v>
      </c>
      <c r="O4375" s="30">
        <f t="shared" si="1112"/>
        <v>100</v>
      </c>
      <c r="P4375" s="30" t="str">
        <f t="shared" si="1113"/>
        <v>101.4497</v>
      </c>
      <c r="Q4375" s="30">
        <f t="shared" si="1114"/>
        <v>109</v>
      </c>
      <c r="R4375" s="36" t="str">
        <f t="shared" si="1115"/>
        <v>08-Aug-2017</v>
      </c>
      <c r="S4375" s="37">
        <f t="shared" si="1106"/>
        <v>101.44970000000001</v>
      </c>
    </row>
    <row r="4376" spans="1:19">
      <c r="A4376" s="30" t="s">
        <v>9999</v>
      </c>
      <c r="D4376" s="30" t="str">
        <f t="shared" si="1100"/>
        <v>101795</v>
      </c>
      <c r="E4376" s="30">
        <f t="shared" si="1104"/>
        <v>7</v>
      </c>
      <c r="F4376" s="30" t="str">
        <f t="shared" si="1101"/>
        <v>INF109K01936</v>
      </c>
      <c r="G4376" s="30">
        <f t="shared" si="1105"/>
        <v>20</v>
      </c>
      <c r="H4376" s="30" t="str">
        <f t="shared" si="1102"/>
        <v>-</v>
      </c>
      <c r="I4376" s="30">
        <f t="shared" si="1107"/>
        <v>22</v>
      </c>
      <c r="J4376" s="35" t="str">
        <f t="shared" si="1103"/>
        <v>ICICI Prudential Savings Fund Plan A - Growth</v>
      </c>
      <c r="K4376" s="35">
        <f t="shared" si="1108"/>
        <v>68</v>
      </c>
      <c r="L4376" s="30" t="str">
        <f t="shared" si="1109"/>
        <v>252.2316</v>
      </c>
      <c r="M4376" s="30">
        <f t="shared" si="1110"/>
        <v>77</v>
      </c>
      <c r="N4376" s="30" t="str">
        <f t="shared" si="1111"/>
        <v>252.2316</v>
      </c>
      <c r="O4376" s="30">
        <f t="shared" si="1112"/>
        <v>86</v>
      </c>
      <c r="P4376" s="30" t="str">
        <f t="shared" si="1113"/>
        <v>252.2316</v>
      </c>
      <c r="Q4376" s="30">
        <f t="shared" si="1114"/>
        <v>95</v>
      </c>
      <c r="R4376" s="36" t="str">
        <f t="shared" si="1115"/>
        <v>08-Aug-2017</v>
      </c>
      <c r="S4376" s="37">
        <f t="shared" si="1106"/>
        <v>252.23159999999999</v>
      </c>
    </row>
    <row r="4377" spans="1:19">
      <c r="A4377" s="30" t="s">
        <v>10000</v>
      </c>
      <c r="D4377" s="30" t="str">
        <f t="shared" si="1100"/>
        <v>111544</v>
      </c>
      <c r="E4377" s="30">
        <f t="shared" si="1104"/>
        <v>7</v>
      </c>
      <c r="F4377" s="30" t="str">
        <f t="shared" si="1101"/>
        <v>INF109K01EK0</v>
      </c>
      <c r="G4377" s="30">
        <f t="shared" si="1105"/>
        <v>20</v>
      </c>
      <c r="H4377" s="30" t="str">
        <f t="shared" si="1102"/>
        <v>INF109K01944</v>
      </c>
      <c r="I4377" s="30">
        <f t="shared" si="1107"/>
        <v>33</v>
      </c>
      <c r="J4377" s="35" t="str">
        <f t="shared" si="1103"/>
        <v>ICICI Prudential Savings Fund Plan A - Weekly Dividend Option</v>
      </c>
      <c r="K4377" s="35">
        <f t="shared" si="1108"/>
        <v>95</v>
      </c>
      <c r="L4377" s="30" t="str">
        <f t="shared" si="1109"/>
        <v>101.2638</v>
      </c>
      <c r="M4377" s="30">
        <f t="shared" si="1110"/>
        <v>104</v>
      </c>
      <c r="N4377" s="30" t="str">
        <f t="shared" si="1111"/>
        <v>101.2638</v>
      </c>
      <c r="O4377" s="30">
        <f t="shared" si="1112"/>
        <v>113</v>
      </c>
      <c r="P4377" s="30" t="str">
        <f t="shared" si="1113"/>
        <v>101.2638</v>
      </c>
      <c r="Q4377" s="30">
        <f t="shared" si="1114"/>
        <v>122</v>
      </c>
      <c r="R4377" s="36" t="str">
        <f t="shared" si="1115"/>
        <v>08-Aug-2017</v>
      </c>
      <c r="S4377" s="37">
        <f t="shared" si="1106"/>
        <v>101.2638</v>
      </c>
    </row>
    <row r="4378" spans="1:19">
      <c r="A4378" s="30" t="s">
        <v>10001</v>
      </c>
      <c r="D4378" s="30" t="str">
        <f t="shared" si="1100"/>
        <v>101799</v>
      </c>
      <c r="E4378" s="30">
        <f t="shared" si="1104"/>
        <v>7</v>
      </c>
      <c r="F4378" s="30" t="str">
        <f t="shared" si="1101"/>
        <v>INF109K01951</v>
      </c>
      <c r="G4378" s="30">
        <f t="shared" si="1105"/>
        <v>20</v>
      </c>
      <c r="H4378" s="30" t="str">
        <f t="shared" si="1102"/>
        <v>-</v>
      </c>
      <c r="I4378" s="30">
        <f t="shared" si="1107"/>
        <v>22</v>
      </c>
      <c r="J4378" s="35" t="str">
        <f t="shared" si="1103"/>
        <v>ICICI Prudential Savings Fund Plan B - Dividend Daily</v>
      </c>
      <c r="K4378" s="35">
        <f t="shared" si="1108"/>
        <v>76</v>
      </c>
      <c r="L4378" s="30" t="str">
        <f t="shared" si="1109"/>
        <v>100.9363</v>
      </c>
      <c r="M4378" s="30">
        <f t="shared" si="1110"/>
        <v>85</v>
      </c>
      <c r="N4378" s="30" t="str">
        <f t="shared" si="1111"/>
        <v>100.9363</v>
      </c>
      <c r="O4378" s="30">
        <f t="shared" si="1112"/>
        <v>94</v>
      </c>
      <c r="P4378" s="30" t="str">
        <f t="shared" si="1113"/>
        <v>100.9363</v>
      </c>
      <c r="Q4378" s="30">
        <f t="shared" si="1114"/>
        <v>103</v>
      </c>
      <c r="R4378" s="36" t="str">
        <f t="shared" si="1115"/>
        <v>08-Aug-2017</v>
      </c>
      <c r="S4378" s="37">
        <f t="shared" si="1106"/>
        <v>100.9363</v>
      </c>
    </row>
    <row r="4379" spans="1:19">
      <c r="A4379" s="30" t="s">
        <v>10002</v>
      </c>
      <c r="D4379" s="30" t="str">
        <f t="shared" si="1100"/>
        <v>101794</v>
      </c>
      <c r="E4379" s="30">
        <f t="shared" si="1104"/>
        <v>7</v>
      </c>
      <c r="F4379" s="30" t="str">
        <f t="shared" si="1101"/>
        <v>INF109K01969</v>
      </c>
      <c r="G4379" s="30">
        <f t="shared" si="1105"/>
        <v>20</v>
      </c>
      <c r="H4379" s="30" t="str">
        <f t="shared" si="1102"/>
        <v>-</v>
      </c>
      <c r="I4379" s="30">
        <f t="shared" si="1107"/>
        <v>22</v>
      </c>
      <c r="J4379" s="35" t="str">
        <f t="shared" si="1103"/>
        <v>ICICI Prudential Savings fund Plan B - Fortnightly Dividend</v>
      </c>
      <c r="K4379" s="35">
        <f t="shared" si="1108"/>
        <v>82</v>
      </c>
      <c r="L4379" s="30" t="str">
        <f t="shared" si="1109"/>
        <v>101.4501</v>
      </c>
      <c r="M4379" s="30">
        <f t="shared" si="1110"/>
        <v>91</v>
      </c>
      <c r="N4379" s="30" t="str">
        <f t="shared" si="1111"/>
        <v>101.4501</v>
      </c>
      <c r="O4379" s="30">
        <f t="shared" si="1112"/>
        <v>100</v>
      </c>
      <c r="P4379" s="30" t="str">
        <f t="shared" si="1113"/>
        <v>101.4501</v>
      </c>
      <c r="Q4379" s="30">
        <f t="shared" si="1114"/>
        <v>109</v>
      </c>
      <c r="R4379" s="36" t="str">
        <f t="shared" si="1115"/>
        <v>08-Aug-2017</v>
      </c>
      <c r="S4379" s="37">
        <f t="shared" si="1106"/>
        <v>101.45010000000001</v>
      </c>
    </row>
    <row r="4380" spans="1:19">
      <c r="A4380" s="30" t="s">
        <v>10003</v>
      </c>
      <c r="D4380" s="30" t="str">
        <f t="shared" si="1100"/>
        <v>101793</v>
      </c>
      <c r="E4380" s="30">
        <f t="shared" si="1104"/>
        <v>7</v>
      </c>
      <c r="F4380" s="30" t="str">
        <f t="shared" si="1101"/>
        <v>INF109K01977</v>
      </c>
      <c r="G4380" s="30">
        <f t="shared" si="1105"/>
        <v>20</v>
      </c>
      <c r="H4380" s="30" t="str">
        <f t="shared" si="1102"/>
        <v>-</v>
      </c>
      <c r="I4380" s="30">
        <f t="shared" si="1107"/>
        <v>22</v>
      </c>
      <c r="J4380" s="35" t="str">
        <f t="shared" si="1103"/>
        <v>ICICI Prudential Savings Fund Plan B - Growth</v>
      </c>
      <c r="K4380" s="35">
        <f t="shared" si="1108"/>
        <v>68</v>
      </c>
      <c r="L4380" s="30" t="str">
        <f t="shared" si="1109"/>
        <v>272.3489</v>
      </c>
      <c r="M4380" s="30">
        <f t="shared" si="1110"/>
        <v>77</v>
      </c>
      <c r="N4380" s="30" t="str">
        <f t="shared" si="1111"/>
        <v>272.3489</v>
      </c>
      <c r="O4380" s="30">
        <f t="shared" si="1112"/>
        <v>86</v>
      </c>
      <c r="P4380" s="30" t="str">
        <f t="shared" si="1113"/>
        <v>272.3489</v>
      </c>
      <c r="Q4380" s="30">
        <f t="shared" si="1114"/>
        <v>95</v>
      </c>
      <c r="R4380" s="36" t="str">
        <f t="shared" si="1115"/>
        <v>08-Aug-2017</v>
      </c>
      <c r="S4380" s="37">
        <f t="shared" si="1106"/>
        <v>272.34890000000001</v>
      </c>
    </row>
    <row r="4381" spans="1:19">
      <c r="A4381" s="30" t="s">
        <v>10004</v>
      </c>
      <c r="D4381" s="30" t="str">
        <f t="shared" si="1100"/>
        <v>111543</v>
      </c>
      <c r="E4381" s="30">
        <f t="shared" si="1104"/>
        <v>7</v>
      </c>
      <c r="F4381" s="30" t="str">
        <f t="shared" si="1101"/>
        <v>INF109K01EL8</v>
      </c>
      <c r="G4381" s="30">
        <f t="shared" si="1105"/>
        <v>20</v>
      </c>
      <c r="H4381" s="30" t="str">
        <f t="shared" si="1102"/>
        <v>INF109K01985</v>
      </c>
      <c r="I4381" s="30">
        <f t="shared" si="1107"/>
        <v>33</v>
      </c>
      <c r="J4381" s="35" t="str">
        <f t="shared" si="1103"/>
        <v>ICICI Prudential Savings Fund Plan B - Weekly Dividend Option</v>
      </c>
      <c r="K4381" s="35">
        <f t="shared" si="1108"/>
        <v>95</v>
      </c>
      <c r="L4381" s="30" t="str">
        <f t="shared" si="1109"/>
        <v>101.2638</v>
      </c>
      <c r="M4381" s="30">
        <f t="shared" si="1110"/>
        <v>104</v>
      </c>
      <c r="N4381" s="30" t="str">
        <f t="shared" si="1111"/>
        <v>101.2638</v>
      </c>
      <c r="O4381" s="30">
        <f t="shared" si="1112"/>
        <v>113</v>
      </c>
      <c r="P4381" s="30" t="str">
        <f t="shared" si="1113"/>
        <v>101.2638</v>
      </c>
      <c r="Q4381" s="30">
        <f t="shared" si="1114"/>
        <v>122</v>
      </c>
      <c r="R4381" s="36" t="str">
        <f t="shared" si="1115"/>
        <v>08-Aug-2017</v>
      </c>
      <c r="S4381" s="37">
        <f t="shared" si="1106"/>
        <v>101.2638</v>
      </c>
    </row>
    <row r="4382" spans="1:19">
      <c r="A4382" s="30" t="s">
        <v>10005</v>
      </c>
      <c r="D4382" s="30" t="str">
        <f t="shared" si="1100"/>
        <v>101801</v>
      </c>
      <c r="E4382" s="30">
        <f t="shared" si="1104"/>
        <v>7</v>
      </c>
      <c r="F4382" s="30" t="str">
        <f t="shared" si="1101"/>
        <v>INF109K01AA9</v>
      </c>
      <c r="G4382" s="30">
        <f t="shared" si="1105"/>
        <v>20</v>
      </c>
      <c r="H4382" s="30" t="str">
        <f t="shared" si="1102"/>
        <v>-</v>
      </c>
      <c r="I4382" s="30">
        <f t="shared" si="1107"/>
        <v>22</v>
      </c>
      <c r="J4382" s="35" t="str">
        <f t="shared" si="1103"/>
        <v>ICICI Prudential Savings Fund Plan C - Dividend Daily</v>
      </c>
      <c r="K4382" s="35">
        <f t="shared" si="1108"/>
        <v>76</v>
      </c>
      <c r="L4382" s="30" t="str">
        <f t="shared" si="1109"/>
        <v>100.9363</v>
      </c>
      <c r="M4382" s="30">
        <f t="shared" si="1110"/>
        <v>85</v>
      </c>
      <c r="N4382" s="30" t="str">
        <f t="shared" si="1111"/>
        <v>100.9363</v>
      </c>
      <c r="O4382" s="30">
        <f t="shared" si="1112"/>
        <v>94</v>
      </c>
      <c r="P4382" s="30" t="str">
        <f t="shared" si="1113"/>
        <v>100.9363</v>
      </c>
      <c r="Q4382" s="30">
        <f t="shared" si="1114"/>
        <v>103</v>
      </c>
      <c r="R4382" s="36" t="str">
        <f t="shared" si="1115"/>
        <v>08-Aug-2017</v>
      </c>
      <c r="S4382" s="37">
        <f t="shared" si="1106"/>
        <v>100.9363</v>
      </c>
    </row>
    <row r="4383" spans="1:19">
      <c r="A4383" s="30" t="s">
        <v>10006</v>
      </c>
      <c r="D4383" s="30" t="str">
        <f t="shared" si="1100"/>
        <v>101798</v>
      </c>
      <c r="E4383" s="30">
        <f t="shared" si="1104"/>
        <v>7</v>
      </c>
      <c r="F4383" s="30" t="str">
        <f t="shared" si="1101"/>
        <v>INF109K01993</v>
      </c>
      <c r="G4383" s="30">
        <f t="shared" si="1105"/>
        <v>20</v>
      </c>
      <c r="H4383" s="30" t="str">
        <f t="shared" si="1102"/>
        <v>-</v>
      </c>
      <c r="I4383" s="30">
        <f t="shared" si="1107"/>
        <v>22</v>
      </c>
      <c r="J4383" s="35" t="str">
        <f t="shared" si="1103"/>
        <v>ICICI Prudential Savings Fund Plan C - Fortnightly Dividend</v>
      </c>
      <c r="K4383" s="35">
        <f t="shared" si="1108"/>
        <v>82</v>
      </c>
      <c r="L4383" s="30" t="str">
        <f t="shared" si="1109"/>
        <v>101.4498</v>
      </c>
      <c r="M4383" s="30">
        <f t="shared" si="1110"/>
        <v>91</v>
      </c>
      <c r="N4383" s="30" t="str">
        <f t="shared" si="1111"/>
        <v>101.4498</v>
      </c>
      <c r="O4383" s="30">
        <f t="shared" si="1112"/>
        <v>100</v>
      </c>
      <c r="P4383" s="30" t="str">
        <f t="shared" si="1113"/>
        <v>101.4498</v>
      </c>
      <c r="Q4383" s="30">
        <f t="shared" si="1114"/>
        <v>109</v>
      </c>
      <c r="R4383" s="36" t="str">
        <f t="shared" si="1115"/>
        <v>08-Aug-2017</v>
      </c>
      <c r="S4383" s="37">
        <f t="shared" si="1106"/>
        <v>101.4498</v>
      </c>
    </row>
    <row r="4384" spans="1:19">
      <c r="A4384" s="30" t="s">
        <v>360</v>
      </c>
      <c r="D4384" s="30" t="str">
        <f t="shared" si="1100"/>
        <v>101797</v>
      </c>
      <c r="E4384" s="30">
        <f t="shared" si="1104"/>
        <v>7</v>
      </c>
      <c r="F4384" s="30" t="str">
        <f t="shared" si="1101"/>
        <v>INF109K01AB7</v>
      </c>
      <c r="G4384" s="30">
        <f t="shared" si="1105"/>
        <v>20</v>
      </c>
      <c r="H4384" s="30" t="str">
        <f t="shared" si="1102"/>
        <v>-</v>
      </c>
      <c r="I4384" s="30">
        <f t="shared" si="1107"/>
        <v>22</v>
      </c>
      <c r="J4384" s="35" t="str">
        <f t="shared" si="1103"/>
        <v>ICICI Prudential Savings Fund Plan C - Growth</v>
      </c>
      <c r="K4384" s="35">
        <f t="shared" si="1108"/>
        <v>68</v>
      </c>
      <c r="L4384" s="30" t="str">
        <f t="shared" si="1109"/>
        <v>218.1632</v>
      </c>
      <c r="M4384" s="30">
        <f t="shared" si="1110"/>
        <v>77</v>
      </c>
      <c r="N4384" s="30" t="str">
        <f t="shared" si="1111"/>
        <v>218.1632</v>
      </c>
      <c r="O4384" s="30">
        <f t="shared" si="1112"/>
        <v>86</v>
      </c>
      <c r="P4384" s="30" t="str">
        <f t="shared" si="1113"/>
        <v>218.1632</v>
      </c>
      <c r="Q4384" s="30">
        <f t="shared" si="1114"/>
        <v>95</v>
      </c>
      <c r="R4384" s="36" t="str">
        <f t="shared" si="1115"/>
        <v>15-Jun-2015</v>
      </c>
      <c r="S4384" s="37">
        <f t="shared" si="1106"/>
        <v>218.16319999999999</v>
      </c>
    </row>
    <row r="4385" spans="1:19">
      <c r="A4385" s="30" t="s">
        <v>6225</v>
      </c>
      <c r="D4385" s="30" t="str">
        <f t="shared" si="1100"/>
        <v>111546</v>
      </c>
      <c r="E4385" s="30">
        <f t="shared" si="1104"/>
        <v>7</v>
      </c>
      <c r="F4385" s="30" t="str">
        <f t="shared" si="1101"/>
        <v>INF109K01EM6</v>
      </c>
      <c r="G4385" s="30">
        <f t="shared" si="1105"/>
        <v>20</v>
      </c>
      <c r="H4385" s="30" t="str">
        <f t="shared" si="1102"/>
        <v>INF109K01AC5</v>
      </c>
      <c r="I4385" s="30">
        <f t="shared" si="1107"/>
        <v>33</v>
      </c>
      <c r="J4385" s="35" t="str">
        <f t="shared" si="1103"/>
        <v>ICICI Prudential Savings Fund Plan C - Weekly Dividend Option</v>
      </c>
      <c r="K4385" s="35">
        <f t="shared" si="1108"/>
        <v>95</v>
      </c>
      <c r="L4385" s="30" t="str">
        <f t="shared" si="1109"/>
        <v>101.3043</v>
      </c>
      <c r="M4385" s="30">
        <f t="shared" si="1110"/>
        <v>104</v>
      </c>
      <c r="N4385" s="30" t="str">
        <f t="shared" si="1111"/>
        <v>101.3043</v>
      </c>
      <c r="O4385" s="30">
        <f t="shared" si="1112"/>
        <v>113</v>
      </c>
      <c r="P4385" s="30" t="str">
        <f t="shared" si="1113"/>
        <v>101.3043</v>
      </c>
      <c r="Q4385" s="30">
        <f t="shared" si="1114"/>
        <v>122</v>
      </c>
      <c r="R4385" s="36" t="str">
        <f t="shared" si="1115"/>
        <v>15-Feb-2017</v>
      </c>
      <c r="S4385" s="37">
        <f t="shared" si="1106"/>
        <v>101.3043</v>
      </c>
    </row>
    <row r="4386" spans="1:19">
      <c r="A4386" s="30" t="s">
        <v>10007</v>
      </c>
      <c r="D4386" s="30" t="str">
        <f t="shared" si="1100"/>
        <v>122674</v>
      </c>
      <c r="E4386" s="30">
        <f t="shared" si="1104"/>
        <v>7</v>
      </c>
      <c r="F4386" s="30" t="str">
        <f t="shared" si="1101"/>
        <v>INF109KA1376</v>
      </c>
      <c r="G4386" s="30">
        <f t="shared" si="1105"/>
        <v>20</v>
      </c>
      <c r="H4386" s="30" t="str">
        <f t="shared" si="1102"/>
        <v>-</v>
      </c>
      <c r="I4386" s="30">
        <f t="shared" si="1107"/>
        <v>22</v>
      </c>
      <c r="J4386" s="35" t="str">
        <f t="shared" si="1103"/>
        <v>ICICI Prudential Short Term - Bonus</v>
      </c>
      <c r="K4386" s="35">
        <f t="shared" si="1108"/>
        <v>58</v>
      </c>
      <c r="L4386" s="30" t="str">
        <f t="shared" si="1109"/>
        <v>35.3039</v>
      </c>
      <c r="M4386" s="30">
        <f t="shared" si="1110"/>
        <v>66</v>
      </c>
      <c r="N4386" s="30" t="str">
        <f t="shared" si="1111"/>
        <v>35.3039</v>
      </c>
      <c r="O4386" s="30">
        <f t="shared" si="1112"/>
        <v>74</v>
      </c>
      <c r="P4386" s="30" t="str">
        <f t="shared" si="1113"/>
        <v>35.3039</v>
      </c>
      <c r="Q4386" s="30">
        <f t="shared" si="1114"/>
        <v>82</v>
      </c>
      <c r="R4386" s="36" t="str">
        <f t="shared" si="1115"/>
        <v>08-Aug-2017</v>
      </c>
      <c r="S4386" s="37">
        <f t="shared" si="1106"/>
        <v>35.303899999999999</v>
      </c>
    </row>
    <row r="4387" spans="1:19">
      <c r="A4387" s="30" t="s">
        <v>10008</v>
      </c>
      <c r="D4387" s="30" t="str">
        <f t="shared" si="1100"/>
        <v>122909</v>
      </c>
      <c r="E4387" s="30">
        <f t="shared" si="1104"/>
        <v>7</v>
      </c>
      <c r="F4387" s="30" t="str">
        <f t="shared" si="1101"/>
        <v>INF109KA1368</v>
      </c>
      <c r="G4387" s="30">
        <f t="shared" si="1105"/>
        <v>20</v>
      </c>
      <c r="H4387" s="30" t="str">
        <f t="shared" si="1102"/>
        <v>-</v>
      </c>
      <c r="I4387" s="30">
        <f t="shared" si="1107"/>
        <v>22</v>
      </c>
      <c r="J4387" s="35" t="str">
        <f t="shared" si="1103"/>
        <v>ICICI Prudential Short Term - Direct Plan - Bonus</v>
      </c>
      <c r="K4387" s="35">
        <f t="shared" si="1108"/>
        <v>72</v>
      </c>
      <c r="L4387" s="30" t="str">
        <f t="shared" si="1109"/>
        <v>36.3535</v>
      </c>
      <c r="M4387" s="30">
        <f t="shared" si="1110"/>
        <v>80</v>
      </c>
      <c r="N4387" s="30" t="str">
        <f t="shared" si="1111"/>
        <v>36.3535</v>
      </c>
      <c r="O4387" s="30">
        <f t="shared" si="1112"/>
        <v>88</v>
      </c>
      <c r="P4387" s="30" t="str">
        <f t="shared" si="1113"/>
        <v>36.3535</v>
      </c>
      <c r="Q4387" s="30">
        <f t="shared" si="1114"/>
        <v>96</v>
      </c>
      <c r="R4387" s="36" t="str">
        <f t="shared" si="1115"/>
        <v>08-Aug-2017</v>
      </c>
      <c r="S4387" s="37">
        <f t="shared" si="1106"/>
        <v>36.353499999999997</v>
      </c>
    </row>
    <row r="4388" spans="1:19" ht="26">
      <c r="A4388" s="30" t="s">
        <v>10009</v>
      </c>
      <c r="D4388" s="30" t="str">
        <f t="shared" si="1100"/>
        <v>120753</v>
      </c>
      <c r="E4388" s="30">
        <f t="shared" si="1104"/>
        <v>7</v>
      </c>
      <c r="F4388" s="30" t="str">
        <f t="shared" si="1101"/>
        <v>INF109K012N5</v>
      </c>
      <c r="G4388" s="30">
        <f t="shared" si="1105"/>
        <v>20</v>
      </c>
      <c r="H4388" s="30" t="str">
        <f t="shared" si="1102"/>
        <v>-</v>
      </c>
      <c r="I4388" s="30">
        <f t="shared" si="1107"/>
        <v>22</v>
      </c>
      <c r="J4388" s="35" t="str">
        <f t="shared" si="1103"/>
        <v>ICICI Prudential Short Term - Direct Plan - Dividend Reinvestment Fortnightly</v>
      </c>
      <c r="K4388" s="35">
        <f t="shared" si="1108"/>
        <v>100</v>
      </c>
      <c r="L4388" s="30" t="str">
        <f t="shared" si="1109"/>
        <v>12.8351</v>
      </c>
      <c r="M4388" s="30">
        <f t="shared" si="1110"/>
        <v>108</v>
      </c>
      <c r="N4388" s="30" t="str">
        <f t="shared" si="1111"/>
        <v>12.8351</v>
      </c>
      <c r="O4388" s="30">
        <f t="shared" si="1112"/>
        <v>116</v>
      </c>
      <c r="P4388" s="30" t="str">
        <f t="shared" si="1113"/>
        <v>12.8351</v>
      </c>
      <c r="Q4388" s="30">
        <f t="shared" si="1114"/>
        <v>124</v>
      </c>
      <c r="R4388" s="36" t="str">
        <f t="shared" si="1115"/>
        <v>08-Aug-2017</v>
      </c>
      <c r="S4388" s="37">
        <f t="shared" si="1106"/>
        <v>12.835100000000001</v>
      </c>
    </row>
    <row r="4389" spans="1:19">
      <c r="A4389" s="30" t="s">
        <v>10010</v>
      </c>
      <c r="D4389" s="30" t="str">
        <f t="shared" si="1100"/>
        <v>120754</v>
      </c>
      <c r="E4389" s="30">
        <f t="shared" si="1104"/>
        <v>7</v>
      </c>
      <c r="F4389" s="30" t="str">
        <f t="shared" si="1101"/>
        <v>INF109K013N3</v>
      </c>
      <c r="G4389" s="30">
        <f t="shared" si="1105"/>
        <v>20</v>
      </c>
      <c r="H4389" s="30" t="str">
        <f t="shared" si="1102"/>
        <v>-</v>
      </c>
      <c r="I4389" s="30">
        <f t="shared" si="1107"/>
        <v>22</v>
      </c>
      <c r="J4389" s="35" t="str">
        <f t="shared" si="1103"/>
        <v>ICICI Prudential Short Term - Direct Plan - Growth Option</v>
      </c>
      <c r="K4389" s="35">
        <f t="shared" si="1108"/>
        <v>80</v>
      </c>
      <c r="L4389" s="30" t="str">
        <f t="shared" si="1109"/>
        <v>36.3535</v>
      </c>
      <c r="M4389" s="30">
        <f t="shared" si="1110"/>
        <v>88</v>
      </c>
      <c r="N4389" s="30" t="str">
        <f t="shared" si="1111"/>
        <v>36.3535</v>
      </c>
      <c r="O4389" s="30">
        <f t="shared" si="1112"/>
        <v>96</v>
      </c>
      <c r="P4389" s="30" t="str">
        <f t="shared" si="1113"/>
        <v>36.3535</v>
      </c>
      <c r="Q4389" s="30">
        <f t="shared" si="1114"/>
        <v>104</v>
      </c>
      <c r="R4389" s="36" t="str">
        <f t="shared" si="1115"/>
        <v>08-Aug-2017</v>
      </c>
      <c r="S4389" s="37">
        <f t="shared" si="1106"/>
        <v>36.353499999999997</v>
      </c>
    </row>
    <row r="4390" spans="1:19">
      <c r="A4390" s="30" t="s">
        <v>10011</v>
      </c>
      <c r="D4390" s="30" t="str">
        <f t="shared" si="1100"/>
        <v>131478</v>
      </c>
      <c r="E4390" s="30">
        <f t="shared" si="1104"/>
        <v>7</v>
      </c>
      <c r="F4390" s="30" t="str">
        <f t="shared" si="1101"/>
        <v>INF109KA1X36</v>
      </c>
      <c r="G4390" s="30">
        <f t="shared" si="1105"/>
        <v>20</v>
      </c>
      <c r="H4390" s="30" t="str">
        <f t="shared" si="1102"/>
        <v>INF109KA1X28</v>
      </c>
      <c r="I4390" s="30">
        <f t="shared" si="1107"/>
        <v>33</v>
      </c>
      <c r="J4390" s="35" t="str">
        <f t="shared" si="1103"/>
        <v>ICICI Prudential Short Term - Direct Plan - Half Yearly Dividend</v>
      </c>
      <c r="K4390" s="35">
        <f t="shared" si="1108"/>
        <v>98</v>
      </c>
      <c r="L4390" s="30" t="str">
        <f t="shared" si="1109"/>
        <v>13.2592</v>
      </c>
      <c r="M4390" s="30">
        <f t="shared" si="1110"/>
        <v>106</v>
      </c>
      <c r="N4390" s="30" t="str">
        <f t="shared" si="1111"/>
        <v>13.2592</v>
      </c>
      <c r="O4390" s="30">
        <f t="shared" si="1112"/>
        <v>114</v>
      </c>
      <c r="P4390" s="30" t="str">
        <f t="shared" si="1113"/>
        <v>13.2592</v>
      </c>
      <c r="Q4390" s="30">
        <f t="shared" si="1114"/>
        <v>122</v>
      </c>
      <c r="R4390" s="36" t="str">
        <f t="shared" si="1115"/>
        <v>08-Aug-2017</v>
      </c>
      <c r="S4390" s="37">
        <f t="shared" si="1106"/>
        <v>13.2592</v>
      </c>
    </row>
    <row r="4391" spans="1:19">
      <c r="A4391" s="30" t="s">
        <v>10012</v>
      </c>
      <c r="D4391" s="30" t="str">
        <f t="shared" si="1100"/>
        <v>120755</v>
      </c>
      <c r="E4391" s="30">
        <f t="shared" si="1104"/>
        <v>7</v>
      </c>
      <c r="F4391" s="30" t="str">
        <f t="shared" si="1101"/>
        <v>INF109K014N1</v>
      </c>
      <c r="G4391" s="30">
        <f t="shared" si="1105"/>
        <v>20</v>
      </c>
      <c r="H4391" s="30" t="str">
        <f t="shared" si="1102"/>
        <v>INF109K015N8</v>
      </c>
      <c r="I4391" s="30">
        <f t="shared" si="1107"/>
        <v>33</v>
      </c>
      <c r="J4391" s="35" t="str">
        <f t="shared" si="1103"/>
        <v>ICICI Prudential Short Term - Direct Plan - Monthly Dividend</v>
      </c>
      <c r="K4391" s="35">
        <f t="shared" si="1108"/>
        <v>94</v>
      </c>
      <c r="L4391" s="30" t="str">
        <f t="shared" si="1109"/>
        <v>12.6913</v>
      </c>
      <c r="M4391" s="30">
        <f t="shared" si="1110"/>
        <v>102</v>
      </c>
      <c r="N4391" s="30" t="str">
        <f t="shared" si="1111"/>
        <v>12.6913</v>
      </c>
      <c r="O4391" s="30">
        <f t="shared" si="1112"/>
        <v>110</v>
      </c>
      <c r="P4391" s="30" t="str">
        <f t="shared" si="1113"/>
        <v>12.6913</v>
      </c>
      <c r="Q4391" s="30">
        <f t="shared" si="1114"/>
        <v>118</v>
      </c>
      <c r="R4391" s="36" t="str">
        <f t="shared" si="1115"/>
        <v>08-Aug-2017</v>
      </c>
      <c r="S4391" s="37">
        <f t="shared" si="1106"/>
        <v>12.6913</v>
      </c>
    </row>
    <row r="4392" spans="1:19">
      <c r="A4392" s="30" t="s">
        <v>10013</v>
      </c>
      <c r="D4392" s="30" t="str">
        <f t="shared" si="1100"/>
        <v>101758</v>
      </c>
      <c r="E4392" s="30">
        <f t="shared" si="1104"/>
        <v>7</v>
      </c>
      <c r="F4392" s="30" t="str">
        <f t="shared" si="1101"/>
        <v>INF109K01654</v>
      </c>
      <c r="G4392" s="30">
        <f t="shared" si="1105"/>
        <v>20</v>
      </c>
      <c r="H4392" s="30" t="str">
        <f t="shared" si="1102"/>
        <v>-</v>
      </c>
      <c r="I4392" s="30">
        <f t="shared" si="1107"/>
        <v>22</v>
      </c>
      <c r="J4392" s="35" t="str">
        <f t="shared" si="1103"/>
        <v>ICICI Prudential Short Term - Growth Option</v>
      </c>
      <c r="K4392" s="35">
        <f t="shared" si="1108"/>
        <v>66</v>
      </c>
      <c r="L4392" s="30" t="str">
        <f t="shared" si="1109"/>
        <v>35.3039</v>
      </c>
      <c r="M4392" s="30">
        <f t="shared" si="1110"/>
        <v>74</v>
      </c>
      <c r="N4392" s="30" t="str">
        <f t="shared" si="1111"/>
        <v>35.3039</v>
      </c>
      <c r="O4392" s="30">
        <f t="shared" si="1112"/>
        <v>82</v>
      </c>
      <c r="P4392" s="30" t="str">
        <f t="shared" si="1113"/>
        <v>35.3039</v>
      </c>
      <c r="Q4392" s="30">
        <f t="shared" si="1114"/>
        <v>90</v>
      </c>
      <c r="R4392" s="36" t="str">
        <f t="shared" si="1115"/>
        <v>08-Aug-2017</v>
      </c>
      <c r="S4392" s="37">
        <f t="shared" si="1106"/>
        <v>35.303899999999999</v>
      </c>
    </row>
    <row r="4393" spans="1:19">
      <c r="A4393" s="30" t="s">
        <v>10014</v>
      </c>
      <c r="D4393" s="30" t="str">
        <f t="shared" si="1100"/>
        <v>131479</v>
      </c>
      <c r="E4393" s="30">
        <f t="shared" si="1104"/>
        <v>7</v>
      </c>
      <c r="F4393" s="30" t="str">
        <f t="shared" si="1101"/>
        <v>INF109KA1X10</v>
      </c>
      <c r="G4393" s="30">
        <f t="shared" si="1105"/>
        <v>20</v>
      </c>
      <c r="H4393" s="30" t="str">
        <f t="shared" si="1102"/>
        <v>INF109KA1X02</v>
      </c>
      <c r="I4393" s="30">
        <f t="shared" si="1107"/>
        <v>33</v>
      </c>
      <c r="J4393" s="35" t="str">
        <f t="shared" si="1103"/>
        <v>ICICI Prudential Short Term - Half Yearly Dividend</v>
      </c>
      <c r="K4393" s="35">
        <f t="shared" si="1108"/>
        <v>84</v>
      </c>
      <c r="L4393" s="30" t="str">
        <f t="shared" si="1109"/>
        <v>12.6144</v>
      </c>
      <c r="M4393" s="30">
        <f t="shared" si="1110"/>
        <v>92</v>
      </c>
      <c r="N4393" s="30" t="str">
        <f t="shared" si="1111"/>
        <v>12.6144</v>
      </c>
      <c r="O4393" s="30">
        <f t="shared" si="1112"/>
        <v>100</v>
      </c>
      <c r="P4393" s="30" t="str">
        <f t="shared" si="1113"/>
        <v>12.6144</v>
      </c>
      <c r="Q4393" s="30">
        <f t="shared" si="1114"/>
        <v>108</v>
      </c>
      <c r="R4393" s="36" t="str">
        <f t="shared" si="1115"/>
        <v>08-Aug-2017</v>
      </c>
      <c r="S4393" s="37">
        <f t="shared" si="1106"/>
        <v>12.6144</v>
      </c>
    </row>
    <row r="4394" spans="1:19" ht="26">
      <c r="A4394" s="30" t="s">
        <v>10015</v>
      </c>
      <c r="D4394" s="30" t="str">
        <f t="shared" si="1100"/>
        <v>101759</v>
      </c>
      <c r="E4394" s="30">
        <f t="shared" si="1104"/>
        <v>7</v>
      </c>
      <c r="F4394" s="30" t="str">
        <f t="shared" si="1101"/>
        <v>INF109K01662</v>
      </c>
      <c r="G4394" s="30">
        <f t="shared" si="1105"/>
        <v>20</v>
      </c>
      <c r="H4394" s="30" t="str">
        <f t="shared" si="1102"/>
        <v>-</v>
      </c>
      <c r="I4394" s="30">
        <f t="shared" si="1107"/>
        <v>22</v>
      </c>
      <c r="J4394" s="35" t="str">
        <f t="shared" si="1103"/>
        <v>ICICI Prudential Short Term -Dividend Reinvestment Fortnightly</v>
      </c>
      <c r="K4394" s="35">
        <f t="shared" si="1108"/>
        <v>85</v>
      </c>
      <c r="L4394" s="30" t="str">
        <f t="shared" si="1109"/>
        <v>12.5214</v>
      </c>
      <c r="M4394" s="30">
        <f t="shared" si="1110"/>
        <v>93</v>
      </c>
      <c r="N4394" s="30" t="str">
        <f t="shared" si="1111"/>
        <v>12.5214</v>
      </c>
      <c r="O4394" s="30">
        <f t="shared" si="1112"/>
        <v>101</v>
      </c>
      <c r="P4394" s="30" t="str">
        <f t="shared" si="1113"/>
        <v>12.5214</v>
      </c>
      <c r="Q4394" s="30">
        <f t="shared" si="1114"/>
        <v>109</v>
      </c>
      <c r="R4394" s="36" t="str">
        <f t="shared" si="1115"/>
        <v>08-Aug-2017</v>
      </c>
      <c r="S4394" s="37">
        <f t="shared" si="1106"/>
        <v>12.5214</v>
      </c>
    </row>
    <row r="4395" spans="1:19">
      <c r="A4395" s="30" t="s">
        <v>10016</v>
      </c>
      <c r="D4395" s="30" t="str">
        <f t="shared" si="1100"/>
        <v>101165</v>
      </c>
      <c r="E4395" s="30">
        <f t="shared" si="1104"/>
        <v>7</v>
      </c>
      <c r="F4395" s="30" t="str">
        <f t="shared" si="1101"/>
        <v>INF109K01WL0</v>
      </c>
      <c r="G4395" s="30">
        <f t="shared" si="1105"/>
        <v>20</v>
      </c>
      <c r="H4395" s="30" t="str">
        <f t="shared" si="1102"/>
        <v>INF109K01647</v>
      </c>
      <c r="I4395" s="30">
        <f t="shared" si="1107"/>
        <v>33</v>
      </c>
      <c r="J4395" s="35" t="str">
        <f t="shared" si="1103"/>
        <v>ICICI Prudential Short Term - Monthly Dividend</v>
      </c>
      <c r="K4395" s="35">
        <f t="shared" si="1108"/>
        <v>80</v>
      </c>
      <c r="L4395" s="30" t="str">
        <f t="shared" si="1109"/>
        <v>12.3277</v>
      </c>
      <c r="M4395" s="30">
        <f t="shared" si="1110"/>
        <v>88</v>
      </c>
      <c r="N4395" s="30" t="str">
        <f t="shared" si="1111"/>
        <v>12.3277</v>
      </c>
      <c r="O4395" s="30">
        <f t="shared" si="1112"/>
        <v>96</v>
      </c>
      <c r="P4395" s="30" t="str">
        <f t="shared" si="1113"/>
        <v>12.3277</v>
      </c>
      <c r="Q4395" s="30">
        <f t="shared" si="1114"/>
        <v>104</v>
      </c>
      <c r="R4395" s="36" t="str">
        <f t="shared" si="1115"/>
        <v>08-Aug-2017</v>
      </c>
      <c r="S4395" s="37">
        <f t="shared" si="1106"/>
        <v>12.3277</v>
      </c>
    </row>
    <row r="4396" spans="1:19" ht="26">
      <c r="A4396" s="30" t="s">
        <v>10017</v>
      </c>
      <c r="D4396" s="30" t="str">
        <f t="shared" si="1100"/>
        <v>101231</v>
      </c>
      <c r="E4396" s="30">
        <f t="shared" si="1104"/>
        <v>7</v>
      </c>
      <c r="F4396" s="30" t="str">
        <f t="shared" si="1101"/>
        <v>INF109K01696</v>
      </c>
      <c r="G4396" s="30">
        <f t="shared" si="1105"/>
        <v>20</v>
      </c>
      <c r="H4396" s="30" t="str">
        <f t="shared" si="1102"/>
        <v>-</v>
      </c>
      <c r="I4396" s="30">
        <f t="shared" si="1107"/>
        <v>22</v>
      </c>
      <c r="J4396" s="35" t="str">
        <f t="shared" si="1103"/>
        <v>ICICI Prudential Short Term Plan-Institutional Growth-Institutional Growth</v>
      </c>
      <c r="K4396" s="35">
        <f t="shared" si="1108"/>
        <v>97</v>
      </c>
      <c r="L4396" s="30" t="str">
        <f t="shared" si="1109"/>
        <v>36.5132</v>
      </c>
      <c r="M4396" s="30">
        <f t="shared" si="1110"/>
        <v>105</v>
      </c>
      <c r="N4396" s="30" t="str">
        <f t="shared" si="1111"/>
        <v>36.5132</v>
      </c>
      <c r="O4396" s="30">
        <f t="shared" si="1112"/>
        <v>113</v>
      </c>
      <c r="P4396" s="30" t="str">
        <f t="shared" si="1113"/>
        <v>36.5132</v>
      </c>
      <c r="Q4396" s="30">
        <f t="shared" si="1114"/>
        <v>121</v>
      </c>
      <c r="R4396" s="36" t="str">
        <f t="shared" si="1115"/>
        <v>08-Aug-2017</v>
      </c>
      <c r="S4396" s="37">
        <f t="shared" si="1106"/>
        <v>36.513199999999998</v>
      </c>
    </row>
    <row r="4397" spans="1:19" ht="26">
      <c r="A4397" s="30" t="s">
        <v>10018</v>
      </c>
      <c r="D4397" s="30" t="str">
        <f t="shared" si="1100"/>
        <v>101230</v>
      </c>
      <c r="E4397" s="30">
        <f t="shared" si="1104"/>
        <v>7</v>
      </c>
      <c r="F4397" s="30" t="str">
        <f t="shared" si="1101"/>
        <v>INF109K01688</v>
      </c>
      <c r="G4397" s="30">
        <f t="shared" si="1105"/>
        <v>20</v>
      </c>
      <c r="H4397" s="30" t="str">
        <f t="shared" si="1102"/>
        <v>-</v>
      </c>
      <c r="I4397" s="30">
        <f t="shared" si="1107"/>
        <v>22</v>
      </c>
      <c r="J4397" s="35" t="str">
        <f t="shared" si="1103"/>
        <v>ICICI Prudential Short Term Plan-Institutional Plan - Dividend-Fortnightly</v>
      </c>
      <c r="K4397" s="35">
        <f t="shared" si="1108"/>
        <v>97</v>
      </c>
      <c r="L4397" s="30" t="str">
        <f t="shared" si="1109"/>
        <v>13.0248</v>
      </c>
      <c r="M4397" s="30">
        <f t="shared" si="1110"/>
        <v>105</v>
      </c>
      <c r="N4397" s="30" t="str">
        <f t="shared" si="1111"/>
        <v>13.0248</v>
      </c>
      <c r="O4397" s="30">
        <f t="shared" si="1112"/>
        <v>113</v>
      </c>
      <c r="P4397" s="30" t="str">
        <f t="shared" si="1113"/>
        <v>13.0248</v>
      </c>
      <c r="Q4397" s="30">
        <f t="shared" si="1114"/>
        <v>121</v>
      </c>
      <c r="R4397" s="36" t="str">
        <f t="shared" si="1115"/>
        <v>08-Aug-2017</v>
      </c>
      <c r="S4397" s="37">
        <f t="shared" si="1106"/>
        <v>13.024800000000001</v>
      </c>
    </row>
    <row r="4398" spans="1:19" ht="26">
      <c r="A4398" s="30" t="s">
        <v>10019</v>
      </c>
      <c r="D4398" s="30" t="str">
        <f t="shared" si="1100"/>
        <v>101229</v>
      </c>
      <c r="E4398" s="30">
        <f t="shared" si="1104"/>
        <v>7</v>
      </c>
      <c r="F4398" s="30" t="str">
        <f t="shared" si="1101"/>
        <v>INF109K01WK2</v>
      </c>
      <c r="G4398" s="30">
        <f t="shared" si="1105"/>
        <v>20</v>
      </c>
      <c r="H4398" s="30" t="str">
        <f t="shared" si="1102"/>
        <v>INF109K01670</v>
      </c>
      <c r="I4398" s="30">
        <f t="shared" si="1107"/>
        <v>33</v>
      </c>
      <c r="J4398" s="35" t="str">
        <f t="shared" si="1103"/>
        <v>ICICI Prudential Short Term Plan-Institutional Plan - Dividend-Monthly</v>
      </c>
      <c r="K4398" s="35">
        <f t="shared" si="1108"/>
        <v>104</v>
      </c>
      <c r="L4398" s="30" t="str">
        <f t="shared" si="1109"/>
        <v>12.8788</v>
      </c>
      <c r="M4398" s="30">
        <f t="shared" si="1110"/>
        <v>112</v>
      </c>
      <c r="N4398" s="30" t="str">
        <f t="shared" si="1111"/>
        <v>12.8788</v>
      </c>
      <c r="O4398" s="30">
        <f t="shared" si="1112"/>
        <v>120</v>
      </c>
      <c r="P4398" s="30" t="str">
        <f t="shared" si="1113"/>
        <v>12.8788</v>
      </c>
      <c r="Q4398" s="30">
        <f t="shared" si="1114"/>
        <v>128</v>
      </c>
      <c r="R4398" s="36" t="str">
        <f t="shared" si="1115"/>
        <v>08-Aug-2017</v>
      </c>
      <c r="S4398" s="37">
        <f t="shared" si="1106"/>
        <v>12.8788</v>
      </c>
    </row>
    <row r="4399" spans="1:19">
      <c r="A4399" s="30" t="s">
        <v>10020</v>
      </c>
      <c r="D4399" s="30" t="str">
        <f t="shared" si="1100"/>
        <v>111988</v>
      </c>
      <c r="E4399" s="30">
        <f t="shared" si="1104"/>
        <v>7</v>
      </c>
      <c r="F4399" s="30" t="str">
        <f t="shared" si="1101"/>
        <v>INF109K01CR9</v>
      </c>
      <c r="G4399" s="30">
        <f t="shared" si="1105"/>
        <v>20</v>
      </c>
      <c r="H4399" s="30" t="str">
        <f t="shared" si="1102"/>
        <v>-</v>
      </c>
      <c r="I4399" s="30">
        <f t="shared" si="1107"/>
        <v>22</v>
      </c>
      <c r="J4399" s="35" t="str">
        <f t="shared" si="1103"/>
        <v>ICICI Prudential Ultra Short Term - Daily Dividend</v>
      </c>
      <c r="K4399" s="35">
        <f t="shared" si="1108"/>
        <v>73</v>
      </c>
      <c r="L4399" s="30" t="str">
        <f t="shared" si="1109"/>
        <v>10.2306</v>
      </c>
      <c r="M4399" s="30">
        <f t="shared" si="1110"/>
        <v>81</v>
      </c>
      <c r="N4399" s="30" t="str">
        <f t="shared" si="1111"/>
        <v>10.2306</v>
      </c>
      <c r="O4399" s="30">
        <f t="shared" si="1112"/>
        <v>89</v>
      </c>
      <c r="P4399" s="30" t="str">
        <f t="shared" si="1113"/>
        <v>10.2306</v>
      </c>
      <c r="Q4399" s="30">
        <f t="shared" si="1114"/>
        <v>97</v>
      </c>
      <c r="R4399" s="36" t="str">
        <f t="shared" si="1115"/>
        <v>08-Aug-2017</v>
      </c>
      <c r="S4399" s="37">
        <f t="shared" si="1106"/>
        <v>10.230600000000001</v>
      </c>
    </row>
    <row r="4400" spans="1:19">
      <c r="A4400" s="30" t="s">
        <v>10021</v>
      </c>
      <c r="D4400" s="30" t="str">
        <f t="shared" si="1100"/>
        <v>120695</v>
      </c>
      <c r="E4400" s="30">
        <f t="shared" si="1104"/>
        <v>7</v>
      </c>
      <c r="F4400" s="30" t="str">
        <f t="shared" si="1101"/>
        <v>INF109K013B8</v>
      </c>
      <c r="G4400" s="30">
        <f t="shared" si="1105"/>
        <v>20</v>
      </c>
      <c r="H4400" s="30" t="str">
        <f t="shared" si="1102"/>
        <v>-</v>
      </c>
      <c r="I4400" s="30">
        <f t="shared" si="1107"/>
        <v>22</v>
      </c>
      <c r="J4400" s="35" t="str">
        <f t="shared" si="1103"/>
        <v>ICICI Prudential Ultra Short Term - Direct Plan -  Daily Dividend</v>
      </c>
      <c r="K4400" s="35">
        <f t="shared" si="1108"/>
        <v>88</v>
      </c>
      <c r="L4400" s="30" t="str">
        <f t="shared" si="1109"/>
        <v>10.1286</v>
      </c>
      <c r="M4400" s="30">
        <f t="shared" si="1110"/>
        <v>96</v>
      </c>
      <c r="N4400" s="30" t="str">
        <f t="shared" si="1111"/>
        <v>10.1286</v>
      </c>
      <c r="O4400" s="30">
        <f t="shared" si="1112"/>
        <v>104</v>
      </c>
      <c r="P4400" s="30" t="str">
        <f t="shared" si="1113"/>
        <v>10.1286</v>
      </c>
      <c r="Q4400" s="30">
        <f t="shared" si="1114"/>
        <v>112</v>
      </c>
      <c r="R4400" s="36" t="str">
        <f t="shared" si="1115"/>
        <v>08-Aug-2017</v>
      </c>
      <c r="S4400" s="37">
        <f t="shared" si="1106"/>
        <v>10.1286</v>
      </c>
    </row>
    <row r="4401" spans="1:19" ht="26">
      <c r="A4401" s="30" t="s">
        <v>10022</v>
      </c>
      <c r="D4401" s="30" t="str">
        <f t="shared" si="1100"/>
        <v>120696</v>
      </c>
      <c r="E4401" s="30">
        <f t="shared" si="1104"/>
        <v>7</v>
      </c>
      <c r="F4401" s="30" t="str">
        <f t="shared" si="1101"/>
        <v>INF109K014B6</v>
      </c>
      <c r="G4401" s="30">
        <f t="shared" si="1105"/>
        <v>20</v>
      </c>
      <c r="H4401" s="30" t="str">
        <f t="shared" si="1102"/>
        <v>INF109K015B3</v>
      </c>
      <c r="I4401" s="30">
        <f t="shared" si="1107"/>
        <v>33</v>
      </c>
      <c r="J4401" s="35" t="str">
        <f t="shared" si="1103"/>
        <v>ICICI Prudential Ultra Short Term - Direct Plan -  Fortnightly Dividend</v>
      </c>
      <c r="K4401" s="35">
        <f t="shared" si="1108"/>
        <v>105</v>
      </c>
      <c r="L4401" s="30" t="str">
        <f t="shared" si="1109"/>
        <v>10.9672</v>
      </c>
      <c r="M4401" s="30">
        <f t="shared" si="1110"/>
        <v>113</v>
      </c>
      <c r="N4401" s="30" t="str">
        <f t="shared" si="1111"/>
        <v>10.9672</v>
      </c>
      <c r="O4401" s="30">
        <f t="shared" si="1112"/>
        <v>121</v>
      </c>
      <c r="P4401" s="30" t="str">
        <f t="shared" si="1113"/>
        <v>10.9672</v>
      </c>
      <c r="Q4401" s="30">
        <f t="shared" si="1114"/>
        <v>129</v>
      </c>
      <c r="R4401" s="36" t="str">
        <f t="shared" si="1115"/>
        <v>08-Aug-2017</v>
      </c>
      <c r="S4401" s="37">
        <f t="shared" si="1106"/>
        <v>10.9672</v>
      </c>
    </row>
    <row r="4402" spans="1:19">
      <c r="A4402" s="30" t="s">
        <v>10023</v>
      </c>
      <c r="D4402" s="30" t="str">
        <f t="shared" si="1100"/>
        <v>120692</v>
      </c>
      <c r="E4402" s="30">
        <f t="shared" si="1104"/>
        <v>7</v>
      </c>
      <c r="F4402" s="30" t="str">
        <f t="shared" si="1101"/>
        <v>INF109K016B1</v>
      </c>
      <c r="G4402" s="30">
        <f t="shared" si="1105"/>
        <v>20</v>
      </c>
      <c r="H4402" s="30" t="str">
        <f t="shared" si="1102"/>
        <v>-</v>
      </c>
      <c r="I4402" s="30">
        <f t="shared" si="1107"/>
        <v>22</v>
      </c>
      <c r="J4402" s="35" t="str">
        <f t="shared" si="1103"/>
        <v>ICICI Prudential Ultra Short Term - Direct Plan -  Growth</v>
      </c>
      <c r="K4402" s="35">
        <f t="shared" si="1108"/>
        <v>80</v>
      </c>
      <c r="L4402" s="30" t="str">
        <f t="shared" si="1109"/>
        <v>17.6787</v>
      </c>
      <c r="M4402" s="30">
        <f t="shared" si="1110"/>
        <v>88</v>
      </c>
      <c r="N4402" s="30" t="str">
        <f t="shared" si="1111"/>
        <v>17.6787</v>
      </c>
      <c r="O4402" s="30">
        <f t="shared" si="1112"/>
        <v>96</v>
      </c>
      <c r="P4402" s="30" t="str">
        <f t="shared" si="1113"/>
        <v>17.6787</v>
      </c>
      <c r="Q4402" s="30">
        <f t="shared" si="1114"/>
        <v>104</v>
      </c>
      <c r="R4402" s="36" t="str">
        <f t="shared" si="1115"/>
        <v>08-Aug-2017</v>
      </c>
      <c r="S4402" s="37">
        <f t="shared" si="1106"/>
        <v>17.678699999999999</v>
      </c>
    </row>
    <row r="4403" spans="1:19" ht="26">
      <c r="A4403" s="30" t="s">
        <v>10024</v>
      </c>
      <c r="D4403" s="30" t="str">
        <f t="shared" si="1100"/>
        <v>120697</v>
      </c>
      <c r="E4403" s="30">
        <f t="shared" si="1104"/>
        <v>7</v>
      </c>
      <c r="F4403" s="30" t="str">
        <f t="shared" si="1101"/>
        <v>INF109K017B9</v>
      </c>
      <c r="G4403" s="30">
        <f t="shared" si="1105"/>
        <v>20</v>
      </c>
      <c r="H4403" s="30" t="str">
        <f t="shared" si="1102"/>
        <v>INF109K018B7</v>
      </c>
      <c r="I4403" s="30">
        <f t="shared" si="1107"/>
        <v>33</v>
      </c>
      <c r="J4403" s="35" t="str">
        <f t="shared" si="1103"/>
        <v>ICICI Prudential Ultra Short Term - Direct Plan -  Monthly Dividend</v>
      </c>
      <c r="K4403" s="35">
        <f t="shared" si="1108"/>
        <v>101</v>
      </c>
      <c r="L4403" s="30" t="str">
        <f t="shared" si="1109"/>
        <v>10.2543</v>
      </c>
      <c r="M4403" s="30">
        <f t="shared" si="1110"/>
        <v>109</v>
      </c>
      <c r="N4403" s="30" t="str">
        <f t="shared" si="1111"/>
        <v>10.2543</v>
      </c>
      <c r="O4403" s="30">
        <f t="shared" si="1112"/>
        <v>117</v>
      </c>
      <c r="P4403" s="30" t="str">
        <f t="shared" si="1113"/>
        <v>10.2543</v>
      </c>
      <c r="Q4403" s="30">
        <f t="shared" si="1114"/>
        <v>125</v>
      </c>
      <c r="R4403" s="36" t="str">
        <f t="shared" si="1115"/>
        <v>08-Aug-2017</v>
      </c>
      <c r="S4403" s="37">
        <f t="shared" si="1106"/>
        <v>10.254300000000001</v>
      </c>
    </row>
    <row r="4404" spans="1:19" ht="26">
      <c r="A4404" s="30" t="s">
        <v>10025</v>
      </c>
      <c r="D4404" s="30" t="str">
        <f t="shared" si="1100"/>
        <v>120693</v>
      </c>
      <c r="E4404" s="30">
        <f t="shared" si="1104"/>
        <v>7</v>
      </c>
      <c r="F4404" s="30" t="str">
        <f t="shared" si="1101"/>
        <v>INF109K010C2</v>
      </c>
      <c r="G4404" s="30">
        <f t="shared" si="1105"/>
        <v>20</v>
      </c>
      <c r="H4404" s="30" t="str">
        <f t="shared" si="1102"/>
        <v>INF109K011C0</v>
      </c>
      <c r="I4404" s="30">
        <f t="shared" si="1107"/>
        <v>33</v>
      </c>
      <c r="J4404" s="35" t="str">
        <f t="shared" si="1103"/>
        <v>ICICI Prudential Ultra Short Term - Direct Plan -  Weekly Dividend</v>
      </c>
      <c r="K4404" s="35">
        <f t="shared" si="1108"/>
        <v>100</v>
      </c>
      <c r="L4404" s="30" t="str">
        <f t="shared" si="1109"/>
        <v>10.2219</v>
      </c>
      <c r="M4404" s="30">
        <f t="shared" si="1110"/>
        <v>108</v>
      </c>
      <c r="N4404" s="30" t="str">
        <f t="shared" si="1111"/>
        <v>10.2219</v>
      </c>
      <c r="O4404" s="30">
        <f t="shared" si="1112"/>
        <v>116</v>
      </c>
      <c r="P4404" s="30" t="str">
        <f t="shared" si="1113"/>
        <v>10.2219</v>
      </c>
      <c r="Q4404" s="30">
        <f t="shared" si="1114"/>
        <v>124</v>
      </c>
      <c r="R4404" s="36" t="str">
        <f t="shared" si="1115"/>
        <v>08-Aug-2017</v>
      </c>
      <c r="S4404" s="37">
        <f t="shared" si="1106"/>
        <v>10.2219</v>
      </c>
    </row>
    <row r="4405" spans="1:19">
      <c r="A4405" s="30" t="s">
        <v>10026</v>
      </c>
      <c r="D4405" s="30" t="str">
        <f t="shared" si="1100"/>
        <v>111990</v>
      </c>
      <c r="E4405" s="30">
        <f t="shared" si="1104"/>
        <v>7</v>
      </c>
      <c r="F4405" s="30" t="str">
        <f t="shared" si="1101"/>
        <v>INF109K01SJ2</v>
      </c>
      <c r="G4405" s="30">
        <f t="shared" si="1105"/>
        <v>20</v>
      </c>
      <c r="H4405" s="30" t="str">
        <f t="shared" si="1102"/>
        <v>INF109K01CS7</v>
      </c>
      <c r="I4405" s="30">
        <f t="shared" si="1107"/>
        <v>33</v>
      </c>
      <c r="J4405" s="35" t="str">
        <f t="shared" si="1103"/>
        <v>ICICI Prudential Ultra Short Term - Fortnightly Dividend</v>
      </c>
      <c r="K4405" s="35">
        <f t="shared" si="1108"/>
        <v>90</v>
      </c>
      <c r="L4405" s="30" t="str">
        <f t="shared" si="1109"/>
        <v>10.2569</v>
      </c>
      <c r="M4405" s="30">
        <f t="shared" si="1110"/>
        <v>98</v>
      </c>
      <c r="N4405" s="30" t="str">
        <f t="shared" si="1111"/>
        <v>10.2569</v>
      </c>
      <c r="O4405" s="30">
        <f t="shared" si="1112"/>
        <v>106</v>
      </c>
      <c r="P4405" s="30" t="str">
        <f t="shared" si="1113"/>
        <v>10.2569</v>
      </c>
      <c r="Q4405" s="30">
        <f t="shared" si="1114"/>
        <v>114</v>
      </c>
      <c r="R4405" s="36" t="str">
        <f t="shared" si="1115"/>
        <v>08-Aug-2017</v>
      </c>
      <c r="S4405" s="37">
        <f t="shared" si="1106"/>
        <v>10.2569</v>
      </c>
    </row>
    <row r="4406" spans="1:19">
      <c r="A4406" s="30" t="s">
        <v>10027</v>
      </c>
      <c r="D4406" s="30" t="str">
        <f t="shared" si="1100"/>
        <v>111987</v>
      </c>
      <c r="E4406" s="30">
        <f t="shared" si="1104"/>
        <v>7</v>
      </c>
      <c r="F4406" s="30" t="str">
        <f t="shared" si="1101"/>
        <v>INF109K01CQ1</v>
      </c>
      <c r="G4406" s="30">
        <f t="shared" si="1105"/>
        <v>20</v>
      </c>
      <c r="H4406" s="30" t="str">
        <f t="shared" si="1102"/>
        <v>-</v>
      </c>
      <c r="I4406" s="30">
        <f t="shared" si="1107"/>
        <v>22</v>
      </c>
      <c r="J4406" s="35" t="str">
        <f t="shared" si="1103"/>
        <v>ICICI Prudential Ultra Short Term - Growth</v>
      </c>
      <c r="K4406" s="35">
        <f t="shared" si="1108"/>
        <v>65</v>
      </c>
      <c r="L4406" s="30" t="str">
        <f t="shared" si="1109"/>
        <v>17.2564</v>
      </c>
      <c r="M4406" s="30">
        <f t="shared" si="1110"/>
        <v>73</v>
      </c>
      <c r="N4406" s="30" t="str">
        <f t="shared" si="1111"/>
        <v>17.2564</v>
      </c>
      <c r="O4406" s="30">
        <f t="shared" si="1112"/>
        <v>81</v>
      </c>
      <c r="P4406" s="30" t="str">
        <f t="shared" si="1113"/>
        <v>17.2564</v>
      </c>
      <c r="Q4406" s="30">
        <f t="shared" si="1114"/>
        <v>89</v>
      </c>
      <c r="R4406" s="36" t="str">
        <f t="shared" si="1115"/>
        <v>08-Aug-2017</v>
      </c>
      <c r="S4406" s="37">
        <f t="shared" si="1106"/>
        <v>17.256399999999999</v>
      </c>
    </row>
    <row r="4407" spans="1:19">
      <c r="A4407" s="30" t="s">
        <v>10028</v>
      </c>
      <c r="D4407" s="30" t="str">
        <f t="shared" si="1100"/>
        <v>111991</v>
      </c>
      <c r="E4407" s="30">
        <f t="shared" si="1104"/>
        <v>7</v>
      </c>
      <c r="F4407" s="30" t="str">
        <f t="shared" si="1101"/>
        <v>INF109K01SK0</v>
      </c>
      <c r="G4407" s="30">
        <f t="shared" si="1105"/>
        <v>20</v>
      </c>
      <c r="H4407" s="30" t="str">
        <f t="shared" si="1102"/>
        <v>INF109K01CT5</v>
      </c>
      <c r="I4407" s="30">
        <f t="shared" si="1107"/>
        <v>33</v>
      </c>
      <c r="J4407" s="35" t="str">
        <f t="shared" si="1103"/>
        <v>ICICI Prudential Ultra Short Term - Monthly Dividend</v>
      </c>
      <c r="K4407" s="35">
        <f t="shared" si="1108"/>
        <v>86</v>
      </c>
      <c r="L4407" s="30" t="str">
        <f t="shared" si="1109"/>
        <v>10.3138</v>
      </c>
      <c r="M4407" s="30">
        <f t="shared" si="1110"/>
        <v>94</v>
      </c>
      <c r="N4407" s="30" t="str">
        <f t="shared" si="1111"/>
        <v>10.3138</v>
      </c>
      <c r="O4407" s="30">
        <f t="shared" si="1112"/>
        <v>102</v>
      </c>
      <c r="P4407" s="30" t="str">
        <f t="shared" si="1113"/>
        <v>10.3138</v>
      </c>
      <c r="Q4407" s="30">
        <f t="shared" si="1114"/>
        <v>110</v>
      </c>
      <c r="R4407" s="36" t="str">
        <f t="shared" si="1115"/>
        <v>08-Aug-2017</v>
      </c>
      <c r="S4407" s="37">
        <f t="shared" si="1106"/>
        <v>10.313800000000001</v>
      </c>
    </row>
    <row r="4408" spans="1:19">
      <c r="A4408" s="30" t="s">
        <v>10029</v>
      </c>
      <c r="D4408" s="30" t="str">
        <f t="shared" si="1100"/>
        <v>111989</v>
      </c>
      <c r="E4408" s="30">
        <f t="shared" si="1104"/>
        <v>7</v>
      </c>
      <c r="F4408" s="30" t="str">
        <f t="shared" si="1101"/>
        <v>INF109K01SL8</v>
      </c>
      <c r="G4408" s="30">
        <f t="shared" si="1105"/>
        <v>20</v>
      </c>
      <c r="H4408" s="30" t="str">
        <f t="shared" si="1102"/>
        <v>INF109K01SM6</v>
      </c>
      <c r="I4408" s="30">
        <f t="shared" si="1107"/>
        <v>33</v>
      </c>
      <c r="J4408" s="35" t="str">
        <f t="shared" si="1103"/>
        <v>ICICI Prudential Ultra Short Term - Weekly Dividend</v>
      </c>
      <c r="K4408" s="35">
        <f t="shared" si="1108"/>
        <v>85</v>
      </c>
      <c r="L4408" s="30" t="str">
        <f t="shared" si="1109"/>
        <v>10.3066</v>
      </c>
      <c r="M4408" s="30">
        <f t="shared" si="1110"/>
        <v>93</v>
      </c>
      <c r="N4408" s="30" t="str">
        <f t="shared" si="1111"/>
        <v>10.3066</v>
      </c>
      <c r="O4408" s="30">
        <f t="shared" si="1112"/>
        <v>101</v>
      </c>
      <c r="P4408" s="30" t="str">
        <f t="shared" si="1113"/>
        <v>10.3066</v>
      </c>
      <c r="Q4408" s="30">
        <f t="shared" si="1114"/>
        <v>109</v>
      </c>
      <c r="R4408" s="36" t="str">
        <f t="shared" si="1115"/>
        <v>08-Aug-2017</v>
      </c>
      <c r="S4408" s="37">
        <f t="shared" si="1106"/>
        <v>10.3066</v>
      </c>
    </row>
    <row r="4409" spans="1:19">
      <c r="A4409" s="30" t="s">
        <v>10030</v>
      </c>
      <c r="D4409" s="30" t="str">
        <f t="shared" si="1100"/>
        <v>130947</v>
      </c>
      <c r="E4409" s="30">
        <f t="shared" si="1104"/>
        <v>7</v>
      </c>
      <c r="F4409" s="30" t="str">
        <f t="shared" si="1101"/>
        <v>INF109KA1I84</v>
      </c>
      <c r="G4409" s="30">
        <f t="shared" si="1105"/>
        <v>20</v>
      </c>
      <c r="H4409" s="30" t="str">
        <f t="shared" si="1102"/>
        <v>-</v>
      </c>
      <c r="I4409" s="30">
        <f t="shared" si="1107"/>
        <v>22</v>
      </c>
      <c r="J4409" s="35" t="str">
        <f t="shared" si="1103"/>
        <v>ICICI Prudential Ultra Short Term Plan - Bonus</v>
      </c>
      <c r="K4409" s="35">
        <f t="shared" si="1108"/>
        <v>69</v>
      </c>
      <c r="L4409" s="30" t="str">
        <f t="shared" si="1109"/>
        <v>12.3387</v>
      </c>
      <c r="M4409" s="30">
        <f t="shared" si="1110"/>
        <v>77</v>
      </c>
      <c r="N4409" s="30" t="str">
        <f t="shared" si="1111"/>
        <v>12.3387</v>
      </c>
      <c r="O4409" s="30">
        <f t="shared" si="1112"/>
        <v>85</v>
      </c>
      <c r="P4409" s="30" t="str">
        <f t="shared" si="1113"/>
        <v>12.3387</v>
      </c>
      <c r="Q4409" s="30">
        <f t="shared" si="1114"/>
        <v>93</v>
      </c>
      <c r="R4409" s="36" t="str">
        <f t="shared" si="1115"/>
        <v>08-Aug-2017</v>
      </c>
      <c r="S4409" s="37">
        <f t="shared" si="1106"/>
        <v>12.338699999999999</v>
      </c>
    </row>
    <row r="4410" spans="1:19" ht="26">
      <c r="A4410" s="30" t="s">
        <v>10031</v>
      </c>
      <c r="D4410" s="30" t="str">
        <f t="shared" si="1100"/>
        <v>131152</v>
      </c>
      <c r="E4410" s="30">
        <f t="shared" si="1104"/>
        <v>7</v>
      </c>
      <c r="F4410" s="30" t="str">
        <f t="shared" si="1101"/>
        <v>INF109KA1N38</v>
      </c>
      <c r="G4410" s="30">
        <f t="shared" si="1105"/>
        <v>20</v>
      </c>
      <c r="H4410" s="30" t="str">
        <f t="shared" si="1102"/>
        <v>INF109KA1N20</v>
      </c>
      <c r="I4410" s="30">
        <f t="shared" si="1107"/>
        <v>33</v>
      </c>
      <c r="J4410" s="35" t="str">
        <f t="shared" si="1103"/>
        <v>ICICI Prudential Ultra Short Term Plan - Direct Plan - Half Yearly Dividend Option</v>
      </c>
      <c r="K4410" s="35">
        <f t="shared" si="1108"/>
        <v>116</v>
      </c>
      <c r="L4410" s="30" t="str">
        <f t="shared" si="1109"/>
        <v>12.0497</v>
      </c>
      <c r="M4410" s="30">
        <f t="shared" si="1110"/>
        <v>124</v>
      </c>
      <c r="N4410" s="30" t="str">
        <f t="shared" si="1111"/>
        <v>12.0497</v>
      </c>
      <c r="O4410" s="30">
        <f t="shared" si="1112"/>
        <v>132</v>
      </c>
      <c r="P4410" s="30" t="str">
        <f t="shared" si="1113"/>
        <v>12.0497</v>
      </c>
      <c r="Q4410" s="30">
        <f t="shared" si="1114"/>
        <v>140</v>
      </c>
      <c r="R4410" s="36" t="str">
        <f t="shared" si="1115"/>
        <v>08-Aug-2017</v>
      </c>
      <c r="S4410" s="37">
        <f t="shared" si="1106"/>
        <v>12.0497</v>
      </c>
    </row>
    <row r="4411" spans="1:19" ht="26">
      <c r="A4411" s="30" t="s">
        <v>10032</v>
      </c>
      <c r="D4411" s="30" t="str">
        <f t="shared" si="1100"/>
        <v>120694</v>
      </c>
      <c r="E4411" s="30">
        <f t="shared" si="1104"/>
        <v>7</v>
      </c>
      <c r="F4411" s="30" t="str">
        <f t="shared" si="1101"/>
        <v>INF109K019B5</v>
      </c>
      <c r="G4411" s="30">
        <f t="shared" si="1105"/>
        <v>20</v>
      </c>
      <c r="H4411" s="30" t="str">
        <f t="shared" si="1102"/>
        <v>INF109K012C8</v>
      </c>
      <c r="I4411" s="30">
        <f t="shared" si="1107"/>
        <v>33</v>
      </c>
      <c r="J4411" s="35" t="str">
        <f t="shared" si="1103"/>
        <v>ICICI Prudential Ultra Short Term Plan - Direct Plan - Quarterly Dividend</v>
      </c>
      <c r="K4411" s="35">
        <f t="shared" si="1108"/>
        <v>107</v>
      </c>
      <c r="L4411" s="30" t="str">
        <f t="shared" si="1109"/>
        <v>12.3337</v>
      </c>
      <c r="M4411" s="30">
        <f t="shared" si="1110"/>
        <v>115</v>
      </c>
      <c r="N4411" s="30" t="str">
        <f t="shared" si="1111"/>
        <v>12.3337</v>
      </c>
      <c r="O4411" s="30">
        <f t="shared" si="1112"/>
        <v>123</v>
      </c>
      <c r="P4411" s="30" t="str">
        <f t="shared" si="1113"/>
        <v>12.3337</v>
      </c>
      <c r="Q4411" s="30">
        <f t="shared" si="1114"/>
        <v>131</v>
      </c>
      <c r="R4411" s="36" t="str">
        <f t="shared" si="1115"/>
        <v>08-Aug-2017</v>
      </c>
      <c r="S4411" s="37">
        <f t="shared" si="1106"/>
        <v>12.3337</v>
      </c>
    </row>
    <row r="4412" spans="1:19" ht="26">
      <c r="A4412" s="30" t="s">
        <v>10033</v>
      </c>
      <c r="D4412" s="30" t="str">
        <f t="shared" si="1100"/>
        <v>131151</v>
      </c>
      <c r="E4412" s="30">
        <f t="shared" si="1104"/>
        <v>7</v>
      </c>
      <c r="F4412" s="30" t="str">
        <f t="shared" si="1101"/>
        <v>INF109KA1N12</v>
      </c>
      <c r="G4412" s="30">
        <f t="shared" si="1105"/>
        <v>20</v>
      </c>
      <c r="H4412" s="30" t="str">
        <f t="shared" si="1102"/>
        <v>INF109KA1N04</v>
      </c>
      <c r="I4412" s="30">
        <f t="shared" si="1107"/>
        <v>33</v>
      </c>
      <c r="J4412" s="35" t="str">
        <f t="shared" si="1103"/>
        <v>ICICI Prudential Ultra Short Term Plan - Half Yearly Dividend Option</v>
      </c>
      <c r="K4412" s="35">
        <f t="shared" si="1108"/>
        <v>102</v>
      </c>
      <c r="L4412" s="30" t="str">
        <f t="shared" si="1109"/>
        <v>11.8847</v>
      </c>
      <c r="M4412" s="30">
        <f t="shared" si="1110"/>
        <v>110</v>
      </c>
      <c r="N4412" s="30" t="str">
        <f t="shared" si="1111"/>
        <v>11.8847</v>
      </c>
      <c r="O4412" s="30">
        <f t="shared" si="1112"/>
        <v>118</v>
      </c>
      <c r="P4412" s="30" t="str">
        <f t="shared" si="1113"/>
        <v>11.8847</v>
      </c>
      <c r="Q4412" s="30">
        <f t="shared" si="1114"/>
        <v>126</v>
      </c>
      <c r="R4412" s="36" t="str">
        <f t="shared" si="1115"/>
        <v>08-Aug-2017</v>
      </c>
      <c r="S4412" s="37">
        <f t="shared" si="1106"/>
        <v>11.8847</v>
      </c>
    </row>
    <row r="4413" spans="1:19" ht="26">
      <c r="A4413" s="30" t="s">
        <v>10034</v>
      </c>
      <c r="D4413" s="30" t="str">
        <f t="shared" si="1100"/>
        <v>111982</v>
      </c>
      <c r="E4413" s="30">
        <f t="shared" si="1104"/>
        <v>7</v>
      </c>
      <c r="F4413" s="30" t="str">
        <f t="shared" si="1101"/>
        <v>INF109K01CL2</v>
      </c>
      <c r="G4413" s="30">
        <f t="shared" si="1105"/>
        <v>20</v>
      </c>
      <c r="H4413" s="30" t="str">
        <f t="shared" si="1102"/>
        <v>-</v>
      </c>
      <c r="I4413" s="30">
        <f t="shared" si="1107"/>
        <v>22</v>
      </c>
      <c r="J4413" s="35" t="str">
        <f t="shared" si="1103"/>
        <v>ICICI Prudential Ultra Short Term Plan - Premium Daily Dividend</v>
      </c>
      <c r="K4413" s="35">
        <f t="shared" si="1108"/>
        <v>86</v>
      </c>
      <c r="L4413" s="30" t="str">
        <f t="shared" si="1109"/>
        <v>10.1286</v>
      </c>
      <c r="M4413" s="30">
        <f t="shared" si="1110"/>
        <v>94</v>
      </c>
      <c r="N4413" s="30" t="str">
        <f t="shared" si="1111"/>
        <v>10.1286</v>
      </c>
      <c r="O4413" s="30">
        <f t="shared" si="1112"/>
        <v>102</v>
      </c>
      <c r="P4413" s="30" t="str">
        <f t="shared" si="1113"/>
        <v>10.1286</v>
      </c>
      <c r="Q4413" s="30">
        <f t="shared" si="1114"/>
        <v>110</v>
      </c>
      <c r="R4413" s="36" t="str">
        <f t="shared" si="1115"/>
        <v>08-Aug-2017</v>
      </c>
      <c r="S4413" s="37">
        <f t="shared" si="1106"/>
        <v>10.1286</v>
      </c>
    </row>
    <row r="4414" spans="1:19" ht="26">
      <c r="A4414" s="30" t="s">
        <v>361</v>
      </c>
      <c r="D4414" s="30" t="str">
        <f t="shared" si="1100"/>
        <v>111985</v>
      </c>
      <c r="E4414" s="30">
        <f t="shared" si="1104"/>
        <v>7</v>
      </c>
      <c r="F4414" s="30" t="str">
        <f t="shared" si="1101"/>
        <v>INF109K01CO6</v>
      </c>
      <c r="G4414" s="30">
        <f t="shared" si="1105"/>
        <v>20</v>
      </c>
      <c r="H4414" s="30" t="str">
        <f t="shared" si="1102"/>
        <v>-</v>
      </c>
      <c r="I4414" s="30">
        <f t="shared" si="1107"/>
        <v>22</v>
      </c>
      <c r="J4414" s="35" t="str">
        <f t="shared" si="1103"/>
        <v>ICICI Prudential Ultra Short Term Plan - Premium Monthly Dividend</v>
      </c>
      <c r="K4414" s="35">
        <f t="shared" si="1108"/>
        <v>88</v>
      </c>
      <c r="L4414" s="30" t="str">
        <f t="shared" si="1109"/>
        <v>10.0770</v>
      </c>
      <c r="M4414" s="30">
        <f t="shared" si="1110"/>
        <v>96</v>
      </c>
      <c r="N4414" s="30" t="str">
        <f t="shared" si="1111"/>
        <v>10.0770</v>
      </c>
      <c r="O4414" s="30">
        <f t="shared" si="1112"/>
        <v>104</v>
      </c>
      <c r="P4414" s="30" t="str">
        <f t="shared" si="1113"/>
        <v>10.0770</v>
      </c>
      <c r="Q4414" s="30">
        <f t="shared" si="1114"/>
        <v>112</v>
      </c>
      <c r="R4414" s="36" t="str">
        <f t="shared" si="1115"/>
        <v>04-Aug-2015</v>
      </c>
      <c r="S4414" s="37">
        <f t="shared" si="1106"/>
        <v>10.077</v>
      </c>
    </row>
    <row r="4415" spans="1:19">
      <c r="A4415" s="30" t="s">
        <v>10035</v>
      </c>
      <c r="D4415" s="30" t="str">
        <f t="shared" si="1100"/>
        <v>111992</v>
      </c>
      <c r="E4415" s="30">
        <f t="shared" si="1104"/>
        <v>7</v>
      </c>
      <c r="F4415" s="30" t="str">
        <f t="shared" si="1101"/>
        <v>INF109K01SN4</v>
      </c>
      <c r="G4415" s="30">
        <f t="shared" si="1105"/>
        <v>20</v>
      </c>
      <c r="H4415" s="30" t="str">
        <f t="shared" si="1102"/>
        <v>INF109K01SO2</v>
      </c>
      <c r="I4415" s="30">
        <f t="shared" si="1107"/>
        <v>33</v>
      </c>
      <c r="J4415" s="35" t="str">
        <f t="shared" si="1103"/>
        <v>ICICI Prudential Ultra Short Term Plan -Quarterly Dividend</v>
      </c>
      <c r="K4415" s="35">
        <f t="shared" si="1108"/>
        <v>92</v>
      </c>
      <c r="L4415" s="30" t="str">
        <f t="shared" si="1109"/>
        <v>10.7181</v>
      </c>
      <c r="M4415" s="30">
        <f t="shared" si="1110"/>
        <v>100</v>
      </c>
      <c r="N4415" s="30" t="str">
        <f t="shared" si="1111"/>
        <v>10.7181</v>
      </c>
      <c r="O4415" s="30">
        <f t="shared" si="1112"/>
        <v>108</v>
      </c>
      <c r="P4415" s="30" t="str">
        <f t="shared" si="1113"/>
        <v>10.7181</v>
      </c>
      <c r="Q4415" s="30">
        <f t="shared" si="1114"/>
        <v>116</v>
      </c>
      <c r="R4415" s="36" t="str">
        <f t="shared" si="1115"/>
        <v>08-Aug-2017</v>
      </c>
      <c r="S4415" s="37">
        <f t="shared" si="1106"/>
        <v>10.7181</v>
      </c>
    </row>
    <row r="4416" spans="1:19">
      <c r="A4416" s="30" t="s">
        <v>10036</v>
      </c>
      <c r="D4416" s="30" t="str">
        <f t="shared" si="1100"/>
        <v>111976</v>
      </c>
      <c r="E4416" s="30">
        <f t="shared" si="1104"/>
        <v>7</v>
      </c>
      <c r="F4416" s="30" t="str">
        <f t="shared" si="1101"/>
        <v>INF109K01CF4</v>
      </c>
      <c r="G4416" s="30">
        <f t="shared" si="1105"/>
        <v>20</v>
      </c>
      <c r="H4416" s="30" t="str">
        <f t="shared" si="1102"/>
        <v>-</v>
      </c>
      <c r="I4416" s="30">
        <f t="shared" si="1107"/>
        <v>22</v>
      </c>
      <c r="J4416" s="35" t="str">
        <f t="shared" si="1103"/>
        <v>ICICI Prudential Ultra Short Term Plan Retail Daily Dividend</v>
      </c>
      <c r="K4416" s="35">
        <f t="shared" si="1108"/>
        <v>83</v>
      </c>
      <c r="L4416" s="30" t="str">
        <f t="shared" si="1109"/>
        <v>10.1286</v>
      </c>
      <c r="M4416" s="30">
        <f t="shared" si="1110"/>
        <v>91</v>
      </c>
      <c r="N4416" s="30" t="str">
        <f t="shared" si="1111"/>
        <v>10.1286</v>
      </c>
      <c r="O4416" s="30">
        <f t="shared" si="1112"/>
        <v>99</v>
      </c>
      <c r="P4416" s="30" t="str">
        <f t="shared" si="1113"/>
        <v>10.1286</v>
      </c>
      <c r="Q4416" s="30">
        <f t="shared" si="1114"/>
        <v>107</v>
      </c>
      <c r="R4416" s="36" t="str">
        <f t="shared" si="1115"/>
        <v>08-Aug-2017</v>
      </c>
      <c r="S4416" s="37">
        <f t="shared" si="1106"/>
        <v>10.1286</v>
      </c>
    </row>
    <row r="4417" spans="1:19" ht="26">
      <c r="A4417" s="30" t="s">
        <v>10037</v>
      </c>
      <c r="D4417" s="30" t="str">
        <f t="shared" si="1100"/>
        <v>111978</v>
      </c>
      <c r="E4417" s="30">
        <f t="shared" si="1104"/>
        <v>7</v>
      </c>
      <c r="F4417" s="30" t="str">
        <f t="shared" si="1101"/>
        <v>INF109K01SF0</v>
      </c>
      <c r="G4417" s="30">
        <f t="shared" si="1105"/>
        <v>20</v>
      </c>
      <c r="H4417" s="30" t="str">
        <f t="shared" si="1102"/>
        <v>INF109K01CH0</v>
      </c>
      <c r="I4417" s="30">
        <f t="shared" si="1107"/>
        <v>33</v>
      </c>
      <c r="J4417" s="35" t="str">
        <f t="shared" si="1103"/>
        <v>ICICI Prudential Ultra Short Term Plan Retail Fort Nightly Dividend</v>
      </c>
      <c r="K4417" s="35">
        <f t="shared" si="1108"/>
        <v>101</v>
      </c>
      <c r="L4417" s="30" t="str">
        <f t="shared" si="1109"/>
        <v>10.2569</v>
      </c>
      <c r="M4417" s="30">
        <f t="shared" si="1110"/>
        <v>109</v>
      </c>
      <c r="N4417" s="30" t="str">
        <f t="shared" si="1111"/>
        <v>10.2569</v>
      </c>
      <c r="O4417" s="30">
        <f t="shared" si="1112"/>
        <v>117</v>
      </c>
      <c r="P4417" s="30" t="str">
        <f t="shared" si="1113"/>
        <v>10.2569</v>
      </c>
      <c r="Q4417" s="30">
        <f t="shared" si="1114"/>
        <v>125</v>
      </c>
      <c r="R4417" s="36" t="str">
        <f t="shared" si="1115"/>
        <v>08-Aug-2017</v>
      </c>
      <c r="S4417" s="37">
        <f t="shared" si="1106"/>
        <v>10.2569</v>
      </c>
    </row>
    <row r="4418" spans="1:19">
      <c r="A4418" s="30" t="s">
        <v>10038</v>
      </c>
      <c r="D4418" s="30" t="str">
        <f t="shared" si="1100"/>
        <v>111972</v>
      </c>
      <c r="E4418" s="30">
        <f t="shared" si="1104"/>
        <v>7</v>
      </c>
      <c r="F4418" s="30" t="str">
        <f t="shared" si="1101"/>
        <v>INF109K01CE7</v>
      </c>
      <c r="G4418" s="30">
        <f t="shared" si="1105"/>
        <v>20</v>
      </c>
      <c r="H4418" s="30" t="str">
        <f t="shared" si="1102"/>
        <v>-</v>
      </c>
      <c r="I4418" s="30">
        <f t="shared" si="1107"/>
        <v>22</v>
      </c>
      <c r="J4418" s="35" t="str">
        <f t="shared" si="1103"/>
        <v>ICICI Prudential Ultra Short Term Plan Retail Growth</v>
      </c>
      <c r="K4418" s="35">
        <f t="shared" si="1108"/>
        <v>75</v>
      </c>
      <c r="L4418" s="30" t="str">
        <f t="shared" si="1109"/>
        <v>18.7444</v>
      </c>
      <c r="M4418" s="30">
        <f t="shared" si="1110"/>
        <v>83</v>
      </c>
      <c r="N4418" s="30" t="str">
        <f t="shared" si="1111"/>
        <v>18.7444</v>
      </c>
      <c r="O4418" s="30">
        <f t="shared" si="1112"/>
        <v>91</v>
      </c>
      <c r="P4418" s="30" t="str">
        <f t="shared" si="1113"/>
        <v>18.7444</v>
      </c>
      <c r="Q4418" s="30">
        <f t="shared" si="1114"/>
        <v>99</v>
      </c>
      <c r="R4418" s="36" t="str">
        <f t="shared" si="1115"/>
        <v>08-Aug-2017</v>
      </c>
      <c r="S4418" s="37">
        <f t="shared" si="1106"/>
        <v>18.744399999999999</v>
      </c>
    </row>
    <row r="4419" spans="1:19">
      <c r="A4419" s="30" t="s">
        <v>10039</v>
      </c>
      <c r="D4419" s="30" t="str">
        <f t="shared" si="1100"/>
        <v>111979</v>
      </c>
      <c r="E4419" s="30">
        <f t="shared" si="1104"/>
        <v>7</v>
      </c>
      <c r="F4419" s="30" t="str">
        <f t="shared" si="1101"/>
        <v>INF109K01QM0</v>
      </c>
      <c r="G4419" s="30">
        <f t="shared" si="1105"/>
        <v>20</v>
      </c>
      <c r="H4419" s="30" t="str">
        <f t="shared" si="1102"/>
        <v>INF109K01CI8</v>
      </c>
      <c r="I4419" s="30">
        <f t="shared" si="1107"/>
        <v>33</v>
      </c>
      <c r="J4419" s="35" t="str">
        <f t="shared" si="1103"/>
        <v>ICICI Prudential Ultra Short Term Plan Retail Monthly Dividend</v>
      </c>
      <c r="K4419" s="35">
        <f t="shared" si="1108"/>
        <v>96</v>
      </c>
      <c r="L4419" s="30" t="str">
        <f t="shared" si="1109"/>
        <v>10.2536</v>
      </c>
      <c r="M4419" s="30">
        <f t="shared" si="1110"/>
        <v>104</v>
      </c>
      <c r="N4419" s="30" t="str">
        <f t="shared" si="1111"/>
        <v>10.2536</v>
      </c>
      <c r="O4419" s="30">
        <f t="shared" si="1112"/>
        <v>112</v>
      </c>
      <c r="P4419" s="30" t="str">
        <f t="shared" si="1113"/>
        <v>10.2536</v>
      </c>
      <c r="Q4419" s="30">
        <f t="shared" si="1114"/>
        <v>120</v>
      </c>
      <c r="R4419" s="36" t="str">
        <f t="shared" si="1115"/>
        <v>08-Aug-2017</v>
      </c>
      <c r="S4419" s="37">
        <f t="shared" si="1106"/>
        <v>10.2536</v>
      </c>
    </row>
    <row r="4420" spans="1:19" ht="26">
      <c r="A4420" s="30" t="s">
        <v>10040</v>
      </c>
      <c r="D4420" s="30" t="str">
        <f t="shared" si="1100"/>
        <v>111980</v>
      </c>
      <c r="E4420" s="30">
        <f t="shared" si="1104"/>
        <v>7</v>
      </c>
      <c r="F4420" s="30" t="str">
        <f t="shared" si="1101"/>
        <v>INF109K01FQ4</v>
      </c>
      <c r="G4420" s="30">
        <f t="shared" si="1105"/>
        <v>20</v>
      </c>
      <c r="H4420" s="30" t="str">
        <f t="shared" si="1102"/>
        <v>INF109K01CJ6</v>
      </c>
      <c r="I4420" s="30">
        <f t="shared" si="1107"/>
        <v>33</v>
      </c>
      <c r="J4420" s="35" t="str">
        <f t="shared" si="1103"/>
        <v>ICICI Prudential Ultra Short Term Plan Retail Quarterly Dividend</v>
      </c>
      <c r="K4420" s="35">
        <f t="shared" si="1108"/>
        <v>98</v>
      </c>
      <c r="L4420" s="30" t="str">
        <f t="shared" si="1109"/>
        <v>10.7246</v>
      </c>
      <c r="M4420" s="30">
        <f t="shared" si="1110"/>
        <v>106</v>
      </c>
      <c r="N4420" s="30" t="str">
        <f t="shared" si="1111"/>
        <v>10.7246</v>
      </c>
      <c r="O4420" s="30">
        <f t="shared" si="1112"/>
        <v>114</v>
      </c>
      <c r="P4420" s="30" t="str">
        <f t="shared" si="1113"/>
        <v>10.7246</v>
      </c>
      <c r="Q4420" s="30">
        <f t="shared" si="1114"/>
        <v>122</v>
      </c>
      <c r="R4420" s="36" t="str">
        <f t="shared" si="1115"/>
        <v>08-Aug-2017</v>
      </c>
      <c r="S4420" s="37">
        <f t="shared" si="1106"/>
        <v>10.724600000000001</v>
      </c>
    </row>
    <row r="4421" spans="1:19">
      <c r="A4421" s="30" t="s">
        <v>10041</v>
      </c>
      <c r="D4421" s="30" t="str">
        <f t="shared" si="1100"/>
        <v>111977</v>
      </c>
      <c r="E4421" s="30">
        <f t="shared" si="1104"/>
        <v>7</v>
      </c>
      <c r="F4421" s="30" t="str">
        <f t="shared" si="1101"/>
        <v>INF109K01SE3</v>
      </c>
      <c r="G4421" s="30">
        <f t="shared" si="1105"/>
        <v>20</v>
      </c>
      <c r="H4421" s="30" t="str">
        <f t="shared" si="1102"/>
        <v>INF109K01CG2</v>
      </c>
      <c r="I4421" s="30">
        <f t="shared" si="1107"/>
        <v>33</v>
      </c>
      <c r="J4421" s="35" t="str">
        <f t="shared" si="1103"/>
        <v>ICICI Prudential Ultra Short Term Plan Retail Weekly Dividend</v>
      </c>
      <c r="K4421" s="35">
        <f t="shared" si="1108"/>
        <v>95</v>
      </c>
      <c r="L4421" s="30" t="str">
        <f t="shared" si="1109"/>
        <v>10.2217</v>
      </c>
      <c r="M4421" s="30">
        <f t="shared" si="1110"/>
        <v>103</v>
      </c>
      <c r="N4421" s="30" t="str">
        <f t="shared" si="1111"/>
        <v>10.2217</v>
      </c>
      <c r="O4421" s="30">
        <f t="shared" si="1112"/>
        <v>111</v>
      </c>
      <c r="P4421" s="30" t="str">
        <f t="shared" si="1113"/>
        <v>10.2217</v>
      </c>
      <c r="Q4421" s="30">
        <f t="shared" si="1114"/>
        <v>119</v>
      </c>
      <c r="R4421" s="36" t="str">
        <f t="shared" si="1115"/>
        <v>08-Aug-2017</v>
      </c>
      <c r="S4421" s="37">
        <f t="shared" si="1106"/>
        <v>10.2217</v>
      </c>
    </row>
    <row r="4422" spans="1:19">
      <c r="A4422" s="30" t="s">
        <v>97</v>
      </c>
      <c r="D4422" s="30" t="str">
        <f t="shared" si="1100"/>
        <v/>
      </c>
      <c r="E4422" s="30" t="str">
        <f t="shared" si="1104"/>
        <v/>
      </c>
      <c r="F4422" s="30" t="str">
        <f t="shared" si="1101"/>
        <v xml:space="preserve"> </v>
      </c>
      <c r="G4422" s="30" t="str">
        <f t="shared" si="1105"/>
        <v/>
      </c>
      <c r="H4422" s="30" t="str">
        <f t="shared" si="1102"/>
        <v/>
      </c>
      <c r="I4422" s="30" t="str">
        <f t="shared" si="1107"/>
        <v/>
      </c>
      <c r="J4422" s="35" t="str">
        <f t="shared" si="1103"/>
        <v/>
      </c>
      <c r="K4422" s="35" t="str">
        <f t="shared" si="1108"/>
        <v/>
      </c>
      <c r="L4422" s="30" t="str">
        <f t="shared" si="1109"/>
        <v/>
      </c>
      <c r="M4422" s="30" t="str">
        <f t="shared" si="1110"/>
        <v/>
      </c>
      <c r="N4422" s="30" t="str">
        <f t="shared" si="1111"/>
        <v/>
      </c>
      <c r="O4422" s="30" t="str">
        <f t="shared" si="1112"/>
        <v/>
      </c>
      <c r="P4422" s="30" t="str">
        <f t="shared" si="1113"/>
        <v/>
      </c>
      <c r="Q4422" s="30" t="str">
        <f t="shared" si="1114"/>
        <v/>
      </c>
      <c r="R4422" s="36" t="str">
        <f t="shared" si="1115"/>
        <v/>
      </c>
      <c r="S4422" s="37" t="str">
        <f t="shared" si="1106"/>
        <v/>
      </c>
    </row>
    <row r="4423" spans="1:19">
      <c r="A4423" s="30" t="s">
        <v>126</v>
      </c>
      <c r="D4423" s="30" t="str">
        <f t="shared" ref="D4423:D4486" si="1116">IF(ISERROR(LEFT(A4423,SEARCH(";",A4423)-1)),"",LEFT(A4423,SEARCH(";",A4423)-1))</f>
        <v/>
      </c>
      <c r="E4423" s="30" t="str">
        <f t="shared" si="1104"/>
        <v/>
      </c>
      <c r="F4423" s="30" t="str">
        <f t="shared" ref="F4423:F4486" si="1117">IF($D4423="",A4423,MID($A4423,E4423+1,SEARCH(";",$A4423,E4423+1)-E4423-1))</f>
        <v>IDBI Mutual Fund</v>
      </c>
      <c r="G4423" s="30" t="str">
        <f t="shared" si="1105"/>
        <v/>
      </c>
      <c r="H4423" s="30" t="str">
        <f t="shared" ref="H4423:H4486" si="1118">IF($D4423="","",MID($A4423,G4423+1,SEARCH(";",$A4423,G4423+1)-G4423-1))</f>
        <v/>
      </c>
      <c r="I4423" s="30" t="str">
        <f t="shared" si="1107"/>
        <v/>
      </c>
      <c r="J4423" s="35" t="str">
        <f t="shared" ref="J4423:J4486" si="1119">IF($D4423="","",MID($A4423,I4423+1,SEARCH(";",$A4423,I4423+1)-I4423-1))</f>
        <v/>
      </c>
      <c r="K4423" s="35" t="str">
        <f t="shared" si="1108"/>
        <v/>
      </c>
      <c r="L4423" s="30" t="str">
        <f t="shared" si="1109"/>
        <v/>
      </c>
      <c r="M4423" s="30" t="str">
        <f t="shared" si="1110"/>
        <v/>
      </c>
      <c r="N4423" s="30" t="str">
        <f t="shared" si="1111"/>
        <v/>
      </c>
      <c r="O4423" s="30" t="str">
        <f t="shared" si="1112"/>
        <v/>
      </c>
      <c r="P4423" s="30" t="str">
        <f t="shared" si="1113"/>
        <v/>
      </c>
      <c r="Q4423" s="30" t="str">
        <f t="shared" si="1114"/>
        <v/>
      </c>
      <c r="R4423" s="36" t="str">
        <f t="shared" si="1115"/>
        <v/>
      </c>
      <c r="S4423" s="37" t="str">
        <f t="shared" si="1106"/>
        <v/>
      </c>
    </row>
    <row r="4424" spans="1:19">
      <c r="A4424" s="30" t="s">
        <v>97</v>
      </c>
      <c r="D4424" s="30" t="str">
        <f t="shared" si="1116"/>
        <v/>
      </c>
      <c r="E4424" s="30" t="str">
        <f t="shared" ref="E4424:E4487" si="1120">IF($D4424="","",LEN(D4424)+1)</f>
        <v/>
      </c>
      <c r="F4424" s="30" t="str">
        <f t="shared" si="1117"/>
        <v xml:space="preserve"> </v>
      </c>
      <c r="G4424" s="30" t="str">
        <f t="shared" ref="G4424:G4487" si="1121">IF($D4424="","",E4424+(LEN(F4424)+1))</f>
        <v/>
      </c>
      <c r="H4424" s="30" t="str">
        <f t="shared" si="1118"/>
        <v/>
      </c>
      <c r="I4424" s="30" t="str">
        <f t="shared" si="1107"/>
        <v/>
      </c>
      <c r="J4424" s="35" t="str">
        <f t="shared" si="1119"/>
        <v/>
      </c>
      <c r="K4424" s="35" t="str">
        <f t="shared" si="1108"/>
        <v/>
      </c>
      <c r="L4424" s="30" t="str">
        <f t="shared" si="1109"/>
        <v/>
      </c>
      <c r="M4424" s="30" t="str">
        <f t="shared" si="1110"/>
        <v/>
      </c>
      <c r="N4424" s="30" t="str">
        <f t="shared" si="1111"/>
        <v/>
      </c>
      <c r="O4424" s="30" t="str">
        <f t="shared" si="1112"/>
        <v/>
      </c>
      <c r="P4424" s="30" t="str">
        <f t="shared" si="1113"/>
        <v/>
      </c>
      <c r="Q4424" s="30" t="str">
        <f t="shared" si="1114"/>
        <v/>
      </c>
      <c r="R4424" s="36" t="str">
        <f t="shared" si="1115"/>
        <v/>
      </c>
      <c r="S4424" s="37" t="str">
        <f t="shared" ref="S4424:S4487" si="1122">IF(L4424="","",L4424+0)</f>
        <v/>
      </c>
    </row>
    <row r="4425" spans="1:19" ht="26">
      <c r="A4425" s="30" t="s">
        <v>10042</v>
      </c>
      <c r="D4425" s="30" t="str">
        <f t="shared" si="1116"/>
        <v>128337</v>
      </c>
      <c r="E4425" s="30">
        <f t="shared" si="1120"/>
        <v>7</v>
      </c>
      <c r="F4425" s="30" t="str">
        <f t="shared" si="1117"/>
        <v>INF397L01GD9</v>
      </c>
      <c r="G4425" s="30">
        <f t="shared" si="1121"/>
        <v>20</v>
      </c>
      <c r="H4425" s="30" t="str">
        <f t="shared" si="1118"/>
        <v>-</v>
      </c>
      <c r="I4425" s="30">
        <f t="shared" si="1107"/>
        <v>22</v>
      </c>
      <c r="J4425" s="35" t="str">
        <f t="shared" si="1119"/>
        <v>IDBI Corporate Debt Opportunities Fund Annual Dividend - Direct Plan</v>
      </c>
      <c r="K4425" s="35">
        <f t="shared" si="1108"/>
        <v>91</v>
      </c>
      <c r="L4425" s="30" t="str">
        <f t="shared" si="1109"/>
        <v>13.4705</v>
      </c>
      <c r="M4425" s="30">
        <f t="shared" si="1110"/>
        <v>99</v>
      </c>
      <c r="N4425" s="30" t="str">
        <f t="shared" si="1111"/>
        <v>13.2011</v>
      </c>
      <c r="O4425" s="30">
        <f t="shared" si="1112"/>
        <v>107</v>
      </c>
      <c r="P4425" s="30" t="str">
        <f t="shared" si="1113"/>
        <v>13.4705</v>
      </c>
      <c r="Q4425" s="30">
        <f t="shared" si="1114"/>
        <v>115</v>
      </c>
      <c r="R4425" s="36" t="str">
        <f t="shared" si="1115"/>
        <v>09-Aug-2017</v>
      </c>
      <c r="S4425" s="37">
        <f t="shared" si="1122"/>
        <v>13.470499999999999</v>
      </c>
    </row>
    <row r="4426" spans="1:19" ht="26">
      <c r="A4426" s="30" t="s">
        <v>10043</v>
      </c>
      <c r="D4426" s="30" t="str">
        <f t="shared" si="1116"/>
        <v>128332</v>
      </c>
      <c r="E4426" s="30">
        <f t="shared" si="1120"/>
        <v>7</v>
      </c>
      <c r="F4426" s="30" t="str">
        <f t="shared" si="1117"/>
        <v>INF397L01FX9</v>
      </c>
      <c r="G4426" s="30">
        <f t="shared" si="1121"/>
        <v>20</v>
      </c>
      <c r="H4426" s="30" t="str">
        <f t="shared" si="1118"/>
        <v>-</v>
      </c>
      <c r="I4426" s="30">
        <f t="shared" si="1107"/>
        <v>22</v>
      </c>
      <c r="J4426" s="35" t="str">
        <f t="shared" si="1119"/>
        <v>IDBI Corporate Debt Opportunities Fund Annual Dividend - Regular Plan</v>
      </c>
      <c r="K4426" s="35">
        <f t="shared" si="1108"/>
        <v>92</v>
      </c>
      <c r="L4426" s="30" t="str">
        <f t="shared" si="1109"/>
        <v>10.7498</v>
      </c>
      <c r="M4426" s="30">
        <f t="shared" si="1110"/>
        <v>100</v>
      </c>
      <c r="N4426" s="30" t="str">
        <f t="shared" si="1111"/>
        <v>10.5348</v>
      </c>
      <c r="O4426" s="30">
        <f t="shared" si="1112"/>
        <v>108</v>
      </c>
      <c r="P4426" s="30" t="str">
        <f t="shared" si="1113"/>
        <v>10.7498</v>
      </c>
      <c r="Q4426" s="30">
        <f t="shared" si="1114"/>
        <v>116</v>
      </c>
      <c r="R4426" s="36" t="str">
        <f t="shared" si="1115"/>
        <v>09-Aug-2017</v>
      </c>
      <c r="S4426" s="37">
        <f t="shared" si="1122"/>
        <v>10.7498</v>
      </c>
    </row>
    <row r="4427" spans="1:19">
      <c r="A4427" s="30" t="s">
        <v>10044</v>
      </c>
      <c r="D4427" s="30" t="str">
        <f t="shared" si="1116"/>
        <v>127181</v>
      </c>
      <c r="E4427" s="30">
        <f t="shared" si="1120"/>
        <v>7</v>
      </c>
      <c r="F4427" s="30" t="str">
        <f t="shared" si="1117"/>
        <v>INF397L01GG2</v>
      </c>
      <c r="G4427" s="30">
        <f t="shared" si="1121"/>
        <v>20</v>
      </c>
      <c r="H4427" s="30" t="str">
        <f t="shared" si="1118"/>
        <v>-</v>
      </c>
      <c r="I4427" s="30">
        <f t="shared" si="1107"/>
        <v>22</v>
      </c>
      <c r="J4427" s="35" t="str">
        <f t="shared" si="1119"/>
        <v>IDBI Corporate Debt Opportunities Fund Growth Direct</v>
      </c>
      <c r="K4427" s="35">
        <f t="shared" si="1108"/>
        <v>75</v>
      </c>
      <c r="L4427" s="30" t="str">
        <f t="shared" si="1109"/>
        <v>13.7464</v>
      </c>
      <c r="M4427" s="30">
        <f t="shared" si="1110"/>
        <v>83</v>
      </c>
      <c r="N4427" s="30" t="str">
        <f t="shared" si="1111"/>
        <v>13.4715</v>
      </c>
      <c r="O4427" s="30">
        <f t="shared" si="1112"/>
        <v>91</v>
      </c>
      <c r="P4427" s="30" t="str">
        <f t="shared" si="1113"/>
        <v>13.7464</v>
      </c>
      <c r="Q4427" s="30">
        <f t="shared" si="1114"/>
        <v>99</v>
      </c>
      <c r="R4427" s="36" t="str">
        <f t="shared" si="1115"/>
        <v>09-Aug-2017</v>
      </c>
      <c r="S4427" s="37">
        <f t="shared" si="1122"/>
        <v>13.7464</v>
      </c>
    </row>
    <row r="4428" spans="1:19">
      <c r="A4428" s="30" t="s">
        <v>10045</v>
      </c>
      <c r="D4428" s="30" t="str">
        <f t="shared" si="1116"/>
        <v>127183</v>
      </c>
      <c r="E4428" s="30">
        <f t="shared" si="1120"/>
        <v>7</v>
      </c>
      <c r="F4428" s="30" t="str">
        <f t="shared" si="1117"/>
        <v>INF397L01GH0</v>
      </c>
      <c r="G4428" s="30">
        <f t="shared" si="1121"/>
        <v>20</v>
      </c>
      <c r="H4428" s="30" t="str">
        <f t="shared" si="1118"/>
        <v>-</v>
      </c>
      <c r="I4428" s="30">
        <f t="shared" si="1107"/>
        <v>22</v>
      </c>
      <c r="J4428" s="35" t="str">
        <f t="shared" si="1119"/>
        <v>IDBI Corporate Debt Opportunities Fund Growth Regular</v>
      </c>
      <c r="K4428" s="35">
        <f t="shared" si="1108"/>
        <v>76</v>
      </c>
      <c r="L4428" s="30" t="str">
        <f t="shared" si="1109"/>
        <v>13.3344</v>
      </c>
      <c r="M4428" s="30">
        <f t="shared" si="1110"/>
        <v>84</v>
      </c>
      <c r="N4428" s="30" t="str">
        <f t="shared" si="1111"/>
        <v>13.0677</v>
      </c>
      <c r="O4428" s="30">
        <f t="shared" si="1112"/>
        <v>92</v>
      </c>
      <c r="P4428" s="30" t="str">
        <f t="shared" si="1113"/>
        <v>13.3344</v>
      </c>
      <c r="Q4428" s="30">
        <f t="shared" si="1114"/>
        <v>100</v>
      </c>
      <c r="R4428" s="36" t="str">
        <f t="shared" si="1115"/>
        <v>09-Aug-2017</v>
      </c>
      <c r="S4428" s="37">
        <f t="shared" si="1122"/>
        <v>13.3344</v>
      </c>
    </row>
    <row r="4429" spans="1:19" ht="26">
      <c r="A4429" s="30" t="s">
        <v>10046</v>
      </c>
      <c r="D4429" s="30" t="str">
        <f t="shared" si="1116"/>
        <v>127184</v>
      </c>
      <c r="E4429" s="30">
        <f t="shared" si="1120"/>
        <v>7</v>
      </c>
      <c r="F4429" s="30" t="str">
        <f t="shared" si="1117"/>
        <v>INF397L01GA5</v>
      </c>
      <c r="G4429" s="30">
        <f t="shared" si="1121"/>
        <v>20</v>
      </c>
      <c r="H4429" s="30" t="str">
        <f t="shared" si="1118"/>
        <v>-</v>
      </c>
      <c r="I4429" s="30">
        <f t="shared" ref="I4429:I4492" si="1123">IF($D4429="","",G4429+LEN(H4429)+1)</f>
        <v>22</v>
      </c>
      <c r="J4429" s="35" t="str">
        <f t="shared" si="1119"/>
        <v>IDBI Corporate Debt Opportunities Fund Quarterly Dividend - Direct Plan</v>
      </c>
      <c r="K4429" s="35">
        <f t="shared" ref="K4429:K4492" si="1124">IF($D4429="","",I4429+LEN(J4429)+1)</f>
        <v>94</v>
      </c>
      <c r="L4429" s="30" t="str">
        <f t="shared" ref="L4429:L4492" si="1125">IF($D4429="","",MID($A4429,K4429+1,SEARCH(";",$A4429,K4429+1)-K4429-1))</f>
        <v>10.4534</v>
      </c>
      <c r="M4429" s="30">
        <f t="shared" ref="M4429:M4492" si="1126">IF($D4429="","",K4429+LEN(L4429)+1)</f>
        <v>102</v>
      </c>
      <c r="N4429" s="30" t="str">
        <f t="shared" ref="N4429:N4492" si="1127">IF($D4429="","",MID($A4429,M4429+1,SEARCH(";",$A4429,M4429+1)-M4429-1))</f>
        <v>10.2443</v>
      </c>
      <c r="O4429" s="30">
        <f t="shared" ref="O4429:O4492" si="1128">IF($D4429="","",M4429+LEN(N4429)+1)</f>
        <v>110</v>
      </c>
      <c r="P4429" s="30" t="str">
        <f t="shared" ref="P4429:P4492" si="1129">IF($D4429="","",MID($A4429,O4429+1,SEARCH(";",$A4429,O4429+1)-O4429-1))</f>
        <v>10.4534</v>
      </c>
      <c r="Q4429" s="30">
        <f t="shared" ref="Q4429:Q4492" si="1130">IF($D4429="","",O4429+LEN(P4429)+1)</f>
        <v>118</v>
      </c>
      <c r="R4429" s="36" t="str">
        <f t="shared" ref="R4429:R4492" si="1131">IF($D4429="","",MID($A4429,Q4429+1,15))</f>
        <v>09-Aug-2017</v>
      </c>
      <c r="S4429" s="37">
        <f t="shared" si="1122"/>
        <v>10.4534</v>
      </c>
    </row>
    <row r="4430" spans="1:19" ht="26">
      <c r="A4430" s="30" t="s">
        <v>10047</v>
      </c>
      <c r="D4430" s="30" t="str">
        <f t="shared" si="1116"/>
        <v>127182</v>
      </c>
      <c r="E4430" s="30">
        <f t="shared" si="1120"/>
        <v>7</v>
      </c>
      <c r="F4430" s="30" t="str">
        <f t="shared" si="1117"/>
        <v>INF397L01FU5</v>
      </c>
      <c r="G4430" s="30">
        <f t="shared" si="1121"/>
        <v>20</v>
      </c>
      <c r="H4430" s="30" t="str">
        <f t="shared" si="1118"/>
        <v>-</v>
      </c>
      <c r="I4430" s="30">
        <f t="shared" si="1123"/>
        <v>22</v>
      </c>
      <c r="J4430" s="35" t="str">
        <f t="shared" si="1119"/>
        <v>IDBI Corporate Debt Opportunities Fund Quarterly Dividend - Regular Plan</v>
      </c>
      <c r="K4430" s="35">
        <f t="shared" si="1124"/>
        <v>95</v>
      </c>
      <c r="L4430" s="30" t="str">
        <f t="shared" si="1125"/>
        <v>10.3269</v>
      </c>
      <c r="M4430" s="30">
        <f t="shared" si="1126"/>
        <v>103</v>
      </c>
      <c r="N4430" s="30" t="str">
        <f t="shared" si="1127"/>
        <v>10.1204</v>
      </c>
      <c r="O4430" s="30">
        <f t="shared" si="1128"/>
        <v>111</v>
      </c>
      <c r="P4430" s="30" t="str">
        <f t="shared" si="1129"/>
        <v>10.3269</v>
      </c>
      <c r="Q4430" s="30">
        <f t="shared" si="1130"/>
        <v>119</v>
      </c>
      <c r="R4430" s="36" t="str">
        <f t="shared" si="1131"/>
        <v>09-Aug-2017</v>
      </c>
      <c r="S4430" s="37">
        <f t="shared" si="1122"/>
        <v>10.3269</v>
      </c>
    </row>
    <row r="4431" spans="1:19">
      <c r="A4431" s="30" t="s">
        <v>10048</v>
      </c>
      <c r="D4431" s="30" t="str">
        <f t="shared" si="1116"/>
        <v>118428</v>
      </c>
      <c r="E4431" s="30">
        <f t="shared" si="1120"/>
        <v>7</v>
      </c>
      <c r="F4431" s="30" t="str">
        <f t="shared" si="1117"/>
        <v>INF397L01BR0</v>
      </c>
      <c r="G4431" s="30">
        <f t="shared" si="1121"/>
        <v>20</v>
      </c>
      <c r="H4431" s="30" t="str">
        <f t="shared" si="1118"/>
        <v>-</v>
      </c>
      <c r="I4431" s="30">
        <f t="shared" si="1123"/>
        <v>22</v>
      </c>
      <c r="J4431" s="35" t="str">
        <f t="shared" si="1119"/>
        <v>IDBI Dynamic Bond Fund Annual Dividend Direct</v>
      </c>
      <c r="K4431" s="35">
        <f t="shared" si="1124"/>
        <v>68</v>
      </c>
      <c r="L4431" s="30" t="str">
        <f t="shared" si="1125"/>
        <v>12.1290</v>
      </c>
      <c r="M4431" s="30">
        <f t="shared" si="1126"/>
        <v>76</v>
      </c>
      <c r="N4431" s="30" t="str">
        <f t="shared" si="1127"/>
        <v>12.0077</v>
      </c>
      <c r="O4431" s="30">
        <f t="shared" si="1128"/>
        <v>84</v>
      </c>
      <c r="P4431" s="30" t="str">
        <f t="shared" si="1129"/>
        <v>12.1290</v>
      </c>
      <c r="Q4431" s="30">
        <f t="shared" si="1130"/>
        <v>92</v>
      </c>
      <c r="R4431" s="36" t="str">
        <f t="shared" si="1131"/>
        <v>09-Aug-2017</v>
      </c>
      <c r="S4431" s="37">
        <f t="shared" si="1122"/>
        <v>12.129</v>
      </c>
    </row>
    <row r="4432" spans="1:19">
      <c r="A4432" s="30" t="s">
        <v>10049</v>
      </c>
      <c r="D4432" s="30" t="str">
        <f t="shared" si="1116"/>
        <v>116582</v>
      </c>
      <c r="E4432" s="30">
        <f t="shared" si="1120"/>
        <v>7</v>
      </c>
      <c r="F4432" s="30" t="str">
        <f t="shared" si="1117"/>
        <v>INF397L01638</v>
      </c>
      <c r="G4432" s="30">
        <f t="shared" si="1121"/>
        <v>20</v>
      </c>
      <c r="H4432" s="30" t="str">
        <f t="shared" si="1118"/>
        <v>-</v>
      </c>
      <c r="I4432" s="30">
        <f t="shared" si="1123"/>
        <v>22</v>
      </c>
      <c r="J4432" s="35" t="str">
        <f t="shared" si="1119"/>
        <v>IDBI Dynamic Bond Fund Annual Dividend Regular</v>
      </c>
      <c r="K4432" s="35">
        <f t="shared" si="1124"/>
        <v>69</v>
      </c>
      <c r="L4432" s="30" t="str">
        <f t="shared" si="1125"/>
        <v>10.5949</v>
      </c>
      <c r="M4432" s="30">
        <f t="shared" si="1126"/>
        <v>77</v>
      </c>
      <c r="N4432" s="30" t="str">
        <f t="shared" si="1127"/>
        <v>10.4890</v>
      </c>
      <c r="O4432" s="30">
        <f t="shared" si="1128"/>
        <v>85</v>
      </c>
      <c r="P4432" s="30" t="str">
        <f t="shared" si="1129"/>
        <v>10.5949</v>
      </c>
      <c r="Q4432" s="30">
        <f t="shared" si="1130"/>
        <v>93</v>
      </c>
      <c r="R4432" s="36" t="str">
        <f t="shared" si="1131"/>
        <v>09-Aug-2017</v>
      </c>
      <c r="S4432" s="37">
        <f t="shared" si="1122"/>
        <v>10.594900000000001</v>
      </c>
    </row>
    <row r="4433" spans="1:19">
      <c r="A4433" s="30" t="s">
        <v>10050</v>
      </c>
      <c r="D4433" s="30" t="str">
        <f t="shared" si="1116"/>
        <v>116583</v>
      </c>
      <c r="E4433" s="30">
        <f t="shared" si="1120"/>
        <v>7</v>
      </c>
      <c r="F4433" s="30" t="str">
        <f t="shared" si="1117"/>
        <v>INF397L01661</v>
      </c>
      <c r="G4433" s="30">
        <f t="shared" si="1121"/>
        <v>20</v>
      </c>
      <c r="H4433" s="30" t="str">
        <f t="shared" si="1118"/>
        <v>-</v>
      </c>
      <c r="I4433" s="30">
        <f t="shared" si="1123"/>
        <v>22</v>
      </c>
      <c r="J4433" s="35" t="str">
        <f t="shared" si="1119"/>
        <v>IDBI Dynamic Bond Fund Growth</v>
      </c>
      <c r="K4433" s="35">
        <f t="shared" si="1124"/>
        <v>52</v>
      </c>
      <c r="L4433" s="30" t="str">
        <f t="shared" si="1125"/>
        <v>14.4644</v>
      </c>
      <c r="M4433" s="30">
        <f t="shared" si="1126"/>
        <v>60</v>
      </c>
      <c r="N4433" s="30" t="str">
        <f t="shared" si="1127"/>
        <v>14.3198</v>
      </c>
      <c r="O4433" s="30">
        <f t="shared" si="1128"/>
        <v>68</v>
      </c>
      <c r="P4433" s="30" t="str">
        <f t="shared" si="1129"/>
        <v>14.4644</v>
      </c>
      <c r="Q4433" s="30">
        <f t="shared" si="1130"/>
        <v>76</v>
      </c>
      <c r="R4433" s="36" t="str">
        <f t="shared" si="1131"/>
        <v>09-Aug-2017</v>
      </c>
      <c r="S4433" s="37">
        <f t="shared" si="1122"/>
        <v>14.464399999999999</v>
      </c>
    </row>
    <row r="4434" spans="1:19">
      <c r="A4434" s="30" t="s">
        <v>10051</v>
      </c>
      <c r="D4434" s="30" t="str">
        <f t="shared" si="1116"/>
        <v>116811</v>
      </c>
      <c r="E4434" s="30">
        <f t="shared" si="1120"/>
        <v>7</v>
      </c>
      <c r="F4434" s="30" t="str">
        <f t="shared" si="1117"/>
        <v>INF397L01BN9</v>
      </c>
      <c r="G4434" s="30">
        <f t="shared" si="1121"/>
        <v>20</v>
      </c>
      <c r="H4434" s="30" t="str">
        <f t="shared" si="1118"/>
        <v>-</v>
      </c>
      <c r="I4434" s="30">
        <f t="shared" si="1123"/>
        <v>22</v>
      </c>
      <c r="J4434" s="35" t="str">
        <f t="shared" si="1119"/>
        <v>IDBI Dynamic Bond Fund Growth Direct</v>
      </c>
      <c r="K4434" s="35">
        <f t="shared" si="1124"/>
        <v>59</v>
      </c>
      <c r="L4434" s="30" t="str">
        <f t="shared" si="1125"/>
        <v>14.8899</v>
      </c>
      <c r="M4434" s="30">
        <f t="shared" si="1126"/>
        <v>67</v>
      </c>
      <c r="N4434" s="30" t="str">
        <f t="shared" si="1127"/>
        <v>14.7410</v>
      </c>
      <c r="O4434" s="30">
        <f t="shared" si="1128"/>
        <v>75</v>
      </c>
      <c r="P4434" s="30" t="str">
        <f t="shared" si="1129"/>
        <v>14.8899</v>
      </c>
      <c r="Q4434" s="30">
        <f t="shared" si="1130"/>
        <v>83</v>
      </c>
      <c r="R4434" s="36" t="str">
        <f t="shared" si="1131"/>
        <v>09-Aug-2017</v>
      </c>
      <c r="S4434" s="37">
        <f t="shared" si="1122"/>
        <v>14.889900000000001</v>
      </c>
    </row>
    <row r="4435" spans="1:19">
      <c r="A4435" s="30" t="s">
        <v>10052</v>
      </c>
      <c r="D4435" s="30" t="str">
        <f t="shared" si="1116"/>
        <v>118429</v>
      </c>
      <c r="E4435" s="30">
        <f t="shared" si="1120"/>
        <v>7</v>
      </c>
      <c r="F4435" s="30" t="str">
        <f t="shared" si="1117"/>
        <v>INF397L01BO7</v>
      </c>
      <c r="G4435" s="30">
        <f t="shared" si="1121"/>
        <v>20</v>
      </c>
      <c r="H4435" s="30" t="str">
        <f t="shared" si="1118"/>
        <v>INF397L01BP4</v>
      </c>
      <c r="I4435" s="30">
        <f t="shared" si="1123"/>
        <v>33</v>
      </c>
      <c r="J4435" s="35" t="str">
        <f t="shared" si="1119"/>
        <v>IDBI Dynamic Bond Fund Quarterly Dividend Direct</v>
      </c>
      <c r="K4435" s="35">
        <f t="shared" si="1124"/>
        <v>82</v>
      </c>
      <c r="L4435" s="30" t="str">
        <f t="shared" si="1125"/>
        <v>13.0439</v>
      </c>
      <c r="M4435" s="30">
        <f t="shared" si="1126"/>
        <v>90</v>
      </c>
      <c r="N4435" s="30" t="str">
        <f t="shared" si="1127"/>
        <v>12.9135</v>
      </c>
      <c r="O4435" s="30">
        <f t="shared" si="1128"/>
        <v>98</v>
      </c>
      <c r="P4435" s="30" t="str">
        <f t="shared" si="1129"/>
        <v>13.0439</v>
      </c>
      <c r="Q4435" s="30">
        <f t="shared" si="1130"/>
        <v>106</v>
      </c>
      <c r="R4435" s="36" t="str">
        <f t="shared" si="1131"/>
        <v>09-Aug-2017</v>
      </c>
      <c r="S4435" s="37">
        <f t="shared" si="1122"/>
        <v>13.043900000000001</v>
      </c>
    </row>
    <row r="4436" spans="1:19">
      <c r="A4436" s="30" t="s">
        <v>10053</v>
      </c>
      <c r="D4436" s="30" t="str">
        <f t="shared" si="1116"/>
        <v>116810</v>
      </c>
      <c r="E4436" s="30">
        <f t="shared" si="1120"/>
        <v>7</v>
      </c>
      <c r="F4436" s="30" t="str">
        <f t="shared" si="1117"/>
        <v>INF397L01604</v>
      </c>
      <c r="G4436" s="30">
        <f t="shared" si="1121"/>
        <v>20</v>
      </c>
      <c r="H4436" s="30" t="str">
        <f t="shared" si="1118"/>
        <v>INF397L01612</v>
      </c>
      <c r="I4436" s="30">
        <f t="shared" si="1123"/>
        <v>33</v>
      </c>
      <c r="J4436" s="35" t="str">
        <f t="shared" si="1119"/>
        <v>IDBI Dynamic Bond Fund Quarterly Dividend Regular</v>
      </c>
      <c r="K4436" s="35">
        <f t="shared" si="1124"/>
        <v>83</v>
      </c>
      <c r="L4436" s="30" t="str">
        <f t="shared" si="1125"/>
        <v>10.5153</v>
      </c>
      <c r="M4436" s="30">
        <f t="shared" si="1126"/>
        <v>91</v>
      </c>
      <c r="N4436" s="30" t="str">
        <f t="shared" si="1127"/>
        <v>10.4101</v>
      </c>
      <c r="O4436" s="30">
        <f t="shared" si="1128"/>
        <v>99</v>
      </c>
      <c r="P4436" s="30" t="str">
        <f t="shared" si="1129"/>
        <v>10.5153</v>
      </c>
      <c r="Q4436" s="30">
        <f t="shared" si="1130"/>
        <v>107</v>
      </c>
      <c r="R4436" s="36" t="str">
        <f t="shared" si="1131"/>
        <v>09-Aug-2017</v>
      </c>
      <c r="S4436" s="37">
        <f t="shared" si="1122"/>
        <v>10.5153</v>
      </c>
    </row>
    <row r="4437" spans="1:19">
      <c r="A4437" s="30" t="s">
        <v>10054</v>
      </c>
      <c r="D4437" s="30" t="str">
        <f t="shared" si="1116"/>
        <v>114982</v>
      </c>
      <c r="E4437" s="30">
        <f t="shared" si="1120"/>
        <v>7</v>
      </c>
      <c r="F4437" s="30" t="str">
        <f t="shared" si="1117"/>
        <v>INF397L01315</v>
      </c>
      <c r="G4437" s="30">
        <f t="shared" si="1121"/>
        <v>20</v>
      </c>
      <c r="H4437" s="30" t="str">
        <f t="shared" si="1118"/>
        <v>-</v>
      </c>
      <c r="I4437" s="30">
        <f t="shared" si="1123"/>
        <v>22</v>
      </c>
      <c r="J4437" s="35" t="str">
        <f t="shared" si="1119"/>
        <v>IDBI Monthly Income Plan Growth Option</v>
      </c>
      <c r="K4437" s="35">
        <f t="shared" si="1124"/>
        <v>61</v>
      </c>
      <c r="L4437" s="30" t="str">
        <f t="shared" si="1125"/>
        <v>15.9334</v>
      </c>
      <c r="M4437" s="30">
        <f t="shared" si="1126"/>
        <v>69</v>
      </c>
      <c r="N4437" s="30" t="str">
        <f t="shared" si="1127"/>
        <v>15.7741</v>
      </c>
      <c r="O4437" s="30">
        <f t="shared" si="1128"/>
        <v>77</v>
      </c>
      <c r="P4437" s="30" t="str">
        <f t="shared" si="1129"/>
        <v>15.9334</v>
      </c>
      <c r="Q4437" s="30">
        <f t="shared" si="1130"/>
        <v>85</v>
      </c>
      <c r="R4437" s="36" t="str">
        <f t="shared" si="1131"/>
        <v>09-Aug-2017</v>
      </c>
      <c r="S4437" s="37">
        <f t="shared" si="1122"/>
        <v>15.933400000000001</v>
      </c>
    </row>
    <row r="4438" spans="1:19">
      <c r="A4438" s="30" t="s">
        <v>10055</v>
      </c>
      <c r="D4438" s="30" t="str">
        <f t="shared" si="1116"/>
        <v>118452</v>
      </c>
      <c r="E4438" s="30">
        <f t="shared" si="1120"/>
        <v>7</v>
      </c>
      <c r="F4438" s="30" t="str">
        <f t="shared" si="1117"/>
        <v>INF397L01AZ5</v>
      </c>
      <c r="G4438" s="30">
        <f t="shared" si="1121"/>
        <v>20</v>
      </c>
      <c r="H4438" s="30" t="str">
        <f t="shared" si="1118"/>
        <v>-</v>
      </c>
      <c r="I4438" s="30">
        <f t="shared" si="1123"/>
        <v>22</v>
      </c>
      <c r="J4438" s="35" t="str">
        <f t="shared" si="1119"/>
        <v>IDBI Monthly Income Plan Growth Option Direct</v>
      </c>
      <c r="K4438" s="35">
        <f t="shared" si="1124"/>
        <v>68</v>
      </c>
      <c r="L4438" s="30" t="str">
        <f t="shared" si="1125"/>
        <v>16.3907</v>
      </c>
      <c r="M4438" s="30">
        <f t="shared" si="1126"/>
        <v>76</v>
      </c>
      <c r="N4438" s="30" t="str">
        <f t="shared" si="1127"/>
        <v>16.2268</v>
      </c>
      <c r="O4438" s="30">
        <f t="shared" si="1128"/>
        <v>84</v>
      </c>
      <c r="P4438" s="30" t="str">
        <f t="shared" si="1129"/>
        <v>16.3907</v>
      </c>
      <c r="Q4438" s="30">
        <f t="shared" si="1130"/>
        <v>92</v>
      </c>
      <c r="R4438" s="36" t="str">
        <f t="shared" si="1131"/>
        <v>09-Aug-2017</v>
      </c>
      <c r="S4438" s="37">
        <f t="shared" si="1122"/>
        <v>16.390699999999999</v>
      </c>
    </row>
    <row r="4439" spans="1:19">
      <c r="A4439" s="30" t="s">
        <v>10056</v>
      </c>
      <c r="D4439" s="30" t="str">
        <f t="shared" si="1116"/>
        <v>114630</v>
      </c>
      <c r="E4439" s="30">
        <f t="shared" si="1120"/>
        <v>7</v>
      </c>
      <c r="F4439" s="30" t="str">
        <f t="shared" si="1117"/>
        <v>INF397L01257</v>
      </c>
      <c r="G4439" s="30">
        <f t="shared" si="1121"/>
        <v>20</v>
      </c>
      <c r="H4439" s="30" t="str">
        <f t="shared" si="1118"/>
        <v>INF397L01265</v>
      </c>
      <c r="I4439" s="30">
        <f t="shared" si="1123"/>
        <v>33</v>
      </c>
      <c r="J4439" s="35" t="str">
        <f t="shared" si="1119"/>
        <v>IDBI Monthly Income Plan Monthly Dividend Option</v>
      </c>
      <c r="K4439" s="35">
        <f t="shared" si="1124"/>
        <v>82</v>
      </c>
      <c r="L4439" s="30" t="str">
        <f t="shared" si="1125"/>
        <v>13.5666</v>
      </c>
      <c r="M4439" s="30">
        <f t="shared" si="1126"/>
        <v>90</v>
      </c>
      <c r="N4439" s="30" t="str">
        <f t="shared" si="1127"/>
        <v>13.4309</v>
      </c>
      <c r="O4439" s="30">
        <f t="shared" si="1128"/>
        <v>98</v>
      </c>
      <c r="P4439" s="30" t="str">
        <f t="shared" si="1129"/>
        <v>13.5666</v>
      </c>
      <c r="Q4439" s="30">
        <f t="shared" si="1130"/>
        <v>106</v>
      </c>
      <c r="R4439" s="36" t="str">
        <f t="shared" si="1131"/>
        <v>09-Aug-2017</v>
      </c>
      <c r="S4439" s="37">
        <f t="shared" si="1122"/>
        <v>13.566599999999999</v>
      </c>
    </row>
    <row r="4440" spans="1:19">
      <c r="A4440" s="30" t="s">
        <v>10057</v>
      </c>
      <c r="D4440" s="30" t="str">
        <f t="shared" si="1116"/>
        <v>118453</v>
      </c>
      <c r="E4440" s="30">
        <f t="shared" si="1120"/>
        <v>7</v>
      </c>
      <c r="F4440" s="30" t="str">
        <f t="shared" si="1117"/>
        <v>INF397L01BA6</v>
      </c>
      <c r="G4440" s="30">
        <f t="shared" si="1121"/>
        <v>20</v>
      </c>
      <c r="H4440" s="30" t="str">
        <f t="shared" si="1118"/>
        <v>INF397L01BB4</v>
      </c>
      <c r="I4440" s="30">
        <f t="shared" si="1123"/>
        <v>33</v>
      </c>
      <c r="J4440" s="35" t="str">
        <f t="shared" si="1119"/>
        <v>IDBI Monthly Income Plan Monthly Dividend Option Direct</v>
      </c>
      <c r="K4440" s="35">
        <f t="shared" si="1124"/>
        <v>89</v>
      </c>
      <c r="L4440" s="30" t="str">
        <f t="shared" si="1125"/>
        <v>12.1143</v>
      </c>
      <c r="M4440" s="30">
        <f t="shared" si="1126"/>
        <v>97</v>
      </c>
      <c r="N4440" s="30" t="str">
        <f t="shared" si="1127"/>
        <v>11.9932</v>
      </c>
      <c r="O4440" s="30">
        <f t="shared" si="1128"/>
        <v>105</v>
      </c>
      <c r="P4440" s="30" t="str">
        <f t="shared" si="1129"/>
        <v>12.1143</v>
      </c>
      <c r="Q4440" s="30">
        <f t="shared" si="1130"/>
        <v>113</v>
      </c>
      <c r="R4440" s="36" t="str">
        <f t="shared" si="1131"/>
        <v>09-Aug-2017</v>
      </c>
      <c r="S4440" s="37">
        <f t="shared" si="1122"/>
        <v>12.1143</v>
      </c>
    </row>
    <row r="4441" spans="1:19">
      <c r="A4441" s="30" t="s">
        <v>10058</v>
      </c>
      <c r="D4441" s="30" t="str">
        <f t="shared" si="1116"/>
        <v>114983</v>
      </c>
      <c r="E4441" s="30">
        <f t="shared" si="1120"/>
        <v>7</v>
      </c>
      <c r="F4441" s="30" t="str">
        <f t="shared" si="1117"/>
        <v>INF397L01281</v>
      </c>
      <c r="G4441" s="30">
        <f t="shared" si="1121"/>
        <v>20</v>
      </c>
      <c r="H4441" s="30" t="str">
        <f t="shared" si="1118"/>
        <v>INF397L01299</v>
      </c>
      <c r="I4441" s="30">
        <f t="shared" si="1123"/>
        <v>33</v>
      </c>
      <c r="J4441" s="35" t="str">
        <f t="shared" si="1119"/>
        <v>IDBI Monthly Income Plan Quarterly Dividend Option</v>
      </c>
      <c r="K4441" s="35">
        <f t="shared" si="1124"/>
        <v>84</v>
      </c>
      <c r="L4441" s="30" t="str">
        <f t="shared" si="1125"/>
        <v>12.6883</v>
      </c>
      <c r="M4441" s="30">
        <f t="shared" si="1126"/>
        <v>92</v>
      </c>
      <c r="N4441" s="30" t="str">
        <f t="shared" si="1127"/>
        <v>12.5614</v>
      </c>
      <c r="O4441" s="30">
        <f t="shared" si="1128"/>
        <v>100</v>
      </c>
      <c r="P4441" s="30" t="str">
        <f t="shared" si="1129"/>
        <v>12.6883</v>
      </c>
      <c r="Q4441" s="30">
        <f t="shared" si="1130"/>
        <v>108</v>
      </c>
      <c r="R4441" s="36" t="str">
        <f t="shared" si="1131"/>
        <v>09-Aug-2017</v>
      </c>
      <c r="S4441" s="37">
        <f t="shared" si="1122"/>
        <v>12.6883</v>
      </c>
    </row>
    <row r="4442" spans="1:19">
      <c r="A4442" s="30" t="s">
        <v>10059</v>
      </c>
      <c r="D4442" s="30" t="str">
        <f t="shared" si="1116"/>
        <v>118454</v>
      </c>
      <c r="E4442" s="30">
        <f t="shared" si="1120"/>
        <v>7</v>
      </c>
      <c r="F4442" s="30" t="str">
        <f t="shared" si="1117"/>
        <v>INF397L01BD0</v>
      </c>
      <c r="G4442" s="30">
        <f t="shared" si="1121"/>
        <v>20</v>
      </c>
      <c r="H4442" s="30" t="str">
        <f t="shared" si="1118"/>
        <v>INF397L01BE8</v>
      </c>
      <c r="I4442" s="30">
        <f t="shared" si="1123"/>
        <v>33</v>
      </c>
      <c r="J4442" s="35" t="str">
        <f t="shared" si="1119"/>
        <v>IDBI Monthly Income Plan Quarterly Dividend Option Direct</v>
      </c>
      <c r="K4442" s="35">
        <f t="shared" si="1124"/>
        <v>91</v>
      </c>
      <c r="L4442" s="30" t="str">
        <f t="shared" si="1125"/>
        <v>11.0770</v>
      </c>
      <c r="M4442" s="30">
        <f t="shared" si="1126"/>
        <v>99</v>
      </c>
      <c r="N4442" s="30" t="str">
        <f t="shared" si="1127"/>
        <v>10.9662</v>
      </c>
      <c r="O4442" s="30">
        <f t="shared" si="1128"/>
        <v>107</v>
      </c>
      <c r="P4442" s="30" t="str">
        <f t="shared" si="1129"/>
        <v>11.0770</v>
      </c>
      <c r="Q4442" s="30">
        <f t="shared" si="1130"/>
        <v>115</v>
      </c>
      <c r="R4442" s="36" t="str">
        <f t="shared" si="1131"/>
        <v>09-Aug-2017</v>
      </c>
      <c r="S4442" s="37">
        <f t="shared" si="1122"/>
        <v>11.077</v>
      </c>
    </row>
    <row r="4443" spans="1:19">
      <c r="A4443" s="30" t="s">
        <v>10060</v>
      </c>
      <c r="D4443" s="30" t="str">
        <f t="shared" si="1116"/>
        <v>115005</v>
      </c>
      <c r="E4443" s="30">
        <f t="shared" si="1120"/>
        <v>7</v>
      </c>
      <c r="F4443" s="30" t="str">
        <f t="shared" si="1117"/>
        <v>INF397L01463</v>
      </c>
      <c r="G4443" s="30">
        <f t="shared" si="1121"/>
        <v>20</v>
      </c>
      <c r="H4443" s="30" t="str">
        <f t="shared" si="1118"/>
        <v>-</v>
      </c>
      <c r="I4443" s="30">
        <f t="shared" si="1123"/>
        <v>22</v>
      </c>
      <c r="J4443" s="35" t="str">
        <f t="shared" si="1119"/>
        <v>IDBI Short Term Bond Fund Growth</v>
      </c>
      <c r="K4443" s="35">
        <f t="shared" si="1124"/>
        <v>55</v>
      </c>
      <c r="L4443" s="30" t="str">
        <f t="shared" si="1125"/>
        <v>16.7382</v>
      </c>
      <c r="M4443" s="30">
        <f t="shared" si="1126"/>
        <v>63</v>
      </c>
      <c r="N4443" s="30" t="str">
        <f t="shared" si="1127"/>
        <v>16.7382</v>
      </c>
      <c r="O4443" s="30">
        <f t="shared" si="1128"/>
        <v>71</v>
      </c>
      <c r="P4443" s="30" t="str">
        <f t="shared" si="1129"/>
        <v>16.7382</v>
      </c>
      <c r="Q4443" s="30">
        <f t="shared" si="1130"/>
        <v>79</v>
      </c>
      <c r="R4443" s="36" t="str">
        <f t="shared" si="1131"/>
        <v>09-Aug-2017</v>
      </c>
      <c r="S4443" s="37">
        <f t="shared" si="1122"/>
        <v>16.738199999999999</v>
      </c>
    </row>
    <row r="4444" spans="1:19">
      <c r="A4444" s="30" t="s">
        <v>10061</v>
      </c>
      <c r="D4444" s="30" t="str">
        <f t="shared" si="1116"/>
        <v>118349</v>
      </c>
      <c r="E4444" s="30">
        <f t="shared" si="1120"/>
        <v>7</v>
      </c>
      <c r="F4444" s="30" t="str">
        <f t="shared" si="1117"/>
        <v>INF397L01BG3</v>
      </c>
      <c r="G4444" s="30">
        <f t="shared" si="1121"/>
        <v>20</v>
      </c>
      <c r="H4444" s="30" t="str">
        <f t="shared" si="1118"/>
        <v>-</v>
      </c>
      <c r="I4444" s="30">
        <f t="shared" si="1123"/>
        <v>22</v>
      </c>
      <c r="J4444" s="35" t="str">
        <f t="shared" si="1119"/>
        <v>IDBI Short Term Bond Fund Growth Direct</v>
      </c>
      <c r="K4444" s="35">
        <f t="shared" si="1124"/>
        <v>62</v>
      </c>
      <c r="L4444" s="30" t="str">
        <f t="shared" si="1125"/>
        <v>17.3759</v>
      </c>
      <c r="M4444" s="30">
        <f t="shared" si="1126"/>
        <v>70</v>
      </c>
      <c r="N4444" s="30" t="str">
        <f t="shared" si="1127"/>
        <v>17.3759</v>
      </c>
      <c r="O4444" s="30">
        <f t="shared" si="1128"/>
        <v>78</v>
      </c>
      <c r="P4444" s="30" t="str">
        <f t="shared" si="1129"/>
        <v>17.3759</v>
      </c>
      <c r="Q4444" s="30">
        <f t="shared" si="1130"/>
        <v>86</v>
      </c>
      <c r="R4444" s="36" t="str">
        <f t="shared" si="1131"/>
        <v>09-Aug-2017</v>
      </c>
      <c r="S4444" s="37">
        <f t="shared" si="1122"/>
        <v>17.375900000000001</v>
      </c>
    </row>
    <row r="4445" spans="1:19">
      <c r="A4445" s="30" t="s">
        <v>10062</v>
      </c>
      <c r="D4445" s="30" t="str">
        <f t="shared" si="1116"/>
        <v>114999</v>
      </c>
      <c r="E4445" s="30">
        <f t="shared" si="1120"/>
        <v>7</v>
      </c>
      <c r="F4445" s="30" t="str">
        <f t="shared" si="1117"/>
        <v>INF397L01406</v>
      </c>
      <c r="G4445" s="30">
        <f t="shared" si="1121"/>
        <v>20</v>
      </c>
      <c r="H4445" s="30" t="str">
        <f t="shared" si="1118"/>
        <v>INF397L01414</v>
      </c>
      <c r="I4445" s="30">
        <f t="shared" si="1123"/>
        <v>33</v>
      </c>
      <c r="J4445" s="35" t="str">
        <f t="shared" si="1119"/>
        <v>IDBI Short Term Bond Fund Monthly Dividend</v>
      </c>
      <c r="K4445" s="35">
        <f t="shared" si="1124"/>
        <v>76</v>
      </c>
      <c r="L4445" s="30" t="str">
        <f t="shared" si="1125"/>
        <v>11.5228</v>
      </c>
      <c r="M4445" s="30">
        <f t="shared" si="1126"/>
        <v>84</v>
      </c>
      <c r="N4445" s="30" t="str">
        <f t="shared" si="1127"/>
        <v>11.5228</v>
      </c>
      <c r="O4445" s="30">
        <f t="shared" si="1128"/>
        <v>92</v>
      </c>
      <c r="P4445" s="30" t="str">
        <f t="shared" si="1129"/>
        <v>11.5228</v>
      </c>
      <c r="Q4445" s="30">
        <f t="shared" si="1130"/>
        <v>100</v>
      </c>
      <c r="R4445" s="36" t="str">
        <f t="shared" si="1131"/>
        <v>09-Aug-2017</v>
      </c>
      <c r="S4445" s="37">
        <f t="shared" si="1122"/>
        <v>11.5228</v>
      </c>
    </row>
    <row r="4446" spans="1:19">
      <c r="A4446" s="30" t="s">
        <v>10063</v>
      </c>
      <c r="D4446" s="30" t="str">
        <f t="shared" si="1116"/>
        <v>118457</v>
      </c>
      <c r="E4446" s="30">
        <f t="shared" si="1120"/>
        <v>7</v>
      </c>
      <c r="F4446" s="30" t="str">
        <f t="shared" si="1117"/>
        <v>INF397L01BH1</v>
      </c>
      <c r="G4446" s="30">
        <f t="shared" si="1121"/>
        <v>20</v>
      </c>
      <c r="H4446" s="30" t="str">
        <f t="shared" si="1118"/>
        <v>INF397L01BI9</v>
      </c>
      <c r="I4446" s="30">
        <f t="shared" si="1123"/>
        <v>33</v>
      </c>
      <c r="J4446" s="35" t="str">
        <f t="shared" si="1119"/>
        <v>IDBI Short Term Bond Fund Monthly Dividend Direct</v>
      </c>
      <c r="K4446" s="35">
        <f t="shared" si="1124"/>
        <v>83</v>
      </c>
      <c r="L4446" s="30" t="str">
        <f t="shared" si="1125"/>
        <v>14.2007</v>
      </c>
      <c r="M4446" s="30">
        <f t="shared" si="1126"/>
        <v>91</v>
      </c>
      <c r="N4446" s="30" t="str">
        <f t="shared" si="1127"/>
        <v>14.2007</v>
      </c>
      <c r="O4446" s="30">
        <f t="shared" si="1128"/>
        <v>99</v>
      </c>
      <c r="P4446" s="30" t="str">
        <f t="shared" si="1129"/>
        <v>14.2007</v>
      </c>
      <c r="Q4446" s="30">
        <f t="shared" si="1130"/>
        <v>107</v>
      </c>
      <c r="R4446" s="36" t="str">
        <f t="shared" si="1131"/>
        <v>09-Aug-2017</v>
      </c>
      <c r="S4446" s="37">
        <f t="shared" si="1122"/>
        <v>14.200699999999999</v>
      </c>
    </row>
    <row r="4447" spans="1:19">
      <c r="A4447" s="30" t="s">
        <v>10064</v>
      </c>
      <c r="D4447" s="30" t="str">
        <f t="shared" si="1116"/>
        <v>115000</v>
      </c>
      <c r="E4447" s="30">
        <f t="shared" si="1120"/>
        <v>7</v>
      </c>
      <c r="F4447" s="30" t="str">
        <f t="shared" si="1117"/>
        <v>INF397L01430</v>
      </c>
      <c r="G4447" s="30">
        <f t="shared" si="1121"/>
        <v>20</v>
      </c>
      <c r="H4447" s="30" t="str">
        <f t="shared" si="1118"/>
        <v>INF397L01448</v>
      </c>
      <c r="I4447" s="30">
        <f t="shared" si="1123"/>
        <v>33</v>
      </c>
      <c r="J4447" s="35" t="str">
        <f t="shared" si="1119"/>
        <v>IDBI Short Term Bond Fund Weekly Dividend</v>
      </c>
      <c r="K4447" s="35">
        <f t="shared" si="1124"/>
        <v>75</v>
      </c>
      <c r="L4447" s="30" t="str">
        <f t="shared" si="1125"/>
        <v>11.1498</v>
      </c>
      <c r="M4447" s="30">
        <f t="shared" si="1126"/>
        <v>83</v>
      </c>
      <c r="N4447" s="30" t="str">
        <f t="shared" si="1127"/>
        <v>11.1498</v>
      </c>
      <c r="O4447" s="30">
        <f t="shared" si="1128"/>
        <v>91</v>
      </c>
      <c r="P4447" s="30" t="str">
        <f t="shared" si="1129"/>
        <v>11.1498</v>
      </c>
      <c r="Q4447" s="30">
        <f t="shared" si="1130"/>
        <v>99</v>
      </c>
      <c r="R4447" s="36" t="str">
        <f t="shared" si="1131"/>
        <v>09-Aug-2017</v>
      </c>
      <c r="S4447" s="37">
        <f t="shared" si="1122"/>
        <v>11.149800000000001</v>
      </c>
    </row>
    <row r="4448" spans="1:19">
      <c r="A4448" s="30" t="s">
        <v>10065</v>
      </c>
      <c r="D4448" s="30" t="str">
        <f t="shared" si="1116"/>
        <v>118458</v>
      </c>
      <c r="E4448" s="30">
        <f t="shared" si="1120"/>
        <v>7</v>
      </c>
      <c r="F4448" s="30" t="str">
        <f t="shared" si="1117"/>
        <v>INF397L01BK5</v>
      </c>
      <c r="G4448" s="30">
        <f t="shared" si="1121"/>
        <v>20</v>
      </c>
      <c r="H4448" s="30" t="str">
        <f t="shared" si="1118"/>
        <v>INF397L01BL3</v>
      </c>
      <c r="I4448" s="30">
        <f t="shared" si="1123"/>
        <v>33</v>
      </c>
      <c r="J4448" s="35" t="str">
        <f t="shared" si="1119"/>
        <v>IDBI Short Term Bond Fund Weekly Dividend Direct</v>
      </c>
      <c r="K4448" s="35">
        <f t="shared" si="1124"/>
        <v>82</v>
      </c>
      <c r="L4448" s="30" t="str">
        <f t="shared" si="1125"/>
        <v>11.9155</v>
      </c>
      <c r="M4448" s="30">
        <f t="shared" si="1126"/>
        <v>90</v>
      </c>
      <c r="N4448" s="30" t="str">
        <f t="shared" si="1127"/>
        <v>11.9155</v>
      </c>
      <c r="O4448" s="30">
        <f t="shared" si="1128"/>
        <v>98</v>
      </c>
      <c r="P4448" s="30" t="str">
        <f t="shared" si="1129"/>
        <v>11.9155</v>
      </c>
      <c r="Q4448" s="30">
        <f t="shared" si="1130"/>
        <v>106</v>
      </c>
      <c r="R4448" s="36" t="str">
        <f t="shared" si="1131"/>
        <v>09-Aug-2017</v>
      </c>
      <c r="S4448" s="37">
        <f t="shared" si="1122"/>
        <v>11.9155</v>
      </c>
    </row>
    <row r="4449" spans="1:19">
      <c r="A4449" s="30" t="s">
        <v>10066</v>
      </c>
      <c r="D4449" s="30" t="str">
        <f t="shared" si="1116"/>
        <v>126166</v>
      </c>
      <c r="E4449" s="30">
        <f t="shared" si="1120"/>
        <v>7</v>
      </c>
      <c r="F4449" s="30" t="str">
        <f t="shared" si="1117"/>
        <v>INF397L01FN0</v>
      </c>
      <c r="G4449" s="30">
        <f t="shared" si="1121"/>
        <v>20</v>
      </c>
      <c r="H4449" s="30" t="str">
        <f t="shared" si="1118"/>
        <v>-</v>
      </c>
      <c r="I4449" s="30">
        <f t="shared" si="1123"/>
        <v>22</v>
      </c>
      <c r="J4449" s="35" t="str">
        <f t="shared" si="1119"/>
        <v>IDBI UST Bonus Direct</v>
      </c>
      <c r="K4449" s="35">
        <f t="shared" si="1124"/>
        <v>44</v>
      </c>
      <c r="L4449" s="30" t="str">
        <f t="shared" si="1125"/>
        <v>1797.4617</v>
      </c>
      <c r="M4449" s="30">
        <f t="shared" si="1126"/>
        <v>54</v>
      </c>
      <c r="N4449" s="30" t="str">
        <f t="shared" si="1127"/>
        <v>1797.4617</v>
      </c>
      <c r="O4449" s="30">
        <f t="shared" si="1128"/>
        <v>64</v>
      </c>
      <c r="P4449" s="30" t="str">
        <f t="shared" si="1129"/>
        <v>1797.4617</v>
      </c>
      <c r="Q4449" s="30">
        <f t="shared" si="1130"/>
        <v>74</v>
      </c>
      <c r="R4449" s="36" t="str">
        <f t="shared" si="1131"/>
        <v>09-Aug-2017</v>
      </c>
      <c r="S4449" s="37">
        <f t="shared" si="1122"/>
        <v>1797.4617000000001</v>
      </c>
    </row>
    <row r="4450" spans="1:19">
      <c r="A4450" s="30" t="s">
        <v>10067</v>
      </c>
      <c r="D4450" s="30" t="str">
        <f t="shared" si="1116"/>
        <v>126165</v>
      </c>
      <c r="E4450" s="30">
        <f t="shared" si="1120"/>
        <v>7</v>
      </c>
      <c r="F4450" s="30" t="str">
        <f t="shared" si="1117"/>
        <v>INF397L01FM2</v>
      </c>
      <c r="G4450" s="30">
        <f t="shared" si="1121"/>
        <v>20</v>
      </c>
      <c r="H4450" s="30" t="str">
        <f t="shared" si="1118"/>
        <v>-</v>
      </c>
      <c r="I4450" s="30">
        <f t="shared" si="1123"/>
        <v>22</v>
      </c>
      <c r="J4450" s="35" t="str">
        <f t="shared" si="1119"/>
        <v>IDBI UST Bonus Regular</v>
      </c>
      <c r="K4450" s="35">
        <f t="shared" si="1124"/>
        <v>45</v>
      </c>
      <c r="L4450" s="30" t="str">
        <f t="shared" si="1125"/>
        <v>1754.2439</v>
      </c>
      <c r="M4450" s="30">
        <f t="shared" si="1126"/>
        <v>55</v>
      </c>
      <c r="N4450" s="30" t="str">
        <f t="shared" si="1127"/>
        <v>1754.2439</v>
      </c>
      <c r="O4450" s="30">
        <f t="shared" si="1128"/>
        <v>65</v>
      </c>
      <c r="P4450" s="30" t="str">
        <f t="shared" si="1129"/>
        <v>1754.2439</v>
      </c>
      <c r="Q4450" s="30">
        <f t="shared" si="1130"/>
        <v>75</v>
      </c>
      <c r="R4450" s="36" t="str">
        <f t="shared" si="1131"/>
        <v>09-Aug-2017</v>
      </c>
      <c r="S4450" s="37">
        <f t="shared" si="1122"/>
        <v>1754.2438999999999</v>
      </c>
    </row>
    <row r="4451" spans="1:19">
      <c r="A4451" s="30" t="s">
        <v>10068</v>
      </c>
      <c r="D4451" s="30" t="str">
        <f t="shared" si="1116"/>
        <v>113252</v>
      </c>
      <c r="E4451" s="30">
        <f t="shared" si="1120"/>
        <v>7</v>
      </c>
      <c r="F4451" s="30" t="str">
        <f t="shared" si="1117"/>
        <v>-</v>
      </c>
      <c r="G4451" s="30">
        <f t="shared" si="1121"/>
        <v>9</v>
      </c>
      <c r="H4451" s="30" t="str">
        <f t="shared" si="1118"/>
        <v>INF397L01695</v>
      </c>
      <c r="I4451" s="30">
        <f t="shared" si="1123"/>
        <v>22</v>
      </c>
      <c r="J4451" s="35" t="str">
        <f t="shared" si="1119"/>
        <v>IDBI UST Daily Dividend</v>
      </c>
      <c r="K4451" s="35">
        <f t="shared" si="1124"/>
        <v>46</v>
      </c>
      <c r="L4451" s="30" t="str">
        <f t="shared" si="1125"/>
        <v>1017.0054</v>
      </c>
      <c r="M4451" s="30">
        <f t="shared" si="1126"/>
        <v>56</v>
      </c>
      <c r="N4451" s="30" t="str">
        <f t="shared" si="1127"/>
        <v>1017.0054</v>
      </c>
      <c r="O4451" s="30">
        <f t="shared" si="1128"/>
        <v>66</v>
      </c>
      <c r="P4451" s="30" t="str">
        <f t="shared" si="1129"/>
        <v>1017.0054</v>
      </c>
      <c r="Q4451" s="30">
        <f t="shared" si="1130"/>
        <v>76</v>
      </c>
      <c r="R4451" s="36" t="str">
        <f t="shared" si="1131"/>
        <v>09-Aug-2017</v>
      </c>
      <c r="S4451" s="37">
        <f t="shared" si="1122"/>
        <v>1017.0054</v>
      </c>
    </row>
    <row r="4452" spans="1:19">
      <c r="A4452" s="30" t="s">
        <v>10069</v>
      </c>
      <c r="D4452" s="30" t="str">
        <f t="shared" si="1116"/>
        <v>118459</v>
      </c>
      <c r="E4452" s="30">
        <f t="shared" si="1120"/>
        <v>7</v>
      </c>
      <c r="F4452" s="30" t="str">
        <f t="shared" si="1117"/>
        <v>-</v>
      </c>
      <c r="G4452" s="30">
        <f t="shared" si="1121"/>
        <v>9</v>
      </c>
      <c r="H4452" s="30" t="str">
        <f t="shared" si="1118"/>
        <v>INF397L01AQ4</v>
      </c>
      <c r="I4452" s="30">
        <f t="shared" si="1123"/>
        <v>22</v>
      </c>
      <c r="J4452" s="35" t="str">
        <f t="shared" si="1119"/>
        <v>IDBI UST Daily Dividend Direct</v>
      </c>
      <c r="K4452" s="35">
        <f t="shared" si="1124"/>
        <v>53</v>
      </c>
      <c r="L4452" s="30" t="str">
        <f t="shared" si="1125"/>
        <v>1031.1905</v>
      </c>
      <c r="M4452" s="30">
        <f t="shared" si="1126"/>
        <v>63</v>
      </c>
      <c r="N4452" s="30" t="str">
        <f t="shared" si="1127"/>
        <v>1031.1905</v>
      </c>
      <c r="O4452" s="30">
        <f t="shared" si="1128"/>
        <v>73</v>
      </c>
      <c r="P4452" s="30" t="str">
        <f t="shared" si="1129"/>
        <v>1031.1905</v>
      </c>
      <c r="Q4452" s="30">
        <f t="shared" si="1130"/>
        <v>83</v>
      </c>
      <c r="R4452" s="36" t="str">
        <f t="shared" si="1131"/>
        <v>09-Aug-2017</v>
      </c>
      <c r="S4452" s="37">
        <f t="shared" si="1122"/>
        <v>1031.1904999999999</v>
      </c>
    </row>
    <row r="4453" spans="1:19">
      <c r="A4453" s="30" t="s">
        <v>10070</v>
      </c>
      <c r="D4453" s="30" t="str">
        <f t="shared" si="1116"/>
        <v>113251</v>
      </c>
      <c r="E4453" s="30">
        <f t="shared" si="1120"/>
        <v>7</v>
      </c>
      <c r="F4453" s="30" t="str">
        <f t="shared" si="1117"/>
        <v>INF397L01745</v>
      </c>
      <c r="G4453" s="30">
        <f t="shared" si="1121"/>
        <v>20</v>
      </c>
      <c r="H4453" s="30" t="str">
        <f t="shared" si="1118"/>
        <v>-</v>
      </c>
      <c r="I4453" s="30">
        <f t="shared" si="1123"/>
        <v>22</v>
      </c>
      <c r="J4453" s="35" t="str">
        <f t="shared" si="1119"/>
        <v>IDBI UST Growth</v>
      </c>
      <c r="K4453" s="35">
        <f t="shared" si="1124"/>
        <v>38</v>
      </c>
      <c r="L4453" s="30" t="str">
        <f t="shared" si="1125"/>
        <v>1754.2376</v>
      </c>
      <c r="M4453" s="30">
        <f t="shared" si="1126"/>
        <v>48</v>
      </c>
      <c r="N4453" s="30" t="str">
        <f t="shared" si="1127"/>
        <v>1754.2376</v>
      </c>
      <c r="O4453" s="30">
        <f t="shared" si="1128"/>
        <v>58</v>
      </c>
      <c r="P4453" s="30" t="str">
        <f t="shared" si="1129"/>
        <v>1754.2376</v>
      </c>
      <c r="Q4453" s="30">
        <f t="shared" si="1130"/>
        <v>68</v>
      </c>
      <c r="R4453" s="36" t="str">
        <f t="shared" si="1131"/>
        <v>09-Aug-2017</v>
      </c>
      <c r="S4453" s="37">
        <f t="shared" si="1122"/>
        <v>1754.2375999999999</v>
      </c>
    </row>
    <row r="4454" spans="1:19">
      <c r="A4454" s="30" t="s">
        <v>10071</v>
      </c>
      <c r="D4454" s="30" t="str">
        <f t="shared" si="1116"/>
        <v>118350</v>
      </c>
      <c r="E4454" s="30">
        <f t="shared" si="1120"/>
        <v>7</v>
      </c>
      <c r="F4454" s="30" t="str">
        <f t="shared" si="1117"/>
        <v>INF397L01AV4</v>
      </c>
      <c r="G4454" s="30">
        <f t="shared" si="1121"/>
        <v>20</v>
      </c>
      <c r="H4454" s="30" t="str">
        <f t="shared" si="1118"/>
        <v>-</v>
      </c>
      <c r="I4454" s="30">
        <f t="shared" si="1123"/>
        <v>22</v>
      </c>
      <c r="J4454" s="35" t="str">
        <f t="shared" si="1119"/>
        <v>IDBI UST Growth Direct</v>
      </c>
      <c r="K4454" s="35">
        <f t="shared" si="1124"/>
        <v>45</v>
      </c>
      <c r="L4454" s="30" t="str">
        <f t="shared" si="1125"/>
        <v>1798.3141</v>
      </c>
      <c r="M4454" s="30">
        <f t="shared" si="1126"/>
        <v>55</v>
      </c>
      <c r="N4454" s="30" t="str">
        <f t="shared" si="1127"/>
        <v>1798.3141</v>
      </c>
      <c r="O4454" s="30">
        <f t="shared" si="1128"/>
        <v>65</v>
      </c>
      <c r="P4454" s="30" t="str">
        <f t="shared" si="1129"/>
        <v>1798.3141</v>
      </c>
      <c r="Q4454" s="30">
        <f t="shared" si="1130"/>
        <v>75</v>
      </c>
      <c r="R4454" s="36" t="str">
        <f t="shared" si="1131"/>
        <v>09-Aug-2017</v>
      </c>
      <c r="S4454" s="37">
        <f t="shared" si="1122"/>
        <v>1798.3141000000001</v>
      </c>
    </row>
    <row r="4455" spans="1:19">
      <c r="A4455" s="30" t="s">
        <v>10072</v>
      </c>
      <c r="D4455" s="30" t="str">
        <f t="shared" si="1116"/>
        <v>113254</v>
      </c>
      <c r="E4455" s="30">
        <f t="shared" si="1120"/>
        <v>7</v>
      </c>
      <c r="F4455" s="30" t="str">
        <f t="shared" si="1117"/>
        <v>INF397L01711</v>
      </c>
      <c r="G4455" s="30">
        <f t="shared" si="1121"/>
        <v>20</v>
      </c>
      <c r="H4455" s="30" t="str">
        <f t="shared" si="1118"/>
        <v>INF397L01703</v>
      </c>
      <c r="I4455" s="30">
        <f t="shared" si="1123"/>
        <v>33</v>
      </c>
      <c r="J4455" s="35" t="str">
        <f t="shared" si="1119"/>
        <v>IDBI UST Monthly Dividend</v>
      </c>
      <c r="K4455" s="35">
        <f t="shared" si="1124"/>
        <v>59</v>
      </c>
      <c r="L4455" s="30" t="str">
        <f t="shared" si="1125"/>
        <v>1053.1006</v>
      </c>
      <c r="M4455" s="30">
        <f t="shared" si="1126"/>
        <v>69</v>
      </c>
      <c r="N4455" s="30" t="str">
        <f t="shared" si="1127"/>
        <v>1053.1006</v>
      </c>
      <c r="O4455" s="30">
        <f t="shared" si="1128"/>
        <v>79</v>
      </c>
      <c r="P4455" s="30" t="str">
        <f t="shared" si="1129"/>
        <v>1053.1006</v>
      </c>
      <c r="Q4455" s="30">
        <f t="shared" si="1130"/>
        <v>89</v>
      </c>
      <c r="R4455" s="36" t="str">
        <f t="shared" si="1131"/>
        <v>09-Aug-2017</v>
      </c>
      <c r="S4455" s="37">
        <f t="shared" si="1122"/>
        <v>1053.1006</v>
      </c>
    </row>
    <row r="4456" spans="1:19">
      <c r="A4456" s="30" t="s">
        <v>10073</v>
      </c>
      <c r="D4456" s="30" t="str">
        <f t="shared" si="1116"/>
        <v>118460</v>
      </c>
      <c r="E4456" s="30">
        <f t="shared" si="1120"/>
        <v>7</v>
      </c>
      <c r="F4456" s="30" t="str">
        <f t="shared" si="1117"/>
        <v>INF397L01AS0</v>
      </c>
      <c r="G4456" s="30">
        <f t="shared" si="1121"/>
        <v>20</v>
      </c>
      <c r="H4456" s="30" t="str">
        <f t="shared" si="1118"/>
        <v>INF397L01AR2</v>
      </c>
      <c r="I4456" s="30">
        <f t="shared" si="1123"/>
        <v>33</v>
      </c>
      <c r="J4456" s="35" t="str">
        <f t="shared" si="1119"/>
        <v>IDBI UST Monthly Dividend Direct</v>
      </c>
      <c r="K4456" s="35">
        <f t="shared" si="1124"/>
        <v>66</v>
      </c>
      <c r="L4456" s="30" t="str">
        <f t="shared" si="1125"/>
        <v>1351.6402</v>
      </c>
      <c r="M4456" s="30">
        <f t="shared" si="1126"/>
        <v>76</v>
      </c>
      <c r="N4456" s="30" t="str">
        <f t="shared" si="1127"/>
        <v>1351.6402</v>
      </c>
      <c r="O4456" s="30">
        <f t="shared" si="1128"/>
        <v>86</v>
      </c>
      <c r="P4456" s="30" t="str">
        <f t="shared" si="1129"/>
        <v>1351.6402</v>
      </c>
      <c r="Q4456" s="30">
        <f t="shared" si="1130"/>
        <v>96</v>
      </c>
      <c r="R4456" s="36" t="str">
        <f t="shared" si="1131"/>
        <v>09-Aug-2017</v>
      </c>
      <c r="S4456" s="37">
        <f t="shared" si="1122"/>
        <v>1351.6402</v>
      </c>
    </row>
    <row r="4457" spans="1:19">
      <c r="A4457" s="30" t="s">
        <v>10074</v>
      </c>
      <c r="D4457" s="30" t="str">
        <f t="shared" si="1116"/>
        <v>113253</v>
      </c>
      <c r="E4457" s="30">
        <f t="shared" si="1120"/>
        <v>7</v>
      </c>
      <c r="F4457" s="30" t="str">
        <f t="shared" si="1117"/>
        <v>INF397L01737</v>
      </c>
      <c r="G4457" s="30">
        <f t="shared" si="1121"/>
        <v>20</v>
      </c>
      <c r="H4457" s="30" t="str">
        <f t="shared" si="1118"/>
        <v>INF397L01729</v>
      </c>
      <c r="I4457" s="30">
        <f t="shared" si="1123"/>
        <v>33</v>
      </c>
      <c r="J4457" s="35" t="str">
        <f t="shared" si="1119"/>
        <v>IDBI UST Weekly Dividend</v>
      </c>
      <c r="K4457" s="35">
        <f t="shared" si="1124"/>
        <v>58</v>
      </c>
      <c r="L4457" s="30" t="str">
        <f t="shared" si="1125"/>
        <v>1043.0530</v>
      </c>
      <c r="M4457" s="30">
        <f t="shared" si="1126"/>
        <v>68</v>
      </c>
      <c r="N4457" s="30" t="str">
        <f t="shared" si="1127"/>
        <v>1043.0530</v>
      </c>
      <c r="O4457" s="30">
        <f t="shared" si="1128"/>
        <v>78</v>
      </c>
      <c r="P4457" s="30" t="str">
        <f t="shared" si="1129"/>
        <v>1043.0530</v>
      </c>
      <c r="Q4457" s="30">
        <f t="shared" si="1130"/>
        <v>88</v>
      </c>
      <c r="R4457" s="36" t="str">
        <f t="shared" si="1131"/>
        <v>09-Aug-2017</v>
      </c>
      <c r="S4457" s="37">
        <f t="shared" si="1122"/>
        <v>1043.0530000000001</v>
      </c>
    </row>
    <row r="4458" spans="1:19">
      <c r="A4458" s="30" t="s">
        <v>10075</v>
      </c>
      <c r="D4458" s="30" t="str">
        <f t="shared" si="1116"/>
        <v>118461</v>
      </c>
      <c r="E4458" s="30">
        <f t="shared" si="1120"/>
        <v>7</v>
      </c>
      <c r="F4458" s="30" t="str">
        <f t="shared" si="1117"/>
        <v>INF397L01AU6</v>
      </c>
      <c r="G4458" s="30">
        <f t="shared" si="1121"/>
        <v>20</v>
      </c>
      <c r="H4458" s="30" t="str">
        <f t="shared" si="1118"/>
        <v>INF397L01AT8</v>
      </c>
      <c r="I4458" s="30">
        <f t="shared" si="1123"/>
        <v>33</v>
      </c>
      <c r="J4458" s="35" t="str">
        <f t="shared" si="1119"/>
        <v>IDBI UST Weekly Dividend Direct</v>
      </c>
      <c r="K4458" s="35">
        <f t="shared" si="1124"/>
        <v>65</v>
      </c>
      <c r="L4458" s="30" t="str">
        <f t="shared" si="1125"/>
        <v>1052.3901</v>
      </c>
      <c r="M4458" s="30">
        <f t="shared" si="1126"/>
        <v>75</v>
      </c>
      <c r="N4458" s="30" t="str">
        <f t="shared" si="1127"/>
        <v>1052.3901</v>
      </c>
      <c r="O4458" s="30">
        <f t="shared" si="1128"/>
        <v>85</v>
      </c>
      <c r="P4458" s="30" t="str">
        <f t="shared" si="1129"/>
        <v>1052.3901</v>
      </c>
      <c r="Q4458" s="30">
        <f t="shared" si="1130"/>
        <v>95</v>
      </c>
      <c r="R4458" s="36" t="str">
        <f t="shared" si="1131"/>
        <v>09-Aug-2017</v>
      </c>
      <c r="S4458" s="37">
        <f t="shared" si="1122"/>
        <v>1052.3901000000001</v>
      </c>
    </row>
    <row r="4459" spans="1:19">
      <c r="A4459" s="30" t="s">
        <v>97</v>
      </c>
      <c r="D4459" s="30" t="str">
        <f t="shared" si="1116"/>
        <v/>
      </c>
      <c r="E4459" s="30" t="str">
        <f t="shared" si="1120"/>
        <v/>
      </c>
      <c r="F4459" s="30" t="str">
        <f t="shared" si="1117"/>
        <v xml:space="preserve"> </v>
      </c>
      <c r="G4459" s="30" t="str">
        <f t="shared" si="1121"/>
        <v/>
      </c>
      <c r="H4459" s="30" t="str">
        <f t="shared" si="1118"/>
        <v/>
      </c>
      <c r="I4459" s="30" t="str">
        <f t="shared" si="1123"/>
        <v/>
      </c>
      <c r="J4459" s="35" t="str">
        <f t="shared" si="1119"/>
        <v/>
      </c>
      <c r="K4459" s="35" t="str">
        <f t="shared" si="1124"/>
        <v/>
      </c>
      <c r="L4459" s="30" t="str">
        <f t="shared" si="1125"/>
        <v/>
      </c>
      <c r="M4459" s="30" t="str">
        <f t="shared" si="1126"/>
        <v/>
      </c>
      <c r="N4459" s="30" t="str">
        <f t="shared" si="1127"/>
        <v/>
      </c>
      <c r="O4459" s="30" t="str">
        <f t="shared" si="1128"/>
        <v/>
      </c>
      <c r="P4459" s="30" t="str">
        <f t="shared" si="1129"/>
        <v/>
      </c>
      <c r="Q4459" s="30" t="str">
        <f t="shared" si="1130"/>
        <v/>
      </c>
      <c r="R4459" s="36" t="str">
        <f t="shared" si="1131"/>
        <v/>
      </c>
      <c r="S4459" s="37" t="str">
        <f t="shared" si="1122"/>
        <v/>
      </c>
    </row>
    <row r="4460" spans="1:19">
      <c r="A4460" s="30" t="s">
        <v>127</v>
      </c>
      <c r="D4460" s="30" t="str">
        <f t="shared" si="1116"/>
        <v/>
      </c>
      <c r="E4460" s="30" t="str">
        <f t="shared" si="1120"/>
        <v/>
      </c>
      <c r="F4460" s="30" t="str">
        <f t="shared" si="1117"/>
        <v>IDFC Mutual Fund</v>
      </c>
      <c r="G4460" s="30" t="str">
        <f t="shared" si="1121"/>
        <v/>
      </c>
      <c r="H4460" s="30" t="str">
        <f t="shared" si="1118"/>
        <v/>
      </c>
      <c r="I4460" s="30" t="str">
        <f t="shared" si="1123"/>
        <v/>
      </c>
      <c r="J4460" s="35" t="str">
        <f t="shared" si="1119"/>
        <v/>
      </c>
      <c r="K4460" s="35" t="str">
        <f t="shared" si="1124"/>
        <v/>
      </c>
      <c r="L4460" s="30" t="str">
        <f t="shared" si="1125"/>
        <v/>
      </c>
      <c r="M4460" s="30" t="str">
        <f t="shared" si="1126"/>
        <v/>
      </c>
      <c r="N4460" s="30" t="str">
        <f t="shared" si="1127"/>
        <v/>
      </c>
      <c r="O4460" s="30" t="str">
        <f t="shared" si="1128"/>
        <v/>
      </c>
      <c r="P4460" s="30" t="str">
        <f t="shared" si="1129"/>
        <v/>
      </c>
      <c r="Q4460" s="30" t="str">
        <f t="shared" si="1130"/>
        <v/>
      </c>
      <c r="R4460" s="36" t="str">
        <f t="shared" si="1131"/>
        <v/>
      </c>
      <c r="S4460" s="37" t="str">
        <f t="shared" si="1122"/>
        <v/>
      </c>
    </row>
    <row r="4461" spans="1:19">
      <c r="A4461" s="30" t="s">
        <v>97</v>
      </c>
      <c r="D4461" s="30" t="str">
        <f t="shared" si="1116"/>
        <v/>
      </c>
      <c r="E4461" s="30" t="str">
        <f t="shared" si="1120"/>
        <v/>
      </c>
      <c r="F4461" s="30" t="str">
        <f t="shared" si="1117"/>
        <v xml:space="preserve"> </v>
      </c>
      <c r="G4461" s="30" t="str">
        <f t="shared" si="1121"/>
        <v/>
      </c>
      <c r="H4461" s="30" t="str">
        <f t="shared" si="1118"/>
        <v/>
      </c>
      <c r="I4461" s="30" t="str">
        <f t="shared" si="1123"/>
        <v/>
      </c>
      <c r="J4461" s="35" t="str">
        <f t="shared" si="1119"/>
        <v/>
      </c>
      <c r="K4461" s="35" t="str">
        <f t="shared" si="1124"/>
        <v/>
      </c>
      <c r="L4461" s="30" t="str">
        <f t="shared" si="1125"/>
        <v/>
      </c>
      <c r="M4461" s="30" t="str">
        <f t="shared" si="1126"/>
        <v/>
      </c>
      <c r="N4461" s="30" t="str">
        <f t="shared" si="1127"/>
        <v/>
      </c>
      <c r="O4461" s="30" t="str">
        <f t="shared" si="1128"/>
        <v/>
      </c>
      <c r="P4461" s="30" t="str">
        <f t="shared" si="1129"/>
        <v/>
      </c>
      <c r="Q4461" s="30" t="str">
        <f t="shared" si="1130"/>
        <v/>
      </c>
      <c r="R4461" s="36" t="str">
        <f t="shared" si="1131"/>
        <v/>
      </c>
      <c r="S4461" s="37" t="str">
        <f t="shared" si="1122"/>
        <v/>
      </c>
    </row>
    <row r="4462" spans="1:19">
      <c r="A4462" s="30" t="s">
        <v>362</v>
      </c>
      <c r="D4462" s="30" t="str">
        <f t="shared" si="1116"/>
        <v>108651</v>
      </c>
      <c r="E4462" s="30">
        <f t="shared" si="1120"/>
        <v>7</v>
      </c>
      <c r="F4462" s="30" t="str">
        <f t="shared" si="1117"/>
        <v>-</v>
      </c>
      <c r="G4462" s="30">
        <f t="shared" si="1121"/>
        <v>9</v>
      </c>
      <c r="H4462" s="30" t="str">
        <f t="shared" si="1118"/>
        <v>-</v>
      </c>
      <c r="I4462" s="30">
        <f t="shared" si="1123"/>
        <v>11</v>
      </c>
      <c r="J4462" s="35" t="str">
        <f t="shared" si="1119"/>
        <v>GFRF (Dividend - Weekly)</v>
      </c>
      <c r="K4462" s="35">
        <f t="shared" si="1124"/>
        <v>36</v>
      </c>
      <c r="L4462" s="30" t="str">
        <f t="shared" si="1125"/>
        <v>10.0774</v>
      </c>
      <c r="M4462" s="30">
        <f t="shared" si="1126"/>
        <v>44</v>
      </c>
      <c r="N4462" s="30" t="str">
        <f t="shared" si="1127"/>
        <v>10.0774</v>
      </c>
      <c r="O4462" s="30">
        <f t="shared" si="1128"/>
        <v>52</v>
      </c>
      <c r="P4462" s="30" t="str">
        <f t="shared" si="1129"/>
        <v>10.0774</v>
      </c>
      <c r="Q4462" s="30">
        <f t="shared" si="1130"/>
        <v>60</v>
      </c>
      <c r="R4462" s="36" t="str">
        <f t="shared" si="1131"/>
        <v>03-Jul-2008</v>
      </c>
      <c r="S4462" s="37">
        <f t="shared" si="1122"/>
        <v>10.077400000000001</v>
      </c>
    </row>
    <row r="4463" spans="1:19">
      <c r="A4463" s="30" t="s">
        <v>6243</v>
      </c>
      <c r="D4463" s="30" t="str">
        <f t="shared" si="1116"/>
        <v>108625</v>
      </c>
      <c r="E4463" s="30">
        <f t="shared" si="1120"/>
        <v>7</v>
      </c>
      <c r="F4463" s="30" t="str">
        <f t="shared" si="1117"/>
        <v>INF194K01HM1</v>
      </c>
      <c r="G4463" s="30">
        <f t="shared" si="1121"/>
        <v>20</v>
      </c>
      <c r="H4463" s="30" t="str">
        <f t="shared" si="1118"/>
        <v>-</v>
      </c>
      <c r="I4463" s="30">
        <f t="shared" si="1123"/>
        <v>22</v>
      </c>
      <c r="J4463" s="35" t="str">
        <f t="shared" si="1119"/>
        <v>IDFC - SSIF - ST -Plan B - Growth</v>
      </c>
      <c r="K4463" s="35">
        <f t="shared" si="1124"/>
        <v>56</v>
      </c>
      <c r="L4463" s="30" t="str">
        <f t="shared" si="1125"/>
        <v>18.45488727</v>
      </c>
      <c r="M4463" s="30">
        <f t="shared" si="1126"/>
        <v>68</v>
      </c>
      <c r="N4463" s="30" t="str">
        <f t="shared" si="1127"/>
        <v>18.45488727</v>
      </c>
      <c r="O4463" s="30">
        <f t="shared" si="1128"/>
        <v>80</v>
      </c>
      <c r="P4463" s="30" t="str">
        <f t="shared" si="1129"/>
        <v>18.45488727</v>
      </c>
      <c r="Q4463" s="30">
        <f t="shared" si="1130"/>
        <v>92</v>
      </c>
      <c r="R4463" s="36" t="str">
        <f t="shared" si="1131"/>
        <v>17-Feb-2017</v>
      </c>
      <c r="S4463" s="37">
        <f t="shared" si="1122"/>
        <v>18.45488727</v>
      </c>
    </row>
    <row r="4464" spans="1:19" ht="26">
      <c r="A4464" s="30" t="s">
        <v>10076</v>
      </c>
      <c r="D4464" s="30" t="str">
        <f t="shared" si="1116"/>
        <v>118399</v>
      </c>
      <c r="E4464" s="30">
        <f t="shared" si="1120"/>
        <v>7</v>
      </c>
      <c r="F4464" s="30" t="str">
        <f t="shared" si="1117"/>
        <v>INF194K01T59</v>
      </c>
      <c r="G4464" s="30">
        <f t="shared" si="1121"/>
        <v>20</v>
      </c>
      <c r="H4464" s="30" t="str">
        <f t="shared" si="1118"/>
        <v>INF194K01T42</v>
      </c>
      <c r="I4464" s="30">
        <f t="shared" si="1123"/>
        <v>33</v>
      </c>
      <c r="J4464" s="35" t="str">
        <f t="shared" si="1119"/>
        <v>IDFC   Super Saver Income Fund - Medium Term Plan-Direct Plan-Bi Monthly Dividend</v>
      </c>
      <c r="K4464" s="35">
        <f t="shared" si="1124"/>
        <v>115</v>
      </c>
      <c r="L4464" s="30" t="str">
        <f t="shared" si="1125"/>
        <v>11.9141</v>
      </c>
      <c r="M4464" s="30">
        <f t="shared" si="1126"/>
        <v>123</v>
      </c>
      <c r="N4464" s="30" t="str">
        <f t="shared" si="1127"/>
        <v>11.9141</v>
      </c>
      <c r="O4464" s="30">
        <f t="shared" si="1128"/>
        <v>131</v>
      </c>
      <c r="P4464" s="30" t="str">
        <f t="shared" si="1129"/>
        <v>11.9141</v>
      </c>
      <c r="Q4464" s="30">
        <f t="shared" si="1130"/>
        <v>139</v>
      </c>
      <c r="R4464" s="36" t="str">
        <f t="shared" si="1131"/>
        <v>08-Aug-2017</v>
      </c>
      <c r="S4464" s="37">
        <f t="shared" si="1122"/>
        <v>11.914099999999999</v>
      </c>
    </row>
    <row r="4465" spans="1:19" ht="26">
      <c r="A4465" s="30" t="s">
        <v>10077</v>
      </c>
      <c r="D4465" s="30" t="str">
        <f t="shared" si="1116"/>
        <v>118400</v>
      </c>
      <c r="E4465" s="30">
        <f t="shared" si="1120"/>
        <v>7</v>
      </c>
      <c r="F4465" s="30" t="str">
        <f t="shared" si="1117"/>
        <v>-</v>
      </c>
      <c r="G4465" s="30">
        <f t="shared" si="1121"/>
        <v>9</v>
      </c>
      <c r="H4465" s="30" t="str">
        <f t="shared" si="1118"/>
        <v>INF194K01S68</v>
      </c>
      <c r="I4465" s="30">
        <f t="shared" si="1123"/>
        <v>22</v>
      </c>
      <c r="J4465" s="35" t="str">
        <f t="shared" si="1119"/>
        <v>IDFC   Super Saver Income Fund - Medium Term Plan-Direct Plan-Daily Dividend</v>
      </c>
      <c r="K4465" s="35">
        <f t="shared" si="1124"/>
        <v>99</v>
      </c>
      <c r="L4465" s="30" t="str">
        <f t="shared" si="1125"/>
        <v>10.4238</v>
      </c>
      <c r="M4465" s="30">
        <f t="shared" si="1126"/>
        <v>107</v>
      </c>
      <c r="N4465" s="30" t="str">
        <f t="shared" si="1127"/>
        <v>10.4238</v>
      </c>
      <c r="O4465" s="30">
        <f t="shared" si="1128"/>
        <v>115</v>
      </c>
      <c r="P4465" s="30" t="str">
        <f t="shared" si="1129"/>
        <v>10.4238</v>
      </c>
      <c r="Q4465" s="30">
        <f t="shared" si="1130"/>
        <v>123</v>
      </c>
      <c r="R4465" s="36" t="str">
        <f t="shared" si="1131"/>
        <v>08-Aug-2017</v>
      </c>
      <c r="S4465" s="37">
        <f t="shared" si="1122"/>
        <v>10.4238</v>
      </c>
    </row>
    <row r="4466" spans="1:19" ht="26">
      <c r="A4466" s="30" t="s">
        <v>10078</v>
      </c>
      <c r="D4466" s="30" t="str">
        <f t="shared" si="1116"/>
        <v>118404</v>
      </c>
      <c r="E4466" s="30">
        <f t="shared" si="1120"/>
        <v>7</v>
      </c>
      <c r="F4466" s="30" t="str">
        <f t="shared" si="1117"/>
        <v>INF194K01T83</v>
      </c>
      <c r="G4466" s="30">
        <f t="shared" si="1121"/>
        <v>20</v>
      </c>
      <c r="H4466" s="30" t="str">
        <f t="shared" si="1118"/>
        <v>INF194K01T75</v>
      </c>
      <c r="I4466" s="30">
        <f t="shared" si="1123"/>
        <v>33</v>
      </c>
      <c r="J4466" s="35" t="str">
        <f t="shared" si="1119"/>
        <v>IDFC   Super Saver Income Fund - Medium Term Plan-Direct Plan-Fortnightly Dividend</v>
      </c>
      <c r="K4466" s="35">
        <f t="shared" si="1124"/>
        <v>116</v>
      </c>
      <c r="L4466" s="30" t="str">
        <f t="shared" si="1125"/>
        <v>10.1762</v>
      </c>
      <c r="M4466" s="30">
        <f t="shared" si="1126"/>
        <v>124</v>
      </c>
      <c r="N4466" s="30" t="str">
        <f t="shared" si="1127"/>
        <v>10.1762</v>
      </c>
      <c r="O4466" s="30">
        <f t="shared" si="1128"/>
        <v>132</v>
      </c>
      <c r="P4466" s="30" t="str">
        <f t="shared" si="1129"/>
        <v>10.1762</v>
      </c>
      <c r="Q4466" s="30">
        <f t="shared" si="1130"/>
        <v>140</v>
      </c>
      <c r="R4466" s="36" t="str">
        <f t="shared" si="1131"/>
        <v>08-Aug-2017</v>
      </c>
      <c r="S4466" s="37">
        <f t="shared" si="1122"/>
        <v>10.1762</v>
      </c>
    </row>
    <row r="4467" spans="1:19" ht="26">
      <c r="A4467" s="30" t="s">
        <v>10079</v>
      </c>
      <c r="D4467" s="30" t="str">
        <f t="shared" si="1116"/>
        <v>118401</v>
      </c>
      <c r="E4467" s="30">
        <f t="shared" si="1120"/>
        <v>7</v>
      </c>
      <c r="F4467" s="30" t="str">
        <f t="shared" si="1117"/>
        <v>INF194K01S50</v>
      </c>
      <c r="G4467" s="30">
        <f t="shared" si="1121"/>
        <v>20</v>
      </c>
      <c r="H4467" s="30" t="str">
        <f t="shared" si="1118"/>
        <v>-</v>
      </c>
      <c r="I4467" s="30">
        <f t="shared" si="1123"/>
        <v>22</v>
      </c>
      <c r="J4467" s="35" t="str">
        <f t="shared" si="1119"/>
        <v>IDFC   Super Saver Income Fund - Medium Term Plan-Direct Plan-Growth</v>
      </c>
      <c r="K4467" s="35">
        <f t="shared" si="1124"/>
        <v>91</v>
      </c>
      <c r="L4467" s="30" t="str">
        <f t="shared" si="1125"/>
        <v>29.4781</v>
      </c>
      <c r="M4467" s="30">
        <f t="shared" si="1126"/>
        <v>99</v>
      </c>
      <c r="N4467" s="30" t="str">
        <f t="shared" si="1127"/>
        <v>29.4781</v>
      </c>
      <c r="O4467" s="30">
        <f t="shared" si="1128"/>
        <v>107</v>
      </c>
      <c r="P4467" s="30" t="str">
        <f t="shared" si="1129"/>
        <v>29.4781</v>
      </c>
      <c r="Q4467" s="30">
        <f t="shared" si="1130"/>
        <v>115</v>
      </c>
      <c r="R4467" s="36" t="str">
        <f t="shared" si="1131"/>
        <v>08-Aug-2017</v>
      </c>
      <c r="S4467" s="37">
        <f t="shared" si="1122"/>
        <v>29.478100000000001</v>
      </c>
    </row>
    <row r="4468" spans="1:19" ht="26">
      <c r="A4468" s="30" t="s">
        <v>10080</v>
      </c>
      <c r="D4468" s="30" t="str">
        <f t="shared" si="1116"/>
        <v>118402</v>
      </c>
      <c r="E4468" s="30">
        <f t="shared" si="1120"/>
        <v>7</v>
      </c>
      <c r="F4468" s="30" t="str">
        <f t="shared" si="1117"/>
        <v>INF194K01T26</v>
      </c>
      <c r="G4468" s="30">
        <f t="shared" si="1121"/>
        <v>20</v>
      </c>
      <c r="H4468" s="30" t="str">
        <f t="shared" si="1118"/>
        <v>INF194K01T18</v>
      </c>
      <c r="I4468" s="30">
        <f t="shared" si="1123"/>
        <v>33</v>
      </c>
      <c r="J4468" s="35" t="str">
        <f t="shared" si="1119"/>
        <v>IDFC   Super Saver Income Fund - Medium Term Plan-Direct Plan-Monthly Dividend</v>
      </c>
      <c r="K4468" s="35">
        <f t="shared" si="1124"/>
        <v>112</v>
      </c>
      <c r="L4468" s="30" t="str">
        <f t="shared" si="1125"/>
        <v>10.4655</v>
      </c>
      <c r="M4468" s="30">
        <f t="shared" si="1126"/>
        <v>120</v>
      </c>
      <c r="N4468" s="30" t="str">
        <f t="shared" si="1127"/>
        <v>10.4655</v>
      </c>
      <c r="O4468" s="30">
        <f t="shared" si="1128"/>
        <v>128</v>
      </c>
      <c r="P4468" s="30" t="str">
        <f t="shared" si="1129"/>
        <v>10.4655</v>
      </c>
      <c r="Q4468" s="30">
        <f t="shared" si="1130"/>
        <v>136</v>
      </c>
      <c r="R4468" s="36" t="str">
        <f t="shared" si="1131"/>
        <v>08-Aug-2017</v>
      </c>
      <c r="S4468" s="37">
        <f t="shared" si="1122"/>
        <v>10.4655</v>
      </c>
    </row>
    <row r="4469" spans="1:19" ht="26">
      <c r="A4469" s="30" t="s">
        <v>10081</v>
      </c>
      <c r="D4469" s="30" t="str">
        <f t="shared" si="1116"/>
        <v>118403</v>
      </c>
      <c r="E4469" s="30">
        <f t="shared" si="1120"/>
        <v>7</v>
      </c>
      <c r="F4469" s="30" t="str">
        <f t="shared" si="1117"/>
        <v>INF194K01S92</v>
      </c>
      <c r="G4469" s="30">
        <f t="shared" si="1121"/>
        <v>20</v>
      </c>
      <c r="H4469" s="30" t="str">
        <f t="shared" si="1118"/>
        <v>INF194K01S84</v>
      </c>
      <c r="I4469" s="30">
        <f t="shared" si="1123"/>
        <v>33</v>
      </c>
      <c r="J4469" s="35" t="str">
        <f t="shared" si="1119"/>
        <v>IDFC   Super Saver Income Fund - Medium Term Plan-Direct Plan-Quartely Dividend</v>
      </c>
      <c r="K4469" s="35">
        <f t="shared" si="1124"/>
        <v>113</v>
      </c>
      <c r="L4469" s="30" t="str">
        <f t="shared" si="1125"/>
        <v>10.9569</v>
      </c>
      <c r="M4469" s="30">
        <f t="shared" si="1126"/>
        <v>121</v>
      </c>
      <c r="N4469" s="30" t="str">
        <f t="shared" si="1127"/>
        <v>10.9569</v>
      </c>
      <c r="O4469" s="30">
        <f t="shared" si="1128"/>
        <v>129</v>
      </c>
      <c r="P4469" s="30" t="str">
        <f t="shared" si="1129"/>
        <v>10.9569</v>
      </c>
      <c r="Q4469" s="30">
        <f t="shared" si="1130"/>
        <v>137</v>
      </c>
      <c r="R4469" s="36" t="str">
        <f t="shared" si="1131"/>
        <v>08-Aug-2017</v>
      </c>
      <c r="S4469" s="37">
        <f t="shared" si="1122"/>
        <v>10.956899999999999</v>
      </c>
    </row>
    <row r="4470" spans="1:19" ht="26">
      <c r="A4470" s="30" t="s">
        <v>10082</v>
      </c>
      <c r="D4470" s="30" t="str">
        <f t="shared" si="1116"/>
        <v>108731</v>
      </c>
      <c r="E4470" s="30">
        <f t="shared" si="1120"/>
        <v>7</v>
      </c>
      <c r="F4470" s="30" t="str">
        <f t="shared" si="1117"/>
        <v>INF194K01JW6</v>
      </c>
      <c r="G4470" s="30">
        <f t="shared" si="1121"/>
        <v>20</v>
      </c>
      <c r="H4470" s="30" t="str">
        <f t="shared" si="1118"/>
        <v>INF194K01JV8</v>
      </c>
      <c r="I4470" s="30">
        <f t="shared" si="1123"/>
        <v>33</v>
      </c>
      <c r="J4470" s="35" t="str">
        <f t="shared" si="1119"/>
        <v>IDFC - SSIF - Medium Term - Regular Plan-Daily Dividend Option</v>
      </c>
      <c r="K4470" s="35">
        <f t="shared" si="1124"/>
        <v>96</v>
      </c>
      <c r="L4470" s="30" t="str">
        <f t="shared" si="1125"/>
        <v>10.2088</v>
      </c>
      <c r="M4470" s="30">
        <f t="shared" si="1126"/>
        <v>104</v>
      </c>
      <c r="N4470" s="30" t="str">
        <f t="shared" si="1127"/>
        <v>10.2088</v>
      </c>
      <c r="O4470" s="30">
        <f t="shared" si="1128"/>
        <v>112</v>
      </c>
      <c r="P4470" s="30" t="str">
        <f t="shared" si="1129"/>
        <v>10.2088</v>
      </c>
      <c r="Q4470" s="30">
        <f t="shared" si="1130"/>
        <v>120</v>
      </c>
      <c r="R4470" s="36" t="str">
        <f t="shared" si="1131"/>
        <v>08-Aug-2017</v>
      </c>
      <c r="S4470" s="37">
        <f t="shared" si="1122"/>
        <v>10.2088</v>
      </c>
    </row>
    <row r="4471" spans="1:19" ht="26">
      <c r="A4471" s="30" t="s">
        <v>10083</v>
      </c>
      <c r="D4471" s="30" t="str">
        <f t="shared" si="1116"/>
        <v>108729</v>
      </c>
      <c r="E4471" s="30">
        <f t="shared" si="1120"/>
        <v>7</v>
      </c>
      <c r="F4471" s="30" t="str">
        <f t="shared" si="1117"/>
        <v>INF194K01KI3</v>
      </c>
      <c r="G4471" s="30">
        <f t="shared" si="1121"/>
        <v>20</v>
      </c>
      <c r="H4471" s="30" t="str">
        <f t="shared" si="1118"/>
        <v>INF194K01KH5</v>
      </c>
      <c r="I4471" s="30">
        <f t="shared" si="1123"/>
        <v>33</v>
      </c>
      <c r="J4471" s="35" t="str">
        <f t="shared" si="1119"/>
        <v>IDFC - SSIF - Medium Term - Regular Plan-Fortnightly Dividend Option</v>
      </c>
      <c r="K4471" s="35">
        <f t="shared" si="1124"/>
        <v>102</v>
      </c>
      <c r="L4471" s="30" t="str">
        <f t="shared" si="1125"/>
        <v>10.1990</v>
      </c>
      <c r="M4471" s="30">
        <f t="shared" si="1126"/>
        <v>110</v>
      </c>
      <c r="N4471" s="30" t="str">
        <f t="shared" si="1127"/>
        <v>10.1990</v>
      </c>
      <c r="O4471" s="30">
        <f t="shared" si="1128"/>
        <v>118</v>
      </c>
      <c r="P4471" s="30" t="str">
        <f t="shared" si="1129"/>
        <v>10.1990</v>
      </c>
      <c r="Q4471" s="30">
        <f t="shared" si="1130"/>
        <v>126</v>
      </c>
      <c r="R4471" s="36" t="str">
        <f t="shared" si="1131"/>
        <v>08-Aug-2017</v>
      </c>
      <c r="S4471" s="37">
        <f t="shared" si="1122"/>
        <v>10.199</v>
      </c>
    </row>
    <row r="4472" spans="1:19" ht="26">
      <c r="A4472" s="30" t="s">
        <v>10084</v>
      </c>
      <c r="D4472" s="30" t="str">
        <f t="shared" si="1116"/>
        <v>108727</v>
      </c>
      <c r="E4472" s="30">
        <f t="shared" si="1120"/>
        <v>7</v>
      </c>
      <c r="F4472" s="30" t="str">
        <f t="shared" si="1117"/>
        <v>INF194K01KC6</v>
      </c>
      <c r="G4472" s="30">
        <f t="shared" si="1121"/>
        <v>20</v>
      </c>
      <c r="H4472" s="30" t="str">
        <f t="shared" si="1118"/>
        <v>INF194K01KB8</v>
      </c>
      <c r="I4472" s="30">
        <f t="shared" si="1123"/>
        <v>33</v>
      </c>
      <c r="J4472" s="35" t="str">
        <f t="shared" si="1119"/>
        <v>IDFC - SSIF - Medium Term - Regular Plan-Monthly Dividend Option</v>
      </c>
      <c r="K4472" s="35">
        <f t="shared" si="1124"/>
        <v>98</v>
      </c>
      <c r="L4472" s="30" t="str">
        <f t="shared" si="1125"/>
        <v>10.2005</v>
      </c>
      <c r="M4472" s="30">
        <f t="shared" si="1126"/>
        <v>106</v>
      </c>
      <c r="N4472" s="30" t="str">
        <f t="shared" si="1127"/>
        <v>10.2005</v>
      </c>
      <c r="O4472" s="30">
        <f t="shared" si="1128"/>
        <v>114</v>
      </c>
      <c r="P4472" s="30" t="str">
        <f t="shared" si="1129"/>
        <v>10.2005</v>
      </c>
      <c r="Q4472" s="30">
        <f t="shared" si="1130"/>
        <v>122</v>
      </c>
      <c r="R4472" s="36" t="str">
        <f t="shared" si="1131"/>
        <v>08-Aug-2017</v>
      </c>
      <c r="S4472" s="37">
        <f t="shared" si="1122"/>
        <v>10.2005</v>
      </c>
    </row>
    <row r="4473" spans="1:19" ht="26">
      <c r="A4473" s="30" t="s">
        <v>10085</v>
      </c>
      <c r="D4473" s="30" t="str">
        <f t="shared" si="1116"/>
        <v>113169</v>
      </c>
      <c r="E4473" s="30">
        <f t="shared" si="1120"/>
        <v>7</v>
      </c>
      <c r="F4473" s="30" t="str">
        <f t="shared" si="1117"/>
        <v>INF194K01JZ9</v>
      </c>
      <c r="G4473" s="30">
        <f t="shared" si="1121"/>
        <v>20</v>
      </c>
      <c r="H4473" s="30" t="str">
        <f t="shared" si="1118"/>
        <v>INF194K01JY2</v>
      </c>
      <c r="I4473" s="30">
        <f t="shared" si="1123"/>
        <v>33</v>
      </c>
      <c r="J4473" s="35" t="str">
        <f t="shared" si="1119"/>
        <v>IDFC - SSIF - Medium Term - Regular Plan-Quarterly Dividend Option</v>
      </c>
      <c r="K4473" s="35">
        <f t="shared" si="1124"/>
        <v>100</v>
      </c>
      <c r="L4473" s="30" t="str">
        <f t="shared" si="1125"/>
        <v>10.8388</v>
      </c>
      <c r="M4473" s="30">
        <f t="shared" si="1126"/>
        <v>108</v>
      </c>
      <c r="N4473" s="30" t="str">
        <f t="shared" si="1127"/>
        <v>10.8388</v>
      </c>
      <c r="O4473" s="30">
        <f t="shared" si="1128"/>
        <v>116</v>
      </c>
      <c r="P4473" s="30" t="str">
        <f t="shared" si="1129"/>
        <v>10.8388</v>
      </c>
      <c r="Q4473" s="30">
        <f t="shared" si="1130"/>
        <v>124</v>
      </c>
      <c r="R4473" s="36" t="str">
        <f t="shared" si="1131"/>
        <v>08-Aug-2017</v>
      </c>
      <c r="S4473" s="37">
        <f t="shared" si="1122"/>
        <v>10.838800000000001</v>
      </c>
    </row>
    <row r="4474" spans="1:19" ht="26">
      <c r="A4474" s="30" t="s">
        <v>10086</v>
      </c>
      <c r="D4474" s="30" t="str">
        <f t="shared" si="1116"/>
        <v>108730</v>
      </c>
      <c r="E4474" s="30">
        <f t="shared" si="1120"/>
        <v>7</v>
      </c>
      <c r="F4474" s="30" t="str">
        <f t="shared" si="1117"/>
        <v>INF194K01KF9</v>
      </c>
      <c r="G4474" s="30">
        <f t="shared" si="1121"/>
        <v>20</v>
      </c>
      <c r="H4474" s="30" t="str">
        <f t="shared" si="1118"/>
        <v>INF194K01KE2</v>
      </c>
      <c r="I4474" s="30">
        <f t="shared" si="1123"/>
        <v>33</v>
      </c>
      <c r="J4474" s="35" t="str">
        <f t="shared" si="1119"/>
        <v>IDFC - SSIF - Medium Term -Regular Plan- Bimonthly Dividend Option</v>
      </c>
      <c r="K4474" s="35">
        <f t="shared" si="1124"/>
        <v>100</v>
      </c>
      <c r="L4474" s="30" t="str">
        <f t="shared" si="1125"/>
        <v>11.6417</v>
      </c>
      <c r="M4474" s="30">
        <f t="shared" si="1126"/>
        <v>108</v>
      </c>
      <c r="N4474" s="30" t="str">
        <f t="shared" si="1127"/>
        <v>11.6417</v>
      </c>
      <c r="O4474" s="30">
        <f t="shared" si="1128"/>
        <v>116</v>
      </c>
      <c r="P4474" s="30" t="str">
        <f t="shared" si="1129"/>
        <v>11.6417</v>
      </c>
      <c r="Q4474" s="30">
        <f t="shared" si="1130"/>
        <v>124</v>
      </c>
      <c r="R4474" s="36" t="str">
        <f t="shared" si="1131"/>
        <v>08-Aug-2017</v>
      </c>
      <c r="S4474" s="37">
        <f t="shared" si="1122"/>
        <v>11.6417</v>
      </c>
    </row>
    <row r="4475" spans="1:19">
      <c r="A4475" s="30" t="s">
        <v>10087</v>
      </c>
      <c r="D4475" s="30" t="str">
        <f t="shared" si="1116"/>
        <v>108728</v>
      </c>
      <c r="E4475" s="30">
        <f t="shared" si="1120"/>
        <v>7</v>
      </c>
      <c r="F4475" s="30" t="str">
        <f t="shared" si="1117"/>
        <v>INF194K01JU0</v>
      </c>
      <c r="G4475" s="30">
        <f t="shared" si="1121"/>
        <v>20</v>
      </c>
      <c r="H4475" s="30" t="str">
        <f t="shared" si="1118"/>
        <v>-</v>
      </c>
      <c r="I4475" s="30">
        <f t="shared" si="1123"/>
        <v>22</v>
      </c>
      <c r="J4475" s="35" t="str">
        <f t="shared" si="1119"/>
        <v>IDFC - SSIF - Medium Term -Regular Plan- Growth Option</v>
      </c>
      <c r="K4475" s="35">
        <f t="shared" si="1124"/>
        <v>77</v>
      </c>
      <c r="L4475" s="30" t="str">
        <f t="shared" si="1125"/>
        <v>28.5566</v>
      </c>
      <c r="M4475" s="30">
        <f t="shared" si="1126"/>
        <v>85</v>
      </c>
      <c r="N4475" s="30" t="str">
        <f t="shared" si="1127"/>
        <v>28.5566</v>
      </c>
      <c r="O4475" s="30">
        <f t="shared" si="1128"/>
        <v>93</v>
      </c>
      <c r="P4475" s="30" t="str">
        <f t="shared" si="1129"/>
        <v>28.5566</v>
      </c>
      <c r="Q4475" s="30">
        <f t="shared" si="1130"/>
        <v>101</v>
      </c>
      <c r="R4475" s="36" t="str">
        <f t="shared" si="1131"/>
        <v>08-Aug-2017</v>
      </c>
      <c r="S4475" s="37">
        <f t="shared" si="1122"/>
        <v>28.5566</v>
      </c>
    </row>
    <row r="4476" spans="1:19">
      <c r="A4476" s="30" t="s">
        <v>10088</v>
      </c>
      <c r="D4476" s="30" t="str">
        <f t="shared" si="1116"/>
        <v>131384</v>
      </c>
      <c r="E4476" s="30">
        <f t="shared" si="1120"/>
        <v>7</v>
      </c>
      <c r="F4476" s="30" t="str">
        <f t="shared" si="1117"/>
        <v>INF194KA1TD2</v>
      </c>
      <c r="G4476" s="30">
        <f t="shared" si="1121"/>
        <v>20</v>
      </c>
      <c r="H4476" s="30" t="str">
        <f t="shared" si="1118"/>
        <v>INF194KA1TE0</v>
      </c>
      <c r="I4476" s="30">
        <f t="shared" si="1123"/>
        <v>33</v>
      </c>
      <c r="J4476" s="35" t="str">
        <f t="shared" si="1119"/>
        <v>IDFC SSIF -MT -Direct Plan_Periodic Dividend</v>
      </c>
      <c r="K4476" s="35">
        <f t="shared" si="1124"/>
        <v>78</v>
      </c>
      <c r="L4476" s="30" t="str">
        <f t="shared" si="1125"/>
        <v>13.1505</v>
      </c>
      <c r="M4476" s="30">
        <f t="shared" si="1126"/>
        <v>86</v>
      </c>
      <c r="N4476" s="30" t="str">
        <f t="shared" si="1127"/>
        <v>13.1505</v>
      </c>
      <c r="O4476" s="30">
        <f t="shared" si="1128"/>
        <v>94</v>
      </c>
      <c r="P4476" s="30" t="str">
        <f t="shared" si="1129"/>
        <v>13.1505</v>
      </c>
      <c r="Q4476" s="30">
        <f t="shared" si="1130"/>
        <v>102</v>
      </c>
      <c r="R4476" s="36" t="str">
        <f t="shared" si="1131"/>
        <v>08-Aug-2017</v>
      </c>
      <c r="S4476" s="37">
        <f t="shared" si="1122"/>
        <v>13.150499999999999</v>
      </c>
    </row>
    <row r="4477" spans="1:19">
      <c r="A4477" s="30" t="s">
        <v>10089</v>
      </c>
      <c r="D4477" s="30" t="str">
        <f t="shared" si="1116"/>
        <v>131385</v>
      </c>
      <c r="E4477" s="30">
        <f t="shared" si="1120"/>
        <v>7</v>
      </c>
      <c r="F4477" s="30" t="str">
        <f t="shared" si="1117"/>
        <v>INF194KA1TA8</v>
      </c>
      <c r="G4477" s="30">
        <f t="shared" si="1121"/>
        <v>20</v>
      </c>
      <c r="H4477" s="30" t="str">
        <f t="shared" si="1118"/>
        <v>INF194KA1TB6</v>
      </c>
      <c r="I4477" s="30">
        <f t="shared" si="1123"/>
        <v>33</v>
      </c>
      <c r="J4477" s="35" t="str">
        <f t="shared" si="1119"/>
        <v>IDFC SSIF -MT -Regular Plan_Periodic Dividend</v>
      </c>
      <c r="K4477" s="35">
        <f t="shared" si="1124"/>
        <v>79</v>
      </c>
      <c r="L4477" s="30" t="str">
        <f t="shared" si="1125"/>
        <v>13.0401</v>
      </c>
      <c r="M4477" s="30">
        <f t="shared" si="1126"/>
        <v>87</v>
      </c>
      <c r="N4477" s="30" t="str">
        <f t="shared" si="1127"/>
        <v>13.0401</v>
      </c>
      <c r="O4477" s="30">
        <f t="shared" si="1128"/>
        <v>95</v>
      </c>
      <c r="P4477" s="30" t="str">
        <f t="shared" si="1129"/>
        <v>13.0401</v>
      </c>
      <c r="Q4477" s="30">
        <f t="shared" si="1130"/>
        <v>103</v>
      </c>
      <c r="R4477" s="36" t="str">
        <f t="shared" si="1131"/>
        <v>08-Aug-2017</v>
      </c>
      <c r="S4477" s="37">
        <f t="shared" si="1122"/>
        <v>13.040100000000001</v>
      </c>
    </row>
    <row r="4478" spans="1:19">
      <c r="A4478" s="30" t="s">
        <v>6244</v>
      </c>
      <c r="D4478" s="30" t="str">
        <f t="shared" si="1116"/>
        <v>108759</v>
      </c>
      <c r="E4478" s="30">
        <f t="shared" si="1120"/>
        <v>7</v>
      </c>
      <c r="F4478" s="30" t="str">
        <f t="shared" si="1117"/>
        <v>INF194K01HO7</v>
      </c>
      <c r="G4478" s="30">
        <f t="shared" si="1121"/>
        <v>20</v>
      </c>
      <c r="H4478" s="30" t="str">
        <f t="shared" si="1118"/>
        <v>INF194K01HN9</v>
      </c>
      <c r="I4478" s="30">
        <f t="shared" si="1123"/>
        <v>33</v>
      </c>
      <c r="J4478" s="35" t="str">
        <f t="shared" si="1119"/>
        <v>IDFC - SSIF - ST -Plan B - Monthly Dividend</v>
      </c>
      <c r="K4478" s="35">
        <f t="shared" si="1124"/>
        <v>77</v>
      </c>
      <c r="L4478" s="30" t="str">
        <f t="shared" si="1125"/>
        <v>10.26315789</v>
      </c>
      <c r="M4478" s="30">
        <f t="shared" si="1126"/>
        <v>89</v>
      </c>
      <c r="N4478" s="30" t="str">
        <f t="shared" si="1127"/>
        <v>10.26315789</v>
      </c>
      <c r="O4478" s="30">
        <f t="shared" si="1128"/>
        <v>101</v>
      </c>
      <c r="P4478" s="30" t="str">
        <f t="shared" si="1129"/>
        <v>10.26315789</v>
      </c>
      <c r="Q4478" s="30">
        <f t="shared" si="1130"/>
        <v>113</v>
      </c>
      <c r="R4478" s="36" t="str">
        <f t="shared" si="1131"/>
        <v>17-Feb-2017</v>
      </c>
      <c r="S4478" s="37">
        <f t="shared" si="1122"/>
        <v>10.26315789</v>
      </c>
    </row>
    <row r="4479" spans="1:19">
      <c r="A4479" s="30" t="s">
        <v>6245</v>
      </c>
      <c r="D4479" s="30" t="str">
        <f t="shared" si="1116"/>
        <v>112366</v>
      </c>
      <c r="E4479" s="30">
        <f t="shared" si="1120"/>
        <v>7</v>
      </c>
      <c r="F4479" s="30" t="str">
        <f t="shared" si="1117"/>
        <v>INF194K01IJ5</v>
      </c>
      <c r="G4479" s="30">
        <f t="shared" si="1121"/>
        <v>20</v>
      </c>
      <c r="H4479" s="30" t="str">
        <f t="shared" si="1118"/>
        <v>INF194K01II7</v>
      </c>
      <c r="I4479" s="30">
        <f t="shared" si="1123"/>
        <v>33</v>
      </c>
      <c r="J4479" s="35" t="str">
        <f t="shared" si="1119"/>
        <v>IDFC - SSIF - Short Term- Plan F Dividend</v>
      </c>
      <c r="K4479" s="35">
        <f t="shared" si="1124"/>
        <v>75</v>
      </c>
      <c r="L4479" s="30" t="str">
        <f t="shared" si="1125"/>
        <v>11.01602858</v>
      </c>
      <c r="M4479" s="30">
        <f t="shared" si="1126"/>
        <v>87</v>
      </c>
      <c r="N4479" s="30" t="str">
        <f t="shared" si="1127"/>
        <v>11.01602858</v>
      </c>
      <c r="O4479" s="30">
        <f t="shared" si="1128"/>
        <v>99</v>
      </c>
      <c r="P4479" s="30" t="str">
        <f t="shared" si="1129"/>
        <v>11.01602858</v>
      </c>
      <c r="Q4479" s="30">
        <f t="shared" si="1130"/>
        <v>111</v>
      </c>
      <c r="R4479" s="36" t="str">
        <f t="shared" si="1131"/>
        <v>17-Feb-2017</v>
      </c>
      <c r="S4479" s="37">
        <f t="shared" si="1122"/>
        <v>11.01602858</v>
      </c>
    </row>
    <row r="4480" spans="1:19">
      <c r="A4480" s="30" t="s">
        <v>6246</v>
      </c>
      <c r="D4480" s="30" t="str">
        <f t="shared" si="1116"/>
        <v>112367</v>
      </c>
      <c r="E4480" s="30">
        <f t="shared" si="1120"/>
        <v>7</v>
      </c>
      <c r="F4480" s="30" t="str">
        <f t="shared" si="1117"/>
        <v>INF194K01IH9</v>
      </c>
      <c r="G4480" s="30">
        <f t="shared" si="1121"/>
        <v>20</v>
      </c>
      <c r="H4480" s="30" t="str">
        <f t="shared" si="1118"/>
        <v>-</v>
      </c>
      <c r="I4480" s="30">
        <f t="shared" si="1123"/>
        <v>22</v>
      </c>
      <c r="J4480" s="35" t="str">
        <f t="shared" si="1119"/>
        <v>IDFC - SSIF - Short Term- Plan F Growth</v>
      </c>
      <c r="K4480" s="35">
        <f t="shared" si="1124"/>
        <v>62</v>
      </c>
      <c r="L4480" s="30" t="str">
        <f t="shared" si="1125"/>
        <v>17.43617380</v>
      </c>
      <c r="M4480" s="30">
        <f t="shared" si="1126"/>
        <v>74</v>
      </c>
      <c r="N4480" s="30" t="str">
        <f t="shared" si="1127"/>
        <v>17.43617380</v>
      </c>
      <c r="O4480" s="30">
        <f t="shared" si="1128"/>
        <v>86</v>
      </c>
      <c r="P4480" s="30" t="str">
        <f t="shared" si="1129"/>
        <v>17.43617380</v>
      </c>
      <c r="Q4480" s="30">
        <f t="shared" si="1130"/>
        <v>98</v>
      </c>
      <c r="R4480" s="36" t="str">
        <f t="shared" si="1131"/>
        <v>17-Feb-2017</v>
      </c>
      <c r="S4480" s="37">
        <f t="shared" si="1122"/>
        <v>17.436173799999999</v>
      </c>
    </row>
    <row r="4481" spans="1:19" ht="26">
      <c r="A4481" s="30" t="s">
        <v>10090</v>
      </c>
      <c r="D4481" s="30" t="str">
        <f t="shared" si="1116"/>
        <v>108713</v>
      </c>
      <c r="E4481" s="30">
        <f t="shared" si="1120"/>
        <v>7</v>
      </c>
      <c r="F4481" s="30" t="str">
        <f t="shared" si="1117"/>
        <v>INF194K01HK5</v>
      </c>
      <c r="G4481" s="30">
        <f t="shared" si="1121"/>
        <v>20</v>
      </c>
      <c r="H4481" s="30" t="str">
        <f t="shared" si="1118"/>
        <v>INF194K01HJ7</v>
      </c>
      <c r="I4481" s="30">
        <f t="shared" si="1123"/>
        <v>33</v>
      </c>
      <c r="J4481" s="35" t="str">
        <f t="shared" si="1119"/>
        <v>IDFC   Super Saver Income Fund - Short Term -Regular Plan-Fortnightly Dividend</v>
      </c>
      <c r="K4481" s="35">
        <f t="shared" si="1124"/>
        <v>112</v>
      </c>
      <c r="L4481" s="30" t="str">
        <f t="shared" si="1125"/>
        <v>10.3619</v>
      </c>
      <c r="M4481" s="30">
        <f t="shared" si="1126"/>
        <v>120</v>
      </c>
      <c r="N4481" s="30" t="str">
        <f t="shared" si="1127"/>
        <v>10.3619</v>
      </c>
      <c r="O4481" s="30">
        <f t="shared" si="1128"/>
        <v>128</v>
      </c>
      <c r="P4481" s="30" t="str">
        <f t="shared" si="1129"/>
        <v>10.3619</v>
      </c>
      <c r="Q4481" s="30">
        <f t="shared" si="1130"/>
        <v>136</v>
      </c>
      <c r="R4481" s="36" t="str">
        <f t="shared" si="1131"/>
        <v>08-Aug-2017</v>
      </c>
      <c r="S4481" s="37">
        <f t="shared" si="1122"/>
        <v>10.3619</v>
      </c>
    </row>
    <row r="4482" spans="1:19" ht="26">
      <c r="A4482" s="30" t="s">
        <v>10091</v>
      </c>
      <c r="D4482" s="30" t="str">
        <f t="shared" si="1116"/>
        <v>118405</v>
      </c>
      <c r="E4482" s="30">
        <f t="shared" si="1120"/>
        <v>7</v>
      </c>
      <c r="F4482" s="30" t="str">
        <f t="shared" si="1117"/>
        <v>INF194K01U56</v>
      </c>
      <c r="G4482" s="30">
        <f t="shared" si="1121"/>
        <v>20</v>
      </c>
      <c r="H4482" s="30" t="str">
        <f t="shared" si="1118"/>
        <v>INF194K01U49</v>
      </c>
      <c r="I4482" s="30">
        <f t="shared" si="1123"/>
        <v>33</v>
      </c>
      <c r="J4482" s="35" t="str">
        <f t="shared" si="1119"/>
        <v>IDFC   Super Saver Income Fund - Short Term-Direct Plan-Fortnightly Dividend</v>
      </c>
      <c r="K4482" s="35">
        <f t="shared" si="1124"/>
        <v>110</v>
      </c>
      <c r="L4482" s="30" t="str">
        <f t="shared" si="1125"/>
        <v>10.2889</v>
      </c>
      <c r="M4482" s="30">
        <f t="shared" si="1126"/>
        <v>118</v>
      </c>
      <c r="N4482" s="30" t="str">
        <f t="shared" si="1127"/>
        <v>10.2889</v>
      </c>
      <c r="O4482" s="30">
        <f t="shared" si="1128"/>
        <v>126</v>
      </c>
      <c r="P4482" s="30" t="str">
        <f t="shared" si="1129"/>
        <v>10.2889</v>
      </c>
      <c r="Q4482" s="30">
        <f t="shared" si="1130"/>
        <v>134</v>
      </c>
      <c r="R4482" s="36" t="str">
        <f t="shared" si="1131"/>
        <v>08-Aug-2017</v>
      </c>
      <c r="S4482" s="37">
        <f t="shared" si="1122"/>
        <v>10.2889</v>
      </c>
    </row>
    <row r="4483" spans="1:19" ht="26">
      <c r="A4483" s="30" t="s">
        <v>10092</v>
      </c>
      <c r="D4483" s="30" t="str">
        <f t="shared" si="1116"/>
        <v>118407</v>
      </c>
      <c r="E4483" s="30">
        <f t="shared" si="1120"/>
        <v>7</v>
      </c>
      <c r="F4483" s="30" t="str">
        <f t="shared" si="1117"/>
        <v>INF194K01U07</v>
      </c>
      <c r="G4483" s="30">
        <f t="shared" si="1121"/>
        <v>20</v>
      </c>
      <c r="H4483" s="30" t="str">
        <f t="shared" si="1118"/>
        <v>-</v>
      </c>
      <c r="I4483" s="30">
        <f t="shared" si="1123"/>
        <v>22</v>
      </c>
      <c r="J4483" s="35" t="str">
        <f t="shared" si="1119"/>
        <v>IDFC   Super Saver Income Fund - Short Term-Direct Plan-Growth</v>
      </c>
      <c r="K4483" s="35">
        <f t="shared" si="1124"/>
        <v>85</v>
      </c>
      <c r="L4483" s="30" t="str">
        <f t="shared" si="1125"/>
        <v>35.3895</v>
      </c>
      <c r="M4483" s="30">
        <f t="shared" si="1126"/>
        <v>93</v>
      </c>
      <c r="N4483" s="30" t="str">
        <f t="shared" si="1127"/>
        <v>35.3895</v>
      </c>
      <c r="O4483" s="30">
        <f t="shared" si="1128"/>
        <v>101</v>
      </c>
      <c r="P4483" s="30" t="str">
        <f t="shared" si="1129"/>
        <v>35.3895</v>
      </c>
      <c r="Q4483" s="30">
        <f t="shared" si="1130"/>
        <v>109</v>
      </c>
      <c r="R4483" s="36" t="str">
        <f t="shared" si="1131"/>
        <v>08-Aug-2017</v>
      </c>
      <c r="S4483" s="37">
        <f t="shared" si="1122"/>
        <v>35.389499999999998</v>
      </c>
    </row>
    <row r="4484" spans="1:19" ht="26">
      <c r="A4484" s="30" t="s">
        <v>10093</v>
      </c>
      <c r="D4484" s="30" t="str">
        <f t="shared" si="1116"/>
        <v>118406</v>
      </c>
      <c r="E4484" s="30">
        <f t="shared" si="1120"/>
        <v>7</v>
      </c>
      <c r="F4484" s="30" t="str">
        <f t="shared" si="1117"/>
        <v>INF194K01U23</v>
      </c>
      <c r="G4484" s="30">
        <f t="shared" si="1121"/>
        <v>20</v>
      </c>
      <c r="H4484" s="30" t="str">
        <f t="shared" si="1118"/>
        <v>INF194K01U15</v>
      </c>
      <c r="I4484" s="30">
        <f t="shared" si="1123"/>
        <v>33</v>
      </c>
      <c r="J4484" s="35" t="str">
        <f t="shared" si="1119"/>
        <v>IDFC   Super Saver Income Fund - Short Term-Direct Plan-Monthly Dividend</v>
      </c>
      <c r="K4484" s="35">
        <f t="shared" si="1124"/>
        <v>106</v>
      </c>
      <c r="L4484" s="30" t="str">
        <f t="shared" si="1125"/>
        <v>10.3981</v>
      </c>
      <c r="M4484" s="30">
        <f t="shared" si="1126"/>
        <v>114</v>
      </c>
      <c r="N4484" s="30" t="str">
        <f t="shared" si="1127"/>
        <v>10.3981</v>
      </c>
      <c r="O4484" s="30">
        <f t="shared" si="1128"/>
        <v>122</v>
      </c>
      <c r="P4484" s="30" t="str">
        <f t="shared" si="1129"/>
        <v>10.3981</v>
      </c>
      <c r="Q4484" s="30">
        <f t="shared" si="1130"/>
        <v>130</v>
      </c>
      <c r="R4484" s="36" t="str">
        <f t="shared" si="1131"/>
        <v>08-Aug-2017</v>
      </c>
      <c r="S4484" s="37">
        <f t="shared" si="1122"/>
        <v>10.398099999999999</v>
      </c>
    </row>
    <row r="4485" spans="1:19">
      <c r="A4485" s="30" t="s">
        <v>6247</v>
      </c>
      <c r="D4485" s="30" t="str">
        <f t="shared" si="1116"/>
        <v>108716</v>
      </c>
      <c r="E4485" s="30">
        <f t="shared" si="1120"/>
        <v>7</v>
      </c>
      <c r="F4485" s="30" t="str">
        <f t="shared" si="1117"/>
        <v>INF194K01HR0</v>
      </c>
      <c r="G4485" s="30">
        <f t="shared" si="1121"/>
        <v>20</v>
      </c>
      <c r="H4485" s="30" t="str">
        <f t="shared" si="1118"/>
        <v>INF194K01HQ2</v>
      </c>
      <c r="I4485" s="30">
        <f t="shared" si="1123"/>
        <v>33</v>
      </c>
      <c r="J4485" s="35" t="str">
        <f t="shared" si="1119"/>
        <v>IDFC - SSIF - Short Term - Plan B - Fortnightly Dividend</v>
      </c>
      <c r="K4485" s="35">
        <f t="shared" si="1124"/>
        <v>90</v>
      </c>
      <c r="L4485" s="30" t="str">
        <f t="shared" si="1125"/>
        <v>14.25207048</v>
      </c>
      <c r="M4485" s="30">
        <f t="shared" si="1126"/>
        <v>102</v>
      </c>
      <c r="N4485" s="30" t="str">
        <f t="shared" si="1127"/>
        <v>14.25207048</v>
      </c>
      <c r="O4485" s="30">
        <f t="shared" si="1128"/>
        <v>114</v>
      </c>
      <c r="P4485" s="30" t="str">
        <f t="shared" si="1129"/>
        <v>14.25207048</v>
      </c>
      <c r="Q4485" s="30">
        <f t="shared" si="1130"/>
        <v>126</v>
      </c>
      <c r="R4485" s="36" t="str">
        <f t="shared" si="1131"/>
        <v>17-Feb-2017</v>
      </c>
      <c r="S4485" s="37">
        <f t="shared" si="1122"/>
        <v>14.25207048</v>
      </c>
    </row>
    <row r="4486" spans="1:19">
      <c r="A4486" s="30" t="s">
        <v>6248</v>
      </c>
      <c r="D4486" s="30" t="str">
        <f t="shared" si="1116"/>
        <v>108714</v>
      </c>
      <c r="E4486" s="30">
        <f t="shared" si="1120"/>
        <v>7</v>
      </c>
      <c r="F4486" s="30" t="str">
        <f t="shared" si="1117"/>
        <v>INF194K01HV2</v>
      </c>
      <c r="G4486" s="30">
        <f t="shared" si="1121"/>
        <v>20</v>
      </c>
      <c r="H4486" s="30" t="str">
        <f t="shared" si="1118"/>
        <v>INF194K01HU4</v>
      </c>
      <c r="I4486" s="30">
        <f t="shared" si="1123"/>
        <v>33</v>
      </c>
      <c r="J4486" s="35" t="str">
        <f t="shared" si="1119"/>
        <v>IDFC - SSIF - ST - Plan C  - Fortnightly Dividend</v>
      </c>
      <c r="K4486" s="35">
        <f t="shared" si="1124"/>
        <v>83</v>
      </c>
      <c r="L4486" s="30" t="str">
        <f t="shared" si="1125"/>
        <v>11.21885202</v>
      </c>
      <c r="M4486" s="30">
        <f t="shared" si="1126"/>
        <v>95</v>
      </c>
      <c r="N4486" s="30" t="str">
        <f t="shared" si="1127"/>
        <v>11.21885202</v>
      </c>
      <c r="O4486" s="30">
        <f t="shared" si="1128"/>
        <v>107</v>
      </c>
      <c r="P4486" s="30" t="str">
        <f t="shared" si="1129"/>
        <v>11.21885202</v>
      </c>
      <c r="Q4486" s="30">
        <f t="shared" si="1130"/>
        <v>119</v>
      </c>
      <c r="R4486" s="36" t="str">
        <f t="shared" si="1131"/>
        <v>17-Feb-2017</v>
      </c>
      <c r="S4486" s="37">
        <f t="shared" si="1122"/>
        <v>11.21885202</v>
      </c>
    </row>
    <row r="4487" spans="1:19">
      <c r="A4487" s="30" t="s">
        <v>6249</v>
      </c>
      <c r="D4487" s="30" t="str">
        <f t="shared" ref="D4487:D4550" si="1132">IF(ISERROR(LEFT(A4487,SEARCH(";",A4487)-1)),"",LEFT(A4487,SEARCH(";",A4487)-1))</f>
        <v>108717</v>
      </c>
      <c r="E4487" s="30">
        <f t="shared" si="1120"/>
        <v>7</v>
      </c>
      <c r="F4487" s="30" t="str">
        <f t="shared" ref="F4487:F4550" si="1133">IF($D4487="",A4487,MID($A4487,E4487+1,SEARCH(";",$A4487,E4487+1)-E4487-1))</f>
        <v>INF194K01HT6</v>
      </c>
      <c r="G4487" s="30">
        <f t="shared" si="1121"/>
        <v>20</v>
      </c>
      <c r="H4487" s="30" t="str">
        <f t="shared" ref="H4487:H4550" si="1134">IF($D4487="","",MID($A4487,G4487+1,SEARCH(";",$A4487,G4487+1)-G4487-1))</f>
        <v>-</v>
      </c>
      <c r="I4487" s="30">
        <f t="shared" si="1123"/>
        <v>22</v>
      </c>
      <c r="J4487" s="35" t="str">
        <f t="shared" ref="J4487:J4550" si="1135">IF($D4487="","",MID($A4487,I4487+1,SEARCH(";",$A4487,I4487+1)-I4487-1))</f>
        <v>IDFC - SSIF - ST - Plan C  - Growth</v>
      </c>
      <c r="K4487" s="35">
        <f t="shared" si="1124"/>
        <v>58</v>
      </c>
      <c r="L4487" s="30" t="str">
        <f t="shared" si="1125"/>
        <v>18.70210837</v>
      </c>
      <c r="M4487" s="30">
        <f t="shared" si="1126"/>
        <v>70</v>
      </c>
      <c r="N4487" s="30" t="str">
        <f t="shared" si="1127"/>
        <v>18.70210837</v>
      </c>
      <c r="O4487" s="30">
        <f t="shared" si="1128"/>
        <v>82</v>
      </c>
      <c r="P4487" s="30" t="str">
        <f t="shared" si="1129"/>
        <v>18.70210837</v>
      </c>
      <c r="Q4487" s="30">
        <f t="shared" si="1130"/>
        <v>94</v>
      </c>
      <c r="R4487" s="36" t="str">
        <f t="shared" si="1131"/>
        <v>17-Feb-2017</v>
      </c>
      <c r="S4487" s="37">
        <f t="shared" si="1122"/>
        <v>18.702108370000001</v>
      </c>
    </row>
    <row r="4488" spans="1:19">
      <c r="A4488" s="30" t="s">
        <v>6250</v>
      </c>
      <c r="D4488" s="30" t="str">
        <f t="shared" si="1132"/>
        <v>108718</v>
      </c>
      <c r="E4488" s="30">
        <f t="shared" ref="E4488:E4551" si="1136">IF($D4488="","",LEN(D4488)+1)</f>
        <v>7</v>
      </c>
      <c r="F4488" s="30" t="str">
        <f t="shared" si="1133"/>
        <v>INF194K01HY6</v>
      </c>
      <c r="G4488" s="30">
        <f t="shared" ref="G4488:G4551" si="1137">IF($D4488="","",E4488+(LEN(F4488)+1))</f>
        <v>20</v>
      </c>
      <c r="H4488" s="30" t="str">
        <f t="shared" si="1134"/>
        <v>INF194K01HX8</v>
      </c>
      <c r="I4488" s="30">
        <f t="shared" si="1123"/>
        <v>33</v>
      </c>
      <c r="J4488" s="35" t="str">
        <f t="shared" si="1135"/>
        <v>IDFC - SSIF - ST - Plan C  - Monthly Dividend</v>
      </c>
      <c r="K4488" s="35">
        <f t="shared" si="1124"/>
        <v>79</v>
      </c>
      <c r="L4488" s="30" t="str">
        <f t="shared" si="1125"/>
        <v>14.74155325</v>
      </c>
      <c r="M4488" s="30">
        <f t="shared" si="1126"/>
        <v>91</v>
      </c>
      <c r="N4488" s="30" t="str">
        <f t="shared" si="1127"/>
        <v>14.74155325</v>
      </c>
      <c r="O4488" s="30">
        <f t="shared" si="1128"/>
        <v>103</v>
      </c>
      <c r="P4488" s="30" t="str">
        <f t="shared" si="1129"/>
        <v>14.74155325</v>
      </c>
      <c r="Q4488" s="30">
        <f t="shared" si="1130"/>
        <v>115</v>
      </c>
      <c r="R4488" s="36" t="str">
        <f t="shared" si="1131"/>
        <v>17-Feb-2017</v>
      </c>
      <c r="S4488" s="37">
        <f t="shared" ref="S4488:S4551" si="1138">IF(L4488="","",L4488+0)</f>
        <v>14.741553250000001</v>
      </c>
    </row>
    <row r="4489" spans="1:19">
      <c r="A4489" s="30" t="s">
        <v>6251</v>
      </c>
      <c r="D4489" s="30" t="str">
        <f t="shared" si="1132"/>
        <v>108719</v>
      </c>
      <c r="E4489" s="30">
        <f t="shared" si="1136"/>
        <v>7</v>
      </c>
      <c r="F4489" s="30" t="str">
        <f t="shared" si="1133"/>
        <v>INF194K01IA4</v>
      </c>
      <c r="G4489" s="30">
        <f t="shared" si="1137"/>
        <v>20</v>
      </c>
      <c r="H4489" s="30" t="str">
        <f t="shared" si="1134"/>
        <v>-</v>
      </c>
      <c r="I4489" s="30">
        <f t="shared" si="1123"/>
        <v>22</v>
      </c>
      <c r="J4489" s="35" t="str">
        <f t="shared" si="1135"/>
        <v>IDFC - SSIF - ST -Plan D - Growth</v>
      </c>
      <c r="K4489" s="35">
        <f t="shared" si="1124"/>
        <v>56</v>
      </c>
      <c r="L4489" s="30" t="str">
        <f t="shared" si="1125"/>
        <v>22.16392015</v>
      </c>
      <c r="M4489" s="30">
        <f t="shared" si="1126"/>
        <v>68</v>
      </c>
      <c r="N4489" s="30" t="str">
        <f t="shared" si="1127"/>
        <v>22.16392015</v>
      </c>
      <c r="O4489" s="30">
        <f t="shared" si="1128"/>
        <v>80</v>
      </c>
      <c r="P4489" s="30" t="str">
        <f t="shared" si="1129"/>
        <v>22.16392015</v>
      </c>
      <c r="Q4489" s="30">
        <f t="shared" si="1130"/>
        <v>92</v>
      </c>
      <c r="R4489" s="36" t="str">
        <f t="shared" si="1131"/>
        <v>17-Feb-2017</v>
      </c>
      <c r="S4489" s="37">
        <f t="shared" si="1138"/>
        <v>22.163920149999999</v>
      </c>
    </row>
    <row r="4490" spans="1:19">
      <c r="A4490" s="30" t="s">
        <v>6252</v>
      </c>
      <c r="D4490" s="30" t="str">
        <f t="shared" si="1132"/>
        <v>108720</v>
      </c>
      <c r="E4490" s="30">
        <f t="shared" si="1136"/>
        <v>7</v>
      </c>
      <c r="F4490" s="30" t="str">
        <f t="shared" si="1133"/>
        <v>INF194K01IF3</v>
      </c>
      <c r="G4490" s="30">
        <f t="shared" si="1137"/>
        <v>20</v>
      </c>
      <c r="H4490" s="30" t="str">
        <f t="shared" si="1134"/>
        <v>INF194K01IE6</v>
      </c>
      <c r="I4490" s="30">
        <f t="shared" si="1123"/>
        <v>33</v>
      </c>
      <c r="J4490" s="35" t="str">
        <f t="shared" si="1135"/>
        <v>IDFC - SSIF - ST -Plan D - Monthly Dividend</v>
      </c>
      <c r="K4490" s="35">
        <f t="shared" si="1124"/>
        <v>77</v>
      </c>
      <c r="L4490" s="30" t="str">
        <f t="shared" si="1125"/>
        <v>17.71169997</v>
      </c>
      <c r="M4490" s="30">
        <f t="shared" si="1126"/>
        <v>89</v>
      </c>
      <c r="N4490" s="30" t="str">
        <f t="shared" si="1127"/>
        <v>17.71169997</v>
      </c>
      <c r="O4490" s="30">
        <f t="shared" si="1128"/>
        <v>101</v>
      </c>
      <c r="P4490" s="30" t="str">
        <f t="shared" si="1129"/>
        <v>17.71169997</v>
      </c>
      <c r="Q4490" s="30">
        <f t="shared" si="1130"/>
        <v>113</v>
      </c>
      <c r="R4490" s="36" t="str">
        <f t="shared" si="1131"/>
        <v>17-Feb-2017</v>
      </c>
      <c r="S4490" s="37">
        <f t="shared" si="1138"/>
        <v>17.711699970000002</v>
      </c>
    </row>
    <row r="4491" spans="1:19">
      <c r="A4491" s="30" t="s">
        <v>6253</v>
      </c>
      <c r="D4491" s="30" t="str">
        <f t="shared" si="1132"/>
        <v>108715</v>
      </c>
      <c r="E4491" s="30">
        <f t="shared" si="1136"/>
        <v>7</v>
      </c>
      <c r="F4491" s="30" t="str">
        <f t="shared" si="1133"/>
        <v>INF194K01IC0</v>
      </c>
      <c r="G4491" s="30">
        <f t="shared" si="1137"/>
        <v>20</v>
      </c>
      <c r="H4491" s="30" t="str">
        <f t="shared" si="1134"/>
        <v>INF194K01IB2</v>
      </c>
      <c r="I4491" s="30">
        <f t="shared" si="1123"/>
        <v>33</v>
      </c>
      <c r="J4491" s="35" t="str">
        <f t="shared" si="1135"/>
        <v>IDFC - SSIF-ST-Plan D- Fortnightly Dividend</v>
      </c>
      <c r="K4491" s="35">
        <f t="shared" si="1124"/>
        <v>77</v>
      </c>
      <c r="L4491" s="30" t="str">
        <f t="shared" si="1125"/>
        <v>12.03375677</v>
      </c>
      <c r="M4491" s="30">
        <f t="shared" si="1126"/>
        <v>89</v>
      </c>
      <c r="N4491" s="30" t="str">
        <f t="shared" si="1127"/>
        <v>12.03375677</v>
      </c>
      <c r="O4491" s="30">
        <f t="shared" si="1128"/>
        <v>101</v>
      </c>
      <c r="P4491" s="30" t="str">
        <f t="shared" si="1129"/>
        <v>12.03375677</v>
      </c>
      <c r="Q4491" s="30">
        <f t="shared" si="1130"/>
        <v>113</v>
      </c>
      <c r="R4491" s="36" t="str">
        <f t="shared" si="1131"/>
        <v>17-Feb-2017</v>
      </c>
      <c r="S4491" s="37">
        <f t="shared" si="1138"/>
        <v>12.03375677</v>
      </c>
    </row>
    <row r="4492" spans="1:19">
      <c r="A4492" s="30" t="s">
        <v>10094</v>
      </c>
      <c r="D4492" s="30" t="str">
        <f t="shared" si="1132"/>
        <v>131382</v>
      </c>
      <c r="E4492" s="30">
        <f t="shared" si="1136"/>
        <v>7</v>
      </c>
      <c r="F4492" s="30" t="str">
        <f t="shared" si="1133"/>
        <v>INF194KA1SR4</v>
      </c>
      <c r="G4492" s="30">
        <f t="shared" si="1137"/>
        <v>20</v>
      </c>
      <c r="H4492" s="30" t="str">
        <f t="shared" si="1134"/>
        <v>INF194KA1SS2</v>
      </c>
      <c r="I4492" s="30">
        <f t="shared" si="1123"/>
        <v>33</v>
      </c>
      <c r="J4492" s="35" t="str">
        <f t="shared" si="1135"/>
        <v>IDFC SSIF -ST -Direct Plan_Periodic Dividend</v>
      </c>
      <c r="K4492" s="35">
        <f t="shared" si="1124"/>
        <v>78</v>
      </c>
      <c r="L4492" s="30" t="str">
        <f t="shared" si="1125"/>
        <v>12.7767</v>
      </c>
      <c r="M4492" s="30">
        <f t="shared" si="1126"/>
        <v>86</v>
      </c>
      <c r="N4492" s="30" t="str">
        <f t="shared" si="1127"/>
        <v>12.7767</v>
      </c>
      <c r="O4492" s="30">
        <f t="shared" si="1128"/>
        <v>94</v>
      </c>
      <c r="P4492" s="30" t="str">
        <f t="shared" si="1129"/>
        <v>12.7767</v>
      </c>
      <c r="Q4492" s="30">
        <f t="shared" si="1130"/>
        <v>102</v>
      </c>
      <c r="R4492" s="36" t="str">
        <f t="shared" si="1131"/>
        <v>08-Aug-2017</v>
      </c>
      <c r="S4492" s="37">
        <f t="shared" si="1138"/>
        <v>12.7767</v>
      </c>
    </row>
    <row r="4493" spans="1:19">
      <c r="A4493" s="30" t="s">
        <v>10095</v>
      </c>
      <c r="D4493" s="30" t="str">
        <f t="shared" si="1132"/>
        <v>131383</v>
      </c>
      <c r="E4493" s="30">
        <f t="shared" si="1136"/>
        <v>7</v>
      </c>
      <c r="F4493" s="30" t="str">
        <f t="shared" si="1133"/>
        <v>INF194KA1SO1</v>
      </c>
      <c r="G4493" s="30">
        <f t="shared" si="1137"/>
        <v>20</v>
      </c>
      <c r="H4493" s="30" t="str">
        <f t="shared" si="1134"/>
        <v>INF194KA1SP8</v>
      </c>
      <c r="I4493" s="30">
        <f t="shared" ref="I4493:I4556" si="1139">IF($D4493="","",G4493+LEN(H4493)+1)</f>
        <v>33</v>
      </c>
      <c r="J4493" s="35" t="str">
        <f t="shared" si="1135"/>
        <v>IDFC SSIF -ST -Regular Plan_Periodic Dividend</v>
      </c>
      <c r="K4493" s="35">
        <f t="shared" ref="K4493:K4556" si="1140">IF($D4493="","",I4493+LEN(J4493)+1)</f>
        <v>79</v>
      </c>
      <c r="L4493" s="30" t="str">
        <f t="shared" ref="L4493:L4556" si="1141">IF($D4493="","",MID($A4493,K4493+1,SEARCH(";",$A4493,K4493+1)-K4493-1))</f>
        <v>12.7453</v>
      </c>
      <c r="M4493" s="30">
        <f t="shared" ref="M4493:M4556" si="1142">IF($D4493="","",K4493+LEN(L4493)+1)</f>
        <v>87</v>
      </c>
      <c r="N4493" s="30" t="str">
        <f t="shared" ref="N4493:N4556" si="1143">IF($D4493="","",MID($A4493,M4493+1,SEARCH(";",$A4493,M4493+1)-M4493-1))</f>
        <v>12.7453</v>
      </c>
      <c r="O4493" s="30">
        <f t="shared" ref="O4493:O4556" si="1144">IF($D4493="","",M4493+LEN(N4493)+1)</f>
        <v>95</v>
      </c>
      <c r="P4493" s="30" t="str">
        <f t="shared" ref="P4493:P4556" si="1145">IF($D4493="","",MID($A4493,O4493+1,SEARCH(";",$A4493,O4493+1)-O4493-1))</f>
        <v>12.7453</v>
      </c>
      <c r="Q4493" s="30">
        <f t="shared" ref="Q4493:Q4556" si="1146">IF($D4493="","",O4493+LEN(P4493)+1)</f>
        <v>103</v>
      </c>
      <c r="R4493" s="36" t="str">
        <f t="shared" ref="R4493:R4556" si="1147">IF($D4493="","",MID($A4493,Q4493+1,15))</f>
        <v>08-Aug-2017</v>
      </c>
      <c r="S4493" s="37">
        <f t="shared" si="1138"/>
        <v>12.7453</v>
      </c>
    </row>
    <row r="4494" spans="1:19">
      <c r="A4494" s="30" t="s">
        <v>10096</v>
      </c>
      <c r="D4494" s="30" t="str">
        <f t="shared" si="1132"/>
        <v>127471</v>
      </c>
      <c r="E4494" s="30">
        <f t="shared" si="1136"/>
        <v>7</v>
      </c>
      <c r="F4494" s="30" t="str">
        <f t="shared" si="1133"/>
        <v>-</v>
      </c>
      <c r="G4494" s="30">
        <f t="shared" si="1137"/>
        <v>9</v>
      </c>
      <c r="H4494" s="30" t="str">
        <f t="shared" si="1134"/>
        <v>INF194KA1JD3</v>
      </c>
      <c r="I4494" s="30">
        <f t="shared" si="1139"/>
        <v>22</v>
      </c>
      <c r="J4494" s="35" t="str">
        <f t="shared" si="1135"/>
        <v>IDFC Banking &amp; PSU Debt Fund-Direct Plan- Daily Dividend</v>
      </c>
      <c r="K4494" s="35">
        <f t="shared" si="1140"/>
        <v>79</v>
      </c>
      <c r="L4494" s="30" t="str">
        <f t="shared" si="1141"/>
        <v>10.0523</v>
      </c>
      <c r="M4494" s="30">
        <f t="shared" si="1142"/>
        <v>87</v>
      </c>
      <c r="N4494" s="30" t="str">
        <f t="shared" si="1143"/>
        <v>10.0523</v>
      </c>
      <c r="O4494" s="30">
        <f t="shared" si="1144"/>
        <v>95</v>
      </c>
      <c r="P4494" s="30" t="str">
        <f t="shared" si="1145"/>
        <v>10.0523</v>
      </c>
      <c r="Q4494" s="30">
        <f t="shared" si="1146"/>
        <v>103</v>
      </c>
      <c r="R4494" s="36" t="str">
        <f t="shared" si="1147"/>
        <v>08-Aug-2017</v>
      </c>
      <c r="S4494" s="37">
        <f t="shared" si="1138"/>
        <v>10.052300000000001</v>
      </c>
    </row>
    <row r="4495" spans="1:19">
      <c r="A4495" s="30" t="s">
        <v>10097</v>
      </c>
      <c r="D4495" s="30" t="str">
        <f t="shared" si="1132"/>
        <v>121281</v>
      </c>
      <c r="E4495" s="30">
        <f t="shared" si="1136"/>
        <v>7</v>
      </c>
      <c r="F4495" s="30" t="str">
        <f t="shared" si="1133"/>
        <v>INF194K016G6</v>
      </c>
      <c r="G4495" s="30">
        <f t="shared" si="1137"/>
        <v>20</v>
      </c>
      <c r="H4495" s="30" t="str">
        <f t="shared" si="1134"/>
        <v>INF194K017G4</v>
      </c>
      <c r="I4495" s="30">
        <f t="shared" si="1139"/>
        <v>33</v>
      </c>
      <c r="J4495" s="35" t="str">
        <f t="shared" si="1135"/>
        <v>IDFC Banking &amp; PSU Debt Fund-Direct Plan- Dividend Option</v>
      </c>
      <c r="K4495" s="35">
        <f t="shared" si="1140"/>
        <v>91</v>
      </c>
      <c r="L4495" s="30" t="str">
        <f t="shared" si="1141"/>
        <v>10.4212</v>
      </c>
      <c r="M4495" s="30">
        <f t="shared" si="1142"/>
        <v>99</v>
      </c>
      <c r="N4495" s="30" t="str">
        <f t="shared" si="1143"/>
        <v>10.4212</v>
      </c>
      <c r="O4495" s="30">
        <f t="shared" si="1144"/>
        <v>107</v>
      </c>
      <c r="P4495" s="30" t="str">
        <f t="shared" si="1145"/>
        <v>10.4212</v>
      </c>
      <c r="Q4495" s="30">
        <f t="shared" si="1146"/>
        <v>115</v>
      </c>
      <c r="R4495" s="36" t="str">
        <f t="shared" si="1147"/>
        <v>08-Aug-2017</v>
      </c>
      <c r="S4495" s="37">
        <f t="shared" si="1138"/>
        <v>10.421200000000001</v>
      </c>
    </row>
    <row r="4496" spans="1:19" ht="26">
      <c r="A4496" s="30" t="s">
        <v>10098</v>
      </c>
      <c r="D4496" s="30" t="str">
        <f t="shared" si="1132"/>
        <v>121934</v>
      </c>
      <c r="E4496" s="30">
        <f t="shared" si="1136"/>
        <v>7</v>
      </c>
      <c r="F4496" s="30" t="str">
        <f t="shared" si="1133"/>
        <v>-</v>
      </c>
      <c r="G4496" s="30">
        <f t="shared" si="1137"/>
        <v>9</v>
      </c>
      <c r="H4496" s="30" t="str">
        <f t="shared" si="1134"/>
        <v>INF194K010N5</v>
      </c>
      <c r="I4496" s="30">
        <f t="shared" si="1139"/>
        <v>22</v>
      </c>
      <c r="J4496" s="35" t="str">
        <f t="shared" si="1135"/>
        <v>IDFC Banking &amp; PSU Debt Fund-Direct Plan- Fortnightly Dividend</v>
      </c>
      <c r="K4496" s="35">
        <f t="shared" si="1140"/>
        <v>85</v>
      </c>
      <c r="L4496" s="30" t="str">
        <f t="shared" si="1141"/>
        <v>10.1043</v>
      </c>
      <c r="M4496" s="30">
        <f t="shared" si="1142"/>
        <v>93</v>
      </c>
      <c r="N4496" s="30" t="str">
        <f t="shared" si="1143"/>
        <v>10.1043</v>
      </c>
      <c r="O4496" s="30">
        <f t="shared" si="1144"/>
        <v>101</v>
      </c>
      <c r="P4496" s="30" t="str">
        <f t="shared" si="1145"/>
        <v>10.1043</v>
      </c>
      <c r="Q4496" s="30">
        <f t="shared" si="1146"/>
        <v>109</v>
      </c>
      <c r="R4496" s="36" t="str">
        <f t="shared" si="1147"/>
        <v>08-Aug-2017</v>
      </c>
      <c r="S4496" s="37">
        <f t="shared" si="1138"/>
        <v>10.1043</v>
      </c>
    </row>
    <row r="4497" spans="1:19">
      <c r="A4497" s="30" t="s">
        <v>10099</v>
      </c>
      <c r="D4497" s="30" t="str">
        <f t="shared" si="1132"/>
        <v>121279</v>
      </c>
      <c r="E4497" s="30">
        <f t="shared" si="1136"/>
        <v>7</v>
      </c>
      <c r="F4497" s="30" t="str">
        <f t="shared" si="1133"/>
        <v>INF194K015G8</v>
      </c>
      <c r="G4497" s="30">
        <f t="shared" si="1137"/>
        <v>20</v>
      </c>
      <c r="H4497" s="30" t="str">
        <f t="shared" si="1134"/>
        <v>-</v>
      </c>
      <c r="I4497" s="30">
        <f t="shared" si="1139"/>
        <v>22</v>
      </c>
      <c r="J4497" s="35" t="str">
        <f t="shared" si="1135"/>
        <v>IDFC Banking &amp; PSU Debt Fund-Direct Plan- Growth Option</v>
      </c>
      <c r="K4497" s="35">
        <f t="shared" si="1140"/>
        <v>78</v>
      </c>
      <c r="L4497" s="30" t="str">
        <f t="shared" si="1141"/>
        <v>14.3855</v>
      </c>
      <c r="M4497" s="30">
        <f t="shared" si="1142"/>
        <v>86</v>
      </c>
      <c r="N4497" s="30" t="str">
        <f t="shared" si="1143"/>
        <v>14.3855</v>
      </c>
      <c r="O4497" s="30">
        <f t="shared" si="1144"/>
        <v>94</v>
      </c>
      <c r="P4497" s="30" t="str">
        <f t="shared" si="1145"/>
        <v>14.3855</v>
      </c>
      <c r="Q4497" s="30">
        <f t="shared" si="1146"/>
        <v>102</v>
      </c>
      <c r="R4497" s="36" t="str">
        <f t="shared" si="1147"/>
        <v>08-Aug-2017</v>
      </c>
      <c r="S4497" s="37">
        <f t="shared" si="1138"/>
        <v>14.3855</v>
      </c>
    </row>
    <row r="4498" spans="1:19">
      <c r="A4498" s="30" t="s">
        <v>10100</v>
      </c>
      <c r="D4498" s="30" t="str">
        <f t="shared" si="1132"/>
        <v>121935</v>
      </c>
      <c r="E4498" s="30">
        <f t="shared" si="1136"/>
        <v>7</v>
      </c>
      <c r="F4498" s="30" t="str">
        <f t="shared" si="1133"/>
        <v>-</v>
      </c>
      <c r="G4498" s="30">
        <f t="shared" si="1137"/>
        <v>9</v>
      </c>
      <c r="H4498" s="30" t="str">
        <f t="shared" si="1134"/>
        <v>INF194K011N3</v>
      </c>
      <c r="I4498" s="30">
        <f t="shared" si="1139"/>
        <v>22</v>
      </c>
      <c r="J4498" s="35" t="str">
        <f t="shared" si="1135"/>
        <v>IDFC Banking &amp; PSU Debt Fund-Direct Plan- Monthly Dividend</v>
      </c>
      <c r="K4498" s="35">
        <f t="shared" si="1140"/>
        <v>81</v>
      </c>
      <c r="L4498" s="30" t="str">
        <f t="shared" si="1141"/>
        <v>10.1396</v>
      </c>
      <c r="M4498" s="30">
        <f t="shared" si="1142"/>
        <v>89</v>
      </c>
      <c r="N4498" s="30" t="str">
        <f t="shared" si="1143"/>
        <v>10.1396</v>
      </c>
      <c r="O4498" s="30">
        <f t="shared" si="1144"/>
        <v>97</v>
      </c>
      <c r="P4498" s="30" t="str">
        <f t="shared" si="1145"/>
        <v>10.1396</v>
      </c>
      <c r="Q4498" s="30">
        <f t="shared" si="1146"/>
        <v>105</v>
      </c>
      <c r="R4498" s="36" t="str">
        <f t="shared" si="1147"/>
        <v>08-Aug-2017</v>
      </c>
      <c r="S4498" s="37">
        <f t="shared" si="1138"/>
        <v>10.1396</v>
      </c>
    </row>
    <row r="4499" spans="1:19">
      <c r="A4499" s="30" t="s">
        <v>10101</v>
      </c>
      <c r="D4499" s="30" t="str">
        <f t="shared" si="1132"/>
        <v>121938</v>
      </c>
      <c r="E4499" s="30">
        <f t="shared" si="1136"/>
        <v>7</v>
      </c>
      <c r="F4499" s="30" t="str">
        <f t="shared" si="1133"/>
        <v>INF194K018M0</v>
      </c>
      <c r="G4499" s="30">
        <f t="shared" si="1137"/>
        <v>20</v>
      </c>
      <c r="H4499" s="30" t="str">
        <f t="shared" si="1134"/>
        <v>-</v>
      </c>
      <c r="I4499" s="30">
        <f t="shared" si="1139"/>
        <v>22</v>
      </c>
      <c r="J4499" s="35" t="str">
        <f t="shared" si="1135"/>
        <v>IDFC Banking &amp; PSU Debt Fund-Direct Plan- Quarterly Dividend</v>
      </c>
      <c r="K4499" s="35">
        <f t="shared" si="1140"/>
        <v>83</v>
      </c>
      <c r="L4499" s="30" t="str">
        <f t="shared" si="1141"/>
        <v>10.7219</v>
      </c>
      <c r="M4499" s="30">
        <f t="shared" si="1142"/>
        <v>91</v>
      </c>
      <c r="N4499" s="30" t="str">
        <f t="shared" si="1143"/>
        <v>10.7219</v>
      </c>
      <c r="O4499" s="30">
        <f t="shared" si="1144"/>
        <v>99</v>
      </c>
      <c r="P4499" s="30" t="str">
        <f t="shared" si="1145"/>
        <v>10.7219</v>
      </c>
      <c r="Q4499" s="30">
        <f t="shared" si="1146"/>
        <v>107</v>
      </c>
      <c r="R4499" s="36" t="str">
        <f t="shared" si="1147"/>
        <v>08-Aug-2017</v>
      </c>
      <c r="S4499" s="37">
        <f t="shared" si="1138"/>
        <v>10.7219</v>
      </c>
    </row>
    <row r="4500" spans="1:19">
      <c r="A4500" s="30" t="s">
        <v>10102</v>
      </c>
      <c r="D4500" s="30" t="str">
        <f t="shared" si="1132"/>
        <v>121933</v>
      </c>
      <c r="E4500" s="30">
        <f t="shared" si="1136"/>
        <v>7</v>
      </c>
      <c r="F4500" s="30" t="str">
        <f t="shared" si="1133"/>
        <v>INF194K015M6</v>
      </c>
      <c r="G4500" s="30">
        <f t="shared" si="1137"/>
        <v>20</v>
      </c>
      <c r="H4500" s="30" t="str">
        <f t="shared" si="1134"/>
        <v>-</v>
      </c>
      <c r="I4500" s="30">
        <f t="shared" si="1139"/>
        <v>22</v>
      </c>
      <c r="J4500" s="35" t="str">
        <f t="shared" si="1135"/>
        <v>IDFC Banking &amp; PSU Debt Fund-Regular Plan- Annual Dividend</v>
      </c>
      <c r="K4500" s="35">
        <f t="shared" si="1140"/>
        <v>81</v>
      </c>
      <c r="L4500" s="30" t="str">
        <f t="shared" si="1141"/>
        <v>10.4066</v>
      </c>
      <c r="M4500" s="30">
        <f t="shared" si="1142"/>
        <v>89</v>
      </c>
      <c r="N4500" s="30" t="str">
        <f t="shared" si="1143"/>
        <v>10.4066</v>
      </c>
      <c r="O4500" s="30">
        <f t="shared" si="1144"/>
        <v>97</v>
      </c>
      <c r="P4500" s="30" t="str">
        <f t="shared" si="1145"/>
        <v>10.4066</v>
      </c>
      <c r="Q4500" s="30">
        <f t="shared" si="1146"/>
        <v>105</v>
      </c>
      <c r="R4500" s="36" t="str">
        <f t="shared" si="1147"/>
        <v>08-Aug-2017</v>
      </c>
      <c r="S4500" s="37">
        <f t="shared" si="1138"/>
        <v>10.406599999999999</v>
      </c>
    </row>
    <row r="4501" spans="1:19">
      <c r="A4501" s="30" t="s">
        <v>10103</v>
      </c>
      <c r="D4501" s="30" t="str">
        <f t="shared" si="1132"/>
        <v>127470</v>
      </c>
      <c r="E4501" s="30">
        <f t="shared" si="1136"/>
        <v>7</v>
      </c>
      <c r="F4501" s="30" t="str">
        <f t="shared" si="1133"/>
        <v>-</v>
      </c>
      <c r="G4501" s="30">
        <f t="shared" si="1137"/>
        <v>9</v>
      </c>
      <c r="H4501" s="30" t="str">
        <f t="shared" si="1134"/>
        <v>INF194KA1JC5</v>
      </c>
      <c r="I4501" s="30">
        <f t="shared" si="1139"/>
        <v>22</v>
      </c>
      <c r="J4501" s="35" t="str">
        <f t="shared" si="1135"/>
        <v>IDFC Banking &amp; PSU Debt Fund-Regular Plan- Daily Dividend</v>
      </c>
      <c r="K4501" s="35">
        <f t="shared" si="1140"/>
        <v>80</v>
      </c>
      <c r="L4501" s="30" t="str">
        <f t="shared" si="1141"/>
        <v>10.0973</v>
      </c>
      <c r="M4501" s="30">
        <f t="shared" si="1142"/>
        <v>88</v>
      </c>
      <c r="N4501" s="30" t="str">
        <f t="shared" si="1143"/>
        <v>10.0973</v>
      </c>
      <c r="O4501" s="30">
        <f t="shared" si="1144"/>
        <v>96</v>
      </c>
      <c r="P4501" s="30" t="str">
        <f t="shared" si="1145"/>
        <v>10.0973</v>
      </c>
      <c r="Q4501" s="30">
        <f t="shared" si="1146"/>
        <v>104</v>
      </c>
      <c r="R4501" s="36" t="str">
        <f t="shared" si="1147"/>
        <v>08-Aug-2017</v>
      </c>
      <c r="S4501" s="37">
        <f t="shared" si="1138"/>
        <v>10.097300000000001</v>
      </c>
    </row>
    <row r="4502" spans="1:19">
      <c r="A4502" s="30" t="s">
        <v>10104</v>
      </c>
      <c r="D4502" s="30" t="str">
        <f t="shared" si="1132"/>
        <v>121282</v>
      </c>
      <c r="E4502" s="30">
        <f t="shared" si="1136"/>
        <v>7</v>
      </c>
      <c r="F4502" s="30" t="str">
        <f t="shared" si="1133"/>
        <v>INF194K01SO4</v>
      </c>
      <c r="G4502" s="30">
        <f t="shared" si="1137"/>
        <v>20</v>
      </c>
      <c r="H4502" s="30" t="str">
        <f t="shared" si="1134"/>
        <v>INF194K012D2</v>
      </c>
      <c r="I4502" s="30">
        <f t="shared" si="1139"/>
        <v>33</v>
      </c>
      <c r="J4502" s="35" t="str">
        <f t="shared" si="1135"/>
        <v>IDFC Banking &amp; PSU Debt Fund-Regular Plan- Dividend Option</v>
      </c>
      <c r="K4502" s="35">
        <f t="shared" si="1140"/>
        <v>92</v>
      </c>
      <c r="L4502" s="30" t="str">
        <f t="shared" si="1141"/>
        <v>10.4125</v>
      </c>
      <c r="M4502" s="30">
        <f t="shared" si="1142"/>
        <v>100</v>
      </c>
      <c r="N4502" s="30" t="str">
        <f t="shared" si="1143"/>
        <v>10.4125</v>
      </c>
      <c r="O4502" s="30">
        <f t="shared" si="1144"/>
        <v>108</v>
      </c>
      <c r="P4502" s="30" t="str">
        <f t="shared" si="1145"/>
        <v>10.4125</v>
      </c>
      <c r="Q4502" s="30">
        <f t="shared" si="1146"/>
        <v>116</v>
      </c>
      <c r="R4502" s="36" t="str">
        <f t="shared" si="1147"/>
        <v>08-Aug-2017</v>
      </c>
      <c r="S4502" s="37">
        <f t="shared" si="1138"/>
        <v>10.4125</v>
      </c>
    </row>
    <row r="4503" spans="1:19" ht="26">
      <c r="A4503" s="30" t="s">
        <v>10105</v>
      </c>
      <c r="D4503" s="30" t="str">
        <f t="shared" si="1132"/>
        <v>121931</v>
      </c>
      <c r="E4503" s="30">
        <f t="shared" si="1136"/>
        <v>7</v>
      </c>
      <c r="F4503" s="30" t="str">
        <f t="shared" si="1133"/>
        <v>-</v>
      </c>
      <c r="G4503" s="30">
        <f t="shared" si="1137"/>
        <v>9</v>
      </c>
      <c r="H4503" s="30" t="str">
        <f t="shared" si="1134"/>
        <v>INF194K016M4</v>
      </c>
      <c r="I4503" s="30">
        <f t="shared" si="1139"/>
        <v>22</v>
      </c>
      <c r="J4503" s="35" t="str">
        <f t="shared" si="1135"/>
        <v>IDFC Banking &amp; PSU Debt Fund-Regular Plan- Fortnightly Dividend</v>
      </c>
      <c r="K4503" s="35">
        <f t="shared" si="1140"/>
        <v>86</v>
      </c>
      <c r="L4503" s="30" t="str">
        <f t="shared" si="1141"/>
        <v>10.2243</v>
      </c>
      <c r="M4503" s="30">
        <f t="shared" si="1142"/>
        <v>94</v>
      </c>
      <c r="N4503" s="30" t="str">
        <f t="shared" si="1143"/>
        <v>10.2243</v>
      </c>
      <c r="O4503" s="30">
        <f t="shared" si="1144"/>
        <v>102</v>
      </c>
      <c r="P4503" s="30" t="str">
        <f t="shared" si="1145"/>
        <v>10.2243</v>
      </c>
      <c r="Q4503" s="30">
        <f t="shared" si="1146"/>
        <v>110</v>
      </c>
      <c r="R4503" s="36" t="str">
        <f t="shared" si="1147"/>
        <v>08-Aug-2017</v>
      </c>
      <c r="S4503" s="37">
        <f t="shared" si="1138"/>
        <v>10.224299999999999</v>
      </c>
    </row>
    <row r="4504" spans="1:19">
      <c r="A4504" s="30" t="s">
        <v>10106</v>
      </c>
      <c r="D4504" s="30" t="str">
        <f t="shared" si="1132"/>
        <v>121280</v>
      </c>
      <c r="E4504" s="30">
        <f t="shared" si="1136"/>
        <v>7</v>
      </c>
      <c r="F4504" s="30" t="str">
        <f t="shared" si="1133"/>
        <v>INF194K01SN6</v>
      </c>
      <c r="G4504" s="30">
        <f t="shared" si="1137"/>
        <v>20</v>
      </c>
      <c r="H4504" s="30" t="str">
        <f t="shared" si="1134"/>
        <v>-</v>
      </c>
      <c r="I4504" s="30">
        <f t="shared" si="1139"/>
        <v>22</v>
      </c>
      <c r="J4504" s="35" t="str">
        <f t="shared" si="1135"/>
        <v>IDFC Banking &amp; PSU Debt Fund-Regular Plan- Growth Option</v>
      </c>
      <c r="K4504" s="35">
        <f t="shared" si="1140"/>
        <v>79</v>
      </c>
      <c r="L4504" s="30" t="str">
        <f t="shared" si="1141"/>
        <v>14.3135</v>
      </c>
      <c r="M4504" s="30">
        <f t="shared" si="1142"/>
        <v>87</v>
      </c>
      <c r="N4504" s="30" t="str">
        <f t="shared" si="1143"/>
        <v>14.3135</v>
      </c>
      <c r="O4504" s="30">
        <f t="shared" si="1144"/>
        <v>95</v>
      </c>
      <c r="P4504" s="30" t="str">
        <f t="shared" si="1145"/>
        <v>14.3135</v>
      </c>
      <c r="Q4504" s="30">
        <f t="shared" si="1146"/>
        <v>103</v>
      </c>
      <c r="R4504" s="36" t="str">
        <f t="shared" si="1147"/>
        <v>08-Aug-2017</v>
      </c>
      <c r="S4504" s="37">
        <f t="shared" si="1138"/>
        <v>14.313499999999999</v>
      </c>
    </row>
    <row r="4505" spans="1:19" ht="26">
      <c r="A4505" s="30" t="s">
        <v>10107</v>
      </c>
      <c r="D4505" s="30" t="str">
        <f t="shared" si="1132"/>
        <v>121932</v>
      </c>
      <c r="E4505" s="30">
        <f t="shared" si="1136"/>
        <v>7</v>
      </c>
      <c r="F4505" s="30" t="str">
        <f t="shared" si="1133"/>
        <v>-</v>
      </c>
      <c r="G4505" s="30">
        <f t="shared" si="1137"/>
        <v>9</v>
      </c>
      <c r="H4505" s="30" t="str">
        <f t="shared" si="1134"/>
        <v>INF194K017M2</v>
      </c>
      <c r="I4505" s="30">
        <f t="shared" si="1139"/>
        <v>22</v>
      </c>
      <c r="J4505" s="35" t="str">
        <f t="shared" si="1135"/>
        <v>IDFC Banking &amp; PSU Debt Fund-Regular Plan- Monthly Dividend</v>
      </c>
      <c r="K4505" s="35">
        <f t="shared" si="1140"/>
        <v>82</v>
      </c>
      <c r="L4505" s="30" t="str">
        <f t="shared" si="1141"/>
        <v>10.1894</v>
      </c>
      <c r="M4505" s="30">
        <f t="shared" si="1142"/>
        <v>90</v>
      </c>
      <c r="N4505" s="30" t="str">
        <f t="shared" si="1143"/>
        <v>10.1894</v>
      </c>
      <c r="O4505" s="30">
        <f t="shared" si="1144"/>
        <v>98</v>
      </c>
      <c r="P4505" s="30" t="str">
        <f t="shared" si="1145"/>
        <v>10.1894</v>
      </c>
      <c r="Q4505" s="30">
        <f t="shared" si="1146"/>
        <v>106</v>
      </c>
      <c r="R4505" s="36" t="str">
        <f t="shared" si="1147"/>
        <v>08-Aug-2017</v>
      </c>
      <c r="S4505" s="37">
        <f t="shared" si="1138"/>
        <v>10.189399999999999</v>
      </c>
    </row>
    <row r="4506" spans="1:19" ht="26">
      <c r="A4506" s="30" t="s">
        <v>10108</v>
      </c>
      <c r="D4506" s="30" t="str">
        <f t="shared" si="1132"/>
        <v>121937</v>
      </c>
      <c r="E4506" s="30">
        <f t="shared" si="1136"/>
        <v>7</v>
      </c>
      <c r="F4506" s="30" t="str">
        <f t="shared" si="1133"/>
        <v>INF194K014M9</v>
      </c>
      <c r="G4506" s="30">
        <f t="shared" si="1137"/>
        <v>20</v>
      </c>
      <c r="H4506" s="30" t="str">
        <f t="shared" si="1134"/>
        <v>-</v>
      </c>
      <c r="I4506" s="30">
        <f t="shared" si="1139"/>
        <v>22</v>
      </c>
      <c r="J4506" s="35" t="str">
        <f t="shared" si="1135"/>
        <v>IDFC Banking &amp; PSU Debt Fund-Regular Plan- Quarterly Dividend</v>
      </c>
      <c r="K4506" s="35">
        <f t="shared" si="1140"/>
        <v>84</v>
      </c>
      <c r="L4506" s="30" t="str">
        <f t="shared" si="1141"/>
        <v>10.6468</v>
      </c>
      <c r="M4506" s="30">
        <f t="shared" si="1142"/>
        <v>92</v>
      </c>
      <c r="N4506" s="30" t="str">
        <f t="shared" si="1143"/>
        <v>10.6468</v>
      </c>
      <c r="O4506" s="30">
        <f t="shared" si="1144"/>
        <v>100</v>
      </c>
      <c r="P4506" s="30" t="str">
        <f t="shared" si="1145"/>
        <v>10.6468</v>
      </c>
      <c r="Q4506" s="30">
        <f t="shared" si="1146"/>
        <v>108</v>
      </c>
      <c r="R4506" s="36" t="str">
        <f t="shared" si="1147"/>
        <v>08-Aug-2017</v>
      </c>
      <c r="S4506" s="37">
        <f t="shared" si="1138"/>
        <v>10.646800000000001</v>
      </c>
    </row>
    <row r="4507" spans="1:19">
      <c r="A4507" s="30" t="s">
        <v>6254</v>
      </c>
      <c r="D4507" s="30" t="str">
        <f t="shared" si="1132"/>
        <v>108786</v>
      </c>
      <c r="E4507" s="30">
        <f t="shared" si="1136"/>
        <v>7</v>
      </c>
      <c r="F4507" s="30" t="str">
        <f t="shared" si="1133"/>
        <v>INF194K01PZ6</v>
      </c>
      <c r="G4507" s="30">
        <f t="shared" si="1137"/>
        <v>20</v>
      </c>
      <c r="H4507" s="30" t="str">
        <f t="shared" si="1134"/>
        <v>-</v>
      </c>
      <c r="I4507" s="30">
        <f t="shared" si="1139"/>
        <v>22</v>
      </c>
      <c r="J4507" s="35" t="str">
        <f t="shared" si="1135"/>
        <v>IDFC Dynamic Bond Fund - Growth</v>
      </c>
      <c r="K4507" s="35">
        <f t="shared" si="1140"/>
        <v>54</v>
      </c>
      <c r="L4507" s="30" t="str">
        <f t="shared" si="1141"/>
        <v>32.93874685</v>
      </c>
      <c r="M4507" s="30">
        <f t="shared" si="1142"/>
        <v>66</v>
      </c>
      <c r="N4507" s="30" t="str">
        <f t="shared" si="1143"/>
        <v>32.93874685</v>
      </c>
      <c r="O4507" s="30">
        <f t="shared" si="1144"/>
        <v>78</v>
      </c>
      <c r="P4507" s="30" t="str">
        <f t="shared" si="1145"/>
        <v>32.93874685</v>
      </c>
      <c r="Q4507" s="30">
        <f t="shared" si="1146"/>
        <v>90</v>
      </c>
      <c r="R4507" s="36" t="str">
        <f t="shared" si="1147"/>
        <v>17-Feb-2017</v>
      </c>
      <c r="S4507" s="37">
        <f t="shared" si="1138"/>
        <v>32.938746850000001</v>
      </c>
    </row>
    <row r="4508" spans="1:19">
      <c r="A4508" s="30" t="s">
        <v>10109</v>
      </c>
      <c r="D4508" s="30" t="str">
        <f t="shared" si="1132"/>
        <v>139202</v>
      </c>
      <c r="E4508" s="30">
        <f t="shared" si="1136"/>
        <v>7</v>
      </c>
      <c r="F4508" s="30" t="str">
        <f t="shared" si="1133"/>
        <v>INF194KA1R28</v>
      </c>
      <c r="G4508" s="30">
        <f t="shared" si="1137"/>
        <v>20</v>
      </c>
      <c r="H4508" s="30" t="str">
        <f t="shared" si="1134"/>
        <v>INF194KA1R36</v>
      </c>
      <c r="I4508" s="30">
        <f t="shared" si="1139"/>
        <v>33</v>
      </c>
      <c r="J4508" s="35" t="str">
        <f t="shared" si="1135"/>
        <v>IDFC CBF-Regular Plan_Monthly Dividend</v>
      </c>
      <c r="K4508" s="35">
        <f t="shared" si="1140"/>
        <v>72</v>
      </c>
      <c r="L4508" s="30" t="str">
        <f t="shared" si="1141"/>
        <v>10.5518</v>
      </c>
      <c r="M4508" s="30">
        <f t="shared" si="1142"/>
        <v>80</v>
      </c>
      <c r="N4508" s="30" t="str">
        <f t="shared" si="1143"/>
        <v>10.5518</v>
      </c>
      <c r="O4508" s="30">
        <f t="shared" si="1144"/>
        <v>88</v>
      </c>
      <c r="P4508" s="30" t="str">
        <f t="shared" si="1145"/>
        <v>10.5518</v>
      </c>
      <c r="Q4508" s="30">
        <f t="shared" si="1146"/>
        <v>96</v>
      </c>
      <c r="R4508" s="36" t="str">
        <f t="shared" si="1147"/>
        <v>08-Aug-2017</v>
      </c>
      <c r="S4508" s="37">
        <f t="shared" si="1138"/>
        <v>10.5518</v>
      </c>
    </row>
    <row r="4509" spans="1:19">
      <c r="A4509" s="30" t="s">
        <v>10110</v>
      </c>
      <c r="D4509" s="30" t="str">
        <f t="shared" si="1132"/>
        <v>139201</v>
      </c>
      <c r="E4509" s="30">
        <f t="shared" si="1136"/>
        <v>7</v>
      </c>
      <c r="F4509" s="30" t="str">
        <f t="shared" si="1133"/>
        <v>INF194KA1T34</v>
      </c>
      <c r="G4509" s="30">
        <f t="shared" si="1137"/>
        <v>20</v>
      </c>
      <c r="H4509" s="30" t="str">
        <f t="shared" si="1134"/>
        <v>INF194KA1T42</v>
      </c>
      <c r="I4509" s="30">
        <f t="shared" si="1139"/>
        <v>33</v>
      </c>
      <c r="J4509" s="35" t="str">
        <f t="shared" si="1135"/>
        <v>IDFC CBF_Direct Plan_Annual Dividend</v>
      </c>
      <c r="K4509" s="35">
        <f t="shared" si="1140"/>
        <v>70</v>
      </c>
      <c r="L4509" s="30" t="str">
        <f t="shared" si="1141"/>
        <v>10.4425</v>
      </c>
      <c r="M4509" s="30">
        <f t="shared" si="1142"/>
        <v>78</v>
      </c>
      <c r="N4509" s="30" t="str">
        <f t="shared" si="1143"/>
        <v>10.4425</v>
      </c>
      <c r="O4509" s="30">
        <f t="shared" si="1144"/>
        <v>86</v>
      </c>
      <c r="P4509" s="30" t="str">
        <f t="shared" si="1145"/>
        <v>10.4425</v>
      </c>
      <c r="Q4509" s="30">
        <f t="shared" si="1146"/>
        <v>94</v>
      </c>
      <c r="R4509" s="36" t="str">
        <f t="shared" si="1147"/>
        <v>08-Aug-2017</v>
      </c>
      <c r="S4509" s="37">
        <f t="shared" si="1138"/>
        <v>10.442500000000001</v>
      </c>
    </row>
    <row r="4510" spans="1:19">
      <c r="A4510" s="30" t="s">
        <v>10111</v>
      </c>
      <c r="D4510" s="30" t="str">
        <f t="shared" si="1132"/>
        <v>135916</v>
      </c>
      <c r="E4510" s="30">
        <f t="shared" si="1136"/>
        <v>7</v>
      </c>
      <c r="F4510" s="30" t="str">
        <f t="shared" si="1133"/>
        <v>INF194KA1M23</v>
      </c>
      <c r="G4510" s="30">
        <f t="shared" si="1137"/>
        <v>20</v>
      </c>
      <c r="H4510" s="30" t="str">
        <f t="shared" si="1134"/>
        <v>-</v>
      </c>
      <c r="I4510" s="30">
        <f t="shared" si="1139"/>
        <v>22</v>
      </c>
      <c r="J4510" s="35" t="str">
        <f t="shared" si="1135"/>
        <v>IDFC CBF_Direct Plan_Growth</v>
      </c>
      <c r="K4510" s="35">
        <f t="shared" si="1140"/>
        <v>50</v>
      </c>
      <c r="L4510" s="30" t="str">
        <f t="shared" si="1141"/>
        <v>11.6038</v>
      </c>
      <c r="M4510" s="30">
        <f t="shared" si="1142"/>
        <v>58</v>
      </c>
      <c r="N4510" s="30" t="str">
        <f t="shared" si="1143"/>
        <v>11.6038</v>
      </c>
      <c r="O4510" s="30">
        <f t="shared" si="1144"/>
        <v>66</v>
      </c>
      <c r="P4510" s="30" t="str">
        <f t="shared" si="1145"/>
        <v>11.6038</v>
      </c>
      <c r="Q4510" s="30">
        <f t="shared" si="1146"/>
        <v>74</v>
      </c>
      <c r="R4510" s="36" t="str">
        <f t="shared" si="1147"/>
        <v>08-Aug-2017</v>
      </c>
      <c r="S4510" s="37">
        <f t="shared" si="1138"/>
        <v>11.6038</v>
      </c>
    </row>
    <row r="4511" spans="1:19">
      <c r="A4511" s="30" t="s">
        <v>10112</v>
      </c>
      <c r="D4511" s="30" t="str">
        <f t="shared" si="1132"/>
        <v>139198</v>
      </c>
      <c r="E4511" s="30">
        <f t="shared" si="1136"/>
        <v>7</v>
      </c>
      <c r="F4511" s="30" t="str">
        <f t="shared" si="1133"/>
        <v>INF194KA1S43</v>
      </c>
      <c r="G4511" s="30">
        <f t="shared" si="1137"/>
        <v>20</v>
      </c>
      <c r="H4511" s="30" t="str">
        <f t="shared" si="1134"/>
        <v>INF194KA1S50</v>
      </c>
      <c r="I4511" s="30">
        <f t="shared" si="1139"/>
        <v>33</v>
      </c>
      <c r="J4511" s="35" t="str">
        <f t="shared" si="1135"/>
        <v>IDFC CBF_Direct Plan_Monthly Dividend</v>
      </c>
      <c r="K4511" s="35">
        <f t="shared" si="1140"/>
        <v>71</v>
      </c>
      <c r="L4511" s="30" t="str">
        <f t="shared" si="1141"/>
        <v>10.2772</v>
      </c>
      <c r="M4511" s="30">
        <f t="shared" si="1142"/>
        <v>79</v>
      </c>
      <c r="N4511" s="30" t="str">
        <f t="shared" si="1143"/>
        <v>10.2772</v>
      </c>
      <c r="O4511" s="30">
        <f t="shared" si="1144"/>
        <v>87</v>
      </c>
      <c r="P4511" s="30" t="str">
        <f t="shared" si="1145"/>
        <v>10.2772</v>
      </c>
      <c r="Q4511" s="30">
        <f t="shared" si="1146"/>
        <v>95</v>
      </c>
      <c r="R4511" s="36" t="str">
        <f t="shared" si="1147"/>
        <v>08-Aug-2017</v>
      </c>
      <c r="S4511" s="37">
        <f t="shared" si="1138"/>
        <v>10.277200000000001</v>
      </c>
    </row>
    <row r="4512" spans="1:19">
      <c r="A4512" s="30" t="s">
        <v>10113</v>
      </c>
      <c r="D4512" s="30" t="str">
        <f t="shared" si="1132"/>
        <v>135917</v>
      </c>
      <c r="E4512" s="30">
        <f t="shared" si="1136"/>
        <v>7</v>
      </c>
      <c r="F4512" s="30" t="str">
        <f t="shared" si="1133"/>
        <v>INF194KA1M31</v>
      </c>
      <c r="G4512" s="30">
        <f t="shared" si="1137"/>
        <v>20</v>
      </c>
      <c r="H4512" s="30" t="str">
        <f t="shared" si="1134"/>
        <v>INF194KA1M49</v>
      </c>
      <c r="I4512" s="30">
        <f t="shared" si="1139"/>
        <v>33</v>
      </c>
      <c r="J4512" s="35" t="str">
        <f t="shared" si="1135"/>
        <v>IDFC CBF_Direct Plan_Peiodic Dividend</v>
      </c>
      <c r="K4512" s="35">
        <f t="shared" si="1140"/>
        <v>71</v>
      </c>
      <c r="L4512" s="30" t="str">
        <f t="shared" si="1141"/>
        <v>11.0318</v>
      </c>
      <c r="M4512" s="30">
        <f t="shared" si="1142"/>
        <v>79</v>
      </c>
      <c r="N4512" s="30" t="str">
        <f t="shared" si="1143"/>
        <v>11.0318</v>
      </c>
      <c r="O4512" s="30">
        <f t="shared" si="1144"/>
        <v>87</v>
      </c>
      <c r="P4512" s="30" t="str">
        <f t="shared" si="1145"/>
        <v>11.0318</v>
      </c>
      <c r="Q4512" s="30">
        <f t="shared" si="1146"/>
        <v>95</v>
      </c>
      <c r="R4512" s="36" t="str">
        <f t="shared" si="1147"/>
        <v>08-Aug-2017</v>
      </c>
      <c r="S4512" s="37">
        <f t="shared" si="1138"/>
        <v>11.0318</v>
      </c>
    </row>
    <row r="4513" spans="1:19">
      <c r="A4513" s="30" t="s">
        <v>10114</v>
      </c>
      <c r="D4513" s="30" t="str">
        <f t="shared" si="1132"/>
        <v>139199</v>
      </c>
      <c r="E4513" s="30">
        <f t="shared" si="1136"/>
        <v>7</v>
      </c>
      <c r="F4513" s="30" t="str">
        <f t="shared" si="1133"/>
        <v>INF194KA1S76</v>
      </c>
      <c r="G4513" s="30">
        <f t="shared" si="1137"/>
        <v>20</v>
      </c>
      <c r="H4513" s="30" t="str">
        <f t="shared" si="1134"/>
        <v>INF194KA1S84</v>
      </c>
      <c r="I4513" s="30">
        <f t="shared" si="1139"/>
        <v>33</v>
      </c>
      <c r="J4513" s="35" t="str">
        <f t="shared" si="1135"/>
        <v>IDFC CBF_Direct Plan_Quarterly Dividend</v>
      </c>
      <c r="K4513" s="35">
        <f t="shared" si="1140"/>
        <v>73</v>
      </c>
      <c r="L4513" s="30" t="str">
        <f t="shared" si="1141"/>
        <v>10.3835</v>
      </c>
      <c r="M4513" s="30">
        <f t="shared" si="1142"/>
        <v>81</v>
      </c>
      <c r="N4513" s="30" t="str">
        <f t="shared" si="1143"/>
        <v>10.3835</v>
      </c>
      <c r="O4513" s="30">
        <f t="shared" si="1144"/>
        <v>89</v>
      </c>
      <c r="P4513" s="30" t="str">
        <f t="shared" si="1145"/>
        <v>10.3835</v>
      </c>
      <c r="Q4513" s="30">
        <f t="shared" si="1146"/>
        <v>97</v>
      </c>
      <c r="R4513" s="36" t="str">
        <f t="shared" si="1147"/>
        <v>08-Aug-2017</v>
      </c>
      <c r="S4513" s="37">
        <f t="shared" si="1138"/>
        <v>10.3835</v>
      </c>
    </row>
    <row r="4514" spans="1:19">
      <c r="A4514" s="30" t="s">
        <v>10115</v>
      </c>
      <c r="D4514" s="30" t="str">
        <f t="shared" si="1132"/>
        <v>139204</v>
      </c>
      <c r="E4514" s="30">
        <f t="shared" si="1136"/>
        <v>7</v>
      </c>
      <c r="F4514" s="30" t="str">
        <f t="shared" si="1133"/>
        <v>INF194KA1S19</v>
      </c>
      <c r="G4514" s="30">
        <f t="shared" si="1137"/>
        <v>20</v>
      </c>
      <c r="H4514" s="30" t="str">
        <f t="shared" si="1134"/>
        <v>INF194KA1S27</v>
      </c>
      <c r="I4514" s="30">
        <f t="shared" si="1139"/>
        <v>33</v>
      </c>
      <c r="J4514" s="35" t="str">
        <f t="shared" si="1135"/>
        <v>IDFC CBF_Regular Plan_Annual Dividend</v>
      </c>
      <c r="K4514" s="35">
        <f t="shared" si="1140"/>
        <v>71</v>
      </c>
      <c r="L4514" s="30" t="str">
        <f t="shared" si="1141"/>
        <v>10.4346</v>
      </c>
      <c r="M4514" s="30">
        <f t="shared" si="1142"/>
        <v>79</v>
      </c>
      <c r="N4514" s="30" t="str">
        <f t="shared" si="1143"/>
        <v>10.4346</v>
      </c>
      <c r="O4514" s="30">
        <f t="shared" si="1144"/>
        <v>87</v>
      </c>
      <c r="P4514" s="30" t="str">
        <f t="shared" si="1145"/>
        <v>10.4346</v>
      </c>
      <c r="Q4514" s="30">
        <f t="shared" si="1146"/>
        <v>95</v>
      </c>
      <c r="R4514" s="36" t="str">
        <f t="shared" si="1147"/>
        <v>08-Aug-2017</v>
      </c>
      <c r="S4514" s="37">
        <f t="shared" si="1138"/>
        <v>10.4346</v>
      </c>
    </row>
    <row r="4515" spans="1:19">
      <c r="A4515" s="30" t="s">
        <v>10116</v>
      </c>
      <c r="D4515" s="30" t="str">
        <f t="shared" si="1132"/>
        <v>135914</v>
      </c>
      <c r="E4515" s="30">
        <f t="shared" si="1136"/>
        <v>7</v>
      </c>
      <c r="F4515" s="30" t="str">
        <f t="shared" si="1133"/>
        <v>INF194KA1L81</v>
      </c>
      <c r="G4515" s="30">
        <f t="shared" si="1137"/>
        <v>20</v>
      </c>
      <c r="H4515" s="30" t="str">
        <f t="shared" si="1134"/>
        <v>-</v>
      </c>
      <c r="I4515" s="30">
        <f t="shared" si="1139"/>
        <v>22</v>
      </c>
      <c r="J4515" s="35" t="str">
        <f t="shared" si="1135"/>
        <v>IDFC CBF_Regular Plan_Growth</v>
      </c>
      <c r="K4515" s="35">
        <f t="shared" si="1140"/>
        <v>51</v>
      </c>
      <c r="L4515" s="30" t="str">
        <f t="shared" si="1141"/>
        <v>11.5442</v>
      </c>
      <c r="M4515" s="30">
        <f t="shared" si="1142"/>
        <v>59</v>
      </c>
      <c r="N4515" s="30" t="str">
        <f t="shared" si="1143"/>
        <v>11.5442</v>
      </c>
      <c r="O4515" s="30">
        <f t="shared" si="1144"/>
        <v>67</v>
      </c>
      <c r="P4515" s="30" t="str">
        <f t="shared" si="1145"/>
        <v>11.5442</v>
      </c>
      <c r="Q4515" s="30">
        <f t="shared" si="1146"/>
        <v>75</v>
      </c>
      <c r="R4515" s="36" t="str">
        <f t="shared" si="1147"/>
        <v>08-Aug-2017</v>
      </c>
      <c r="S4515" s="37">
        <f t="shared" si="1138"/>
        <v>11.5442</v>
      </c>
    </row>
    <row r="4516" spans="1:19">
      <c r="A4516" s="30" t="s">
        <v>10117</v>
      </c>
      <c r="D4516" s="30" t="str">
        <f t="shared" si="1132"/>
        <v>139203</v>
      </c>
      <c r="E4516" s="30">
        <f t="shared" si="1136"/>
        <v>7</v>
      </c>
      <c r="F4516" s="30" t="str">
        <f t="shared" si="1133"/>
        <v>INF194KA1R85</v>
      </c>
      <c r="G4516" s="30">
        <f t="shared" si="1137"/>
        <v>20</v>
      </c>
      <c r="H4516" s="30" t="str">
        <f t="shared" si="1134"/>
        <v>INF194KA1R93</v>
      </c>
      <c r="I4516" s="30">
        <f t="shared" si="1139"/>
        <v>33</v>
      </c>
      <c r="J4516" s="35" t="str">
        <f t="shared" si="1135"/>
        <v>IDFC CBF_Regular Plan_Half Yearly Dividend</v>
      </c>
      <c r="K4516" s="35">
        <f t="shared" si="1140"/>
        <v>76</v>
      </c>
      <c r="L4516" s="30" t="str">
        <f t="shared" si="1141"/>
        <v>10.9722</v>
      </c>
      <c r="M4516" s="30">
        <f t="shared" si="1142"/>
        <v>84</v>
      </c>
      <c r="N4516" s="30" t="str">
        <f t="shared" si="1143"/>
        <v>10.9722</v>
      </c>
      <c r="O4516" s="30">
        <f t="shared" si="1144"/>
        <v>92</v>
      </c>
      <c r="P4516" s="30" t="str">
        <f t="shared" si="1145"/>
        <v>10.9722</v>
      </c>
      <c r="Q4516" s="30">
        <f t="shared" si="1146"/>
        <v>100</v>
      </c>
      <c r="R4516" s="36" t="str">
        <f t="shared" si="1147"/>
        <v>08-Aug-2017</v>
      </c>
      <c r="S4516" s="37">
        <f t="shared" si="1138"/>
        <v>10.972200000000001</v>
      </c>
    </row>
    <row r="4517" spans="1:19">
      <c r="A4517" s="30" t="s">
        <v>10118</v>
      </c>
      <c r="D4517" s="30" t="str">
        <f t="shared" si="1132"/>
        <v>135915</v>
      </c>
      <c r="E4517" s="30">
        <f t="shared" si="1136"/>
        <v>7</v>
      </c>
      <c r="F4517" s="30" t="str">
        <f t="shared" si="1133"/>
        <v>INF194KA1L99</v>
      </c>
      <c r="G4517" s="30">
        <f t="shared" si="1137"/>
        <v>20</v>
      </c>
      <c r="H4517" s="30" t="str">
        <f t="shared" si="1134"/>
        <v>INF194KA1M07</v>
      </c>
      <c r="I4517" s="30">
        <f t="shared" si="1139"/>
        <v>33</v>
      </c>
      <c r="J4517" s="35" t="str">
        <f t="shared" si="1135"/>
        <v>IDFC CBF_Regular Plan_Peiodic Dividend</v>
      </c>
      <c r="K4517" s="35">
        <f t="shared" si="1140"/>
        <v>72</v>
      </c>
      <c r="L4517" s="30" t="str">
        <f t="shared" si="1141"/>
        <v>11.0342</v>
      </c>
      <c r="M4517" s="30">
        <f t="shared" si="1142"/>
        <v>80</v>
      </c>
      <c r="N4517" s="30" t="str">
        <f t="shared" si="1143"/>
        <v>11.0342</v>
      </c>
      <c r="O4517" s="30">
        <f t="shared" si="1144"/>
        <v>88</v>
      </c>
      <c r="P4517" s="30" t="str">
        <f t="shared" si="1145"/>
        <v>11.0342</v>
      </c>
      <c r="Q4517" s="30">
        <f t="shared" si="1146"/>
        <v>96</v>
      </c>
      <c r="R4517" s="36" t="str">
        <f t="shared" si="1147"/>
        <v>08-Aug-2017</v>
      </c>
      <c r="S4517" s="37">
        <f t="shared" si="1138"/>
        <v>11.0342</v>
      </c>
    </row>
    <row r="4518" spans="1:19">
      <c r="A4518" s="30" t="s">
        <v>10119</v>
      </c>
      <c r="D4518" s="30" t="str">
        <f t="shared" si="1132"/>
        <v>139205</v>
      </c>
      <c r="E4518" s="30">
        <f t="shared" si="1136"/>
        <v>7</v>
      </c>
      <c r="F4518" s="30" t="str">
        <f t="shared" si="1133"/>
        <v>INF194KA1R51</v>
      </c>
      <c r="G4518" s="30">
        <f t="shared" si="1137"/>
        <v>20</v>
      </c>
      <c r="H4518" s="30" t="str">
        <f t="shared" si="1134"/>
        <v>INF194KA1R69</v>
      </c>
      <c r="I4518" s="30">
        <f t="shared" si="1139"/>
        <v>33</v>
      </c>
      <c r="J4518" s="35" t="str">
        <f t="shared" si="1135"/>
        <v>IDFC CBF_Regular Plan_Quarterly Dividend</v>
      </c>
      <c r="K4518" s="35">
        <f t="shared" si="1140"/>
        <v>74</v>
      </c>
      <c r="L4518" s="30" t="str">
        <f t="shared" si="1141"/>
        <v>10.5394</v>
      </c>
      <c r="M4518" s="30">
        <f t="shared" si="1142"/>
        <v>82</v>
      </c>
      <c r="N4518" s="30" t="str">
        <f t="shared" si="1143"/>
        <v>10.5394</v>
      </c>
      <c r="O4518" s="30">
        <f t="shared" si="1144"/>
        <v>90</v>
      </c>
      <c r="P4518" s="30" t="str">
        <f t="shared" si="1145"/>
        <v>10.5394</v>
      </c>
      <c r="Q4518" s="30">
        <f t="shared" si="1146"/>
        <v>98</v>
      </c>
      <c r="R4518" s="36" t="str">
        <f t="shared" si="1147"/>
        <v>08-Aug-2017</v>
      </c>
      <c r="S4518" s="37">
        <f t="shared" si="1138"/>
        <v>10.539400000000001</v>
      </c>
    </row>
    <row r="4519" spans="1:19">
      <c r="A4519" s="30" t="s">
        <v>10120</v>
      </c>
      <c r="D4519" s="30" t="str">
        <f t="shared" si="1132"/>
        <v>140610</v>
      </c>
      <c r="E4519" s="30">
        <f t="shared" si="1136"/>
        <v>7</v>
      </c>
      <c r="F4519" s="30" t="str">
        <f t="shared" si="1133"/>
        <v>INF194KA1X38</v>
      </c>
      <c r="G4519" s="30">
        <f t="shared" si="1137"/>
        <v>20</v>
      </c>
      <c r="H4519" s="30" t="str">
        <f t="shared" si="1134"/>
        <v>INF194KA1X46</v>
      </c>
      <c r="I4519" s="30">
        <f t="shared" si="1139"/>
        <v>33</v>
      </c>
      <c r="J4519" s="35" t="str">
        <f t="shared" si="1135"/>
        <v>IDFC Credit Opportunities Fund-Direct Plan-Annual Dividend</v>
      </c>
      <c r="K4519" s="35">
        <f t="shared" si="1140"/>
        <v>92</v>
      </c>
      <c r="L4519" s="30" t="str">
        <f t="shared" si="1141"/>
        <v>10.4895</v>
      </c>
      <c r="M4519" s="30">
        <f t="shared" si="1142"/>
        <v>100</v>
      </c>
      <c r="N4519" s="30" t="str">
        <f t="shared" si="1143"/>
        <v>10.4895</v>
      </c>
      <c r="O4519" s="30">
        <f t="shared" si="1144"/>
        <v>108</v>
      </c>
      <c r="P4519" s="30" t="str">
        <f t="shared" si="1145"/>
        <v>10.4895</v>
      </c>
      <c r="Q4519" s="30">
        <f t="shared" si="1146"/>
        <v>116</v>
      </c>
      <c r="R4519" s="36" t="str">
        <f t="shared" si="1147"/>
        <v>08-Aug-2017</v>
      </c>
      <c r="S4519" s="37">
        <f t="shared" si="1138"/>
        <v>10.4895</v>
      </c>
    </row>
    <row r="4520" spans="1:19">
      <c r="A4520" s="30" t="s">
        <v>10121</v>
      </c>
      <c r="D4520" s="30" t="str">
        <f t="shared" si="1132"/>
        <v>140603</v>
      </c>
      <c r="E4520" s="30">
        <f t="shared" si="1136"/>
        <v>7</v>
      </c>
      <c r="F4520" s="30" t="str">
        <f t="shared" si="1133"/>
        <v>INF194KA1X61</v>
      </c>
      <c r="G4520" s="30">
        <f t="shared" si="1137"/>
        <v>20</v>
      </c>
      <c r="H4520" s="30" t="str">
        <f t="shared" si="1134"/>
        <v>-</v>
      </c>
      <c r="I4520" s="30">
        <f t="shared" si="1139"/>
        <v>22</v>
      </c>
      <c r="J4520" s="35" t="str">
        <f t="shared" si="1135"/>
        <v>IDFC Credit Opportunities Fund-Direct Plan-Growth</v>
      </c>
      <c r="K4520" s="35">
        <f t="shared" si="1140"/>
        <v>72</v>
      </c>
      <c r="L4520" s="30" t="str">
        <f t="shared" si="1141"/>
        <v>10.4895</v>
      </c>
      <c r="M4520" s="30">
        <f t="shared" si="1142"/>
        <v>80</v>
      </c>
      <c r="N4520" s="30" t="str">
        <f t="shared" si="1143"/>
        <v>10.4895</v>
      </c>
      <c r="O4520" s="30">
        <f t="shared" si="1144"/>
        <v>88</v>
      </c>
      <c r="P4520" s="30" t="str">
        <f t="shared" si="1145"/>
        <v>10.4895</v>
      </c>
      <c r="Q4520" s="30">
        <f t="shared" si="1146"/>
        <v>96</v>
      </c>
      <c r="R4520" s="36" t="str">
        <f t="shared" si="1147"/>
        <v>08-Aug-2017</v>
      </c>
      <c r="S4520" s="37">
        <f t="shared" si="1138"/>
        <v>10.4895</v>
      </c>
    </row>
    <row r="4521" spans="1:19" ht="26">
      <c r="A4521" s="30" t="s">
        <v>10122</v>
      </c>
      <c r="D4521" s="30" t="str">
        <f t="shared" si="1132"/>
        <v>140605</v>
      </c>
      <c r="E4521" s="30">
        <f t="shared" si="1136"/>
        <v>7</v>
      </c>
      <c r="F4521" s="30" t="str">
        <f t="shared" si="1133"/>
        <v>INF194KA1X04</v>
      </c>
      <c r="G4521" s="30">
        <f t="shared" si="1137"/>
        <v>20</v>
      </c>
      <c r="H4521" s="30" t="str">
        <f t="shared" si="1134"/>
        <v>INF194KA1X12</v>
      </c>
      <c r="I4521" s="30">
        <f t="shared" si="1139"/>
        <v>33</v>
      </c>
      <c r="J4521" s="35" t="str">
        <f t="shared" si="1135"/>
        <v>IDFC Credit Opportunities Fund-Direct Plan-Half Yearly Dividend</v>
      </c>
      <c r="K4521" s="35">
        <f t="shared" si="1140"/>
        <v>97</v>
      </c>
      <c r="L4521" s="30" t="str">
        <f t="shared" si="1141"/>
        <v>10.4905</v>
      </c>
      <c r="M4521" s="30">
        <f t="shared" si="1142"/>
        <v>105</v>
      </c>
      <c r="N4521" s="30" t="str">
        <f t="shared" si="1143"/>
        <v>10.4905</v>
      </c>
      <c r="O4521" s="30">
        <f t="shared" si="1144"/>
        <v>113</v>
      </c>
      <c r="P4521" s="30" t="str">
        <f t="shared" si="1145"/>
        <v>10.4905</v>
      </c>
      <c r="Q4521" s="30">
        <f t="shared" si="1146"/>
        <v>121</v>
      </c>
      <c r="R4521" s="36" t="str">
        <f t="shared" si="1147"/>
        <v>08-Aug-2017</v>
      </c>
      <c r="S4521" s="37">
        <f t="shared" si="1138"/>
        <v>10.490500000000001</v>
      </c>
    </row>
    <row r="4522" spans="1:19">
      <c r="A4522" s="30" t="s">
        <v>10123</v>
      </c>
      <c r="D4522" s="30" t="str">
        <f t="shared" si="1132"/>
        <v>140606</v>
      </c>
      <c r="E4522" s="30">
        <f t="shared" si="1136"/>
        <v>7</v>
      </c>
      <c r="F4522" s="30" t="str">
        <f t="shared" si="1133"/>
        <v>INF194KA1W47</v>
      </c>
      <c r="G4522" s="30">
        <f t="shared" si="1137"/>
        <v>20</v>
      </c>
      <c r="H4522" s="30" t="str">
        <f t="shared" si="1134"/>
        <v>INF194KA1W54</v>
      </c>
      <c r="I4522" s="30">
        <f t="shared" si="1139"/>
        <v>33</v>
      </c>
      <c r="J4522" s="35" t="str">
        <f t="shared" si="1135"/>
        <v>IDFC Credit Opportunities Fund-Direct Plan-Periodic Dividend</v>
      </c>
      <c r="K4522" s="35">
        <f t="shared" si="1140"/>
        <v>94</v>
      </c>
      <c r="L4522" s="30" t="str">
        <f t="shared" si="1141"/>
        <v>10.4896</v>
      </c>
      <c r="M4522" s="30">
        <f t="shared" si="1142"/>
        <v>102</v>
      </c>
      <c r="N4522" s="30" t="str">
        <f t="shared" si="1143"/>
        <v>10.4896</v>
      </c>
      <c r="O4522" s="30">
        <f t="shared" si="1144"/>
        <v>110</v>
      </c>
      <c r="P4522" s="30" t="str">
        <f t="shared" si="1145"/>
        <v>10.4896</v>
      </c>
      <c r="Q4522" s="30">
        <f t="shared" si="1146"/>
        <v>118</v>
      </c>
      <c r="R4522" s="36" t="str">
        <f t="shared" si="1147"/>
        <v>08-Aug-2017</v>
      </c>
      <c r="S4522" s="37">
        <f t="shared" si="1138"/>
        <v>10.489599999999999</v>
      </c>
    </row>
    <row r="4523" spans="1:19">
      <c r="A4523" s="30" t="s">
        <v>10124</v>
      </c>
      <c r="D4523" s="30" t="str">
        <f t="shared" si="1132"/>
        <v>140604</v>
      </c>
      <c r="E4523" s="30">
        <f t="shared" si="1136"/>
        <v>7</v>
      </c>
      <c r="F4523" s="30" t="str">
        <f t="shared" si="1133"/>
        <v>INF194KA1W70</v>
      </c>
      <c r="G4523" s="30">
        <f t="shared" si="1137"/>
        <v>20</v>
      </c>
      <c r="H4523" s="30" t="str">
        <f t="shared" si="1134"/>
        <v>INF194KA1W88</v>
      </c>
      <c r="I4523" s="30">
        <f t="shared" si="1139"/>
        <v>33</v>
      </c>
      <c r="J4523" s="35" t="str">
        <f t="shared" si="1135"/>
        <v>IDFC Credit Opportunities Fund-Direct Plan-Quarterly Dividend</v>
      </c>
      <c r="K4523" s="35">
        <f t="shared" si="1140"/>
        <v>95</v>
      </c>
      <c r="L4523" s="30" t="str">
        <f t="shared" si="1141"/>
        <v>10.2459</v>
      </c>
      <c r="M4523" s="30">
        <f t="shared" si="1142"/>
        <v>103</v>
      </c>
      <c r="N4523" s="30" t="str">
        <f t="shared" si="1143"/>
        <v>10.2459</v>
      </c>
      <c r="O4523" s="30">
        <f t="shared" si="1144"/>
        <v>111</v>
      </c>
      <c r="P4523" s="30" t="str">
        <f t="shared" si="1145"/>
        <v>10.2459</v>
      </c>
      <c r="Q4523" s="30">
        <f t="shared" si="1146"/>
        <v>119</v>
      </c>
      <c r="R4523" s="36" t="str">
        <f t="shared" si="1147"/>
        <v>08-Aug-2017</v>
      </c>
      <c r="S4523" s="37">
        <f t="shared" si="1138"/>
        <v>10.245900000000001</v>
      </c>
    </row>
    <row r="4524" spans="1:19">
      <c r="A4524" s="30" t="s">
        <v>10125</v>
      </c>
      <c r="D4524" s="30" t="str">
        <f t="shared" si="1132"/>
        <v>140608</v>
      </c>
      <c r="E4524" s="30">
        <f t="shared" si="1136"/>
        <v>7</v>
      </c>
      <c r="F4524" s="30" t="str">
        <f t="shared" si="1133"/>
        <v>INF194KA1W05</v>
      </c>
      <c r="G4524" s="30">
        <f t="shared" si="1137"/>
        <v>20</v>
      </c>
      <c r="H4524" s="30" t="str">
        <f t="shared" si="1134"/>
        <v>INF194KA1W13</v>
      </c>
      <c r="I4524" s="30">
        <f t="shared" si="1139"/>
        <v>33</v>
      </c>
      <c r="J4524" s="35" t="str">
        <f t="shared" si="1135"/>
        <v>IDFC Credit Opportunities Fund-Regular Plan-Annual Dividend</v>
      </c>
      <c r="K4524" s="35">
        <f t="shared" si="1140"/>
        <v>93</v>
      </c>
      <c r="L4524" s="30" t="str">
        <f t="shared" si="1141"/>
        <v>10.4459</v>
      </c>
      <c r="M4524" s="30">
        <f t="shared" si="1142"/>
        <v>101</v>
      </c>
      <c r="N4524" s="30" t="str">
        <f t="shared" si="1143"/>
        <v>10.4459</v>
      </c>
      <c r="O4524" s="30">
        <f t="shared" si="1144"/>
        <v>109</v>
      </c>
      <c r="P4524" s="30" t="str">
        <f t="shared" si="1145"/>
        <v>10.4459</v>
      </c>
      <c r="Q4524" s="30">
        <f t="shared" si="1146"/>
        <v>117</v>
      </c>
      <c r="R4524" s="36" t="str">
        <f t="shared" si="1147"/>
        <v>08-Aug-2017</v>
      </c>
      <c r="S4524" s="37">
        <f t="shared" si="1138"/>
        <v>10.4459</v>
      </c>
    </row>
    <row r="4525" spans="1:19">
      <c r="A4525" s="30" t="s">
        <v>10126</v>
      </c>
      <c r="D4525" s="30" t="str">
        <f t="shared" si="1132"/>
        <v>140609</v>
      </c>
      <c r="E4525" s="30">
        <f t="shared" si="1136"/>
        <v>7</v>
      </c>
      <c r="F4525" s="30" t="str">
        <f t="shared" si="1133"/>
        <v>INF194KA1W39</v>
      </c>
      <c r="G4525" s="30">
        <f t="shared" si="1137"/>
        <v>20</v>
      </c>
      <c r="H4525" s="30" t="str">
        <f t="shared" si="1134"/>
        <v>-</v>
      </c>
      <c r="I4525" s="30">
        <f t="shared" si="1139"/>
        <v>22</v>
      </c>
      <c r="J4525" s="35" t="str">
        <f t="shared" si="1135"/>
        <v>IDFC Credit Opportunities Fund-Regular Plan-Growth</v>
      </c>
      <c r="K4525" s="35">
        <f t="shared" si="1140"/>
        <v>73</v>
      </c>
      <c r="L4525" s="30" t="str">
        <f t="shared" si="1141"/>
        <v>10.4460</v>
      </c>
      <c r="M4525" s="30">
        <f t="shared" si="1142"/>
        <v>81</v>
      </c>
      <c r="N4525" s="30" t="str">
        <f t="shared" si="1143"/>
        <v>10.4460</v>
      </c>
      <c r="O4525" s="30">
        <f t="shared" si="1144"/>
        <v>89</v>
      </c>
      <c r="P4525" s="30" t="str">
        <f t="shared" si="1145"/>
        <v>10.4460</v>
      </c>
      <c r="Q4525" s="30">
        <f t="shared" si="1146"/>
        <v>97</v>
      </c>
      <c r="R4525" s="36" t="str">
        <f t="shared" si="1147"/>
        <v>08-Aug-2017</v>
      </c>
      <c r="S4525" s="37">
        <f t="shared" si="1138"/>
        <v>10.446</v>
      </c>
    </row>
    <row r="4526" spans="1:19" ht="26">
      <c r="A4526" s="30" t="s">
        <v>10127</v>
      </c>
      <c r="D4526" s="30" t="str">
        <f t="shared" si="1132"/>
        <v>140611</v>
      </c>
      <c r="E4526" s="30">
        <f t="shared" si="1136"/>
        <v>7</v>
      </c>
      <c r="F4526" s="30" t="str">
        <f t="shared" si="1133"/>
        <v>INF194KA1V71</v>
      </c>
      <c r="G4526" s="30">
        <f t="shared" si="1137"/>
        <v>20</v>
      </c>
      <c r="H4526" s="30" t="str">
        <f t="shared" si="1134"/>
        <v>INF194KA1V89</v>
      </c>
      <c r="I4526" s="30">
        <f t="shared" si="1139"/>
        <v>33</v>
      </c>
      <c r="J4526" s="35" t="str">
        <f t="shared" si="1135"/>
        <v>IDFC Credit Opportunities Fund-Regular Plan-Half Yearly Dividend</v>
      </c>
      <c r="K4526" s="35">
        <f t="shared" si="1140"/>
        <v>98</v>
      </c>
      <c r="L4526" s="30" t="str">
        <f t="shared" si="1141"/>
        <v>10.4459</v>
      </c>
      <c r="M4526" s="30">
        <f t="shared" si="1142"/>
        <v>106</v>
      </c>
      <c r="N4526" s="30" t="str">
        <f t="shared" si="1143"/>
        <v>10.4459</v>
      </c>
      <c r="O4526" s="30">
        <f t="shared" si="1144"/>
        <v>114</v>
      </c>
      <c r="P4526" s="30" t="str">
        <f t="shared" si="1145"/>
        <v>10.4459</v>
      </c>
      <c r="Q4526" s="30">
        <f t="shared" si="1146"/>
        <v>122</v>
      </c>
      <c r="R4526" s="36" t="str">
        <f t="shared" si="1147"/>
        <v>08-Aug-2017</v>
      </c>
      <c r="S4526" s="37">
        <f t="shared" si="1138"/>
        <v>10.4459</v>
      </c>
    </row>
    <row r="4527" spans="1:19">
      <c r="A4527" s="30" t="s">
        <v>10128</v>
      </c>
      <c r="D4527" s="30" t="str">
        <f t="shared" si="1132"/>
        <v>140612</v>
      </c>
      <c r="E4527" s="30">
        <f t="shared" si="1136"/>
        <v>7</v>
      </c>
      <c r="F4527" s="30" t="str">
        <f t="shared" si="1133"/>
        <v>INF194KA1V14</v>
      </c>
      <c r="G4527" s="30">
        <f t="shared" si="1137"/>
        <v>20</v>
      </c>
      <c r="H4527" s="30" t="str">
        <f t="shared" si="1134"/>
        <v>INF194KA1V22</v>
      </c>
      <c r="I4527" s="30">
        <f t="shared" si="1139"/>
        <v>33</v>
      </c>
      <c r="J4527" s="35" t="str">
        <f t="shared" si="1135"/>
        <v>IDFC Credit Opportunities Fund-Regular Plan-Periodic Dividend</v>
      </c>
      <c r="K4527" s="35">
        <f t="shared" si="1140"/>
        <v>95</v>
      </c>
      <c r="L4527" s="30" t="str">
        <f t="shared" si="1141"/>
        <v>10.4459</v>
      </c>
      <c r="M4527" s="30">
        <f t="shared" si="1142"/>
        <v>103</v>
      </c>
      <c r="N4527" s="30" t="str">
        <f t="shared" si="1143"/>
        <v>10.4459</v>
      </c>
      <c r="O4527" s="30">
        <f t="shared" si="1144"/>
        <v>111</v>
      </c>
      <c r="P4527" s="30" t="str">
        <f t="shared" si="1145"/>
        <v>10.4459</v>
      </c>
      <c r="Q4527" s="30">
        <f t="shared" si="1146"/>
        <v>119</v>
      </c>
      <c r="R4527" s="36" t="str">
        <f t="shared" si="1147"/>
        <v>08-Aug-2017</v>
      </c>
      <c r="S4527" s="37">
        <f t="shared" si="1138"/>
        <v>10.4459</v>
      </c>
    </row>
    <row r="4528" spans="1:19" ht="26">
      <c r="A4528" s="30" t="s">
        <v>10129</v>
      </c>
      <c r="D4528" s="30" t="str">
        <f t="shared" si="1132"/>
        <v>140607</v>
      </c>
      <c r="E4528" s="30">
        <f t="shared" si="1136"/>
        <v>7</v>
      </c>
      <c r="F4528" s="30" t="str">
        <f t="shared" si="1133"/>
        <v>INF194KA1V48</v>
      </c>
      <c r="G4528" s="30">
        <f t="shared" si="1137"/>
        <v>20</v>
      </c>
      <c r="H4528" s="30" t="str">
        <f t="shared" si="1134"/>
        <v>INF194KA1V55</v>
      </c>
      <c r="I4528" s="30">
        <f t="shared" si="1139"/>
        <v>33</v>
      </c>
      <c r="J4528" s="35" t="str">
        <f t="shared" si="1135"/>
        <v>IDFC Credit Opportunities Fund-Regular Plan-Quaterly Dividend</v>
      </c>
      <c r="K4528" s="35">
        <f t="shared" si="1140"/>
        <v>95</v>
      </c>
      <c r="L4528" s="30" t="str">
        <f t="shared" si="1141"/>
        <v>10.2432</v>
      </c>
      <c r="M4528" s="30">
        <f t="shared" si="1142"/>
        <v>103</v>
      </c>
      <c r="N4528" s="30" t="str">
        <f t="shared" si="1143"/>
        <v>10.2432</v>
      </c>
      <c r="O4528" s="30">
        <f t="shared" si="1144"/>
        <v>111</v>
      </c>
      <c r="P4528" s="30" t="str">
        <f t="shared" si="1145"/>
        <v>10.2432</v>
      </c>
      <c r="Q4528" s="30">
        <f t="shared" si="1146"/>
        <v>119</v>
      </c>
      <c r="R4528" s="36" t="str">
        <f t="shared" si="1147"/>
        <v>08-Aug-2017</v>
      </c>
      <c r="S4528" s="37">
        <f t="shared" si="1138"/>
        <v>10.2432</v>
      </c>
    </row>
    <row r="4529" spans="1:19">
      <c r="A4529" s="30" t="s">
        <v>10130</v>
      </c>
      <c r="D4529" s="30" t="str">
        <f t="shared" si="1132"/>
        <v>118415</v>
      </c>
      <c r="E4529" s="30">
        <f t="shared" si="1136"/>
        <v>7</v>
      </c>
      <c r="F4529" s="30" t="str">
        <f t="shared" si="1133"/>
        <v>INF194K01O13</v>
      </c>
      <c r="G4529" s="30">
        <f t="shared" si="1137"/>
        <v>20</v>
      </c>
      <c r="H4529" s="30" t="str">
        <f t="shared" si="1134"/>
        <v>INF194K01O05</v>
      </c>
      <c r="I4529" s="30">
        <f t="shared" si="1139"/>
        <v>33</v>
      </c>
      <c r="J4529" s="35" t="str">
        <f t="shared" si="1135"/>
        <v>IDFC  Dynamic Bond Fund-Direct Plan-Annual Dividend</v>
      </c>
      <c r="K4529" s="35">
        <f t="shared" si="1140"/>
        <v>85</v>
      </c>
      <c r="L4529" s="30" t="str">
        <f t="shared" si="1141"/>
        <v>11.5484</v>
      </c>
      <c r="M4529" s="30">
        <f t="shared" si="1142"/>
        <v>93</v>
      </c>
      <c r="N4529" s="30" t="str">
        <f t="shared" si="1143"/>
        <v>11.5484</v>
      </c>
      <c r="O4529" s="30">
        <f t="shared" si="1144"/>
        <v>101</v>
      </c>
      <c r="P4529" s="30" t="str">
        <f t="shared" si="1145"/>
        <v>11.5484</v>
      </c>
      <c r="Q4529" s="30">
        <f t="shared" si="1146"/>
        <v>109</v>
      </c>
      <c r="R4529" s="36" t="str">
        <f t="shared" si="1147"/>
        <v>08-Aug-2017</v>
      </c>
      <c r="S4529" s="37">
        <f t="shared" si="1138"/>
        <v>11.548400000000001</v>
      </c>
    </row>
    <row r="4530" spans="1:19">
      <c r="A4530" s="30" t="s">
        <v>10131</v>
      </c>
      <c r="D4530" s="30" t="str">
        <f t="shared" si="1132"/>
        <v>118417</v>
      </c>
      <c r="E4530" s="30">
        <f t="shared" si="1136"/>
        <v>7</v>
      </c>
      <c r="F4530" s="30" t="str">
        <f t="shared" si="1133"/>
        <v>INF194K01O47</v>
      </c>
      <c r="G4530" s="30">
        <f t="shared" si="1137"/>
        <v>20</v>
      </c>
      <c r="H4530" s="30" t="str">
        <f t="shared" si="1134"/>
        <v>INF194K01O39</v>
      </c>
      <c r="I4530" s="30">
        <f t="shared" si="1139"/>
        <v>33</v>
      </c>
      <c r="J4530" s="35" t="str">
        <f t="shared" si="1135"/>
        <v>IDFC  Dynamic Bond Fund-Direct Plan-Dividend</v>
      </c>
      <c r="K4530" s="35">
        <f t="shared" si="1140"/>
        <v>78</v>
      </c>
      <c r="L4530" s="30" t="str">
        <f t="shared" si="1141"/>
        <v>12.8996</v>
      </c>
      <c r="M4530" s="30">
        <f t="shared" si="1142"/>
        <v>86</v>
      </c>
      <c r="N4530" s="30" t="str">
        <f t="shared" si="1143"/>
        <v>12.8996</v>
      </c>
      <c r="O4530" s="30">
        <f t="shared" si="1144"/>
        <v>94</v>
      </c>
      <c r="P4530" s="30" t="str">
        <f t="shared" si="1145"/>
        <v>12.8996</v>
      </c>
      <c r="Q4530" s="30">
        <f t="shared" si="1146"/>
        <v>102</v>
      </c>
      <c r="R4530" s="36" t="str">
        <f t="shared" si="1147"/>
        <v>08-Aug-2017</v>
      </c>
      <c r="S4530" s="37">
        <f t="shared" si="1138"/>
        <v>12.8996</v>
      </c>
    </row>
    <row r="4531" spans="1:19">
      <c r="A4531" s="30" t="s">
        <v>10132</v>
      </c>
      <c r="D4531" s="30" t="str">
        <f t="shared" si="1132"/>
        <v>118416</v>
      </c>
      <c r="E4531" s="30">
        <f t="shared" si="1136"/>
        <v>7</v>
      </c>
      <c r="F4531" s="30" t="str">
        <f t="shared" si="1133"/>
        <v>INF194K01N63</v>
      </c>
      <c r="G4531" s="30">
        <f t="shared" si="1137"/>
        <v>20</v>
      </c>
      <c r="H4531" s="30" t="str">
        <f t="shared" si="1134"/>
        <v>-</v>
      </c>
      <c r="I4531" s="30">
        <f t="shared" si="1139"/>
        <v>22</v>
      </c>
      <c r="J4531" s="35" t="str">
        <f t="shared" si="1135"/>
        <v>IDFC  Dynamic Bond Fund-Direct Plan-Growth</v>
      </c>
      <c r="K4531" s="35">
        <f t="shared" si="1140"/>
        <v>65</v>
      </c>
      <c r="L4531" s="30" t="str">
        <f t="shared" si="1141"/>
        <v>21.7329</v>
      </c>
      <c r="M4531" s="30">
        <f t="shared" si="1142"/>
        <v>73</v>
      </c>
      <c r="N4531" s="30" t="str">
        <f t="shared" si="1143"/>
        <v>21.7329</v>
      </c>
      <c r="O4531" s="30">
        <f t="shared" si="1144"/>
        <v>81</v>
      </c>
      <c r="P4531" s="30" t="str">
        <f t="shared" si="1145"/>
        <v>21.7329</v>
      </c>
      <c r="Q4531" s="30">
        <f t="shared" si="1146"/>
        <v>89</v>
      </c>
      <c r="R4531" s="36" t="str">
        <f t="shared" si="1147"/>
        <v>08-Aug-2017</v>
      </c>
      <c r="S4531" s="37">
        <f t="shared" si="1138"/>
        <v>21.732900000000001</v>
      </c>
    </row>
    <row r="4532" spans="1:19">
      <c r="A4532" s="30" t="s">
        <v>10133</v>
      </c>
      <c r="D4532" s="30" t="str">
        <f t="shared" si="1132"/>
        <v>122618</v>
      </c>
      <c r="E4532" s="30">
        <f t="shared" si="1136"/>
        <v>7</v>
      </c>
      <c r="F4532" s="30" t="str">
        <f t="shared" si="1133"/>
        <v>INF194K011P8</v>
      </c>
      <c r="G4532" s="30">
        <f t="shared" si="1137"/>
        <v>20</v>
      </c>
      <c r="H4532" s="30" t="str">
        <f t="shared" si="1134"/>
        <v>INF194K012P6</v>
      </c>
      <c r="I4532" s="30">
        <f t="shared" si="1139"/>
        <v>33</v>
      </c>
      <c r="J4532" s="35" t="str">
        <f t="shared" si="1135"/>
        <v>IDFC  Dynamic Bond Fund-Direct Plan-Half Yearly Dividend</v>
      </c>
      <c r="K4532" s="35">
        <f t="shared" si="1140"/>
        <v>90</v>
      </c>
      <c r="L4532" s="30" t="str">
        <f t="shared" si="1141"/>
        <v>11.0008</v>
      </c>
      <c r="M4532" s="30">
        <f t="shared" si="1142"/>
        <v>98</v>
      </c>
      <c r="N4532" s="30" t="str">
        <f t="shared" si="1143"/>
        <v>11.0008</v>
      </c>
      <c r="O4532" s="30">
        <f t="shared" si="1144"/>
        <v>106</v>
      </c>
      <c r="P4532" s="30" t="str">
        <f t="shared" si="1145"/>
        <v>11.0008</v>
      </c>
      <c r="Q4532" s="30">
        <f t="shared" si="1146"/>
        <v>114</v>
      </c>
      <c r="R4532" s="36" t="str">
        <f t="shared" si="1147"/>
        <v>08-Aug-2017</v>
      </c>
      <c r="S4532" s="37">
        <f t="shared" si="1138"/>
        <v>11.0008</v>
      </c>
    </row>
    <row r="4533" spans="1:19">
      <c r="A4533" s="30" t="s">
        <v>10134</v>
      </c>
      <c r="D4533" s="30" t="str">
        <f t="shared" si="1132"/>
        <v>118418</v>
      </c>
      <c r="E4533" s="30">
        <f t="shared" si="1136"/>
        <v>7</v>
      </c>
      <c r="F4533" s="30" t="str">
        <f t="shared" si="1133"/>
        <v>INF194K01N89</v>
      </c>
      <c r="G4533" s="30">
        <f t="shared" si="1137"/>
        <v>20</v>
      </c>
      <c r="H4533" s="30" t="str">
        <f t="shared" si="1134"/>
        <v>INF194K01N71</v>
      </c>
      <c r="I4533" s="30">
        <f t="shared" si="1139"/>
        <v>33</v>
      </c>
      <c r="J4533" s="35" t="str">
        <f t="shared" si="1135"/>
        <v>IDFC  Dynamic Bond Fund-Direct Plan-Quarterly Dividend</v>
      </c>
      <c r="K4533" s="35">
        <f t="shared" si="1140"/>
        <v>88</v>
      </c>
      <c r="L4533" s="30" t="str">
        <f t="shared" si="1141"/>
        <v>12.7178</v>
      </c>
      <c r="M4533" s="30">
        <f t="shared" si="1142"/>
        <v>96</v>
      </c>
      <c r="N4533" s="30" t="str">
        <f t="shared" si="1143"/>
        <v>12.7178</v>
      </c>
      <c r="O4533" s="30">
        <f t="shared" si="1144"/>
        <v>104</v>
      </c>
      <c r="P4533" s="30" t="str">
        <f t="shared" si="1145"/>
        <v>12.7178</v>
      </c>
      <c r="Q4533" s="30">
        <f t="shared" si="1146"/>
        <v>112</v>
      </c>
      <c r="R4533" s="36" t="str">
        <f t="shared" si="1147"/>
        <v>08-Aug-2017</v>
      </c>
      <c r="S4533" s="37">
        <f t="shared" si="1138"/>
        <v>12.7178</v>
      </c>
    </row>
    <row r="4534" spans="1:19">
      <c r="A4534" s="30" t="s">
        <v>10135</v>
      </c>
      <c r="D4534" s="30" t="str">
        <f t="shared" si="1132"/>
        <v>122868</v>
      </c>
      <c r="E4534" s="30">
        <f t="shared" si="1136"/>
        <v>7</v>
      </c>
      <c r="F4534" s="30" t="str">
        <f t="shared" si="1133"/>
        <v>INF194K018R9</v>
      </c>
      <c r="G4534" s="30">
        <f t="shared" si="1137"/>
        <v>20</v>
      </c>
      <c r="H4534" s="30" t="str">
        <f t="shared" si="1134"/>
        <v>INF194K019R7</v>
      </c>
      <c r="I4534" s="30">
        <f t="shared" si="1139"/>
        <v>33</v>
      </c>
      <c r="J4534" s="35" t="str">
        <f t="shared" si="1135"/>
        <v>IDFC  Dynamic Bond Fund-Regular Plan-Half Yearly Dividend</v>
      </c>
      <c r="K4534" s="35">
        <f t="shared" si="1140"/>
        <v>91</v>
      </c>
      <c r="L4534" s="30" t="str">
        <f t="shared" si="1141"/>
        <v>10.8564</v>
      </c>
      <c r="M4534" s="30">
        <f t="shared" si="1142"/>
        <v>99</v>
      </c>
      <c r="N4534" s="30" t="str">
        <f t="shared" si="1143"/>
        <v>10.8564</v>
      </c>
      <c r="O4534" s="30">
        <f t="shared" si="1144"/>
        <v>107</v>
      </c>
      <c r="P4534" s="30" t="str">
        <f t="shared" si="1145"/>
        <v>10.8564</v>
      </c>
      <c r="Q4534" s="30">
        <f t="shared" si="1146"/>
        <v>115</v>
      </c>
      <c r="R4534" s="36" t="str">
        <f t="shared" si="1147"/>
        <v>08-Aug-2017</v>
      </c>
      <c r="S4534" s="37">
        <f t="shared" si="1138"/>
        <v>10.856400000000001</v>
      </c>
    </row>
    <row r="4535" spans="1:19">
      <c r="A4535" s="30" t="s">
        <v>10136</v>
      </c>
      <c r="D4535" s="30" t="str">
        <f t="shared" si="1132"/>
        <v>131396</v>
      </c>
      <c r="E4535" s="30">
        <f t="shared" si="1136"/>
        <v>7</v>
      </c>
      <c r="F4535" s="30" t="str">
        <f t="shared" si="1133"/>
        <v>INF194KA1TP6</v>
      </c>
      <c r="G4535" s="30">
        <f t="shared" si="1137"/>
        <v>20</v>
      </c>
      <c r="H4535" s="30" t="str">
        <f t="shared" si="1134"/>
        <v>INF194KA1TQ4</v>
      </c>
      <c r="I4535" s="30">
        <f t="shared" si="1139"/>
        <v>33</v>
      </c>
      <c r="J4535" s="35" t="str">
        <f t="shared" si="1135"/>
        <v>IDFC DBF -Direct Plan_Periodic Dividend</v>
      </c>
      <c r="K4535" s="35">
        <f t="shared" si="1140"/>
        <v>73</v>
      </c>
      <c r="L4535" s="30" t="str">
        <f t="shared" si="1141"/>
        <v>14.0459</v>
      </c>
      <c r="M4535" s="30">
        <f t="shared" si="1142"/>
        <v>81</v>
      </c>
      <c r="N4535" s="30" t="str">
        <f t="shared" si="1143"/>
        <v>14.0459</v>
      </c>
      <c r="O4535" s="30">
        <f t="shared" si="1144"/>
        <v>89</v>
      </c>
      <c r="P4535" s="30" t="str">
        <f t="shared" si="1145"/>
        <v>14.0459</v>
      </c>
      <c r="Q4535" s="30">
        <f t="shared" si="1146"/>
        <v>97</v>
      </c>
      <c r="R4535" s="36" t="str">
        <f t="shared" si="1147"/>
        <v>08-Aug-2017</v>
      </c>
      <c r="S4535" s="37">
        <f t="shared" si="1138"/>
        <v>14.0459</v>
      </c>
    </row>
    <row r="4536" spans="1:19">
      <c r="A4536" s="30" t="s">
        <v>10137</v>
      </c>
      <c r="D4536" s="30" t="str">
        <f t="shared" si="1132"/>
        <v>131397</v>
      </c>
      <c r="E4536" s="30">
        <f t="shared" si="1136"/>
        <v>7</v>
      </c>
      <c r="F4536" s="30" t="str">
        <f t="shared" si="1133"/>
        <v>INF194KA1TM3</v>
      </c>
      <c r="G4536" s="30">
        <f t="shared" si="1137"/>
        <v>20</v>
      </c>
      <c r="H4536" s="30" t="str">
        <f t="shared" si="1134"/>
        <v>INF194KA1TN1</v>
      </c>
      <c r="I4536" s="30">
        <f t="shared" si="1139"/>
        <v>33</v>
      </c>
      <c r="J4536" s="35" t="str">
        <f t="shared" si="1135"/>
        <v>IDFC DBF -Regular Plan_Periodic Dividend</v>
      </c>
      <c r="K4536" s="35">
        <f t="shared" si="1140"/>
        <v>74</v>
      </c>
      <c r="L4536" s="30" t="str">
        <f t="shared" si="1141"/>
        <v>13.5915</v>
      </c>
      <c r="M4536" s="30">
        <f t="shared" si="1142"/>
        <v>82</v>
      </c>
      <c r="N4536" s="30" t="str">
        <f t="shared" si="1143"/>
        <v>13.5915</v>
      </c>
      <c r="O4536" s="30">
        <f t="shared" si="1144"/>
        <v>90</v>
      </c>
      <c r="P4536" s="30" t="str">
        <f t="shared" si="1145"/>
        <v>13.5915</v>
      </c>
      <c r="Q4536" s="30">
        <f t="shared" si="1146"/>
        <v>98</v>
      </c>
      <c r="R4536" s="36" t="str">
        <f t="shared" si="1147"/>
        <v>08-Aug-2017</v>
      </c>
      <c r="S4536" s="37">
        <f t="shared" si="1138"/>
        <v>13.5915</v>
      </c>
    </row>
    <row r="4537" spans="1:19">
      <c r="A4537" s="30" t="s">
        <v>10138</v>
      </c>
      <c r="D4537" s="30" t="str">
        <f t="shared" si="1132"/>
        <v>111523</v>
      </c>
      <c r="E4537" s="30">
        <f t="shared" si="1136"/>
        <v>7</v>
      </c>
      <c r="F4537" s="30" t="str">
        <f t="shared" si="1133"/>
        <v>INF194K01QO8</v>
      </c>
      <c r="G4537" s="30">
        <f t="shared" si="1137"/>
        <v>20</v>
      </c>
      <c r="H4537" s="30" t="str">
        <f t="shared" si="1134"/>
        <v>INF194K01QN0</v>
      </c>
      <c r="I4537" s="30">
        <f t="shared" si="1139"/>
        <v>33</v>
      </c>
      <c r="J4537" s="35" t="str">
        <f t="shared" si="1135"/>
        <v>IDFC Dynamic Bond Fund -Regular Plan- DIVIDEND</v>
      </c>
      <c r="K4537" s="35">
        <f t="shared" si="1140"/>
        <v>80</v>
      </c>
      <c r="L4537" s="30" t="str">
        <f t="shared" si="1141"/>
        <v>10.6974</v>
      </c>
      <c r="M4537" s="30">
        <f t="shared" si="1142"/>
        <v>88</v>
      </c>
      <c r="N4537" s="30" t="str">
        <f t="shared" si="1143"/>
        <v>10.6974</v>
      </c>
      <c r="O4537" s="30">
        <f t="shared" si="1144"/>
        <v>96</v>
      </c>
      <c r="P4537" s="30" t="str">
        <f t="shared" si="1145"/>
        <v>10.6974</v>
      </c>
      <c r="Q4537" s="30">
        <f t="shared" si="1146"/>
        <v>104</v>
      </c>
      <c r="R4537" s="36" t="str">
        <f t="shared" si="1147"/>
        <v>08-Aug-2017</v>
      </c>
      <c r="S4537" s="37">
        <f t="shared" si="1138"/>
        <v>10.6974</v>
      </c>
    </row>
    <row r="4538" spans="1:19">
      <c r="A4538" s="30" t="s">
        <v>10139</v>
      </c>
      <c r="D4538" s="30" t="str">
        <f t="shared" si="1132"/>
        <v>111524</v>
      </c>
      <c r="E4538" s="30">
        <f t="shared" si="1136"/>
        <v>7</v>
      </c>
      <c r="F4538" s="30" t="str">
        <f t="shared" si="1133"/>
        <v>INF194K01QG4</v>
      </c>
      <c r="G4538" s="30">
        <f t="shared" si="1137"/>
        <v>20</v>
      </c>
      <c r="H4538" s="30" t="str">
        <f t="shared" si="1134"/>
        <v>-</v>
      </c>
      <c r="I4538" s="30">
        <f t="shared" si="1139"/>
        <v>22</v>
      </c>
      <c r="J4538" s="35" t="str">
        <f t="shared" si="1135"/>
        <v>IDFC Dynamic Bond Fund -Regular Plan-GROWTH</v>
      </c>
      <c r="K4538" s="35">
        <f t="shared" si="1140"/>
        <v>66</v>
      </c>
      <c r="L4538" s="30" t="str">
        <f t="shared" si="1141"/>
        <v>20.8553</v>
      </c>
      <c r="M4538" s="30">
        <f t="shared" si="1142"/>
        <v>74</v>
      </c>
      <c r="N4538" s="30" t="str">
        <f t="shared" si="1143"/>
        <v>20.8553</v>
      </c>
      <c r="O4538" s="30">
        <f t="shared" si="1144"/>
        <v>82</v>
      </c>
      <c r="P4538" s="30" t="str">
        <f t="shared" si="1145"/>
        <v>20.8553</v>
      </c>
      <c r="Q4538" s="30">
        <f t="shared" si="1146"/>
        <v>90</v>
      </c>
      <c r="R4538" s="36" t="str">
        <f t="shared" si="1147"/>
        <v>08-Aug-2017</v>
      </c>
      <c r="S4538" s="37">
        <f t="shared" si="1138"/>
        <v>20.8553</v>
      </c>
    </row>
    <row r="4539" spans="1:19">
      <c r="A4539" s="30" t="s">
        <v>6255</v>
      </c>
      <c r="D4539" s="30" t="str">
        <f t="shared" si="1132"/>
        <v>108784</v>
      </c>
      <c r="E4539" s="30">
        <f t="shared" si="1136"/>
        <v>7</v>
      </c>
      <c r="F4539" s="30" t="str">
        <f t="shared" si="1133"/>
        <v>INF194K01QE9</v>
      </c>
      <c r="G4539" s="30">
        <f t="shared" si="1137"/>
        <v>20</v>
      </c>
      <c r="H4539" s="30" t="str">
        <f t="shared" si="1134"/>
        <v>INF194K01QD1</v>
      </c>
      <c r="I4539" s="30">
        <f t="shared" si="1139"/>
        <v>33</v>
      </c>
      <c r="J4539" s="35" t="str">
        <f t="shared" si="1135"/>
        <v>IDFC Dynamic Bond Fund - Annual Dividend</v>
      </c>
      <c r="K4539" s="35">
        <f t="shared" si="1140"/>
        <v>74</v>
      </c>
      <c r="L4539" s="30" t="str">
        <f t="shared" si="1141"/>
        <v>12.52005835</v>
      </c>
      <c r="M4539" s="30">
        <f t="shared" si="1142"/>
        <v>86</v>
      </c>
      <c r="N4539" s="30" t="str">
        <f t="shared" si="1143"/>
        <v>12.52005835</v>
      </c>
      <c r="O4539" s="30">
        <f t="shared" si="1144"/>
        <v>98</v>
      </c>
      <c r="P4539" s="30" t="str">
        <f t="shared" si="1145"/>
        <v>12.52005835</v>
      </c>
      <c r="Q4539" s="30">
        <f t="shared" si="1146"/>
        <v>110</v>
      </c>
      <c r="R4539" s="36" t="str">
        <f t="shared" si="1147"/>
        <v>17-Feb-2017</v>
      </c>
      <c r="S4539" s="37">
        <f t="shared" si="1138"/>
        <v>12.520058349999999</v>
      </c>
    </row>
    <row r="4540" spans="1:19">
      <c r="A4540" s="30" t="s">
        <v>6256</v>
      </c>
      <c r="D4540" s="30" t="str">
        <f t="shared" si="1132"/>
        <v>108554</v>
      </c>
      <c r="E4540" s="30">
        <f t="shared" si="1136"/>
        <v>7</v>
      </c>
      <c r="F4540" s="30" t="str">
        <f t="shared" si="1133"/>
        <v>INF194K01QB5</v>
      </c>
      <c r="G4540" s="30">
        <f t="shared" si="1137"/>
        <v>20</v>
      </c>
      <c r="H4540" s="30" t="str">
        <f t="shared" si="1134"/>
        <v>INF194K01QA7</v>
      </c>
      <c r="I4540" s="30">
        <f t="shared" si="1139"/>
        <v>33</v>
      </c>
      <c r="J4540" s="35" t="str">
        <f t="shared" si="1135"/>
        <v>IDFC Dynamic Bond Fund - Quarterly Dividend</v>
      </c>
      <c r="K4540" s="35">
        <f t="shared" si="1140"/>
        <v>77</v>
      </c>
      <c r="L4540" s="30" t="str">
        <f t="shared" si="1141"/>
        <v>12.18467214</v>
      </c>
      <c r="M4540" s="30">
        <f t="shared" si="1142"/>
        <v>89</v>
      </c>
      <c r="N4540" s="30" t="str">
        <f t="shared" si="1143"/>
        <v>12.18467214</v>
      </c>
      <c r="O4540" s="30">
        <f t="shared" si="1144"/>
        <v>101</v>
      </c>
      <c r="P4540" s="30" t="str">
        <f t="shared" si="1145"/>
        <v>12.18467214</v>
      </c>
      <c r="Q4540" s="30">
        <f t="shared" si="1146"/>
        <v>113</v>
      </c>
      <c r="R4540" s="36" t="str">
        <f t="shared" si="1147"/>
        <v>17-Feb-2017</v>
      </c>
      <c r="S4540" s="37">
        <f t="shared" si="1138"/>
        <v>12.18467214</v>
      </c>
    </row>
    <row r="4541" spans="1:19">
      <c r="A4541" s="30" t="s">
        <v>10140</v>
      </c>
      <c r="D4541" s="30" t="str">
        <f t="shared" si="1132"/>
        <v>108675</v>
      </c>
      <c r="E4541" s="30">
        <f t="shared" si="1136"/>
        <v>7</v>
      </c>
      <c r="F4541" s="30" t="str">
        <f t="shared" si="1133"/>
        <v>INF194K01QL4</v>
      </c>
      <c r="G4541" s="30">
        <f t="shared" si="1137"/>
        <v>20</v>
      </c>
      <c r="H4541" s="30" t="str">
        <f t="shared" si="1134"/>
        <v>INF194K01QK6</v>
      </c>
      <c r="I4541" s="30">
        <f t="shared" si="1139"/>
        <v>33</v>
      </c>
      <c r="J4541" s="35" t="str">
        <f t="shared" si="1135"/>
        <v>IDFC Dynamic Bond Fund - Regular Plan - Annual Dividend</v>
      </c>
      <c r="K4541" s="35">
        <f t="shared" si="1140"/>
        <v>89</v>
      </c>
      <c r="L4541" s="30" t="str">
        <f t="shared" si="1141"/>
        <v>11.0659</v>
      </c>
      <c r="M4541" s="30">
        <f t="shared" si="1142"/>
        <v>97</v>
      </c>
      <c r="N4541" s="30" t="str">
        <f t="shared" si="1143"/>
        <v>11.0659</v>
      </c>
      <c r="O4541" s="30">
        <f t="shared" si="1144"/>
        <v>105</v>
      </c>
      <c r="P4541" s="30" t="str">
        <f t="shared" si="1145"/>
        <v>11.0659</v>
      </c>
      <c r="Q4541" s="30">
        <f t="shared" si="1146"/>
        <v>113</v>
      </c>
      <c r="R4541" s="36" t="str">
        <f t="shared" si="1147"/>
        <v>08-Aug-2017</v>
      </c>
      <c r="S4541" s="37">
        <f t="shared" si="1138"/>
        <v>11.065899999999999</v>
      </c>
    </row>
    <row r="4542" spans="1:19">
      <c r="A4542" s="30" t="s">
        <v>10141</v>
      </c>
      <c r="D4542" s="30" t="str">
        <f t="shared" si="1132"/>
        <v>108561</v>
      </c>
      <c r="E4542" s="30">
        <f t="shared" si="1136"/>
        <v>7</v>
      </c>
      <c r="F4542" s="30" t="str">
        <f t="shared" si="1133"/>
        <v>INF194K01QI0</v>
      </c>
      <c r="G4542" s="30">
        <f t="shared" si="1137"/>
        <v>20</v>
      </c>
      <c r="H4542" s="30" t="str">
        <f t="shared" si="1134"/>
        <v>INF194K01QH2</v>
      </c>
      <c r="I4542" s="30">
        <f t="shared" si="1139"/>
        <v>33</v>
      </c>
      <c r="J4542" s="35" t="str">
        <f t="shared" si="1135"/>
        <v>IDFC Dynamic Bond Fund - Regular Plan - Quarterly Dividend</v>
      </c>
      <c r="K4542" s="35">
        <f t="shared" si="1140"/>
        <v>92</v>
      </c>
      <c r="L4542" s="30" t="str">
        <f t="shared" si="1141"/>
        <v>10.9483</v>
      </c>
      <c r="M4542" s="30">
        <f t="shared" si="1142"/>
        <v>100</v>
      </c>
      <c r="N4542" s="30" t="str">
        <f t="shared" si="1143"/>
        <v>10.9483</v>
      </c>
      <c r="O4542" s="30">
        <f t="shared" si="1144"/>
        <v>108</v>
      </c>
      <c r="P4542" s="30" t="str">
        <f t="shared" si="1145"/>
        <v>10.9483</v>
      </c>
      <c r="Q4542" s="30">
        <f t="shared" si="1146"/>
        <v>116</v>
      </c>
      <c r="R4542" s="36" t="str">
        <f t="shared" si="1147"/>
        <v>08-Aug-2017</v>
      </c>
      <c r="S4542" s="37">
        <f t="shared" si="1138"/>
        <v>10.9483</v>
      </c>
    </row>
    <row r="4543" spans="1:19" ht="26">
      <c r="A4543" s="30" t="s">
        <v>10142</v>
      </c>
      <c r="D4543" s="30" t="str">
        <f t="shared" si="1132"/>
        <v>118381</v>
      </c>
      <c r="E4543" s="30">
        <f t="shared" si="1136"/>
        <v>7</v>
      </c>
      <c r="F4543" s="30" t="str">
        <f t="shared" si="1133"/>
        <v>-</v>
      </c>
      <c r="G4543" s="30">
        <f t="shared" si="1137"/>
        <v>9</v>
      </c>
      <c r="H4543" s="30" t="str">
        <f t="shared" si="1134"/>
        <v>INF194K01L81</v>
      </c>
      <c r="I4543" s="30">
        <f t="shared" si="1139"/>
        <v>22</v>
      </c>
      <c r="J4543" s="35" t="str">
        <f t="shared" si="1135"/>
        <v>IDFC Money Manager Fund - Investment Plan -Direct Plan-Daily Dividend</v>
      </c>
      <c r="K4543" s="35">
        <f t="shared" si="1140"/>
        <v>92</v>
      </c>
      <c r="L4543" s="30" t="str">
        <f t="shared" si="1141"/>
        <v>10.1431</v>
      </c>
      <c r="M4543" s="30">
        <f t="shared" si="1142"/>
        <v>100</v>
      </c>
      <c r="N4543" s="30" t="str">
        <f t="shared" si="1143"/>
        <v>10.1431</v>
      </c>
      <c r="O4543" s="30">
        <f t="shared" si="1144"/>
        <v>108</v>
      </c>
      <c r="P4543" s="30" t="str">
        <f t="shared" si="1145"/>
        <v>10.1431</v>
      </c>
      <c r="Q4543" s="30">
        <f t="shared" si="1146"/>
        <v>116</v>
      </c>
      <c r="R4543" s="36" t="str">
        <f t="shared" si="1147"/>
        <v>08-Aug-2017</v>
      </c>
      <c r="S4543" s="37">
        <f t="shared" si="1138"/>
        <v>10.1431</v>
      </c>
    </row>
    <row r="4544" spans="1:19" ht="26">
      <c r="A4544" s="30" t="s">
        <v>10143</v>
      </c>
      <c r="D4544" s="30" t="str">
        <f t="shared" si="1132"/>
        <v>118377</v>
      </c>
      <c r="E4544" s="30">
        <f t="shared" si="1136"/>
        <v>7</v>
      </c>
      <c r="F4544" s="30" t="str">
        <f t="shared" si="1133"/>
        <v>INF194K01M31</v>
      </c>
      <c r="G4544" s="30">
        <f t="shared" si="1137"/>
        <v>20</v>
      </c>
      <c r="H4544" s="30" t="str">
        <f t="shared" si="1134"/>
        <v>INF194K01M23</v>
      </c>
      <c r="I4544" s="30">
        <f t="shared" si="1139"/>
        <v>33</v>
      </c>
      <c r="J4544" s="35" t="str">
        <f t="shared" si="1135"/>
        <v>IDFC Money Manager Fund - Investment Plan -Direct Plan-Monthly Dividend</v>
      </c>
      <c r="K4544" s="35">
        <f t="shared" si="1140"/>
        <v>105</v>
      </c>
      <c r="L4544" s="30" t="str">
        <f t="shared" si="1141"/>
        <v>10.1931</v>
      </c>
      <c r="M4544" s="30">
        <f t="shared" si="1142"/>
        <v>113</v>
      </c>
      <c r="N4544" s="30" t="str">
        <f t="shared" si="1143"/>
        <v>10.1931</v>
      </c>
      <c r="O4544" s="30">
        <f t="shared" si="1144"/>
        <v>121</v>
      </c>
      <c r="P4544" s="30" t="str">
        <f t="shared" si="1145"/>
        <v>10.1931</v>
      </c>
      <c r="Q4544" s="30">
        <f t="shared" si="1146"/>
        <v>129</v>
      </c>
      <c r="R4544" s="36" t="str">
        <f t="shared" si="1147"/>
        <v>08-Aug-2017</v>
      </c>
      <c r="S4544" s="37">
        <f t="shared" si="1138"/>
        <v>10.193099999999999</v>
      </c>
    </row>
    <row r="4545" spans="1:19" ht="26">
      <c r="A4545" s="30" t="s">
        <v>10144</v>
      </c>
      <c r="D4545" s="30" t="str">
        <f t="shared" si="1132"/>
        <v>118380</v>
      </c>
      <c r="E4545" s="30">
        <f t="shared" si="1136"/>
        <v>7</v>
      </c>
      <c r="F4545" s="30" t="str">
        <f t="shared" si="1133"/>
        <v>INF194K01M64</v>
      </c>
      <c r="G4545" s="30">
        <f t="shared" si="1137"/>
        <v>20</v>
      </c>
      <c r="H4545" s="30" t="str">
        <f t="shared" si="1134"/>
        <v>INF194K01M56</v>
      </c>
      <c r="I4545" s="30">
        <f t="shared" si="1139"/>
        <v>33</v>
      </c>
      <c r="J4545" s="35" t="str">
        <f t="shared" si="1135"/>
        <v>IDFC Money Manager Fund - Investment Plan -Direct Plan-Periodic Dividend</v>
      </c>
      <c r="K4545" s="35">
        <f t="shared" si="1140"/>
        <v>106</v>
      </c>
      <c r="L4545" s="30" t="str">
        <f t="shared" si="1141"/>
        <v>11.3944</v>
      </c>
      <c r="M4545" s="30">
        <f t="shared" si="1142"/>
        <v>114</v>
      </c>
      <c r="N4545" s="30" t="str">
        <f t="shared" si="1143"/>
        <v>11.3944</v>
      </c>
      <c r="O4545" s="30">
        <f t="shared" si="1144"/>
        <v>122</v>
      </c>
      <c r="P4545" s="30" t="str">
        <f t="shared" si="1145"/>
        <v>11.3944</v>
      </c>
      <c r="Q4545" s="30">
        <f t="shared" si="1146"/>
        <v>130</v>
      </c>
      <c r="R4545" s="36" t="str">
        <f t="shared" si="1147"/>
        <v>08-Aug-2017</v>
      </c>
      <c r="S4545" s="37">
        <f t="shared" si="1138"/>
        <v>11.394399999999999</v>
      </c>
    </row>
    <row r="4546" spans="1:19" ht="26">
      <c r="A4546" s="30" t="s">
        <v>10145</v>
      </c>
      <c r="D4546" s="30" t="str">
        <f t="shared" si="1132"/>
        <v>118382</v>
      </c>
      <c r="E4546" s="30">
        <f t="shared" si="1136"/>
        <v>7</v>
      </c>
      <c r="F4546" s="30" t="str">
        <f t="shared" si="1133"/>
        <v>INF194K01L65</v>
      </c>
      <c r="G4546" s="30">
        <f t="shared" si="1137"/>
        <v>20</v>
      </c>
      <c r="H4546" s="30" t="str">
        <f t="shared" si="1134"/>
        <v>INF194K01L57</v>
      </c>
      <c r="I4546" s="30">
        <f t="shared" si="1139"/>
        <v>33</v>
      </c>
      <c r="J4546" s="35" t="str">
        <f t="shared" si="1135"/>
        <v>IDFC Money Manager Fund - Investment Plan -Direct Plan-Quarterly Dividend</v>
      </c>
      <c r="K4546" s="35">
        <f t="shared" si="1140"/>
        <v>107</v>
      </c>
      <c r="L4546" s="30" t="str">
        <f t="shared" si="1141"/>
        <v>10.8082</v>
      </c>
      <c r="M4546" s="30">
        <f t="shared" si="1142"/>
        <v>115</v>
      </c>
      <c r="N4546" s="30" t="str">
        <f t="shared" si="1143"/>
        <v>10.8082</v>
      </c>
      <c r="O4546" s="30">
        <f t="shared" si="1144"/>
        <v>123</v>
      </c>
      <c r="P4546" s="30" t="str">
        <f t="shared" si="1145"/>
        <v>10.8082</v>
      </c>
      <c r="Q4546" s="30">
        <f t="shared" si="1146"/>
        <v>131</v>
      </c>
      <c r="R4546" s="36" t="str">
        <f t="shared" si="1147"/>
        <v>08-Aug-2017</v>
      </c>
      <c r="S4546" s="37">
        <f t="shared" si="1138"/>
        <v>10.808199999999999</v>
      </c>
    </row>
    <row r="4547" spans="1:19" ht="26">
      <c r="A4547" s="30" t="s">
        <v>10146</v>
      </c>
      <c r="D4547" s="30" t="str">
        <f t="shared" si="1132"/>
        <v>118378</v>
      </c>
      <c r="E4547" s="30">
        <f t="shared" si="1136"/>
        <v>7</v>
      </c>
      <c r="F4547" s="30" t="str">
        <f t="shared" si="1133"/>
        <v>-</v>
      </c>
      <c r="G4547" s="30">
        <f t="shared" si="1137"/>
        <v>9</v>
      </c>
      <c r="H4547" s="30" t="str">
        <f t="shared" si="1134"/>
        <v>INF194K01M07</v>
      </c>
      <c r="I4547" s="30">
        <f t="shared" si="1139"/>
        <v>22</v>
      </c>
      <c r="J4547" s="35" t="str">
        <f t="shared" si="1135"/>
        <v>IDFC Money Manager Fund - Investment Plan -Direct Plan-Weekly Dividend</v>
      </c>
      <c r="K4547" s="35">
        <f t="shared" si="1140"/>
        <v>93</v>
      </c>
      <c r="L4547" s="30" t="str">
        <f t="shared" si="1141"/>
        <v>10.2984</v>
      </c>
      <c r="M4547" s="30">
        <f t="shared" si="1142"/>
        <v>101</v>
      </c>
      <c r="N4547" s="30" t="str">
        <f t="shared" si="1143"/>
        <v>10.2984</v>
      </c>
      <c r="O4547" s="30">
        <f t="shared" si="1144"/>
        <v>109</v>
      </c>
      <c r="P4547" s="30" t="str">
        <f t="shared" si="1145"/>
        <v>10.2984</v>
      </c>
      <c r="Q4547" s="30">
        <f t="shared" si="1146"/>
        <v>117</v>
      </c>
      <c r="R4547" s="36" t="str">
        <f t="shared" si="1147"/>
        <v>08-Aug-2017</v>
      </c>
      <c r="S4547" s="37">
        <f t="shared" si="1138"/>
        <v>10.298400000000001</v>
      </c>
    </row>
    <row r="4548" spans="1:19" ht="26">
      <c r="A4548" s="30" t="s">
        <v>10147</v>
      </c>
      <c r="D4548" s="30" t="str">
        <f t="shared" si="1132"/>
        <v>118379</v>
      </c>
      <c r="E4548" s="30">
        <f t="shared" si="1136"/>
        <v>7</v>
      </c>
      <c r="F4548" s="30" t="str">
        <f t="shared" si="1133"/>
        <v>INF194K01L16</v>
      </c>
      <c r="G4548" s="30">
        <f t="shared" si="1137"/>
        <v>20</v>
      </c>
      <c r="H4548" s="30" t="str">
        <f t="shared" si="1134"/>
        <v>-</v>
      </c>
      <c r="I4548" s="30">
        <f t="shared" si="1139"/>
        <v>22</v>
      </c>
      <c r="J4548" s="35" t="str">
        <f t="shared" si="1135"/>
        <v>IDFC Money Manager Fund - Investment Plan-Direct Plan-Growth</v>
      </c>
      <c r="K4548" s="35">
        <f t="shared" si="1140"/>
        <v>83</v>
      </c>
      <c r="L4548" s="30" t="str">
        <f t="shared" si="1141"/>
        <v>26.5163</v>
      </c>
      <c r="M4548" s="30">
        <f t="shared" si="1142"/>
        <v>91</v>
      </c>
      <c r="N4548" s="30" t="str">
        <f t="shared" si="1143"/>
        <v>26.5163</v>
      </c>
      <c r="O4548" s="30">
        <f t="shared" si="1144"/>
        <v>99</v>
      </c>
      <c r="P4548" s="30" t="str">
        <f t="shared" si="1145"/>
        <v>26.5163</v>
      </c>
      <c r="Q4548" s="30">
        <f t="shared" si="1146"/>
        <v>107</v>
      </c>
      <c r="R4548" s="36" t="str">
        <f t="shared" si="1147"/>
        <v>08-Aug-2017</v>
      </c>
      <c r="S4548" s="37">
        <f t="shared" si="1138"/>
        <v>26.516300000000001</v>
      </c>
    </row>
    <row r="4549" spans="1:19" ht="26">
      <c r="A4549" s="30" t="s">
        <v>10148</v>
      </c>
      <c r="D4549" s="30" t="str">
        <f t="shared" si="1132"/>
        <v>108738</v>
      </c>
      <c r="E4549" s="30">
        <f t="shared" si="1136"/>
        <v>7</v>
      </c>
      <c r="F4549" s="30" t="str">
        <f t="shared" si="1133"/>
        <v>INF194K01NQ0</v>
      </c>
      <c r="G4549" s="30">
        <f t="shared" si="1137"/>
        <v>20</v>
      </c>
      <c r="H4549" s="30" t="str">
        <f t="shared" si="1134"/>
        <v>INF194K01NP2</v>
      </c>
      <c r="I4549" s="30">
        <f t="shared" si="1139"/>
        <v>33</v>
      </c>
      <c r="J4549" s="35" t="str">
        <f t="shared" si="1135"/>
        <v>IDFC Money Manager Fund-Investment Plan-Regular Plan-Annual Div.</v>
      </c>
      <c r="K4549" s="35">
        <f t="shared" si="1140"/>
        <v>98</v>
      </c>
      <c r="L4549" s="30" t="str">
        <f t="shared" si="1141"/>
        <v>10.4802</v>
      </c>
      <c r="M4549" s="30">
        <f t="shared" si="1142"/>
        <v>106</v>
      </c>
      <c r="N4549" s="30" t="str">
        <f t="shared" si="1143"/>
        <v>10.4802</v>
      </c>
      <c r="O4549" s="30">
        <f t="shared" si="1144"/>
        <v>114</v>
      </c>
      <c r="P4549" s="30" t="str">
        <f t="shared" si="1145"/>
        <v>10.4802</v>
      </c>
      <c r="Q4549" s="30">
        <f t="shared" si="1146"/>
        <v>122</v>
      </c>
      <c r="R4549" s="36" t="str">
        <f t="shared" si="1147"/>
        <v>08-Aug-2017</v>
      </c>
      <c r="S4549" s="37">
        <f t="shared" si="1138"/>
        <v>10.4802</v>
      </c>
    </row>
    <row r="4550" spans="1:19" ht="26">
      <c r="A4550" s="30" t="s">
        <v>10149</v>
      </c>
      <c r="D4550" s="30" t="str">
        <f t="shared" si="1132"/>
        <v>108742</v>
      </c>
      <c r="E4550" s="30">
        <f t="shared" si="1136"/>
        <v>7</v>
      </c>
      <c r="F4550" s="30" t="str">
        <f t="shared" si="1133"/>
        <v>INF194K01NW8</v>
      </c>
      <c r="G4550" s="30">
        <f t="shared" si="1137"/>
        <v>20</v>
      </c>
      <c r="H4550" s="30" t="str">
        <f t="shared" si="1134"/>
        <v>INF194K01NV0</v>
      </c>
      <c r="I4550" s="30">
        <f t="shared" si="1139"/>
        <v>33</v>
      </c>
      <c r="J4550" s="35" t="str">
        <f t="shared" si="1135"/>
        <v>IDFC Money Manager Fund-Investment Plan-Regular Plan-Daily Div.</v>
      </c>
      <c r="K4550" s="35">
        <f t="shared" si="1140"/>
        <v>97</v>
      </c>
      <c r="L4550" s="30" t="str">
        <f t="shared" si="1141"/>
        <v>10.1856</v>
      </c>
      <c r="M4550" s="30">
        <f t="shared" si="1142"/>
        <v>105</v>
      </c>
      <c r="N4550" s="30" t="str">
        <f t="shared" si="1143"/>
        <v>10.1856</v>
      </c>
      <c r="O4550" s="30">
        <f t="shared" si="1144"/>
        <v>113</v>
      </c>
      <c r="P4550" s="30" t="str">
        <f t="shared" si="1145"/>
        <v>10.1856</v>
      </c>
      <c r="Q4550" s="30">
        <f t="shared" si="1146"/>
        <v>121</v>
      </c>
      <c r="R4550" s="36" t="str">
        <f t="shared" si="1147"/>
        <v>08-Aug-2017</v>
      </c>
      <c r="S4550" s="37">
        <f t="shared" si="1138"/>
        <v>10.185600000000001</v>
      </c>
    </row>
    <row r="4551" spans="1:19" ht="26">
      <c r="A4551" s="30" t="s">
        <v>10150</v>
      </c>
      <c r="D4551" s="30" t="str">
        <f t="shared" ref="D4551:D4614" si="1148">IF(ISERROR(LEFT(A4551,SEARCH(";",A4551)-1)),"",LEFT(A4551,SEARCH(";",A4551)-1))</f>
        <v>108736</v>
      </c>
      <c r="E4551" s="30">
        <f t="shared" si="1136"/>
        <v>7</v>
      </c>
      <c r="F4551" s="30" t="str">
        <f t="shared" ref="F4551:F4614" si="1149">IF($D4551="",A4551,MID($A4551,E4551+1,SEARCH(";",$A4551,E4551+1)-E4551-1))</f>
        <v>INF194K01NO5</v>
      </c>
      <c r="G4551" s="30">
        <f t="shared" si="1137"/>
        <v>20</v>
      </c>
      <c r="H4551" s="30" t="str">
        <f t="shared" ref="H4551:H4614" si="1150">IF($D4551="","",MID($A4551,G4551+1,SEARCH(";",$A4551,G4551+1)-G4551-1))</f>
        <v>-</v>
      </c>
      <c r="I4551" s="30">
        <f t="shared" si="1139"/>
        <v>22</v>
      </c>
      <c r="J4551" s="35" t="str">
        <f t="shared" ref="J4551:J4614" si="1151">IF($D4551="","",MID($A4551,I4551+1,SEARCH(";",$A4551,I4551+1)-I4551-1))</f>
        <v>IDFC Money Manager Fund-Investment Plan-Regular Plan-Growth</v>
      </c>
      <c r="K4551" s="35">
        <f t="shared" si="1140"/>
        <v>82</v>
      </c>
      <c r="L4551" s="30" t="str">
        <f t="shared" si="1141"/>
        <v>26.2729</v>
      </c>
      <c r="M4551" s="30">
        <f t="shared" si="1142"/>
        <v>90</v>
      </c>
      <c r="N4551" s="30" t="str">
        <f t="shared" si="1143"/>
        <v>26.2729</v>
      </c>
      <c r="O4551" s="30">
        <f t="shared" si="1144"/>
        <v>98</v>
      </c>
      <c r="P4551" s="30" t="str">
        <f t="shared" si="1145"/>
        <v>26.2729</v>
      </c>
      <c r="Q4551" s="30">
        <f t="shared" si="1146"/>
        <v>106</v>
      </c>
      <c r="R4551" s="36" t="str">
        <f t="shared" si="1147"/>
        <v>08-Aug-2017</v>
      </c>
      <c r="S4551" s="37">
        <f t="shared" si="1138"/>
        <v>26.2729</v>
      </c>
    </row>
    <row r="4552" spans="1:19" ht="26">
      <c r="A4552" s="30" t="s">
        <v>10151</v>
      </c>
      <c r="D4552" s="30" t="str">
        <f t="shared" si="1148"/>
        <v>108739</v>
      </c>
      <c r="E4552" s="30">
        <f t="shared" ref="E4552:E4615" si="1152">IF($D4552="","",LEN(D4552)+1)</f>
        <v>7</v>
      </c>
      <c r="F4552" s="30" t="str">
        <f t="shared" si="1149"/>
        <v>INF194K01OC8</v>
      </c>
      <c r="G4552" s="30">
        <f t="shared" ref="G4552:G4615" si="1153">IF($D4552="","",E4552+(LEN(F4552)+1))</f>
        <v>20</v>
      </c>
      <c r="H4552" s="30" t="str">
        <f t="shared" si="1150"/>
        <v>INF194K01OB0</v>
      </c>
      <c r="I4552" s="30">
        <f t="shared" si="1139"/>
        <v>33</v>
      </c>
      <c r="J4552" s="35" t="str">
        <f t="shared" si="1151"/>
        <v>IDFC Money Manager Fund-Investment Plan-Regular Plan-Monthly Div.</v>
      </c>
      <c r="K4552" s="35">
        <f t="shared" si="1140"/>
        <v>99</v>
      </c>
      <c r="L4552" s="30" t="str">
        <f t="shared" si="1141"/>
        <v>10.3030</v>
      </c>
      <c r="M4552" s="30">
        <f t="shared" si="1142"/>
        <v>107</v>
      </c>
      <c r="N4552" s="30" t="str">
        <f t="shared" si="1143"/>
        <v>10.3030</v>
      </c>
      <c r="O4552" s="30">
        <f t="shared" si="1144"/>
        <v>115</v>
      </c>
      <c r="P4552" s="30" t="str">
        <f t="shared" si="1145"/>
        <v>10.3030</v>
      </c>
      <c r="Q4552" s="30">
        <f t="shared" si="1146"/>
        <v>123</v>
      </c>
      <c r="R4552" s="36" t="str">
        <f t="shared" si="1147"/>
        <v>08-Aug-2017</v>
      </c>
      <c r="S4552" s="37">
        <f t="shared" ref="S4552:S4615" si="1154">IF(L4552="","",L4552+0)</f>
        <v>10.303000000000001</v>
      </c>
    </row>
    <row r="4553" spans="1:19" ht="26">
      <c r="A4553" s="30" t="s">
        <v>10152</v>
      </c>
      <c r="D4553" s="30" t="str">
        <f t="shared" si="1148"/>
        <v>108737</v>
      </c>
      <c r="E4553" s="30">
        <f t="shared" si="1152"/>
        <v>7</v>
      </c>
      <c r="F4553" s="30" t="str">
        <f t="shared" si="1149"/>
        <v>INF194K01NT4</v>
      </c>
      <c r="G4553" s="30">
        <f t="shared" si="1153"/>
        <v>20</v>
      </c>
      <c r="H4553" s="30" t="str">
        <f t="shared" si="1150"/>
        <v>INF194K01NS6</v>
      </c>
      <c r="I4553" s="30">
        <f t="shared" si="1139"/>
        <v>33</v>
      </c>
      <c r="J4553" s="35" t="str">
        <f t="shared" si="1151"/>
        <v>IDFC Money Manager Fund-Investment Plan-Regular Plan-Qtrly Div.</v>
      </c>
      <c r="K4553" s="35">
        <f t="shared" si="1140"/>
        <v>97</v>
      </c>
      <c r="L4553" s="30" t="str">
        <f t="shared" si="1141"/>
        <v>11.0335</v>
      </c>
      <c r="M4553" s="30">
        <f t="shared" si="1142"/>
        <v>105</v>
      </c>
      <c r="N4553" s="30" t="str">
        <f t="shared" si="1143"/>
        <v>11.0335</v>
      </c>
      <c r="O4553" s="30">
        <f t="shared" si="1144"/>
        <v>113</v>
      </c>
      <c r="P4553" s="30" t="str">
        <f t="shared" si="1145"/>
        <v>11.0335</v>
      </c>
      <c r="Q4553" s="30">
        <f t="shared" si="1146"/>
        <v>121</v>
      </c>
      <c r="R4553" s="36" t="str">
        <f t="shared" si="1147"/>
        <v>08-Aug-2017</v>
      </c>
      <c r="S4553" s="37">
        <f t="shared" si="1154"/>
        <v>11.0335</v>
      </c>
    </row>
    <row r="4554" spans="1:19" ht="26">
      <c r="A4554" s="30" t="s">
        <v>10153</v>
      </c>
      <c r="D4554" s="30" t="str">
        <f t="shared" si="1148"/>
        <v>108740</v>
      </c>
      <c r="E4554" s="30">
        <f t="shared" si="1152"/>
        <v>7</v>
      </c>
      <c r="F4554" s="30" t="str">
        <f t="shared" si="1149"/>
        <v>INF194K01NZ1</v>
      </c>
      <c r="G4554" s="30">
        <f t="shared" si="1153"/>
        <v>20</v>
      </c>
      <c r="H4554" s="30" t="str">
        <f t="shared" si="1150"/>
        <v>INF194K01NY4</v>
      </c>
      <c r="I4554" s="30">
        <f t="shared" si="1139"/>
        <v>33</v>
      </c>
      <c r="J4554" s="35" t="str">
        <f t="shared" si="1151"/>
        <v>IDFC Money Manager Fund-Investment Plan-Regular Plan-Weekly Div.</v>
      </c>
      <c r="K4554" s="35">
        <f t="shared" si="1140"/>
        <v>98</v>
      </c>
      <c r="L4554" s="30" t="str">
        <f t="shared" si="1141"/>
        <v>10.2240</v>
      </c>
      <c r="M4554" s="30">
        <f t="shared" si="1142"/>
        <v>106</v>
      </c>
      <c r="N4554" s="30" t="str">
        <f t="shared" si="1143"/>
        <v>10.2240</v>
      </c>
      <c r="O4554" s="30">
        <f t="shared" si="1144"/>
        <v>114</v>
      </c>
      <c r="P4554" s="30" t="str">
        <f t="shared" si="1145"/>
        <v>10.2240</v>
      </c>
      <c r="Q4554" s="30">
        <f t="shared" si="1146"/>
        <v>122</v>
      </c>
      <c r="R4554" s="36" t="str">
        <f t="shared" si="1147"/>
        <v>08-Aug-2017</v>
      </c>
      <c r="S4554" s="37">
        <f t="shared" si="1154"/>
        <v>10.224</v>
      </c>
    </row>
    <row r="4555" spans="1:19" ht="26">
      <c r="A4555" s="30" t="s">
        <v>10154</v>
      </c>
      <c r="D4555" s="30" t="str">
        <f t="shared" si="1148"/>
        <v>116669</v>
      </c>
      <c r="E4555" s="30">
        <f t="shared" si="1152"/>
        <v>7</v>
      </c>
      <c r="F4555" s="30" t="str">
        <f t="shared" si="1149"/>
        <v>INF194K01XL0</v>
      </c>
      <c r="G4555" s="30">
        <f t="shared" si="1153"/>
        <v>20</v>
      </c>
      <c r="H4555" s="30" t="str">
        <f t="shared" si="1150"/>
        <v>INF194K01XM8</v>
      </c>
      <c r="I4555" s="30">
        <f t="shared" si="1139"/>
        <v>33</v>
      </c>
      <c r="J4555" s="35" t="str">
        <f t="shared" si="1151"/>
        <v>IDFC-Money Manager Fund-Investment -Regular Plan-Periodic Div.</v>
      </c>
      <c r="K4555" s="35">
        <f t="shared" si="1140"/>
        <v>96</v>
      </c>
      <c r="L4555" s="30" t="str">
        <f t="shared" si="1141"/>
        <v>12.7916</v>
      </c>
      <c r="M4555" s="30">
        <f t="shared" si="1142"/>
        <v>104</v>
      </c>
      <c r="N4555" s="30" t="str">
        <f t="shared" si="1143"/>
        <v>12.7916</v>
      </c>
      <c r="O4555" s="30">
        <f t="shared" si="1144"/>
        <v>112</v>
      </c>
      <c r="P4555" s="30" t="str">
        <f t="shared" si="1145"/>
        <v>12.7916</v>
      </c>
      <c r="Q4555" s="30">
        <f t="shared" si="1146"/>
        <v>120</v>
      </c>
      <c r="R4555" s="36" t="str">
        <f t="shared" si="1147"/>
        <v>08-Aug-2017</v>
      </c>
      <c r="S4555" s="37">
        <f t="shared" si="1154"/>
        <v>12.791600000000001</v>
      </c>
    </row>
    <row r="4556" spans="1:19">
      <c r="A4556" s="30" t="s">
        <v>6257</v>
      </c>
      <c r="D4556" s="30" t="str">
        <f t="shared" si="1148"/>
        <v>109247</v>
      </c>
      <c r="E4556" s="30">
        <f t="shared" si="1152"/>
        <v>7</v>
      </c>
      <c r="F4556" s="30" t="str">
        <f t="shared" si="1149"/>
        <v>INF194K01NM9</v>
      </c>
      <c r="G4556" s="30">
        <f t="shared" si="1153"/>
        <v>20</v>
      </c>
      <c r="H4556" s="30" t="str">
        <f t="shared" si="1150"/>
        <v>INF194K01NL1</v>
      </c>
      <c r="I4556" s="30">
        <f t="shared" si="1139"/>
        <v>33</v>
      </c>
      <c r="J4556" s="35" t="str">
        <f t="shared" si="1151"/>
        <v>IDFC-Money Manager Fund-Investment Plan A-Weekly Div.</v>
      </c>
      <c r="K4556" s="35">
        <f t="shared" si="1140"/>
        <v>87</v>
      </c>
      <c r="L4556" s="30" t="str">
        <f t="shared" si="1141"/>
        <v>10.15575151</v>
      </c>
      <c r="M4556" s="30">
        <f t="shared" si="1142"/>
        <v>99</v>
      </c>
      <c r="N4556" s="30" t="str">
        <f t="shared" si="1143"/>
        <v>10.15575151</v>
      </c>
      <c r="O4556" s="30">
        <f t="shared" si="1144"/>
        <v>111</v>
      </c>
      <c r="P4556" s="30" t="str">
        <f t="shared" si="1145"/>
        <v>10.15575151</v>
      </c>
      <c r="Q4556" s="30">
        <f t="shared" si="1146"/>
        <v>123</v>
      </c>
      <c r="R4556" s="36" t="str">
        <f t="shared" si="1147"/>
        <v>17-Feb-2017</v>
      </c>
      <c r="S4556" s="37">
        <f t="shared" si="1154"/>
        <v>10.15575151</v>
      </c>
    </row>
    <row r="4557" spans="1:19">
      <c r="A4557" s="30" t="s">
        <v>6258</v>
      </c>
      <c r="D4557" s="30" t="str">
        <f t="shared" si="1148"/>
        <v>108734</v>
      </c>
      <c r="E4557" s="30">
        <f t="shared" si="1152"/>
        <v>7</v>
      </c>
      <c r="F4557" s="30" t="str">
        <f t="shared" si="1149"/>
        <v>INF194K01NA4</v>
      </c>
      <c r="G4557" s="30">
        <f t="shared" si="1153"/>
        <v>20</v>
      </c>
      <c r="H4557" s="30" t="str">
        <f t="shared" si="1150"/>
        <v>INF194K01MZ3</v>
      </c>
      <c r="I4557" s="30">
        <f t="shared" ref="I4557:I4620" si="1155">IF($D4557="","",G4557+LEN(H4557)+1)</f>
        <v>33</v>
      </c>
      <c r="J4557" s="35" t="str">
        <f t="shared" si="1151"/>
        <v>IDFC-Money Manager Fund-Investment Plan-Annual Div.</v>
      </c>
      <c r="K4557" s="35">
        <f t="shared" ref="K4557:K4620" si="1156">IF($D4557="","",I4557+LEN(J4557)+1)</f>
        <v>85</v>
      </c>
      <c r="L4557" s="30" t="str">
        <f t="shared" ref="L4557:L4620" si="1157">IF($D4557="","",MID($A4557,K4557+1,SEARCH(";",$A4557,K4557+1)-K4557-1))</f>
        <v>15.02451794</v>
      </c>
      <c r="M4557" s="30">
        <f t="shared" ref="M4557:M4620" si="1158">IF($D4557="","",K4557+LEN(L4557)+1)</f>
        <v>97</v>
      </c>
      <c r="N4557" s="30" t="str">
        <f t="shared" ref="N4557:N4620" si="1159">IF($D4557="","",MID($A4557,M4557+1,SEARCH(";",$A4557,M4557+1)-M4557-1))</f>
        <v>15.02451794</v>
      </c>
      <c r="O4557" s="30">
        <f t="shared" ref="O4557:O4620" si="1160">IF($D4557="","",M4557+LEN(N4557)+1)</f>
        <v>109</v>
      </c>
      <c r="P4557" s="30" t="str">
        <f t="shared" ref="P4557:P4620" si="1161">IF($D4557="","",MID($A4557,O4557+1,SEARCH(";",$A4557,O4557+1)-O4557-1))</f>
        <v>15.02451794</v>
      </c>
      <c r="Q4557" s="30">
        <f t="shared" ref="Q4557:Q4620" si="1162">IF($D4557="","",O4557+LEN(P4557)+1)</f>
        <v>121</v>
      </c>
      <c r="R4557" s="36" t="str">
        <f t="shared" ref="R4557:R4620" si="1163">IF($D4557="","",MID($A4557,Q4557+1,15))</f>
        <v>17-Feb-2017</v>
      </c>
      <c r="S4557" s="37">
        <f t="shared" si="1154"/>
        <v>15.024517940000001</v>
      </c>
    </row>
    <row r="4558" spans="1:19">
      <c r="A4558" s="30" t="s">
        <v>6259</v>
      </c>
      <c r="D4558" s="30" t="str">
        <f t="shared" si="1148"/>
        <v>108732</v>
      </c>
      <c r="E4558" s="30">
        <f t="shared" si="1152"/>
        <v>7</v>
      </c>
      <c r="F4558" s="30" t="str">
        <f t="shared" si="1149"/>
        <v>INF194K01MY6</v>
      </c>
      <c r="G4558" s="30">
        <f t="shared" si="1153"/>
        <v>20</v>
      </c>
      <c r="H4558" s="30" t="str">
        <f t="shared" si="1150"/>
        <v>-</v>
      </c>
      <c r="I4558" s="30">
        <f t="shared" si="1155"/>
        <v>22</v>
      </c>
      <c r="J4558" s="35" t="str">
        <f t="shared" si="1151"/>
        <v>IDFC-Money Manager Fund-Investment Plan-Growth</v>
      </c>
      <c r="K4558" s="35">
        <f t="shared" si="1156"/>
        <v>69</v>
      </c>
      <c r="L4558" s="30" t="str">
        <f t="shared" si="1157"/>
        <v>24.65019577</v>
      </c>
      <c r="M4558" s="30">
        <f t="shared" si="1158"/>
        <v>81</v>
      </c>
      <c r="N4558" s="30" t="str">
        <f t="shared" si="1159"/>
        <v>24.65019577</v>
      </c>
      <c r="O4558" s="30">
        <f t="shared" si="1160"/>
        <v>93</v>
      </c>
      <c r="P4558" s="30" t="str">
        <f t="shared" si="1161"/>
        <v>24.65019577</v>
      </c>
      <c r="Q4558" s="30">
        <f t="shared" si="1162"/>
        <v>105</v>
      </c>
      <c r="R4558" s="36" t="str">
        <f t="shared" si="1163"/>
        <v>17-Feb-2017</v>
      </c>
      <c r="S4558" s="37">
        <f t="shared" si="1154"/>
        <v>24.65019577</v>
      </c>
    </row>
    <row r="4559" spans="1:19">
      <c r="A4559" s="30" t="s">
        <v>6260</v>
      </c>
      <c r="D4559" s="30" t="str">
        <f t="shared" si="1148"/>
        <v>108741</v>
      </c>
      <c r="E4559" s="30">
        <f t="shared" si="1152"/>
        <v>7</v>
      </c>
      <c r="F4559" s="30" t="str">
        <f t="shared" si="1149"/>
        <v>INF194K01NG1</v>
      </c>
      <c r="G4559" s="30">
        <f t="shared" si="1153"/>
        <v>20</v>
      </c>
      <c r="H4559" s="30" t="str">
        <f t="shared" si="1150"/>
        <v>INF194K01NF3</v>
      </c>
      <c r="I4559" s="30">
        <f t="shared" si="1155"/>
        <v>33</v>
      </c>
      <c r="J4559" s="35" t="str">
        <f t="shared" si="1151"/>
        <v>IDFC-Money Manager Fund-Investment Plan-Plan A-Daily Div.</v>
      </c>
      <c r="K4559" s="35">
        <f t="shared" si="1156"/>
        <v>91</v>
      </c>
      <c r="L4559" s="30" t="str">
        <f t="shared" si="1157"/>
        <v>10.14310000</v>
      </c>
      <c r="M4559" s="30">
        <f t="shared" si="1158"/>
        <v>103</v>
      </c>
      <c r="N4559" s="30" t="str">
        <f t="shared" si="1159"/>
        <v>10.14310000</v>
      </c>
      <c r="O4559" s="30">
        <f t="shared" si="1160"/>
        <v>115</v>
      </c>
      <c r="P4559" s="30" t="str">
        <f t="shared" si="1161"/>
        <v>10.14310000</v>
      </c>
      <c r="Q4559" s="30">
        <f t="shared" si="1162"/>
        <v>127</v>
      </c>
      <c r="R4559" s="36" t="str">
        <f t="shared" si="1163"/>
        <v>17-Feb-2017</v>
      </c>
      <c r="S4559" s="37">
        <f t="shared" si="1154"/>
        <v>10.1431</v>
      </c>
    </row>
    <row r="4560" spans="1:19" ht="26">
      <c r="A4560" s="30" t="s">
        <v>6261</v>
      </c>
      <c r="D4560" s="30" t="str">
        <f t="shared" si="1148"/>
        <v>108735</v>
      </c>
      <c r="E4560" s="30">
        <f t="shared" si="1152"/>
        <v>7</v>
      </c>
      <c r="F4560" s="30" t="str">
        <f t="shared" si="1149"/>
        <v>INF194K01NJ5</v>
      </c>
      <c r="G4560" s="30">
        <f t="shared" si="1153"/>
        <v>20</v>
      </c>
      <c r="H4560" s="30" t="str">
        <f t="shared" si="1150"/>
        <v>INF194K01NI7</v>
      </c>
      <c r="I4560" s="30">
        <f t="shared" si="1155"/>
        <v>33</v>
      </c>
      <c r="J4560" s="35" t="str">
        <f t="shared" si="1151"/>
        <v>IDFC-Money Manager Fund-Investment Plan-Plan A-Monthly Div.</v>
      </c>
      <c r="K4560" s="35">
        <f t="shared" si="1156"/>
        <v>93</v>
      </c>
      <c r="L4560" s="30" t="str">
        <f t="shared" si="1157"/>
        <v>10.15650887</v>
      </c>
      <c r="M4560" s="30">
        <f t="shared" si="1158"/>
        <v>105</v>
      </c>
      <c r="N4560" s="30" t="str">
        <f t="shared" si="1159"/>
        <v>10.15650887</v>
      </c>
      <c r="O4560" s="30">
        <f t="shared" si="1160"/>
        <v>117</v>
      </c>
      <c r="P4560" s="30" t="str">
        <f t="shared" si="1161"/>
        <v>10.15650887</v>
      </c>
      <c r="Q4560" s="30">
        <f t="shared" si="1162"/>
        <v>129</v>
      </c>
      <c r="R4560" s="36" t="str">
        <f t="shared" si="1163"/>
        <v>17-Feb-2017</v>
      </c>
      <c r="S4560" s="37">
        <f t="shared" si="1154"/>
        <v>10.15650887</v>
      </c>
    </row>
    <row r="4561" spans="1:19">
      <c r="A4561" s="30" t="s">
        <v>6262</v>
      </c>
      <c r="D4561" s="30" t="str">
        <f t="shared" si="1148"/>
        <v>108733</v>
      </c>
      <c r="E4561" s="30">
        <f t="shared" si="1152"/>
        <v>7</v>
      </c>
      <c r="F4561" s="30" t="str">
        <f t="shared" si="1149"/>
        <v>INF194K01ND8</v>
      </c>
      <c r="G4561" s="30">
        <f t="shared" si="1153"/>
        <v>20</v>
      </c>
      <c r="H4561" s="30" t="str">
        <f t="shared" si="1150"/>
        <v>INF194K01NC0</v>
      </c>
      <c r="I4561" s="30">
        <f t="shared" si="1155"/>
        <v>33</v>
      </c>
      <c r="J4561" s="35" t="str">
        <f t="shared" si="1151"/>
        <v>IDFC-Money Manager Fund-Investment Plan-Qtrly Div.</v>
      </c>
      <c r="K4561" s="35">
        <f t="shared" si="1156"/>
        <v>84</v>
      </c>
      <c r="L4561" s="30" t="str">
        <f t="shared" si="1157"/>
        <v>11.19826933</v>
      </c>
      <c r="M4561" s="30">
        <f t="shared" si="1158"/>
        <v>96</v>
      </c>
      <c r="N4561" s="30" t="str">
        <f t="shared" si="1159"/>
        <v>11.19826933</v>
      </c>
      <c r="O4561" s="30">
        <f t="shared" si="1160"/>
        <v>108</v>
      </c>
      <c r="P4561" s="30" t="str">
        <f t="shared" si="1161"/>
        <v>11.19826933</v>
      </c>
      <c r="Q4561" s="30">
        <f t="shared" si="1162"/>
        <v>120</v>
      </c>
      <c r="R4561" s="36" t="str">
        <f t="shared" si="1163"/>
        <v>17-Feb-2017</v>
      </c>
      <c r="S4561" s="37">
        <f t="shared" si="1154"/>
        <v>11.19826933</v>
      </c>
    </row>
    <row r="4562" spans="1:19">
      <c r="A4562" s="30" t="s">
        <v>363</v>
      </c>
      <c r="D4562" s="30" t="str">
        <f t="shared" si="1148"/>
        <v>112363</v>
      </c>
      <c r="E4562" s="30">
        <f t="shared" si="1152"/>
        <v>7</v>
      </c>
      <c r="F4562" s="30" t="str">
        <f t="shared" si="1149"/>
        <v>INF194K01OG9</v>
      </c>
      <c r="G4562" s="30">
        <f t="shared" si="1153"/>
        <v>20</v>
      </c>
      <c r="H4562" s="30" t="str">
        <f t="shared" si="1150"/>
        <v>INF194K01OF1</v>
      </c>
      <c r="I4562" s="30">
        <f t="shared" si="1155"/>
        <v>33</v>
      </c>
      <c r="J4562" s="35" t="str">
        <f t="shared" si="1151"/>
        <v>IDFC Money Manager Fund - Investment Plan- Plan F Dividend</v>
      </c>
      <c r="K4562" s="35">
        <f t="shared" si="1156"/>
        <v>92</v>
      </c>
      <c r="L4562" s="30" t="str">
        <f t="shared" si="1157"/>
        <v>10.0401</v>
      </c>
      <c r="M4562" s="30">
        <f t="shared" si="1158"/>
        <v>100</v>
      </c>
      <c r="N4562" s="30" t="str">
        <f t="shared" si="1159"/>
        <v>10.0401</v>
      </c>
      <c r="O4562" s="30">
        <f t="shared" si="1160"/>
        <v>108</v>
      </c>
      <c r="P4562" s="30" t="str">
        <f t="shared" si="1161"/>
        <v>10.0401</v>
      </c>
      <c r="Q4562" s="30">
        <f t="shared" si="1162"/>
        <v>116</v>
      </c>
      <c r="R4562" s="36" t="str">
        <f t="shared" si="1163"/>
        <v>27-Apr-2010</v>
      </c>
      <c r="S4562" s="37">
        <f t="shared" si="1154"/>
        <v>10.040100000000001</v>
      </c>
    </row>
    <row r="4563" spans="1:19">
      <c r="A4563" s="30" t="s">
        <v>364</v>
      </c>
      <c r="D4563" s="30" t="str">
        <f t="shared" si="1148"/>
        <v>112362</v>
      </c>
      <c r="E4563" s="30">
        <f t="shared" si="1152"/>
        <v>7</v>
      </c>
      <c r="F4563" s="30" t="str">
        <f t="shared" si="1149"/>
        <v>INF194K01OE4</v>
      </c>
      <c r="G4563" s="30">
        <f t="shared" si="1153"/>
        <v>20</v>
      </c>
      <c r="H4563" s="30" t="str">
        <f t="shared" si="1150"/>
        <v>-</v>
      </c>
      <c r="I4563" s="30">
        <f t="shared" si="1155"/>
        <v>22</v>
      </c>
      <c r="J4563" s="35" t="str">
        <f t="shared" si="1151"/>
        <v>IDFC Money Manager Fund - Investment Plan- Plan F Growth</v>
      </c>
      <c r="K4563" s="35">
        <f t="shared" si="1156"/>
        <v>79</v>
      </c>
      <c r="L4563" s="30" t="str">
        <f t="shared" si="1157"/>
        <v>10.7796</v>
      </c>
      <c r="M4563" s="30">
        <f t="shared" si="1158"/>
        <v>87</v>
      </c>
      <c r="N4563" s="30" t="str">
        <f t="shared" si="1159"/>
        <v>10.7796</v>
      </c>
      <c r="O4563" s="30">
        <f t="shared" si="1160"/>
        <v>95</v>
      </c>
      <c r="P4563" s="30" t="str">
        <f t="shared" si="1161"/>
        <v>10.7796</v>
      </c>
      <c r="Q4563" s="30">
        <f t="shared" si="1162"/>
        <v>103</v>
      </c>
      <c r="R4563" s="36" t="str">
        <f t="shared" si="1163"/>
        <v>07-Dec-2011</v>
      </c>
      <c r="S4563" s="37">
        <f t="shared" si="1154"/>
        <v>10.7796</v>
      </c>
    </row>
    <row r="4564" spans="1:19">
      <c r="A4564" s="30" t="s">
        <v>365</v>
      </c>
      <c r="D4564" s="30" t="str">
        <f t="shared" si="1148"/>
        <v>112313</v>
      </c>
      <c r="E4564" s="30">
        <f t="shared" si="1152"/>
        <v>7</v>
      </c>
      <c r="F4564" s="30" t="str">
        <f t="shared" si="1149"/>
        <v>-</v>
      </c>
      <c r="G4564" s="30">
        <f t="shared" si="1153"/>
        <v>9</v>
      </c>
      <c r="H4564" s="30" t="str">
        <f t="shared" si="1150"/>
        <v>-</v>
      </c>
      <c r="I4564" s="30">
        <f t="shared" si="1155"/>
        <v>11</v>
      </c>
      <c r="J4564" s="35" t="str">
        <f t="shared" si="1151"/>
        <v>IDFC-Money Manager Fund-Treasury Plan C- Regular Dividend</v>
      </c>
      <c r="K4564" s="35">
        <f t="shared" si="1156"/>
        <v>69</v>
      </c>
      <c r="L4564" s="30" t="str">
        <f t="shared" si="1157"/>
        <v>10.0111</v>
      </c>
      <c r="M4564" s="30">
        <f t="shared" si="1158"/>
        <v>77</v>
      </c>
      <c r="N4564" s="30" t="str">
        <f t="shared" si="1159"/>
        <v>10.0111</v>
      </c>
      <c r="O4564" s="30">
        <f t="shared" si="1160"/>
        <v>85</v>
      </c>
      <c r="P4564" s="30" t="str">
        <f t="shared" si="1161"/>
        <v>10.0111</v>
      </c>
      <c r="Q4564" s="30">
        <f t="shared" si="1162"/>
        <v>93</v>
      </c>
      <c r="R4564" s="36" t="str">
        <f t="shared" si="1163"/>
        <v>08-Feb-2011</v>
      </c>
      <c r="S4564" s="37">
        <f t="shared" si="1154"/>
        <v>10.011100000000001</v>
      </c>
    </row>
    <row r="4565" spans="1:19">
      <c r="A4565" s="30" t="s">
        <v>6263</v>
      </c>
      <c r="D4565" s="30" t="str">
        <f t="shared" si="1148"/>
        <v>111922</v>
      </c>
      <c r="E4565" s="30">
        <f t="shared" si="1152"/>
        <v>7</v>
      </c>
      <c r="F4565" s="30" t="str">
        <f t="shared" si="1149"/>
        <v>INF194K01MN9</v>
      </c>
      <c r="G4565" s="30">
        <f t="shared" si="1153"/>
        <v>20</v>
      </c>
      <c r="H4565" s="30" t="str">
        <f t="shared" si="1150"/>
        <v>-</v>
      </c>
      <c r="I4565" s="30">
        <f t="shared" si="1155"/>
        <v>22</v>
      </c>
      <c r="J4565" s="35" t="str">
        <f t="shared" si="1151"/>
        <v>IDFC-Money Manager Fund-Treasury  Plan D-Growth</v>
      </c>
      <c r="K4565" s="35">
        <f t="shared" si="1156"/>
        <v>70</v>
      </c>
      <c r="L4565" s="30" t="str">
        <f t="shared" si="1157"/>
        <v>16.78555859</v>
      </c>
      <c r="M4565" s="30">
        <f t="shared" si="1158"/>
        <v>82</v>
      </c>
      <c r="N4565" s="30" t="str">
        <f t="shared" si="1159"/>
        <v>16.78555859</v>
      </c>
      <c r="O4565" s="30">
        <f t="shared" si="1160"/>
        <v>94</v>
      </c>
      <c r="P4565" s="30" t="str">
        <f t="shared" si="1161"/>
        <v>16.78555859</v>
      </c>
      <c r="Q4565" s="30">
        <f t="shared" si="1162"/>
        <v>106</v>
      </c>
      <c r="R4565" s="36" t="str">
        <f t="shared" si="1163"/>
        <v>17-Feb-2017</v>
      </c>
      <c r="S4565" s="37">
        <f t="shared" si="1154"/>
        <v>16.785558590000001</v>
      </c>
    </row>
    <row r="4566" spans="1:19">
      <c r="A4566" s="30" t="s">
        <v>6264</v>
      </c>
      <c r="D4566" s="30" t="str">
        <f t="shared" si="1148"/>
        <v>111923</v>
      </c>
      <c r="E4566" s="30">
        <f t="shared" si="1152"/>
        <v>7</v>
      </c>
      <c r="F4566" s="30" t="str">
        <f t="shared" si="1149"/>
        <v>INF194K01MP4</v>
      </c>
      <c r="G4566" s="30">
        <f t="shared" si="1153"/>
        <v>20</v>
      </c>
      <c r="H4566" s="30" t="str">
        <f t="shared" si="1150"/>
        <v>INF194K01MR0</v>
      </c>
      <c r="I4566" s="30">
        <f t="shared" si="1155"/>
        <v>33</v>
      </c>
      <c r="J4566" s="35" t="str">
        <f t="shared" si="1151"/>
        <v>IDFC-Money Manager Fund-Treasury Plan  D-Daily Dividend</v>
      </c>
      <c r="K4566" s="35">
        <f t="shared" si="1156"/>
        <v>89</v>
      </c>
      <c r="L4566" s="30" t="str">
        <f t="shared" si="1157"/>
        <v>10.09939997</v>
      </c>
      <c r="M4566" s="30">
        <f t="shared" si="1158"/>
        <v>101</v>
      </c>
      <c r="N4566" s="30" t="str">
        <f t="shared" si="1159"/>
        <v>10.09939997</v>
      </c>
      <c r="O4566" s="30">
        <f t="shared" si="1160"/>
        <v>113</v>
      </c>
      <c r="P4566" s="30" t="str">
        <f t="shared" si="1161"/>
        <v>10.09939997</v>
      </c>
      <c r="Q4566" s="30">
        <f t="shared" si="1162"/>
        <v>125</v>
      </c>
      <c r="R4566" s="36" t="str">
        <f t="shared" si="1163"/>
        <v>17-Feb-2017</v>
      </c>
      <c r="S4566" s="37">
        <f t="shared" si="1154"/>
        <v>10.09939997</v>
      </c>
    </row>
    <row r="4567" spans="1:19">
      <c r="A4567" s="30" t="s">
        <v>10155</v>
      </c>
      <c r="D4567" s="30" t="str">
        <f t="shared" si="1148"/>
        <v>131388</v>
      </c>
      <c r="E4567" s="30">
        <f t="shared" si="1152"/>
        <v>7</v>
      </c>
      <c r="F4567" s="30" t="str">
        <f t="shared" si="1149"/>
        <v>INF194KA1TJ9</v>
      </c>
      <c r="G4567" s="30">
        <f t="shared" si="1153"/>
        <v>20</v>
      </c>
      <c r="H4567" s="30" t="str">
        <f t="shared" si="1150"/>
        <v>INF194KA1TK7</v>
      </c>
      <c r="I4567" s="30">
        <f t="shared" si="1155"/>
        <v>33</v>
      </c>
      <c r="J4567" s="35" t="str">
        <f t="shared" si="1151"/>
        <v>IDFC MMF -TP -Direct Plan_Periodic Dividend</v>
      </c>
      <c r="K4567" s="35">
        <f t="shared" si="1156"/>
        <v>77</v>
      </c>
      <c r="L4567" s="30" t="str">
        <f t="shared" si="1157"/>
        <v>12.5869</v>
      </c>
      <c r="M4567" s="30">
        <f t="shared" si="1158"/>
        <v>85</v>
      </c>
      <c r="N4567" s="30" t="str">
        <f t="shared" si="1159"/>
        <v>12.5869</v>
      </c>
      <c r="O4567" s="30">
        <f t="shared" si="1160"/>
        <v>93</v>
      </c>
      <c r="P4567" s="30" t="str">
        <f t="shared" si="1161"/>
        <v>12.5869</v>
      </c>
      <c r="Q4567" s="30">
        <f t="shared" si="1162"/>
        <v>101</v>
      </c>
      <c r="R4567" s="36" t="str">
        <f t="shared" si="1163"/>
        <v>08-Aug-2017</v>
      </c>
      <c r="S4567" s="37">
        <f t="shared" si="1154"/>
        <v>12.5869</v>
      </c>
    </row>
    <row r="4568" spans="1:19" ht="26">
      <c r="A4568" s="30" t="s">
        <v>10156</v>
      </c>
      <c r="D4568" s="30" t="str">
        <f t="shared" si="1148"/>
        <v>118383</v>
      </c>
      <c r="E4568" s="30">
        <f t="shared" si="1152"/>
        <v>7</v>
      </c>
      <c r="F4568" s="30" t="str">
        <f t="shared" si="1149"/>
        <v>-</v>
      </c>
      <c r="G4568" s="30">
        <f t="shared" si="1153"/>
        <v>9</v>
      </c>
      <c r="H4568" s="30" t="str">
        <f t="shared" si="1150"/>
        <v>INF194K01M98</v>
      </c>
      <c r="I4568" s="30">
        <f t="shared" si="1155"/>
        <v>22</v>
      </c>
      <c r="J4568" s="35" t="str">
        <f t="shared" si="1151"/>
        <v>IDFC Money Manager Fund - Treasury Plan -Direct Plan-Daily Dividend</v>
      </c>
      <c r="K4568" s="35">
        <f t="shared" si="1156"/>
        <v>90</v>
      </c>
      <c r="L4568" s="30" t="str">
        <f t="shared" si="1157"/>
        <v>10.0994</v>
      </c>
      <c r="M4568" s="30">
        <f t="shared" si="1158"/>
        <v>98</v>
      </c>
      <c r="N4568" s="30" t="str">
        <f t="shared" si="1159"/>
        <v>10.0994</v>
      </c>
      <c r="O4568" s="30">
        <f t="shared" si="1160"/>
        <v>106</v>
      </c>
      <c r="P4568" s="30" t="str">
        <f t="shared" si="1161"/>
        <v>10.0994</v>
      </c>
      <c r="Q4568" s="30">
        <f t="shared" si="1162"/>
        <v>114</v>
      </c>
      <c r="R4568" s="36" t="str">
        <f t="shared" si="1163"/>
        <v>08-Aug-2017</v>
      </c>
      <c r="S4568" s="37">
        <f t="shared" si="1154"/>
        <v>10.099399999999999</v>
      </c>
    </row>
    <row r="4569" spans="1:19" ht="26">
      <c r="A4569" s="30" t="s">
        <v>10157</v>
      </c>
      <c r="D4569" s="30" t="str">
        <f t="shared" si="1148"/>
        <v>118384</v>
      </c>
      <c r="E4569" s="30">
        <f t="shared" si="1152"/>
        <v>7</v>
      </c>
      <c r="F4569" s="30" t="str">
        <f t="shared" si="1149"/>
        <v>INF194K01M80</v>
      </c>
      <c r="G4569" s="30">
        <f t="shared" si="1153"/>
        <v>20</v>
      </c>
      <c r="H4569" s="30" t="str">
        <f t="shared" si="1150"/>
        <v>-</v>
      </c>
      <c r="I4569" s="30">
        <f t="shared" si="1155"/>
        <v>22</v>
      </c>
      <c r="J4569" s="35" t="str">
        <f t="shared" si="1151"/>
        <v>IDFC Money Manager Fund - Treasury Plan -Direct Plan-Growth</v>
      </c>
      <c r="K4569" s="35">
        <f t="shared" si="1156"/>
        <v>82</v>
      </c>
      <c r="L4569" s="30" t="str">
        <f t="shared" si="1157"/>
        <v>26.9076</v>
      </c>
      <c r="M4569" s="30">
        <f t="shared" si="1158"/>
        <v>90</v>
      </c>
      <c r="N4569" s="30" t="str">
        <f t="shared" si="1159"/>
        <v>26.9076</v>
      </c>
      <c r="O4569" s="30">
        <f t="shared" si="1160"/>
        <v>98</v>
      </c>
      <c r="P4569" s="30" t="str">
        <f t="shared" si="1161"/>
        <v>26.9076</v>
      </c>
      <c r="Q4569" s="30">
        <f t="shared" si="1162"/>
        <v>106</v>
      </c>
      <c r="R4569" s="36" t="str">
        <f t="shared" si="1163"/>
        <v>08-Aug-2017</v>
      </c>
      <c r="S4569" s="37">
        <f t="shared" si="1154"/>
        <v>26.907599999999999</v>
      </c>
    </row>
    <row r="4570" spans="1:19" ht="26">
      <c r="A4570" s="30" t="s">
        <v>10158</v>
      </c>
      <c r="D4570" s="30" t="str">
        <f t="shared" si="1148"/>
        <v>118385</v>
      </c>
      <c r="E4570" s="30">
        <f t="shared" si="1152"/>
        <v>7</v>
      </c>
      <c r="F4570" s="30" t="str">
        <f t="shared" si="1149"/>
        <v>INF194K01N22</v>
      </c>
      <c r="G4570" s="30">
        <f t="shared" si="1153"/>
        <v>20</v>
      </c>
      <c r="H4570" s="30" t="str">
        <f t="shared" si="1150"/>
        <v>INF194K01N14</v>
      </c>
      <c r="I4570" s="30">
        <f t="shared" si="1155"/>
        <v>33</v>
      </c>
      <c r="J4570" s="35" t="str">
        <f t="shared" si="1151"/>
        <v>IDFC Money Manager Fund - Treasury Plan -Direct Plan-Monthly Dividend</v>
      </c>
      <c r="K4570" s="35">
        <f t="shared" si="1156"/>
        <v>103</v>
      </c>
      <c r="L4570" s="30" t="str">
        <f t="shared" si="1157"/>
        <v>10.2129</v>
      </c>
      <c r="M4570" s="30">
        <f t="shared" si="1158"/>
        <v>111</v>
      </c>
      <c r="N4570" s="30" t="str">
        <f t="shared" si="1159"/>
        <v>10.2129</v>
      </c>
      <c r="O4570" s="30">
        <f t="shared" si="1160"/>
        <v>119</v>
      </c>
      <c r="P4570" s="30" t="str">
        <f t="shared" si="1161"/>
        <v>10.2129</v>
      </c>
      <c r="Q4570" s="30">
        <f t="shared" si="1162"/>
        <v>127</v>
      </c>
      <c r="R4570" s="36" t="str">
        <f t="shared" si="1163"/>
        <v>08-Aug-2017</v>
      </c>
      <c r="S4570" s="37">
        <f t="shared" si="1154"/>
        <v>10.212899999999999</v>
      </c>
    </row>
    <row r="4571" spans="1:19" ht="26">
      <c r="A4571" s="30" t="s">
        <v>10159</v>
      </c>
      <c r="D4571" s="30" t="str">
        <f t="shared" si="1148"/>
        <v>118386</v>
      </c>
      <c r="E4571" s="30">
        <f t="shared" si="1152"/>
        <v>7</v>
      </c>
      <c r="F4571" s="30" t="str">
        <f t="shared" si="1149"/>
        <v>-</v>
      </c>
      <c r="G4571" s="30">
        <f t="shared" si="1153"/>
        <v>9</v>
      </c>
      <c r="H4571" s="30" t="str">
        <f t="shared" si="1150"/>
        <v>INF194K01N48</v>
      </c>
      <c r="I4571" s="30">
        <f t="shared" si="1155"/>
        <v>22</v>
      </c>
      <c r="J4571" s="35" t="str">
        <f t="shared" si="1151"/>
        <v>IDFC Money Manager Fund - Treasury Plan -Direct Plan-Weekly Dividend</v>
      </c>
      <c r="K4571" s="35">
        <f t="shared" si="1156"/>
        <v>91</v>
      </c>
      <c r="L4571" s="30" t="str">
        <f t="shared" si="1157"/>
        <v>10.1041</v>
      </c>
      <c r="M4571" s="30">
        <f t="shared" si="1158"/>
        <v>99</v>
      </c>
      <c r="N4571" s="30" t="str">
        <f t="shared" si="1159"/>
        <v>10.1041</v>
      </c>
      <c r="O4571" s="30">
        <f t="shared" si="1160"/>
        <v>107</v>
      </c>
      <c r="P4571" s="30" t="str">
        <f t="shared" si="1161"/>
        <v>10.1041</v>
      </c>
      <c r="Q4571" s="30">
        <f t="shared" si="1162"/>
        <v>115</v>
      </c>
      <c r="R4571" s="36" t="str">
        <f t="shared" si="1163"/>
        <v>08-Aug-2017</v>
      </c>
      <c r="S4571" s="37">
        <f t="shared" si="1154"/>
        <v>10.104100000000001</v>
      </c>
    </row>
    <row r="4572" spans="1:19" ht="26">
      <c r="A4572" s="30" t="s">
        <v>10160</v>
      </c>
      <c r="D4572" s="30" t="str">
        <f t="shared" si="1148"/>
        <v>131389</v>
      </c>
      <c r="E4572" s="30">
        <f t="shared" si="1152"/>
        <v>7</v>
      </c>
      <c r="F4572" s="30" t="str">
        <f t="shared" si="1149"/>
        <v>INF194KA1TG5</v>
      </c>
      <c r="G4572" s="30">
        <f t="shared" si="1153"/>
        <v>20</v>
      </c>
      <c r="H4572" s="30" t="str">
        <f t="shared" si="1150"/>
        <v>INF194KA1TH3</v>
      </c>
      <c r="I4572" s="30">
        <f t="shared" si="1155"/>
        <v>33</v>
      </c>
      <c r="J4572" s="35" t="str">
        <f t="shared" si="1151"/>
        <v>IDFC Money Manager Fund -Treasury Plan -Regular Plan_Periodic Dividend</v>
      </c>
      <c r="K4572" s="35">
        <f t="shared" si="1156"/>
        <v>104</v>
      </c>
      <c r="L4572" s="30" t="str">
        <f t="shared" si="1157"/>
        <v>12.5694</v>
      </c>
      <c r="M4572" s="30">
        <f t="shared" si="1158"/>
        <v>112</v>
      </c>
      <c r="N4572" s="30" t="str">
        <f t="shared" si="1159"/>
        <v>12.5694</v>
      </c>
      <c r="O4572" s="30">
        <f t="shared" si="1160"/>
        <v>120</v>
      </c>
      <c r="P4572" s="30" t="str">
        <f t="shared" si="1161"/>
        <v>12.5694</v>
      </c>
      <c r="Q4572" s="30">
        <f t="shared" si="1162"/>
        <v>128</v>
      </c>
      <c r="R4572" s="36" t="str">
        <f t="shared" si="1163"/>
        <v>08-Aug-2017</v>
      </c>
      <c r="S4572" s="37">
        <f t="shared" si="1154"/>
        <v>12.5694</v>
      </c>
    </row>
    <row r="4573" spans="1:19" ht="26">
      <c r="A4573" s="30" t="s">
        <v>10161</v>
      </c>
      <c r="D4573" s="30" t="str">
        <f t="shared" si="1148"/>
        <v>108701</v>
      </c>
      <c r="E4573" s="30">
        <f t="shared" si="1152"/>
        <v>7</v>
      </c>
      <c r="F4573" s="30" t="str">
        <f t="shared" si="1149"/>
        <v>INF194K01LR2</v>
      </c>
      <c r="G4573" s="30">
        <f t="shared" si="1153"/>
        <v>20</v>
      </c>
      <c r="H4573" s="30" t="str">
        <f t="shared" si="1150"/>
        <v>INF194K01LQ4</v>
      </c>
      <c r="I4573" s="30">
        <f t="shared" si="1155"/>
        <v>33</v>
      </c>
      <c r="J4573" s="35" t="str">
        <f t="shared" si="1151"/>
        <v>IDFC-Money Manager Fund-Treasury Plan-Regular Plan-Weekly Dividend</v>
      </c>
      <c r="K4573" s="35">
        <f t="shared" si="1156"/>
        <v>100</v>
      </c>
      <c r="L4573" s="30" t="str">
        <f t="shared" si="1157"/>
        <v>10.1261</v>
      </c>
      <c r="M4573" s="30">
        <f t="shared" si="1158"/>
        <v>108</v>
      </c>
      <c r="N4573" s="30" t="str">
        <f t="shared" si="1159"/>
        <v>10.1261</v>
      </c>
      <c r="O4573" s="30">
        <f t="shared" si="1160"/>
        <v>116</v>
      </c>
      <c r="P4573" s="30" t="str">
        <f t="shared" si="1161"/>
        <v>10.1261</v>
      </c>
      <c r="Q4573" s="30">
        <f t="shared" si="1162"/>
        <v>124</v>
      </c>
      <c r="R4573" s="36" t="str">
        <f t="shared" si="1163"/>
        <v>08-Aug-2017</v>
      </c>
      <c r="S4573" s="37">
        <f t="shared" si="1154"/>
        <v>10.126099999999999</v>
      </c>
    </row>
    <row r="4574" spans="1:19">
      <c r="A4574" s="30" t="s">
        <v>6265</v>
      </c>
      <c r="D4574" s="30" t="str">
        <f t="shared" si="1148"/>
        <v>108698</v>
      </c>
      <c r="E4574" s="30">
        <f t="shared" si="1152"/>
        <v>7</v>
      </c>
      <c r="F4574" s="30" t="str">
        <f t="shared" si="1149"/>
        <v>INF194K01MF5</v>
      </c>
      <c r="G4574" s="30">
        <f t="shared" si="1153"/>
        <v>20</v>
      </c>
      <c r="H4574" s="30" t="str">
        <f t="shared" si="1150"/>
        <v>INF194K01ME8</v>
      </c>
      <c r="I4574" s="30">
        <f t="shared" si="1155"/>
        <v>33</v>
      </c>
      <c r="J4574" s="35" t="str">
        <f t="shared" si="1151"/>
        <v>IDFC-Money Manager Fund-Treasury PlanPlan C-Daily Dividend</v>
      </c>
      <c r="K4574" s="35">
        <f t="shared" si="1156"/>
        <v>92</v>
      </c>
      <c r="L4574" s="30" t="str">
        <f t="shared" si="1157"/>
        <v>10.09940000</v>
      </c>
      <c r="M4574" s="30">
        <f t="shared" si="1158"/>
        <v>104</v>
      </c>
      <c r="N4574" s="30" t="str">
        <f t="shared" si="1159"/>
        <v>10.09940000</v>
      </c>
      <c r="O4574" s="30">
        <f t="shared" si="1160"/>
        <v>116</v>
      </c>
      <c r="P4574" s="30" t="str">
        <f t="shared" si="1161"/>
        <v>10.09940000</v>
      </c>
      <c r="Q4574" s="30">
        <f t="shared" si="1162"/>
        <v>128</v>
      </c>
      <c r="R4574" s="36" t="str">
        <f t="shared" si="1163"/>
        <v>17-Feb-2017</v>
      </c>
      <c r="S4574" s="37">
        <f t="shared" si="1154"/>
        <v>10.099399999999999</v>
      </c>
    </row>
    <row r="4575" spans="1:19">
      <c r="A4575" s="30" t="s">
        <v>6015</v>
      </c>
      <c r="D4575" s="30" t="str">
        <f t="shared" si="1148"/>
        <v>108697</v>
      </c>
      <c r="E4575" s="30">
        <f t="shared" si="1152"/>
        <v>7</v>
      </c>
      <c r="F4575" s="30" t="str">
        <f t="shared" si="1149"/>
        <v>INF194K01MD0</v>
      </c>
      <c r="G4575" s="30">
        <f t="shared" si="1153"/>
        <v>20</v>
      </c>
      <c r="H4575" s="30" t="str">
        <f t="shared" si="1150"/>
        <v>-</v>
      </c>
      <c r="I4575" s="30">
        <f t="shared" si="1155"/>
        <v>22</v>
      </c>
      <c r="J4575" s="35" t="str">
        <f t="shared" si="1151"/>
        <v>IDFC-Money Manager Fund-Treasury PlanPlan C-Growth</v>
      </c>
      <c r="K4575" s="35">
        <f t="shared" si="1156"/>
        <v>73</v>
      </c>
      <c r="L4575" s="30" t="str">
        <f t="shared" si="1157"/>
        <v>18.6807</v>
      </c>
      <c r="M4575" s="30">
        <f t="shared" si="1158"/>
        <v>81</v>
      </c>
      <c r="N4575" s="30" t="str">
        <f t="shared" si="1159"/>
        <v>18.6807</v>
      </c>
      <c r="O4575" s="30">
        <f t="shared" si="1160"/>
        <v>89</v>
      </c>
      <c r="P4575" s="30" t="str">
        <f t="shared" si="1161"/>
        <v>18.6807</v>
      </c>
      <c r="Q4575" s="30">
        <f t="shared" si="1162"/>
        <v>97</v>
      </c>
      <c r="R4575" s="36" t="str">
        <f t="shared" si="1163"/>
        <v>26-Oct-2016</v>
      </c>
      <c r="S4575" s="37">
        <f t="shared" si="1154"/>
        <v>18.680700000000002</v>
      </c>
    </row>
    <row r="4576" spans="1:19" ht="26">
      <c r="A4576" s="30" t="s">
        <v>366</v>
      </c>
      <c r="D4576" s="30" t="str">
        <f t="shared" si="1148"/>
        <v>108700</v>
      </c>
      <c r="E4576" s="30">
        <f t="shared" si="1152"/>
        <v>7</v>
      </c>
      <c r="F4576" s="30" t="str">
        <f t="shared" si="1149"/>
        <v>INF194K01ML3</v>
      </c>
      <c r="G4576" s="30">
        <f t="shared" si="1153"/>
        <v>20</v>
      </c>
      <c r="H4576" s="30" t="str">
        <f t="shared" si="1150"/>
        <v>INF194K01MK5</v>
      </c>
      <c r="I4576" s="30">
        <f t="shared" si="1155"/>
        <v>33</v>
      </c>
      <c r="J4576" s="35" t="str">
        <f t="shared" si="1151"/>
        <v>IDFC-Money Manager Fund-Treasury PlanPlan C-Monthly Dividend</v>
      </c>
      <c r="K4576" s="35">
        <f t="shared" si="1156"/>
        <v>94</v>
      </c>
      <c r="L4576" s="30" t="str">
        <f t="shared" si="1157"/>
        <v>10.0412</v>
      </c>
      <c r="M4576" s="30">
        <f t="shared" si="1158"/>
        <v>102</v>
      </c>
      <c r="N4576" s="30" t="str">
        <f t="shared" si="1159"/>
        <v>10.0412</v>
      </c>
      <c r="O4576" s="30">
        <f t="shared" si="1160"/>
        <v>110</v>
      </c>
      <c r="P4576" s="30" t="str">
        <f t="shared" si="1161"/>
        <v>10.0412</v>
      </c>
      <c r="Q4576" s="30">
        <f t="shared" si="1162"/>
        <v>118</v>
      </c>
      <c r="R4576" s="36" t="str">
        <f t="shared" si="1163"/>
        <v>02-Apr-2013</v>
      </c>
      <c r="S4576" s="37">
        <f t="shared" si="1154"/>
        <v>10.0412</v>
      </c>
    </row>
    <row r="4577" spans="1:19" ht="26">
      <c r="A4577" s="30" t="s">
        <v>367</v>
      </c>
      <c r="D4577" s="30" t="str">
        <f t="shared" si="1148"/>
        <v>108699</v>
      </c>
      <c r="E4577" s="30">
        <f t="shared" si="1152"/>
        <v>7</v>
      </c>
      <c r="F4577" s="30" t="str">
        <f t="shared" si="1149"/>
        <v>INF194K01MI9</v>
      </c>
      <c r="G4577" s="30">
        <f t="shared" si="1153"/>
        <v>20</v>
      </c>
      <c r="H4577" s="30" t="str">
        <f t="shared" si="1150"/>
        <v>INF194K01MH1</v>
      </c>
      <c r="I4577" s="30">
        <f t="shared" si="1155"/>
        <v>33</v>
      </c>
      <c r="J4577" s="35" t="str">
        <f t="shared" si="1151"/>
        <v>IDFC-Money Manager Fund-Treasury PlanPlan C-Weekly Dividend</v>
      </c>
      <c r="K4577" s="35">
        <f t="shared" si="1156"/>
        <v>93</v>
      </c>
      <c r="L4577" s="30" t="str">
        <f t="shared" si="1157"/>
        <v>10.2611</v>
      </c>
      <c r="M4577" s="30">
        <f t="shared" si="1158"/>
        <v>101</v>
      </c>
      <c r="N4577" s="30" t="str">
        <f t="shared" si="1159"/>
        <v>10.2611</v>
      </c>
      <c r="O4577" s="30">
        <f t="shared" si="1160"/>
        <v>109</v>
      </c>
      <c r="P4577" s="30" t="str">
        <f t="shared" si="1161"/>
        <v>10.2611</v>
      </c>
      <c r="Q4577" s="30">
        <f t="shared" si="1162"/>
        <v>117</v>
      </c>
      <c r="R4577" s="36" t="str">
        <f t="shared" si="1163"/>
        <v>20-Dec-2012</v>
      </c>
      <c r="S4577" s="37">
        <f t="shared" si="1154"/>
        <v>10.261100000000001</v>
      </c>
    </row>
    <row r="4578" spans="1:19" ht="26">
      <c r="A4578" s="30" t="s">
        <v>10162</v>
      </c>
      <c r="D4578" s="30" t="str">
        <f t="shared" si="1148"/>
        <v>108756</v>
      </c>
      <c r="E4578" s="30">
        <f t="shared" si="1152"/>
        <v>7</v>
      </c>
      <c r="F4578" s="30" t="str">
        <f t="shared" si="1149"/>
        <v>INF194K01LJ9</v>
      </c>
      <c r="G4578" s="30">
        <f t="shared" si="1153"/>
        <v>20</v>
      </c>
      <c r="H4578" s="30" t="str">
        <f t="shared" si="1150"/>
        <v>-</v>
      </c>
      <c r="I4578" s="30">
        <f t="shared" si="1155"/>
        <v>22</v>
      </c>
      <c r="J4578" s="35" t="str">
        <f t="shared" si="1151"/>
        <v>IDFC-Money Manager Fund-Treasury Plan -Regular Plan- Growth</v>
      </c>
      <c r="K4578" s="35">
        <f t="shared" si="1156"/>
        <v>82</v>
      </c>
      <c r="L4578" s="30" t="str">
        <f t="shared" si="1157"/>
        <v>26.1568</v>
      </c>
      <c r="M4578" s="30">
        <f t="shared" si="1158"/>
        <v>90</v>
      </c>
      <c r="N4578" s="30" t="str">
        <f t="shared" si="1159"/>
        <v>26.1568</v>
      </c>
      <c r="O4578" s="30">
        <f t="shared" si="1160"/>
        <v>98</v>
      </c>
      <c r="P4578" s="30" t="str">
        <f t="shared" si="1161"/>
        <v>26.1568</v>
      </c>
      <c r="Q4578" s="30">
        <f t="shared" si="1162"/>
        <v>106</v>
      </c>
      <c r="R4578" s="36" t="str">
        <f t="shared" si="1163"/>
        <v>08-Aug-2017</v>
      </c>
      <c r="S4578" s="37">
        <f t="shared" si="1154"/>
        <v>26.1568</v>
      </c>
    </row>
    <row r="4579" spans="1:19" ht="26">
      <c r="A4579" s="30" t="s">
        <v>10163</v>
      </c>
      <c r="D4579" s="30" t="str">
        <f t="shared" si="1148"/>
        <v>108757</v>
      </c>
      <c r="E4579" s="30">
        <f t="shared" si="1152"/>
        <v>7</v>
      </c>
      <c r="F4579" s="30" t="str">
        <f t="shared" si="1149"/>
        <v>INF194K01LO9</v>
      </c>
      <c r="G4579" s="30">
        <f t="shared" si="1153"/>
        <v>20</v>
      </c>
      <c r="H4579" s="30" t="str">
        <f t="shared" si="1150"/>
        <v>INF194K01LN1</v>
      </c>
      <c r="I4579" s="30">
        <f t="shared" si="1155"/>
        <v>33</v>
      </c>
      <c r="J4579" s="35" t="str">
        <f t="shared" si="1151"/>
        <v>IDFC-Money Manager Fund-Treasury Plan- Regular Plan-Monthly Dividend</v>
      </c>
      <c r="K4579" s="35">
        <f t="shared" si="1156"/>
        <v>102</v>
      </c>
      <c r="L4579" s="30" t="str">
        <f t="shared" si="1157"/>
        <v>10.2756</v>
      </c>
      <c r="M4579" s="30">
        <f t="shared" si="1158"/>
        <v>110</v>
      </c>
      <c r="N4579" s="30" t="str">
        <f t="shared" si="1159"/>
        <v>10.2756</v>
      </c>
      <c r="O4579" s="30">
        <f t="shared" si="1160"/>
        <v>118</v>
      </c>
      <c r="P4579" s="30" t="str">
        <f t="shared" si="1161"/>
        <v>10.2756</v>
      </c>
      <c r="Q4579" s="30">
        <f t="shared" si="1162"/>
        <v>126</v>
      </c>
      <c r="R4579" s="36" t="str">
        <f t="shared" si="1163"/>
        <v>08-Aug-2017</v>
      </c>
      <c r="S4579" s="37">
        <f t="shared" si="1154"/>
        <v>10.275600000000001</v>
      </c>
    </row>
    <row r="4580" spans="1:19" ht="26">
      <c r="A4580" s="30" t="s">
        <v>10164</v>
      </c>
      <c r="D4580" s="30" t="str">
        <f t="shared" si="1148"/>
        <v>108650</v>
      </c>
      <c r="E4580" s="30">
        <f t="shared" si="1152"/>
        <v>7</v>
      </c>
      <c r="F4580" s="30" t="str">
        <f t="shared" si="1149"/>
        <v>INF194K01LL5</v>
      </c>
      <c r="G4580" s="30">
        <f t="shared" si="1153"/>
        <v>20</v>
      </c>
      <c r="H4580" s="30" t="str">
        <f t="shared" si="1150"/>
        <v>INF194K01LK7</v>
      </c>
      <c r="I4580" s="30">
        <f t="shared" si="1155"/>
        <v>33</v>
      </c>
      <c r="J4580" s="35" t="str">
        <f t="shared" si="1151"/>
        <v>IDFC-Money Manager Fund-Treasury Plan-Regular Plan- Daily Dividend</v>
      </c>
      <c r="K4580" s="35">
        <f t="shared" si="1156"/>
        <v>100</v>
      </c>
      <c r="L4580" s="30" t="str">
        <f t="shared" si="1157"/>
        <v>10.0994</v>
      </c>
      <c r="M4580" s="30">
        <f t="shared" si="1158"/>
        <v>108</v>
      </c>
      <c r="N4580" s="30" t="str">
        <f t="shared" si="1159"/>
        <v>10.0994</v>
      </c>
      <c r="O4580" s="30">
        <f t="shared" si="1160"/>
        <v>116</v>
      </c>
      <c r="P4580" s="30" t="str">
        <f t="shared" si="1161"/>
        <v>10.0994</v>
      </c>
      <c r="Q4580" s="30">
        <f t="shared" si="1162"/>
        <v>124</v>
      </c>
      <c r="R4580" s="36" t="str">
        <f t="shared" si="1163"/>
        <v>08-Aug-2017</v>
      </c>
      <c r="S4580" s="37">
        <f t="shared" si="1154"/>
        <v>10.099399999999999</v>
      </c>
    </row>
    <row r="4581" spans="1:19">
      <c r="A4581" s="30" t="s">
        <v>6266</v>
      </c>
      <c r="D4581" s="30" t="str">
        <f t="shared" si="1148"/>
        <v>108676</v>
      </c>
      <c r="E4581" s="30">
        <f t="shared" si="1152"/>
        <v>7</v>
      </c>
      <c r="F4581" s="30" t="str">
        <f t="shared" si="1149"/>
        <v>INF194K01LT8</v>
      </c>
      <c r="G4581" s="30">
        <f t="shared" si="1153"/>
        <v>20</v>
      </c>
      <c r="H4581" s="30" t="str">
        <f t="shared" si="1150"/>
        <v>-</v>
      </c>
      <c r="I4581" s="30">
        <f t="shared" si="1155"/>
        <v>22</v>
      </c>
      <c r="J4581" s="35" t="str">
        <f t="shared" si="1151"/>
        <v>IDFC-Money Manager Fund-Treasury Plan-Plan B - Growth</v>
      </c>
      <c r="K4581" s="35">
        <f t="shared" si="1156"/>
        <v>76</v>
      </c>
      <c r="L4581" s="30" t="str">
        <f t="shared" si="1157"/>
        <v>25.65572883</v>
      </c>
      <c r="M4581" s="30">
        <f t="shared" si="1158"/>
        <v>88</v>
      </c>
      <c r="N4581" s="30" t="str">
        <f t="shared" si="1159"/>
        <v>25.65572883</v>
      </c>
      <c r="O4581" s="30">
        <f t="shared" si="1160"/>
        <v>100</v>
      </c>
      <c r="P4581" s="30" t="str">
        <f t="shared" si="1161"/>
        <v>25.65572883</v>
      </c>
      <c r="Q4581" s="30">
        <f t="shared" si="1162"/>
        <v>112</v>
      </c>
      <c r="R4581" s="36" t="str">
        <f t="shared" si="1163"/>
        <v>17-Feb-2017</v>
      </c>
      <c r="S4581" s="37">
        <f t="shared" si="1154"/>
        <v>25.655728830000001</v>
      </c>
    </row>
    <row r="4582" spans="1:19">
      <c r="A4582" s="30" t="s">
        <v>6267</v>
      </c>
      <c r="D4582" s="30" t="str">
        <f t="shared" si="1148"/>
        <v>108677</v>
      </c>
      <c r="E4582" s="30">
        <f t="shared" si="1152"/>
        <v>7</v>
      </c>
      <c r="F4582" s="30" t="str">
        <f t="shared" si="1149"/>
        <v>INF194K01LY8</v>
      </c>
      <c r="G4582" s="30">
        <f t="shared" si="1153"/>
        <v>20</v>
      </c>
      <c r="H4582" s="30" t="str">
        <f t="shared" si="1150"/>
        <v>INF194K01LX0</v>
      </c>
      <c r="I4582" s="30">
        <f t="shared" si="1155"/>
        <v>33</v>
      </c>
      <c r="J4582" s="35" t="str">
        <f t="shared" si="1151"/>
        <v>IDFC-Money Manager Fund-Treasury Plan-Plan B-Daily Div</v>
      </c>
      <c r="K4582" s="35">
        <f t="shared" si="1156"/>
        <v>88</v>
      </c>
      <c r="L4582" s="30" t="str">
        <f t="shared" si="1157"/>
        <v>10.09940000</v>
      </c>
      <c r="M4582" s="30">
        <f t="shared" si="1158"/>
        <v>100</v>
      </c>
      <c r="N4582" s="30" t="str">
        <f t="shared" si="1159"/>
        <v>10.09940000</v>
      </c>
      <c r="O4582" s="30">
        <f t="shared" si="1160"/>
        <v>112</v>
      </c>
      <c r="P4582" s="30" t="str">
        <f t="shared" si="1161"/>
        <v>10.09940000</v>
      </c>
      <c r="Q4582" s="30">
        <f t="shared" si="1162"/>
        <v>124</v>
      </c>
      <c r="R4582" s="36" t="str">
        <f t="shared" si="1163"/>
        <v>17-Feb-2017</v>
      </c>
      <c r="S4582" s="37">
        <f t="shared" si="1154"/>
        <v>10.099399999999999</v>
      </c>
    </row>
    <row r="4583" spans="1:19">
      <c r="A4583" s="30" t="s">
        <v>6268</v>
      </c>
      <c r="D4583" s="30" t="str">
        <f t="shared" si="1148"/>
        <v>108679</v>
      </c>
      <c r="E4583" s="30">
        <f t="shared" si="1152"/>
        <v>7</v>
      </c>
      <c r="F4583" s="30" t="str">
        <f t="shared" si="1149"/>
        <v>INF194K01LV4</v>
      </c>
      <c r="G4583" s="30">
        <f t="shared" si="1153"/>
        <v>20</v>
      </c>
      <c r="H4583" s="30" t="str">
        <f t="shared" si="1150"/>
        <v>INF194K01LU6</v>
      </c>
      <c r="I4583" s="30">
        <f t="shared" si="1155"/>
        <v>33</v>
      </c>
      <c r="J4583" s="35" t="str">
        <f t="shared" si="1151"/>
        <v>IDFC-Money Manager Fund-Treasury Plan-Plan B-Mon Div</v>
      </c>
      <c r="K4583" s="35">
        <f t="shared" si="1156"/>
        <v>86</v>
      </c>
      <c r="L4583" s="30" t="str">
        <f t="shared" si="1157"/>
        <v>13.29077613</v>
      </c>
      <c r="M4583" s="30">
        <f t="shared" si="1158"/>
        <v>98</v>
      </c>
      <c r="N4583" s="30" t="str">
        <f t="shared" si="1159"/>
        <v>13.29077613</v>
      </c>
      <c r="O4583" s="30">
        <f t="shared" si="1160"/>
        <v>110</v>
      </c>
      <c r="P4583" s="30" t="str">
        <f t="shared" si="1161"/>
        <v>13.29077613</v>
      </c>
      <c r="Q4583" s="30">
        <f t="shared" si="1162"/>
        <v>122</v>
      </c>
      <c r="R4583" s="36" t="str">
        <f t="shared" si="1163"/>
        <v>17-Feb-2017</v>
      </c>
      <c r="S4583" s="37">
        <f t="shared" si="1154"/>
        <v>13.290776129999999</v>
      </c>
    </row>
    <row r="4584" spans="1:19">
      <c r="A4584" s="30" t="s">
        <v>6269</v>
      </c>
      <c r="D4584" s="30" t="str">
        <f t="shared" si="1148"/>
        <v>108678</v>
      </c>
      <c r="E4584" s="30">
        <f t="shared" si="1152"/>
        <v>7</v>
      </c>
      <c r="F4584" s="30" t="str">
        <f t="shared" si="1149"/>
        <v>INF194K01MB4</v>
      </c>
      <c r="G4584" s="30">
        <f t="shared" si="1153"/>
        <v>20</v>
      </c>
      <c r="H4584" s="30" t="str">
        <f t="shared" si="1150"/>
        <v>INF194K01MA6</v>
      </c>
      <c r="I4584" s="30">
        <f t="shared" si="1155"/>
        <v>33</v>
      </c>
      <c r="J4584" s="35" t="str">
        <f t="shared" si="1151"/>
        <v>IDFC-Money Manager Fund-Treasury Plan-Plan B-Weekly Div</v>
      </c>
      <c r="K4584" s="35">
        <f t="shared" si="1156"/>
        <v>89</v>
      </c>
      <c r="L4584" s="30" t="str">
        <f t="shared" si="1157"/>
        <v>10.43156851</v>
      </c>
      <c r="M4584" s="30">
        <f t="shared" si="1158"/>
        <v>101</v>
      </c>
      <c r="N4584" s="30" t="str">
        <f t="shared" si="1159"/>
        <v>10.43156851</v>
      </c>
      <c r="O4584" s="30">
        <f t="shared" si="1160"/>
        <v>113</v>
      </c>
      <c r="P4584" s="30" t="str">
        <f t="shared" si="1161"/>
        <v>10.43156851</v>
      </c>
      <c r="Q4584" s="30">
        <f t="shared" si="1162"/>
        <v>125</v>
      </c>
      <c r="R4584" s="36" t="str">
        <f t="shared" si="1163"/>
        <v>17-Feb-2017</v>
      </c>
      <c r="S4584" s="37">
        <f t="shared" si="1154"/>
        <v>10.43156851</v>
      </c>
    </row>
    <row r="4585" spans="1:19">
      <c r="A4585" s="30" t="s">
        <v>368</v>
      </c>
      <c r="D4585" s="30" t="str">
        <f t="shared" si="1148"/>
        <v>112365</v>
      </c>
      <c r="E4585" s="30">
        <f t="shared" si="1152"/>
        <v>7</v>
      </c>
      <c r="F4585" s="30" t="str">
        <f t="shared" si="1149"/>
        <v>INF194K01MW0</v>
      </c>
      <c r="G4585" s="30">
        <f t="shared" si="1153"/>
        <v>20</v>
      </c>
      <c r="H4585" s="30" t="str">
        <f t="shared" si="1150"/>
        <v>INF194K01MV2</v>
      </c>
      <c r="I4585" s="30">
        <f t="shared" si="1155"/>
        <v>33</v>
      </c>
      <c r="J4585" s="35" t="str">
        <f t="shared" si="1151"/>
        <v>IDFC-Money Manager Fund-Treasury Plan-Plan F  Dividend</v>
      </c>
      <c r="K4585" s="35">
        <f t="shared" si="1156"/>
        <v>88</v>
      </c>
      <c r="L4585" s="30" t="str">
        <f t="shared" si="1157"/>
        <v>10.0842</v>
      </c>
      <c r="M4585" s="30">
        <f t="shared" si="1158"/>
        <v>96</v>
      </c>
      <c r="N4585" s="30" t="str">
        <f t="shared" si="1159"/>
        <v>10.0842</v>
      </c>
      <c r="O4585" s="30">
        <f t="shared" si="1160"/>
        <v>104</v>
      </c>
      <c r="P4585" s="30" t="str">
        <f t="shared" si="1161"/>
        <v>10.0842</v>
      </c>
      <c r="Q4585" s="30">
        <f t="shared" si="1162"/>
        <v>112</v>
      </c>
      <c r="R4585" s="36" t="str">
        <f t="shared" si="1163"/>
        <v>17-Aug-2012</v>
      </c>
      <c r="S4585" s="37">
        <f t="shared" si="1154"/>
        <v>10.084199999999999</v>
      </c>
    </row>
    <row r="4586" spans="1:19">
      <c r="A4586" s="30" t="s">
        <v>6270</v>
      </c>
      <c r="D4586" s="30" t="str">
        <f t="shared" si="1148"/>
        <v>112364</v>
      </c>
      <c r="E4586" s="30">
        <f t="shared" si="1152"/>
        <v>7</v>
      </c>
      <c r="F4586" s="30" t="str">
        <f t="shared" si="1149"/>
        <v>INF194K01MU4</v>
      </c>
      <c r="G4586" s="30">
        <f t="shared" si="1153"/>
        <v>20</v>
      </c>
      <c r="H4586" s="30" t="str">
        <f t="shared" si="1150"/>
        <v>-</v>
      </c>
      <c r="I4586" s="30">
        <f t="shared" si="1155"/>
        <v>22</v>
      </c>
      <c r="J4586" s="35" t="str">
        <f t="shared" si="1151"/>
        <v>IDFC-Money Manager Fund-Treasury Plan-Plan F  Growth</v>
      </c>
      <c r="K4586" s="35">
        <f t="shared" si="1156"/>
        <v>75</v>
      </c>
      <c r="L4586" s="30" t="str">
        <f t="shared" si="1157"/>
        <v>17.18597989</v>
      </c>
      <c r="M4586" s="30">
        <f t="shared" si="1158"/>
        <v>87</v>
      </c>
      <c r="N4586" s="30" t="str">
        <f t="shared" si="1159"/>
        <v>17.18597989</v>
      </c>
      <c r="O4586" s="30">
        <f t="shared" si="1160"/>
        <v>99</v>
      </c>
      <c r="P4586" s="30" t="str">
        <f t="shared" si="1161"/>
        <v>17.18597989</v>
      </c>
      <c r="Q4586" s="30">
        <f t="shared" si="1162"/>
        <v>111</v>
      </c>
      <c r="R4586" s="36" t="str">
        <f t="shared" si="1163"/>
        <v>17-Feb-2017</v>
      </c>
      <c r="S4586" s="37">
        <f t="shared" si="1154"/>
        <v>17.185979889999999</v>
      </c>
    </row>
    <row r="4587" spans="1:19">
      <c r="A4587" s="30" t="s">
        <v>10165</v>
      </c>
      <c r="D4587" s="30" t="str">
        <f t="shared" si="1148"/>
        <v>118490</v>
      </c>
      <c r="E4587" s="30">
        <f t="shared" si="1152"/>
        <v>7</v>
      </c>
      <c r="F4587" s="30" t="str">
        <f t="shared" si="1149"/>
        <v>INF194K017B5</v>
      </c>
      <c r="G4587" s="30">
        <f t="shared" si="1153"/>
        <v>20</v>
      </c>
      <c r="H4587" s="30" t="str">
        <f t="shared" si="1150"/>
        <v>INF194K016B7</v>
      </c>
      <c r="I4587" s="30">
        <f t="shared" si="1155"/>
        <v>33</v>
      </c>
      <c r="J4587" s="35" t="str">
        <f t="shared" si="1151"/>
        <v>IDFC  Monthly Income Plan-Direct Plan-Dividend</v>
      </c>
      <c r="K4587" s="35">
        <f t="shared" si="1156"/>
        <v>80</v>
      </c>
      <c r="L4587" s="30" t="str">
        <f t="shared" si="1157"/>
        <v>13.9087</v>
      </c>
      <c r="M4587" s="30">
        <f t="shared" si="1158"/>
        <v>88</v>
      </c>
      <c r="N4587" s="30" t="str">
        <f t="shared" si="1159"/>
        <v>13.9087</v>
      </c>
      <c r="O4587" s="30">
        <f t="shared" si="1160"/>
        <v>96</v>
      </c>
      <c r="P4587" s="30" t="str">
        <f t="shared" si="1161"/>
        <v>13.9087</v>
      </c>
      <c r="Q4587" s="30">
        <f t="shared" si="1162"/>
        <v>104</v>
      </c>
      <c r="R4587" s="36" t="str">
        <f t="shared" si="1163"/>
        <v>08-Aug-2017</v>
      </c>
      <c r="S4587" s="37">
        <f t="shared" si="1154"/>
        <v>13.9087</v>
      </c>
    </row>
    <row r="4588" spans="1:19">
      <c r="A4588" s="30" t="s">
        <v>10166</v>
      </c>
      <c r="D4588" s="30" t="str">
        <f t="shared" si="1148"/>
        <v>118491</v>
      </c>
      <c r="E4588" s="30">
        <f t="shared" si="1152"/>
        <v>7</v>
      </c>
      <c r="F4588" s="30" t="str">
        <f t="shared" si="1149"/>
        <v>INF194K015B9</v>
      </c>
      <c r="G4588" s="30">
        <f t="shared" si="1153"/>
        <v>20</v>
      </c>
      <c r="H4588" s="30" t="str">
        <f t="shared" si="1150"/>
        <v>-</v>
      </c>
      <c r="I4588" s="30">
        <f t="shared" si="1155"/>
        <v>22</v>
      </c>
      <c r="J4588" s="35" t="str">
        <f t="shared" si="1151"/>
        <v>IDFC  Monthly Income Plan-Direct Plan-Growth</v>
      </c>
      <c r="K4588" s="35">
        <f t="shared" si="1156"/>
        <v>67</v>
      </c>
      <c r="L4588" s="30" t="str">
        <f t="shared" si="1157"/>
        <v>21.0100</v>
      </c>
      <c r="M4588" s="30">
        <f t="shared" si="1158"/>
        <v>75</v>
      </c>
      <c r="N4588" s="30" t="str">
        <f t="shared" si="1159"/>
        <v>21.0100</v>
      </c>
      <c r="O4588" s="30">
        <f t="shared" si="1160"/>
        <v>83</v>
      </c>
      <c r="P4588" s="30" t="str">
        <f t="shared" si="1161"/>
        <v>21.0100</v>
      </c>
      <c r="Q4588" s="30">
        <f t="shared" si="1162"/>
        <v>91</v>
      </c>
      <c r="R4588" s="36" t="str">
        <f t="shared" si="1163"/>
        <v>08-Aug-2017</v>
      </c>
      <c r="S4588" s="37">
        <f t="shared" si="1154"/>
        <v>21.01</v>
      </c>
    </row>
    <row r="4589" spans="1:19">
      <c r="A4589" s="30" t="s">
        <v>10167</v>
      </c>
      <c r="D4589" s="30" t="str">
        <f t="shared" si="1148"/>
        <v>118492</v>
      </c>
      <c r="E4589" s="30">
        <f t="shared" si="1152"/>
        <v>7</v>
      </c>
      <c r="F4589" s="30" t="str">
        <f t="shared" si="1149"/>
        <v>INF194K010C8</v>
      </c>
      <c r="G4589" s="30">
        <f t="shared" si="1153"/>
        <v>20</v>
      </c>
      <c r="H4589" s="30" t="str">
        <f t="shared" si="1150"/>
        <v>INF194K019B1</v>
      </c>
      <c r="I4589" s="30">
        <f t="shared" si="1155"/>
        <v>33</v>
      </c>
      <c r="J4589" s="35" t="str">
        <f t="shared" si="1151"/>
        <v>IDFC  Monthly Income Plan-Direct Plan-Quarterly Dividend</v>
      </c>
      <c r="K4589" s="35">
        <f t="shared" si="1156"/>
        <v>90</v>
      </c>
      <c r="L4589" s="30" t="str">
        <f t="shared" si="1157"/>
        <v>14.3425</v>
      </c>
      <c r="M4589" s="30">
        <f t="shared" si="1158"/>
        <v>98</v>
      </c>
      <c r="N4589" s="30" t="str">
        <f t="shared" si="1159"/>
        <v>14.3425</v>
      </c>
      <c r="O4589" s="30">
        <f t="shared" si="1160"/>
        <v>106</v>
      </c>
      <c r="P4589" s="30" t="str">
        <f t="shared" si="1161"/>
        <v>14.3425</v>
      </c>
      <c r="Q4589" s="30">
        <f t="shared" si="1162"/>
        <v>114</v>
      </c>
      <c r="R4589" s="36" t="str">
        <f t="shared" si="1163"/>
        <v>08-Aug-2017</v>
      </c>
      <c r="S4589" s="37">
        <f t="shared" si="1154"/>
        <v>14.342499999999999</v>
      </c>
    </row>
    <row r="4590" spans="1:19">
      <c r="A4590" s="30" t="s">
        <v>10168</v>
      </c>
      <c r="D4590" s="30" t="str">
        <f t="shared" si="1148"/>
        <v>112352</v>
      </c>
      <c r="E4590" s="30">
        <f t="shared" si="1152"/>
        <v>7</v>
      </c>
      <c r="F4590" s="30" t="str">
        <f t="shared" si="1149"/>
        <v>INF194K01RY5</v>
      </c>
      <c r="G4590" s="30">
        <f t="shared" si="1153"/>
        <v>20</v>
      </c>
      <c r="H4590" s="30" t="str">
        <f t="shared" si="1150"/>
        <v>INF194K01RX7</v>
      </c>
      <c r="I4590" s="30">
        <f t="shared" si="1155"/>
        <v>33</v>
      </c>
      <c r="J4590" s="35" t="str">
        <f t="shared" si="1151"/>
        <v>IDFC  Monthly Income Plan-Regular Plan-Dividend</v>
      </c>
      <c r="K4590" s="35">
        <f t="shared" si="1156"/>
        <v>81</v>
      </c>
      <c r="L4590" s="30" t="str">
        <f t="shared" si="1157"/>
        <v>13.1998</v>
      </c>
      <c r="M4590" s="30">
        <f t="shared" si="1158"/>
        <v>89</v>
      </c>
      <c r="N4590" s="30" t="str">
        <f t="shared" si="1159"/>
        <v>13.1998</v>
      </c>
      <c r="O4590" s="30">
        <f t="shared" si="1160"/>
        <v>97</v>
      </c>
      <c r="P4590" s="30" t="str">
        <f t="shared" si="1161"/>
        <v>13.1998</v>
      </c>
      <c r="Q4590" s="30">
        <f t="shared" si="1162"/>
        <v>105</v>
      </c>
      <c r="R4590" s="36" t="str">
        <f t="shared" si="1163"/>
        <v>08-Aug-2017</v>
      </c>
      <c r="S4590" s="37">
        <f t="shared" si="1154"/>
        <v>13.1998</v>
      </c>
    </row>
    <row r="4591" spans="1:19">
      <c r="A4591" s="30" t="s">
        <v>10169</v>
      </c>
      <c r="D4591" s="30" t="str">
        <f t="shared" si="1148"/>
        <v>112353</v>
      </c>
      <c r="E4591" s="30">
        <f t="shared" si="1152"/>
        <v>7</v>
      </c>
      <c r="F4591" s="30" t="str">
        <f t="shared" si="1149"/>
        <v>INF194K01RW9</v>
      </c>
      <c r="G4591" s="30">
        <f t="shared" si="1153"/>
        <v>20</v>
      </c>
      <c r="H4591" s="30" t="str">
        <f t="shared" si="1150"/>
        <v>-</v>
      </c>
      <c r="I4591" s="30">
        <f t="shared" si="1155"/>
        <v>22</v>
      </c>
      <c r="J4591" s="35" t="str">
        <f t="shared" si="1151"/>
        <v>IDFC  Monthly Income Plan-Regular Plan-Growth</v>
      </c>
      <c r="K4591" s="35">
        <f t="shared" si="1156"/>
        <v>68</v>
      </c>
      <c r="L4591" s="30" t="str">
        <f t="shared" si="1157"/>
        <v>20.1838</v>
      </c>
      <c r="M4591" s="30">
        <f t="shared" si="1158"/>
        <v>76</v>
      </c>
      <c r="N4591" s="30" t="str">
        <f t="shared" si="1159"/>
        <v>20.1838</v>
      </c>
      <c r="O4591" s="30">
        <f t="shared" si="1160"/>
        <v>84</v>
      </c>
      <c r="P4591" s="30" t="str">
        <f t="shared" si="1161"/>
        <v>20.1838</v>
      </c>
      <c r="Q4591" s="30">
        <f t="shared" si="1162"/>
        <v>92</v>
      </c>
      <c r="R4591" s="36" t="str">
        <f t="shared" si="1163"/>
        <v>08-Aug-2017</v>
      </c>
      <c r="S4591" s="37">
        <f t="shared" si="1154"/>
        <v>20.183800000000002</v>
      </c>
    </row>
    <row r="4592" spans="1:19">
      <c r="A4592" s="30" t="s">
        <v>10170</v>
      </c>
      <c r="D4592" s="30" t="str">
        <f t="shared" si="1148"/>
        <v>113361</v>
      </c>
      <c r="E4592" s="30">
        <f t="shared" si="1152"/>
        <v>7</v>
      </c>
      <c r="F4592" s="30" t="str">
        <f t="shared" si="1149"/>
        <v>INF194K01SB1</v>
      </c>
      <c r="G4592" s="30">
        <f t="shared" si="1153"/>
        <v>20</v>
      </c>
      <c r="H4592" s="30" t="str">
        <f t="shared" si="1150"/>
        <v>INF194K01SA3</v>
      </c>
      <c r="I4592" s="30">
        <f t="shared" si="1155"/>
        <v>33</v>
      </c>
      <c r="J4592" s="35" t="str">
        <f t="shared" si="1151"/>
        <v>IDFC  Monthly Income Plan-Regular Plan-Quarterly Dividend</v>
      </c>
      <c r="K4592" s="35">
        <f t="shared" si="1156"/>
        <v>91</v>
      </c>
      <c r="L4592" s="30" t="str">
        <f t="shared" si="1157"/>
        <v>13.4295</v>
      </c>
      <c r="M4592" s="30">
        <f t="shared" si="1158"/>
        <v>99</v>
      </c>
      <c r="N4592" s="30" t="str">
        <f t="shared" si="1159"/>
        <v>13.4295</v>
      </c>
      <c r="O4592" s="30">
        <f t="shared" si="1160"/>
        <v>107</v>
      </c>
      <c r="P4592" s="30" t="str">
        <f t="shared" si="1161"/>
        <v>13.4295</v>
      </c>
      <c r="Q4592" s="30">
        <f t="shared" si="1162"/>
        <v>115</v>
      </c>
      <c r="R4592" s="36" t="str">
        <f t="shared" si="1163"/>
        <v>08-Aug-2017</v>
      </c>
      <c r="S4592" s="37">
        <f t="shared" si="1154"/>
        <v>13.429500000000001</v>
      </c>
    </row>
    <row r="4593" spans="1:19">
      <c r="A4593" s="30" t="s">
        <v>6271</v>
      </c>
      <c r="D4593" s="30" t="str">
        <f t="shared" si="1148"/>
        <v>111681</v>
      </c>
      <c r="E4593" s="30">
        <f t="shared" si="1152"/>
        <v>7</v>
      </c>
      <c r="F4593" s="30" t="str">
        <f t="shared" si="1149"/>
        <v>INF194K01KK9</v>
      </c>
      <c r="G4593" s="30">
        <f t="shared" si="1153"/>
        <v>20</v>
      </c>
      <c r="H4593" s="30" t="str">
        <f t="shared" si="1150"/>
        <v>-</v>
      </c>
      <c r="I4593" s="30">
        <f t="shared" si="1155"/>
        <v>22</v>
      </c>
      <c r="J4593" s="35" t="str">
        <f t="shared" si="1151"/>
        <v>IDFC SSIF - MT (Plan B)Inst- Growth Plan</v>
      </c>
      <c r="K4593" s="35">
        <f t="shared" si="1156"/>
        <v>63</v>
      </c>
      <c r="L4593" s="30" t="str">
        <f t="shared" si="1157"/>
        <v>17.74679287</v>
      </c>
      <c r="M4593" s="30">
        <f t="shared" si="1158"/>
        <v>75</v>
      </c>
      <c r="N4593" s="30" t="str">
        <f t="shared" si="1159"/>
        <v>17.74679287</v>
      </c>
      <c r="O4593" s="30">
        <f t="shared" si="1160"/>
        <v>87</v>
      </c>
      <c r="P4593" s="30" t="str">
        <f t="shared" si="1161"/>
        <v>17.74679287</v>
      </c>
      <c r="Q4593" s="30">
        <f t="shared" si="1162"/>
        <v>99</v>
      </c>
      <c r="R4593" s="36" t="str">
        <f t="shared" si="1163"/>
        <v>17-Feb-2017</v>
      </c>
      <c r="S4593" s="37">
        <f t="shared" si="1154"/>
        <v>17.74679287</v>
      </c>
    </row>
    <row r="4594" spans="1:19">
      <c r="A4594" s="30" t="s">
        <v>6272</v>
      </c>
      <c r="D4594" s="30" t="str">
        <f t="shared" si="1148"/>
        <v>111680</v>
      </c>
      <c r="E4594" s="30">
        <f t="shared" si="1152"/>
        <v>7</v>
      </c>
      <c r="F4594" s="30" t="str">
        <f t="shared" si="1149"/>
        <v>INF194K01KV6</v>
      </c>
      <c r="G4594" s="30">
        <f t="shared" si="1153"/>
        <v>20</v>
      </c>
      <c r="H4594" s="30" t="str">
        <f t="shared" si="1150"/>
        <v>INF194K01KU8</v>
      </c>
      <c r="I4594" s="30">
        <f t="shared" si="1155"/>
        <v>33</v>
      </c>
      <c r="J4594" s="35" t="str">
        <f t="shared" si="1151"/>
        <v>IDFC SSIF - MT (Plan B) Inst - Dividend</v>
      </c>
      <c r="K4594" s="35">
        <f t="shared" si="1156"/>
        <v>73</v>
      </c>
      <c r="L4594" s="30" t="str">
        <f t="shared" si="1157"/>
        <v>11.02982090</v>
      </c>
      <c r="M4594" s="30">
        <f t="shared" si="1158"/>
        <v>85</v>
      </c>
      <c r="N4594" s="30" t="str">
        <f t="shared" si="1159"/>
        <v>11.02982090</v>
      </c>
      <c r="O4594" s="30">
        <f t="shared" si="1160"/>
        <v>97</v>
      </c>
      <c r="P4594" s="30" t="str">
        <f t="shared" si="1161"/>
        <v>11.02982090</v>
      </c>
      <c r="Q4594" s="30">
        <f t="shared" si="1162"/>
        <v>109</v>
      </c>
      <c r="R4594" s="36" t="str">
        <f t="shared" si="1163"/>
        <v>17-Feb-2017</v>
      </c>
      <c r="S4594" s="37">
        <f t="shared" si="1154"/>
        <v>11.029820900000001</v>
      </c>
    </row>
    <row r="4595" spans="1:19">
      <c r="A4595" s="30" t="s">
        <v>369</v>
      </c>
      <c r="D4595" s="30" t="str">
        <f t="shared" si="1148"/>
        <v>113165</v>
      </c>
      <c r="E4595" s="30">
        <f t="shared" si="1152"/>
        <v>7</v>
      </c>
      <c r="F4595" s="30" t="str">
        <f t="shared" si="1149"/>
        <v>INF194K01KM5</v>
      </c>
      <c r="G4595" s="30">
        <f t="shared" si="1153"/>
        <v>20</v>
      </c>
      <c r="H4595" s="30" t="str">
        <f t="shared" si="1150"/>
        <v>INF194K01KN3</v>
      </c>
      <c r="I4595" s="30">
        <f t="shared" si="1155"/>
        <v>33</v>
      </c>
      <c r="J4595" s="35" t="str">
        <f t="shared" si="1151"/>
        <v>IDFC SSIF - MT (Plan B) Inst - Monthly Dividend</v>
      </c>
      <c r="K4595" s="35">
        <f t="shared" si="1156"/>
        <v>81</v>
      </c>
      <c r="L4595" s="30" t="str">
        <f t="shared" si="1157"/>
        <v>10.1368</v>
      </c>
      <c r="M4595" s="30">
        <f t="shared" si="1158"/>
        <v>89</v>
      </c>
      <c r="N4595" s="30" t="str">
        <f t="shared" si="1159"/>
        <v>10.1368</v>
      </c>
      <c r="O4595" s="30">
        <f t="shared" si="1160"/>
        <v>97</v>
      </c>
      <c r="P4595" s="30" t="str">
        <f t="shared" si="1161"/>
        <v>10.1368</v>
      </c>
      <c r="Q4595" s="30">
        <f t="shared" si="1162"/>
        <v>105</v>
      </c>
      <c r="R4595" s="36" t="str">
        <f t="shared" si="1163"/>
        <v>18-Jun-2013</v>
      </c>
      <c r="S4595" s="37">
        <f t="shared" si="1154"/>
        <v>10.136799999999999</v>
      </c>
    </row>
    <row r="4596" spans="1:19">
      <c r="A4596" s="30" t="s">
        <v>370</v>
      </c>
      <c r="D4596" s="30" t="str">
        <f t="shared" si="1148"/>
        <v>113166</v>
      </c>
      <c r="E4596" s="30">
        <f t="shared" si="1152"/>
        <v>7</v>
      </c>
      <c r="F4596" s="30" t="str">
        <f t="shared" si="1149"/>
        <v>INF194K01KS2</v>
      </c>
      <c r="G4596" s="30">
        <f t="shared" si="1153"/>
        <v>20</v>
      </c>
      <c r="H4596" s="30" t="str">
        <f t="shared" si="1150"/>
        <v>INF194K01KR4</v>
      </c>
      <c r="I4596" s="30">
        <f t="shared" si="1155"/>
        <v>33</v>
      </c>
      <c r="J4596" s="35" t="str">
        <f t="shared" si="1151"/>
        <v>IDFC SSIF - MT (Plan B) Inst - Quarterly Dividend</v>
      </c>
      <c r="K4596" s="35">
        <f t="shared" si="1156"/>
        <v>83</v>
      </c>
      <c r="L4596" s="30" t="str">
        <f t="shared" si="1157"/>
        <v>10.0975</v>
      </c>
      <c r="M4596" s="30">
        <f t="shared" si="1158"/>
        <v>91</v>
      </c>
      <c r="N4596" s="30" t="str">
        <f t="shared" si="1159"/>
        <v>10.0975</v>
      </c>
      <c r="O4596" s="30">
        <f t="shared" si="1160"/>
        <v>99</v>
      </c>
      <c r="P4596" s="30" t="str">
        <f t="shared" si="1161"/>
        <v>10.0975</v>
      </c>
      <c r="Q4596" s="30">
        <f t="shared" si="1162"/>
        <v>107</v>
      </c>
      <c r="R4596" s="36" t="str">
        <f t="shared" si="1163"/>
        <v>16-Sep-2013</v>
      </c>
      <c r="S4596" s="37">
        <f t="shared" si="1154"/>
        <v>10.0975</v>
      </c>
    </row>
    <row r="4597" spans="1:19" ht="26">
      <c r="A4597" s="30" t="s">
        <v>371</v>
      </c>
      <c r="D4597" s="30" t="str">
        <f t="shared" si="1148"/>
        <v>118395</v>
      </c>
      <c r="E4597" s="30">
        <f t="shared" si="1152"/>
        <v>7</v>
      </c>
      <c r="F4597" s="30" t="str">
        <f t="shared" si="1149"/>
        <v>INF194K01S01</v>
      </c>
      <c r="G4597" s="30">
        <f t="shared" si="1153"/>
        <v>20</v>
      </c>
      <c r="H4597" s="30" t="str">
        <f t="shared" si="1150"/>
        <v>INF194K01R93</v>
      </c>
      <c r="I4597" s="30">
        <f t="shared" si="1155"/>
        <v>33</v>
      </c>
      <c r="J4597" s="35" t="str">
        <f t="shared" si="1151"/>
        <v>IDFC   Super Saver Income Fund - Investment Plan-Direct Plan-Half Yearly Dividend</v>
      </c>
      <c r="K4597" s="35">
        <f t="shared" si="1156"/>
        <v>115</v>
      </c>
      <c r="L4597" s="30" t="str">
        <f t="shared" si="1157"/>
        <v>11.9446</v>
      </c>
      <c r="M4597" s="30">
        <f t="shared" si="1158"/>
        <v>123</v>
      </c>
      <c r="N4597" s="30" t="str">
        <f t="shared" si="1159"/>
        <v>11.9446</v>
      </c>
      <c r="O4597" s="30">
        <f t="shared" si="1160"/>
        <v>131</v>
      </c>
      <c r="P4597" s="30" t="str">
        <f t="shared" si="1161"/>
        <v>11.9446</v>
      </c>
      <c r="Q4597" s="30">
        <f t="shared" si="1162"/>
        <v>139</v>
      </c>
      <c r="R4597" s="36" t="str">
        <f t="shared" si="1163"/>
        <v>29-Oct-2013</v>
      </c>
      <c r="S4597" s="37">
        <f t="shared" si="1154"/>
        <v>11.944599999999999</v>
      </c>
    </row>
    <row r="4598" spans="1:19">
      <c r="A4598" s="30" t="s">
        <v>10171</v>
      </c>
      <c r="D4598" s="30" t="str">
        <f t="shared" si="1148"/>
        <v>131386</v>
      </c>
      <c r="E4598" s="30">
        <f t="shared" si="1152"/>
        <v>7</v>
      </c>
      <c r="F4598" s="30" t="str">
        <f t="shared" si="1149"/>
        <v>INF194KA1SX2</v>
      </c>
      <c r="G4598" s="30">
        <f t="shared" si="1153"/>
        <v>20</v>
      </c>
      <c r="H4598" s="30" t="str">
        <f t="shared" si="1150"/>
        <v>INF194KA1SY0</v>
      </c>
      <c r="I4598" s="30">
        <f t="shared" si="1155"/>
        <v>33</v>
      </c>
      <c r="J4598" s="35" t="str">
        <f t="shared" si="1151"/>
        <v>IDFC SSIF -IP -Direct Plan_Periodic Dividend</v>
      </c>
      <c r="K4598" s="35">
        <f t="shared" si="1156"/>
        <v>78</v>
      </c>
      <c r="L4598" s="30" t="str">
        <f t="shared" si="1157"/>
        <v>13.7465</v>
      </c>
      <c r="M4598" s="30">
        <f t="shared" si="1158"/>
        <v>86</v>
      </c>
      <c r="N4598" s="30" t="str">
        <f t="shared" si="1159"/>
        <v>13.7465</v>
      </c>
      <c r="O4598" s="30">
        <f t="shared" si="1160"/>
        <v>94</v>
      </c>
      <c r="P4598" s="30" t="str">
        <f t="shared" si="1161"/>
        <v>13.7465</v>
      </c>
      <c r="Q4598" s="30">
        <f t="shared" si="1162"/>
        <v>102</v>
      </c>
      <c r="R4598" s="36" t="str">
        <f t="shared" si="1163"/>
        <v>08-Aug-2017</v>
      </c>
      <c r="S4598" s="37">
        <f t="shared" si="1154"/>
        <v>13.746499999999999</v>
      </c>
    </row>
    <row r="4599" spans="1:19" ht="26">
      <c r="A4599" s="30" t="s">
        <v>10172</v>
      </c>
      <c r="D4599" s="30" t="str">
        <f t="shared" si="1148"/>
        <v>108764</v>
      </c>
      <c r="E4599" s="30">
        <f t="shared" si="1152"/>
        <v>7</v>
      </c>
      <c r="F4599" s="30" t="str">
        <f t="shared" si="1149"/>
        <v>INF194K01IT4</v>
      </c>
      <c r="G4599" s="30">
        <f t="shared" si="1153"/>
        <v>20</v>
      </c>
      <c r="H4599" s="30" t="str">
        <f t="shared" si="1150"/>
        <v>INF194K01IS6</v>
      </c>
      <c r="I4599" s="30">
        <f t="shared" si="1155"/>
        <v>33</v>
      </c>
      <c r="J4599" s="35" t="str">
        <f t="shared" si="1151"/>
        <v>IDFC Super Saver Income Fund - Investment Plan - Regular Plan-Quarterly Dividend</v>
      </c>
      <c r="K4599" s="35">
        <f t="shared" si="1156"/>
        <v>114</v>
      </c>
      <c r="L4599" s="30" t="str">
        <f t="shared" si="1157"/>
        <v>11.6308</v>
      </c>
      <c r="M4599" s="30">
        <f t="shared" si="1158"/>
        <v>122</v>
      </c>
      <c r="N4599" s="30" t="str">
        <f t="shared" si="1159"/>
        <v>11.6308</v>
      </c>
      <c r="O4599" s="30">
        <f t="shared" si="1160"/>
        <v>130</v>
      </c>
      <c r="P4599" s="30" t="str">
        <f t="shared" si="1161"/>
        <v>11.6308</v>
      </c>
      <c r="Q4599" s="30">
        <f t="shared" si="1162"/>
        <v>138</v>
      </c>
      <c r="R4599" s="36" t="str">
        <f t="shared" si="1163"/>
        <v>08-Aug-2017</v>
      </c>
      <c r="S4599" s="37">
        <f t="shared" si="1154"/>
        <v>11.630800000000001</v>
      </c>
    </row>
    <row r="4600" spans="1:19" ht="26">
      <c r="A4600" s="30" t="s">
        <v>10173</v>
      </c>
      <c r="D4600" s="30" t="str">
        <f t="shared" si="1148"/>
        <v>108766</v>
      </c>
      <c r="E4600" s="30">
        <f t="shared" si="1152"/>
        <v>7</v>
      </c>
      <c r="F4600" s="30" t="str">
        <f t="shared" si="1149"/>
        <v>INF194K01IN7</v>
      </c>
      <c r="G4600" s="30">
        <f t="shared" si="1153"/>
        <v>20</v>
      </c>
      <c r="H4600" s="30" t="str">
        <f t="shared" si="1150"/>
        <v>INF194K01IM9</v>
      </c>
      <c r="I4600" s="30">
        <f t="shared" si="1155"/>
        <v>33</v>
      </c>
      <c r="J4600" s="35" t="str">
        <f t="shared" si="1151"/>
        <v>IDFC Super Saver Income Fund - Investment Plan -Regular Plan- Annual Dividend</v>
      </c>
      <c r="K4600" s="35">
        <f t="shared" si="1156"/>
        <v>111</v>
      </c>
      <c r="L4600" s="30" t="str">
        <f t="shared" si="1157"/>
        <v>11.5990</v>
      </c>
      <c r="M4600" s="30">
        <f t="shared" si="1158"/>
        <v>119</v>
      </c>
      <c r="N4600" s="30" t="str">
        <f t="shared" si="1159"/>
        <v>11.5990</v>
      </c>
      <c r="O4600" s="30">
        <f t="shared" si="1160"/>
        <v>127</v>
      </c>
      <c r="P4600" s="30" t="str">
        <f t="shared" si="1161"/>
        <v>11.5990</v>
      </c>
      <c r="Q4600" s="30">
        <f t="shared" si="1162"/>
        <v>135</v>
      </c>
      <c r="R4600" s="36" t="str">
        <f t="shared" si="1163"/>
        <v>08-Aug-2017</v>
      </c>
      <c r="S4600" s="37">
        <f t="shared" si="1154"/>
        <v>11.599</v>
      </c>
    </row>
    <row r="4601" spans="1:19" ht="26">
      <c r="A4601" s="30" t="s">
        <v>10174</v>
      </c>
      <c r="D4601" s="30" t="str">
        <f t="shared" si="1148"/>
        <v>108765</v>
      </c>
      <c r="E4601" s="30">
        <f t="shared" si="1152"/>
        <v>7</v>
      </c>
      <c r="F4601" s="30" t="str">
        <f t="shared" si="1149"/>
        <v>INF194K01IL1</v>
      </c>
      <c r="G4601" s="30">
        <f t="shared" si="1153"/>
        <v>20</v>
      </c>
      <c r="H4601" s="30" t="str">
        <f t="shared" si="1150"/>
        <v>-</v>
      </c>
      <c r="I4601" s="30">
        <f t="shared" si="1155"/>
        <v>22</v>
      </c>
      <c r="J4601" s="35" t="str">
        <f t="shared" si="1151"/>
        <v>IDFC Super Saver Income Fund - Investment Plan -Regular Plan- Growth Option</v>
      </c>
      <c r="K4601" s="35">
        <f t="shared" si="1156"/>
        <v>98</v>
      </c>
      <c r="L4601" s="30" t="str">
        <f t="shared" si="1157"/>
        <v>41.8241</v>
      </c>
      <c r="M4601" s="30">
        <f t="shared" si="1158"/>
        <v>106</v>
      </c>
      <c r="N4601" s="30" t="str">
        <f t="shared" si="1159"/>
        <v>41.8241</v>
      </c>
      <c r="O4601" s="30">
        <f t="shared" si="1160"/>
        <v>114</v>
      </c>
      <c r="P4601" s="30" t="str">
        <f t="shared" si="1161"/>
        <v>41.8241</v>
      </c>
      <c r="Q4601" s="30">
        <f t="shared" si="1162"/>
        <v>122</v>
      </c>
      <c r="R4601" s="36" t="str">
        <f t="shared" si="1163"/>
        <v>08-Aug-2017</v>
      </c>
      <c r="S4601" s="37">
        <f t="shared" si="1154"/>
        <v>41.824100000000001</v>
      </c>
    </row>
    <row r="4602" spans="1:19" ht="26">
      <c r="A4602" s="30" t="s">
        <v>10175</v>
      </c>
      <c r="D4602" s="30" t="str">
        <f t="shared" si="1148"/>
        <v>108763</v>
      </c>
      <c r="E4602" s="30">
        <f t="shared" si="1152"/>
        <v>7</v>
      </c>
      <c r="F4602" s="30" t="str">
        <f t="shared" si="1149"/>
        <v>INF194K01IQ0</v>
      </c>
      <c r="G4602" s="30">
        <f t="shared" si="1153"/>
        <v>20</v>
      </c>
      <c r="H4602" s="30" t="str">
        <f t="shared" si="1150"/>
        <v>INF194K01IP2</v>
      </c>
      <c r="I4602" s="30">
        <f t="shared" si="1155"/>
        <v>33</v>
      </c>
      <c r="J4602" s="35" t="str">
        <f t="shared" si="1151"/>
        <v>IDFC Super Saver Income Fund - Investment Plan -Regular Plan- Half Yearly Dividend</v>
      </c>
      <c r="K4602" s="35">
        <f t="shared" si="1156"/>
        <v>116</v>
      </c>
      <c r="L4602" s="30" t="str">
        <f t="shared" si="1157"/>
        <v>12.0388</v>
      </c>
      <c r="M4602" s="30">
        <f t="shared" si="1158"/>
        <v>124</v>
      </c>
      <c r="N4602" s="30" t="str">
        <f t="shared" si="1159"/>
        <v>12.0388</v>
      </c>
      <c r="O4602" s="30">
        <f t="shared" si="1160"/>
        <v>132</v>
      </c>
      <c r="P4602" s="30" t="str">
        <f t="shared" si="1161"/>
        <v>12.0388</v>
      </c>
      <c r="Q4602" s="30">
        <f t="shared" si="1162"/>
        <v>140</v>
      </c>
      <c r="R4602" s="36" t="str">
        <f t="shared" si="1163"/>
        <v>08-Aug-2017</v>
      </c>
      <c r="S4602" s="37">
        <f t="shared" si="1154"/>
        <v>12.0388</v>
      </c>
    </row>
    <row r="4603" spans="1:19" ht="26">
      <c r="A4603" s="30" t="s">
        <v>10176</v>
      </c>
      <c r="D4603" s="30" t="str">
        <f t="shared" si="1148"/>
        <v>118393</v>
      </c>
      <c r="E4603" s="30">
        <f t="shared" si="1152"/>
        <v>7</v>
      </c>
      <c r="F4603" s="30" t="str">
        <f t="shared" si="1149"/>
        <v>INF194K01R77</v>
      </c>
      <c r="G4603" s="30">
        <f t="shared" si="1153"/>
        <v>20</v>
      </c>
      <c r="H4603" s="30" t="str">
        <f t="shared" si="1150"/>
        <v>INF194K01R69</v>
      </c>
      <c r="I4603" s="30">
        <f t="shared" si="1155"/>
        <v>33</v>
      </c>
      <c r="J4603" s="35" t="str">
        <f t="shared" si="1151"/>
        <v>IDFC Super Saver Income Fund - Investment Plan-Direct Plan-Annual Dividend</v>
      </c>
      <c r="K4603" s="35">
        <f t="shared" si="1156"/>
        <v>108</v>
      </c>
      <c r="L4603" s="30" t="str">
        <f t="shared" si="1157"/>
        <v>15.8961</v>
      </c>
      <c r="M4603" s="30">
        <f t="shared" si="1158"/>
        <v>116</v>
      </c>
      <c r="N4603" s="30" t="str">
        <f t="shared" si="1159"/>
        <v>15.8961</v>
      </c>
      <c r="O4603" s="30">
        <f t="shared" si="1160"/>
        <v>124</v>
      </c>
      <c r="P4603" s="30" t="str">
        <f t="shared" si="1161"/>
        <v>15.8961</v>
      </c>
      <c r="Q4603" s="30">
        <f t="shared" si="1162"/>
        <v>132</v>
      </c>
      <c r="R4603" s="36" t="str">
        <f t="shared" si="1163"/>
        <v>08-Aug-2017</v>
      </c>
      <c r="S4603" s="37">
        <f t="shared" si="1154"/>
        <v>15.896100000000001</v>
      </c>
    </row>
    <row r="4604" spans="1:19" ht="26">
      <c r="A4604" s="30" t="s">
        <v>10177</v>
      </c>
      <c r="D4604" s="30" t="str">
        <f t="shared" si="1148"/>
        <v>118394</v>
      </c>
      <c r="E4604" s="30">
        <f t="shared" si="1152"/>
        <v>7</v>
      </c>
      <c r="F4604" s="30" t="str">
        <f t="shared" si="1149"/>
        <v>INF194K01R51</v>
      </c>
      <c r="G4604" s="30">
        <f t="shared" si="1153"/>
        <v>20</v>
      </c>
      <c r="H4604" s="30" t="str">
        <f t="shared" si="1150"/>
        <v>-</v>
      </c>
      <c r="I4604" s="30">
        <f t="shared" si="1155"/>
        <v>22</v>
      </c>
      <c r="J4604" s="35" t="str">
        <f t="shared" si="1151"/>
        <v>IDFC Super Saver Income Fund - Investment Plan-Direct Plan-Growth</v>
      </c>
      <c r="K4604" s="35">
        <f t="shared" si="1156"/>
        <v>88</v>
      </c>
      <c r="L4604" s="30" t="str">
        <f t="shared" si="1157"/>
        <v>43.4375</v>
      </c>
      <c r="M4604" s="30">
        <f t="shared" si="1158"/>
        <v>96</v>
      </c>
      <c r="N4604" s="30" t="str">
        <f t="shared" si="1159"/>
        <v>43.4375</v>
      </c>
      <c r="O4604" s="30">
        <f t="shared" si="1160"/>
        <v>104</v>
      </c>
      <c r="P4604" s="30" t="str">
        <f t="shared" si="1161"/>
        <v>43.4375</v>
      </c>
      <c r="Q4604" s="30">
        <f t="shared" si="1162"/>
        <v>112</v>
      </c>
      <c r="R4604" s="36" t="str">
        <f t="shared" si="1163"/>
        <v>08-Aug-2017</v>
      </c>
      <c r="S4604" s="37">
        <f t="shared" si="1154"/>
        <v>43.4375</v>
      </c>
    </row>
    <row r="4605" spans="1:19" ht="26">
      <c r="A4605" s="30" t="s">
        <v>10178</v>
      </c>
      <c r="D4605" s="30" t="str">
        <f t="shared" si="1148"/>
        <v>118396</v>
      </c>
      <c r="E4605" s="30">
        <f t="shared" si="1152"/>
        <v>7</v>
      </c>
      <c r="F4605" s="30" t="str">
        <f t="shared" si="1149"/>
        <v>INF194K01S35</v>
      </c>
      <c r="G4605" s="30">
        <f t="shared" si="1153"/>
        <v>20</v>
      </c>
      <c r="H4605" s="30" t="str">
        <f t="shared" si="1150"/>
        <v>INF194K01S27</v>
      </c>
      <c r="I4605" s="30">
        <f t="shared" si="1155"/>
        <v>33</v>
      </c>
      <c r="J4605" s="35" t="str">
        <f t="shared" si="1151"/>
        <v>IDFC Super Saver Income Fund - Investment Plan-Direct Plan-Quarterly Dividend</v>
      </c>
      <c r="K4605" s="35">
        <f t="shared" si="1156"/>
        <v>111</v>
      </c>
      <c r="L4605" s="30" t="str">
        <f t="shared" si="1157"/>
        <v>12.1085</v>
      </c>
      <c r="M4605" s="30">
        <f t="shared" si="1158"/>
        <v>119</v>
      </c>
      <c r="N4605" s="30" t="str">
        <f t="shared" si="1159"/>
        <v>12.1085</v>
      </c>
      <c r="O4605" s="30">
        <f t="shared" si="1160"/>
        <v>127</v>
      </c>
      <c r="P4605" s="30" t="str">
        <f t="shared" si="1161"/>
        <v>12.1085</v>
      </c>
      <c r="Q4605" s="30">
        <f t="shared" si="1162"/>
        <v>135</v>
      </c>
      <c r="R4605" s="36" t="str">
        <f t="shared" si="1163"/>
        <v>08-Aug-2017</v>
      </c>
      <c r="S4605" s="37">
        <f t="shared" si="1154"/>
        <v>12.108499999999999</v>
      </c>
    </row>
    <row r="4606" spans="1:19" ht="26">
      <c r="A4606" s="30" t="s">
        <v>10179</v>
      </c>
      <c r="D4606" s="30" t="str">
        <f t="shared" si="1148"/>
        <v>108768</v>
      </c>
      <c r="E4606" s="30">
        <f t="shared" si="1152"/>
        <v>7</v>
      </c>
      <c r="F4606" s="30" t="str">
        <f t="shared" si="1149"/>
        <v>INF194K01HF5</v>
      </c>
      <c r="G4606" s="30">
        <f t="shared" si="1153"/>
        <v>20</v>
      </c>
      <c r="H4606" s="30" t="str">
        <f t="shared" si="1150"/>
        <v>-</v>
      </c>
      <c r="I4606" s="30">
        <f t="shared" si="1155"/>
        <v>22</v>
      </c>
      <c r="J4606" s="35" t="str">
        <f t="shared" si="1151"/>
        <v>IDFC Super Saver Income Fund - Short Term -Regular Plan-Growth</v>
      </c>
      <c r="K4606" s="35">
        <f t="shared" si="1156"/>
        <v>85</v>
      </c>
      <c r="L4606" s="30" t="str">
        <f t="shared" si="1157"/>
        <v>34.3509</v>
      </c>
      <c r="M4606" s="30">
        <f t="shared" si="1158"/>
        <v>93</v>
      </c>
      <c r="N4606" s="30" t="str">
        <f t="shared" si="1159"/>
        <v>34.3509</v>
      </c>
      <c r="O4606" s="30">
        <f t="shared" si="1160"/>
        <v>101</v>
      </c>
      <c r="P4606" s="30" t="str">
        <f t="shared" si="1161"/>
        <v>34.3509</v>
      </c>
      <c r="Q4606" s="30">
        <f t="shared" si="1162"/>
        <v>109</v>
      </c>
      <c r="R4606" s="36" t="str">
        <f t="shared" si="1163"/>
        <v>08-Aug-2017</v>
      </c>
      <c r="S4606" s="37">
        <f t="shared" si="1154"/>
        <v>34.350900000000003</v>
      </c>
    </row>
    <row r="4607" spans="1:19" ht="26">
      <c r="A4607" s="30" t="s">
        <v>10180</v>
      </c>
      <c r="D4607" s="30" t="str">
        <f t="shared" si="1148"/>
        <v>108767</v>
      </c>
      <c r="E4607" s="30">
        <f t="shared" si="1152"/>
        <v>7</v>
      </c>
      <c r="F4607" s="30" t="str">
        <f t="shared" si="1149"/>
        <v>INF194K01HH1</v>
      </c>
      <c r="G4607" s="30">
        <f t="shared" si="1153"/>
        <v>20</v>
      </c>
      <c r="H4607" s="30" t="str">
        <f t="shared" si="1150"/>
        <v>INF194K01HG3</v>
      </c>
      <c r="I4607" s="30">
        <f t="shared" si="1155"/>
        <v>33</v>
      </c>
      <c r="J4607" s="35" t="str">
        <f t="shared" si="1151"/>
        <v>IDFC Super Saver Income Fund - Short Term -Regular Plan-Monthly Dividend</v>
      </c>
      <c r="K4607" s="35">
        <f t="shared" si="1156"/>
        <v>106</v>
      </c>
      <c r="L4607" s="30" t="str">
        <f t="shared" si="1157"/>
        <v>10.1905</v>
      </c>
      <c r="M4607" s="30">
        <f t="shared" si="1158"/>
        <v>114</v>
      </c>
      <c r="N4607" s="30" t="str">
        <f t="shared" si="1159"/>
        <v>10.1905</v>
      </c>
      <c r="O4607" s="30">
        <f t="shared" si="1160"/>
        <v>122</v>
      </c>
      <c r="P4607" s="30" t="str">
        <f t="shared" si="1161"/>
        <v>10.1905</v>
      </c>
      <c r="Q4607" s="30">
        <f t="shared" si="1162"/>
        <v>130</v>
      </c>
      <c r="R4607" s="36" t="str">
        <f t="shared" si="1163"/>
        <v>08-Aug-2017</v>
      </c>
      <c r="S4607" s="37">
        <f t="shared" si="1154"/>
        <v>10.1905</v>
      </c>
    </row>
    <row r="4608" spans="1:19" ht="26">
      <c r="A4608" s="30" t="s">
        <v>10181</v>
      </c>
      <c r="D4608" s="30" t="str">
        <f t="shared" si="1148"/>
        <v>131387</v>
      </c>
      <c r="E4608" s="30">
        <f t="shared" si="1152"/>
        <v>7</v>
      </c>
      <c r="F4608" s="30" t="str">
        <f t="shared" si="1149"/>
        <v>INF194KA1SU8</v>
      </c>
      <c r="G4608" s="30">
        <f t="shared" si="1153"/>
        <v>20</v>
      </c>
      <c r="H4608" s="30" t="str">
        <f t="shared" si="1150"/>
        <v>INF194KA1SV6</v>
      </c>
      <c r="I4608" s="30">
        <f t="shared" si="1155"/>
        <v>33</v>
      </c>
      <c r="J4608" s="35" t="str">
        <f t="shared" si="1151"/>
        <v>IDFC Super Saver Income Fund -Investment Plan -Regular Plan_Periodic Dividend</v>
      </c>
      <c r="K4608" s="35">
        <f t="shared" si="1156"/>
        <v>111</v>
      </c>
      <c r="L4608" s="30" t="str">
        <f t="shared" si="1157"/>
        <v>13.7335</v>
      </c>
      <c r="M4608" s="30">
        <f t="shared" si="1158"/>
        <v>119</v>
      </c>
      <c r="N4608" s="30" t="str">
        <f t="shared" si="1159"/>
        <v>13.7335</v>
      </c>
      <c r="O4608" s="30">
        <f t="shared" si="1160"/>
        <v>127</v>
      </c>
      <c r="P4608" s="30" t="str">
        <f t="shared" si="1161"/>
        <v>13.7335</v>
      </c>
      <c r="Q4608" s="30">
        <f t="shared" si="1162"/>
        <v>135</v>
      </c>
      <c r="R4608" s="36" t="str">
        <f t="shared" si="1163"/>
        <v>08-Aug-2017</v>
      </c>
      <c r="S4608" s="37">
        <f t="shared" si="1154"/>
        <v>13.733499999999999</v>
      </c>
    </row>
    <row r="4609" spans="1:19">
      <c r="A4609" s="30" t="s">
        <v>372</v>
      </c>
      <c r="D4609" s="30" t="str">
        <f t="shared" si="1148"/>
        <v>112398</v>
      </c>
      <c r="E4609" s="30">
        <f t="shared" si="1152"/>
        <v>7</v>
      </c>
      <c r="F4609" s="30" t="str">
        <f t="shared" si="1149"/>
        <v>INF194K01JQ8</v>
      </c>
      <c r="G4609" s="30">
        <f t="shared" si="1153"/>
        <v>20</v>
      </c>
      <c r="H4609" s="30" t="str">
        <f t="shared" si="1150"/>
        <v>-</v>
      </c>
      <c r="I4609" s="30">
        <f t="shared" si="1155"/>
        <v>22</v>
      </c>
      <c r="J4609" s="35" t="str">
        <f t="shared" si="1151"/>
        <v>IDFC Super Saver Income Fund- IP-Plan F Growth</v>
      </c>
      <c r="K4609" s="35">
        <f t="shared" si="1156"/>
        <v>69</v>
      </c>
      <c r="L4609" s="30" t="str">
        <f t="shared" si="1157"/>
        <v>15.9601</v>
      </c>
      <c r="M4609" s="30">
        <f t="shared" si="1158"/>
        <v>77</v>
      </c>
      <c r="N4609" s="30" t="str">
        <f t="shared" si="1159"/>
        <v>15.9601</v>
      </c>
      <c r="O4609" s="30">
        <f t="shared" si="1160"/>
        <v>85</v>
      </c>
      <c r="P4609" s="30" t="str">
        <f t="shared" si="1161"/>
        <v>15.9601</v>
      </c>
      <c r="Q4609" s="30">
        <f t="shared" si="1162"/>
        <v>93</v>
      </c>
      <c r="R4609" s="36" t="str">
        <f t="shared" si="1163"/>
        <v>10-Mar-2016</v>
      </c>
      <c r="S4609" s="37">
        <f t="shared" si="1154"/>
        <v>15.960100000000001</v>
      </c>
    </row>
    <row r="4610" spans="1:19">
      <c r="A4610" s="30" t="s">
        <v>6273</v>
      </c>
      <c r="D4610" s="30" t="str">
        <f t="shared" si="1148"/>
        <v>112396</v>
      </c>
      <c r="E4610" s="30">
        <f t="shared" si="1152"/>
        <v>7</v>
      </c>
      <c r="F4610" s="30" t="str">
        <f t="shared" si="1149"/>
        <v>INF194K01LH3</v>
      </c>
      <c r="G4610" s="30">
        <f t="shared" si="1153"/>
        <v>20</v>
      </c>
      <c r="H4610" s="30" t="str">
        <f t="shared" si="1150"/>
        <v>INF194K01LG5</v>
      </c>
      <c r="I4610" s="30">
        <f t="shared" si="1155"/>
        <v>33</v>
      </c>
      <c r="J4610" s="35" t="str">
        <f t="shared" si="1151"/>
        <v>IDFC Super Saver Income Fund- MT-Plan F Dividend</v>
      </c>
      <c r="K4610" s="35">
        <f t="shared" si="1156"/>
        <v>82</v>
      </c>
      <c r="L4610" s="30" t="str">
        <f t="shared" si="1157"/>
        <v>11.04819712</v>
      </c>
      <c r="M4610" s="30">
        <f t="shared" si="1158"/>
        <v>94</v>
      </c>
      <c r="N4610" s="30" t="str">
        <f t="shared" si="1159"/>
        <v>11.04819712</v>
      </c>
      <c r="O4610" s="30">
        <f t="shared" si="1160"/>
        <v>106</v>
      </c>
      <c r="P4610" s="30" t="str">
        <f t="shared" si="1161"/>
        <v>11.04819712</v>
      </c>
      <c r="Q4610" s="30">
        <f t="shared" si="1162"/>
        <v>118</v>
      </c>
      <c r="R4610" s="36" t="str">
        <f t="shared" si="1163"/>
        <v>17-Feb-2017</v>
      </c>
      <c r="S4610" s="37">
        <f t="shared" si="1154"/>
        <v>11.048197119999999</v>
      </c>
    </row>
    <row r="4611" spans="1:19">
      <c r="A4611" s="30" t="s">
        <v>6274</v>
      </c>
      <c r="D4611" s="30" t="str">
        <f t="shared" si="1148"/>
        <v>112397</v>
      </c>
      <c r="E4611" s="30">
        <f t="shared" si="1152"/>
        <v>7</v>
      </c>
      <c r="F4611" s="30" t="str">
        <f t="shared" si="1149"/>
        <v>INF194K01LF7</v>
      </c>
      <c r="G4611" s="30">
        <f t="shared" si="1153"/>
        <v>20</v>
      </c>
      <c r="H4611" s="30" t="str">
        <f t="shared" si="1150"/>
        <v>-</v>
      </c>
      <c r="I4611" s="30">
        <f t="shared" si="1155"/>
        <v>22</v>
      </c>
      <c r="J4611" s="35" t="str">
        <f t="shared" si="1151"/>
        <v>IDFC Super Saver Income Fund- MT-Plan F Growth</v>
      </c>
      <c r="K4611" s="35">
        <f t="shared" si="1156"/>
        <v>69</v>
      </c>
      <c r="L4611" s="30" t="str">
        <f t="shared" si="1157"/>
        <v>18.12286297</v>
      </c>
      <c r="M4611" s="30">
        <f t="shared" si="1158"/>
        <v>81</v>
      </c>
      <c r="N4611" s="30" t="str">
        <f t="shared" si="1159"/>
        <v>18.12286297</v>
      </c>
      <c r="O4611" s="30">
        <f t="shared" si="1160"/>
        <v>93</v>
      </c>
      <c r="P4611" s="30" t="str">
        <f t="shared" si="1161"/>
        <v>18.12286297</v>
      </c>
      <c r="Q4611" s="30">
        <f t="shared" si="1162"/>
        <v>105</v>
      </c>
      <c r="R4611" s="36" t="str">
        <f t="shared" si="1163"/>
        <v>17-Feb-2017</v>
      </c>
      <c r="S4611" s="37">
        <f t="shared" si="1154"/>
        <v>18.12286297</v>
      </c>
    </row>
    <row r="4612" spans="1:19">
      <c r="A4612" s="30" t="s">
        <v>373</v>
      </c>
      <c r="D4612" s="30" t="str">
        <f t="shared" si="1148"/>
        <v>111532</v>
      </c>
      <c r="E4612" s="30">
        <f t="shared" si="1152"/>
        <v>7</v>
      </c>
      <c r="F4612" s="30" t="str">
        <f t="shared" si="1149"/>
        <v>INF194K01JG9</v>
      </c>
      <c r="G4612" s="30">
        <f t="shared" si="1153"/>
        <v>20</v>
      </c>
      <c r="H4612" s="30" t="str">
        <f t="shared" si="1150"/>
        <v>INF194K01JF1</v>
      </c>
      <c r="I4612" s="30">
        <f t="shared" si="1155"/>
        <v>33</v>
      </c>
      <c r="J4612" s="35" t="str">
        <f t="shared" si="1151"/>
        <v>IDFC-SSIF-Investment Plan B DIVIDEND</v>
      </c>
      <c r="K4612" s="35">
        <f t="shared" si="1156"/>
        <v>70</v>
      </c>
      <c r="L4612" s="30" t="str">
        <f t="shared" si="1157"/>
        <v>10.8780</v>
      </c>
      <c r="M4612" s="30">
        <f t="shared" si="1158"/>
        <v>78</v>
      </c>
      <c r="N4612" s="30" t="str">
        <f t="shared" si="1159"/>
        <v>10.8780</v>
      </c>
      <c r="O4612" s="30">
        <f t="shared" si="1160"/>
        <v>86</v>
      </c>
      <c r="P4612" s="30" t="str">
        <f t="shared" si="1161"/>
        <v>10.8780</v>
      </c>
      <c r="Q4612" s="30">
        <f t="shared" si="1162"/>
        <v>94</v>
      </c>
      <c r="R4612" s="36" t="str">
        <f t="shared" si="1163"/>
        <v>23-May-2014</v>
      </c>
      <c r="S4612" s="37">
        <f t="shared" si="1154"/>
        <v>10.878</v>
      </c>
    </row>
    <row r="4613" spans="1:19">
      <c r="A4613" s="30" t="s">
        <v>374</v>
      </c>
      <c r="D4613" s="30" t="str">
        <f t="shared" si="1148"/>
        <v>111529</v>
      </c>
      <c r="E4613" s="30">
        <f t="shared" si="1152"/>
        <v>7</v>
      </c>
      <c r="F4613" s="30" t="str">
        <f t="shared" si="1149"/>
        <v>INF194K01IV0</v>
      </c>
      <c r="G4613" s="30">
        <f t="shared" si="1153"/>
        <v>20</v>
      </c>
      <c r="H4613" s="30" t="str">
        <f t="shared" si="1150"/>
        <v>-</v>
      </c>
      <c r="I4613" s="30">
        <f t="shared" si="1155"/>
        <v>22</v>
      </c>
      <c r="J4613" s="35" t="str">
        <f t="shared" si="1151"/>
        <v>IDFC-SSIF-Investment Plan B- GROWTH</v>
      </c>
      <c r="K4613" s="35">
        <f t="shared" si="1156"/>
        <v>58</v>
      </c>
      <c r="L4613" s="30" t="str">
        <f t="shared" si="1157"/>
        <v>14.4284</v>
      </c>
      <c r="M4613" s="30">
        <f t="shared" si="1158"/>
        <v>66</v>
      </c>
      <c r="N4613" s="30" t="str">
        <f t="shared" si="1159"/>
        <v>14.4284</v>
      </c>
      <c r="O4613" s="30">
        <f t="shared" si="1160"/>
        <v>74</v>
      </c>
      <c r="P4613" s="30" t="str">
        <f t="shared" si="1161"/>
        <v>14.4284</v>
      </c>
      <c r="Q4613" s="30">
        <f t="shared" si="1162"/>
        <v>82</v>
      </c>
      <c r="R4613" s="36" t="str">
        <f t="shared" si="1163"/>
        <v>06-Jun-2013</v>
      </c>
      <c r="S4613" s="37">
        <f t="shared" si="1154"/>
        <v>14.4284</v>
      </c>
    </row>
    <row r="4614" spans="1:19">
      <c r="A4614" s="30" t="s">
        <v>375</v>
      </c>
      <c r="D4614" s="30" t="str">
        <f t="shared" si="1148"/>
        <v>111761</v>
      </c>
      <c r="E4614" s="30">
        <f t="shared" si="1152"/>
        <v>7</v>
      </c>
      <c r="F4614" s="30" t="str">
        <f t="shared" si="1149"/>
        <v>INF194K01JK1</v>
      </c>
      <c r="G4614" s="30">
        <f t="shared" si="1153"/>
        <v>20</v>
      </c>
      <c r="H4614" s="30" t="str">
        <f t="shared" si="1150"/>
        <v>INF194K01JJ3</v>
      </c>
      <c r="I4614" s="30">
        <f t="shared" si="1155"/>
        <v>33</v>
      </c>
      <c r="J4614" s="35" t="str">
        <f t="shared" si="1151"/>
        <v>IDFC-SSIF-Investment Plan C- DIVIDEND</v>
      </c>
      <c r="K4614" s="35">
        <f t="shared" si="1156"/>
        <v>71</v>
      </c>
      <c r="L4614" s="30" t="str">
        <f t="shared" si="1157"/>
        <v>13.7021</v>
      </c>
      <c r="M4614" s="30">
        <f t="shared" si="1158"/>
        <v>79</v>
      </c>
      <c r="N4614" s="30" t="str">
        <f t="shared" si="1159"/>
        <v>13.7021</v>
      </c>
      <c r="O4614" s="30">
        <f t="shared" si="1160"/>
        <v>87</v>
      </c>
      <c r="P4614" s="30" t="str">
        <f t="shared" si="1161"/>
        <v>13.7021</v>
      </c>
      <c r="Q4614" s="30">
        <f t="shared" si="1162"/>
        <v>95</v>
      </c>
      <c r="R4614" s="36" t="str">
        <f t="shared" si="1163"/>
        <v>27-Apr-2015</v>
      </c>
      <c r="S4614" s="37">
        <f t="shared" si="1154"/>
        <v>13.7021</v>
      </c>
    </row>
    <row r="4615" spans="1:19">
      <c r="A4615" s="30" t="s">
        <v>376</v>
      </c>
      <c r="D4615" s="30" t="str">
        <f t="shared" ref="D4615:D4678" si="1164">IF(ISERROR(LEFT(A4615,SEARCH(";",A4615)-1)),"",LEFT(A4615,SEARCH(";",A4615)-1))</f>
        <v>111762</v>
      </c>
      <c r="E4615" s="30">
        <f t="shared" si="1152"/>
        <v>7</v>
      </c>
      <c r="F4615" s="30" t="str">
        <f t="shared" ref="F4615:F4678" si="1165">IF($D4615="",A4615,MID($A4615,E4615+1,SEARCH(";",$A4615,E4615+1)-E4615-1))</f>
        <v>INF194K01JI5</v>
      </c>
      <c r="G4615" s="30">
        <f t="shared" si="1153"/>
        <v>20</v>
      </c>
      <c r="H4615" s="30" t="str">
        <f t="shared" ref="H4615:H4678" si="1166">IF($D4615="","",MID($A4615,G4615+1,SEARCH(";",$A4615,G4615+1)-G4615-1))</f>
        <v>-</v>
      </c>
      <c r="I4615" s="30">
        <f t="shared" si="1155"/>
        <v>22</v>
      </c>
      <c r="J4615" s="35" t="str">
        <f t="shared" ref="J4615:J4678" si="1167">IF($D4615="","",MID($A4615,I4615+1,SEARCH(";",$A4615,I4615+1)-I4615-1))</f>
        <v>IDFC-SSIF-Investment Plan C- GROWTH</v>
      </c>
      <c r="K4615" s="35">
        <f t="shared" si="1156"/>
        <v>58</v>
      </c>
      <c r="L4615" s="30" t="str">
        <f t="shared" si="1157"/>
        <v>11.2804</v>
      </c>
      <c r="M4615" s="30">
        <f t="shared" si="1158"/>
        <v>66</v>
      </c>
      <c r="N4615" s="30" t="str">
        <f t="shared" si="1159"/>
        <v>11.2804</v>
      </c>
      <c r="O4615" s="30">
        <f t="shared" si="1160"/>
        <v>74</v>
      </c>
      <c r="P4615" s="30" t="str">
        <f t="shared" si="1161"/>
        <v>11.2804</v>
      </c>
      <c r="Q4615" s="30">
        <f t="shared" si="1162"/>
        <v>82</v>
      </c>
      <c r="R4615" s="36" t="str">
        <f t="shared" si="1163"/>
        <v>20-Oct-2011</v>
      </c>
      <c r="S4615" s="37">
        <f t="shared" si="1154"/>
        <v>11.2804</v>
      </c>
    </row>
    <row r="4616" spans="1:19">
      <c r="A4616" s="30" t="s">
        <v>10182</v>
      </c>
      <c r="D4616" s="30" t="str">
        <f t="shared" si="1164"/>
        <v>118370</v>
      </c>
      <c r="E4616" s="30">
        <f t="shared" ref="E4616:E4679" si="1168">IF($D4616="","",LEN(D4616)+1)</f>
        <v>7</v>
      </c>
      <c r="F4616" s="30" t="str">
        <f t="shared" si="1165"/>
        <v>INF194K01K82</v>
      </c>
      <c r="G4616" s="30">
        <f t="shared" ref="G4616:G4679" si="1169">IF($D4616="","",E4616+(LEN(F4616)+1))</f>
        <v>20</v>
      </c>
      <c r="H4616" s="30" t="str">
        <f t="shared" si="1166"/>
        <v>INF194K01K90</v>
      </c>
      <c r="I4616" s="30">
        <f t="shared" si="1155"/>
        <v>33</v>
      </c>
      <c r="J4616" s="35" t="str">
        <f t="shared" si="1167"/>
        <v>IDFC   Ultra Short Term Fund-Direct Plan-Periodic Dividend</v>
      </c>
      <c r="K4616" s="35">
        <f t="shared" si="1156"/>
        <v>92</v>
      </c>
      <c r="L4616" s="30" t="str">
        <f t="shared" si="1157"/>
        <v>12.8208</v>
      </c>
      <c r="M4616" s="30">
        <f t="shared" si="1158"/>
        <v>100</v>
      </c>
      <c r="N4616" s="30" t="str">
        <f t="shared" si="1159"/>
        <v>12.8208</v>
      </c>
      <c r="O4616" s="30">
        <f t="shared" si="1160"/>
        <v>108</v>
      </c>
      <c r="P4616" s="30" t="str">
        <f t="shared" si="1161"/>
        <v>12.8208</v>
      </c>
      <c r="Q4616" s="30">
        <f t="shared" si="1162"/>
        <v>116</v>
      </c>
      <c r="R4616" s="36" t="str">
        <f t="shared" si="1163"/>
        <v>08-Aug-2017</v>
      </c>
      <c r="S4616" s="37">
        <f t="shared" ref="S4616:S4679" si="1170">IF(L4616="","",L4616+0)</f>
        <v>12.8208</v>
      </c>
    </row>
    <row r="4617" spans="1:19">
      <c r="A4617" s="30" t="s">
        <v>10183</v>
      </c>
      <c r="D4617" s="30" t="str">
        <f t="shared" si="1164"/>
        <v>118368</v>
      </c>
      <c r="E4617" s="30">
        <f t="shared" si="1168"/>
        <v>7</v>
      </c>
      <c r="F4617" s="30" t="str">
        <f t="shared" si="1165"/>
        <v>-</v>
      </c>
      <c r="G4617" s="30">
        <f t="shared" si="1169"/>
        <v>9</v>
      </c>
      <c r="H4617" s="30" t="str">
        <f t="shared" si="1166"/>
        <v>INF194K01J85</v>
      </c>
      <c r="I4617" s="30">
        <f t="shared" si="1155"/>
        <v>22</v>
      </c>
      <c r="J4617" s="35" t="str">
        <f t="shared" si="1167"/>
        <v>IDFC  Ultra Short Term Fund-Direct Plan-Daily Dividend</v>
      </c>
      <c r="K4617" s="35">
        <f t="shared" si="1156"/>
        <v>77</v>
      </c>
      <c r="L4617" s="30" t="str">
        <f t="shared" si="1157"/>
        <v>10.1111</v>
      </c>
      <c r="M4617" s="30">
        <f t="shared" si="1158"/>
        <v>85</v>
      </c>
      <c r="N4617" s="30" t="str">
        <f t="shared" si="1159"/>
        <v>10.1111</v>
      </c>
      <c r="O4617" s="30">
        <f t="shared" si="1160"/>
        <v>93</v>
      </c>
      <c r="P4617" s="30" t="str">
        <f t="shared" si="1161"/>
        <v>10.1111</v>
      </c>
      <c r="Q4617" s="30">
        <f t="shared" si="1162"/>
        <v>101</v>
      </c>
      <c r="R4617" s="36" t="str">
        <f t="shared" si="1163"/>
        <v>08-Aug-2017</v>
      </c>
      <c r="S4617" s="37">
        <f t="shared" si="1170"/>
        <v>10.1111</v>
      </c>
    </row>
    <row r="4618" spans="1:19">
      <c r="A4618" s="30" t="s">
        <v>10184</v>
      </c>
      <c r="D4618" s="30" t="str">
        <f t="shared" si="1164"/>
        <v>118371</v>
      </c>
      <c r="E4618" s="30">
        <f t="shared" si="1168"/>
        <v>7</v>
      </c>
      <c r="F4618" s="30" t="str">
        <f t="shared" si="1165"/>
        <v>INF194K01J77</v>
      </c>
      <c r="G4618" s="30">
        <f t="shared" si="1169"/>
        <v>20</v>
      </c>
      <c r="H4618" s="30" t="str">
        <f t="shared" si="1166"/>
        <v>-</v>
      </c>
      <c r="I4618" s="30">
        <f t="shared" si="1155"/>
        <v>22</v>
      </c>
      <c r="J4618" s="35" t="str">
        <f t="shared" si="1167"/>
        <v>IDFC  Ultra Short Term Fund-Direct Plan-Growth</v>
      </c>
      <c r="K4618" s="35">
        <f t="shared" si="1156"/>
        <v>69</v>
      </c>
      <c r="L4618" s="30" t="str">
        <f t="shared" si="1157"/>
        <v>23.8077</v>
      </c>
      <c r="M4618" s="30">
        <f t="shared" si="1158"/>
        <v>77</v>
      </c>
      <c r="N4618" s="30" t="str">
        <f t="shared" si="1159"/>
        <v>23.8077</v>
      </c>
      <c r="O4618" s="30">
        <f t="shared" si="1160"/>
        <v>85</v>
      </c>
      <c r="P4618" s="30" t="str">
        <f t="shared" si="1161"/>
        <v>23.8077</v>
      </c>
      <c r="Q4618" s="30">
        <f t="shared" si="1162"/>
        <v>93</v>
      </c>
      <c r="R4618" s="36" t="str">
        <f t="shared" si="1163"/>
        <v>08-Aug-2017</v>
      </c>
      <c r="S4618" s="37">
        <f t="shared" si="1170"/>
        <v>23.807700000000001</v>
      </c>
    </row>
    <row r="4619" spans="1:19">
      <c r="A4619" s="30" t="s">
        <v>10185</v>
      </c>
      <c r="D4619" s="30" t="str">
        <f t="shared" si="1164"/>
        <v>118372</v>
      </c>
      <c r="E4619" s="30">
        <f t="shared" si="1168"/>
        <v>7</v>
      </c>
      <c r="F4619" s="30" t="str">
        <f t="shared" si="1165"/>
        <v>INF194K01K17</v>
      </c>
      <c r="G4619" s="30">
        <f t="shared" si="1169"/>
        <v>20</v>
      </c>
      <c r="H4619" s="30" t="str">
        <f t="shared" si="1166"/>
        <v>INF194K01K09</v>
      </c>
      <c r="I4619" s="30">
        <f t="shared" si="1155"/>
        <v>33</v>
      </c>
      <c r="J4619" s="35" t="str">
        <f t="shared" si="1167"/>
        <v>IDFC  Ultra Short Term Fund-Direct Plan-Monthly Dividend</v>
      </c>
      <c r="K4619" s="35">
        <f t="shared" si="1156"/>
        <v>90</v>
      </c>
      <c r="L4619" s="30" t="str">
        <f t="shared" si="1157"/>
        <v>10.1422</v>
      </c>
      <c r="M4619" s="30">
        <f t="shared" si="1158"/>
        <v>98</v>
      </c>
      <c r="N4619" s="30" t="str">
        <f t="shared" si="1159"/>
        <v>10.1422</v>
      </c>
      <c r="O4619" s="30">
        <f t="shared" si="1160"/>
        <v>106</v>
      </c>
      <c r="P4619" s="30" t="str">
        <f t="shared" si="1161"/>
        <v>10.1422</v>
      </c>
      <c r="Q4619" s="30">
        <f t="shared" si="1162"/>
        <v>114</v>
      </c>
      <c r="R4619" s="36" t="str">
        <f t="shared" si="1163"/>
        <v>08-Aug-2017</v>
      </c>
      <c r="S4619" s="37">
        <f t="shared" si="1170"/>
        <v>10.142200000000001</v>
      </c>
    </row>
    <row r="4620" spans="1:19">
      <c r="A4620" s="30" t="s">
        <v>10186</v>
      </c>
      <c r="D4620" s="30" t="str">
        <f t="shared" si="1164"/>
        <v>118369</v>
      </c>
      <c r="E4620" s="30">
        <f t="shared" si="1168"/>
        <v>7</v>
      </c>
      <c r="F4620" s="30" t="str">
        <f t="shared" si="1165"/>
        <v>INF194K01K58</v>
      </c>
      <c r="G4620" s="30">
        <f t="shared" si="1169"/>
        <v>20</v>
      </c>
      <c r="H4620" s="30" t="str">
        <f t="shared" si="1166"/>
        <v>INF194K01K66</v>
      </c>
      <c r="I4620" s="30">
        <f t="shared" si="1155"/>
        <v>33</v>
      </c>
      <c r="J4620" s="35" t="str">
        <f t="shared" si="1167"/>
        <v>IDFC  Ultra Short Term Fund-Direct Plan-Quarterly Dividend</v>
      </c>
      <c r="K4620" s="35">
        <f t="shared" si="1156"/>
        <v>92</v>
      </c>
      <c r="L4620" s="30" t="str">
        <f t="shared" si="1157"/>
        <v>10.6369</v>
      </c>
      <c r="M4620" s="30">
        <f t="shared" si="1158"/>
        <v>100</v>
      </c>
      <c r="N4620" s="30" t="str">
        <f t="shared" si="1159"/>
        <v>10.6369</v>
      </c>
      <c r="O4620" s="30">
        <f t="shared" si="1160"/>
        <v>108</v>
      </c>
      <c r="P4620" s="30" t="str">
        <f t="shared" si="1161"/>
        <v>10.6369</v>
      </c>
      <c r="Q4620" s="30">
        <f t="shared" si="1162"/>
        <v>116</v>
      </c>
      <c r="R4620" s="36" t="str">
        <f t="shared" si="1163"/>
        <v>08-Aug-2017</v>
      </c>
      <c r="S4620" s="37">
        <f t="shared" si="1170"/>
        <v>10.636900000000001</v>
      </c>
    </row>
    <row r="4621" spans="1:19">
      <c r="A4621" s="30" t="s">
        <v>10187</v>
      </c>
      <c r="D4621" s="30" t="str">
        <f t="shared" si="1164"/>
        <v>118373</v>
      </c>
      <c r="E4621" s="30">
        <f t="shared" si="1168"/>
        <v>7</v>
      </c>
      <c r="F4621" s="30" t="str">
        <f t="shared" si="1165"/>
        <v>-</v>
      </c>
      <c r="G4621" s="30">
        <f t="shared" si="1169"/>
        <v>9</v>
      </c>
      <c r="H4621" s="30" t="str">
        <f t="shared" si="1166"/>
        <v>INF194K01K33</v>
      </c>
      <c r="I4621" s="30">
        <f t="shared" ref="I4621:I4684" si="1171">IF($D4621="","",G4621+LEN(H4621)+1)</f>
        <v>22</v>
      </c>
      <c r="J4621" s="35" t="str">
        <f t="shared" si="1167"/>
        <v>IDFC  Ultra Short Term Fund-Direct Plan-Weekly Dividend</v>
      </c>
      <c r="K4621" s="35">
        <f t="shared" ref="K4621:K4684" si="1172">IF($D4621="","",I4621+LEN(J4621)+1)</f>
        <v>78</v>
      </c>
      <c r="L4621" s="30" t="str">
        <f t="shared" ref="L4621:L4684" si="1173">IF($D4621="","",MID($A4621,K4621+1,SEARCH(";",$A4621,K4621+1)-K4621-1))</f>
        <v>10.0790</v>
      </c>
      <c r="M4621" s="30">
        <f t="shared" ref="M4621:M4684" si="1174">IF($D4621="","",K4621+LEN(L4621)+1)</f>
        <v>86</v>
      </c>
      <c r="N4621" s="30" t="str">
        <f t="shared" ref="N4621:N4684" si="1175">IF($D4621="","",MID($A4621,M4621+1,SEARCH(";",$A4621,M4621+1)-M4621-1))</f>
        <v>10.0790</v>
      </c>
      <c r="O4621" s="30">
        <f t="shared" ref="O4621:O4684" si="1176">IF($D4621="","",M4621+LEN(N4621)+1)</f>
        <v>94</v>
      </c>
      <c r="P4621" s="30" t="str">
        <f t="shared" ref="P4621:P4684" si="1177">IF($D4621="","",MID($A4621,O4621+1,SEARCH(";",$A4621,O4621+1)-O4621-1))</f>
        <v>10.0790</v>
      </c>
      <c r="Q4621" s="30">
        <f t="shared" ref="Q4621:Q4684" si="1178">IF($D4621="","",O4621+LEN(P4621)+1)</f>
        <v>102</v>
      </c>
      <c r="R4621" s="36" t="str">
        <f t="shared" ref="R4621:R4684" si="1179">IF($D4621="","",MID($A4621,Q4621+1,15))</f>
        <v>08-Aug-2017</v>
      </c>
      <c r="S4621" s="37">
        <f t="shared" si="1170"/>
        <v>10.079000000000001</v>
      </c>
    </row>
    <row r="4622" spans="1:19">
      <c r="A4622" s="30" t="s">
        <v>10188</v>
      </c>
      <c r="D4622" s="30" t="str">
        <f t="shared" si="1164"/>
        <v>108633</v>
      </c>
      <c r="E4622" s="30">
        <f t="shared" si="1168"/>
        <v>7</v>
      </c>
      <c r="F4622" s="30" t="str">
        <f t="shared" si="1165"/>
        <v>INF194K01FW4</v>
      </c>
      <c r="G4622" s="30">
        <f t="shared" si="1169"/>
        <v>20</v>
      </c>
      <c r="H4622" s="30" t="str">
        <f t="shared" si="1166"/>
        <v>INF194K01FV6</v>
      </c>
      <c r="I4622" s="30">
        <f t="shared" si="1171"/>
        <v>33</v>
      </c>
      <c r="J4622" s="35" t="str">
        <f t="shared" si="1167"/>
        <v>IDFC Ultra Short Term Fund -Regular Plan- Daily Dividend</v>
      </c>
      <c r="K4622" s="35">
        <f t="shared" si="1172"/>
        <v>90</v>
      </c>
      <c r="L4622" s="30" t="str">
        <f t="shared" si="1173"/>
        <v>10.0712</v>
      </c>
      <c r="M4622" s="30">
        <f t="shared" si="1174"/>
        <v>98</v>
      </c>
      <c r="N4622" s="30" t="str">
        <f t="shared" si="1175"/>
        <v>10.0712</v>
      </c>
      <c r="O4622" s="30">
        <f t="shared" si="1176"/>
        <v>106</v>
      </c>
      <c r="P4622" s="30" t="str">
        <f t="shared" si="1177"/>
        <v>10.0712</v>
      </c>
      <c r="Q4622" s="30">
        <f t="shared" si="1178"/>
        <v>114</v>
      </c>
      <c r="R4622" s="36" t="str">
        <f t="shared" si="1179"/>
        <v>08-Aug-2017</v>
      </c>
      <c r="S4622" s="37">
        <f t="shared" si="1170"/>
        <v>10.071199999999999</v>
      </c>
    </row>
    <row r="4623" spans="1:19">
      <c r="A4623" s="30" t="s">
        <v>10189</v>
      </c>
      <c r="D4623" s="30" t="str">
        <f t="shared" si="1164"/>
        <v>108632</v>
      </c>
      <c r="E4623" s="30">
        <f t="shared" si="1168"/>
        <v>7</v>
      </c>
      <c r="F4623" s="30" t="str">
        <f t="shared" si="1165"/>
        <v>INF194K01FU8</v>
      </c>
      <c r="G4623" s="30">
        <f t="shared" si="1169"/>
        <v>20</v>
      </c>
      <c r="H4623" s="30" t="str">
        <f t="shared" si="1166"/>
        <v>-</v>
      </c>
      <c r="I4623" s="30">
        <f t="shared" si="1171"/>
        <v>22</v>
      </c>
      <c r="J4623" s="35" t="str">
        <f t="shared" si="1167"/>
        <v>IDFC Ultra Short Term Fund -Regular Plan- Growth</v>
      </c>
      <c r="K4623" s="35">
        <f t="shared" si="1172"/>
        <v>71</v>
      </c>
      <c r="L4623" s="30" t="str">
        <f t="shared" si="1173"/>
        <v>23.6679</v>
      </c>
      <c r="M4623" s="30">
        <f t="shared" si="1174"/>
        <v>79</v>
      </c>
      <c r="N4623" s="30" t="str">
        <f t="shared" si="1175"/>
        <v>23.6679</v>
      </c>
      <c r="O4623" s="30">
        <f t="shared" si="1176"/>
        <v>87</v>
      </c>
      <c r="P4623" s="30" t="str">
        <f t="shared" si="1177"/>
        <v>23.6679</v>
      </c>
      <c r="Q4623" s="30">
        <f t="shared" si="1178"/>
        <v>95</v>
      </c>
      <c r="R4623" s="36" t="str">
        <f t="shared" si="1179"/>
        <v>08-Aug-2017</v>
      </c>
      <c r="S4623" s="37">
        <f t="shared" si="1170"/>
        <v>23.667899999999999</v>
      </c>
    </row>
    <row r="4624" spans="1:19">
      <c r="A4624" s="30" t="s">
        <v>10190</v>
      </c>
      <c r="D4624" s="30" t="str">
        <f t="shared" si="1164"/>
        <v>108635</v>
      </c>
      <c r="E4624" s="30">
        <f t="shared" si="1168"/>
        <v>7</v>
      </c>
      <c r="F4624" s="30" t="str">
        <f t="shared" si="1165"/>
        <v>INF194K01FZ7</v>
      </c>
      <c r="G4624" s="30">
        <f t="shared" si="1169"/>
        <v>20</v>
      </c>
      <c r="H4624" s="30" t="str">
        <f t="shared" si="1166"/>
        <v>INF194K01FY0</v>
      </c>
      <c r="I4624" s="30">
        <f t="shared" si="1171"/>
        <v>33</v>
      </c>
      <c r="J4624" s="35" t="str">
        <f t="shared" si="1167"/>
        <v>IDFC Ultra Short Term Fund -Regular Plan- Monthly Dividend</v>
      </c>
      <c r="K4624" s="35">
        <f t="shared" si="1172"/>
        <v>92</v>
      </c>
      <c r="L4624" s="30" t="str">
        <f t="shared" si="1173"/>
        <v>10.1284</v>
      </c>
      <c r="M4624" s="30">
        <f t="shared" si="1174"/>
        <v>100</v>
      </c>
      <c r="N4624" s="30" t="str">
        <f t="shared" si="1175"/>
        <v>10.1284</v>
      </c>
      <c r="O4624" s="30">
        <f t="shared" si="1176"/>
        <v>108</v>
      </c>
      <c r="P4624" s="30" t="str">
        <f t="shared" si="1177"/>
        <v>10.1284</v>
      </c>
      <c r="Q4624" s="30">
        <f t="shared" si="1178"/>
        <v>116</v>
      </c>
      <c r="R4624" s="36" t="str">
        <f t="shared" si="1179"/>
        <v>08-Aug-2017</v>
      </c>
      <c r="S4624" s="37">
        <f t="shared" si="1170"/>
        <v>10.128399999999999</v>
      </c>
    </row>
    <row r="4625" spans="1:19">
      <c r="A4625" s="30" t="s">
        <v>10191</v>
      </c>
      <c r="D4625" s="30" t="str">
        <f t="shared" si="1164"/>
        <v>116020</v>
      </c>
      <c r="E4625" s="30">
        <f t="shared" si="1168"/>
        <v>7</v>
      </c>
      <c r="F4625" s="30" t="str">
        <f t="shared" si="1165"/>
        <v>INF194K01I29</v>
      </c>
      <c r="G4625" s="30">
        <f t="shared" si="1169"/>
        <v>20</v>
      </c>
      <c r="H4625" s="30" t="str">
        <f t="shared" si="1166"/>
        <v>INF194K01I37</v>
      </c>
      <c r="I4625" s="30">
        <f t="shared" si="1171"/>
        <v>33</v>
      </c>
      <c r="J4625" s="35" t="str">
        <f t="shared" si="1167"/>
        <v>IDFC Ultra Short Term Fund -Regular Plan- Periodic Dividend</v>
      </c>
      <c r="K4625" s="35">
        <f t="shared" si="1172"/>
        <v>93</v>
      </c>
      <c r="L4625" s="30" t="str">
        <f t="shared" si="1173"/>
        <v>12.7795</v>
      </c>
      <c r="M4625" s="30">
        <f t="shared" si="1174"/>
        <v>101</v>
      </c>
      <c r="N4625" s="30" t="str">
        <f t="shared" si="1175"/>
        <v>12.7795</v>
      </c>
      <c r="O4625" s="30">
        <f t="shared" si="1176"/>
        <v>109</v>
      </c>
      <c r="P4625" s="30" t="str">
        <f t="shared" si="1177"/>
        <v>12.7795</v>
      </c>
      <c r="Q4625" s="30">
        <f t="shared" si="1178"/>
        <v>117</v>
      </c>
      <c r="R4625" s="36" t="str">
        <f t="shared" si="1179"/>
        <v>08-Aug-2017</v>
      </c>
      <c r="S4625" s="37">
        <f t="shared" si="1170"/>
        <v>12.779500000000001</v>
      </c>
    </row>
    <row r="4626" spans="1:19">
      <c r="A4626" s="30" t="s">
        <v>10192</v>
      </c>
      <c r="D4626" s="30" t="str">
        <f t="shared" si="1164"/>
        <v>116413</v>
      </c>
      <c r="E4626" s="30">
        <f t="shared" si="1168"/>
        <v>7</v>
      </c>
      <c r="F4626" s="30" t="str">
        <f t="shared" si="1165"/>
        <v>INF194K01UR3</v>
      </c>
      <c r="G4626" s="30">
        <f t="shared" si="1169"/>
        <v>20</v>
      </c>
      <c r="H4626" s="30" t="str">
        <f t="shared" si="1166"/>
        <v>INF194K01US1</v>
      </c>
      <c r="I4626" s="30">
        <f t="shared" si="1171"/>
        <v>33</v>
      </c>
      <c r="J4626" s="35" t="str">
        <f t="shared" si="1167"/>
        <v>IDFC Ultra Short Term Fund -Regular Plan- Quarterly Dividend</v>
      </c>
      <c r="K4626" s="35">
        <f t="shared" si="1172"/>
        <v>94</v>
      </c>
      <c r="L4626" s="30" t="str">
        <f t="shared" si="1173"/>
        <v>10.7212</v>
      </c>
      <c r="M4626" s="30">
        <f t="shared" si="1174"/>
        <v>102</v>
      </c>
      <c r="N4626" s="30" t="str">
        <f t="shared" si="1175"/>
        <v>10.7212</v>
      </c>
      <c r="O4626" s="30">
        <f t="shared" si="1176"/>
        <v>110</v>
      </c>
      <c r="P4626" s="30" t="str">
        <f t="shared" si="1177"/>
        <v>10.7212</v>
      </c>
      <c r="Q4626" s="30">
        <f t="shared" si="1178"/>
        <v>118</v>
      </c>
      <c r="R4626" s="36" t="str">
        <f t="shared" si="1179"/>
        <v>08-Aug-2017</v>
      </c>
      <c r="S4626" s="37">
        <f t="shared" si="1170"/>
        <v>10.7212</v>
      </c>
    </row>
    <row r="4627" spans="1:19">
      <c r="A4627" s="30" t="s">
        <v>10193</v>
      </c>
      <c r="D4627" s="30" t="str">
        <f t="shared" si="1164"/>
        <v>108634</v>
      </c>
      <c r="E4627" s="30">
        <f t="shared" si="1168"/>
        <v>7</v>
      </c>
      <c r="F4627" s="30" t="str">
        <f t="shared" si="1165"/>
        <v>INF194K01GC4</v>
      </c>
      <c r="G4627" s="30">
        <f t="shared" si="1169"/>
        <v>20</v>
      </c>
      <c r="H4627" s="30" t="str">
        <f t="shared" si="1166"/>
        <v>INF194K01GB6</v>
      </c>
      <c r="I4627" s="30">
        <f t="shared" si="1171"/>
        <v>33</v>
      </c>
      <c r="J4627" s="35" t="str">
        <f t="shared" si="1167"/>
        <v>IDFC Ultra Short Term Fund -Regular Plan- Weekly Dividend</v>
      </c>
      <c r="K4627" s="35">
        <f t="shared" si="1172"/>
        <v>91</v>
      </c>
      <c r="L4627" s="30" t="str">
        <f t="shared" si="1173"/>
        <v>10.1005</v>
      </c>
      <c r="M4627" s="30">
        <f t="shared" si="1174"/>
        <v>99</v>
      </c>
      <c r="N4627" s="30" t="str">
        <f t="shared" si="1175"/>
        <v>10.1005</v>
      </c>
      <c r="O4627" s="30">
        <f t="shared" si="1176"/>
        <v>107</v>
      </c>
      <c r="P4627" s="30" t="str">
        <f t="shared" si="1177"/>
        <v>10.1005</v>
      </c>
      <c r="Q4627" s="30">
        <f t="shared" si="1178"/>
        <v>115</v>
      </c>
      <c r="R4627" s="36" t="str">
        <f t="shared" si="1179"/>
        <v>08-Aug-2017</v>
      </c>
      <c r="S4627" s="37">
        <f t="shared" si="1170"/>
        <v>10.1005</v>
      </c>
    </row>
    <row r="4628" spans="1:19">
      <c r="A4628" s="30" t="s">
        <v>97</v>
      </c>
      <c r="D4628" s="30" t="str">
        <f t="shared" si="1164"/>
        <v/>
      </c>
      <c r="E4628" s="30" t="str">
        <f t="shared" si="1168"/>
        <v/>
      </c>
      <c r="F4628" s="30" t="str">
        <f t="shared" si="1165"/>
        <v xml:space="preserve"> </v>
      </c>
      <c r="G4628" s="30" t="str">
        <f t="shared" si="1169"/>
        <v/>
      </c>
      <c r="H4628" s="30" t="str">
        <f t="shared" si="1166"/>
        <v/>
      </c>
      <c r="I4628" s="30" t="str">
        <f t="shared" si="1171"/>
        <v/>
      </c>
      <c r="J4628" s="35" t="str">
        <f t="shared" si="1167"/>
        <v/>
      </c>
      <c r="K4628" s="35" t="str">
        <f t="shared" si="1172"/>
        <v/>
      </c>
      <c r="L4628" s="30" t="str">
        <f t="shared" si="1173"/>
        <v/>
      </c>
      <c r="M4628" s="30" t="str">
        <f t="shared" si="1174"/>
        <v/>
      </c>
      <c r="N4628" s="30" t="str">
        <f t="shared" si="1175"/>
        <v/>
      </c>
      <c r="O4628" s="30" t="str">
        <f t="shared" si="1176"/>
        <v/>
      </c>
      <c r="P4628" s="30" t="str">
        <f t="shared" si="1177"/>
        <v/>
      </c>
      <c r="Q4628" s="30" t="str">
        <f t="shared" si="1178"/>
        <v/>
      </c>
      <c r="R4628" s="36" t="str">
        <f t="shared" si="1179"/>
        <v/>
      </c>
      <c r="S4628" s="37" t="str">
        <f t="shared" si="1170"/>
        <v/>
      </c>
    </row>
    <row r="4629" spans="1:19">
      <c r="A4629" s="30" t="s">
        <v>235</v>
      </c>
      <c r="D4629" s="30" t="str">
        <f t="shared" si="1164"/>
        <v/>
      </c>
      <c r="E4629" s="30" t="str">
        <f t="shared" si="1168"/>
        <v/>
      </c>
      <c r="F4629" s="30" t="str">
        <f t="shared" si="1165"/>
        <v>IIFL Mutual Fund</v>
      </c>
      <c r="G4629" s="30" t="str">
        <f t="shared" si="1169"/>
        <v/>
      </c>
      <c r="H4629" s="30" t="str">
        <f t="shared" si="1166"/>
        <v/>
      </c>
      <c r="I4629" s="30" t="str">
        <f t="shared" si="1171"/>
        <v/>
      </c>
      <c r="J4629" s="35" t="str">
        <f t="shared" si="1167"/>
        <v/>
      </c>
      <c r="K4629" s="35" t="str">
        <f t="shared" si="1172"/>
        <v/>
      </c>
      <c r="L4629" s="30" t="str">
        <f t="shared" si="1173"/>
        <v/>
      </c>
      <c r="M4629" s="30" t="str">
        <f t="shared" si="1174"/>
        <v/>
      </c>
      <c r="N4629" s="30" t="str">
        <f t="shared" si="1175"/>
        <v/>
      </c>
      <c r="O4629" s="30" t="str">
        <f t="shared" si="1176"/>
        <v/>
      </c>
      <c r="P4629" s="30" t="str">
        <f t="shared" si="1177"/>
        <v/>
      </c>
      <c r="Q4629" s="30" t="str">
        <f t="shared" si="1178"/>
        <v/>
      </c>
      <c r="R4629" s="36" t="str">
        <f t="shared" si="1179"/>
        <v/>
      </c>
      <c r="S4629" s="37" t="str">
        <f t="shared" si="1170"/>
        <v/>
      </c>
    </row>
    <row r="4630" spans="1:19">
      <c r="A4630" s="30" t="s">
        <v>97</v>
      </c>
      <c r="D4630" s="30" t="str">
        <f t="shared" si="1164"/>
        <v/>
      </c>
      <c r="E4630" s="30" t="str">
        <f t="shared" si="1168"/>
        <v/>
      </c>
      <c r="F4630" s="30" t="str">
        <f t="shared" si="1165"/>
        <v xml:space="preserve"> </v>
      </c>
      <c r="G4630" s="30" t="str">
        <f t="shared" si="1169"/>
        <v/>
      </c>
      <c r="H4630" s="30" t="str">
        <f t="shared" si="1166"/>
        <v/>
      </c>
      <c r="I4630" s="30" t="str">
        <f t="shared" si="1171"/>
        <v/>
      </c>
      <c r="J4630" s="35" t="str">
        <f t="shared" si="1167"/>
        <v/>
      </c>
      <c r="K4630" s="35" t="str">
        <f t="shared" si="1172"/>
        <v/>
      </c>
      <c r="L4630" s="30" t="str">
        <f t="shared" si="1173"/>
        <v/>
      </c>
      <c r="M4630" s="30" t="str">
        <f t="shared" si="1174"/>
        <v/>
      </c>
      <c r="N4630" s="30" t="str">
        <f t="shared" si="1175"/>
        <v/>
      </c>
      <c r="O4630" s="30" t="str">
        <f t="shared" si="1176"/>
        <v/>
      </c>
      <c r="P4630" s="30" t="str">
        <f t="shared" si="1177"/>
        <v/>
      </c>
      <c r="Q4630" s="30" t="str">
        <f t="shared" si="1178"/>
        <v/>
      </c>
      <c r="R4630" s="36" t="str">
        <f t="shared" si="1179"/>
        <v/>
      </c>
      <c r="S4630" s="37" t="str">
        <f t="shared" si="1170"/>
        <v/>
      </c>
    </row>
    <row r="4631" spans="1:19">
      <c r="A4631" s="30" t="s">
        <v>10194</v>
      </c>
      <c r="D4631" s="30" t="str">
        <f t="shared" si="1164"/>
        <v>122612</v>
      </c>
      <c r="E4631" s="30">
        <f t="shared" si="1168"/>
        <v>7</v>
      </c>
      <c r="F4631" s="30" t="str">
        <f t="shared" si="1165"/>
        <v>INF579M01183</v>
      </c>
      <c r="G4631" s="30">
        <f t="shared" si="1169"/>
        <v>20</v>
      </c>
      <c r="H4631" s="30" t="str">
        <f t="shared" si="1166"/>
        <v>-</v>
      </c>
      <c r="I4631" s="30">
        <f t="shared" si="1171"/>
        <v>22</v>
      </c>
      <c r="J4631" s="35" t="str">
        <f t="shared" si="1167"/>
        <v>IIFL Dynamic Bond Fund - Regular Plan - Growth Option</v>
      </c>
      <c r="K4631" s="35">
        <f t="shared" si="1172"/>
        <v>76</v>
      </c>
      <c r="L4631" s="30" t="str">
        <f t="shared" si="1173"/>
        <v>13.5446</v>
      </c>
      <c r="M4631" s="30">
        <f t="shared" si="1174"/>
        <v>84</v>
      </c>
      <c r="N4631" s="30" t="str">
        <f t="shared" si="1175"/>
        <v>13.5446</v>
      </c>
      <c r="O4631" s="30">
        <f t="shared" si="1176"/>
        <v>92</v>
      </c>
      <c r="P4631" s="30" t="str">
        <f t="shared" si="1177"/>
        <v>13.5446</v>
      </c>
      <c r="Q4631" s="30">
        <f t="shared" si="1178"/>
        <v>100</v>
      </c>
      <c r="R4631" s="36" t="str">
        <f t="shared" si="1179"/>
        <v>08-Aug-2017</v>
      </c>
      <c r="S4631" s="37">
        <f t="shared" si="1170"/>
        <v>13.544600000000001</v>
      </c>
    </row>
    <row r="4632" spans="1:19">
      <c r="A4632" s="30" t="s">
        <v>10195</v>
      </c>
      <c r="D4632" s="30" t="str">
        <f t="shared" si="1164"/>
        <v>122715</v>
      </c>
      <c r="E4632" s="30">
        <f t="shared" si="1168"/>
        <v>7</v>
      </c>
      <c r="F4632" s="30" t="str">
        <f t="shared" si="1165"/>
        <v>INF579M01266</v>
      </c>
      <c r="G4632" s="30">
        <f t="shared" si="1169"/>
        <v>20</v>
      </c>
      <c r="H4632" s="30" t="str">
        <f t="shared" si="1166"/>
        <v>-</v>
      </c>
      <c r="I4632" s="30">
        <f t="shared" si="1171"/>
        <v>22</v>
      </c>
      <c r="J4632" s="35" t="str">
        <f t="shared" si="1167"/>
        <v>IIFL Dynamic Bond Fund Direct Plan Growth</v>
      </c>
      <c r="K4632" s="35">
        <f t="shared" si="1172"/>
        <v>64</v>
      </c>
      <c r="L4632" s="30" t="str">
        <f t="shared" si="1173"/>
        <v>13.8277</v>
      </c>
      <c r="M4632" s="30">
        <f t="shared" si="1174"/>
        <v>72</v>
      </c>
      <c r="N4632" s="30" t="str">
        <f t="shared" si="1175"/>
        <v>13.8277</v>
      </c>
      <c r="O4632" s="30">
        <f t="shared" si="1176"/>
        <v>80</v>
      </c>
      <c r="P4632" s="30" t="str">
        <f t="shared" si="1177"/>
        <v>13.8277</v>
      </c>
      <c r="Q4632" s="30">
        <f t="shared" si="1178"/>
        <v>88</v>
      </c>
      <c r="R4632" s="36" t="str">
        <f t="shared" si="1179"/>
        <v>08-Aug-2017</v>
      </c>
      <c r="S4632" s="37">
        <f t="shared" si="1170"/>
        <v>13.8277</v>
      </c>
    </row>
    <row r="4633" spans="1:19">
      <c r="A4633" s="30" t="s">
        <v>10196</v>
      </c>
      <c r="D4633" s="30" t="str">
        <f t="shared" si="1164"/>
        <v>122721</v>
      </c>
      <c r="E4633" s="30">
        <f t="shared" si="1168"/>
        <v>7</v>
      </c>
      <c r="F4633" s="30" t="str">
        <f t="shared" si="1165"/>
        <v>INF579M01282</v>
      </c>
      <c r="G4633" s="30">
        <f t="shared" si="1169"/>
        <v>20</v>
      </c>
      <c r="H4633" s="30" t="str">
        <f t="shared" si="1166"/>
        <v>INF579M01316</v>
      </c>
      <c r="I4633" s="30">
        <f t="shared" si="1171"/>
        <v>33</v>
      </c>
      <c r="J4633" s="35" t="str">
        <f t="shared" si="1167"/>
        <v>IIFL Dynamic Bond Fund Direct Plan Monthly Dividend</v>
      </c>
      <c r="K4633" s="35">
        <f t="shared" si="1172"/>
        <v>85</v>
      </c>
      <c r="L4633" s="30" t="str">
        <f t="shared" si="1173"/>
        <v>11.7926</v>
      </c>
      <c r="M4633" s="30">
        <f t="shared" si="1174"/>
        <v>93</v>
      </c>
      <c r="N4633" s="30" t="str">
        <f t="shared" si="1175"/>
        <v>11.7926</v>
      </c>
      <c r="O4633" s="30">
        <f t="shared" si="1176"/>
        <v>101</v>
      </c>
      <c r="P4633" s="30" t="str">
        <f t="shared" si="1177"/>
        <v>11.7926</v>
      </c>
      <c r="Q4633" s="30">
        <f t="shared" si="1178"/>
        <v>109</v>
      </c>
      <c r="R4633" s="36" t="str">
        <f t="shared" si="1179"/>
        <v>08-Aug-2017</v>
      </c>
      <c r="S4633" s="37">
        <f t="shared" si="1170"/>
        <v>11.7926</v>
      </c>
    </row>
    <row r="4634" spans="1:19">
      <c r="A4634" s="30" t="s">
        <v>377</v>
      </c>
      <c r="D4634" s="30" t="str">
        <f t="shared" si="1164"/>
        <v>122717</v>
      </c>
      <c r="E4634" s="30">
        <f t="shared" si="1168"/>
        <v>7</v>
      </c>
      <c r="F4634" s="30" t="str">
        <f t="shared" si="1165"/>
        <v>INF579M01290</v>
      </c>
      <c r="G4634" s="30">
        <f t="shared" si="1169"/>
        <v>20</v>
      </c>
      <c r="H4634" s="30" t="str">
        <f t="shared" si="1166"/>
        <v>INF579M01324</v>
      </c>
      <c r="I4634" s="30">
        <f t="shared" si="1171"/>
        <v>33</v>
      </c>
      <c r="J4634" s="35" t="str">
        <f t="shared" si="1167"/>
        <v>IIFL Dynamic Bond Fund Direct Plan Quarterly Dividend</v>
      </c>
      <c r="K4634" s="35">
        <f t="shared" si="1172"/>
        <v>87</v>
      </c>
      <c r="L4634" s="30" t="str">
        <f t="shared" si="1173"/>
        <v>11.9534</v>
      </c>
      <c r="M4634" s="30">
        <f t="shared" si="1174"/>
        <v>95</v>
      </c>
      <c r="N4634" s="30" t="str">
        <f t="shared" si="1175"/>
        <v>11.9534</v>
      </c>
      <c r="O4634" s="30">
        <f t="shared" si="1176"/>
        <v>103</v>
      </c>
      <c r="P4634" s="30" t="str">
        <f t="shared" si="1177"/>
        <v>11.9534</v>
      </c>
      <c r="Q4634" s="30">
        <f t="shared" si="1178"/>
        <v>111</v>
      </c>
      <c r="R4634" s="36" t="str">
        <f t="shared" si="1179"/>
        <v>28-Apr-2016</v>
      </c>
      <c r="S4634" s="37">
        <f t="shared" si="1170"/>
        <v>11.9534</v>
      </c>
    </row>
    <row r="4635" spans="1:19">
      <c r="A4635" s="30" t="s">
        <v>10197</v>
      </c>
      <c r="D4635" s="30" t="str">
        <f t="shared" si="1164"/>
        <v>122711</v>
      </c>
      <c r="E4635" s="30">
        <f t="shared" si="1168"/>
        <v>7</v>
      </c>
      <c r="F4635" s="30" t="str">
        <f t="shared" si="1165"/>
        <v>INF579M01191</v>
      </c>
      <c r="G4635" s="30">
        <f t="shared" si="1169"/>
        <v>20</v>
      </c>
      <c r="H4635" s="30" t="str">
        <f t="shared" si="1166"/>
        <v>-</v>
      </c>
      <c r="I4635" s="30">
        <f t="shared" si="1171"/>
        <v>22</v>
      </c>
      <c r="J4635" s="35" t="str">
        <f t="shared" si="1167"/>
        <v>IIFL Dynamic Bond Fund Regular Plan Bonus</v>
      </c>
      <c r="K4635" s="35">
        <f t="shared" si="1172"/>
        <v>64</v>
      </c>
      <c r="L4635" s="30" t="str">
        <f t="shared" si="1173"/>
        <v>13.5446</v>
      </c>
      <c r="M4635" s="30">
        <f t="shared" si="1174"/>
        <v>72</v>
      </c>
      <c r="N4635" s="30" t="str">
        <f t="shared" si="1175"/>
        <v>13.5446</v>
      </c>
      <c r="O4635" s="30">
        <f t="shared" si="1176"/>
        <v>80</v>
      </c>
      <c r="P4635" s="30" t="str">
        <f t="shared" si="1177"/>
        <v>13.5446</v>
      </c>
      <c r="Q4635" s="30">
        <f t="shared" si="1178"/>
        <v>88</v>
      </c>
      <c r="R4635" s="36" t="str">
        <f t="shared" si="1179"/>
        <v>08-Aug-2017</v>
      </c>
      <c r="S4635" s="37">
        <f t="shared" si="1170"/>
        <v>13.544600000000001</v>
      </c>
    </row>
    <row r="4636" spans="1:19">
      <c r="A4636" s="30" t="s">
        <v>10198</v>
      </c>
      <c r="D4636" s="30" t="str">
        <f t="shared" si="1164"/>
        <v>122720</v>
      </c>
      <c r="E4636" s="30">
        <f t="shared" si="1168"/>
        <v>7</v>
      </c>
      <c r="F4636" s="30" t="str">
        <f t="shared" si="1165"/>
        <v>INF579M01225</v>
      </c>
      <c r="G4636" s="30">
        <f t="shared" si="1169"/>
        <v>20</v>
      </c>
      <c r="H4636" s="30" t="str">
        <f t="shared" si="1166"/>
        <v>INF579M01258</v>
      </c>
      <c r="I4636" s="30">
        <f t="shared" si="1171"/>
        <v>33</v>
      </c>
      <c r="J4636" s="35" t="str">
        <f t="shared" si="1167"/>
        <v>IIFL Dynamic Bond Fund Regular Plan Half Yearly Dividend</v>
      </c>
      <c r="K4636" s="35">
        <f t="shared" si="1172"/>
        <v>90</v>
      </c>
      <c r="L4636" s="30" t="str">
        <f t="shared" si="1173"/>
        <v>13.0704</v>
      </c>
      <c r="M4636" s="30">
        <f t="shared" si="1174"/>
        <v>98</v>
      </c>
      <c r="N4636" s="30" t="str">
        <f t="shared" si="1175"/>
        <v>13.0704</v>
      </c>
      <c r="O4636" s="30">
        <f t="shared" si="1176"/>
        <v>106</v>
      </c>
      <c r="P4636" s="30" t="str">
        <f t="shared" si="1177"/>
        <v>13.0704</v>
      </c>
      <c r="Q4636" s="30">
        <f t="shared" si="1178"/>
        <v>114</v>
      </c>
      <c r="R4636" s="36" t="str">
        <f t="shared" si="1179"/>
        <v>08-Aug-2017</v>
      </c>
      <c r="S4636" s="37">
        <f t="shared" si="1170"/>
        <v>13.070399999999999</v>
      </c>
    </row>
    <row r="4637" spans="1:19">
      <c r="A4637" s="30" t="s">
        <v>10199</v>
      </c>
      <c r="D4637" s="30" t="str">
        <f t="shared" si="1164"/>
        <v>122719</v>
      </c>
      <c r="E4637" s="30">
        <f t="shared" si="1168"/>
        <v>7</v>
      </c>
      <c r="F4637" s="30" t="str">
        <f t="shared" si="1165"/>
        <v>INF579M01209</v>
      </c>
      <c r="G4637" s="30">
        <f t="shared" si="1169"/>
        <v>20</v>
      </c>
      <c r="H4637" s="30" t="str">
        <f t="shared" si="1166"/>
        <v>INF579M01233</v>
      </c>
      <c r="I4637" s="30">
        <f t="shared" si="1171"/>
        <v>33</v>
      </c>
      <c r="J4637" s="35" t="str">
        <f t="shared" si="1167"/>
        <v>IIFL Dynamic Bond Fund Regular Plan Monthly Dividend</v>
      </c>
      <c r="K4637" s="35">
        <f t="shared" si="1172"/>
        <v>86</v>
      </c>
      <c r="L4637" s="30" t="str">
        <f t="shared" si="1173"/>
        <v>11.5258</v>
      </c>
      <c r="M4637" s="30">
        <f t="shared" si="1174"/>
        <v>94</v>
      </c>
      <c r="N4637" s="30" t="str">
        <f t="shared" si="1175"/>
        <v>11.5258</v>
      </c>
      <c r="O4637" s="30">
        <f t="shared" si="1176"/>
        <v>102</v>
      </c>
      <c r="P4637" s="30" t="str">
        <f t="shared" si="1177"/>
        <v>11.5258</v>
      </c>
      <c r="Q4637" s="30">
        <f t="shared" si="1178"/>
        <v>110</v>
      </c>
      <c r="R4637" s="36" t="str">
        <f t="shared" si="1179"/>
        <v>08-Aug-2017</v>
      </c>
      <c r="S4637" s="37">
        <f t="shared" si="1170"/>
        <v>11.5258</v>
      </c>
    </row>
    <row r="4638" spans="1:19">
      <c r="A4638" s="30" t="s">
        <v>10200</v>
      </c>
      <c r="D4638" s="30" t="str">
        <f t="shared" si="1164"/>
        <v>122712</v>
      </c>
      <c r="E4638" s="30">
        <f t="shared" si="1168"/>
        <v>7</v>
      </c>
      <c r="F4638" s="30" t="str">
        <f t="shared" si="1165"/>
        <v>INF579M01217</v>
      </c>
      <c r="G4638" s="30">
        <f t="shared" si="1169"/>
        <v>20</v>
      </c>
      <c r="H4638" s="30" t="str">
        <f t="shared" si="1166"/>
        <v>INF579M01241</v>
      </c>
      <c r="I4638" s="30">
        <f t="shared" si="1171"/>
        <v>33</v>
      </c>
      <c r="J4638" s="35" t="str">
        <f t="shared" si="1167"/>
        <v>IIFL Dynamic Bond Fund Regular Plan Quarterly Dividend</v>
      </c>
      <c r="K4638" s="35">
        <f t="shared" si="1172"/>
        <v>88</v>
      </c>
      <c r="L4638" s="30" t="str">
        <f t="shared" si="1173"/>
        <v>13.0704</v>
      </c>
      <c r="M4638" s="30">
        <f t="shared" si="1174"/>
        <v>96</v>
      </c>
      <c r="N4638" s="30" t="str">
        <f t="shared" si="1175"/>
        <v>13.0704</v>
      </c>
      <c r="O4638" s="30">
        <f t="shared" si="1176"/>
        <v>104</v>
      </c>
      <c r="P4638" s="30" t="str">
        <f t="shared" si="1177"/>
        <v>13.0704</v>
      </c>
      <c r="Q4638" s="30">
        <f t="shared" si="1178"/>
        <v>112</v>
      </c>
      <c r="R4638" s="36" t="str">
        <f t="shared" si="1179"/>
        <v>08-Aug-2017</v>
      </c>
      <c r="S4638" s="37">
        <f t="shared" si="1170"/>
        <v>13.070399999999999</v>
      </c>
    </row>
    <row r="4639" spans="1:19">
      <c r="A4639" s="30" t="s">
        <v>97</v>
      </c>
      <c r="D4639" s="30" t="str">
        <f t="shared" si="1164"/>
        <v/>
      </c>
      <c r="E4639" s="30" t="str">
        <f t="shared" si="1168"/>
        <v/>
      </c>
      <c r="F4639" s="30" t="str">
        <f t="shared" si="1165"/>
        <v xml:space="preserve"> </v>
      </c>
      <c r="G4639" s="30" t="str">
        <f t="shared" si="1169"/>
        <v/>
      </c>
      <c r="H4639" s="30" t="str">
        <f t="shared" si="1166"/>
        <v/>
      </c>
      <c r="I4639" s="30" t="str">
        <f t="shared" si="1171"/>
        <v/>
      </c>
      <c r="J4639" s="35" t="str">
        <f t="shared" si="1167"/>
        <v/>
      </c>
      <c r="K4639" s="35" t="str">
        <f t="shared" si="1172"/>
        <v/>
      </c>
      <c r="L4639" s="30" t="str">
        <f t="shared" si="1173"/>
        <v/>
      </c>
      <c r="M4639" s="30" t="str">
        <f t="shared" si="1174"/>
        <v/>
      </c>
      <c r="N4639" s="30" t="str">
        <f t="shared" si="1175"/>
        <v/>
      </c>
      <c r="O4639" s="30" t="str">
        <f t="shared" si="1176"/>
        <v/>
      </c>
      <c r="P4639" s="30" t="str">
        <f t="shared" si="1177"/>
        <v/>
      </c>
      <c r="Q4639" s="30" t="str">
        <f t="shared" si="1178"/>
        <v/>
      </c>
      <c r="R4639" s="36" t="str">
        <f t="shared" si="1179"/>
        <v/>
      </c>
      <c r="S4639" s="37" t="str">
        <f t="shared" si="1170"/>
        <v/>
      </c>
    </row>
    <row r="4640" spans="1:19">
      <c r="A4640" s="30" t="s">
        <v>202</v>
      </c>
      <c r="D4640" s="30" t="str">
        <f t="shared" si="1164"/>
        <v/>
      </c>
      <c r="E4640" s="30" t="str">
        <f t="shared" si="1168"/>
        <v/>
      </c>
      <c r="F4640" s="30" t="str">
        <f t="shared" si="1165"/>
        <v>Indiabulls Mutual Fund</v>
      </c>
      <c r="G4640" s="30" t="str">
        <f t="shared" si="1169"/>
        <v/>
      </c>
      <c r="H4640" s="30" t="str">
        <f t="shared" si="1166"/>
        <v/>
      </c>
      <c r="I4640" s="30" t="str">
        <f t="shared" si="1171"/>
        <v/>
      </c>
      <c r="J4640" s="35" t="str">
        <f t="shared" si="1167"/>
        <v/>
      </c>
      <c r="K4640" s="35" t="str">
        <f t="shared" si="1172"/>
        <v/>
      </c>
      <c r="L4640" s="30" t="str">
        <f t="shared" si="1173"/>
        <v/>
      </c>
      <c r="M4640" s="30" t="str">
        <f t="shared" si="1174"/>
        <v/>
      </c>
      <c r="N4640" s="30" t="str">
        <f t="shared" si="1175"/>
        <v/>
      </c>
      <c r="O4640" s="30" t="str">
        <f t="shared" si="1176"/>
        <v/>
      </c>
      <c r="P4640" s="30" t="str">
        <f t="shared" si="1177"/>
        <v/>
      </c>
      <c r="Q4640" s="30" t="str">
        <f t="shared" si="1178"/>
        <v/>
      </c>
      <c r="R4640" s="36" t="str">
        <f t="shared" si="1179"/>
        <v/>
      </c>
      <c r="S4640" s="37" t="str">
        <f t="shared" si="1170"/>
        <v/>
      </c>
    </row>
    <row r="4641" spans="1:19">
      <c r="A4641" s="30" t="s">
        <v>97</v>
      </c>
      <c r="D4641" s="30" t="str">
        <f t="shared" si="1164"/>
        <v/>
      </c>
      <c r="E4641" s="30" t="str">
        <f t="shared" si="1168"/>
        <v/>
      </c>
      <c r="F4641" s="30" t="str">
        <f t="shared" si="1165"/>
        <v xml:space="preserve"> </v>
      </c>
      <c r="G4641" s="30" t="str">
        <f t="shared" si="1169"/>
        <v/>
      </c>
      <c r="H4641" s="30" t="str">
        <f t="shared" si="1166"/>
        <v/>
      </c>
      <c r="I4641" s="30" t="str">
        <f t="shared" si="1171"/>
        <v/>
      </c>
      <c r="J4641" s="35" t="str">
        <f t="shared" si="1167"/>
        <v/>
      </c>
      <c r="K4641" s="35" t="str">
        <f t="shared" si="1172"/>
        <v/>
      </c>
      <c r="L4641" s="30" t="str">
        <f t="shared" si="1173"/>
        <v/>
      </c>
      <c r="M4641" s="30" t="str">
        <f t="shared" si="1174"/>
        <v/>
      </c>
      <c r="N4641" s="30" t="str">
        <f t="shared" si="1175"/>
        <v/>
      </c>
      <c r="O4641" s="30" t="str">
        <f t="shared" si="1176"/>
        <v/>
      </c>
      <c r="P4641" s="30" t="str">
        <f t="shared" si="1177"/>
        <v/>
      </c>
      <c r="Q4641" s="30" t="str">
        <f t="shared" si="1178"/>
        <v/>
      </c>
      <c r="R4641" s="36" t="str">
        <f t="shared" si="1179"/>
        <v/>
      </c>
      <c r="S4641" s="37" t="str">
        <f t="shared" si="1170"/>
        <v/>
      </c>
    </row>
    <row r="4642" spans="1:19">
      <c r="A4642" s="30" t="s">
        <v>10201</v>
      </c>
      <c r="D4642" s="30" t="str">
        <f t="shared" si="1164"/>
        <v>121153</v>
      </c>
      <c r="E4642" s="30">
        <f t="shared" si="1168"/>
        <v>7</v>
      </c>
      <c r="F4642" s="30" t="str">
        <f t="shared" si="1165"/>
        <v>INF666M01642</v>
      </c>
      <c r="G4642" s="30">
        <f t="shared" si="1169"/>
        <v>20</v>
      </c>
      <c r="H4642" s="30" t="str">
        <f t="shared" si="1166"/>
        <v>-</v>
      </c>
      <c r="I4642" s="30">
        <f t="shared" si="1171"/>
        <v>22</v>
      </c>
      <c r="J4642" s="35" t="str">
        <f t="shared" si="1167"/>
        <v>Indiabulls Income Fund - Direct Plan - Growth Option</v>
      </c>
      <c r="K4642" s="35">
        <f t="shared" si="1172"/>
        <v>75</v>
      </c>
      <c r="L4642" s="30" t="str">
        <f t="shared" si="1173"/>
        <v>14.3156</v>
      </c>
      <c r="M4642" s="30">
        <f t="shared" si="1174"/>
        <v>83</v>
      </c>
      <c r="N4642" s="30" t="str">
        <f t="shared" si="1175"/>
        <v>14.3156</v>
      </c>
      <c r="O4642" s="30">
        <f t="shared" si="1176"/>
        <v>91</v>
      </c>
      <c r="P4642" s="30" t="str">
        <f t="shared" si="1177"/>
        <v>14.3156</v>
      </c>
      <c r="Q4642" s="30">
        <f t="shared" si="1178"/>
        <v>99</v>
      </c>
      <c r="R4642" s="36" t="str">
        <f t="shared" si="1179"/>
        <v>08-Aug-2017</v>
      </c>
      <c r="S4642" s="37">
        <f t="shared" si="1170"/>
        <v>14.3156</v>
      </c>
    </row>
    <row r="4643" spans="1:19" ht="26">
      <c r="A4643" s="30" t="s">
        <v>10202</v>
      </c>
      <c r="D4643" s="30" t="str">
        <f t="shared" si="1164"/>
        <v>121156</v>
      </c>
      <c r="E4643" s="30">
        <f t="shared" si="1168"/>
        <v>7</v>
      </c>
      <c r="F4643" s="30" t="str">
        <f t="shared" si="1165"/>
        <v>INF666M01709</v>
      </c>
      <c r="G4643" s="30">
        <f t="shared" si="1169"/>
        <v>20</v>
      </c>
      <c r="H4643" s="30" t="str">
        <f t="shared" si="1166"/>
        <v>INF666M01675</v>
      </c>
      <c r="I4643" s="30">
        <f t="shared" si="1171"/>
        <v>33</v>
      </c>
      <c r="J4643" s="35" t="str">
        <f t="shared" si="1167"/>
        <v>Indiabulls Income Fund - Direct Plan - Half Yearly Dividend Option</v>
      </c>
      <c r="K4643" s="35">
        <f t="shared" si="1172"/>
        <v>100</v>
      </c>
      <c r="L4643" s="30" t="str">
        <f t="shared" si="1173"/>
        <v>12.2503</v>
      </c>
      <c r="M4643" s="30">
        <f t="shared" si="1174"/>
        <v>108</v>
      </c>
      <c r="N4643" s="30" t="str">
        <f t="shared" si="1175"/>
        <v>12.2503</v>
      </c>
      <c r="O4643" s="30">
        <f t="shared" si="1176"/>
        <v>116</v>
      </c>
      <c r="P4643" s="30" t="str">
        <f t="shared" si="1177"/>
        <v>12.2503</v>
      </c>
      <c r="Q4643" s="30">
        <f t="shared" si="1178"/>
        <v>124</v>
      </c>
      <c r="R4643" s="36" t="str">
        <f t="shared" si="1179"/>
        <v>08-Aug-2017</v>
      </c>
      <c r="S4643" s="37">
        <f t="shared" si="1170"/>
        <v>12.250299999999999</v>
      </c>
    </row>
    <row r="4644" spans="1:19" ht="26">
      <c r="A4644" s="30" t="s">
        <v>10203</v>
      </c>
      <c r="D4644" s="30" t="str">
        <f t="shared" si="1164"/>
        <v>121154</v>
      </c>
      <c r="E4644" s="30">
        <f t="shared" si="1168"/>
        <v>7</v>
      </c>
      <c r="F4644" s="30" t="str">
        <f t="shared" si="1165"/>
        <v>INF666M01683</v>
      </c>
      <c r="G4644" s="30">
        <f t="shared" si="1169"/>
        <v>20</v>
      </c>
      <c r="H4644" s="30" t="str">
        <f t="shared" si="1166"/>
        <v>INF666M01659</v>
      </c>
      <c r="I4644" s="30">
        <f t="shared" si="1171"/>
        <v>33</v>
      </c>
      <c r="J4644" s="35" t="str">
        <f t="shared" si="1167"/>
        <v>Indiabulls Income Fund - Direct Plan - Monthly Dividend Option</v>
      </c>
      <c r="K4644" s="35">
        <f t="shared" si="1172"/>
        <v>96</v>
      </c>
      <c r="L4644" s="30" t="str">
        <f t="shared" si="1173"/>
        <v>10.5760</v>
      </c>
      <c r="M4644" s="30">
        <f t="shared" si="1174"/>
        <v>104</v>
      </c>
      <c r="N4644" s="30" t="str">
        <f t="shared" si="1175"/>
        <v>10.5760</v>
      </c>
      <c r="O4644" s="30">
        <f t="shared" si="1176"/>
        <v>112</v>
      </c>
      <c r="P4644" s="30" t="str">
        <f t="shared" si="1177"/>
        <v>10.5760</v>
      </c>
      <c r="Q4644" s="30">
        <f t="shared" si="1178"/>
        <v>120</v>
      </c>
      <c r="R4644" s="36" t="str">
        <f t="shared" si="1179"/>
        <v>08-Aug-2017</v>
      </c>
      <c r="S4644" s="37">
        <f t="shared" si="1170"/>
        <v>10.576000000000001</v>
      </c>
    </row>
    <row r="4645" spans="1:19" ht="26">
      <c r="A4645" s="30" t="s">
        <v>10204</v>
      </c>
      <c r="D4645" s="30" t="str">
        <f t="shared" si="1164"/>
        <v>121155</v>
      </c>
      <c r="E4645" s="30">
        <f t="shared" si="1168"/>
        <v>7</v>
      </c>
      <c r="F4645" s="30" t="str">
        <f t="shared" si="1165"/>
        <v>INF666M01691</v>
      </c>
      <c r="G4645" s="30">
        <f t="shared" si="1169"/>
        <v>20</v>
      </c>
      <c r="H4645" s="30" t="str">
        <f t="shared" si="1166"/>
        <v>INF666M01667</v>
      </c>
      <c r="I4645" s="30">
        <f t="shared" si="1171"/>
        <v>33</v>
      </c>
      <c r="J4645" s="35" t="str">
        <f t="shared" si="1167"/>
        <v>Indiabulls Income Fund - Direct Plan - Quarterly Dividend Option</v>
      </c>
      <c r="K4645" s="35">
        <f t="shared" si="1172"/>
        <v>98</v>
      </c>
      <c r="L4645" s="30" t="str">
        <f t="shared" si="1173"/>
        <v>12.2793</v>
      </c>
      <c r="M4645" s="30">
        <f t="shared" si="1174"/>
        <v>106</v>
      </c>
      <c r="N4645" s="30" t="str">
        <f t="shared" si="1175"/>
        <v>12.2793</v>
      </c>
      <c r="O4645" s="30">
        <f t="shared" si="1176"/>
        <v>114</v>
      </c>
      <c r="P4645" s="30" t="str">
        <f t="shared" si="1177"/>
        <v>12.2793</v>
      </c>
      <c r="Q4645" s="30">
        <f t="shared" si="1178"/>
        <v>122</v>
      </c>
      <c r="R4645" s="36" t="str">
        <f t="shared" si="1179"/>
        <v>08-Aug-2017</v>
      </c>
      <c r="S4645" s="37">
        <f t="shared" si="1170"/>
        <v>12.279299999999999</v>
      </c>
    </row>
    <row r="4646" spans="1:19">
      <c r="A4646" s="30" t="s">
        <v>10205</v>
      </c>
      <c r="D4646" s="30" t="str">
        <f t="shared" si="1164"/>
        <v>121158</v>
      </c>
      <c r="E4646" s="30">
        <f t="shared" si="1168"/>
        <v>7</v>
      </c>
      <c r="F4646" s="30" t="str">
        <f t="shared" si="1165"/>
        <v>INF666M01717</v>
      </c>
      <c r="G4646" s="30">
        <f t="shared" si="1169"/>
        <v>20</v>
      </c>
      <c r="H4646" s="30" t="str">
        <f t="shared" si="1166"/>
        <v>-</v>
      </c>
      <c r="I4646" s="30">
        <f t="shared" si="1171"/>
        <v>22</v>
      </c>
      <c r="J4646" s="35" t="str">
        <f t="shared" si="1167"/>
        <v>Indiabulls Income Fund - Regular Plan - Growth Option</v>
      </c>
      <c r="K4646" s="35">
        <f t="shared" si="1172"/>
        <v>76</v>
      </c>
      <c r="L4646" s="30" t="str">
        <f t="shared" si="1173"/>
        <v>13.6893</v>
      </c>
      <c r="M4646" s="30">
        <f t="shared" si="1174"/>
        <v>84</v>
      </c>
      <c r="N4646" s="30" t="str">
        <f t="shared" si="1175"/>
        <v>13.6893</v>
      </c>
      <c r="O4646" s="30">
        <f t="shared" si="1176"/>
        <v>92</v>
      </c>
      <c r="P4646" s="30" t="str">
        <f t="shared" si="1177"/>
        <v>13.6893</v>
      </c>
      <c r="Q4646" s="30">
        <f t="shared" si="1178"/>
        <v>100</v>
      </c>
      <c r="R4646" s="36" t="str">
        <f t="shared" si="1179"/>
        <v>08-Aug-2017</v>
      </c>
      <c r="S4646" s="37">
        <f t="shared" si="1170"/>
        <v>13.689299999999999</v>
      </c>
    </row>
    <row r="4647" spans="1:19" ht="26">
      <c r="A4647" s="30" t="s">
        <v>10206</v>
      </c>
      <c r="D4647" s="30" t="str">
        <f t="shared" si="1164"/>
        <v>121157</v>
      </c>
      <c r="E4647" s="30">
        <f t="shared" si="1168"/>
        <v>7</v>
      </c>
      <c r="F4647" s="30" t="str">
        <f t="shared" si="1165"/>
        <v>INF666M01774</v>
      </c>
      <c r="G4647" s="30">
        <f t="shared" si="1169"/>
        <v>20</v>
      </c>
      <c r="H4647" s="30" t="str">
        <f t="shared" si="1166"/>
        <v>INF666M01741</v>
      </c>
      <c r="I4647" s="30">
        <f t="shared" si="1171"/>
        <v>33</v>
      </c>
      <c r="J4647" s="35" t="str">
        <f t="shared" si="1167"/>
        <v>Indiabulls Income Fund - Regular Plan - Half Yearly Dividend Option</v>
      </c>
      <c r="K4647" s="35">
        <f t="shared" si="1172"/>
        <v>101</v>
      </c>
      <c r="L4647" s="30" t="str">
        <f t="shared" si="1173"/>
        <v>11.9802</v>
      </c>
      <c r="M4647" s="30">
        <f t="shared" si="1174"/>
        <v>109</v>
      </c>
      <c r="N4647" s="30" t="str">
        <f t="shared" si="1175"/>
        <v>11.9802</v>
      </c>
      <c r="O4647" s="30">
        <f t="shared" si="1176"/>
        <v>117</v>
      </c>
      <c r="P4647" s="30" t="str">
        <f t="shared" si="1177"/>
        <v>11.9802</v>
      </c>
      <c r="Q4647" s="30">
        <f t="shared" si="1178"/>
        <v>125</v>
      </c>
      <c r="R4647" s="36" t="str">
        <f t="shared" si="1179"/>
        <v>08-Aug-2017</v>
      </c>
      <c r="S4647" s="37">
        <f t="shared" si="1170"/>
        <v>11.9802</v>
      </c>
    </row>
    <row r="4648" spans="1:19" ht="26">
      <c r="A4648" s="30" t="s">
        <v>10207</v>
      </c>
      <c r="D4648" s="30" t="str">
        <f t="shared" si="1164"/>
        <v>121159</v>
      </c>
      <c r="E4648" s="30">
        <f t="shared" si="1168"/>
        <v>7</v>
      </c>
      <c r="F4648" s="30" t="str">
        <f t="shared" si="1165"/>
        <v>INF666M01758</v>
      </c>
      <c r="G4648" s="30">
        <f t="shared" si="1169"/>
        <v>20</v>
      </c>
      <c r="H4648" s="30" t="str">
        <f t="shared" si="1166"/>
        <v>INF666M01725</v>
      </c>
      <c r="I4648" s="30">
        <f t="shared" si="1171"/>
        <v>33</v>
      </c>
      <c r="J4648" s="35" t="str">
        <f t="shared" si="1167"/>
        <v>Indiabulls Income Fund - Regular Plan - Monthly Dividend Option</v>
      </c>
      <c r="K4648" s="35">
        <f t="shared" si="1172"/>
        <v>97</v>
      </c>
      <c r="L4648" s="30" t="str">
        <f t="shared" si="1173"/>
        <v>10.3488</v>
      </c>
      <c r="M4648" s="30">
        <f t="shared" si="1174"/>
        <v>105</v>
      </c>
      <c r="N4648" s="30" t="str">
        <f t="shared" si="1175"/>
        <v>10.3488</v>
      </c>
      <c r="O4648" s="30">
        <f t="shared" si="1176"/>
        <v>113</v>
      </c>
      <c r="P4648" s="30" t="str">
        <f t="shared" si="1177"/>
        <v>10.3488</v>
      </c>
      <c r="Q4648" s="30">
        <f t="shared" si="1178"/>
        <v>121</v>
      </c>
      <c r="R4648" s="36" t="str">
        <f t="shared" si="1179"/>
        <v>08-Aug-2017</v>
      </c>
      <c r="S4648" s="37">
        <f t="shared" si="1170"/>
        <v>10.348800000000001</v>
      </c>
    </row>
    <row r="4649" spans="1:19" ht="26">
      <c r="A4649" s="30" t="s">
        <v>10208</v>
      </c>
      <c r="D4649" s="30" t="str">
        <f t="shared" si="1164"/>
        <v>121160</v>
      </c>
      <c r="E4649" s="30">
        <f t="shared" si="1168"/>
        <v>7</v>
      </c>
      <c r="F4649" s="30" t="str">
        <f t="shared" si="1165"/>
        <v>INF666M01766</v>
      </c>
      <c r="G4649" s="30">
        <f t="shared" si="1169"/>
        <v>20</v>
      </c>
      <c r="H4649" s="30" t="str">
        <f t="shared" si="1166"/>
        <v>INF666M01733</v>
      </c>
      <c r="I4649" s="30">
        <f t="shared" si="1171"/>
        <v>33</v>
      </c>
      <c r="J4649" s="35" t="str">
        <f t="shared" si="1167"/>
        <v>Indiabulls Income Fund - Regular Plan - Quarterly Dividend Option</v>
      </c>
      <c r="K4649" s="35">
        <f t="shared" si="1172"/>
        <v>99</v>
      </c>
      <c r="L4649" s="30" t="str">
        <f t="shared" si="1173"/>
        <v>12.3337</v>
      </c>
      <c r="M4649" s="30">
        <f t="shared" si="1174"/>
        <v>107</v>
      </c>
      <c r="N4649" s="30" t="str">
        <f t="shared" si="1175"/>
        <v>12.3337</v>
      </c>
      <c r="O4649" s="30">
        <f t="shared" si="1176"/>
        <v>115</v>
      </c>
      <c r="P4649" s="30" t="str">
        <f t="shared" si="1177"/>
        <v>12.3337</v>
      </c>
      <c r="Q4649" s="30">
        <f t="shared" si="1178"/>
        <v>123</v>
      </c>
      <c r="R4649" s="36" t="str">
        <f t="shared" si="1179"/>
        <v>08-Aug-2017</v>
      </c>
      <c r="S4649" s="37">
        <f t="shared" si="1170"/>
        <v>12.3337</v>
      </c>
    </row>
    <row r="4650" spans="1:19">
      <c r="A4650" s="30" t="s">
        <v>10209</v>
      </c>
      <c r="D4650" s="30" t="str">
        <f t="shared" si="1164"/>
        <v>135690</v>
      </c>
      <c r="E4650" s="30">
        <f t="shared" si="1168"/>
        <v>7</v>
      </c>
      <c r="F4650" s="30" t="str">
        <f t="shared" si="1165"/>
        <v>INF666M01BL9</v>
      </c>
      <c r="G4650" s="30">
        <f t="shared" si="1169"/>
        <v>20</v>
      </c>
      <c r="H4650" s="30" t="str">
        <f t="shared" si="1166"/>
        <v>INF666M01BM7</v>
      </c>
      <c r="I4650" s="30">
        <f t="shared" si="1171"/>
        <v>33</v>
      </c>
      <c r="J4650" s="35" t="str">
        <f t="shared" si="1167"/>
        <v>Indiabulls Monthly Income Plan-Direct Plan-Dividend Option</v>
      </c>
      <c r="K4650" s="35">
        <f t="shared" si="1172"/>
        <v>92</v>
      </c>
      <c r="L4650" s="30" t="str">
        <f t="shared" si="1173"/>
        <v>11.7048</v>
      </c>
      <c r="M4650" s="30">
        <f t="shared" si="1174"/>
        <v>100</v>
      </c>
      <c r="N4650" s="30" t="str">
        <f t="shared" si="1175"/>
        <v>11.5878</v>
      </c>
      <c r="O4650" s="30">
        <f t="shared" si="1176"/>
        <v>108</v>
      </c>
      <c r="P4650" s="30" t="str">
        <f t="shared" si="1177"/>
        <v>11.7048</v>
      </c>
      <c r="Q4650" s="30">
        <f t="shared" si="1178"/>
        <v>116</v>
      </c>
      <c r="R4650" s="36" t="str">
        <f t="shared" si="1179"/>
        <v>08-Aug-2017</v>
      </c>
      <c r="S4650" s="37">
        <f t="shared" si="1170"/>
        <v>11.704800000000001</v>
      </c>
    </row>
    <row r="4651" spans="1:19">
      <c r="A4651" s="30" t="s">
        <v>10210</v>
      </c>
      <c r="D4651" s="30" t="str">
        <f t="shared" si="1164"/>
        <v>135689</v>
      </c>
      <c r="E4651" s="30">
        <f t="shared" si="1168"/>
        <v>7</v>
      </c>
      <c r="F4651" s="30" t="str">
        <f t="shared" si="1165"/>
        <v>INF666M01BK1</v>
      </c>
      <c r="G4651" s="30">
        <f t="shared" si="1169"/>
        <v>20</v>
      </c>
      <c r="H4651" s="30" t="str">
        <f t="shared" si="1166"/>
        <v>-</v>
      </c>
      <c r="I4651" s="30">
        <f t="shared" si="1171"/>
        <v>22</v>
      </c>
      <c r="J4651" s="35" t="str">
        <f t="shared" si="1167"/>
        <v>Indiabulls Monthly Income Plan-Direct Plan-Growth Option</v>
      </c>
      <c r="K4651" s="35">
        <f t="shared" si="1172"/>
        <v>79</v>
      </c>
      <c r="L4651" s="30" t="str">
        <f t="shared" si="1173"/>
        <v>11.7546</v>
      </c>
      <c r="M4651" s="30">
        <f t="shared" si="1174"/>
        <v>87</v>
      </c>
      <c r="N4651" s="30" t="str">
        <f t="shared" si="1175"/>
        <v>11.6371</v>
      </c>
      <c r="O4651" s="30">
        <f t="shared" si="1176"/>
        <v>95</v>
      </c>
      <c r="P4651" s="30" t="str">
        <f t="shared" si="1177"/>
        <v>11.7546</v>
      </c>
      <c r="Q4651" s="30">
        <f t="shared" si="1178"/>
        <v>103</v>
      </c>
      <c r="R4651" s="36" t="str">
        <f t="shared" si="1179"/>
        <v>08-Aug-2017</v>
      </c>
      <c r="S4651" s="37">
        <f t="shared" si="1170"/>
        <v>11.7546</v>
      </c>
    </row>
    <row r="4652" spans="1:19">
      <c r="A4652" s="30" t="s">
        <v>10211</v>
      </c>
      <c r="D4652" s="30" t="str">
        <f t="shared" si="1164"/>
        <v>135691</v>
      </c>
      <c r="E4652" s="30">
        <f t="shared" si="1168"/>
        <v>7</v>
      </c>
      <c r="F4652" s="30" t="str">
        <f t="shared" si="1165"/>
        <v>INF666M01BO3</v>
      </c>
      <c r="G4652" s="30">
        <f t="shared" si="1169"/>
        <v>20</v>
      </c>
      <c r="H4652" s="30" t="str">
        <f t="shared" si="1166"/>
        <v>INF666M01BP0</v>
      </c>
      <c r="I4652" s="30">
        <f t="shared" si="1171"/>
        <v>33</v>
      </c>
      <c r="J4652" s="35" t="str">
        <f t="shared" si="1167"/>
        <v>Indiabulls Monthly Income Plan-Regular Plan-Dividend Option</v>
      </c>
      <c r="K4652" s="35">
        <f t="shared" si="1172"/>
        <v>93</v>
      </c>
      <c r="L4652" s="30" t="str">
        <f t="shared" si="1173"/>
        <v>11.4829</v>
      </c>
      <c r="M4652" s="30">
        <f t="shared" si="1174"/>
        <v>101</v>
      </c>
      <c r="N4652" s="30" t="str">
        <f t="shared" si="1175"/>
        <v>11.3681</v>
      </c>
      <c r="O4652" s="30">
        <f t="shared" si="1176"/>
        <v>109</v>
      </c>
      <c r="P4652" s="30" t="str">
        <f t="shared" si="1177"/>
        <v>11.4829</v>
      </c>
      <c r="Q4652" s="30">
        <f t="shared" si="1178"/>
        <v>117</v>
      </c>
      <c r="R4652" s="36" t="str">
        <f t="shared" si="1179"/>
        <v>08-Aug-2017</v>
      </c>
      <c r="S4652" s="37">
        <f t="shared" si="1170"/>
        <v>11.482900000000001</v>
      </c>
    </row>
    <row r="4653" spans="1:19">
      <c r="A4653" s="30" t="s">
        <v>10212</v>
      </c>
      <c r="D4653" s="30" t="str">
        <f t="shared" si="1164"/>
        <v>135692</v>
      </c>
      <c r="E4653" s="30">
        <f t="shared" si="1168"/>
        <v>7</v>
      </c>
      <c r="F4653" s="30" t="str">
        <f t="shared" si="1165"/>
        <v>INF666M01BN5</v>
      </c>
      <c r="G4653" s="30">
        <f t="shared" si="1169"/>
        <v>20</v>
      </c>
      <c r="H4653" s="30" t="str">
        <f t="shared" si="1166"/>
        <v>-</v>
      </c>
      <c r="I4653" s="30">
        <f t="shared" si="1171"/>
        <v>22</v>
      </c>
      <c r="J4653" s="35" t="str">
        <f t="shared" si="1167"/>
        <v>Indiabulls Monthly Income Plan-Regular Plan-Growth Option</v>
      </c>
      <c r="K4653" s="35">
        <f t="shared" si="1172"/>
        <v>80</v>
      </c>
      <c r="L4653" s="30" t="str">
        <f t="shared" si="1173"/>
        <v>11.4829</v>
      </c>
      <c r="M4653" s="30">
        <f t="shared" si="1174"/>
        <v>88</v>
      </c>
      <c r="N4653" s="30" t="str">
        <f t="shared" si="1175"/>
        <v>11.3681</v>
      </c>
      <c r="O4653" s="30">
        <f t="shared" si="1176"/>
        <v>96</v>
      </c>
      <c r="P4653" s="30" t="str">
        <f t="shared" si="1177"/>
        <v>11.4829</v>
      </c>
      <c r="Q4653" s="30">
        <f t="shared" si="1178"/>
        <v>104</v>
      </c>
      <c r="R4653" s="36" t="str">
        <f t="shared" si="1179"/>
        <v>08-Aug-2017</v>
      </c>
      <c r="S4653" s="37">
        <f t="shared" si="1170"/>
        <v>11.482900000000001</v>
      </c>
    </row>
    <row r="4654" spans="1:19" ht="26">
      <c r="A4654" s="30" t="s">
        <v>10213</v>
      </c>
      <c r="D4654" s="30" t="str">
        <f t="shared" si="1164"/>
        <v>123706</v>
      </c>
      <c r="E4654" s="30">
        <f t="shared" si="1168"/>
        <v>7</v>
      </c>
      <c r="F4654" s="30" t="str">
        <f t="shared" si="1165"/>
        <v>INF666M01AH9</v>
      </c>
      <c r="G4654" s="30">
        <f t="shared" si="1169"/>
        <v>20</v>
      </c>
      <c r="H4654" s="30" t="str">
        <f t="shared" si="1166"/>
        <v>INF666M01AE6</v>
      </c>
      <c r="I4654" s="30">
        <f t="shared" si="1171"/>
        <v>33</v>
      </c>
      <c r="J4654" s="35" t="str">
        <f t="shared" si="1167"/>
        <v>Indiabulls Short Term Fund - Direct Plan - Fortnightly Dividend Option</v>
      </c>
      <c r="K4654" s="35">
        <f t="shared" si="1172"/>
        <v>104</v>
      </c>
      <c r="L4654" s="30" t="str">
        <f t="shared" si="1173"/>
        <v>1008.6258</v>
      </c>
      <c r="M4654" s="30">
        <f t="shared" si="1174"/>
        <v>114</v>
      </c>
      <c r="N4654" s="30" t="str">
        <f t="shared" si="1175"/>
        <v>1008.6258</v>
      </c>
      <c r="O4654" s="30">
        <f t="shared" si="1176"/>
        <v>124</v>
      </c>
      <c r="P4654" s="30" t="str">
        <f t="shared" si="1177"/>
        <v>1008.6258</v>
      </c>
      <c r="Q4654" s="30">
        <f t="shared" si="1178"/>
        <v>134</v>
      </c>
      <c r="R4654" s="36" t="str">
        <f t="shared" si="1179"/>
        <v>08-Aug-2017</v>
      </c>
      <c r="S4654" s="37">
        <f t="shared" si="1170"/>
        <v>1008.6258</v>
      </c>
    </row>
    <row r="4655" spans="1:19">
      <c r="A4655" s="30" t="s">
        <v>10214</v>
      </c>
      <c r="D4655" s="30" t="str">
        <f t="shared" si="1164"/>
        <v>123704</v>
      </c>
      <c r="E4655" s="30">
        <f t="shared" si="1168"/>
        <v>7</v>
      </c>
      <c r="F4655" s="30" t="str">
        <f t="shared" si="1165"/>
        <v>INF666M01AC0</v>
      </c>
      <c r="G4655" s="30">
        <f t="shared" si="1169"/>
        <v>20</v>
      </c>
      <c r="H4655" s="30" t="str">
        <f t="shared" si="1166"/>
        <v>-</v>
      </c>
      <c r="I4655" s="30">
        <f t="shared" si="1171"/>
        <v>22</v>
      </c>
      <c r="J4655" s="35" t="str">
        <f t="shared" si="1167"/>
        <v>Indiabulls Short Term Fund - Direct Plan - Growth Option</v>
      </c>
      <c r="K4655" s="35">
        <f t="shared" si="1172"/>
        <v>79</v>
      </c>
      <c r="L4655" s="30" t="str">
        <f t="shared" si="1173"/>
        <v>1459.1124</v>
      </c>
      <c r="M4655" s="30">
        <f t="shared" si="1174"/>
        <v>89</v>
      </c>
      <c r="N4655" s="30" t="str">
        <f t="shared" si="1175"/>
        <v>1459.1124</v>
      </c>
      <c r="O4655" s="30">
        <f t="shared" si="1176"/>
        <v>99</v>
      </c>
      <c r="P4655" s="30" t="str">
        <f t="shared" si="1177"/>
        <v>1459.1124</v>
      </c>
      <c r="Q4655" s="30">
        <f t="shared" si="1178"/>
        <v>109</v>
      </c>
      <c r="R4655" s="36" t="str">
        <f t="shared" si="1179"/>
        <v>08-Aug-2017</v>
      </c>
      <c r="S4655" s="37">
        <f t="shared" si="1170"/>
        <v>1459.1124</v>
      </c>
    </row>
    <row r="4656" spans="1:19" ht="26">
      <c r="A4656" s="30" t="s">
        <v>10215</v>
      </c>
      <c r="D4656" s="30" t="str">
        <f t="shared" si="1164"/>
        <v>123707</v>
      </c>
      <c r="E4656" s="30">
        <f t="shared" si="1168"/>
        <v>7</v>
      </c>
      <c r="F4656" s="30" t="str">
        <f t="shared" si="1165"/>
        <v>INF666M01AI7</v>
      </c>
      <c r="G4656" s="30">
        <f t="shared" si="1169"/>
        <v>20</v>
      </c>
      <c r="H4656" s="30" t="str">
        <f t="shared" si="1166"/>
        <v>INF666M01AF3</v>
      </c>
      <c r="I4656" s="30">
        <f t="shared" si="1171"/>
        <v>33</v>
      </c>
      <c r="J4656" s="35" t="str">
        <f t="shared" si="1167"/>
        <v>Indiabulls Short Term Fund - Direct Plan - Monthly Dividend Option</v>
      </c>
      <c r="K4656" s="35">
        <f t="shared" si="1172"/>
        <v>100</v>
      </c>
      <c r="L4656" s="30" t="str">
        <f t="shared" si="1173"/>
        <v>1013.8538</v>
      </c>
      <c r="M4656" s="30">
        <f t="shared" si="1174"/>
        <v>110</v>
      </c>
      <c r="N4656" s="30" t="str">
        <f t="shared" si="1175"/>
        <v>1013.8538</v>
      </c>
      <c r="O4656" s="30">
        <f t="shared" si="1176"/>
        <v>120</v>
      </c>
      <c r="P4656" s="30" t="str">
        <f t="shared" si="1177"/>
        <v>1013.8538</v>
      </c>
      <c r="Q4656" s="30">
        <f t="shared" si="1178"/>
        <v>130</v>
      </c>
      <c r="R4656" s="36" t="str">
        <f t="shared" si="1179"/>
        <v>08-Aug-2017</v>
      </c>
      <c r="S4656" s="37">
        <f t="shared" si="1170"/>
        <v>1013.8538</v>
      </c>
    </row>
    <row r="4657" spans="1:19" ht="26">
      <c r="A4657" s="30" t="s">
        <v>10216</v>
      </c>
      <c r="D4657" s="30" t="str">
        <f t="shared" si="1164"/>
        <v>123705</v>
      </c>
      <c r="E4657" s="30">
        <f t="shared" si="1168"/>
        <v>7</v>
      </c>
      <c r="F4657" s="30" t="str">
        <f t="shared" si="1165"/>
        <v>INF666M01AG1</v>
      </c>
      <c r="G4657" s="30">
        <f t="shared" si="1169"/>
        <v>20</v>
      </c>
      <c r="H4657" s="30" t="str">
        <f t="shared" si="1166"/>
        <v>INF666M01AD8</v>
      </c>
      <c r="I4657" s="30">
        <f t="shared" si="1171"/>
        <v>33</v>
      </c>
      <c r="J4657" s="35" t="str">
        <f t="shared" si="1167"/>
        <v>Indiabulls Short Term Fund - Direct Plan - Weekly Dividend Option</v>
      </c>
      <c r="K4657" s="35">
        <f t="shared" si="1172"/>
        <v>99</v>
      </c>
      <c r="L4657" s="30" t="str">
        <f t="shared" si="1173"/>
        <v>1006.1544</v>
      </c>
      <c r="M4657" s="30">
        <f t="shared" si="1174"/>
        <v>109</v>
      </c>
      <c r="N4657" s="30" t="str">
        <f t="shared" si="1175"/>
        <v>1006.1544</v>
      </c>
      <c r="O4657" s="30">
        <f t="shared" si="1176"/>
        <v>119</v>
      </c>
      <c r="P4657" s="30" t="str">
        <f t="shared" si="1177"/>
        <v>1006.1544</v>
      </c>
      <c r="Q4657" s="30">
        <f t="shared" si="1178"/>
        <v>129</v>
      </c>
      <c r="R4657" s="36" t="str">
        <f t="shared" si="1179"/>
        <v>08-Aug-2017</v>
      </c>
      <c r="S4657" s="37">
        <f t="shared" si="1170"/>
        <v>1006.1544</v>
      </c>
    </row>
    <row r="4658" spans="1:19" ht="26">
      <c r="A4658" s="30" t="s">
        <v>378</v>
      </c>
      <c r="D4658" s="30" t="str">
        <f t="shared" si="1164"/>
        <v>123710</v>
      </c>
      <c r="E4658" s="30">
        <f t="shared" si="1168"/>
        <v>7</v>
      </c>
      <c r="F4658" s="30" t="str">
        <f t="shared" si="1165"/>
        <v>INF666M01AO5</v>
      </c>
      <c r="G4658" s="30">
        <f t="shared" si="1169"/>
        <v>20</v>
      </c>
      <c r="H4658" s="30" t="str">
        <f t="shared" si="1166"/>
        <v>INF666M01AL1</v>
      </c>
      <c r="I4658" s="30">
        <f t="shared" si="1171"/>
        <v>33</v>
      </c>
      <c r="J4658" s="35" t="str">
        <f t="shared" si="1167"/>
        <v>Indiabulls Short Term Fund - Regular Plan - Fortnightly Dividend Option</v>
      </c>
      <c r="K4658" s="35">
        <f t="shared" si="1172"/>
        <v>105</v>
      </c>
      <c r="L4658" s="30" t="str">
        <f t="shared" si="1173"/>
        <v>1001.5118</v>
      </c>
      <c r="M4658" s="30">
        <f t="shared" si="1174"/>
        <v>115</v>
      </c>
      <c r="N4658" s="30" t="str">
        <f t="shared" si="1175"/>
        <v>1001.5118</v>
      </c>
      <c r="O4658" s="30">
        <f t="shared" si="1176"/>
        <v>125</v>
      </c>
      <c r="P4658" s="30" t="str">
        <f t="shared" si="1177"/>
        <v>1001.5118</v>
      </c>
      <c r="Q4658" s="30">
        <f t="shared" si="1178"/>
        <v>135</v>
      </c>
      <c r="R4658" s="36" t="str">
        <f t="shared" si="1179"/>
        <v>01-Jun-2016</v>
      </c>
      <c r="S4658" s="37">
        <f t="shared" si="1170"/>
        <v>1001.5118</v>
      </c>
    </row>
    <row r="4659" spans="1:19">
      <c r="A4659" s="30" t="s">
        <v>10217</v>
      </c>
      <c r="D4659" s="30" t="str">
        <f t="shared" si="1164"/>
        <v>123708</v>
      </c>
      <c r="E4659" s="30">
        <f t="shared" si="1168"/>
        <v>7</v>
      </c>
      <c r="F4659" s="30" t="str">
        <f t="shared" si="1165"/>
        <v>INF666M01AJ5</v>
      </c>
      <c r="G4659" s="30">
        <f t="shared" si="1169"/>
        <v>20</v>
      </c>
      <c r="H4659" s="30" t="str">
        <f t="shared" si="1166"/>
        <v>-</v>
      </c>
      <c r="I4659" s="30">
        <f t="shared" si="1171"/>
        <v>22</v>
      </c>
      <c r="J4659" s="35" t="str">
        <f t="shared" si="1167"/>
        <v>Indiabulls Short Term Fund - Regular Plan - Growth Option</v>
      </c>
      <c r="K4659" s="35">
        <f t="shared" si="1172"/>
        <v>80</v>
      </c>
      <c r="L4659" s="30" t="str">
        <f t="shared" si="1173"/>
        <v>1391.9562</v>
      </c>
      <c r="M4659" s="30">
        <f t="shared" si="1174"/>
        <v>90</v>
      </c>
      <c r="N4659" s="30" t="str">
        <f t="shared" si="1175"/>
        <v>1391.9562</v>
      </c>
      <c r="O4659" s="30">
        <f t="shared" si="1176"/>
        <v>100</v>
      </c>
      <c r="P4659" s="30" t="str">
        <f t="shared" si="1177"/>
        <v>1391.9562</v>
      </c>
      <c r="Q4659" s="30">
        <f t="shared" si="1178"/>
        <v>110</v>
      </c>
      <c r="R4659" s="36" t="str">
        <f t="shared" si="1179"/>
        <v>08-Aug-2017</v>
      </c>
      <c r="S4659" s="37">
        <f t="shared" si="1170"/>
        <v>1391.9562000000001</v>
      </c>
    </row>
    <row r="4660" spans="1:19" ht="26">
      <c r="A4660" s="30" t="s">
        <v>10218</v>
      </c>
      <c r="D4660" s="30" t="str">
        <f t="shared" si="1164"/>
        <v>123711</v>
      </c>
      <c r="E4660" s="30">
        <f t="shared" si="1168"/>
        <v>7</v>
      </c>
      <c r="F4660" s="30" t="str">
        <f t="shared" si="1165"/>
        <v>INF666M01AP2</v>
      </c>
      <c r="G4660" s="30">
        <f t="shared" si="1169"/>
        <v>20</v>
      </c>
      <c r="H4660" s="30" t="str">
        <f t="shared" si="1166"/>
        <v>INF666M01AM9</v>
      </c>
      <c r="I4660" s="30">
        <f t="shared" si="1171"/>
        <v>33</v>
      </c>
      <c r="J4660" s="35" t="str">
        <f t="shared" si="1167"/>
        <v>Indiabulls Short Term Fund - Regular Plan - Monthly Dividend Option</v>
      </c>
      <c r="K4660" s="35">
        <f t="shared" si="1172"/>
        <v>101</v>
      </c>
      <c r="L4660" s="30" t="str">
        <f t="shared" si="1173"/>
        <v>1015.7615</v>
      </c>
      <c r="M4660" s="30">
        <f t="shared" si="1174"/>
        <v>111</v>
      </c>
      <c r="N4660" s="30" t="str">
        <f t="shared" si="1175"/>
        <v>1015.7615</v>
      </c>
      <c r="O4660" s="30">
        <f t="shared" si="1176"/>
        <v>121</v>
      </c>
      <c r="P4660" s="30" t="str">
        <f t="shared" si="1177"/>
        <v>1015.7615</v>
      </c>
      <c r="Q4660" s="30">
        <f t="shared" si="1178"/>
        <v>131</v>
      </c>
      <c r="R4660" s="36" t="str">
        <f t="shared" si="1179"/>
        <v>08-Aug-2017</v>
      </c>
      <c r="S4660" s="37">
        <f t="shared" si="1170"/>
        <v>1015.7615</v>
      </c>
    </row>
    <row r="4661" spans="1:19" ht="26">
      <c r="A4661" s="30" t="s">
        <v>10219</v>
      </c>
      <c r="D4661" s="30" t="str">
        <f t="shared" si="1164"/>
        <v>123709</v>
      </c>
      <c r="E4661" s="30">
        <f t="shared" si="1168"/>
        <v>7</v>
      </c>
      <c r="F4661" s="30" t="str">
        <f t="shared" si="1165"/>
        <v>INF666M01AN7</v>
      </c>
      <c r="G4661" s="30">
        <f t="shared" si="1169"/>
        <v>20</v>
      </c>
      <c r="H4661" s="30" t="str">
        <f t="shared" si="1166"/>
        <v>INF666M01AK3</v>
      </c>
      <c r="I4661" s="30">
        <f t="shared" si="1171"/>
        <v>33</v>
      </c>
      <c r="J4661" s="35" t="str">
        <f t="shared" si="1167"/>
        <v>Indiabulls Short Term Fund - Regular Plan - Weekly Dividend Option</v>
      </c>
      <c r="K4661" s="35">
        <f t="shared" si="1172"/>
        <v>100</v>
      </c>
      <c r="L4661" s="30" t="str">
        <f t="shared" si="1173"/>
        <v>1010.2562</v>
      </c>
      <c r="M4661" s="30">
        <f t="shared" si="1174"/>
        <v>110</v>
      </c>
      <c r="N4661" s="30" t="str">
        <f t="shared" si="1175"/>
        <v>1010.2562</v>
      </c>
      <c r="O4661" s="30">
        <f t="shared" si="1176"/>
        <v>120</v>
      </c>
      <c r="P4661" s="30" t="str">
        <f t="shared" si="1177"/>
        <v>1010.2562</v>
      </c>
      <c r="Q4661" s="30">
        <f t="shared" si="1178"/>
        <v>130</v>
      </c>
      <c r="R4661" s="36" t="str">
        <f t="shared" si="1179"/>
        <v>08-Aug-2017</v>
      </c>
      <c r="S4661" s="37">
        <f t="shared" si="1170"/>
        <v>1010.2562</v>
      </c>
    </row>
    <row r="4662" spans="1:19">
      <c r="A4662" s="30" t="s">
        <v>10220</v>
      </c>
      <c r="D4662" s="30" t="str">
        <f t="shared" si="1164"/>
        <v>116610</v>
      </c>
      <c r="E4662" s="30">
        <f t="shared" si="1168"/>
        <v>7</v>
      </c>
      <c r="F4662" s="30" t="str">
        <f t="shared" si="1165"/>
        <v>-</v>
      </c>
      <c r="G4662" s="30">
        <f t="shared" si="1169"/>
        <v>9</v>
      </c>
      <c r="H4662" s="30" t="str">
        <f t="shared" si="1166"/>
        <v>INF666M01196</v>
      </c>
      <c r="I4662" s="30">
        <f t="shared" si="1171"/>
        <v>22</v>
      </c>
      <c r="J4662" s="35" t="str">
        <f t="shared" si="1167"/>
        <v>Indiabulls Ultra Short Term Fund - Daily Dividend Option</v>
      </c>
      <c r="K4662" s="35">
        <f t="shared" si="1172"/>
        <v>79</v>
      </c>
      <c r="L4662" s="30" t="str">
        <f t="shared" si="1173"/>
        <v>1003.5210</v>
      </c>
      <c r="M4662" s="30">
        <f t="shared" si="1174"/>
        <v>89</v>
      </c>
      <c r="N4662" s="30" t="str">
        <f t="shared" si="1175"/>
        <v>1003.5210</v>
      </c>
      <c r="O4662" s="30">
        <f t="shared" si="1176"/>
        <v>99</v>
      </c>
      <c r="P4662" s="30" t="str">
        <f t="shared" si="1177"/>
        <v>1003.5210</v>
      </c>
      <c r="Q4662" s="30">
        <f t="shared" si="1178"/>
        <v>109</v>
      </c>
      <c r="R4662" s="36" t="str">
        <f t="shared" si="1179"/>
        <v>08-Aug-2017</v>
      </c>
      <c r="S4662" s="37">
        <f t="shared" si="1170"/>
        <v>1003.521</v>
      </c>
    </row>
    <row r="4663" spans="1:19" ht="26">
      <c r="A4663" s="30" t="s">
        <v>10221</v>
      </c>
      <c r="D4663" s="30" t="str">
        <f t="shared" si="1164"/>
        <v>119144</v>
      </c>
      <c r="E4663" s="30">
        <f t="shared" si="1168"/>
        <v>7</v>
      </c>
      <c r="F4663" s="30" t="str">
        <f t="shared" si="1165"/>
        <v>-</v>
      </c>
      <c r="G4663" s="30">
        <f t="shared" si="1169"/>
        <v>9</v>
      </c>
      <c r="H4663" s="30" t="str">
        <f t="shared" si="1166"/>
        <v>INF666M01634</v>
      </c>
      <c r="I4663" s="30">
        <f t="shared" si="1171"/>
        <v>22</v>
      </c>
      <c r="J4663" s="35" t="str">
        <f t="shared" si="1167"/>
        <v>Indiabulls Ultra Short Term Fund - Direct Plan - Daily Dividend Option</v>
      </c>
      <c r="K4663" s="35">
        <f t="shared" si="1172"/>
        <v>93</v>
      </c>
      <c r="L4663" s="30" t="str">
        <f t="shared" si="1173"/>
        <v>1004.3509</v>
      </c>
      <c r="M4663" s="30">
        <f t="shared" si="1174"/>
        <v>103</v>
      </c>
      <c r="N4663" s="30" t="str">
        <f t="shared" si="1175"/>
        <v>1004.3509</v>
      </c>
      <c r="O4663" s="30">
        <f t="shared" si="1176"/>
        <v>113</v>
      </c>
      <c r="P4663" s="30" t="str">
        <f t="shared" si="1177"/>
        <v>1004.3509</v>
      </c>
      <c r="Q4663" s="30">
        <f t="shared" si="1178"/>
        <v>123</v>
      </c>
      <c r="R4663" s="36" t="str">
        <f t="shared" si="1179"/>
        <v>08-Aug-2017</v>
      </c>
      <c r="S4663" s="37">
        <f t="shared" si="1170"/>
        <v>1004.3509</v>
      </c>
    </row>
    <row r="4664" spans="1:19" ht="26">
      <c r="A4664" s="30" t="s">
        <v>10222</v>
      </c>
      <c r="D4664" s="30" t="str">
        <f t="shared" si="1164"/>
        <v>119146</v>
      </c>
      <c r="E4664" s="30">
        <f t="shared" si="1168"/>
        <v>7</v>
      </c>
      <c r="F4664" s="30" t="str">
        <f t="shared" si="1165"/>
        <v>INF666M01584</v>
      </c>
      <c r="G4664" s="30">
        <f t="shared" si="1169"/>
        <v>20</v>
      </c>
      <c r="H4664" s="30" t="str">
        <f t="shared" si="1166"/>
        <v>INF666M01550</v>
      </c>
      <c r="I4664" s="30">
        <f t="shared" si="1171"/>
        <v>33</v>
      </c>
      <c r="J4664" s="35" t="str">
        <f t="shared" si="1167"/>
        <v>Indiabulls Ultra Short Term Fund - Direct Plan - Fortnightly Dividend Option</v>
      </c>
      <c r="K4664" s="35">
        <f t="shared" si="1172"/>
        <v>110</v>
      </c>
      <c r="L4664" s="30" t="str">
        <f t="shared" si="1173"/>
        <v>1004.5601</v>
      </c>
      <c r="M4664" s="30">
        <f t="shared" si="1174"/>
        <v>120</v>
      </c>
      <c r="N4664" s="30" t="str">
        <f t="shared" si="1175"/>
        <v>1004.5601</v>
      </c>
      <c r="O4664" s="30">
        <f t="shared" si="1176"/>
        <v>130</v>
      </c>
      <c r="P4664" s="30" t="str">
        <f t="shared" si="1177"/>
        <v>1004.5601</v>
      </c>
      <c r="Q4664" s="30">
        <f t="shared" si="1178"/>
        <v>140</v>
      </c>
      <c r="R4664" s="36" t="str">
        <f t="shared" si="1179"/>
        <v>08-Aug-2017</v>
      </c>
      <c r="S4664" s="37">
        <f t="shared" si="1170"/>
        <v>1004.5601</v>
      </c>
    </row>
    <row r="4665" spans="1:19">
      <c r="A4665" s="30" t="s">
        <v>10223</v>
      </c>
      <c r="D4665" s="30" t="str">
        <f t="shared" si="1164"/>
        <v>119143</v>
      </c>
      <c r="E4665" s="30">
        <f t="shared" si="1168"/>
        <v>7</v>
      </c>
      <c r="F4665" s="30" t="str">
        <f t="shared" si="1165"/>
        <v>INF666M01535</v>
      </c>
      <c r="G4665" s="30">
        <f t="shared" si="1169"/>
        <v>20</v>
      </c>
      <c r="H4665" s="30" t="str">
        <f t="shared" si="1166"/>
        <v>-</v>
      </c>
      <c r="I4665" s="30">
        <f t="shared" si="1171"/>
        <v>22</v>
      </c>
      <c r="J4665" s="35" t="str">
        <f t="shared" si="1167"/>
        <v>Indiabulls Ultra Short Term Fund - Direct Plan - Growth Option</v>
      </c>
      <c r="K4665" s="35">
        <f t="shared" si="1172"/>
        <v>85</v>
      </c>
      <c r="L4665" s="30" t="str">
        <f t="shared" si="1173"/>
        <v>1657.1291</v>
      </c>
      <c r="M4665" s="30">
        <f t="shared" si="1174"/>
        <v>95</v>
      </c>
      <c r="N4665" s="30" t="str">
        <f t="shared" si="1175"/>
        <v>1657.1291</v>
      </c>
      <c r="O4665" s="30">
        <f t="shared" si="1176"/>
        <v>105</v>
      </c>
      <c r="P4665" s="30" t="str">
        <f t="shared" si="1177"/>
        <v>1657.1291</v>
      </c>
      <c r="Q4665" s="30">
        <f t="shared" si="1178"/>
        <v>115</v>
      </c>
      <c r="R4665" s="36" t="str">
        <f t="shared" si="1179"/>
        <v>08-Aug-2017</v>
      </c>
      <c r="S4665" s="37">
        <f t="shared" si="1170"/>
        <v>1657.1291000000001</v>
      </c>
    </row>
    <row r="4666" spans="1:19" ht="26">
      <c r="A4666" s="30" t="s">
        <v>10224</v>
      </c>
      <c r="D4666" s="30" t="str">
        <f t="shared" si="1164"/>
        <v>119147</v>
      </c>
      <c r="E4666" s="30">
        <f t="shared" si="1168"/>
        <v>7</v>
      </c>
      <c r="F4666" s="30" t="str">
        <f t="shared" si="1165"/>
        <v>INF666M01592</v>
      </c>
      <c r="G4666" s="30">
        <f t="shared" si="1169"/>
        <v>20</v>
      </c>
      <c r="H4666" s="30" t="str">
        <f t="shared" si="1166"/>
        <v>INF666M01568</v>
      </c>
      <c r="I4666" s="30">
        <f t="shared" si="1171"/>
        <v>33</v>
      </c>
      <c r="J4666" s="35" t="str">
        <f t="shared" si="1167"/>
        <v>Indiabulls Ultra Short Term Fund - Direct Plan - Monthly Dividend Option</v>
      </c>
      <c r="K4666" s="35">
        <f t="shared" si="1172"/>
        <v>106</v>
      </c>
      <c r="L4666" s="30" t="str">
        <f t="shared" si="1173"/>
        <v>1004.5142</v>
      </c>
      <c r="M4666" s="30">
        <f t="shared" si="1174"/>
        <v>116</v>
      </c>
      <c r="N4666" s="30" t="str">
        <f t="shared" si="1175"/>
        <v>1004.5142</v>
      </c>
      <c r="O4666" s="30">
        <f t="shared" si="1176"/>
        <v>126</v>
      </c>
      <c r="P4666" s="30" t="str">
        <f t="shared" si="1177"/>
        <v>1004.5142</v>
      </c>
      <c r="Q4666" s="30">
        <f t="shared" si="1178"/>
        <v>136</v>
      </c>
      <c r="R4666" s="36" t="str">
        <f t="shared" si="1179"/>
        <v>08-Aug-2017</v>
      </c>
      <c r="S4666" s="37">
        <f t="shared" si="1170"/>
        <v>1004.5142</v>
      </c>
    </row>
    <row r="4667" spans="1:19" ht="26">
      <c r="A4667" s="30" t="s">
        <v>10225</v>
      </c>
      <c r="D4667" s="30" t="str">
        <f t="shared" si="1164"/>
        <v>119145</v>
      </c>
      <c r="E4667" s="30">
        <f t="shared" si="1168"/>
        <v>7</v>
      </c>
      <c r="F4667" s="30" t="str">
        <f t="shared" si="1165"/>
        <v>INF666M01576</v>
      </c>
      <c r="G4667" s="30">
        <f t="shared" si="1169"/>
        <v>20</v>
      </c>
      <c r="H4667" s="30" t="str">
        <f t="shared" si="1166"/>
        <v>INF666M01543</v>
      </c>
      <c r="I4667" s="30">
        <f t="shared" si="1171"/>
        <v>33</v>
      </c>
      <c r="J4667" s="35" t="str">
        <f t="shared" si="1167"/>
        <v>Indiabulls Ultra Short Term Fund - Direct Plan - Weekly Dividend Option</v>
      </c>
      <c r="K4667" s="35">
        <f t="shared" si="1172"/>
        <v>105</v>
      </c>
      <c r="L4667" s="30" t="str">
        <f t="shared" si="1173"/>
        <v>1002.0260</v>
      </c>
      <c r="M4667" s="30">
        <f t="shared" si="1174"/>
        <v>115</v>
      </c>
      <c r="N4667" s="30" t="str">
        <f t="shared" si="1175"/>
        <v>1002.0260</v>
      </c>
      <c r="O4667" s="30">
        <f t="shared" si="1176"/>
        <v>125</v>
      </c>
      <c r="P4667" s="30" t="str">
        <f t="shared" si="1177"/>
        <v>1002.0260</v>
      </c>
      <c r="Q4667" s="30">
        <f t="shared" si="1178"/>
        <v>135</v>
      </c>
      <c r="R4667" s="36" t="str">
        <f t="shared" si="1179"/>
        <v>08-Aug-2017</v>
      </c>
      <c r="S4667" s="37">
        <f t="shared" si="1170"/>
        <v>1002.026</v>
      </c>
    </row>
    <row r="4668" spans="1:19">
      <c r="A4668" s="30" t="s">
        <v>10226</v>
      </c>
      <c r="D4668" s="30" t="str">
        <f t="shared" si="1164"/>
        <v>116426</v>
      </c>
      <c r="E4668" s="30">
        <f t="shared" si="1168"/>
        <v>7</v>
      </c>
      <c r="F4668" s="30" t="str">
        <f t="shared" si="1165"/>
        <v>INF666M01147</v>
      </c>
      <c r="G4668" s="30">
        <f t="shared" si="1169"/>
        <v>20</v>
      </c>
      <c r="H4668" s="30" t="str">
        <f t="shared" si="1166"/>
        <v>INF666M01113</v>
      </c>
      <c r="I4668" s="30">
        <f t="shared" si="1171"/>
        <v>33</v>
      </c>
      <c r="J4668" s="35" t="str">
        <f t="shared" si="1167"/>
        <v>Indiabulls Ultra Short Term Fund - Fortnightly Dividend Option</v>
      </c>
      <c r="K4668" s="35">
        <f t="shared" si="1172"/>
        <v>96</v>
      </c>
      <c r="L4668" s="30" t="str">
        <f t="shared" si="1173"/>
        <v>1004.6030</v>
      </c>
      <c r="M4668" s="30">
        <f t="shared" si="1174"/>
        <v>106</v>
      </c>
      <c r="N4668" s="30" t="str">
        <f t="shared" si="1175"/>
        <v>1004.6030</v>
      </c>
      <c r="O4668" s="30">
        <f t="shared" si="1176"/>
        <v>116</v>
      </c>
      <c r="P4668" s="30" t="str">
        <f t="shared" si="1177"/>
        <v>1004.6030</v>
      </c>
      <c r="Q4668" s="30">
        <f t="shared" si="1178"/>
        <v>126</v>
      </c>
      <c r="R4668" s="36" t="str">
        <f t="shared" si="1179"/>
        <v>08-Aug-2017</v>
      </c>
      <c r="S4668" s="37">
        <f t="shared" si="1170"/>
        <v>1004.603</v>
      </c>
    </row>
    <row r="4669" spans="1:19">
      <c r="A4669" s="30" t="s">
        <v>10227</v>
      </c>
      <c r="D4669" s="30" t="str">
        <f t="shared" si="1164"/>
        <v>116424</v>
      </c>
      <c r="E4669" s="30">
        <f t="shared" si="1168"/>
        <v>7</v>
      </c>
      <c r="F4669" s="30" t="str">
        <f t="shared" si="1165"/>
        <v>INF666M01097</v>
      </c>
      <c r="G4669" s="30">
        <f t="shared" si="1169"/>
        <v>20</v>
      </c>
      <c r="H4669" s="30" t="str">
        <f t="shared" si="1166"/>
        <v>-</v>
      </c>
      <c r="I4669" s="30">
        <f t="shared" si="1171"/>
        <v>22</v>
      </c>
      <c r="J4669" s="35" t="str">
        <f t="shared" si="1167"/>
        <v>Indiabulls Ultra Short Term Fund - Growth Option</v>
      </c>
      <c r="K4669" s="35">
        <f t="shared" si="1172"/>
        <v>71</v>
      </c>
      <c r="L4669" s="30" t="str">
        <f t="shared" si="1173"/>
        <v>1620.3152</v>
      </c>
      <c r="M4669" s="30">
        <f t="shared" si="1174"/>
        <v>81</v>
      </c>
      <c r="N4669" s="30" t="str">
        <f t="shared" si="1175"/>
        <v>1620.3152</v>
      </c>
      <c r="O4669" s="30">
        <f t="shared" si="1176"/>
        <v>91</v>
      </c>
      <c r="P4669" s="30" t="str">
        <f t="shared" si="1177"/>
        <v>1620.3152</v>
      </c>
      <c r="Q4669" s="30">
        <f t="shared" si="1178"/>
        <v>101</v>
      </c>
      <c r="R4669" s="36" t="str">
        <f t="shared" si="1179"/>
        <v>08-Aug-2017</v>
      </c>
      <c r="S4669" s="37">
        <f t="shared" si="1170"/>
        <v>1620.3152</v>
      </c>
    </row>
    <row r="4670" spans="1:19">
      <c r="A4670" s="30" t="s">
        <v>10228</v>
      </c>
      <c r="D4670" s="30" t="str">
        <f t="shared" si="1164"/>
        <v>116427</v>
      </c>
      <c r="E4670" s="30">
        <f t="shared" si="1168"/>
        <v>7</v>
      </c>
      <c r="F4670" s="30" t="str">
        <f t="shared" si="1165"/>
        <v>INF666M01154</v>
      </c>
      <c r="G4670" s="30">
        <f t="shared" si="1169"/>
        <v>20</v>
      </c>
      <c r="H4670" s="30" t="str">
        <f t="shared" si="1166"/>
        <v>INF666M01121</v>
      </c>
      <c r="I4670" s="30">
        <f t="shared" si="1171"/>
        <v>33</v>
      </c>
      <c r="J4670" s="35" t="str">
        <f t="shared" si="1167"/>
        <v>Indiabulls Ultra Short Term Fund - Monthly Dividend Option</v>
      </c>
      <c r="K4670" s="35">
        <f t="shared" si="1172"/>
        <v>92</v>
      </c>
      <c r="L4670" s="30" t="str">
        <f t="shared" si="1173"/>
        <v>1004.4277</v>
      </c>
      <c r="M4670" s="30">
        <f t="shared" si="1174"/>
        <v>102</v>
      </c>
      <c r="N4670" s="30" t="str">
        <f t="shared" si="1175"/>
        <v>1004.4277</v>
      </c>
      <c r="O4670" s="30">
        <f t="shared" si="1176"/>
        <v>112</v>
      </c>
      <c r="P4670" s="30" t="str">
        <f t="shared" si="1177"/>
        <v>1004.4277</v>
      </c>
      <c r="Q4670" s="30">
        <f t="shared" si="1178"/>
        <v>122</v>
      </c>
      <c r="R4670" s="36" t="str">
        <f t="shared" si="1179"/>
        <v>08-Aug-2017</v>
      </c>
      <c r="S4670" s="37">
        <f t="shared" si="1170"/>
        <v>1004.4277</v>
      </c>
    </row>
    <row r="4671" spans="1:19">
      <c r="A4671" s="30" t="s">
        <v>10229</v>
      </c>
      <c r="D4671" s="30" t="str">
        <f t="shared" si="1164"/>
        <v>116425</v>
      </c>
      <c r="E4671" s="30">
        <f t="shared" si="1168"/>
        <v>7</v>
      </c>
      <c r="F4671" s="30" t="str">
        <f t="shared" si="1165"/>
        <v>INF666M01139</v>
      </c>
      <c r="G4671" s="30">
        <f t="shared" si="1169"/>
        <v>20</v>
      </c>
      <c r="H4671" s="30" t="str">
        <f t="shared" si="1166"/>
        <v>INF666M01105</v>
      </c>
      <c r="I4671" s="30">
        <f t="shared" si="1171"/>
        <v>33</v>
      </c>
      <c r="J4671" s="35" t="str">
        <f t="shared" si="1167"/>
        <v>Indiabulls Ultra Short Term Fund - Weekly Dividend Option</v>
      </c>
      <c r="K4671" s="35">
        <f t="shared" si="1172"/>
        <v>91</v>
      </c>
      <c r="L4671" s="30" t="str">
        <f t="shared" si="1173"/>
        <v>1002.7500</v>
      </c>
      <c r="M4671" s="30">
        <f t="shared" si="1174"/>
        <v>101</v>
      </c>
      <c r="N4671" s="30" t="str">
        <f t="shared" si="1175"/>
        <v>1002.7500</v>
      </c>
      <c r="O4671" s="30">
        <f t="shared" si="1176"/>
        <v>111</v>
      </c>
      <c r="P4671" s="30" t="str">
        <f t="shared" si="1177"/>
        <v>1002.7500</v>
      </c>
      <c r="Q4671" s="30">
        <f t="shared" si="1178"/>
        <v>121</v>
      </c>
      <c r="R4671" s="36" t="str">
        <f t="shared" si="1179"/>
        <v>08-Aug-2017</v>
      </c>
      <c r="S4671" s="37">
        <f t="shared" si="1170"/>
        <v>1002.75</v>
      </c>
    </row>
    <row r="4672" spans="1:19">
      <c r="A4672" s="30" t="s">
        <v>97</v>
      </c>
      <c r="D4672" s="30" t="str">
        <f t="shared" si="1164"/>
        <v/>
      </c>
      <c r="E4672" s="30" t="str">
        <f t="shared" si="1168"/>
        <v/>
      </c>
      <c r="F4672" s="30" t="str">
        <f t="shared" si="1165"/>
        <v xml:space="preserve"> </v>
      </c>
      <c r="G4672" s="30" t="str">
        <f t="shared" si="1169"/>
        <v/>
      </c>
      <c r="H4672" s="30" t="str">
        <f t="shared" si="1166"/>
        <v/>
      </c>
      <c r="I4672" s="30" t="str">
        <f t="shared" si="1171"/>
        <v/>
      </c>
      <c r="J4672" s="35" t="str">
        <f t="shared" si="1167"/>
        <v/>
      </c>
      <c r="K4672" s="35" t="str">
        <f t="shared" si="1172"/>
        <v/>
      </c>
      <c r="L4672" s="30" t="str">
        <f t="shared" si="1173"/>
        <v/>
      </c>
      <c r="M4672" s="30" t="str">
        <f t="shared" si="1174"/>
        <v/>
      </c>
      <c r="N4672" s="30" t="str">
        <f t="shared" si="1175"/>
        <v/>
      </c>
      <c r="O4672" s="30" t="str">
        <f t="shared" si="1176"/>
        <v/>
      </c>
      <c r="P4672" s="30" t="str">
        <f t="shared" si="1177"/>
        <v/>
      </c>
      <c r="Q4672" s="30" t="str">
        <f t="shared" si="1178"/>
        <v/>
      </c>
      <c r="R4672" s="36" t="str">
        <f t="shared" si="1179"/>
        <v/>
      </c>
      <c r="S4672" s="37" t="str">
        <f t="shared" si="1170"/>
        <v/>
      </c>
    </row>
    <row r="4673" spans="1:19">
      <c r="A4673" s="30" t="s">
        <v>128</v>
      </c>
      <c r="D4673" s="30" t="str">
        <f t="shared" si="1164"/>
        <v/>
      </c>
      <c r="E4673" s="30" t="str">
        <f t="shared" si="1168"/>
        <v/>
      </c>
      <c r="F4673" s="30" t="str">
        <f t="shared" si="1165"/>
        <v>Invesco Mutual Fund</v>
      </c>
      <c r="G4673" s="30" t="str">
        <f t="shared" si="1169"/>
        <v/>
      </c>
      <c r="H4673" s="30" t="str">
        <f t="shared" si="1166"/>
        <v/>
      </c>
      <c r="I4673" s="30" t="str">
        <f t="shared" si="1171"/>
        <v/>
      </c>
      <c r="J4673" s="35" t="str">
        <f t="shared" si="1167"/>
        <v/>
      </c>
      <c r="K4673" s="35" t="str">
        <f t="shared" si="1172"/>
        <v/>
      </c>
      <c r="L4673" s="30" t="str">
        <f t="shared" si="1173"/>
        <v/>
      </c>
      <c r="M4673" s="30" t="str">
        <f t="shared" si="1174"/>
        <v/>
      </c>
      <c r="N4673" s="30" t="str">
        <f t="shared" si="1175"/>
        <v/>
      </c>
      <c r="O4673" s="30" t="str">
        <f t="shared" si="1176"/>
        <v/>
      </c>
      <c r="P4673" s="30" t="str">
        <f t="shared" si="1177"/>
        <v/>
      </c>
      <c r="Q4673" s="30" t="str">
        <f t="shared" si="1178"/>
        <v/>
      </c>
      <c r="R4673" s="36" t="str">
        <f t="shared" si="1179"/>
        <v/>
      </c>
      <c r="S4673" s="37" t="str">
        <f t="shared" si="1170"/>
        <v/>
      </c>
    </row>
    <row r="4674" spans="1:19">
      <c r="A4674" s="30" t="s">
        <v>97</v>
      </c>
      <c r="D4674" s="30" t="str">
        <f t="shared" si="1164"/>
        <v/>
      </c>
      <c r="E4674" s="30" t="str">
        <f t="shared" si="1168"/>
        <v/>
      </c>
      <c r="F4674" s="30" t="str">
        <f t="shared" si="1165"/>
        <v xml:space="preserve"> </v>
      </c>
      <c r="G4674" s="30" t="str">
        <f t="shared" si="1169"/>
        <v/>
      </c>
      <c r="H4674" s="30" t="str">
        <f t="shared" si="1166"/>
        <v/>
      </c>
      <c r="I4674" s="30" t="str">
        <f t="shared" si="1171"/>
        <v/>
      </c>
      <c r="J4674" s="35" t="str">
        <f t="shared" si="1167"/>
        <v/>
      </c>
      <c r="K4674" s="35" t="str">
        <f t="shared" si="1172"/>
        <v/>
      </c>
      <c r="L4674" s="30" t="str">
        <f t="shared" si="1173"/>
        <v/>
      </c>
      <c r="M4674" s="30" t="str">
        <f t="shared" si="1174"/>
        <v/>
      </c>
      <c r="N4674" s="30" t="str">
        <f t="shared" si="1175"/>
        <v/>
      </c>
      <c r="O4674" s="30" t="str">
        <f t="shared" si="1176"/>
        <v/>
      </c>
      <c r="P4674" s="30" t="str">
        <f t="shared" si="1177"/>
        <v/>
      </c>
      <c r="Q4674" s="30" t="str">
        <f t="shared" si="1178"/>
        <v/>
      </c>
      <c r="R4674" s="36" t="str">
        <f t="shared" si="1179"/>
        <v/>
      </c>
      <c r="S4674" s="37" t="str">
        <f t="shared" si="1170"/>
        <v/>
      </c>
    </row>
    <row r="4675" spans="1:19">
      <c r="A4675" s="30" t="s">
        <v>10230</v>
      </c>
      <c r="D4675" s="30" t="str">
        <f t="shared" si="1164"/>
        <v>106179</v>
      </c>
      <c r="E4675" s="30">
        <f t="shared" si="1168"/>
        <v>7</v>
      </c>
      <c r="F4675" s="30" t="str">
        <f t="shared" si="1165"/>
        <v>INF205K01QX3</v>
      </c>
      <c r="G4675" s="30">
        <f t="shared" si="1169"/>
        <v>20</v>
      </c>
      <c r="H4675" s="30" t="str">
        <f t="shared" si="1166"/>
        <v>INF205K01QY1</v>
      </c>
      <c r="I4675" s="30">
        <f t="shared" si="1171"/>
        <v>33</v>
      </c>
      <c r="J4675" s="35" t="str">
        <f t="shared" si="1167"/>
        <v>Invesco India Active Income Fund - AnnualDividend</v>
      </c>
      <c r="K4675" s="35">
        <f t="shared" si="1172"/>
        <v>83</v>
      </c>
      <c r="L4675" s="30" t="str">
        <f t="shared" si="1173"/>
        <v>1754.42</v>
      </c>
      <c r="M4675" s="30">
        <f t="shared" si="1174"/>
        <v>91</v>
      </c>
      <c r="N4675" s="30" t="str">
        <f t="shared" si="1175"/>
        <v>1754.42</v>
      </c>
      <c r="O4675" s="30">
        <f t="shared" si="1176"/>
        <v>99</v>
      </c>
      <c r="P4675" s="30" t="str">
        <f t="shared" si="1177"/>
        <v>1754.42</v>
      </c>
      <c r="Q4675" s="30">
        <f t="shared" si="1178"/>
        <v>107</v>
      </c>
      <c r="R4675" s="36" t="str">
        <f t="shared" si="1179"/>
        <v>08-Aug-2017</v>
      </c>
      <c r="S4675" s="37">
        <f t="shared" si="1170"/>
        <v>1754.42</v>
      </c>
    </row>
    <row r="4676" spans="1:19" ht="26">
      <c r="A4676" s="30" t="s">
        <v>6330</v>
      </c>
      <c r="D4676" s="30" t="str">
        <f t="shared" si="1164"/>
        <v>120500</v>
      </c>
      <c r="E4676" s="30">
        <f t="shared" si="1168"/>
        <v>7</v>
      </c>
      <c r="F4676" s="30" t="str">
        <f t="shared" si="1165"/>
        <v>INF205K01RA9</v>
      </c>
      <c r="G4676" s="30">
        <f t="shared" si="1169"/>
        <v>20</v>
      </c>
      <c r="H4676" s="30" t="str">
        <f t="shared" si="1166"/>
        <v>INF205K01RB7</v>
      </c>
      <c r="I4676" s="30">
        <f t="shared" si="1171"/>
        <v>33</v>
      </c>
      <c r="J4676" s="35" t="str">
        <f t="shared" si="1167"/>
        <v>Invesco India Active Income Fund - Direct Plan - AnnualDividend</v>
      </c>
      <c r="K4676" s="35">
        <f t="shared" si="1172"/>
        <v>97</v>
      </c>
      <c r="L4676" s="30" t="str">
        <f t="shared" si="1173"/>
        <v>1692.5370</v>
      </c>
      <c r="M4676" s="30">
        <f t="shared" si="1174"/>
        <v>107</v>
      </c>
      <c r="N4676" s="30" t="str">
        <f t="shared" si="1175"/>
        <v>1692.5370</v>
      </c>
      <c r="O4676" s="30">
        <f t="shared" si="1176"/>
        <v>117</v>
      </c>
      <c r="P4676" s="30" t="str">
        <f t="shared" si="1177"/>
        <v>1692.5370</v>
      </c>
      <c r="Q4676" s="30">
        <f t="shared" si="1178"/>
        <v>127</v>
      </c>
      <c r="R4676" s="36" t="str">
        <f t="shared" si="1179"/>
        <v>21-Mar-2017</v>
      </c>
      <c r="S4676" s="37">
        <f t="shared" si="1170"/>
        <v>1692.537</v>
      </c>
    </row>
    <row r="4677" spans="1:19" ht="26">
      <c r="A4677" s="30" t="s">
        <v>6331</v>
      </c>
      <c r="D4677" s="30" t="str">
        <f t="shared" si="1164"/>
        <v>120499</v>
      </c>
      <c r="E4677" s="30">
        <f t="shared" si="1168"/>
        <v>7</v>
      </c>
      <c r="F4677" s="30" t="str">
        <f t="shared" si="1165"/>
        <v>INF205K01RD3</v>
      </c>
      <c r="G4677" s="30">
        <f t="shared" si="1169"/>
        <v>20</v>
      </c>
      <c r="H4677" s="30" t="str">
        <f t="shared" si="1166"/>
        <v>INF205K01RE1</v>
      </c>
      <c r="I4677" s="30">
        <f t="shared" si="1171"/>
        <v>33</v>
      </c>
      <c r="J4677" s="35" t="str">
        <f t="shared" si="1167"/>
        <v>Invesco India Active Income Fund - Direct Plan - Discretionary Dividend</v>
      </c>
      <c r="K4677" s="35">
        <f t="shared" si="1172"/>
        <v>105</v>
      </c>
      <c r="L4677" s="30" t="str">
        <f t="shared" si="1173"/>
        <v>1572.4236</v>
      </c>
      <c r="M4677" s="30">
        <f t="shared" si="1174"/>
        <v>115</v>
      </c>
      <c r="N4677" s="30" t="str">
        <f t="shared" si="1175"/>
        <v>1572.4236</v>
      </c>
      <c r="O4677" s="30">
        <f t="shared" si="1176"/>
        <v>125</v>
      </c>
      <c r="P4677" s="30" t="str">
        <f t="shared" si="1177"/>
        <v>1572.4236</v>
      </c>
      <c r="Q4677" s="30">
        <f t="shared" si="1178"/>
        <v>135</v>
      </c>
      <c r="R4677" s="36" t="str">
        <f t="shared" si="1179"/>
        <v>21-Mar-2017</v>
      </c>
      <c r="S4677" s="37">
        <f t="shared" si="1170"/>
        <v>1572.4236000000001</v>
      </c>
    </row>
    <row r="4678" spans="1:19">
      <c r="A4678" s="30" t="s">
        <v>10231</v>
      </c>
      <c r="D4678" s="30" t="str">
        <f t="shared" si="1164"/>
        <v>120497</v>
      </c>
      <c r="E4678" s="30">
        <f t="shared" si="1168"/>
        <v>7</v>
      </c>
      <c r="F4678" s="30" t="str">
        <f t="shared" si="1165"/>
        <v>INF205K01RF8</v>
      </c>
      <c r="G4678" s="30">
        <f t="shared" si="1169"/>
        <v>20</v>
      </c>
      <c r="H4678" s="30" t="str">
        <f t="shared" si="1166"/>
        <v>-</v>
      </c>
      <c r="I4678" s="30">
        <f t="shared" si="1171"/>
        <v>22</v>
      </c>
      <c r="J4678" s="35" t="str">
        <f t="shared" si="1167"/>
        <v>Invesco India Active Income Fund - Direct Plan - Growth</v>
      </c>
      <c r="K4678" s="35">
        <f t="shared" si="1172"/>
        <v>78</v>
      </c>
      <c r="L4678" s="30" t="str">
        <f t="shared" si="1173"/>
        <v>2063.3072</v>
      </c>
      <c r="M4678" s="30">
        <f t="shared" si="1174"/>
        <v>88</v>
      </c>
      <c r="N4678" s="30" t="str">
        <f t="shared" si="1175"/>
        <v>2063.3072</v>
      </c>
      <c r="O4678" s="30">
        <f t="shared" si="1176"/>
        <v>98</v>
      </c>
      <c r="P4678" s="30" t="str">
        <f t="shared" si="1177"/>
        <v>2063.3072</v>
      </c>
      <c r="Q4678" s="30">
        <f t="shared" si="1178"/>
        <v>108</v>
      </c>
      <c r="R4678" s="36" t="str">
        <f t="shared" si="1179"/>
        <v>08-Aug-2017</v>
      </c>
      <c r="S4678" s="37">
        <f t="shared" si="1170"/>
        <v>2063.3072000000002</v>
      </c>
    </row>
    <row r="4679" spans="1:19" ht="26">
      <c r="A4679" s="30" t="s">
        <v>10232</v>
      </c>
      <c r="D4679" s="30" t="str">
        <f t="shared" ref="D4679:D4742" si="1180">IF(ISERROR(LEFT(A4679,SEARCH(";",A4679)-1)),"",LEFT(A4679,SEARCH(";",A4679)-1))</f>
        <v>120496</v>
      </c>
      <c r="E4679" s="30">
        <f t="shared" si="1168"/>
        <v>7</v>
      </c>
      <c r="F4679" s="30" t="str">
        <f t="shared" ref="F4679:F4742" si="1181">IF($D4679="",A4679,MID($A4679,E4679+1,SEARCH(";",$A4679,E4679+1)-E4679-1))</f>
        <v>INF205K01RG6</v>
      </c>
      <c r="G4679" s="30">
        <f t="shared" si="1169"/>
        <v>20</v>
      </c>
      <c r="H4679" s="30" t="str">
        <f t="shared" ref="H4679:H4742" si="1182">IF($D4679="","",MID($A4679,G4679+1,SEARCH(";",$A4679,G4679+1)-G4679-1))</f>
        <v>INF205K01RH4</v>
      </c>
      <c r="I4679" s="30">
        <f t="shared" si="1171"/>
        <v>33</v>
      </c>
      <c r="J4679" s="35" t="str">
        <f t="shared" ref="J4679:J4742" si="1183">IF($D4679="","",MID($A4679,I4679+1,SEARCH(";",$A4679,I4679+1)-I4679-1))</f>
        <v>Invesco India Active Income Fund - Direct Plan - MonthlyDividend</v>
      </c>
      <c r="K4679" s="35">
        <f t="shared" si="1172"/>
        <v>98</v>
      </c>
      <c r="L4679" s="30" t="str">
        <f t="shared" si="1173"/>
        <v>1259.6233</v>
      </c>
      <c r="M4679" s="30">
        <f t="shared" si="1174"/>
        <v>108</v>
      </c>
      <c r="N4679" s="30" t="str">
        <f t="shared" si="1175"/>
        <v>1259.6233</v>
      </c>
      <c r="O4679" s="30">
        <f t="shared" si="1176"/>
        <v>118</v>
      </c>
      <c r="P4679" s="30" t="str">
        <f t="shared" si="1177"/>
        <v>1259.6233</v>
      </c>
      <c r="Q4679" s="30">
        <f t="shared" si="1178"/>
        <v>128</v>
      </c>
      <c r="R4679" s="36" t="str">
        <f t="shared" si="1179"/>
        <v>08-Aug-2017</v>
      </c>
      <c r="S4679" s="37">
        <f t="shared" si="1170"/>
        <v>1259.6233</v>
      </c>
    </row>
    <row r="4680" spans="1:19" ht="26">
      <c r="A4680" s="30" t="s">
        <v>10233</v>
      </c>
      <c r="D4680" s="30" t="str">
        <f t="shared" si="1180"/>
        <v>120501</v>
      </c>
      <c r="E4680" s="30">
        <f t="shared" ref="E4680:E4743" si="1184">IF($D4680="","",LEN(D4680)+1)</f>
        <v>7</v>
      </c>
      <c r="F4680" s="30" t="str">
        <f t="shared" si="1181"/>
        <v>INF205K01RI2</v>
      </c>
      <c r="G4680" s="30">
        <f t="shared" ref="G4680:G4743" si="1185">IF($D4680="","",E4680+(LEN(F4680)+1))</f>
        <v>20</v>
      </c>
      <c r="H4680" s="30" t="str">
        <f t="shared" si="1182"/>
        <v>INF205K01RJ0</v>
      </c>
      <c r="I4680" s="30">
        <f t="shared" si="1171"/>
        <v>33</v>
      </c>
      <c r="J4680" s="35" t="str">
        <f t="shared" si="1183"/>
        <v>Invesco India Active Income Fund - Direct Plan - Quarterly Dividend</v>
      </c>
      <c r="K4680" s="35">
        <f t="shared" si="1172"/>
        <v>101</v>
      </c>
      <c r="L4680" s="30" t="str">
        <f t="shared" si="1173"/>
        <v>1139.5365</v>
      </c>
      <c r="M4680" s="30">
        <f t="shared" si="1174"/>
        <v>111</v>
      </c>
      <c r="N4680" s="30" t="str">
        <f t="shared" si="1175"/>
        <v>1139.5365</v>
      </c>
      <c r="O4680" s="30">
        <f t="shared" si="1176"/>
        <v>121</v>
      </c>
      <c r="P4680" s="30" t="str">
        <f t="shared" si="1177"/>
        <v>1139.5365</v>
      </c>
      <c r="Q4680" s="30">
        <f t="shared" si="1178"/>
        <v>131</v>
      </c>
      <c r="R4680" s="36" t="str">
        <f t="shared" si="1179"/>
        <v>08-Aug-2017</v>
      </c>
      <c r="S4680" s="37">
        <f t="shared" ref="S4680:S4743" si="1186">IF(L4680="","",L4680+0)</f>
        <v>1139.5364999999999</v>
      </c>
    </row>
    <row r="4681" spans="1:19">
      <c r="A4681" s="30" t="s">
        <v>379</v>
      </c>
      <c r="D4681" s="30" t="str">
        <f t="shared" si="1180"/>
        <v>116109</v>
      </c>
      <c r="E4681" s="30">
        <f t="shared" si="1184"/>
        <v>7</v>
      </c>
      <c r="F4681" s="30" t="str">
        <f t="shared" si="1181"/>
        <v>INF205K01RK8</v>
      </c>
      <c r="G4681" s="30">
        <f t="shared" si="1185"/>
        <v>20</v>
      </c>
      <c r="H4681" s="30" t="str">
        <f t="shared" si="1182"/>
        <v>INF205K01RL6</v>
      </c>
      <c r="I4681" s="30">
        <f t="shared" si="1171"/>
        <v>33</v>
      </c>
      <c r="J4681" s="35" t="str">
        <f t="shared" si="1183"/>
        <v>Invesco India Active Income Fund - Discretionary Dividend</v>
      </c>
      <c r="K4681" s="35">
        <f t="shared" si="1172"/>
        <v>91</v>
      </c>
      <c r="L4681" s="30" t="str">
        <f t="shared" si="1173"/>
        <v>1204.5124</v>
      </c>
      <c r="M4681" s="30">
        <f t="shared" si="1174"/>
        <v>101</v>
      </c>
      <c r="N4681" s="30" t="str">
        <f t="shared" si="1175"/>
        <v>1192.4673</v>
      </c>
      <c r="O4681" s="30">
        <f t="shared" si="1176"/>
        <v>111</v>
      </c>
      <c r="P4681" s="30" t="str">
        <f t="shared" si="1177"/>
        <v>1204.5124</v>
      </c>
      <c r="Q4681" s="30">
        <f t="shared" si="1178"/>
        <v>121</v>
      </c>
      <c r="R4681" s="36" t="str">
        <f t="shared" si="1179"/>
        <v>15-Jul-2015</v>
      </c>
      <c r="S4681" s="37">
        <f t="shared" si="1186"/>
        <v>1204.5124000000001</v>
      </c>
    </row>
    <row r="4682" spans="1:19">
      <c r="A4682" s="30" t="s">
        <v>10234</v>
      </c>
      <c r="D4682" s="30" t="str">
        <f t="shared" si="1180"/>
        <v>106177</v>
      </c>
      <c r="E4682" s="30">
        <f t="shared" si="1184"/>
        <v>7</v>
      </c>
      <c r="F4682" s="30" t="str">
        <f t="shared" si="1181"/>
        <v>INF205K01RM4</v>
      </c>
      <c r="G4682" s="30">
        <f t="shared" si="1185"/>
        <v>20</v>
      </c>
      <c r="H4682" s="30" t="str">
        <f t="shared" si="1182"/>
        <v>-</v>
      </c>
      <c r="I4682" s="30">
        <f t="shared" si="1171"/>
        <v>22</v>
      </c>
      <c r="J4682" s="35" t="str">
        <f t="shared" si="1183"/>
        <v>Invesco India Active Income Fund - Growth</v>
      </c>
      <c r="K4682" s="35">
        <f t="shared" si="1172"/>
        <v>64</v>
      </c>
      <c r="L4682" s="30" t="str">
        <f t="shared" si="1173"/>
        <v>1994.8361</v>
      </c>
      <c r="M4682" s="30">
        <f t="shared" si="1174"/>
        <v>74</v>
      </c>
      <c r="N4682" s="30" t="str">
        <f t="shared" si="1175"/>
        <v>1994.8361</v>
      </c>
      <c r="O4682" s="30">
        <f t="shared" si="1176"/>
        <v>84</v>
      </c>
      <c r="P4682" s="30" t="str">
        <f t="shared" si="1177"/>
        <v>1994.8361</v>
      </c>
      <c r="Q4682" s="30">
        <f t="shared" si="1178"/>
        <v>94</v>
      </c>
      <c r="R4682" s="36" t="str">
        <f t="shared" si="1179"/>
        <v>08-Aug-2017</v>
      </c>
      <c r="S4682" s="37">
        <f t="shared" si="1186"/>
        <v>1994.8361</v>
      </c>
    </row>
    <row r="4683" spans="1:19">
      <c r="A4683" s="30" t="s">
        <v>10235</v>
      </c>
      <c r="D4683" s="30" t="str">
        <f t="shared" si="1180"/>
        <v>106171</v>
      </c>
      <c r="E4683" s="30">
        <f t="shared" si="1184"/>
        <v>7</v>
      </c>
      <c r="F4683" s="30" t="str">
        <f t="shared" si="1181"/>
        <v>INF205K01RN2</v>
      </c>
      <c r="G4683" s="30">
        <f t="shared" si="1185"/>
        <v>20</v>
      </c>
      <c r="H4683" s="30" t="str">
        <f t="shared" si="1182"/>
        <v>INF205K01RO0</v>
      </c>
      <c r="I4683" s="30">
        <f t="shared" si="1171"/>
        <v>33</v>
      </c>
      <c r="J4683" s="35" t="str">
        <f t="shared" si="1183"/>
        <v>Invesco India Active Income Fund - MonthlyDividend</v>
      </c>
      <c r="K4683" s="35">
        <f t="shared" si="1172"/>
        <v>84</v>
      </c>
      <c r="L4683" s="30" t="str">
        <f t="shared" si="1173"/>
        <v>1467.4777</v>
      </c>
      <c r="M4683" s="30">
        <f t="shared" si="1174"/>
        <v>94</v>
      </c>
      <c r="N4683" s="30" t="str">
        <f t="shared" si="1175"/>
        <v>1467.4777</v>
      </c>
      <c r="O4683" s="30">
        <f t="shared" si="1176"/>
        <v>104</v>
      </c>
      <c r="P4683" s="30" t="str">
        <f t="shared" si="1177"/>
        <v>1467.4777</v>
      </c>
      <c r="Q4683" s="30">
        <f t="shared" si="1178"/>
        <v>114</v>
      </c>
      <c r="R4683" s="36" t="str">
        <f t="shared" si="1179"/>
        <v>08-Aug-2017</v>
      </c>
      <c r="S4683" s="37">
        <f t="shared" si="1186"/>
        <v>1467.4776999999999</v>
      </c>
    </row>
    <row r="4684" spans="1:19">
      <c r="A4684" s="30" t="s">
        <v>10236</v>
      </c>
      <c r="D4684" s="30" t="str">
        <f t="shared" si="1180"/>
        <v>106172</v>
      </c>
      <c r="E4684" s="30">
        <f t="shared" si="1184"/>
        <v>7</v>
      </c>
      <c r="F4684" s="30" t="str">
        <f t="shared" si="1181"/>
        <v>INF205K01RP7</v>
      </c>
      <c r="G4684" s="30">
        <f t="shared" si="1185"/>
        <v>20</v>
      </c>
      <c r="H4684" s="30" t="str">
        <f t="shared" si="1182"/>
        <v>INF205K01RQ5</v>
      </c>
      <c r="I4684" s="30">
        <f t="shared" si="1171"/>
        <v>33</v>
      </c>
      <c r="J4684" s="35" t="str">
        <f t="shared" si="1183"/>
        <v>Invesco India Active Income Fund - QuarterlyDividend</v>
      </c>
      <c r="K4684" s="35">
        <f t="shared" si="1172"/>
        <v>86</v>
      </c>
      <c r="L4684" s="30" t="str">
        <f t="shared" si="1173"/>
        <v>1111.8072</v>
      </c>
      <c r="M4684" s="30">
        <f t="shared" si="1174"/>
        <v>96</v>
      </c>
      <c r="N4684" s="30" t="str">
        <f t="shared" si="1175"/>
        <v>1111.8072</v>
      </c>
      <c r="O4684" s="30">
        <f t="shared" si="1176"/>
        <v>106</v>
      </c>
      <c r="P4684" s="30" t="str">
        <f t="shared" si="1177"/>
        <v>1111.8072</v>
      </c>
      <c r="Q4684" s="30">
        <f t="shared" si="1178"/>
        <v>116</v>
      </c>
      <c r="R4684" s="36" t="str">
        <f t="shared" si="1179"/>
        <v>08-Aug-2017</v>
      </c>
      <c r="S4684" s="37">
        <f t="shared" si="1186"/>
        <v>1111.8072</v>
      </c>
    </row>
    <row r="4685" spans="1:19">
      <c r="A4685" s="30" t="s">
        <v>10237</v>
      </c>
      <c r="D4685" s="30" t="str">
        <f t="shared" si="1180"/>
        <v>118234</v>
      </c>
      <c r="E4685" s="30">
        <f t="shared" si="1184"/>
        <v>7</v>
      </c>
      <c r="F4685" s="30" t="str">
        <f t="shared" si="1181"/>
        <v>-</v>
      </c>
      <c r="G4685" s="30">
        <f t="shared" si="1185"/>
        <v>9</v>
      </c>
      <c r="H4685" s="30" t="str">
        <f t="shared" si="1182"/>
        <v>INF205K01JX8</v>
      </c>
      <c r="I4685" s="30">
        <f t="shared" ref="I4685:I4748" si="1187">IF($D4685="","",G4685+LEN(H4685)+1)</f>
        <v>22</v>
      </c>
      <c r="J4685" s="35" t="str">
        <f t="shared" si="1183"/>
        <v>Invesco India Bank Debt Fund - Daily Dividend Option</v>
      </c>
      <c r="K4685" s="35">
        <f t="shared" ref="K4685:K4748" si="1188">IF($D4685="","",I4685+LEN(J4685)+1)</f>
        <v>75</v>
      </c>
      <c r="L4685" s="30" t="str">
        <f t="shared" ref="L4685:L4748" si="1189">IF($D4685="","",MID($A4685,K4685+1,SEARCH(";",$A4685,K4685+1)-K4685-1))</f>
        <v>1003.72</v>
      </c>
      <c r="M4685" s="30">
        <f t="shared" ref="M4685:M4748" si="1190">IF($D4685="","",K4685+LEN(L4685)+1)</f>
        <v>83</v>
      </c>
      <c r="N4685" s="30" t="str">
        <f t="shared" ref="N4685:N4748" si="1191">IF($D4685="","",MID($A4685,M4685+1,SEARCH(";",$A4685,M4685+1)-M4685-1))</f>
        <v>1003.72</v>
      </c>
      <c r="O4685" s="30">
        <f t="shared" ref="O4685:O4748" si="1192">IF($D4685="","",M4685+LEN(N4685)+1)</f>
        <v>91</v>
      </c>
      <c r="P4685" s="30" t="str">
        <f t="shared" ref="P4685:P4748" si="1193">IF($D4685="","",MID($A4685,O4685+1,SEARCH(";",$A4685,O4685+1)-O4685-1))</f>
        <v>1003.72</v>
      </c>
      <c r="Q4685" s="30">
        <f t="shared" ref="Q4685:Q4748" si="1194">IF($D4685="","",O4685+LEN(P4685)+1)</f>
        <v>99</v>
      </c>
      <c r="R4685" s="36" t="str">
        <f t="shared" ref="R4685:R4748" si="1195">IF($D4685="","",MID($A4685,Q4685+1,15))</f>
        <v>08-Aug-2017</v>
      </c>
      <c r="S4685" s="37">
        <f t="shared" si="1186"/>
        <v>1003.72</v>
      </c>
    </row>
    <row r="4686" spans="1:19" ht="26">
      <c r="A4686" s="30" t="s">
        <v>6332</v>
      </c>
      <c r="D4686" s="30" t="str">
        <f t="shared" si="1180"/>
        <v>120443</v>
      </c>
      <c r="E4686" s="30">
        <f t="shared" si="1184"/>
        <v>7</v>
      </c>
      <c r="F4686" s="30" t="str">
        <f t="shared" si="1181"/>
        <v>-</v>
      </c>
      <c r="G4686" s="30">
        <f t="shared" si="1185"/>
        <v>9</v>
      </c>
      <c r="H4686" s="30" t="str">
        <f t="shared" si="1182"/>
        <v>INF205K01KS6</v>
      </c>
      <c r="I4686" s="30">
        <f t="shared" si="1187"/>
        <v>22</v>
      </c>
      <c r="J4686" s="35" t="str">
        <f t="shared" si="1183"/>
        <v>Invesco India Bank Debt Fund - Direct Plan -  Daily Dividend Option</v>
      </c>
      <c r="K4686" s="35">
        <f t="shared" si="1188"/>
        <v>90</v>
      </c>
      <c r="L4686" s="30" t="str">
        <f t="shared" si="1189"/>
        <v>1003.7200</v>
      </c>
      <c r="M4686" s="30">
        <f t="shared" si="1190"/>
        <v>100</v>
      </c>
      <c r="N4686" s="30" t="str">
        <f t="shared" si="1191"/>
        <v>1003.7200</v>
      </c>
      <c r="O4686" s="30">
        <f t="shared" si="1192"/>
        <v>110</v>
      </c>
      <c r="P4686" s="30" t="str">
        <f t="shared" si="1193"/>
        <v>1003.7200</v>
      </c>
      <c r="Q4686" s="30">
        <f t="shared" si="1194"/>
        <v>120</v>
      </c>
      <c r="R4686" s="36" t="str">
        <f t="shared" si="1195"/>
        <v>22-Mar-2017</v>
      </c>
      <c r="S4686" s="37">
        <f t="shared" si="1186"/>
        <v>1003.72</v>
      </c>
    </row>
    <row r="4687" spans="1:19">
      <c r="A4687" s="30" t="s">
        <v>10238</v>
      </c>
      <c r="D4687" s="30" t="str">
        <f t="shared" si="1180"/>
        <v>120444</v>
      </c>
      <c r="E4687" s="30">
        <f t="shared" si="1184"/>
        <v>7</v>
      </c>
      <c r="F4687" s="30" t="str">
        <f t="shared" si="1181"/>
        <v>INF205K01KT4</v>
      </c>
      <c r="G4687" s="30">
        <f t="shared" si="1185"/>
        <v>20</v>
      </c>
      <c r="H4687" s="30" t="str">
        <f t="shared" si="1182"/>
        <v>-</v>
      </c>
      <c r="I4687" s="30">
        <f t="shared" si="1187"/>
        <v>22</v>
      </c>
      <c r="J4687" s="35" t="str">
        <f t="shared" si="1183"/>
        <v>Invesco India Bank Debt Fund - Direct Plan -  Growth Option</v>
      </c>
      <c r="K4687" s="35">
        <f t="shared" si="1188"/>
        <v>82</v>
      </c>
      <c r="L4687" s="30" t="str">
        <f t="shared" si="1189"/>
        <v>1440.1678</v>
      </c>
      <c r="M4687" s="30">
        <f t="shared" si="1190"/>
        <v>92</v>
      </c>
      <c r="N4687" s="30" t="str">
        <f t="shared" si="1191"/>
        <v>1440.1678</v>
      </c>
      <c r="O4687" s="30">
        <f t="shared" si="1192"/>
        <v>102</v>
      </c>
      <c r="P4687" s="30" t="str">
        <f t="shared" si="1193"/>
        <v>1440.1678</v>
      </c>
      <c r="Q4687" s="30">
        <f t="shared" si="1194"/>
        <v>112</v>
      </c>
      <c r="R4687" s="36" t="str">
        <f t="shared" si="1195"/>
        <v>08-Aug-2017</v>
      </c>
      <c r="S4687" s="37">
        <f t="shared" si="1186"/>
        <v>1440.1677999999999</v>
      </c>
    </row>
    <row r="4688" spans="1:19" ht="26">
      <c r="A4688" s="30" t="s">
        <v>10239</v>
      </c>
      <c r="D4688" s="30" t="str">
        <f t="shared" si="1180"/>
        <v>120445</v>
      </c>
      <c r="E4688" s="30">
        <f t="shared" si="1184"/>
        <v>7</v>
      </c>
      <c r="F4688" s="30" t="str">
        <f t="shared" si="1181"/>
        <v>INF205K01KU2</v>
      </c>
      <c r="G4688" s="30">
        <f t="shared" si="1185"/>
        <v>20</v>
      </c>
      <c r="H4688" s="30" t="str">
        <f t="shared" si="1182"/>
        <v>INF205K01KV0</v>
      </c>
      <c r="I4688" s="30">
        <f t="shared" si="1187"/>
        <v>33</v>
      </c>
      <c r="J4688" s="35" t="str">
        <f t="shared" si="1183"/>
        <v>Invesco India Bank Debt Fund - Direct Plan -  Monthly Dividend Option</v>
      </c>
      <c r="K4688" s="35">
        <f t="shared" si="1188"/>
        <v>103</v>
      </c>
      <c r="L4688" s="30" t="str">
        <f t="shared" si="1189"/>
        <v>1012.2111</v>
      </c>
      <c r="M4688" s="30">
        <f t="shared" si="1190"/>
        <v>113</v>
      </c>
      <c r="N4688" s="30" t="str">
        <f t="shared" si="1191"/>
        <v>1012.2111</v>
      </c>
      <c r="O4688" s="30">
        <f t="shared" si="1192"/>
        <v>123</v>
      </c>
      <c r="P4688" s="30" t="str">
        <f t="shared" si="1193"/>
        <v>1012.2111</v>
      </c>
      <c r="Q4688" s="30">
        <f t="shared" si="1194"/>
        <v>133</v>
      </c>
      <c r="R4688" s="36" t="str">
        <f t="shared" si="1195"/>
        <v>08-Aug-2017</v>
      </c>
      <c r="S4688" s="37">
        <f t="shared" si="1186"/>
        <v>1012.2111</v>
      </c>
    </row>
    <row r="4689" spans="1:19">
      <c r="A4689" s="30" t="s">
        <v>10240</v>
      </c>
      <c r="D4689" s="30" t="str">
        <f t="shared" si="1180"/>
        <v>118232</v>
      </c>
      <c r="E4689" s="30">
        <f t="shared" si="1184"/>
        <v>7</v>
      </c>
      <c r="F4689" s="30" t="str">
        <f t="shared" si="1181"/>
        <v>INF205K01JV2</v>
      </c>
      <c r="G4689" s="30">
        <f t="shared" si="1185"/>
        <v>20</v>
      </c>
      <c r="H4689" s="30" t="str">
        <f t="shared" si="1182"/>
        <v>-</v>
      </c>
      <c r="I4689" s="30">
        <f t="shared" si="1187"/>
        <v>22</v>
      </c>
      <c r="J4689" s="35" t="str">
        <f t="shared" si="1183"/>
        <v>Invesco India Bank Debt Fund - Growth Option</v>
      </c>
      <c r="K4689" s="35">
        <f t="shared" si="1188"/>
        <v>67</v>
      </c>
      <c r="L4689" s="30" t="str">
        <f t="shared" si="1189"/>
        <v>1387.928</v>
      </c>
      <c r="M4689" s="30">
        <f t="shared" si="1190"/>
        <v>76</v>
      </c>
      <c r="N4689" s="30" t="str">
        <f t="shared" si="1191"/>
        <v>1387.928</v>
      </c>
      <c r="O4689" s="30">
        <f t="shared" si="1192"/>
        <v>85</v>
      </c>
      <c r="P4689" s="30" t="str">
        <f t="shared" si="1193"/>
        <v>1387.928</v>
      </c>
      <c r="Q4689" s="30">
        <f t="shared" si="1194"/>
        <v>94</v>
      </c>
      <c r="R4689" s="36" t="str">
        <f t="shared" si="1195"/>
        <v>08-Aug-2017</v>
      </c>
      <c r="S4689" s="37">
        <f t="shared" si="1186"/>
        <v>1387.9280000000001</v>
      </c>
    </row>
    <row r="4690" spans="1:19">
      <c r="A4690" s="30" t="s">
        <v>10241</v>
      </c>
      <c r="D4690" s="30" t="str">
        <f t="shared" si="1180"/>
        <v>118233</v>
      </c>
      <c r="E4690" s="30">
        <f t="shared" si="1184"/>
        <v>7</v>
      </c>
      <c r="F4690" s="30" t="str">
        <f t="shared" si="1181"/>
        <v>INF205K01JW0</v>
      </c>
      <c r="G4690" s="30">
        <f t="shared" si="1185"/>
        <v>20</v>
      </c>
      <c r="H4690" s="30" t="str">
        <f t="shared" si="1182"/>
        <v>INF205K01JY6</v>
      </c>
      <c r="I4690" s="30">
        <f t="shared" si="1187"/>
        <v>33</v>
      </c>
      <c r="J4690" s="35" t="str">
        <f t="shared" si="1183"/>
        <v>Invesco India Bank Debt Fund - Monthly Dividend Option</v>
      </c>
      <c r="K4690" s="35">
        <f t="shared" si="1188"/>
        <v>88</v>
      </c>
      <c r="L4690" s="30" t="str">
        <f t="shared" si="1189"/>
        <v>1012.0905</v>
      </c>
      <c r="M4690" s="30">
        <f t="shared" si="1190"/>
        <v>98</v>
      </c>
      <c r="N4690" s="30" t="str">
        <f t="shared" si="1191"/>
        <v>1012.0905</v>
      </c>
      <c r="O4690" s="30">
        <f t="shared" si="1192"/>
        <v>108</v>
      </c>
      <c r="P4690" s="30" t="str">
        <f t="shared" si="1193"/>
        <v>1012.0905</v>
      </c>
      <c r="Q4690" s="30">
        <f t="shared" si="1194"/>
        <v>118</v>
      </c>
      <c r="R4690" s="36" t="str">
        <f t="shared" si="1195"/>
        <v>08-Aug-2017</v>
      </c>
      <c r="S4690" s="37">
        <f t="shared" si="1186"/>
        <v>1012.0905</v>
      </c>
    </row>
    <row r="4691" spans="1:19" ht="26">
      <c r="A4691" s="30" t="s">
        <v>10242</v>
      </c>
      <c r="D4691" s="30" t="str">
        <f t="shared" si="1180"/>
        <v>130722</v>
      </c>
      <c r="E4691" s="30">
        <f t="shared" si="1184"/>
        <v>7</v>
      </c>
      <c r="F4691" s="30" t="str">
        <f t="shared" si="1181"/>
        <v>INF205K01I83</v>
      </c>
      <c r="G4691" s="30">
        <f t="shared" si="1185"/>
        <v>20</v>
      </c>
      <c r="H4691" s="30" t="str">
        <f t="shared" si="1182"/>
        <v>-</v>
      </c>
      <c r="I4691" s="30">
        <f t="shared" si="1187"/>
        <v>22</v>
      </c>
      <c r="J4691" s="35" t="str">
        <f t="shared" si="1183"/>
        <v>Invesco India Corporate Bond Opportunites Fund - Direct Plan - Growth</v>
      </c>
      <c r="K4691" s="35">
        <f t="shared" si="1188"/>
        <v>92</v>
      </c>
      <c r="L4691" s="30" t="str">
        <f t="shared" si="1189"/>
        <v>1350.9675</v>
      </c>
      <c r="M4691" s="30">
        <f t="shared" si="1190"/>
        <v>102</v>
      </c>
      <c r="N4691" s="30" t="str">
        <f t="shared" si="1191"/>
        <v>1337.4578</v>
      </c>
      <c r="O4691" s="30">
        <f t="shared" si="1192"/>
        <v>112</v>
      </c>
      <c r="P4691" s="30" t="str">
        <f t="shared" si="1193"/>
        <v>1350.9675</v>
      </c>
      <c r="Q4691" s="30">
        <f t="shared" si="1194"/>
        <v>122</v>
      </c>
      <c r="R4691" s="36" t="str">
        <f t="shared" si="1195"/>
        <v>08-Aug-2017</v>
      </c>
      <c r="S4691" s="37">
        <f t="shared" si="1186"/>
        <v>1350.9675</v>
      </c>
    </row>
    <row r="4692" spans="1:19" ht="26">
      <c r="A4692" s="30" t="s">
        <v>10243</v>
      </c>
      <c r="D4692" s="30" t="str">
        <f t="shared" si="1180"/>
        <v>130724</v>
      </c>
      <c r="E4692" s="30">
        <f t="shared" si="1184"/>
        <v>7</v>
      </c>
      <c r="F4692" s="30" t="str">
        <f t="shared" si="1181"/>
        <v>INF205K01I91</v>
      </c>
      <c r="G4692" s="30">
        <f t="shared" si="1185"/>
        <v>20</v>
      </c>
      <c r="H4692" s="30" t="str">
        <f t="shared" si="1182"/>
        <v>INF205K01J17</v>
      </c>
      <c r="I4692" s="30">
        <f t="shared" si="1187"/>
        <v>33</v>
      </c>
      <c r="J4692" s="35" t="str">
        <f t="shared" si="1183"/>
        <v>Invesco India Corporate Bond Opportunites Fund - Direct Plan - Monthly Dividend</v>
      </c>
      <c r="K4692" s="35">
        <f t="shared" si="1188"/>
        <v>113</v>
      </c>
      <c r="L4692" s="30" t="str">
        <f t="shared" si="1189"/>
        <v>1038.8005</v>
      </c>
      <c r="M4692" s="30">
        <f t="shared" si="1190"/>
        <v>123</v>
      </c>
      <c r="N4692" s="30" t="str">
        <f t="shared" si="1191"/>
        <v>1028.4125</v>
      </c>
      <c r="O4692" s="30">
        <f t="shared" si="1192"/>
        <v>133</v>
      </c>
      <c r="P4692" s="30" t="str">
        <f t="shared" si="1193"/>
        <v>1038.8005</v>
      </c>
      <c r="Q4692" s="30">
        <f t="shared" si="1194"/>
        <v>143</v>
      </c>
      <c r="R4692" s="36" t="str">
        <f t="shared" si="1195"/>
        <v>08-Aug-2017</v>
      </c>
      <c r="S4692" s="37">
        <f t="shared" si="1186"/>
        <v>1038.8005000000001</v>
      </c>
    </row>
    <row r="4693" spans="1:19" ht="26">
      <c r="A4693" s="30" t="s">
        <v>10244</v>
      </c>
      <c r="D4693" s="30" t="str">
        <f t="shared" si="1180"/>
        <v>130726</v>
      </c>
      <c r="E4693" s="30">
        <f t="shared" si="1184"/>
        <v>7</v>
      </c>
      <c r="F4693" s="30" t="str">
        <f t="shared" si="1181"/>
        <v>INF205K01I59</v>
      </c>
      <c r="G4693" s="30">
        <f t="shared" si="1185"/>
        <v>20</v>
      </c>
      <c r="H4693" s="30" t="str">
        <f t="shared" si="1182"/>
        <v>INF205K01I75</v>
      </c>
      <c r="I4693" s="30">
        <f t="shared" si="1187"/>
        <v>33</v>
      </c>
      <c r="J4693" s="35" t="str">
        <f t="shared" si="1183"/>
        <v>Invesco India Corporate Bond Opportunites Fund - Regular Plan - Discretionary Dividend</v>
      </c>
      <c r="K4693" s="35">
        <f t="shared" si="1188"/>
        <v>120</v>
      </c>
      <c r="L4693" s="30" t="str">
        <f t="shared" si="1189"/>
        <v>1321.6208</v>
      </c>
      <c r="M4693" s="30">
        <f t="shared" si="1190"/>
        <v>130</v>
      </c>
      <c r="N4693" s="30" t="str">
        <f t="shared" si="1191"/>
        <v>1308.4046</v>
      </c>
      <c r="O4693" s="30">
        <f t="shared" si="1192"/>
        <v>140</v>
      </c>
      <c r="P4693" s="30" t="str">
        <f t="shared" si="1193"/>
        <v>1321.6208</v>
      </c>
      <c r="Q4693" s="30">
        <f t="shared" si="1194"/>
        <v>150</v>
      </c>
      <c r="R4693" s="36" t="str">
        <f t="shared" si="1195"/>
        <v>08-Aug-2017</v>
      </c>
      <c r="S4693" s="37">
        <f t="shared" si="1186"/>
        <v>1321.6207999999999</v>
      </c>
    </row>
    <row r="4694" spans="1:19" ht="26">
      <c r="A4694" s="30" t="s">
        <v>10245</v>
      </c>
      <c r="D4694" s="30" t="str">
        <f t="shared" si="1180"/>
        <v>130721</v>
      </c>
      <c r="E4694" s="30">
        <f t="shared" si="1184"/>
        <v>7</v>
      </c>
      <c r="F4694" s="30" t="str">
        <f t="shared" si="1181"/>
        <v>INF205K01I34</v>
      </c>
      <c r="G4694" s="30">
        <f t="shared" si="1185"/>
        <v>20</v>
      </c>
      <c r="H4694" s="30" t="str">
        <f t="shared" si="1182"/>
        <v>-</v>
      </c>
      <c r="I4694" s="30">
        <f t="shared" si="1187"/>
        <v>22</v>
      </c>
      <c r="J4694" s="35" t="str">
        <f t="shared" si="1183"/>
        <v>Invesco India Corporate Bond Opportunites Fund - Regular Plan - Growth</v>
      </c>
      <c r="K4694" s="35">
        <f t="shared" si="1188"/>
        <v>93</v>
      </c>
      <c r="L4694" s="30" t="str">
        <f t="shared" si="1189"/>
        <v>1321.6265</v>
      </c>
      <c r="M4694" s="30">
        <f t="shared" si="1190"/>
        <v>103</v>
      </c>
      <c r="N4694" s="30" t="str">
        <f t="shared" si="1191"/>
        <v>1308.4102</v>
      </c>
      <c r="O4694" s="30">
        <f t="shared" si="1192"/>
        <v>113</v>
      </c>
      <c r="P4694" s="30" t="str">
        <f t="shared" si="1193"/>
        <v>1321.6265</v>
      </c>
      <c r="Q4694" s="30">
        <f t="shared" si="1194"/>
        <v>123</v>
      </c>
      <c r="R4694" s="36" t="str">
        <f t="shared" si="1195"/>
        <v>08-Aug-2017</v>
      </c>
      <c r="S4694" s="37">
        <f t="shared" si="1186"/>
        <v>1321.6265000000001</v>
      </c>
    </row>
    <row r="4695" spans="1:19" ht="26">
      <c r="A4695" s="30" t="s">
        <v>10246</v>
      </c>
      <c r="D4695" s="30" t="str">
        <f t="shared" si="1180"/>
        <v>130723</v>
      </c>
      <c r="E4695" s="30">
        <f t="shared" si="1184"/>
        <v>7</v>
      </c>
      <c r="F4695" s="30" t="str">
        <f t="shared" si="1181"/>
        <v>INF205K01I42</v>
      </c>
      <c r="G4695" s="30">
        <f t="shared" si="1185"/>
        <v>20</v>
      </c>
      <c r="H4695" s="30" t="str">
        <f t="shared" si="1182"/>
        <v>INF205K01I67</v>
      </c>
      <c r="I4695" s="30">
        <f t="shared" si="1187"/>
        <v>33</v>
      </c>
      <c r="J4695" s="35" t="str">
        <f t="shared" si="1183"/>
        <v>Invesco India Corporate Bond Opportunites Fund - Regular Plan - Monthly Dividend</v>
      </c>
      <c r="K4695" s="35">
        <f t="shared" si="1188"/>
        <v>114</v>
      </c>
      <c r="L4695" s="30" t="str">
        <f t="shared" si="1189"/>
        <v>1040.3755</v>
      </c>
      <c r="M4695" s="30">
        <f t="shared" si="1190"/>
        <v>124</v>
      </c>
      <c r="N4695" s="30" t="str">
        <f t="shared" si="1191"/>
        <v>1029.9717</v>
      </c>
      <c r="O4695" s="30">
        <f t="shared" si="1192"/>
        <v>134</v>
      </c>
      <c r="P4695" s="30" t="str">
        <f t="shared" si="1193"/>
        <v>1040.3755</v>
      </c>
      <c r="Q4695" s="30">
        <f t="shared" si="1194"/>
        <v>144</v>
      </c>
      <c r="R4695" s="36" t="str">
        <f t="shared" si="1195"/>
        <v>08-Aug-2017</v>
      </c>
      <c r="S4695" s="37">
        <f t="shared" si="1186"/>
        <v>1040.3755000000001</v>
      </c>
    </row>
    <row r="4696" spans="1:19">
      <c r="A4696" s="30" t="s">
        <v>10247</v>
      </c>
      <c r="D4696" s="30" t="str">
        <f t="shared" si="1180"/>
        <v>115515</v>
      </c>
      <c r="E4696" s="30">
        <f t="shared" si="1184"/>
        <v>7</v>
      </c>
      <c r="F4696" s="30" t="str">
        <f t="shared" si="1181"/>
        <v>-</v>
      </c>
      <c r="G4696" s="30">
        <f t="shared" si="1185"/>
        <v>9</v>
      </c>
      <c r="H4696" s="30" t="str">
        <f t="shared" si="1182"/>
        <v>INF205K01RU7</v>
      </c>
      <c r="I4696" s="30">
        <f t="shared" si="1187"/>
        <v>22</v>
      </c>
      <c r="J4696" s="35" t="str">
        <f t="shared" si="1183"/>
        <v>Invesco India Credit Opportunities Fund - Daily Dividend</v>
      </c>
      <c r="K4696" s="35">
        <f t="shared" si="1188"/>
        <v>79</v>
      </c>
      <c r="L4696" s="30" t="str">
        <f t="shared" si="1189"/>
        <v>1000.29</v>
      </c>
      <c r="M4696" s="30">
        <f t="shared" si="1190"/>
        <v>87</v>
      </c>
      <c r="N4696" s="30" t="str">
        <f t="shared" si="1191"/>
        <v>1000.29</v>
      </c>
      <c r="O4696" s="30">
        <f t="shared" si="1192"/>
        <v>95</v>
      </c>
      <c r="P4696" s="30" t="str">
        <f t="shared" si="1193"/>
        <v>1000.29</v>
      </c>
      <c r="Q4696" s="30">
        <f t="shared" si="1194"/>
        <v>103</v>
      </c>
      <c r="R4696" s="36" t="str">
        <f t="shared" si="1195"/>
        <v>08-Aug-2017</v>
      </c>
      <c r="S4696" s="37">
        <f t="shared" si="1186"/>
        <v>1000.29</v>
      </c>
    </row>
    <row r="4697" spans="1:19" ht="26">
      <c r="A4697" s="30" t="s">
        <v>10248</v>
      </c>
      <c r="D4697" s="30" t="str">
        <f t="shared" si="1180"/>
        <v>120506</v>
      </c>
      <c r="E4697" s="30">
        <f t="shared" si="1184"/>
        <v>7</v>
      </c>
      <c r="F4697" s="30" t="str">
        <f t="shared" si="1181"/>
        <v>-</v>
      </c>
      <c r="G4697" s="30">
        <f t="shared" si="1185"/>
        <v>9</v>
      </c>
      <c r="H4697" s="30" t="str">
        <f t="shared" si="1182"/>
        <v>INF205K01RV5</v>
      </c>
      <c r="I4697" s="30">
        <f t="shared" si="1187"/>
        <v>22</v>
      </c>
      <c r="J4697" s="35" t="str">
        <f t="shared" si="1183"/>
        <v>Invesco India Credit Opportunities Fund - Direct Plan - Daily Dividend</v>
      </c>
      <c r="K4697" s="35">
        <f t="shared" si="1188"/>
        <v>93</v>
      </c>
      <c r="L4697" s="30" t="str">
        <f t="shared" si="1189"/>
        <v>1000.29</v>
      </c>
      <c r="M4697" s="30">
        <f t="shared" si="1190"/>
        <v>101</v>
      </c>
      <c r="N4697" s="30" t="str">
        <f t="shared" si="1191"/>
        <v>1000.29</v>
      </c>
      <c r="O4697" s="30">
        <f t="shared" si="1192"/>
        <v>109</v>
      </c>
      <c r="P4697" s="30" t="str">
        <f t="shared" si="1193"/>
        <v>1000.29</v>
      </c>
      <c r="Q4697" s="30">
        <f t="shared" si="1194"/>
        <v>117</v>
      </c>
      <c r="R4697" s="36" t="str">
        <f t="shared" si="1195"/>
        <v>08-Aug-2017</v>
      </c>
      <c r="S4697" s="37">
        <f t="shared" si="1186"/>
        <v>1000.29</v>
      </c>
    </row>
    <row r="4698" spans="1:19" ht="26">
      <c r="A4698" s="30" t="s">
        <v>10249</v>
      </c>
      <c r="D4698" s="30" t="str">
        <f t="shared" si="1180"/>
        <v>120508</v>
      </c>
      <c r="E4698" s="30">
        <f t="shared" si="1184"/>
        <v>7</v>
      </c>
      <c r="F4698" s="30" t="str">
        <f t="shared" si="1181"/>
        <v>INF205K01RW3</v>
      </c>
      <c r="G4698" s="30">
        <f t="shared" si="1185"/>
        <v>20</v>
      </c>
      <c r="H4698" s="30" t="str">
        <f t="shared" si="1182"/>
        <v>INF205K01RX1</v>
      </c>
      <c r="I4698" s="30">
        <f t="shared" si="1187"/>
        <v>33</v>
      </c>
      <c r="J4698" s="35" t="str">
        <f t="shared" si="1183"/>
        <v>Invesco India Credit Opportunities Fund - Direct Plan - Discretionary Dividend</v>
      </c>
      <c r="K4698" s="35">
        <f t="shared" si="1188"/>
        <v>112</v>
      </c>
      <c r="L4698" s="30" t="str">
        <f t="shared" si="1189"/>
        <v>1721.8383</v>
      </c>
      <c r="M4698" s="30">
        <f t="shared" si="1190"/>
        <v>122</v>
      </c>
      <c r="N4698" s="30" t="str">
        <f t="shared" si="1191"/>
        <v>1721.8383</v>
      </c>
      <c r="O4698" s="30">
        <f t="shared" si="1192"/>
        <v>132</v>
      </c>
      <c r="P4698" s="30" t="str">
        <f t="shared" si="1193"/>
        <v>1721.8383</v>
      </c>
      <c r="Q4698" s="30">
        <f t="shared" si="1194"/>
        <v>142</v>
      </c>
      <c r="R4698" s="36" t="str">
        <f t="shared" si="1195"/>
        <v>08-Aug-2017</v>
      </c>
      <c r="S4698" s="37">
        <f t="shared" si="1186"/>
        <v>1721.8382999999999</v>
      </c>
    </row>
    <row r="4699" spans="1:19">
      <c r="A4699" s="30" t="s">
        <v>10250</v>
      </c>
      <c r="D4699" s="30" t="str">
        <f t="shared" si="1180"/>
        <v>120507</v>
      </c>
      <c r="E4699" s="30">
        <f t="shared" si="1184"/>
        <v>7</v>
      </c>
      <c r="F4699" s="30" t="str">
        <f t="shared" si="1181"/>
        <v>INF205K01RY9</v>
      </c>
      <c r="G4699" s="30">
        <f t="shared" si="1185"/>
        <v>20</v>
      </c>
      <c r="H4699" s="30" t="str">
        <f t="shared" si="1182"/>
        <v>-</v>
      </c>
      <c r="I4699" s="30">
        <f t="shared" si="1187"/>
        <v>22</v>
      </c>
      <c r="J4699" s="35" t="str">
        <f t="shared" si="1183"/>
        <v>Invesco India Credit Opportunities Fund - Direct Plan - Growth</v>
      </c>
      <c r="K4699" s="35">
        <f t="shared" si="1188"/>
        <v>85</v>
      </c>
      <c r="L4699" s="30" t="str">
        <f t="shared" si="1189"/>
        <v>1922.2807</v>
      </c>
      <c r="M4699" s="30">
        <f t="shared" si="1190"/>
        <v>95</v>
      </c>
      <c r="N4699" s="30" t="str">
        <f t="shared" si="1191"/>
        <v>1922.2807</v>
      </c>
      <c r="O4699" s="30">
        <f t="shared" si="1192"/>
        <v>105</v>
      </c>
      <c r="P4699" s="30" t="str">
        <f t="shared" si="1193"/>
        <v>1922.2807</v>
      </c>
      <c r="Q4699" s="30">
        <f t="shared" si="1194"/>
        <v>115</v>
      </c>
      <c r="R4699" s="36" t="str">
        <f t="shared" si="1195"/>
        <v>08-Aug-2017</v>
      </c>
      <c r="S4699" s="37">
        <f t="shared" si="1186"/>
        <v>1922.2807</v>
      </c>
    </row>
    <row r="4700" spans="1:19" ht="26">
      <c r="A4700" s="30" t="s">
        <v>10251</v>
      </c>
      <c r="D4700" s="30" t="str">
        <f t="shared" si="1180"/>
        <v>120509</v>
      </c>
      <c r="E4700" s="30">
        <f t="shared" si="1184"/>
        <v>7</v>
      </c>
      <c r="F4700" s="30" t="str">
        <f t="shared" si="1181"/>
        <v>INF205K01RZ6</v>
      </c>
      <c r="G4700" s="30">
        <f t="shared" si="1185"/>
        <v>20</v>
      </c>
      <c r="H4700" s="30" t="str">
        <f t="shared" si="1182"/>
        <v>INF205K01SA7</v>
      </c>
      <c r="I4700" s="30">
        <f t="shared" si="1187"/>
        <v>33</v>
      </c>
      <c r="J4700" s="35" t="str">
        <f t="shared" si="1183"/>
        <v>Invesco India Credit Opportunities Fund - Direct Plan - Monthly Dividend</v>
      </c>
      <c r="K4700" s="35">
        <f t="shared" si="1188"/>
        <v>106</v>
      </c>
      <c r="L4700" s="30" t="str">
        <f t="shared" si="1189"/>
        <v>1019.8356</v>
      </c>
      <c r="M4700" s="30">
        <f t="shared" si="1190"/>
        <v>116</v>
      </c>
      <c r="N4700" s="30" t="str">
        <f t="shared" si="1191"/>
        <v>1019.8356</v>
      </c>
      <c r="O4700" s="30">
        <f t="shared" si="1192"/>
        <v>126</v>
      </c>
      <c r="P4700" s="30" t="str">
        <f t="shared" si="1193"/>
        <v>1019.8356</v>
      </c>
      <c r="Q4700" s="30">
        <f t="shared" si="1194"/>
        <v>136</v>
      </c>
      <c r="R4700" s="36" t="str">
        <f t="shared" si="1195"/>
        <v>08-Aug-2017</v>
      </c>
      <c r="S4700" s="37">
        <f t="shared" si="1186"/>
        <v>1019.8356</v>
      </c>
    </row>
    <row r="4701" spans="1:19" ht="26">
      <c r="A4701" s="30" t="s">
        <v>10252</v>
      </c>
      <c r="D4701" s="30" t="str">
        <f t="shared" si="1180"/>
        <v>116653</v>
      </c>
      <c r="E4701" s="30">
        <f t="shared" si="1184"/>
        <v>7</v>
      </c>
      <c r="F4701" s="30" t="str">
        <f t="shared" si="1181"/>
        <v>INF205K01SB5</v>
      </c>
      <c r="G4701" s="30">
        <f t="shared" si="1185"/>
        <v>20</v>
      </c>
      <c r="H4701" s="30" t="str">
        <f t="shared" si="1182"/>
        <v>INF205K01SC3</v>
      </c>
      <c r="I4701" s="30">
        <f t="shared" si="1187"/>
        <v>33</v>
      </c>
      <c r="J4701" s="35" t="str">
        <f t="shared" si="1183"/>
        <v>Invesco India Credit Opportunities Fund - Discretionary Dividend</v>
      </c>
      <c r="K4701" s="35">
        <f t="shared" si="1188"/>
        <v>98</v>
      </c>
      <c r="L4701" s="30" t="str">
        <f t="shared" si="1189"/>
        <v>1902.4125</v>
      </c>
      <c r="M4701" s="30">
        <f t="shared" si="1190"/>
        <v>108</v>
      </c>
      <c r="N4701" s="30" t="str">
        <f t="shared" si="1191"/>
        <v>1902.4125</v>
      </c>
      <c r="O4701" s="30">
        <f t="shared" si="1192"/>
        <v>118</v>
      </c>
      <c r="P4701" s="30" t="str">
        <f t="shared" si="1193"/>
        <v>1902.4125</v>
      </c>
      <c r="Q4701" s="30">
        <f t="shared" si="1194"/>
        <v>128</v>
      </c>
      <c r="R4701" s="36" t="str">
        <f t="shared" si="1195"/>
        <v>08-Aug-2017</v>
      </c>
      <c r="S4701" s="37">
        <f t="shared" si="1186"/>
        <v>1902.4124999999999</v>
      </c>
    </row>
    <row r="4702" spans="1:19">
      <c r="A4702" s="30" t="s">
        <v>10253</v>
      </c>
      <c r="D4702" s="30" t="str">
        <f t="shared" si="1180"/>
        <v>112123</v>
      </c>
      <c r="E4702" s="30">
        <f t="shared" si="1184"/>
        <v>7</v>
      </c>
      <c r="F4702" s="30" t="str">
        <f t="shared" si="1181"/>
        <v>INF205K01SD1</v>
      </c>
      <c r="G4702" s="30">
        <f t="shared" si="1185"/>
        <v>20</v>
      </c>
      <c r="H4702" s="30" t="str">
        <f t="shared" si="1182"/>
        <v>-</v>
      </c>
      <c r="I4702" s="30">
        <f t="shared" si="1187"/>
        <v>22</v>
      </c>
      <c r="J4702" s="35" t="str">
        <f t="shared" si="1183"/>
        <v>Invesco India Credit Opportunities Fund - Growth</v>
      </c>
      <c r="K4702" s="35">
        <f t="shared" si="1188"/>
        <v>71</v>
      </c>
      <c r="L4702" s="30" t="str">
        <f t="shared" si="1189"/>
        <v>1899.9254</v>
      </c>
      <c r="M4702" s="30">
        <f t="shared" si="1190"/>
        <v>81</v>
      </c>
      <c r="N4702" s="30" t="str">
        <f t="shared" si="1191"/>
        <v>1899.9254</v>
      </c>
      <c r="O4702" s="30">
        <f t="shared" si="1192"/>
        <v>91</v>
      </c>
      <c r="P4702" s="30" t="str">
        <f t="shared" si="1193"/>
        <v>1899.9254</v>
      </c>
      <c r="Q4702" s="30">
        <f t="shared" si="1194"/>
        <v>101</v>
      </c>
      <c r="R4702" s="36" t="str">
        <f t="shared" si="1195"/>
        <v>08-Aug-2017</v>
      </c>
      <c r="S4702" s="37">
        <f t="shared" si="1186"/>
        <v>1899.9254000000001</v>
      </c>
    </row>
    <row r="4703" spans="1:19">
      <c r="A4703" s="30" t="s">
        <v>10254</v>
      </c>
      <c r="D4703" s="30" t="str">
        <f t="shared" si="1180"/>
        <v>112125</v>
      </c>
      <c r="E4703" s="30">
        <f t="shared" si="1184"/>
        <v>7</v>
      </c>
      <c r="F4703" s="30" t="str">
        <f t="shared" si="1181"/>
        <v>INF205K01SE9</v>
      </c>
      <c r="G4703" s="30">
        <f t="shared" si="1185"/>
        <v>20</v>
      </c>
      <c r="H4703" s="30" t="str">
        <f t="shared" si="1182"/>
        <v>INF205K01SF6</v>
      </c>
      <c r="I4703" s="30">
        <f t="shared" si="1187"/>
        <v>33</v>
      </c>
      <c r="J4703" s="35" t="str">
        <f t="shared" si="1183"/>
        <v>Invesco India Credit Opportunities Fund - Monthly Dividend</v>
      </c>
      <c r="K4703" s="35">
        <f t="shared" si="1188"/>
        <v>92</v>
      </c>
      <c r="L4703" s="30" t="str">
        <f t="shared" si="1189"/>
        <v>1019.7588</v>
      </c>
      <c r="M4703" s="30">
        <f t="shared" si="1190"/>
        <v>102</v>
      </c>
      <c r="N4703" s="30" t="str">
        <f t="shared" si="1191"/>
        <v>1019.7588</v>
      </c>
      <c r="O4703" s="30">
        <f t="shared" si="1192"/>
        <v>112</v>
      </c>
      <c r="P4703" s="30" t="str">
        <f t="shared" si="1193"/>
        <v>1019.7588</v>
      </c>
      <c r="Q4703" s="30">
        <f t="shared" si="1194"/>
        <v>122</v>
      </c>
      <c r="R4703" s="36" t="str">
        <f t="shared" si="1195"/>
        <v>08-Aug-2017</v>
      </c>
      <c r="S4703" s="37">
        <f t="shared" si="1186"/>
        <v>1019.7588</v>
      </c>
    </row>
    <row r="4704" spans="1:19">
      <c r="A4704" s="30" t="s">
        <v>10255</v>
      </c>
      <c r="D4704" s="30" t="str">
        <f t="shared" si="1180"/>
        <v>112120</v>
      </c>
      <c r="E4704" s="30">
        <f t="shared" si="1184"/>
        <v>7</v>
      </c>
      <c r="F4704" s="30" t="str">
        <f t="shared" si="1181"/>
        <v>INF205K01SG4</v>
      </c>
      <c r="G4704" s="30">
        <f t="shared" si="1185"/>
        <v>20</v>
      </c>
      <c r="H4704" s="30" t="str">
        <f t="shared" si="1182"/>
        <v>-</v>
      </c>
      <c r="I4704" s="30">
        <f t="shared" si="1187"/>
        <v>22</v>
      </c>
      <c r="J4704" s="35" t="str">
        <f t="shared" si="1183"/>
        <v>Invesco India Credit Opportunities Fund - Regular - Growth</v>
      </c>
      <c r="K4704" s="35">
        <f t="shared" si="1188"/>
        <v>81</v>
      </c>
      <c r="L4704" s="30" t="str">
        <f t="shared" si="1189"/>
        <v>1779.5528</v>
      </c>
      <c r="M4704" s="30">
        <f t="shared" si="1190"/>
        <v>91</v>
      </c>
      <c r="N4704" s="30" t="str">
        <f t="shared" si="1191"/>
        <v>1779.5528</v>
      </c>
      <c r="O4704" s="30">
        <f t="shared" si="1192"/>
        <v>101</v>
      </c>
      <c r="P4704" s="30" t="str">
        <f t="shared" si="1193"/>
        <v>1779.5528</v>
      </c>
      <c r="Q4704" s="30">
        <f t="shared" si="1194"/>
        <v>111</v>
      </c>
      <c r="R4704" s="36" t="str">
        <f t="shared" si="1195"/>
        <v>08-Aug-2017</v>
      </c>
      <c r="S4704" s="37">
        <f t="shared" si="1186"/>
        <v>1779.5527999999999</v>
      </c>
    </row>
    <row r="4705" spans="1:19" ht="26">
      <c r="A4705" s="30" t="s">
        <v>10256</v>
      </c>
      <c r="D4705" s="30" t="str">
        <f t="shared" si="1180"/>
        <v>112122</v>
      </c>
      <c r="E4705" s="30">
        <f t="shared" si="1184"/>
        <v>7</v>
      </c>
      <c r="F4705" s="30" t="str">
        <f t="shared" si="1181"/>
        <v>INF205K01SH2</v>
      </c>
      <c r="G4705" s="30">
        <f t="shared" si="1185"/>
        <v>20</v>
      </c>
      <c r="H4705" s="30" t="str">
        <f t="shared" si="1182"/>
        <v>INF205K01SI0</v>
      </c>
      <c r="I4705" s="30">
        <f t="shared" si="1187"/>
        <v>33</v>
      </c>
      <c r="J4705" s="35" t="str">
        <f t="shared" si="1183"/>
        <v>Invesco India Credit Opportunities Fund - Regular - Monthly Dividend</v>
      </c>
      <c r="K4705" s="35">
        <f t="shared" si="1188"/>
        <v>102</v>
      </c>
      <c r="L4705" s="30" t="str">
        <f t="shared" si="1189"/>
        <v>1056.6684</v>
      </c>
      <c r="M4705" s="30">
        <f t="shared" si="1190"/>
        <v>112</v>
      </c>
      <c r="N4705" s="30" t="str">
        <f t="shared" si="1191"/>
        <v>1056.6684</v>
      </c>
      <c r="O4705" s="30">
        <f t="shared" si="1192"/>
        <v>122</v>
      </c>
      <c r="P4705" s="30" t="str">
        <f t="shared" si="1193"/>
        <v>1056.6684</v>
      </c>
      <c r="Q4705" s="30">
        <f t="shared" si="1194"/>
        <v>132</v>
      </c>
      <c r="R4705" s="36" t="str">
        <f t="shared" si="1195"/>
        <v>08-Aug-2017</v>
      </c>
      <c r="S4705" s="37">
        <f t="shared" si="1186"/>
        <v>1056.6684</v>
      </c>
    </row>
    <row r="4706" spans="1:19" ht="26">
      <c r="A4706" s="30" t="s">
        <v>10257</v>
      </c>
      <c r="D4706" s="30" t="str">
        <f t="shared" si="1180"/>
        <v>116488</v>
      </c>
      <c r="E4706" s="30">
        <f t="shared" si="1184"/>
        <v>7</v>
      </c>
      <c r="F4706" s="30" t="str">
        <f t="shared" si="1181"/>
        <v>-</v>
      </c>
      <c r="G4706" s="30">
        <f t="shared" si="1185"/>
        <v>9</v>
      </c>
      <c r="H4706" s="30" t="str">
        <f t="shared" si="1182"/>
        <v>INF205K01UW7</v>
      </c>
      <c r="I4706" s="30">
        <f t="shared" si="1187"/>
        <v>22</v>
      </c>
      <c r="J4706" s="35" t="str">
        <f t="shared" si="1183"/>
        <v>Invesco India Credit Opportunities Fund - Regular Plan - Daily Dividend</v>
      </c>
      <c r="K4706" s="35">
        <f t="shared" si="1188"/>
        <v>94</v>
      </c>
      <c r="L4706" s="30" t="str">
        <f t="shared" si="1189"/>
        <v>1002</v>
      </c>
      <c r="M4706" s="30">
        <f t="shared" si="1190"/>
        <v>99</v>
      </c>
      <c r="N4706" s="30" t="str">
        <f t="shared" si="1191"/>
        <v>1002</v>
      </c>
      <c r="O4706" s="30">
        <f t="shared" si="1192"/>
        <v>104</v>
      </c>
      <c r="P4706" s="30" t="str">
        <f t="shared" si="1193"/>
        <v>1002</v>
      </c>
      <c r="Q4706" s="30">
        <f t="shared" si="1194"/>
        <v>109</v>
      </c>
      <c r="R4706" s="36" t="str">
        <f t="shared" si="1195"/>
        <v>08-Aug-2017</v>
      </c>
      <c r="S4706" s="37">
        <f t="shared" si="1186"/>
        <v>1002</v>
      </c>
    </row>
    <row r="4707" spans="1:19">
      <c r="A4707" s="30" t="s">
        <v>10258</v>
      </c>
      <c r="D4707" s="30" t="str">
        <f t="shared" si="1180"/>
        <v>114361</v>
      </c>
      <c r="E4707" s="30">
        <f t="shared" si="1184"/>
        <v>7</v>
      </c>
      <c r="F4707" s="30" t="str">
        <f t="shared" si="1181"/>
        <v>INF205K01TD9</v>
      </c>
      <c r="G4707" s="30">
        <f t="shared" si="1185"/>
        <v>20</v>
      </c>
      <c r="H4707" s="30" t="str">
        <f t="shared" si="1182"/>
        <v>INF205K01TE7</v>
      </c>
      <c r="I4707" s="30">
        <f t="shared" si="1187"/>
        <v>33</v>
      </c>
      <c r="J4707" s="35" t="str">
        <f t="shared" si="1183"/>
        <v>Invesco India Medium Term Bond Fund - Annual Dividend</v>
      </c>
      <c r="K4707" s="35">
        <f t="shared" si="1188"/>
        <v>87</v>
      </c>
      <c r="L4707" s="30" t="str">
        <f t="shared" si="1189"/>
        <v>1328.972</v>
      </c>
      <c r="M4707" s="30">
        <f t="shared" si="1190"/>
        <v>96</v>
      </c>
      <c r="N4707" s="30" t="str">
        <f t="shared" si="1191"/>
        <v>1328.972</v>
      </c>
      <c r="O4707" s="30">
        <f t="shared" si="1192"/>
        <v>105</v>
      </c>
      <c r="P4707" s="30" t="str">
        <f t="shared" si="1193"/>
        <v>1328.972</v>
      </c>
      <c r="Q4707" s="30">
        <f t="shared" si="1194"/>
        <v>114</v>
      </c>
      <c r="R4707" s="36" t="str">
        <f t="shared" si="1195"/>
        <v>08-Aug-2017</v>
      </c>
      <c r="S4707" s="37">
        <f t="shared" si="1186"/>
        <v>1328.972</v>
      </c>
    </row>
    <row r="4708" spans="1:19" ht="26">
      <c r="A4708" s="30" t="s">
        <v>10259</v>
      </c>
      <c r="D4708" s="30" t="str">
        <f t="shared" si="1180"/>
        <v>136111</v>
      </c>
      <c r="E4708" s="30">
        <f t="shared" si="1184"/>
        <v>7</v>
      </c>
      <c r="F4708" s="30" t="str">
        <f t="shared" si="1181"/>
        <v>-</v>
      </c>
      <c r="G4708" s="30">
        <f t="shared" si="1185"/>
        <v>9</v>
      </c>
      <c r="H4708" s="30" t="str">
        <f t="shared" si="1182"/>
        <v>INF205K018H7</v>
      </c>
      <c r="I4708" s="30">
        <f t="shared" si="1187"/>
        <v>22</v>
      </c>
      <c r="J4708" s="35" t="str">
        <f t="shared" si="1183"/>
        <v>Invesco India Medium Term Bond Fund - Daily Dividend Reinvestment</v>
      </c>
      <c r="K4708" s="35">
        <f t="shared" si="1188"/>
        <v>88</v>
      </c>
      <c r="L4708" s="30" t="str">
        <f t="shared" si="1189"/>
        <v>1065.7074</v>
      </c>
      <c r="M4708" s="30">
        <f t="shared" si="1190"/>
        <v>98</v>
      </c>
      <c r="N4708" s="30" t="str">
        <f t="shared" si="1191"/>
        <v>1065.7074</v>
      </c>
      <c r="O4708" s="30">
        <f t="shared" si="1192"/>
        <v>108</v>
      </c>
      <c r="P4708" s="30" t="str">
        <f t="shared" si="1193"/>
        <v>1065.7074</v>
      </c>
      <c r="Q4708" s="30">
        <f t="shared" si="1194"/>
        <v>118</v>
      </c>
      <c r="R4708" s="36" t="str">
        <f t="shared" si="1195"/>
        <v>08-Aug-2017</v>
      </c>
      <c r="S4708" s="37">
        <f t="shared" si="1186"/>
        <v>1065.7074</v>
      </c>
    </row>
    <row r="4709" spans="1:19" ht="26">
      <c r="A4709" s="30" t="s">
        <v>10260</v>
      </c>
      <c r="D4709" s="30" t="str">
        <f t="shared" si="1180"/>
        <v>120543</v>
      </c>
      <c r="E4709" s="30">
        <f t="shared" si="1184"/>
        <v>7</v>
      </c>
      <c r="F4709" s="30" t="str">
        <f t="shared" si="1181"/>
        <v>INF205K01TF4</v>
      </c>
      <c r="G4709" s="30">
        <f t="shared" si="1185"/>
        <v>20</v>
      </c>
      <c r="H4709" s="30" t="str">
        <f t="shared" si="1182"/>
        <v>INF205K01TG2</v>
      </c>
      <c r="I4709" s="30">
        <f t="shared" si="1187"/>
        <v>33</v>
      </c>
      <c r="J4709" s="35" t="str">
        <f t="shared" si="1183"/>
        <v>Invesco India Medium Term Bond Fund - Direct Plan - Annual Dividend</v>
      </c>
      <c r="K4709" s="35">
        <f t="shared" si="1188"/>
        <v>101</v>
      </c>
      <c r="L4709" s="30" t="str">
        <f t="shared" si="1189"/>
        <v>1242.4852</v>
      </c>
      <c r="M4709" s="30">
        <f t="shared" si="1190"/>
        <v>111</v>
      </c>
      <c r="N4709" s="30" t="str">
        <f t="shared" si="1191"/>
        <v>1242.4852</v>
      </c>
      <c r="O4709" s="30">
        <f t="shared" si="1192"/>
        <v>121</v>
      </c>
      <c r="P4709" s="30" t="str">
        <f t="shared" si="1193"/>
        <v>1242.4852</v>
      </c>
      <c r="Q4709" s="30">
        <f t="shared" si="1194"/>
        <v>131</v>
      </c>
      <c r="R4709" s="36" t="str">
        <f t="shared" si="1195"/>
        <v>08-Aug-2017</v>
      </c>
      <c r="S4709" s="37">
        <f t="shared" si="1186"/>
        <v>1242.4852000000001</v>
      </c>
    </row>
    <row r="4710" spans="1:19" ht="26">
      <c r="A4710" s="30" t="s">
        <v>10261</v>
      </c>
      <c r="D4710" s="30" t="str">
        <f t="shared" si="1180"/>
        <v>136112</v>
      </c>
      <c r="E4710" s="30">
        <f t="shared" si="1184"/>
        <v>7</v>
      </c>
      <c r="F4710" s="30" t="str">
        <f t="shared" si="1181"/>
        <v>-</v>
      </c>
      <c r="G4710" s="30">
        <f t="shared" si="1185"/>
        <v>9</v>
      </c>
      <c r="H4710" s="30" t="str">
        <f t="shared" si="1182"/>
        <v>INF205K019H5</v>
      </c>
      <c r="I4710" s="30">
        <f t="shared" si="1187"/>
        <v>22</v>
      </c>
      <c r="J4710" s="35" t="str">
        <f t="shared" si="1183"/>
        <v>Invesco India Medium Term Bond Fund - Direct Plan - Daily Dividend Reinvestment</v>
      </c>
      <c r="K4710" s="35">
        <f t="shared" si="1188"/>
        <v>102</v>
      </c>
      <c r="L4710" s="30" t="str">
        <f t="shared" si="1189"/>
        <v>1031.2315</v>
      </c>
      <c r="M4710" s="30">
        <f t="shared" si="1190"/>
        <v>112</v>
      </c>
      <c r="N4710" s="30" t="str">
        <f t="shared" si="1191"/>
        <v>1031.2315</v>
      </c>
      <c r="O4710" s="30">
        <f t="shared" si="1192"/>
        <v>122</v>
      </c>
      <c r="P4710" s="30" t="str">
        <f t="shared" si="1193"/>
        <v>1031.2315</v>
      </c>
      <c r="Q4710" s="30">
        <f t="shared" si="1194"/>
        <v>132</v>
      </c>
      <c r="R4710" s="36" t="str">
        <f t="shared" si="1195"/>
        <v>08-Aug-2017</v>
      </c>
      <c r="S4710" s="37">
        <f t="shared" si="1186"/>
        <v>1031.2315000000001</v>
      </c>
    </row>
    <row r="4711" spans="1:19">
      <c r="A4711" s="30" t="s">
        <v>10262</v>
      </c>
      <c r="D4711" s="30" t="str">
        <f t="shared" si="1180"/>
        <v>120541</v>
      </c>
      <c r="E4711" s="30">
        <f t="shared" si="1184"/>
        <v>7</v>
      </c>
      <c r="F4711" s="30" t="str">
        <f t="shared" si="1181"/>
        <v>INF205K01TH0</v>
      </c>
      <c r="G4711" s="30">
        <f t="shared" si="1185"/>
        <v>20</v>
      </c>
      <c r="H4711" s="30" t="str">
        <f t="shared" si="1182"/>
        <v>-</v>
      </c>
      <c r="I4711" s="30">
        <f t="shared" si="1187"/>
        <v>22</v>
      </c>
      <c r="J4711" s="35" t="str">
        <f t="shared" si="1183"/>
        <v>Invesco India Medium Term Bond Fund - Direct Plan - Growth</v>
      </c>
      <c r="K4711" s="35">
        <f t="shared" si="1188"/>
        <v>81</v>
      </c>
      <c r="L4711" s="30" t="str">
        <f t="shared" si="1189"/>
        <v>1744.6309</v>
      </c>
      <c r="M4711" s="30">
        <f t="shared" si="1190"/>
        <v>91</v>
      </c>
      <c r="N4711" s="30" t="str">
        <f t="shared" si="1191"/>
        <v>1744.6309</v>
      </c>
      <c r="O4711" s="30">
        <f t="shared" si="1192"/>
        <v>101</v>
      </c>
      <c r="P4711" s="30" t="str">
        <f t="shared" si="1193"/>
        <v>1744.6309</v>
      </c>
      <c r="Q4711" s="30">
        <f t="shared" si="1194"/>
        <v>111</v>
      </c>
      <c r="R4711" s="36" t="str">
        <f t="shared" si="1195"/>
        <v>08-Aug-2017</v>
      </c>
      <c r="S4711" s="37">
        <f t="shared" si="1186"/>
        <v>1744.6309000000001</v>
      </c>
    </row>
    <row r="4712" spans="1:19" ht="26">
      <c r="A4712" s="30" t="s">
        <v>10263</v>
      </c>
      <c r="D4712" s="30" t="str">
        <f t="shared" si="1180"/>
        <v>120542</v>
      </c>
      <c r="E4712" s="30">
        <f t="shared" si="1184"/>
        <v>7</v>
      </c>
      <c r="F4712" s="30" t="str">
        <f t="shared" si="1181"/>
        <v>INF205K01TI8</v>
      </c>
      <c r="G4712" s="30">
        <f t="shared" si="1185"/>
        <v>20</v>
      </c>
      <c r="H4712" s="30" t="str">
        <f t="shared" si="1182"/>
        <v>INF205K01TJ6</v>
      </c>
      <c r="I4712" s="30">
        <f t="shared" si="1187"/>
        <v>33</v>
      </c>
      <c r="J4712" s="35" t="str">
        <f t="shared" si="1183"/>
        <v>Invesco India Medium Term Bond Fund - Direct Plan - Monthly Dividend</v>
      </c>
      <c r="K4712" s="35">
        <f t="shared" si="1188"/>
        <v>102</v>
      </c>
      <c r="L4712" s="30" t="str">
        <f t="shared" si="1189"/>
        <v>1270.8515</v>
      </c>
      <c r="M4712" s="30">
        <f t="shared" si="1190"/>
        <v>112</v>
      </c>
      <c r="N4712" s="30" t="str">
        <f t="shared" si="1191"/>
        <v>1270.8515</v>
      </c>
      <c r="O4712" s="30">
        <f t="shared" si="1192"/>
        <v>122</v>
      </c>
      <c r="P4712" s="30" t="str">
        <f t="shared" si="1193"/>
        <v>1270.8515</v>
      </c>
      <c r="Q4712" s="30">
        <f t="shared" si="1194"/>
        <v>132</v>
      </c>
      <c r="R4712" s="36" t="str">
        <f t="shared" si="1195"/>
        <v>08-Aug-2017</v>
      </c>
      <c r="S4712" s="37">
        <f t="shared" si="1186"/>
        <v>1270.8515</v>
      </c>
    </row>
    <row r="4713" spans="1:19" ht="26">
      <c r="A4713" s="30" t="s">
        <v>10264</v>
      </c>
      <c r="D4713" s="30" t="str">
        <f t="shared" si="1180"/>
        <v>120544</v>
      </c>
      <c r="E4713" s="30">
        <f t="shared" si="1184"/>
        <v>7</v>
      </c>
      <c r="F4713" s="30" t="str">
        <f t="shared" si="1181"/>
        <v>INF205K01TK4</v>
      </c>
      <c r="G4713" s="30">
        <f t="shared" si="1185"/>
        <v>20</v>
      </c>
      <c r="H4713" s="30" t="str">
        <f t="shared" si="1182"/>
        <v>INF205K01TL2</v>
      </c>
      <c r="I4713" s="30">
        <f t="shared" si="1187"/>
        <v>33</v>
      </c>
      <c r="J4713" s="35" t="str">
        <f t="shared" si="1183"/>
        <v>Invesco India Medium Term Bond Fund - Direct Plan - Quarterly Dividend</v>
      </c>
      <c r="K4713" s="35">
        <f t="shared" si="1188"/>
        <v>104</v>
      </c>
      <c r="L4713" s="30" t="str">
        <f t="shared" si="1189"/>
        <v>1038.2533</v>
      </c>
      <c r="M4713" s="30">
        <f t="shared" si="1190"/>
        <v>114</v>
      </c>
      <c r="N4713" s="30" t="str">
        <f t="shared" si="1191"/>
        <v>1038.2533</v>
      </c>
      <c r="O4713" s="30">
        <f t="shared" si="1192"/>
        <v>124</v>
      </c>
      <c r="P4713" s="30" t="str">
        <f t="shared" si="1193"/>
        <v>1038.2533</v>
      </c>
      <c r="Q4713" s="30">
        <f t="shared" si="1194"/>
        <v>134</v>
      </c>
      <c r="R4713" s="36" t="str">
        <f t="shared" si="1195"/>
        <v>08-Aug-2017</v>
      </c>
      <c r="S4713" s="37">
        <f t="shared" si="1186"/>
        <v>1038.2533000000001</v>
      </c>
    </row>
    <row r="4714" spans="1:19">
      <c r="A4714" s="30" t="s">
        <v>10265</v>
      </c>
      <c r="D4714" s="30" t="str">
        <f t="shared" si="1180"/>
        <v>114359</v>
      </c>
      <c r="E4714" s="30">
        <f t="shared" si="1184"/>
        <v>7</v>
      </c>
      <c r="F4714" s="30" t="str">
        <f t="shared" si="1181"/>
        <v>INF205K01TM0</v>
      </c>
      <c r="G4714" s="30">
        <f t="shared" si="1185"/>
        <v>20</v>
      </c>
      <c r="H4714" s="30" t="str">
        <f t="shared" si="1182"/>
        <v>-</v>
      </c>
      <c r="I4714" s="30">
        <f t="shared" si="1187"/>
        <v>22</v>
      </c>
      <c r="J4714" s="35" t="str">
        <f t="shared" si="1183"/>
        <v>Invesco India Medium Term Bond Fund - Growth</v>
      </c>
      <c r="K4714" s="35">
        <f t="shared" si="1188"/>
        <v>67</v>
      </c>
      <c r="L4714" s="30" t="str">
        <f t="shared" si="1189"/>
        <v>1705.5085</v>
      </c>
      <c r="M4714" s="30">
        <f t="shared" si="1190"/>
        <v>77</v>
      </c>
      <c r="N4714" s="30" t="str">
        <f t="shared" si="1191"/>
        <v>1705.5085</v>
      </c>
      <c r="O4714" s="30">
        <f t="shared" si="1192"/>
        <v>87</v>
      </c>
      <c r="P4714" s="30" t="str">
        <f t="shared" si="1193"/>
        <v>1705.5085</v>
      </c>
      <c r="Q4714" s="30">
        <f t="shared" si="1194"/>
        <v>97</v>
      </c>
      <c r="R4714" s="36" t="str">
        <f t="shared" si="1195"/>
        <v>08-Aug-2017</v>
      </c>
      <c r="S4714" s="37">
        <f t="shared" si="1186"/>
        <v>1705.5084999999999</v>
      </c>
    </row>
    <row r="4715" spans="1:19">
      <c r="A4715" s="30" t="s">
        <v>10266</v>
      </c>
      <c r="D4715" s="30" t="str">
        <f t="shared" si="1180"/>
        <v>114362</v>
      </c>
      <c r="E4715" s="30">
        <f t="shared" si="1184"/>
        <v>7</v>
      </c>
      <c r="F4715" s="30" t="str">
        <f t="shared" si="1181"/>
        <v>INF205K01TN8</v>
      </c>
      <c r="G4715" s="30">
        <f t="shared" si="1185"/>
        <v>20</v>
      </c>
      <c r="H4715" s="30" t="str">
        <f t="shared" si="1182"/>
        <v>INF205K01TO6</v>
      </c>
      <c r="I4715" s="30">
        <f t="shared" si="1187"/>
        <v>33</v>
      </c>
      <c r="J4715" s="35" t="str">
        <f t="shared" si="1183"/>
        <v>Invesco India Medium Term Bond Fund - Monthly Dividend</v>
      </c>
      <c r="K4715" s="35">
        <f t="shared" si="1188"/>
        <v>88</v>
      </c>
      <c r="L4715" s="30" t="str">
        <f t="shared" si="1189"/>
        <v>1022.0891</v>
      </c>
      <c r="M4715" s="30">
        <f t="shared" si="1190"/>
        <v>98</v>
      </c>
      <c r="N4715" s="30" t="str">
        <f t="shared" si="1191"/>
        <v>1022.0891</v>
      </c>
      <c r="O4715" s="30">
        <f t="shared" si="1192"/>
        <v>108</v>
      </c>
      <c r="P4715" s="30" t="str">
        <f t="shared" si="1193"/>
        <v>1022.0891</v>
      </c>
      <c r="Q4715" s="30">
        <f t="shared" si="1194"/>
        <v>118</v>
      </c>
      <c r="R4715" s="36" t="str">
        <f t="shared" si="1195"/>
        <v>08-Aug-2017</v>
      </c>
      <c r="S4715" s="37">
        <f t="shared" si="1186"/>
        <v>1022.0891</v>
      </c>
    </row>
    <row r="4716" spans="1:19">
      <c r="A4716" s="30" t="s">
        <v>10267</v>
      </c>
      <c r="D4716" s="30" t="str">
        <f t="shared" si="1180"/>
        <v>114360</v>
      </c>
      <c r="E4716" s="30">
        <f t="shared" si="1184"/>
        <v>7</v>
      </c>
      <c r="F4716" s="30" t="str">
        <f t="shared" si="1181"/>
        <v>INF205K01TP3</v>
      </c>
      <c r="G4716" s="30">
        <f t="shared" si="1185"/>
        <v>20</v>
      </c>
      <c r="H4716" s="30" t="str">
        <f t="shared" si="1182"/>
        <v>INF205K01TQ1</v>
      </c>
      <c r="I4716" s="30">
        <f t="shared" si="1187"/>
        <v>33</v>
      </c>
      <c r="J4716" s="35" t="str">
        <f t="shared" si="1183"/>
        <v>Invesco India Medium Term Bond Fund - Quarterly Dividend</v>
      </c>
      <c r="K4716" s="35">
        <f t="shared" si="1188"/>
        <v>90</v>
      </c>
      <c r="L4716" s="30" t="str">
        <f t="shared" si="1189"/>
        <v>1205.6307</v>
      </c>
      <c r="M4716" s="30">
        <f t="shared" si="1190"/>
        <v>100</v>
      </c>
      <c r="N4716" s="30" t="str">
        <f t="shared" si="1191"/>
        <v>1205.6307</v>
      </c>
      <c r="O4716" s="30">
        <f t="shared" si="1192"/>
        <v>110</v>
      </c>
      <c r="P4716" s="30" t="str">
        <f t="shared" si="1193"/>
        <v>1205.6307</v>
      </c>
      <c r="Q4716" s="30">
        <f t="shared" si="1194"/>
        <v>120</v>
      </c>
      <c r="R4716" s="36" t="str">
        <f t="shared" si="1195"/>
        <v>08-Aug-2017</v>
      </c>
      <c r="S4716" s="37">
        <f t="shared" si="1186"/>
        <v>1205.6306999999999</v>
      </c>
    </row>
    <row r="4717" spans="1:19" ht="26">
      <c r="A4717" s="30" t="s">
        <v>10268</v>
      </c>
      <c r="D4717" s="30" t="str">
        <f t="shared" si="1180"/>
        <v>120554</v>
      </c>
      <c r="E4717" s="30">
        <f t="shared" si="1184"/>
        <v>7</v>
      </c>
      <c r="F4717" s="30" t="str">
        <f t="shared" si="1181"/>
        <v>INF205K01TX7</v>
      </c>
      <c r="G4717" s="30">
        <f t="shared" si="1185"/>
        <v>20</v>
      </c>
      <c r="H4717" s="30" t="str">
        <f t="shared" si="1182"/>
        <v>-</v>
      </c>
      <c r="I4717" s="30">
        <f t="shared" si="1187"/>
        <v>22</v>
      </c>
      <c r="J4717" s="35" t="str">
        <f t="shared" si="1183"/>
        <v>Invesco India Monthly Income Plan (MIP) Plus - Direct Plan  - Growth</v>
      </c>
      <c r="K4717" s="35">
        <f t="shared" si="1188"/>
        <v>91</v>
      </c>
      <c r="L4717" s="30" t="str">
        <f t="shared" si="1189"/>
        <v>1723.1747</v>
      </c>
      <c r="M4717" s="30">
        <f t="shared" si="1190"/>
        <v>101</v>
      </c>
      <c r="N4717" s="30" t="str">
        <f t="shared" si="1191"/>
        <v>1705.943</v>
      </c>
      <c r="O4717" s="30">
        <f t="shared" si="1192"/>
        <v>110</v>
      </c>
      <c r="P4717" s="30" t="str">
        <f t="shared" si="1193"/>
        <v>1723.1747</v>
      </c>
      <c r="Q4717" s="30">
        <f t="shared" si="1194"/>
        <v>120</v>
      </c>
      <c r="R4717" s="36" t="str">
        <f t="shared" si="1195"/>
        <v>08-Aug-2017</v>
      </c>
      <c r="S4717" s="37">
        <f t="shared" si="1186"/>
        <v>1723.1747</v>
      </c>
    </row>
    <row r="4718" spans="1:19" ht="26">
      <c r="A4718" s="30" t="s">
        <v>10269</v>
      </c>
      <c r="D4718" s="30" t="str">
        <f t="shared" si="1180"/>
        <v>120555</v>
      </c>
      <c r="E4718" s="30">
        <f t="shared" si="1184"/>
        <v>7</v>
      </c>
      <c r="F4718" s="30" t="str">
        <f t="shared" si="1181"/>
        <v>INF205K01TY5</v>
      </c>
      <c r="G4718" s="30">
        <f t="shared" si="1185"/>
        <v>20</v>
      </c>
      <c r="H4718" s="30" t="str">
        <f t="shared" si="1182"/>
        <v>INF205K01TZ2</v>
      </c>
      <c r="I4718" s="30">
        <f t="shared" si="1187"/>
        <v>33</v>
      </c>
      <c r="J4718" s="35" t="str">
        <f t="shared" si="1183"/>
        <v>Invesco India Monthly Income Plan (MIP) Plus - Direct Plan - Monthly Dividend</v>
      </c>
      <c r="K4718" s="35">
        <f t="shared" si="1188"/>
        <v>111</v>
      </c>
      <c r="L4718" s="30" t="str">
        <f t="shared" si="1189"/>
        <v>1128.6049</v>
      </c>
      <c r="M4718" s="30">
        <f t="shared" si="1190"/>
        <v>121</v>
      </c>
      <c r="N4718" s="30" t="str">
        <f t="shared" si="1191"/>
        <v>1117.3189</v>
      </c>
      <c r="O4718" s="30">
        <f t="shared" si="1192"/>
        <v>131</v>
      </c>
      <c r="P4718" s="30" t="str">
        <f t="shared" si="1193"/>
        <v>1128.6049</v>
      </c>
      <c r="Q4718" s="30">
        <f t="shared" si="1194"/>
        <v>141</v>
      </c>
      <c r="R4718" s="36" t="str">
        <f t="shared" si="1195"/>
        <v>08-Aug-2017</v>
      </c>
      <c r="S4718" s="37">
        <f t="shared" si="1186"/>
        <v>1128.6049</v>
      </c>
    </row>
    <row r="4719" spans="1:19">
      <c r="A4719" s="30" t="s">
        <v>10270</v>
      </c>
      <c r="D4719" s="30" t="str">
        <f t="shared" si="1180"/>
        <v>112887</v>
      </c>
      <c r="E4719" s="30">
        <f t="shared" si="1184"/>
        <v>7</v>
      </c>
      <c r="F4719" s="30" t="str">
        <f t="shared" si="1181"/>
        <v>INF205K01UA3</v>
      </c>
      <c r="G4719" s="30">
        <f t="shared" si="1185"/>
        <v>20</v>
      </c>
      <c r="H4719" s="30" t="str">
        <f t="shared" si="1182"/>
        <v>-</v>
      </c>
      <c r="I4719" s="30">
        <f t="shared" si="1187"/>
        <v>22</v>
      </c>
      <c r="J4719" s="35" t="str">
        <f t="shared" si="1183"/>
        <v>Invesco India Monthly Income Plan (MIP) Plus - Growth</v>
      </c>
      <c r="K4719" s="35">
        <f t="shared" si="1188"/>
        <v>76</v>
      </c>
      <c r="L4719" s="30" t="str">
        <f t="shared" si="1189"/>
        <v>1667.9725</v>
      </c>
      <c r="M4719" s="30">
        <f t="shared" si="1190"/>
        <v>86</v>
      </c>
      <c r="N4719" s="30" t="str">
        <f t="shared" si="1191"/>
        <v>1651.2928</v>
      </c>
      <c r="O4719" s="30">
        <f t="shared" si="1192"/>
        <v>96</v>
      </c>
      <c r="P4719" s="30" t="str">
        <f t="shared" si="1193"/>
        <v>1667.9725</v>
      </c>
      <c r="Q4719" s="30">
        <f t="shared" si="1194"/>
        <v>106</v>
      </c>
      <c r="R4719" s="36" t="str">
        <f t="shared" si="1195"/>
        <v>08-Aug-2017</v>
      </c>
      <c r="S4719" s="37">
        <f t="shared" si="1186"/>
        <v>1667.9725000000001</v>
      </c>
    </row>
    <row r="4720" spans="1:19" ht="26">
      <c r="A4720" s="30" t="s">
        <v>10271</v>
      </c>
      <c r="D4720" s="30" t="str">
        <f t="shared" si="1180"/>
        <v>112888</v>
      </c>
      <c r="E4720" s="30">
        <f t="shared" si="1184"/>
        <v>7</v>
      </c>
      <c r="F4720" s="30" t="str">
        <f t="shared" si="1181"/>
        <v>INF205K01UB1</v>
      </c>
      <c r="G4720" s="30">
        <f t="shared" si="1185"/>
        <v>20</v>
      </c>
      <c r="H4720" s="30" t="str">
        <f t="shared" si="1182"/>
        <v>INF205K01UC9</v>
      </c>
      <c r="I4720" s="30">
        <f t="shared" si="1187"/>
        <v>33</v>
      </c>
      <c r="J4720" s="35" t="str">
        <f t="shared" si="1183"/>
        <v>Invesco India Monthly Income Plan (MIP) Plus - Monthly Dividend</v>
      </c>
      <c r="K4720" s="35">
        <f t="shared" si="1188"/>
        <v>97</v>
      </c>
      <c r="L4720" s="30" t="str">
        <f t="shared" si="1189"/>
        <v>1181.9458</v>
      </c>
      <c r="M4720" s="30">
        <f t="shared" si="1190"/>
        <v>107</v>
      </c>
      <c r="N4720" s="30" t="str">
        <f t="shared" si="1191"/>
        <v>1170.1263</v>
      </c>
      <c r="O4720" s="30">
        <f t="shared" si="1192"/>
        <v>117</v>
      </c>
      <c r="P4720" s="30" t="str">
        <f t="shared" si="1193"/>
        <v>1181.9458</v>
      </c>
      <c r="Q4720" s="30">
        <f t="shared" si="1194"/>
        <v>127</v>
      </c>
      <c r="R4720" s="36" t="str">
        <f t="shared" si="1195"/>
        <v>08-Aug-2017</v>
      </c>
      <c r="S4720" s="37">
        <f t="shared" si="1186"/>
        <v>1181.9458</v>
      </c>
    </row>
    <row r="4721" spans="1:19">
      <c r="A4721" s="30" t="s">
        <v>10272</v>
      </c>
      <c r="D4721" s="30" t="str">
        <f t="shared" si="1180"/>
        <v>117973</v>
      </c>
      <c r="E4721" s="30">
        <f t="shared" si="1184"/>
        <v>7</v>
      </c>
      <c r="F4721" s="30" t="str">
        <f t="shared" si="1181"/>
        <v>-</v>
      </c>
      <c r="G4721" s="30">
        <f t="shared" si="1185"/>
        <v>9</v>
      </c>
      <c r="H4721" s="30" t="str">
        <f t="shared" si="1182"/>
        <v>INF205K01UD7</v>
      </c>
      <c r="I4721" s="30">
        <f t="shared" si="1187"/>
        <v>22</v>
      </c>
      <c r="J4721" s="35" t="str">
        <f t="shared" si="1183"/>
        <v>Invesco India Short Term Fund - Daily Dividend</v>
      </c>
      <c r="K4721" s="35">
        <f t="shared" si="1188"/>
        <v>69</v>
      </c>
      <c r="L4721" s="30" t="str">
        <f t="shared" si="1189"/>
        <v>1033.3173</v>
      </c>
      <c r="M4721" s="30">
        <f t="shared" si="1190"/>
        <v>79</v>
      </c>
      <c r="N4721" s="30" t="str">
        <f t="shared" si="1191"/>
        <v>1033.3173</v>
      </c>
      <c r="O4721" s="30">
        <f t="shared" si="1192"/>
        <v>89</v>
      </c>
      <c r="P4721" s="30" t="str">
        <f t="shared" si="1193"/>
        <v>1033.3173</v>
      </c>
      <c r="Q4721" s="30">
        <f t="shared" si="1194"/>
        <v>99</v>
      </c>
      <c r="R4721" s="36" t="str">
        <f t="shared" si="1195"/>
        <v>08-Aug-2017</v>
      </c>
      <c r="S4721" s="37">
        <f t="shared" si="1186"/>
        <v>1033.3172999999999</v>
      </c>
    </row>
    <row r="4722" spans="1:19">
      <c r="A4722" s="30" t="s">
        <v>10273</v>
      </c>
      <c r="D4722" s="30" t="str">
        <f t="shared" si="1180"/>
        <v>120559</v>
      </c>
      <c r="E4722" s="30">
        <f t="shared" si="1184"/>
        <v>7</v>
      </c>
      <c r="F4722" s="30" t="str">
        <f t="shared" si="1181"/>
        <v>-</v>
      </c>
      <c r="G4722" s="30">
        <f t="shared" si="1185"/>
        <v>9</v>
      </c>
      <c r="H4722" s="30" t="str">
        <f t="shared" si="1182"/>
        <v>INF205K01UE5</v>
      </c>
      <c r="I4722" s="30">
        <f t="shared" si="1187"/>
        <v>22</v>
      </c>
      <c r="J4722" s="35" t="str">
        <f t="shared" si="1183"/>
        <v>Invesco India Short Term Fund - Direct Plan - Daily Dividend</v>
      </c>
      <c r="K4722" s="35">
        <f t="shared" si="1188"/>
        <v>83</v>
      </c>
      <c r="L4722" s="30" t="str">
        <f t="shared" si="1189"/>
        <v>1026.6651</v>
      </c>
      <c r="M4722" s="30">
        <f t="shared" si="1190"/>
        <v>93</v>
      </c>
      <c r="N4722" s="30" t="str">
        <f t="shared" si="1191"/>
        <v>1026.6651</v>
      </c>
      <c r="O4722" s="30">
        <f t="shared" si="1192"/>
        <v>103</v>
      </c>
      <c r="P4722" s="30" t="str">
        <f t="shared" si="1193"/>
        <v>1026.6651</v>
      </c>
      <c r="Q4722" s="30">
        <f t="shared" si="1194"/>
        <v>113</v>
      </c>
      <c r="R4722" s="36" t="str">
        <f t="shared" si="1195"/>
        <v>08-Aug-2017</v>
      </c>
      <c r="S4722" s="37">
        <f t="shared" si="1186"/>
        <v>1026.6650999999999</v>
      </c>
    </row>
    <row r="4723" spans="1:19">
      <c r="A4723" s="30" t="s">
        <v>10274</v>
      </c>
      <c r="D4723" s="30" t="str">
        <f t="shared" si="1180"/>
        <v>120560</v>
      </c>
      <c r="E4723" s="30">
        <f t="shared" si="1184"/>
        <v>7</v>
      </c>
      <c r="F4723" s="30" t="str">
        <f t="shared" si="1181"/>
        <v>INF205K01UH8</v>
      </c>
      <c r="G4723" s="30">
        <f t="shared" si="1185"/>
        <v>20</v>
      </c>
      <c r="H4723" s="30" t="str">
        <f t="shared" si="1182"/>
        <v>-</v>
      </c>
      <c r="I4723" s="30">
        <f t="shared" si="1187"/>
        <v>22</v>
      </c>
      <c r="J4723" s="35" t="str">
        <f t="shared" si="1183"/>
        <v>Invesco India Short Term Fund - Direct Plan - Growth</v>
      </c>
      <c r="K4723" s="35">
        <f t="shared" si="1188"/>
        <v>75</v>
      </c>
      <c r="L4723" s="30" t="str">
        <f t="shared" si="1189"/>
        <v>2311.2594</v>
      </c>
      <c r="M4723" s="30">
        <f t="shared" si="1190"/>
        <v>85</v>
      </c>
      <c r="N4723" s="30" t="str">
        <f t="shared" si="1191"/>
        <v>2311.2594</v>
      </c>
      <c r="O4723" s="30">
        <f t="shared" si="1192"/>
        <v>95</v>
      </c>
      <c r="P4723" s="30" t="str">
        <f t="shared" si="1193"/>
        <v>2311.2594</v>
      </c>
      <c r="Q4723" s="30">
        <f t="shared" si="1194"/>
        <v>105</v>
      </c>
      <c r="R4723" s="36" t="str">
        <f t="shared" si="1195"/>
        <v>08-Aug-2017</v>
      </c>
      <c r="S4723" s="37">
        <f t="shared" si="1186"/>
        <v>2311.2593999999999</v>
      </c>
    </row>
    <row r="4724" spans="1:19" ht="26">
      <c r="A4724" s="30" t="s">
        <v>10275</v>
      </c>
      <c r="D4724" s="30" t="str">
        <f t="shared" si="1180"/>
        <v>120561</v>
      </c>
      <c r="E4724" s="30">
        <f t="shared" si="1184"/>
        <v>7</v>
      </c>
      <c r="F4724" s="30" t="str">
        <f t="shared" si="1181"/>
        <v>INF205K01UI6</v>
      </c>
      <c r="G4724" s="30">
        <f t="shared" si="1185"/>
        <v>20</v>
      </c>
      <c r="H4724" s="30" t="str">
        <f t="shared" si="1182"/>
        <v>INF205K01UJ4</v>
      </c>
      <c r="I4724" s="30">
        <f t="shared" si="1187"/>
        <v>33</v>
      </c>
      <c r="J4724" s="35" t="str">
        <f t="shared" si="1183"/>
        <v>Invesco India Short Term Fund - Direct Plan - Monthly Dividend</v>
      </c>
      <c r="K4724" s="35">
        <f t="shared" si="1188"/>
        <v>96</v>
      </c>
      <c r="L4724" s="30" t="str">
        <f t="shared" si="1189"/>
        <v>1907.2458</v>
      </c>
      <c r="M4724" s="30">
        <f t="shared" si="1190"/>
        <v>106</v>
      </c>
      <c r="N4724" s="30" t="str">
        <f t="shared" si="1191"/>
        <v>1907.2458</v>
      </c>
      <c r="O4724" s="30">
        <f t="shared" si="1192"/>
        <v>116</v>
      </c>
      <c r="P4724" s="30" t="str">
        <f t="shared" si="1193"/>
        <v>1907.2458</v>
      </c>
      <c r="Q4724" s="30">
        <f t="shared" si="1194"/>
        <v>126</v>
      </c>
      <c r="R4724" s="36" t="str">
        <f t="shared" si="1195"/>
        <v>08-Aug-2017</v>
      </c>
      <c r="S4724" s="37">
        <f t="shared" si="1186"/>
        <v>1907.2457999999999</v>
      </c>
    </row>
    <row r="4725" spans="1:19" ht="26">
      <c r="A4725" s="30" t="s">
        <v>10276</v>
      </c>
      <c r="D4725" s="30" t="str">
        <f t="shared" si="1180"/>
        <v>120563</v>
      </c>
      <c r="E4725" s="30">
        <f t="shared" si="1184"/>
        <v>7</v>
      </c>
      <c r="F4725" s="30" t="str">
        <f t="shared" si="1181"/>
        <v>INF205K01UF2</v>
      </c>
      <c r="G4725" s="30">
        <f t="shared" si="1185"/>
        <v>20</v>
      </c>
      <c r="H4725" s="30" t="str">
        <f t="shared" si="1182"/>
        <v>INF205K01UG0</v>
      </c>
      <c r="I4725" s="30">
        <f t="shared" si="1187"/>
        <v>33</v>
      </c>
      <c r="J4725" s="35" t="str">
        <f t="shared" si="1183"/>
        <v>Invesco India Short Term Fund - Direct Plan -Discretionary Dividend</v>
      </c>
      <c r="K4725" s="35">
        <f t="shared" si="1188"/>
        <v>101</v>
      </c>
      <c r="L4725" s="30" t="str">
        <f t="shared" si="1189"/>
        <v>1630.8296</v>
      </c>
      <c r="M4725" s="30">
        <f t="shared" si="1190"/>
        <v>111</v>
      </c>
      <c r="N4725" s="30" t="str">
        <f t="shared" si="1191"/>
        <v>1630.8296</v>
      </c>
      <c r="O4725" s="30">
        <f t="shared" si="1192"/>
        <v>121</v>
      </c>
      <c r="P4725" s="30" t="str">
        <f t="shared" si="1193"/>
        <v>1630.8296</v>
      </c>
      <c r="Q4725" s="30">
        <f t="shared" si="1194"/>
        <v>131</v>
      </c>
      <c r="R4725" s="36" t="str">
        <f t="shared" si="1195"/>
        <v>08-Aug-2017</v>
      </c>
      <c r="S4725" s="37">
        <f t="shared" si="1186"/>
        <v>1630.8296</v>
      </c>
    </row>
    <row r="4726" spans="1:19">
      <c r="A4726" s="30" t="s">
        <v>10277</v>
      </c>
      <c r="D4726" s="30" t="str">
        <f t="shared" si="1180"/>
        <v>120562</v>
      </c>
      <c r="E4726" s="30">
        <f t="shared" si="1184"/>
        <v>7</v>
      </c>
      <c r="F4726" s="30" t="str">
        <f t="shared" si="1181"/>
        <v>-</v>
      </c>
      <c r="G4726" s="30">
        <f t="shared" si="1185"/>
        <v>9</v>
      </c>
      <c r="H4726" s="30" t="str">
        <f t="shared" si="1182"/>
        <v>INF205K01UK2</v>
      </c>
      <c r="I4726" s="30">
        <f t="shared" si="1187"/>
        <v>22</v>
      </c>
      <c r="J4726" s="35" t="str">
        <f t="shared" si="1183"/>
        <v>Invesco India Short Term Fund - Direct Plan -Weekly Dividend</v>
      </c>
      <c r="K4726" s="35">
        <f t="shared" si="1188"/>
        <v>83</v>
      </c>
      <c r="L4726" s="30" t="str">
        <f t="shared" si="1189"/>
        <v>1019.2037</v>
      </c>
      <c r="M4726" s="30">
        <f t="shared" si="1190"/>
        <v>93</v>
      </c>
      <c r="N4726" s="30" t="str">
        <f t="shared" si="1191"/>
        <v>1019.2037</v>
      </c>
      <c r="O4726" s="30">
        <f t="shared" si="1192"/>
        <v>103</v>
      </c>
      <c r="P4726" s="30" t="str">
        <f t="shared" si="1193"/>
        <v>1019.2037</v>
      </c>
      <c r="Q4726" s="30">
        <f t="shared" si="1194"/>
        <v>113</v>
      </c>
      <c r="R4726" s="36" t="str">
        <f t="shared" si="1195"/>
        <v>08-Aug-2017</v>
      </c>
      <c r="S4726" s="37">
        <f t="shared" si="1186"/>
        <v>1019.2037</v>
      </c>
    </row>
    <row r="4727" spans="1:19">
      <c r="A4727" s="30" t="s">
        <v>10278</v>
      </c>
      <c r="D4727" s="30" t="str">
        <f t="shared" si="1180"/>
        <v>105185</v>
      </c>
      <c r="E4727" s="30">
        <f t="shared" si="1184"/>
        <v>7</v>
      </c>
      <c r="F4727" s="30" t="str">
        <f t="shared" si="1181"/>
        <v>INF205K01UN6</v>
      </c>
      <c r="G4727" s="30">
        <f t="shared" si="1185"/>
        <v>20</v>
      </c>
      <c r="H4727" s="30" t="str">
        <f t="shared" si="1182"/>
        <v>-</v>
      </c>
      <c r="I4727" s="30">
        <f t="shared" si="1187"/>
        <v>22</v>
      </c>
      <c r="J4727" s="35" t="str">
        <f t="shared" si="1183"/>
        <v>Invesco India Short Term Fund - Growth</v>
      </c>
      <c r="K4727" s="35">
        <f t="shared" si="1188"/>
        <v>61</v>
      </c>
      <c r="L4727" s="30" t="str">
        <f t="shared" si="1189"/>
        <v>2222.9119</v>
      </c>
      <c r="M4727" s="30">
        <f t="shared" si="1190"/>
        <v>71</v>
      </c>
      <c r="N4727" s="30" t="str">
        <f t="shared" si="1191"/>
        <v>2222.9119</v>
      </c>
      <c r="O4727" s="30">
        <f t="shared" si="1192"/>
        <v>81</v>
      </c>
      <c r="P4727" s="30" t="str">
        <f t="shared" si="1193"/>
        <v>2222.9119</v>
      </c>
      <c r="Q4727" s="30">
        <f t="shared" si="1194"/>
        <v>91</v>
      </c>
      <c r="R4727" s="36" t="str">
        <f t="shared" si="1195"/>
        <v>08-Aug-2017</v>
      </c>
      <c r="S4727" s="37">
        <f t="shared" si="1186"/>
        <v>2222.9119000000001</v>
      </c>
    </row>
    <row r="4728" spans="1:19">
      <c r="A4728" s="30" t="s">
        <v>10279</v>
      </c>
      <c r="D4728" s="30" t="str">
        <f t="shared" si="1180"/>
        <v>105191</v>
      </c>
      <c r="E4728" s="30">
        <f t="shared" si="1184"/>
        <v>7</v>
      </c>
      <c r="F4728" s="30" t="str">
        <f t="shared" si="1181"/>
        <v>INF205K01UO4</v>
      </c>
      <c r="G4728" s="30">
        <f t="shared" si="1185"/>
        <v>20</v>
      </c>
      <c r="H4728" s="30" t="str">
        <f t="shared" si="1182"/>
        <v>INF205K01UP1</v>
      </c>
      <c r="I4728" s="30">
        <f t="shared" si="1187"/>
        <v>33</v>
      </c>
      <c r="J4728" s="35" t="str">
        <f t="shared" si="1183"/>
        <v>Invesco India Short Term Fund - Monthly Dividend</v>
      </c>
      <c r="K4728" s="35">
        <f t="shared" si="1188"/>
        <v>82</v>
      </c>
      <c r="L4728" s="30" t="str">
        <f t="shared" si="1189"/>
        <v>1050.2027</v>
      </c>
      <c r="M4728" s="30">
        <f t="shared" si="1190"/>
        <v>92</v>
      </c>
      <c r="N4728" s="30" t="str">
        <f t="shared" si="1191"/>
        <v>1050.2027</v>
      </c>
      <c r="O4728" s="30">
        <f t="shared" si="1192"/>
        <v>102</v>
      </c>
      <c r="P4728" s="30" t="str">
        <f t="shared" si="1193"/>
        <v>1050.2027</v>
      </c>
      <c r="Q4728" s="30">
        <f t="shared" si="1194"/>
        <v>112</v>
      </c>
      <c r="R4728" s="36" t="str">
        <f t="shared" si="1195"/>
        <v>08-Aug-2017</v>
      </c>
      <c r="S4728" s="37">
        <f t="shared" si="1186"/>
        <v>1050.2027</v>
      </c>
    </row>
    <row r="4729" spans="1:19">
      <c r="A4729" s="30" t="s">
        <v>10280</v>
      </c>
      <c r="D4729" s="30" t="str">
        <f t="shared" si="1180"/>
        <v>105189</v>
      </c>
      <c r="E4729" s="30">
        <f t="shared" si="1184"/>
        <v>7</v>
      </c>
      <c r="F4729" s="30" t="str">
        <f t="shared" si="1181"/>
        <v>INF205K01UR7</v>
      </c>
      <c r="G4729" s="30">
        <f t="shared" si="1185"/>
        <v>20</v>
      </c>
      <c r="H4729" s="30" t="str">
        <f t="shared" si="1182"/>
        <v>-</v>
      </c>
      <c r="I4729" s="30">
        <f t="shared" si="1187"/>
        <v>22</v>
      </c>
      <c r="J4729" s="35" t="str">
        <f t="shared" si="1183"/>
        <v>Invesco India Short Term Fund - Plan B - Growth</v>
      </c>
      <c r="K4729" s="35">
        <f t="shared" si="1188"/>
        <v>70</v>
      </c>
      <c r="L4729" s="30" t="str">
        <f t="shared" si="1189"/>
        <v>2215.0226</v>
      </c>
      <c r="M4729" s="30">
        <f t="shared" si="1190"/>
        <v>80</v>
      </c>
      <c r="N4729" s="30" t="str">
        <f t="shared" si="1191"/>
        <v>2215.0226</v>
      </c>
      <c r="O4729" s="30">
        <f t="shared" si="1192"/>
        <v>90</v>
      </c>
      <c r="P4729" s="30" t="str">
        <f t="shared" si="1193"/>
        <v>2215.0226</v>
      </c>
      <c r="Q4729" s="30">
        <f t="shared" si="1194"/>
        <v>100</v>
      </c>
      <c r="R4729" s="36" t="str">
        <f t="shared" si="1195"/>
        <v>08-Aug-2017</v>
      </c>
      <c r="S4729" s="37">
        <f t="shared" si="1186"/>
        <v>2215.0225999999998</v>
      </c>
    </row>
    <row r="4730" spans="1:19">
      <c r="A4730" s="30" t="s">
        <v>10281</v>
      </c>
      <c r="D4730" s="30" t="str">
        <f t="shared" si="1180"/>
        <v>105187</v>
      </c>
      <c r="E4730" s="30">
        <f t="shared" si="1184"/>
        <v>7</v>
      </c>
      <c r="F4730" s="30" t="str">
        <f t="shared" si="1181"/>
        <v>INF205K01US5</v>
      </c>
      <c r="G4730" s="30">
        <f t="shared" si="1185"/>
        <v>20</v>
      </c>
      <c r="H4730" s="30" t="str">
        <f t="shared" si="1182"/>
        <v>INF205K01UT3</v>
      </c>
      <c r="I4730" s="30">
        <f t="shared" si="1187"/>
        <v>33</v>
      </c>
      <c r="J4730" s="35" t="str">
        <f t="shared" si="1183"/>
        <v>Invesco India Short Term Fund - Plan B - Monthly Dividend</v>
      </c>
      <c r="K4730" s="35">
        <f t="shared" si="1188"/>
        <v>91</v>
      </c>
      <c r="L4730" s="30" t="str">
        <f t="shared" si="1189"/>
        <v>1473.3956</v>
      </c>
      <c r="M4730" s="30">
        <f t="shared" si="1190"/>
        <v>101</v>
      </c>
      <c r="N4730" s="30" t="str">
        <f t="shared" si="1191"/>
        <v>1473.3956</v>
      </c>
      <c r="O4730" s="30">
        <f t="shared" si="1192"/>
        <v>111</v>
      </c>
      <c r="P4730" s="30" t="str">
        <f t="shared" si="1193"/>
        <v>1473.3956</v>
      </c>
      <c r="Q4730" s="30">
        <f t="shared" si="1194"/>
        <v>121</v>
      </c>
      <c r="R4730" s="36" t="str">
        <f t="shared" si="1195"/>
        <v>08-Aug-2017</v>
      </c>
      <c r="S4730" s="37">
        <f t="shared" si="1186"/>
        <v>1473.3956000000001</v>
      </c>
    </row>
    <row r="4731" spans="1:19">
      <c r="A4731" s="30" t="s">
        <v>10282</v>
      </c>
      <c r="D4731" s="30" t="str">
        <f t="shared" si="1180"/>
        <v>105192</v>
      </c>
      <c r="E4731" s="30">
        <f t="shared" si="1184"/>
        <v>7</v>
      </c>
      <c r="F4731" s="30" t="str">
        <f t="shared" si="1181"/>
        <v>-</v>
      </c>
      <c r="G4731" s="30">
        <f t="shared" si="1185"/>
        <v>9</v>
      </c>
      <c r="H4731" s="30" t="str">
        <f t="shared" si="1182"/>
        <v>INF205K01UU1</v>
      </c>
      <c r="I4731" s="30">
        <f t="shared" si="1187"/>
        <v>22</v>
      </c>
      <c r="J4731" s="35" t="str">
        <f t="shared" si="1183"/>
        <v>Invesco India Short Term Fund - Plan B - Weekly Dividend</v>
      </c>
      <c r="K4731" s="35">
        <f t="shared" si="1188"/>
        <v>79</v>
      </c>
      <c r="L4731" s="30" t="str">
        <f t="shared" si="1189"/>
        <v>1015.6922</v>
      </c>
      <c r="M4731" s="30">
        <f t="shared" si="1190"/>
        <v>89</v>
      </c>
      <c r="N4731" s="30" t="str">
        <f t="shared" si="1191"/>
        <v>1015.6922</v>
      </c>
      <c r="O4731" s="30">
        <f t="shared" si="1192"/>
        <v>99</v>
      </c>
      <c r="P4731" s="30" t="str">
        <f t="shared" si="1193"/>
        <v>1015.6922</v>
      </c>
      <c r="Q4731" s="30">
        <f t="shared" si="1194"/>
        <v>109</v>
      </c>
      <c r="R4731" s="36" t="str">
        <f t="shared" si="1195"/>
        <v>08-Aug-2017</v>
      </c>
      <c r="S4731" s="37">
        <f t="shared" si="1186"/>
        <v>1015.6922</v>
      </c>
    </row>
    <row r="4732" spans="1:19">
      <c r="A4732" s="30" t="s">
        <v>10283</v>
      </c>
      <c r="D4732" s="30" t="str">
        <f t="shared" si="1180"/>
        <v>105190</v>
      </c>
      <c r="E4732" s="30">
        <f t="shared" si="1184"/>
        <v>7</v>
      </c>
      <c r="F4732" s="30" t="str">
        <f t="shared" si="1181"/>
        <v>-</v>
      </c>
      <c r="G4732" s="30">
        <f t="shared" si="1185"/>
        <v>9</v>
      </c>
      <c r="H4732" s="30" t="str">
        <f t="shared" si="1182"/>
        <v>INF205K01UV9</v>
      </c>
      <c r="I4732" s="30">
        <f t="shared" si="1187"/>
        <v>22</v>
      </c>
      <c r="J4732" s="35" t="str">
        <f t="shared" si="1183"/>
        <v>Invesco India Short Term Fund - Weekly Dividend</v>
      </c>
      <c r="K4732" s="35">
        <f t="shared" si="1188"/>
        <v>70</v>
      </c>
      <c r="L4732" s="30" t="str">
        <f t="shared" si="1189"/>
        <v>1019.1828</v>
      </c>
      <c r="M4732" s="30">
        <f t="shared" si="1190"/>
        <v>80</v>
      </c>
      <c r="N4732" s="30" t="str">
        <f t="shared" si="1191"/>
        <v>1019.1828</v>
      </c>
      <c r="O4732" s="30">
        <f t="shared" si="1192"/>
        <v>90</v>
      </c>
      <c r="P4732" s="30" t="str">
        <f t="shared" si="1193"/>
        <v>1019.1828</v>
      </c>
      <c r="Q4732" s="30">
        <f t="shared" si="1194"/>
        <v>100</v>
      </c>
      <c r="R4732" s="36" t="str">
        <f t="shared" si="1195"/>
        <v>08-Aug-2017</v>
      </c>
      <c r="S4732" s="37">
        <f t="shared" si="1186"/>
        <v>1019.1828</v>
      </c>
    </row>
    <row r="4733" spans="1:19">
      <c r="A4733" s="30" t="s">
        <v>380</v>
      </c>
      <c r="D4733" s="30" t="str">
        <f t="shared" si="1180"/>
        <v>116110</v>
      </c>
      <c r="E4733" s="30">
        <f t="shared" si="1184"/>
        <v>7</v>
      </c>
      <c r="F4733" s="30" t="str">
        <f t="shared" si="1181"/>
        <v>INF205K01UL0</v>
      </c>
      <c r="G4733" s="30">
        <f t="shared" si="1185"/>
        <v>20</v>
      </c>
      <c r="H4733" s="30" t="str">
        <f t="shared" si="1182"/>
        <v>INF205K01UM8</v>
      </c>
      <c r="I4733" s="30">
        <f t="shared" si="1187"/>
        <v>33</v>
      </c>
      <c r="J4733" s="35" t="str">
        <f t="shared" si="1183"/>
        <v>Invesco India Short Term Fund- Discretionary Dividend</v>
      </c>
      <c r="K4733" s="35">
        <f t="shared" si="1188"/>
        <v>87</v>
      </c>
      <c r="L4733" s="30" t="str">
        <f t="shared" si="1189"/>
        <v>1538.0843</v>
      </c>
      <c r="M4733" s="30">
        <f t="shared" si="1190"/>
        <v>97</v>
      </c>
      <c r="N4733" s="30" t="str">
        <f t="shared" si="1191"/>
        <v>1538.0843</v>
      </c>
      <c r="O4733" s="30">
        <f t="shared" si="1192"/>
        <v>107</v>
      </c>
      <c r="P4733" s="30" t="str">
        <f t="shared" si="1193"/>
        <v>1538.0843</v>
      </c>
      <c r="Q4733" s="30">
        <f t="shared" si="1194"/>
        <v>117</v>
      </c>
      <c r="R4733" s="36" t="str">
        <f t="shared" si="1195"/>
        <v>07-Oct-2016</v>
      </c>
      <c r="S4733" s="37">
        <f t="shared" si="1186"/>
        <v>1538.0843</v>
      </c>
    </row>
    <row r="4734" spans="1:19">
      <c r="A4734" s="30" t="s">
        <v>10284</v>
      </c>
      <c r="D4734" s="30" t="str">
        <f t="shared" si="1180"/>
        <v>105186</v>
      </c>
      <c r="E4734" s="30">
        <f t="shared" si="1184"/>
        <v>7</v>
      </c>
      <c r="F4734" s="30" t="str">
        <f t="shared" si="1181"/>
        <v>-</v>
      </c>
      <c r="G4734" s="30">
        <f t="shared" si="1185"/>
        <v>9</v>
      </c>
      <c r="H4734" s="30" t="str">
        <f t="shared" si="1182"/>
        <v>INF205K01UQ9</v>
      </c>
      <c r="I4734" s="30">
        <f t="shared" si="1187"/>
        <v>22</v>
      </c>
      <c r="J4734" s="35" t="str">
        <f t="shared" si="1183"/>
        <v>Invesco India Short Term Fund- Plan B - Daily Dividend</v>
      </c>
      <c r="K4734" s="35">
        <f t="shared" si="1188"/>
        <v>77</v>
      </c>
      <c r="L4734" s="30" t="str">
        <f t="shared" si="1189"/>
        <v>1031.8</v>
      </c>
      <c r="M4734" s="30">
        <f t="shared" si="1190"/>
        <v>84</v>
      </c>
      <c r="N4734" s="30" t="str">
        <f t="shared" si="1191"/>
        <v>1031.8</v>
      </c>
      <c r="O4734" s="30">
        <f t="shared" si="1192"/>
        <v>91</v>
      </c>
      <c r="P4734" s="30" t="str">
        <f t="shared" si="1193"/>
        <v>1031.8</v>
      </c>
      <c r="Q4734" s="30">
        <f t="shared" si="1194"/>
        <v>98</v>
      </c>
      <c r="R4734" s="36" t="str">
        <f t="shared" si="1195"/>
        <v>08-Aug-2017</v>
      </c>
      <c r="S4734" s="37">
        <f t="shared" si="1186"/>
        <v>1031.8</v>
      </c>
    </row>
    <row r="4735" spans="1:19">
      <c r="A4735" s="30" t="s">
        <v>10285</v>
      </c>
      <c r="D4735" s="30" t="str">
        <f t="shared" si="1180"/>
        <v>130794</v>
      </c>
      <c r="E4735" s="30">
        <f t="shared" si="1184"/>
        <v>7</v>
      </c>
      <c r="F4735" s="30" t="str">
        <f t="shared" si="1181"/>
        <v>INF205K01P35</v>
      </c>
      <c r="G4735" s="30">
        <f t="shared" si="1185"/>
        <v>20</v>
      </c>
      <c r="H4735" s="30" t="str">
        <f t="shared" si="1182"/>
        <v>-</v>
      </c>
      <c r="I4735" s="30">
        <f t="shared" si="1187"/>
        <v>22</v>
      </c>
      <c r="J4735" s="35" t="str">
        <f t="shared" si="1183"/>
        <v>Invesco India Ultra Short Term Fund - Annual Bonus</v>
      </c>
      <c r="K4735" s="35">
        <f t="shared" si="1188"/>
        <v>73</v>
      </c>
      <c r="L4735" s="30" t="str">
        <f t="shared" si="1189"/>
        <v>2309.5099</v>
      </c>
      <c r="M4735" s="30">
        <f t="shared" si="1190"/>
        <v>83</v>
      </c>
      <c r="N4735" s="30" t="str">
        <f t="shared" si="1191"/>
        <v>2309.5099</v>
      </c>
      <c r="O4735" s="30">
        <f t="shared" si="1192"/>
        <v>93</v>
      </c>
      <c r="P4735" s="30" t="str">
        <f t="shared" si="1193"/>
        <v>2309.5099</v>
      </c>
      <c r="Q4735" s="30">
        <f t="shared" si="1194"/>
        <v>103</v>
      </c>
      <c r="R4735" s="36" t="str">
        <f t="shared" si="1195"/>
        <v>08-Aug-2017</v>
      </c>
      <c r="S4735" s="37">
        <f t="shared" si="1186"/>
        <v>2309.5099</v>
      </c>
    </row>
    <row r="4736" spans="1:19">
      <c r="A4736" s="30" t="s">
        <v>10286</v>
      </c>
      <c r="D4736" s="30" t="str">
        <f t="shared" si="1180"/>
        <v>104727</v>
      </c>
      <c r="E4736" s="30">
        <f t="shared" si="1184"/>
        <v>7</v>
      </c>
      <c r="F4736" s="30" t="str">
        <f t="shared" si="1181"/>
        <v>INF205K01IE0</v>
      </c>
      <c r="G4736" s="30">
        <f t="shared" si="1185"/>
        <v>20</v>
      </c>
      <c r="H4736" s="30" t="str">
        <f t="shared" si="1182"/>
        <v>-</v>
      </c>
      <c r="I4736" s="30">
        <f t="shared" si="1187"/>
        <v>22</v>
      </c>
      <c r="J4736" s="35" t="str">
        <f t="shared" si="1183"/>
        <v>Invesco India Ultra Short Term Fund - Bonus</v>
      </c>
      <c r="K4736" s="35">
        <f t="shared" si="1188"/>
        <v>66</v>
      </c>
      <c r="L4736" s="30" t="str">
        <f t="shared" si="1189"/>
        <v>1283.063</v>
      </c>
      <c r="M4736" s="30">
        <f t="shared" si="1190"/>
        <v>75</v>
      </c>
      <c r="N4736" s="30" t="str">
        <f t="shared" si="1191"/>
        <v>1283.063</v>
      </c>
      <c r="O4736" s="30">
        <f t="shared" si="1192"/>
        <v>84</v>
      </c>
      <c r="P4736" s="30" t="str">
        <f t="shared" si="1193"/>
        <v>1283.063</v>
      </c>
      <c r="Q4736" s="30">
        <f t="shared" si="1194"/>
        <v>93</v>
      </c>
      <c r="R4736" s="36" t="str">
        <f t="shared" si="1195"/>
        <v>08-Aug-2017</v>
      </c>
      <c r="S4736" s="37">
        <f t="shared" si="1186"/>
        <v>1283.0630000000001</v>
      </c>
    </row>
    <row r="4737" spans="1:19">
      <c r="A4737" s="30" t="s">
        <v>10287</v>
      </c>
      <c r="D4737" s="30" t="str">
        <f t="shared" si="1180"/>
        <v>105025</v>
      </c>
      <c r="E4737" s="30">
        <f t="shared" si="1184"/>
        <v>7</v>
      </c>
      <c r="F4737" s="30" t="str">
        <f t="shared" si="1181"/>
        <v>-</v>
      </c>
      <c r="G4737" s="30">
        <f t="shared" si="1185"/>
        <v>9</v>
      </c>
      <c r="H4737" s="30" t="str">
        <f t="shared" si="1182"/>
        <v>INF205K01HZ7</v>
      </c>
      <c r="I4737" s="30">
        <f t="shared" si="1187"/>
        <v>22</v>
      </c>
      <c r="J4737" s="35" t="str">
        <f t="shared" si="1183"/>
        <v>Invesco India Ultra Short Term Fund - Daily Dividend</v>
      </c>
      <c r="K4737" s="35">
        <f t="shared" si="1188"/>
        <v>75</v>
      </c>
      <c r="L4737" s="30" t="str">
        <f t="shared" si="1189"/>
        <v>1001.72</v>
      </c>
      <c r="M4737" s="30">
        <f t="shared" si="1190"/>
        <v>83</v>
      </c>
      <c r="N4737" s="30" t="str">
        <f t="shared" si="1191"/>
        <v>1001.72</v>
      </c>
      <c r="O4737" s="30">
        <f t="shared" si="1192"/>
        <v>91</v>
      </c>
      <c r="P4737" s="30" t="str">
        <f t="shared" si="1193"/>
        <v>1001.72</v>
      </c>
      <c r="Q4737" s="30">
        <f t="shared" si="1194"/>
        <v>99</v>
      </c>
      <c r="R4737" s="36" t="str">
        <f t="shared" si="1195"/>
        <v>08-Aug-2017</v>
      </c>
      <c r="S4737" s="37">
        <f t="shared" si="1186"/>
        <v>1001.72</v>
      </c>
    </row>
    <row r="4738" spans="1:19">
      <c r="A4738" s="30" t="s">
        <v>10288</v>
      </c>
      <c r="D4738" s="30" t="str">
        <f t="shared" si="1180"/>
        <v>120569</v>
      </c>
      <c r="E4738" s="30">
        <f t="shared" si="1184"/>
        <v>7</v>
      </c>
      <c r="F4738" s="30" t="str">
        <f t="shared" si="1181"/>
        <v>INF205K01NU6</v>
      </c>
      <c r="G4738" s="30">
        <f t="shared" si="1185"/>
        <v>20</v>
      </c>
      <c r="H4738" s="30" t="str">
        <f t="shared" si="1182"/>
        <v>-</v>
      </c>
      <c r="I4738" s="30">
        <f t="shared" si="1187"/>
        <v>22</v>
      </c>
      <c r="J4738" s="35" t="str">
        <f t="shared" si="1183"/>
        <v>Invesco India Ultra Short Term Fund - Direct Plan - Bonus</v>
      </c>
      <c r="K4738" s="35">
        <f t="shared" si="1188"/>
        <v>80</v>
      </c>
      <c r="L4738" s="30" t="str">
        <f t="shared" si="1189"/>
        <v>1305.349</v>
      </c>
      <c r="M4738" s="30">
        <f t="shared" si="1190"/>
        <v>89</v>
      </c>
      <c r="N4738" s="30" t="str">
        <f t="shared" si="1191"/>
        <v>1305.349</v>
      </c>
      <c r="O4738" s="30">
        <f t="shared" si="1192"/>
        <v>98</v>
      </c>
      <c r="P4738" s="30" t="str">
        <f t="shared" si="1193"/>
        <v>1305.349</v>
      </c>
      <c r="Q4738" s="30">
        <f t="shared" si="1194"/>
        <v>107</v>
      </c>
      <c r="R4738" s="36" t="str">
        <f t="shared" si="1195"/>
        <v>08-Aug-2017</v>
      </c>
      <c r="S4738" s="37">
        <f t="shared" si="1186"/>
        <v>1305.3489999999999</v>
      </c>
    </row>
    <row r="4739" spans="1:19" ht="26">
      <c r="A4739" s="30" t="s">
        <v>10289</v>
      </c>
      <c r="D4739" s="30" t="str">
        <f t="shared" si="1180"/>
        <v>120567</v>
      </c>
      <c r="E4739" s="30">
        <f t="shared" si="1184"/>
        <v>7</v>
      </c>
      <c r="F4739" s="30" t="str">
        <f t="shared" si="1181"/>
        <v>INF205K01NW2</v>
      </c>
      <c r="G4739" s="30">
        <f t="shared" si="1185"/>
        <v>20</v>
      </c>
      <c r="H4739" s="30" t="str">
        <f t="shared" si="1182"/>
        <v>INF205K01NX0</v>
      </c>
      <c r="I4739" s="30">
        <f t="shared" si="1187"/>
        <v>33</v>
      </c>
      <c r="J4739" s="35" t="str">
        <f t="shared" si="1183"/>
        <v>Invesco India Ultra Short Term Fund - Direct Plan - Discretionary Dividend option</v>
      </c>
      <c r="K4739" s="35">
        <f t="shared" si="1188"/>
        <v>115</v>
      </c>
      <c r="L4739" s="30" t="str">
        <f t="shared" si="1189"/>
        <v>1498.6793</v>
      </c>
      <c r="M4739" s="30">
        <f t="shared" si="1190"/>
        <v>125</v>
      </c>
      <c r="N4739" s="30" t="str">
        <f t="shared" si="1191"/>
        <v>1498.6793</v>
      </c>
      <c r="O4739" s="30">
        <f t="shared" si="1192"/>
        <v>135</v>
      </c>
      <c r="P4739" s="30" t="str">
        <f t="shared" si="1193"/>
        <v>1498.6793</v>
      </c>
      <c r="Q4739" s="30">
        <f t="shared" si="1194"/>
        <v>145</v>
      </c>
      <c r="R4739" s="36" t="str">
        <f t="shared" si="1195"/>
        <v>08-Aug-2017</v>
      </c>
      <c r="S4739" s="37">
        <f t="shared" si="1186"/>
        <v>1498.6793</v>
      </c>
    </row>
    <row r="4740" spans="1:19">
      <c r="A4740" s="30" t="s">
        <v>10290</v>
      </c>
      <c r="D4740" s="30" t="str">
        <f t="shared" si="1180"/>
        <v>120570</v>
      </c>
      <c r="E4740" s="30">
        <f t="shared" si="1184"/>
        <v>7</v>
      </c>
      <c r="F4740" s="30" t="str">
        <f t="shared" si="1181"/>
        <v>INF205K01NY8</v>
      </c>
      <c r="G4740" s="30">
        <f t="shared" si="1185"/>
        <v>20</v>
      </c>
      <c r="H4740" s="30" t="str">
        <f t="shared" si="1182"/>
        <v>-</v>
      </c>
      <c r="I4740" s="30">
        <f t="shared" si="1187"/>
        <v>22</v>
      </c>
      <c r="J4740" s="35" t="str">
        <f t="shared" si="1183"/>
        <v>Invesco India Ultra Short Term Fund - Direct Plan - Growth</v>
      </c>
      <c r="K4740" s="35">
        <f t="shared" si="1188"/>
        <v>81</v>
      </c>
      <c r="L4740" s="30" t="str">
        <f t="shared" si="1189"/>
        <v>2349.6127</v>
      </c>
      <c r="M4740" s="30">
        <f t="shared" si="1190"/>
        <v>91</v>
      </c>
      <c r="N4740" s="30" t="str">
        <f t="shared" si="1191"/>
        <v>2349.6127</v>
      </c>
      <c r="O4740" s="30">
        <f t="shared" si="1192"/>
        <v>101</v>
      </c>
      <c r="P4740" s="30" t="str">
        <f t="shared" si="1193"/>
        <v>2349.6127</v>
      </c>
      <c r="Q4740" s="30">
        <f t="shared" si="1194"/>
        <v>111</v>
      </c>
      <c r="R4740" s="36" t="str">
        <f t="shared" si="1195"/>
        <v>08-Aug-2017</v>
      </c>
      <c r="S4740" s="37">
        <f t="shared" si="1186"/>
        <v>2349.6127000000001</v>
      </c>
    </row>
    <row r="4741" spans="1:19" ht="26">
      <c r="A4741" s="30" t="s">
        <v>10291</v>
      </c>
      <c r="D4741" s="30" t="str">
        <f t="shared" si="1180"/>
        <v>120571</v>
      </c>
      <c r="E4741" s="30">
        <f t="shared" si="1184"/>
        <v>7</v>
      </c>
      <c r="F4741" s="30" t="str">
        <f t="shared" si="1181"/>
        <v>INF205K01NZ5</v>
      </c>
      <c r="G4741" s="30">
        <f t="shared" si="1185"/>
        <v>20</v>
      </c>
      <c r="H4741" s="30" t="str">
        <f t="shared" si="1182"/>
        <v>INF205K01OA6</v>
      </c>
      <c r="I4741" s="30">
        <f t="shared" si="1187"/>
        <v>33</v>
      </c>
      <c r="J4741" s="35" t="str">
        <f t="shared" si="1183"/>
        <v>Invesco India Ultra Short Term Fund - Direct Plan - Monthly Dividend</v>
      </c>
      <c r="K4741" s="35">
        <f t="shared" si="1188"/>
        <v>102</v>
      </c>
      <c r="L4741" s="30" t="str">
        <f t="shared" si="1189"/>
        <v>1056.3562</v>
      </c>
      <c r="M4741" s="30">
        <f t="shared" si="1190"/>
        <v>112</v>
      </c>
      <c r="N4741" s="30" t="str">
        <f t="shared" si="1191"/>
        <v>1056.3562</v>
      </c>
      <c r="O4741" s="30">
        <f t="shared" si="1192"/>
        <v>122</v>
      </c>
      <c r="P4741" s="30" t="str">
        <f t="shared" si="1193"/>
        <v>1056.3562</v>
      </c>
      <c r="Q4741" s="30">
        <f t="shared" si="1194"/>
        <v>132</v>
      </c>
      <c r="R4741" s="36" t="str">
        <f t="shared" si="1195"/>
        <v>08-Aug-2017</v>
      </c>
      <c r="S4741" s="37">
        <f t="shared" si="1186"/>
        <v>1056.3561999999999</v>
      </c>
    </row>
    <row r="4742" spans="1:19" ht="26">
      <c r="A4742" s="30" t="s">
        <v>10292</v>
      </c>
      <c r="D4742" s="30" t="str">
        <f t="shared" si="1180"/>
        <v>120568</v>
      </c>
      <c r="E4742" s="30">
        <f t="shared" si="1184"/>
        <v>7</v>
      </c>
      <c r="F4742" s="30" t="str">
        <f t="shared" si="1181"/>
        <v>INF205K01OB4</v>
      </c>
      <c r="G4742" s="30">
        <f t="shared" si="1185"/>
        <v>20</v>
      </c>
      <c r="H4742" s="30" t="str">
        <f t="shared" si="1182"/>
        <v>INF205K01OC2</v>
      </c>
      <c r="I4742" s="30">
        <f t="shared" si="1187"/>
        <v>33</v>
      </c>
      <c r="J4742" s="35" t="str">
        <f t="shared" si="1183"/>
        <v>Invesco India Ultra Short Term Fund - Direct Plan - Weekly Dividend</v>
      </c>
      <c r="K4742" s="35">
        <f t="shared" si="1188"/>
        <v>101</v>
      </c>
      <c r="L4742" s="30" t="str">
        <f t="shared" si="1189"/>
        <v>1206.0034</v>
      </c>
      <c r="M4742" s="30">
        <f t="shared" si="1190"/>
        <v>111</v>
      </c>
      <c r="N4742" s="30" t="str">
        <f t="shared" si="1191"/>
        <v>1206.0034</v>
      </c>
      <c r="O4742" s="30">
        <f t="shared" si="1192"/>
        <v>121</v>
      </c>
      <c r="P4742" s="30" t="str">
        <f t="shared" si="1193"/>
        <v>1206.0034</v>
      </c>
      <c r="Q4742" s="30">
        <f t="shared" si="1194"/>
        <v>131</v>
      </c>
      <c r="R4742" s="36" t="str">
        <f t="shared" si="1195"/>
        <v>08-Aug-2017</v>
      </c>
      <c r="S4742" s="37">
        <f t="shared" si="1186"/>
        <v>1206.0034000000001</v>
      </c>
    </row>
    <row r="4743" spans="1:19" ht="26">
      <c r="A4743" s="30" t="s">
        <v>10293</v>
      </c>
      <c r="D4743" s="30" t="str">
        <f t="shared" ref="D4743:D4806" si="1196">IF(ISERROR(LEFT(A4743,SEARCH(";",A4743)-1)),"",LEFT(A4743,SEARCH(";",A4743)-1))</f>
        <v>120566</v>
      </c>
      <c r="E4743" s="30">
        <f t="shared" si="1184"/>
        <v>7</v>
      </c>
      <c r="F4743" s="30" t="str">
        <f t="shared" ref="F4743:F4806" si="1197">IF($D4743="",A4743,MID($A4743,E4743+1,SEARCH(";",$A4743,E4743+1)-E4743-1))</f>
        <v>-</v>
      </c>
      <c r="G4743" s="30">
        <f t="shared" si="1185"/>
        <v>9</v>
      </c>
      <c r="H4743" s="30" t="str">
        <f t="shared" ref="H4743:H4806" si="1198">IF($D4743="","",MID($A4743,G4743+1,SEARCH(";",$A4743,G4743+1)-G4743-1))</f>
        <v>INF205K01NV4</v>
      </c>
      <c r="I4743" s="30">
        <f t="shared" si="1187"/>
        <v>22</v>
      </c>
      <c r="J4743" s="35" t="str">
        <f t="shared" ref="J4743:J4806" si="1199">IF($D4743="","",MID($A4743,I4743+1,SEARCH(";",$A4743,I4743+1)-I4743-1))</f>
        <v>Invesco India Ultra Short Term Fund - Direct Plan -Daily Dividend</v>
      </c>
      <c r="K4743" s="35">
        <f t="shared" si="1188"/>
        <v>88</v>
      </c>
      <c r="L4743" s="30" t="str">
        <f t="shared" si="1189"/>
        <v>1018.9655</v>
      </c>
      <c r="M4743" s="30">
        <f t="shared" si="1190"/>
        <v>98</v>
      </c>
      <c r="N4743" s="30" t="str">
        <f t="shared" si="1191"/>
        <v>1018.9655</v>
      </c>
      <c r="O4743" s="30">
        <f t="shared" si="1192"/>
        <v>108</v>
      </c>
      <c r="P4743" s="30" t="str">
        <f t="shared" si="1193"/>
        <v>1018.9655</v>
      </c>
      <c r="Q4743" s="30">
        <f t="shared" si="1194"/>
        <v>118</v>
      </c>
      <c r="R4743" s="36" t="str">
        <f t="shared" si="1195"/>
        <v>08-Aug-2017</v>
      </c>
      <c r="S4743" s="37">
        <f t="shared" si="1186"/>
        <v>1018.9655</v>
      </c>
    </row>
    <row r="4744" spans="1:19" ht="26">
      <c r="A4744" s="30" t="s">
        <v>10294</v>
      </c>
      <c r="D4744" s="30" t="str">
        <f t="shared" si="1196"/>
        <v>115458</v>
      </c>
      <c r="E4744" s="30">
        <f t="shared" ref="E4744:E4807" si="1200">IF($D4744="","",LEN(D4744)+1)</f>
        <v>7</v>
      </c>
      <c r="F4744" s="30" t="str">
        <f t="shared" si="1197"/>
        <v>INF205K01IG5</v>
      </c>
      <c r="G4744" s="30">
        <f t="shared" ref="G4744:G4807" si="1201">IF($D4744="","",E4744+(LEN(F4744)+1))</f>
        <v>20</v>
      </c>
      <c r="H4744" s="30" t="str">
        <f t="shared" si="1198"/>
        <v>INF205K01IF7</v>
      </c>
      <c r="I4744" s="30">
        <f t="shared" si="1187"/>
        <v>33</v>
      </c>
      <c r="J4744" s="35" t="str">
        <f t="shared" si="1199"/>
        <v>Invesco India Ultra Short Term Fund - Discretionary Dividend option</v>
      </c>
      <c r="K4744" s="35">
        <f t="shared" si="1188"/>
        <v>101</v>
      </c>
      <c r="L4744" s="30" t="str">
        <f t="shared" si="1189"/>
        <v>1474.0548</v>
      </c>
      <c r="M4744" s="30">
        <f t="shared" si="1190"/>
        <v>111</v>
      </c>
      <c r="N4744" s="30" t="str">
        <f t="shared" si="1191"/>
        <v>1474.0548</v>
      </c>
      <c r="O4744" s="30">
        <f t="shared" si="1192"/>
        <v>121</v>
      </c>
      <c r="P4744" s="30" t="str">
        <f t="shared" si="1193"/>
        <v>1474.0548</v>
      </c>
      <c r="Q4744" s="30">
        <f t="shared" si="1194"/>
        <v>131</v>
      </c>
      <c r="R4744" s="36" t="str">
        <f t="shared" si="1195"/>
        <v>08-Aug-2017</v>
      </c>
      <c r="S4744" s="37">
        <f t="shared" ref="S4744:S4807" si="1202">IF(L4744="","",L4744+0)</f>
        <v>1474.0547999999999</v>
      </c>
    </row>
    <row r="4745" spans="1:19">
      <c r="A4745" s="30" t="s">
        <v>10295</v>
      </c>
      <c r="D4745" s="30" t="str">
        <f t="shared" si="1196"/>
        <v>104726</v>
      </c>
      <c r="E4745" s="30">
        <f t="shared" si="1200"/>
        <v>7</v>
      </c>
      <c r="F4745" s="30" t="str">
        <f t="shared" si="1197"/>
        <v>INF205K01HY0</v>
      </c>
      <c r="G4745" s="30">
        <f t="shared" si="1201"/>
        <v>20</v>
      </c>
      <c r="H4745" s="30" t="str">
        <f t="shared" si="1198"/>
        <v>-</v>
      </c>
      <c r="I4745" s="30">
        <f t="shared" si="1187"/>
        <v>22</v>
      </c>
      <c r="J4745" s="35" t="str">
        <f t="shared" si="1199"/>
        <v>Invesco India Ultra Short Term Fund - Growth</v>
      </c>
      <c r="K4745" s="35">
        <f t="shared" si="1188"/>
        <v>67</v>
      </c>
      <c r="L4745" s="30" t="str">
        <f t="shared" si="1189"/>
        <v>2309.5084</v>
      </c>
      <c r="M4745" s="30">
        <f t="shared" si="1190"/>
        <v>77</v>
      </c>
      <c r="N4745" s="30" t="str">
        <f t="shared" si="1191"/>
        <v>2309.5084</v>
      </c>
      <c r="O4745" s="30">
        <f t="shared" si="1192"/>
        <v>87</v>
      </c>
      <c r="P4745" s="30" t="str">
        <f t="shared" si="1193"/>
        <v>2309.5084</v>
      </c>
      <c r="Q4745" s="30">
        <f t="shared" si="1194"/>
        <v>97</v>
      </c>
      <c r="R4745" s="36" t="str">
        <f t="shared" si="1195"/>
        <v>08-Aug-2017</v>
      </c>
      <c r="S4745" s="37">
        <f t="shared" si="1202"/>
        <v>2309.5084000000002</v>
      </c>
    </row>
    <row r="4746" spans="1:19">
      <c r="A4746" s="30" t="s">
        <v>10296</v>
      </c>
      <c r="D4746" s="30" t="str">
        <f t="shared" si="1196"/>
        <v>104729</v>
      </c>
      <c r="E4746" s="30">
        <f t="shared" si="1200"/>
        <v>7</v>
      </c>
      <c r="F4746" s="30" t="str">
        <f t="shared" si="1197"/>
        <v>INF205K01ID2</v>
      </c>
      <c r="G4746" s="30">
        <f t="shared" si="1201"/>
        <v>20</v>
      </c>
      <c r="H4746" s="30" t="str">
        <f t="shared" si="1198"/>
        <v>INF205K01IC4</v>
      </c>
      <c r="I4746" s="30">
        <f t="shared" si="1187"/>
        <v>33</v>
      </c>
      <c r="J4746" s="35" t="str">
        <f t="shared" si="1199"/>
        <v>Invesco India Ultra Short Term Fund - Monthly Dividend</v>
      </c>
      <c r="K4746" s="35">
        <f t="shared" si="1188"/>
        <v>88</v>
      </c>
      <c r="L4746" s="30" t="str">
        <f t="shared" si="1189"/>
        <v>1033.327</v>
      </c>
      <c r="M4746" s="30">
        <f t="shared" si="1190"/>
        <v>97</v>
      </c>
      <c r="N4746" s="30" t="str">
        <f t="shared" si="1191"/>
        <v>1033.327</v>
      </c>
      <c r="O4746" s="30">
        <f t="shared" si="1192"/>
        <v>106</v>
      </c>
      <c r="P4746" s="30" t="str">
        <f t="shared" si="1193"/>
        <v>1033.327</v>
      </c>
      <c r="Q4746" s="30">
        <f t="shared" si="1194"/>
        <v>115</v>
      </c>
      <c r="R4746" s="36" t="str">
        <f t="shared" si="1195"/>
        <v>08-Aug-2017</v>
      </c>
      <c r="S4746" s="37">
        <f t="shared" si="1202"/>
        <v>1033.327</v>
      </c>
    </row>
    <row r="4747" spans="1:19">
      <c r="A4747" s="30" t="s">
        <v>6373</v>
      </c>
      <c r="D4747" s="30" t="str">
        <f t="shared" si="1196"/>
        <v>104724</v>
      </c>
      <c r="E4747" s="30">
        <f t="shared" si="1200"/>
        <v>7</v>
      </c>
      <c r="F4747" s="30" t="str">
        <f t="shared" si="1197"/>
        <v>INF205K01HX2</v>
      </c>
      <c r="G4747" s="30">
        <f t="shared" si="1201"/>
        <v>20</v>
      </c>
      <c r="H4747" s="30" t="str">
        <f t="shared" si="1198"/>
        <v>-</v>
      </c>
      <c r="I4747" s="30">
        <f t="shared" si="1187"/>
        <v>22</v>
      </c>
      <c r="J4747" s="35" t="str">
        <f t="shared" si="1199"/>
        <v>Invesco India Ultra Short Term Fund - Regular - Bonus</v>
      </c>
      <c r="K4747" s="35">
        <f t="shared" si="1188"/>
        <v>76</v>
      </c>
      <c r="L4747" s="30" t="str">
        <f t="shared" si="1189"/>
        <v>2035.6443</v>
      </c>
      <c r="M4747" s="30">
        <f t="shared" si="1190"/>
        <v>86</v>
      </c>
      <c r="N4747" s="30" t="str">
        <f t="shared" si="1191"/>
        <v>2035.6443</v>
      </c>
      <c r="O4747" s="30">
        <f t="shared" si="1192"/>
        <v>96</v>
      </c>
      <c r="P4747" s="30" t="str">
        <f t="shared" si="1193"/>
        <v>2035.6443</v>
      </c>
      <c r="Q4747" s="30">
        <f t="shared" si="1194"/>
        <v>106</v>
      </c>
      <c r="R4747" s="36" t="str">
        <f t="shared" si="1195"/>
        <v>13-Apr-2017</v>
      </c>
      <c r="S4747" s="37">
        <f t="shared" si="1202"/>
        <v>2035.6442999999999</v>
      </c>
    </row>
    <row r="4748" spans="1:19">
      <c r="A4748" s="30" t="s">
        <v>10297</v>
      </c>
      <c r="D4748" s="30" t="str">
        <f t="shared" si="1196"/>
        <v>104728</v>
      </c>
      <c r="E4748" s="30">
        <f t="shared" si="1200"/>
        <v>7</v>
      </c>
      <c r="F4748" s="30" t="str">
        <f t="shared" si="1197"/>
        <v>INF205K01HT0</v>
      </c>
      <c r="G4748" s="30">
        <f t="shared" si="1201"/>
        <v>20</v>
      </c>
      <c r="H4748" s="30" t="str">
        <f t="shared" si="1198"/>
        <v>-</v>
      </c>
      <c r="I4748" s="30">
        <f t="shared" si="1187"/>
        <v>22</v>
      </c>
      <c r="J4748" s="35" t="str">
        <f t="shared" si="1199"/>
        <v>Invesco India Ultra Short Term Fund - Regular - Growth</v>
      </c>
      <c r="K4748" s="35">
        <f t="shared" si="1188"/>
        <v>77</v>
      </c>
      <c r="L4748" s="30" t="str">
        <f t="shared" si="1189"/>
        <v>2156.8783</v>
      </c>
      <c r="M4748" s="30">
        <f t="shared" si="1190"/>
        <v>87</v>
      </c>
      <c r="N4748" s="30" t="str">
        <f t="shared" si="1191"/>
        <v>2156.8783</v>
      </c>
      <c r="O4748" s="30">
        <f t="shared" si="1192"/>
        <v>97</v>
      </c>
      <c r="P4748" s="30" t="str">
        <f t="shared" si="1193"/>
        <v>2156.8783</v>
      </c>
      <c r="Q4748" s="30">
        <f t="shared" si="1194"/>
        <v>107</v>
      </c>
      <c r="R4748" s="36" t="str">
        <f t="shared" si="1195"/>
        <v>08-Aug-2017</v>
      </c>
      <c r="S4748" s="37">
        <f t="shared" si="1202"/>
        <v>2156.8782999999999</v>
      </c>
    </row>
    <row r="4749" spans="1:19" ht="26">
      <c r="A4749" s="30" t="s">
        <v>10298</v>
      </c>
      <c r="D4749" s="30" t="str">
        <f t="shared" si="1196"/>
        <v>104723</v>
      </c>
      <c r="E4749" s="30">
        <f t="shared" si="1200"/>
        <v>7</v>
      </c>
      <c r="F4749" s="30" t="str">
        <f t="shared" si="1197"/>
        <v>-</v>
      </c>
      <c r="G4749" s="30">
        <f t="shared" si="1201"/>
        <v>9</v>
      </c>
      <c r="H4749" s="30" t="str">
        <f t="shared" si="1198"/>
        <v>INF205K01HW4</v>
      </c>
      <c r="I4749" s="30">
        <f t="shared" ref="I4749:I4812" si="1203">IF($D4749="","",G4749+LEN(H4749)+1)</f>
        <v>22</v>
      </c>
      <c r="J4749" s="35" t="str">
        <f t="shared" si="1199"/>
        <v>Invesco India Ultra Short Term Fund - Regular - Monthly Dividend</v>
      </c>
      <c r="K4749" s="35">
        <f t="shared" ref="K4749:K4812" si="1204">IF($D4749="","",I4749+LEN(J4749)+1)</f>
        <v>87</v>
      </c>
      <c r="L4749" s="30" t="str">
        <f t="shared" ref="L4749:L4812" si="1205">IF($D4749="","",MID($A4749,K4749+1,SEARCH(";",$A4749,K4749+1)-K4749-1))</f>
        <v>1073.4187</v>
      </c>
      <c r="M4749" s="30">
        <f t="shared" ref="M4749:M4812" si="1206">IF($D4749="","",K4749+LEN(L4749)+1)</f>
        <v>97</v>
      </c>
      <c r="N4749" s="30" t="str">
        <f t="shared" ref="N4749:N4812" si="1207">IF($D4749="","",MID($A4749,M4749+1,SEARCH(";",$A4749,M4749+1)-M4749-1))</f>
        <v>1073.4187</v>
      </c>
      <c r="O4749" s="30">
        <f t="shared" ref="O4749:O4812" si="1208">IF($D4749="","",M4749+LEN(N4749)+1)</f>
        <v>107</v>
      </c>
      <c r="P4749" s="30" t="str">
        <f t="shared" ref="P4749:P4812" si="1209">IF($D4749="","",MID($A4749,O4749+1,SEARCH(";",$A4749,O4749+1)-O4749-1))</f>
        <v>1073.4187</v>
      </c>
      <c r="Q4749" s="30">
        <f t="shared" ref="Q4749:Q4812" si="1210">IF($D4749="","",O4749+LEN(P4749)+1)</f>
        <v>117</v>
      </c>
      <c r="R4749" s="36" t="str">
        <f t="shared" ref="R4749:R4812" si="1211">IF($D4749="","",MID($A4749,Q4749+1,15))</f>
        <v>08-Aug-2017</v>
      </c>
      <c r="S4749" s="37">
        <f t="shared" si="1202"/>
        <v>1073.4186999999999</v>
      </c>
    </row>
    <row r="4750" spans="1:19" ht="26">
      <c r="A4750" s="30" t="s">
        <v>10299</v>
      </c>
      <c r="D4750" s="30" t="str">
        <f t="shared" si="1196"/>
        <v>104722</v>
      </c>
      <c r="E4750" s="30">
        <f t="shared" si="1200"/>
        <v>7</v>
      </c>
      <c r="F4750" s="30" t="str">
        <f t="shared" si="1197"/>
        <v>-</v>
      </c>
      <c r="G4750" s="30">
        <f t="shared" si="1201"/>
        <v>9</v>
      </c>
      <c r="H4750" s="30" t="str">
        <f t="shared" si="1198"/>
        <v>INF205K01HV6</v>
      </c>
      <c r="I4750" s="30">
        <f t="shared" si="1203"/>
        <v>22</v>
      </c>
      <c r="J4750" s="35" t="str">
        <f t="shared" si="1199"/>
        <v>Invesco India Ultra Short Term Fund - Regular - Weekly Dividend</v>
      </c>
      <c r="K4750" s="35">
        <f t="shared" si="1204"/>
        <v>86</v>
      </c>
      <c r="L4750" s="30" t="str">
        <f t="shared" si="1205"/>
        <v>1131.0064</v>
      </c>
      <c r="M4750" s="30">
        <f t="shared" si="1206"/>
        <v>96</v>
      </c>
      <c r="N4750" s="30" t="str">
        <f t="shared" si="1207"/>
        <v>1131.0064</v>
      </c>
      <c r="O4750" s="30">
        <f t="shared" si="1208"/>
        <v>106</v>
      </c>
      <c r="P4750" s="30" t="str">
        <f t="shared" si="1209"/>
        <v>1131.0064</v>
      </c>
      <c r="Q4750" s="30">
        <f t="shared" si="1210"/>
        <v>116</v>
      </c>
      <c r="R4750" s="36" t="str">
        <f t="shared" si="1211"/>
        <v>08-Aug-2017</v>
      </c>
      <c r="S4750" s="37">
        <f t="shared" si="1202"/>
        <v>1131.0064</v>
      </c>
    </row>
    <row r="4751" spans="1:19">
      <c r="A4751" s="30" t="s">
        <v>10300</v>
      </c>
      <c r="D4751" s="30" t="str">
        <f t="shared" si="1196"/>
        <v>105024</v>
      </c>
      <c r="E4751" s="30">
        <f t="shared" si="1200"/>
        <v>7</v>
      </c>
      <c r="F4751" s="30" t="str">
        <f t="shared" si="1197"/>
        <v>-</v>
      </c>
      <c r="G4751" s="30">
        <f t="shared" si="1201"/>
        <v>9</v>
      </c>
      <c r="H4751" s="30" t="str">
        <f t="shared" si="1198"/>
        <v>INF205K01HU8</v>
      </c>
      <c r="I4751" s="30">
        <f t="shared" si="1203"/>
        <v>22</v>
      </c>
      <c r="J4751" s="35" t="str">
        <f t="shared" si="1199"/>
        <v>Invesco India Ultra Short Term Fund - Regular Daily Dividend</v>
      </c>
      <c r="K4751" s="35">
        <f t="shared" si="1204"/>
        <v>83</v>
      </c>
      <c r="L4751" s="30" t="str">
        <f t="shared" si="1205"/>
        <v>1191.4349</v>
      </c>
      <c r="M4751" s="30">
        <f t="shared" si="1206"/>
        <v>93</v>
      </c>
      <c r="N4751" s="30" t="str">
        <f t="shared" si="1207"/>
        <v>1191.4349</v>
      </c>
      <c r="O4751" s="30">
        <f t="shared" si="1208"/>
        <v>103</v>
      </c>
      <c r="P4751" s="30" t="str">
        <f t="shared" si="1209"/>
        <v>1191.4349</v>
      </c>
      <c r="Q4751" s="30">
        <f t="shared" si="1210"/>
        <v>113</v>
      </c>
      <c r="R4751" s="36" t="str">
        <f t="shared" si="1211"/>
        <v>08-Aug-2017</v>
      </c>
      <c r="S4751" s="37">
        <f t="shared" si="1202"/>
        <v>1191.4349</v>
      </c>
    </row>
    <row r="4752" spans="1:19">
      <c r="A4752" s="30" t="s">
        <v>10301</v>
      </c>
      <c r="D4752" s="30" t="str">
        <f t="shared" si="1196"/>
        <v>104725</v>
      </c>
      <c r="E4752" s="30">
        <f t="shared" si="1200"/>
        <v>7</v>
      </c>
      <c r="F4752" s="30" t="str">
        <f t="shared" si="1197"/>
        <v>INF205K01IB6</v>
      </c>
      <c r="G4752" s="30">
        <f t="shared" si="1201"/>
        <v>20</v>
      </c>
      <c r="H4752" s="30" t="str">
        <f t="shared" si="1198"/>
        <v>INF205K01IA8</v>
      </c>
      <c r="I4752" s="30">
        <f t="shared" si="1203"/>
        <v>33</v>
      </c>
      <c r="J4752" s="35" t="str">
        <f t="shared" si="1199"/>
        <v>Invesco India Ultra Short Term Fund - Weekly Dividend</v>
      </c>
      <c r="K4752" s="35">
        <f t="shared" si="1204"/>
        <v>87</v>
      </c>
      <c r="L4752" s="30" t="str">
        <f t="shared" si="1205"/>
        <v>1024.1356</v>
      </c>
      <c r="M4752" s="30">
        <f t="shared" si="1206"/>
        <v>97</v>
      </c>
      <c r="N4752" s="30" t="str">
        <f t="shared" si="1207"/>
        <v>1024.1356</v>
      </c>
      <c r="O4752" s="30">
        <f t="shared" si="1208"/>
        <v>107</v>
      </c>
      <c r="P4752" s="30" t="str">
        <f t="shared" si="1209"/>
        <v>1024.1356</v>
      </c>
      <c r="Q4752" s="30">
        <f t="shared" si="1210"/>
        <v>117</v>
      </c>
      <c r="R4752" s="36" t="str">
        <f t="shared" si="1211"/>
        <v>08-Aug-2017</v>
      </c>
      <c r="S4752" s="37">
        <f t="shared" si="1202"/>
        <v>1024.1356000000001</v>
      </c>
    </row>
    <row r="4753" spans="1:19">
      <c r="A4753" s="30" t="s">
        <v>97</v>
      </c>
      <c r="D4753" s="30" t="str">
        <f t="shared" si="1196"/>
        <v/>
      </c>
      <c r="E4753" s="30" t="str">
        <f t="shared" si="1200"/>
        <v/>
      </c>
      <c r="F4753" s="30" t="str">
        <f t="shared" si="1197"/>
        <v xml:space="preserve"> </v>
      </c>
      <c r="G4753" s="30" t="str">
        <f t="shared" si="1201"/>
        <v/>
      </c>
      <c r="H4753" s="30" t="str">
        <f t="shared" si="1198"/>
        <v/>
      </c>
      <c r="I4753" s="30" t="str">
        <f t="shared" si="1203"/>
        <v/>
      </c>
      <c r="J4753" s="35" t="str">
        <f t="shared" si="1199"/>
        <v/>
      </c>
      <c r="K4753" s="35" t="str">
        <f t="shared" si="1204"/>
        <v/>
      </c>
      <c r="L4753" s="30" t="str">
        <f t="shared" si="1205"/>
        <v/>
      </c>
      <c r="M4753" s="30" t="str">
        <f t="shared" si="1206"/>
        <v/>
      </c>
      <c r="N4753" s="30" t="str">
        <f t="shared" si="1207"/>
        <v/>
      </c>
      <c r="O4753" s="30" t="str">
        <f t="shared" si="1208"/>
        <v/>
      </c>
      <c r="P4753" s="30" t="str">
        <f t="shared" si="1209"/>
        <v/>
      </c>
      <c r="Q4753" s="30" t="str">
        <f t="shared" si="1210"/>
        <v/>
      </c>
      <c r="R4753" s="36" t="str">
        <f t="shared" si="1211"/>
        <v/>
      </c>
      <c r="S4753" s="37" t="str">
        <f t="shared" si="1202"/>
        <v/>
      </c>
    </row>
    <row r="4754" spans="1:19">
      <c r="A4754" s="30" t="s">
        <v>109</v>
      </c>
      <c r="D4754" s="30" t="str">
        <f t="shared" si="1196"/>
        <v/>
      </c>
      <c r="E4754" s="30" t="str">
        <f t="shared" si="1200"/>
        <v/>
      </c>
      <c r="F4754" s="30" t="str">
        <f t="shared" si="1197"/>
        <v>JM Financial Mutual Fund</v>
      </c>
      <c r="G4754" s="30" t="str">
        <f t="shared" si="1201"/>
        <v/>
      </c>
      <c r="H4754" s="30" t="str">
        <f t="shared" si="1198"/>
        <v/>
      </c>
      <c r="I4754" s="30" t="str">
        <f t="shared" si="1203"/>
        <v/>
      </c>
      <c r="J4754" s="35" t="str">
        <f t="shared" si="1199"/>
        <v/>
      </c>
      <c r="K4754" s="35" t="str">
        <f t="shared" si="1204"/>
        <v/>
      </c>
      <c r="L4754" s="30" t="str">
        <f t="shared" si="1205"/>
        <v/>
      </c>
      <c r="M4754" s="30" t="str">
        <f t="shared" si="1206"/>
        <v/>
      </c>
      <c r="N4754" s="30" t="str">
        <f t="shared" si="1207"/>
        <v/>
      </c>
      <c r="O4754" s="30" t="str">
        <f t="shared" si="1208"/>
        <v/>
      </c>
      <c r="P4754" s="30" t="str">
        <f t="shared" si="1209"/>
        <v/>
      </c>
      <c r="Q4754" s="30" t="str">
        <f t="shared" si="1210"/>
        <v/>
      </c>
      <c r="R4754" s="36" t="str">
        <f t="shared" si="1211"/>
        <v/>
      </c>
      <c r="S4754" s="37" t="str">
        <f t="shared" si="1202"/>
        <v/>
      </c>
    </row>
    <row r="4755" spans="1:19">
      <c r="A4755" s="30" t="s">
        <v>97</v>
      </c>
      <c r="D4755" s="30" t="str">
        <f t="shared" si="1196"/>
        <v/>
      </c>
      <c r="E4755" s="30" t="str">
        <f t="shared" si="1200"/>
        <v/>
      </c>
      <c r="F4755" s="30" t="str">
        <f t="shared" si="1197"/>
        <v xml:space="preserve"> </v>
      </c>
      <c r="G4755" s="30" t="str">
        <f t="shared" si="1201"/>
        <v/>
      </c>
      <c r="H4755" s="30" t="str">
        <f t="shared" si="1198"/>
        <v/>
      </c>
      <c r="I4755" s="30" t="str">
        <f t="shared" si="1203"/>
        <v/>
      </c>
      <c r="J4755" s="35" t="str">
        <f t="shared" si="1199"/>
        <v/>
      </c>
      <c r="K4755" s="35" t="str">
        <f t="shared" si="1204"/>
        <v/>
      </c>
      <c r="L4755" s="30" t="str">
        <f t="shared" si="1205"/>
        <v/>
      </c>
      <c r="M4755" s="30" t="str">
        <f t="shared" si="1206"/>
        <v/>
      </c>
      <c r="N4755" s="30" t="str">
        <f t="shared" si="1207"/>
        <v/>
      </c>
      <c r="O4755" s="30" t="str">
        <f t="shared" si="1208"/>
        <v/>
      </c>
      <c r="P4755" s="30" t="str">
        <f t="shared" si="1209"/>
        <v/>
      </c>
      <c r="Q4755" s="30" t="str">
        <f t="shared" si="1210"/>
        <v/>
      </c>
      <c r="R4755" s="36" t="str">
        <f t="shared" si="1211"/>
        <v/>
      </c>
      <c r="S4755" s="37" t="str">
        <f t="shared" si="1202"/>
        <v/>
      </c>
    </row>
    <row r="4756" spans="1:19">
      <c r="A4756" s="30" t="s">
        <v>10302</v>
      </c>
      <c r="D4756" s="30" t="str">
        <f t="shared" si="1196"/>
        <v>133414</v>
      </c>
      <c r="E4756" s="30">
        <f t="shared" si="1200"/>
        <v>7</v>
      </c>
      <c r="F4756" s="30" t="str">
        <f t="shared" si="1197"/>
        <v>INF192K01IL5</v>
      </c>
      <c r="G4756" s="30">
        <f t="shared" si="1201"/>
        <v>20</v>
      </c>
      <c r="H4756" s="30" t="str">
        <f t="shared" si="1198"/>
        <v>INF192K01IM3</v>
      </c>
      <c r="I4756" s="30">
        <f t="shared" si="1203"/>
        <v>33</v>
      </c>
      <c r="J4756" s="35" t="str">
        <f t="shared" si="1199"/>
        <v>JM Floater Long Term Fund (Direct) - Monthly Dividend Option</v>
      </c>
      <c r="K4756" s="35">
        <f t="shared" si="1204"/>
        <v>94</v>
      </c>
      <c r="L4756" s="30" t="str">
        <f t="shared" si="1205"/>
        <v>26.6381</v>
      </c>
      <c r="M4756" s="30">
        <f t="shared" si="1206"/>
        <v>102</v>
      </c>
      <c r="N4756" s="30" t="str">
        <f t="shared" si="1207"/>
        <v>26.6381</v>
      </c>
      <c r="O4756" s="30">
        <f t="shared" si="1208"/>
        <v>110</v>
      </c>
      <c r="P4756" s="30" t="str">
        <f t="shared" si="1209"/>
        <v>26.6381</v>
      </c>
      <c r="Q4756" s="30">
        <f t="shared" si="1210"/>
        <v>118</v>
      </c>
      <c r="R4756" s="36" t="str">
        <f t="shared" si="1211"/>
        <v>09-Aug-2017</v>
      </c>
      <c r="S4756" s="37">
        <f t="shared" si="1202"/>
        <v>26.638100000000001</v>
      </c>
    </row>
    <row r="4757" spans="1:19">
      <c r="A4757" s="30" t="s">
        <v>10303</v>
      </c>
      <c r="D4757" s="30" t="str">
        <f t="shared" si="1196"/>
        <v>120432</v>
      </c>
      <c r="E4757" s="30">
        <f t="shared" si="1200"/>
        <v>7</v>
      </c>
      <c r="F4757" s="30" t="str">
        <f t="shared" si="1197"/>
        <v>-</v>
      </c>
      <c r="G4757" s="30">
        <f t="shared" si="1201"/>
        <v>9</v>
      </c>
      <c r="H4757" s="30" t="str">
        <f t="shared" si="1198"/>
        <v>INF192K01CZ8</v>
      </c>
      <c r="I4757" s="30">
        <f t="shared" si="1203"/>
        <v>22</v>
      </c>
      <c r="J4757" s="35" t="str">
        <f t="shared" si="1199"/>
        <v>JM Floater Long Term Fund - (Direct)  - Daily Dividend Option</v>
      </c>
      <c r="K4757" s="35">
        <f t="shared" si="1204"/>
        <v>84</v>
      </c>
      <c r="L4757" s="30" t="str">
        <f t="shared" si="1205"/>
        <v>10.0110</v>
      </c>
      <c r="M4757" s="30">
        <f t="shared" si="1206"/>
        <v>92</v>
      </c>
      <c r="N4757" s="30" t="str">
        <f t="shared" si="1207"/>
        <v>10.0110</v>
      </c>
      <c r="O4757" s="30">
        <f t="shared" si="1208"/>
        <v>100</v>
      </c>
      <c r="P4757" s="30" t="str">
        <f t="shared" si="1209"/>
        <v>10.0110</v>
      </c>
      <c r="Q4757" s="30">
        <f t="shared" si="1210"/>
        <v>108</v>
      </c>
      <c r="R4757" s="36" t="str">
        <f t="shared" si="1211"/>
        <v>09-Aug-2017</v>
      </c>
      <c r="S4757" s="37">
        <f t="shared" si="1202"/>
        <v>10.010999999999999</v>
      </c>
    </row>
    <row r="4758" spans="1:19" ht="26">
      <c r="A4758" s="30" t="s">
        <v>10304</v>
      </c>
      <c r="D4758" s="30" t="str">
        <f t="shared" si="1196"/>
        <v>122315</v>
      </c>
      <c r="E4758" s="30">
        <f t="shared" si="1200"/>
        <v>7</v>
      </c>
      <c r="F4758" s="30" t="str">
        <f t="shared" si="1197"/>
        <v>INF192K01EZ4</v>
      </c>
      <c r="G4758" s="30">
        <f t="shared" si="1201"/>
        <v>20</v>
      </c>
      <c r="H4758" s="30" t="str">
        <f t="shared" si="1198"/>
        <v>-</v>
      </c>
      <c r="I4758" s="30">
        <f t="shared" si="1203"/>
        <v>22</v>
      </c>
      <c r="J4758" s="35" t="str">
        <f t="shared" si="1199"/>
        <v>JM Floater Long Term Fund - (Direct) - Bonus Option-Principal Units</v>
      </c>
      <c r="K4758" s="35">
        <f t="shared" si="1204"/>
        <v>90</v>
      </c>
      <c r="L4758" s="30" t="str">
        <f t="shared" si="1205"/>
        <v>26.1883</v>
      </c>
      <c r="M4758" s="30">
        <f t="shared" si="1206"/>
        <v>98</v>
      </c>
      <c r="N4758" s="30" t="str">
        <f t="shared" si="1207"/>
        <v>26.1883</v>
      </c>
      <c r="O4758" s="30">
        <f t="shared" si="1208"/>
        <v>106</v>
      </c>
      <c r="P4758" s="30" t="str">
        <f t="shared" si="1209"/>
        <v>26.1883</v>
      </c>
      <c r="Q4758" s="30">
        <f t="shared" si="1210"/>
        <v>114</v>
      </c>
      <c r="R4758" s="36" t="str">
        <f t="shared" si="1211"/>
        <v>09-Aug-2017</v>
      </c>
      <c r="S4758" s="37">
        <f t="shared" si="1202"/>
        <v>26.188300000000002</v>
      </c>
    </row>
    <row r="4759" spans="1:19">
      <c r="A4759" s="30" t="s">
        <v>10305</v>
      </c>
      <c r="D4759" s="30" t="str">
        <f t="shared" si="1196"/>
        <v>120434</v>
      </c>
      <c r="E4759" s="30">
        <f t="shared" si="1200"/>
        <v>7</v>
      </c>
      <c r="F4759" s="30" t="str">
        <f t="shared" si="1197"/>
        <v>INF192K01DB7</v>
      </c>
      <c r="G4759" s="30">
        <f t="shared" si="1201"/>
        <v>20</v>
      </c>
      <c r="H4759" s="30" t="str">
        <f t="shared" si="1198"/>
        <v>INF192K01DC5</v>
      </c>
      <c r="I4759" s="30">
        <f t="shared" si="1203"/>
        <v>33</v>
      </c>
      <c r="J4759" s="35" t="str">
        <f t="shared" si="1199"/>
        <v>JM Floater Long Term Fund - (Direct) - Dividend Option</v>
      </c>
      <c r="K4759" s="35">
        <f t="shared" si="1204"/>
        <v>88</v>
      </c>
      <c r="L4759" s="30" t="str">
        <f t="shared" si="1205"/>
        <v>26.4346</v>
      </c>
      <c r="M4759" s="30">
        <f t="shared" si="1206"/>
        <v>96</v>
      </c>
      <c r="N4759" s="30" t="str">
        <f t="shared" si="1207"/>
        <v>26.4346</v>
      </c>
      <c r="O4759" s="30">
        <f t="shared" si="1208"/>
        <v>104</v>
      </c>
      <c r="P4759" s="30" t="str">
        <f t="shared" si="1209"/>
        <v>26.4346</v>
      </c>
      <c r="Q4759" s="30">
        <f t="shared" si="1210"/>
        <v>112</v>
      </c>
      <c r="R4759" s="36" t="str">
        <f t="shared" si="1211"/>
        <v>09-Aug-2017</v>
      </c>
      <c r="S4759" s="37">
        <f t="shared" si="1202"/>
        <v>26.4346</v>
      </c>
    </row>
    <row r="4760" spans="1:19">
      <c r="A4760" s="30" t="s">
        <v>10306</v>
      </c>
      <c r="D4760" s="30" t="str">
        <f t="shared" si="1196"/>
        <v>120435</v>
      </c>
      <c r="E4760" s="30">
        <f t="shared" si="1200"/>
        <v>7</v>
      </c>
      <c r="F4760" s="30" t="str">
        <f t="shared" si="1197"/>
        <v>INF192K01DD3</v>
      </c>
      <c r="G4760" s="30">
        <f t="shared" si="1201"/>
        <v>20</v>
      </c>
      <c r="H4760" s="30" t="str">
        <f t="shared" si="1198"/>
        <v>-</v>
      </c>
      <c r="I4760" s="30">
        <f t="shared" si="1203"/>
        <v>22</v>
      </c>
      <c r="J4760" s="35" t="str">
        <f t="shared" si="1199"/>
        <v>JM Floater Long Term Fund - (Direct) - Growth Option</v>
      </c>
      <c r="K4760" s="35">
        <f t="shared" si="1204"/>
        <v>75</v>
      </c>
      <c r="L4760" s="30" t="str">
        <f t="shared" si="1205"/>
        <v>26.2930</v>
      </c>
      <c r="M4760" s="30">
        <f t="shared" si="1206"/>
        <v>83</v>
      </c>
      <c r="N4760" s="30" t="str">
        <f t="shared" si="1207"/>
        <v>26.2930</v>
      </c>
      <c r="O4760" s="30">
        <f t="shared" si="1208"/>
        <v>91</v>
      </c>
      <c r="P4760" s="30" t="str">
        <f t="shared" si="1209"/>
        <v>26.2930</v>
      </c>
      <c r="Q4760" s="30">
        <f t="shared" si="1210"/>
        <v>99</v>
      </c>
      <c r="R4760" s="36" t="str">
        <f t="shared" si="1211"/>
        <v>09-Aug-2017</v>
      </c>
      <c r="S4760" s="37">
        <f t="shared" si="1202"/>
        <v>26.292999999999999</v>
      </c>
    </row>
    <row r="4761" spans="1:19" ht="26">
      <c r="A4761" s="30" t="s">
        <v>10307</v>
      </c>
      <c r="D4761" s="30" t="str">
        <f t="shared" si="1196"/>
        <v>133388</v>
      </c>
      <c r="E4761" s="30">
        <f t="shared" si="1200"/>
        <v>7</v>
      </c>
      <c r="F4761" s="30" t="str">
        <f t="shared" si="1197"/>
        <v>INF192K01IP6</v>
      </c>
      <c r="G4761" s="30">
        <f t="shared" si="1201"/>
        <v>20</v>
      </c>
      <c r="H4761" s="30" t="str">
        <f t="shared" si="1198"/>
        <v>-</v>
      </c>
      <c r="I4761" s="30">
        <f t="shared" si="1203"/>
        <v>22</v>
      </c>
      <c r="J4761" s="35" t="str">
        <f t="shared" si="1199"/>
        <v>JM Floater Long Term Fund - (Direct) - Half Yearly Bonus Option - Principal Units</v>
      </c>
      <c r="K4761" s="35">
        <f t="shared" si="1204"/>
        <v>104</v>
      </c>
      <c r="L4761" s="30" t="str">
        <f t="shared" si="1205"/>
        <v>26.4450</v>
      </c>
      <c r="M4761" s="30">
        <f t="shared" si="1206"/>
        <v>112</v>
      </c>
      <c r="N4761" s="30" t="str">
        <f t="shared" si="1207"/>
        <v>26.4450</v>
      </c>
      <c r="O4761" s="30">
        <f t="shared" si="1208"/>
        <v>120</v>
      </c>
      <c r="P4761" s="30" t="str">
        <f t="shared" si="1209"/>
        <v>26.4450</v>
      </c>
      <c r="Q4761" s="30">
        <f t="shared" si="1210"/>
        <v>128</v>
      </c>
      <c r="R4761" s="36" t="str">
        <f t="shared" si="1211"/>
        <v>09-Aug-2017</v>
      </c>
      <c r="S4761" s="37">
        <f t="shared" si="1202"/>
        <v>26.445</v>
      </c>
    </row>
    <row r="4762" spans="1:19">
      <c r="A4762" s="30" t="s">
        <v>10308</v>
      </c>
      <c r="D4762" s="30" t="str">
        <f t="shared" si="1196"/>
        <v>120433</v>
      </c>
      <c r="E4762" s="30">
        <f t="shared" si="1200"/>
        <v>7</v>
      </c>
      <c r="F4762" s="30" t="str">
        <f t="shared" si="1197"/>
        <v>-</v>
      </c>
      <c r="G4762" s="30">
        <f t="shared" si="1201"/>
        <v>9</v>
      </c>
      <c r="H4762" s="30" t="str">
        <f t="shared" si="1198"/>
        <v>INF192K01DA9</v>
      </c>
      <c r="I4762" s="30">
        <f t="shared" si="1203"/>
        <v>22</v>
      </c>
      <c r="J4762" s="35" t="str">
        <f t="shared" si="1199"/>
        <v>JM Floater Long Term Fund - (Direct) - Weekly Dividend Option</v>
      </c>
      <c r="K4762" s="35">
        <f t="shared" si="1204"/>
        <v>84</v>
      </c>
      <c r="L4762" s="30" t="str">
        <f t="shared" si="1205"/>
        <v>10.5614</v>
      </c>
      <c r="M4762" s="30">
        <f t="shared" si="1206"/>
        <v>92</v>
      </c>
      <c r="N4762" s="30" t="str">
        <f t="shared" si="1207"/>
        <v>10.5614</v>
      </c>
      <c r="O4762" s="30">
        <f t="shared" si="1208"/>
        <v>100</v>
      </c>
      <c r="P4762" s="30" t="str">
        <f t="shared" si="1209"/>
        <v>10.5614</v>
      </c>
      <c r="Q4762" s="30">
        <f t="shared" si="1210"/>
        <v>108</v>
      </c>
      <c r="R4762" s="36" t="str">
        <f t="shared" si="1211"/>
        <v>09-Aug-2017</v>
      </c>
      <c r="S4762" s="37">
        <f t="shared" si="1202"/>
        <v>10.561400000000001</v>
      </c>
    </row>
    <row r="4763" spans="1:19">
      <c r="A4763" s="30" t="s">
        <v>10309</v>
      </c>
      <c r="D4763" s="30" t="str">
        <f t="shared" si="1196"/>
        <v>122323</v>
      </c>
      <c r="E4763" s="30">
        <f t="shared" si="1200"/>
        <v>7</v>
      </c>
      <c r="F4763" s="30" t="str">
        <f t="shared" si="1197"/>
        <v>INF192K01EX9</v>
      </c>
      <c r="G4763" s="30">
        <f t="shared" si="1201"/>
        <v>20</v>
      </c>
      <c r="H4763" s="30" t="str">
        <f t="shared" si="1198"/>
        <v>-</v>
      </c>
      <c r="I4763" s="30">
        <f t="shared" si="1203"/>
        <v>22</v>
      </c>
      <c r="J4763" s="35" t="str">
        <f t="shared" si="1199"/>
        <v>JM Floater Long Term Fund - Bonus Option-Principal Units</v>
      </c>
      <c r="K4763" s="35">
        <f t="shared" si="1204"/>
        <v>79</v>
      </c>
      <c r="L4763" s="30" t="str">
        <f t="shared" si="1205"/>
        <v>25.6660</v>
      </c>
      <c r="M4763" s="30">
        <f t="shared" si="1206"/>
        <v>87</v>
      </c>
      <c r="N4763" s="30" t="str">
        <f t="shared" si="1207"/>
        <v>25.6660</v>
      </c>
      <c r="O4763" s="30">
        <f t="shared" si="1208"/>
        <v>95</v>
      </c>
      <c r="P4763" s="30" t="str">
        <f t="shared" si="1209"/>
        <v>25.6660</v>
      </c>
      <c r="Q4763" s="30">
        <f t="shared" si="1210"/>
        <v>103</v>
      </c>
      <c r="R4763" s="36" t="str">
        <f t="shared" si="1211"/>
        <v>09-Aug-2017</v>
      </c>
      <c r="S4763" s="37">
        <f t="shared" si="1202"/>
        <v>25.666</v>
      </c>
    </row>
    <row r="4764" spans="1:19" ht="26">
      <c r="A4764" s="30" t="s">
        <v>10310</v>
      </c>
      <c r="D4764" s="30" t="str">
        <f t="shared" si="1196"/>
        <v>133389</v>
      </c>
      <c r="E4764" s="30">
        <f t="shared" si="1200"/>
        <v>7</v>
      </c>
      <c r="F4764" s="30" t="str">
        <f t="shared" si="1197"/>
        <v>INF192K01IN1</v>
      </c>
      <c r="G4764" s="30">
        <f t="shared" si="1201"/>
        <v>20</v>
      </c>
      <c r="H4764" s="30" t="str">
        <f t="shared" si="1198"/>
        <v>-</v>
      </c>
      <c r="I4764" s="30">
        <f t="shared" si="1203"/>
        <v>22</v>
      </c>
      <c r="J4764" s="35" t="str">
        <f t="shared" si="1199"/>
        <v>JM Floater Long Term Fund - Half Yearly Bonus Option - Principal Units</v>
      </c>
      <c r="K4764" s="35">
        <f t="shared" si="1204"/>
        <v>93</v>
      </c>
      <c r="L4764" s="30" t="str">
        <f t="shared" si="1205"/>
        <v>25.8648</v>
      </c>
      <c r="M4764" s="30">
        <f t="shared" si="1206"/>
        <v>101</v>
      </c>
      <c r="N4764" s="30" t="str">
        <f t="shared" si="1207"/>
        <v>25.8648</v>
      </c>
      <c r="O4764" s="30">
        <f t="shared" si="1208"/>
        <v>109</v>
      </c>
      <c r="P4764" s="30" t="str">
        <f t="shared" si="1209"/>
        <v>25.8648</v>
      </c>
      <c r="Q4764" s="30">
        <f t="shared" si="1210"/>
        <v>117</v>
      </c>
      <c r="R4764" s="36" t="str">
        <f t="shared" si="1211"/>
        <v>09-Aug-2017</v>
      </c>
      <c r="S4764" s="37">
        <f t="shared" si="1202"/>
        <v>25.864799999999999</v>
      </c>
    </row>
    <row r="4765" spans="1:19">
      <c r="A4765" s="30" t="s">
        <v>10311</v>
      </c>
      <c r="D4765" s="30" t="str">
        <f t="shared" si="1196"/>
        <v>133390</v>
      </c>
      <c r="E4765" s="30">
        <f t="shared" si="1200"/>
        <v>7</v>
      </c>
      <c r="F4765" s="30" t="str">
        <f t="shared" si="1197"/>
        <v>INF192K01IJ9</v>
      </c>
      <c r="G4765" s="30">
        <f t="shared" si="1201"/>
        <v>20</v>
      </c>
      <c r="H4765" s="30" t="str">
        <f t="shared" si="1198"/>
        <v>INF192K01IK7</v>
      </c>
      <c r="I4765" s="30">
        <f t="shared" si="1203"/>
        <v>33</v>
      </c>
      <c r="J4765" s="35" t="str">
        <f t="shared" si="1199"/>
        <v>JM Floater Long Term Fund - Monthly Dividend Option</v>
      </c>
      <c r="K4765" s="35">
        <f t="shared" si="1204"/>
        <v>85</v>
      </c>
      <c r="L4765" s="30" t="str">
        <f t="shared" si="1205"/>
        <v>25.8558</v>
      </c>
      <c r="M4765" s="30">
        <f t="shared" si="1206"/>
        <v>93</v>
      </c>
      <c r="N4765" s="30" t="str">
        <f t="shared" si="1207"/>
        <v>25.8558</v>
      </c>
      <c r="O4765" s="30">
        <f t="shared" si="1208"/>
        <v>101</v>
      </c>
      <c r="P4765" s="30" t="str">
        <f t="shared" si="1209"/>
        <v>25.8558</v>
      </c>
      <c r="Q4765" s="30">
        <f t="shared" si="1210"/>
        <v>109</v>
      </c>
      <c r="R4765" s="36" t="str">
        <f t="shared" si="1211"/>
        <v>09-Aug-2017</v>
      </c>
      <c r="S4765" s="37">
        <f t="shared" si="1202"/>
        <v>25.855799999999999</v>
      </c>
    </row>
    <row r="4766" spans="1:19" ht="26">
      <c r="A4766" s="30" t="s">
        <v>10312</v>
      </c>
      <c r="D4766" s="30" t="str">
        <f t="shared" si="1196"/>
        <v>105638</v>
      </c>
      <c r="E4766" s="30">
        <f t="shared" si="1200"/>
        <v>7</v>
      </c>
      <c r="F4766" s="30" t="str">
        <f t="shared" si="1197"/>
        <v>-</v>
      </c>
      <c r="G4766" s="30">
        <f t="shared" si="1201"/>
        <v>9</v>
      </c>
      <c r="H4766" s="30" t="str">
        <f t="shared" si="1198"/>
        <v>INF192K01718</v>
      </c>
      <c r="I4766" s="30">
        <f t="shared" si="1203"/>
        <v>22</v>
      </c>
      <c r="J4766" s="35" t="str">
        <f t="shared" si="1199"/>
        <v>JM Floater Long Term Fund - Premium Plan - Daily Dividend Option</v>
      </c>
      <c r="K4766" s="35">
        <f t="shared" si="1204"/>
        <v>87</v>
      </c>
      <c r="L4766" s="30" t="str">
        <f t="shared" si="1205"/>
        <v>10.0063</v>
      </c>
      <c r="M4766" s="30">
        <f t="shared" si="1206"/>
        <v>95</v>
      </c>
      <c r="N4766" s="30" t="str">
        <f t="shared" si="1207"/>
        <v>10.0063</v>
      </c>
      <c r="O4766" s="30">
        <f t="shared" si="1208"/>
        <v>103</v>
      </c>
      <c r="P4766" s="30" t="str">
        <f t="shared" si="1209"/>
        <v>10.0063</v>
      </c>
      <c r="Q4766" s="30">
        <f t="shared" si="1210"/>
        <v>111</v>
      </c>
      <c r="R4766" s="36" t="str">
        <f t="shared" si="1211"/>
        <v>09-Aug-2017</v>
      </c>
      <c r="S4766" s="37">
        <f t="shared" si="1202"/>
        <v>10.0063</v>
      </c>
    </row>
    <row r="4767" spans="1:19">
      <c r="A4767" s="30" t="s">
        <v>10313</v>
      </c>
      <c r="D4767" s="30" t="str">
        <f t="shared" si="1196"/>
        <v>101807</v>
      </c>
      <c r="E4767" s="30">
        <f t="shared" si="1200"/>
        <v>7</v>
      </c>
      <c r="F4767" s="30" t="str">
        <f t="shared" si="1197"/>
        <v>INF192K01734</v>
      </c>
      <c r="G4767" s="30">
        <f t="shared" si="1201"/>
        <v>20</v>
      </c>
      <c r="H4767" s="30" t="str">
        <f t="shared" si="1198"/>
        <v>INF192K01742</v>
      </c>
      <c r="I4767" s="30">
        <f t="shared" si="1203"/>
        <v>33</v>
      </c>
      <c r="J4767" s="35" t="str">
        <f t="shared" si="1199"/>
        <v>JM Floater Long Term Fund - Premium Plan - Dividend Option</v>
      </c>
      <c r="K4767" s="35">
        <f t="shared" si="1204"/>
        <v>92</v>
      </c>
      <c r="L4767" s="30" t="str">
        <f t="shared" si="1205"/>
        <v>10.3461</v>
      </c>
      <c r="M4767" s="30">
        <f t="shared" si="1206"/>
        <v>100</v>
      </c>
      <c r="N4767" s="30" t="str">
        <f t="shared" si="1207"/>
        <v>10.3461</v>
      </c>
      <c r="O4767" s="30">
        <f t="shared" si="1208"/>
        <v>108</v>
      </c>
      <c r="P4767" s="30" t="str">
        <f t="shared" si="1209"/>
        <v>10.3461</v>
      </c>
      <c r="Q4767" s="30">
        <f t="shared" si="1210"/>
        <v>116</v>
      </c>
      <c r="R4767" s="36" t="str">
        <f t="shared" si="1211"/>
        <v>09-Aug-2017</v>
      </c>
      <c r="S4767" s="37">
        <f t="shared" si="1202"/>
        <v>10.3461</v>
      </c>
    </row>
    <row r="4768" spans="1:19">
      <c r="A4768" s="30" t="s">
        <v>10314</v>
      </c>
      <c r="D4768" s="30" t="str">
        <f t="shared" si="1196"/>
        <v>101808</v>
      </c>
      <c r="E4768" s="30">
        <f t="shared" si="1200"/>
        <v>7</v>
      </c>
      <c r="F4768" s="30" t="str">
        <f t="shared" si="1197"/>
        <v>INF192K01759</v>
      </c>
      <c r="G4768" s="30">
        <f t="shared" si="1201"/>
        <v>20</v>
      </c>
      <c r="H4768" s="30" t="str">
        <f t="shared" si="1198"/>
        <v>-</v>
      </c>
      <c r="I4768" s="30">
        <f t="shared" si="1203"/>
        <v>22</v>
      </c>
      <c r="J4768" s="35" t="str">
        <f t="shared" si="1199"/>
        <v>JM Floater Long Term Fund - Premium Plan - Growth Option</v>
      </c>
      <c r="K4768" s="35">
        <f t="shared" si="1204"/>
        <v>79</v>
      </c>
      <c r="L4768" s="30" t="str">
        <f t="shared" si="1205"/>
        <v>24.8431</v>
      </c>
      <c r="M4768" s="30">
        <f t="shared" si="1206"/>
        <v>87</v>
      </c>
      <c r="N4768" s="30" t="str">
        <f t="shared" si="1207"/>
        <v>24.8431</v>
      </c>
      <c r="O4768" s="30">
        <f t="shared" si="1208"/>
        <v>95</v>
      </c>
      <c r="P4768" s="30" t="str">
        <f t="shared" si="1209"/>
        <v>24.8431</v>
      </c>
      <c r="Q4768" s="30">
        <f t="shared" si="1210"/>
        <v>103</v>
      </c>
      <c r="R4768" s="36" t="str">
        <f t="shared" si="1211"/>
        <v>09-Aug-2017</v>
      </c>
      <c r="S4768" s="37">
        <f t="shared" si="1202"/>
        <v>24.8431</v>
      </c>
    </row>
    <row r="4769" spans="1:19" ht="26">
      <c r="A4769" s="30" t="s">
        <v>10315</v>
      </c>
      <c r="D4769" s="30" t="str">
        <f t="shared" si="1196"/>
        <v>105639</v>
      </c>
      <c r="E4769" s="30">
        <f t="shared" si="1200"/>
        <v>7</v>
      </c>
      <c r="F4769" s="30" t="str">
        <f t="shared" si="1197"/>
        <v>-</v>
      </c>
      <c r="G4769" s="30">
        <f t="shared" si="1201"/>
        <v>9</v>
      </c>
      <c r="H4769" s="30" t="str">
        <f t="shared" si="1198"/>
        <v>INF192K01668</v>
      </c>
      <c r="I4769" s="30">
        <f t="shared" si="1203"/>
        <v>22</v>
      </c>
      <c r="J4769" s="35" t="str">
        <f t="shared" si="1199"/>
        <v>JM Floater Long Term Fund - Regular Plan - Daily Dividend Option</v>
      </c>
      <c r="K4769" s="35">
        <f t="shared" si="1204"/>
        <v>87</v>
      </c>
      <c r="L4769" s="30" t="str">
        <f t="shared" si="1205"/>
        <v>10.0065</v>
      </c>
      <c r="M4769" s="30">
        <f t="shared" si="1206"/>
        <v>95</v>
      </c>
      <c r="N4769" s="30" t="str">
        <f t="shared" si="1207"/>
        <v>10.0065</v>
      </c>
      <c r="O4769" s="30">
        <f t="shared" si="1208"/>
        <v>103</v>
      </c>
      <c r="P4769" s="30" t="str">
        <f t="shared" si="1209"/>
        <v>10.0065</v>
      </c>
      <c r="Q4769" s="30">
        <f t="shared" si="1210"/>
        <v>111</v>
      </c>
      <c r="R4769" s="36" t="str">
        <f t="shared" si="1211"/>
        <v>09-Aug-2017</v>
      </c>
      <c r="S4769" s="37">
        <f t="shared" si="1202"/>
        <v>10.006500000000001</v>
      </c>
    </row>
    <row r="4770" spans="1:19">
      <c r="A4770" s="30" t="s">
        <v>10316</v>
      </c>
      <c r="D4770" s="30" t="str">
        <f t="shared" si="1196"/>
        <v>101805</v>
      </c>
      <c r="E4770" s="30">
        <f t="shared" si="1200"/>
        <v>7</v>
      </c>
      <c r="F4770" s="30" t="str">
        <f t="shared" si="1197"/>
        <v>INF192K01684</v>
      </c>
      <c r="G4770" s="30">
        <f t="shared" si="1201"/>
        <v>20</v>
      </c>
      <c r="H4770" s="30" t="str">
        <f t="shared" si="1198"/>
        <v>INF192K01692</v>
      </c>
      <c r="I4770" s="30">
        <f t="shared" si="1203"/>
        <v>33</v>
      </c>
      <c r="J4770" s="35" t="str">
        <f t="shared" si="1199"/>
        <v>JM Floater Long Term Fund - Regular Plan - Dividend Option</v>
      </c>
      <c r="K4770" s="35">
        <f t="shared" si="1204"/>
        <v>92</v>
      </c>
      <c r="L4770" s="30" t="str">
        <f t="shared" si="1205"/>
        <v>25.7329</v>
      </c>
      <c r="M4770" s="30">
        <f t="shared" si="1206"/>
        <v>100</v>
      </c>
      <c r="N4770" s="30" t="str">
        <f t="shared" si="1207"/>
        <v>25.7329</v>
      </c>
      <c r="O4770" s="30">
        <f t="shared" si="1208"/>
        <v>108</v>
      </c>
      <c r="P4770" s="30" t="str">
        <f t="shared" si="1209"/>
        <v>25.7329</v>
      </c>
      <c r="Q4770" s="30">
        <f t="shared" si="1210"/>
        <v>116</v>
      </c>
      <c r="R4770" s="36" t="str">
        <f t="shared" si="1211"/>
        <v>09-Aug-2017</v>
      </c>
      <c r="S4770" s="37">
        <f t="shared" si="1202"/>
        <v>25.732900000000001</v>
      </c>
    </row>
    <row r="4771" spans="1:19">
      <c r="A4771" s="30" t="s">
        <v>10317</v>
      </c>
      <c r="D4771" s="30" t="str">
        <f t="shared" si="1196"/>
        <v>101806</v>
      </c>
      <c r="E4771" s="30">
        <f t="shared" si="1200"/>
        <v>7</v>
      </c>
      <c r="F4771" s="30" t="str">
        <f t="shared" si="1197"/>
        <v>INF192K01700</v>
      </c>
      <c r="G4771" s="30">
        <f t="shared" si="1201"/>
        <v>20</v>
      </c>
      <c r="H4771" s="30" t="str">
        <f t="shared" si="1198"/>
        <v>-</v>
      </c>
      <c r="I4771" s="30">
        <f t="shared" si="1203"/>
        <v>22</v>
      </c>
      <c r="J4771" s="35" t="str">
        <f t="shared" si="1199"/>
        <v>JM Floater Long Term Fund - Regular Plan - Growth Option</v>
      </c>
      <c r="K4771" s="35">
        <f t="shared" si="1204"/>
        <v>79</v>
      </c>
      <c r="L4771" s="30" t="str">
        <f t="shared" si="1205"/>
        <v>25.6524</v>
      </c>
      <c r="M4771" s="30">
        <f t="shared" si="1206"/>
        <v>87</v>
      </c>
      <c r="N4771" s="30" t="str">
        <f t="shared" si="1207"/>
        <v>25.6524</v>
      </c>
      <c r="O4771" s="30">
        <f t="shared" si="1208"/>
        <v>95</v>
      </c>
      <c r="P4771" s="30" t="str">
        <f t="shared" si="1209"/>
        <v>25.6524</v>
      </c>
      <c r="Q4771" s="30">
        <f t="shared" si="1210"/>
        <v>103</v>
      </c>
      <c r="R4771" s="36" t="str">
        <f t="shared" si="1211"/>
        <v>09-Aug-2017</v>
      </c>
      <c r="S4771" s="37">
        <f t="shared" si="1202"/>
        <v>25.6524</v>
      </c>
    </row>
    <row r="4772" spans="1:19" ht="26">
      <c r="A4772" s="30" t="s">
        <v>10318</v>
      </c>
      <c r="D4772" s="30" t="str">
        <f t="shared" si="1196"/>
        <v>105637</v>
      </c>
      <c r="E4772" s="30">
        <f t="shared" si="1200"/>
        <v>7</v>
      </c>
      <c r="F4772" s="30" t="str">
        <f t="shared" si="1197"/>
        <v>-</v>
      </c>
      <c r="G4772" s="30">
        <f t="shared" si="1201"/>
        <v>9</v>
      </c>
      <c r="H4772" s="30" t="str">
        <f t="shared" si="1198"/>
        <v>INF192K01676</v>
      </c>
      <c r="I4772" s="30">
        <f t="shared" si="1203"/>
        <v>22</v>
      </c>
      <c r="J4772" s="35" t="str">
        <f t="shared" si="1199"/>
        <v>JM Floater Long Term Fund - Regular Plan - Weekly Dividend Option</v>
      </c>
      <c r="K4772" s="35">
        <f t="shared" si="1204"/>
        <v>88</v>
      </c>
      <c r="L4772" s="30" t="str">
        <f t="shared" si="1205"/>
        <v>10.5497</v>
      </c>
      <c r="M4772" s="30">
        <f t="shared" si="1206"/>
        <v>96</v>
      </c>
      <c r="N4772" s="30" t="str">
        <f t="shared" si="1207"/>
        <v>10.5497</v>
      </c>
      <c r="O4772" s="30">
        <f t="shared" si="1208"/>
        <v>104</v>
      </c>
      <c r="P4772" s="30" t="str">
        <f t="shared" si="1209"/>
        <v>10.5497</v>
      </c>
      <c r="Q4772" s="30">
        <f t="shared" si="1210"/>
        <v>112</v>
      </c>
      <c r="R4772" s="36" t="str">
        <f t="shared" si="1211"/>
        <v>09-Aug-2017</v>
      </c>
      <c r="S4772" s="37">
        <f t="shared" si="1202"/>
        <v>10.5497</v>
      </c>
    </row>
    <row r="4773" spans="1:19">
      <c r="A4773" s="30" t="s">
        <v>10319</v>
      </c>
      <c r="D4773" s="30" t="str">
        <f t="shared" si="1196"/>
        <v>120428</v>
      </c>
      <c r="E4773" s="30">
        <f t="shared" si="1200"/>
        <v>7</v>
      </c>
      <c r="F4773" s="30" t="str">
        <f t="shared" si="1197"/>
        <v>INF192K01CX3</v>
      </c>
      <c r="G4773" s="30">
        <f t="shared" si="1201"/>
        <v>20</v>
      </c>
      <c r="H4773" s="30" t="str">
        <f t="shared" si="1198"/>
        <v>-</v>
      </c>
      <c r="I4773" s="30">
        <f t="shared" si="1203"/>
        <v>22</v>
      </c>
      <c r="J4773" s="35" t="str">
        <f t="shared" si="1199"/>
        <v>JM Income Fund (Direct) - Bonus Option - Principal Units</v>
      </c>
      <c r="K4773" s="35">
        <f t="shared" si="1204"/>
        <v>79</v>
      </c>
      <c r="L4773" s="30" t="str">
        <f t="shared" si="1205"/>
        <v>21.0512</v>
      </c>
      <c r="M4773" s="30">
        <f t="shared" si="1206"/>
        <v>87</v>
      </c>
      <c r="N4773" s="30" t="str">
        <f t="shared" si="1207"/>
        <v>21.0512</v>
      </c>
      <c r="O4773" s="30">
        <f t="shared" si="1208"/>
        <v>95</v>
      </c>
      <c r="P4773" s="30" t="str">
        <f t="shared" si="1209"/>
        <v>21.0512</v>
      </c>
      <c r="Q4773" s="30">
        <f t="shared" si="1210"/>
        <v>103</v>
      </c>
      <c r="R4773" s="36" t="str">
        <f t="shared" si="1211"/>
        <v>09-Aug-2017</v>
      </c>
      <c r="S4773" s="37">
        <f t="shared" si="1202"/>
        <v>21.051200000000001</v>
      </c>
    </row>
    <row r="4774" spans="1:19">
      <c r="A4774" s="30" t="s">
        <v>10320</v>
      </c>
      <c r="D4774" s="30" t="str">
        <f t="shared" si="1196"/>
        <v>120430</v>
      </c>
      <c r="E4774" s="30">
        <f t="shared" si="1200"/>
        <v>7</v>
      </c>
      <c r="F4774" s="30" t="str">
        <f t="shared" si="1197"/>
        <v>INF192K01CW5</v>
      </c>
      <c r="G4774" s="30">
        <f t="shared" si="1201"/>
        <v>20</v>
      </c>
      <c r="H4774" s="30" t="str">
        <f t="shared" si="1198"/>
        <v>-</v>
      </c>
      <c r="I4774" s="30">
        <f t="shared" si="1203"/>
        <v>22</v>
      </c>
      <c r="J4774" s="35" t="str">
        <f t="shared" si="1199"/>
        <v>JM Income Fund (Direct) - Growth Option</v>
      </c>
      <c r="K4774" s="35">
        <f t="shared" si="1204"/>
        <v>62</v>
      </c>
      <c r="L4774" s="30" t="str">
        <f t="shared" si="1205"/>
        <v>49.1197</v>
      </c>
      <c r="M4774" s="30">
        <f t="shared" si="1206"/>
        <v>70</v>
      </c>
      <c r="N4774" s="30" t="str">
        <f t="shared" si="1207"/>
        <v>49.1197</v>
      </c>
      <c r="O4774" s="30">
        <f t="shared" si="1208"/>
        <v>78</v>
      </c>
      <c r="P4774" s="30" t="str">
        <f t="shared" si="1209"/>
        <v>49.1197</v>
      </c>
      <c r="Q4774" s="30">
        <f t="shared" si="1210"/>
        <v>86</v>
      </c>
      <c r="R4774" s="36" t="str">
        <f t="shared" si="1211"/>
        <v>09-Aug-2017</v>
      </c>
      <c r="S4774" s="37">
        <f t="shared" si="1202"/>
        <v>49.119700000000002</v>
      </c>
    </row>
    <row r="4775" spans="1:19">
      <c r="A4775" s="30" t="s">
        <v>10321</v>
      </c>
      <c r="D4775" s="30" t="str">
        <f t="shared" si="1196"/>
        <v>120431</v>
      </c>
      <c r="E4775" s="30">
        <f t="shared" si="1200"/>
        <v>7</v>
      </c>
      <c r="F4775" s="30" t="str">
        <f t="shared" si="1197"/>
        <v>INF192K01CU9</v>
      </c>
      <c r="G4775" s="30">
        <f t="shared" si="1201"/>
        <v>20</v>
      </c>
      <c r="H4775" s="30" t="str">
        <f t="shared" si="1198"/>
        <v>INF192K01CV7</v>
      </c>
      <c r="I4775" s="30">
        <f t="shared" si="1203"/>
        <v>33</v>
      </c>
      <c r="J4775" s="35" t="str">
        <f t="shared" si="1199"/>
        <v>JM Income Fund (Direct) - Quarterly Dividend Option</v>
      </c>
      <c r="K4775" s="35">
        <f t="shared" si="1204"/>
        <v>85</v>
      </c>
      <c r="L4775" s="30" t="str">
        <f t="shared" si="1205"/>
        <v>17.2200</v>
      </c>
      <c r="M4775" s="30">
        <f t="shared" si="1206"/>
        <v>93</v>
      </c>
      <c r="N4775" s="30" t="str">
        <f t="shared" si="1207"/>
        <v>17.2200</v>
      </c>
      <c r="O4775" s="30">
        <f t="shared" si="1208"/>
        <v>101</v>
      </c>
      <c r="P4775" s="30" t="str">
        <f t="shared" si="1209"/>
        <v>17.2200</v>
      </c>
      <c r="Q4775" s="30">
        <f t="shared" si="1210"/>
        <v>109</v>
      </c>
      <c r="R4775" s="36" t="str">
        <f t="shared" si="1211"/>
        <v>09-Aug-2017</v>
      </c>
      <c r="S4775" s="37">
        <f t="shared" si="1202"/>
        <v>17.22</v>
      </c>
    </row>
    <row r="4776" spans="1:19">
      <c r="A4776" s="30" t="s">
        <v>10322</v>
      </c>
      <c r="D4776" s="30" t="str">
        <f t="shared" si="1196"/>
        <v>100223</v>
      </c>
      <c r="E4776" s="30">
        <f t="shared" si="1200"/>
        <v>7</v>
      </c>
      <c r="F4776" s="30" t="str">
        <f t="shared" si="1197"/>
        <v>INF192K01AB3</v>
      </c>
      <c r="G4776" s="30">
        <f t="shared" si="1201"/>
        <v>20</v>
      </c>
      <c r="H4776" s="30" t="str">
        <f t="shared" si="1198"/>
        <v>-</v>
      </c>
      <c r="I4776" s="30">
        <f t="shared" si="1203"/>
        <v>22</v>
      </c>
      <c r="J4776" s="35" t="str">
        <f t="shared" si="1199"/>
        <v>JM Income Fund - Growth Option</v>
      </c>
      <c r="K4776" s="35">
        <f t="shared" si="1204"/>
        <v>53</v>
      </c>
      <c r="L4776" s="30" t="str">
        <f t="shared" si="1205"/>
        <v>46.9182</v>
      </c>
      <c r="M4776" s="30">
        <f t="shared" si="1206"/>
        <v>61</v>
      </c>
      <c r="N4776" s="30" t="str">
        <f t="shared" si="1207"/>
        <v>46.9182</v>
      </c>
      <c r="O4776" s="30">
        <f t="shared" si="1208"/>
        <v>69</v>
      </c>
      <c r="P4776" s="30" t="str">
        <f t="shared" si="1209"/>
        <v>46.9182</v>
      </c>
      <c r="Q4776" s="30">
        <f t="shared" si="1210"/>
        <v>77</v>
      </c>
      <c r="R4776" s="36" t="str">
        <f t="shared" si="1211"/>
        <v>09-Aug-2017</v>
      </c>
      <c r="S4776" s="37">
        <f t="shared" si="1202"/>
        <v>46.918199999999999</v>
      </c>
    </row>
    <row r="4777" spans="1:19">
      <c r="A4777" s="30" t="s">
        <v>10323</v>
      </c>
      <c r="D4777" s="30" t="str">
        <f t="shared" si="1196"/>
        <v>100222</v>
      </c>
      <c r="E4777" s="30">
        <f t="shared" si="1200"/>
        <v>7</v>
      </c>
      <c r="F4777" s="30" t="str">
        <f t="shared" si="1197"/>
        <v>INF192K01999</v>
      </c>
      <c r="G4777" s="30">
        <f t="shared" si="1201"/>
        <v>20</v>
      </c>
      <c r="H4777" s="30" t="str">
        <f t="shared" si="1198"/>
        <v>INF192K01AA5</v>
      </c>
      <c r="I4777" s="30">
        <f t="shared" si="1203"/>
        <v>33</v>
      </c>
      <c r="J4777" s="35" t="str">
        <f t="shared" si="1199"/>
        <v>JM Income Fund - Quarerly Dividend Option</v>
      </c>
      <c r="K4777" s="35">
        <f t="shared" si="1204"/>
        <v>75</v>
      </c>
      <c r="L4777" s="30" t="str">
        <f t="shared" si="1205"/>
        <v>15.9524</v>
      </c>
      <c r="M4777" s="30">
        <f t="shared" si="1206"/>
        <v>83</v>
      </c>
      <c r="N4777" s="30" t="str">
        <f t="shared" si="1207"/>
        <v>15.9524</v>
      </c>
      <c r="O4777" s="30">
        <f t="shared" si="1208"/>
        <v>91</v>
      </c>
      <c r="P4777" s="30" t="str">
        <f t="shared" si="1209"/>
        <v>15.9524</v>
      </c>
      <c r="Q4777" s="30">
        <f t="shared" si="1210"/>
        <v>99</v>
      </c>
      <c r="R4777" s="36" t="str">
        <f t="shared" si="1211"/>
        <v>09-Aug-2017</v>
      </c>
      <c r="S4777" s="37">
        <f t="shared" si="1202"/>
        <v>15.952400000000001</v>
      </c>
    </row>
    <row r="4778" spans="1:19">
      <c r="A4778" s="30" t="s">
        <v>10324</v>
      </c>
      <c r="D4778" s="30" t="str">
        <f t="shared" si="1196"/>
        <v>101181</v>
      </c>
      <c r="E4778" s="30">
        <f t="shared" si="1200"/>
        <v>7</v>
      </c>
      <c r="F4778" s="30" t="str">
        <f t="shared" si="1197"/>
        <v>INF192K01AC1</v>
      </c>
      <c r="G4778" s="30">
        <f t="shared" si="1201"/>
        <v>20</v>
      </c>
      <c r="H4778" s="30" t="str">
        <f t="shared" si="1198"/>
        <v>-</v>
      </c>
      <c r="I4778" s="30">
        <f t="shared" si="1203"/>
        <v>22</v>
      </c>
      <c r="J4778" s="35" t="str">
        <f t="shared" si="1199"/>
        <v>JM Income Fund - Bonus Option - Principal Units</v>
      </c>
      <c r="K4778" s="35">
        <f t="shared" si="1204"/>
        <v>70</v>
      </c>
      <c r="L4778" s="30" t="str">
        <f t="shared" si="1205"/>
        <v>19.1957</v>
      </c>
      <c r="M4778" s="30">
        <f t="shared" si="1206"/>
        <v>78</v>
      </c>
      <c r="N4778" s="30" t="str">
        <f t="shared" si="1207"/>
        <v>19.1957</v>
      </c>
      <c r="O4778" s="30">
        <f t="shared" si="1208"/>
        <v>86</v>
      </c>
      <c r="P4778" s="30" t="str">
        <f t="shared" si="1209"/>
        <v>19.1957</v>
      </c>
      <c r="Q4778" s="30">
        <f t="shared" si="1210"/>
        <v>94</v>
      </c>
      <c r="R4778" s="36" t="str">
        <f t="shared" si="1211"/>
        <v>09-Aug-2017</v>
      </c>
      <c r="S4778" s="37">
        <f t="shared" si="1202"/>
        <v>19.195699999999999</v>
      </c>
    </row>
    <row r="4779" spans="1:19">
      <c r="A4779" s="30" t="s">
        <v>6390</v>
      </c>
      <c r="D4779" s="30" t="str">
        <f t="shared" si="1196"/>
        <v>133415</v>
      </c>
      <c r="E4779" s="30">
        <f t="shared" si="1200"/>
        <v>7</v>
      </c>
      <c r="F4779" s="30" t="str">
        <f t="shared" si="1197"/>
        <v>INF192K01GT2</v>
      </c>
      <c r="G4779" s="30">
        <f t="shared" si="1201"/>
        <v>20</v>
      </c>
      <c r="H4779" s="30" t="str">
        <f t="shared" si="1198"/>
        <v>-</v>
      </c>
      <c r="I4779" s="30">
        <f t="shared" si="1203"/>
        <v>22</v>
      </c>
      <c r="J4779" s="35" t="str">
        <f t="shared" si="1199"/>
        <v>JM MIP Fund (Direct) - Bonus Option - Principal Units</v>
      </c>
      <c r="K4779" s="35">
        <f t="shared" si="1204"/>
        <v>76</v>
      </c>
      <c r="L4779" s="30" t="str">
        <f t="shared" si="1205"/>
        <v>25.9834</v>
      </c>
      <c r="M4779" s="30">
        <f t="shared" si="1206"/>
        <v>84</v>
      </c>
      <c r="N4779" s="30" t="str">
        <f t="shared" si="1207"/>
        <v>25.9834</v>
      </c>
      <c r="O4779" s="30">
        <f t="shared" si="1208"/>
        <v>92</v>
      </c>
      <c r="P4779" s="30" t="str">
        <f t="shared" si="1209"/>
        <v>25.9834</v>
      </c>
      <c r="Q4779" s="30">
        <f t="shared" si="1210"/>
        <v>100</v>
      </c>
      <c r="R4779" s="36" t="str">
        <f t="shared" si="1211"/>
        <v>28-Apr-2017</v>
      </c>
      <c r="S4779" s="37">
        <f t="shared" si="1202"/>
        <v>25.9834</v>
      </c>
    </row>
    <row r="4780" spans="1:19">
      <c r="A4780" s="30" t="s">
        <v>6391</v>
      </c>
      <c r="D4780" s="30" t="str">
        <f t="shared" si="1196"/>
        <v>120442</v>
      </c>
      <c r="E4780" s="30">
        <f t="shared" si="1200"/>
        <v>7</v>
      </c>
      <c r="F4780" s="30" t="str">
        <f t="shared" si="1197"/>
        <v>INF192K01DI2</v>
      </c>
      <c r="G4780" s="30">
        <f t="shared" si="1201"/>
        <v>20</v>
      </c>
      <c r="H4780" s="30" t="str">
        <f t="shared" si="1198"/>
        <v>INF192K01DJ0</v>
      </c>
      <c r="I4780" s="30">
        <f t="shared" si="1203"/>
        <v>33</v>
      </c>
      <c r="J4780" s="35" t="str">
        <f t="shared" si="1199"/>
        <v>JM MIP Fund (Direct) - Dividend Option - Annual Dividend</v>
      </c>
      <c r="K4780" s="35">
        <f t="shared" si="1204"/>
        <v>90</v>
      </c>
      <c r="L4780" s="30" t="str">
        <f t="shared" si="1205"/>
        <v>20.9404</v>
      </c>
      <c r="M4780" s="30">
        <f t="shared" si="1206"/>
        <v>98</v>
      </c>
      <c r="N4780" s="30" t="str">
        <f t="shared" si="1207"/>
        <v>20.9404</v>
      </c>
      <c r="O4780" s="30">
        <f t="shared" si="1208"/>
        <v>106</v>
      </c>
      <c r="P4780" s="30" t="str">
        <f t="shared" si="1209"/>
        <v>20.9404</v>
      </c>
      <c r="Q4780" s="30">
        <f t="shared" si="1210"/>
        <v>114</v>
      </c>
      <c r="R4780" s="36" t="str">
        <f t="shared" si="1211"/>
        <v>28-Apr-2017</v>
      </c>
      <c r="S4780" s="37">
        <f t="shared" si="1202"/>
        <v>20.9404</v>
      </c>
    </row>
    <row r="4781" spans="1:19">
      <c r="A4781" s="30" t="s">
        <v>6392</v>
      </c>
      <c r="D4781" s="30" t="str">
        <f t="shared" si="1196"/>
        <v>120441</v>
      </c>
      <c r="E4781" s="30">
        <f t="shared" si="1200"/>
        <v>7</v>
      </c>
      <c r="F4781" s="30" t="str">
        <f t="shared" si="1197"/>
        <v>INF192K01DG6</v>
      </c>
      <c r="G4781" s="30">
        <f t="shared" si="1201"/>
        <v>20</v>
      </c>
      <c r="H4781" s="30" t="str">
        <f t="shared" si="1198"/>
        <v>INF192K01DH4</v>
      </c>
      <c r="I4781" s="30">
        <f t="shared" si="1203"/>
        <v>33</v>
      </c>
      <c r="J4781" s="35" t="str">
        <f t="shared" si="1199"/>
        <v>JM MIP Fund (Direct) - Dividend Option - Quarterly Dividend</v>
      </c>
      <c r="K4781" s="35">
        <f t="shared" si="1204"/>
        <v>93</v>
      </c>
      <c r="L4781" s="30" t="str">
        <f t="shared" si="1205"/>
        <v>19.5151</v>
      </c>
      <c r="M4781" s="30">
        <f t="shared" si="1206"/>
        <v>101</v>
      </c>
      <c r="N4781" s="30" t="str">
        <f t="shared" si="1207"/>
        <v>19.5151</v>
      </c>
      <c r="O4781" s="30">
        <f t="shared" si="1208"/>
        <v>109</v>
      </c>
      <c r="P4781" s="30" t="str">
        <f t="shared" si="1209"/>
        <v>19.5151</v>
      </c>
      <c r="Q4781" s="30">
        <f t="shared" si="1210"/>
        <v>117</v>
      </c>
      <c r="R4781" s="36" t="str">
        <f t="shared" si="1211"/>
        <v>28-Apr-2017</v>
      </c>
      <c r="S4781" s="37">
        <f t="shared" si="1202"/>
        <v>19.5151</v>
      </c>
    </row>
    <row r="4782" spans="1:19">
      <c r="A4782" s="30" t="s">
        <v>6393</v>
      </c>
      <c r="D4782" s="30" t="str">
        <f t="shared" si="1196"/>
        <v>120446</v>
      </c>
      <c r="E4782" s="30">
        <f t="shared" si="1200"/>
        <v>7</v>
      </c>
      <c r="F4782" s="30" t="str">
        <f t="shared" si="1197"/>
        <v>INF192K01DK8</v>
      </c>
      <c r="G4782" s="30">
        <f t="shared" si="1201"/>
        <v>20</v>
      </c>
      <c r="H4782" s="30" t="str">
        <f t="shared" si="1198"/>
        <v>-</v>
      </c>
      <c r="I4782" s="30">
        <f t="shared" si="1203"/>
        <v>22</v>
      </c>
      <c r="J4782" s="35" t="str">
        <f t="shared" si="1199"/>
        <v>JM MIP Fund (Direct) - Growth Option</v>
      </c>
      <c r="K4782" s="35">
        <f t="shared" si="1204"/>
        <v>59</v>
      </c>
      <c r="L4782" s="30" t="str">
        <f t="shared" si="1205"/>
        <v>25.7788</v>
      </c>
      <c r="M4782" s="30">
        <f t="shared" si="1206"/>
        <v>67</v>
      </c>
      <c r="N4782" s="30" t="str">
        <f t="shared" si="1207"/>
        <v>25.7788</v>
      </c>
      <c r="O4782" s="30">
        <f t="shared" si="1208"/>
        <v>75</v>
      </c>
      <c r="P4782" s="30" t="str">
        <f t="shared" si="1209"/>
        <v>25.7788</v>
      </c>
      <c r="Q4782" s="30">
        <f t="shared" si="1210"/>
        <v>83</v>
      </c>
      <c r="R4782" s="36" t="str">
        <f t="shared" si="1211"/>
        <v>28-Apr-2017</v>
      </c>
      <c r="S4782" s="37">
        <f t="shared" si="1202"/>
        <v>25.7788</v>
      </c>
    </row>
    <row r="4783" spans="1:19">
      <c r="A4783" s="30" t="s">
        <v>6394</v>
      </c>
      <c r="D4783" s="30" t="str">
        <f t="shared" si="1196"/>
        <v>120440</v>
      </c>
      <c r="E4783" s="30">
        <f t="shared" si="1200"/>
        <v>7</v>
      </c>
      <c r="F4783" s="30" t="str">
        <f t="shared" si="1197"/>
        <v>INF192K01DE1</v>
      </c>
      <c r="G4783" s="30">
        <f t="shared" si="1201"/>
        <v>20</v>
      </c>
      <c r="H4783" s="30" t="str">
        <f t="shared" si="1198"/>
        <v>INF192K01DF8</v>
      </c>
      <c r="I4783" s="30">
        <f t="shared" si="1203"/>
        <v>33</v>
      </c>
      <c r="J4783" s="35" t="str">
        <f t="shared" si="1199"/>
        <v>JM MIP Fund (Direct)- Dividend Option - Monthly Dividend</v>
      </c>
      <c r="K4783" s="35">
        <f t="shared" si="1204"/>
        <v>90</v>
      </c>
      <c r="L4783" s="30" t="str">
        <f t="shared" si="1205"/>
        <v>12.6302</v>
      </c>
      <c r="M4783" s="30">
        <f t="shared" si="1206"/>
        <v>98</v>
      </c>
      <c r="N4783" s="30" t="str">
        <f t="shared" si="1207"/>
        <v>12.6302</v>
      </c>
      <c r="O4783" s="30">
        <f t="shared" si="1208"/>
        <v>106</v>
      </c>
      <c r="P4783" s="30" t="str">
        <f t="shared" si="1209"/>
        <v>12.6302</v>
      </c>
      <c r="Q4783" s="30">
        <f t="shared" si="1210"/>
        <v>114</v>
      </c>
      <c r="R4783" s="36" t="str">
        <f t="shared" si="1211"/>
        <v>28-Apr-2017</v>
      </c>
      <c r="S4783" s="37">
        <f t="shared" si="1202"/>
        <v>12.6302</v>
      </c>
    </row>
    <row r="4784" spans="1:19">
      <c r="A4784" s="30" t="s">
        <v>6395</v>
      </c>
      <c r="D4784" s="30" t="str">
        <f t="shared" si="1196"/>
        <v>133416</v>
      </c>
      <c r="E4784" s="30">
        <f t="shared" si="1200"/>
        <v>7</v>
      </c>
      <c r="F4784" s="30" t="str">
        <f t="shared" si="1197"/>
        <v>INF192K01GR6</v>
      </c>
      <c r="G4784" s="30">
        <f t="shared" si="1201"/>
        <v>20</v>
      </c>
      <c r="H4784" s="30" t="str">
        <f t="shared" si="1198"/>
        <v>-</v>
      </c>
      <c r="I4784" s="30">
        <f t="shared" si="1203"/>
        <v>22</v>
      </c>
      <c r="J4784" s="35" t="str">
        <f t="shared" si="1199"/>
        <v>JM MIP Fund - Bonus Option - Principal Units</v>
      </c>
      <c r="K4784" s="35">
        <f t="shared" si="1204"/>
        <v>67</v>
      </c>
      <c r="L4784" s="30" t="str">
        <f t="shared" si="1205"/>
        <v>24.5085</v>
      </c>
      <c r="M4784" s="30">
        <f t="shared" si="1206"/>
        <v>75</v>
      </c>
      <c r="N4784" s="30" t="str">
        <f t="shared" si="1207"/>
        <v>24.5085</v>
      </c>
      <c r="O4784" s="30">
        <f t="shared" si="1208"/>
        <v>83</v>
      </c>
      <c r="P4784" s="30" t="str">
        <f t="shared" si="1209"/>
        <v>24.5085</v>
      </c>
      <c r="Q4784" s="30">
        <f t="shared" si="1210"/>
        <v>91</v>
      </c>
      <c r="R4784" s="36" t="str">
        <f t="shared" si="1211"/>
        <v>28-Apr-2017</v>
      </c>
      <c r="S4784" s="37">
        <f t="shared" si="1202"/>
        <v>24.508500000000002</v>
      </c>
    </row>
    <row r="4785" spans="1:19">
      <c r="A4785" s="30" t="s">
        <v>6396</v>
      </c>
      <c r="D4785" s="30" t="str">
        <f t="shared" si="1196"/>
        <v>102026</v>
      </c>
      <c r="E4785" s="30">
        <f t="shared" si="1200"/>
        <v>7</v>
      </c>
      <c r="F4785" s="30" t="str">
        <f t="shared" si="1197"/>
        <v>INF192K01AI8</v>
      </c>
      <c r="G4785" s="30">
        <f t="shared" si="1201"/>
        <v>20</v>
      </c>
      <c r="H4785" s="30" t="str">
        <f t="shared" si="1198"/>
        <v>INF192K01AJ6</v>
      </c>
      <c r="I4785" s="30">
        <f t="shared" si="1203"/>
        <v>33</v>
      </c>
      <c r="J4785" s="35" t="str">
        <f t="shared" si="1199"/>
        <v>JM MIP FUND-Annual Dividend</v>
      </c>
      <c r="K4785" s="35">
        <f t="shared" si="1204"/>
        <v>61</v>
      </c>
      <c r="L4785" s="30" t="str">
        <f t="shared" si="1205"/>
        <v>19.4034</v>
      </c>
      <c r="M4785" s="30">
        <f t="shared" si="1206"/>
        <v>69</v>
      </c>
      <c r="N4785" s="30" t="str">
        <f t="shared" si="1207"/>
        <v>19.4034</v>
      </c>
      <c r="O4785" s="30">
        <f t="shared" si="1208"/>
        <v>77</v>
      </c>
      <c r="P4785" s="30" t="str">
        <f t="shared" si="1209"/>
        <v>19.4034</v>
      </c>
      <c r="Q4785" s="30">
        <f t="shared" si="1210"/>
        <v>85</v>
      </c>
      <c r="R4785" s="36" t="str">
        <f t="shared" si="1211"/>
        <v>28-Apr-2017</v>
      </c>
      <c r="S4785" s="37">
        <f t="shared" si="1202"/>
        <v>19.403400000000001</v>
      </c>
    </row>
    <row r="4786" spans="1:19">
      <c r="A4786" s="30" t="s">
        <v>6397</v>
      </c>
      <c r="D4786" s="30" t="str">
        <f t="shared" si="1196"/>
        <v>102027</v>
      </c>
      <c r="E4786" s="30">
        <f t="shared" si="1200"/>
        <v>7</v>
      </c>
      <c r="F4786" s="30" t="str">
        <f t="shared" si="1197"/>
        <v>INF192K01AK4</v>
      </c>
      <c r="G4786" s="30">
        <f t="shared" si="1201"/>
        <v>20</v>
      </c>
      <c r="H4786" s="30" t="str">
        <f t="shared" si="1198"/>
        <v>-</v>
      </c>
      <c r="I4786" s="30">
        <f t="shared" si="1203"/>
        <v>22</v>
      </c>
      <c r="J4786" s="35" t="str">
        <f t="shared" si="1199"/>
        <v>JM MIP FUND-Growth</v>
      </c>
      <c r="K4786" s="35">
        <f t="shared" si="1204"/>
        <v>41</v>
      </c>
      <c r="L4786" s="30" t="str">
        <f t="shared" si="1205"/>
        <v>24.1503</v>
      </c>
      <c r="M4786" s="30">
        <f t="shared" si="1206"/>
        <v>49</v>
      </c>
      <c r="N4786" s="30" t="str">
        <f t="shared" si="1207"/>
        <v>24.1503</v>
      </c>
      <c r="O4786" s="30">
        <f t="shared" si="1208"/>
        <v>57</v>
      </c>
      <c r="P4786" s="30" t="str">
        <f t="shared" si="1209"/>
        <v>24.1503</v>
      </c>
      <c r="Q4786" s="30">
        <f t="shared" si="1210"/>
        <v>65</v>
      </c>
      <c r="R4786" s="36" t="str">
        <f t="shared" si="1211"/>
        <v>28-Apr-2017</v>
      </c>
      <c r="S4786" s="37">
        <f t="shared" si="1202"/>
        <v>24.150300000000001</v>
      </c>
    </row>
    <row r="4787" spans="1:19">
      <c r="A4787" s="30" t="s">
        <v>6398</v>
      </c>
      <c r="D4787" s="30" t="str">
        <f t="shared" si="1196"/>
        <v>102024</v>
      </c>
      <c r="E4787" s="30">
        <f t="shared" si="1200"/>
        <v>7</v>
      </c>
      <c r="F4787" s="30" t="str">
        <f t="shared" si="1197"/>
        <v>INF192K01AE7</v>
      </c>
      <c r="G4787" s="30">
        <f t="shared" si="1201"/>
        <v>20</v>
      </c>
      <c r="H4787" s="30" t="str">
        <f t="shared" si="1198"/>
        <v>INF192K01AF4</v>
      </c>
      <c r="I4787" s="30">
        <f t="shared" si="1203"/>
        <v>33</v>
      </c>
      <c r="J4787" s="35" t="str">
        <f t="shared" si="1199"/>
        <v>JM MIP FUND-Monthly Dividend</v>
      </c>
      <c r="K4787" s="35">
        <f t="shared" si="1204"/>
        <v>62</v>
      </c>
      <c r="L4787" s="30" t="str">
        <f t="shared" si="1205"/>
        <v>11.4362</v>
      </c>
      <c r="M4787" s="30">
        <f t="shared" si="1206"/>
        <v>70</v>
      </c>
      <c r="N4787" s="30" t="str">
        <f t="shared" si="1207"/>
        <v>11.4362</v>
      </c>
      <c r="O4787" s="30">
        <f t="shared" si="1208"/>
        <v>78</v>
      </c>
      <c r="P4787" s="30" t="str">
        <f t="shared" si="1209"/>
        <v>11.4362</v>
      </c>
      <c r="Q4787" s="30">
        <f t="shared" si="1210"/>
        <v>86</v>
      </c>
      <c r="R4787" s="36" t="str">
        <f t="shared" si="1211"/>
        <v>28-Apr-2017</v>
      </c>
      <c r="S4787" s="37">
        <f t="shared" si="1202"/>
        <v>11.436199999999999</v>
      </c>
    </row>
    <row r="4788" spans="1:19">
      <c r="A4788" s="30" t="s">
        <v>6399</v>
      </c>
      <c r="D4788" s="30" t="str">
        <f t="shared" si="1196"/>
        <v>102025</v>
      </c>
      <c r="E4788" s="30">
        <f t="shared" si="1200"/>
        <v>7</v>
      </c>
      <c r="F4788" s="30" t="str">
        <f t="shared" si="1197"/>
        <v>INF192K01AG2</v>
      </c>
      <c r="G4788" s="30">
        <f t="shared" si="1201"/>
        <v>20</v>
      </c>
      <c r="H4788" s="30" t="str">
        <f t="shared" si="1198"/>
        <v>INF192K01AH0</v>
      </c>
      <c r="I4788" s="30">
        <f t="shared" si="1203"/>
        <v>33</v>
      </c>
      <c r="J4788" s="35" t="str">
        <f t="shared" si="1199"/>
        <v>JM MIP FUND-Quarterly Dividend</v>
      </c>
      <c r="K4788" s="35">
        <f t="shared" si="1204"/>
        <v>64</v>
      </c>
      <c r="L4788" s="30" t="str">
        <f t="shared" si="1205"/>
        <v>18.1976</v>
      </c>
      <c r="M4788" s="30">
        <f t="shared" si="1206"/>
        <v>72</v>
      </c>
      <c r="N4788" s="30" t="str">
        <f t="shared" si="1207"/>
        <v>18.1976</v>
      </c>
      <c r="O4788" s="30">
        <f t="shared" si="1208"/>
        <v>80</v>
      </c>
      <c r="P4788" s="30" t="str">
        <f t="shared" si="1209"/>
        <v>18.1976</v>
      </c>
      <c r="Q4788" s="30">
        <f t="shared" si="1210"/>
        <v>88</v>
      </c>
      <c r="R4788" s="36" t="str">
        <f t="shared" si="1211"/>
        <v>28-Apr-2017</v>
      </c>
      <c r="S4788" s="37">
        <f t="shared" si="1202"/>
        <v>18.197600000000001</v>
      </c>
    </row>
    <row r="4789" spans="1:19" ht="26">
      <c r="A4789" s="30" t="s">
        <v>10325</v>
      </c>
      <c r="D4789" s="30" t="str">
        <f t="shared" si="1196"/>
        <v>122316</v>
      </c>
      <c r="E4789" s="30">
        <f t="shared" si="1200"/>
        <v>7</v>
      </c>
      <c r="F4789" s="30" t="str">
        <f t="shared" si="1197"/>
        <v>INF192K01FD8</v>
      </c>
      <c r="G4789" s="30">
        <f t="shared" si="1201"/>
        <v>20</v>
      </c>
      <c r="H4789" s="30" t="str">
        <f t="shared" si="1198"/>
        <v>-</v>
      </c>
      <c r="I4789" s="30">
        <f t="shared" si="1203"/>
        <v>22</v>
      </c>
      <c r="J4789" s="35" t="str">
        <f t="shared" si="1199"/>
        <v>JM Money Manager Fund - Regular Plan (Direct) - Bonus Option - Principal Units</v>
      </c>
      <c r="K4789" s="35">
        <f t="shared" si="1204"/>
        <v>101</v>
      </c>
      <c r="L4789" s="30" t="str">
        <f t="shared" si="1205"/>
        <v>24.0408</v>
      </c>
      <c r="M4789" s="30">
        <f t="shared" si="1206"/>
        <v>109</v>
      </c>
      <c r="N4789" s="30" t="str">
        <f t="shared" si="1207"/>
        <v>24.0408</v>
      </c>
      <c r="O4789" s="30">
        <f t="shared" si="1208"/>
        <v>117</v>
      </c>
      <c r="P4789" s="30" t="str">
        <f t="shared" si="1209"/>
        <v>24.0408</v>
      </c>
      <c r="Q4789" s="30">
        <f t="shared" si="1210"/>
        <v>125</v>
      </c>
      <c r="R4789" s="36" t="str">
        <f t="shared" si="1211"/>
        <v>09-Aug-2017</v>
      </c>
      <c r="S4789" s="37">
        <f t="shared" si="1202"/>
        <v>24.040800000000001</v>
      </c>
    </row>
    <row r="4790" spans="1:19" ht="26">
      <c r="A4790" s="30" t="s">
        <v>10326</v>
      </c>
      <c r="D4790" s="30" t="str">
        <f t="shared" si="1196"/>
        <v>120457</v>
      </c>
      <c r="E4790" s="30">
        <f t="shared" si="1200"/>
        <v>7</v>
      </c>
      <c r="F4790" s="30" t="str">
        <f t="shared" si="1197"/>
        <v>-</v>
      </c>
      <c r="G4790" s="30">
        <f t="shared" si="1201"/>
        <v>9</v>
      </c>
      <c r="H4790" s="30" t="str">
        <f t="shared" si="1198"/>
        <v>INF192K01DN2</v>
      </c>
      <c r="I4790" s="30">
        <f t="shared" si="1203"/>
        <v>22</v>
      </c>
      <c r="J4790" s="35" t="str">
        <f t="shared" si="1199"/>
        <v>JM Money Manager Fund - Regular Plan (Direct) - Fortnightly Dividend Option</v>
      </c>
      <c r="K4790" s="35">
        <f t="shared" si="1204"/>
        <v>98</v>
      </c>
      <c r="L4790" s="30" t="str">
        <f t="shared" si="1205"/>
        <v>10.2609</v>
      </c>
      <c r="M4790" s="30">
        <f t="shared" si="1206"/>
        <v>106</v>
      </c>
      <c r="N4790" s="30" t="str">
        <f t="shared" si="1207"/>
        <v>10.2609</v>
      </c>
      <c r="O4790" s="30">
        <f t="shared" si="1208"/>
        <v>114</v>
      </c>
      <c r="P4790" s="30" t="str">
        <f t="shared" si="1209"/>
        <v>10.2609</v>
      </c>
      <c r="Q4790" s="30">
        <f t="shared" si="1210"/>
        <v>122</v>
      </c>
      <c r="R4790" s="36" t="str">
        <f t="shared" si="1211"/>
        <v>09-Aug-2017</v>
      </c>
      <c r="S4790" s="37">
        <f t="shared" si="1202"/>
        <v>10.260899999999999</v>
      </c>
    </row>
    <row r="4791" spans="1:19" ht="26">
      <c r="A4791" s="30" t="s">
        <v>10327</v>
      </c>
      <c r="D4791" s="30" t="str">
        <f t="shared" si="1196"/>
        <v>120458</v>
      </c>
      <c r="E4791" s="30">
        <f t="shared" si="1200"/>
        <v>7</v>
      </c>
      <c r="F4791" s="30" t="str">
        <f t="shared" si="1197"/>
        <v>INF192K01DO0</v>
      </c>
      <c r="G4791" s="30">
        <f t="shared" si="1201"/>
        <v>20</v>
      </c>
      <c r="H4791" s="30" t="str">
        <f t="shared" si="1198"/>
        <v>-</v>
      </c>
      <c r="I4791" s="30">
        <f t="shared" si="1203"/>
        <v>22</v>
      </c>
      <c r="J4791" s="35" t="str">
        <f t="shared" si="1199"/>
        <v>JM Money Manager Fund - Regular Plan (Direct) - Growth Option</v>
      </c>
      <c r="K4791" s="35">
        <f t="shared" si="1204"/>
        <v>84</v>
      </c>
      <c r="L4791" s="30" t="str">
        <f t="shared" si="1205"/>
        <v>23.8155</v>
      </c>
      <c r="M4791" s="30">
        <f t="shared" si="1206"/>
        <v>92</v>
      </c>
      <c r="N4791" s="30" t="str">
        <f t="shared" si="1207"/>
        <v>23.8155</v>
      </c>
      <c r="O4791" s="30">
        <f t="shared" si="1208"/>
        <v>100</v>
      </c>
      <c r="P4791" s="30" t="str">
        <f t="shared" si="1209"/>
        <v>23.8155</v>
      </c>
      <c r="Q4791" s="30">
        <f t="shared" si="1210"/>
        <v>108</v>
      </c>
      <c r="R4791" s="36" t="str">
        <f t="shared" si="1211"/>
        <v>09-Aug-2017</v>
      </c>
      <c r="S4791" s="37">
        <f t="shared" si="1202"/>
        <v>23.8155</v>
      </c>
    </row>
    <row r="4792" spans="1:19" ht="26">
      <c r="A4792" s="30" t="s">
        <v>10328</v>
      </c>
      <c r="D4792" s="30" t="str">
        <f t="shared" si="1196"/>
        <v>120454</v>
      </c>
      <c r="E4792" s="30">
        <f t="shared" si="1200"/>
        <v>7</v>
      </c>
      <c r="F4792" s="30" t="str">
        <f t="shared" si="1197"/>
        <v>-</v>
      </c>
      <c r="G4792" s="30">
        <f t="shared" si="1201"/>
        <v>9</v>
      </c>
      <c r="H4792" s="30" t="str">
        <f t="shared" si="1198"/>
        <v>INF192K01DL6</v>
      </c>
      <c r="I4792" s="30">
        <f t="shared" si="1203"/>
        <v>22</v>
      </c>
      <c r="J4792" s="35" t="str">
        <f t="shared" si="1199"/>
        <v>JM Money Manager Fund - Regular Plan (Direct) -Daily Dividend Option</v>
      </c>
      <c r="K4792" s="35">
        <f t="shared" si="1204"/>
        <v>91</v>
      </c>
      <c r="L4792" s="30" t="str">
        <f t="shared" si="1205"/>
        <v>10.1043</v>
      </c>
      <c r="M4792" s="30">
        <f t="shared" si="1206"/>
        <v>99</v>
      </c>
      <c r="N4792" s="30" t="str">
        <f t="shared" si="1207"/>
        <v>10.1043</v>
      </c>
      <c r="O4792" s="30">
        <f t="shared" si="1208"/>
        <v>107</v>
      </c>
      <c r="P4792" s="30" t="str">
        <f t="shared" si="1209"/>
        <v>10.1043</v>
      </c>
      <c r="Q4792" s="30">
        <f t="shared" si="1210"/>
        <v>115</v>
      </c>
      <c r="R4792" s="36" t="str">
        <f t="shared" si="1211"/>
        <v>09-Aug-2017</v>
      </c>
      <c r="S4792" s="37">
        <f t="shared" si="1202"/>
        <v>10.1043</v>
      </c>
    </row>
    <row r="4793" spans="1:19" ht="26">
      <c r="A4793" s="30" t="s">
        <v>10329</v>
      </c>
      <c r="D4793" s="30" t="str">
        <f t="shared" si="1196"/>
        <v>120455</v>
      </c>
      <c r="E4793" s="30">
        <f t="shared" si="1200"/>
        <v>7</v>
      </c>
      <c r="F4793" s="30" t="str">
        <f t="shared" si="1197"/>
        <v>-</v>
      </c>
      <c r="G4793" s="30">
        <f t="shared" si="1201"/>
        <v>9</v>
      </c>
      <c r="H4793" s="30" t="str">
        <f t="shared" si="1198"/>
        <v>INF192K01DM4</v>
      </c>
      <c r="I4793" s="30">
        <f t="shared" si="1203"/>
        <v>22</v>
      </c>
      <c r="J4793" s="35" t="str">
        <f t="shared" si="1199"/>
        <v>JM Money Manager Fund - Regular Plan (Direct) -Weekly Dividend Option</v>
      </c>
      <c r="K4793" s="35">
        <f t="shared" si="1204"/>
        <v>92</v>
      </c>
      <c r="L4793" s="30" t="str">
        <f t="shared" si="1205"/>
        <v>10.6193</v>
      </c>
      <c r="M4793" s="30">
        <f t="shared" si="1206"/>
        <v>100</v>
      </c>
      <c r="N4793" s="30" t="str">
        <f t="shared" si="1207"/>
        <v>10.6193</v>
      </c>
      <c r="O4793" s="30">
        <f t="shared" si="1208"/>
        <v>108</v>
      </c>
      <c r="P4793" s="30" t="str">
        <f t="shared" si="1209"/>
        <v>10.6193</v>
      </c>
      <c r="Q4793" s="30">
        <f t="shared" si="1210"/>
        <v>116</v>
      </c>
      <c r="R4793" s="36" t="str">
        <f t="shared" si="1211"/>
        <v>09-Aug-2017</v>
      </c>
      <c r="S4793" s="37">
        <f t="shared" si="1202"/>
        <v>10.619300000000001</v>
      </c>
    </row>
    <row r="4794" spans="1:19" ht="26">
      <c r="A4794" s="30" t="s">
        <v>10330</v>
      </c>
      <c r="D4794" s="30" t="str">
        <f t="shared" si="1196"/>
        <v>122317</v>
      </c>
      <c r="E4794" s="30">
        <f t="shared" si="1200"/>
        <v>7</v>
      </c>
      <c r="F4794" s="30" t="str">
        <f t="shared" si="1197"/>
        <v>INF192K01FB2</v>
      </c>
      <c r="G4794" s="30">
        <f t="shared" si="1201"/>
        <v>20</v>
      </c>
      <c r="H4794" s="30" t="str">
        <f t="shared" si="1198"/>
        <v>-</v>
      </c>
      <c r="I4794" s="30">
        <f t="shared" si="1203"/>
        <v>22</v>
      </c>
      <c r="J4794" s="35" t="str">
        <f t="shared" si="1199"/>
        <v>JM Money Manager Fund - Regular Plan - Bonus Option - Principal Units</v>
      </c>
      <c r="K4794" s="35">
        <f t="shared" si="1204"/>
        <v>92</v>
      </c>
      <c r="L4794" s="30" t="str">
        <f t="shared" si="1205"/>
        <v>23.6371</v>
      </c>
      <c r="M4794" s="30">
        <f t="shared" si="1206"/>
        <v>100</v>
      </c>
      <c r="N4794" s="30" t="str">
        <f t="shared" si="1207"/>
        <v>23.6371</v>
      </c>
      <c r="O4794" s="30">
        <f t="shared" si="1208"/>
        <v>108</v>
      </c>
      <c r="P4794" s="30" t="str">
        <f t="shared" si="1209"/>
        <v>23.6371</v>
      </c>
      <c r="Q4794" s="30">
        <f t="shared" si="1210"/>
        <v>116</v>
      </c>
      <c r="R4794" s="36" t="str">
        <f t="shared" si="1211"/>
        <v>09-Aug-2017</v>
      </c>
      <c r="S4794" s="37">
        <f t="shared" si="1202"/>
        <v>23.6371</v>
      </c>
    </row>
    <row r="4795" spans="1:19" ht="26">
      <c r="A4795" s="30" t="s">
        <v>10331</v>
      </c>
      <c r="D4795" s="30" t="str">
        <f t="shared" si="1196"/>
        <v>104272</v>
      </c>
      <c r="E4795" s="30">
        <f t="shared" si="1200"/>
        <v>7</v>
      </c>
      <c r="F4795" s="30" t="str">
        <f t="shared" si="1197"/>
        <v>-</v>
      </c>
      <c r="G4795" s="30">
        <f t="shared" si="1201"/>
        <v>9</v>
      </c>
      <c r="H4795" s="30" t="str">
        <f t="shared" si="1198"/>
        <v>INF192K01AN8</v>
      </c>
      <c r="I4795" s="30">
        <f t="shared" si="1203"/>
        <v>22</v>
      </c>
      <c r="J4795" s="35" t="str">
        <f t="shared" si="1199"/>
        <v>JM Money Manager Fund - Regular Plan - Dividend option - Daily dividend</v>
      </c>
      <c r="K4795" s="35">
        <f t="shared" si="1204"/>
        <v>94</v>
      </c>
      <c r="L4795" s="30" t="str">
        <f t="shared" si="1205"/>
        <v>10.0764</v>
      </c>
      <c r="M4795" s="30">
        <f t="shared" si="1206"/>
        <v>102</v>
      </c>
      <c r="N4795" s="30" t="str">
        <f t="shared" si="1207"/>
        <v>10.0764</v>
      </c>
      <c r="O4795" s="30">
        <f t="shared" si="1208"/>
        <v>110</v>
      </c>
      <c r="P4795" s="30" t="str">
        <f t="shared" si="1209"/>
        <v>10.0764</v>
      </c>
      <c r="Q4795" s="30">
        <f t="shared" si="1210"/>
        <v>118</v>
      </c>
      <c r="R4795" s="36" t="str">
        <f t="shared" si="1211"/>
        <v>09-Aug-2017</v>
      </c>
      <c r="S4795" s="37">
        <f t="shared" si="1202"/>
        <v>10.0764</v>
      </c>
    </row>
    <row r="4796" spans="1:19" ht="26">
      <c r="A4796" s="30" t="s">
        <v>10332</v>
      </c>
      <c r="D4796" s="30" t="str">
        <f t="shared" si="1196"/>
        <v>106101</v>
      </c>
      <c r="E4796" s="30">
        <f t="shared" si="1200"/>
        <v>7</v>
      </c>
      <c r="F4796" s="30" t="str">
        <f t="shared" si="1197"/>
        <v>-</v>
      </c>
      <c r="G4796" s="30">
        <f t="shared" si="1201"/>
        <v>9</v>
      </c>
      <c r="H4796" s="30" t="str">
        <f t="shared" si="1198"/>
        <v>INF192K01AP3</v>
      </c>
      <c r="I4796" s="30">
        <f t="shared" si="1203"/>
        <v>22</v>
      </c>
      <c r="J4796" s="35" t="str">
        <f t="shared" si="1199"/>
        <v>JM Money Manager Fund - Regular Plan - Dividend option - Fortnightly</v>
      </c>
      <c r="K4796" s="35">
        <f t="shared" si="1204"/>
        <v>91</v>
      </c>
      <c r="L4796" s="30" t="str">
        <f t="shared" si="1205"/>
        <v>10.2358</v>
      </c>
      <c r="M4796" s="30">
        <f t="shared" si="1206"/>
        <v>99</v>
      </c>
      <c r="N4796" s="30" t="str">
        <f t="shared" si="1207"/>
        <v>10.2358</v>
      </c>
      <c r="O4796" s="30">
        <f t="shared" si="1208"/>
        <v>107</v>
      </c>
      <c r="P4796" s="30" t="str">
        <f t="shared" si="1209"/>
        <v>10.2358</v>
      </c>
      <c r="Q4796" s="30">
        <f t="shared" si="1210"/>
        <v>115</v>
      </c>
      <c r="R4796" s="36" t="str">
        <f t="shared" si="1211"/>
        <v>09-Aug-2017</v>
      </c>
      <c r="S4796" s="37">
        <f t="shared" si="1202"/>
        <v>10.235799999999999</v>
      </c>
    </row>
    <row r="4797" spans="1:19" ht="26">
      <c r="A4797" s="30" t="s">
        <v>10333</v>
      </c>
      <c r="D4797" s="30" t="str">
        <f t="shared" si="1196"/>
        <v>106104</v>
      </c>
      <c r="E4797" s="30">
        <f t="shared" si="1200"/>
        <v>7</v>
      </c>
      <c r="F4797" s="30" t="str">
        <f t="shared" si="1197"/>
        <v>-</v>
      </c>
      <c r="G4797" s="30">
        <f t="shared" si="1201"/>
        <v>9</v>
      </c>
      <c r="H4797" s="30" t="str">
        <f t="shared" si="1198"/>
        <v>INF192K01AO6</v>
      </c>
      <c r="I4797" s="30">
        <f t="shared" si="1203"/>
        <v>22</v>
      </c>
      <c r="J4797" s="35" t="str">
        <f t="shared" si="1199"/>
        <v>JM Money Manager Fund - Regular Plan - Dividend option - Weekly Dividend</v>
      </c>
      <c r="K4797" s="35">
        <f t="shared" si="1204"/>
        <v>95</v>
      </c>
      <c r="L4797" s="30" t="str">
        <f t="shared" si="1205"/>
        <v>10.6100</v>
      </c>
      <c r="M4797" s="30">
        <f t="shared" si="1206"/>
        <v>103</v>
      </c>
      <c r="N4797" s="30" t="str">
        <f t="shared" si="1207"/>
        <v>10.6100</v>
      </c>
      <c r="O4797" s="30">
        <f t="shared" si="1208"/>
        <v>111</v>
      </c>
      <c r="P4797" s="30" t="str">
        <f t="shared" si="1209"/>
        <v>10.6100</v>
      </c>
      <c r="Q4797" s="30">
        <f t="shared" si="1210"/>
        <v>119</v>
      </c>
      <c r="R4797" s="36" t="str">
        <f t="shared" si="1211"/>
        <v>09-Aug-2017</v>
      </c>
      <c r="S4797" s="37">
        <f t="shared" si="1202"/>
        <v>10.61</v>
      </c>
    </row>
    <row r="4798" spans="1:19">
      <c r="A4798" s="30" t="s">
        <v>10334</v>
      </c>
      <c r="D4798" s="30" t="str">
        <f t="shared" si="1196"/>
        <v>104271</v>
      </c>
      <c r="E4798" s="30">
        <f t="shared" si="1200"/>
        <v>7</v>
      </c>
      <c r="F4798" s="30" t="str">
        <f t="shared" si="1197"/>
        <v>INF192K01AQ1</v>
      </c>
      <c r="G4798" s="30">
        <f t="shared" si="1201"/>
        <v>20</v>
      </c>
      <c r="H4798" s="30" t="str">
        <f t="shared" si="1198"/>
        <v>-</v>
      </c>
      <c r="I4798" s="30">
        <f t="shared" si="1203"/>
        <v>22</v>
      </c>
      <c r="J4798" s="35" t="str">
        <f t="shared" si="1199"/>
        <v>JM Money Manager Fund - Regular Plan - Growth option</v>
      </c>
      <c r="K4798" s="35">
        <f t="shared" si="1204"/>
        <v>75</v>
      </c>
      <c r="L4798" s="30" t="str">
        <f t="shared" si="1205"/>
        <v>23.4243</v>
      </c>
      <c r="M4798" s="30">
        <f t="shared" si="1206"/>
        <v>83</v>
      </c>
      <c r="N4798" s="30" t="str">
        <f t="shared" si="1207"/>
        <v>23.4243</v>
      </c>
      <c r="O4798" s="30">
        <f t="shared" si="1208"/>
        <v>91</v>
      </c>
      <c r="P4798" s="30" t="str">
        <f t="shared" si="1209"/>
        <v>23.4243</v>
      </c>
      <c r="Q4798" s="30">
        <f t="shared" si="1210"/>
        <v>99</v>
      </c>
      <c r="R4798" s="36" t="str">
        <f t="shared" si="1211"/>
        <v>09-Aug-2017</v>
      </c>
      <c r="S4798" s="37">
        <f t="shared" si="1202"/>
        <v>23.424299999999999</v>
      </c>
    </row>
    <row r="4799" spans="1:19" ht="26">
      <c r="A4799" s="30" t="s">
        <v>10335</v>
      </c>
      <c r="D4799" s="30" t="str">
        <f t="shared" si="1196"/>
        <v>122318</v>
      </c>
      <c r="E4799" s="30">
        <f t="shared" si="1200"/>
        <v>7</v>
      </c>
      <c r="F4799" s="30" t="str">
        <f t="shared" si="1197"/>
        <v>INF192K01FH9</v>
      </c>
      <c r="G4799" s="30">
        <f t="shared" si="1201"/>
        <v>20</v>
      </c>
      <c r="H4799" s="30" t="str">
        <f t="shared" si="1198"/>
        <v>-</v>
      </c>
      <c r="I4799" s="30">
        <f t="shared" si="1203"/>
        <v>22</v>
      </c>
      <c r="J4799" s="35" t="str">
        <f t="shared" si="1199"/>
        <v>JM Money Manager Fund - Super Plan (Direct) - Bonus Option - Principal Units</v>
      </c>
      <c r="K4799" s="35">
        <f t="shared" si="1204"/>
        <v>99</v>
      </c>
      <c r="L4799" s="30" t="str">
        <f t="shared" si="1205"/>
        <v>13.2757</v>
      </c>
      <c r="M4799" s="30">
        <f t="shared" si="1206"/>
        <v>107</v>
      </c>
      <c r="N4799" s="30" t="str">
        <f t="shared" si="1207"/>
        <v>13.2757</v>
      </c>
      <c r="O4799" s="30">
        <f t="shared" si="1208"/>
        <v>115</v>
      </c>
      <c r="P4799" s="30" t="str">
        <f t="shared" si="1209"/>
        <v>13.2757</v>
      </c>
      <c r="Q4799" s="30">
        <f t="shared" si="1210"/>
        <v>123</v>
      </c>
      <c r="R4799" s="36" t="str">
        <f t="shared" si="1211"/>
        <v>09-Aug-2017</v>
      </c>
      <c r="S4799" s="37">
        <f t="shared" si="1202"/>
        <v>13.275700000000001</v>
      </c>
    </row>
    <row r="4800" spans="1:19" ht="26">
      <c r="A4800" s="30" t="s">
        <v>10336</v>
      </c>
      <c r="D4800" s="30" t="str">
        <f t="shared" si="1196"/>
        <v>120459</v>
      </c>
      <c r="E4800" s="30">
        <f t="shared" si="1200"/>
        <v>7</v>
      </c>
      <c r="F4800" s="30" t="str">
        <f t="shared" si="1197"/>
        <v>-</v>
      </c>
      <c r="G4800" s="30">
        <f t="shared" si="1201"/>
        <v>9</v>
      </c>
      <c r="H4800" s="30" t="str">
        <f t="shared" si="1198"/>
        <v>INF192K01DP7</v>
      </c>
      <c r="I4800" s="30">
        <f t="shared" si="1203"/>
        <v>22</v>
      </c>
      <c r="J4800" s="35" t="str">
        <f t="shared" si="1199"/>
        <v>JM Money Manager Fund - Super Plan (Direct) - Daily Dividend Option</v>
      </c>
      <c r="K4800" s="35">
        <f t="shared" si="1204"/>
        <v>90</v>
      </c>
      <c r="L4800" s="30" t="str">
        <f t="shared" si="1205"/>
        <v>10.0508</v>
      </c>
      <c r="M4800" s="30">
        <f t="shared" si="1206"/>
        <v>98</v>
      </c>
      <c r="N4800" s="30" t="str">
        <f t="shared" si="1207"/>
        <v>10.0508</v>
      </c>
      <c r="O4800" s="30">
        <f t="shared" si="1208"/>
        <v>106</v>
      </c>
      <c r="P4800" s="30" t="str">
        <f t="shared" si="1209"/>
        <v>10.0508</v>
      </c>
      <c r="Q4800" s="30">
        <f t="shared" si="1210"/>
        <v>114</v>
      </c>
      <c r="R4800" s="36" t="str">
        <f t="shared" si="1211"/>
        <v>09-Aug-2017</v>
      </c>
      <c r="S4800" s="37">
        <f t="shared" si="1202"/>
        <v>10.050800000000001</v>
      </c>
    </row>
    <row r="4801" spans="1:19" ht="26">
      <c r="A4801" s="30" t="s">
        <v>10337</v>
      </c>
      <c r="D4801" s="30" t="str">
        <f t="shared" si="1196"/>
        <v>120462</v>
      </c>
      <c r="E4801" s="30">
        <f t="shared" si="1200"/>
        <v>7</v>
      </c>
      <c r="F4801" s="30" t="str">
        <f t="shared" si="1197"/>
        <v>-</v>
      </c>
      <c r="G4801" s="30">
        <f t="shared" si="1201"/>
        <v>9</v>
      </c>
      <c r="H4801" s="30" t="str">
        <f t="shared" si="1198"/>
        <v>INF192K01DR3</v>
      </c>
      <c r="I4801" s="30">
        <f t="shared" si="1203"/>
        <v>22</v>
      </c>
      <c r="J4801" s="35" t="str">
        <f t="shared" si="1199"/>
        <v>JM Money Manager Fund - Super Plan (Direct) - Fortnightly Dividend Option</v>
      </c>
      <c r="K4801" s="35">
        <f t="shared" si="1204"/>
        <v>96</v>
      </c>
      <c r="L4801" s="30" t="str">
        <f t="shared" si="1205"/>
        <v>10.3154</v>
      </c>
      <c r="M4801" s="30">
        <f t="shared" si="1206"/>
        <v>104</v>
      </c>
      <c r="N4801" s="30" t="str">
        <f t="shared" si="1207"/>
        <v>10.3154</v>
      </c>
      <c r="O4801" s="30">
        <f t="shared" si="1208"/>
        <v>112</v>
      </c>
      <c r="P4801" s="30" t="str">
        <f t="shared" si="1209"/>
        <v>10.3154</v>
      </c>
      <c r="Q4801" s="30">
        <f t="shared" si="1210"/>
        <v>120</v>
      </c>
      <c r="R4801" s="36" t="str">
        <f t="shared" si="1211"/>
        <v>09-Aug-2017</v>
      </c>
      <c r="S4801" s="37">
        <f t="shared" si="1202"/>
        <v>10.3154</v>
      </c>
    </row>
    <row r="4802" spans="1:19" ht="26">
      <c r="A4802" s="30" t="s">
        <v>10338</v>
      </c>
      <c r="D4802" s="30" t="str">
        <f t="shared" si="1196"/>
        <v>120463</v>
      </c>
      <c r="E4802" s="30">
        <f t="shared" si="1200"/>
        <v>7</v>
      </c>
      <c r="F4802" s="30" t="str">
        <f t="shared" si="1197"/>
        <v>INF192K01DS1</v>
      </c>
      <c r="G4802" s="30">
        <f t="shared" si="1201"/>
        <v>20</v>
      </c>
      <c r="H4802" s="30" t="str">
        <f t="shared" si="1198"/>
        <v>-</v>
      </c>
      <c r="I4802" s="30">
        <f t="shared" si="1203"/>
        <v>22</v>
      </c>
      <c r="J4802" s="35" t="str">
        <f t="shared" si="1199"/>
        <v>JM Money Manager Fund - Super Plan (Direct) - Growth Option</v>
      </c>
      <c r="K4802" s="35">
        <f t="shared" si="1204"/>
        <v>82</v>
      </c>
      <c r="L4802" s="30" t="str">
        <f t="shared" si="1205"/>
        <v>23.9141</v>
      </c>
      <c r="M4802" s="30">
        <f t="shared" si="1206"/>
        <v>90</v>
      </c>
      <c r="N4802" s="30" t="str">
        <f t="shared" si="1207"/>
        <v>23.9141</v>
      </c>
      <c r="O4802" s="30">
        <f t="shared" si="1208"/>
        <v>98</v>
      </c>
      <c r="P4802" s="30" t="str">
        <f t="shared" si="1209"/>
        <v>23.9141</v>
      </c>
      <c r="Q4802" s="30">
        <f t="shared" si="1210"/>
        <v>106</v>
      </c>
      <c r="R4802" s="36" t="str">
        <f t="shared" si="1211"/>
        <v>09-Aug-2017</v>
      </c>
      <c r="S4802" s="37">
        <f t="shared" si="1202"/>
        <v>23.914100000000001</v>
      </c>
    </row>
    <row r="4803" spans="1:19" ht="26">
      <c r="A4803" s="30" t="s">
        <v>10339</v>
      </c>
      <c r="D4803" s="30" t="str">
        <f t="shared" si="1196"/>
        <v>120460</v>
      </c>
      <c r="E4803" s="30">
        <f t="shared" si="1200"/>
        <v>7</v>
      </c>
      <c r="F4803" s="30" t="str">
        <f t="shared" si="1197"/>
        <v>-</v>
      </c>
      <c r="G4803" s="30">
        <f t="shared" si="1201"/>
        <v>9</v>
      </c>
      <c r="H4803" s="30" t="str">
        <f t="shared" si="1198"/>
        <v>INF192K01DQ5</v>
      </c>
      <c r="I4803" s="30">
        <f t="shared" si="1203"/>
        <v>22</v>
      </c>
      <c r="J4803" s="35" t="str">
        <f t="shared" si="1199"/>
        <v>JM Money Manager Fund - Super Plan (Direct) - Weekly Dividend Option</v>
      </c>
      <c r="K4803" s="35">
        <f t="shared" si="1204"/>
        <v>91</v>
      </c>
      <c r="L4803" s="30" t="str">
        <f t="shared" si="1205"/>
        <v>10.6613</v>
      </c>
      <c r="M4803" s="30">
        <f t="shared" si="1206"/>
        <v>99</v>
      </c>
      <c r="N4803" s="30" t="str">
        <f t="shared" si="1207"/>
        <v>10.6613</v>
      </c>
      <c r="O4803" s="30">
        <f t="shared" si="1208"/>
        <v>107</v>
      </c>
      <c r="P4803" s="30" t="str">
        <f t="shared" si="1209"/>
        <v>10.6613</v>
      </c>
      <c r="Q4803" s="30">
        <f t="shared" si="1210"/>
        <v>115</v>
      </c>
      <c r="R4803" s="36" t="str">
        <f t="shared" si="1211"/>
        <v>09-Aug-2017</v>
      </c>
      <c r="S4803" s="37">
        <f t="shared" si="1202"/>
        <v>10.661300000000001</v>
      </c>
    </row>
    <row r="4804" spans="1:19" ht="26">
      <c r="A4804" s="30" t="s">
        <v>10340</v>
      </c>
      <c r="D4804" s="30" t="str">
        <f t="shared" si="1196"/>
        <v>122319</v>
      </c>
      <c r="E4804" s="30">
        <f t="shared" si="1200"/>
        <v>7</v>
      </c>
      <c r="F4804" s="30" t="str">
        <f t="shared" si="1197"/>
        <v>INF192K01FF3</v>
      </c>
      <c r="G4804" s="30">
        <f t="shared" si="1201"/>
        <v>20</v>
      </c>
      <c r="H4804" s="30" t="str">
        <f t="shared" si="1198"/>
        <v>-</v>
      </c>
      <c r="I4804" s="30">
        <f t="shared" si="1203"/>
        <v>22</v>
      </c>
      <c r="J4804" s="35" t="str">
        <f t="shared" si="1199"/>
        <v>JM Money Manager Fund - Super Plan - Bonus Option - Principal Units</v>
      </c>
      <c r="K4804" s="35">
        <f t="shared" si="1204"/>
        <v>90</v>
      </c>
      <c r="L4804" s="30" t="str">
        <f t="shared" si="1205"/>
        <v>13.1880</v>
      </c>
      <c r="M4804" s="30">
        <f t="shared" si="1206"/>
        <v>98</v>
      </c>
      <c r="N4804" s="30" t="str">
        <f t="shared" si="1207"/>
        <v>13.1880</v>
      </c>
      <c r="O4804" s="30">
        <f t="shared" si="1208"/>
        <v>106</v>
      </c>
      <c r="P4804" s="30" t="str">
        <f t="shared" si="1209"/>
        <v>13.1880</v>
      </c>
      <c r="Q4804" s="30">
        <f t="shared" si="1210"/>
        <v>114</v>
      </c>
      <c r="R4804" s="36" t="str">
        <f t="shared" si="1211"/>
        <v>09-Aug-2017</v>
      </c>
      <c r="S4804" s="37">
        <f t="shared" si="1202"/>
        <v>13.188000000000001</v>
      </c>
    </row>
    <row r="4805" spans="1:19" ht="26">
      <c r="A4805" s="30" t="s">
        <v>10341</v>
      </c>
      <c r="D4805" s="30" t="str">
        <f t="shared" si="1196"/>
        <v>104270</v>
      </c>
      <c r="E4805" s="30">
        <f t="shared" si="1200"/>
        <v>7</v>
      </c>
      <c r="F4805" s="30" t="str">
        <f t="shared" si="1197"/>
        <v>-</v>
      </c>
      <c r="G4805" s="30">
        <f t="shared" si="1201"/>
        <v>9</v>
      </c>
      <c r="H4805" s="30" t="str">
        <f t="shared" si="1198"/>
        <v>INF192K01AR9</v>
      </c>
      <c r="I4805" s="30">
        <f t="shared" si="1203"/>
        <v>22</v>
      </c>
      <c r="J4805" s="35" t="str">
        <f t="shared" si="1199"/>
        <v>JM Money Manager Fund - Super Plan - Dividend option - Daily dividend</v>
      </c>
      <c r="K4805" s="35">
        <f t="shared" si="1204"/>
        <v>92</v>
      </c>
      <c r="L4805" s="30" t="str">
        <f t="shared" si="1205"/>
        <v>10.0406</v>
      </c>
      <c r="M4805" s="30">
        <f t="shared" si="1206"/>
        <v>100</v>
      </c>
      <c r="N4805" s="30" t="str">
        <f t="shared" si="1207"/>
        <v>10.0406</v>
      </c>
      <c r="O4805" s="30">
        <f t="shared" si="1208"/>
        <v>108</v>
      </c>
      <c r="P4805" s="30" t="str">
        <f t="shared" si="1209"/>
        <v>10.0406</v>
      </c>
      <c r="Q4805" s="30">
        <f t="shared" si="1210"/>
        <v>116</v>
      </c>
      <c r="R4805" s="36" t="str">
        <f t="shared" si="1211"/>
        <v>09-Aug-2017</v>
      </c>
      <c r="S4805" s="37">
        <f t="shared" si="1202"/>
        <v>10.0406</v>
      </c>
    </row>
    <row r="4806" spans="1:19" ht="26">
      <c r="A4806" s="30" t="s">
        <v>10342</v>
      </c>
      <c r="D4806" s="30" t="str">
        <f t="shared" si="1196"/>
        <v>106100</v>
      </c>
      <c r="E4806" s="30">
        <f t="shared" si="1200"/>
        <v>7</v>
      </c>
      <c r="F4806" s="30" t="str">
        <f t="shared" si="1197"/>
        <v>-</v>
      </c>
      <c r="G4806" s="30">
        <f t="shared" si="1201"/>
        <v>9</v>
      </c>
      <c r="H4806" s="30" t="str">
        <f t="shared" si="1198"/>
        <v>INF192K01AT5</v>
      </c>
      <c r="I4806" s="30">
        <f t="shared" si="1203"/>
        <v>22</v>
      </c>
      <c r="J4806" s="35" t="str">
        <f t="shared" si="1199"/>
        <v>JM Money Manager Fund - Super Plan - Dividend option - Fortnightly</v>
      </c>
      <c r="K4806" s="35">
        <f t="shared" si="1204"/>
        <v>89</v>
      </c>
      <c r="L4806" s="30" t="str">
        <f t="shared" si="1205"/>
        <v>10.3042</v>
      </c>
      <c r="M4806" s="30">
        <f t="shared" si="1206"/>
        <v>97</v>
      </c>
      <c r="N4806" s="30" t="str">
        <f t="shared" si="1207"/>
        <v>10.3042</v>
      </c>
      <c r="O4806" s="30">
        <f t="shared" si="1208"/>
        <v>105</v>
      </c>
      <c r="P4806" s="30" t="str">
        <f t="shared" si="1209"/>
        <v>10.3042</v>
      </c>
      <c r="Q4806" s="30">
        <f t="shared" si="1210"/>
        <v>113</v>
      </c>
      <c r="R4806" s="36" t="str">
        <f t="shared" si="1211"/>
        <v>09-Aug-2017</v>
      </c>
      <c r="S4806" s="37">
        <f t="shared" si="1202"/>
        <v>10.3042</v>
      </c>
    </row>
    <row r="4807" spans="1:19" ht="26">
      <c r="A4807" s="30" t="s">
        <v>10343</v>
      </c>
      <c r="D4807" s="30" t="str">
        <f t="shared" ref="D4807:D4870" si="1212">IF(ISERROR(LEFT(A4807,SEARCH(";",A4807)-1)),"",LEFT(A4807,SEARCH(";",A4807)-1))</f>
        <v>106099</v>
      </c>
      <c r="E4807" s="30">
        <f t="shared" si="1200"/>
        <v>7</v>
      </c>
      <c r="F4807" s="30" t="str">
        <f t="shared" ref="F4807:F4870" si="1213">IF($D4807="",A4807,MID($A4807,E4807+1,SEARCH(";",$A4807,E4807+1)-E4807-1))</f>
        <v>-</v>
      </c>
      <c r="G4807" s="30">
        <f t="shared" si="1201"/>
        <v>9</v>
      </c>
      <c r="H4807" s="30" t="str">
        <f t="shared" ref="H4807:H4870" si="1214">IF($D4807="","",MID($A4807,G4807+1,SEARCH(";",$A4807,G4807+1)-G4807-1))</f>
        <v>INF192K01AS7</v>
      </c>
      <c r="I4807" s="30">
        <f t="shared" si="1203"/>
        <v>22</v>
      </c>
      <c r="J4807" s="35" t="str">
        <f t="shared" ref="J4807:J4870" si="1215">IF($D4807="","",MID($A4807,I4807+1,SEARCH(";",$A4807,I4807+1)-I4807-1))</f>
        <v>JM Money Manager Fund - Super Plan - Dividend option - Weekly dividend</v>
      </c>
      <c r="K4807" s="35">
        <f t="shared" si="1204"/>
        <v>93</v>
      </c>
      <c r="L4807" s="30" t="str">
        <f t="shared" si="1205"/>
        <v>10.6442</v>
      </c>
      <c r="M4807" s="30">
        <f t="shared" si="1206"/>
        <v>101</v>
      </c>
      <c r="N4807" s="30" t="str">
        <f t="shared" si="1207"/>
        <v>10.6442</v>
      </c>
      <c r="O4807" s="30">
        <f t="shared" si="1208"/>
        <v>109</v>
      </c>
      <c r="P4807" s="30" t="str">
        <f t="shared" si="1209"/>
        <v>10.6442</v>
      </c>
      <c r="Q4807" s="30">
        <f t="shared" si="1210"/>
        <v>117</v>
      </c>
      <c r="R4807" s="36" t="str">
        <f t="shared" si="1211"/>
        <v>09-Aug-2017</v>
      </c>
      <c r="S4807" s="37">
        <f t="shared" si="1202"/>
        <v>10.6442</v>
      </c>
    </row>
    <row r="4808" spans="1:19">
      <c r="A4808" s="30" t="s">
        <v>10344</v>
      </c>
      <c r="D4808" s="30" t="str">
        <f t="shared" si="1212"/>
        <v>104269</v>
      </c>
      <c r="E4808" s="30">
        <f t="shared" ref="E4808:E4871" si="1216">IF($D4808="","",LEN(D4808)+1)</f>
        <v>7</v>
      </c>
      <c r="F4808" s="30" t="str">
        <f t="shared" si="1213"/>
        <v>INF192K01AU3</v>
      </c>
      <c r="G4808" s="30">
        <f t="shared" ref="G4808:G4871" si="1217">IF($D4808="","",E4808+(LEN(F4808)+1))</f>
        <v>20</v>
      </c>
      <c r="H4808" s="30" t="str">
        <f t="shared" si="1214"/>
        <v>-</v>
      </c>
      <c r="I4808" s="30">
        <f t="shared" si="1203"/>
        <v>22</v>
      </c>
      <c r="J4808" s="35" t="str">
        <f t="shared" si="1215"/>
        <v>JM Money Manager Fund - Super Plan - Growth Plan</v>
      </c>
      <c r="K4808" s="35">
        <f t="shared" si="1204"/>
        <v>71</v>
      </c>
      <c r="L4808" s="30" t="str">
        <f t="shared" si="1205"/>
        <v>23.6724</v>
      </c>
      <c r="M4808" s="30">
        <f t="shared" si="1206"/>
        <v>79</v>
      </c>
      <c r="N4808" s="30" t="str">
        <f t="shared" si="1207"/>
        <v>23.6724</v>
      </c>
      <c r="O4808" s="30">
        <f t="shared" si="1208"/>
        <v>87</v>
      </c>
      <c r="P4808" s="30" t="str">
        <f t="shared" si="1209"/>
        <v>23.6724</v>
      </c>
      <c r="Q4808" s="30">
        <f t="shared" si="1210"/>
        <v>95</v>
      </c>
      <c r="R4808" s="36" t="str">
        <f t="shared" si="1211"/>
        <v>09-Aug-2017</v>
      </c>
      <c r="S4808" s="37">
        <f t="shared" ref="S4808:S4871" si="1218">IF(L4808="","",L4808+0)</f>
        <v>23.6724</v>
      </c>
    </row>
    <row r="4809" spans="1:19" ht="26">
      <c r="A4809" s="30" t="s">
        <v>10345</v>
      </c>
      <c r="D4809" s="30" t="str">
        <f t="shared" si="1212"/>
        <v>122320</v>
      </c>
      <c r="E4809" s="30">
        <f t="shared" si="1216"/>
        <v>7</v>
      </c>
      <c r="F4809" s="30" t="str">
        <f t="shared" si="1213"/>
        <v>INF192K01FL1</v>
      </c>
      <c r="G4809" s="30">
        <f t="shared" si="1217"/>
        <v>20</v>
      </c>
      <c r="H4809" s="30" t="str">
        <f t="shared" si="1214"/>
        <v>-</v>
      </c>
      <c r="I4809" s="30">
        <f t="shared" si="1203"/>
        <v>22</v>
      </c>
      <c r="J4809" s="35" t="str">
        <f t="shared" si="1215"/>
        <v>JM Money Manager Fund - Super Plus Plan (Direct) - Bonus Option - Principal units</v>
      </c>
      <c r="K4809" s="35">
        <f t="shared" si="1204"/>
        <v>104</v>
      </c>
      <c r="L4809" s="30" t="str">
        <f t="shared" si="1205"/>
        <v>14.4094</v>
      </c>
      <c r="M4809" s="30">
        <f t="shared" si="1206"/>
        <v>112</v>
      </c>
      <c r="N4809" s="30" t="str">
        <f t="shared" si="1207"/>
        <v>14.4094</v>
      </c>
      <c r="O4809" s="30">
        <f t="shared" si="1208"/>
        <v>120</v>
      </c>
      <c r="P4809" s="30" t="str">
        <f t="shared" si="1209"/>
        <v>14.4094</v>
      </c>
      <c r="Q4809" s="30">
        <f t="shared" si="1210"/>
        <v>128</v>
      </c>
      <c r="R4809" s="36" t="str">
        <f t="shared" si="1211"/>
        <v>09-Aug-2017</v>
      </c>
      <c r="S4809" s="37">
        <f t="shared" si="1218"/>
        <v>14.4094</v>
      </c>
    </row>
    <row r="4810" spans="1:19" ht="26">
      <c r="A4810" s="30" t="s">
        <v>10346</v>
      </c>
      <c r="D4810" s="30" t="str">
        <f t="shared" si="1212"/>
        <v>120464</v>
      </c>
      <c r="E4810" s="30">
        <f t="shared" si="1216"/>
        <v>7</v>
      </c>
      <c r="F4810" s="30" t="str">
        <f t="shared" si="1213"/>
        <v>-</v>
      </c>
      <c r="G4810" s="30">
        <f t="shared" si="1217"/>
        <v>9</v>
      </c>
      <c r="H4810" s="30" t="str">
        <f t="shared" si="1214"/>
        <v>INF192K01DT9</v>
      </c>
      <c r="I4810" s="30">
        <f t="shared" si="1203"/>
        <v>22</v>
      </c>
      <c r="J4810" s="35" t="str">
        <f t="shared" si="1215"/>
        <v>JM Money Manager Fund - Super Plus Plan (Direct) - Daily Dividend Option</v>
      </c>
      <c r="K4810" s="35">
        <f t="shared" si="1204"/>
        <v>95</v>
      </c>
      <c r="L4810" s="30" t="str">
        <f t="shared" si="1205"/>
        <v>10.1079</v>
      </c>
      <c r="M4810" s="30">
        <f t="shared" si="1206"/>
        <v>103</v>
      </c>
      <c r="N4810" s="30" t="str">
        <f t="shared" si="1207"/>
        <v>10.1079</v>
      </c>
      <c r="O4810" s="30">
        <f t="shared" si="1208"/>
        <v>111</v>
      </c>
      <c r="P4810" s="30" t="str">
        <f t="shared" si="1209"/>
        <v>10.1079</v>
      </c>
      <c r="Q4810" s="30">
        <f t="shared" si="1210"/>
        <v>119</v>
      </c>
      <c r="R4810" s="36" t="str">
        <f t="shared" si="1211"/>
        <v>09-Aug-2017</v>
      </c>
      <c r="S4810" s="37">
        <f t="shared" si="1218"/>
        <v>10.107900000000001</v>
      </c>
    </row>
    <row r="4811" spans="1:19" ht="26">
      <c r="A4811" s="30" t="s">
        <v>10347</v>
      </c>
      <c r="D4811" s="30" t="str">
        <f t="shared" si="1212"/>
        <v>120456</v>
      </c>
      <c r="E4811" s="30">
        <f t="shared" si="1216"/>
        <v>7</v>
      </c>
      <c r="F4811" s="30" t="str">
        <f t="shared" si="1213"/>
        <v>-</v>
      </c>
      <c r="G4811" s="30">
        <f t="shared" si="1217"/>
        <v>9</v>
      </c>
      <c r="H4811" s="30" t="str">
        <f t="shared" si="1214"/>
        <v>INF192K01DV5</v>
      </c>
      <c r="I4811" s="30">
        <f t="shared" si="1203"/>
        <v>22</v>
      </c>
      <c r="J4811" s="35" t="str">
        <f t="shared" si="1215"/>
        <v>JM Money Manager Fund - Super Plus Plan (Direct) - Fortnightly Dividend Option</v>
      </c>
      <c r="K4811" s="35">
        <f t="shared" si="1204"/>
        <v>101</v>
      </c>
      <c r="L4811" s="30" t="str">
        <f t="shared" si="1205"/>
        <v>10.3513</v>
      </c>
      <c r="M4811" s="30">
        <f t="shared" si="1206"/>
        <v>109</v>
      </c>
      <c r="N4811" s="30" t="str">
        <f t="shared" si="1207"/>
        <v>10.3513</v>
      </c>
      <c r="O4811" s="30">
        <f t="shared" si="1208"/>
        <v>117</v>
      </c>
      <c r="P4811" s="30" t="str">
        <f t="shared" si="1209"/>
        <v>10.3513</v>
      </c>
      <c r="Q4811" s="30">
        <f t="shared" si="1210"/>
        <v>125</v>
      </c>
      <c r="R4811" s="36" t="str">
        <f t="shared" si="1211"/>
        <v>09-Aug-2017</v>
      </c>
      <c r="S4811" s="37">
        <f t="shared" si="1218"/>
        <v>10.3513</v>
      </c>
    </row>
    <row r="4812" spans="1:19" ht="26">
      <c r="A4812" s="30" t="s">
        <v>10348</v>
      </c>
      <c r="D4812" s="30" t="str">
        <f t="shared" si="1212"/>
        <v>120461</v>
      </c>
      <c r="E4812" s="30">
        <f t="shared" si="1216"/>
        <v>7</v>
      </c>
      <c r="F4812" s="30" t="str">
        <f t="shared" si="1213"/>
        <v>INF192K01DW3</v>
      </c>
      <c r="G4812" s="30">
        <f t="shared" si="1217"/>
        <v>20</v>
      </c>
      <c r="H4812" s="30" t="str">
        <f t="shared" si="1214"/>
        <v>-</v>
      </c>
      <c r="I4812" s="30">
        <f t="shared" si="1203"/>
        <v>22</v>
      </c>
      <c r="J4812" s="35" t="str">
        <f t="shared" si="1215"/>
        <v>JM Money Manager Fund - Super Plus Plan (Direct) - Growth Option</v>
      </c>
      <c r="K4812" s="35">
        <f t="shared" si="1204"/>
        <v>87</v>
      </c>
      <c r="L4812" s="30" t="str">
        <f t="shared" si="1205"/>
        <v>23.9309</v>
      </c>
      <c r="M4812" s="30">
        <f t="shared" si="1206"/>
        <v>95</v>
      </c>
      <c r="N4812" s="30" t="str">
        <f t="shared" si="1207"/>
        <v>23.9309</v>
      </c>
      <c r="O4812" s="30">
        <f t="shared" si="1208"/>
        <v>103</v>
      </c>
      <c r="P4812" s="30" t="str">
        <f t="shared" si="1209"/>
        <v>23.9309</v>
      </c>
      <c r="Q4812" s="30">
        <f t="shared" si="1210"/>
        <v>111</v>
      </c>
      <c r="R4812" s="36" t="str">
        <f t="shared" si="1211"/>
        <v>09-Aug-2017</v>
      </c>
      <c r="S4812" s="37">
        <f t="shared" si="1218"/>
        <v>23.930900000000001</v>
      </c>
    </row>
    <row r="4813" spans="1:19" ht="26">
      <c r="A4813" s="30" t="s">
        <v>10349</v>
      </c>
      <c r="D4813" s="30" t="str">
        <f t="shared" si="1212"/>
        <v>120453</v>
      </c>
      <c r="E4813" s="30">
        <f t="shared" si="1216"/>
        <v>7</v>
      </c>
      <c r="F4813" s="30" t="str">
        <f t="shared" si="1213"/>
        <v>-</v>
      </c>
      <c r="G4813" s="30">
        <f t="shared" si="1217"/>
        <v>9</v>
      </c>
      <c r="H4813" s="30" t="str">
        <f t="shared" si="1214"/>
        <v>INF192K01DU7</v>
      </c>
      <c r="I4813" s="30">
        <f t="shared" ref="I4813:I4876" si="1219">IF($D4813="","",G4813+LEN(H4813)+1)</f>
        <v>22</v>
      </c>
      <c r="J4813" s="35" t="str">
        <f t="shared" si="1215"/>
        <v>JM Money Manager Fund - Super Plus Plan (Direct) - Weekly Dividend Option</v>
      </c>
      <c r="K4813" s="35">
        <f t="shared" ref="K4813:K4876" si="1220">IF($D4813="","",I4813+LEN(J4813)+1)</f>
        <v>96</v>
      </c>
      <c r="L4813" s="30" t="str">
        <f t="shared" ref="L4813:L4876" si="1221">IF($D4813="","",MID($A4813,K4813+1,SEARCH(";",$A4813,K4813+1)-K4813-1))</f>
        <v>10.6568</v>
      </c>
      <c r="M4813" s="30">
        <f t="shared" ref="M4813:M4876" si="1222">IF($D4813="","",K4813+LEN(L4813)+1)</f>
        <v>104</v>
      </c>
      <c r="N4813" s="30" t="str">
        <f t="shared" ref="N4813:N4876" si="1223">IF($D4813="","",MID($A4813,M4813+1,SEARCH(";",$A4813,M4813+1)-M4813-1))</f>
        <v>10.6568</v>
      </c>
      <c r="O4813" s="30">
        <f t="shared" ref="O4813:O4876" si="1224">IF($D4813="","",M4813+LEN(N4813)+1)</f>
        <v>112</v>
      </c>
      <c r="P4813" s="30" t="str">
        <f t="shared" ref="P4813:P4876" si="1225">IF($D4813="","",MID($A4813,O4813+1,SEARCH(";",$A4813,O4813+1)-O4813-1))</f>
        <v>10.6568</v>
      </c>
      <c r="Q4813" s="30">
        <f t="shared" ref="Q4813:Q4876" si="1226">IF($D4813="","",O4813+LEN(P4813)+1)</f>
        <v>120</v>
      </c>
      <c r="R4813" s="36" t="str">
        <f t="shared" ref="R4813:R4876" si="1227">IF($D4813="","",MID($A4813,Q4813+1,15))</f>
        <v>09-Aug-2017</v>
      </c>
      <c r="S4813" s="37">
        <f t="shared" si="1218"/>
        <v>10.6568</v>
      </c>
    </row>
    <row r="4814" spans="1:19" ht="26">
      <c r="A4814" s="30" t="s">
        <v>10350</v>
      </c>
      <c r="D4814" s="30" t="str">
        <f t="shared" si="1212"/>
        <v>122321</v>
      </c>
      <c r="E4814" s="30">
        <f t="shared" si="1216"/>
        <v>7</v>
      </c>
      <c r="F4814" s="30" t="str">
        <f t="shared" si="1213"/>
        <v>INF192K01FJ5</v>
      </c>
      <c r="G4814" s="30">
        <f t="shared" si="1217"/>
        <v>20</v>
      </c>
      <c r="H4814" s="30" t="str">
        <f t="shared" si="1214"/>
        <v>-</v>
      </c>
      <c r="I4814" s="30">
        <f t="shared" si="1219"/>
        <v>22</v>
      </c>
      <c r="J4814" s="35" t="str">
        <f t="shared" si="1215"/>
        <v>JM Money Manager Fund - Super Plus Plan - Bonus Option - Principal units</v>
      </c>
      <c r="K4814" s="35">
        <f t="shared" si="1220"/>
        <v>95</v>
      </c>
      <c r="L4814" s="30" t="str">
        <f t="shared" si="1221"/>
        <v>14.3433</v>
      </c>
      <c r="M4814" s="30">
        <f t="shared" si="1222"/>
        <v>103</v>
      </c>
      <c r="N4814" s="30" t="str">
        <f t="shared" si="1223"/>
        <v>14.3433</v>
      </c>
      <c r="O4814" s="30">
        <f t="shared" si="1224"/>
        <v>111</v>
      </c>
      <c r="P4814" s="30" t="str">
        <f t="shared" si="1225"/>
        <v>14.3433</v>
      </c>
      <c r="Q4814" s="30">
        <f t="shared" si="1226"/>
        <v>119</v>
      </c>
      <c r="R4814" s="36" t="str">
        <f t="shared" si="1227"/>
        <v>09-Aug-2017</v>
      </c>
      <c r="S4814" s="37">
        <f t="shared" si="1218"/>
        <v>14.343299999999999</v>
      </c>
    </row>
    <row r="4815" spans="1:19" ht="26">
      <c r="A4815" s="30" t="s">
        <v>10351</v>
      </c>
      <c r="D4815" s="30" t="str">
        <f t="shared" si="1212"/>
        <v>104268</v>
      </c>
      <c r="E4815" s="30">
        <f t="shared" si="1216"/>
        <v>7</v>
      </c>
      <c r="F4815" s="30" t="str">
        <f t="shared" si="1213"/>
        <v>-</v>
      </c>
      <c r="G4815" s="30">
        <f t="shared" si="1217"/>
        <v>9</v>
      </c>
      <c r="H4815" s="30" t="str">
        <f t="shared" si="1214"/>
        <v>INF192K01AV1</v>
      </c>
      <c r="I4815" s="30">
        <f t="shared" si="1219"/>
        <v>22</v>
      </c>
      <c r="J4815" s="35" t="str">
        <f t="shared" si="1215"/>
        <v>JM Money Manager Fund - Super Plus Plan - Dividend option - Daily dividend</v>
      </c>
      <c r="K4815" s="35">
        <f t="shared" si="1220"/>
        <v>97</v>
      </c>
      <c r="L4815" s="30" t="str">
        <f t="shared" si="1221"/>
        <v>10.1024</v>
      </c>
      <c r="M4815" s="30">
        <f t="shared" si="1222"/>
        <v>105</v>
      </c>
      <c r="N4815" s="30" t="str">
        <f t="shared" si="1223"/>
        <v>10.1024</v>
      </c>
      <c r="O4815" s="30">
        <f t="shared" si="1224"/>
        <v>113</v>
      </c>
      <c r="P4815" s="30" t="str">
        <f t="shared" si="1225"/>
        <v>10.1024</v>
      </c>
      <c r="Q4815" s="30">
        <f t="shared" si="1226"/>
        <v>121</v>
      </c>
      <c r="R4815" s="36" t="str">
        <f t="shared" si="1227"/>
        <v>09-Aug-2017</v>
      </c>
      <c r="S4815" s="37">
        <f t="shared" si="1218"/>
        <v>10.102399999999999</v>
      </c>
    </row>
    <row r="4816" spans="1:19" ht="26">
      <c r="A4816" s="30" t="s">
        <v>10352</v>
      </c>
      <c r="D4816" s="30" t="str">
        <f t="shared" si="1212"/>
        <v>106103</v>
      </c>
      <c r="E4816" s="30">
        <f t="shared" si="1216"/>
        <v>7</v>
      </c>
      <c r="F4816" s="30" t="str">
        <f t="shared" si="1213"/>
        <v>-</v>
      </c>
      <c r="G4816" s="30">
        <f t="shared" si="1217"/>
        <v>9</v>
      </c>
      <c r="H4816" s="30" t="str">
        <f t="shared" si="1214"/>
        <v>INF192K01AX7</v>
      </c>
      <c r="I4816" s="30">
        <f t="shared" si="1219"/>
        <v>22</v>
      </c>
      <c r="J4816" s="35" t="str">
        <f t="shared" si="1215"/>
        <v>JM Money Manager Fund - Super Plus Plan - Dividend option - Fortnightly</v>
      </c>
      <c r="K4816" s="35">
        <f t="shared" si="1220"/>
        <v>94</v>
      </c>
      <c r="L4816" s="30" t="str">
        <f t="shared" si="1221"/>
        <v>10.3362</v>
      </c>
      <c r="M4816" s="30">
        <f t="shared" si="1222"/>
        <v>102</v>
      </c>
      <c r="N4816" s="30" t="str">
        <f t="shared" si="1223"/>
        <v>10.3362</v>
      </c>
      <c r="O4816" s="30">
        <f t="shared" si="1224"/>
        <v>110</v>
      </c>
      <c r="P4816" s="30" t="str">
        <f t="shared" si="1225"/>
        <v>10.3362</v>
      </c>
      <c r="Q4816" s="30">
        <f t="shared" si="1226"/>
        <v>118</v>
      </c>
      <c r="R4816" s="36" t="str">
        <f t="shared" si="1227"/>
        <v>09-Aug-2017</v>
      </c>
      <c r="S4816" s="37">
        <f t="shared" si="1218"/>
        <v>10.3362</v>
      </c>
    </row>
    <row r="4817" spans="1:19" ht="26">
      <c r="A4817" s="30" t="s">
        <v>10353</v>
      </c>
      <c r="D4817" s="30" t="str">
        <f t="shared" si="1212"/>
        <v>106102</v>
      </c>
      <c r="E4817" s="30">
        <f t="shared" si="1216"/>
        <v>7</v>
      </c>
      <c r="F4817" s="30" t="str">
        <f t="shared" si="1213"/>
        <v>-</v>
      </c>
      <c r="G4817" s="30">
        <f t="shared" si="1217"/>
        <v>9</v>
      </c>
      <c r="H4817" s="30" t="str">
        <f t="shared" si="1214"/>
        <v>INF192K01AW9</v>
      </c>
      <c r="I4817" s="30">
        <f t="shared" si="1219"/>
        <v>22</v>
      </c>
      <c r="J4817" s="35" t="str">
        <f t="shared" si="1215"/>
        <v>JM Money Manager Fund - Super Plus Plan - Dividend option - Weekly dividend</v>
      </c>
      <c r="K4817" s="35">
        <f t="shared" si="1220"/>
        <v>98</v>
      </c>
      <c r="L4817" s="30" t="str">
        <f t="shared" si="1221"/>
        <v>10.6391</v>
      </c>
      <c r="M4817" s="30">
        <f t="shared" si="1222"/>
        <v>106</v>
      </c>
      <c r="N4817" s="30" t="str">
        <f t="shared" si="1223"/>
        <v>10.6391</v>
      </c>
      <c r="O4817" s="30">
        <f t="shared" si="1224"/>
        <v>114</v>
      </c>
      <c r="P4817" s="30" t="str">
        <f t="shared" si="1225"/>
        <v>10.6391</v>
      </c>
      <c r="Q4817" s="30">
        <f t="shared" si="1226"/>
        <v>122</v>
      </c>
      <c r="R4817" s="36" t="str">
        <f t="shared" si="1227"/>
        <v>09-Aug-2017</v>
      </c>
      <c r="S4817" s="37">
        <f t="shared" si="1218"/>
        <v>10.639099999999999</v>
      </c>
    </row>
    <row r="4818" spans="1:19">
      <c r="A4818" s="30" t="s">
        <v>10354</v>
      </c>
      <c r="D4818" s="30" t="str">
        <f t="shared" si="1212"/>
        <v>104267</v>
      </c>
      <c r="E4818" s="30">
        <f t="shared" si="1216"/>
        <v>7</v>
      </c>
      <c r="F4818" s="30" t="str">
        <f t="shared" si="1213"/>
        <v>INF192K01AY5</v>
      </c>
      <c r="G4818" s="30">
        <f t="shared" si="1217"/>
        <v>20</v>
      </c>
      <c r="H4818" s="30" t="str">
        <f t="shared" si="1214"/>
        <v>-</v>
      </c>
      <c r="I4818" s="30">
        <f t="shared" si="1219"/>
        <v>22</v>
      </c>
      <c r="J4818" s="35" t="str">
        <f t="shared" si="1215"/>
        <v>JM Money Manager Fund - Super Plus Plan - Growth option</v>
      </c>
      <c r="K4818" s="35">
        <f t="shared" si="1220"/>
        <v>78</v>
      </c>
      <c r="L4818" s="30" t="str">
        <f t="shared" si="1221"/>
        <v>23.8095</v>
      </c>
      <c r="M4818" s="30">
        <f t="shared" si="1222"/>
        <v>86</v>
      </c>
      <c r="N4818" s="30" t="str">
        <f t="shared" si="1223"/>
        <v>23.8095</v>
      </c>
      <c r="O4818" s="30">
        <f t="shared" si="1224"/>
        <v>94</v>
      </c>
      <c r="P4818" s="30" t="str">
        <f t="shared" si="1225"/>
        <v>23.8095</v>
      </c>
      <c r="Q4818" s="30">
        <f t="shared" si="1226"/>
        <v>102</v>
      </c>
      <c r="R4818" s="36" t="str">
        <f t="shared" si="1227"/>
        <v>09-Aug-2017</v>
      </c>
      <c r="S4818" s="37">
        <f t="shared" si="1218"/>
        <v>23.8095</v>
      </c>
    </row>
    <row r="4819" spans="1:19">
      <c r="A4819" s="30" t="s">
        <v>10355</v>
      </c>
      <c r="D4819" s="30" t="str">
        <f t="shared" si="1212"/>
        <v>120469</v>
      </c>
      <c r="E4819" s="30">
        <f t="shared" si="1216"/>
        <v>7</v>
      </c>
      <c r="F4819" s="30" t="str">
        <f t="shared" si="1213"/>
        <v>-</v>
      </c>
      <c r="G4819" s="30">
        <f t="shared" si="1217"/>
        <v>9</v>
      </c>
      <c r="H4819" s="30" t="str">
        <f t="shared" si="1214"/>
        <v>INF192K01DZ6</v>
      </c>
      <c r="I4819" s="30">
        <f t="shared" si="1219"/>
        <v>22</v>
      </c>
      <c r="J4819" s="35" t="str">
        <f t="shared" si="1215"/>
        <v>JM Short Term Fund (Direct) - Daily Dividend Option</v>
      </c>
      <c r="K4819" s="35">
        <f t="shared" si="1220"/>
        <v>74</v>
      </c>
      <c r="L4819" s="30" t="str">
        <f t="shared" si="1221"/>
        <v>13.0382</v>
      </c>
      <c r="M4819" s="30">
        <f t="shared" si="1222"/>
        <v>82</v>
      </c>
      <c r="N4819" s="30" t="str">
        <f t="shared" si="1223"/>
        <v>13.0382</v>
      </c>
      <c r="O4819" s="30">
        <f t="shared" si="1224"/>
        <v>90</v>
      </c>
      <c r="P4819" s="30" t="str">
        <f t="shared" si="1225"/>
        <v>13.0382</v>
      </c>
      <c r="Q4819" s="30">
        <f t="shared" si="1226"/>
        <v>98</v>
      </c>
      <c r="R4819" s="36" t="str">
        <f t="shared" si="1227"/>
        <v>09-Aug-2017</v>
      </c>
      <c r="S4819" s="37">
        <f t="shared" si="1218"/>
        <v>13.0382</v>
      </c>
    </row>
    <row r="4820" spans="1:19">
      <c r="A4820" s="30" t="s">
        <v>10356</v>
      </c>
      <c r="D4820" s="30" t="str">
        <f t="shared" si="1212"/>
        <v>120470</v>
      </c>
      <c r="E4820" s="30">
        <f t="shared" si="1216"/>
        <v>7</v>
      </c>
      <c r="F4820" s="30" t="str">
        <f t="shared" si="1213"/>
        <v>INF192K01DX1</v>
      </c>
      <c r="G4820" s="30">
        <f t="shared" si="1217"/>
        <v>20</v>
      </c>
      <c r="H4820" s="30" t="str">
        <f t="shared" si="1214"/>
        <v>INF192K01DY9</v>
      </c>
      <c r="I4820" s="30">
        <f t="shared" si="1219"/>
        <v>33</v>
      </c>
      <c r="J4820" s="35" t="str">
        <f t="shared" si="1215"/>
        <v>JM Short Term Fund (Direct) - Dividend Option</v>
      </c>
      <c r="K4820" s="35">
        <f t="shared" si="1220"/>
        <v>79</v>
      </c>
      <c r="L4820" s="30" t="str">
        <f t="shared" si="1221"/>
        <v>10.5710</v>
      </c>
      <c r="M4820" s="30">
        <f t="shared" si="1222"/>
        <v>87</v>
      </c>
      <c r="N4820" s="30" t="str">
        <f t="shared" si="1223"/>
        <v>10.5710</v>
      </c>
      <c r="O4820" s="30">
        <f t="shared" si="1224"/>
        <v>95</v>
      </c>
      <c r="P4820" s="30" t="str">
        <f t="shared" si="1225"/>
        <v>10.5710</v>
      </c>
      <c r="Q4820" s="30">
        <f t="shared" si="1226"/>
        <v>103</v>
      </c>
      <c r="R4820" s="36" t="str">
        <f t="shared" si="1227"/>
        <v>09-Aug-2017</v>
      </c>
      <c r="S4820" s="37">
        <f t="shared" si="1218"/>
        <v>10.571</v>
      </c>
    </row>
    <row r="4821" spans="1:19">
      <c r="A4821" s="30" t="s">
        <v>10357</v>
      </c>
      <c r="D4821" s="30" t="str">
        <f t="shared" si="1212"/>
        <v>120471</v>
      </c>
      <c r="E4821" s="30">
        <f t="shared" si="1216"/>
        <v>7</v>
      </c>
      <c r="F4821" s="30" t="str">
        <f t="shared" si="1213"/>
        <v>INF192K01EA7</v>
      </c>
      <c r="G4821" s="30">
        <f t="shared" si="1217"/>
        <v>20</v>
      </c>
      <c r="H4821" s="30" t="str">
        <f t="shared" si="1214"/>
        <v>-</v>
      </c>
      <c r="I4821" s="30">
        <f t="shared" si="1219"/>
        <v>22</v>
      </c>
      <c r="J4821" s="35" t="str">
        <f t="shared" si="1215"/>
        <v>JM Short Term Fund (Direct) - Growth Option</v>
      </c>
      <c r="K4821" s="35">
        <f t="shared" si="1220"/>
        <v>66</v>
      </c>
      <c r="L4821" s="30" t="str">
        <f t="shared" si="1221"/>
        <v>24.0824</v>
      </c>
      <c r="M4821" s="30">
        <f t="shared" si="1222"/>
        <v>74</v>
      </c>
      <c r="N4821" s="30" t="str">
        <f t="shared" si="1223"/>
        <v>24.0824</v>
      </c>
      <c r="O4821" s="30">
        <f t="shared" si="1224"/>
        <v>82</v>
      </c>
      <c r="P4821" s="30" t="str">
        <f t="shared" si="1225"/>
        <v>24.0824</v>
      </c>
      <c r="Q4821" s="30">
        <f t="shared" si="1226"/>
        <v>90</v>
      </c>
      <c r="R4821" s="36" t="str">
        <f t="shared" si="1227"/>
        <v>09-Aug-2017</v>
      </c>
      <c r="S4821" s="37">
        <f t="shared" si="1218"/>
        <v>24.0824</v>
      </c>
    </row>
    <row r="4822" spans="1:19">
      <c r="A4822" s="30" t="s">
        <v>10358</v>
      </c>
      <c r="D4822" s="30" t="str">
        <f t="shared" si="1212"/>
        <v>115103</v>
      </c>
      <c r="E4822" s="30">
        <f t="shared" si="1216"/>
        <v>7</v>
      </c>
      <c r="F4822" s="30" t="str">
        <f t="shared" si="1213"/>
        <v>-</v>
      </c>
      <c r="G4822" s="30">
        <f t="shared" si="1217"/>
        <v>9</v>
      </c>
      <c r="H4822" s="30" t="str">
        <f t="shared" si="1214"/>
        <v>INF192K01BD7</v>
      </c>
      <c r="I4822" s="30">
        <f t="shared" si="1219"/>
        <v>22</v>
      </c>
      <c r="J4822" s="35" t="str">
        <f t="shared" si="1215"/>
        <v>JM Short Term Fund - Daily Dividend Option</v>
      </c>
      <c r="K4822" s="35">
        <f t="shared" si="1220"/>
        <v>65</v>
      </c>
      <c r="L4822" s="30" t="str">
        <f t="shared" si="1221"/>
        <v>12.6691</v>
      </c>
      <c r="M4822" s="30">
        <f t="shared" si="1222"/>
        <v>73</v>
      </c>
      <c r="N4822" s="30" t="str">
        <f t="shared" si="1223"/>
        <v>12.6691</v>
      </c>
      <c r="O4822" s="30">
        <f t="shared" si="1224"/>
        <v>81</v>
      </c>
      <c r="P4822" s="30" t="str">
        <f t="shared" si="1225"/>
        <v>12.6691</v>
      </c>
      <c r="Q4822" s="30">
        <f t="shared" si="1226"/>
        <v>89</v>
      </c>
      <c r="R4822" s="36" t="str">
        <f t="shared" si="1227"/>
        <v>09-Aug-2017</v>
      </c>
      <c r="S4822" s="37">
        <f t="shared" si="1218"/>
        <v>12.6691</v>
      </c>
    </row>
    <row r="4823" spans="1:19">
      <c r="A4823" s="30" t="s">
        <v>10359</v>
      </c>
      <c r="D4823" s="30" t="str">
        <f t="shared" si="1212"/>
        <v>101524</v>
      </c>
      <c r="E4823" s="30">
        <f t="shared" si="1216"/>
        <v>7</v>
      </c>
      <c r="F4823" s="30" t="str">
        <f t="shared" si="1213"/>
        <v>INF192K01BE5</v>
      </c>
      <c r="G4823" s="30">
        <f t="shared" si="1217"/>
        <v>20</v>
      </c>
      <c r="H4823" s="30" t="str">
        <f t="shared" si="1214"/>
        <v>INF192K01BF2</v>
      </c>
      <c r="I4823" s="30">
        <f t="shared" si="1219"/>
        <v>33</v>
      </c>
      <c r="J4823" s="35" t="str">
        <f t="shared" si="1215"/>
        <v>JM Short Term Fund - Dividend Option</v>
      </c>
      <c r="K4823" s="35">
        <f t="shared" si="1220"/>
        <v>70</v>
      </c>
      <c r="L4823" s="30" t="str">
        <f t="shared" si="1221"/>
        <v>10.5363</v>
      </c>
      <c r="M4823" s="30">
        <f t="shared" si="1222"/>
        <v>78</v>
      </c>
      <c r="N4823" s="30" t="str">
        <f t="shared" si="1223"/>
        <v>10.5363</v>
      </c>
      <c r="O4823" s="30">
        <f t="shared" si="1224"/>
        <v>86</v>
      </c>
      <c r="P4823" s="30" t="str">
        <f t="shared" si="1225"/>
        <v>10.5363</v>
      </c>
      <c r="Q4823" s="30">
        <f t="shared" si="1226"/>
        <v>94</v>
      </c>
      <c r="R4823" s="36" t="str">
        <f t="shared" si="1227"/>
        <v>09-Aug-2017</v>
      </c>
      <c r="S4823" s="37">
        <f t="shared" si="1218"/>
        <v>10.536300000000001</v>
      </c>
    </row>
    <row r="4824" spans="1:19">
      <c r="A4824" s="30" t="s">
        <v>10360</v>
      </c>
      <c r="D4824" s="30" t="str">
        <f t="shared" si="1212"/>
        <v>101521</v>
      </c>
      <c r="E4824" s="30">
        <f t="shared" si="1216"/>
        <v>7</v>
      </c>
      <c r="F4824" s="30" t="str">
        <f t="shared" si="1213"/>
        <v>INF192K01BG0</v>
      </c>
      <c r="G4824" s="30">
        <f t="shared" si="1217"/>
        <v>20</v>
      </c>
      <c r="H4824" s="30" t="str">
        <f t="shared" si="1214"/>
        <v>-</v>
      </c>
      <c r="I4824" s="30">
        <f t="shared" si="1219"/>
        <v>22</v>
      </c>
      <c r="J4824" s="35" t="str">
        <f t="shared" si="1215"/>
        <v>JM Short Term Fund - Growth Option</v>
      </c>
      <c r="K4824" s="35">
        <f t="shared" si="1220"/>
        <v>57</v>
      </c>
      <c r="L4824" s="30" t="str">
        <f t="shared" si="1221"/>
        <v>23.8045</v>
      </c>
      <c r="M4824" s="30">
        <f t="shared" si="1222"/>
        <v>65</v>
      </c>
      <c r="N4824" s="30" t="str">
        <f t="shared" si="1223"/>
        <v>23.8045</v>
      </c>
      <c r="O4824" s="30">
        <f t="shared" si="1224"/>
        <v>73</v>
      </c>
      <c r="P4824" s="30" t="str">
        <f t="shared" si="1225"/>
        <v>23.8045</v>
      </c>
      <c r="Q4824" s="30">
        <f t="shared" si="1226"/>
        <v>81</v>
      </c>
      <c r="R4824" s="36" t="str">
        <f t="shared" si="1227"/>
        <v>09-Aug-2017</v>
      </c>
      <c r="S4824" s="37">
        <f t="shared" si="1218"/>
        <v>23.804500000000001</v>
      </c>
    </row>
    <row r="4825" spans="1:19">
      <c r="A4825" s="30" t="s">
        <v>10361</v>
      </c>
      <c r="D4825" s="30" t="str">
        <f t="shared" si="1212"/>
        <v>115090</v>
      </c>
      <c r="E4825" s="30">
        <f t="shared" si="1216"/>
        <v>7</v>
      </c>
      <c r="F4825" s="30" t="str">
        <f t="shared" si="1213"/>
        <v>-</v>
      </c>
      <c r="G4825" s="30">
        <f t="shared" si="1217"/>
        <v>9</v>
      </c>
      <c r="H4825" s="30" t="str">
        <f t="shared" si="1214"/>
        <v>INF192K01AZ2</v>
      </c>
      <c r="I4825" s="30">
        <f t="shared" si="1219"/>
        <v>22</v>
      </c>
      <c r="J4825" s="35" t="str">
        <f t="shared" si="1215"/>
        <v>JM Short Term Fund - Regular Plan - Daily Dividend Option</v>
      </c>
      <c r="K4825" s="35">
        <f t="shared" si="1220"/>
        <v>80</v>
      </c>
      <c r="L4825" s="30" t="str">
        <f t="shared" si="1221"/>
        <v>12.5447</v>
      </c>
      <c r="M4825" s="30">
        <f t="shared" si="1222"/>
        <v>88</v>
      </c>
      <c r="N4825" s="30" t="str">
        <f t="shared" si="1223"/>
        <v>12.5447</v>
      </c>
      <c r="O4825" s="30">
        <f t="shared" si="1224"/>
        <v>96</v>
      </c>
      <c r="P4825" s="30" t="str">
        <f t="shared" si="1225"/>
        <v>12.5447</v>
      </c>
      <c r="Q4825" s="30">
        <f t="shared" si="1226"/>
        <v>104</v>
      </c>
      <c r="R4825" s="36" t="str">
        <f t="shared" si="1227"/>
        <v>09-Aug-2017</v>
      </c>
      <c r="S4825" s="37">
        <f t="shared" si="1218"/>
        <v>12.544700000000001</v>
      </c>
    </row>
    <row r="4826" spans="1:19">
      <c r="A4826" s="30" t="s">
        <v>10362</v>
      </c>
      <c r="D4826" s="30" t="str">
        <f t="shared" si="1212"/>
        <v>101519</v>
      </c>
      <c r="E4826" s="30">
        <f t="shared" si="1216"/>
        <v>7</v>
      </c>
      <c r="F4826" s="30" t="str">
        <f t="shared" si="1213"/>
        <v>INF192K01BA3</v>
      </c>
      <c r="G4826" s="30">
        <f t="shared" si="1217"/>
        <v>20</v>
      </c>
      <c r="H4826" s="30" t="str">
        <f t="shared" si="1214"/>
        <v>INF192K01BB1</v>
      </c>
      <c r="I4826" s="30">
        <f t="shared" si="1219"/>
        <v>33</v>
      </c>
      <c r="J4826" s="35" t="str">
        <f t="shared" si="1215"/>
        <v>JM Short Term Fund - Regular Plan - Dividend Option</v>
      </c>
      <c r="K4826" s="35">
        <f t="shared" si="1220"/>
        <v>85</v>
      </c>
      <c r="L4826" s="30" t="str">
        <f t="shared" si="1221"/>
        <v>11.5973</v>
      </c>
      <c r="M4826" s="30">
        <f t="shared" si="1222"/>
        <v>93</v>
      </c>
      <c r="N4826" s="30" t="str">
        <f t="shared" si="1223"/>
        <v>11.5973</v>
      </c>
      <c r="O4826" s="30">
        <f t="shared" si="1224"/>
        <v>101</v>
      </c>
      <c r="P4826" s="30" t="str">
        <f t="shared" si="1225"/>
        <v>11.5973</v>
      </c>
      <c r="Q4826" s="30">
        <f t="shared" si="1226"/>
        <v>109</v>
      </c>
      <c r="R4826" s="36" t="str">
        <f t="shared" si="1227"/>
        <v>09-Aug-2017</v>
      </c>
      <c r="S4826" s="37">
        <f t="shared" si="1218"/>
        <v>11.597300000000001</v>
      </c>
    </row>
    <row r="4827" spans="1:19">
      <c r="A4827" s="30" t="s">
        <v>10363</v>
      </c>
      <c r="D4827" s="30" t="str">
        <f t="shared" si="1212"/>
        <v>101520</v>
      </c>
      <c r="E4827" s="30">
        <f t="shared" si="1216"/>
        <v>7</v>
      </c>
      <c r="F4827" s="30" t="str">
        <f t="shared" si="1213"/>
        <v>INF192K01BC9</v>
      </c>
      <c r="G4827" s="30">
        <f t="shared" si="1217"/>
        <v>20</v>
      </c>
      <c r="H4827" s="30" t="str">
        <f t="shared" si="1214"/>
        <v>-</v>
      </c>
      <c r="I4827" s="30">
        <f t="shared" si="1219"/>
        <v>22</v>
      </c>
      <c r="J4827" s="35" t="str">
        <f t="shared" si="1215"/>
        <v>JM Short Term Fund - Regular Plan - Growth Option</v>
      </c>
      <c r="K4827" s="35">
        <f t="shared" si="1220"/>
        <v>72</v>
      </c>
      <c r="L4827" s="30" t="str">
        <f t="shared" si="1221"/>
        <v>32.4770</v>
      </c>
      <c r="M4827" s="30">
        <f t="shared" si="1222"/>
        <v>80</v>
      </c>
      <c r="N4827" s="30" t="str">
        <f t="shared" si="1223"/>
        <v>32.4770</v>
      </c>
      <c r="O4827" s="30">
        <f t="shared" si="1224"/>
        <v>88</v>
      </c>
      <c r="P4827" s="30" t="str">
        <f t="shared" si="1225"/>
        <v>32.4770</v>
      </c>
      <c r="Q4827" s="30">
        <f t="shared" si="1226"/>
        <v>96</v>
      </c>
      <c r="R4827" s="36" t="str">
        <f t="shared" si="1227"/>
        <v>09-Aug-2017</v>
      </c>
      <c r="S4827" s="37">
        <f t="shared" si="1218"/>
        <v>32.476999999999997</v>
      </c>
    </row>
    <row r="4828" spans="1:19">
      <c r="A4828" s="30" t="s">
        <v>97</v>
      </c>
      <c r="D4828" s="30" t="str">
        <f t="shared" si="1212"/>
        <v/>
      </c>
      <c r="E4828" s="30" t="str">
        <f t="shared" si="1216"/>
        <v/>
      </c>
      <c r="F4828" s="30" t="str">
        <f t="shared" si="1213"/>
        <v xml:space="preserve"> </v>
      </c>
      <c r="G4828" s="30" t="str">
        <f t="shared" si="1217"/>
        <v/>
      </c>
      <c r="H4828" s="30" t="str">
        <f t="shared" si="1214"/>
        <v/>
      </c>
      <c r="I4828" s="30" t="str">
        <f t="shared" si="1219"/>
        <v/>
      </c>
      <c r="J4828" s="35" t="str">
        <f t="shared" si="1215"/>
        <v/>
      </c>
      <c r="K4828" s="35" t="str">
        <f t="shared" si="1220"/>
        <v/>
      </c>
      <c r="L4828" s="30" t="str">
        <f t="shared" si="1221"/>
        <v/>
      </c>
      <c r="M4828" s="30" t="str">
        <f t="shared" si="1222"/>
        <v/>
      </c>
      <c r="N4828" s="30" t="str">
        <f t="shared" si="1223"/>
        <v/>
      </c>
      <c r="O4828" s="30" t="str">
        <f t="shared" si="1224"/>
        <v/>
      </c>
      <c r="P4828" s="30" t="str">
        <f t="shared" si="1225"/>
        <v/>
      </c>
      <c r="Q4828" s="30" t="str">
        <f t="shared" si="1226"/>
        <v/>
      </c>
      <c r="R4828" s="36" t="str">
        <f t="shared" si="1227"/>
        <v/>
      </c>
      <c r="S4828" s="37" t="str">
        <f t="shared" si="1218"/>
        <v/>
      </c>
    </row>
    <row r="4829" spans="1:19">
      <c r="A4829" s="30" t="s">
        <v>110</v>
      </c>
      <c r="D4829" s="30" t="str">
        <f t="shared" si="1212"/>
        <v/>
      </c>
      <c r="E4829" s="30" t="str">
        <f t="shared" si="1216"/>
        <v/>
      </c>
      <c r="F4829" s="30" t="str">
        <f t="shared" si="1213"/>
        <v>Kotak Mahindra Mutual Fund</v>
      </c>
      <c r="G4829" s="30" t="str">
        <f t="shared" si="1217"/>
        <v/>
      </c>
      <c r="H4829" s="30" t="str">
        <f t="shared" si="1214"/>
        <v/>
      </c>
      <c r="I4829" s="30" t="str">
        <f t="shared" si="1219"/>
        <v/>
      </c>
      <c r="J4829" s="35" t="str">
        <f t="shared" si="1215"/>
        <v/>
      </c>
      <c r="K4829" s="35" t="str">
        <f t="shared" si="1220"/>
        <v/>
      </c>
      <c r="L4829" s="30" t="str">
        <f t="shared" si="1221"/>
        <v/>
      </c>
      <c r="M4829" s="30" t="str">
        <f t="shared" si="1222"/>
        <v/>
      </c>
      <c r="N4829" s="30" t="str">
        <f t="shared" si="1223"/>
        <v/>
      </c>
      <c r="O4829" s="30" t="str">
        <f t="shared" si="1224"/>
        <v/>
      </c>
      <c r="P4829" s="30" t="str">
        <f t="shared" si="1225"/>
        <v/>
      </c>
      <c r="Q4829" s="30" t="str">
        <f t="shared" si="1226"/>
        <v/>
      </c>
      <c r="R4829" s="36" t="str">
        <f t="shared" si="1227"/>
        <v/>
      </c>
      <c r="S4829" s="37" t="str">
        <f t="shared" si="1218"/>
        <v/>
      </c>
    </row>
    <row r="4830" spans="1:19">
      <c r="A4830" s="30" t="s">
        <v>97</v>
      </c>
      <c r="D4830" s="30" t="str">
        <f t="shared" si="1212"/>
        <v/>
      </c>
      <c r="E4830" s="30" t="str">
        <f t="shared" si="1216"/>
        <v/>
      </c>
      <c r="F4830" s="30" t="str">
        <f t="shared" si="1213"/>
        <v xml:space="preserve"> </v>
      </c>
      <c r="G4830" s="30" t="str">
        <f t="shared" si="1217"/>
        <v/>
      </c>
      <c r="H4830" s="30" t="str">
        <f t="shared" si="1214"/>
        <v/>
      </c>
      <c r="I4830" s="30" t="str">
        <f t="shared" si="1219"/>
        <v/>
      </c>
      <c r="J4830" s="35" t="str">
        <f t="shared" si="1215"/>
        <v/>
      </c>
      <c r="K4830" s="35" t="str">
        <f t="shared" si="1220"/>
        <v/>
      </c>
      <c r="L4830" s="30" t="str">
        <f t="shared" si="1221"/>
        <v/>
      </c>
      <c r="M4830" s="30" t="str">
        <f t="shared" si="1222"/>
        <v/>
      </c>
      <c r="N4830" s="30" t="str">
        <f t="shared" si="1223"/>
        <v/>
      </c>
      <c r="O4830" s="30" t="str">
        <f t="shared" si="1224"/>
        <v/>
      </c>
      <c r="P4830" s="30" t="str">
        <f t="shared" si="1225"/>
        <v/>
      </c>
      <c r="Q4830" s="30" t="str">
        <f t="shared" si="1226"/>
        <v/>
      </c>
      <c r="R4830" s="36" t="str">
        <f t="shared" si="1227"/>
        <v/>
      </c>
      <c r="S4830" s="37" t="str">
        <f t="shared" si="1218"/>
        <v/>
      </c>
    </row>
    <row r="4831" spans="1:19">
      <c r="A4831" s="30" t="s">
        <v>10364</v>
      </c>
      <c r="D4831" s="30" t="str">
        <f t="shared" si="1212"/>
        <v>123688</v>
      </c>
      <c r="E4831" s="30">
        <f t="shared" si="1216"/>
        <v>7</v>
      </c>
      <c r="F4831" s="30" t="str">
        <f t="shared" si="1213"/>
        <v>INF174K01FS4</v>
      </c>
      <c r="G4831" s="30">
        <f t="shared" si="1217"/>
        <v>20</v>
      </c>
      <c r="H4831" s="30" t="str">
        <f t="shared" si="1214"/>
        <v>INF174K01FR6</v>
      </c>
      <c r="I4831" s="30">
        <f t="shared" si="1219"/>
        <v>33</v>
      </c>
      <c r="J4831" s="35" t="str">
        <f t="shared" si="1215"/>
        <v>Kotak Banking and PSU Debt - Annual Dividend</v>
      </c>
      <c r="K4831" s="35">
        <f t="shared" si="1220"/>
        <v>78</v>
      </c>
      <c r="L4831" s="30" t="str">
        <f t="shared" si="1221"/>
        <v>16.1276</v>
      </c>
      <c r="M4831" s="30">
        <f t="shared" si="1222"/>
        <v>86</v>
      </c>
      <c r="N4831" s="30" t="str">
        <f t="shared" si="1223"/>
        <v>16.1276</v>
      </c>
      <c r="O4831" s="30">
        <f t="shared" si="1224"/>
        <v>94</v>
      </c>
      <c r="P4831" s="30" t="str">
        <f t="shared" si="1225"/>
        <v>16.1276</v>
      </c>
      <c r="Q4831" s="30">
        <f t="shared" si="1226"/>
        <v>102</v>
      </c>
      <c r="R4831" s="36" t="str">
        <f t="shared" si="1227"/>
        <v>08-Aug-2017</v>
      </c>
      <c r="S4831" s="37">
        <f t="shared" si="1218"/>
        <v>16.127600000000001</v>
      </c>
    </row>
    <row r="4832" spans="1:19">
      <c r="A4832" s="30" t="s">
        <v>10365</v>
      </c>
      <c r="D4832" s="30" t="str">
        <f t="shared" si="1212"/>
        <v>123858</v>
      </c>
      <c r="E4832" s="30">
        <f t="shared" si="1216"/>
        <v>7</v>
      </c>
      <c r="F4832" s="30" t="str">
        <f t="shared" si="1213"/>
        <v>-</v>
      </c>
      <c r="G4832" s="30">
        <f t="shared" si="1217"/>
        <v>9</v>
      </c>
      <c r="H4832" s="30" t="str">
        <f t="shared" si="1214"/>
        <v>INF174K01SD9</v>
      </c>
      <c r="I4832" s="30">
        <f t="shared" si="1219"/>
        <v>22</v>
      </c>
      <c r="J4832" s="35" t="str">
        <f t="shared" si="1215"/>
        <v>Kotak Banking and PSU Debt - Daily Dividend Reinvestment</v>
      </c>
      <c r="K4832" s="35">
        <f t="shared" si="1220"/>
        <v>79</v>
      </c>
      <c r="L4832" s="30" t="str">
        <f t="shared" si="1221"/>
        <v>10.1949</v>
      </c>
      <c r="M4832" s="30">
        <f t="shared" si="1222"/>
        <v>87</v>
      </c>
      <c r="N4832" s="30" t="str">
        <f t="shared" si="1223"/>
        <v>10.1949</v>
      </c>
      <c r="O4832" s="30">
        <f t="shared" si="1224"/>
        <v>95</v>
      </c>
      <c r="P4832" s="30" t="str">
        <f t="shared" si="1225"/>
        <v>10.1949</v>
      </c>
      <c r="Q4832" s="30">
        <f t="shared" si="1226"/>
        <v>103</v>
      </c>
      <c r="R4832" s="36" t="str">
        <f t="shared" si="1227"/>
        <v>08-Aug-2017</v>
      </c>
      <c r="S4832" s="37">
        <f t="shared" si="1218"/>
        <v>10.194900000000001</v>
      </c>
    </row>
    <row r="4833" spans="1:19" ht="26">
      <c r="A4833" s="30" t="s">
        <v>10366</v>
      </c>
      <c r="D4833" s="30" t="str">
        <f t="shared" si="1212"/>
        <v>123859</v>
      </c>
      <c r="E4833" s="30">
        <f t="shared" si="1216"/>
        <v>7</v>
      </c>
      <c r="F4833" s="30" t="str">
        <f t="shared" si="1213"/>
        <v>INF174K01SE7</v>
      </c>
      <c r="G4833" s="30">
        <f t="shared" si="1217"/>
        <v>20</v>
      </c>
      <c r="H4833" s="30" t="str">
        <f t="shared" si="1214"/>
        <v>-</v>
      </c>
      <c r="I4833" s="30">
        <f t="shared" si="1219"/>
        <v>22</v>
      </c>
      <c r="J4833" s="35" t="str">
        <f t="shared" si="1215"/>
        <v>Kotak Banking and PSU Debt - Direct Daily Dividend Reinvestment</v>
      </c>
      <c r="K4833" s="35">
        <f t="shared" si="1220"/>
        <v>86</v>
      </c>
      <c r="L4833" s="30" t="str">
        <f t="shared" si="1221"/>
        <v>10.2665</v>
      </c>
      <c r="M4833" s="30">
        <f t="shared" si="1222"/>
        <v>94</v>
      </c>
      <c r="N4833" s="30" t="str">
        <f t="shared" si="1223"/>
        <v>10.2665</v>
      </c>
      <c r="O4833" s="30">
        <f t="shared" si="1224"/>
        <v>102</v>
      </c>
      <c r="P4833" s="30" t="str">
        <f t="shared" si="1225"/>
        <v>10.2665</v>
      </c>
      <c r="Q4833" s="30">
        <f t="shared" si="1226"/>
        <v>110</v>
      </c>
      <c r="R4833" s="36" t="str">
        <f t="shared" si="1227"/>
        <v>08-Aug-2017</v>
      </c>
      <c r="S4833" s="37">
        <f t="shared" si="1218"/>
        <v>10.266500000000001</v>
      </c>
    </row>
    <row r="4834" spans="1:19">
      <c r="A4834" s="30" t="s">
        <v>10367</v>
      </c>
      <c r="D4834" s="30" t="str">
        <f t="shared" si="1212"/>
        <v>123690</v>
      </c>
      <c r="E4834" s="30">
        <f t="shared" si="1216"/>
        <v>7</v>
      </c>
      <c r="F4834" s="30" t="str">
        <f t="shared" si="1213"/>
        <v>INF174K01FO3</v>
      </c>
      <c r="G4834" s="30">
        <f t="shared" si="1217"/>
        <v>20</v>
      </c>
      <c r="H4834" s="30" t="str">
        <f t="shared" si="1214"/>
        <v>-</v>
      </c>
      <c r="I4834" s="30">
        <f t="shared" si="1219"/>
        <v>22</v>
      </c>
      <c r="J4834" s="35" t="str">
        <f t="shared" si="1215"/>
        <v>Kotak Banking and PSU Debt - Growth</v>
      </c>
      <c r="K4834" s="35">
        <f t="shared" si="1220"/>
        <v>58</v>
      </c>
      <c r="L4834" s="30" t="str">
        <f t="shared" si="1221"/>
        <v>38.1443</v>
      </c>
      <c r="M4834" s="30">
        <f t="shared" si="1222"/>
        <v>66</v>
      </c>
      <c r="N4834" s="30" t="str">
        <f t="shared" si="1223"/>
        <v>38.1443</v>
      </c>
      <c r="O4834" s="30">
        <f t="shared" si="1224"/>
        <v>74</v>
      </c>
      <c r="P4834" s="30" t="str">
        <f t="shared" si="1225"/>
        <v>38.1443</v>
      </c>
      <c r="Q4834" s="30">
        <f t="shared" si="1226"/>
        <v>82</v>
      </c>
      <c r="R4834" s="36" t="str">
        <f t="shared" si="1227"/>
        <v>08-Aug-2017</v>
      </c>
      <c r="S4834" s="37">
        <f t="shared" si="1218"/>
        <v>38.144300000000001</v>
      </c>
    </row>
    <row r="4835" spans="1:19">
      <c r="A4835" s="30" t="s">
        <v>10368</v>
      </c>
      <c r="D4835" s="30" t="str">
        <f t="shared" si="1212"/>
        <v>123691</v>
      </c>
      <c r="E4835" s="30">
        <f t="shared" si="1216"/>
        <v>7</v>
      </c>
      <c r="F4835" s="30" t="str">
        <f t="shared" si="1213"/>
        <v>INF174K01FQ8</v>
      </c>
      <c r="G4835" s="30">
        <f t="shared" si="1217"/>
        <v>20</v>
      </c>
      <c r="H4835" s="30" t="str">
        <f t="shared" si="1214"/>
        <v>INF174K01FP0</v>
      </c>
      <c r="I4835" s="30">
        <f t="shared" si="1219"/>
        <v>33</v>
      </c>
      <c r="J4835" s="35" t="str">
        <f t="shared" si="1215"/>
        <v>Kotak Banking and PSU Debt - Monthly Dividend</v>
      </c>
      <c r="K4835" s="35">
        <f t="shared" si="1220"/>
        <v>79</v>
      </c>
      <c r="L4835" s="30" t="str">
        <f t="shared" si="1221"/>
        <v>10.683</v>
      </c>
      <c r="M4835" s="30">
        <f t="shared" si="1222"/>
        <v>86</v>
      </c>
      <c r="N4835" s="30" t="str">
        <f t="shared" si="1223"/>
        <v>10.683</v>
      </c>
      <c r="O4835" s="30">
        <f t="shared" si="1224"/>
        <v>93</v>
      </c>
      <c r="P4835" s="30" t="str">
        <f t="shared" si="1225"/>
        <v>10.683</v>
      </c>
      <c r="Q4835" s="30">
        <f t="shared" si="1226"/>
        <v>100</v>
      </c>
      <c r="R4835" s="36" t="str">
        <f t="shared" si="1227"/>
        <v>08-Aug-2017</v>
      </c>
      <c r="S4835" s="37">
        <f t="shared" si="1218"/>
        <v>10.683</v>
      </c>
    </row>
    <row r="4836" spans="1:19">
      <c r="A4836" s="30" t="s">
        <v>10369</v>
      </c>
      <c r="D4836" s="30" t="str">
        <f t="shared" si="1212"/>
        <v>123689</v>
      </c>
      <c r="E4836" s="30">
        <f t="shared" si="1216"/>
        <v>7</v>
      </c>
      <c r="F4836" s="30" t="str">
        <f t="shared" si="1213"/>
        <v>INF174K01KI5</v>
      </c>
      <c r="G4836" s="30">
        <f t="shared" si="1217"/>
        <v>20</v>
      </c>
      <c r="H4836" s="30" t="str">
        <f t="shared" si="1214"/>
        <v>INF174K01KJ3</v>
      </c>
      <c r="I4836" s="30">
        <f t="shared" si="1219"/>
        <v>33</v>
      </c>
      <c r="J4836" s="35" t="str">
        <f t="shared" si="1215"/>
        <v>Kotak Banking and PSU Debt Direct - Annual Dividend</v>
      </c>
      <c r="K4836" s="35">
        <f t="shared" si="1220"/>
        <v>85</v>
      </c>
      <c r="L4836" s="30" t="str">
        <f t="shared" si="1221"/>
        <v>17.0765</v>
      </c>
      <c r="M4836" s="30">
        <f t="shared" si="1222"/>
        <v>93</v>
      </c>
      <c r="N4836" s="30" t="str">
        <f t="shared" si="1223"/>
        <v>17.0765</v>
      </c>
      <c r="O4836" s="30">
        <f t="shared" si="1224"/>
        <v>101</v>
      </c>
      <c r="P4836" s="30" t="str">
        <f t="shared" si="1225"/>
        <v>17.0765</v>
      </c>
      <c r="Q4836" s="30">
        <f t="shared" si="1226"/>
        <v>109</v>
      </c>
      <c r="R4836" s="36" t="str">
        <f t="shared" si="1227"/>
        <v>08-Aug-2017</v>
      </c>
      <c r="S4836" s="37">
        <f t="shared" si="1218"/>
        <v>17.076499999999999</v>
      </c>
    </row>
    <row r="4837" spans="1:19">
      <c r="A4837" s="30" t="s">
        <v>10370</v>
      </c>
      <c r="D4837" s="30" t="str">
        <f t="shared" si="1212"/>
        <v>123693</v>
      </c>
      <c r="E4837" s="30">
        <f t="shared" si="1216"/>
        <v>7</v>
      </c>
      <c r="F4837" s="30" t="str">
        <f t="shared" si="1213"/>
        <v>INF174K01KH7</v>
      </c>
      <c r="G4837" s="30">
        <f t="shared" si="1217"/>
        <v>20</v>
      </c>
      <c r="H4837" s="30" t="str">
        <f t="shared" si="1214"/>
        <v>-</v>
      </c>
      <c r="I4837" s="30">
        <f t="shared" si="1219"/>
        <v>22</v>
      </c>
      <c r="J4837" s="35" t="str">
        <f t="shared" si="1215"/>
        <v>Kotak Banking and PSU Debt Direct - Growth</v>
      </c>
      <c r="K4837" s="35">
        <f t="shared" si="1220"/>
        <v>65</v>
      </c>
      <c r="L4837" s="30" t="str">
        <f t="shared" si="1221"/>
        <v>38.5601</v>
      </c>
      <c r="M4837" s="30">
        <f t="shared" si="1222"/>
        <v>73</v>
      </c>
      <c r="N4837" s="30" t="str">
        <f t="shared" si="1223"/>
        <v>38.5601</v>
      </c>
      <c r="O4837" s="30">
        <f t="shared" si="1224"/>
        <v>81</v>
      </c>
      <c r="P4837" s="30" t="str">
        <f t="shared" si="1225"/>
        <v>38.5601</v>
      </c>
      <c r="Q4837" s="30">
        <f t="shared" si="1226"/>
        <v>89</v>
      </c>
      <c r="R4837" s="36" t="str">
        <f t="shared" si="1227"/>
        <v>08-Aug-2017</v>
      </c>
      <c r="S4837" s="37">
        <f t="shared" si="1218"/>
        <v>38.560099999999998</v>
      </c>
    </row>
    <row r="4838" spans="1:19">
      <c r="A4838" s="30" t="s">
        <v>10371</v>
      </c>
      <c r="D4838" s="30" t="str">
        <f t="shared" si="1212"/>
        <v>123692</v>
      </c>
      <c r="E4838" s="30">
        <f t="shared" si="1216"/>
        <v>7</v>
      </c>
      <c r="F4838" s="30" t="str">
        <f t="shared" si="1213"/>
        <v>INF174K01KK1</v>
      </c>
      <c r="G4838" s="30">
        <f t="shared" si="1217"/>
        <v>20</v>
      </c>
      <c r="H4838" s="30" t="str">
        <f t="shared" si="1214"/>
        <v>INF174K01KL9</v>
      </c>
      <c r="I4838" s="30">
        <f t="shared" si="1219"/>
        <v>33</v>
      </c>
      <c r="J4838" s="35" t="str">
        <f t="shared" si="1215"/>
        <v>Kotak Banking and PSU Debt Direct - Monthly Dividend</v>
      </c>
      <c r="K4838" s="35">
        <f t="shared" si="1220"/>
        <v>86</v>
      </c>
      <c r="L4838" s="30" t="str">
        <f t="shared" si="1221"/>
        <v>10.7857</v>
      </c>
      <c r="M4838" s="30">
        <f t="shared" si="1222"/>
        <v>94</v>
      </c>
      <c r="N4838" s="30" t="str">
        <f t="shared" si="1223"/>
        <v>10.7857</v>
      </c>
      <c r="O4838" s="30">
        <f t="shared" si="1224"/>
        <v>102</v>
      </c>
      <c r="P4838" s="30" t="str">
        <f t="shared" si="1225"/>
        <v>10.7857</v>
      </c>
      <c r="Q4838" s="30">
        <f t="shared" si="1226"/>
        <v>110</v>
      </c>
      <c r="R4838" s="36" t="str">
        <f t="shared" si="1227"/>
        <v>08-Aug-2017</v>
      </c>
      <c r="S4838" s="37">
        <f t="shared" si="1218"/>
        <v>10.7857</v>
      </c>
    </row>
    <row r="4839" spans="1:19">
      <c r="A4839" s="30" t="s">
        <v>10372</v>
      </c>
      <c r="D4839" s="30" t="str">
        <f t="shared" si="1212"/>
        <v>119734</v>
      </c>
      <c r="E4839" s="30">
        <f t="shared" si="1216"/>
        <v>7</v>
      </c>
      <c r="F4839" s="30" t="str">
        <f t="shared" si="1213"/>
        <v>INF174K01JD8</v>
      </c>
      <c r="G4839" s="30">
        <f t="shared" si="1217"/>
        <v>20</v>
      </c>
      <c r="H4839" s="30" t="str">
        <f t="shared" si="1214"/>
        <v>-</v>
      </c>
      <c r="I4839" s="30">
        <f t="shared" si="1219"/>
        <v>22</v>
      </c>
      <c r="J4839" s="35" t="str">
        <f t="shared" si="1215"/>
        <v>Kotak Bond - Annual Dividend - Direct</v>
      </c>
      <c r="K4839" s="35">
        <f t="shared" si="1220"/>
        <v>60</v>
      </c>
      <c r="L4839" s="30" t="str">
        <f t="shared" si="1221"/>
        <v>22.5241</v>
      </c>
      <c r="M4839" s="30">
        <f t="shared" si="1222"/>
        <v>68</v>
      </c>
      <c r="N4839" s="30" t="str">
        <f t="shared" si="1223"/>
        <v>22.5241</v>
      </c>
      <c r="O4839" s="30">
        <f t="shared" si="1224"/>
        <v>76</v>
      </c>
      <c r="P4839" s="30" t="str">
        <f t="shared" si="1225"/>
        <v>22.5241</v>
      </c>
      <c r="Q4839" s="30">
        <f t="shared" si="1226"/>
        <v>84</v>
      </c>
      <c r="R4839" s="36" t="str">
        <f t="shared" si="1227"/>
        <v>08-Aug-2017</v>
      </c>
      <c r="S4839" s="37">
        <f t="shared" si="1218"/>
        <v>22.524100000000001</v>
      </c>
    </row>
    <row r="4840" spans="1:19">
      <c r="A4840" s="30" t="s">
        <v>10373</v>
      </c>
      <c r="D4840" s="30" t="str">
        <f t="shared" si="1212"/>
        <v>119735</v>
      </c>
      <c r="E4840" s="30">
        <f t="shared" si="1216"/>
        <v>7</v>
      </c>
      <c r="F4840" s="30" t="str">
        <f t="shared" si="1213"/>
        <v>INF174K01JC0</v>
      </c>
      <c r="G4840" s="30">
        <f t="shared" si="1217"/>
        <v>20</v>
      </c>
      <c r="H4840" s="30" t="str">
        <f t="shared" si="1214"/>
        <v>-</v>
      </c>
      <c r="I4840" s="30">
        <f t="shared" si="1219"/>
        <v>22</v>
      </c>
      <c r="J4840" s="35" t="str">
        <f t="shared" si="1215"/>
        <v>Kotak Bond - Growth - Direct</v>
      </c>
      <c r="K4840" s="35">
        <f t="shared" si="1220"/>
        <v>51</v>
      </c>
      <c r="L4840" s="30" t="str">
        <f t="shared" si="1221"/>
        <v>49.8337</v>
      </c>
      <c r="M4840" s="30">
        <f t="shared" si="1222"/>
        <v>59</v>
      </c>
      <c r="N4840" s="30" t="str">
        <f t="shared" si="1223"/>
        <v>49.8337</v>
      </c>
      <c r="O4840" s="30">
        <f t="shared" si="1224"/>
        <v>67</v>
      </c>
      <c r="P4840" s="30" t="str">
        <f t="shared" si="1225"/>
        <v>49.8337</v>
      </c>
      <c r="Q4840" s="30">
        <f t="shared" si="1226"/>
        <v>75</v>
      </c>
      <c r="R4840" s="36" t="str">
        <f t="shared" si="1227"/>
        <v>08-Aug-2017</v>
      </c>
      <c r="S4840" s="37">
        <f t="shared" si="1218"/>
        <v>49.8337</v>
      </c>
    </row>
    <row r="4841" spans="1:19">
      <c r="A4841" s="30" t="s">
        <v>10374</v>
      </c>
      <c r="D4841" s="30" t="str">
        <f t="shared" si="1212"/>
        <v>119736</v>
      </c>
      <c r="E4841" s="30">
        <f t="shared" si="1216"/>
        <v>7</v>
      </c>
      <c r="F4841" s="30" t="str">
        <f t="shared" si="1213"/>
        <v>INF174K01JF3</v>
      </c>
      <c r="G4841" s="30">
        <f t="shared" si="1217"/>
        <v>20</v>
      </c>
      <c r="H4841" s="30" t="str">
        <f t="shared" si="1214"/>
        <v>-</v>
      </c>
      <c r="I4841" s="30">
        <f t="shared" si="1219"/>
        <v>22</v>
      </c>
      <c r="J4841" s="35" t="str">
        <f t="shared" si="1215"/>
        <v>Kotak Bond - Quaterly Dividend - Direct</v>
      </c>
      <c r="K4841" s="35">
        <f t="shared" si="1220"/>
        <v>62</v>
      </c>
      <c r="L4841" s="30" t="str">
        <f t="shared" si="1221"/>
        <v>13.4867</v>
      </c>
      <c r="M4841" s="30">
        <f t="shared" si="1222"/>
        <v>70</v>
      </c>
      <c r="N4841" s="30" t="str">
        <f t="shared" si="1223"/>
        <v>13.4867</v>
      </c>
      <c r="O4841" s="30">
        <f t="shared" si="1224"/>
        <v>78</v>
      </c>
      <c r="P4841" s="30" t="str">
        <f t="shared" si="1225"/>
        <v>13.4867</v>
      </c>
      <c r="Q4841" s="30">
        <f t="shared" si="1226"/>
        <v>86</v>
      </c>
      <c r="R4841" s="36" t="str">
        <f t="shared" si="1227"/>
        <v>08-Aug-2017</v>
      </c>
      <c r="S4841" s="37">
        <f t="shared" si="1218"/>
        <v>13.486700000000001</v>
      </c>
    </row>
    <row r="4842" spans="1:19">
      <c r="A4842" s="30" t="s">
        <v>10375</v>
      </c>
      <c r="D4842" s="30" t="str">
        <f t="shared" si="1212"/>
        <v>100300</v>
      </c>
      <c r="E4842" s="30">
        <f t="shared" si="1216"/>
        <v>7</v>
      </c>
      <c r="F4842" s="30" t="str">
        <f t="shared" si="1213"/>
        <v>INF174K01EP3</v>
      </c>
      <c r="G4842" s="30">
        <f t="shared" si="1217"/>
        <v>20</v>
      </c>
      <c r="H4842" s="30" t="str">
        <f t="shared" si="1214"/>
        <v>INF174K01EQ1</v>
      </c>
      <c r="I4842" s="30">
        <f t="shared" si="1219"/>
        <v>33</v>
      </c>
      <c r="J4842" s="35" t="str">
        <f t="shared" si="1215"/>
        <v>Kotak Bond Regular Plan Annual Dividend</v>
      </c>
      <c r="K4842" s="35">
        <f t="shared" si="1220"/>
        <v>73</v>
      </c>
      <c r="L4842" s="30" t="str">
        <f t="shared" si="1221"/>
        <v>29.4999</v>
      </c>
      <c r="M4842" s="30">
        <f t="shared" si="1222"/>
        <v>81</v>
      </c>
      <c r="N4842" s="30" t="str">
        <f t="shared" si="1223"/>
        <v>29.4999</v>
      </c>
      <c r="O4842" s="30">
        <f t="shared" si="1224"/>
        <v>89</v>
      </c>
      <c r="P4842" s="30" t="str">
        <f t="shared" si="1225"/>
        <v>29.4999</v>
      </c>
      <c r="Q4842" s="30">
        <f t="shared" si="1226"/>
        <v>97</v>
      </c>
      <c r="R4842" s="36" t="str">
        <f t="shared" si="1227"/>
        <v>08-Aug-2017</v>
      </c>
      <c r="S4842" s="37">
        <f t="shared" si="1218"/>
        <v>29.4999</v>
      </c>
    </row>
    <row r="4843" spans="1:19">
      <c r="A4843" s="30" t="s">
        <v>6033</v>
      </c>
      <c r="D4843" s="30" t="str">
        <f t="shared" si="1212"/>
        <v>100301</v>
      </c>
      <c r="E4843" s="30">
        <f t="shared" si="1216"/>
        <v>7</v>
      </c>
      <c r="F4843" s="30" t="str">
        <f t="shared" si="1213"/>
        <v>INF174K01ER9</v>
      </c>
      <c r="G4843" s="30">
        <f t="shared" si="1217"/>
        <v>20</v>
      </c>
      <c r="H4843" s="30" t="str">
        <f t="shared" si="1214"/>
        <v>-</v>
      </c>
      <c r="I4843" s="30">
        <f t="shared" si="1219"/>
        <v>22</v>
      </c>
      <c r="J4843" s="35" t="str">
        <f t="shared" si="1215"/>
        <v>Kotak Bond Regular Plan Bonus Plan</v>
      </c>
      <c r="K4843" s="35">
        <f t="shared" si="1220"/>
        <v>57</v>
      </c>
      <c r="L4843" s="30" t="str">
        <f t="shared" si="1221"/>
        <v>30.696</v>
      </c>
      <c r="M4843" s="30">
        <f t="shared" si="1222"/>
        <v>64</v>
      </c>
      <c r="N4843" s="30" t="str">
        <f t="shared" si="1223"/>
        <v>30.696</v>
      </c>
      <c r="O4843" s="30">
        <f t="shared" si="1224"/>
        <v>71</v>
      </c>
      <c r="P4843" s="30" t="str">
        <f t="shared" si="1225"/>
        <v>30.696</v>
      </c>
      <c r="Q4843" s="30">
        <f t="shared" si="1226"/>
        <v>78</v>
      </c>
      <c r="R4843" s="36" t="str">
        <f t="shared" si="1227"/>
        <v>21-Oct-2016</v>
      </c>
      <c r="S4843" s="37">
        <f t="shared" si="1218"/>
        <v>30.696000000000002</v>
      </c>
    </row>
    <row r="4844" spans="1:19">
      <c r="A4844" s="30" t="s">
        <v>6034</v>
      </c>
      <c r="D4844" s="30" t="str">
        <f t="shared" si="1212"/>
        <v>119737</v>
      </c>
      <c r="E4844" s="30">
        <f t="shared" si="1216"/>
        <v>7</v>
      </c>
      <c r="F4844" s="30" t="str">
        <f t="shared" si="1213"/>
        <v>INF174K01JH9</v>
      </c>
      <c r="G4844" s="30">
        <f t="shared" si="1217"/>
        <v>20</v>
      </c>
      <c r="H4844" s="30" t="str">
        <f t="shared" si="1214"/>
        <v>-</v>
      </c>
      <c r="I4844" s="30">
        <f t="shared" si="1219"/>
        <v>22</v>
      </c>
      <c r="J4844" s="35" t="str">
        <f t="shared" si="1215"/>
        <v>Kotak Bond Regular Plan Bonus Plan - Direct</v>
      </c>
      <c r="K4844" s="35">
        <f t="shared" si="1220"/>
        <v>66</v>
      </c>
      <c r="L4844" s="30" t="str">
        <f t="shared" si="1221"/>
        <v>22.7736</v>
      </c>
      <c r="M4844" s="30">
        <f t="shared" si="1222"/>
        <v>74</v>
      </c>
      <c r="N4844" s="30" t="str">
        <f t="shared" si="1223"/>
        <v>22.5459</v>
      </c>
      <c r="O4844" s="30">
        <f t="shared" si="1224"/>
        <v>82</v>
      </c>
      <c r="P4844" s="30" t="str">
        <f t="shared" si="1225"/>
        <v>22.7736</v>
      </c>
      <c r="Q4844" s="30">
        <f t="shared" si="1226"/>
        <v>90</v>
      </c>
      <c r="R4844" s="36" t="str">
        <f t="shared" si="1227"/>
        <v>06-Mar-2014</v>
      </c>
      <c r="S4844" s="37">
        <f t="shared" si="1218"/>
        <v>22.773599999999998</v>
      </c>
    </row>
    <row r="4845" spans="1:19">
      <c r="A4845" s="30" t="s">
        <v>6035</v>
      </c>
      <c r="D4845" s="30" t="str">
        <f t="shared" si="1212"/>
        <v>133301</v>
      </c>
      <c r="E4845" s="30">
        <f t="shared" si="1216"/>
        <v>7</v>
      </c>
      <c r="F4845" s="30" t="str">
        <f t="shared" si="1213"/>
        <v>INF174K01YN6</v>
      </c>
      <c r="G4845" s="30">
        <f t="shared" si="1217"/>
        <v>20</v>
      </c>
      <c r="H4845" s="30" t="str">
        <f t="shared" si="1214"/>
        <v>-</v>
      </c>
      <c r="I4845" s="30">
        <f t="shared" si="1219"/>
        <v>22</v>
      </c>
      <c r="J4845" s="35" t="str">
        <f t="shared" si="1215"/>
        <v>Kotak Bond Regular Plan Direct HF dividend</v>
      </c>
      <c r="K4845" s="35">
        <f t="shared" si="1220"/>
        <v>65</v>
      </c>
      <c r="L4845" s="30" t="str">
        <f t="shared" si="1221"/>
        <v>40.4758</v>
      </c>
      <c r="M4845" s="30">
        <f t="shared" si="1222"/>
        <v>73</v>
      </c>
      <c r="N4845" s="30" t="str">
        <f t="shared" si="1223"/>
        <v>40.071</v>
      </c>
      <c r="O4845" s="30">
        <f t="shared" si="1224"/>
        <v>80</v>
      </c>
      <c r="P4845" s="30" t="str">
        <f t="shared" si="1225"/>
        <v>40.4758</v>
      </c>
      <c r="Q4845" s="30">
        <f t="shared" si="1226"/>
        <v>88</v>
      </c>
      <c r="R4845" s="36" t="str">
        <f t="shared" si="1227"/>
        <v>27-Jul-2015</v>
      </c>
      <c r="S4845" s="37">
        <f t="shared" si="1218"/>
        <v>40.4758</v>
      </c>
    </row>
    <row r="4846" spans="1:19">
      <c r="A4846" s="30" t="s">
        <v>10376</v>
      </c>
      <c r="D4846" s="30" t="str">
        <f t="shared" si="1212"/>
        <v>100299</v>
      </c>
      <c r="E4846" s="30">
        <f t="shared" si="1216"/>
        <v>7</v>
      </c>
      <c r="F4846" s="30" t="str">
        <f t="shared" si="1213"/>
        <v>INF174K01EM0</v>
      </c>
      <c r="G4846" s="30">
        <f t="shared" si="1217"/>
        <v>20</v>
      </c>
      <c r="H4846" s="30" t="str">
        <f t="shared" si="1214"/>
        <v>-</v>
      </c>
      <c r="I4846" s="30">
        <f t="shared" si="1219"/>
        <v>22</v>
      </c>
      <c r="J4846" s="35" t="str">
        <f t="shared" si="1215"/>
        <v>Kotak Bond Regular Plan Growth</v>
      </c>
      <c r="K4846" s="35">
        <f t="shared" si="1220"/>
        <v>53</v>
      </c>
      <c r="L4846" s="30" t="str">
        <f t="shared" si="1221"/>
        <v>48.15</v>
      </c>
      <c r="M4846" s="30">
        <f t="shared" si="1222"/>
        <v>59</v>
      </c>
      <c r="N4846" s="30" t="str">
        <f t="shared" si="1223"/>
        <v>48.15</v>
      </c>
      <c r="O4846" s="30">
        <f t="shared" si="1224"/>
        <v>65</v>
      </c>
      <c r="P4846" s="30" t="str">
        <f t="shared" si="1225"/>
        <v>48.15</v>
      </c>
      <c r="Q4846" s="30">
        <f t="shared" si="1226"/>
        <v>71</v>
      </c>
      <c r="R4846" s="36" t="str">
        <f t="shared" si="1227"/>
        <v>08-Aug-2017</v>
      </c>
      <c r="S4846" s="37">
        <f t="shared" si="1218"/>
        <v>48.15</v>
      </c>
    </row>
    <row r="4847" spans="1:19">
      <c r="A4847" s="30" t="s">
        <v>10377</v>
      </c>
      <c r="D4847" s="30" t="str">
        <f t="shared" si="1212"/>
        <v>100298</v>
      </c>
      <c r="E4847" s="30">
        <f t="shared" si="1216"/>
        <v>7</v>
      </c>
      <c r="F4847" s="30" t="str">
        <f t="shared" si="1213"/>
        <v>INF174K01EN8</v>
      </c>
      <c r="G4847" s="30">
        <f t="shared" si="1217"/>
        <v>20</v>
      </c>
      <c r="H4847" s="30" t="str">
        <f t="shared" si="1214"/>
        <v>INF174K01EO6</v>
      </c>
      <c r="I4847" s="30">
        <f t="shared" si="1219"/>
        <v>33</v>
      </c>
      <c r="J4847" s="35" t="str">
        <f t="shared" si="1215"/>
        <v>Kotak Bond Regular Plan Quaterly Dividend</v>
      </c>
      <c r="K4847" s="35">
        <f t="shared" si="1220"/>
        <v>75</v>
      </c>
      <c r="L4847" s="30" t="str">
        <f t="shared" si="1221"/>
        <v>10.9339</v>
      </c>
      <c r="M4847" s="30">
        <f t="shared" si="1222"/>
        <v>83</v>
      </c>
      <c r="N4847" s="30" t="str">
        <f t="shared" si="1223"/>
        <v>10.9339</v>
      </c>
      <c r="O4847" s="30">
        <f t="shared" si="1224"/>
        <v>91</v>
      </c>
      <c r="P4847" s="30" t="str">
        <f t="shared" si="1225"/>
        <v>10.9339</v>
      </c>
      <c r="Q4847" s="30">
        <f t="shared" si="1226"/>
        <v>99</v>
      </c>
      <c r="R4847" s="36" t="str">
        <f t="shared" si="1227"/>
        <v>08-Aug-2017</v>
      </c>
      <c r="S4847" s="37">
        <f t="shared" si="1218"/>
        <v>10.9339</v>
      </c>
    </row>
    <row r="4848" spans="1:19">
      <c r="A4848" s="30" t="s">
        <v>5995</v>
      </c>
      <c r="D4848" s="30" t="str">
        <f t="shared" si="1212"/>
        <v>100291</v>
      </c>
      <c r="E4848" s="30">
        <f t="shared" si="1216"/>
        <v>7</v>
      </c>
      <c r="F4848" s="30" t="str">
        <f t="shared" si="1213"/>
        <v>INF174K01EK4</v>
      </c>
      <c r="G4848" s="30">
        <f t="shared" si="1217"/>
        <v>20</v>
      </c>
      <c r="H4848" s="30" t="str">
        <f t="shared" si="1214"/>
        <v>INF174K01EL2</v>
      </c>
      <c r="I4848" s="30">
        <f t="shared" si="1219"/>
        <v>33</v>
      </c>
      <c r="J4848" s="35" t="str">
        <f t="shared" si="1215"/>
        <v>Kotak Bond-Deposit-Dividend</v>
      </c>
      <c r="K4848" s="35">
        <f t="shared" si="1220"/>
        <v>61</v>
      </c>
      <c r="L4848" s="30" t="str">
        <f t="shared" si="1221"/>
        <v>13.6554</v>
      </c>
      <c r="M4848" s="30">
        <f t="shared" si="1222"/>
        <v>69</v>
      </c>
      <c r="N4848" s="30" t="str">
        <f t="shared" si="1223"/>
        <v>13.6554</v>
      </c>
      <c r="O4848" s="30">
        <f t="shared" si="1224"/>
        <v>77</v>
      </c>
      <c r="P4848" s="30" t="str">
        <f t="shared" si="1225"/>
        <v>13.6554</v>
      </c>
      <c r="Q4848" s="30">
        <f t="shared" si="1226"/>
        <v>85</v>
      </c>
      <c r="R4848" s="36" t="str">
        <f t="shared" si="1227"/>
        <v>21-Oct-2016</v>
      </c>
      <c r="S4848" s="37">
        <f t="shared" si="1218"/>
        <v>13.6554</v>
      </c>
    </row>
    <row r="4849" spans="1:19">
      <c r="A4849" s="30" t="s">
        <v>5996</v>
      </c>
      <c r="D4849" s="30" t="str">
        <f t="shared" si="1212"/>
        <v>100292</v>
      </c>
      <c r="E4849" s="30">
        <f t="shared" si="1216"/>
        <v>7</v>
      </c>
      <c r="F4849" s="30" t="str">
        <f t="shared" si="1213"/>
        <v>INF174K01EJ6</v>
      </c>
      <c r="G4849" s="30">
        <f t="shared" si="1217"/>
        <v>20</v>
      </c>
      <c r="H4849" s="30" t="str">
        <f t="shared" si="1214"/>
        <v>-</v>
      </c>
      <c r="I4849" s="30">
        <f t="shared" si="1219"/>
        <v>22</v>
      </c>
      <c r="J4849" s="35" t="str">
        <f t="shared" si="1215"/>
        <v>Kotak Bond-Deposit-Growth</v>
      </c>
      <c r="K4849" s="35">
        <f t="shared" si="1220"/>
        <v>48</v>
      </c>
      <c r="L4849" s="30" t="str">
        <f t="shared" si="1221"/>
        <v>42.9354</v>
      </c>
      <c r="M4849" s="30">
        <f t="shared" si="1222"/>
        <v>56</v>
      </c>
      <c r="N4849" s="30" t="str">
        <f t="shared" si="1223"/>
        <v>42.9354</v>
      </c>
      <c r="O4849" s="30">
        <f t="shared" si="1224"/>
        <v>64</v>
      </c>
      <c r="P4849" s="30" t="str">
        <f t="shared" si="1225"/>
        <v>42.9354</v>
      </c>
      <c r="Q4849" s="30">
        <f t="shared" si="1226"/>
        <v>72</v>
      </c>
      <c r="R4849" s="36" t="str">
        <f t="shared" si="1227"/>
        <v>21-Oct-2016</v>
      </c>
      <c r="S4849" s="37">
        <f t="shared" si="1218"/>
        <v>42.935400000000001</v>
      </c>
    </row>
    <row r="4850" spans="1:19">
      <c r="A4850" s="30" t="s">
        <v>10378</v>
      </c>
      <c r="D4850" s="30" t="str">
        <f t="shared" si="1212"/>
        <v>101372</v>
      </c>
      <c r="E4850" s="30">
        <f t="shared" si="1216"/>
        <v>7</v>
      </c>
      <c r="F4850" s="30" t="str">
        <f t="shared" si="1213"/>
        <v>INF174K01ET5</v>
      </c>
      <c r="G4850" s="30">
        <f t="shared" si="1217"/>
        <v>20</v>
      </c>
      <c r="H4850" s="30" t="str">
        <f t="shared" si="1214"/>
        <v>INF174K01EU3</v>
      </c>
      <c r="I4850" s="30">
        <f t="shared" si="1219"/>
        <v>33</v>
      </c>
      <c r="J4850" s="35" t="str">
        <f t="shared" si="1215"/>
        <v>Kotak Bond Short Term Plan-(Dividend)</v>
      </c>
      <c r="K4850" s="35">
        <f t="shared" si="1220"/>
        <v>71</v>
      </c>
      <c r="L4850" s="30" t="str">
        <f t="shared" si="1221"/>
        <v>10.164</v>
      </c>
      <c r="M4850" s="30">
        <f t="shared" si="1222"/>
        <v>78</v>
      </c>
      <c r="N4850" s="30" t="str">
        <f t="shared" si="1223"/>
        <v>10.164</v>
      </c>
      <c r="O4850" s="30">
        <f t="shared" si="1224"/>
        <v>85</v>
      </c>
      <c r="P4850" s="30" t="str">
        <f t="shared" si="1225"/>
        <v>10.164</v>
      </c>
      <c r="Q4850" s="30">
        <f t="shared" si="1226"/>
        <v>92</v>
      </c>
      <c r="R4850" s="36" t="str">
        <f t="shared" si="1227"/>
        <v>08-Aug-2017</v>
      </c>
      <c r="S4850" s="37">
        <f t="shared" si="1218"/>
        <v>10.164</v>
      </c>
    </row>
    <row r="4851" spans="1:19">
      <c r="A4851" s="30" t="s">
        <v>10379</v>
      </c>
      <c r="D4851" s="30" t="str">
        <f t="shared" si="1212"/>
        <v>119738</v>
      </c>
      <c r="E4851" s="30">
        <f t="shared" si="1216"/>
        <v>7</v>
      </c>
      <c r="F4851" s="30" t="str">
        <f t="shared" si="1213"/>
        <v>INF174K01JJ5</v>
      </c>
      <c r="G4851" s="30">
        <f t="shared" si="1217"/>
        <v>20</v>
      </c>
      <c r="H4851" s="30" t="str">
        <f t="shared" si="1214"/>
        <v>-</v>
      </c>
      <c r="I4851" s="30">
        <f t="shared" si="1219"/>
        <v>22</v>
      </c>
      <c r="J4851" s="35" t="str">
        <f t="shared" si="1215"/>
        <v>Kotak Bond Short Term Plan-(Dividend) - Direct</v>
      </c>
      <c r="K4851" s="35">
        <f t="shared" si="1220"/>
        <v>69</v>
      </c>
      <c r="L4851" s="30" t="str">
        <f t="shared" si="1221"/>
        <v>10.429</v>
      </c>
      <c r="M4851" s="30">
        <f t="shared" si="1222"/>
        <v>76</v>
      </c>
      <c r="N4851" s="30" t="str">
        <f t="shared" si="1223"/>
        <v>10.429</v>
      </c>
      <c r="O4851" s="30">
        <f t="shared" si="1224"/>
        <v>83</v>
      </c>
      <c r="P4851" s="30" t="str">
        <f t="shared" si="1225"/>
        <v>10.429</v>
      </c>
      <c r="Q4851" s="30">
        <f t="shared" si="1226"/>
        <v>90</v>
      </c>
      <c r="R4851" s="36" t="str">
        <f t="shared" si="1227"/>
        <v>08-Aug-2017</v>
      </c>
      <c r="S4851" s="37">
        <f t="shared" si="1218"/>
        <v>10.429</v>
      </c>
    </row>
    <row r="4852" spans="1:19">
      <c r="A4852" s="30" t="s">
        <v>10380</v>
      </c>
      <c r="D4852" s="30" t="str">
        <f t="shared" si="1212"/>
        <v>101373</v>
      </c>
      <c r="E4852" s="30">
        <f t="shared" si="1216"/>
        <v>7</v>
      </c>
      <c r="F4852" s="30" t="str">
        <f t="shared" si="1213"/>
        <v>INF174K01ES7</v>
      </c>
      <c r="G4852" s="30">
        <f t="shared" si="1217"/>
        <v>20</v>
      </c>
      <c r="H4852" s="30" t="str">
        <f t="shared" si="1214"/>
        <v>-</v>
      </c>
      <c r="I4852" s="30">
        <f t="shared" si="1219"/>
        <v>22</v>
      </c>
      <c r="J4852" s="35" t="str">
        <f t="shared" si="1215"/>
        <v>Kotak Bond Short Term Plan-(Growth)</v>
      </c>
      <c r="K4852" s="35">
        <f t="shared" si="1220"/>
        <v>58</v>
      </c>
      <c r="L4852" s="30" t="str">
        <f t="shared" si="1221"/>
        <v>31.6184</v>
      </c>
      <c r="M4852" s="30">
        <f t="shared" si="1222"/>
        <v>66</v>
      </c>
      <c r="N4852" s="30" t="str">
        <f t="shared" si="1223"/>
        <v>31.6184</v>
      </c>
      <c r="O4852" s="30">
        <f t="shared" si="1224"/>
        <v>74</v>
      </c>
      <c r="P4852" s="30" t="str">
        <f t="shared" si="1225"/>
        <v>31.6184</v>
      </c>
      <c r="Q4852" s="30">
        <f t="shared" si="1226"/>
        <v>82</v>
      </c>
      <c r="R4852" s="36" t="str">
        <f t="shared" si="1227"/>
        <v>08-Aug-2017</v>
      </c>
      <c r="S4852" s="37">
        <f t="shared" si="1218"/>
        <v>31.618400000000001</v>
      </c>
    </row>
    <row r="4853" spans="1:19">
      <c r="A4853" s="30" t="s">
        <v>10381</v>
      </c>
      <c r="D4853" s="30" t="str">
        <f t="shared" si="1212"/>
        <v>119739</v>
      </c>
      <c r="E4853" s="30">
        <f t="shared" si="1216"/>
        <v>7</v>
      </c>
      <c r="F4853" s="30" t="str">
        <f t="shared" si="1213"/>
        <v>INF174K01JI7</v>
      </c>
      <c r="G4853" s="30">
        <f t="shared" si="1217"/>
        <v>20</v>
      </c>
      <c r="H4853" s="30" t="str">
        <f t="shared" si="1214"/>
        <v>-</v>
      </c>
      <c r="I4853" s="30">
        <f t="shared" si="1219"/>
        <v>22</v>
      </c>
      <c r="J4853" s="35" t="str">
        <f t="shared" si="1215"/>
        <v>Kotak Bond Short Term Plan-(Growth) - Direct</v>
      </c>
      <c r="K4853" s="35">
        <f t="shared" si="1220"/>
        <v>67</v>
      </c>
      <c r="L4853" s="30" t="str">
        <f t="shared" si="1221"/>
        <v>32.6481</v>
      </c>
      <c r="M4853" s="30">
        <f t="shared" si="1222"/>
        <v>75</v>
      </c>
      <c r="N4853" s="30" t="str">
        <f t="shared" si="1223"/>
        <v>32.6481</v>
      </c>
      <c r="O4853" s="30">
        <f t="shared" si="1224"/>
        <v>83</v>
      </c>
      <c r="P4853" s="30" t="str">
        <f t="shared" si="1225"/>
        <v>32.6481</v>
      </c>
      <c r="Q4853" s="30">
        <f t="shared" si="1226"/>
        <v>91</v>
      </c>
      <c r="R4853" s="36" t="str">
        <f t="shared" si="1227"/>
        <v>08-Aug-2017</v>
      </c>
      <c r="S4853" s="37">
        <f t="shared" si="1218"/>
        <v>32.648099999999999</v>
      </c>
    </row>
    <row r="4854" spans="1:19">
      <c r="A4854" s="30" t="s">
        <v>10382</v>
      </c>
      <c r="D4854" s="30" t="str">
        <f t="shared" si="1212"/>
        <v>125253</v>
      </c>
      <c r="E4854" s="30">
        <f t="shared" si="1216"/>
        <v>7</v>
      </c>
      <c r="F4854" s="30" t="str">
        <f t="shared" si="1213"/>
        <v>INF174K01YP1</v>
      </c>
      <c r="G4854" s="30">
        <f t="shared" si="1217"/>
        <v>20</v>
      </c>
      <c r="H4854" s="30" t="str">
        <f t="shared" si="1214"/>
        <v>-</v>
      </c>
      <c r="I4854" s="30">
        <f t="shared" si="1219"/>
        <v>22</v>
      </c>
      <c r="J4854" s="35" t="str">
        <f t="shared" si="1215"/>
        <v>Kotak Bond Short Term Plan-(Half Yearly Dividend)</v>
      </c>
      <c r="K4854" s="35">
        <f t="shared" si="1220"/>
        <v>72</v>
      </c>
      <c r="L4854" s="30" t="str">
        <f t="shared" si="1221"/>
        <v>11.6562</v>
      </c>
      <c r="M4854" s="30">
        <f t="shared" si="1222"/>
        <v>80</v>
      </c>
      <c r="N4854" s="30" t="str">
        <f t="shared" si="1223"/>
        <v>11.6562</v>
      </c>
      <c r="O4854" s="30">
        <f t="shared" si="1224"/>
        <v>88</v>
      </c>
      <c r="P4854" s="30" t="str">
        <f t="shared" si="1225"/>
        <v>11.6562</v>
      </c>
      <c r="Q4854" s="30">
        <f t="shared" si="1226"/>
        <v>96</v>
      </c>
      <c r="R4854" s="36" t="str">
        <f t="shared" si="1227"/>
        <v>08-Aug-2017</v>
      </c>
      <c r="S4854" s="37">
        <f t="shared" si="1218"/>
        <v>11.6562</v>
      </c>
    </row>
    <row r="4855" spans="1:19">
      <c r="A4855" s="30" t="s">
        <v>10383</v>
      </c>
      <c r="D4855" s="30" t="str">
        <f t="shared" si="1212"/>
        <v>125254</v>
      </c>
      <c r="E4855" s="30">
        <f t="shared" si="1216"/>
        <v>7</v>
      </c>
      <c r="F4855" s="30" t="str">
        <f t="shared" si="1213"/>
        <v>INF174K01YR7</v>
      </c>
      <c r="G4855" s="30">
        <f t="shared" si="1217"/>
        <v>20</v>
      </c>
      <c r="H4855" s="30" t="str">
        <f t="shared" si="1214"/>
        <v>-</v>
      </c>
      <c r="I4855" s="30">
        <f t="shared" si="1219"/>
        <v>22</v>
      </c>
      <c r="J4855" s="35" t="str">
        <f t="shared" si="1215"/>
        <v>Kotak Bond Short Term Plan-(Half Yearly Dividend) - Direct</v>
      </c>
      <c r="K4855" s="35">
        <f t="shared" si="1220"/>
        <v>81</v>
      </c>
      <c r="L4855" s="30" t="str">
        <f t="shared" si="1221"/>
        <v>11.684</v>
      </c>
      <c r="M4855" s="30">
        <f t="shared" si="1222"/>
        <v>88</v>
      </c>
      <c r="N4855" s="30" t="str">
        <f t="shared" si="1223"/>
        <v>11.684</v>
      </c>
      <c r="O4855" s="30">
        <f t="shared" si="1224"/>
        <v>95</v>
      </c>
      <c r="P4855" s="30" t="str">
        <f t="shared" si="1225"/>
        <v>11.684</v>
      </c>
      <c r="Q4855" s="30">
        <f t="shared" si="1226"/>
        <v>102</v>
      </c>
      <c r="R4855" s="36" t="str">
        <f t="shared" si="1227"/>
        <v>08-Aug-2017</v>
      </c>
      <c r="S4855" s="37">
        <f t="shared" si="1218"/>
        <v>11.683999999999999</v>
      </c>
    </row>
    <row r="4856" spans="1:19">
      <c r="A4856" s="30" t="s">
        <v>5997</v>
      </c>
      <c r="D4856" s="30" t="str">
        <f t="shared" si="1212"/>
        <v>133770</v>
      </c>
      <c r="E4856" s="30">
        <f t="shared" si="1216"/>
        <v>7</v>
      </c>
      <c r="F4856" s="30" t="str">
        <f t="shared" si="1213"/>
        <v>-</v>
      </c>
      <c r="G4856" s="30">
        <f t="shared" si="1217"/>
        <v>9</v>
      </c>
      <c r="H4856" s="30" t="str">
        <f t="shared" si="1214"/>
        <v>-</v>
      </c>
      <c r="I4856" s="30">
        <f t="shared" si="1219"/>
        <v>11</v>
      </c>
      <c r="J4856" s="35" t="str">
        <f t="shared" si="1215"/>
        <v>Kotak Coporate Bond Fund- Retail Plan-Growth Option</v>
      </c>
      <c r="K4856" s="35">
        <f t="shared" si="1220"/>
        <v>63</v>
      </c>
      <c r="L4856" s="30" t="str">
        <f t="shared" si="1221"/>
        <v>2034.9063</v>
      </c>
      <c r="M4856" s="30">
        <f t="shared" si="1222"/>
        <v>73</v>
      </c>
      <c r="N4856" s="30" t="str">
        <f t="shared" si="1223"/>
        <v>2034.9063</v>
      </c>
      <c r="O4856" s="30">
        <f t="shared" si="1224"/>
        <v>83</v>
      </c>
      <c r="P4856" s="30" t="str">
        <f t="shared" si="1225"/>
        <v>2034.9063</v>
      </c>
      <c r="Q4856" s="30">
        <f t="shared" si="1226"/>
        <v>93</v>
      </c>
      <c r="R4856" s="36" t="str">
        <f t="shared" si="1227"/>
        <v>21-Oct-2016</v>
      </c>
      <c r="S4856" s="37">
        <f t="shared" si="1218"/>
        <v>2034.9063000000001</v>
      </c>
    </row>
    <row r="4857" spans="1:19">
      <c r="A4857" s="30" t="s">
        <v>10384</v>
      </c>
      <c r="D4857" s="30" t="str">
        <f t="shared" si="1212"/>
        <v>133791</v>
      </c>
      <c r="E4857" s="30">
        <f t="shared" si="1216"/>
        <v>7</v>
      </c>
      <c r="F4857" s="30" t="str">
        <f t="shared" si="1213"/>
        <v>INF178L01BY0</v>
      </c>
      <c r="G4857" s="30">
        <f t="shared" si="1217"/>
        <v>20</v>
      </c>
      <c r="H4857" s="30" t="str">
        <f t="shared" si="1214"/>
        <v>-</v>
      </c>
      <c r="I4857" s="30">
        <f t="shared" si="1219"/>
        <v>22</v>
      </c>
      <c r="J4857" s="35" t="str">
        <f t="shared" si="1215"/>
        <v>Kotak Corporate Bond Fund- Direct Plan- Growth Option</v>
      </c>
      <c r="K4857" s="35">
        <f t="shared" si="1220"/>
        <v>76</v>
      </c>
      <c r="L4857" s="30" t="str">
        <f t="shared" si="1221"/>
        <v>2239.3804</v>
      </c>
      <c r="M4857" s="30">
        <f t="shared" si="1222"/>
        <v>86</v>
      </c>
      <c r="N4857" s="30" t="str">
        <f t="shared" si="1223"/>
        <v>2239.3804</v>
      </c>
      <c r="O4857" s="30">
        <f t="shared" si="1224"/>
        <v>96</v>
      </c>
      <c r="P4857" s="30" t="str">
        <f t="shared" si="1225"/>
        <v>2239.3804</v>
      </c>
      <c r="Q4857" s="30">
        <f t="shared" si="1226"/>
        <v>106</v>
      </c>
      <c r="R4857" s="36" t="str">
        <f t="shared" si="1227"/>
        <v>08-Aug-2017</v>
      </c>
      <c r="S4857" s="37">
        <f t="shared" si="1218"/>
        <v>2239.3804</v>
      </c>
    </row>
    <row r="4858" spans="1:19" ht="26">
      <c r="A4858" s="30" t="s">
        <v>10385</v>
      </c>
      <c r="D4858" s="30" t="str">
        <f t="shared" si="1212"/>
        <v>133792</v>
      </c>
      <c r="E4858" s="30">
        <f t="shared" si="1216"/>
        <v>7</v>
      </c>
      <c r="F4858" s="30" t="str">
        <f t="shared" si="1213"/>
        <v>INF178L01BZ7</v>
      </c>
      <c r="G4858" s="30">
        <f t="shared" si="1217"/>
        <v>20</v>
      </c>
      <c r="H4858" s="30" t="str">
        <f t="shared" si="1214"/>
        <v>-</v>
      </c>
      <c r="I4858" s="30">
        <f t="shared" si="1219"/>
        <v>22</v>
      </c>
      <c r="J4858" s="35" t="str">
        <f t="shared" si="1215"/>
        <v>Kotak Corporate Bond Fund- Direct Plan- Monthly Dividend Option</v>
      </c>
      <c r="K4858" s="35">
        <f t="shared" si="1220"/>
        <v>86</v>
      </c>
      <c r="L4858" s="30" t="str">
        <f t="shared" si="1221"/>
        <v>1107.6216</v>
      </c>
      <c r="M4858" s="30">
        <f t="shared" si="1222"/>
        <v>96</v>
      </c>
      <c r="N4858" s="30" t="str">
        <f t="shared" si="1223"/>
        <v>1107.6216</v>
      </c>
      <c r="O4858" s="30">
        <f t="shared" si="1224"/>
        <v>106</v>
      </c>
      <c r="P4858" s="30" t="str">
        <f t="shared" si="1225"/>
        <v>1107.6216</v>
      </c>
      <c r="Q4858" s="30">
        <f t="shared" si="1226"/>
        <v>116</v>
      </c>
      <c r="R4858" s="36" t="str">
        <f t="shared" si="1227"/>
        <v>08-Aug-2017</v>
      </c>
      <c r="S4858" s="37">
        <f t="shared" si="1218"/>
        <v>1107.6215999999999</v>
      </c>
    </row>
    <row r="4859" spans="1:19">
      <c r="A4859" s="30" t="s">
        <v>5998</v>
      </c>
      <c r="D4859" s="30" t="str">
        <f t="shared" si="1212"/>
        <v>133772</v>
      </c>
      <c r="E4859" s="30">
        <f t="shared" si="1216"/>
        <v>7</v>
      </c>
      <c r="F4859" s="30" t="str">
        <f t="shared" si="1213"/>
        <v>INF178L01921</v>
      </c>
      <c r="G4859" s="30">
        <f t="shared" si="1217"/>
        <v>20</v>
      </c>
      <c r="H4859" s="30" t="str">
        <f t="shared" si="1214"/>
        <v>-</v>
      </c>
      <c r="I4859" s="30">
        <f t="shared" si="1219"/>
        <v>22</v>
      </c>
      <c r="J4859" s="35" t="str">
        <f t="shared" si="1215"/>
        <v>Kotak Corporate Bond Fund- Institutional Plan-Growth Option</v>
      </c>
      <c r="K4859" s="35">
        <f t="shared" si="1220"/>
        <v>82</v>
      </c>
      <c r="L4859" s="30" t="str">
        <f t="shared" si="1221"/>
        <v>2090.4924</v>
      </c>
      <c r="M4859" s="30">
        <f t="shared" si="1222"/>
        <v>92</v>
      </c>
      <c r="N4859" s="30" t="str">
        <f t="shared" si="1223"/>
        <v>2090.4924</v>
      </c>
      <c r="O4859" s="30">
        <f t="shared" si="1224"/>
        <v>102</v>
      </c>
      <c r="P4859" s="30" t="str">
        <f t="shared" si="1225"/>
        <v>2090.4924</v>
      </c>
      <c r="Q4859" s="30">
        <f t="shared" si="1226"/>
        <v>112</v>
      </c>
      <c r="R4859" s="36" t="str">
        <f t="shared" si="1227"/>
        <v>21-Oct-2016</v>
      </c>
      <c r="S4859" s="37">
        <f t="shared" si="1218"/>
        <v>2090.4924000000001</v>
      </c>
    </row>
    <row r="4860" spans="1:19">
      <c r="A4860" s="30" t="s">
        <v>10386</v>
      </c>
      <c r="D4860" s="30" t="str">
        <f t="shared" si="1212"/>
        <v>133782</v>
      </c>
      <c r="E4860" s="30">
        <f t="shared" si="1216"/>
        <v>7</v>
      </c>
      <c r="F4860" s="30" t="str">
        <f t="shared" si="1213"/>
        <v>INF178L01BO1</v>
      </c>
      <c r="G4860" s="30">
        <f t="shared" si="1217"/>
        <v>20</v>
      </c>
      <c r="H4860" s="30" t="str">
        <f t="shared" si="1214"/>
        <v>-</v>
      </c>
      <c r="I4860" s="30">
        <f t="shared" si="1219"/>
        <v>22</v>
      </c>
      <c r="J4860" s="35" t="str">
        <f t="shared" si="1215"/>
        <v>Kotak Corporate Bond Fund- Regular Plan-Growth Option</v>
      </c>
      <c r="K4860" s="35">
        <f t="shared" si="1220"/>
        <v>76</v>
      </c>
      <c r="L4860" s="30" t="str">
        <f t="shared" si="1221"/>
        <v>2199.8107</v>
      </c>
      <c r="M4860" s="30">
        <f t="shared" si="1222"/>
        <v>86</v>
      </c>
      <c r="N4860" s="30" t="str">
        <f t="shared" si="1223"/>
        <v>2199.8107</v>
      </c>
      <c r="O4860" s="30">
        <f t="shared" si="1224"/>
        <v>96</v>
      </c>
      <c r="P4860" s="30" t="str">
        <f t="shared" si="1225"/>
        <v>2199.8107</v>
      </c>
      <c r="Q4860" s="30">
        <f t="shared" si="1226"/>
        <v>106</v>
      </c>
      <c r="R4860" s="36" t="str">
        <f t="shared" si="1227"/>
        <v>08-Aug-2017</v>
      </c>
      <c r="S4860" s="37">
        <f t="shared" si="1218"/>
        <v>2199.8107</v>
      </c>
    </row>
    <row r="4861" spans="1:19" ht="26">
      <c r="A4861" s="30" t="s">
        <v>10387</v>
      </c>
      <c r="D4861" s="30" t="str">
        <f t="shared" si="1212"/>
        <v>133787</v>
      </c>
      <c r="E4861" s="30">
        <f t="shared" si="1216"/>
        <v>7</v>
      </c>
      <c r="F4861" s="30" t="str">
        <f t="shared" si="1213"/>
        <v>INF178L01BP8</v>
      </c>
      <c r="G4861" s="30">
        <f t="shared" si="1217"/>
        <v>20</v>
      </c>
      <c r="H4861" s="30" t="str">
        <f t="shared" si="1214"/>
        <v>-</v>
      </c>
      <c r="I4861" s="30">
        <f t="shared" si="1219"/>
        <v>22</v>
      </c>
      <c r="J4861" s="35" t="str">
        <f t="shared" si="1215"/>
        <v>Kotak Corporate Bond Fund- Regular Plan-Monthly Dividend Option</v>
      </c>
      <c r="K4861" s="35">
        <f t="shared" si="1220"/>
        <v>86</v>
      </c>
      <c r="L4861" s="30" t="str">
        <f t="shared" si="1221"/>
        <v>1053.5915</v>
      </c>
      <c r="M4861" s="30">
        <f t="shared" si="1222"/>
        <v>96</v>
      </c>
      <c r="N4861" s="30" t="str">
        <f t="shared" si="1223"/>
        <v>1053.5915</v>
      </c>
      <c r="O4861" s="30">
        <f t="shared" si="1224"/>
        <v>106</v>
      </c>
      <c r="P4861" s="30" t="str">
        <f t="shared" si="1225"/>
        <v>1053.5915</v>
      </c>
      <c r="Q4861" s="30">
        <f t="shared" si="1226"/>
        <v>116</v>
      </c>
      <c r="R4861" s="36" t="str">
        <f t="shared" si="1227"/>
        <v>08-Aug-2017</v>
      </c>
      <c r="S4861" s="37">
        <f t="shared" si="1218"/>
        <v>1053.5915</v>
      </c>
    </row>
    <row r="4862" spans="1:19" ht="26">
      <c r="A4862" s="30" t="s">
        <v>10388</v>
      </c>
      <c r="D4862" s="30" t="str">
        <f t="shared" si="1212"/>
        <v>133777</v>
      </c>
      <c r="E4862" s="30">
        <f t="shared" si="1216"/>
        <v>7</v>
      </c>
      <c r="F4862" s="30" t="str">
        <f t="shared" si="1213"/>
        <v>INF178L01BR4</v>
      </c>
      <c r="G4862" s="30">
        <f t="shared" si="1217"/>
        <v>20</v>
      </c>
      <c r="H4862" s="30" t="str">
        <f t="shared" si="1214"/>
        <v>-</v>
      </c>
      <c r="I4862" s="30">
        <f t="shared" si="1219"/>
        <v>22</v>
      </c>
      <c r="J4862" s="35" t="str">
        <f t="shared" si="1215"/>
        <v>Kotak Corporate Bond Fund- Regular Plan-Quarterly Dividend Option</v>
      </c>
      <c r="K4862" s="35">
        <f t="shared" si="1220"/>
        <v>88</v>
      </c>
      <c r="L4862" s="30" t="str">
        <f t="shared" si="1221"/>
        <v>1060.1627</v>
      </c>
      <c r="M4862" s="30">
        <f t="shared" si="1222"/>
        <v>98</v>
      </c>
      <c r="N4862" s="30" t="str">
        <f t="shared" si="1223"/>
        <v>1060.1627</v>
      </c>
      <c r="O4862" s="30">
        <f t="shared" si="1224"/>
        <v>108</v>
      </c>
      <c r="P4862" s="30" t="str">
        <f t="shared" si="1225"/>
        <v>1060.1627</v>
      </c>
      <c r="Q4862" s="30">
        <f t="shared" si="1226"/>
        <v>118</v>
      </c>
      <c r="R4862" s="36" t="str">
        <f t="shared" si="1227"/>
        <v>08-Aug-2017</v>
      </c>
      <c r="S4862" s="37">
        <f t="shared" si="1218"/>
        <v>1060.1627000000001</v>
      </c>
    </row>
    <row r="4863" spans="1:19" ht="26">
      <c r="A4863" s="30" t="s">
        <v>5999</v>
      </c>
      <c r="D4863" s="30" t="str">
        <f t="shared" si="1212"/>
        <v>133779</v>
      </c>
      <c r="E4863" s="30">
        <f t="shared" si="1216"/>
        <v>7</v>
      </c>
      <c r="F4863" s="30" t="str">
        <f t="shared" si="1213"/>
        <v>INF178L01855</v>
      </c>
      <c r="G4863" s="30">
        <f t="shared" si="1217"/>
        <v>20</v>
      </c>
      <c r="H4863" s="30" t="str">
        <f t="shared" si="1214"/>
        <v>-</v>
      </c>
      <c r="I4863" s="30">
        <f t="shared" si="1219"/>
        <v>22</v>
      </c>
      <c r="J4863" s="35" t="str">
        <f t="shared" si="1215"/>
        <v>Kotak Corporate Bond Fund- Retail Plan- Monthly Dividend Option</v>
      </c>
      <c r="K4863" s="35">
        <f t="shared" si="1220"/>
        <v>86</v>
      </c>
      <c r="L4863" s="30" t="str">
        <f t="shared" si="1221"/>
        <v>1040.0538</v>
      </c>
      <c r="M4863" s="30">
        <f t="shared" si="1222"/>
        <v>96</v>
      </c>
      <c r="N4863" s="30" t="str">
        <f t="shared" si="1223"/>
        <v>1040.0538</v>
      </c>
      <c r="O4863" s="30">
        <f t="shared" si="1224"/>
        <v>106</v>
      </c>
      <c r="P4863" s="30" t="str">
        <f t="shared" si="1225"/>
        <v>1040.0538</v>
      </c>
      <c r="Q4863" s="30">
        <f t="shared" si="1226"/>
        <v>116</v>
      </c>
      <c r="R4863" s="36" t="str">
        <f t="shared" si="1227"/>
        <v>21-Oct-2016</v>
      </c>
      <c r="S4863" s="37">
        <f t="shared" si="1218"/>
        <v>1040.0537999999999</v>
      </c>
    </row>
    <row r="4864" spans="1:19" ht="26">
      <c r="A4864" s="30" t="s">
        <v>6000</v>
      </c>
      <c r="D4864" s="30" t="str">
        <f t="shared" si="1212"/>
        <v>133771</v>
      </c>
      <c r="E4864" s="30">
        <f t="shared" si="1216"/>
        <v>7</v>
      </c>
      <c r="F4864" s="30" t="str">
        <f t="shared" si="1213"/>
        <v>INF178L01897</v>
      </c>
      <c r="G4864" s="30">
        <f t="shared" si="1217"/>
        <v>20</v>
      </c>
      <c r="H4864" s="30" t="str">
        <f t="shared" si="1214"/>
        <v>-</v>
      </c>
      <c r="I4864" s="30">
        <f t="shared" si="1219"/>
        <v>22</v>
      </c>
      <c r="J4864" s="35" t="str">
        <f t="shared" si="1215"/>
        <v>Kotak Corporate Bond Fund- Retail Plan- Weekly Dividend Option</v>
      </c>
      <c r="K4864" s="35">
        <f t="shared" si="1220"/>
        <v>85</v>
      </c>
      <c r="L4864" s="30" t="str">
        <f t="shared" si="1221"/>
        <v>1052.3061</v>
      </c>
      <c r="M4864" s="30">
        <f t="shared" si="1222"/>
        <v>95</v>
      </c>
      <c r="N4864" s="30" t="str">
        <f t="shared" si="1223"/>
        <v>1052.3061</v>
      </c>
      <c r="O4864" s="30">
        <f t="shared" si="1224"/>
        <v>105</v>
      </c>
      <c r="P4864" s="30" t="str">
        <f t="shared" si="1225"/>
        <v>1052.3061</v>
      </c>
      <c r="Q4864" s="30">
        <f t="shared" si="1226"/>
        <v>115</v>
      </c>
      <c r="R4864" s="36" t="str">
        <f t="shared" si="1227"/>
        <v>21-Oct-2016</v>
      </c>
      <c r="S4864" s="37">
        <f t="shared" si="1218"/>
        <v>1052.3061</v>
      </c>
    </row>
    <row r="4865" spans="1:19">
      <c r="A4865" s="30" t="s">
        <v>6001</v>
      </c>
      <c r="D4865" s="30" t="str">
        <f t="shared" si="1212"/>
        <v>133783</v>
      </c>
      <c r="E4865" s="30">
        <f t="shared" si="1216"/>
        <v>7</v>
      </c>
      <c r="F4865" s="30" t="str">
        <f t="shared" si="1213"/>
        <v>-</v>
      </c>
      <c r="G4865" s="30">
        <f t="shared" si="1217"/>
        <v>9</v>
      </c>
      <c r="H4865" s="30" t="str">
        <f t="shared" si="1214"/>
        <v>-</v>
      </c>
      <c r="I4865" s="30">
        <f t="shared" si="1219"/>
        <v>11</v>
      </c>
      <c r="J4865" s="35" t="str">
        <f t="shared" si="1215"/>
        <v>Kotak Corporate Bond Fund- Retail Plan-Daily Dividend Option</v>
      </c>
      <c r="K4865" s="35">
        <f t="shared" si="1220"/>
        <v>72</v>
      </c>
      <c r="L4865" s="30" t="str">
        <f t="shared" si="1221"/>
        <v>1052.6393</v>
      </c>
      <c r="M4865" s="30">
        <f t="shared" si="1222"/>
        <v>82</v>
      </c>
      <c r="N4865" s="30" t="str">
        <f t="shared" si="1223"/>
        <v>1052.6393</v>
      </c>
      <c r="O4865" s="30">
        <f t="shared" si="1224"/>
        <v>92</v>
      </c>
      <c r="P4865" s="30" t="str">
        <f t="shared" si="1225"/>
        <v>1052.6393</v>
      </c>
      <c r="Q4865" s="30">
        <f t="shared" si="1226"/>
        <v>102</v>
      </c>
      <c r="R4865" s="36" t="str">
        <f t="shared" si="1227"/>
        <v>21-Oct-2016</v>
      </c>
      <c r="S4865" s="37">
        <f t="shared" si="1218"/>
        <v>1052.6393</v>
      </c>
    </row>
    <row r="4866" spans="1:19" ht="26">
      <c r="A4866" s="30" t="s">
        <v>6002</v>
      </c>
      <c r="D4866" s="30" t="str">
        <f t="shared" si="1212"/>
        <v>133776</v>
      </c>
      <c r="E4866" s="30">
        <f t="shared" si="1216"/>
        <v>7</v>
      </c>
      <c r="F4866" s="30" t="str">
        <f t="shared" si="1213"/>
        <v>INF178L01BU8</v>
      </c>
      <c r="G4866" s="30">
        <f t="shared" si="1217"/>
        <v>20</v>
      </c>
      <c r="H4866" s="30" t="str">
        <f t="shared" si="1214"/>
        <v>-</v>
      </c>
      <c r="I4866" s="30">
        <f t="shared" si="1219"/>
        <v>22</v>
      </c>
      <c r="J4866" s="35" t="str">
        <f t="shared" si="1215"/>
        <v>Kotak Corporate Bond Fund- Standard Plan-Daily Dividend Option</v>
      </c>
      <c r="K4866" s="35">
        <f t="shared" si="1220"/>
        <v>85</v>
      </c>
      <c r="L4866" s="30" t="str">
        <f t="shared" si="1221"/>
        <v>1052.7994</v>
      </c>
      <c r="M4866" s="30">
        <f t="shared" si="1222"/>
        <v>95</v>
      </c>
      <c r="N4866" s="30" t="str">
        <f t="shared" si="1223"/>
        <v>1052.7994</v>
      </c>
      <c r="O4866" s="30">
        <f t="shared" si="1224"/>
        <v>105</v>
      </c>
      <c r="P4866" s="30" t="str">
        <f t="shared" si="1225"/>
        <v>1052.7994</v>
      </c>
      <c r="Q4866" s="30">
        <f t="shared" si="1226"/>
        <v>115</v>
      </c>
      <c r="R4866" s="36" t="str">
        <f t="shared" si="1227"/>
        <v>21-Oct-2016</v>
      </c>
      <c r="S4866" s="37">
        <f t="shared" si="1218"/>
        <v>1052.7994000000001</v>
      </c>
    </row>
    <row r="4867" spans="1:19" ht="26">
      <c r="A4867" s="30" t="s">
        <v>6003</v>
      </c>
      <c r="D4867" s="30" t="str">
        <f t="shared" si="1212"/>
        <v>133786</v>
      </c>
      <c r="E4867" s="30">
        <f t="shared" si="1216"/>
        <v>7</v>
      </c>
      <c r="F4867" s="30" t="str">
        <f t="shared" si="1213"/>
        <v>-</v>
      </c>
      <c r="G4867" s="30">
        <f t="shared" si="1217"/>
        <v>9</v>
      </c>
      <c r="H4867" s="30" t="str">
        <f t="shared" si="1214"/>
        <v xml:space="preserve">INF178L01BT0 </v>
      </c>
      <c r="I4867" s="30">
        <f t="shared" si="1219"/>
        <v>23</v>
      </c>
      <c r="J4867" s="35" t="str">
        <f t="shared" si="1215"/>
        <v>Kotak Corporate Bond Fund- Standard Plan-Weekly Dividend Option</v>
      </c>
      <c r="K4867" s="35">
        <f t="shared" si="1220"/>
        <v>87</v>
      </c>
      <c r="L4867" s="30" t="str">
        <f t="shared" si="1221"/>
        <v>1202.9939</v>
      </c>
      <c r="M4867" s="30">
        <f t="shared" si="1222"/>
        <v>97</v>
      </c>
      <c r="N4867" s="30" t="str">
        <f t="shared" si="1223"/>
        <v>1202.9939</v>
      </c>
      <c r="O4867" s="30">
        <f t="shared" si="1224"/>
        <v>107</v>
      </c>
      <c r="P4867" s="30" t="str">
        <f t="shared" si="1225"/>
        <v>1202.9939</v>
      </c>
      <c r="Q4867" s="30">
        <f t="shared" si="1226"/>
        <v>117</v>
      </c>
      <c r="R4867" s="36" t="str">
        <f t="shared" si="1227"/>
        <v>21-Oct-2016</v>
      </c>
      <c r="S4867" s="37">
        <f t="shared" si="1218"/>
        <v>1202.9938999999999</v>
      </c>
    </row>
    <row r="4868" spans="1:19">
      <c r="A4868" s="30" t="s">
        <v>6004</v>
      </c>
      <c r="D4868" s="30" t="str">
        <f t="shared" si="1212"/>
        <v>102867</v>
      </c>
      <c r="E4868" s="30">
        <f t="shared" si="1216"/>
        <v>7</v>
      </c>
      <c r="F4868" s="30" t="str">
        <f t="shared" si="1213"/>
        <v>-</v>
      </c>
      <c r="G4868" s="30">
        <f t="shared" si="1217"/>
        <v>9</v>
      </c>
      <c r="H4868" s="30" t="str">
        <f t="shared" si="1214"/>
        <v>INF174K01EW9</v>
      </c>
      <c r="I4868" s="30">
        <f t="shared" si="1219"/>
        <v>22</v>
      </c>
      <c r="J4868" s="35" t="str">
        <f t="shared" si="1215"/>
        <v>Kotak Flexi-Debt - Regular Plan - Dividend</v>
      </c>
      <c r="K4868" s="35">
        <f t="shared" si="1220"/>
        <v>65</v>
      </c>
      <c r="L4868" s="30" t="str">
        <f t="shared" si="1221"/>
        <v>10.7268</v>
      </c>
      <c r="M4868" s="30">
        <f t="shared" si="1222"/>
        <v>73</v>
      </c>
      <c r="N4868" s="30" t="str">
        <f t="shared" si="1223"/>
        <v>10.7268</v>
      </c>
      <c r="O4868" s="30">
        <f t="shared" si="1224"/>
        <v>81</v>
      </c>
      <c r="P4868" s="30" t="str">
        <f t="shared" si="1225"/>
        <v>10.7268</v>
      </c>
      <c r="Q4868" s="30">
        <f t="shared" si="1226"/>
        <v>89</v>
      </c>
      <c r="R4868" s="36" t="str">
        <f t="shared" si="1227"/>
        <v>21-Oct-2016</v>
      </c>
      <c r="S4868" s="37">
        <f t="shared" si="1218"/>
        <v>10.726800000000001</v>
      </c>
    </row>
    <row r="4869" spans="1:19">
      <c r="A4869" s="30" t="s">
        <v>6005</v>
      </c>
      <c r="D4869" s="30" t="str">
        <f t="shared" si="1212"/>
        <v>102868</v>
      </c>
      <c r="E4869" s="30">
        <f t="shared" si="1216"/>
        <v>7</v>
      </c>
      <c r="F4869" s="30" t="str">
        <f t="shared" si="1213"/>
        <v>INF174K01EV1</v>
      </c>
      <c r="G4869" s="30">
        <f t="shared" si="1217"/>
        <v>20</v>
      </c>
      <c r="H4869" s="30" t="str">
        <f t="shared" si="1214"/>
        <v>-</v>
      </c>
      <c r="I4869" s="30">
        <f t="shared" si="1219"/>
        <v>22</v>
      </c>
      <c r="J4869" s="35" t="str">
        <f t="shared" si="1215"/>
        <v>Kotak Flexi-Debt - Regular Plan - Growth</v>
      </c>
      <c r="K4869" s="35">
        <f t="shared" si="1220"/>
        <v>63</v>
      </c>
      <c r="L4869" s="30" t="str">
        <f t="shared" si="1221"/>
        <v>25.1289</v>
      </c>
      <c r="M4869" s="30">
        <f t="shared" si="1222"/>
        <v>71</v>
      </c>
      <c r="N4869" s="30" t="str">
        <f t="shared" si="1223"/>
        <v>25.1289</v>
      </c>
      <c r="O4869" s="30">
        <f t="shared" si="1224"/>
        <v>79</v>
      </c>
      <c r="P4869" s="30" t="str">
        <f t="shared" si="1225"/>
        <v>25.1289</v>
      </c>
      <c r="Q4869" s="30">
        <f t="shared" si="1226"/>
        <v>87</v>
      </c>
      <c r="R4869" s="36" t="str">
        <f t="shared" si="1227"/>
        <v>21-Oct-2016</v>
      </c>
      <c r="S4869" s="37">
        <f t="shared" si="1218"/>
        <v>25.128900000000002</v>
      </c>
    </row>
    <row r="4870" spans="1:19">
      <c r="A4870" s="30" t="s">
        <v>6006</v>
      </c>
      <c r="D4870" s="30" t="str">
        <f t="shared" si="1212"/>
        <v>102869</v>
      </c>
      <c r="E4870" s="30">
        <f t="shared" si="1216"/>
        <v>7</v>
      </c>
      <c r="F4870" s="30" t="str">
        <f t="shared" si="1213"/>
        <v>INF174K01EZ2</v>
      </c>
      <c r="G4870" s="30">
        <f t="shared" si="1217"/>
        <v>20</v>
      </c>
      <c r="H4870" s="30" t="str">
        <f t="shared" si="1214"/>
        <v>INF174K01EY5</v>
      </c>
      <c r="I4870" s="30">
        <f t="shared" si="1219"/>
        <v>33</v>
      </c>
      <c r="J4870" s="35" t="str">
        <f t="shared" si="1215"/>
        <v>Kotak Flexi-Debt- Regular Plan - Daily Dividend</v>
      </c>
      <c r="K4870" s="35">
        <f t="shared" si="1220"/>
        <v>81</v>
      </c>
      <c r="L4870" s="30" t="str">
        <f t="shared" si="1221"/>
        <v>14.3817</v>
      </c>
      <c r="M4870" s="30">
        <f t="shared" si="1222"/>
        <v>89</v>
      </c>
      <c r="N4870" s="30" t="str">
        <f t="shared" si="1223"/>
        <v>14.3817</v>
      </c>
      <c r="O4870" s="30">
        <f t="shared" si="1224"/>
        <v>97</v>
      </c>
      <c r="P4870" s="30" t="str">
        <f t="shared" si="1225"/>
        <v>14.3817</v>
      </c>
      <c r="Q4870" s="30">
        <f t="shared" si="1226"/>
        <v>105</v>
      </c>
      <c r="R4870" s="36" t="str">
        <f t="shared" si="1227"/>
        <v>21-Oct-2016</v>
      </c>
      <c r="S4870" s="37">
        <f t="shared" si="1218"/>
        <v>14.3817</v>
      </c>
    </row>
    <row r="4871" spans="1:19">
      <c r="A4871" s="30" t="s">
        <v>6007</v>
      </c>
      <c r="D4871" s="30" t="str">
        <f t="shared" ref="D4871:D4934" si="1228">IF(ISERROR(LEFT(A4871,SEARCH(";",A4871)-1)),"",LEFT(A4871,SEARCH(";",A4871)-1))</f>
        <v>108372</v>
      </c>
      <c r="E4871" s="30">
        <f t="shared" si="1216"/>
        <v>7</v>
      </c>
      <c r="F4871" s="30" t="str">
        <f t="shared" ref="F4871:F4934" si="1229">IF($D4871="",A4871,MID($A4871,E4871+1,SEARCH(";",$A4871,E4871+1)-E4871-1))</f>
        <v>-</v>
      </c>
      <c r="G4871" s="30">
        <f t="shared" si="1217"/>
        <v>9</v>
      </c>
      <c r="H4871" s="30" t="str">
        <f t="shared" ref="H4871:H4934" si="1230">IF($D4871="","",MID($A4871,G4871+1,SEARCH(";",$A4871,G4871+1)-G4871-1))</f>
        <v>INF174K01EX7</v>
      </c>
      <c r="I4871" s="30">
        <f t="shared" si="1219"/>
        <v>22</v>
      </c>
      <c r="J4871" s="35" t="str">
        <f t="shared" ref="J4871:J4934" si="1231">IF($D4871="","",MID($A4871,I4871+1,SEARCH(";",$A4871,I4871+1)-I4871-1))</f>
        <v>Kotak Flexi Debt - Regular Plan- Weekly Dividend</v>
      </c>
      <c r="K4871" s="35">
        <f t="shared" si="1220"/>
        <v>71</v>
      </c>
      <c r="L4871" s="30" t="str">
        <f t="shared" si="1221"/>
        <v>10.035</v>
      </c>
      <c r="M4871" s="30">
        <f t="shared" si="1222"/>
        <v>78</v>
      </c>
      <c r="N4871" s="30" t="str">
        <f t="shared" si="1223"/>
        <v>10.035</v>
      </c>
      <c r="O4871" s="30">
        <f t="shared" si="1224"/>
        <v>85</v>
      </c>
      <c r="P4871" s="30" t="str">
        <f t="shared" si="1225"/>
        <v>10.035</v>
      </c>
      <c r="Q4871" s="30">
        <f t="shared" si="1226"/>
        <v>92</v>
      </c>
      <c r="R4871" s="36" t="str">
        <f t="shared" si="1227"/>
        <v>21-Oct-2016</v>
      </c>
      <c r="S4871" s="37">
        <f t="shared" si="1218"/>
        <v>10.035</v>
      </c>
    </row>
    <row r="4872" spans="1:19">
      <c r="A4872" s="30" t="s">
        <v>10389</v>
      </c>
      <c r="D4872" s="30" t="str">
        <f t="shared" si="1228"/>
        <v>119754</v>
      </c>
      <c r="E4872" s="30">
        <f t="shared" ref="E4872:E4935" si="1232">IF($D4872="","",LEN(D4872)+1)</f>
        <v>7</v>
      </c>
      <c r="F4872" s="30" t="str">
        <f t="shared" si="1229"/>
        <v>INF174K01JW8</v>
      </c>
      <c r="G4872" s="30">
        <f t="shared" ref="G4872:G4935" si="1233">IF($D4872="","",E4872+(LEN(F4872)+1))</f>
        <v>20</v>
      </c>
      <c r="H4872" s="30" t="str">
        <f t="shared" si="1230"/>
        <v>-</v>
      </c>
      <c r="I4872" s="30">
        <f t="shared" si="1219"/>
        <v>22</v>
      </c>
      <c r="J4872" s="35" t="str">
        <f t="shared" si="1231"/>
        <v>Kotak Flexi Debt - Daily Dividend Direct</v>
      </c>
      <c r="K4872" s="35">
        <f t="shared" si="1220"/>
        <v>63</v>
      </c>
      <c r="L4872" s="30" t="str">
        <f t="shared" si="1221"/>
        <v>10.1434</v>
      </c>
      <c r="M4872" s="30">
        <f t="shared" si="1222"/>
        <v>71</v>
      </c>
      <c r="N4872" s="30" t="str">
        <f t="shared" si="1223"/>
        <v>10.1434</v>
      </c>
      <c r="O4872" s="30">
        <f t="shared" si="1224"/>
        <v>79</v>
      </c>
      <c r="P4872" s="30" t="str">
        <f t="shared" si="1225"/>
        <v>10.1434</v>
      </c>
      <c r="Q4872" s="30">
        <f t="shared" si="1226"/>
        <v>87</v>
      </c>
      <c r="R4872" s="36" t="str">
        <f t="shared" si="1227"/>
        <v>08-Aug-2017</v>
      </c>
      <c r="S4872" s="37">
        <f t="shared" ref="S4872:S4935" si="1234">IF(L4872="","",L4872+0)</f>
        <v>10.1434</v>
      </c>
    </row>
    <row r="4873" spans="1:19">
      <c r="A4873" s="30" t="s">
        <v>10390</v>
      </c>
      <c r="D4873" s="30" t="str">
        <f t="shared" si="1228"/>
        <v>119755</v>
      </c>
      <c r="E4873" s="30">
        <f t="shared" si="1232"/>
        <v>7</v>
      </c>
      <c r="F4873" s="30" t="str">
        <f t="shared" si="1229"/>
        <v>INF174K01JU2</v>
      </c>
      <c r="G4873" s="30">
        <f t="shared" si="1233"/>
        <v>20</v>
      </c>
      <c r="H4873" s="30" t="str">
        <f t="shared" si="1230"/>
        <v>-</v>
      </c>
      <c r="I4873" s="30">
        <f t="shared" si="1219"/>
        <v>22</v>
      </c>
      <c r="J4873" s="35" t="str">
        <f t="shared" si="1231"/>
        <v>Kotak Flexi Debt - Growth Direct</v>
      </c>
      <c r="K4873" s="35">
        <f t="shared" si="1220"/>
        <v>55</v>
      </c>
      <c r="L4873" s="30" t="str">
        <f t="shared" si="1221"/>
        <v>22.4976</v>
      </c>
      <c r="M4873" s="30">
        <f t="shared" si="1222"/>
        <v>63</v>
      </c>
      <c r="N4873" s="30" t="str">
        <f t="shared" si="1223"/>
        <v>22.4976</v>
      </c>
      <c r="O4873" s="30">
        <f t="shared" si="1224"/>
        <v>71</v>
      </c>
      <c r="P4873" s="30" t="str">
        <f t="shared" si="1225"/>
        <v>22.4976</v>
      </c>
      <c r="Q4873" s="30">
        <f t="shared" si="1226"/>
        <v>79</v>
      </c>
      <c r="R4873" s="36" t="str">
        <f t="shared" si="1227"/>
        <v>08-Aug-2017</v>
      </c>
      <c r="S4873" s="37">
        <f t="shared" si="1234"/>
        <v>22.497599999999998</v>
      </c>
    </row>
    <row r="4874" spans="1:19">
      <c r="A4874" s="30" t="s">
        <v>10391</v>
      </c>
      <c r="D4874" s="30" t="str">
        <f t="shared" si="1228"/>
        <v>119753</v>
      </c>
      <c r="E4874" s="30">
        <f t="shared" si="1232"/>
        <v>7</v>
      </c>
      <c r="F4874" s="30" t="str">
        <f t="shared" si="1229"/>
        <v>INF174K01JX6</v>
      </c>
      <c r="G4874" s="30">
        <f t="shared" si="1233"/>
        <v>20</v>
      </c>
      <c r="H4874" s="30" t="str">
        <f t="shared" si="1230"/>
        <v>-</v>
      </c>
      <c r="I4874" s="30">
        <f t="shared" si="1219"/>
        <v>22</v>
      </c>
      <c r="J4874" s="35" t="str">
        <f t="shared" si="1231"/>
        <v>Kotak Flexi Debt - Quarterly Dividend Direct</v>
      </c>
      <c r="K4874" s="35">
        <f t="shared" si="1220"/>
        <v>67</v>
      </c>
      <c r="L4874" s="30" t="str">
        <f t="shared" si="1221"/>
        <v>10.7594</v>
      </c>
      <c r="M4874" s="30">
        <f t="shared" si="1222"/>
        <v>75</v>
      </c>
      <c r="N4874" s="30" t="str">
        <f t="shared" si="1223"/>
        <v>10.7594</v>
      </c>
      <c r="O4874" s="30">
        <f t="shared" si="1224"/>
        <v>83</v>
      </c>
      <c r="P4874" s="30" t="str">
        <f t="shared" si="1225"/>
        <v>10.7594</v>
      </c>
      <c r="Q4874" s="30">
        <f t="shared" si="1226"/>
        <v>91</v>
      </c>
      <c r="R4874" s="36" t="str">
        <f t="shared" si="1227"/>
        <v>08-Aug-2017</v>
      </c>
      <c r="S4874" s="37">
        <f t="shared" si="1234"/>
        <v>10.759399999999999</v>
      </c>
    </row>
    <row r="4875" spans="1:19">
      <c r="A4875" s="30" t="s">
        <v>10392</v>
      </c>
      <c r="D4875" s="30" t="str">
        <f t="shared" si="1228"/>
        <v>119756</v>
      </c>
      <c r="E4875" s="30">
        <f t="shared" si="1232"/>
        <v>7</v>
      </c>
      <c r="F4875" s="30" t="str">
        <f t="shared" si="1229"/>
        <v>INF174K01JV0</v>
      </c>
      <c r="G4875" s="30">
        <f t="shared" si="1233"/>
        <v>20</v>
      </c>
      <c r="H4875" s="30" t="str">
        <f t="shared" si="1230"/>
        <v>-</v>
      </c>
      <c r="I4875" s="30">
        <f t="shared" si="1219"/>
        <v>22</v>
      </c>
      <c r="J4875" s="35" t="str">
        <f t="shared" si="1231"/>
        <v>Kotak Flexi Debt - Weekly Dividend Direct</v>
      </c>
      <c r="K4875" s="35">
        <f t="shared" si="1220"/>
        <v>64</v>
      </c>
      <c r="L4875" s="30" t="str">
        <f t="shared" si="1221"/>
        <v>12.8785</v>
      </c>
      <c r="M4875" s="30">
        <f t="shared" si="1222"/>
        <v>72</v>
      </c>
      <c r="N4875" s="30" t="str">
        <f t="shared" si="1223"/>
        <v>12.8785</v>
      </c>
      <c r="O4875" s="30">
        <f t="shared" si="1224"/>
        <v>80</v>
      </c>
      <c r="P4875" s="30" t="str">
        <f t="shared" si="1225"/>
        <v>12.8785</v>
      </c>
      <c r="Q4875" s="30">
        <f t="shared" si="1226"/>
        <v>88</v>
      </c>
      <c r="R4875" s="36" t="str">
        <f t="shared" si="1227"/>
        <v>08-Aug-2017</v>
      </c>
      <c r="S4875" s="37">
        <f t="shared" si="1234"/>
        <v>12.878500000000001</v>
      </c>
    </row>
    <row r="4876" spans="1:19">
      <c r="A4876" s="30" t="s">
        <v>10393</v>
      </c>
      <c r="D4876" s="30" t="str">
        <f t="shared" si="1228"/>
        <v>108500</v>
      </c>
      <c r="E4876" s="30">
        <f t="shared" si="1232"/>
        <v>7</v>
      </c>
      <c r="F4876" s="30" t="str">
        <f t="shared" si="1229"/>
        <v>INF174K01FB0</v>
      </c>
      <c r="G4876" s="30">
        <f t="shared" si="1233"/>
        <v>20</v>
      </c>
      <c r="H4876" s="30" t="str">
        <f t="shared" si="1230"/>
        <v>-</v>
      </c>
      <c r="I4876" s="30">
        <f t="shared" si="1219"/>
        <v>22</v>
      </c>
      <c r="J4876" s="35" t="str">
        <f t="shared" si="1231"/>
        <v>Kotak Flexi Debt Regular Plan Daily Dividend</v>
      </c>
      <c r="K4876" s="35">
        <f t="shared" si="1220"/>
        <v>67</v>
      </c>
      <c r="L4876" s="30" t="str">
        <f t="shared" si="1221"/>
        <v>10.0475</v>
      </c>
      <c r="M4876" s="30">
        <f t="shared" si="1222"/>
        <v>75</v>
      </c>
      <c r="N4876" s="30" t="str">
        <f t="shared" si="1223"/>
        <v>10.0475</v>
      </c>
      <c r="O4876" s="30">
        <f t="shared" si="1224"/>
        <v>83</v>
      </c>
      <c r="P4876" s="30" t="str">
        <f t="shared" si="1225"/>
        <v>10.0475</v>
      </c>
      <c r="Q4876" s="30">
        <f t="shared" si="1226"/>
        <v>91</v>
      </c>
      <c r="R4876" s="36" t="str">
        <f t="shared" si="1227"/>
        <v>08-Aug-2017</v>
      </c>
      <c r="S4876" s="37">
        <f t="shared" si="1234"/>
        <v>10.047499999999999</v>
      </c>
    </row>
    <row r="4877" spans="1:19">
      <c r="A4877" s="30" t="s">
        <v>10394</v>
      </c>
      <c r="D4877" s="30" t="str">
        <f t="shared" si="1228"/>
        <v>108511</v>
      </c>
      <c r="E4877" s="30">
        <f t="shared" si="1232"/>
        <v>7</v>
      </c>
      <c r="F4877" s="30" t="str">
        <f t="shared" si="1229"/>
        <v>INF174K01FA2</v>
      </c>
      <c r="G4877" s="30">
        <f t="shared" si="1233"/>
        <v>20</v>
      </c>
      <c r="H4877" s="30" t="str">
        <f t="shared" si="1230"/>
        <v>-</v>
      </c>
      <c r="I4877" s="30">
        <f t="shared" ref="I4877:I4940" si="1235">IF($D4877="","",G4877+LEN(H4877)+1)</f>
        <v>22</v>
      </c>
      <c r="J4877" s="35" t="str">
        <f t="shared" si="1231"/>
        <v>Kotak Flexi Debt Regular Plan Growth</v>
      </c>
      <c r="K4877" s="35">
        <f t="shared" ref="K4877:K4940" si="1236">IF($D4877="","",I4877+LEN(J4877)+1)</f>
        <v>59</v>
      </c>
      <c r="L4877" s="30" t="str">
        <f t="shared" ref="L4877:L4940" si="1237">IF($D4877="","",MID($A4877,K4877+1,SEARCH(";",$A4877,K4877+1)-K4877-1))</f>
        <v>21.8681</v>
      </c>
      <c r="M4877" s="30">
        <f t="shared" ref="M4877:M4940" si="1238">IF($D4877="","",K4877+LEN(L4877)+1)</f>
        <v>67</v>
      </c>
      <c r="N4877" s="30" t="str">
        <f t="shared" ref="N4877:N4940" si="1239">IF($D4877="","",MID($A4877,M4877+1,SEARCH(";",$A4877,M4877+1)-M4877-1))</f>
        <v>21.8681</v>
      </c>
      <c r="O4877" s="30">
        <f t="shared" ref="O4877:O4940" si="1240">IF($D4877="","",M4877+LEN(N4877)+1)</f>
        <v>75</v>
      </c>
      <c r="P4877" s="30" t="str">
        <f t="shared" ref="P4877:P4940" si="1241">IF($D4877="","",MID($A4877,O4877+1,SEARCH(";",$A4877,O4877+1)-O4877-1))</f>
        <v>21.8681</v>
      </c>
      <c r="Q4877" s="30">
        <f t="shared" ref="Q4877:Q4940" si="1242">IF($D4877="","",O4877+LEN(P4877)+1)</f>
        <v>83</v>
      </c>
      <c r="R4877" s="36" t="str">
        <f t="shared" ref="R4877:R4940" si="1243">IF($D4877="","",MID($A4877,Q4877+1,15))</f>
        <v>08-Aug-2017</v>
      </c>
      <c r="S4877" s="37">
        <f t="shared" si="1234"/>
        <v>21.868099999999998</v>
      </c>
    </row>
    <row r="4878" spans="1:19">
      <c r="A4878" s="30" t="s">
        <v>10395</v>
      </c>
      <c r="D4878" s="30" t="str">
        <f t="shared" si="1228"/>
        <v>117998</v>
      </c>
      <c r="E4878" s="30">
        <f t="shared" si="1232"/>
        <v>7</v>
      </c>
      <c r="F4878" s="30" t="str">
        <f t="shared" si="1229"/>
        <v>INF174K01IZ3</v>
      </c>
      <c r="G4878" s="30">
        <f t="shared" si="1233"/>
        <v>20</v>
      </c>
      <c r="H4878" s="30" t="str">
        <f t="shared" si="1230"/>
        <v>INF174K01IY6</v>
      </c>
      <c r="I4878" s="30">
        <f t="shared" si="1235"/>
        <v>33</v>
      </c>
      <c r="J4878" s="35" t="str">
        <f t="shared" si="1231"/>
        <v>Kotak Flexi Debt Regular Plan Quarterly Dividend</v>
      </c>
      <c r="K4878" s="35">
        <f t="shared" si="1236"/>
        <v>82</v>
      </c>
      <c r="L4878" s="30" t="str">
        <f t="shared" si="1237"/>
        <v>10.9669</v>
      </c>
      <c r="M4878" s="30">
        <f t="shared" si="1238"/>
        <v>90</v>
      </c>
      <c r="N4878" s="30" t="str">
        <f t="shared" si="1239"/>
        <v>10.9669</v>
      </c>
      <c r="O4878" s="30">
        <f t="shared" si="1240"/>
        <v>98</v>
      </c>
      <c r="P4878" s="30" t="str">
        <f t="shared" si="1241"/>
        <v>10.9669</v>
      </c>
      <c r="Q4878" s="30">
        <f t="shared" si="1242"/>
        <v>106</v>
      </c>
      <c r="R4878" s="36" t="str">
        <f t="shared" si="1243"/>
        <v>08-Aug-2017</v>
      </c>
      <c r="S4878" s="37">
        <f t="shared" si="1234"/>
        <v>10.966900000000001</v>
      </c>
    </row>
    <row r="4879" spans="1:19">
      <c r="A4879" s="30" t="s">
        <v>10396</v>
      </c>
      <c r="D4879" s="30" t="str">
        <f t="shared" si="1228"/>
        <v>108512</v>
      </c>
      <c r="E4879" s="30">
        <f t="shared" si="1232"/>
        <v>7</v>
      </c>
      <c r="F4879" s="30" t="str">
        <f t="shared" si="1229"/>
        <v>INF174K01FC8</v>
      </c>
      <c r="G4879" s="30">
        <f t="shared" si="1233"/>
        <v>20</v>
      </c>
      <c r="H4879" s="30" t="str">
        <f t="shared" si="1230"/>
        <v>-</v>
      </c>
      <c r="I4879" s="30">
        <f t="shared" si="1235"/>
        <v>22</v>
      </c>
      <c r="J4879" s="35" t="str">
        <f t="shared" si="1231"/>
        <v>Kotak Flexi Debt Regular Plan Weekly Dividend</v>
      </c>
      <c r="K4879" s="35">
        <f t="shared" si="1236"/>
        <v>68</v>
      </c>
      <c r="L4879" s="30" t="str">
        <f t="shared" si="1237"/>
        <v>10.5441</v>
      </c>
      <c r="M4879" s="30">
        <f t="shared" si="1238"/>
        <v>76</v>
      </c>
      <c r="N4879" s="30" t="str">
        <f t="shared" si="1239"/>
        <v>10.5441</v>
      </c>
      <c r="O4879" s="30">
        <f t="shared" si="1240"/>
        <v>84</v>
      </c>
      <c r="P4879" s="30" t="str">
        <f t="shared" si="1241"/>
        <v>10.5441</v>
      </c>
      <c r="Q4879" s="30">
        <f t="shared" si="1242"/>
        <v>92</v>
      </c>
      <c r="R4879" s="36" t="str">
        <f t="shared" si="1243"/>
        <v>08-Aug-2017</v>
      </c>
      <c r="S4879" s="37">
        <f t="shared" si="1234"/>
        <v>10.5441</v>
      </c>
    </row>
    <row r="4880" spans="1:19">
      <c r="A4880" s="30" t="s">
        <v>10397</v>
      </c>
      <c r="D4880" s="30" t="str">
        <f t="shared" si="1228"/>
        <v>141703</v>
      </c>
      <c r="E4880" s="30">
        <f t="shared" si="1232"/>
        <v>7</v>
      </c>
      <c r="F4880" s="30" t="str">
        <f t="shared" si="1229"/>
        <v>INF174K011P2</v>
      </c>
      <c r="G4880" s="30">
        <f t="shared" si="1233"/>
        <v>20</v>
      </c>
      <c r="H4880" s="30" t="str">
        <f t="shared" si="1230"/>
        <v>INF174K013P8</v>
      </c>
      <c r="I4880" s="30">
        <f t="shared" si="1235"/>
        <v>33</v>
      </c>
      <c r="J4880" s="35" t="str">
        <f t="shared" si="1231"/>
        <v>Kotak Flexi Debt Scheme-Direct Plan-Monthly Dividend  Option</v>
      </c>
      <c r="K4880" s="35">
        <f t="shared" si="1236"/>
        <v>94</v>
      </c>
      <c r="L4880" s="30" t="str">
        <f t="shared" si="1237"/>
        <v>22.4976</v>
      </c>
      <c r="M4880" s="30">
        <f t="shared" si="1238"/>
        <v>102</v>
      </c>
      <c r="N4880" s="30" t="str">
        <f t="shared" si="1239"/>
        <v>22.4976</v>
      </c>
      <c r="O4880" s="30">
        <f t="shared" si="1240"/>
        <v>110</v>
      </c>
      <c r="P4880" s="30" t="str">
        <f t="shared" si="1241"/>
        <v>22.4976</v>
      </c>
      <c r="Q4880" s="30">
        <f t="shared" si="1242"/>
        <v>118</v>
      </c>
      <c r="R4880" s="36" t="str">
        <f t="shared" si="1243"/>
        <v>08-Aug-2017</v>
      </c>
      <c r="S4880" s="37">
        <f t="shared" si="1234"/>
        <v>22.497599999999998</v>
      </c>
    </row>
    <row r="4881" spans="1:19" ht="26">
      <c r="A4881" s="30" t="s">
        <v>10398</v>
      </c>
      <c r="D4881" s="30" t="str">
        <f t="shared" si="1228"/>
        <v>141702</v>
      </c>
      <c r="E4881" s="30">
        <f t="shared" si="1232"/>
        <v>7</v>
      </c>
      <c r="F4881" s="30" t="str">
        <f t="shared" si="1229"/>
        <v>INF174K010P4</v>
      </c>
      <c r="G4881" s="30">
        <f t="shared" si="1233"/>
        <v>20</v>
      </c>
      <c r="H4881" s="30" t="str">
        <f t="shared" si="1230"/>
        <v>INF174K012P0</v>
      </c>
      <c r="I4881" s="30">
        <f t="shared" si="1235"/>
        <v>33</v>
      </c>
      <c r="J4881" s="35" t="str">
        <f t="shared" si="1231"/>
        <v>Kotak Flexi Debt Scheme-Regular Plan- Monthly Dividend  Option</v>
      </c>
      <c r="K4881" s="35">
        <f t="shared" si="1236"/>
        <v>96</v>
      </c>
      <c r="L4881" s="30" t="str">
        <f t="shared" si="1237"/>
        <v>21.868</v>
      </c>
      <c r="M4881" s="30">
        <f t="shared" si="1238"/>
        <v>103</v>
      </c>
      <c r="N4881" s="30" t="str">
        <f t="shared" si="1239"/>
        <v>21.868</v>
      </c>
      <c r="O4881" s="30">
        <f t="shared" si="1240"/>
        <v>110</v>
      </c>
      <c r="P4881" s="30" t="str">
        <f t="shared" si="1241"/>
        <v>21.868</v>
      </c>
      <c r="Q4881" s="30">
        <f t="shared" si="1242"/>
        <v>117</v>
      </c>
      <c r="R4881" s="36" t="str">
        <f t="shared" si="1243"/>
        <v>08-Aug-2017</v>
      </c>
      <c r="S4881" s="37">
        <f t="shared" si="1234"/>
        <v>21.867999999999999</v>
      </c>
    </row>
    <row r="4882" spans="1:19">
      <c r="A4882" s="30" t="s">
        <v>10399</v>
      </c>
      <c r="D4882" s="30" t="str">
        <f t="shared" si="1228"/>
        <v>117715</v>
      </c>
      <c r="E4882" s="30">
        <f t="shared" si="1232"/>
        <v>7</v>
      </c>
      <c r="F4882" s="30" t="str">
        <f t="shared" si="1229"/>
        <v>INF174K01EG2</v>
      </c>
      <c r="G4882" s="30">
        <f t="shared" si="1233"/>
        <v>20</v>
      </c>
      <c r="H4882" s="30" t="str">
        <f t="shared" si="1230"/>
        <v>INF174K01EF4</v>
      </c>
      <c r="I4882" s="30">
        <f t="shared" si="1235"/>
        <v>33</v>
      </c>
      <c r="J4882" s="35" t="str">
        <f t="shared" si="1231"/>
        <v>Kotak Income Opportunities Fund - Annual Dividend</v>
      </c>
      <c r="K4882" s="35">
        <f t="shared" si="1236"/>
        <v>83</v>
      </c>
      <c r="L4882" s="30" t="str">
        <f t="shared" si="1237"/>
        <v>10.5691</v>
      </c>
      <c r="M4882" s="30">
        <f t="shared" si="1238"/>
        <v>91</v>
      </c>
      <c r="N4882" s="30" t="str">
        <f t="shared" si="1239"/>
        <v>10.5691</v>
      </c>
      <c r="O4882" s="30">
        <f t="shared" si="1240"/>
        <v>99</v>
      </c>
      <c r="P4882" s="30" t="str">
        <f t="shared" si="1241"/>
        <v>10.5691</v>
      </c>
      <c r="Q4882" s="30">
        <f t="shared" si="1242"/>
        <v>107</v>
      </c>
      <c r="R4882" s="36" t="str">
        <f t="shared" si="1243"/>
        <v>08-Aug-2017</v>
      </c>
      <c r="S4882" s="37">
        <f t="shared" si="1234"/>
        <v>10.569100000000001</v>
      </c>
    </row>
    <row r="4883" spans="1:19">
      <c r="A4883" s="30" t="s">
        <v>10400</v>
      </c>
      <c r="D4883" s="30" t="str">
        <f t="shared" si="1228"/>
        <v>119740</v>
      </c>
      <c r="E4883" s="30">
        <f t="shared" si="1232"/>
        <v>7</v>
      </c>
      <c r="F4883" s="30" t="str">
        <f t="shared" si="1229"/>
        <v>INF174K01MG5</v>
      </c>
      <c r="G4883" s="30">
        <f t="shared" si="1233"/>
        <v>20</v>
      </c>
      <c r="H4883" s="30" t="str">
        <f t="shared" si="1230"/>
        <v>INF174K01MH3</v>
      </c>
      <c r="I4883" s="30">
        <f t="shared" si="1235"/>
        <v>33</v>
      </c>
      <c r="J4883" s="35" t="str">
        <f t="shared" si="1231"/>
        <v>Kotak Income Opportunities Fund - Annual Dividend - Direct</v>
      </c>
      <c r="K4883" s="35">
        <f t="shared" si="1236"/>
        <v>92</v>
      </c>
      <c r="L4883" s="30" t="str">
        <f t="shared" si="1237"/>
        <v>14.484</v>
      </c>
      <c r="M4883" s="30">
        <f t="shared" si="1238"/>
        <v>99</v>
      </c>
      <c r="N4883" s="30" t="str">
        <f t="shared" si="1239"/>
        <v>14.484</v>
      </c>
      <c r="O4883" s="30">
        <f t="shared" si="1240"/>
        <v>106</v>
      </c>
      <c r="P4883" s="30" t="str">
        <f t="shared" si="1241"/>
        <v>14.484</v>
      </c>
      <c r="Q4883" s="30">
        <f t="shared" si="1242"/>
        <v>113</v>
      </c>
      <c r="R4883" s="36" t="str">
        <f t="shared" si="1243"/>
        <v>08-Aug-2017</v>
      </c>
      <c r="S4883" s="37">
        <f t="shared" si="1234"/>
        <v>14.484</v>
      </c>
    </row>
    <row r="4884" spans="1:19">
      <c r="A4884" s="30" t="s">
        <v>10401</v>
      </c>
      <c r="D4884" s="30" t="str">
        <f t="shared" si="1228"/>
        <v>117716</v>
      </c>
      <c r="E4884" s="30">
        <f t="shared" si="1232"/>
        <v>7</v>
      </c>
      <c r="F4884" s="30" t="str">
        <f t="shared" si="1229"/>
        <v>INF174K01DY7</v>
      </c>
      <c r="G4884" s="30">
        <f t="shared" si="1233"/>
        <v>20</v>
      </c>
      <c r="H4884" s="30" t="str">
        <f t="shared" si="1230"/>
        <v>-</v>
      </c>
      <c r="I4884" s="30">
        <f t="shared" si="1235"/>
        <v>22</v>
      </c>
      <c r="J4884" s="35" t="str">
        <f t="shared" si="1231"/>
        <v>Kotak Income Opportunities Fund - Growth</v>
      </c>
      <c r="K4884" s="35">
        <f t="shared" si="1236"/>
        <v>63</v>
      </c>
      <c r="L4884" s="30" t="str">
        <f t="shared" si="1237"/>
        <v>18.4735</v>
      </c>
      <c r="M4884" s="30">
        <f t="shared" si="1238"/>
        <v>71</v>
      </c>
      <c r="N4884" s="30" t="str">
        <f t="shared" si="1239"/>
        <v>18.4735</v>
      </c>
      <c r="O4884" s="30">
        <f t="shared" si="1240"/>
        <v>79</v>
      </c>
      <c r="P4884" s="30" t="str">
        <f t="shared" si="1241"/>
        <v>18.4735</v>
      </c>
      <c r="Q4884" s="30">
        <f t="shared" si="1242"/>
        <v>87</v>
      </c>
      <c r="R4884" s="36" t="str">
        <f t="shared" si="1243"/>
        <v>08-Aug-2017</v>
      </c>
      <c r="S4884" s="37">
        <f t="shared" si="1234"/>
        <v>18.473500000000001</v>
      </c>
    </row>
    <row r="4885" spans="1:19">
      <c r="A4885" s="30" t="s">
        <v>10402</v>
      </c>
      <c r="D4885" s="30" t="str">
        <f t="shared" si="1228"/>
        <v>119741</v>
      </c>
      <c r="E4885" s="30">
        <f t="shared" si="1232"/>
        <v>7</v>
      </c>
      <c r="F4885" s="30" t="str">
        <f t="shared" si="1229"/>
        <v>INF174K01LZ7</v>
      </c>
      <c r="G4885" s="30">
        <f t="shared" si="1233"/>
        <v>20</v>
      </c>
      <c r="H4885" s="30" t="str">
        <f t="shared" si="1230"/>
        <v>-</v>
      </c>
      <c r="I4885" s="30">
        <f t="shared" si="1235"/>
        <v>22</v>
      </c>
      <c r="J4885" s="35" t="str">
        <f t="shared" si="1231"/>
        <v>Kotak Income Opportunities Fund - Growth - Direct</v>
      </c>
      <c r="K4885" s="35">
        <f t="shared" si="1236"/>
        <v>72</v>
      </c>
      <c r="L4885" s="30" t="str">
        <f t="shared" si="1237"/>
        <v>19.2842</v>
      </c>
      <c r="M4885" s="30">
        <f t="shared" si="1238"/>
        <v>80</v>
      </c>
      <c r="N4885" s="30" t="str">
        <f t="shared" si="1239"/>
        <v>19.2842</v>
      </c>
      <c r="O4885" s="30">
        <f t="shared" si="1240"/>
        <v>88</v>
      </c>
      <c r="P4885" s="30" t="str">
        <f t="shared" si="1241"/>
        <v>19.2842</v>
      </c>
      <c r="Q4885" s="30">
        <f t="shared" si="1242"/>
        <v>96</v>
      </c>
      <c r="R4885" s="36" t="str">
        <f t="shared" si="1243"/>
        <v>08-Aug-2017</v>
      </c>
      <c r="S4885" s="37">
        <f t="shared" si="1234"/>
        <v>19.284199999999998</v>
      </c>
    </row>
    <row r="4886" spans="1:19">
      <c r="A4886" s="30" t="s">
        <v>10403</v>
      </c>
      <c r="D4886" s="30" t="str">
        <f t="shared" si="1228"/>
        <v>117717</v>
      </c>
      <c r="E4886" s="30">
        <f t="shared" si="1232"/>
        <v>7</v>
      </c>
      <c r="F4886" s="30" t="str">
        <f t="shared" si="1229"/>
        <v>INF174K01EC1</v>
      </c>
      <c r="G4886" s="30">
        <f t="shared" si="1233"/>
        <v>20</v>
      </c>
      <c r="H4886" s="30" t="str">
        <f t="shared" si="1230"/>
        <v>INF174K01EB3</v>
      </c>
      <c r="I4886" s="30">
        <f t="shared" si="1235"/>
        <v>33</v>
      </c>
      <c r="J4886" s="35" t="str">
        <f t="shared" si="1231"/>
        <v>Kotak Income Opportunities Fund - Monthly Dividend</v>
      </c>
      <c r="K4886" s="35">
        <f t="shared" si="1236"/>
        <v>84</v>
      </c>
      <c r="L4886" s="30" t="str">
        <f t="shared" si="1237"/>
        <v>10.3883</v>
      </c>
      <c r="M4886" s="30">
        <f t="shared" si="1238"/>
        <v>92</v>
      </c>
      <c r="N4886" s="30" t="str">
        <f t="shared" si="1239"/>
        <v>10.3883</v>
      </c>
      <c r="O4886" s="30">
        <f t="shared" si="1240"/>
        <v>100</v>
      </c>
      <c r="P4886" s="30" t="str">
        <f t="shared" si="1241"/>
        <v>10.3883</v>
      </c>
      <c r="Q4886" s="30">
        <f t="shared" si="1242"/>
        <v>108</v>
      </c>
      <c r="R4886" s="36" t="str">
        <f t="shared" si="1243"/>
        <v>08-Aug-2017</v>
      </c>
      <c r="S4886" s="37">
        <f t="shared" si="1234"/>
        <v>10.388299999999999</v>
      </c>
    </row>
    <row r="4887" spans="1:19">
      <c r="A4887" s="30" t="s">
        <v>10404</v>
      </c>
      <c r="D4887" s="30" t="str">
        <f t="shared" si="1228"/>
        <v>119742</v>
      </c>
      <c r="E4887" s="30">
        <f t="shared" si="1232"/>
        <v>7</v>
      </c>
      <c r="F4887" s="30" t="str">
        <f t="shared" si="1229"/>
        <v>INF174K01MC4</v>
      </c>
      <c r="G4887" s="30">
        <f t="shared" si="1233"/>
        <v>20</v>
      </c>
      <c r="H4887" s="30" t="str">
        <f t="shared" si="1230"/>
        <v>INF174K01MD2</v>
      </c>
      <c r="I4887" s="30">
        <f t="shared" si="1235"/>
        <v>33</v>
      </c>
      <c r="J4887" s="35" t="str">
        <f t="shared" si="1231"/>
        <v>Kotak Income Opportunities Fund - Monthly Dividend - Direct</v>
      </c>
      <c r="K4887" s="35">
        <f t="shared" si="1236"/>
        <v>93</v>
      </c>
      <c r="L4887" s="30" t="str">
        <f t="shared" si="1237"/>
        <v>10.6131</v>
      </c>
      <c r="M4887" s="30">
        <f t="shared" si="1238"/>
        <v>101</v>
      </c>
      <c r="N4887" s="30" t="str">
        <f t="shared" si="1239"/>
        <v>10.6131</v>
      </c>
      <c r="O4887" s="30">
        <f t="shared" si="1240"/>
        <v>109</v>
      </c>
      <c r="P4887" s="30" t="str">
        <f t="shared" si="1241"/>
        <v>10.6131</v>
      </c>
      <c r="Q4887" s="30">
        <f t="shared" si="1242"/>
        <v>117</v>
      </c>
      <c r="R4887" s="36" t="str">
        <f t="shared" si="1243"/>
        <v>08-Aug-2017</v>
      </c>
      <c r="S4887" s="37">
        <f t="shared" si="1234"/>
        <v>10.613099999999999</v>
      </c>
    </row>
    <row r="4888" spans="1:19">
      <c r="A4888" s="30" t="s">
        <v>10405</v>
      </c>
      <c r="D4888" s="30" t="str">
        <f t="shared" si="1228"/>
        <v>117718</v>
      </c>
      <c r="E4888" s="30">
        <f t="shared" si="1232"/>
        <v>7</v>
      </c>
      <c r="F4888" s="30" t="str">
        <f t="shared" si="1229"/>
        <v>INF174K01EE7</v>
      </c>
      <c r="G4888" s="30">
        <f t="shared" si="1233"/>
        <v>20</v>
      </c>
      <c r="H4888" s="30" t="str">
        <f t="shared" si="1230"/>
        <v>INF174K01ED9</v>
      </c>
      <c r="I4888" s="30">
        <f t="shared" si="1235"/>
        <v>33</v>
      </c>
      <c r="J4888" s="35" t="str">
        <f t="shared" si="1231"/>
        <v>Kotak Income Opportunities Fund - Quarterly Dividend</v>
      </c>
      <c r="K4888" s="35">
        <f t="shared" si="1236"/>
        <v>86</v>
      </c>
      <c r="L4888" s="30" t="str">
        <f t="shared" si="1237"/>
        <v>10.7896</v>
      </c>
      <c r="M4888" s="30">
        <f t="shared" si="1238"/>
        <v>94</v>
      </c>
      <c r="N4888" s="30" t="str">
        <f t="shared" si="1239"/>
        <v>10.7896</v>
      </c>
      <c r="O4888" s="30">
        <f t="shared" si="1240"/>
        <v>102</v>
      </c>
      <c r="P4888" s="30" t="str">
        <f t="shared" si="1241"/>
        <v>10.7896</v>
      </c>
      <c r="Q4888" s="30">
        <f t="shared" si="1242"/>
        <v>110</v>
      </c>
      <c r="R4888" s="36" t="str">
        <f t="shared" si="1243"/>
        <v>08-Aug-2017</v>
      </c>
      <c r="S4888" s="37">
        <f t="shared" si="1234"/>
        <v>10.7896</v>
      </c>
    </row>
    <row r="4889" spans="1:19" ht="26">
      <c r="A4889" s="30" t="s">
        <v>10406</v>
      </c>
      <c r="D4889" s="30" t="str">
        <f t="shared" si="1228"/>
        <v>119744</v>
      </c>
      <c r="E4889" s="30">
        <f t="shared" si="1232"/>
        <v>7</v>
      </c>
      <c r="F4889" s="30" t="str">
        <f t="shared" si="1229"/>
        <v>INF174K01ME0</v>
      </c>
      <c r="G4889" s="30">
        <f t="shared" si="1233"/>
        <v>20</v>
      </c>
      <c r="H4889" s="30" t="str">
        <f t="shared" si="1230"/>
        <v>INF174K01MF7</v>
      </c>
      <c r="I4889" s="30">
        <f t="shared" si="1235"/>
        <v>33</v>
      </c>
      <c r="J4889" s="35" t="str">
        <f t="shared" si="1231"/>
        <v>Kotak Income Opportunities Fund - Quaterly Direct Dividend - Direct</v>
      </c>
      <c r="K4889" s="35">
        <f t="shared" si="1236"/>
        <v>101</v>
      </c>
      <c r="L4889" s="30" t="str">
        <f t="shared" si="1237"/>
        <v>10.1729</v>
      </c>
      <c r="M4889" s="30">
        <f t="shared" si="1238"/>
        <v>109</v>
      </c>
      <c r="N4889" s="30" t="str">
        <f t="shared" si="1239"/>
        <v>10.1729</v>
      </c>
      <c r="O4889" s="30">
        <f t="shared" si="1240"/>
        <v>117</v>
      </c>
      <c r="P4889" s="30" t="str">
        <f t="shared" si="1241"/>
        <v>10.1729</v>
      </c>
      <c r="Q4889" s="30">
        <f t="shared" si="1242"/>
        <v>125</v>
      </c>
      <c r="R4889" s="36" t="str">
        <f t="shared" si="1243"/>
        <v>08-Aug-2017</v>
      </c>
      <c r="S4889" s="37">
        <f t="shared" si="1234"/>
        <v>10.1729</v>
      </c>
    </row>
    <row r="4890" spans="1:19">
      <c r="A4890" s="30" t="s">
        <v>10407</v>
      </c>
      <c r="D4890" s="30" t="str">
        <f t="shared" si="1228"/>
        <v>117719</v>
      </c>
      <c r="E4890" s="30">
        <f t="shared" si="1232"/>
        <v>7</v>
      </c>
      <c r="F4890" s="30" t="str">
        <f t="shared" si="1229"/>
        <v>INF174K01EA5</v>
      </c>
      <c r="G4890" s="30">
        <f t="shared" si="1233"/>
        <v>20</v>
      </c>
      <c r="H4890" s="30" t="str">
        <f t="shared" si="1230"/>
        <v>INF174K01DZ4</v>
      </c>
      <c r="I4890" s="30">
        <f t="shared" si="1235"/>
        <v>33</v>
      </c>
      <c r="J4890" s="35" t="str">
        <f t="shared" si="1231"/>
        <v>Kotak Income Opportunities Fund - Weekly Dividend</v>
      </c>
      <c r="K4890" s="35">
        <f t="shared" si="1236"/>
        <v>83</v>
      </c>
      <c r="L4890" s="30" t="str">
        <f t="shared" si="1237"/>
        <v>10.0087</v>
      </c>
      <c r="M4890" s="30">
        <f t="shared" si="1238"/>
        <v>91</v>
      </c>
      <c r="N4890" s="30" t="str">
        <f t="shared" si="1239"/>
        <v>10.0087</v>
      </c>
      <c r="O4890" s="30">
        <f t="shared" si="1240"/>
        <v>99</v>
      </c>
      <c r="P4890" s="30" t="str">
        <f t="shared" si="1241"/>
        <v>10.0087</v>
      </c>
      <c r="Q4890" s="30">
        <f t="shared" si="1242"/>
        <v>107</v>
      </c>
      <c r="R4890" s="36" t="str">
        <f t="shared" si="1243"/>
        <v>08-Aug-2017</v>
      </c>
      <c r="S4890" s="37">
        <f t="shared" si="1234"/>
        <v>10.008699999999999</v>
      </c>
    </row>
    <row r="4891" spans="1:19">
      <c r="A4891" s="30" t="s">
        <v>10408</v>
      </c>
      <c r="D4891" s="30" t="str">
        <f t="shared" si="1228"/>
        <v>119743</v>
      </c>
      <c r="E4891" s="30">
        <f t="shared" si="1232"/>
        <v>7</v>
      </c>
      <c r="F4891" s="30" t="str">
        <f t="shared" si="1229"/>
        <v>INF174K01MA8</v>
      </c>
      <c r="G4891" s="30">
        <f t="shared" si="1233"/>
        <v>20</v>
      </c>
      <c r="H4891" s="30" t="str">
        <f t="shared" si="1230"/>
        <v>INF174K01MB6</v>
      </c>
      <c r="I4891" s="30">
        <f t="shared" si="1235"/>
        <v>33</v>
      </c>
      <c r="J4891" s="35" t="str">
        <f t="shared" si="1231"/>
        <v>Kotak Income Opportunities Fund - Weekly Dividend - Direct</v>
      </c>
      <c r="K4891" s="35">
        <f t="shared" si="1236"/>
        <v>92</v>
      </c>
      <c r="L4891" s="30" t="str">
        <f t="shared" si="1237"/>
        <v>10.4324</v>
      </c>
      <c r="M4891" s="30">
        <f t="shared" si="1238"/>
        <v>100</v>
      </c>
      <c r="N4891" s="30" t="str">
        <f t="shared" si="1239"/>
        <v>10.4324</v>
      </c>
      <c r="O4891" s="30">
        <f t="shared" si="1240"/>
        <v>108</v>
      </c>
      <c r="P4891" s="30" t="str">
        <f t="shared" si="1241"/>
        <v>10.4324</v>
      </c>
      <c r="Q4891" s="30">
        <f t="shared" si="1242"/>
        <v>116</v>
      </c>
      <c r="R4891" s="36" t="str">
        <f t="shared" si="1243"/>
        <v>08-Aug-2017</v>
      </c>
      <c r="S4891" s="37">
        <f t="shared" si="1234"/>
        <v>10.432399999999999</v>
      </c>
    </row>
    <row r="4892" spans="1:19">
      <c r="A4892" s="30" t="s">
        <v>10409</v>
      </c>
      <c r="D4892" s="30" t="str">
        <f t="shared" si="1228"/>
        <v>133807</v>
      </c>
      <c r="E4892" s="30">
        <f t="shared" si="1232"/>
        <v>7</v>
      </c>
      <c r="F4892" s="30" t="str">
        <f t="shared" si="1229"/>
        <v>INF178L01236</v>
      </c>
      <c r="G4892" s="30">
        <f t="shared" si="1233"/>
        <v>20</v>
      </c>
      <c r="H4892" s="30" t="str">
        <f t="shared" si="1230"/>
        <v>-</v>
      </c>
      <c r="I4892" s="30">
        <f t="shared" si="1235"/>
        <v>22</v>
      </c>
      <c r="J4892" s="35" t="str">
        <f t="shared" si="1231"/>
        <v>Kotak Low Duration - Regular Plan-Weekly Dividend</v>
      </c>
      <c r="K4892" s="35">
        <f t="shared" si="1236"/>
        <v>72</v>
      </c>
      <c r="L4892" s="30" t="str">
        <f t="shared" si="1237"/>
        <v>1014.5624</v>
      </c>
      <c r="M4892" s="30">
        <f t="shared" si="1238"/>
        <v>82</v>
      </c>
      <c r="N4892" s="30" t="str">
        <f t="shared" si="1239"/>
        <v>1014.5624</v>
      </c>
      <c r="O4892" s="30">
        <f t="shared" si="1240"/>
        <v>92</v>
      </c>
      <c r="P4892" s="30" t="str">
        <f t="shared" si="1241"/>
        <v>1014.5624</v>
      </c>
      <c r="Q4892" s="30">
        <f t="shared" si="1242"/>
        <v>102</v>
      </c>
      <c r="R4892" s="36" t="str">
        <f t="shared" si="1243"/>
        <v>08-Aug-2017</v>
      </c>
      <c r="S4892" s="37">
        <f t="shared" si="1234"/>
        <v>1014.5624</v>
      </c>
    </row>
    <row r="4893" spans="1:19" ht="26">
      <c r="A4893" s="30" t="s">
        <v>10410</v>
      </c>
      <c r="D4893" s="30" t="str">
        <f t="shared" si="1228"/>
        <v>133812</v>
      </c>
      <c r="E4893" s="30">
        <f t="shared" si="1232"/>
        <v>7</v>
      </c>
      <c r="F4893" s="30" t="str">
        <f t="shared" si="1229"/>
        <v>INF178L01AY2</v>
      </c>
      <c r="G4893" s="30">
        <f t="shared" si="1233"/>
        <v>20</v>
      </c>
      <c r="H4893" s="30" t="str">
        <f t="shared" si="1230"/>
        <v>-</v>
      </c>
      <c r="I4893" s="30">
        <f t="shared" si="1235"/>
        <v>22</v>
      </c>
      <c r="J4893" s="35" t="str">
        <f t="shared" si="1231"/>
        <v>Kotak Low Duration Fund - Direct Plan- Monthly Dividend Option</v>
      </c>
      <c r="K4893" s="35">
        <f t="shared" si="1236"/>
        <v>85</v>
      </c>
      <c r="L4893" s="30" t="str">
        <f t="shared" si="1237"/>
        <v>1039.9687</v>
      </c>
      <c r="M4893" s="30">
        <f t="shared" si="1238"/>
        <v>95</v>
      </c>
      <c r="N4893" s="30" t="str">
        <f t="shared" si="1239"/>
        <v>1039.9687</v>
      </c>
      <c r="O4893" s="30">
        <f t="shared" si="1240"/>
        <v>105</v>
      </c>
      <c r="P4893" s="30" t="str">
        <f t="shared" si="1241"/>
        <v>1039.9687</v>
      </c>
      <c r="Q4893" s="30">
        <f t="shared" si="1242"/>
        <v>115</v>
      </c>
      <c r="R4893" s="36" t="str">
        <f t="shared" si="1243"/>
        <v>08-Aug-2017</v>
      </c>
      <c r="S4893" s="37">
        <f t="shared" si="1234"/>
        <v>1039.9686999999999</v>
      </c>
    </row>
    <row r="4894" spans="1:19">
      <c r="A4894" s="30" t="s">
        <v>10411</v>
      </c>
      <c r="D4894" s="30" t="str">
        <f t="shared" si="1228"/>
        <v>135498</v>
      </c>
      <c r="E4894" s="30">
        <f t="shared" si="1232"/>
        <v>7</v>
      </c>
      <c r="F4894" s="30" t="str">
        <f t="shared" si="1229"/>
        <v>INF174K01Y64</v>
      </c>
      <c r="G4894" s="30">
        <f t="shared" si="1233"/>
        <v>20</v>
      </c>
      <c r="H4894" s="30" t="str">
        <f t="shared" si="1230"/>
        <v>-</v>
      </c>
      <c r="I4894" s="30">
        <f t="shared" si="1235"/>
        <v>22</v>
      </c>
      <c r="J4894" s="35" t="str">
        <f t="shared" si="1231"/>
        <v>Kotak Low Duration Fund - Regular Plan - Normal Dividend</v>
      </c>
      <c r="K4894" s="35">
        <f t="shared" si="1236"/>
        <v>79</v>
      </c>
      <c r="L4894" s="30" t="str">
        <f t="shared" si="1237"/>
        <v>1063.686</v>
      </c>
      <c r="M4894" s="30">
        <f t="shared" si="1238"/>
        <v>88</v>
      </c>
      <c r="N4894" s="30" t="str">
        <f t="shared" si="1239"/>
        <v>1063.686</v>
      </c>
      <c r="O4894" s="30">
        <f t="shared" si="1240"/>
        <v>97</v>
      </c>
      <c r="P4894" s="30" t="str">
        <f t="shared" si="1241"/>
        <v>1063.686</v>
      </c>
      <c r="Q4894" s="30">
        <f t="shared" si="1242"/>
        <v>106</v>
      </c>
      <c r="R4894" s="36" t="str">
        <f t="shared" si="1243"/>
        <v>08-Aug-2017</v>
      </c>
      <c r="S4894" s="37">
        <f t="shared" si="1234"/>
        <v>1063.6859999999999</v>
      </c>
    </row>
    <row r="4895" spans="1:19">
      <c r="A4895" s="30" t="s">
        <v>381</v>
      </c>
      <c r="D4895" s="30" t="str">
        <f t="shared" si="1228"/>
        <v>133813</v>
      </c>
      <c r="E4895" s="30">
        <f t="shared" si="1232"/>
        <v>7</v>
      </c>
      <c r="F4895" s="30" t="str">
        <f t="shared" si="1229"/>
        <v>INF178L01BB8</v>
      </c>
      <c r="G4895" s="30">
        <f t="shared" si="1233"/>
        <v>20</v>
      </c>
      <c r="H4895" s="30" t="str">
        <f t="shared" si="1230"/>
        <v>-</v>
      </c>
      <c r="I4895" s="30">
        <f t="shared" si="1235"/>
        <v>22</v>
      </c>
      <c r="J4895" s="35" t="str">
        <f t="shared" si="1231"/>
        <v>Kotak Low Duration Fund Direct Plan- Bonus Option</v>
      </c>
      <c r="K4895" s="35">
        <f t="shared" si="1236"/>
        <v>72</v>
      </c>
      <c r="L4895" s="30" t="str">
        <f t="shared" si="1237"/>
        <v>1321.4208</v>
      </c>
      <c r="M4895" s="30">
        <f t="shared" si="1238"/>
        <v>82</v>
      </c>
      <c r="N4895" s="30" t="str">
        <f t="shared" si="1239"/>
        <v>1308.2066</v>
      </c>
      <c r="O4895" s="30">
        <f t="shared" si="1240"/>
        <v>92</v>
      </c>
      <c r="P4895" s="30" t="str">
        <f t="shared" si="1241"/>
        <v>1321.4208</v>
      </c>
      <c r="Q4895" s="30">
        <f t="shared" si="1242"/>
        <v>102</v>
      </c>
      <c r="R4895" s="36" t="str">
        <f t="shared" si="1243"/>
        <v>19-Jan-2016</v>
      </c>
      <c r="S4895" s="37">
        <f t="shared" si="1234"/>
        <v>1321.4208000000001</v>
      </c>
    </row>
    <row r="4896" spans="1:19">
      <c r="A4896" s="30" t="s">
        <v>10412</v>
      </c>
      <c r="D4896" s="30" t="str">
        <f t="shared" si="1228"/>
        <v>133810</v>
      </c>
      <c r="E4896" s="30">
        <f t="shared" si="1232"/>
        <v>7</v>
      </c>
      <c r="F4896" s="30" t="str">
        <f t="shared" si="1229"/>
        <v>INF178L01AX4</v>
      </c>
      <c r="G4896" s="30">
        <f t="shared" si="1233"/>
        <v>20</v>
      </c>
      <c r="H4896" s="30" t="str">
        <f t="shared" si="1230"/>
        <v>-</v>
      </c>
      <c r="I4896" s="30">
        <f t="shared" si="1235"/>
        <v>22</v>
      </c>
      <c r="J4896" s="35" t="str">
        <f t="shared" si="1231"/>
        <v>Kotak Low Duration Fund- Direct Plan- Growth Option</v>
      </c>
      <c r="K4896" s="35">
        <f t="shared" si="1236"/>
        <v>74</v>
      </c>
      <c r="L4896" s="30" t="str">
        <f t="shared" si="1237"/>
        <v>2093.2518</v>
      </c>
      <c r="M4896" s="30">
        <f t="shared" si="1238"/>
        <v>84</v>
      </c>
      <c r="N4896" s="30" t="str">
        <f t="shared" si="1239"/>
        <v>2093.2518</v>
      </c>
      <c r="O4896" s="30">
        <f t="shared" si="1240"/>
        <v>94</v>
      </c>
      <c r="P4896" s="30" t="str">
        <f t="shared" si="1241"/>
        <v>2093.2518</v>
      </c>
      <c r="Q4896" s="30">
        <f t="shared" si="1242"/>
        <v>104</v>
      </c>
      <c r="R4896" s="36" t="str">
        <f t="shared" si="1243"/>
        <v>08-Aug-2017</v>
      </c>
      <c r="S4896" s="37">
        <f t="shared" si="1234"/>
        <v>2093.2518</v>
      </c>
    </row>
    <row r="4897" spans="1:19" ht="26">
      <c r="A4897" s="30" t="s">
        <v>10413</v>
      </c>
      <c r="D4897" s="30" t="str">
        <f t="shared" si="1228"/>
        <v>133811</v>
      </c>
      <c r="E4897" s="30">
        <f t="shared" si="1232"/>
        <v>7</v>
      </c>
      <c r="F4897" s="30" t="str">
        <f t="shared" si="1229"/>
        <v>INF178L01BA0</v>
      </c>
      <c r="G4897" s="30">
        <f t="shared" si="1233"/>
        <v>20</v>
      </c>
      <c r="H4897" s="30" t="str">
        <f t="shared" si="1230"/>
        <v>-</v>
      </c>
      <c r="I4897" s="30">
        <f t="shared" si="1235"/>
        <v>22</v>
      </c>
      <c r="J4897" s="35" t="str">
        <f t="shared" si="1231"/>
        <v>Kotak Low Duration Fund- Direct Plan- Weekly Dividend Option</v>
      </c>
      <c r="K4897" s="35">
        <f t="shared" si="1236"/>
        <v>83</v>
      </c>
      <c r="L4897" s="30" t="str">
        <f t="shared" si="1237"/>
        <v>1199.0221</v>
      </c>
      <c r="M4897" s="30">
        <f t="shared" si="1238"/>
        <v>93</v>
      </c>
      <c r="N4897" s="30" t="str">
        <f t="shared" si="1239"/>
        <v>1199.0221</v>
      </c>
      <c r="O4897" s="30">
        <f t="shared" si="1240"/>
        <v>103</v>
      </c>
      <c r="P4897" s="30" t="str">
        <f t="shared" si="1241"/>
        <v>1199.0221</v>
      </c>
      <c r="Q4897" s="30">
        <f t="shared" si="1242"/>
        <v>113</v>
      </c>
      <c r="R4897" s="36" t="str">
        <f t="shared" si="1243"/>
        <v>08-Aug-2017</v>
      </c>
      <c r="S4897" s="37">
        <f t="shared" si="1234"/>
        <v>1199.0220999999999</v>
      </c>
    </row>
    <row r="4898" spans="1:19">
      <c r="A4898" s="30" t="s">
        <v>10414</v>
      </c>
      <c r="D4898" s="30" t="str">
        <f t="shared" si="1228"/>
        <v>133805</v>
      </c>
      <c r="E4898" s="30">
        <f t="shared" si="1232"/>
        <v>7</v>
      </c>
      <c r="F4898" s="30" t="str">
        <f t="shared" si="1229"/>
        <v>INF178L01202</v>
      </c>
      <c r="G4898" s="30">
        <f t="shared" si="1233"/>
        <v>20</v>
      </c>
      <c r="H4898" s="30" t="str">
        <f t="shared" si="1230"/>
        <v>-</v>
      </c>
      <c r="I4898" s="30">
        <f t="shared" si="1235"/>
        <v>22</v>
      </c>
      <c r="J4898" s="35" t="str">
        <f t="shared" si="1231"/>
        <v>Kotak Low Duration Fund- Regular Plan-Growth Option</v>
      </c>
      <c r="K4898" s="35">
        <f t="shared" si="1236"/>
        <v>74</v>
      </c>
      <c r="L4898" s="30" t="str">
        <f t="shared" si="1237"/>
        <v>2038.2011</v>
      </c>
      <c r="M4898" s="30">
        <f t="shared" si="1238"/>
        <v>84</v>
      </c>
      <c r="N4898" s="30" t="str">
        <f t="shared" si="1239"/>
        <v>2038.2011</v>
      </c>
      <c r="O4898" s="30">
        <f t="shared" si="1240"/>
        <v>94</v>
      </c>
      <c r="P4898" s="30" t="str">
        <f t="shared" si="1241"/>
        <v>2038.2011</v>
      </c>
      <c r="Q4898" s="30">
        <f t="shared" si="1242"/>
        <v>104</v>
      </c>
      <c r="R4898" s="36" t="str">
        <f t="shared" si="1243"/>
        <v>08-Aug-2017</v>
      </c>
      <c r="S4898" s="37">
        <f t="shared" si="1234"/>
        <v>2038.2011</v>
      </c>
    </row>
    <row r="4899" spans="1:19" ht="26">
      <c r="A4899" s="30" t="s">
        <v>10415</v>
      </c>
      <c r="D4899" s="30" t="str">
        <f t="shared" si="1228"/>
        <v>133809</v>
      </c>
      <c r="E4899" s="30">
        <f t="shared" si="1232"/>
        <v>7</v>
      </c>
      <c r="F4899" s="30" t="str">
        <f t="shared" si="1229"/>
        <v>INF178L01228</v>
      </c>
      <c r="G4899" s="30">
        <f t="shared" si="1233"/>
        <v>20</v>
      </c>
      <c r="H4899" s="30" t="str">
        <f t="shared" si="1230"/>
        <v>-</v>
      </c>
      <c r="I4899" s="30">
        <f t="shared" si="1235"/>
        <v>22</v>
      </c>
      <c r="J4899" s="35" t="str">
        <f t="shared" si="1231"/>
        <v>Kotak Low Duration Fund- Regular Plan-Monthly Dividend Option</v>
      </c>
      <c r="K4899" s="35">
        <f t="shared" si="1236"/>
        <v>84</v>
      </c>
      <c r="L4899" s="30" t="str">
        <f t="shared" si="1237"/>
        <v>1024.3489</v>
      </c>
      <c r="M4899" s="30">
        <f t="shared" si="1238"/>
        <v>94</v>
      </c>
      <c r="N4899" s="30" t="str">
        <f t="shared" si="1239"/>
        <v>1024.3489</v>
      </c>
      <c r="O4899" s="30">
        <f t="shared" si="1240"/>
        <v>104</v>
      </c>
      <c r="P4899" s="30" t="str">
        <f t="shared" si="1241"/>
        <v>1024.3489</v>
      </c>
      <c r="Q4899" s="30">
        <f t="shared" si="1242"/>
        <v>114</v>
      </c>
      <c r="R4899" s="36" t="str">
        <f t="shared" si="1243"/>
        <v>08-Aug-2017</v>
      </c>
      <c r="S4899" s="37">
        <f t="shared" si="1234"/>
        <v>1024.3489</v>
      </c>
    </row>
    <row r="4900" spans="1:19">
      <c r="A4900" s="30" t="s">
        <v>6008</v>
      </c>
      <c r="D4900" s="30" t="str">
        <f t="shared" si="1228"/>
        <v>133802</v>
      </c>
      <c r="E4900" s="30">
        <f t="shared" si="1232"/>
        <v>7</v>
      </c>
      <c r="F4900" s="30" t="str">
        <f t="shared" si="1229"/>
        <v>INF178L01160</v>
      </c>
      <c r="G4900" s="30">
        <f t="shared" si="1233"/>
        <v>20</v>
      </c>
      <c r="H4900" s="30" t="str">
        <f t="shared" si="1230"/>
        <v>-</v>
      </c>
      <c r="I4900" s="30">
        <f t="shared" si="1235"/>
        <v>22</v>
      </c>
      <c r="J4900" s="35" t="str">
        <f t="shared" si="1231"/>
        <v>Kotak Low Duration Fund-Retail Plan-Growth Option</v>
      </c>
      <c r="K4900" s="35">
        <f t="shared" si="1236"/>
        <v>72</v>
      </c>
      <c r="L4900" s="30" t="str">
        <f t="shared" si="1237"/>
        <v>1971.7193</v>
      </c>
      <c r="M4900" s="30">
        <f t="shared" si="1238"/>
        <v>82</v>
      </c>
      <c r="N4900" s="30" t="str">
        <f t="shared" si="1239"/>
        <v>1971.7193</v>
      </c>
      <c r="O4900" s="30">
        <f t="shared" si="1240"/>
        <v>92</v>
      </c>
      <c r="P4900" s="30" t="str">
        <f t="shared" si="1241"/>
        <v>1971.7193</v>
      </c>
      <c r="Q4900" s="30">
        <f t="shared" si="1242"/>
        <v>102</v>
      </c>
      <c r="R4900" s="36" t="str">
        <f t="shared" si="1243"/>
        <v>21-Oct-2016</v>
      </c>
      <c r="S4900" s="37">
        <f t="shared" si="1234"/>
        <v>1971.7193</v>
      </c>
    </row>
    <row r="4901" spans="1:19" ht="26">
      <c r="A4901" s="30" t="s">
        <v>6009</v>
      </c>
      <c r="D4901" s="30" t="str">
        <f t="shared" si="1228"/>
        <v>133808</v>
      </c>
      <c r="E4901" s="30">
        <f t="shared" si="1232"/>
        <v>7</v>
      </c>
      <c r="F4901" s="30" t="str">
        <f t="shared" si="1229"/>
        <v>INF178L01186</v>
      </c>
      <c r="G4901" s="30">
        <f t="shared" si="1233"/>
        <v>20</v>
      </c>
      <c r="H4901" s="30" t="str">
        <f t="shared" si="1230"/>
        <v>-</v>
      </c>
      <c r="I4901" s="30">
        <f t="shared" si="1235"/>
        <v>22</v>
      </c>
      <c r="J4901" s="35" t="str">
        <f t="shared" si="1231"/>
        <v>Kotak Low Duration Fund-Retail Plan-Monthly Dividend Option</v>
      </c>
      <c r="K4901" s="35">
        <f t="shared" si="1236"/>
        <v>82</v>
      </c>
      <c r="L4901" s="30" t="str">
        <f t="shared" si="1237"/>
        <v>1020.796</v>
      </c>
      <c r="M4901" s="30">
        <f t="shared" si="1238"/>
        <v>91</v>
      </c>
      <c r="N4901" s="30" t="str">
        <f t="shared" si="1239"/>
        <v>1020.796</v>
      </c>
      <c r="O4901" s="30">
        <f t="shared" si="1240"/>
        <v>100</v>
      </c>
      <c r="P4901" s="30" t="str">
        <f t="shared" si="1241"/>
        <v>1020.796</v>
      </c>
      <c r="Q4901" s="30">
        <f t="shared" si="1242"/>
        <v>109</v>
      </c>
      <c r="R4901" s="36" t="str">
        <f t="shared" si="1243"/>
        <v>21-Oct-2016</v>
      </c>
      <c r="S4901" s="37">
        <f t="shared" si="1234"/>
        <v>1020.796</v>
      </c>
    </row>
    <row r="4902" spans="1:19">
      <c r="A4902" s="30" t="s">
        <v>6010</v>
      </c>
      <c r="D4902" s="30" t="str">
        <f t="shared" si="1228"/>
        <v>133804</v>
      </c>
      <c r="E4902" s="30">
        <f t="shared" si="1232"/>
        <v>7</v>
      </c>
      <c r="F4902" s="30" t="str">
        <f t="shared" si="1229"/>
        <v>INF178L01194</v>
      </c>
      <c r="G4902" s="30">
        <f t="shared" si="1233"/>
        <v>20</v>
      </c>
      <c r="H4902" s="30" t="str">
        <f t="shared" si="1230"/>
        <v>-</v>
      </c>
      <c r="I4902" s="30">
        <f t="shared" si="1235"/>
        <v>22</v>
      </c>
      <c r="J4902" s="35" t="str">
        <f t="shared" si="1231"/>
        <v>Kotak Low Duration Fund-Retail Plan-Weekly Dividend Option</v>
      </c>
      <c r="K4902" s="35">
        <f t="shared" si="1236"/>
        <v>81</v>
      </c>
      <c r="L4902" s="30" t="str">
        <f t="shared" si="1237"/>
        <v>1021.1728</v>
      </c>
      <c r="M4902" s="30">
        <f t="shared" si="1238"/>
        <v>91</v>
      </c>
      <c r="N4902" s="30" t="str">
        <f t="shared" si="1239"/>
        <v>1021.1728</v>
      </c>
      <c r="O4902" s="30">
        <f t="shared" si="1240"/>
        <v>101</v>
      </c>
      <c r="P4902" s="30" t="str">
        <f t="shared" si="1241"/>
        <v>1021.1728</v>
      </c>
      <c r="Q4902" s="30">
        <f t="shared" si="1242"/>
        <v>111</v>
      </c>
      <c r="R4902" s="36" t="str">
        <f t="shared" si="1243"/>
        <v>21-Oct-2016</v>
      </c>
      <c r="S4902" s="37">
        <f t="shared" si="1234"/>
        <v>1021.1728000000001</v>
      </c>
    </row>
    <row r="4903" spans="1:19">
      <c r="A4903" s="30" t="s">
        <v>10416</v>
      </c>
      <c r="D4903" s="30" t="str">
        <f t="shared" si="1228"/>
        <v>128078</v>
      </c>
      <c r="E4903" s="30">
        <f t="shared" si="1232"/>
        <v>7</v>
      </c>
      <c r="F4903" s="30" t="str">
        <f t="shared" si="1229"/>
        <v>INF174K01VP7</v>
      </c>
      <c r="G4903" s="30">
        <f t="shared" si="1233"/>
        <v>20</v>
      </c>
      <c r="H4903" s="30" t="str">
        <f t="shared" si="1230"/>
        <v>-</v>
      </c>
      <c r="I4903" s="30">
        <f t="shared" si="1235"/>
        <v>22</v>
      </c>
      <c r="J4903" s="35" t="str">
        <f t="shared" si="1231"/>
        <v>Kotak Medium Term Fund - Annual Dividend</v>
      </c>
      <c r="K4903" s="35">
        <f t="shared" si="1236"/>
        <v>63</v>
      </c>
      <c r="L4903" s="30" t="str">
        <f t="shared" si="1237"/>
        <v>10.8296</v>
      </c>
      <c r="M4903" s="30">
        <f t="shared" si="1238"/>
        <v>71</v>
      </c>
      <c r="N4903" s="30" t="str">
        <f t="shared" si="1239"/>
        <v>10.8296</v>
      </c>
      <c r="O4903" s="30">
        <f t="shared" si="1240"/>
        <v>79</v>
      </c>
      <c r="P4903" s="30" t="str">
        <f t="shared" si="1241"/>
        <v>10.8296</v>
      </c>
      <c r="Q4903" s="30">
        <f t="shared" si="1242"/>
        <v>87</v>
      </c>
      <c r="R4903" s="36" t="str">
        <f t="shared" si="1243"/>
        <v>08-Aug-2017</v>
      </c>
      <c r="S4903" s="37">
        <f t="shared" si="1234"/>
        <v>10.829599999999999</v>
      </c>
    </row>
    <row r="4904" spans="1:19">
      <c r="A4904" s="30" t="s">
        <v>10417</v>
      </c>
      <c r="D4904" s="30" t="str">
        <f t="shared" si="1228"/>
        <v>128079</v>
      </c>
      <c r="E4904" s="30">
        <f t="shared" si="1232"/>
        <v>7</v>
      </c>
      <c r="F4904" s="30" t="str">
        <f t="shared" si="1229"/>
        <v>INF174K01VU7</v>
      </c>
      <c r="G4904" s="30">
        <f t="shared" si="1233"/>
        <v>20</v>
      </c>
      <c r="H4904" s="30" t="str">
        <f t="shared" si="1230"/>
        <v>-</v>
      </c>
      <c r="I4904" s="30">
        <f t="shared" si="1235"/>
        <v>22</v>
      </c>
      <c r="J4904" s="35" t="str">
        <f t="shared" si="1231"/>
        <v>Kotak Medium Term Fund - Direct - Annual Dividend</v>
      </c>
      <c r="K4904" s="35">
        <f t="shared" si="1236"/>
        <v>72</v>
      </c>
      <c r="L4904" s="30" t="str">
        <f t="shared" si="1237"/>
        <v>14.4685</v>
      </c>
      <c r="M4904" s="30">
        <f t="shared" si="1238"/>
        <v>80</v>
      </c>
      <c r="N4904" s="30" t="str">
        <f t="shared" si="1239"/>
        <v>14.4685</v>
      </c>
      <c r="O4904" s="30">
        <f t="shared" si="1240"/>
        <v>88</v>
      </c>
      <c r="P4904" s="30" t="str">
        <f t="shared" si="1241"/>
        <v>14.4685</v>
      </c>
      <c r="Q4904" s="30">
        <f t="shared" si="1242"/>
        <v>96</v>
      </c>
      <c r="R4904" s="36" t="str">
        <f t="shared" si="1243"/>
        <v>08-Aug-2017</v>
      </c>
      <c r="S4904" s="37">
        <f t="shared" si="1234"/>
        <v>14.468500000000001</v>
      </c>
    </row>
    <row r="4905" spans="1:19">
      <c r="A4905" s="30" t="s">
        <v>10418</v>
      </c>
      <c r="D4905" s="30" t="str">
        <f t="shared" si="1228"/>
        <v>128008</v>
      </c>
      <c r="E4905" s="30">
        <f t="shared" si="1232"/>
        <v>7</v>
      </c>
      <c r="F4905" s="30" t="str">
        <f t="shared" si="1229"/>
        <v>INF174K01VT9</v>
      </c>
      <c r="G4905" s="30">
        <f t="shared" si="1233"/>
        <v>20</v>
      </c>
      <c r="H4905" s="30" t="str">
        <f t="shared" si="1230"/>
        <v>-</v>
      </c>
      <c r="I4905" s="30">
        <f t="shared" si="1235"/>
        <v>22</v>
      </c>
      <c r="J4905" s="35" t="str">
        <f t="shared" si="1231"/>
        <v>Kotak Medium Term Fund - Direct - Quarterly Dividend</v>
      </c>
      <c r="K4905" s="35">
        <f t="shared" si="1236"/>
        <v>75</v>
      </c>
      <c r="L4905" s="30" t="str">
        <f t="shared" si="1237"/>
        <v>10.6575</v>
      </c>
      <c r="M4905" s="30">
        <f t="shared" si="1238"/>
        <v>83</v>
      </c>
      <c r="N4905" s="30" t="str">
        <f t="shared" si="1239"/>
        <v>10.6575</v>
      </c>
      <c r="O4905" s="30">
        <f t="shared" si="1240"/>
        <v>91</v>
      </c>
      <c r="P4905" s="30" t="str">
        <f t="shared" si="1241"/>
        <v>10.6575</v>
      </c>
      <c r="Q4905" s="30">
        <f t="shared" si="1242"/>
        <v>99</v>
      </c>
      <c r="R4905" s="36" t="str">
        <f t="shared" si="1243"/>
        <v>08-Aug-2017</v>
      </c>
      <c r="S4905" s="37">
        <f t="shared" si="1234"/>
        <v>10.657500000000001</v>
      </c>
    </row>
    <row r="4906" spans="1:19">
      <c r="A4906" s="30" t="s">
        <v>10419</v>
      </c>
      <c r="D4906" s="30" t="str">
        <f t="shared" si="1228"/>
        <v>128006</v>
      </c>
      <c r="E4906" s="30">
        <f t="shared" si="1232"/>
        <v>7</v>
      </c>
      <c r="F4906" s="30" t="str">
        <f t="shared" si="1229"/>
        <v>INF174K01VQ5</v>
      </c>
      <c r="G4906" s="30">
        <f t="shared" si="1233"/>
        <v>20</v>
      </c>
      <c r="H4906" s="30" t="str">
        <f t="shared" si="1230"/>
        <v>-</v>
      </c>
      <c r="I4906" s="30">
        <f t="shared" si="1235"/>
        <v>22</v>
      </c>
      <c r="J4906" s="35" t="str">
        <f t="shared" si="1231"/>
        <v>Kotak Medium Term Fund - Direct Growth</v>
      </c>
      <c r="K4906" s="35">
        <f t="shared" si="1236"/>
        <v>61</v>
      </c>
      <c r="L4906" s="30" t="str">
        <f t="shared" si="1237"/>
        <v>14.4335</v>
      </c>
      <c r="M4906" s="30">
        <f t="shared" si="1238"/>
        <v>69</v>
      </c>
      <c r="N4906" s="30" t="str">
        <f t="shared" si="1239"/>
        <v>14.4335</v>
      </c>
      <c r="O4906" s="30">
        <f t="shared" si="1240"/>
        <v>77</v>
      </c>
      <c r="P4906" s="30" t="str">
        <f t="shared" si="1241"/>
        <v>14.4335</v>
      </c>
      <c r="Q4906" s="30">
        <f t="shared" si="1242"/>
        <v>85</v>
      </c>
      <c r="R4906" s="36" t="str">
        <f t="shared" si="1243"/>
        <v>08-Aug-2017</v>
      </c>
      <c r="S4906" s="37">
        <f t="shared" si="1234"/>
        <v>14.4335</v>
      </c>
    </row>
    <row r="4907" spans="1:19">
      <c r="A4907" s="30" t="s">
        <v>10420</v>
      </c>
      <c r="D4907" s="30" t="str">
        <f t="shared" si="1228"/>
        <v>128009</v>
      </c>
      <c r="E4907" s="30">
        <f t="shared" si="1232"/>
        <v>7</v>
      </c>
      <c r="F4907" s="30" t="str">
        <f t="shared" si="1229"/>
        <v>INF174K01VL6</v>
      </c>
      <c r="G4907" s="30">
        <f t="shared" si="1233"/>
        <v>20</v>
      </c>
      <c r="H4907" s="30" t="str">
        <f t="shared" si="1230"/>
        <v>-</v>
      </c>
      <c r="I4907" s="30">
        <f t="shared" si="1235"/>
        <v>22</v>
      </c>
      <c r="J4907" s="35" t="str">
        <f t="shared" si="1231"/>
        <v>Kotak Medium Term Fund - Growth</v>
      </c>
      <c r="K4907" s="35">
        <f t="shared" si="1236"/>
        <v>54</v>
      </c>
      <c r="L4907" s="30" t="str">
        <f t="shared" si="1237"/>
        <v>13.9692</v>
      </c>
      <c r="M4907" s="30">
        <f t="shared" si="1238"/>
        <v>62</v>
      </c>
      <c r="N4907" s="30" t="str">
        <f t="shared" si="1239"/>
        <v>13.9692</v>
      </c>
      <c r="O4907" s="30">
        <f t="shared" si="1240"/>
        <v>70</v>
      </c>
      <c r="P4907" s="30" t="str">
        <f t="shared" si="1241"/>
        <v>13.9692</v>
      </c>
      <c r="Q4907" s="30">
        <f t="shared" si="1242"/>
        <v>78</v>
      </c>
      <c r="R4907" s="36" t="str">
        <f t="shared" si="1243"/>
        <v>08-Aug-2017</v>
      </c>
      <c r="S4907" s="37">
        <f t="shared" si="1234"/>
        <v>13.969200000000001</v>
      </c>
    </row>
    <row r="4908" spans="1:19">
      <c r="A4908" s="30" t="s">
        <v>10421</v>
      </c>
      <c r="D4908" s="30" t="str">
        <f t="shared" si="1228"/>
        <v>128007</v>
      </c>
      <c r="E4908" s="30">
        <f t="shared" si="1232"/>
        <v>7</v>
      </c>
      <c r="F4908" s="30" t="str">
        <f t="shared" si="1229"/>
        <v>INF174K01VO0</v>
      </c>
      <c r="G4908" s="30">
        <f t="shared" si="1233"/>
        <v>20</v>
      </c>
      <c r="H4908" s="30" t="str">
        <f t="shared" si="1230"/>
        <v>INF174K01VM4</v>
      </c>
      <c r="I4908" s="30">
        <f t="shared" si="1235"/>
        <v>33</v>
      </c>
      <c r="J4908" s="35" t="str">
        <f t="shared" si="1231"/>
        <v>Kotak Medium Term Fund - Quarterly Dividend</v>
      </c>
      <c r="K4908" s="35">
        <f t="shared" si="1236"/>
        <v>77</v>
      </c>
      <c r="L4908" s="30" t="str">
        <f t="shared" si="1237"/>
        <v>10.6421</v>
      </c>
      <c r="M4908" s="30">
        <f t="shared" si="1238"/>
        <v>85</v>
      </c>
      <c r="N4908" s="30" t="str">
        <f t="shared" si="1239"/>
        <v>10.6421</v>
      </c>
      <c r="O4908" s="30">
        <f t="shared" si="1240"/>
        <v>93</v>
      </c>
      <c r="P4908" s="30" t="str">
        <f t="shared" si="1241"/>
        <v>10.6421</v>
      </c>
      <c r="Q4908" s="30">
        <f t="shared" si="1242"/>
        <v>101</v>
      </c>
      <c r="R4908" s="36" t="str">
        <f t="shared" si="1243"/>
        <v>08-Aug-2017</v>
      </c>
      <c r="S4908" s="37">
        <f t="shared" si="1234"/>
        <v>10.642099999999999</v>
      </c>
    </row>
    <row r="4909" spans="1:19">
      <c r="A4909" s="30" t="s">
        <v>10422</v>
      </c>
      <c r="D4909" s="30" t="str">
        <f t="shared" si="1228"/>
        <v>114859</v>
      </c>
      <c r="E4909" s="30">
        <f t="shared" si="1232"/>
        <v>7</v>
      </c>
      <c r="F4909" s="30" t="str">
        <f t="shared" si="1229"/>
        <v>INF174K01393</v>
      </c>
      <c r="G4909" s="30">
        <f t="shared" si="1233"/>
        <v>20</v>
      </c>
      <c r="H4909" s="30" t="str">
        <f t="shared" si="1230"/>
        <v>-</v>
      </c>
      <c r="I4909" s="30">
        <f t="shared" si="1235"/>
        <v>22</v>
      </c>
      <c r="J4909" s="35" t="str">
        <f t="shared" si="1231"/>
        <v>Kotak Monthly Income Plan - Growth</v>
      </c>
      <c r="K4909" s="35">
        <f t="shared" si="1236"/>
        <v>57</v>
      </c>
      <c r="L4909" s="30" t="str">
        <f t="shared" si="1237"/>
        <v>29.1712</v>
      </c>
      <c r="M4909" s="30">
        <f t="shared" si="1238"/>
        <v>65</v>
      </c>
      <c r="N4909" s="30" t="str">
        <f t="shared" si="1239"/>
        <v>29.1712</v>
      </c>
      <c r="O4909" s="30">
        <f t="shared" si="1240"/>
        <v>73</v>
      </c>
      <c r="P4909" s="30" t="str">
        <f t="shared" si="1241"/>
        <v>29.1712</v>
      </c>
      <c r="Q4909" s="30">
        <f t="shared" si="1242"/>
        <v>81</v>
      </c>
      <c r="R4909" s="36" t="str">
        <f t="shared" si="1243"/>
        <v>08-Aug-2017</v>
      </c>
      <c r="S4909" s="37">
        <f t="shared" si="1234"/>
        <v>29.171199999999999</v>
      </c>
    </row>
    <row r="4910" spans="1:19">
      <c r="A4910" s="30" t="s">
        <v>10423</v>
      </c>
      <c r="D4910" s="30" t="str">
        <f t="shared" si="1228"/>
        <v>120154</v>
      </c>
      <c r="E4910" s="30">
        <f t="shared" si="1232"/>
        <v>7</v>
      </c>
      <c r="F4910" s="30" t="str">
        <f t="shared" si="1229"/>
        <v>INF174K01JZ1</v>
      </c>
      <c r="G4910" s="30">
        <f t="shared" si="1233"/>
        <v>20</v>
      </c>
      <c r="H4910" s="30" t="str">
        <f t="shared" si="1230"/>
        <v>-</v>
      </c>
      <c r="I4910" s="30">
        <f t="shared" si="1235"/>
        <v>22</v>
      </c>
      <c r="J4910" s="35" t="str">
        <f t="shared" si="1231"/>
        <v>Kotak Monthly Income Plan - Growth - Direct</v>
      </c>
      <c r="K4910" s="35">
        <f t="shared" si="1236"/>
        <v>66</v>
      </c>
      <c r="L4910" s="30" t="str">
        <f t="shared" si="1237"/>
        <v>30.4394</v>
      </c>
      <c r="M4910" s="30">
        <f t="shared" si="1238"/>
        <v>74</v>
      </c>
      <c r="N4910" s="30" t="str">
        <f t="shared" si="1239"/>
        <v>30.4394</v>
      </c>
      <c r="O4910" s="30">
        <f t="shared" si="1240"/>
        <v>82</v>
      </c>
      <c r="P4910" s="30" t="str">
        <f t="shared" si="1241"/>
        <v>30.4394</v>
      </c>
      <c r="Q4910" s="30">
        <f t="shared" si="1242"/>
        <v>90</v>
      </c>
      <c r="R4910" s="36" t="str">
        <f t="shared" si="1243"/>
        <v>08-Aug-2017</v>
      </c>
      <c r="S4910" s="37">
        <f t="shared" si="1234"/>
        <v>30.439399999999999</v>
      </c>
    </row>
    <row r="4911" spans="1:19">
      <c r="A4911" s="30" t="s">
        <v>10424</v>
      </c>
      <c r="D4911" s="30" t="str">
        <f t="shared" si="1228"/>
        <v>114858</v>
      </c>
      <c r="E4911" s="30">
        <f t="shared" si="1232"/>
        <v>7</v>
      </c>
      <c r="F4911" s="30" t="str">
        <f t="shared" si="1229"/>
        <v>INF174K01401</v>
      </c>
      <c r="G4911" s="30">
        <f t="shared" si="1233"/>
        <v>20</v>
      </c>
      <c r="H4911" s="30" t="str">
        <f t="shared" si="1230"/>
        <v>INF174K01419</v>
      </c>
      <c r="I4911" s="30">
        <f t="shared" si="1235"/>
        <v>33</v>
      </c>
      <c r="J4911" s="35" t="str">
        <f t="shared" si="1231"/>
        <v>Kotak Monthly Income Plan - Monthly Dividend</v>
      </c>
      <c r="K4911" s="35">
        <f t="shared" si="1236"/>
        <v>78</v>
      </c>
      <c r="L4911" s="30" t="str">
        <f t="shared" si="1237"/>
        <v>13.2144</v>
      </c>
      <c r="M4911" s="30">
        <f t="shared" si="1238"/>
        <v>86</v>
      </c>
      <c r="N4911" s="30" t="str">
        <f t="shared" si="1239"/>
        <v>13.2144</v>
      </c>
      <c r="O4911" s="30">
        <f t="shared" si="1240"/>
        <v>94</v>
      </c>
      <c r="P4911" s="30" t="str">
        <f t="shared" si="1241"/>
        <v>13.2144</v>
      </c>
      <c r="Q4911" s="30">
        <f t="shared" si="1242"/>
        <v>102</v>
      </c>
      <c r="R4911" s="36" t="str">
        <f t="shared" si="1243"/>
        <v>08-Aug-2017</v>
      </c>
      <c r="S4911" s="37">
        <f t="shared" si="1234"/>
        <v>13.214399999999999</v>
      </c>
    </row>
    <row r="4912" spans="1:19">
      <c r="A4912" s="30" t="s">
        <v>10425</v>
      </c>
      <c r="D4912" s="30" t="str">
        <f t="shared" si="1228"/>
        <v>120155</v>
      </c>
      <c r="E4912" s="30">
        <f t="shared" si="1232"/>
        <v>7</v>
      </c>
      <c r="F4912" s="30" t="str">
        <f t="shared" si="1229"/>
        <v>INF174K01KA2</v>
      </c>
      <c r="G4912" s="30">
        <f t="shared" si="1233"/>
        <v>20</v>
      </c>
      <c r="H4912" s="30" t="str">
        <f t="shared" si="1230"/>
        <v>-</v>
      </c>
      <c r="I4912" s="30">
        <f t="shared" si="1235"/>
        <v>22</v>
      </c>
      <c r="J4912" s="35" t="str">
        <f t="shared" si="1231"/>
        <v>Kotak Monthly Income Plan - Monthly Dividend - Direct</v>
      </c>
      <c r="K4912" s="35">
        <f t="shared" si="1236"/>
        <v>76</v>
      </c>
      <c r="L4912" s="30" t="str">
        <f t="shared" si="1237"/>
        <v>13.558</v>
      </c>
      <c r="M4912" s="30">
        <f t="shared" si="1238"/>
        <v>83</v>
      </c>
      <c r="N4912" s="30" t="str">
        <f t="shared" si="1239"/>
        <v>13.558</v>
      </c>
      <c r="O4912" s="30">
        <f t="shared" si="1240"/>
        <v>90</v>
      </c>
      <c r="P4912" s="30" t="str">
        <f t="shared" si="1241"/>
        <v>13.558</v>
      </c>
      <c r="Q4912" s="30">
        <f t="shared" si="1242"/>
        <v>97</v>
      </c>
      <c r="R4912" s="36" t="str">
        <f t="shared" si="1243"/>
        <v>08-Aug-2017</v>
      </c>
      <c r="S4912" s="37">
        <f t="shared" si="1234"/>
        <v>13.558</v>
      </c>
    </row>
    <row r="4913" spans="1:19">
      <c r="A4913" s="30" t="s">
        <v>10426</v>
      </c>
      <c r="D4913" s="30" t="str">
        <f t="shared" si="1228"/>
        <v>114860</v>
      </c>
      <c r="E4913" s="30">
        <f t="shared" si="1232"/>
        <v>7</v>
      </c>
      <c r="F4913" s="30" t="str">
        <f t="shared" si="1229"/>
        <v>INF174K01427</v>
      </c>
      <c r="G4913" s="30">
        <f t="shared" si="1233"/>
        <v>20</v>
      </c>
      <c r="H4913" s="30" t="str">
        <f t="shared" si="1230"/>
        <v>INF174K01435</v>
      </c>
      <c r="I4913" s="30">
        <f t="shared" si="1235"/>
        <v>33</v>
      </c>
      <c r="J4913" s="35" t="str">
        <f t="shared" si="1231"/>
        <v>Kotak Monthly Income Plan - Quarterly Dividend</v>
      </c>
      <c r="K4913" s="35">
        <f t="shared" si="1236"/>
        <v>80</v>
      </c>
      <c r="L4913" s="30" t="str">
        <f t="shared" si="1237"/>
        <v>14.452</v>
      </c>
      <c r="M4913" s="30">
        <f t="shared" si="1238"/>
        <v>87</v>
      </c>
      <c r="N4913" s="30" t="str">
        <f t="shared" si="1239"/>
        <v>14.452</v>
      </c>
      <c r="O4913" s="30">
        <f t="shared" si="1240"/>
        <v>94</v>
      </c>
      <c r="P4913" s="30" t="str">
        <f t="shared" si="1241"/>
        <v>14.452</v>
      </c>
      <c r="Q4913" s="30">
        <f t="shared" si="1242"/>
        <v>101</v>
      </c>
      <c r="R4913" s="36" t="str">
        <f t="shared" si="1243"/>
        <v>08-Aug-2017</v>
      </c>
      <c r="S4913" s="37">
        <f t="shared" si="1234"/>
        <v>14.452</v>
      </c>
    </row>
    <row r="4914" spans="1:19">
      <c r="A4914" s="30" t="s">
        <v>10427</v>
      </c>
      <c r="D4914" s="30" t="str">
        <f t="shared" si="1228"/>
        <v>120156</v>
      </c>
      <c r="E4914" s="30">
        <f t="shared" si="1232"/>
        <v>7</v>
      </c>
      <c r="F4914" s="30" t="str">
        <f t="shared" si="1229"/>
        <v>INF174K01KC8</v>
      </c>
      <c r="G4914" s="30">
        <f t="shared" si="1233"/>
        <v>20</v>
      </c>
      <c r="H4914" s="30" t="str">
        <f t="shared" si="1230"/>
        <v>-</v>
      </c>
      <c r="I4914" s="30">
        <f t="shared" si="1235"/>
        <v>22</v>
      </c>
      <c r="J4914" s="35" t="str">
        <f t="shared" si="1231"/>
        <v>Kotak Monthly Income Plan - Quarterly Dividend - Direct</v>
      </c>
      <c r="K4914" s="35">
        <f t="shared" si="1236"/>
        <v>78</v>
      </c>
      <c r="L4914" s="30" t="str">
        <f t="shared" si="1237"/>
        <v>14.95</v>
      </c>
      <c r="M4914" s="30">
        <f t="shared" si="1238"/>
        <v>84</v>
      </c>
      <c r="N4914" s="30" t="str">
        <f t="shared" si="1239"/>
        <v>14.95</v>
      </c>
      <c r="O4914" s="30">
        <f t="shared" si="1240"/>
        <v>90</v>
      </c>
      <c r="P4914" s="30" t="str">
        <f t="shared" si="1241"/>
        <v>14.95</v>
      </c>
      <c r="Q4914" s="30">
        <f t="shared" si="1242"/>
        <v>96</v>
      </c>
      <c r="R4914" s="36" t="str">
        <f t="shared" si="1243"/>
        <v>08-Aug-2017</v>
      </c>
      <c r="S4914" s="37">
        <f t="shared" si="1234"/>
        <v>14.95</v>
      </c>
    </row>
    <row r="4915" spans="1:19">
      <c r="A4915" s="30" t="s">
        <v>10428</v>
      </c>
      <c r="D4915" s="30" t="str">
        <f t="shared" si="1228"/>
        <v>114383</v>
      </c>
      <c r="E4915" s="30">
        <f t="shared" si="1232"/>
        <v>7</v>
      </c>
      <c r="F4915" s="30" t="str">
        <f t="shared" si="1229"/>
        <v>INF174K01989</v>
      </c>
      <c r="G4915" s="30">
        <f t="shared" si="1233"/>
        <v>20</v>
      </c>
      <c r="H4915" s="30" t="str">
        <f t="shared" si="1230"/>
        <v>INF174K01955</v>
      </c>
      <c r="I4915" s="30">
        <f t="shared" si="1235"/>
        <v>33</v>
      </c>
      <c r="J4915" s="35" t="str">
        <f t="shared" si="1231"/>
        <v>Kotak Multi Asset Allocation Fund-Annual Dividend</v>
      </c>
      <c r="K4915" s="35">
        <f t="shared" si="1236"/>
        <v>83</v>
      </c>
      <c r="L4915" s="30" t="str">
        <f t="shared" si="1237"/>
        <v>11.9342</v>
      </c>
      <c r="M4915" s="30">
        <f t="shared" si="1238"/>
        <v>91</v>
      </c>
      <c r="N4915" s="30" t="str">
        <f t="shared" si="1239"/>
        <v>11.8149</v>
      </c>
      <c r="O4915" s="30">
        <f t="shared" si="1240"/>
        <v>99</v>
      </c>
      <c r="P4915" s="30" t="str">
        <f t="shared" si="1241"/>
        <v>11.9342</v>
      </c>
      <c r="Q4915" s="30">
        <f t="shared" si="1242"/>
        <v>107</v>
      </c>
      <c r="R4915" s="36" t="str">
        <f t="shared" si="1243"/>
        <v>08-Aug-2017</v>
      </c>
      <c r="S4915" s="37">
        <f t="shared" si="1234"/>
        <v>11.934200000000001</v>
      </c>
    </row>
    <row r="4916" spans="1:19">
      <c r="A4916" s="30" t="s">
        <v>10429</v>
      </c>
      <c r="D4916" s="30" t="str">
        <f t="shared" si="1228"/>
        <v>120159</v>
      </c>
      <c r="E4916" s="30">
        <f t="shared" si="1232"/>
        <v>7</v>
      </c>
      <c r="F4916" s="30" t="str">
        <f t="shared" si="1229"/>
        <v>INF174K01MN1</v>
      </c>
      <c r="G4916" s="30">
        <f t="shared" si="1233"/>
        <v>20</v>
      </c>
      <c r="H4916" s="30" t="str">
        <f t="shared" si="1230"/>
        <v>-</v>
      </c>
      <c r="I4916" s="30">
        <f t="shared" si="1235"/>
        <v>22</v>
      </c>
      <c r="J4916" s="35" t="str">
        <f t="shared" si="1231"/>
        <v>Kotak Multi Asset Allocation Fund-Annual Dividend - Direct</v>
      </c>
      <c r="K4916" s="35">
        <f t="shared" si="1236"/>
        <v>81</v>
      </c>
      <c r="L4916" s="30" t="str">
        <f t="shared" si="1237"/>
        <v>12.7211</v>
      </c>
      <c r="M4916" s="30">
        <f t="shared" si="1238"/>
        <v>89</v>
      </c>
      <c r="N4916" s="30" t="str">
        <f t="shared" si="1239"/>
        <v>12.5939</v>
      </c>
      <c r="O4916" s="30">
        <f t="shared" si="1240"/>
        <v>97</v>
      </c>
      <c r="P4916" s="30" t="str">
        <f t="shared" si="1241"/>
        <v>12.7211</v>
      </c>
      <c r="Q4916" s="30">
        <f t="shared" si="1242"/>
        <v>105</v>
      </c>
      <c r="R4916" s="36" t="str">
        <f t="shared" si="1243"/>
        <v>08-Aug-2017</v>
      </c>
      <c r="S4916" s="37">
        <f t="shared" si="1234"/>
        <v>12.7211</v>
      </c>
    </row>
    <row r="4917" spans="1:19">
      <c r="A4917" s="30" t="s">
        <v>10430</v>
      </c>
      <c r="D4917" s="30" t="str">
        <f t="shared" si="1228"/>
        <v>114382</v>
      </c>
      <c r="E4917" s="30">
        <f t="shared" si="1232"/>
        <v>7</v>
      </c>
      <c r="F4917" s="30" t="str">
        <f t="shared" si="1229"/>
        <v>INF174K01922</v>
      </c>
      <c r="G4917" s="30">
        <f t="shared" si="1233"/>
        <v>20</v>
      </c>
      <c r="H4917" s="30" t="str">
        <f t="shared" si="1230"/>
        <v>-</v>
      </c>
      <c r="I4917" s="30">
        <f t="shared" si="1235"/>
        <v>22</v>
      </c>
      <c r="J4917" s="35" t="str">
        <f t="shared" si="1231"/>
        <v>Kotak Multi Asset Allocation Fund-Growth</v>
      </c>
      <c r="K4917" s="35">
        <f t="shared" si="1236"/>
        <v>63</v>
      </c>
      <c r="L4917" s="30" t="str">
        <f t="shared" si="1237"/>
        <v>16.9718</v>
      </c>
      <c r="M4917" s="30">
        <f t="shared" si="1238"/>
        <v>71</v>
      </c>
      <c r="N4917" s="30" t="str">
        <f t="shared" si="1239"/>
        <v>16.8021</v>
      </c>
      <c r="O4917" s="30">
        <f t="shared" si="1240"/>
        <v>79</v>
      </c>
      <c r="P4917" s="30" t="str">
        <f t="shared" si="1241"/>
        <v>16.9718</v>
      </c>
      <c r="Q4917" s="30">
        <f t="shared" si="1242"/>
        <v>87</v>
      </c>
      <c r="R4917" s="36" t="str">
        <f t="shared" si="1243"/>
        <v>08-Aug-2017</v>
      </c>
      <c r="S4917" s="37">
        <f t="shared" si="1234"/>
        <v>16.971800000000002</v>
      </c>
    </row>
    <row r="4918" spans="1:19">
      <c r="A4918" s="30" t="s">
        <v>10431</v>
      </c>
      <c r="D4918" s="30" t="str">
        <f t="shared" si="1228"/>
        <v>120160</v>
      </c>
      <c r="E4918" s="30">
        <f t="shared" si="1232"/>
        <v>7</v>
      </c>
      <c r="F4918" s="30" t="str">
        <f t="shared" si="1229"/>
        <v>INF174K01MI1</v>
      </c>
      <c r="G4918" s="30">
        <f t="shared" si="1233"/>
        <v>20</v>
      </c>
      <c r="H4918" s="30" t="str">
        <f t="shared" si="1230"/>
        <v>-</v>
      </c>
      <c r="I4918" s="30">
        <f t="shared" si="1235"/>
        <v>22</v>
      </c>
      <c r="J4918" s="35" t="str">
        <f t="shared" si="1231"/>
        <v>Kotak Multi Asset Allocation Fund-Growth - Direct</v>
      </c>
      <c r="K4918" s="35">
        <f t="shared" si="1236"/>
        <v>72</v>
      </c>
      <c r="L4918" s="30" t="str">
        <f t="shared" si="1237"/>
        <v>17.9177</v>
      </c>
      <c r="M4918" s="30">
        <f t="shared" si="1238"/>
        <v>80</v>
      </c>
      <c r="N4918" s="30" t="str">
        <f t="shared" si="1239"/>
        <v>17.7385</v>
      </c>
      <c r="O4918" s="30">
        <f t="shared" si="1240"/>
        <v>88</v>
      </c>
      <c r="P4918" s="30" t="str">
        <f t="shared" si="1241"/>
        <v>17.9177</v>
      </c>
      <c r="Q4918" s="30">
        <f t="shared" si="1242"/>
        <v>96</v>
      </c>
      <c r="R4918" s="36" t="str">
        <f t="shared" si="1243"/>
        <v>08-Aug-2017</v>
      </c>
      <c r="S4918" s="37">
        <f t="shared" si="1234"/>
        <v>17.9177</v>
      </c>
    </row>
    <row r="4919" spans="1:19">
      <c r="A4919" s="30" t="s">
        <v>10432</v>
      </c>
      <c r="D4919" s="30" t="str">
        <f t="shared" si="1228"/>
        <v>114385</v>
      </c>
      <c r="E4919" s="30">
        <f t="shared" si="1232"/>
        <v>7</v>
      </c>
      <c r="F4919" s="30" t="str">
        <f t="shared" si="1229"/>
        <v>INF174K01963</v>
      </c>
      <c r="G4919" s="30">
        <f t="shared" si="1233"/>
        <v>20</v>
      </c>
      <c r="H4919" s="30" t="str">
        <f t="shared" si="1230"/>
        <v>INF174K01930</v>
      </c>
      <c r="I4919" s="30">
        <f t="shared" si="1235"/>
        <v>33</v>
      </c>
      <c r="J4919" s="35" t="str">
        <f t="shared" si="1231"/>
        <v>Kotak Multi Asset Allocation Fund-Monthly Dividend</v>
      </c>
      <c r="K4919" s="35">
        <f t="shared" si="1236"/>
        <v>84</v>
      </c>
      <c r="L4919" s="30" t="str">
        <f t="shared" si="1237"/>
        <v>14.1523</v>
      </c>
      <c r="M4919" s="30">
        <f t="shared" si="1238"/>
        <v>92</v>
      </c>
      <c r="N4919" s="30" t="str">
        <f t="shared" si="1239"/>
        <v>14.0108</v>
      </c>
      <c r="O4919" s="30">
        <f t="shared" si="1240"/>
        <v>100</v>
      </c>
      <c r="P4919" s="30" t="str">
        <f t="shared" si="1241"/>
        <v>14.1523</v>
      </c>
      <c r="Q4919" s="30">
        <f t="shared" si="1242"/>
        <v>108</v>
      </c>
      <c r="R4919" s="36" t="str">
        <f t="shared" si="1243"/>
        <v>08-Aug-2017</v>
      </c>
      <c r="S4919" s="37">
        <f t="shared" si="1234"/>
        <v>14.1523</v>
      </c>
    </row>
    <row r="4920" spans="1:19">
      <c r="A4920" s="30" t="s">
        <v>382</v>
      </c>
      <c r="D4920" s="30" t="str">
        <f t="shared" si="1228"/>
        <v>120161</v>
      </c>
      <c r="E4920" s="30">
        <f t="shared" si="1232"/>
        <v>7</v>
      </c>
      <c r="F4920" s="30" t="str">
        <f t="shared" si="1229"/>
        <v>INF174K01MJ9</v>
      </c>
      <c r="G4920" s="30">
        <f t="shared" si="1233"/>
        <v>20</v>
      </c>
      <c r="H4920" s="30" t="str">
        <f t="shared" si="1230"/>
        <v>-</v>
      </c>
      <c r="I4920" s="30">
        <f t="shared" si="1235"/>
        <v>22</v>
      </c>
      <c r="J4920" s="35" t="str">
        <f t="shared" si="1231"/>
        <v>Kotak Multi Asset Allocation Fund-Monthly Dividend - Direct</v>
      </c>
      <c r="K4920" s="35">
        <f t="shared" si="1236"/>
        <v>82</v>
      </c>
      <c r="L4920" s="30" t="str">
        <f t="shared" si="1237"/>
        <v>13.1358</v>
      </c>
      <c r="M4920" s="30">
        <f t="shared" si="1238"/>
        <v>90</v>
      </c>
      <c r="N4920" s="30" t="str">
        <f t="shared" si="1239"/>
        <v>13.1358</v>
      </c>
      <c r="O4920" s="30">
        <f t="shared" si="1240"/>
        <v>98</v>
      </c>
      <c r="P4920" s="30" t="str">
        <f t="shared" si="1241"/>
        <v>13.1358</v>
      </c>
      <c r="Q4920" s="30">
        <f t="shared" si="1242"/>
        <v>106</v>
      </c>
      <c r="R4920" s="36" t="str">
        <f t="shared" si="1243"/>
        <v>17-May-2016</v>
      </c>
      <c r="S4920" s="37">
        <f t="shared" si="1234"/>
        <v>13.1358</v>
      </c>
    </row>
    <row r="4921" spans="1:19">
      <c r="A4921" s="30" t="s">
        <v>10433</v>
      </c>
      <c r="D4921" s="30" t="str">
        <f t="shared" si="1228"/>
        <v>114384</v>
      </c>
      <c r="E4921" s="30">
        <f t="shared" si="1232"/>
        <v>7</v>
      </c>
      <c r="F4921" s="30" t="str">
        <f t="shared" si="1229"/>
        <v>INF174K01971</v>
      </c>
      <c r="G4921" s="30">
        <f t="shared" si="1233"/>
        <v>20</v>
      </c>
      <c r="H4921" s="30" t="str">
        <f t="shared" si="1230"/>
        <v>INF174K01948</v>
      </c>
      <c r="I4921" s="30">
        <f t="shared" si="1235"/>
        <v>33</v>
      </c>
      <c r="J4921" s="35" t="str">
        <f t="shared" si="1231"/>
        <v>Kotak Multi Asset Allocation Fund-Quarterly Dividend</v>
      </c>
      <c r="K4921" s="35">
        <f t="shared" si="1236"/>
        <v>86</v>
      </c>
      <c r="L4921" s="30" t="str">
        <f t="shared" si="1237"/>
        <v>12.5701</v>
      </c>
      <c r="M4921" s="30">
        <f t="shared" si="1238"/>
        <v>94</v>
      </c>
      <c r="N4921" s="30" t="str">
        <f t="shared" si="1239"/>
        <v>12.4444</v>
      </c>
      <c r="O4921" s="30">
        <f t="shared" si="1240"/>
        <v>102</v>
      </c>
      <c r="P4921" s="30" t="str">
        <f t="shared" si="1241"/>
        <v>12.5701</v>
      </c>
      <c r="Q4921" s="30">
        <f t="shared" si="1242"/>
        <v>110</v>
      </c>
      <c r="R4921" s="36" t="str">
        <f t="shared" si="1243"/>
        <v>08-Aug-2017</v>
      </c>
      <c r="S4921" s="37">
        <f t="shared" si="1234"/>
        <v>12.5701</v>
      </c>
    </row>
    <row r="4922" spans="1:19">
      <c r="A4922" s="30" t="s">
        <v>10434</v>
      </c>
      <c r="D4922" s="30" t="str">
        <f t="shared" si="1228"/>
        <v>120162</v>
      </c>
      <c r="E4922" s="30">
        <f t="shared" si="1232"/>
        <v>7</v>
      </c>
      <c r="F4922" s="30" t="str">
        <f t="shared" si="1229"/>
        <v>INF174K01ML5</v>
      </c>
      <c r="G4922" s="30">
        <f t="shared" si="1233"/>
        <v>20</v>
      </c>
      <c r="H4922" s="30" t="str">
        <f t="shared" si="1230"/>
        <v>-</v>
      </c>
      <c r="I4922" s="30">
        <f t="shared" si="1235"/>
        <v>22</v>
      </c>
      <c r="J4922" s="35" t="str">
        <f t="shared" si="1231"/>
        <v>Kotak Multi Asset Allocation Fund-Quarterly Dividend - Direct</v>
      </c>
      <c r="K4922" s="35">
        <f t="shared" si="1236"/>
        <v>84</v>
      </c>
      <c r="L4922" s="30" t="str">
        <f t="shared" si="1237"/>
        <v>13.0764</v>
      </c>
      <c r="M4922" s="30">
        <f t="shared" si="1238"/>
        <v>92</v>
      </c>
      <c r="N4922" s="30" t="str">
        <f t="shared" si="1239"/>
        <v>12.9456</v>
      </c>
      <c r="O4922" s="30">
        <f t="shared" si="1240"/>
        <v>100</v>
      </c>
      <c r="P4922" s="30" t="str">
        <f t="shared" si="1241"/>
        <v>13.0764</v>
      </c>
      <c r="Q4922" s="30">
        <f t="shared" si="1242"/>
        <v>108</v>
      </c>
      <c r="R4922" s="36" t="str">
        <f t="shared" si="1243"/>
        <v>08-Aug-2017</v>
      </c>
      <c r="S4922" s="37">
        <f t="shared" si="1234"/>
        <v>13.0764</v>
      </c>
    </row>
    <row r="4923" spans="1:19">
      <c r="A4923" s="30" t="s">
        <v>97</v>
      </c>
      <c r="D4923" s="30" t="str">
        <f t="shared" si="1228"/>
        <v/>
      </c>
      <c r="E4923" s="30" t="str">
        <f t="shared" si="1232"/>
        <v/>
      </c>
      <c r="F4923" s="30" t="str">
        <f t="shared" si="1229"/>
        <v xml:space="preserve"> </v>
      </c>
      <c r="G4923" s="30" t="str">
        <f t="shared" si="1233"/>
        <v/>
      </c>
      <c r="H4923" s="30" t="str">
        <f t="shared" si="1230"/>
        <v/>
      </c>
      <c r="I4923" s="30" t="str">
        <f t="shared" si="1235"/>
        <v/>
      </c>
      <c r="J4923" s="35" t="str">
        <f t="shared" si="1231"/>
        <v/>
      </c>
      <c r="K4923" s="35" t="str">
        <f t="shared" si="1236"/>
        <v/>
      </c>
      <c r="L4923" s="30" t="str">
        <f t="shared" si="1237"/>
        <v/>
      </c>
      <c r="M4923" s="30" t="str">
        <f t="shared" si="1238"/>
        <v/>
      </c>
      <c r="N4923" s="30" t="str">
        <f t="shared" si="1239"/>
        <v/>
      </c>
      <c r="O4923" s="30" t="str">
        <f t="shared" si="1240"/>
        <v/>
      </c>
      <c r="P4923" s="30" t="str">
        <f t="shared" si="1241"/>
        <v/>
      </c>
      <c r="Q4923" s="30" t="str">
        <f t="shared" si="1242"/>
        <v/>
      </c>
      <c r="R4923" s="36" t="str">
        <f t="shared" si="1243"/>
        <v/>
      </c>
      <c r="S4923" s="37" t="str">
        <f t="shared" si="1234"/>
        <v/>
      </c>
    </row>
    <row r="4924" spans="1:19">
      <c r="A4924" s="30" t="s">
        <v>129</v>
      </c>
      <c r="D4924" s="30" t="str">
        <f t="shared" si="1228"/>
        <v/>
      </c>
      <c r="E4924" s="30" t="str">
        <f t="shared" si="1232"/>
        <v/>
      </c>
      <c r="F4924" s="30" t="str">
        <f t="shared" si="1229"/>
        <v>L&amp;T Mutual Fund</v>
      </c>
      <c r="G4924" s="30" t="str">
        <f t="shared" si="1233"/>
        <v/>
      </c>
      <c r="H4924" s="30" t="str">
        <f t="shared" si="1230"/>
        <v/>
      </c>
      <c r="I4924" s="30" t="str">
        <f t="shared" si="1235"/>
        <v/>
      </c>
      <c r="J4924" s="35" t="str">
        <f t="shared" si="1231"/>
        <v/>
      </c>
      <c r="K4924" s="35" t="str">
        <f t="shared" si="1236"/>
        <v/>
      </c>
      <c r="L4924" s="30" t="str">
        <f t="shared" si="1237"/>
        <v/>
      </c>
      <c r="M4924" s="30" t="str">
        <f t="shared" si="1238"/>
        <v/>
      </c>
      <c r="N4924" s="30" t="str">
        <f t="shared" si="1239"/>
        <v/>
      </c>
      <c r="O4924" s="30" t="str">
        <f t="shared" si="1240"/>
        <v/>
      </c>
      <c r="P4924" s="30" t="str">
        <f t="shared" si="1241"/>
        <v/>
      </c>
      <c r="Q4924" s="30" t="str">
        <f t="shared" si="1242"/>
        <v/>
      </c>
      <c r="R4924" s="36" t="str">
        <f t="shared" si="1243"/>
        <v/>
      </c>
      <c r="S4924" s="37" t="str">
        <f t="shared" si="1234"/>
        <v/>
      </c>
    </row>
    <row r="4925" spans="1:19">
      <c r="A4925" s="30" t="s">
        <v>97</v>
      </c>
      <c r="D4925" s="30" t="str">
        <f t="shared" si="1228"/>
        <v/>
      </c>
      <c r="E4925" s="30" t="str">
        <f t="shared" si="1232"/>
        <v/>
      </c>
      <c r="F4925" s="30" t="str">
        <f t="shared" si="1229"/>
        <v xml:space="preserve"> </v>
      </c>
      <c r="G4925" s="30" t="str">
        <f t="shared" si="1233"/>
        <v/>
      </c>
      <c r="H4925" s="30" t="str">
        <f t="shared" si="1230"/>
        <v/>
      </c>
      <c r="I4925" s="30" t="str">
        <f t="shared" si="1235"/>
        <v/>
      </c>
      <c r="J4925" s="35" t="str">
        <f t="shared" si="1231"/>
        <v/>
      </c>
      <c r="K4925" s="35" t="str">
        <f t="shared" si="1236"/>
        <v/>
      </c>
      <c r="L4925" s="30" t="str">
        <f t="shared" si="1237"/>
        <v/>
      </c>
      <c r="M4925" s="30" t="str">
        <f t="shared" si="1238"/>
        <v/>
      </c>
      <c r="N4925" s="30" t="str">
        <f t="shared" si="1239"/>
        <v/>
      </c>
      <c r="O4925" s="30" t="str">
        <f t="shared" si="1240"/>
        <v/>
      </c>
      <c r="P4925" s="30" t="str">
        <f t="shared" si="1241"/>
        <v/>
      </c>
      <c r="Q4925" s="30" t="str">
        <f t="shared" si="1242"/>
        <v/>
      </c>
      <c r="R4925" s="36" t="str">
        <f t="shared" si="1243"/>
        <v/>
      </c>
      <c r="S4925" s="37" t="str">
        <f t="shared" si="1234"/>
        <v/>
      </c>
    </row>
    <row r="4926" spans="1:19" ht="26">
      <c r="A4926" s="30" t="s">
        <v>10435</v>
      </c>
      <c r="D4926" s="30" t="str">
        <f t="shared" si="1228"/>
        <v>119794</v>
      </c>
      <c r="E4926" s="30">
        <f t="shared" si="1232"/>
        <v>7</v>
      </c>
      <c r="F4926" s="30" t="str">
        <f t="shared" si="1229"/>
        <v>INF917K01HI3</v>
      </c>
      <c r="G4926" s="30">
        <f t="shared" si="1233"/>
        <v>20</v>
      </c>
      <c r="H4926" s="30" t="str">
        <f t="shared" si="1230"/>
        <v>-</v>
      </c>
      <c r="I4926" s="30">
        <f t="shared" si="1235"/>
        <v>22</v>
      </c>
      <c r="J4926" s="35" t="str">
        <f t="shared" si="1231"/>
        <v>L&amp;T Banking and PSU Debt Fund -  Direct Plan - Monthly Dividend Option</v>
      </c>
      <c r="K4926" s="35">
        <f t="shared" si="1236"/>
        <v>93</v>
      </c>
      <c r="L4926" s="30" t="str">
        <f t="shared" si="1237"/>
        <v>10.8383</v>
      </c>
      <c r="M4926" s="30">
        <f t="shared" si="1238"/>
        <v>101</v>
      </c>
      <c r="N4926" s="30" t="str">
        <f t="shared" si="1239"/>
        <v>10.8383</v>
      </c>
      <c r="O4926" s="30">
        <f t="shared" si="1240"/>
        <v>109</v>
      </c>
      <c r="P4926" s="30" t="str">
        <f t="shared" si="1241"/>
        <v>10.8383</v>
      </c>
      <c r="Q4926" s="30">
        <f t="shared" si="1242"/>
        <v>117</v>
      </c>
      <c r="R4926" s="36" t="str">
        <f t="shared" si="1243"/>
        <v>08-Aug-2017</v>
      </c>
      <c r="S4926" s="37">
        <f t="shared" si="1234"/>
        <v>10.8383</v>
      </c>
    </row>
    <row r="4927" spans="1:19" ht="26">
      <c r="A4927" s="30" t="s">
        <v>10436</v>
      </c>
      <c r="D4927" s="30" t="str">
        <f t="shared" si="1228"/>
        <v>118080</v>
      </c>
      <c r="E4927" s="30">
        <f t="shared" si="1232"/>
        <v>7</v>
      </c>
      <c r="F4927" s="30" t="str">
        <f t="shared" si="1229"/>
        <v>INF677K01AI8</v>
      </c>
      <c r="G4927" s="30">
        <f t="shared" si="1233"/>
        <v>20</v>
      </c>
      <c r="H4927" s="30" t="str">
        <f t="shared" si="1230"/>
        <v>INF677K01AJ6</v>
      </c>
      <c r="I4927" s="30">
        <f t="shared" si="1235"/>
        <v>33</v>
      </c>
      <c r="J4927" s="35" t="str">
        <f t="shared" si="1231"/>
        <v>L&amp;T Banking and PSU Debt Fund -  Regular Plan - Monthly Dividend Option</v>
      </c>
      <c r="K4927" s="35">
        <f t="shared" si="1236"/>
        <v>105</v>
      </c>
      <c r="L4927" s="30" t="str">
        <f t="shared" si="1237"/>
        <v>10.6421</v>
      </c>
      <c r="M4927" s="30">
        <f t="shared" si="1238"/>
        <v>113</v>
      </c>
      <c r="N4927" s="30" t="str">
        <f t="shared" si="1239"/>
        <v>10.6421</v>
      </c>
      <c r="O4927" s="30">
        <f t="shared" si="1240"/>
        <v>121</v>
      </c>
      <c r="P4927" s="30" t="str">
        <f t="shared" si="1241"/>
        <v>10.6421</v>
      </c>
      <c r="Q4927" s="30">
        <f t="shared" si="1242"/>
        <v>129</v>
      </c>
      <c r="R4927" s="36" t="str">
        <f t="shared" si="1243"/>
        <v>08-Aug-2017</v>
      </c>
      <c r="S4927" s="37">
        <f t="shared" si="1234"/>
        <v>10.642099999999999</v>
      </c>
    </row>
    <row r="4928" spans="1:19" ht="26">
      <c r="A4928" s="30" t="s">
        <v>6212</v>
      </c>
      <c r="D4928" s="30" t="str">
        <f t="shared" si="1228"/>
        <v>119796</v>
      </c>
      <c r="E4928" s="30">
        <f t="shared" si="1232"/>
        <v>7</v>
      </c>
      <c r="F4928" s="30" t="str">
        <f t="shared" si="1229"/>
        <v>-</v>
      </c>
      <c r="G4928" s="30">
        <f t="shared" si="1233"/>
        <v>9</v>
      </c>
      <c r="H4928" s="30" t="str">
        <f t="shared" si="1230"/>
        <v>INF917K01HL7</v>
      </c>
      <c r="I4928" s="30">
        <f t="shared" si="1235"/>
        <v>22</v>
      </c>
      <c r="J4928" s="35" t="str">
        <f t="shared" si="1231"/>
        <v>L&amp;T Banking and PSU Debt Fund - Direct Plan - Daily Dividend Option</v>
      </c>
      <c r="K4928" s="35">
        <f t="shared" si="1236"/>
        <v>90</v>
      </c>
      <c r="L4928" s="30" t="str">
        <f t="shared" si="1237"/>
        <v>13.9671</v>
      </c>
      <c r="M4928" s="30">
        <f t="shared" si="1238"/>
        <v>98</v>
      </c>
      <c r="N4928" s="30" t="str">
        <f t="shared" si="1239"/>
        <v>13.9671</v>
      </c>
      <c r="O4928" s="30">
        <f t="shared" si="1240"/>
        <v>106</v>
      </c>
      <c r="P4928" s="30" t="str">
        <f t="shared" si="1241"/>
        <v>13.9671</v>
      </c>
      <c r="Q4928" s="30">
        <f t="shared" si="1242"/>
        <v>114</v>
      </c>
      <c r="R4928" s="36" t="str">
        <f t="shared" si="1243"/>
        <v>02-Feb-2017</v>
      </c>
      <c r="S4928" s="37">
        <f t="shared" si="1234"/>
        <v>13.9671</v>
      </c>
    </row>
    <row r="4929" spans="1:19">
      <c r="A4929" s="30" t="s">
        <v>10437</v>
      </c>
      <c r="D4929" s="30" t="str">
        <f t="shared" si="1228"/>
        <v>119795</v>
      </c>
      <c r="E4929" s="30">
        <f t="shared" si="1232"/>
        <v>7</v>
      </c>
      <c r="F4929" s="30" t="str">
        <f t="shared" si="1229"/>
        <v>INF917K01HH5</v>
      </c>
      <c r="G4929" s="30">
        <f t="shared" si="1233"/>
        <v>20</v>
      </c>
      <c r="H4929" s="30" t="str">
        <f t="shared" si="1230"/>
        <v>-</v>
      </c>
      <c r="I4929" s="30">
        <f t="shared" si="1235"/>
        <v>22</v>
      </c>
      <c r="J4929" s="35" t="str">
        <f t="shared" si="1231"/>
        <v>L&amp;T Banking and PSU Debt Fund - Direct Plan - Growth Option</v>
      </c>
      <c r="K4929" s="35">
        <f t="shared" si="1236"/>
        <v>82</v>
      </c>
      <c r="L4929" s="30" t="str">
        <f t="shared" si="1237"/>
        <v>15.2425</v>
      </c>
      <c r="M4929" s="30">
        <f t="shared" si="1238"/>
        <v>90</v>
      </c>
      <c r="N4929" s="30" t="str">
        <f t="shared" si="1239"/>
        <v>15.2425</v>
      </c>
      <c r="O4929" s="30">
        <f t="shared" si="1240"/>
        <v>98</v>
      </c>
      <c r="P4929" s="30" t="str">
        <f t="shared" si="1241"/>
        <v>15.2425</v>
      </c>
      <c r="Q4929" s="30">
        <f t="shared" si="1242"/>
        <v>106</v>
      </c>
      <c r="R4929" s="36" t="str">
        <f t="shared" si="1243"/>
        <v>08-Aug-2017</v>
      </c>
      <c r="S4929" s="37">
        <f t="shared" si="1234"/>
        <v>15.2425</v>
      </c>
    </row>
    <row r="4930" spans="1:19" ht="26">
      <c r="A4930" s="30" t="s">
        <v>10438</v>
      </c>
      <c r="D4930" s="30" t="str">
        <f t="shared" si="1228"/>
        <v>119797</v>
      </c>
      <c r="E4930" s="30">
        <f t="shared" si="1232"/>
        <v>7</v>
      </c>
      <c r="F4930" s="30" t="str">
        <f t="shared" si="1229"/>
        <v>-</v>
      </c>
      <c r="G4930" s="30">
        <f t="shared" si="1233"/>
        <v>9</v>
      </c>
      <c r="H4930" s="30" t="str">
        <f t="shared" si="1230"/>
        <v>INF917K01HK9</v>
      </c>
      <c r="I4930" s="30">
        <f t="shared" si="1235"/>
        <v>22</v>
      </c>
      <c r="J4930" s="35" t="str">
        <f t="shared" si="1231"/>
        <v>L&amp;T Banking and PSU Debt Fund - Direct Plan - Weekly Dividend Option</v>
      </c>
      <c r="K4930" s="35">
        <f t="shared" si="1236"/>
        <v>91</v>
      </c>
      <c r="L4930" s="30" t="str">
        <f t="shared" si="1237"/>
        <v>10.4658</v>
      </c>
      <c r="M4930" s="30">
        <f t="shared" si="1238"/>
        <v>99</v>
      </c>
      <c r="N4930" s="30" t="str">
        <f t="shared" si="1239"/>
        <v>10.4658</v>
      </c>
      <c r="O4930" s="30">
        <f t="shared" si="1240"/>
        <v>107</v>
      </c>
      <c r="P4930" s="30" t="str">
        <f t="shared" si="1241"/>
        <v>10.4658</v>
      </c>
      <c r="Q4930" s="30">
        <f t="shared" si="1242"/>
        <v>115</v>
      </c>
      <c r="R4930" s="36" t="str">
        <f t="shared" si="1243"/>
        <v>08-Aug-2017</v>
      </c>
      <c r="S4930" s="37">
        <f t="shared" si="1234"/>
        <v>10.4658</v>
      </c>
    </row>
    <row r="4931" spans="1:19" ht="26">
      <c r="A4931" s="30" t="s">
        <v>10439</v>
      </c>
      <c r="D4931" s="30" t="str">
        <f t="shared" si="1228"/>
        <v>118076</v>
      </c>
      <c r="E4931" s="30">
        <f t="shared" si="1232"/>
        <v>7</v>
      </c>
      <c r="F4931" s="30" t="str">
        <f t="shared" si="1229"/>
        <v>-</v>
      </c>
      <c r="G4931" s="30">
        <f t="shared" si="1233"/>
        <v>9</v>
      </c>
      <c r="H4931" s="30" t="str">
        <f t="shared" si="1230"/>
        <v>INF677K01AF4</v>
      </c>
      <c r="I4931" s="30">
        <f t="shared" si="1235"/>
        <v>22</v>
      </c>
      <c r="J4931" s="35" t="str">
        <f t="shared" si="1231"/>
        <v>L&amp;T Banking and PSU Debt Fund - Regular Plan - Daily Dividend Option</v>
      </c>
      <c r="K4931" s="35">
        <f t="shared" si="1236"/>
        <v>91</v>
      </c>
      <c r="L4931" s="30" t="str">
        <f t="shared" si="1237"/>
        <v>10.4973</v>
      </c>
      <c r="M4931" s="30">
        <f t="shared" si="1238"/>
        <v>99</v>
      </c>
      <c r="N4931" s="30" t="str">
        <f t="shared" si="1239"/>
        <v>10.4973</v>
      </c>
      <c r="O4931" s="30">
        <f t="shared" si="1240"/>
        <v>107</v>
      </c>
      <c r="P4931" s="30" t="str">
        <f t="shared" si="1241"/>
        <v>10.4973</v>
      </c>
      <c r="Q4931" s="30">
        <f t="shared" si="1242"/>
        <v>115</v>
      </c>
      <c r="R4931" s="36" t="str">
        <f t="shared" si="1243"/>
        <v>08-Aug-2017</v>
      </c>
      <c r="S4931" s="37">
        <f t="shared" si="1234"/>
        <v>10.497299999999999</v>
      </c>
    </row>
    <row r="4932" spans="1:19" ht="26">
      <c r="A4932" s="30" t="s">
        <v>10440</v>
      </c>
      <c r="D4932" s="30" t="str">
        <f t="shared" si="1228"/>
        <v>118078</v>
      </c>
      <c r="E4932" s="30">
        <f t="shared" si="1232"/>
        <v>7</v>
      </c>
      <c r="F4932" s="30" t="str">
        <f t="shared" si="1229"/>
        <v>INF677K01AE7</v>
      </c>
      <c r="G4932" s="30">
        <f t="shared" si="1233"/>
        <v>20</v>
      </c>
      <c r="H4932" s="30" t="str">
        <f t="shared" si="1230"/>
        <v>-</v>
      </c>
      <c r="I4932" s="30">
        <f t="shared" si="1235"/>
        <v>22</v>
      </c>
      <c r="J4932" s="35" t="str">
        <f t="shared" si="1231"/>
        <v>L&amp;T Banking and PSU Debt Fund - Regular Plan - Growth Option</v>
      </c>
      <c r="K4932" s="35">
        <f t="shared" si="1236"/>
        <v>83</v>
      </c>
      <c r="L4932" s="30" t="str">
        <f t="shared" si="1237"/>
        <v>14.9315</v>
      </c>
      <c r="M4932" s="30">
        <f t="shared" si="1238"/>
        <v>91</v>
      </c>
      <c r="N4932" s="30" t="str">
        <f t="shared" si="1239"/>
        <v>14.9315</v>
      </c>
      <c r="O4932" s="30">
        <f t="shared" si="1240"/>
        <v>99</v>
      </c>
      <c r="P4932" s="30" t="str">
        <f t="shared" si="1241"/>
        <v>14.9315</v>
      </c>
      <c r="Q4932" s="30">
        <f t="shared" si="1242"/>
        <v>107</v>
      </c>
      <c r="R4932" s="36" t="str">
        <f t="shared" si="1243"/>
        <v>08-Aug-2017</v>
      </c>
      <c r="S4932" s="37">
        <f t="shared" si="1234"/>
        <v>14.9315</v>
      </c>
    </row>
    <row r="4933" spans="1:19" ht="26">
      <c r="A4933" s="30" t="s">
        <v>10441</v>
      </c>
      <c r="D4933" s="30" t="str">
        <f t="shared" si="1228"/>
        <v>118077</v>
      </c>
      <c r="E4933" s="30">
        <f t="shared" si="1232"/>
        <v>7</v>
      </c>
      <c r="F4933" s="30" t="str">
        <f t="shared" si="1229"/>
        <v>INF917K01HM5</v>
      </c>
      <c r="G4933" s="30">
        <f t="shared" si="1233"/>
        <v>20</v>
      </c>
      <c r="H4933" s="30" t="str">
        <f t="shared" si="1230"/>
        <v>-</v>
      </c>
      <c r="I4933" s="30">
        <f t="shared" si="1235"/>
        <v>22</v>
      </c>
      <c r="J4933" s="35" t="str">
        <f t="shared" si="1231"/>
        <v>L&amp;T Banking and PSU Debt Fund - Regular Plan - Weekly Dividend Option</v>
      </c>
      <c r="K4933" s="35">
        <f t="shared" si="1236"/>
        <v>92</v>
      </c>
      <c r="L4933" s="30" t="str">
        <f t="shared" si="1237"/>
        <v>10.4656</v>
      </c>
      <c r="M4933" s="30">
        <f t="shared" si="1238"/>
        <v>100</v>
      </c>
      <c r="N4933" s="30" t="str">
        <f t="shared" si="1239"/>
        <v>10.4656</v>
      </c>
      <c r="O4933" s="30">
        <f t="shared" si="1240"/>
        <v>108</v>
      </c>
      <c r="P4933" s="30" t="str">
        <f t="shared" si="1241"/>
        <v>10.4656</v>
      </c>
      <c r="Q4933" s="30">
        <f t="shared" si="1242"/>
        <v>116</v>
      </c>
      <c r="R4933" s="36" t="str">
        <f t="shared" si="1243"/>
        <v>08-Aug-2017</v>
      </c>
      <c r="S4933" s="37">
        <f t="shared" si="1234"/>
        <v>10.4656</v>
      </c>
    </row>
    <row r="4934" spans="1:19">
      <c r="A4934" s="30" t="s">
        <v>10442</v>
      </c>
      <c r="D4934" s="30" t="str">
        <f t="shared" si="1228"/>
        <v>134417</v>
      </c>
      <c r="E4934" s="30">
        <f t="shared" si="1232"/>
        <v>7</v>
      </c>
      <c r="F4934" s="30" t="str">
        <f t="shared" si="1229"/>
        <v>-</v>
      </c>
      <c r="G4934" s="30">
        <f t="shared" si="1233"/>
        <v>9</v>
      </c>
      <c r="H4934" s="30" t="str">
        <f t="shared" si="1230"/>
        <v>-</v>
      </c>
      <c r="I4934" s="30">
        <f t="shared" si="1235"/>
        <v>11</v>
      </c>
      <c r="J4934" s="35" t="str">
        <f t="shared" si="1231"/>
        <v>L&amp;T Flexi Bond Fund - Direct Plan - Annual Dividend Option</v>
      </c>
      <c r="K4934" s="35">
        <f t="shared" si="1236"/>
        <v>70</v>
      </c>
      <c r="L4934" s="30" t="str">
        <f t="shared" si="1237"/>
        <v>11.1092</v>
      </c>
      <c r="M4934" s="30">
        <f t="shared" si="1238"/>
        <v>78</v>
      </c>
      <c r="N4934" s="30" t="str">
        <f t="shared" si="1239"/>
        <v>11.0537</v>
      </c>
      <c r="O4934" s="30">
        <f t="shared" si="1240"/>
        <v>86</v>
      </c>
      <c r="P4934" s="30" t="str">
        <f t="shared" si="1241"/>
        <v>11.1092</v>
      </c>
      <c r="Q4934" s="30">
        <f t="shared" si="1242"/>
        <v>94</v>
      </c>
      <c r="R4934" s="36" t="str">
        <f t="shared" si="1243"/>
        <v>08-Aug-2017</v>
      </c>
      <c r="S4934" s="37">
        <f t="shared" si="1234"/>
        <v>11.1092</v>
      </c>
    </row>
    <row r="4935" spans="1:19">
      <c r="A4935" s="30" t="s">
        <v>10443</v>
      </c>
      <c r="D4935" s="30" t="str">
        <f t="shared" ref="D4935:D4998" si="1244">IF(ISERROR(LEFT(A4935,SEARCH(";",A4935)-1)),"",LEFT(A4935,SEARCH(";",A4935)-1))</f>
        <v>119427</v>
      </c>
      <c r="E4935" s="30">
        <f t="shared" si="1232"/>
        <v>7</v>
      </c>
      <c r="F4935" s="30" t="str">
        <f t="shared" ref="F4935:F4998" si="1245">IF($D4935="",A4935,MID($A4935,E4935+1,SEARCH(";",$A4935,E4935+1)-E4935-1))</f>
        <v>INF917K01GY2</v>
      </c>
      <c r="G4935" s="30">
        <f t="shared" si="1233"/>
        <v>20</v>
      </c>
      <c r="H4935" s="30" t="str">
        <f t="shared" ref="H4935:H4998" si="1246">IF($D4935="","",MID($A4935,G4935+1,SEARCH(";",$A4935,G4935+1)-G4935-1))</f>
        <v>-</v>
      </c>
      <c r="I4935" s="30">
        <f t="shared" si="1235"/>
        <v>22</v>
      </c>
      <c r="J4935" s="35" t="str">
        <f t="shared" ref="J4935:J4998" si="1247">IF($D4935="","",MID($A4935,I4935+1,SEARCH(";",$A4935,I4935+1)-I4935-1))</f>
        <v>L&amp;T Flexi Bond Fund - Direct Plan- Dividend Option</v>
      </c>
      <c r="K4935" s="35">
        <f t="shared" si="1236"/>
        <v>73</v>
      </c>
      <c r="L4935" s="30" t="str">
        <f t="shared" si="1237"/>
        <v>12.2217</v>
      </c>
      <c r="M4935" s="30">
        <f t="shared" si="1238"/>
        <v>81</v>
      </c>
      <c r="N4935" s="30" t="str">
        <f t="shared" si="1239"/>
        <v>12.1606</v>
      </c>
      <c r="O4935" s="30">
        <f t="shared" si="1240"/>
        <v>89</v>
      </c>
      <c r="P4935" s="30" t="str">
        <f t="shared" si="1241"/>
        <v>12.2217</v>
      </c>
      <c r="Q4935" s="30">
        <f t="shared" si="1242"/>
        <v>97</v>
      </c>
      <c r="R4935" s="36" t="str">
        <f t="shared" si="1243"/>
        <v>08-Aug-2017</v>
      </c>
      <c r="S4935" s="37">
        <f t="shared" si="1234"/>
        <v>12.2217</v>
      </c>
    </row>
    <row r="4936" spans="1:19">
      <c r="A4936" s="30" t="s">
        <v>10444</v>
      </c>
      <c r="D4936" s="30" t="str">
        <f t="shared" si="1244"/>
        <v>119428</v>
      </c>
      <c r="E4936" s="30">
        <f t="shared" ref="E4936:E4999" si="1248">IF($D4936="","",LEN(D4936)+1)</f>
        <v>7</v>
      </c>
      <c r="F4936" s="30" t="str">
        <f t="shared" si="1245"/>
        <v>INF917K01HA0</v>
      </c>
      <c r="G4936" s="30">
        <f t="shared" ref="G4936:G4999" si="1249">IF($D4936="","",E4936+(LEN(F4936)+1))</f>
        <v>20</v>
      </c>
      <c r="H4936" s="30" t="str">
        <f t="shared" si="1246"/>
        <v>-</v>
      </c>
      <c r="I4936" s="30">
        <f t="shared" si="1235"/>
        <v>22</v>
      </c>
      <c r="J4936" s="35" t="str">
        <f t="shared" si="1247"/>
        <v>L&amp;T Flexi Bond Fund - Direct Plan- Growth Option</v>
      </c>
      <c r="K4936" s="35">
        <f t="shared" si="1236"/>
        <v>71</v>
      </c>
      <c r="L4936" s="30" t="str">
        <f t="shared" si="1237"/>
        <v>18.8067</v>
      </c>
      <c r="M4936" s="30">
        <f t="shared" si="1238"/>
        <v>79</v>
      </c>
      <c r="N4936" s="30" t="str">
        <f t="shared" si="1239"/>
        <v>18.7127</v>
      </c>
      <c r="O4936" s="30">
        <f t="shared" si="1240"/>
        <v>87</v>
      </c>
      <c r="P4936" s="30" t="str">
        <f t="shared" si="1241"/>
        <v>18.8067</v>
      </c>
      <c r="Q4936" s="30">
        <f t="shared" si="1242"/>
        <v>95</v>
      </c>
      <c r="R4936" s="36" t="str">
        <f t="shared" si="1243"/>
        <v>08-Aug-2017</v>
      </c>
      <c r="S4936" s="37">
        <f t="shared" ref="S4936:S4999" si="1250">IF(L4936="","",L4936+0)</f>
        <v>18.806699999999999</v>
      </c>
    </row>
    <row r="4937" spans="1:19">
      <c r="A4937" s="30" t="s">
        <v>10445</v>
      </c>
      <c r="D4937" s="30" t="str">
        <f t="shared" si="1244"/>
        <v>134418</v>
      </c>
      <c r="E4937" s="30">
        <f t="shared" si="1248"/>
        <v>7</v>
      </c>
      <c r="F4937" s="30" t="str">
        <f t="shared" si="1245"/>
        <v>INF917K01VP9</v>
      </c>
      <c r="G4937" s="30">
        <f t="shared" si="1249"/>
        <v>20</v>
      </c>
      <c r="H4937" s="30" t="str">
        <f t="shared" si="1246"/>
        <v>INF917K01VO2</v>
      </c>
      <c r="I4937" s="30">
        <f t="shared" si="1235"/>
        <v>33</v>
      </c>
      <c r="J4937" s="35" t="str">
        <f t="shared" si="1247"/>
        <v>L&amp;T Flexi Bond Fund - Regular Plan - Annual Dividend Option</v>
      </c>
      <c r="K4937" s="35">
        <f t="shared" si="1236"/>
        <v>93</v>
      </c>
      <c r="L4937" s="30" t="str">
        <f t="shared" si="1237"/>
        <v>11.0833</v>
      </c>
      <c r="M4937" s="30">
        <f t="shared" si="1238"/>
        <v>101</v>
      </c>
      <c r="N4937" s="30" t="str">
        <f t="shared" si="1239"/>
        <v>11.0279</v>
      </c>
      <c r="O4937" s="30">
        <f t="shared" si="1240"/>
        <v>109</v>
      </c>
      <c r="P4937" s="30" t="str">
        <f t="shared" si="1241"/>
        <v>11.0833</v>
      </c>
      <c r="Q4937" s="30">
        <f t="shared" si="1242"/>
        <v>117</v>
      </c>
      <c r="R4937" s="36" t="str">
        <f t="shared" si="1243"/>
        <v>08-Aug-2017</v>
      </c>
      <c r="S4937" s="37">
        <f t="shared" si="1250"/>
        <v>11.083299999999999</v>
      </c>
    </row>
    <row r="4938" spans="1:19">
      <c r="A4938" s="30" t="s">
        <v>10446</v>
      </c>
      <c r="D4938" s="30" t="str">
        <f t="shared" si="1244"/>
        <v>118054</v>
      </c>
      <c r="E4938" s="30">
        <f t="shared" si="1248"/>
        <v>7</v>
      </c>
      <c r="F4938" s="30" t="str">
        <f t="shared" si="1245"/>
        <v>INF677K01924</v>
      </c>
      <c r="G4938" s="30">
        <f t="shared" si="1249"/>
        <v>20</v>
      </c>
      <c r="H4938" s="30" t="str">
        <f t="shared" si="1246"/>
        <v>INF677K01932</v>
      </c>
      <c r="I4938" s="30">
        <f t="shared" si="1235"/>
        <v>33</v>
      </c>
      <c r="J4938" s="35" t="str">
        <f t="shared" si="1247"/>
        <v>L&amp;T Flexi Bond Fund - Regular Plan - Dividend Option</v>
      </c>
      <c r="K4938" s="35">
        <f t="shared" si="1236"/>
        <v>86</v>
      </c>
      <c r="L4938" s="30" t="str">
        <f t="shared" si="1237"/>
        <v>11.2054</v>
      </c>
      <c r="M4938" s="30">
        <f t="shared" si="1238"/>
        <v>94</v>
      </c>
      <c r="N4938" s="30" t="str">
        <f t="shared" si="1239"/>
        <v>11.1494</v>
      </c>
      <c r="O4938" s="30">
        <f t="shared" si="1240"/>
        <v>102</v>
      </c>
      <c r="P4938" s="30" t="str">
        <f t="shared" si="1241"/>
        <v>11.2054</v>
      </c>
      <c r="Q4938" s="30">
        <f t="shared" si="1242"/>
        <v>110</v>
      </c>
      <c r="R4938" s="36" t="str">
        <f t="shared" si="1243"/>
        <v>08-Aug-2017</v>
      </c>
      <c r="S4938" s="37">
        <f t="shared" si="1250"/>
        <v>11.205399999999999</v>
      </c>
    </row>
    <row r="4939" spans="1:19">
      <c r="A4939" s="30" t="s">
        <v>10447</v>
      </c>
      <c r="D4939" s="30" t="str">
        <f t="shared" si="1244"/>
        <v>118053</v>
      </c>
      <c r="E4939" s="30">
        <f t="shared" si="1248"/>
        <v>7</v>
      </c>
      <c r="F4939" s="30" t="str">
        <f t="shared" si="1245"/>
        <v>INF677K01916</v>
      </c>
      <c r="G4939" s="30">
        <f t="shared" si="1249"/>
        <v>20</v>
      </c>
      <c r="H4939" s="30" t="str">
        <f t="shared" si="1246"/>
        <v>-</v>
      </c>
      <c r="I4939" s="30">
        <f t="shared" si="1235"/>
        <v>22</v>
      </c>
      <c r="J4939" s="35" t="str">
        <f t="shared" si="1247"/>
        <v>L&amp;T Flexi Bond Fund - Regular Plan - Growth Option</v>
      </c>
      <c r="K4939" s="35">
        <f t="shared" si="1236"/>
        <v>73</v>
      </c>
      <c r="L4939" s="30" t="str">
        <f t="shared" si="1237"/>
        <v>18.3188</v>
      </c>
      <c r="M4939" s="30">
        <f t="shared" si="1238"/>
        <v>81</v>
      </c>
      <c r="N4939" s="30" t="str">
        <f t="shared" si="1239"/>
        <v>18.2272</v>
      </c>
      <c r="O4939" s="30">
        <f t="shared" si="1240"/>
        <v>89</v>
      </c>
      <c r="P4939" s="30" t="str">
        <f t="shared" si="1241"/>
        <v>18.3188</v>
      </c>
      <c r="Q4939" s="30">
        <f t="shared" si="1242"/>
        <v>97</v>
      </c>
      <c r="R4939" s="36" t="str">
        <f t="shared" si="1243"/>
        <v>08-Aug-2017</v>
      </c>
      <c r="S4939" s="37">
        <f t="shared" si="1250"/>
        <v>18.3188</v>
      </c>
    </row>
    <row r="4940" spans="1:19" ht="26">
      <c r="A4940" s="30" t="s">
        <v>10448</v>
      </c>
      <c r="D4940" s="30" t="str">
        <f t="shared" si="1244"/>
        <v>119432</v>
      </c>
      <c r="E4940" s="30">
        <f t="shared" si="1248"/>
        <v>7</v>
      </c>
      <c r="F4940" s="30" t="str">
        <f t="shared" si="1245"/>
        <v>-</v>
      </c>
      <c r="G4940" s="30">
        <f t="shared" si="1249"/>
        <v>9</v>
      </c>
      <c r="H4940" s="30" t="str">
        <f t="shared" si="1246"/>
        <v>INF917K01FD8</v>
      </c>
      <c r="I4940" s="30">
        <f t="shared" si="1235"/>
        <v>22</v>
      </c>
      <c r="J4940" s="35" t="str">
        <f t="shared" si="1247"/>
        <v>L&amp;T Floating Rate Fund - Direct Plan - Daily Dividend Reinvestment</v>
      </c>
      <c r="K4940" s="35">
        <f t="shared" si="1236"/>
        <v>89</v>
      </c>
      <c r="L4940" s="30" t="str">
        <f t="shared" si="1237"/>
        <v>10.8591</v>
      </c>
      <c r="M4940" s="30">
        <f t="shared" si="1238"/>
        <v>97</v>
      </c>
      <c r="N4940" s="30" t="str">
        <f t="shared" si="1239"/>
        <v>10.8591</v>
      </c>
      <c r="O4940" s="30">
        <f t="shared" si="1240"/>
        <v>105</v>
      </c>
      <c r="P4940" s="30" t="str">
        <f t="shared" si="1241"/>
        <v>10.8591</v>
      </c>
      <c r="Q4940" s="30">
        <f t="shared" si="1242"/>
        <v>113</v>
      </c>
      <c r="R4940" s="36" t="str">
        <f t="shared" si="1243"/>
        <v>08-Aug-2017</v>
      </c>
      <c r="S4940" s="37">
        <f t="shared" si="1250"/>
        <v>10.8591</v>
      </c>
    </row>
    <row r="4941" spans="1:19">
      <c r="A4941" s="30" t="s">
        <v>10449</v>
      </c>
      <c r="D4941" s="30" t="str">
        <f t="shared" si="1244"/>
        <v>119430</v>
      </c>
      <c r="E4941" s="30">
        <f t="shared" si="1248"/>
        <v>7</v>
      </c>
      <c r="F4941" s="30" t="str">
        <f t="shared" si="1245"/>
        <v>-</v>
      </c>
      <c r="G4941" s="30">
        <f t="shared" si="1249"/>
        <v>9</v>
      </c>
      <c r="H4941" s="30" t="str">
        <f t="shared" si="1246"/>
        <v>INF917K01FH9</v>
      </c>
      <c r="I4941" s="30">
        <f t="shared" ref="I4941:I5004" si="1251">IF($D4941="","",G4941+LEN(H4941)+1)</f>
        <v>22</v>
      </c>
      <c r="J4941" s="35" t="str">
        <f t="shared" si="1247"/>
        <v>L&amp;T Floating Rate Fund - Direct Plan - Weekly Dividend</v>
      </c>
      <c r="K4941" s="35">
        <f t="shared" ref="K4941:K5004" si="1252">IF($D4941="","",I4941+LEN(J4941)+1)</f>
        <v>77</v>
      </c>
      <c r="L4941" s="30" t="str">
        <f t="shared" ref="L4941:L5004" si="1253">IF($D4941="","",MID($A4941,K4941+1,SEARCH(";",$A4941,K4941+1)-K4941-1))</f>
        <v>13.0231</v>
      </c>
      <c r="M4941" s="30">
        <f t="shared" ref="M4941:M5004" si="1254">IF($D4941="","",K4941+LEN(L4941)+1)</f>
        <v>85</v>
      </c>
      <c r="N4941" s="30" t="str">
        <f t="shared" ref="N4941:N5004" si="1255">IF($D4941="","",MID($A4941,M4941+1,SEARCH(";",$A4941,M4941+1)-M4941-1))</f>
        <v>13.0231</v>
      </c>
      <c r="O4941" s="30">
        <f t="shared" ref="O4941:O5004" si="1256">IF($D4941="","",M4941+LEN(N4941)+1)</f>
        <v>93</v>
      </c>
      <c r="P4941" s="30" t="str">
        <f t="shared" ref="P4941:P5004" si="1257">IF($D4941="","",MID($A4941,O4941+1,SEARCH(";",$A4941,O4941+1)-O4941-1))</f>
        <v>13.0231</v>
      </c>
      <c r="Q4941" s="30">
        <f t="shared" ref="Q4941:Q5004" si="1258">IF($D4941="","",O4941+LEN(P4941)+1)</f>
        <v>101</v>
      </c>
      <c r="R4941" s="36" t="str">
        <f t="shared" ref="R4941:R5004" si="1259">IF($D4941="","",MID($A4941,Q4941+1,15))</f>
        <v>08-Aug-2017</v>
      </c>
      <c r="S4941" s="37">
        <f t="shared" si="1250"/>
        <v>13.023099999999999</v>
      </c>
    </row>
    <row r="4942" spans="1:19" ht="26">
      <c r="A4942" s="30" t="s">
        <v>10450</v>
      </c>
      <c r="D4942" s="30" t="str">
        <f t="shared" si="1244"/>
        <v>114217</v>
      </c>
      <c r="E4942" s="30">
        <f t="shared" si="1248"/>
        <v>7</v>
      </c>
      <c r="F4942" s="30" t="str">
        <f t="shared" si="1245"/>
        <v>-</v>
      </c>
      <c r="G4942" s="30">
        <f t="shared" si="1249"/>
        <v>9</v>
      </c>
      <c r="H4942" s="30" t="str">
        <f t="shared" si="1246"/>
        <v>INF917K01AY5</v>
      </c>
      <c r="I4942" s="30">
        <f t="shared" si="1251"/>
        <v>22</v>
      </c>
      <c r="J4942" s="35" t="str">
        <f t="shared" si="1247"/>
        <v>L&amp;T Floating Rate Fund - Regular Plan - Daily Dividend Reinvestment</v>
      </c>
      <c r="K4942" s="35">
        <f t="shared" si="1252"/>
        <v>90</v>
      </c>
      <c r="L4942" s="30" t="str">
        <f t="shared" si="1253"/>
        <v>10.8591</v>
      </c>
      <c r="M4942" s="30">
        <f t="shared" si="1254"/>
        <v>98</v>
      </c>
      <c r="N4942" s="30" t="str">
        <f t="shared" si="1255"/>
        <v>10.8591</v>
      </c>
      <c r="O4942" s="30">
        <f t="shared" si="1256"/>
        <v>106</v>
      </c>
      <c r="P4942" s="30" t="str">
        <f t="shared" si="1257"/>
        <v>10.8591</v>
      </c>
      <c r="Q4942" s="30">
        <f t="shared" si="1258"/>
        <v>114</v>
      </c>
      <c r="R4942" s="36" t="str">
        <f t="shared" si="1259"/>
        <v>08-Aug-2017</v>
      </c>
      <c r="S4942" s="37">
        <f t="shared" si="1250"/>
        <v>10.8591</v>
      </c>
    </row>
    <row r="4943" spans="1:19">
      <c r="A4943" s="30" t="s">
        <v>10451</v>
      </c>
      <c r="D4943" s="30" t="str">
        <f t="shared" si="1244"/>
        <v>114216</v>
      </c>
      <c r="E4943" s="30">
        <f t="shared" si="1248"/>
        <v>7</v>
      </c>
      <c r="F4943" s="30" t="str">
        <f t="shared" si="1245"/>
        <v>INF917K01BC9</v>
      </c>
      <c r="G4943" s="30">
        <f t="shared" si="1249"/>
        <v>20</v>
      </c>
      <c r="H4943" s="30" t="str">
        <f t="shared" si="1246"/>
        <v>-</v>
      </c>
      <c r="I4943" s="30">
        <f t="shared" si="1251"/>
        <v>22</v>
      </c>
      <c r="J4943" s="35" t="str">
        <f t="shared" si="1247"/>
        <v>L&amp;T Floating Rate Fund - Regular Plan - Growth Option</v>
      </c>
      <c r="K4943" s="35">
        <f t="shared" si="1252"/>
        <v>76</v>
      </c>
      <c r="L4943" s="30" t="str">
        <f t="shared" si="1253"/>
        <v>16.4589</v>
      </c>
      <c r="M4943" s="30">
        <f t="shared" si="1254"/>
        <v>84</v>
      </c>
      <c r="N4943" s="30" t="str">
        <f t="shared" si="1255"/>
        <v>16.4589</v>
      </c>
      <c r="O4943" s="30">
        <f t="shared" si="1256"/>
        <v>92</v>
      </c>
      <c r="P4943" s="30" t="str">
        <f t="shared" si="1257"/>
        <v>16.4589</v>
      </c>
      <c r="Q4943" s="30">
        <f t="shared" si="1258"/>
        <v>100</v>
      </c>
      <c r="R4943" s="36" t="str">
        <f t="shared" si="1259"/>
        <v>08-Aug-2017</v>
      </c>
      <c r="S4943" s="37">
        <f t="shared" si="1250"/>
        <v>16.4589</v>
      </c>
    </row>
    <row r="4944" spans="1:19">
      <c r="A4944" s="30" t="s">
        <v>10452</v>
      </c>
      <c r="D4944" s="30" t="str">
        <f t="shared" si="1244"/>
        <v>114219</v>
      </c>
      <c r="E4944" s="30">
        <f t="shared" si="1248"/>
        <v>7</v>
      </c>
      <c r="F4944" s="30" t="str">
        <f t="shared" si="1245"/>
        <v>INF917K01BB1</v>
      </c>
      <c r="G4944" s="30">
        <f t="shared" si="1249"/>
        <v>20</v>
      </c>
      <c r="H4944" s="30" t="str">
        <f t="shared" si="1246"/>
        <v>INF917K01BA3</v>
      </c>
      <c r="I4944" s="30">
        <f t="shared" si="1251"/>
        <v>33</v>
      </c>
      <c r="J4944" s="35" t="str">
        <f t="shared" si="1247"/>
        <v>L&amp;T Floating Rate Fund - Regular Plan - Monthly Dividend</v>
      </c>
      <c r="K4944" s="35">
        <f t="shared" si="1252"/>
        <v>90</v>
      </c>
      <c r="L4944" s="30" t="str">
        <f t="shared" si="1253"/>
        <v>11.4331</v>
      </c>
      <c r="M4944" s="30">
        <f t="shared" si="1254"/>
        <v>98</v>
      </c>
      <c r="N4944" s="30" t="str">
        <f t="shared" si="1255"/>
        <v>11.4331</v>
      </c>
      <c r="O4944" s="30">
        <f t="shared" si="1256"/>
        <v>106</v>
      </c>
      <c r="P4944" s="30" t="str">
        <f t="shared" si="1257"/>
        <v>11.4331</v>
      </c>
      <c r="Q4944" s="30">
        <f t="shared" si="1258"/>
        <v>114</v>
      </c>
      <c r="R4944" s="36" t="str">
        <f t="shared" si="1259"/>
        <v>08-Aug-2017</v>
      </c>
      <c r="S4944" s="37">
        <f t="shared" si="1250"/>
        <v>11.4331</v>
      </c>
    </row>
    <row r="4945" spans="1:19" ht="26">
      <c r="A4945" s="30" t="s">
        <v>10453</v>
      </c>
      <c r="D4945" s="30" t="str">
        <f t="shared" si="1244"/>
        <v>114218</v>
      </c>
      <c r="E4945" s="30">
        <f t="shared" si="1248"/>
        <v>7</v>
      </c>
      <c r="F4945" s="30" t="str">
        <f t="shared" si="1245"/>
        <v>-</v>
      </c>
      <c r="G4945" s="30">
        <f t="shared" si="1249"/>
        <v>9</v>
      </c>
      <c r="H4945" s="30" t="str">
        <f t="shared" si="1246"/>
        <v>INF917K01AZ2</v>
      </c>
      <c r="I4945" s="30">
        <f t="shared" si="1251"/>
        <v>22</v>
      </c>
      <c r="J4945" s="35" t="str">
        <f t="shared" si="1247"/>
        <v>L&amp;T Floating Rate Fund - Regular Plan - Weekly Dividend Reinvestment</v>
      </c>
      <c r="K4945" s="35">
        <f t="shared" si="1252"/>
        <v>91</v>
      </c>
      <c r="L4945" s="30" t="str">
        <f t="shared" si="1253"/>
        <v>12.9936</v>
      </c>
      <c r="M4945" s="30">
        <f t="shared" si="1254"/>
        <v>99</v>
      </c>
      <c r="N4945" s="30" t="str">
        <f t="shared" si="1255"/>
        <v>12.9936</v>
      </c>
      <c r="O4945" s="30">
        <f t="shared" si="1256"/>
        <v>107</v>
      </c>
      <c r="P4945" s="30" t="str">
        <f t="shared" si="1257"/>
        <v>12.9936</v>
      </c>
      <c r="Q4945" s="30">
        <f t="shared" si="1258"/>
        <v>115</v>
      </c>
      <c r="R4945" s="36" t="str">
        <f t="shared" si="1259"/>
        <v>08-Aug-2017</v>
      </c>
      <c r="S4945" s="37">
        <f t="shared" si="1250"/>
        <v>12.993600000000001</v>
      </c>
    </row>
    <row r="4946" spans="1:19">
      <c r="A4946" s="30" t="s">
        <v>10454</v>
      </c>
      <c r="D4946" s="30" t="str">
        <f t="shared" si="1244"/>
        <v>119431</v>
      </c>
      <c r="E4946" s="30">
        <f t="shared" si="1248"/>
        <v>7</v>
      </c>
      <c r="F4946" s="30" t="str">
        <f t="shared" si="1245"/>
        <v>INF917K01FE6</v>
      </c>
      <c r="G4946" s="30">
        <f t="shared" si="1249"/>
        <v>20</v>
      </c>
      <c r="H4946" s="30" t="str">
        <f t="shared" si="1246"/>
        <v>-</v>
      </c>
      <c r="I4946" s="30">
        <f t="shared" si="1251"/>
        <v>22</v>
      </c>
      <c r="J4946" s="35" t="str">
        <f t="shared" si="1247"/>
        <v>L&amp;T Floating Rate Fund -Direct Plan- Growth Option</v>
      </c>
      <c r="K4946" s="35">
        <f t="shared" si="1252"/>
        <v>73</v>
      </c>
      <c r="L4946" s="30" t="str">
        <f t="shared" si="1253"/>
        <v>16.7052</v>
      </c>
      <c r="M4946" s="30">
        <f t="shared" si="1254"/>
        <v>81</v>
      </c>
      <c r="N4946" s="30" t="str">
        <f t="shared" si="1255"/>
        <v>16.7052</v>
      </c>
      <c r="O4946" s="30">
        <f t="shared" si="1256"/>
        <v>89</v>
      </c>
      <c r="P4946" s="30" t="str">
        <f t="shared" si="1257"/>
        <v>16.7052</v>
      </c>
      <c r="Q4946" s="30">
        <f t="shared" si="1258"/>
        <v>97</v>
      </c>
      <c r="R4946" s="36" t="str">
        <f t="shared" si="1259"/>
        <v>08-Aug-2017</v>
      </c>
      <c r="S4946" s="37">
        <f t="shared" si="1250"/>
        <v>16.705200000000001</v>
      </c>
    </row>
    <row r="4947" spans="1:19">
      <c r="A4947" s="30" t="s">
        <v>10455</v>
      </c>
      <c r="D4947" s="30" t="str">
        <f t="shared" si="1244"/>
        <v>119429</v>
      </c>
      <c r="E4947" s="30">
        <f t="shared" si="1248"/>
        <v>7</v>
      </c>
      <c r="F4947" s="30" t="str">
        <f t="shared" si="1245"/>
        <v>INF917K01FF3</v>
      </c>
      <c r="G4947" s="30">
        <f t="shared" si="1249"/>
        <v>20</v>
      </c>
      <c r="H4947" s="30" t="str">
        <f t="shared" si="1246"/>
        <v>-</v>
      </c>
      <c r="I4947" s="30">
        <f t="shared" si="1251"/>
        <v>22</v>
      </c>
      <c r="J4947" s="35" t="str">
        <f t="shared" si="1247"/>
        <v>L&amp;T Floating Rate Fund -Direct Plan- Monthly Dividend</v>
      </c>
      <c r="K4947" s="35">
        <f t="shared" si="1252"/>
        <v>76</v>
      </c>
      <c r="L4947" s="30" t="str">
        <f t="shared" si="1253"/>
        <v>11.6589</v>
      </c>
      <c r="M4947" s="30">
        <f t="shared" si="1254"/>
        <v>84</v>
      </c>
      <c r="N4947" s="30" t="str">
        <f t="shared" si="1255"/>
        <v>11.6589</v>
      </c>
      <c r="O4947" s="30">
        <f t="shared" si="1256"/>
        <v>92</v>
      </c>
      <c r="P4947" s="30" t="str">
        <f t="shared" si="1257"/>
        <v>11.6589</v>
      </c>
      <c r="Q4947" s="30">
        <f t="shared" si="1258"/>
        <v>100</v>
      </c>
      <c r="R4947" s="36" t="str">
        <f t="shared" si="1259"/>
        <v>08-Aug-2017</v>
      </c>
      <c r="S4947" s="37">
        <f t="shared" si="1250"/>
        <v>11.658899999999999</v>
      </c>
    </row>
    <row r="4948" spans="1:19" ht="26">
      <c r="A4948" s="30" t="s">
        <v>10456</v>
      </c>
      <c r="D4948" s="30" t="str">
        <f t="shared" si="1244"/>
        <v>134332</v>
      </c>
      <c r="E4948" s="30">
        <f t="shared" si="1248"/>
        <v>7</v>
      </c>
      <c r="F4948" s="30" t="str">
        <f t="shared" si="1245"/>
        <v>INF917K01UL0</v>
      </c>
      <c r="G4948" s="30">
        <f t="shared" si="1249"/>
        <v>20</v>
      </c>
      <c r="H4948" s="30" t="str">
        <f t="shared" si="1246"/>
        <v>INF917K01UK2</v>
      </c>
      <c r="I4948" s="30">
        <f t="shared" si="1251"/>
        <v>33</v>
      </c>
      <c r="J4948" s="35" t="str">
        <f t="shared" si="1247"/>
        <v>L&amp;T Income Opportunities - Direct Plan -Annual Dividend Option</v>
      </c>
      <c r="K4948" s="35">
        <f t="shared" si="1252"/>
        <v>96</v>
      </c>
      <c r="L4948" s="30" t="str">
        <f t="shared" si="1253"/>
        <v>11.6983</v>
      </c>
      <c r="M4948" s="30">
        <f t="shared" si="1254"/>
        <v>104</v>
      </c>
      <c r="N4948" s="30" t="str">
        <f t="shared" si="1255"/>
        <v>11.5813</v>
      </c>
      <c r="O4948" s="30">
        <f t="shared" si="1256"/>
        <v>112</v>
      </c>
      <c r="P4948" s="30" t="str">
        <f t="shared" si="1257"/>
        <v>11.6983</v>
      </c>
      <c r="Q4948" s="30">
        <f t="shared" si="1258"/>
        <v>120</v>
      </c>
      <c r="R4948" s="36" t="str">
        <f t="shared" si="1259"/>
        <v>08-Aug-2017</v>
      </c>
      <c r="S4948" s="37">
        <f t="shared" si="1250"/>
        <v>11.6983</v>
      </c>
    </row>
    <row r="4949" spans="1:19" ht="26">
      <c r="A4949" s="30" t="s">
        <v>10457</v>
      </c>
      <c r="D4949" s="30" t="str">
        <f t="shared" si="1244"/>
        <v>134331</v>
      </c>
      <c r="E4949" s="30">
        <f t="shared" si="1248"/>
        <v>7</v>
      </c>
      <c r="F4949" s="30" t="str">
        <f t="shared" si="1245"/>
        <v>INF917K01UN6</v>
      </c>
      <c r="G4949" s="30">
        <f t="shared" si="1249"/>
        <v>20</v>
      </c>
      <c r="H4949" s="30" t="str">
        <f t="shared" si="1246"/>
        <v>INF917K01UM8</v>
      </c>
      <c r="I4949" s="30">
        <f t="shared" si="1251"/>
        <v>33</v>
      </c>
      <c r="J4949" s="35" t="str">
        <f t="shared" si="1247"/>
        <v>L&amp;T Income Opportunities - Regular Plan - Annual Dividend Option</v>
      </c>
      <c r="K4949" s="35">
        <f t="shared" si="1252"/>
        <v>98</v>
      </c>
      <c r="L4949" s="30" t="str">
        <f t="shared" si="1253"/>
        <v>11.5667</v>
      </c>
      <c r="M4949" s="30">
        <f t="shared" si="1254"/>
        <v>106</v>
      </c>
      <c r="N4949" s="30" t="str">
        <f t="shared" si="1255"/>
        <v>11.451</v>
      </c>
      <c r="O4949" s="30">
        <f t="shared" si="1256"/>
        <v>113</v>
      </c>
      <c r="P4949" s="30" t="str">
        <f t="shared" si="1257"/>
        <v>11.5667</v>
      </c>
      <c r="Q4949" s="30">
        <f t="shared" si="1258"/>
        <v>121</v>
      </c>
      <c r="R4949" s="36" t="str">
        <f t="shared" si="1259"/>
        <v>08-Aug-2017</v>
      </c>
      <c r="S4949" s="37">
        <f t="shared" si="1250"/>
        <v>11.566700000000001</v>
      </c>
    </row>
    <row r="4950" spans="1:19">
      <c r="A4950" s="30" t="s">
        <v>10458</v>
      </c>
      <c r="D4950" s="30" t="str">
        <f t="shared" si="1244"/>
        <v>112630</v>
      </c>
      <c r="E4950" s="30">
        <f t="shared" si="1248"/>
        <v>7</v>
      </c>
      <c r="F4950" s="30" t="str">
        <f t="shared" si="1245"/>
        <v>INF917K01CU9</v>
      </c>
      <c r="G4950" s="30">
        <f t="shared" si="1249"/>
        <v>20</v>
      </c>
      <c r="H4950" s="30" t="str">
        <f t="shared" si="1246"/>
        <v>-</v>
      </c>
      <c r="I4950" s="30">
        <f t="shared" si="1251"/>
        <v>22</v>
      </c>
      <c r="J4950" s="35" t="str">
        <f t="shared" si="1247"/>
        <v>L&amp;T Income Opportunities- Regular Bonus</v>
      </c>
      <c r="K4950" s="35">
        <f t="shared" si="1252"/>
        <v>62</v>
      </c>
      <c r="L4950" s="30" t="str">
        <f t="shared" si="1253"/>
        <v>18.9613</v>
      </c>
      <c r="M4950" s="30">
        <f t="shared" si="1254"/>
        <v>70</v>
      </c>
      <c r="N4950" s="30" t="str">
        <f t="shared" si="1255"/>
        <v>18.7717</v>
      </c>
      <c r="O4950" s="30">
        <f t="shared" si="1256"/>
        <v>78</v>
      </c>
      <c r="P4950" s="30" t="str">
        <f t="shared" si="1257"/>
        <v>18.9613</v>
      </c>
      <c r="Q4950" s="30">
        <f t="shared" si="1258"/>
        <v>86</v>
      </c>
      <c r="R4950" s="36" t="str">
        <f t="shared" si="1259"/>
        <v>08-Aug-2017</v>
      </c>
      <c r="S4950" s="37">
        <f t="shared" si="1250"/>
        <v>18.961300000000001</v>
      </c>
    </row>
    <row r="4951" spans="1:19">
      <c r="A4951" s="30" t="s">
        <v>10459</v>
      </c>
      <c r="D4951" s="30" t="str">
        <f t="shared" si="1244"/>
        <v>112631</v>
      </c>
      <c r="E4951" s="30">
        <f t="shared" si="1248"/>
        <v>7</v>
      </c>
      <c r="F4951" s="30" t="str">
        <f t="shared" si="1245"/>
        <v>INF917K01114</v>
      </c>
      <c r="G4951" s="30">
        <f t="shared" si="1249"/>
        <v>20</v>
      </c>
      <c r="H4951" s="30" t="str">
        <f t="shared" si="1246"/>
        <v>INF917K01122</v>
      </c>
      <c r="I4951" s="30">
        <f t="shared" si="1251"/>
        <v>33</v>
      </c>
      <c r="J4951" s="35" t="str">
        <f t="shared" si="1247"/>
        <v>L&amp;T Income Opportunities- Regular Plan - Inst Dividend</v>
      </c>
      <c r="K4951" s="35">
        <f t="shared" si="1252"/>
        <v>88</v>
      </c>
      <c r="L4951" s="30" t="str">
        <f t="shared" si="1253"/>
        <v>11.0737</v>
      </c>
      <c r="M4951" s="30">
        <f t="shared" si="1254"/>
        <v>96</v>
      </c>
      <c r="N4951" s="30" t="str">
        <f t="shared" si="1255"/>
        <v>10.963</v>
      </c>
      <c r="O4951" s="30">
        <f t="shared" si="1256"/>
        <v>103</v>
      </c>
      <c r="P4951" s="30" t="str">
        <f t="shared" si="1257"/>
        <v>11.0737</v>
      </c>
      <c r="Q4951" s="30">
        <f t="shared" si="1258"/>
        <v>111</v>
      </c>
      <c r="R4951" s="36" t="str">
        <f t="shared" si="1259"/>
        <v>08-Aug-2017</v>
      </c>
      <c r="S4951" s="37">
        <f t="shared" si="1250"/>
        <v>11.073700000000001</v>
      </c>
    </row>
    <row r="4952" spans="1:19">
      <c r="A4952" s="30" t="s">
        <v>10460</v>
      </c>
      <c r="D4952" s="30" t="str">
        <f t="shared" si="1244"/>
        <v>112632</v>
      </c>
      <c r="E4952" s="30">
        <f t="shared" si="1248"/>
        <v>7</v>
      </c>
      <c r="F4952" s="30" t="str">
        <f t="shared" si="1245"/>
        <v>INF917K01130</v>
      </c>
      <c r="G4952" s="30">
        <f t="shared" si="1249"/>
        <v>20</v>
      </c>
      <c r="H4952" s="30" t="str">
        <f t="shared" si="1246"/>
        <v>-</v>
      </c>
      <c r="I4952" s="30">
        <f t="shared" si="1251"/>
        <v>22</v>
      </c>
      <c r="J4952" s="35" t="str">
        <f t="shared" si="1247"/>
        <v>L&amp;T Income Opportunities- Regular Plan - Inst Growth</v>
      </c>
      <c r="K4952" s="35">
        <f t="shared" si="1252"/>
        <v>75</v>
      </c>
      <c r="L4952" s="30" t="str">
        <f t="shared" si="1253"/>
        <v>19.2654</v>
      </c>
      <c r="M4952" s="30">
        <f t="shared" si="1254"/>
        <v>83</v>
      </c>
      <c r="N4952" s="30" t="str">
        <f t="shared" si="1255"/>
        <v>19.0727</v>
      </c>
      <c r="O4952" s="30">
        <f t="shared" si="1256"/>
        <v>91</v>
      </c>
      <c r="P4952" s="30" t="str">
        <f t="shared" si="1257"/>
        <v>19.2654</v>
      </c>
      <c r="Q4952" s="30">
        <f t="shared" si="1258"/>
        <v>99</v>
      </c>
      <c r="R4952" s="36" t="str">
        <f t="shared" si="1259"/>
        <v>08-Aug-2017</v>
      </c>
      <c r="S4952" s="37">
        <f t="shared" si="1250"/>
        <v>19.2654</v>
      </c>
    </row>
    <row r="4953" spans="1:19">
      <c r="A4953" s="30" t="s">
        <v>10461</v>
      </c>
      <c r="D4953" s="30" t="str">
        <f t="shared" si="1244"/>
        <v>119785</v>
      </c>
      <c r="E4953" s="30">
        <f t="shared" si="1248"/>
        <v>7</v>
      </c>
      <c r="F4953" s="30" t="str">
        <f t="shared" si="1245"/>
        <v>INF917K01UJ4</v>
      </c>
      <c r="G4953" s="30">
        <f t="shared" si="1249"/>
        <v>20</v>
      </c>
      <c r="H4953" s="30" t="str">
        <f t="shared" si="1246"/>
        <v>INF917K01UI6</v>
      </c>
      <c r="I4953" s="30">
        <f t="shared" si="1251"/>
        <v>33</v>
      </c>
      <c r="J4953" s="35" t="str">
        <f t="shared" si="1247"/>
        <v>L&amp;T Income Opportunities-Direct Plan- Inst Dividend</v>
      </c>
      <c r="K4953" s="35">
        <f t="shared" si="1252"/>
        <v>85</v>
      </c>
      <c r="L4953" s="30" t="str">
        <f t="shared" si="1253"/>
        <v>11.2671</v>
      </c>
      <c r="M4953" s="30">
        <f t="shared" si="1254"/>
        <v>93</v>
      </c>
      <c r="N4953" s="30" t="str">
        <f t="shared" si="1255"/>
        <v>11.1544</v>
      </c>
      <c r="O4953" s="30">
        <f t="shared" si="1256"/>
        <v>101</v>
      </c>
      <c r="P4953" s="30" t="str">
        <f t="shared" si="1257"/>
        <v>11.2671</v>
      </c>
      <c r="Q4953" s="30">
        <f t="shared" si="1258"/>
        <v>109</v>
      </c>
      <c r="R4953" s="36" t="str">
        <f t="shared" si="1259"/>
        <v>08-Aug-2017</v>
      </c>
      <c r="S4953" s="37">
        <f t="shared" si="1250"/>
        <v>11.267099999999999</v>
      </c>
    </row>
    <row r="4954" spans="1:19">
      <c r="A4954" s="30" t="s">
        <v>10462</v>
      </c>
      <c r="D4954" s="30" t="str">
        <f t="shared" si="1244"/>
        <v>119786</v>
      </c>
      <c r="E4954" s="30">
        <f t="shared" si="1248"/>
        <v>7</v>
      </c>
      <c r="F4954" s="30" t="str">
        <f t="shared" si="1245"/>
        <v>INF917K01UH8</v>
      </c>
      <c r="G4954" s="30">
        <f t="shared" si="1249"/>
        <v>20</v>
      </c>
      <c r="H4954" s="30" t="str">
        <f t="shared" si="1246"/>
        <v>-</v>
      </c>
      <c r="I4954" s="30">
        <f t="shared" si="1251"/>
        <v>22</v>
      </c>
      <c r="J4954" s="35" t="str">
        <f t="shared" si="1247"/>
        <v>L&amp;T Income Opportunities-Direct Plan- Inst Growth</v>
      </c>
      <c r="K4954" s="35">
        <f t="shared" si="1252"/>
        <v>72</v>
      </c>
      <c r="L4954" s="30" t="str">
        <f t="shared" si="1253"/>
        <v>19.649</v>
      </c>
      <c r="M4954" s="30">
        <f t="shared" si="1254"/>
        <v>79</v>
      </c>
      <c r="N4954" s="30" t="str">
        <f t="shared" si="1255"/>
        <v>19.4525</v>
      </c>
      <c r="O4954" s="30">
        <f t="shared" si="1256"/>
        <v>87</v>
      </c>
      <c r="P4954" s="30" t="str">
        <f t="shared" si="1257"/>
        <v>19.649</v>
      </c>
      <c r="Q4954" s="30">
        <f t="shared" si="1258"/>
        <v>94</v>
      </c>
      <c r="R4954" s="36" t="str">
        <f t="shared" si="1259"/>
        <v>08-Aug-2017</v>
      </c>
      <c r="S4954" s="37">
        <f t="shared" si="1250"/>
        <v>19.649000000000001</v>
      </c>
    </row>
    <row r="4955" spans="1:19">
      <c r="A4955" s="30" t="s">
        <v>10463</v>
      </c>
      <c r="D4955" s="30" t="str">
        <f t="shared" si="1244"/>
        <v>112487</v>
      </c>
      <c r="E4955" s="30">
        <f t="shared" si="1248"/>
        <v>7</v>
      </c>
      <c r="F4955" s="30" t="str">
        <f t="shared" si="1245"/>
        <v>INF917K01056</v>
      </c>
      <c r="G4955" s="30">
        <f t="shared" si="1249"/>
        <v>20</v>
      </c>
      <c r="H4955" s="30" t="str">
        <f t="shared" si="1246"/>
        <v>-</v>
      </c>
      <c r="I4955" s="30">
        <f t="shared" si="1251"/>
        <v>22</v>
      </c>
      <c r="J4955" s="35" t="str">
        <f t="shared" si="1247"/>
        <v>L&amp;T Monthly Income Plan - Regular Plan - Growth Plan</v>
      </c>
      <c r="K4955" s="35">
        <f t="shared" si="1252"/>
        <v>75</v>
      </c>
      <c r="L4955" s="30" t="str">
        <f t="shared" si="1253"/>
        <v>32.6809</v>
      </c>
      <c r="M4955" s="30">
        <f t="shared" si="1254"/>
        <v>83</v>
      </c>
      <c r="N4955" s="30" t="str">
        <f t="shared" si="1255"/>
        <v>32.3541</v>
      </c>
      <c r="O4955" s="30">
        <f t="shared" si="1256"/>
        <v>91</v>
      </c>
      <c r="P4955" s="30" t="str">
        <f t="shared" si="1257"/>
        <v>32.6809</v>
      </c>
      <c r="Q4955" s="30">
        <f t="shared" si="1258"/>
        <v>99</v>
      </c>
      <c r="R4955" s="36" t="str">
        <f t="shared" si="1259"/>
        <v>08-Aug-2017</v>
      </c>
      <c r="S4955" s="37">
        <f t="shared" si="1250"/>
        <v>32.680900000000001</v>
      </c>
    </row>
    <row r="4956" spans="1:19">
      <c r="A4956" s="30" t="s">
        <v>10464</v>
      </c>
      <c r="D4956" s="30" t="str">
        <f t="shared" si="1244"/>
        <v>119852</v>
      </c>
      <c r="E4956" s="30">
        <f t="shared" si="1248"/>
        <v>7</v>
      </c>
      <c r="F4956" s="30" t="str">
        <f t="shared" si="1245"/>
        <v>INF917K01GF1</v>
      </c>
      <c r="G4956" s="30">
        <f t="shared" si="1249"/>
        <v>20</v>
      </c>
      <c r="H4956" s="30" t="str">
        <f t="shared" si="1246"/>
        <v>-</v>
      </c>
      <c r="I4956" s="30">
        <f t="shared" si="1251"/>
        <v>22</v>
      </c>
      <c r="J4956" s="35" t="str">
        <f t="shared" si="1247"/>
        <v>L&amp;T Monthly Income Plan -Direct Plan- Growth Plan</v>
      </c>
      <c r="K4956" s="35">
        <f t="shared" si="1252"/>
        <v>72</v>
      </c>
      <c r="L4956" s="30" t="str">
        <f t="shared" si="1253"/>
        <v>33.7356</v>
      </c>
      <c r="M4956" s="30">
        <f t="shared" si="1254"/>
        <v>80</v>
      </c>
      <c r="N4956" s="30" t="str">
        <f t="shared" si="1255"/>
        <v>33.3982</v>
      </c>
      <c r="O4956" s="30">
        <f t="shared" si="1256"/>
        <v>88</v>
      </c>
      <c r="P4956" s="30" t="str">
        <f t="shared" si="1257"/>
        <v>33.7356</v>
      </c>
      <c r="Q4956" s="30">
        <f t="shared" si="1258"/>
        <v>96</v>
      </c>
      <c r="R4956" s="36" t="str">
        <f t="shared" si="1259"/>
        <v>08-Aug-2017</v>
      </c>
      <c r="S4956" s="37">
        <f t="shared" si="1250"/>
        <v>33.735599999999998</v>
      </c>
    </row>
    <row r="4957" spans="1:19">
      <c r="A4957" s="30" t="s">
        <v>10465</v>
      </c>
      <c r="D4957" s="30" t="str">
        <f t="shared" si="1244"/>
        <v>119853</v>
      </c>
      <c r="E4957" s="30">
        <f t="shared" si="1248"/>
        <v>7</v>
      </c>
      <c r="F4957" s="30" t="str">
        <f t="shared" si="1245"/>
        <v>INF917K01GH7</v>
      </c>
      <c r="G4957" s="30">
        <f t="shared" si="1249"/>
        <v>20</v>
      </c>
      <c r="H4957" s="30" t="str">
        <f t="shared" si="1246"/>
        <v>INF917K01GG9</v>
      </c>
      <c r="I4957" s="30">
        <f t="shared" si="1251"/>
        <v>33</v>
      </c>
      <c r="J4957" s="35" t="str">
        <f t="shared" si="1247"/>
        <v>L&amp;T Monthly Income Plan-Direct Plan-Monthly Dividend</v>
      </c>
      <c r="K4957" s="35">
        <f t="shared" si="1252"/>
        <v>86</v>
      </c>
      <c r="L4957" s="30" t="str">
        <f t="shared" si="1253"/>
        <v>11.7666</v>
      </c>
      <c r="M4957" s="30">
        <f t="shared" si="1254"/>
        <v>94</v>
      </c>
      <c r="N4957" s="30" t="str">
        <f t="shared" si="1255"/>
        <v>11.6489</v>
      </c>
      <c r="O4957" s="30">
        <f t="shared" si="1256"/>
        <v>102</v>
      </c>
      <c r="P4957" s="30" t="str">
        <f t="shared" si="1257"/>
        <v>11.7666</v>
      </c>
      <c r="Q4957" s="30">
        <f t="shared" si="1258"/>
        <v>110</v>
      </c>
      <c r="R4957" s="36" t="str">
        <f t="shared" si="1259"/>
        <v>08-Aug-2017</v>
      </c>
      <c r="S4957" s="37">
        <f t="shared" si="1250"/>
        <v>11.7666</v>
      </c>
    </row>
    <row r="4958" spans="1:19">
      <c r="A4958" s="30" t="s">
        <v>10466</v>
      </c>
      <c r="D4958" s="30" t="str">
        <f t="shared" si="1244"/>
        <v>112488</v>
      </c>
      <c r="E4958" s="30">
        <f t="shared" si="1248"/>
        <v>7</v>
      </c>
      <c r="F4958" s="30" t="str">
        <f t="shared" si="1245"/>
        <v>INF917K01031</v>
      </c>
      <c r="G4958" s="30">
        <f t="shared" si="1249"/>
        <v>20</v>
      </c>
      <c r="H4958" s="30" t="str">
        <f t="shared" si="1246"/>
        <v>INF917K01049</v>
      </c>
      <c r="I4958" s="30">
        <f t="shared" si="1251"/>
        <v>33</v>
      </c>
      <c r="J4958" s="35" t="str">
        <f t="shared" si="1247"/>
        <v>L&amp;T Monthly Income Plan-Regular Plan - Monthly Dividend</v>
      </c>
      <c r="K4958" s="35">
        <f t="shared" si="1252"/>
        <v>89</v>
      </c>
      <c r="L4958" s="30" t="str">
        <f t="shared" si="1253"/>
        <v>11.272</v>
      </c>
      <c r="M4958" s="30">
        <f t="shared" si="1254"/>
        <v>96</v>
      </c>
      <c r="N4958" s="30" t="str">
        <f t="shared" si="1255"/>
        <v>11.1593</v>
      </c>
      <c r="O4958" s="30">
        <f t="shared" si="1256"/>
        <v>104</v>
      </c>
      <c r="P4958" s="30" t="str">
        <f t="shared" si="1257"/>
        <v>11.272</v>
      </c>
      <c r="Q4958" s="30">
        <f t="shared" si="1258"/>
        <v>111</v>
      </c>
      <c r="R4958" s="36" t="str">
        <f t="shared" si="1259"/>
        <v>08-Aug-2017</v>
      </c>
      <c r="S4958" s="37">
        <f t="shared" si="1250"/>
        <v>11.272</v>
      </c>
    </row>
    <row r="4959" spans="1:19">
      <c r="A4959" s="30" t="s">
        <v>10467</v>
      </c>
      <c r="D4959" s="30" t="str">
        <f t="shared" si="1244"/>
        <v>119854</v>
      </c>
      <c r="E4959" s="30">
        <f t="shared" si="1248"/>
        <v>7</v>
      </c>
      <c r="F4959" s="30" t="str">
        <f t="shared" si="1245"/>
        <v>INF917K01GJ3</v>
      </c>
      <c r="G4959" s="30">
        <f t="shared" si="1249"/>
        <v>20</v>
      </c>
      <c r="H4959" s="30" t="str">
        <f t="shared" si="1246"/>
        <v>INF917K01GI5</v>
      </c>
      <c r="I4959" s="30">
        <f t="shared" si="1251"/>
        <v>33</v>
      </c>
      <c r="J4959" s="35" t="str">
        <f t="shared" si="1247"/>
        <v>L&amp;T Monthly Income Plan -Direct Plan-Quarterly Dividend</v>
      </c>
      <c r="K4959" s="35">
        <f t="shared" si="1252"/>
        <v>89</v>
      </c>
      <c r="L4959" s="30" t="str">
        <f t="shared" si="1253"/>
        <v>12.1677</v>
      </c>
      <c r="M4959" s="30">
        <f t="shared" si="1254"/>
        <v>97</v>
      </c>
      <c r="N4959" s="30" t="str">
        <f t="shared" si="1255"/>
        <v>12.046</v>
      </c>
      <c r="O4959" s="30">
        <f t="shared" si="1256"/>
        <v>104</v>
      </c>
      <c r="P4959" s="30" t="str">
        <f t="shared" si="1257"/>
        <v>12.1677</v>
      </c>
      <c r="Q4959" s="30">
        <f t="shared" si="1258"/>
        <v>112</v>
      </c>
      <c r="R4959" s="36" t="str">
        <f t="shared" si="1259"/>
        <v>08-Aug-2017</v>
      </c>
      <c r="S4959" s="37">
        <f t="shared" si="1250"/>
        <v>12.1677</v>
      </c>
    </row>
    <row r="4960" spans="1:19">
      <c r="A4960" s="30" t="s">
        <v>10468</v>
      </c>
      <c r="D4960" s="30" t="str">
        <f t="shared" si="1244"/>
        <v>112489</v>
      </c>
      <c r="E4960" s="30">
        <f t="shared" si="1248"/>
        <v>7</v>
      </c>
      <c r="F4960" s="30" t="str">
        <f t="shared" si="1245"/>
        <v>INF917K01064</v>
      </c>
      <c r="G4960" s="30">
        <f t="shared" si="1249"/>
        <v>20</v>
      </c>
      <c r="H4960" s="30" t="str">
        <f t="shared" si="1246"/>
        <v>INF917K01072</v>
      </c>
      <c r="I4960" s="30">
        <f t="shared" si="1251"/>
        <v>33</v>
      </c>
      <c r="J4960" s="35" t="str">
        <f t="shared" si="1247"/>
        <v>L&amp;T Monthly Income Plan -Regular Plan -Quarterly Dividend</v>
      </c>
      <c r="K4960" s="35">
        <f t="shared" si="1252"/>
        <v>91</v>
      </c>
      <c r="L4960" s="30" t="str">
        <f t="shared" si="1253"/>
        <v>11.8755</v>
      </c>
      <c r="M4960" s="30">
        <f t="shared" si="1254"/>
        <v>99</v>
      </c>
      <c r="N4960" s="30" t="str">
        <f t="shared" si="1255"/>
        <v>11.7567</v>
      </c>
      <c r="O4960" s="30">
        <f t="shared" si="1256"/>
        <v>107</v>
      </c>
      <c r="P4960" s="30" t="str">
        <f t="shared" si="1257"/>
        <v>11.8755</v>
      </c>
      <c r="Q4960" s="30">
        <f t="shared" si="1258"/>
        <v>115</v>
      </c>
      <c r="R4960" s="36" t="str">
        <f t="shared" si="1259"/>
        <v>08-Aug-2017</v>
      </c>
      <c r="S4960" s="37">
        <f t="shared" si="1250"/>
        <v>11.875500000000001</v>
      </c>
    </row>
    <row r="4961" spans="1:19" ht="26">
      <c r="A4961" s="30" t="s">
        <v>10469</v>
      </c>
      <c r="D4961" s="30" t="str">
        <f t="shared" si="1244"/>
        <v>134425</v>
      </c>
      <c r="E4961" s="30">
        <f t="shared" si="1248"/>
        <v>7</v>
      </c>
      <c r="F4961" s="30" t="str">
        <f t="shared" si="1245"/>
        <v>INF917K01WF8</v>
      </c>
      <c r="G4961" s="30">
        <f t="shared" si="1249"/>
        <v>20</v>
      </c>
      <c r="H4961" s="30" t="str">
        <f t="shared" si="1246"/>
        <v>INF917K01WC5</v>
      </c>
      <c r="I4961" s="30">
        <f t="shared" si="1251"/>
        <v>33</v>
      </c>
      <c r="J4961" s="35" t="str">
        <f t="shared" si="1247"/>
        <v>L&amp;T Resurgent India Corporate Bond Fund - Direct Plan - Annual Dividend Option</v>
      </c>
      <c r="K4961" s="35">
        <f t="shared" si="1252"/>
        <v>112</v>
      </c>
      <c r="L4961" s="30" t="str">
        <f t="shared" si="1253"/>
        <v>11.9015</v>
      </c>
      <c r="M4961" s="30">
        <f t="shared" si="1254"/>
        <v>120</v>
      </c>
      <c r="N4961" s="30" t="str">
        <f t="shared" si="1255"/>
        <v>11.6635</v>
      </c>
      <c r="O4961" s="30">
        <f t="shared" si="1256"/>
        <v>128</v>
      </c>
      <c r="P4961" s="30" t="str">
        <f t="shared" si="1257"/>
        <v>11.9015</v>
      </c>
      <c r="Q4961" s="30">
        <f t="shared" si="1258"/>
        <v>136</v>
      </c>
      <c r="R4961" s="36" t="str">
        <f t="shared" si="1259"/>
        <v>08-Aug-2017</v>
      </c>
      <c r="S4961" s="37">
        <f t="shared" si="1250"/>
        <v>11.9015</v>
      </c>
    </row>
    <row r="4962" spans="1:19" ht="26">
      <c r="A4962" s="30" t="s">
        <v>10470</v>
      </c>
      <c r="D4962" s="30" t="str">
        <f t="shared" si="1244"/>
        <v>133606</v>
      </c>
      <c r="E4962" s="30">
        <f t="shared" si="1248"/>
        <v>7</v>
      </c>
      <c r="F4962" s="30" t="str">
        <f t="shared" si="1245"/>
        <v>INF917K01TM0</v>
      </c>
      <c r="G4962" s="30">
        <f t="shared" si="1249"/>
        <v>20</v>
      </c>
      <c r="H4962" s="30" t="str">
        <f t="shared" si="1246"/>
        <v>INF917K01TL2</v>
      </c>
      <c r="I4962" s="30">
        <f t="shared" si="1251"/>
        <v>33</v>
      </c>
      <c r="J4962" s="35" t="str">
        <f t="shared" si="1247"/>
        <v>L&amp;T Resurgent India Corporate Bond Fund - Direct Plan - Dividend Option</v>
      </c>
      <c r="K4962" s="35">
        <f t="shared" si="1252"/>
        <v>105</v>
      </c>
      <c r="L4962" s="30" t="str">
        <f t="shared" si="1253"/>
        <v>11.2388</v>
      </c>
      <c r="M4962" s="30">
        <f t="shared" si="1254"/>
        <v>113</v>
      </c>
      <c r="N4962" s="30" t="str">
        <f t="shared" si="1255"/>
        <v>11.014</v>
      </c>
      <c r="O4962" s="30">
        <f t="shared" si="1256"/>
        <v>120</v>
      </c>
      <c r="P4962" s="30" t="str">
        <f t="shared" si="1257"/>
        <v>11.2388</v>
      </c>
      <c r="Q4962" s="30">
        <f t="shared" si="1258"/>
        <v>128</v>
      </c>
      <c r="R4962" s="36" t="str">
        <f t="shared" si="1259"/>
        <v>08-Aug-2017</v>
      </c>
      <c r="S4962" s="37">
        <f t="shared" si="1250"/>
        <v>11.238799999999999</v>
      </c>
    </row>
    <row r="4963" spans="1:19" ht="26">
      <c r="A4963" s="30" t="s">
        <v>10471</v>
      </c>
      <c r="D4963" s="30" t="str">
        <f t="shared" si="1244"/>
        <v>133604</v>
      </c>
      <c r="E4963" s="30">
        <f t="shared" si="1248"/>
        <v>7</v>
      </c>
      <c r="F4963" s="30" t="str">
        <f t="shared" si="1245"/>
        <v>INF917K01TK4</v>
      </c>
      <c r="G4963" s="30">
        <f t="shared" si="1249"/>
        <v>20</v>
      </c>
      <c r="H4963" s="30" t="str">
        <f t="shared" si="1246"/>
        <v>-</v>
      </c>
      <c r="I4963" s="30">
        <f t="shared" si="1251"/>
        <v>22</v>
      </c>
      <c r="J4963" s="35" t="str">
        <f t="shared" si="1247"/>
        <v>L&amp;T Resurgent India Corporate Bond Fund - Direct Plan - Growth Option</v>
      </c>
      <c r="K4963" s="35">
        <f t="shared" si="1252"/>
        <v>92</v>
      </c>
      <c r="L4963" s="30" t="str">
        <f t="shared" si="1253"/>
        <v>12.9605</v>
      </c>
      <c r="M4963" s="30">
        <f t="shared" si="1254"/>
        <v>100</v>
      </c>
      <c r="N4963" s="30" t="str">
        <f t="shared" si="1255"/>
        <v>12.7013</v>
      </c>
      <c r="O4963" s="30">
        <f t="shared" si="1256"/>
        <v>108</v>
      </c>
      <c r="P4963" s="30" t="str">
        <f t="shared" si="1257"/>
        <v>12.9605</v>
      </c>
      <c r="Q4963" s="30">
        <f t="shared" si="1258"/>
        <v>116</v>
      </c>
      <c r="R4963" s="36" t="str">
        <f t="shared" si="1259"/>
        <v>08-Aug-2017</v>
      </c>
      <c r="S4963" s="37">
        <f t="shared" si="1250"/>
        <v>12.9605</v>
      </c>
    </row>
    <row r="4964" spans="1:19" ht="26">
      <c r="A4964" s="30" t="s">
        <v>10472</v>
      </c>
      <c r="D4964" s="30" t="str">
        <f t="shared" si="1244"/>
        <v>134426</v>
      </c>
      <c r="E4964" s="30">
        <f t="shared" si="1248"/>
        <v>7</v>
      </c>
      <c r="F4964" s="30" t="str">
        <f t="shared" si="1245"/>
        <v>INF917K01WE1</v>
      </c>
      <c r="G4964" s="30">
        <f t="shared" si="1249"/>
        <v>20</v>
      </c>
      <c r="H4964" s="30" t="str">
        <f t="shared" si="1246"/>
        <v>INF917K01WD3</v>
      </c>
      <c r="I4964" s="30">
        <f t="shared" si="1251"/>
        <v>33</v>
      </c>
      <c r="J4964" s="35" t="str">
        <f t="shared" si="1247"/>
        <v>L&amp;T Resurgent India Corporate Bond Fund - Regular Plan - Annual Dividend Option</v>
      </c>
      <c r="K4964" s="35">
        <f t="shared" si="1252"/>
        <v>113</v>
      </c>
      <c r="L4964" s="30" t="str">
        <f t="shared" si="1253"/>
        <v>11.7235</v>
      </c>
      <c r="M4964" s="30">
        <f t="shared" si="1254"/>
        <v>121</v>
      </c>
      <c r="N4964" s="30" t="str">
        <f t="shared" si="1255"/>
        <v>11.489</v>
      </c>
      <c r="O4964" s="30">
        <f t="shared" si="1256"/>
        <v>128</v>
      </c>
      <c r="P4964" s="30" t="str">
        <f t="shared" si="1257"/>
        <v>11.7235</v>
      </c>
      <c r="Q4964" s="30">
        <f t="shared" si="1258"/>
        <v>136</v>
      </c>
      <c r="R4964" s="36" t="str">
        <f t="shared" si="1259"/>
        <v>08-Aug-2017</v>
      </c>
      <c r="S4964" s="37">
        <f t="shared" si="1250"/>
        <v>11.7235</v>
      </c>
    </row>
    <row r="4965" spans="1:19" ht="26">
      <c r="A4965" s="30" t="s">
        <v>10473</v>
      </c>
      <c r="D4965" s="30" t="str">
        <f t="shared" si="1244"/>
        <v>133605</v>
      </c>
      <c r="E4965" s="30">
        <f t="shared" si="1248"/>
        <v>7</v>
      </c>
      <c r="F4965" s="30" t="str">
        <f t="shared" si="1245"/>
        <v>INF917K01TJ6</v>
      </c>
      <c r="G4965" s="30">
        <f t="shared" si="1249"/>
        <v>20</v>
      </c>
      <c r="H4965" s="30" t="str">
        <f t="shared" si="1246"/>
        <v>INF917K01TI8</v>
      </c>
      <c r="I4965" s="30">
        <f t="shared" si="1251"/>
        <v>33</v>
      </c>
      <c r="J4965" s="35" t="str">
        <f t="shared" si="1247"/>
        <v>L&amp;T Resurgent India Corporate Bond Fund - Regular Plan - Dividend Option</v>
      </c>
      <c r="K4965" s="35">
        <f t="shared" si="1252"/>
        <v>106</v>
      </c>
      <c r="L4965" s="30" t="str">
        <f t="shared" si="1253"/>
        <v>10.9786</v>
      </c>
      <c r="M4965" s="30">
        <f t="shared" si="1254"/>
        <v>114</v>
      </c>
      <c r="N4965" s="30" t="str">
        <f t="shared" si="1255"/>
        <v>10.759</v>
      </c>
      <c r="O4965" s="30">
        <f t="shared" si="1256"/>
        <v>121</v>
      </c>
      <c r="P4965" s="30" t="str">
        <f t="shared" si="1257"/>
        <v>10.9786</v>
      </c>
      <c r="Q4965" s="30">
        <f t="shared" si="1258"/>
        <v>129</v>
      </c>
      <c r="R4965" s="36" t="str">
        <f t="shared" si="1259"/>
        <v>08-Aug-2017</v>
      </c>
      <c r="S4965" s="37">
        <f t="shared" si="1250"/>
        <v>10.9786</v>
      </c>
    </row>
    <row r="4966" spans="1:19" ht="26">
      <c r="A4966" s="30" t="s">
        <v>10474</v>
      </c>
      <c r="D4966" s="30" t="str">
        <f t="shared" si="1244"/>
        <v>133607</v>
      </c>
      <c r="E4966" s="30">
        <f t="shared" si="1248"/>
        <v>7</v>
      </c>
      <c r="F4966" s="30" t="str">
        <f t="shared" si="1245"/>
        <v>INF917K01TH0</v>
      </c>
      <c r="G4966" s="30">
        <f t="shared" si="1249"/>
        <v>20</v>
      </c>
      <c r="H4966" s="30" t="str">
        <f t="shared" si="1246"/>
        <v>-</v>
      </c>
      <c r="I4966" s="30">
        <f t="shared" si="1251"/>
        <v>22</v>
      </c>
      <c r="J4966" s="35" t="str">
        <f t="shared" si="1247"/>
        <v>L&amp;T Resurgent India Corporate Bond Fund - REgular Plan - Growth Option</v>
      </c>
      <c r="K4966" s="35">
        <f t="shared" si="1252"/>
        <v>93</v>
      </c>
      <c r="L4966" s="30" t="str">
        <f t="shared" si="1253"/>
        <v>12.6839</v>
      </c>
      <c r="M4966" s="30">
        <f t="shared" si="1254"/>
        <v>101</v>
      </c>
      <c r="N4966" s="30" t="str">
        <f t="shared" si="1255"/>
        <v>12.4302</v>
      </c>
      <c r="O4966" s="30">
        <f t="shared" si="1256"/>
        <v>109</v>
      </c>
      <c r="P4966" s="30" t="str">
        <f t="shared" si="1257"/>
        <v>12.6839</v>
      </c>
      <c r="Q4966" s="30">
        <f t="shared" si="1258"/>
        <v>117</v>
      </c>
      <c r="R4966" s="36" t="str">
        <f t="shared" si="1259"/>
        <v>08-Aug-2017</v>
      </c>
      <c r="S4966" s="37">
        <f t="shared" si="1250"/>
        <v>12.6839</v>
      </c>
    </row>
    <row r="4967" spans="1:19" ht="26">
      <c r="A4967" s="30" t="s">
        <v>10475</v>
      </c>
      <c r="D4967" s="30" t="str">
        <f t="shared" si="1244"/>
        <v>134421</v>
      </c>
      <c r="E4967" s="30">
        <f t="shared" si="1248"/>
        <v>7</v>
      </c>
      <c r="F4967" s="30" t="str">
        <f t="shared" si="1245"/>
        <v>-</v>
      </c>
      <c r="G4967" s="30">
        <f t="shared" si="1249"/>
        <v>9</v>
      </c>
      <c r="H4967" s="30" t="str">
        <f t="shared" si="1246"/>
        <v>-</v>
      </c>
      <c r="I4967" s="30">
        <f t="shared" si="1251"/>
        <v>11</v>
      </c>
      <c r="J4967" s="35" t="str">
        <f t="shared" si="1247"/>
        <v>L&amp;T Short Term Income Fund - Direct Plan - Annual Dividend Option</v>
      </c>
      <c r="K4967" s="35">
        <f t="shared" si="1252"/>
        <v>77</v>
      </c>
      <c r="L4967" s="30" t="str">
        <f t="shared" si="1253"/>
        <v>11.041</v>
      </c>
      <c r="M4967" s="30">
        <f t="shared" si="1254"/>
        <v>84</v>
      </c>
      <c r="N4967" s="30" t="str">
        <f t="shared" si="1255"/>
        <v>10.9306</v>
      </c>
      <c r="O4967" s="30">
        <f t="shared" si="1256"/>
        <v>92</v>
      </c>
      <c r="P4967" s="30" t="str">
        <f t="shared" si="1257"/>
        <v>11.041</v>
      </c>
      <c r="Q4967" s="30">
        <f t="shared" si="1258"/>
        <v>99</v>
      </c>
      <c r="R4967" s="36" t="str">
        <f t="shared" si="1259"/>
        <v>08-Aug-2017</v>
      </c>
      <c r="S4967" s="37">
        <f t="shared" si="1250"/>
        <v>11.041</v>
      </c>
    </row>
    <row r="4968" spans="1:19" ht="26">
      <c r="A4968" s="30" t="s">
        <v>10476</v>
      </c>
      <c r="D4968" s="30" t="str">
        <f t="shared" si="1244"/>
        <v>134422</v>
      </c>
      <c r="E4968" s="30">
        <f t="shared" si="1248"/>
        <v>7</v>
      </c>
      <c r="F4968" s="30" t="str">
        <f t="shared" si="1245"/>
        <v>INF917K01VX3</v>
      </c>
      <c r="G4968" s="30">
        <f t="shared" si="1249"/>
        <v>20</v>
      </c>
      <c r="H4968" s="30" t="str">
        <f t="shared" si="1246"/>
        <v>INF917K01VW5</v>
      </c>
      <c r="I4968" s="30">
        <f t="shared" si="1251"/>
        <v>33</v>
      </c>
      <c r="J4968" s="35" t="str">
        <f t="shared" si="1247"/>
        <v>L&amp;T Short Term Income Fund - Regular Plan - Annual Dividend Option</v>
      </c>
      <c r="K4968" s="35">
        <f t="shared" si="1252"/>
        <v>100</v>
      </c>
      <c r="L4968" s="30" t="str">
        <f t="shared" si="1253"/>
        <v>11.0261</v>
      </c>
      <c r="M4968" s="30">
        <f t="shared" si="1254"/>
        <v>108</v>
      </c>
      <c r="N4968" s="30" t="str">
        <f t="shared" si="1255"/>
        <v>10.9158</v>
      </c>
      <c r="O4968" s="30">
        <f t="shared" si="1256"/>
        <v>116</v>
      </c>
      <c r="P4968" s="30" t="str">
        <f t="shared" si="1257"/>
        <v>11.0261</v>
      </c>
      <c r="Q4968" s="30">
        <f t="shared" si="1258"/>
        <v>124</v>
      </c>
      <c r="R4968" s="36" t="str">
        <f t="shared" si="1259"/>
        <v>08-Aug-2017</v>
      </c>
      <c r="S4968" s="37">
        <f t="shared" si="1250"/>
        <v>11.0261</v>
      </c>
    </row>
    <row r="4969" spans="1:19">
      <c r="A4969" s="30" t="s">
        <v>10477</v>
      </c>
      <c r="D4969" s="30" t="str">
        <f t="shared" si="1244"/>
        <v>119808</v>
      </c>
      <c r="E4969" s="30">
        <f t="shared" si="1248"/>
        <v>7</v>
      </c>
      <c r="F4969" s="30" t="str">
        <f t="shared" si="1245"/>
        <v>INF917K01GK1</v>
      </c>
      <c r="G4969" s="30">
        <f t="shared" si="1249"/>
        <v>20</v>
      </c>
      <c r="H4969" s="30" t="str">
        <f t="shared" si="1246"/>
        <v>-</v>
      </c>
      <c r="I4969" s="30">
        <f t="shared" si="1251"/>
        <v>22</v>
      </c>
      <c r="J4969" s="35" t="str">
        <f t="shared" si="1247"/>
        <v>L&amp;T Short Term Income Fund-Direct Plan-Dividend Option</v>
      </c>
      <c r="K4969" s="35">
        <f t="shared" si="1252"/>
        <v>77</v>
      </c>
      <c r="L4969" s="30" t="str">
        <f t="shared" si="1253"/>
        <v>11.1636</v>
      </c>
      <c r="M4969" s="30">
        <f t="shared" si="1254"/>
        <v>85</v>
      </c>
      <c r="N4969" s="30" t="str">
        <f t="shared" si="1255"/>
        <v>11.052</v>
      </c>
      <c r="O4969" s="30">
        <f t="shared" si="1256"/>
        <v>92</v>
      </c>
      <c r="P4969" s="30" t="str">
        <f t="shared" si="1257"/>
        <v>11.1636</v>
      </c>
      <c r="Q4969" s="30">
        <f t="shared" si="1258"/>
        <v>100</v>
      </c>
      <c r="R4969" s="36" t="str">
        <f t="shared" si="1259"/>
        <v>08-Aug-2017</v>
      </c>
      <c r="S4969" s="37">
        <f t="shared" si="1250"/>
        <v>11.163600000000001</v>
      </c>
    </row>
    <row r="4970" spans="1:19">
      <c r="A4970" s="30" t="s">
        <v>10478</v>
      </c>
      <c r="D4970" s="30" t="str">
        <f t="shared" si="1244"/>
        <v>119809</v>
      </c>
      <c r="E4970" s="30">
        <f t="shared" si="1248"/>
        <v>7</v>
      </c>
      <c r="F4970" s="30" t="str">
        <f t="shared" si="1245"/>
        <v>INF917K01GM7</v>
      </c>
      <c r="G4970" s="30">
        <f t="shared" si="1249"/>
        <v>20</v>
      </c>
      <c r="H4970" s="30" t="str">
        <f t="shared" si="1246"/>
        <v>-</v>
      </c>
      <c r="I4970" s="30">
        <f t="shared" si="1251"/>
        <v>22</v>
      </c>
      <c r="J4970" s="35" t="str">
        <f t="shared" si="1247"/>
        <v>L&amp;T Short Term Income Fund-Direct Plan-Growth Option</v>
      </c>
      <c r="K4970" s="35">
        <f t="shared" si="1252"/>
        <v>75</v>
      </c>
      <c r="L4970" s="30" t="str">
        <f t="shared" si="1253"/>
        <v>18.2293</v>
      </c>
      <c r="M4970" s="30">
        <f t="shared" si="1254"/>
        <v>83</v>
      </c>
      <c r="N4970" s="30" t="str">
        <f t="shared" si="1255"/>
        <v>18.047</v>
      </c>
      <c r="O4970" s="30">
        <f t="shared" si="1256"/>
        <v>90</v>
      </c>
      <c r="P4970" s="30" t="str">
        <f t="shared" si="1257"/>
        <v>18.2293</v>
      </c>
      <c r="Q4970" s="30">
        <f t="shared" si="1258"/>
        <v>98</v>
      </c>
      <c r="R4970" s="36" t="str">
        <f t="shared" si="1259"/>
        <v>08-Aug-2017</v>
      </c>
      <c r="S4970" s="37">
        <f t="shared" si="1250"/>
        <v>18.229299999999999</v>
      </c>
    </row>
    <row r="4971" spans="1:19">
      <c r="A4971" s="30" t="s">
        <v>10479</v>
      </c>
      <c r="D4971" s="30" t="str">
        <f t="shared" si="1244"/>
        <v>118134</v>
      </c>
      <c r="E4971" s="30">
        <f t="shared" si="1248"/>
        <v>7</v>
      </c>
      <c r="F4971" s="30" t="str">
        <f t="shared" si="1245"/>
        <v>INF677K01460</v>
      </c>
      <c r="G4971" s="30">
        <f t="shared" si="1249"/>
        <v>20</v>
      </c>
      <c r="H4971" s="30" t="str">
        <f t="shared" si="1246"/>
        <v>INF677K01478</v>
      </c>
      <c r="I4971" s="30">
        <f t="shared" si="1251"/>
        <v>33</v>
      </c>
      <c r="J4971" s="35" t="str">
        <f t="shared" si="1247"/>
        <v>L&amp;T Short Term Income Fund-Regular Plan - Dividend Option</v>
      </c>
      <c r="K4971" s="35">
        <f t="shared" si="1252"/>
        <v>91</v>
      </c>
      <c r="L4971" s="30" t="str">
        <f t="shared" si="1253"/>
        <v>10.8955</v>
      </c>
      <c r="M4971" s="30">
        <f t="shared" si="1254"/>
        <v>99</v>
      </c>
      <c r="N4971" s="30" t="str">
        <f t="shared" si="1255"/>
        <v>10.7865</v>
      </c>
      <c r="O4971" s="30">
        <f t="shared" si="1256"/>
        <v>107</v>
      </c>
      <c r="P4971" s="30" t="str">
        <f t="shared" si="1257"/>
        <v>10.8955</v>
      </c>
      <c r="Q4971" s="30">
        <f t="shared" si="1258"/>
        <v>115</v>
      </c>
      <c r="R4971" s="36" t="str">
        <f t="shared" si="1259"/>
        <v>08-Aug-2017</v>
      </c>
      <c r="S4971" s="37">
        <f t="shared" si="1250"/>
        <v>10.8955</v>
      </c>
    </row>
    <row r="4972" spans="1:19">
      <c r="A4972" s="30" t="s">
        <v>10480</v>
      </c>
      <c r="D4972" s="30" t="str">
        <f t="shared" si="1244"/>
        <v>118133</v>
      </c>
      <c r="E4972" s="30">
        <f t="shared" si="1248"/>
        <v>7</v>
      </c>
      <c r="F4972" s="30" t="str">
        <f t="shared" si="1245"/>
        <v>INF677K01452</v>
      </c>
      <c r="G4972" s="30">
        <f t="shared" si="1249"/>
        <v>20</v>
      </c>
      <c r="H4972" s="30" t="str">
        <f t="shared" si="1246"/>
        <v>-</v>
      </c>
      <c r="I4972" s="30">
        <f t="shared" si="1251"/>
        <v>22</v>
      </c>
      <c r="J4972" s="35" t="str">
        <f t="shared" si="1247"/>
        <v>L&amp;T Short Term Income Fund-Regular Plan - Growth Option</v>
      </c>
      <c r="K4972" s="35">
        <f t="shared" si="1252"/>
        <v>78</v>
      </c>
      <c r="L4972" s="30" t="str">
        <f t="shared" si="1253"/>
        <v>17.9941</v>
      </c>
      <c r="M4972" s="30">
        <f t="shared" si="1254"/>
        <v>86</v>
      </c>
      <c r="N4972" s="30" t="str">
        <f t="shared" si="1255"/>
        <v>17.8142</v>
      </c>
      <c r="O4972" s="30">
        <f t="shared" si="1256"/>
        <v>94</v>
      </c>
      <c r="P4972" s="30" t="str">
        <f t="shared" si="1257"/>
        <v>17.9941</v>
      </c>
      <c r="Q4972" s="30">
        <f t="shared" si="1258"/>
        <v>102</v>
      </c>
      <c r="R4972" s="36" t="str">
        <f t="shared" si="1259"/>
        <v>08-Aug-2017</v>
      </c>
      <c r="S4972" s="37">
        <f t="shared" si="1250"/>
        <v>17.9941</v>
      </c>
    </row>
    <row r="4973" spans="1:19" ht="26">
      <c r="A4973" s="30" t="s">
        <v>10481</v>
      </c>
      <c r="D4973" s="30" t="str">
        <f t="shared" si="1244"/>
        <v>134419</v>
      </c>
      <c r="E4973" s="30">
        <f t="shared" si="1248"/>
        <v>7</v>
      </c>
      <c r="F4973" s="30" t="str">
        <f t="shared" si="1245"/>
        <v>INF917K01VR5</v>
      </c>
      <c r="G4973" s="30">
        <f t="shared" si="1249"/>
        <v>20</v>
      </c>
      <c r="H4973" s="30" t="str">
        <f t="shared" si="1246"/>
        <v>INF917K01VQ7</v>
      </c>
      <c r="I4973" s="30">
        <f t="shared" si="1251"/>
        <v>33</v>
      </c>
      <c r="J4973" s="35" t="str">
        <f t="shared" si="1247"/>
        <v>L&amp;T Short Term Opportunities Fund - Direct Plan - Annual Dividend Option</v>
      </c>
      <c r="K4973" s="35">
        <f t="shared" si="1252"/>
        <v>106</v>
      </c>
      <c r="L4973" s="30" t="str">
        <f t="shared" si="1253"/>
        <v>11.7923</v>
      </c>
      <c r="M4973" s="30">
        <f t="shared" si="1254"/>
        <v>114</v>
      </c>
      <c r="N4973" s="30" t="str">
        <f t="shared" si="1255"/>
        <v>11.7923</v>
      </c>
      <c r="O4973" s="30">
        <f t="shared" si="1256"/>
        <v>122</v>
      </c>
      <c r="P4973" s="30" t="str">
        <f t="shared" si="1257"/>
        <v>11.7923</v>
      </c>
      <c r="Q4973" s="30">
        <f t="shared" si="1258"/>
        <v>130</v>
      </c>
      <c r="R4973" s="36" t="str">
        <f t="shared" si="1259"/>
        <v>08-Aug-2017</v>
      </c>
      <c r="S4973" s="37">
        <f t="shared" si="1250"/>
        <v>11.792299999999999</v>
      </c>
    </row>
    <row r="4974" spans="1:19" ht="26">
      <c r="A4974" s="30" t="s">
        <v>10482</v>
      </c>
      <c r="D4974" s="30" t="str">
        <f t="shared" si="1244"/>
        <v>119858</v>
      </c>
      <c r="E4974" s="30">
        <f t="shared" si="1248"/>
        <v>7</v>
      </c>
      <c r="F4974" s="30" t="str">
        <f t="shared" si="1245"/>
        <v>INF917K01IS0</v>
      </c>
      <c r="G4974" s="30">
        <f t="shared" si="1249"/>
        <v>20</v>
      </c>
      <c r="H4974" s="30" t="str">
        <f t="shared" si="1246"/>
        <v>INF917K01IR2</v>
      </c>
      <c r="I4974" s="30">
        <f t="shared" si="1251"/>
        <v>33</v>
      </c>
      <c r="J4974" s="35" t="str">
        <f t="shared" si="1247"/>
        <v>L&amp;T Short Term Opportunities Fund - Direct Plan - Quarterly Dividend</v>
      </c>
      <c r="K4974" s="35">
        <f t="shared" si="1252"/>
        <v>102</v>
      </c>
      <c r="L4974" s="30" t="str">
        <f t="shared" si="1253"/>
        <v>11.2548</v>
      </c>
      <c r="M4974" s="30">
        <f t="shared" si="1254"/>
        <v>110</v>
      </c>
      <c r="N4974" s="30" t="str">
        <f t="shared" si="1255"/>
        <v>11.2548</v>
      </c>
      <c r="O4974" s="30">
        <f t="shared" si="1256"/>
        <v>118</v>
      </c>
      <c r="P4974" s="30" t="str">
        <f t="shared" si="1257"/>
        <v>11.2548</v>
      </c>
      <c r="Q4974" s="30">
        <f t="shared" si="1258"/>
        <v>126</v>
      </c>
      <c r="R4974" s="36" t="str">
        <f t="shared" si="1259"/>
        <v>08-Aug-2017</v>
      </c>
      <c r="S4974" s="37">
        <f t="shared" si="1250"/>
        <v>11.254799999999999</v>
      </c>
    </row>
    <row r="4975" spans="1:19" ht="26">
      <c r="A4975" s="30" t="s">
        <v>10483</v>
      </c>
      <c r="D4975" s="30" t="str">
        <f t="shared" si="1244"/>
        <v>134420</v>
      </c>
      <c r="E4975" s="30">
        <f t="shared" si="1248"/>
        <v>7</v>
      </c>
      <c r="F4975" s="30" t="str">
        <f t="shared" si="1245"/>
        <v>INF917K01VT1</v>
      </c>
      <c r="G4975" s="30">
        <f t="shared" si="1249"/>
        <v>20</v>
      </c>
      <c r="H4975" s="30" t="str">
        <f t="shared" si="1246"/>
        <v>INF917K01VS3</v>
      </c>
      <c r="I4975" s="30">
        <f t="shared" si="1251"/>
        <v>33</v>
      </c>
      <c r="J4975" s="35" t="str">
        <f t="shared" si="1247"/>
        <v>L&amp;T Short Term Opportunities Fund - Regular Plan - Annual Dividend Option</v>
      </c>
      <c r="K4975" s="35">
        <f t="shared" si="1252"/>
        <v>107</v>
      </c>
      <c r="L4975" s="30" t="str">
        <f t="shared" si="1253"/>
        <v>11.6843</v>
      </c>
      <c r="M4975" s="30">
        <f t="shared" si="1254"/>
        <v>115</v>
      </c>
      <c r="N4975" s="30" t="str">
        <f t="shared" si="1255"/>
        <v>11.6843</v>
      </c>
      <c r="O4975" s="30">
        <f t="shared" si="1256"/>
        <v>123</v>
      </c>
      <c r="P4975" s="30" t="str">
        <f t="shared" si="1257"/>
        <v>11.6843</v>
      </c>
      <c r="Q4975" s="30">
        <f t="shared" si="1258"/>
        <v>131</v>
      </c>
      <c r="R4975" s="36" t="str">
        <f t="shared" si="1259"/>
        <v>08-Aug-2017</v>
      </c>
      <c r="S4975" s="37">
        <f t="shared" si="1250"/>
        <v>11.6843</v>
      </c>
    </row>
    <row r="4976" spans="1:19" ht="26">
      <c r="A4976" s="30" t="s">
        <v>10484</v>
      </c>
      <c r="D4976" s="30" t="str">
        <f t="shared" si="1244"/>
        <v>116296</v>
      </c>
      <c r="E4976" s="30">
        <f t="shared" si="1248"/>
        <v>7</v>
      </c>
      <c r="F4976" s="30" t="str">
        <f t="shared" si="1245"/>
        <v>INF917K01CM6</v>
      </c>
      <c r="G4976" s="30">
        <f t="shared" si="1249"/>
        <v>20</v>
      </c>
      <c r="H4976" s="30" t="str">
        <f t="shared" si="1246"/>
        <v>-</v>
      </c>
      <c r="I4976" s="30">
        <f t="shared" si="1251"/>
        <v>22</v>
      </c>
      <c r="J4976" s="35" t="str">
        <f t="shared" si="1247"/>
        <v>L&amp;T Short Term Opportunities Fund - Regular Plan - Bonus Option</v>
      </c>
      <c r="K4976" s="35">
        <f t="shared" si="1252"/>
        <v>86</v>
      </c>
      <c r="L4976" s="30" t="str">
        <f t="shared" si="1253"/>
        <v>16.1158</v>
      </c>
      <c r="M4976" s="30">
        <f t="shared" si="1254"/>
        <v>94</v>
      </c>
      <c r="N4976" s="30" t="str">
        <f t="shared" si="1255"/>
        <v>16.1158</v>
      </c>
      <c r="O4976" s="30">
        <f t="shared" si="1256"/>
        <v>102</v>
      </c>
      <c r="P4976" s="30" t="str">
        <f t="shared" si="1257"/>
        <v>16.1158</v>
      </c>
      <c r="Q4976" s="30">
        <f t="shared" si="1258"/>
        <v>110</v>
      </c>
      <c r="R4976" s="36" t="str">
        <f t="shared" si="1259"/>
        <v>08-Aug-2017</v>
      </c>
      <c r="S4976" s="37">
        <f t="shared" si="1250"/>
        <v>16.1158</v>
      </c>
    </row>
    <row r="4977" spans="1:19" ht="26">
      <c r="A4977" s="30" t="s">
        <v>10485</v>
      </c>
      <c r="D4977" s="30" t="str">
        <f t="shared" si="1244"/>
        <v>116299</v>
      </c>
      <c r="E4977" s="30">
        <f t="shared" si="1248"/>
        <v>7</v>
      </c>
      <c r="F4977" s="30" t="str">
        <f t="shared" si="1245"/>
        <v>INF917K01CL8</v>
      </c>
      <c r="G4977" s="30">
        <f t="shared" si="1249"/>
        <v>20</v>
      </c>
      <c r="H4977" s="30" t="str">
        <f t="shared" si="1246"/>
        <v>-</v>
      </c>
      <c r="I4977" s="30">
        <f t="shared" si="1251"/>
        <v>22</v>
      </c>
      <c r="J4977" s="35" t="str">
        <f t="shared" si="1247"/>
        <v>L&amp;T Short Term Opportunities Fund - Regular Plan - Growth Option</v>
      </c>
      <c r="K4977" s="35">
        <f t="shared" si="1252"/>
        <v>87</v>
      </c>
      <c r="L4977" s="30" t="str">
        <f t="shared" si="1253"/>
        <v>16.1158</v>
      </c>
      <c r="M4977" s="30">
        <f t="shared" si="1254"/>
        <v>95</v>
      </c>
      <c r="N4977" s="30" t="str">
        <f t="shared" si="1255"/>
        <v>16.1158</v>
      </c>
      <c r="O4977" s="30">
        <f t="shared" si="1256"/>
        <v>103</v>
      </c>
      <c r="P4977" s="30" t="str">
        <f t="shared" si="1257"/>
        <v>16.1158</v>
      </c>
      <c r="Q4977" s="30">
        <f t="shared" si="1258"/>
        <v>111</v>
      </c>
      <c r="R4977" s="36" t="str">
        <f t="shared" si="1259"/>
        <v>08-Aug-2017</v>
      </c>
      <c r="S4977" s="37">
        <f t="shared" si="1250"/>
        <v>16.1158</v>
      </c>
    </row>
    <row r="4978" spans="1:19" ht="26">
      <c r="A4978" s="30" t="s">
        <v>10486</v>
      </c>
      <c r="D4978" s="30" t="str">
        <f t="shared" si="1244"/>
        <v>116297</v>
      </c>
      <c r="E4978" s="30">
        <f t="shared" si="1248"/>
        <v>7</v>
      </c>
      <c r="F4978" s="30" t="str">
        <f t="shared" si="1245"/>
        <v>INF917K01CH6</v>
      </c>
      <c r="G4978" s="30">
        <f t="shared" si="1249"/>
        <v>20</v>
      </c>
      <c r="H4978" s="30" t="str">
        <f t="shared" si="1246"/>
        <v>INF917K01CI4</v>
      </c>
      <c r="I4978" s="30">
        <f t="shared" si="1251"/>
        <v>33</v>
      </c>
      <c r="J4978" s="35" t="str">
        <f t="shared" si="1247"/>
        <v>L&amp;T Short Term Opportunities Fund - Regular Plan - Monthly Dividend Option</v>
      </c>
      <c r="K4978" s="35">
        <f t="shared" si="1252"/>
        <v>108</v>
      </c>
      <c r="L4978" s="30" t="str">
        <f t="shared" si="1253"/>
        <v>10.9353</v>
      </c>
      <c r="M4978" s="30">
        <f t="shared" si="1254"/>
        <v>116</v>
      </c>
      <c r="N4978" s="30" t="str">
        <f t="shared" si="1255"/>
        <v>10.9353</v>
      </c>
      <c r="O4978" s="30">
        <f t="shared" si="1256"/>
        <v>124</v>
      </c>
      <c r="P4978" s="30" t="str">
        <f t="shared" si="1257"/>
        <v>10.9353</v>
      </c>
      <c r="Q4978" s="30">
        <f t="shared" si="1258"/>
        <v>132</v>
      </c>
      <c r="R4978" s="36" t="str">
        <f t="shared" si="1259"/>
        <v>08-Aug-2017</v>
      </c>
      <c r="S4978" s="37">
        <f t="shared" si="1250"/>
        <v>10.9353</v>
      </c>
    </row>
    <row r="4979" spans="1:19" ht="26">
      <c r="A4979" s="30" t="s">
        <v>10487</v>
      </c>
      <c r="D4979" s="30" t="str">
        <f t="shared" si="1244"/>
        <v>116298</v>
      </c>
      <c r="E4979" s="30">
        <f t="shared" si="1248"/>
        <v>7</v>
      </c>
      <c r="F4979" s="30" t="str">
        <f t="shared" si="1245"/>
        <v>INF917K01CJ2</v>
      </c>
      <c r="G4979" s="30">
        <f t="shared" si="1249"/>
        <v>20</v>
      </c>
      <c r="H4979" s="30" t="str">
        <f t="shared" si="1246"/>
        <v>INF917K01CK0</v>
      </c>
      <c r="I4979" s="30">
        <f t="shared" si="1251"/>
        <v>33</v>
      </c>
      <c r="J4979" s="35" t="str">
        <f t="shared" si="1247"/>
        <v>L&amp;T Short Term Opportunities Fund - Regular Plan - Quarterly Dividend Option</v>
      </c>
      <c r="K4979" s="35">
        <f t="shared" si="1252"/>
        <v>110</v>
      </c>
      <c r="L4979" s="30" t="str">
        <f t="shared" si="1253"/>
        <v>10.8962</v>
      </c>
      <c r="M4979" s="30">
        <f t="shared" si="1254"/>
        <v>118</v>
      </c>
      <c r="N4979" s="30" t="str">
        <f t="shared" si="1255"/>
        <v>10.8962</v>
      </c>
      <c r="O4979" s="30">
        <f t="shared" si="1256"/>
        <v>126</v>
      </c>
      <c r="P4979" s="30" t="str">
        <f t="shared" si="1257"/>
        <v>10.8962</v>
      </c>
      <c r="Q4979" s="30">
        <f t="shared" si="1258"/>
        <v>134</v>
      </c>
      <c r="R4979" s="36" t="str">
        <f t="shared" si="1259"/>
        <v>08-Aug-2017</v>
      </c>
      <c r="S4979" s="37">
        <f t="shared" si="1250"/>
        <v>10.8962</v>
      </c>
    </row>
    <row r="4980" spans="1:19" ht="26">
      <c r="A4980" s="30" t="s">
        <v>10488</v>
      </c>
      <c r="D4980" s="30" t="str">
        <f t="shared" si="1244"/>
        <v>119857</v>
      </c>
      <c r="E4980" s="30">
        <f t="shared" si="1248"/>
        <v>7</v>
      </c>
      <c r="F4980" s="30" t="str">
        <f t="shared" si="1245"/>
        <v>INF917K01IP6</v>
      </c>
      <c r="G4980" s="30">
        <f t="shared" si="1249"/>
        <v>20</v>
      </c>
      <c r="H4980" s="30" t="str">
        <f t="shared" si="1246"/>
        <v>INF917K01IO9</v>
      </c>
      <c r="I4980" s="30">
        <f t="shared" si="1251"/>
        <v>33</v>
      </c>
      <c r="J4980" s="35" t="str">
        <f t="shared" si="1247"/>
        <v>L&amp;T Short Term Opportunities Fund -Direct Plan -  Monthly Dividend Option</v>
      </c>
      <c r="K4980" s="35">
        <f t="shared" si="1252"/>
        <v>107</v>
      </c>
      <c r="L4980" s="30" t="str">
        <f t="shared" si="1253"/>
        <v>11.1726</v>
      </c>
      <c r="M4980" s="30">
        <f t="shared" si="1254"/>
        <v>115</v>
      </c>
      <c r="N4980" s="30" t="str">
        <f t="shared" si="1255"/>
        <v>11.1726</v>
      </c>
      <c r="O4980" s="30">
        <f t="shared" si="1256"/>
        <v>123</v>
      </c>
      <c r="P4980" s="30" t="str">
        <f t="shared" si="1257"/>
        <v>11.1726</v>
      </c>
      <c r="Q4980" s="30">
        <f t="shared" si="1258"/>
        <v>131</v>
      </c>
      <c r="R4980" s="36" t="str">
        <f t="shared" si="1259"/>
        <v>08-Aug-2017</v>
      </c>
      <c r="S4980" s="37">
        <f t="shared" si="1250"/>
        <v>11.172599999999999</v>
      </c>
    </row>
    <row r="4981" spans="1:19" ht="26">
      <c r="A4981" s="30" t="s">
        <v>383</v>
      </c>
      <c r="D4981" s="30" t="str">
        <f t="shared" si="1244"/>
        <v>119855</v>
      </c>
      <c r="E4981" s="30">
        <f t="shared" si="1248"/>
        <v>7</v>
      </c>
      <c r="F4981" s="30" t="str">
        <f t="shared" si="1245"/>
        <v>-</v>
      </c>
      <c r="G4981" s="30">
        <f t="shared" si="1249"/>
        <v>9</v>
      </c>
      <c r="H4981" s="30" t="str">
        <f t="shared" si="1246"/>
        <v>-</v>
      </c>
      <c r="I4981" s="30">
        <f t="shared" si="1251"/>
        <v>11</v>
      </c>
      <c r="J4981" s="35" t="str">
        <f t="shared" si="1247"/>
        <v>L&amp;T Short Term Opportunities Fund -Direct Plan - Bonus Option</v>
      </c>
      <c r="K4981" s="35">
        <f t="shared" si="1252"/>
        <v>73</v>
      </c>
      <c r="L4981" s="30" t="str">
        <f t="shared" si="1253"/>
        <v>11.4086</v>
      </c>
      <c r="M4981" s="30">
        <f t="shared" si="1254"/>
        <v>81</v>
      </c>
      <c r="N4981" s="30" t="str">
        <f t="shared" si="1255"/>
        <v>11.3801</v>
      </c>
      <c r="O4981" s="30">
        <f t="shared" si="1256"/>
        <v>89</v>
      </c>
      <c r="P4981" s="30" t="str">
        <f t="shared" si="1257"/>
        <v>11.4086</v>
      </c>
      <c r="Q4981" s="30">
        <f t="shared" si="1258"/>
        <v>97</v>
      </c>
      <c r="R4981" s="36" t="str">
        <f t="shared" si="1259"/>
        <v>02-Sep-2013</v>
      </c>
      <c r="S4981" s="37">
        <f t="shared" si="1250"/>
        <v>11.4086</v>
      </c>
    </row>
    <row r="4982" spans="1:19" ht="26">
      <c r="A4982" s="30" t="s">
        <v>10489</v>
      </c>
      <c r="D4982" s="30" t="str">
        <f t="shared" si="1244"/>
        <v>119856</v>
      </c>
      <c r="E4982" s="30">
        <f t="shared" si="1248"/>
        <v>7</v>
      </c>
      <c r="F4982" s="30" t="str">
        <f t="shared" si="1245"/>
        <v>INF917K01IQ4</v>
      </c>
      <c r="G4982" s="30">
        <f t="shared" si="1249"/>
        <v>20</v>
      </c>
      <c r="H4982" s="30" t="str">
        <f t="shared" si="1246"/>
        <v>-</v>
      </c>
      <c r="I4982" s="30">
        <f t="shared" si="1251"/>
        <v>22</v>
      </c>
      <c r="J4982" s="35" t="str">
        <f t="shared" si="1247"/>
        <v>L&amp;T Short Term Opportunities Fund -Direct Plan- Growth Option</v>
      </c>
      <c r="K4982" s="35">
        <f t="shared" si="1252"/>
        <v>84</v>
      </c>
      <c r="L4982" s="30" t="str">
        <f t="shared" si="1253"/>
        <v>16.4406</v>
      </c>
      <c r="M4982" s="30">
        <f t="shared" si="1254"/>
        <v>92</v>
      </c>
      <c r="N4982" s="30" t="str">
        <f t="shared" si="1255"/>
        <v>16.4406</v>
      </c>
      <c r="O4982" s="30">
        <f t="shared" si="1256"/>
        <v>100</v>
      </c>
      <c r="P4982" s="30" t="str">
        <f t="shared" si="1257"/>
        <v>16.4406</v>
      </c>
      <c r="Q4982" s="30">
        <f t="shared" si="1258"/>
        <v>108</v>
      </c>
      <c r="R4982" s="36" t="str">
        <f t="shared" si="1259"/>
        <v>08-Aug-2017</v>
      </c>
      <c r="S4982" s="37">
        <f t="shared" si="1250"/>
        <v>16.4406</v>
      </c>
    </row>
    <row r="4983" spans="1:19">
      <c r="A4983" s="30" t="s">
        <v>10490</v>
      </c>
      <c r="D4983" s="30" t="str">
        <f t="shared" si="1244"/>
        <v>119844</v>
      </c>
      <c r="E4983" s="30">
        <f t="shared" si="1248"/>
        <v>7</v>
      </c>
      <c r="F4983" s="30" t="str">
        <f t="shared" si="1245"/>
        <v>INF917K01HN3</v>
      </c>
      <c r="G4983" s="30">
        <f t="shared" si="1249"/>
        <v>20</v>
      </c>
      <c r="H4983" s="30" t="str">
        <f t="shared" si="1246"/>
        <v>-</v>
      </c>
      <c r="I4983" s="30">
        <f t="shared" si="1251"/>
        <v>22</v>
      </c>
      <c r="J4983" s="35" t="str">
        <f t="shared" si="1247"/>
        <v>L&amp;T Triple Ace Bond Fund - Direct Plan -Growth Plan</v>
      </c>
      <c r="K4983" s="35">
        <f t="shared" si="1252"/>
        <v>74</v>
      </c>
      <c r="L4983" s="30" t="str">
        <f t="shared" si="1253"/>
        <v>44.1335</v>
      </c>
      <c r="M4983" s="30">
        <f t="shared" si="1254"/>
        <v>82</v>
      </c>
      <c r="N4983" s="30" t="str">
        <f t="shared" si="1255"/>
        <v>44.1335</v>
      </c>
      <c r="O4983" s="30">
        <f t="shared" si="1256"/>
        <v>90</v>
      </c>
      <c r="P4983" s="30" t="str">
        <f t="shared" si="1257"/>
        <v>44.1335</v>
      </c>
      <c r="Q4983" s="30">
        <f t="shared" si="1258"/>
        <v>98</v>
      </c>
      <c r="R4983" s="36" t="str">
        <f t="shared" si="1259"/>
        <v>08-Aug-2017</v>
      </c>
      <c r="S4983" s="37">
        <f t="shared" si="1250"/>
        <v>44.133499999999998</v>
      </c>
    </row>
    <row r="4984" spans="1:19">
      <c r="A4984" s="30" t="s">
        <v>10491</v>
      </c>
      <c r="D4984" s="30" t="str">
        <f t="shared" si="1244"/>
        <v>119846</v>
      </c>
      <c r="E4984" s="30">
        <f t="shared" si="1248"/>
        <v>7</v>
      </c>
      <c r="F4984" s="30" t="str">
        <f t="shared" si="1245"/>
        <v>INF917K01HR4</v>
      </c>
      <c r="G4984" s="30">
        <f t="shared" si="1249"/>
        <v>20</v>
      </c>
      <c r="H4984" s="30" t="str">
        <f t="shared" si="1246"/>
        <v>INF917K01HQ6</v>
      </c>
      <c r="I4984" s="30">
        <f t="shared" si="1251"/>
        <v>33</v>
      </c>
      <c r="J4984" s="35" t="str">
        <f t="shared" si="1247"/>
        <v>L&amp;T Triple Ace Bond Fund - Direct Plan -Semi Annual Dividend</v>
      </c>
      <c r="K4984" s="35">
        <f t="shared" si="1252"/>
        <v>94</v>
      </c>
      <c r="L4984" s="30" t="str">
        <f t="shared" si="1253"/>
        <v>17.9979</v>
      </c>
      <c r="M4984" s="30">
        <f t="shared" si="1254"/>
        <v>102</v>
      </c>
      <c r="N4984" s="30" t="str">
        <f t="shared" si="1255"/>
        <v>17.9979</v>
      </c>
      <c r="O4984" s="30">
        <f t="shared" si="1256"/>
        <v>110</v>
      </c>
      <c r="P4984" s="30" t="str">
        <f t="shared" si="1257"/>
        <v>17.9979</v>
      </c>
      <c r="Q4984" s="30">
        <f t="shared" si="1258"/>
        <v>118</v>
      </c>
      <c r="R4984" s="36" t="str">
        <f t="shared" si="1259"/>
        <v>08-Aug-2017</v>
      </c>
      <c r="S4984" s="37">
        <f t="shared" si="1250"/>
        <v>17.997900000000001</v>
      </c>
    </row>
    <row r="4985" spans="1:19" ht="26">
      <c r="A4985" s="30" t="s">
        <v>10492</v>
      </c>
      <c r="D4985" s="30" t="str">
        <f t="shared" si="1244"/>
        <v>134424</v>
      </c>
      <c r="E4985" s="30">
        <f t="shared" si="1248"/>
        <v>7</v>
      </c>
      <c r="F4985" s="30" t="str">
        <f t="shared" si="1245"/>
        <v>INF917K01WB7</v>
      </c>
      <c r="G4985" s="30">
        <f t="shared" si="1249"/>
        <v>20</v>
      </c>
      <c r="H4985" s="30" t="str">
        <f t="shared" si="1246"/>
        <v>INF917K01WA9</v>
      </c>
      <c r="I4985" s="30">
        <f t="shared" si="1251"/>
        <v>33</v>
      </c>
      <c r="J4985" s="35" t="str">
        <f t="shared" si="1247"/>
        <v>L&amp;T Triple Ace Bond Fund - Regular Plan - Annual Dividend Option</v>
      </c>
      <c r="K4985" s="35">
        <f t="shared" si="1252"/>
        <v>98</v>
      </c>
      <c r="L4985" s="30" t="str">
        <f t="shared" si="1253"/>
        <v>11.0359</v>
      </c>
      <c r="M4985" s="30">
        <f t="shared" si="1254"/>
        <v>106</v>
      </c>
      <c r="N4985" s="30" t="str">
        <f t="shared" si="1255"/>
        <v>11.0359</v>
      </c>
      <c r="O4985" s="30">
        <f t="shared" si="1256"/>
        <v>114</v>
      </c>
      <c r="P4985" s="30" t="str">
        <f t="shared" si="1257"/>
        <v>11.0359</v>
      </c>
      <c r="Q4985" s="30">
        <f t="shared" si="1258"/>
        <v>122</v>
      </c>
      <c r="R4985" s="36" t="str">
        <f t="shared" si="1259"/>
        <v>08-Aug-2017</v>
      </c>
      <c r="S4985" s="37">
        <f t="shared" si="1250"/>
        <v>11.0359</v>
      </c>
    </row>
    <row r="4986" spans="1:19">
      <c r="A4986" s="30" t="s">
        <v>10493</v>
      </c>
      <c r="D4986" s="30" t="str">
        <f t="shared" si="1244"/>
        <v>112414</v>
      </c>
      <c r="E4986" s="30">
        <f t="shared" si="1248"/>
        <v>7</v>
      </c>
      <c r="F4986" s="30" t="str">
        <f t="shared" si="1245"/>
        <v>INF917K01AF4</v>
      </c>
      <c r="G4986" s="30">
        <f t="shared" si="1249"/>
        <v>20</v>
      </c>
      <c r="H4986" s="30" t="str">
        <f t="shared" si="1246"/>
        <v>INF917K01AG2</v>
      </c>
      <c r="I4986" s="30">
        <f t="shared" si="1251"/>
        <v>33</v>
      </c>
      <c r="J4986" s="35" t="str">
        <f t="shared" si="1247"/>
        <v>L&amp;T Triple Ace Bond Fund - Regular Plan - Quarterly Dividend</v>
      </c>
      <c r="K4986" s="35">
        <f t="shared" si="1252"/>
        <v>94</v>
      </c>
      <c r="L4986" s="30" t="str">
        <f t="shared" si="1253"/>
        <v>11.3028</v>
      </c>
      <c r="M4986" s="30">
        <f t="shared" si="1254"/>
        <v>102</v>
      </c>
      <c r="N4986" s="30" t="str">
        <f t="shared" si="1255"/>
        <v>11.3028</v>
      </c>
      <c r="O4986" s="30">
        <f t="shared" si="1256"/>
        <v>110</v>
      </c>
      <c r="P4986" s="30" t="str">
        <f t="shared" si="1257"/>
        <v>11.3028</v>
      </c>
      <c r="Q4986" s="30">
        <f t="shared" si="1258"/>
        <v>118</v>
      </c>
      <c r="R4986" s="36" t="str">
        <f t="shared" si="1259"/>
        <v>08-Aug-2017</v>
      </c>
      <c r="S4986" s="37">
        <f t="shared" si="1250"/>
        <v>11.3028</v>
      </c>
    </row>
    <row r="4987" spans="1:19">
      <c r="A4987" s="30" t="s">
        <v>10494</v>
      </c>
      <c r="D4987" s="30" t="str">
        <f t="shared" si="1244"/>
        <v>119847</v>
      </c>
      <c r="E4987" s="30">
        <f t="shared" si="1248"/>
        <v>7</v>
      </c>
      <c r="F4987" s="30" t="str">
        <f t="shared" si="1245"/>
        <v>INF917K01HP8</v>
      </c>
      <c r="G4987" s="30">
        <f t="shared" si="1249"/>
        <v>20</v>
      </c>
      <c r="H4987" s="30" t="str">
        <f t="shared" si="1246"/>
        <v>INF917K01HO1</v>
      </c>
      <c r="I4987" s="30">
        <f t="shared" si="1251"/>
        <v>33</v>
      </c>
      <c r="J4987" s="35" t="str">
        <f t="shared" si="1247"/>
        <v>L&amp;T Triple Ace Bond Fund -Direct Plan- Quarterly Dividend</v>
      </c>
      <c r="K4987" s="35">
        <f t="shared" si="1252"/>
        <v>91</v>
      </c>
      <c r="L4987" s="30" t="str">
        <f t="shared" si="1253"/>
        <v>12.2065</v>
      </c>
      <c r="M4987" s="30">
        <f t="shared" si="1254"/>
        <v>99</v>
      </c>
      <c r="N4987" s="30" t="str">
        <f t="shared" si="1255"/>
        <v>12.2065</v>
      </c>
      <c r="O4987" s="30">
        <f t="shared" si="1256"/>
        <v>107</v>
      </c>
      <c r="P4987" s="30" t="str">
        <f t="shared" si="1257"/>
        <v>12.2065</v>
      </c>
      <c r="Q4987" s="30">
        <f t="shared" si="1258"/>
        <v>115</v>
      </c>
      <c r="R4987" s="36" t="str">
        <f t="shared" si="1259"/>
        <v>08-Aug-2017</v>
      </c>
      <c r="S4987" s="37">
        <f t="shared" si="1250"/>
        <v>12.2065</v>
      </c>
    </row>
    <row r="4988" spans="1:19">
      <c r="A4988" s="30" t="s">
        <v>10495</v>
      </c>
      <c r="D4988" s="30" t="str">
        <f t="shared" si="1244"/>
        <v>112420</v>
      </c>
      <c r="E4988" s="30">
        <f t="shared" si="1248"/>
        <v>7</v>
      </c>
      <c r="F4988" s="30" t="str">
        <f t="shared" si="1245"/>
        <v>INF917K01AK4</v>
      </c>
      <c r="G4988" s="30">
        <f t="shared" si="1249"/>
        <v>20</v>
      </c>
      <c r="H4988" s="30" t="str">
        <f t="shared" si="1246"/>
        <v>-</v>
      </c>
      <c r="I4988" s="30">
        <f t="shared" si="1251"/>
        <v>22</v>
      </c>
      <c r="J4988" s="35" t="str">
        <f t="shared" si="1247"/>
        <v>L&amp;T Triple Ace Bond Fund -Regular Bonus</v>
      </c>
      <c r="K4988" s="35">
        <f t="shared" si="1252"/>
        <v>62</v>
      </c>
      <c r="L4988" s="30" t="str">
        <f t="shared" si="1253"/>
        <v>16.1451</v>
      </c>
      <c r="M4988" s="30">
        <f t="shared" si="1254"/>
        <v>70</v>
      </c>
      <c r="N4988" s="30" t="str">
        <f t="shared" si="1255"/>
        <v>16.1451</v>
      </c>
      <c r="O4988" s="30">
        <f t="shared" si="1256"/>
        <v>78</v>
      </c>
      <c r="P4988" s="30" t="str">
        <f t="shared" si="1257"/>
        <v>16.1451</v>
      </c>
      <c r="Q4988" s="30">
        <f t="shared" si="1258"/>
        <v>86</v>
      </c>
      <c r="R4988" s="36" t="str">
        <f t="shared" si="1259"/>
        <v>08-Aug-2017</v>
      </c>
      <c r="S4988" s="37">
        <f t="shared" si="1250"/>
        <v>16.145099999999999</v>
      </c>
    </row>
    <row r="4989" spans="1:19" ht="26">
      <c r="A4989" s="30" t="s">
        <v>10496</v>
      </c>
      <c r="D4989" s="30" t="str">
        <f t="shared" si="1244"/>
        <v>112416</v>
      </c>
      <c r="E4989" s="30">
        <f t="shared" si="1248"/>
        <v>7</v>
      </c>
      <c r="F4989" s="30" t="str">
        <f t="shared" si="1245"/>
        <v>INF917K01AI8</v>
      </c>
      <c r="G4989" s="30">
        <f t="shared" si="1249"/>
        <v>20</v>
      </c>
      <c r="H4989" s="30" t="str">
        <f t="shared" si="1246"/>
        <v>INF917K01AJ6</v>
      </c>
      <c r="I4989" s="30">
        <f t="shared" si="1251"/>
        <v>33</v>
      </c>
      <c r="J4989" s="35" t="str">
        <f t="shared" si="1247"/>
        <v>L&amp;T Triple Ace Bond Fund -Regular Plan - Semi Annual Dividend</v>
      </c>
      <c r="K4989" s="35">
        <f t="shared" si="1252"/>
        <v>95</v>
      </c>
      <c r="L4989" s="30" t="str">
        <f t="shared" si="1253"/>
        <v>15.8128</v>
      </c>
      <c r="M4989" s="30">
        <f t="shared" si="1254"/>
        <v>103</v>
      </c>
      <c r="N4989" s="30" t="str">
        <f t="shared" si="1255"/>
        <v>15.8128</v>
      </c>
      <c r="O4989" s="30">
        <f t="shared" si="1256"/>
        <v>111</v>
      </c>
      <c r="P4989" s="30" t="str">
        <f t="shared" si="1257"/>
        <v>15.8128</v>
      </c>
      <c r="Q4989" s="30">
        <f t="shared" si="1258"/>
        <v>119</v>
      </c>
      <c r="R4989" s="36" t="str">
        <f t="shared" si="1259"/>
        <v>08-Aug-2017</v>
      </c>
      <c r="S4989" s="37">
        <f t="shared" si="1250"/>
        <v>15.812799999999999</v>
      </c>
    </row>
    <row r="4990" spans="1:19">
      <c r="A4990" s="30" t="s">
        <v>10497</v>
      </c>
      <c r="D4990" s="30" t="str">
        <f t="shared" si="1244"/>
        <v>112410</v>
      </c>
      <c r="E4990" s="30">
        <f t="shared" si="1248"/>
        <v>7</v>
      </c>
      <c r="F4990" s="30" t="str">
        <f t="shared" si="1245"/>
        <v>INF917K01AH0</v>
      </c>
      <c r="G4990" s="30">
        <f t="shared" si="1249"/>
        <v>20</v>
      </c>
      <c r="H4990" s="30" t="str">
        <f t="shared" si="1246"/>
        <v>-</v>
      </c>
      <c r="I4990" s="30">
        <f t="shared" si="1251"/>
        <v>22</v>
      </c>
      <c r="J4990" s="35" t="str">
        <f t="shared" si="1247"/>
        <v>L&amp;T Triple Ace Bond Fund-Regular Plan-Growth Plan</v>
      </c>
      <c r="K4990" s="35">
        <f t="shared" si="1252"/>
        <v>72</v>
      </c>
      <c r="L4990" s="30" t="str">
        <f t="shared" si="1253"/>
        <v>42.5039</v>
      </c>
      <c r="M4990" s="30">
        <f t="shared" si="1254"/>
        <v>80</v>
      </c>
      <c r="N4990" s="30" t="str">
        <f t="shared" si="1255"/>
        <v>42.5039</v>
      </c>
      <c r="O4990" s="30">
        <f t="shared" si="1256"/>
        <v>88</v>
      </c>
      <c r="P4990" s="30" t="str">
        <f t="shared" si="1257"/>
        <v>42.5039</v>
      </c>
      <c r="Q4990" s="30">
        <f t="shared" si="1258"/>
        <v>96</v>
      </c>
      <c r="R4990" s="36" t="str">
        <f t="shared" si="1259"/>
        <v>08-Aug-2017</v>
      </c>
      <c r="S4990" s="37">
        <f t="shared" si="1250"/>
        <v>42.503900000000002</v>
      </c>
    </row>
    <row r="4991" spans="1:19">
      <c r="A4991" s="30" t="s">
        <v>10498</v>
      </c>
      <c r="D4991" s="30" t="str">
        <f t="shared" si="1244"/>
        <v>129926</v>
      </c>
      <c r="E4991" s="30">
        <f t="shared" si="1248"/>
        <v>7</v>
      </c>
      <c r="F4991" s="30" t="str">
        <f t="shared" si="1245"/>
        <v>INF917K01QJ2</v>
      </c>
      <c r="G4991" s="30">
        <f t="shared" si="1249"/>
        <v>20</v>
      </c>
      <c r="H4991" s="30" t="str">
        <f t="shared" si="1246"/>
        <v>-</v>
      </c>
      <c r="I4991" s="30">
        <f t="shared" si="1251"/>
        <v>22</v>
      </c>
      <c r="J4991" s="35" t="str">
        <f t="shared" si="1247"/>
        <v>L&amp;T Ultra Short Term Fund - Bonus</v>
      </c>
      <c r="K4991" s="35">
        <f t="shared" si="1252"/>
        <v>56</v>
      </c>
      <c r="L4991" s="30" t="str">
        <f t="shared" si="1253"/>
        <v>14.8665</v>
      </c>
      <c r="M4991" s="30">
        <f t="shared" si="1254"/>
        <v>64</v>
      </c>
      <c r="N4991" s="30" t="str">
        <f t="shared" si="1255"/>
        <v>14.8665</v>
      </c>
      <c r="O4991" s="30">
        <f t="shared" si="1256"/>
        <v>72</v>
      </c>
      <c r="P4991" s="30" t="str">
        <f t="shared" si="1257"/>
        <v>14.8665</v>
      </c>
      <c r="Q4991" s="30">
        <f t="shared" si="1258"/>
        <v>80</v>
      </c>
      <c r="R4991" s="36" t="str">
        <f t="shared" si="1259"/>
        <v>08-Aug-2017</v>
      </c>
      <c r="S4991" s="37">
        <f t="shared" si="1250"/>
        <v>14.8665</v>
      </c>
    </row>
    <row r="4992" spans="1:19">
      <c r="A4992" s="30" t="s">
        <v>10499</v>
      </c>
      <c r="D4992" s="30" t="str">
        <f t="shared" si="1244"/>
        <v>129925</v>
      </c>
      <c r="E4992" s="30">
        <f t="shared" si="1248"/>
        <v>7</v>
      </c>
      <c r="F4992" s="30" t="str">
        <f t="shared" si="1245"/>
        <v>INF917K01QK0</v>
      </c>
      <c r="G4992" s="30">
        <f t="shared" si="1249"/>
        <v>20</v>
      </c>
      <c r="H4992" s="30" t="str">
        <f t="shared" si="1246"/>
        <v>-</v>
      </c>
      <c r="I4992" s="30">
        <f t="shared" si="1251"/>
        <v>22</v>
      </c>
      <c r="J4992" s="35" t="str">
        <f t="shared" si="1247"/>
        <v>L&amp;T Ultra Short Term Fund - Direct Plan - Bonus</v>
      </c>
      <c r="K4992" s="35">
        <f t="shared" si="1252"/>
        <v>70</v>
      </c>
      <c r="L4992" s="30" t="str">
        <f t="shared" si="1253"/>
        <v>15.0769</v>
      </c>
      <c r="M4992" s="30">
        <f t="shared" si="1254"/>
        <v>78</v>
      </c>
      <c r="N4992" s="30" t="str">
        <f t="shared" si="1255"/>
        <v>15.0769</v>
      </c>
      <c r="O4992" s="30">
        <f t="shared" si="1256"/>
        <v>86</v>
      </c>
      <c r="P4992" s="30" t="str">
        <f t="shared" si="1257"/>
        <v>15.0769</v>
      </c>
      <c r="Q4992" s="30">
        <f t="shared" si="1258"/>
        <v>94</v>
      </c>
      <c r="R4992" s="36" t="str">
        <f t="shared" si="1259"/>
        <v>08-Aug-2017</v>
      </c>
      <c r="S4992" s="37">
        <f t="shared" si="1250"/>
        <v>15.0769</v>
      </c>
    </row>
    <row r="4993" spans="1:19" ht="26">
      <c r="A4993" s="30" t="s">
        <v>384</v>
      </c>
      <c r="D4993" s="30" t="str">
        <f t="shared" si="1244"/>
        <v>134705</v>
      </c>
      <c r="E4993" s="30">
        <f t="shared" si="1248"/>
        <v>7</v>
      </c>
      <c r="F4993" s="30" t="str">
        <f t="shared" si="1245"/>
        <v>INF917K01HW4</v>
      </c>
      <c r="G4993" s="30">
        <f t="shared" si="1249"/>
        <v>20</v>
      </c>
      <c r="H4993" s="30" t="str">
        <f t="shared" si="1246"/>
        <v>INF917K01HV6</v>
      </c>
      <c r="I4993" s="30">
        <f t="shared" si="1251"/>
        <v>33</v>
      </c>
      <c r="J4993" s="35" t="str">
        <f t="shared" si="1247"/>
        <v>L&amp;T Ultra Short Term Fund - Direct Plan - Semi Annual Dividend</v>
      </c>
      <c r="K4993" s="35">
        <f t="shared" si="1252"/>
        <v>96</v>
      </c>
      <c r="L4993" s="30" t="str">
        <f t="shared" si="1253"/>
        <v>10.7343</v>
      </c>
      <c r="M4993" s="30">
        <f t="shared" si="1254"/>
        <v>104</v>
      </c>
      <c r="N4993" s="30" t="str">
        <f t="shared" si="1255"/>
        <v>10.7343</v>
      </c>
      <c r="O4993" s="30">
        <f t="shared" si="1256"/>
        <v>112</v>
      </c>
      <c r="P4993" s="30" t="str">
        <f t="shared" si="1257"/>
        <v>10.7343</v>
      </c>
      <c r="Q4993" s="30">
        <f t="shared" si="1258"/>
        <v>120</v>
      </c>
      <c r="R4993" s="36" t="str">
        <f t="shared" si="1259"/>
        <v>29-Aug-2016</v>
      </c>
      <c r="S4993" s="37">
        <f t="shared" si="1250"/>
        <v>10.734299999999999</v>
      </c>
    </row>
    <row r="4994" spans="1:19">
      <c r="A4994" s="30" t="s">
        <v>10500</v>
      </c>
      <c r="D4994" s="30" t="str">
        <f t="shared" si="1244"/>
        <v>112423</v>
      </c>
      <c r="E4994" s="30">
        <f t="shared" si="1248"/>
        <v>7</v>
      </c>
      <c r="F4994" s="30" t="str">
        <f t="shared" si="1245"/>
        <v>INF917K01AS7</v>
      </c>
      <c r="G4994" s="30">
        <f t="shared" si="1249"/>
        <v>20</v>
      </c>
      <c r="H4994" s="30" t="str">
        <f t="shared" si="1246"/>
        <v>-</v>
      </c>
      <c r="I4994" s="30">
        <f t="shared" si="1251"/>
        <v>22</v>
      </c>
      <c r="J4994" s="35" t="str">
        <f t="shared" si="1247"/>
        <v>L&amp;T Ultra Short Term Fund - Growth Plan</v>
      </c>
      <c r="K4994" s="35">
        <f t="shared" si="1252"/>
        <v>62</v>
      </c>
      <c r="L4994" s="30" t="str">
        <f t="shared" si="1253"/>
        <v>27.255</v>
      </c>
      <c r="M4994" s="30">
        <f t="shared" si="1254"/>
        <v>69</v>
      </c>
      <c r="N4994" s="30" t="str">
        <f t="shared" si="1255"/>
        <v>27.255</v>
      </c>
      <c r="O4994" s="30">
        <f t="shared" si="1256"/>
        <v>76</v>
      </c>
      <c r="P4994" s="30" t="str">
        <f t="shared" si="1257"/>
        <v>27.255</v>
      </c>
      <c r="Q4994" s="30">
        <f t="shared" si="1258"/>
        <v>83</v>
      </c>
      <c r="R4994" s="36" t="str">
        <f t="shared" si="1259"/>
        <v>08-Aug-2017</v>
      </c>
      <c r="S4994" s="37">
        <f t="shared" si="1250"/>
        <v>27.254999999999999</v>
      </c>
    </row>
    <row r="4995" spans="1:19">
      <c r="A4995" s="30" t="s">
        <v>10501</v>
      </c>
      <c r="D4995" s="30" t="str">
        <f t="shared" si="1244"/>
        <v>112422</v>
      </c>
      <c r="E4995" s="30">
        <f t="shared" si="1248"/>
        <v>7</v>
      </c>
      <c r="F4995" s="30" t="str">
        <f t="shared" si="1245"/>
        <v>INF917K01AN8</v>
      </c>
      <c r="G4995" s="30">
        <f t="shared" si="1249"/>
        <v>20</v>
      </c>
      <c r="H4995" s="30" t="str">
        <f t="shared" si="1246"/>
        <v>-</v>
      </c>
      <c r="I4995" s="30">
        <f t="shared" si="1251"/>
        <v>22</v>
      </c>
      <c r="J4995" s="35" t="str">
        <f t="shared" si="1247"/>
        <v>L&amp;T Ultra Short Term Fund -Regular - Cumulative</v>
      </c>
      <c r="K4995" s="35">
        <f t="shared" si="1252"/>
        <v>70</v>
      </c>
      <c r="L4995" s="30" t="str">
        <f t="shared" si="1253"/>
        <v>26.2273</v>
      </c>
      <c r="M4995" s="30">
        <f t="shared" si="1254"/>
        <v>78</v>
      </c>
      <c r="N4995" s="30" t="str">
        <f t="shared" si="1255"/>
        <v>26.2273</v>
      </c>
      <c r="O4995" s="30">
        <f t="shared" si="1256"/>
        <v>86</v>
      </c>
      <c r="P4995" s="30" t="str">
        <f t="shared" si="1257"/>
        <v>26.2273</v>
      </c>
      <c r="Q4995" s="30">
        <f t="shared" si="1258"/>
        <v>94</v>
      </c>
      <c r="R4995" s="36" t="str">
        <f t="shared" si="1259"/>
        <v>08-Aug-2017</v>
      </c>
      <c r="S4995" s="37">
        <f t="shared" si="1250"/>
        <v>26.2273</v>
      </c>
    </row>
    <row r="4996" spans="1:19">
      <c r="A4996" s="30" t="s">
        <v>10502</v>
      </c>
      <c r="D4996" s="30" t="str">
        <f t="shared" si="1244"/>
        <v>112425</v>
      </c>
      <c r="E4996" s="30">
        <f t="shared" si="1248"/>
        <v>7</v>
      </c>
      <c r="F4996" s="30" t="str">
        <f t="shared" si="1245"/>
        <v>-</v>
      </c>
      <c r="G4996" s="30">
        <f t="shared" si="1249"/>
        <v>9</v>
      </c>
      <c r="H4996" s="30" t="str">
        <f t="shared" si="1246"/>
        <v>INF917K01AX7</v>
      </c>
      <c r="I4996" s="30">
        <f t="shared" si="1251"/>
        <v>22</v>
      </c>
      <c r="J4996" s="35" t="str">
        <f t="shared" si="1247"/>
        <v>L&amp;T Ultra Short Term Fund- Daily Dividend</v>
      </c>
      <c r="K4996" s="35">
        <f t="shared" si="1252"/>
        <v>64</v>
      </c>
      <c r="L4996" s="30" t="str">
        <f t="shared" si="1253"/>
        <v>10.2568</v>
      </c>
      <c r="M4996" s="30">
        <f t="shared" si="1254"/>
        <v>72</v>
      </c>
      <c r="N4996" s="30" t="str">
        <f t="shared" si="1255"/>
        <v>10.2568</v>
      </c>
      <c r="O4996" s="30">
        <f t="shared" si="1256"/>
        <v>80</v>
      </c>
      <c r="P4996" s="30" t="str">
        <f t="shared" si="1257"/>
        <v>10.2568</v>
      </c>
      <c r="Q4996" s="30">
        <f t="shared" si="1258"/>
        <v>88</v>
      </c>
      <c r="R4996" s="36" t="str">
        <f t="shared" si="1259"/>
        <v>08-Aug-2017</v>
      </c>
      <c r="S4996" s="37">
        <f t="shared" si="1250"/>
        <v>10.2568</v>
      </c>
    </row>
    <row r="4997" spans="1:19">
      <c r="A4997" s="30" t="s">
        <v>10503</v>
      </c>
      <c r="D4997" s="30" t="str">
        <f t="shared" si="1244"/>
        <v>119848</v>
      </c>
      <c r="E4997" s="30">
        <f t="shared" si="1248"/>
        <v>7</v>
      </c>
      <c r="F4997" s="30" t="str">
        <f t="shared" si="1245"/>
        <v>-</v>
      </c>
      <c r="G4997" s="30">
        <f t="shared" si="1249"/>
        <v>9</v>
      </c>
      <c r="H4997" s="30" t="str">
        <f t="shared" si="1246"/>
        <v>INF917K01HX2</v>
      </c>
      <c r="I4997" s="30">
        <f t="shared" si="1251"/>
        <v>22</v>
      </c>
      <c r="J4997" s="35" t="str">
        <f t="shared" si="1247"/>
        <v>L&amp;T Ultra Short Term Fund- Direct Plan - Daily Dividend</v>
      </c>
      <c r="K4997" s="35">
        <f t="shared" si="1252"/>
        <v>78</v>
      </c>
      <c r="L4997" s="30" t="str">
        <f t="shared" si="1253"/>
        <v>10.439</v>
      </c>
      <c r="M4997" s="30">
        <f t="shared" si="1254"/>
        <v>85</v>
      </c>
      <c r="N4997" s="30" t="str">
        <f t="shared" si="1255"/>
        <v>10.439</v>
      </c>
      <c r="O4997" s="30">
        <f t="shared" si="1256"/>
        <v>92</v>
      </c>
      <c r="P4997" s="30" t="str">
        <f t="shared" si="1257"/>
        <v>10.439</v>
      </c>
      <c r="Q4997" s="30">
        <f t="shared" si="1258"/>
        <v>99</v>
      </c>
      <c r="R4997" s="36" t="str">
        <f t="shared" si="1259"/>
        <v>08-Aug-2017</v>
      </c>
      <c r="S4997" s="37">
        <f t="shared" si="1250"/>
        <v>10.439</v>
      </c>
    </row>
    <row r="4998" spans="1:19">
      <c r="A4998" s="30" t="s">
        <v>10504</v>
      </c>
      <c r="D4998" s="30" t="str">
        <f t="shared" si="1244"/>
        <v>119850</v>
      </c>
      <c r="E4998" s="30">
        <f t="shared" si="1248"/>
        <v>7</v>
      </c>
      <c r="F4998" s="30" t="str">
        <f t="shared" si="1245"/>
        <v>INF917K01HZ7</v>
      </c>
      <c r="G4998" s="30">
        <f t="shared" si="1249"/>
        <v>20</v>
      </c>
      <c r="H4998" s="30" t="str">
        <f t="shared" si="1246"/>
        <v>INF917K01HY0</v>
      </c>
      <c r="I4998" s="30">
        <f t="shared" si="1251"/>
        <v>33</v>
      </c>
      <c r="J4998" s="35" t="str">
        <f t="shared" si="1247"/>
        <v>L&amp;T Ultra Short Term Fund- Direct Plan- Weekly Dividend</v>
      </c>
      <c r="K4998" s="35">
        <f t="shared" si="1252"/>
        <v>89</v>
      </c>
      <c r="L4998" s="30" t="str">
        <f t="shared" si="1253"/>
        <v>11.0194</v>
      </c>
      <c r="M4998" s="30">
        <f t="shared" si="1254"/>
        <v>97</v>
      </c>
      <c r="N4998" s="30" t="str">
        <f t="shared" si="1255"/>
        <v>11.0194</v>
      </c>
      <c r="O4998" s="30">
        <f t="shared" si="1256"/>
        <v>105</v>
      </c>
      <c r="P4998" s="30" t="str">
        <f t="shared" si="1257"/>
        <v>11.0194</v>
      </c>
      <c r="Q4998" s="30">
        <f t="shared" si="1258"/>
        <v>113</v>
      </c>
      <c r="R4998" s="36" t="str">
        <f t="shared" si="1259"/>
        <v>08-Aug-2017</v>
      </c>
      <c r="S4998" s="37">
        <f t="shared" si="1250"/>
        <v>11.019399999999999</v>
      </c>
    </row>
    <row r="4999" spans="1:19">
      <c r="A4999" s="30" t="s">
        <v>10505</v>
      </c>
      <c r="D4999" s="30" t="str">
        <f t="shared" ref="D4999:D5062" si="1260">IF(ISERROR(LEFT(A4999,SEARCH(";",A4999)-1)),"",LEFT(A4999,SEARCH(";",A4999)-1))</f>
        <v>119849</v>
      </c>
      <c r="E4999" s="30">
        <f t="shared" si="1248"/>
        <v>7</v>
      </c>
      <c r="F4999" s="30" t="str">
        <f t="shared" ref="F4999:F5062" si="1261">IF($D4999="",A4999,MID($A4999,E4999+1,SEARCH(";",$A4999,E4999+1)-E4999-1))</f>
        <v>INF917K01HS2</v>
      </c>
      <c r="G4999" s="30">
        <f t="shared" si="1249"/>
        <v>20</v>
      </c>
      <c r="H4999" s="30" t="str">
        <f t="shared" ref="H4999:H5062" si="1262">IF($D4999="","",MID($A4999,G4999+1,SEARCH(";",$A4999,G4999+1)-G4999-1))</f>
        <v>-</v>
      </c>
      <c r="I4999" s="30">
        <f t="shared" si="1251"/>
        <v>22</v>
      </c>
      <c r="J4999" s="35" t="str">
        <f t="shared" ref="J4999:J5062" si="1263">IF($D4999="","",MID($A4999,I4999+1,SEARCH(";",$A4999,I4999+1)-I4999-1))</f>
        <v>L&amp;T Ultra Short Term Fund-Direct Plan - Growth</v>
      </c>
      <c r="K4999" s="35">
        <f t="shared" si="1252"/>
        <v>69</v>
      </c>
      <c r="L4999" s="30" t="str">
        <f t="shared" si="1253"/>
        <v>27.6406</v>
      </c>
      <c r="M4999" s="30">
        <f t="shared" si="1254"/>
        <v>77</v>
      </c>
      <c r="N4999" s="30" t="str">
        <f t="shared" si="1255"/>
        <v>27.6406</v>
      </c>
      <c r="O4999" s="30">
        <f t="shared" si="1256"/>
        <v>85</v>
      </c>
      <c r="P4999" s="30" t="str">
        <f t="shared" si="1257"/>
        <v>27.6406</v>
      </c>
      <c r="Q4999" s="30">
        <f t="shared" si="1258"/>
        <v>93</v>
      </c>
      <c r="R4999" s="36" t="str">
        <f t="shared" si="1259"/>
        <v>08-Aug-2017</v>
      </c>
      <c r="S4999" s="37">
        <f t="shared" si="1250"/>
        <v>27.640599999999999</v>
      </c>
    </row>
    <row r="5000" spans="1:19">
      <c r="A5000" s="30" t="s">
        <v>10506</v>
      </c>
      <c r="D5000" s="30" t="str">
        <f t="shared" si="1260"/>
        <v>112424</v>
      </c>
      <c r="E5000" s="30">
        <f t="shared" ref="E5000:E5063" si="1264">IF($D5000="","",LEN(D5000)+1)</f>
        <v>7</v>
      </c>
      <c r="F5000" s="30" t="str">
        <f t="shared" si="1261"/>
        <v>INF917K01AV1</v>
      </c>
      <c r="G5000" s="30">
        <f t="shared" ref="G5000:G5063" si="1265">IF($D5000="","",E5000+(LEN(F5000)+1))</f>
        <v>20</v>
      </c>
      <c r="H5000" s="30" t="str">
        <f t="shared" si="1262"/>
        <v>INF917K01AW9</v>
      </c>
      <c r="I5000" s="30">
        <f t="shared" si="1251"/>
        <v>33</v>
      </c>
      <c r="J5000" s="35" t="str">
        <f t="shared" si="1263"/>
        <v>L&amp;T Ultra Short Term Fund-Weekly Dividend</v>
      </c>
      <c r="K5000" s="35">
        <f t="shared" si="1252"/>
        <v>75</v>
      </c>
      <c r="L5000" s="30" t="str">
        <f t="shared" si="1253"/>
        <v>10.8627</v>
      </c>
      <c r="M5000" s="30">
        <f t="shared" si="1254"/>
        <v>83</v>
      </c>
      <c r="N5000" s="30" t="str">
        <f t="shared" si="1255"/>
        <v>10.8627</v>
      </c>
      <c r="O5000" s="30">
        <f t="shared" si="1256"/>
        <v>91</v>
      </c>
      <c r="P5000" s="30" t="str">
        <f t="shared" si="1257"/>
        <v>10.8627</v>
      </c>
      <c r="Q5000" s="30">
        <f t="shared" si="1258"/>
        <v>99</v>
      </c>
      <c r="R5000" s="36" t="str">
        <f t="shared" si="1259"/>
        <v>08-Aug-2017</v>
      </c>
      <c r="S5000" s="37">
        <f t="shared" ref="S5000:S5063" si="1266">IF(L5000="","",L5000+0)</f>
        <v>10.8627</v>
      </c>
    </row>
    <row r="5001" spans="1:19">
      <c r="A5001" s="30" t="s">
        <v>10507</v>
      </c>
      <c r="D5001" s="30" t="str">
        <f t="shared" si="1260"/>
        <v>112461</v>
      </c>
      <c r="E5001" s="30">
        <f t="shared" si="1264"/>
        <v>7</v>
      </c>
      <c r="F5001" s="30" t="str">
        <f t="shared" si="1261"/>
        <v>INF917K01AO6</v>
      </c>
      <c r="G5001" s="30">
        <f t="shared" si="1265"/>
        <v>20</v>
      </c>
      <c r="H5001" s="30" t="str">
        <f t="shared" si="1262"/>
        <v>INF917K01AP3</v>
      </c>
      <c r="I5001" s="30">
        <f t="shared" si="1251"/>
        <v>33</v>
      </c>
      <c r="J5001" s="35" t="str">
        <f t="shared" si="1263"/>
        <v>L&amp;T Ultra Short Term Fund - Regular-Semi Annual Dividend</v>
      </c>
      <c r="K5001" s="35">
        <f t="shared" si="1252"/>
        <v>90</v>
      </c>
      <c r="L5001" s="30" t="str">
        <f t="shared" si="1253"/>
        <v>20.6076</v>
      </c>
      <c r="M5001" s="30">
        <f t="shared" si="1254"/>
        <v>98</v>
      </c>
      <c r="N5001" s="30" t="str">
        <f t="shared" si="1255"/>
        <v>20.6076</v>
      </c>
      <c r="O5001" s="30">
        <f t="shared" si="1256"/>
        <v>106</v>
      </c>
      <c r="P5001" s="30" t="str">
        <f t="shared" si="1257"/>
        <v>20.6076</v>
      </c>
      <c r="Q5001" s="30">
        <f t="shared" si="1258"/>
        <v>114</v>
      </c>
      <c r="R5001" s="36" t="str">
        <f t="shared" si="1259"/>
        <v>08-Aug-2017</v>
      </c>
      <c r="S5001" s="37">
        <f t="shared" si="1266"/>
        <v>20.607600000000001</v>
      </c>
    </row>
    <row r="5002" spans="1:19">
      <c r="A5002" s="30" t="s">
        <v>10508</v>
      </c>
      <c r="D5002" s="30" t="str">
        <f t="shared" si="1260"/>
        <v>112475</v>
      </c>
      <c r="E5002" s="30">
        <f t="shared" si="1264"/>
        <v>7</v>
      </c>
      <c r="F5002" s="30" t="str">
        <f t="shared" si="1261"/>
        <v>INF917K01AQ1</v>
      </c>
      <c r="G5002" s="30">
        <f t="shared" si="1265"/>
        <v>20</v>
      </c>
      <c r="H5002" s="30" t="str">
        <f t="shared" si="1262"/>
        <v>INF917K01AR9</v>
      </c>
      <c r="I5002" s="30">
        <f t="shared" si="1251"/>
        <v>33</v>
      </c>
      <c r="J5002" s="35" t="str">
        <f t="shared" si="1263"/>
        <v>L&amp;T Ultra Short Term Fund - Monthly Dividend</v>
      </c>
      <c r="K5002" s="35">
        <f t="shared" si="1252"/>
        <v>78</v>
      </c>
      <c r="L5002" s="30" t="str">
        <f t="shared" si="1253"/>
        <v>12.725</v>
      </c>
      <c r="M5002" s="30">
        <f t="shared" si="1254"/>
        <v>85</v>
      </c>
      <c r="N5002" s="30" t="str">
        <f t="shared" si="1255"/>
        <v>12.725</v>
      </c>
      <c r="O5002" s="30">
        <f t="shared" si="1256"/>
        <v>92</v>
      </c>
      <c r="P5002" s="30" t="str">
        <f t="shared" si="1257"/>
        <v>12.725</v>
      </c>
      <c r="Q5002" s="30">
        <f t="shared" si="1258"/>
        <v>99</v>
      </c>
      <c r="R5002" s="36" t="str">
        <f t="shared" si="1259"/>
        <v>08-Aug-2017</v>
      </c>
      <c r="S5002" s="37">
        <f t="shared" si="1266"/>
        <v>12.725</v>
      </c>
    </row>
    <row r="5003" spans="1:19">
      <c r="A5003" s="30" t="s">
        <v>10509</v>
      </c>
      <c r="D5003" s="30" t="str">
        <f t="shared" si="1260"/>
        <v>119851</v>
      </c>
      <c r="E5003" s="30">
        <f t="shared" si="1264"/>
        <v>7</v>
      </c>
      <c r="F5003" s="30" t="str">
        <f t="shared" si="1261"/>
        <v>INF917K01HU8</v>
      </c>
      <c r="G5003" s="30">
        <f t="shared" si="1265"/>
        <v>20</v>
      </c>
      <c r="H5003" s="30" t="str">
        <f t="shared" si="1262"/>
        <v>INF917K01HT0</v>
      </c>
      <c r="I5003" s="30">
        <f t="shared" si="1251"/>
        <v>33</v>
      </c>
      <c r="J5003" s="35" t="str">
        <f t="shared" si="1263"/>
        <v>L&amp;T Ultra Short Term Fund-Direct Plan -Monthly Dividend</v>
      </c>
      <c r="K5003" s="35">
        <f t="shared" si="1252"/>
        <v>89</v>
      </c>
      <c r="L5003" s="30" t="str">
        <f t="shared" si="1253"/>
        <v>12.836</v>
      </c>
      <c r="M5003" s="30">
        <f t="shared" si="1254"/>
        <v>96</v>
      </c>
      <c r="N5003" s="30" t="str">
        <f t="shared" si="1255"/>
        <v>12.836</v>
      </c>
      <c r="O5003" s="30">
        <f t="shared" si="1256"/>
        <v>103</v>
      </c>
      <c r="P5003" s="30" t="str">
        <f t="shared" si="1257"/>
        <v>12.836</v>
      </c>
      <c r="Q5003" s="30">
        <f t="shared" si="1258"/>
        <v>110</v>
      </c>
      <c r="R5003" s="36" t="str">
        <f t="shared" si="1259"/>
        <v>08-Aug-2017</v>
      </c>
      <c r="S5003" s="37">
        <f t="shared" si="1266"/>
        <v>12.836</v>
      </c>
    </row>
    <row r="5004" spans="1:19">
      <c r="A5004" s="30" t="s">
        <v>97</v>
      </c>
      <c r="D5004" s="30" t="str">
        <f t="shared" si="1260"/>
        <v/>
      </c>
      <c r="E5004" s="30" t="str">
        <f t="shared" si="1264"/>
        <v/>
      </c>
      <c r="F5004" s="30" t="str">
        <f t="shared" si="1261"/>
        <v xml:space="preserve"> </v>
      </c>
      <c r="G5004" s="30" t="str">
        <f t="shared" si="1265"/>
        <v/>
      </c>
      <c r="H5004" s="30" t="str">
        <f t="shared" si="1262"/>
        <v/>
      </c>
      <c r="I5004" s="30" t="str">
        <f t="shared" si="1251"/>
        <v/>
      </c>
      <c r="J5004" s="35" t="str">
        <f t="shared" si="1263"/>
        <v/>
      </c>
      <c r="K5004" s="35" t="str">
        <f t="shared" si="1252"/>
        <v/>
      </c>
      <c r="L5004" s="30" t="str">
        <f t="shared" si="1253"/>
        <v/>
      </c>
      <c r="M5004" s="30" t="str">
        <f t="shared" si="1254"/>
        <v/>
      </c>
      <c r="N5004" s="30" t="str">
        <f t="shared" si="1255"/>
        <v/>
      </c>
      <c r="O5004" s="30" t="str">
        <f t="shared" si="1256"/>
        <v/>
      </c>
      <c r="P5004" s="30" t="str">
        <f t="shared" si="1257"/>
        <v/>
      </c>
      <c r="Q5004" s="30" t="str">
        <f t="shared" si="1258"/>
        <v/>
      </c>
      <c r="R5004" s="36" t="str">
        <f t="shared" si="1259"/>
        <v/>
      </c>
      <c r="S5004" s="37" t="str">
        <f t="shared" si="1266"/>
        <v/>
      </c>
    </row>
    <row r="5005" spans="1:19">
      <c r="A5005" s="30" t="s">
        <v>111</v>
      </c>
      <c r="D5005" s="30" t="str">
        <f t="shared" si="1260"/>
        <v/>
      </c>
      <c r="E5005" s="30" t="str">
        <f t="shared" si="1264"/>
        <v/>
      </c>
      <c r="F5005" s="30" t="str">
        <f t="shared" si="1261"/>
        <v>LIC Mutual Fund</v>
      </c>
      <c r="G5005" s="30" t="str">
        <f t="shared" si="1265"/>
        <v/>
      </c>
      <c r="H5005" s="30" t="str">
        <f t="shared" si="1262"/>
        <v/>
      </c>
      <c r="I5005" s="30" t="str">
        <f t="shared" ref="I5005:I5068" si="1267">IF($D5005="","",G5005+LEN(H5005)+1)</f>
        <v/>
      </c>
      <c r="J5005" s="35" t="str">
        <f t="shared" si="1263"/>
        <v/>
      </c>
      <c r="K5005" s="35" t="str">
        <f t="shared" ref="K5005:K5068" si="1268">IF($D5005="","",I5005+LEN(J5005)+1)</f>
        <v/>
      </c>
      <c r="L5005" s="30" t="str">
        <f t="shared" ref="L5005:L5068" si="1269">IF($D5005="","",MID($A5005,K5005+1,SEARCH(";",$A5005,K5005+1)-K5005-1))</f>
        <v/>
      </c>
      <c r="M5005" s="30" t="str">
        <f t="shared" ref="M5005:M5068" si="1270">IF($D5005="","",K5005+LEN(L5005)+1)</f>
        <v/>
      </c>
      <c r="N5005" s="30" t="str">
        <f t="shared" ref="N5005:N5068" si="1271">IF($D5005="","",MID($A5005,M5005+1,SEARCH(";",$A5005,M5005+1)-M5005-1))</f>
        <v/>
      </c>
      <c r="O5005" s="30" t="str">
        <f t="shared" ref="O5005:O5068" si="1272">IF($D5005="","",M5005+LEN(N5005)+1)</f>
        <v/>
      </c>
      <c r="P5005" s="30" t="str">
        <f t="shared" ref="P5005:P5068" si="1273">IF($D5005="","",MID($A5005,O5005+1,SEARCH(";",$A5005,O5005+1)-O5005-1))</f>
        <v/>
      </c>
      <c r="Q5005" s="30" t="str">
        <f t="shared" ref="Q5005:Q5068" si="1274">IF($D5005="","",O5005+LEN(P5005)+1)</f>
        <v/>
      </c>
      <c r="R5005" s="36" t="str">
        <f t="shared" ref="R5005:R5068" si="1275">IF($D5005="","",MID($A5005,Q5005+1,15))</f>
        <v/>
      </c>
      <c r="S5005" s="37" t="str">
        <f t="shared" si="1266"/>
        <v/>
      </c>
    </row>
    <row r="5006" spans="1:19">
      <c r="A5006" s="30" t="s">
        <v>97</v>
      </c>
      <c r="D5006" s="30" t="str">
        <f t="shared" si="1260"/>
        <v/>
      </c>
      <c r="E5006" s="30" t="str">
        <f t="shared" si="1264"/>
        <v/>
      </c>
      <c r="F5006" s="30" t="str">
        <f t="shared" si="1261"/>
        <v xml:space="preserve"> </v>
      </c>
      <c r="G5006" s="30" t="str">
        <f t="shared" si="1265"/>
        <v/>
      </c>
      <c r="H5006" s="30" t="str">
        <f t="shared" si="1262"/>
        <v/>
      </c>
      <c r="I5006" s="30" t="str">
        <f t="shared" si="1267"/>
        <v/>
      </c>
      <c r="J5006" s="35" t="str">
        <f t="shared" si="1263"/>
        <v/>
      </c>
      <c r="K5006" s="35" t="str">
        <f t="shared" si="1268"/>
        <v/>
      </c>
      <c r="L5006" s="30" t="str">
        <f t="shared" si="1269"/>
        <v/>
      </c>
      <c r="M5006" s="30" t="str">
        <f t="shared" si="1270"/>
        <v/>
      </c>
      <c r="N5006" s="30" t="str">
        <f t="shared" si="1271"/>
        <v/>
      </c>
      <c r="O5006" s="30" t="str">
        <f t="shared" si="1272"/>
        <v/>
      </c>
      <c r="P5006" s="30" t="str">
        <f t="shared" si="1273"/>
        <v/>
      </c>
      <c r="Q5006" s="30" t="str">
        <f t="shared" si="1274"/>
        <v/>
      </c>
      <c r="R5006" s="36" t="str">
        <f t="shared" si="1275"/>
        <v/>
      </c>
      <c r="S5006" s="37" t="str">
        <f t="shared" si="1266"/>
        <v/>
      </c>
    </row>
    <row r="5007" spans="1:19">
      <c r="A5007" s="30" t="s">
        <v>10510</v>
      </c>
      <c r="D5007" s="30" t="str">
        <f t="shared" si="1260"/>
        <v>120278</v>
      </c>
      <c r="E5007" s="30">
        <f t="shared" si="1264"/>
        <v>7</v>
      </c>
      <c r="F5007" s="30" t="str">
        <f t="shared" si="1261"/>
        <v>INF767K01EV2</v>
      </c>
      <c r="G5007" s="30">
        <f t="shared" si="1265"/>
        <v>20</v>
      </c>
      <c r="H5007" s="30" t="str">
        <f t="shared" si="1262"/>
        <v>INF767K01EX8</v>
      </c>
      <c r="I5007" s="30">
        <f t="shared" si="1267"/>
        <v>33</v>
      </c>
      <c r="J5007" s="35" t="str">
        <f t="shared" si="1263"/>
        <v>LIC MF Bond Fund-Direct Plan Dividend Option</v>
      </c>
      <c r="K5007" s="35">
        <f t="shared" si="1268"/>
        <v>78</v>
      </c>
      <c r="L5007" s="30" t="str">
        <f t="shared" si="1269"/>
        <v>11.3981</v>
      </c>
      <c r="M5007" s="30">
        <f t="shared" si="1270"/>
        <v>86</v>
      </c>
      <c r="N5007" s="30" t="str">
        <f t="shared" si="1271"/>
        <v>11.2841</v>
      </c>
      <c r="O5007" s="30">
        <f t="shared" si="1272"/>
        <v>94</v>
      </c>
      <c r="P5007" s="30" t="str">
        <f t="shared" si="1273"/>
        <v>11.3981</v>
      </c>
      <c r="Q5007" s="30">
        <f t="shared" si="1274"/>
        <v>102</v>
      </c>
      <c r="R5007" s="36" t="str">
        <f t="shared" si="1275"/>
        <v>08-Aug-2017</v>
      </c>
      <c r="S5007" s="37">
        <f t="shared" si="1266"/>
        <v>11.398099999999999</v>
      </c>
    </row>
    <row r="5008" spans="1:19">
      <c r="A5008" s="30" t="s">
        <v>10511</v>
      </c>
      <c r="D5008" s="30" t="str">
        <f t="shared" si="1260"/>
        <v>120279</v>
      </c>
      <c r="E5008" s="30">
        <f t="shared" si="1264"/>
        <v>7</v>
      </c>
      <c r="F5008" s="30" t="str">
        <f t="shared" si="1261"/>
        <v>INF767K01EW0</v>
      </c>
      <c r="G5008" s="30">
        <f t="shared" si="1265"/>
        <v>20</v>
      </c>
      <c r="H5008" s="30" t="str">
        <f t="shared" si="1262"/>
        <v>-</v>
      </c>
      <c r="I5008" s="30">
        <f t="shared" si="1267"/>
        <v>22</v>
      </c>
      <c r="J5008" s="35" t="str">
        <f t="shared" si="1263"/>
        <v>LIC MF Bond Fund-Direct Plan Growth option</v>
      </c>
      <c r="K5008" s="35">
        <f t="shared" si="1268"/>
        <v>65</v>
      </c>
      <c r="L5008" s="30" t="str">
        <f t="shared" si="1269"/>
        <v>47.1846</v>
      </c>
      <c r="M5008" s="30">
        <f t="shared" si="1270"/>
        <v>73</v>
      </c>
      <c r="N5008" s="30" t="str">
        <f t="shared" si="1271"/>
        <v>46.7128</v>
      </c>
      <c r="O5008" s="30">
        <f t="shared" si="1272"/>
        <v>81</v>
      </c>
      <c r="P5008" s="30" t="str">
        <f t="shared" si="1273"/>
        <v>47.1846</v>
      </c>
      <c r="Q5008" s="30">
        <f t="shared" si="1274"/>
        <v>89</v>
      </c>
      <c r="R5008" s="36" t="str">
        <f t="shared" si="1275"/>
        <v>08-Aug-2017</v>
      </c>
      <c r="S5008" s="37">
        <f t="shared" si="1266"/>
        <v>47.184600000000003</v>
      </c>
    </row>
    <row r="5009" spans="1:19">
      <c r="A5009" s="30" t="s">
        <v>10512</v>
      </c>
      <c r="D5009" s="30" t="str">
        <f t="shared" si="1260"/>
        <v>100314</v>
      </c>
      <c r="E5009" s="30">
        <f t="shared" si="1264"/>
        <v>7</v>
      </c>
      <c r="F5009" s="30" t="str">
        <f t="shared" si="1261"/>
        <v>INF767K01907</v>
      </c>
      <c r="G5009" s="30">
        <f t="shared" si="1265"/>
        <v>20</v>
      </c>
      <c r="H5009" s="30" t="str">
        <f t="shared" si="1262"/>
        <v>INF767K01915</v>
      </c>
      <c r="I5009" s="30">
        <f t="shared" si="1267"/>
        <v>33</v>
      </c>
      <c r="J5009" s="35" t="str">
        <f t="shared" si="1263"/>
        <v>LIC MF Bond Fund-Dividend</v>
      </c>
      <c r="K5009" s="35">
        <f t="shared" si="1268"/>
        <v>59</v>
      </c>
      <c r="L5009" s="30" t="str">
        <f t="shared" si="1269"/>
        <v>10.6740</v>
      </c>
      <c r="M5009" s="30">
        <f t="shared" si="1270"/>
        <v>67</v>
      </c>
      <c r="N5009" s="30" t="str">
        <f t="shared" si="1271"/>
        <v>10.5673</v>
      </c>
      <c r="O5009" s="30">
        <f t="shared" si="1272"/>
        <v>75</v>
      </c>
      <c r="P5009" s="30" t="str">
        <f t="shared" si="1273"/>
        <v>10.6740</v>
      </c>
      <c r="Q5009" s="30">
        <f t="shared" si="1274"/>
        <v>83</v>
      </c>
      <c r="R5009" s="36" t="str">
        <f t="shared" si="1275"/>
        <v>08-Aug-2017</v>
      </c>
      <c r="S5009" s="37">
        <f t="shared" si="1266"/>
        <v>10.673999999999999</v>
      </c>
    </row>
    <row r="5010" spans="1:19">
      <c r="A5010" s="30" t="s">
        <v>10513</v>
      </c>
      <c r="D5010" s="30" t="str">
        <f t="shared" si="1260"/>
        <v>100315</v>
      </c>
      <c r="E5010" s="30">
        <f t="shared" si="1264"/>
        <v>7</v>
      </c>
      <c r="F5010" s="30" t="str">
        <f t="shared" si="1261"/>
        <v>INF767K01923</v>
      </c>
      <c r="G5010" s="30">
        <f t="shared" si="1265"/>
        <v>20</v>
      </c>
      <c r="H5010" s="30" t="str">
        <f t="shared" si="1262"/>
        <v>-</v>
      </c>
      <c r="I5010" s="30">
        <f t="shared" si="1267"/>
        <v>22</v>
      </c>
      <c r="J5010" s="35" t="str">
        <f t="shared" si="1263"/>
        <v>LIC MF Bond Fund-Growth</v>
      </c>
      <c r="K5010" s="35">
        <f t="shared" si="1268"/>
        <v>46</v>
      </c>
      <c r="L5010" s="30" t="str">
        <f t="shared" si="1269"/>
        <v>46.0847</v>
      </c>
      <c r="M5010" s="30">
        <f t="shared" si="1270"/>
        <v>54</v>
      </c>
      <c r="N5010" s="30" t="str">
        <f t="shared" si="1271"/>
        <v>45.6239</v>
      </c>
      <c r="O5010" s="30">
        <f t="shared" si="1272"/>
        <v>62</v>
      </c>
      <c r="P5010" s="30" t="str">
        <f t="shared" si="1273"/>
        <v>46.0847</v>
      </c>
      <c r="Q5010" s="30">
        <f t="shared" si="1274"/>
        <v>70</v>
      </c>
      <c r="R5010" s="36" t="str">
        <f t="shared" si="1275"/>
        <v>08-Aug-2017</v>
      </c>
      <c r="S5010" s="37">
        <f t="shared" si="1266"/>
        <v>46.084699999999998</v>
      </c>
    </row>
    <row r="5011" spans="1:19">
      <c r="A5011" s="30" t="s">
        <v>10514</v>
      </c>
      <c r="D5011" s="30" t="str">
        <f t="shared" si="1260"/>
        <v>120285</v>
      </c>
      <c r="E5011" s="30">
        <f t="shared" si="1264"/>
        <v>7</v>
      </c>
      <c r="F5011" s="30" t="str">
        <f t="shared" si="1261"/>
        <v>INF767K01FB1</v>
      </c>
      <c r="G5011" s="30">
        <f t="shared" si="1265"/>
        <v>20</v>
      </c>
      <c r="H5011" s="30" t="str">
        <f t="shared" si="1262"/>
        <v>-</v>
      </c>
      <c r="I5011" s="30">
        <f t="shared" si="1267"/>
        <v>22</v>
      </c>
      <c r="J5011" s="35" t="str">
        <f t="shared" si="1263"/>
        <v>LIC MF Children Fund Direct Plan</v>
      </c>
      <c r="K5011" s="35">
        <f t="shared" si="1268"/>
        <v>55</v>
      </c>
      <c r="L5011" s="30" t="str">
        <f t="shared" si="1269"/>
        <v>17.9782</v>
      </c>
      <c r="M5011" s="30">
        <f t="shared" si="1270"/>
        <v>63</v>
      </c>
      <c r="N5011" s="30" t="str">
        <f t="shared" si="1271"/>
        <v>17.7984</v>
      </c>
      <c r="O5011" s="30">
        <f t="shared" si="1272"/>
        <v>71</v>
      </c>
      <c r="P5011" s="30" t="str">
        <f t="shared" si="1273"/>
        <v>17.9782</v>
      </c>
      <c r="Q5011" s="30">
        <f t="shared" si="1274"/>
        <v>79</v>
      </c>
      <c r="R5011" s="36" t="str">
        <f t="shared" si="1275"/>
        <v>08-Aug-2017</v>
      </c>
      <c r="S5011" s="37">
        <f t="shared" si="1266"/>
        <v>17.978200000000001</v>
      </c>
    </row>
    <row r="5012" spans="1:19">
      <c r="A5012" s="30" t="s">
        <v>10515</v>
      </c>
      <c r="D5012" s="30" t="str">
        <f t="shared" si="1260"/>
        <v>101271</v>
      </c>
      <c r="E5012" s="30">
        <f t="shared" si="1264"/>
        <v>7</v>
      </c>
      <c r="F5012" s="30" t="str">
        <f t="shared" si="1261"/>
        <v>INF767K01048</v>
      </c>
      <c r="G5012" s="30">
        <f t="shared" si="1265"/>
        <v>20</v>
      </c>
      <c r="H5012" s="30" t="str">
        <f t="shared" si="1262"/>
        <v>-</v>
      </c>
      <c r="I5012" s="30">
        <f t="shared" si="1267"/>
        <v>22</v>
      </c>
      <c r="J5012" s="35" t="str">
        <f t="shared" si="1263"/>
        <v>LIC MF Children Fund Regular Plan</v>
      </c>
      <c r="K5012" s="35">
        <f t="shared" si="1268"/>
        <v>56</v>
      </c>
      <c r="L5012" s="30" t="str">
        <f t="shared" si="1269"/>
        <v>17.2255</v>
      </c>
      <c r="M5012" s="30">
        <f t="shared" si="1270"/>
        <v>64</v>
      </c>
      <c r="N5012" s="30" t="str">
        <f t="shared" si="1271"/>
        <v>17.0532</v>
      </c>
      <c r="O5012" s="30">
        <f t="shared" si="1272"/>
        <v>72</v>
      </c>
      <c r="P5012" s="30" t="str">
        <f t="shared" si="1273"/>
        <v>17.2255</v>
      </c>
      <c r="Q5012" s="30">
        <f t="shared" si="1274"/>
        <v>80</v>
      </c>
      <c r="R5012" s="36" t="str">
        <f t="shared" si="1275"/>
        <v>08-Aug-2017</v>
      </c>
      <c r="S5012" s="37">
        <f t="shared" si="1266"/>
        <v>17.2255</v>
      </c>
    </row>
    <row r="5013" spans="1:19">
      <c r="A5013" s="30" t="s">
        <v>10516</v>
      </c>
      <c r="D5013" s="30" t="str">
        <f t="shared" si="1260"/>
        <v>105822</v>
      </c>
      <c r="E5013" s="30">
        <f t="shared" si="1264"/>
        <v>7</v>
      </c>
      <c r="F5013" s="30" t="str">
        <f t="shared" si="1261"/>
        <v>INF767K01519</v>
      </c>
      <c r="G5013" s="30">
        <f t="shared" si="1265"/>
        <v>20</v>
      </c>
      <c r="H5013" s="30" t="str">
        <f t="shared" si="1262"/>
        <v>INF767K01527</v>
      </c>
      <c r="I5013" s="30">
        <f t="shared" si="1267"/>
        <v>33</v>
      </c>
      <c r="J5013" s="35" t="str">
        <f t="shared" si="1263"/>
        <v>LIC MF INCOME  PLUS FUND - DAILY DIVIDEND OPTION</v>
      </c>
      <c r="K5013" s="35">
        <f t="shared" si="1268"/>
        <v>82</v>
      </c>
      <c r="L5013" s="30" t="str">
        <f t="shared" si="1269"/>
        <v>10.1432</v>
      </c>
      <c r="M5013" s="30">
        <f t="shared" si="1270"/>
        <v>90</v>
      </c>
      <c r="N5013" s="30" t="str">
        <f t="shared" si="1271"/>
        <v>10.1432</v>
      </c>
      <c r="O5013" s="30">
        <f t="shared" si="1272"/>
        <v>98</v>
      </c>
      <c r="P5013" s="30" t="str">
        <f t="shared" si="1273"/>
        <v>10.1432</v>
      </c>
      <c r="Q5013" s="30">
        <f t="shared" si="1274"/>
        <v>106</v>
      </c>
      <c r="R5013" s="36" t="str">
        <f t="shared" si="1275"/>
        <v>08-Aug-2017</v>
      </c>
      <c r="S5013" s="37">
        <f t="shared" si="1266"/>
        <v>10.1432</v>
      </c>
    </row>
    <row r="5014" spans="1:19">
      <c r="A5014" s="30" t="s">
        <v>10517</v>
      </c>
      <c r="D5014" s="30" t="str">
        <f t="shared" si="1260"/>
        <v>120338</v>
      </c>
      <c r="E5014" s="30">
        <f t="shared" si="1264"/>
        <v>7</v>
      </c>
      <c r="F5014" s="30" t="str">
        <f t="shared" si="1261"/>
        <v>INF767K01GI4</v>
      </c>
      <c r="G5014" s="30">
        <f t="shared" si="1265"/>
        <v>20</v>
      </c>
      <c r="H5014" s="30" t="str">
        <f t="shared" si="1262"/>
        <v>-</v>
      </c>
      <c r="I5014" s="30">
        <f t="shared" si="1267"/>
        <v>22</v>
      </c>
      <c r="J5014" s="35" t="str">
        <f t="shared" si="1263"/>
        <v>LIC MF INCOME  PLUS FUND - Direct Plan  GROWTH OPTION</v>
      </c>
      <c r="K5014" s="35">
        <f t="shared" si="1268"/>
        <v>76</v>
      </c>
      <c r="L5014" s="30" t="str">
        <f t="shared" si="1269"/>
        <v>21.7259</v>
      </c>
      <c r="M5014" s="30">
        <f t="shared" si="1270"/>
        <v>84</v>
      </c>
      <c r="N5014" s="30" t="str">
        <f t="shared" si="1271"/>
        <v>21.7259</v>
      </c>
      <c r="O5014" s="30">
        <f t="shared" si="1272"/>
        <v>92</v>
      </c>
      <c r="P5014" s="30" t="str">
        <f t="shared" si="1273"/>
        <v>21.7259</v>
      </c>
      <c r="Q5014" s="30">
        <f t="shared" si="1274"/>
        <v>100</v>
      </c>
      <c r="R5014" s="36" t="str">
        <f t="shared" si="1275"/>
        <v>08-Aug-2017</v>
      </c>
      <c r="S5014" s="37">
        <f t="shared" si="1266"/>
        <v>21.725899999999999</v>
      </c>
    </row>
    <row r="5015" spans="1:19" ht="26">
      <c r="A5015" s="30" t="s">
        <v>10518</v>
      </c>
      <c r="D5015" s="30" t="str">
        <f t="shared" si="1260"/>
        <v>120337</v>
      </c>
      <c r="E5015" s="30">
        <f t="shared" si="1264"/>
        <v>7</v>
      </c>
      <c r="F5015" s="30" t="str">
        <f t="shared" si="1261"/>
        <v>INF767K01GJ2</v>
      </c>
      <c r="G5015" s="30">
        <f t="shared" si="1265"/>
        <v>20</v>
      </c>
      <c r="H5015" s="30" t="str">
        <f t="shared" si="1262"/>
        <v>INF767K01GM6</v>
      </c>
      <c r="I5015" s="30">
        <f t="shared" si="1267"/>
        <v>33</v>
      </c>
      <c r="J5015" s="35" t="str">
        <f t="shared" si="1263"/>
        <v>LIC MF INCOME  PLUS FUND - Direct Plan DAILY DIVIDEND OPTION</v>
      </c>
      <c r="K5015" s="35">
        <f t="shared" si="1268"/>
        <v>94</v>
      </c>
      <c r="L5015" s="30" t="str">
        <f t="shared" si="1269"/>
        <v>10.2519</v>
      </c>
      <c r="M5015" s="30">
        <f t="shared" si="1270"/>
        <v>102</v>
      </c>
      <c r="N5015" s="30" t="str">
        <f t="shared" si="1271"/>
        <v>10.2519</v>
      </c>
      <c r="O5015" s="30">
        <f t="shared" si="1272"/>
        <v>110</v>
      </c>
      <c r="P5015" s="30" t="str">
        <f t="shared" si="1273"/>
        <v>10.2519</v>
      </c>
      <c r="Q5015" s="30">
        <f t="shared" si="1274"/>
        <v>118</v>
      </c>
      <c r="R5015" s="36" t="str">
        <f t="shared" si="1275"/>
        <v>08-Aug-2017</v>
      </c>
      <c r="S5015" s="37">
        <f t="shared" si="1266"/>
        <v>10.251899999999999</v>
      </c>
    </row>
    <row r="5016" spans="1:19" ht="26">
      <c r="A5016" s="30" t="s">
        <v>10519</v>
      </c>
      <c r="D5016" s="30" t="str">
        <f t="shared" si="1260"/>
        <v>120339</v>
      </c>
      <c r="E5016" s="30">
        <f t="shared" si="1264"/>
        <v>7</v>
      </c>
      <c r="F5016" s="30" t="str">
        <f t="shared" si="1261"/>
        <v>INF767K01GK0</v>
      </c>
      <c r="G5016" s="30">
        <f t="shared" si="1265"/>
        <v>20</v>
      </c>
      <c r="H5016" s="30" t="str">
        <f t="shared" si="1262"/>
        <v>INF767K01GN4</v>
      </c>
      <c r="I5016" s="30">
        <f t="shared" si="1267"/>
        <v>33</v>
      </c>
      <c r="J5016" s="35" t="str">
        <f t="shared" si="1263"/>
        <v>LIC MF INCOME  PLUS FUND - Direct Plan MONTHLY DIVIDEND OPTION</v>
      </c>
      <c r="K5016" s="35">
        <f t="shared" si="1268"/>
        <v>96</v>
      </c>
      <c r="L5016" s="30" t="str">
        <f t="shared" si="1269"/>
        <v>10.2430</v>
      </c>
      <c r="M5016" s="30">
        <f t="shared" si="1270"/>
        <v>104</v>
      </c>
      <c r="N5016" s="30" t="str">
        <f t="shared" si="1271"/>
        <v>10.2430</v>
      </c>
      <c r="O5016" s="30">
        <f t="shared" si="1272"/>
        <v>112</v>
      </c>
      <c r="P5016" s="30" t="str">
        <f t="shared" si="1273"/>
        <v>10.2430</v>
      </c>
      <c r="Q5016" s="30">
        <f t="shared" si="1274"/>
        <v>120</v>
      </c>
      <c r="R5016" s="36" t="str">
        <f t="shared" si="1275"/>
        <v>08-Aug-2017</v>
      </c>
      <c r="S5016" s="37">
        <f t="shared" si="1266"/>
        <v>10.243</v>
      </c>
    </row>
    <row r="5017" spans="1:19" ht="26">
      <c r="A5017" s="30" t="s">
        <v>10520</v>
      </c>
      <c r="D5017" s="30" t="str">
        <f t="shared" si="1260"/>
        <v>120336</v>
      </c>
      <c r="E5017" s="30">
        <f t="shared" si="1264"/>
        <v>7</v>
      </c>
      <c r="F5017" s="30" t="str">
        <f t="shared" si="1261"/>
        <v>INF767K01GL8</v>
      </c>
      <c r="G5017" s="30">
        <f t="shared" si="1265"/>
        <v>20</v>
      </c>
      <c r="H5017" s="30" t="str">
        <f t="shared" si="1262"/>
        <v>INF767K01GO2</v>
      </c>
      <c r="I5017" s="30">
        <f t="shared" si="1267"/>
        <v>33</v>
      </c>
      <c r="J5017" s="35" t="str">
        <f t="shared" si="1263"/>
        <v>LIC MF INCOME  PLUS FUND - Direct Plan WEEKLY  DIVIDEND OPTION</v>
      </c>
      <c r="K5017" s="35">
        <f t="shared" si="1268"/>
        <v>96</v>
      </c>
      <c r="L5017" s="30" t="str">
        <f t="shared" si="1269"/>
        <v>10.1000</v>
      </c>
      <c r="M5017" s="30">
        <f t="shared" si="1270"/>
        <v>104</v>
      </c>
      <c r="N5017" s="30" t="str">
        <f t="shared" si="1271"/>
        <v>10.1000</v>
      </c>
      <c r="O5017" s="30">
        <f t="shared" si="1272"/>
        <v>112</v>
      </c>
      <c r="P5017" s="30" t="str">
        <f t="shared" si="1273"/>
        <v>10.1000</v>
      </c>
      <c r="Q5017" s="30">
        <f t="shared" si="1274"/>
        <v>120</v>
      </c>
      <c r="R5017" s="36" t="str">
        <f t="shared" si="1275"/>
        <v>08-Aug-2017</v>
      </c>
      <c r="S5017" s="37">
        <f t="shared" si="1266"/>
        <v>10.1</v>
      </c>
    </row>
    <row r="5018" spans="1:19">
      <c r="A5018" s="30" t="s">
        <v>10521</v>
      </c>
      <c r="D5018" s="30" t="str">
        <f t="shared" si="1260"/>
        <v>105823</v>
      </c>
      <c r="E5018" s="30">
        <f t="shared" si="1264"/>
        <v>7</v>
      </c>
      <c r="F5018" s="30" t="str">
        <f t="shared" si="1261"/>
        <v>INF767K01535</v>
      </c>
      <c r="G5018" s="30">
        <f t="shared" si="1265"/>
        <v>20</v>
      </c>
      <c r="H5018" s="30" t="str">
        <f t="shared" si="1262"/>
        <v>-</v>
      </c>
      <c r="I5018" s="30">
        <f t="shared" si="1267"/>
        <v>22</v>
      </c>
      <c r="J5018" s="35" t="str">
        <f t="shared" si="1263"/>
        <v>LIC MF INCOME  PLUS FUND - GROWTH OPTION</v>
      </c>
      <c r="K5018" s="35">
        <f t="shared" si="1268"/>
        <v>63</v>
      </c>
      <c r="L5018" s="30" t="str">
        <f t="shared" si="1269"/>
        <v>21.0382</v>
      </c>
      <c r="M5018" s="30">
        <f t="shared" si="1270"/>
        <v>71</v>
      </c>
      <c r="N5018" s="30" t="str">
        <f t="shared" si="1271"/>
        <v>21.0382</v>
      </c>
      <c r="O5018" s="30">
        <f t="shared" si="1272"/>
        <v>79</v>
      </c>
      <c r="P5018" s="30" t="str">
        <f t="shared" si="1273"/>
        <v>21.0382</v>
      </c>
      <c r="Q5018" s="30">
        <f t="shared" si="1274"/>
        <v>87</v>
      </c>
      <c r="R5018" s="36" t="str">
        <f t="shared" si="1275"/>
        <v>08-Aug-2017</v>
      </c>
      <c r="S5018" s="37">
        <f t="shared" si="1266"/>
        <v>21.0382</v>
      </c>
    </row>
    <row r="5019" spans="1:19">
      <c r="A5019" s="30" t="s">
        <v>10522</v>
      </c>
      <c r="D5019" s="30" t="str">
        <f t="shared" si="1260"/>
        <v>105856</v>
      </c>
      <c r="E5019" s="30">
        <f t="shared" si="1264"/>
        <v>7</v>
      </c>
      <c r="F5019" s="30" t="str">
        <f t="shared" si="1261"/>
        <v>INF767K01543</v>
      </c>
      <c r="G5019" s="30">
        <f t="shared" si="1265"/>
        <v>20</v>
      </c>
      <c r="H5019" s="30" t="str">
        <f t="shared" si="1262"/>
        <v>INF767K01550</v>
      </c>
      <c r="I5019" s="30">
        <f t="shared" si="1267"/>
        <v>33</v>
      </c>
      <c r="J5019" s="35" t="str">
        <f t="shared" si="1263"/>
        <v>LIC MF INCOME  PLUS FUND - MONTHLY DIVIDEND OPTION</v>
      </c>
      <c r="K5019" s="35">
        <f t="shared" si="1268"/>
        <v>84</v>
      </c>
      <c r="L5019" s="30" t="str">
        <f t="shared" si="1269"/>
        <v>10.1222</v>
      </c>
      <c r="M5019" s="30">
        <f t="shared" si="1270"/>
        <v>92</v>
      </c>
      <c r="N5019" s="30" t="str">
        <f t="shared" si="1271"/>
        <v>10.1222</v>
      </c>
      <c r="O5019" s="30">
        <f t="shared" si="1272"/>
        <v>100</v>
      </c>
      <c r="P5019" s="30" t="str">
        <f t="shared" si="1273"/>
        <v>10.1222</v>
      </c>
      <c r="Q5019" s="30">
        <f t="shared" si="1274"/>
        <v>108</v>
      </c>
      <c r="R5019" s="36" t="str">
        <f t="shared" si="1275"/>
        <v>08-Aug-2017</v>
      </c>
      <c r="S5019" s="37">
        <f t="shared" si="1266"/>
        <v>10.122199999999999</v>
      </c>
    </row>
    <row r="5020" spans="1:19">
      <c r="A5020" s="30" t="s">
        <v>10523</v>
      </c>
      <c r="D5020" s="30" t="str">
        <f t="shared" si="1260"/>
        <v>105857</v>
      </c>
      <c r="E5020" s="30">
        <f t="shared" si="1264"/>
        <v>7</v>
      </c>
      <c r="F5020" s="30" t="str">
        <f t="shared" si="1261"/>
        <v>INF767K01568</v>
      </c>
      <c r="G5020" s="30">
        <f t="shared" si="1265"/>
        <v>20</v>
      </c>
      <c r="H5020" s="30" t="str">
        <f t="shared" si="1262"/>
        <v>INF767K01576</v>
      </c>
      <c r="I5020" s="30">
        <f t="shared" si="1267"/>
        <v>33</v>
      </c>
      <c r="J5020" s="35" t="str">
        <f t="shared" si="1263"/>
        <v>LIC MF INCOME PLUS FUND - WEEKLY DIVIDEND OPTION</v>
      </c>
      <c r="K5020" s="35">
        <f t="shared" si="1268"/>
        <v>82</v>
      </c>
      <c r="L5020" s="30" t="str">
        <f t="shared" si="1269"/>
        <v>10.1000</v>
      </c>
      <c r="M5020" s="30">
        <f t="shared" si="1270"/>
        <v>90</v>
      </c>
      <c r="N5020" s="30" t="str">
        <f t="shared" si="1271"/>
        <v>10.1000</v>
      </c>
      <c r="O5020" s="30">
        <f t="shared" si="1272"/>
        <v>98</v>
      </c>
      <c r="P5020" s="30" t="str">
        <f t="shared" si="1273"/>
        <v>10.1000</v>
      </c>
      <c r="Q5020" s="30">
        <f t="shared" si="1274"/>
        <v>106</v>
      </c>
      <c r="R5020" s="36" t="str">
        <f t="shared" si="1275"/>
        <v>08-Aug-2017</v>
      </c>
      <c r="S5020" s="37">
        <f t="shared" si="1266"/>
        <v>10.1</v>
      </c>
    </row>
    <row r="5021" spans="1:19">
      <c r="A5021" s="30" t="s">
        <v>10524</v>
      </c>
      <c r="D5021" s="30" t="str">
        <f t="shared" si="1260"/>
        <v>120276</v>
      </c>
      <c r="E5021" s="30">
        <f t="shared" si="1264"/>
        <v>7</v>
      </c>
      <c r="F5021" s="30" t="str">
        <f t="shared" si="1261"/>
        <v>INF767K01EO7</v>
      </c>
      <c r="G5021" s="30">
        <f t="shared" si="1265"/>
        <v>20</v>
      </c>
      <c r="H5021" s="30" t="str">
        <f t="shared" si="1262"/>
        <v>-</v>
      </c>
      <c r="I5021" s="30">
        <f t="shared" si="1267"/>
        <v>22</v>
      </c>
      <c r="J5021" s="35" t="str">
        <f t="shared" si="1263"/>
        <v>LIC MF Monthly Income Plan-Direct Plan Growth Option</v>
      </c>
      <c r="K5021" s="35">
        <f t="shared" si="1268"/>
        <v>75</v>
      </c>
      <c r="L5021" s="30" t="str">
        <f t="shared" si="1269"/>
        <v>52.2105</v>
      </c>
      <c r="M5021" s="30">
        <f t="shared" si="1270"/>
        <v>83</v>
      </c>
      <c r="N5021" s="30" t="str">
        <f t="shared" si="1271"/>
        <v>51.6884</v>
      </c>
      <c r="O5021" s="30">
        <f t="shared" si="1272"/>
        <v>91</v>
      </c>
      <c r="P5021" s="30" t="str">
        <f t="shared" si="1273"/>
        <v>52.2105</v>
      </c>
      <c r="Q5021" s="30">
        <f t="shared" si="1274"/>
        <v>99</v>
      </c>
      <c r="R5021" s="36" t="str">
        <f t="shared" si="1275"/>
        <v>08-Aug-2017</v>
      </c>
      <c r="S5021" s="37">
        <f t="shared" si="1266"/>
        <v>52.210500000000003</v>
      </c>
    </row>
    <row r="5022" spans="1:19">
      <c r="A5022" s="30" t="s">
        <v>10525</v>
      </c>
      <c r="D5022" s="30" t="str">
        <f t="shared" si="1260"/>
        <v>120277</v>
      </c>
      <c r="E5022" s="30">
        <f t="shared" si="1264"/>
        <v>7</v>
      </c>
      <c r="F5022" s="30" t="str">
        <f t="shared" si="1261"/>
        <v>INF767K01EP4</v>
      </c>
      <c r="G5022" s="30">
        <f t="shared" si="1265"/>
        <v>20</v>
      </c>
      <c r="H5022" s="30" t="str">
        <f t="shared" si="1262"/>
        <v>INF767K01ES8</v>
      </c>
      <c r="I5022" s="30">
        <f t="shared" si="1267"/>
        <v>33</v>
      </c>
      <c r="J5022" s="35" t="str">
        <f t="shared" si="1263"/>
        <v>LIC MF Monthly Income Plan-Direct Plan Monthly Option</v>
      </c>
      <c r="K5022" s="35">
        <f t="shared" si="1268"/>
        <v>87</v>
      </c>
      <c r="L5022" s="30" t="str">
        <f t="shared" si="1269"/>
        <v>10.6928</v>
      </c>
      <c r="M5022" s="30">
        <f t="shared" si="1270"/>
        <v>95</v>
      </c>
      <c r="N5022" s="30" t="str">
        <f t="shared" si="1271"/>
        <v>10.5859</v>
      </c>
      <c r="O5022" s="30">
        <f t="shared" si="1272"/>
        <v>103</v>
      </c>
      <c r="P5022" s="30" t="str">
        <f t="shared" si="1273"/>
        <v>10.6928</v>
      </c>
      <c r="Q5022" s="30">
        <f t="shared" si="1274"/>
        <v>111</v>
      </c>
      <c r="R5022" s="36" t="str">
        <f t="shared" si="1275"/>
        <v>08-Aug-2017</v>
      </c>
      <c r="S5022" s="37">
        <f t="shared" si="1266"/>
        <v>10.6928</v>
      </c>
    </row>
    <row r="5023" spans="1:19">
      <c r="A5023" s="30" t="s">
        <v>10526</v>
      </c>
      <c r="D5023" s="30" t="str">
        <f t="shared" si="1260"/>
        <v>120274</v>
      </c>
      <c r="E5023" s="30">
        <f t="shared" si="1264"/>
        <v>7</v>
      </c>
      <c r="F5023" s="30" t="str">
        <f t="shared" si="1261"/>
        <v>INF767K01EQ2</v>
      </c>
      <c r="G5023" s="30">
        <f t="shared" si="1265"/>
        <v>20</v>
      </c>
      <c r="H5023" s="30" t="str">
        <f t="shared" si="1262"/>
        <v>INF767K01ET6</v>
      </c>
      <c r="I5023" s="30">
        <f t="shared" si="1267"/>
        <v>33</v>
      </c>
      <c r="J5023" s="35" t="str">
        <f t="shared" si="1263"/>
        <v>LIC MF Monthly Income Plan-Direct Plan Quarterly Option</v>
      </c>
      <c r="K5023" s="35">
        <f t="shared" si="1268"/>
        <v>89</v>
      </c>
      <c r="L5023" s="30" t="str">
        <f t="shared" si="1269"/>
        <v>11.2267</v>
      </c>
      <c r="M5023" s="30">
        <f t="shared" si="1270"/>
        <v>97</v>
      </c>
      <c r="N5023" s="30" t="str">
        <f t="shared" si="1271"/>
        <v>11.1144</v>
      </c>
      <c r="O5023" s="30">
        <f t="shared" si="1272"/>
        <v>105</v>
      </c>
      <c r="P5023" s="30" t="str">
        <f t="shared" si="1273"/>
        <v>11.2267</v>
      </c>
      <c r="Q5023" s="30">
        <f t="shared" si="1274"/>
        <v>113</v>
      </c>
      <c r="R5023" s="36" t="str">
        <f t="shared" si="1275"/>
        <v>08-Aug-2017</v>
      </c>
      <c r="S5023" s="37">
        <f t="shared" si="1266"/>
        <v>11.226699999999999</v>
      </c>
    </row>
    <row r="5024" spans="1:19">
      <c r="A5024" s="30" t="s">
        <v>10527</v>
      </c>
      <c r="D5024" s="30" t="str">
        <f t="shared" si="1260"/>
        <v>120275</v>
      </c>
      <c r="E5024" s="30">
        <f t="shared" si="1264"/>
        <v>7</v>
      </c>
      <c r="F5024" s="30" t="str">
        <f t="shared" si="1261"/>
        <v>INF767K01ER0</v>
      </c>
      <c r="G5024" s="30">
        <f t="shared" si="1265"/>
        <v>20</v>
      </c>
      <c r="H5024" s="30" t="str">
        <f t="shared" si="1262"/>
        <v>INF767K01EU4</v>
      </c>
      <c r="I5024" s="30">
        <f t="shared" si="1267"/>
        <v>33</v>
      </c>
      <c r="J5024" s="35" t="str">
        <f t="shared" si="1263"/>
        <v>LIC MF Monthly Income Plan-Direct Plan Yearly Option</v>
      </c>
      <c r="K5024" s="35">
        <f t="shared" si="1268"/>
        <v>86</v>
      </c>
      <c r="L5024" s="30" t="str">
        <f t="shared" si="1269"/>
        <v>11.9245</v>
      </c>
      <c r="M5024" s="30">
        <f t="shared" si="1270"/>
        <v>94</v>
      </c>
      <c r="N5024" s="30" t="str">
        <f t="shared" si="1271"/>
        <v>11.8053</v>
      </c>
      <c r="O5024" s="30">
        <f t="shared" si="1272"/>
        <v>102</v>
      </c>
      <c r="P5024" s="30" t="str">
        <f t="shared" si="1273"/>
        <v>11.9245</v>
      </c>
      <c r="Q5024" s="30">
        <f t="shared" si="1274"/>
        <v>110</v>
      </c>
      <c r="R5024" s="36" t="str">
        <f t="shared" si="1275"/>
        <v>08-Aug-2017</v>
      </c>
      <c r="S5024" s="37">
        <f t="shared" si="1266"/>
        <v>11.9245</v>
      </c>
    </row>
    <row r="5025" spans="1:19">
      <c r="A5025" s="30" t="s">
        <v>10528</v>
      </c>
      <c r="D5025" s="30" t="str">
        <f t="shared" si="1260"/>
        <v>101869</v>
      </c>
      <c r="E5025" s="30">
        <f t="shared" si="1264"/>
        <v>7</v>
      </c>
      <c r="F5025" s="30" t="str">
        <f t="shared" si="1261"/>
        <v>INF767K01808</v>
      </c>
      <c r="G5025" s="30">
        <f t="shared" si="1265"/>
        <v>20</v>
      </c>
      <c r="H5025" s="30" t="str">
        <f t="shared" si="1262"/>
        <v>-</v>
      </c>
      <c r="I5025" s="30">
        <f t="shared" si="1267"/>
        <v>22</v>
      </c>
      <c r="J5025" s="35" t="str">
        <f t="shared" si="1263"/>
        <v>LICMF Monthly Income Plan-Growth Option</v>
      </c>
      <c r="K5025" s="35">
        <f t="shared" si="1268"/>
        <v>62</v>
      </c>
      <c r="L5025" s="30" t="str">
        <f t="shared" si="1269"/>
        <v>50.5842</v>
      </c>
      <c r="M5025" s="30">
        <f t="shared" si="1270"/>
        <v>70</v>
      </c>
      <c r="N5025" s="30" t="str">
        <f t="shared" si="1271"/>
        <v>50.0784</v>
      </c>
      <c r="O5025" s="30">
        <f t="shared" si="1272"/>
        <v>78</v>
      </c>
      <c r="P5025" s="30" t="str">
        <f t="shared" si="1273"/>
        <v>50.5842</v>
      </c>
      <c r="Q5025" s="30">
        <f t="shared" si="1274"/>
        <v>86</v>
      </c>
      <c r="R5025" s="36" t="str">
        <f t="shared" si="1275"/>
        <v>08-Aug-2017</v>
      </c>
      <c r="S5025" s="37">
        <f t="shared" si="1266"/>
        <v>50.584200000000003</v>
      </c>
    </row>
    <row r="5026" spans="1:19">
      <c r="A5026" s="30" t="s">
        <v>10529</v>
      </c>
      <c r="D5026" s="30" t="str">
        <f t="shared" si="1260"/>
        <v>101866</v>
      </c>
      <c r="E5026" s="30">
        <f t="shared" si="1264"/>
        <v>7</v>
      </c>
      <c r="F5026" s="30" t="str">
        <f t="shared" si="1261"/>
        <v>INF767K01816</v>
      </c>
      <c r="G5026" s="30">
        <f t="shared" si="1265"/>
        <v>20</v>
      </c>
      <c r="H5026" s="30" t="str">
        <f t="shared" si="1262"/>
        <v>INF767K01824</v>
      </c>
      <c r="I5026" s="30">
        <f t="shared" si="1267"/>
        <v>33</v>
      </c>
      <c r="J5026" s="35" t="str">
        <f t="shared" si="1263"/>
        <v>LICMF Monthly Income Plan-Monthly Option</v>
      </c>
      <c r="K5026" s="35">
        <f t="shared" si="1268"/>
        <v>74</v>
      </c>
      <c r="L5026" s="30" t="str">
        <f t="shared" si="1269"/>
        <v>10.6218</v>
      </c>
      <c r="M5026" s="30">
        <f t="shared" si="1270"/>
        <v>82</v>
      </c>
      <c r="N5026" s="30" t="str">
        <f t="shared" si="1271"/>
        <v>10.5156</v>
      </c>
      <c r="O5026" s="30">
        <f t="shared" si="1272"/>
        <v>90</v>
      </c>
      <c r="P5026" s="30" t="str">
        <f t="shared" si="1273"/>
        <v>10.6218</v>
      </c>
      <c r="Q5026" s="30">
        <f t="shared" si="1274"/>
        <v>98</v>
      </c>
      <c r="R5026" s="36" t="str">
        <f t="shared" si="1275"/>
        <v>08-Aug-2017</v>
      </c>
      <c r="S5026" s="37">
        <f t="shared" si="1266"/>
        <v>10.6218</v>
      </c>
    </row>
    <row r="5027" spans="1:19">
      <c r="A5027" s="30" t="s">
        <v>10530</v>
      </c>
      <c r="D5027" s="30" t="str">
        <f t="shared" si="1260"/>
        <v>101867</v>
      </c>
      <c r="E5027" s="30">
        <f t="shared" si="1264"/>
        <v>7</v>
      </c>
      <c r="F5027" s="30" t="str">
        <f t="shared" si="1261"/>
        <v>INF767K01832</v>
      </c>
      <c r="G5027" s="30">
        <f t="shared" si="1265"/>
        <v>20</v>
      </c>
      <c r="H5027" s="30" t="str">
        <f t="shared" si="1262"/>
        <v>INF767K01840</v>
      </c>
      <c r="I5027" s="30">
        <f t="shared" si="1267"/>
        <v>33</v>
      </c>
      <c r="J5027" s="35" t="str">
        <f t="shared" si="1263"/>
        <v>LICMF Monthly Income Plan-Quarterly Option</v>
      </c>
      <c r="K5027" s="35">
        <f t="shared" si="1268"/>
        <v>76</v>
      </c>
      <c r="L5027" s="30" t="str">
        <f t="shared" si="1269"/>
        <v>10.8136</v>
      </c>
      <c r="M5027" s="30">
        <f t="shared" si="1270"/>
        <v>84</v>
      </c>
      <c r="N5027" s="30" t="str">
        <f t="shared" si="1271"/>
        <v>10.7055</v>
      </c>
      <c r="O5027" s="30">
        <f t="shared" si="1272"/>
        <v>92</v>
      </c>
      <c r="P5027" s="30" t="str">
        <f t="shared" si="1273"/>
        <v>10.8136</v>
      </c>
      <c r="Q5027" s="30">
        <f t="shared" si="1274"/>
        <v>100</v>
      </c>
      <c r="R5027" s="36" t="str">
        <f t="shared" si="1275"/>
        <v>08-Aug-2017</v>
      </c>
      <c r="S5027" s="37">
        <f t="shared" si="1266"/>
        <v>10.813599999999999</v>
      </c>
    </row>
    <row r="5028" spans="1:19">
      <c r="A5028" s="30" t="s">
        <v>10531</v>
      </c>
      <c r="D5028" s="30" t="str">
        <f t="shared" si="1260"/>
        <v>101868</v>
      </c>
      <c r="E5028" s="30">
        <f t="shared" si="1264"/>
        <v>7</v>
      </c>
      <c r="F5028" s="30" t="str">
        <f t="shared" si="1261"/>
        <v>INF767K01857</v>
      </c>
      <c r="G5028" s="30">
        <f t="shared" si="1265"/>
        <v>20</v>
      </c>
      <c r="H5028" s="30" t="str">
        <f t="shared" si="1262"/>
        <v>INF767K01865</v>
      </c>
      <c r="I5028" s="30">
        <f t="shared" si="1267"/>
        <v>33</v>
      </c>
      <c r="J5028" s="35" t="str">
        <f t="shared" si="1263"/>
        <v>LICMF Monthly Income Plan-Yearly Option</v>
      </c>
      <c r="K5028" s="35">
        <f t="shared" si="1268"/>
        <v>73</v>
      </c>
      <c r="L5028" s="30" t="str">
        <f t="shared" si="1269"/>
        <v>11.5698</v>
      </c>
      <c r="M5028" s="30">
        <f t="shared" si="1270"/>
        <v>81</v>
      </c>
      <c r="N5028" s="30" t="str">
        <f t="shared" si="1271"/>
        <v>11.4541</v>
      </c>
      <c r="O5028" s="30">
        <f t="shared" si="1272"/>
        <v>89</v>
      </c>
      <c r="P5028" s="30" t="str">
        <f t="shared" si="1273"/>
        <v>11.5698</v>
      </c>
      <c r="Q5028" s="30">
        <f t="shared" si="1274"/>
        <v>97</v>
      </c>
      <c r="R5028" s="36" t="str">
        <f t="shared" si="1275"/>
        <v>08-Aug-2017</v>
      </c>
      <c r="S5028" s="37">
        <f t="shared" si="1266"/>
        <v>11.569800000000001</v>
      </c>
    </row>
    <row r="5029" spans="1:19">
      <c r="A5029" s="30" t="s">
        <v>10532</v>
      </c>
      <c r="D5029" s="30" t="str">
        <f t="shared" si="1260"/>
        <v>111676</v>
      </c>
      <c r="E5029" s="30">
        <f t="shared" si="1264"/>
        <v>7</v>
      </c>
      <c r="F5029" s="30" t="str">
        <f t="shared" si="1261"/>
        <v>INF767K01AK3</v>
      </c>
      <c r="G5029" s="30">
        <f t="shared" si="1265"/>
        <v>20</v>
      </c>
      <c r="H5029" s="30" t="str">
        <f t="shared" si="1262"/>
        <v>INF767K01AL1</v>
      </c>
      <c r="I5029" s="30">
        <f t="shared" si="1267"/>
        <v>33</v>
      </c>
      <c r="J5029" s="35" t="str">
        <f t="shared" si="1263"/>
        <v>LIC MF Savings Plus Fund - Daily Dividned</v>
      </c>
      <c r="K5029" s="35">
        <f t="shared" si="1268"/>
        <v>75</v>
      </c>
      <c r="L5029" s="30" t="str">
        <f t="shared" si="1269"/>
        <v>10.1611</v>
      </c>
      <c r="M5029" s="30">
        <f t="shared" si="1270"/>
        <v>83</v>
      </c>
      <c r="N5029" s="30" t="str">
        <f t="shared" si="1271"/>
        <v>10.1611</v>
      </c>
      <c r="O5029" s="30">
        <f t="shared" si="1272"/>
        <v>91</v>
      </c>
      <c r="P5029" s="30" t="str">
        <f t="shared" si="1273"/>
        <v>10.1611</v>
      </c>
      <c r="Q5029" s="30">
        <f t="shared" si="1274"/>
        <v>99</v>
      </c>
      <c r="R5029" s="36" t="str">
        <f t="shared" si="1275"/>
        <v>08-Aug-2017</v>
      </c>
      <c r="S5029" s="37">
        <f t="shared" si="1266"/>
        <v>10.161099999999999</v>
      </c>
    </row>
    <row r="5030" spans="1:19">
      <c r="A5030" s="30" t="s">
        <v>10533</v>
      </c>
      <c r="D5030" s="30" t="str">
        <f t="shared" si="1260"/>
        <v>120316</v>
      </c>
      <c r="E5030" s="30">
        <f t="shared" si="1264"/>
        <v>7</v>
      </c>
      <c r="F5030" s="30" t="str">
        <f t="shared" si="1261"/>
        <v>INF767K01FL0</v>
      </c>
      <c r="G5030" s="30">
        <f t="shared" si="1265"/>
        <v>20</v>
      </c>
      <c r="H5030" s="30" t="str">
        <f t="shared" si="1262"/>
        <v>INF767K01FN6</v>
      </c>
      <c r="I5030" s="30">
        <f t="shared" si="1267"/>
        <v>33</v>
      </c>
      <c r="J5030" s="35" t="str">
        <f t="shared" si="1263"/>
        <v>LIC MF Savings Plus Fund - Direct Plan Daily Dividned Option</v>
      </c>
      <c r="K5030" s="35">
        <f t="shared" si="1268"/>
        <v>94</v>
      </c>
      <c r="L5030" s="30" t="str">
        <f t="shared" si="1269"/>
        <v>10.1000</v>
      </c>
      <c r="M5030" s="30">
        <f t="shared" si="1270"/>
        <v>102</v>
      </c>
      <c r="N5030" s="30" t="str">
        <f t="shared" si="1271"/>
        <v>10.1000</v>
      </c>
      <c r="O5030" s="30">
        <f t="shared" si="1272"/>
        <v>110</v>
      </c>
      <c r="P5030" s="30" t="str">
        <f t="shared" si="1273"/>
        <v>10.1000</v>
      </c>
      <c r="Q5030" s="30">
        <f t="shared" si="1274"/>
        <v>118</v>
      </c>
      <c r="R5030" s="36" t="str">
        <f t="shared" si="1275"/>
        <v>08-Aug-2017</v>
      </c>
      <c r="S5030" s="37">
        <f t="shared" si="1266"/>
        <v>10.1</v>
      </c>
    </row>
    <row r="5031" spans="1:19">
      <c r="A5031" s="30" t="s">
        <v>10534</v>
      </c>
      <c r="D5031" s="30" t="str">
        <f t="shared" si="1260"/>
        <v>120315</v>
      </c>
      <c r="E5031" s="30">
        <f t="shared" si="1264"/>
        <v>7</v>
      </c>
      <c r="F5031" s="30" t="str">
        <f t="shared" si="1261"/>
        <v>INF767K01FM8</v>
      </c>
      <c r="G5031" s="30">
        <f t="shared" si="1265"/>
        <v>20</v>
      </c>
      <c r="H5031" s="30" t="str">
        <f t="shared" si="1262"/>
        <v>-</v>
      </c>
      <c r="I5031" s="30">
        <f t="shared" si="1267"/>
        <v>22</v>
      </c>
      <c r="J5031" s="35" t="str">
        <f t="shared" si="1263"/>
        <v>LIC MF Savings Plus Fund - Direct Plan Growth Option</v>
      </c>
      <c r="K5031" s="35">
        <f t="shared" si="1268"/>
        <v>75</v>
      </c>
      <c r="L5031" s="30" t="str">
        <f t="shared" si="1269"/>
        <v>26.4396</v>
      </c>
      <c r="M5031" s="30">
        <f t="shared" si="1270"/>
        <v>83</v>
      </c>
      <c r="N5031" s="30" t="str">
        <f t="shared" si="1271"/>
        <v>26.4396</v>
      </c>
      <c r="O5031" s="30">
        <f t="shared" si="1272"/>
        <v>91</v>
      </c>
      <c r="P5031" s="30" t="str">
        <f t="shared" si="1273"/>
        <v>26.4396</v>
      </c>
      <c r="Q5031" s="30">
        <f t="shared" si="1274"/>
        <v>99</v>
      </c>
      <c r="R5031" s="36" t="str">
        <f t="shared" si="1275"/>
        <v>08-Aug-2017</v>
      </c>
      <c r="S5031" s="37">
        <f t="shared" si="1266"/>
        <v>26.439599999999999</v>
      </c>
    </row>
    <row r="5032" spans="1:19" ht="26">
      <c r="A5032" s="30" t="s">
        <v>10535</v>
      </c>
      <c r="D5032" s="30" t="str">
        <f t="shared" si="1260"/>
        <v>120317</v>
      </c>
      <c r="E5032" s="30">
        <f t="shared" si="1264"/>
        <v>7</v>
      </c>
      <c r="F5032" s="30" t="str">
        <f t="shared" si="1261"/>
        <v>INF767K01FP1</v>
      </c>
      <c r="G5032" s="30">
        <f t="shared" si="1265"/>
        <v>20</v>
      </c>
      <c r="H5032" s="30" t="str">
        <f t="shared" si="1262"/>
        <v>INF767K01FO4</v>
      </c>
      <c r="I5032" s="30">
        <f t="shared" si="1267"/>
        <v>33</v>
      </c>
      <c r="J5032" s="35" t="str">
        <f t="shared" si="1263"/>
        <v>LIC MF Savings Plus Fund - Direct Plan Monthly Dividned Option</v>
      </c>
      <c r="K5032" s="35">
        <f t="shared" si="1268"/>
        <v>96</v>
      </c>
      <c r="L5032" s="30" t="str">
        <f t="shared" si="1269"/>
        <v>13.8356</v>
      </c>
      <c r="M5032" s="30">
        <f t="shared" si="1270"/>
        <v>104</v>
      </c>
      <c r="N5032" s="30" t="str">
        <f t="shared" si="1271"/>
        <v>13.8356</v>
      </c>
      <c r="O5032" s="30">
        <f t="shared" si="1272"/>
        <v>112</v>
      </c>
      <c r="P5032" s="30" t="str">
        <f t="shared" si="1273"/>
        <v>13.8356</v>
      </c>
      <c r="Q5032" s="30">
        <f t="shared" si="1274"/>
        <v>120</v>
      </c>
      <c r="R5032" s="36" t="str">
        <f t="shared" si="1275"/>
        <v>08-Aug-2017</v>
      </c>
      <c r="S5032" s="37">
        <f t="shared" si="1266"/>
        <v>13.835599999999999</v>
      </c>
    </row>
    <row r="5033" spans="1:19">
      <c r="A5033" s="30" t="s">
        <v>10536</v>
      </c>
      <c r="D5033" s="30" t="str">
        <f t="shared" si="1260"/>
        <v>120318</v>
      </c>
      <c r="E5033" s="30">
        <f t="shared" si="1264"/>
        <v>7</v>
      </c>
      <c r="F5033" s="30" t="str">
        <f t="shared" si="1261"/>
        <v>INF767K01JJ6</v>
      </c>
      <c r="G5033" s="30">
        <f t="shared" si="1265"/>
        <v>20</v>
      </c>
      <c r="H5033" s="30" t="str">
        <f t="shared" si="1262"/>
        <v>INF767K01JK4</v>
      </c>
      <c r="I5033" s="30">
        <f t="shared" si="1267"/>
        <v>33</v>
      </c>
      <c r="J5033" s="35" t="str">
        <f t="shared" si="1263"/>
        <v>LIC MF Savings Plus Fund - Direct Plan Weekly Dividned Option</v>
      </c>
      <c r="K5033" s="35">
        <f t="shared" si="1268"/>
        <v>95</v>
      </c>
      <c r="L5033" s="30" t="str">
        <f t="shared" si="1269"/>
        <v>10.5704</v>
      </c>
      <c r="M5033" s="30">
        <f t="shared" si="1270"/>
        <v>103</v>
      </c>
      <c r="N5033" s="30" t="str">
        <f t="shared" si="1271"/>
        <v>10.5704</v>
      </c>
      <c r="O5033" s="30">
        <f t="shared" si="1272"/>
        <v>111</v>
      </c>
      <c r="P5033" s="30" t="str">
        <f t="shared" si="1273"/>
        <v>10.5704</v>
      </c>
      <c r="Q5033" s="30">
        <f t="shared" si="1274"/>
        <v>119</v>
      </c>
      <c r="R5033" s="36" t="str">
        <f t="shared" si="1275"/>
        <v>08-Aug-2017</v>
      </c>
      <c r="S5033" s="37">
        <f t="shared" si="1266"/>
        <v>10.570399999999999</v>
      </c>
    </row>
    <row r="5034" spans="1:19">
      <c r="A5034" s="30" t="s">
        <v>10537</v>
      </c>
      <c r="D5034" s="30" t="str">
        <f t="shared" si="1260"/>
        <v>101830</v>
      </c>
      <c r="E5034" s="30">
        <f t="shared" si="1264"/>
        <v>7</v>
      </c>
      <c r="F5034" s="30" t="str">
        <f t="shared" si="1261"/>
        <v>INF767K01AO5</v>
      </c>
      <c r="G5034" s="30">
        <f t="shared" si="1265"/>
        <v>20</v>
      </c>
      <c r="H5034" s="30" t="str">
        <f t="shared" si="1262"/>
        <v>-</v>
      </c>
      <c r="I5034" s="30">
        <f t="shared" si="1267"/>
        <v>22</v>
      </c>
      <c r="J5034" s="35" t="str">
        <f t="shared" si="1263"/>
        <v>LIC MF Savings Plus Fund - Growth Option</v>
      </c>
      <c r="K5034" s="35">
        <f t="shared" si="1268"/>
        <v>63</v>
      </c>
      <c r="L5034" s="30" t="str">
        <f t="shared" si="1269"/>
        <v>25.5189</v>
      </c>
      <c r="M5034" s="30">
        <f t="shared" si="1270"/>
        <v>71</v>
      </c>
      <c r="N5034" s="30" t="str">
        <f t="shared" si="1271"/>
        <v>25.5189</v>
      </c>
      <c r="O5034" s="30">
        <f t="shared" si="1272"/>
        <v>79</v>
      </c>
      <c r="P5034" s="30" t="str">
        <f t="shared" si="1273"/>
        <v>25.5189</v>
      </c>
      <c r="Q5034" s="30">
        <f t="shared" si="1274"/>
        <v>87</v>
      </c>
      <c r="R5034" s="36" t="str">
        <f t="shared" si="1275"/>
        <v>08-Aug-2017</v>
      </c>
      <c r="S5034" s="37">
        <f t="shared" si="1266"/>
        <v>25.518899999999999</v>
      </c>
    </row>
    <row r="5035" spans="1:19">
      <c r="A5035" s="30" t="s">
        <v>10538</v>
      </c>
      <c r="D5035" s="30" t="str">
        <f t="shared" si="1260"/>
        <v>101829</v>
      </c>
      <c r="E5035" s="30">
        <f t="shared" si="1264"/>
        <v>7</v>
      </c>
      <c r="F5035" s="30" t="str">
        <f t="shared" si="1261"/>
        <v>INF767K01AM9</v>
      </c>
      <c r="G5035" s="30">
        <f t="shared" si="1265"/>
        <v>20</v>
      </c>
      <c r="H5035" s="30" t="str">
        <f t="shared" si="1262"/>
        <v>INF767K01AN7</v>
      </c>
      <c r="I5035" s="30">
        <f t="shared" si="1267"/>
        <v>33</v>
      </c>
      <c r="J5035" s="35" t="str">
        <f t="shared" si="1263"/>
        <v>LIC MF Savings Plus Fund - Monthly Dividend Option</v>
      </c>
      <c r="K5035" s="35">
        <f t="shared" si="1268"/>
        <v>84</v>
      </c>
      <c r="L5035" s="30" t="str">
        <f t="shared" si="1269"/>
        <v>10.2199</v>
      </c>
      <c r="M5035" s="30">
        <f t="shared" si="1270"/>
        <v>92</v>
      </c>
      <c r="N5035" s="30" t="str">
        <f t="shared" si="1271"/>
        <v>10.2199</v>
      </c>
      <c r="O5035" s="30">
        <f t="shared" si="1272"/>
        <v>100</v>
      </c>
      <c r="P5035" s="30" t="str">
        <f t="shared" si="1273"/>
        <v>10.2199</v>
      </c>
      <c r="Q5035" s="30">
        <f t="shared" si="1274"/>
        <v>108</v>
      </c>
      <c r="R5035" s="36" t="str">
        <f t="shared" si="1275"/>
        <v>08-Aug-2017</v>
      </c>
      <c r="S5035" s="37">
        <f t="shared" si="1266"/>
        <v>10.219900000000001</v>
      </c>
    </row>
    <row r="5036" spans="1:19">
      <c r="A5036" s="30" t="s">
        <v>10539</v>
      </c>
      <c r="D5036" s="30" t="str">
        <f t="shared" si="1260"/>
        <v>111675</v>
      </c>
      <c r="E5036" s="30">
        <f t="shared" si="1264"/>
        <v>7</v>
      </c>
      <c r="F5036" s="30" t="str">
        <f t="shared" si="1261"/>
        <v>INF767K01AP2</v>
      </c>
      <c r="G5036" s="30">
        <f t="shared" si="1265"/>
        <v>20</v>
      </c>
      <c r="H5036" s="30" t="str">
        <f t="shared" si="1262"/>
        <v>INF767K01AQ0</v>
      </c>
      <c r="I5036" s="30">
        <f t="shared" si="1267"/>
        <v>33</v>
      </c>
      <c r="J5036" s="35" t="str">
        <f t="shared" si="1263"/>
        <v>LIC MF Savings Plus Fund - Weekly Dividend</v>
      </c>
      <c r="K5036" s="35">
        <f t="shared" si="1268"/>
        <v>76</v>
      </c>
      <c r="L5036" s="30" t="str">
        <f t="shared" si="1269"/>
        <v>10.1069</v>
      </c>
      <c r="M5036" s="30">
        <f t="shared" si="1270"/>
        <v>84</v>
      </c>
      <c r="N5036" s="30" t="str">
        <f t="shared" si="1271"/>
        <v>10.1069</v>
      </c>
      <c r="O5036" s="30">
        <f t="shared" si="1272"/>
        <v>92</v>
      </c>
      <c r="P5036" s="30" t="str">
        <f t="shared" si="1273"/>
        <v>10.1069</v>
      </c>
      <c r="Q5036" s="30">
        <f t="shared" si="1274"/>
        <v>100</v>
      </c>
      <c r="R5036" s="36" t="str">
        <f t="shared" si="1275"/>
        <v>08-Aug-2017</v>
      </c>
      <c r="S5036" s="37">
        <f t="shared" si="1266"/>
        <v>10.1069</v>
      </c>
    </row>
    <row r="5037" spans="1:19">
      <c r="A5037" s="30" t="s">
        <v>97</v>
      </c>
      <c r="D5037" s="30" t="str">
        <f t="shared" si="1260"/>
        <v/>
      </c>
      <c r="E5037" s="30" t="str">
        <f t="shared" si="1264"/>
        <v/>
      </c>
      <c r="F5037" s="30" t="str">
        <f t="shared" si="1261"/>
        <v xml:space="preserve"> </v>
      </c>
      <c r="G5037" s="30" t="str">
        <f t="shared" si="1265"/>
        <v/>
      </c>
      <c r="H5037" s="30" t="str">
        <f t="shared" si="1262"/>
        <v/>
      </c>
      <c r="I5037" s="30" t="str">
        <f t="shared" si="1267"/>
        <v/>
      </c>
      <c r="J5037" s="35" t="str">
        <f t="shared" si="1263"/>
        <v/>
      </c>
      <c r="K5037" s="35" t="str">
        <f t="shared" si="1268"/>
        <v/>
      </c>
      <c r="L5037" s="30" t="str">
        <f t="shared" si="1269"/>
        <v/>
      </c>
      <c r="M5037" s="30" t="str">
        <f t="shared" si="1270"/>
        <v/>
      </c>
      <c r="N5037" s="30" t="str">
        <f t="shared" si="1271"/>
        <v/>
      </c>
      <c r="O5037" s="30" t="str">
        <f t="shared" si="1272"/>
        <v/>
      </c>
      <c r="P5037" s="30" t="str">
        <f t="shared" si="1273"/>
        <v/>
      </c>
      <c r="Q5037" s="30" t="str">
        <f t="shared" si="1274"/>
        <v/>
      </c>
      <c r="R5037" s="36" t="str">
        <f t="shared" si="1275"/>
        <v/>
      </c>
      <c r="S5037" s="37" t="str">
        <f t="shared" si="1266"/>
        <v/>
      </c>
    </row>
    <row r="5038" spans="1:19">
      <c r="A5038" s="30" t="s">
        <v>462</v>
      </c>
      <c r="D5038" s="30" t="str">
        <f t="shared" si="1260"/>
        <v/>
      </c>
      <c r="E5038" s="30" t="str">
        <f t="shared" si="1264"/>
        <v/>
      </c>
      <c r="F5038" s="30" t="str">
        <f t="shared" si="1261"/>
        <v>Mahindra Mutual Fund</v>
      </c>
      <c r="G5038" s="30" t="str">
        <f t="shared" si="1265"/>
        <v/>
      </c>
      <c r="H5038" s="30" t="str">
        <f t="shared" si="1262"/>
        <v/>
      </c>
      <c r="I5038" s="30" t="str">
        <f t="shared" si="1267"/>
        <v/>
      </c>
      <c r="J5038" s="35" t="str">
        <f t="shared" si="1263"/>
        <v/>
      </c>
      <c r="K5038" s="35" t="str">
        <f t="shared" si="1268"/>
        <v/>
      </c>
      <c r="L5038" s="30" t="str">
        <f t="shared" si="1269"/>
        <v/>
      </c>
      <c r="M5038" s="30" t="str">
        <f t="shared" si="1270"/>
        <v/>
      </c>
      <c r="N5038" s="30" t="str">
        <f t="shared" si="1271"/>
        <v/>
      </c>
      <c r="O5038" s="30" t="str">
        <f t="shared" si="1272"/>
        <v/>
      </c>
      <c r="P5038" s="30" t="str">
        <f t="shared" si="1273"/>
        <v/>
      </c>
      <c r="Q5038" s="30" t="str">
        <f t="shared" si="1274"/>
        <v/>
      </c>
      <c r="R5038" s="36" t="str">
        <f t="shared" si="1275"/>
        <v/>
      </c>
      <c r="S5038" s="37" t="str">
        <f t="shared" si="1266"/>
        <v/>
      </c>
    </row>
    <row r="5039" spans="1:19">
      <c r="A5039" s="30" t="s">
        <v>97</v>
      </c>
      <c r="D5039" s="30" t="str">
        <f t="shared" si="1260"/>
        <v/>
      </c>
      <c r="E5039" s="30" t="str">
        <f t="shared" si="1264"/>
        <v/>
      </c>
      <c r="F5039" s="30" t="str">
        <f t="shared" si="1261"/>
        <v xml:space="preserve"> </v>
      </c>
      <c r="G5039" s="30" t="str">
        <f t="shared" si="1265"/>
        <v/>
      </c>
      <c r="H5039" s="30" t="str">
        <f t="shared" si="1262"/>
        <v/>
      </c>
      <c r="I5039" s="30" t="str">
        <f t="shared" si="1267"/>
        <v/>
      </c>
      <c r="J5039" s="35" t="str">
        <f t="shared" si="1263"/>
        <v/>
      </c>
      <c r="K5039" s="35" t="str">
        <f t="shared" si="1268"/>
        <v/>
      </c>
      <c r="L5039" s="30" t="str">
        <f t="shared" si="1269"/>
        <v/>
      </c>
      <c r="M5039" s="30" t="str">
        <f t="shared" si="1270"/>
        <v/>
      </c>
      <c r="N5039" s="30" t="str">
        <f t="shared" si="1271"/>
        <v/>
      </c>
      <c r="O5039" s="30" t="str">
        <f t="shared" si="1272"/>
        <v/>
      </c>
      <c r="P5039" s="30" t="str">
        <f t="shared" si="1273"/>
        <v/>
      </c>
      <c r="Q5039" s="30" t="str">
        <f t="shared" si="1274"/>
        <v/>
      </c>
      <c r="R5039" s="36" t="str">
        <f t="shared" si="1275"/>
        <v/>
      </c>
      <c r="S5039" s="37" t="str">
        <f t="shared" si="1266"/>
        <v/>
      </c>
    </row>
    <row r="5040" spans="1:19" ht="26">
      <c r="A5040" s="30" t="s">
        <v>10540</v>
      </c>
      <c r="D5040" s="30" t="str">
        <f t="shared" si="1260"/>
        <v>140613</v>
      </c>
      <c r="E5040" s="30">
        <f t="shared" si="1264"/>
        <v>7</v>
      </c>
      <c r="F5040" s="30" t="str">
        <f t="shared" si="1261"/>
        <v>INF174V01267</v>
      </c>
      <c r="G5040" s="30">
        <f t="shared" si="1265"/>
        <v>20</v>
      </c>
      <c r="H5040" s="30" t="str">
        <f t="shared" si="1262"/>
        <v>-</v>
      </c>
      <c r="I5040" s="30">
        <f t="shared" si="1267"/>
        <v>22</v>
      </c>
      <c r="J5040" s="35" t="str">
        <f t="shared" si="1263"/>
        <v>Mahindra Mutual Fund Alp Samay Bachat Yojana - Direct Plan  -Growth</v>
      </c>
      <c r="K5040" s="35">
        <f t="shared" si="1268"/>
        <v>90</v>
      </c>
      <c r="L5040" s="30" t="str">
        <f t="shared" si="1269"/>
        <v>1037.3893</v>
      </c>
      <c r="M5040" s="30">
        <f t="shared" si="1270"/>
        <v>100</v>
      </c>
      <c r="N5040" s="30" t="str">
        <f t="shared" si="1271"/>
        <v>1037.3893</v>
      </c>
      <c r="O5040" s="30">
        <f t="shared" si="1272"/>
        <v>110</v>
      </c>
      <c r="P5040" s="30" t="str">
        <f t="shared" si="1273"/>
        <v>1037.3893</v>
      </c>
      <c r="Q5040" s="30">
        <f t="shared" si="1274"/>
        <v>120</v>
      </c>
      <c r="R5040" s="36" t="str">
        <f t="shared" si="1275"/>
        <v>08-Aug-2017</v>
      </c>
      <c r="S5040" s="37">
        <f t="shared" si="1266"/>
        <v>1037.3893</v>
      </c>
    </row>
    <row r="5041" spans="1:19" ht="26">
      <c r="A5041" s="30" t="s">
        <v>10541</v>
      </c>
      <c r="D5041" s="30" t="str">
        <f t="shared" si="1260"/>
        <v>140617</v>
      </c>
      <c r="E5041" s="30">
        <f t="shared" si="1264"/>
        <v>7</v>
      </c>
      <c r="F5041" s="30" t="str">
        <f t="shared" si="1261"/>
        <v>-</v>
      </c>
      <c r="G5041" s="30">
        <f t="shared" si="1265"/>
        <v>9</v>
      </c>
      <c r="H5041" s="30" t="str">
        <f t="shared" si="1262"/>
        <v>INF174V01275</v>
      </c>
      <c r="I5041" s="30">
        <f t="shared" si="1267"/>
        <v>22</v>
      </c>
      <c r="J5041" s="35" t="str">
        <f t="shared" si="1263"/>
        <v>Mahindra Mutual Fund Alp Samay Bachat Yojana - Direct Plan - Daily Dividend Reinvestment</v>
      </c>
      <c r="K5041" s="35">
        <f t="shared" si="1268"/>
        <v>111</v>
      </c>
      <c r="L5041" s="30" t="str">
        <f t="shared" si="1269"/>
        <v>1004.6915</v>
      </c>
      <c r="M5041" s="30">
        <f t="shared" si="1270"/>
        <v>121</v>
      </c>
      <c r="N5041" s="30" t="str">
        <f t="shared" si="1271"/>
        <v>1004.6915</v>
      </c>
      <c r="O5041" s="30">
        <f t="shared" si="1272"/>
        <v>131</v>
      </c>
      <c r="P5041" s="30" t="str">
        <f t="shared" si="1273"/>
        <v>1004.6915</v>
      </c>
      <c r="Q5041" s="30">
        <f t="shared" si="1274"/>
        <v>141</v>
      </c>
      <c r="R5041" s="36" t="str">
        <f t="shared" si="1275"/>
        <v>08-Aug-2017</v>
      </c>
      <c r="S5041" s="37">
        <f t="shared" si="1266"/>
        <v>1004.6915</v>
      </c>
    </row>
    <row r="5042" spans="1:19" ht="26">
      <c r="A5042" s="30" t="s">
        <v>10542</v>
      </c>
      <c r="D5042" s="30" t="str">
        <f t="shared" si="1260"/>
        <v>140619</v>
      </c>
      <c r="E5042" s="30">
        <f t="shared" si="1264"/>
        <v>7</v>
      </c>
      <c r="F5042" s="30" t="str">
        <f t="shared" si="1261"/>
        <v>INF174V01309</v>
      </c>
      <c r="G5042" s="30">
        <f t="shared" si="1265"/>
        <v>20</v>
      </c>
      <c r="H5042" s="30" t="str">
        <f t="shared" si="1262"/>
        <v>INF174V01291</v>
      </c>
      <c r="I5042" s="30">
        <f t="shared" si="1267"/>
        <v>33</v>
      </c>
      <c r="J5042" s="35" t="str">
        <f t="shared" si="1263"/>
        <v>Mahindra Mutual Fund Alp Samay Bachat Yojana - Direct Plan - Monthly Dividend Option</v>
      </c>
      <c r="K5042" s="35">
        <f t="shared" si="1268"/>
        <v>118</v>
      </c>
      <c r="L5042" s="30" t="str">
        <f t="shared" si="1269"/>
        <v>1037.3136</v>
      </c>
      <c r="M5042" s="30">
        <f t="shared" si="1270"/>
        <v>128</v>
      </c>
      <c r="N5042" s="30" t="str">
        <f t="shared" si="1271"/>
        <v>1037.3136</v>
      </c>
      <c r="O5042" s="30">
        <f t="shared" si="1272"/>
        <v>138</v>
      </c>
      <c r="P5042" s="30" t="str">
        <f t="shared" si="1273"/>
        <v>1037.3136</v>
      </c>
      <c r="Q5042" s="30">
        <f t="shared" si="1274"/>
        <v>148</v>
      </c>
      <c r="R5042" s="36" t="str">
        <f t="shared" si="1275"/>
        <v>08-Aug-2017</v>
      </c>
      <c r="S5042" s="37">
        <f t="shared" si="1266"/>
        <v>1037.3136</v>
      </c>
    </row>
    <row r="5043" spans="1:19" ht="26">
      <c r="A5043" s="30" t="s">
        <v>10543</v>
      </c>
      <c r="D5043" s="30" t="str">
        <f t="shared" si="1260"/>
        <v>140618</v>
      </c>
      <c r="E5043" s="30">
        <f t="shared" si="1264"/>
        <v>7</v>
      </c>
      <c r="F5043" s="30" t="str">
        <f t="shared" si="1261"/>
        <v>-</v>
      </c>
      <c r="G5043" s="30">
        <f t="shared" si="1265"/>
        <v>9</v>
      </c>
      <c r="H5043" s="30" t="str">
        <f t="shared" si="1262"/>
        <v>INF174V01283</v>
      </c>
      <c r="I5043" s="30">
        <f t="shared" si="1267"/>
        <v>22</v>
      </c>
      <c r="J5043" s="35" t="str">
        <f t="shared" si="1263"/>
        <v>Mahindra Mutual Fund Alp Samay Bachat Yojana - Direct Plan - Weekly Dividend Option</v>
      </c>
      <c r="K5043" s="35">
        <f t="shared" si="1268"/>
        <v>106</v>
      </c>
      <c r="L5043" s="30" t="str">
        <f t="shared" si="1269"/>
        <v>1030.5213</v>
      </c>
      <c r="M5043" s="30">
        <f t="shared" si="1270"/>
        <v>116</v>
      </c>
      <c r="N5043" s="30" t="str">
        <f t="shared" si="1271"/>
        <v>1030.5213</v>
      </c>
      <c r="O5043" s="30">
        <f t="shared" si="1272"/>
        <v>126</v>
      </c>
      <c r="P5043" s="30" t="str">
        <f t="shared" si="1273"/>
        <v>1030.5213</v>
      </c>
      <c r="Q5043" s="30">
        <f t="shared" si="1274"/>
        <v>136</v>
      </c>
      <c r="R5043" s="36" t="str">
        <f t="shared" si="1275"/>
        <v>08-Aug-2017</v>
      </c>
      <c r="S5043" s="37">
        <f t="shared" si="1266"/>
        <v>1030.5213000000001</v>
      </c>
    </row>
    <row r="5044" spans="1:19" ht="26">
      <c r="A5044" s="30" t="s">
        <v>10544</v>
      </c>
      <c r="D5044" s="30" t="str">
        <f t="shared" si="1260"/>
        <v>140614</v>
      </c>
      <c r="E5044" s="30">
        <f t="shared" si="1264"/>
        <v>7</v>
      </c>
      <c r="F5044" s="30" t="str">
        <f t="shared" si="1261"/>
        <v>-</v>
      </c>
      <c r="G5044" s="30">
        <f t="shared" si="1265"/>
        <v>9</v>
      </c>
      <c r="H5044" s="30" t="str">
        <f t="shared" si="1262"/>
        <v>INF174V01226</v>
      </c>
      <c r="I5044" s="30">
        <f t="shared" si="1267"/>
        <v>22</v>
      </c>
      <c r="J5044" s="35" t="str">
        <f t="shared" si="1263"/>
        <v>Mahindra Mutual Fund Alp Samay Bachat Yojana - Regular Plan - Daily Dividend Reinvestment</v>
      </c>
      <c r="K5044" s="35">
        <f t="shared" si="1268"/>
        <v>112</v>
      </c>
      <c r="L5044" s="30" t="str">
        <f t="shared" si="1269"/>
        <v>1004.3225</v>
      </c>
      <c r="M5044" s="30">
        <f t="shared" si="1270"/>
        <v>122</v>
      </c>
      <c r="N5044" s="30" t="str">
        <f t="shared" si="1271"/>
        <v>1004.3225</v>
      </c>
      <c r="O5044" s="30">
        <f t="shared" si="1272"/>
        <v>132</v>
      </c>
      <c r="P5044" s="30" t="str">
        <f t="shared" si="1273"/>
        <v>1004.3225</v>
      </c>
      <c r="Q5044" s="30">
        <f t="shared" si="1274"/>
        <v>142</v>
      </c>
      <c r="R5044" s="36" t="str">
        <f t="shared" si="1275"/>
        <v>08-Aug-2017</v>
      </c>
      <c r="S5044" s="37">
        <f t="shared" si="1266"/>
        <v>1004.3225</v>
      </c>
    </row>
    <row r="5045" spans="1:19" ht="26">
      <c r="A5045" s="30" t="s">
        <v>10545</v>
      </c>
      <c r="D5045" s="30" t="str">
        <f t="shared" si="1260"/>
        <v>140620</v>
      </c>
      <c r="E5045" s="30">
        <f t="shared" si="1264"/>
        <v>7</v>
      </c>
      <c r="F5045" s="30" t="str">
        <f t="shared" si="1261"/>
        <v>INF174V01218</v>
      </c>
      <c r="G5045" s="30">
        <f t="shared" si="1265"/>
        <v>20</v>
      </c>
      <c r="H5045" s="30" t="str">
        <f t="shared" si="1262"/>
        <v>-</v>
      </c>
      <c r="I5045" s="30">
        <f t="shared" si="1267"/>
        <v>22</v>
      </c>
      <c r="J5045" s="35" t="str">
        <f t="shared" si="1263"/>
        <v>Mahindra Mutual Fund Alp Samay Bachat Yojana - Regular Plan - Growth</v>
      </c>
      <c r="K5045" s="35">
        <f t="shared" si="1268"/>
        <v>91</v>
      </c>
      <c r="L5045" s="30" t="str">
        <f t="shared" si="1269"/>
        <v>1032.7563</v>
      </c>
      <c r="M5045" s="30">
        <f t="shared" si="1270"/>
        <v>101</v>
      </c>
      <c r="N5045" s="30" t="str">
        <f t="shared" si="1271"/>
        <v>1032.7563</v>
      </c>
      <c r="O5045" s="30">
        <f t="shared" si="1272"/>
        <v>111</v>
      </c>
      <c r="P5045" s="30" t="str">
        <f t="shared" si="1273"/>
        <v>1032.7563</v>
      </c>
      <c r="Q5045" s="30">
        <f t="shared" si="1274"/>
        <v>121</v>
      </c>
      <c r="R5045" s="36" t="str">
        <f t="shared" si="1275"/>
        <v>08-Aug-2017</v>
      </c>
      <c r="S5045" s="37">
        <f t="shared" si="1266"/>
        <v>1032.7563</v>
      </c>
    </row>
    <row r="5046" spans="1:19" ht="26">
      <c r="A5046" s="30" t="s">
        <v>10546</v>
      </c>
      <c r="D5046" s="30" t="str">
        <f t="shared" si="1260"/>
        <v>140616</v>
      </c>
      <c r="E5046" s="30">
        <f t="shared" si="1264"/>
        <v>7</v>
      </c>
      <c r="F5046" s="30" t="str">
        <f t="shared" si="1261"/>
        <v>INF174V01259</v>
      </c>
      <c r="G5046" s="30">
        <f t="shared" si="1265"/>
        <v>20</v>
      </c>
      <c r="H5046" s="30" t="str">
        <f t="shared" si="1262"/>
        <v>INF174V01242</v>
      </c>
      <c r="I5046" s="30">
        <f t="shared" si="1267"/>
        <v>33</v>
      </c>
      <c r="J5046" s="35" t="str">
        <f t="shared" si="1263"/>
        <v>Mahindra Mutual Fund Alp Samay Bachat Yojana - Regular Plan - Monthly Dividend Option</v>
      </c>
      <c r="K5046" s="35">
        <f t="shared" si="1268"/>
        <v>119</v>
      </c>
      <c r="L5046" s="30" t="str">
        <f t="shared" si="1269"/>
        <v>1032.7507</v>
      </c>
      <c r="M5046" s="30">
        <f t="shared" si="1270"/>
        <v>129</v>
      </c>
      <c r="N5046" s="30" t="str">
        <f t="shared" si="1271"/>
        <v>1032.7507</v>
      </c>
      <c r="O5046" s="30">
        <f t="shared" si="1272"/>
        <v>139</v>
      </c>
      <c r="P5046" s="30" t="str">
        <f t="shared" si="1273"/>
        <v>1032.7507</v>
      </c>
      <c r="Q5046" s="30">
        <f t="shared" si="1274"/>
        <v>149</v>
      </c>
      <c r="R5046" s="36" t="str">
        <f t="shared" si="1275"/>
        <v>08-Aug-2017</v>
      </c>
      <c r="S5046" s="37">
        <f t="shared" si="1266"/>
        <v>1032.7507000000001</v>
      </c>
    </row>
    <row r="5047" spans="1:19" ht="26">
      <c r="A5047" s="30" t="s">
        <v>10547</v>
      </c>
      <c r="D5047" s="30" t="str">
        <f t="shared" si="1260"/>
        <v>140615</v>
      </c>
      <c r="E5047" s="30">
        <f t="shared" si="1264"/>
        <v>7</v>
      </c>
      <c r="F5047" s="30" t="str">
        <f t="shared" si="1261"/>
        <v>-</v>
      </c>
      <c r="G5047" s="30">
        <f t="shared" si="1265"/>
        <v>9</v>
      </c>
      <c r="H5047" s="30" t="str">
        <f t="shared" si="1262"/>
        <v>INF174V01234</v>
      </c>
      <c r="I5047" s="30">
        <f t="shared" si="1267"/>
        <v>22</v>
      </c>
      <c r="J5047" s="35" t="str">
        <f t="shared" si="1263"/>
        <v>Mahindra Mutual Fund Alp Samay Bachat Yojana - Regular Plan - Weekly Dividend Option</v>
      </c>
      <c r="K5047" s="35">
        <f t="shared" si="1268"/>
        <v>107</v>
      </c>
      <c r="L5047" s="30" t="str">
        <f t="shared" si="1269"/>
        <v>1032.7744</v>
      </c>
      <c r="M5047" s="30">
        <f t="shared" si="1270"/>
        <v>117</v>
      </c>
      <c r="N5047" s="30" t="str">
        <f t="shared" si="1271"/>
        <v>1032.7744</v>
      </c>
      <c r="O5047" s="30">
        <f t="shared" si="1272"/>
        <v>127</v>
      </c>
      <c r="P5047" s="30" t="str">
        <f t="shared" si="1273"/>
        <v>1032.7744</v>
      </c>
      <c r="Q5047" s="30">
        <f t="shared" si="1274"/>
        <v>137</v>
      </c>
      <c r="R5047" s="36" t="str">
        <f t="shared" si="1275"/>
        <v>08-Aug-2017</v>
      </c>
      <c r="S5047" s="37">
        <f t="shared" si="1266"/>
        <v>1032.7744</v>
      </c>
    </row>
    <row r="5048" spans="1:19">
      <c r="A5048" s="30" t="s">
        <v>97</v>
      </c>
      <c r="D5048" s="30" t="str">
        <f t="shared" si="1260"/>
        <v/>
      </c>
      <c r="E5048" s="30" t="str">
        <f t="shared" si="1264"/>
        <v/>
      </c>
      <c r="F5048" s="30" t="str">
        <f t="shared" si="1261"/>
        <v xml:space="preserve"> </v>
      </c>
      <c r="G5048" s="30" t="str">
        <f t="shared" si="1265"/>
        <v/>
      </c>
      <c r="H5048" s="30" t="str">
        <f t="shared" si="1262"/>
        <v/>
      </c>
      <c r="I5048" s="30" t="str">
        <f t="shared" si="1267"/>
        <v/>
      </c>
      <c r="J5048" s="35" t="str">
        <f t="shared" si="1263"/>
        <v/>
      </c>
      <c r="K5048" s="35" t="str">
        <f t="shared" si="1268"/>
        <v/>
      </c>
      <c r="L5048" s="30" t="str">
        <f t="shared" si="1269"/>
        <v/>
      </c>
      <c r="M5048" s="30" t="str">
        <f t="shared" si="1270"/>
        <v/>
      </c>
      <c r="N5048" s="30" t="str">
        <f t="shared" si="1271"/>
        <v/>
      </c>
      <c r="O5048" s="30" t="str">
        <f t="shared" si="1272"/>
        <v/>
      </c>
      <c r="P5048" s="30" t="str">
        <f t="shared" si="1273"/>
        <v/>
      </c>
      <c r="Q5048" s="30" t="str">
        <f t="shared" si="1274"/>
        <v/>
      </c>
      <c r="R5048" s="36" t="str">
        <f t="shared" si="1275"/>
        <v/>
      </c>
      <c r="S5048" s="37" t="str">
        <f t="shared" si="1266"/>
        <v/>
      </c>
    </row>
    <row r="5049" spans="1:19">
      <c r="A5049" s="30" t="s">
        <v>130</v>
      </c>
      <c r="D5049" s="30" t="str">
        <f t="shared" si="1260"/>
        <v/>
      </c>
      <c r="E5049" s="30" t="str">
        <f t="shared" si="1264"/>
        <v/>
      </c>
      <c r="F5049" s="30" t="str">
        <f t="shared" si="1261"/>
        <v>Mirae Asset Mutual Fund</v>
      </c>
      <c r="G5049" s="30" t="str">
        <f t="shared" si="1265"/>
        <v/>
      </c>
      <c r="H5049" s="30" t="str">
        <f t="shared" si="1262"/>
        <v/>
      </c>
      <c r="I5049" s="30" t="str">
        <f t="shared" si="1267"/>
        <v/>
      </c>
      <c r="J5049" s="35" t="str">
        <f t="shared" si="1263"/>
        <v/>
      </c>
      <c r="K5049" s="35" t="str">
        <f t="shared" si="1268"/>
        <v/>
      </c>
      <c r="L5049" s="30" t="str">
        <f t="shared" si="1269"/>
        <v/>
      </c>
      <c r="M5049" s="30" t="str">
        <f t="shared" si="1270"/>
        <v/>
      </c>
      <c r="N5049" s="30" t="str">
        <f t="shared" si="1271"/>
        <v/>
      </c>
      <c r="O5049" s="30" t="str">
        <f t="shared" si="1272"/>
        <v/>
      </c>
      <c r="P5049" s="30" t="str">
        <f t="shared" si="1273"/>
        <v/>
      </c>
      <c r="Q5049" s="30" t="str">
        <f t="shared" si="1274"/>
        <v/>
      </c>
      <c r="R5049" s="36" t="str">
        <f t="shared" si="1275"/>
        <v/>
      </c>
      <c r="S5049" s="37" t="str">
        <f t="shared" si="1266"/>
        <v/>
      </c>
    </row>
    <row r="5050" spans="1:19">
      <c r="A5050" s="30" t="s">
        <v>97</v>
      </c>
      <c r="D5050" s="30" t="str">
        <f t="shared" si="1260"/>
        <v/>
      </c>
      <c r="E5050" s="30" t="str">
        <f t="shared" si="1264"/>
        <v/>
      </c>
      <c r="F5050" s="30" t="str">
        <f t="shared" si="1261"/>
        <v xml:space="preserve"> </v>
      </c>
      <c r="G5050" s="30" t="str">
        <f t="shared" si="1265"/>
        <v/>
      </c>
      <c r="H5050" s="30" t="str">
        <f t="shared" si="1262"/>
        <v/>
      </c>
      <c r="I5050" s="30" t="str">
        <f t="shared" si="1267"/>
        <v/>
      </c>
      <c r="J5050" s="35" t="str">
        <f t="shared" si="1263"/>
        <v/>
      </c>
      <c r="K5050" s="35" t="str">
        <f t="shared" si="1268"/>
        <v/>
      </c>
      <c r="L5050" s="30" t="str">
        <f t="shared" si="1269"/>
        <v/>
      </c>
      <c r="M5050" s="30" t="str">
        <f t="shared" si="1270"/>
        <v/>
      </c>
      <c r="N5050" s="30" t="str">
        <f t="shared" si="1271"/>
        <v/>
      </c>
      <c r="O5050" s="30" t="str">
        <f t="shared" si="1272"/>
        <v/>
      </c>
      <c r="P5050" s="30" t="str">
        <f t="shared" si="1273"/>
        <v/>
      </c>
      <c r="Q5050" s="30" t="str">
        <f t="shared" si="1274"/>
        <v/>
      </c>
      <c r="R5050" s="36" t="str">
        <f t="shared" si="1275"/>
        <v/>
      </c>
      <c r="S5050" s="37" t="str">
        <f t="shared" si="1266"/>
        <v/>
      </c>
    </row>
    <row r="5051" spans="1:19">
      <c r="A5051" s="30" t="s">
        <v>10548</v>
      </c>
      <c r="D5051" s="30" t="str">
        <f t="shared" si="1260"/>
        <v>140770</v>
      </c>
      <c r="E5051" s="30">
        <f t="shared" si="1264"/>
        <v>7</v>
      </c>
      <c r="F5051" s="30" t="str">
        <f t="shared" si="1261"/>
        <v>INF769K01DS6</v>
      </c>
      <c r="G5051" s="30">
        <f t="shared" si="1265"/>
        <v>20</v>
      </c>
      <c r="H5051" s="30" t="str">
        <f t="shared" si="1262"/>
        <v>INF769K01DT4</v>
      </c>
      <c r="I5051" s="30">
        <f t="shared" si="1267"/>
        <v>33</v>
      </c>
      <c r="J5051" s="35" t="str">
        <f t="shared" si="1263"/>
        <v>Mirae Asset Dynamic Bond Fund -Direct Plan -Dividend</v>
      </c>
      <c r="K5051" s="35">
        <f t="shared" si="1268"/>
        <v>86</v>
      </c>
      <c r="L5051" s="30" t="str">
        <f t="shared" si="1269"/>
        <v>10.3835</v>
      </c>
      <c r="M5051" s="30">
        <f t="shared" si="1270"/>
        <v>94</v>
      </c>
      <c r="N5051" s="30" t="str">
        <f t="shared" si="1271"/>
        <v>10.3316</v>
      </c>
      <c r="O5051" s="30">
        <f t="shared" si="1272"/>
        <v>102</v>
      </c>
      <c r="P5051" s="30" t="str">
        <f t="shared" si="1273"/>
        <v>10.3835</v>
      </c>
      <c r="Q5051" s="30">
        <f t="shared" si="1274"/>
        <v>110</v>
      </c>
      <c r="R5051" s="36" t="str">
        <f t="shared" si="1275"/>
        <v>08-Aug-2017</v>
      </c>
      <c r="S5051" s="37">
        <f t="shared" si="1266"/>
        <v>10.3835</v>
      </c>
    </row>
    <row r="5052" spans="1:19">
      <c r="A5052" s="30" t="s">
        <v>10549</v>
      </c>
      <c r="D5052" s="30" t="str">
        <f t="shared" si="1260"/>
        <v>140769</v>
      </c>
      <c r="E5052" s="30">
        <f t="shared" si="1264"/>
        <v>7</v>
      </c>
      <c r="F5052" s="30" t="str">
        <f t="shared" si="1261"/>
        <v>INF769K01DR8</v>
      </c>
      <c r="G5052" s="30">
        <f t="shared" si="1265"/>
        <v>20</v>
      </c>
      <c r="H5052" s="30" t="str">
        <f t="shared" si="1262"/>
        <v>-</v>
      </c>
      <c r="I5052" s="30">
        <f t="shared" si="1267"/>
        <v>22</v>
      </c>
      <c r="J5052" s="35" t="str">
        <f t="shared" si="1263"/>
        <v>Mirae Asset Dynamic Bond Fund -Direct Plan -Growth</v>
      </c>
      <c r="K5052" s="35">
        <f t="shared" si="1268"/>
        <v>73</v>
      </c>
      <c r="L5052" s="30" t="str">
        <f t="shared" si="1269"/>
        <v>10.3835</v>
      </c>
      <c r="M5052" s="30">
        <f t="shared" si="1270"/>
        <v>81</v>
      </c>
      <c r="N5052" s="30" t="str">
        <f t="shared" si="1271"/>
        <v>10.3316</v>
      </c>
      <c r="O5052" s="30">
        <f t="shared" si="1272"/>
        <v>89</v>
      </c>
      <c r="P5052" s="30" t="str">
        <f t="shared" si="1273"/>
        <v>10.3835</v>
      </c>
      <c r="Q5052" s="30">
        <f t="shared" si="1274"/>
        <v>97</v>
      </c>
      <c r="R5052" s="36" t="str">
        <f t="shared" si="1275"/>
        <v>08-Aug-2017</v>
      </c>
      <c r="S5052" s="37">
        <f t="shared" si="1266"/>
        <v>10.3835</v>
      </c>
    </row>
    <row r="5053" spans="1:19">
      <c r="A5053" s="30" t="s">
        <v>10550</v>
      </c>
      <c r="D5053" s="30" t="str">
        <f t="shared" si="1260"/>
        <v>140772</v>
      </c>
      <c r="E5053" s="30">
        <f t="shared" si="1264"/>
        <v>7</v>
      </c>
      <c r="F5053" s="30" t="str">
        <f t="shared" si="1261"/>
        <v>INF769K01DP2</v>
      </c>
      <c r="G5053" s="30">
        <f t="shared" si="1265"/>
        <v>20</v>
      </c>
      <c r="H5053" s="30" t="str">
        <f t="shared" si="1262"/>
        <v>INF769K01DQ0</v>
      </c>
      <c r="I5053" s="30">
        <f t="shared" si="1267"/>
        <v>33</v>
      </c>
      <c r="J5053" s="35" t="str">
        <f t="shared" si="1263"/>
        <v>Mirae Asset Dynamic Bond Fund -Regular Plan -Dividend</v>
      </c>
      <c r="K5053" s="35">
        <f t="shared" si="1268"/>
        <v>87</v>
      </c>
      <c r="L5053" s="30" t="str">
        <f t="shared" si="1269"/>
        <v>10.3351</v>
      </c>
      <c r="M5053" s="30">
        <f t="shared" si="1270"/>
        <v>95</v>
      </c>
      <c r="N5053" s="30" t="str">
        <f t="shared" si="1271"/>
        <v>10.2834</v>
      </c>
      <c r="O5053" s="30">
        <f t="shared" si="1272"/>
        <v>103</v>
      </c>
      <c r="P5053" s="30" t="str">
        <f t="shared" si="1273"/>
        <v>10.3351</v>
      </c>
      <c r="Q5053" s="30">
        <f t="shared" si="1274"/>
        <v>111</v>
      </c>
      <c r="R5053" s="36" t="str">
        <f t="shared" si="1275"/>
        <v>08-Aug-2017</v>
      </c>
      <c r="S5053" s="37">
        <f t="shared" si="1266"/>
        <v>10.335100000000001</v>
      </c>
    </row>
    <row r="5054" spans="1:19">
      <c r="A5054" s="30" t="s">
        <v>10551</v>
      </c>
      <c r="D5054" s="30" t="str">
        <f t="shared" si="1260"/>
        <v>140771</v>
      </c>
      <c r="E5054" s="30">
        <f t="shared" si="1264"/>
        <v>7</v>
      </c>
      <c r="F5054" s="30" t="str">
        <f t="shared" si="1261"/>
        <v>INF769K01DO5</v>
      </c>
      <c r="G5054" s="30">
        <f t="shared" si="1265"/>
        <v>20</v>
      </c>
      <c r="H5054" s="30" t="str">
        <f t="shared" si="1262"/>
        <v>-</v>
      </c>
      <c r="I5054" s="30">
        <f t="shared" si="1267"/>
        <v>22</v>
      </c>
      <c r="J5054" s="35" t="str">
        <f t="shared" si="1263"/>
        <v>Mirae Asset Dynamic Bond Fund-Regular Plan Growth</v>
      </c>
      <c r="K5054" s="35">
        <f t="shared" si="1268"/>
        <v>72</v>
      </c>
      <c r="L5054" s="30" t="str">
        <f t="shared" si="1269"/>
        <v>10.3351</v>
      </c>
      <c r="M5054" s="30">
        <f t="shared" si="1270"/>
        <v>80</v>
      </c>
      <c r="N5054" s="30" t="str">
        <f t="shared" si="1271"/>
        <v>10.2834</v>
      </c>
      <c r="O5054" s="30">
        <f t="shared" si="1272"/>
        <v>88</v>
      </c>
      <c r="P5054" s="30" t="str">
        <f t="shared" si="1273"/>
        <v>10.3351</v>
      </c>
      <c r="Q5054" s="30">
        <f t="shared" si="1274"/>
        <v>96</v>
      </c>
      <c r="R5054" s="36" t="str">
        <f t="shared" si="1275"/>
        <v>08-Aug-2017</v>
      </c>
      <c r="S5054" s="37">
        <f t="shared" si="1266"/>
        <v>10.335100000000001</v>
      </c>
    </row>
    <row r="5055" spans="1:19" ht="26">
      <c r="A5055" s="30" t="s">
        <v>10552</v>
      </c>
      <c r="D5055" s="30" t="str">
        <f t="shared" si="1260"/>
        <v>107701</v>
      </c>
      <c r="E5055" s="30">
        <f t="shared" si="1264"/>
        <v>7</v>
      </c>
      <c r="F5055" s="30" t="str">
        <f t="shared" si="1261"/>
        <v>-</v>
      </c>
      <c r="G5055" s="30">
        <f t="shared" si="1265"/>
        <v>9</v>
      </c>
      <c r="H5055" s="30" t="str">
        <f t="shared" si="1262"/>
        <v>INF769K01994</v>
      </c>
      <c r="I5055" s="30">
        <f t="shared" si="1267"/>
        <v>22</v>
      </c>
      <c r="J5055" s="35" t="str">
        <f t="shared" si="1263"/>
        <v>Mirae Asset Savings Bond Fund-Regular Savings Plan- Weekly Dividend</v>
      </c>
      <c r="K5055" s="35">
        <f t="shared" si="1268"/>
        <v>90</v>
      </c>
      <c r="L5055" s="30" t="str">
        <f t="shared" si="1269"/>
        <v>1118.6108</v>
      </c>
      <c r="M5055" s="30">
        <f t="shared" si="1270"/>
        <v>100</v>
      </c>
      <c r="N5055" s="30" t="str">
        <f t="shared" si="1271"/>
        <v>1118.6108</v>
      </c>
      <c r="O5055" s="30">
        <f t="shared" si="1272"/>
        <v>110</v>
      </c>
      <c r="P5055" s="30" t="str">
        <f t="shared" si="1273"/>
        <v>1118.6108</v>
      </c>
      <c r="Q5055" s="30">
        <f t="shared" si="1274"/>
        <v>120</v>
      </c>
      <c r="R5055" s="36" t="str">
        <f t="shared" si="1275"/>
        <v>08-Aug-2017</v>
      </c>
      <c r="S5055" s="37">
        <f t="shared" si="1266"/>
        <v>1118.6107999999999</v>
      </c>
    </row>
    <row r="5056" spans="1:19">
      <c r="A5056" s="30" t="s">
        <v>10553</v>
      </c>
      <c r="D5056" s="30" t="str">
        <f t="shared" si="1260"/>
        <v>118843</v>
      </c>
      <c r="E5056" s="30">
        <f t="shared" si="1264"/>
        <v>7</v>
      </c>
      <c r="F5056" s="30" t="str">
        <f t="shared" si="1261"/>
        <v>-</v>
      </c>
      <c r="G5056" s="30">
        <f t="shared" si="1265"/>
        <v>9</v>
      </c>
      <c r="H5056" s="30" t="str">
        <f t="shared" si="1262"/>
        <v>INF769K01BR2</v>
      </c>
      <c r="I5056" s="30">
        <f t="shared" si="1267"/>
        <v>22</v>
      </c>
      <c r="J5056" s="35" t="str">
        <f t="shared" si="1263"/>
        <v>Mirae Asset Savings Fund - Direct Plan - Daily Dividend</v>
      </c>
      <c r="K5056" s="35">
        <f t="shared" si="1268"/>
        <v>78</v>
      </c>
      <c r="L5056" s="30" t="str">
        <f t="shared" si="1269"/>
        <v>1223.7375</v>
      </c>
      <c r="M5056" s="30">
        <f t="shared" si="1270"/>
        <v>88</v>
      </c>
      <c r="N5056" s="30" t="str">
        <f t="shared" si="1271"/>
        <v>1223.7375</v>
      </c>
      <c r="O5056" s="30">
        <f t="shared" si="1272"/>
        <v>98</v>
      </c>
      <c r="P5056" s="30" t="str">
        <f t="shared" si="1273"/>
        <v>1223.7375</v>
      </c>
      <c r="Q5056" s="30">
        <f t="shared" si="1274"/>
        <v>108</v>
      </c>
      <c r="R5056" s="36" t="str">
        <f t="shared" si="1275"/>
        <v>08-Aug-2017</v>
      </c>
      <c r="S5056" s="37">
        <f t="shared" si="1266"/>
        <v>1223.7375</v>
      </c>
    </row>
    <row r="5057" spans="1:19">
      <c r="A5057" s="30" t="s">
        <v>10554</v>
      </c>
      <c r="D5057" s="30" t="str">
        <f t="shared" si="1260"/>
        <v>118840</v>
      </c>
      <c r="E5057" s="30">
        <f t="shared" si="1264"/>
        <v>7</v>
      </c>
      <c r="F5057" s="30" t="str">
        <f t="shared" si="1261"/>
        <v>INF769K01BO9</v>
      </c>
      <c r="G5057" s="30">
        <f t="shared" si="1265"/>
        <v>20</v>
      </c>
      <c r="H5057" s="30" t="str">
        <f t="shared" si="1262"/>
        <v>-</v>
      </c>
      <c r="I5057" s="30">
        <f t="shared" si="1267"/>
        <v>22</v>
      </c>
      <c r="J5057" s="35" t="str">
        <f t="shared" si="1263"/>
        <v>Mirae Asset Savings Fund - Direct Plan - Growth</v>
      </c>
      <c r="K5057" s="35">
        <f t="shared" si="1268"/>
        <v>70</v>
      </c>
      <c r="L5057" s="30" t="str">
        <f t="shared" si="1269"/>
        <v>1498.7653</v>
      </c>
      <c r="M5057" s="30">
        <f t="shared" si="1270"/>
        <v>80</v>
      </c>
      <c r="N5057" s="30" t="str">
        <f t="shared" si="1271"/>
        <v>1498.7653</v>
      </c>
      <c r="O5057" s="30">
        <f t="shared" si="1272"/>
        <v>90</v>
      </c>
      <c r="P5057" s="30" t="str">
        <f t="shared" si="1273"/>
        <v>1498.7653</v>
      </c>
      <c r="Q5057" s="30">
        <f t="shared" si="1274"/>
        <v>100</v>
      </c>
      <c r="R5057" s="36" t="str">
        <f t="shared" si="1275"/>
        <v>08-Aug-2017</v>
      </c>
      <c r="S5057" s="37">
        <f t="shared" si="1266"/>
        <v>1498.7653</v>
      </c>
    </row>
    <row r="5058" spans="1:19">
      <c r="A5058" s="30" t="s">
        <v>10555</v>
      </c>
      <c r="D5058" s="30" t="str">
        <f t="shared" si="1260"/>
        <v>118841</v>
      </c>
      <c r="E5058" s="30">
        <f t="shared" si="1264"/>
        <v>7</v>
      </c>
      <c r="F5058" s="30" t="str">
        <f t="shared" si="1261"/>
        <v>INF769K01BP6</v>
      </c>
      <c r="G5058" s="30">
        <f t="shared" si="1265"/>
        <v>20</v>
      </c>
      <c r="H5058" s="30" t="str">
        <f t="shared" si="1262"/>
        <v>INF769K01BT8</v>
      </c>
      <c r="I5058" s="30">
        <f t="shared" si="1267"/>
        <v>33</v>
      </c>
      <c r="J5058" s="35" t="str">
        <f t="shared" si="1263"/>
        <v>Mirae Asset Savings Fund - Direct Plan - Monthly Dividend</v>
      </c>
      <c r="K5058" s="35">
        <f t="shared" si="1268"/>
        <v>91</v>
      </c>
      <c r="L5058" s="30" t="str">
        <f t="shared" si="1269"/>
        <v>1155.9884</v>
      </c>
      <c r="M5058" s="30">
        <f t="shared" si="1270"/>
        <v>101</v>
      </c>
      <c r="N5058" s="30" t="str">
        <f t="shared" si="1271"/>
        <v>1155.9884</v>
      </c>
      <c r="O5058" s="30">
        <f t="shared" si="1272"/>
        <v>111</v>
      </c>
      <c r="P5058" s="30" t="str">
        <f t="shared" si="1273"/>
        <v>1155.9884</v>
      </c>
      <c r="Q5058" s="30">
        <f t="shared" si="1274"/>
        <v>121</v>
      </c>
      <c r="R5058" s="36" t="str">
        <f t="shared" si="1275"/>
        <v>08-Aug-2017</v>
      </c>
      <c r="S5058" s="37">
        <f t="shared" si="1266"/>
        <v>1155.9884</v>
      </c>
    </row>
    <row r="5059" spans="1:19">
      <c r="A5059" s="30" t="s">
        <v>10556</v>
      </c>
      <c r="D5059" s="30" t="str">
        <f t="shared" si="1260"/>
        <v>118842</v>
      </c>
      <c r="E5059" s="30">
        <f t="shared" si="1264"/>
        <v>7</v>
      </c>
      <c r="F5059" s="30" t="str">
        <f t="shared" si="1261"/>
        <v>INF769K01BQ4</v>
      </c>
      <c r="G5059" s="30">
        <f t="shared" si="1265"/>
        <v>20</v>
      </c>
      <c r="H5059" s="30" t="str">
        <f t="shared" si="1262"/>
        <v>INF769K01BU6</v>
      </c>
      <c r="I5059" s="30">
        <f t="shared" si="1267"/>
        <v>33</v>
      </c>
      <c r="J5059" s="35" t="str">
        <f t="shared" si="1263"/>
        <v>Mirae Asset Savings Fund - Direct Plan - Quarterly Dividend</v>
      </c>
      <c r="K5059" s="35">
        <f t="shared" si="1268"/>
        <v>93</v>
      </c>
      <c r="L5059" s="30" t="str">
        <f t="shared" si="1269"/>
        <v>1051.8764</v>
      </c>
      <c r="M5059" s="30">
        <f t="shared" si="1270"/>
        <v>103</v>
      </c>
      <c r="N5059" s="30" t="str">
        <f t="shared" si="1271"/>
        <v>1051.8764</v>
      </c>
      <c r="O5059" s="30">
        <f t="shared" si="1272"/>
        <v>113</v>
      </c>
      <c r="P5059" s="30" t="str">
        <f t="shared" si="1273"/>
        <v>1051.8764</v>
      </c>
      <c r="Q5059" s="30">
        <f t="shared" si="1274"/>
        <v>123</v>
      </c>
      <c r="R5059" s="36" t="str">
        <f t="shared" si="1275"/>
        <v>08-Aug-2017</v>
      </c>
      <c r="S5059" s="37">
        <f t="shared" si="1266"/>
        <v>1051.8764000000001</v>
      </c>
    </row>
    <row r="5060" spans="1:19">
      <c r="A5060" s="30" t="s">
        <v>10557</v>
      </c>
      <c r="D5060" s="30" t="str">
        <f t="shared" si="1260"/>
        <v>118844</v>
      </c>
      <c r="E5060" s="30">
        <f t="shared" si="1264"/>
        <v>7</v>
      </c>
      <c r="F5060" s="30" t="str">
        <f t="shared" si="1261"/>
        <v>-</v>
      </c>
      <c r="G5060" s="30">
        <f t="shared" si="1265"/>
        <v>9</v>
      </c>
      <c r="H5060" s="30" t="str">
        <f t="shared" si="1262"/>
        <v>INF769K01BS0</v>
      </c>
      <c r="I5060" s="30">
        <f t="shared" si="1267"/>
        <v>22</v>
      </c>
      <c r="J5060" s="35" t="str">
        <f t="shared" si="1263"/>
        <v>Mirae Asset Savings Fund - Direct Plan - Weekly Dividend</v>
      </c>
      <c r="K5060" s="35">
        <f t="shared" si="1268"/>
        <v>79</v>
      </c>
      <c r="L5060" s="30" t="str">
        <f t="shared" si="1269"/>
        <v>1450.2952</v>
      </c>
      <c r="M5060" s="30">
        <f t="shared" si="1270"/>
        <v>89</v>
      </c>
      <c r="N5060" s="30" t="str">
        <f t="shared" si="1271"/>
        <v>1450.2952</v>
      </c>
      <c r="O5060" s="30">
        <f t="shared" si="1272"/>
        <v>99</v>
      </c>
      <c r="P5060" s="30" t="str">
        <f t="shared" si="1273"/>
        <v>1450.2952</v>
      </c>
      <c r="Q5060" s="30">
        <f t="shared" si="1274"/>
        <v>109</v>
      </c>
      <c r="R5060" s="36" t="str">
        <f t="shared" si="1275"/>
        <v>08-Aug-2017</v>
      </c>
      <c r="S5060" s="37">
        <f t="shared" si="1266"/>
        <v>1450.2952</v>
      </c>
    </row>
    <row r="5061" spans="1:19">
      <c r="A5061" s="30" t="s">
        <v>10558</v>
      </c>
      <c r="D5061" s="30" t="str">
        <f t="shared" si="1260"/>
        <v>107698</v>
      </c>
      <c r="E5061" s="30">
        <f t="shared" si="1264"/>
        <v>7</v>
      </c>
      <c r="F5061" s="30" t="str">
        <f t="shared" si="1261"/>
        <v>-</v>
      </c>
      <c r="G5061" s="30">
        <f t="shared" si="1265"/>
        <v>9</v>
      </c>
      <c r="H5061" s="30" t="str">
        <f t="shared" si="1262"/>
        <v>INF769K01895</v>
      </c>
      <c r="I5061" s="30">
        <f t="shared" si="1267"/>
        <v>22</v>
      </c>
      <c r="J5061" s="35" t="str">
        <f t="shared" si="1263"/>
        <v>Mirae Asset Savings Fund-Regular Plan- Daily Dividend</v>
      </c>
      <c r="K5061" s="35">
        <f t="shared" si="1268"/>
        <v>76</v>
      </c>
      <c r="L5061" s="30" t="str">
        <f t="shared" si="1269"/>
        <v>1636.4075</v>
      </c>
      <c r="M5061" s="30">
        <f t="shared" si="1270"/>
        <v>86</v>
      </c>
      <c r="N5061" s="30" t="str">
        <f t="shared" si="1271"/>
        <v>1636.4075</v>
      </c>
      <c r="O5061" s="30">
        <f t="shared" si="1272"/>
        <v>96</v>
      </c>
      <c r="P5061" s="30" t="str">
        <f t="shared" si="1273"/>
        <v>1636.4075</v>
      </c>
      <c r="Q5061" s="30">
        <f t="shared" si="1274"/>
        <v>106</v>
      </c>
      <c r="R5061" s="36" t="str">
        <f t="shared" si="1275"/>
        <v>08-Aug-2017</v>
      </c>
      <c r="S5061" s="37">
        <f t="shared" si="1266"/>
        <v>1636.4075</v>
      </c>
    </row>
    <row r="5062" spans="1:19">
      <c r="A5062" s="30" t="s">
        <v>10559</v>
      </c>
      <c r="D5062" s="30" t="str">
        <f t="shared" si="1260"/>
        <v>107695</v>
      </c>
      <c r="E5062" s="30">
        <f t="shared" si="1264"/>
        <v>7</v>
      </c>
      <c r="F5062" s="30" t="str">
        <f t="shared" si="1261"/>
        <v>INF769K01846</v>
      </c>
      <c r="G5062" s="30">
        <f t="shared" si="1265"/>
        <v>20</v>
      </c>
      <c r="H5062" s="30" t="str">
        <f t="shared" si="1262"/>
        <v>-</v>
      </c>
      <c r="I5062" s="30">
        <f t="shared" si="1267"/>
        <v>22</v>
      </c>
      <c r="J5062" s="35" t="str">
        <f t="shared" si="1263"/>
        <v>Mirae Asset Savings Fund-Regular Plan- Growth</v>
      </c>
      <c r="K5062" s="35">
        <f t="shared" si="1268"/>
        <v>68</v>
      </c>
      <c r="L5062" s="30" t="str">
        <f t="shared" si="1269"/>
        <v>1716.4303</v>
      </c>
      <c r="M5062" s="30">
        <f t="shared" si="1270"/>
        <v>78</v>
      </c>
      <c r="N5062" s="30" t="str">
        <f t="shared" si="1271"/>
        <v>1716.4303</v>
      </c>
      <c r="O5062" s="30">
        <f t="shared" si="1272"/>
        <v>88</v>
      </c>
      <c r="P5062" s="30" t="str">
        <f t="shared" si="1273"/>
        <v>1716.4303</v>
      </c>
      <c r="Q5062" s="30">
        <f t="shared" si="1274"/>
        <v>98</v>
      </c>
      <c r="R5062" s="36" t="str">
        <f t="shared" si="1275"/>
        <v>08-Aug-2017</v>
      </c>
      <c r="S5062" s="37">
        <f t="shared" si="1266"/>
        <v>1716.4303</v>
      </c>
    </row>
    <row r="5063" spans="1:19">
      <c r="A5063" s="30" t="s">
        <v>10560</v>
      </c>
      <c r="D5063" s="30" t="str">
        <f t="shared" ref="D5063:D5126" si="1276">IF(ISERROR(LEFT(A5063,SEARCH(";",A5063)-1)),"",LEFT(A5063,SEARCH(";",A5063)-1))</f>
        <v>107697</v>
      </c>
      <c r="E5063" s="30">
        <f t="shared" si="1264"/>
        <v>7</v>
      </c>
      <c r="F5063" s="30" t="str">
        <f t="shared" ref="F5063:F5126" si="1277">IF($D5063="",A5063,MID($A5063,E5063+1,SEARCH(";",$A5063,E5063+1)-E5063-1))</f>
        <v>INF769K01879</v>
      </c>
      <c r="G5063" s="30">
        <f t="shared" si="1265"/>
        <v>20</v>
      </c>
      <c r="H5063" s="30" t="str">
        <f t="shared" ref="H5063:H5126" si="1278">IF($D5063="","",MID($A5063,G5063+1,SEARCH(";",$A5063,G5063+1)-G5063-1))</f>
        <v>INF769K01911</v>
      </c>
      <c r="I5063" s="30">
        <f t="shared" si="1267"/>
        <v>33</v>
      </c>
      <c r="J5063" s="35" t="str">
        <f t="shared" ref="J5063:J5126" si="1279">IF($D5063="","",MID($A5063,I5063+1,SEARCH(";",$A5063,I5063+1)-I5063-1))</f>
        <v>Mirae Asset Savings Fund-Regular Plan- Monthly Dividend</v>
      </c>
      <c r="K5063" s="35">
        <f t="shared" si="1268"/>
        <v>89</v>
      </c>
      <c r="L5063" s="30" t="str">
        <f t="shared" si="1269"/>
        <v>1640.0471</v>
      </c>
      <c r="M5063" s="30">
        <f t="shared" si="1270"/>
        <v>99</v>
      </c>
      <c r="N5063" s="30" t="str">
        <f t="shared" si="1271"/>
        <v>1640.0471</v>
      </c>
      <c r="O5063" s="30">
        <f t="shared" si="1272"/>
        <v>109</v>
      </c>
      <c r="P5063" s="30" t="str">
        <f t="shared" si="1273"/>
        <v>1640.0471</v>
      </c>
      <c r="Q5063" s="30">
        <f t="shared" si="1274"/>
        <v>119</v>
      </c>
      <c r="R5063" s="36" t="str">
        <f t="shared" si="1275"/>
        <v>08-Aug-2017</v>
      </c>
      <c r="S5063" s="37">
        <f t="shared" si="1266"/>
        <v>1640.0471</v>
      </c>
    </row>
    <row r="5064" spans="1:19">
      <c r="A5064" s="30" t="s">
        <v>5990</v>
      </c>
      <c r="D5064" s="30" t="str">
        <f t="shared" si="1276"/>
        <v>107699</v>
      </c>
      <c r="E5064" s="30">
        <f t="shared" ref="E5064:E5127" si="1280">IF($D5064="","",LEN(D5064)+1)</f>
        <v>7</v>
      </c>
      <c r="F5064" s="30" t="str">
        <f t="shared" si="1277"/>
        <v>INF769K01887</v>
      </c>
      <c r="G5064" s="30">
        <f t="shared" ref="G5064:G5127" si="1281">IF($D5064="","",E5064+(LEN(F5064)+1))</f>
        <v>20</v>
      </c>
      <c r="H5064" s="30" t="str">
        <f t="shared" si="1278"/>
        <v>INF769K01929</v>
      </c>
      <c r="I5064" s="30">
        <f t="shared" si="1267"/>
        <v>33</v>
      </c>
      <c r="J5064" s="35" t="str">
        <f t="shared" si="1279"/>
        <v>Mirae Asset Savings Fund-Regular Plan- Quarterly Dividend</v>
      </c>
      <c r="K5064" s="35">
        <f t="shared" si="1268"/>
        <v>91</v>
      </c>
      <c r="L5064" s="30" t="str">
        <f t="shared" si="1269"/>
        <v>1000.3693</v>
      </c>
      <c r="M5064" s="30">
        <f t="shared" si="1270"/>
        <v>101</v>
      </c>
      <c r="N5064" s="30" t="str">
        <f t="shared" si="1271"/>
        <v>1000.3693</v>
      </c>
      <c r="O5064" s="30">
        <f t="shared" si="1272"/>
        <v>111</v>
      </c>
      <c r="P5064" s="30" t="str">
        <f t="shared" si="1273"/>
        <v>1000.3693</v>
      </c>
      <c r="Q5064" s="30">
        <f t="shared" si="1274"/>
        <v>121</v>
      </c>
      <c r="R5064" s="36" t="str">
        <f t="shared" si="1275"/>
        <v>26-Jun-2012</v>
      </c>
      <c r="S5064" s="37">
        <f t="shared" ref="S5064:S5127" si="1282">IF(L5064="","",L5064+0)</f>
        <v>1000.3693</v>
      </c>
    </row>
    <row r="5065" spans="1:19">
      <c r="A5065" s="30" t="s">
        <v>10561</v>
      </c>
      <c r="D5065" s="30" t="str">
        <f t="shared" si="1276"/>
        <v>107696</v>
      </c>
      <c r="E5065" s="30">
        <f t="shared" si="1280"/>
        <v>7</v>
      </c>
      <c r="F5065" s="30" t="str">
        <f t="shared" si="1277"/>
        <v>-</v>
      </c>
      <c r="G5065" s="30">
        <f t="shared" si="1281"/>
        <v>9</v>
      </c>
      <c r="H5065" s="30" t="str">
        <f t="shared" si="1278"/>
        <v>INF769K01903</v>
      </c>
      <c r="I5065" s="30">
        <f t="shared" si="1267"/>
        <v>22</v>
      </c>
      <c r="J5065" s="35" t="str">
        <f t="shared" si="1279"/>
        <v>Mirae Asset Savings Fund-Regular Plan- Weekly Dividend</v>
      </c>
      <c r="K5065" s="35">
        <f t="shared" si="1268"/>
        <v>77</v>
      </c>
      <c r="L5065" s="30" t="str">
        <f t="shared" si="1269"/>
        <v>1636.9903</v>
      </c>
      <c r="M5065" s="30">
        <f t="shared" si="1270"/>
        <v>87</v>
      </c>
      <c r="N5065" s="30" t="str">
        <f t="shared" si="1271"/>
        <v>1636.9903</v>
      </c>
      <c r="O5065" s="30">
        <f t="shared" si="1272"/>
        <v>97</v>
      </c>
      <c r="P5065" s="30" t="str">
        <f t="shared" si="1273"/>
        <v>1636.9903</v>
      </c>
      <c r="Q5065" s="30">
        <f t="shared" si="1274"/>
        <v>107</v>
      </c>
      <c r="R5065" s="36" t="str">
        <f t="shared" si="1275"/>
        <v>08-Aug-2017</v>
      </c>
      <c r="S5065" s="37">
        <f t="shared" si="1282"/>
        <v>1636.9902999999999</v>
      </c>
    </row>
    <row r="5066" spans="1:19">
      <c r="A5066" s="30" t="s">
        <v>10562</v>
      </c>
      <c r="D5066" s="30" t="str">
        <f t="shared" si="1276"/>
        <v>107705</v>
      </c>
      <c r="E5066" s="30">
        <f t="shared" si="1280"/>
        <v>7</v>
      </c>
      <c r="F5066" s="30" t="str">
        <f t="shared" si="1277"/>
        <v>INF769K01937</v>
      </c>
      <c r="G5066" s="30">
        <f t="shared" si="1281"/>
        <v>20</v>
      </c>
      <c r="H5066" s="30" t="str">
        <f t="shared" si="1278"/>
        <v>-</v>
      </c>
      <c r="I5066" s="30">
        <f t="shared" si="1267"/>
        <v>22</v>
      </c>
      <c r="J5066" s="35" t="str">
        <f t="shared" si="1279"/>
        <v>Mirae Asset Savings Fund-Regular Savings Plan- Growth</v>
      </c>
      <c r="K5066" s="35">
        <f t="shared" si="1268"/>
        <v>76</v>
      </c>
      <c r="L5066" s="30" t="str">
        <f t="shared" si="1269"/>
        <v>1447.6265</v>
      </c>
      <c r="M5066" s="30">
        <f t="shared" si="1270"/>
        <v>86</v>
      </c>
      <c r="N5066" s="30" t="str">
        <f t="shared" si="1271"/>
        <v>1447.6265</v>
      </c>
      <c r="O5066" s="30">
        <f t="shared" si="1272"/>
        <v>96</v>
      </c>
      <c r="P5066" s="30" t="str">
        <f t="shared" si="1273"/>
        <v>1447.6265</v>
      </c>
      <c r="Q5066" s="30">
        <f t="shared" si="1274"/>
        <v>106</v>
      </c>
      <c r="R5066" s="36" t="str">
        <f t="shared" si="1275"/>
        <v>08-Aug-2017</v>
      </c>
      <c r="S5066" s="37">
        <f t="shared" si="1282"/>
        <v>1447.6265000000001</v>
      </c>
    </row>
    <row r="5067" spans="1:19" ht="26">
      <c r="A5067" s="30" t="s">
        <v>10563</v>
      </c>
      <c r="D5067" s="30" t="str">
        <f t="shared" si="1276"/>
        <v>107704</v>
      </c>
      <c r="E5067" s="30">
        <f t="shared" si="1280"/>
        <v>7</v>
      </c>
      <c r="F5067" s="30" t="str">
        <f t="shared" si="1277"/>
        <v>INF769K01960</v>
      </c>
      <c r="G5067" s="30">
        <f t="shared" si="1281"/>
        <v>20</v>
      </c>
      <c r="H5067" s="30" t="str">
        <f t="shared" si="1278"/>
        <v>INF769K01AA0</v>
      </c>
      <c r="I5067" s="30">
        <f t="shared" si="1267"/>
        <v>33</v>
      </c>
      <c r="J5067" s="35" t="str">
        <f t="shared" si="1279"/>
        <v>Mirae Asset Savings Fund-Regular Savings Plan- Monthly Dividend</v>
      </c>
      <c r="K5067" s="35">
        <f t="shared" si="1268"/>
        <v>97</v>
      </c>
      <c r="L5067" s="30" t="str">
        <f t="shared" si="1269"/>
        <v>1098.8933</v>
      </c>
      <c r="M5067" s="30">
        <f t="shared" si="1270"/>
        <v>107</v>
      </c>
      <c r="N5067" s="30" t="str">
        <f t="shared" si="1271"/>
        <v>1098.8933</v>
      </c>
      <c r="O5067" s="30">
        <f t="shared" si="1272"/>
        <v>117</v>
      </c>
      <c r="P5067" s="30" t="str">
        <f t="shared" si="1273"/>
        <v>1098.8933</v>
      </c>
      <c r="Q5067" s="30">
        <f t="shared" si="1274"/>
        <v>127</v>
      </c>
      <c r="R5067" s="36" t="str">
        <f t="shared" si="1275"/>
        <v>08-Aug-2017</v>
      </c>
      <c r="S5067" s="37">
        <f t="shared" si="1282"/>
        <v>1098.8933</v>
      </c>
    </row>
    <row r="5068" spans="1:19" ht="26">
      <c r="A5068" s="30" t="s">
        <v>10564</v>
      </c>
      <c r="D5068" s="30" t="str">
        <f t="shared" si="1276"/>
        <v>107702</v>
      </c>
      <c r="E5068" s="30">
        <f t="shared" si="1280"/>
        <v>7</v>
      </c>
      <c r="F5068" s="30" t="str">
        <f t="shared" si="1277"/>
        <v>INF769K01978</v>
      </c>
      <c r="G5068" s="30">
        <f t="shared" si="1281"/>
        <v>20</v>
      </c>
      <c r="H5068" s="30" t="str">
        <f t="shared" si="1278"/>
        <v>INF769K01AB8</v>
      </c>
      <c r="I5068" s="30">
        <f t="shared" si="1267"/>
        <v>33</v>
      </c>
      <c r="J5068" s="35" t="str">
        <f t="shared" si="1279"/>
        <v>Mirae Asset Savings Fund-Regular Savings Plan- Quarterly Dividend</v>
      </c>
      <c r="K5068" s="35">
        <f t="shared" si="1268"/>
        <v>99</v>
      </c>
      <c r="L5068" s="30" t="str">
        <f t="shared" si="1269"/>
        <v>1031.1647</v>
      </c>
      <c r="M5068" s="30">
        <f t="shared" si="1270"/>
        <v>109</v>
      </c>
      <c r="N5068" s="30" t="str">
        <f t="shared" si="1271"/>
        <v>1031.1647</v>
      </c>
      <c r="O5068" s="30">
        <f t="shared" si="1272"/>
        <v>119</v>
      </c>
      <c r="P5068" s="30" t="str">
        <f t="shared" si="1273"/>
        <v>1031.1647</v>
      </c>
      <c r="Q5068" s="30">
        <f t="shared" si="1274"/>
        <v>129</v>
      </c>
      <c r="R5068" s="36" t="str">
        <f t="shared" si="1275"/>
        <v>08-Aug-2017</v>
      </c>
      <c r="S5068" s="37">
        <f t="shared" si="1282"/>
        <v>1031.1647</v>
      </c>
    </row>
    <row r="5069" spans="1:19">
      <c r="A5069" s="30" t="s">
        <v>10565</v>
      </c>
      <c r="D5069" s="30" t="str">
        <f t="shared" si="1276"/>
        <v>107700</v>
      </c>
      <c r="E5069" s="30">
        <f t="shared" si="1280"/>
        <v>7</v>
      </c>
      <c r="F5069" s="30" t="str">
        <f t="shared" si="1277"/>
        <v>-</v>
      </c>
      <c r="G5069" s="30">
        <f t="shared" si="1281"/>
        <v>9</v>
      </c>
      <c r="H5069" s="30" t="str">
        <f t="shared" si="1278"/>
        <v>INF769K01986</v>
      </c>
      <c r="I5069" s="30">
        <f t="shared" ref="I5069:I5132" si="1283">IF($D5069="","",G5069+LEN(H5069)+1)</f>
        <v>22</v>
      </c>
      <c r="J5069" s="35" t="str">
        <f t="shared" si="1279"/>
        <v>Mirae Asset SavingsFund-Regular Savings Plan- Daily Dividend</v>
      </c>
      <c r="K5069" s="35">
        <f t="shared" ref="K5069:K5132" si="1284">IF($D5069="","",I5069+LEN(J5069)+1)</f>
        <v>83</v>
      </c>
      <c r="L5069" s="30" t="str">
        <f t="shared" ref="L5069:L5132" si="1285">IF($D5069="","",MID($A5069,K5069+1,SEARCH(";",$A5069,K5069+1)-K5069-1))</f>
        <v>1017.5948</v>
      </c>
      <c r="M5069" s="30">
        <f t="shared" ref="M5069:M5132" si="1286">IF($D5069="","",K5069+LEN(L5069)+1)</f>
        <v>93</v>
      </c>
      <c r="N5069" s="30" t="str">
        <f t="shared" ref="N5069:N5132" si="1287">IF($D5069="","",MID($A5069,M5069+1,SEARCH(";",$A5069,M5069+1)-M5069-1))</f>
        <v>1017.5948</v>
      </c>
      <c r="O5069" s="30">
        <f t="shared" ref="O5069:O5132" si="1288">IF($D5069="","",M5069+LEN(N5069)+1)</f>
        <v>103</v>
      </c>
      <c r="P5069" s="30" t="str">
        <f t="shared" ref="P5069:P5132" si="1289">IF($D5069="","",MID($A5069,O5069+1,SEARCH(";",$A5069,O5069+1)-O5069-1))</f>
        <v>1017.5948</v>
      </c>
      <c r="Q5069" s="30">
        <f t="shared" ref="Q5069:Q5132" si="1290">IF($D5069="","",O5069+LEN(P5069)+1)</f>
        <v>113</v>
      </c>
      <c r="R5069" s="36" t="str">
        <f t="shared" ref="R5069:R5132" si="1291">IF($D5069="","",MID($A5069,Q5069+1,15))</f>
        <v>08-Aug-2017</v>
      </c>
      <c r="S5069" s="37">
        <f t="shared" si="1282"/>
        <v>1017.5948</v>
      </c>
    </row>
    <row r="5070" spans="1:19" ht="26">
      <c r="A5070" s="30" t="s">
        <v>385</v>
      </c>
      <c r="D5070" s="30" t="str">
        <f t="shared" si="1276"/>
        <v>112020</v>
      </c>
      <c r="E5070" s="30">
        <f t="shared" si="1280"/>
        <v>7</v>
      </c>
      <c r="F5070" s="30" t="str">
        <f t="shared" si="1277"/>
        <v>INF769K01226</v>
      </c>
      <c r="G5070" s="30">
        <f t="shared" si="1281"/>
        <v>20</v>
      </c>
      <c r="H5070" s="30" t="str">
        <f t="shared" si="1278"/>
        <v>-</v>
      </c>
      <c r="I5070" s="30">
        <f t="shared" si="1283"/>
        <v>22</v>
      </c>
      <c r="J5070" s="35" t="str">
        <f t="shared" si="1279"/>
        <v>Mirae Asset Short Term Bond Fund - Regular - Mly Dividend Option</v>
      </c>
      <c r="K5070" s="35">
        <f t="shared" si="1284"/>
        <v>87</v>
      </c>
      <c r="L5070" s="30" t="str">
        <f t="shared" si="1285"/>
        <v>10.3019</v>
      </c>
      <c r="M5070" s="30">
        <f t="shared" si="1286"/>
        <v>95</v>
      </c>
      <c r="N5070" s="30" t="str">
        <f t="shared" si="1287"/>
        <v>10.2504</v>
      </c>
      <c r="O5070" s="30">
        <f t="shared" si="1288"/>
        <v>103</v>
      </c>
      <c r="P5070" s="30" t="str">
        <f t="shared" si="1289"/>
        <v>10.3019</v>
      </c>
      <c r="Q5070" s="30">
        <f t="shared" si="1290"/>
        <v>111</v>
      </c>
      <c r="R5070" s="36" t="str">
        <f t="shared" si="1291"/>
        <v>03-Mar-2016</v>
      </c>
      <c r="S5070" s="37">
        <f t="shared" si="1282"/>
        <v>10.3019</v>
      </c>
    </row>
    <row r="5071" spans="1:19">
      <c r="A5071" s="30" t="s">
        <v>97</v>
      </c>
      <c r="D5071" s="30" t="str">
        <f t="shared" si="1276"/>
        <v/>
      </c>
      <c r="E5071" s="30" t="str">
        <f t="shared" si="1280"/>
        <v/>
      </c>
      <c r="F5071" s="30" t="str">
        <f t="shared" si="1277"/>
        <v xml:space="preserve"> </v>
      </c>
      <c r="G5071" s="30" t="str">
        <f t="shared" si="1281"/>
        <v/>
      </c>
      <c r="H5071" s="30" t="str">
        <f t="shared" si="1278"/>
        <v/>
      </c>
      <c r="I5071" s="30" t="str">
        <f t="shared" si="1283"/>
        <v/>
      </c>
      <c r="J5071" s="35" t="str">
        <f t="shared" si="1279"/>
        <v/>
      </c>
      <c r="K5071" s="35" t="str">
        <f t="shared" si="1284"/>
        <v/>
      </c>
      <c r="L5071" s="30" t="str">
        <f t="shared" si="1285"/>
        <v/>
      </c>
      <c r="M5071" s="30" t="str">
        <f t="shared" si="1286"/>
        <v/>
      </c>
      <c r="N5071" s="30" t="str">
        <f t="shared" si="1287"/>
        <v/>
      </c>
      <c r="O5071" s="30" t="str">
        <f t="shared" si="1288"/>
        <v/>
      </c>
      <c r="P5071" s="30" t="str">
        <f t="shared" si="1289"/>
        <v/>
      </c>
      <c r="Q5071" s="30" t="str">
        <f t="shared" si="1290"/>
        <v/>
      </c>
      <c r="R5071" s="36" t="str">
        <f t="shared" si="1291"/>
        <v/>
      </c>
      <c r="S5071" s="37" t="str">
        <f t="shared" si="1282"/>
        <v/>
      </c>
    </row>
    <row r="5072" spans="1:19">
      <c r="A5072" s="30" t="s">
        <v>131</v>
      </c>
      <c r="D5072" s="30" t="str">
        <f t="shared" si="1276"/>
        <v/>
      </c>
      <c r="E5072" s="30" t="str">
        <f t="shared" si="1280"/>
        <v/>
      </c>
      <c r="F5072" s="30" t="str">
        <f t="shared" si="1277"/>
        <v>Motilal Oswal Mutual Fund</v>
      </c>
      <c r="G5072" s="30" t="str">
        <f t="shared" si="1281"/>
        <v/>
      </c>
      <c r="H5072" s="30" t="str">
        <f t="shared" si="1278"/>
        <v/>
      </c>
      <c r="I5072" s="30" t="str">
        <f t="shared" si="1283"/>
        <v/>
      </c>
      <c r="J5072" s="35" t="str">
        <f t="shared" si="1279"/>
        <v/>
      </c>
      <c r="K5072" s="35" t="str">
        <f t="shared" si="1284"/>
        <v/>
      </c>
      <c r="L5072" s="30" t="str">
        <f t="shared" si="1285"/>
        <v/>
      </c>
      <c r="M5072" s="30" t="str">
        <f t="shared" si="1286"/>
        <v/>
      </c>
      <c r="N5072" s="30" t="str">
        <f t="shared" si="1287"/>
        <v/>
      </c>
      <c r="O5072" s="30" t="str">
        <f t="shared" si="1288"/>
        <v/>
      </c>
      <c r="P5072" s="30" t="str">
        <f t="shared" si="1289"/>
        <v/>
      </c>
      <c r="Q5072" s="30" t="str">
        <f t="shared" si="1290"/>
        <v/>
      </c>
      <c r="R5072" s="36" t="str">
        <f t="shared" si="1291"/>
        <v/>
      </c>
      <c r="S5072" s="37" t="str">
        <f t="shared" si="1282"/>
        <v/>
      </c>
    </row>
    <row r="5073" spans="1:19">
      <c r="A5073" s="30" t="s">
        <v>97</v>
      </c>
      <c r="D5073" s="30" t="str">
        <f t="shared" si="1276"/>
        <v/>
      </c>
      <c r="E5073" s="30" t="str">
        <f t="shared" si="1280"/>
        <v/>
      </c>
      <c r="F5073" s="30" t="str">
        <f t="shared" si="1277"/>
        <v xml:space="preserve"> </v>
      </c>
      <c r="G5073" s="30" t="str">
        <f t="shared" si="1281"/>
        <v/>
      </c>
      <c r="H5073" s="30" t="str">
        <f t="shared" si="1278"/>
        <v/>
      </c>
      <c r="I5073" s="30" t="str">
        <f t="shared" si="1283"/>
        <v/>
      </c>
      <c r="J5073" s="35" t="str">
        <f t="shared" si="1279"/>
        <v/>
      </c>
      <c r="K5073" s="35" t="str">
        <f t="shared" si="1284"/>
        <v/>
      </c>
      <c r="L5073" s="30" t="str">
        <f t="shared" si="1285"/>
        <v/>
      </c>
      <c r="M5073" s="30" t="str">
        <f t="shared" si="1286"/>
        <v/>
      </c>
      <c r="N5073" s="30" t="str">
        <f t="shared" si="1287"/>
        <v/>
      </c>
      <c r="O5073" s="30" t="str">
        <f t="shared" si="1288"/>
        <v/>
      </c>
      <c r="P5073" s="30" t="str">
        <f t="shared" si="1289"/>
        <v/>
      </c>
      <c r="Q5073" s="30" t="str">
        <f t="shared" si="1290"/>
        <v/>
      </c>
      <c r="R5073" s="36" t="str">
        <f t="shared" si="1291"/>
        <v/>
      </c>
      <c r="S5073" s="37" t="str">
        <f t="shared" si="1282"/>
        <v/>
      </c>
    </row>
    <row r="5074" spans="1:19">
      <c r="A5074" s="30" t="s">
        <v>10566</v>
      </c>
      <c r="D5074" s="30" t="str">
        <f t="shared" si="1276"/>
        <v>124234</v>
      </c>
      <c r="E5074" s="30">
        <f t="shared" si="1280"/>
        <v>7</v>
      </c>
      <c r="F5074" s="30" t="str">
        <f t="shared" si="1277"/>
        <v>INF247L01247</v>
      </c>
      <c r="G5074" s="30">
        <f t="shared" si="1281"/>
        <v>20</v>
      </c>
      <c r="H5074" s="30" t="str">
        <f t="shared" si="1278"/>
        <v>-</v>
      </c>
      <c r="I5074" s="30">
        <f t="shared" si="1283"/>
        <v>22</v>
      </c>
      <c r="J5074" s="35" t="str">
        <f t="shared" si="1279"/>
        <v>MOSt Ultra Short Term Bond Fund-Direct Plan- Growth</v>
      </c>
      <c r="K5074" s="35">
        <f t="shared" si="1284"/>
        <v>74</v>
      </c>
      <c r="L5074" s="30" t="str">
        <f t="shared" si="1285"/>
        <v>13.2569</v>
      </c>
      <c r="M5074" s="30">
        <f t="shared" si="1286"/>
        <v>82</v>
      </c>
      <c r="N5074" s="30" t="str">
        <f t="shared" si="1287"/>
        <v>13.2569</v>
      </c>
      <c r="O5074" s="30">
        <f t="shared" si="1288"/>
        <v>90</v>
      </c>
      <c r="P5074" s="30" t="str">
        <f t="shared" si="1289"/>
        <v>13.2569</v>
      </c>
      <c r="Q5074" s="30">
        <f t="shared" si="1290"/>
        <v>98</v>
      </c>
      <c r="R5074" s="36" t="str">
        <f t="shared" si="1291"/>
        <v>09-Aug-2017</v>
      </c>
      <c r="S5074" s="37">
        <f t="shared" si="1282"/>
        <v>13.2569</v>
      </c>
    </row>
    <row r="5075" spans="1:19" ht="26">
      <c r="A5075" s="30" t="s">
        <v>10567</v>
      </c>
      <c r="D5075" s="30" t="str">
        <f t="shared" si="1276"/>
        <v>124316</v>
      </c>
      <c r="E5075" s="30">
        <f t="shared" si="1280"/>
        <v>7</v>
      </c>
      <c r="F5075" s="30" t="str">
        <f t="shared" si="1277"/>
        <v>-</v>
      </c>
      <c r="G5075" s="30">
        <f t="shared" si="1281"/>
        <v>9</v>
      </c>
      <c r="H5075" s="30" t="str">
        <f t="shared" si="1278"/>
        <v>INF247L01346</v>
      </c>
      <c r="I5075" s="30">
        <f t="shared" si="1283"/>
        <v>22</v>
      </c>
      <c r="J5075" s="35" t="str">
        <f t="shared" si="1279"/>
        <v>MOSt Ultra Short Term Bond Fund-Direct Plan-Daily Dividend Option</v>
      </c>
      <c r="K5075" s="35">
        <f t="shared" si="1284"/>
        <v>88</v>
      </c>
      <c r="L5075" s="30" t="str">
        <f t="shared" si="1285"/>
        <v>10.0063</v>
      </c>
      <c r="M5075" s="30">
        <f t="shared" si="1286"/>
        <v>96</v>
      </c>
      <c r="N5075" s="30" t="str">
        <f t="shared" si="1287"/>
        <v>10.0063</v>
      </c>
      <c r="O5075" s="30">
        <f t="shared" si="1288"/>
        <v>104</v>
      </c>
      <c r="P5075" s="30" t="str">
        <f t="shared" si="1289"/>
        <v>10.0063</v>
      </c>
      <c r="Q5075" s="30">
        <f t="shared" si="1290"/>
        <v>112</v>
      </c>
      <c r="R5075" s="36" t="str">
        <f t="shared" si="1291"/>
        <v>09-Aug-2017</v>
      </c>
      <c r="S5075" s="37">
        <f t="shared" si="1282"/>
        <v>10.0063</v>
      </c>
    </row>
    <row r="5076" spans="1:19" ht="26">
      <c r="A5076" s="30" t="s">
        <v>10568</v>
      </c>
      <c r="D5076" s="30" t="str">
        <f t="shared" si="1276"/>
        <v>124311</v>
      </c>
      <c r="E5076" s="30">
        <f t="shared" si="1280"/>
        <v>7</v>
      </c>
      <c r="F5076" s="30" t="str">
        <f t="shared" si="1277"/>
        <v>-</v>
      </c>
      <c r="G5076" s="30">
        <f t="shared" si="1281"/>
        <v>9</v>
      </c>
      <c r="H5076" s="30" t="str">
        <f t="shared" si="1278"/>
        <v>INF247L01361</v>
      </c>
      <c r="I5076" s="30">
        <f t="shared" si="1283"/>
        <v>22</v>
      </c>
      <c r="J5076" s="35" t="str">
        <f t="shared" si="1279"/>
        <v>MOSt Ultra Short Term Bond Fund-Direct Plan-Fortnightly Dividend Option</v>
      </c>
      <c r="K5076" s="35">
        <f t="shared" si="1284"/>
        <v>94</v>
      </c>
      <c r="L5076" s="30" t="str">
        <f t="shared" si="1285"/>
        <v>10.0201</v>
      </c>
      <c r="M5076" s="30">
        <f t="shared" si="1286"/>
        <v>102</v>
      </c>
      <c r="N5076" s="30" t="str">
        <f t="shared" si="1287"/>
        <v>10.0201</v>
      </c>
      <c r="O5076" s="30">
        <f t="shared" si="1288"/>
        <v>110</v>
      </c>
      <c r="P5076" s="30" t="str">
        <f t="shared" si="1289"/>
        <v>10.0201</v>
      </c>
      <c r="Q5076" s="30">
        <f t="shared" si="1290"/>
        <v>118</v>
      </c>
      <c r="R5076" s="36" t="str">
        <f t="shared" si="1291"/>
        <v>09-Aug-2017</v>
      </c>
      <c r="S5076" s="37">
        <f t="shared" si="1282"/>
        <v>10.020099999999999</v>
      </c>
    </row>
    <row r="5077" spans="1:19" ht="26">
      <c r="A5077" s="30" t="s">
        <v>10569</v>
      </c>
      <c r="D5077" s="30" t="str">
        <f t="shared" si="1276"/>
        <v>124308</v>
      </c>
      <c r="E5077" s="30">
        <f t="shared" si="1280"/>
        <v>7</v>
      </c>
      <c r="F5077" s="30" t="str">
        <f t="shared" si="1277"/>
        <v>INF247L01395</v>
      </c>
      <c r="G5077" s="30">
        <f t="shared" si="1281"/>
        <v>20</v>
      </c>
      <c r="H5077" s="30" t="str">
        <f t="shared" si="1278"/>
        <v>INF247L01379</v>
      </c>
      <c r="I5077" s="30">
        <f t="shared" si="1283"/>
        <v>33</v>
      </c>
      <c r="J5077" s="35" t="str">
        <f t="shared" si="1279"/>
        <v>MOSt Ultra Short Term Bond Fund-Direct Plan-Monthly Dividend Option</v>
      </c>
      <c r="K5077" s="35">
        <f t="shared" si="1284"/>
        <v>101</v>
      </c>
      <c r="L5077" s="30" t="str">
        <f t="shared" si="1285"/>
        <v>10.0203</v>
      </c>
      <c r="M5077" s="30">
        <f t="shared" si="1286"/>
        <v>109</v>
      </c>
      <c r="N5077" s="30" t="str">
        <f t="shared" si="1287"/>
        <v>10.0203</v>
      </c>
      <c r="O5077" s="30">
        <f t="shared" si="1288"/>
        <v>117</v>
      </c>
      <c r="P5077" s="30" t="str">
        <f t="shared" si="1289"/>
        <v>10.0203</v>
      </c>
      <c r="Q5077" s="30">
        <f t="shared" si="1290"/>
        <v>125</v>
      </c>
      <c r="R5077" s="36" t="str">
        <f t="shared" si="1291"/>
        <v>09-Aug-2017</v>
      </c>
      <c r="S5077" s="37">
        <f t="shared" si="1282"/>
        <v>10.020300000000001</v>
      </c>
    </row>
    <row r="5078" spans="1:19" ht="26">
      <c r="A5078" s="30" t="s">
        <v>10570</v>
      </c>
      <c r="D5078" s="30" t="str">
        <f t="shared" si="1276"/>
        <v>124312</v>
      </c>
      <c r="E5078" s="30">
        <f t="shared" si="1280"/>
        <v>7</v>
      </c>
      <c r="F5078" s="30" t="str">
        <f t="shared" si="1277"/>
        <v>INF247L01403</v>
      </c>
      <c r="G5078" s="30">
        <f t="shared" si="1281"/>
        <v>20</v>
      </c>
      <c r="H5078" s="30" t="str">
        <f t="shared" si="1278"/>
        <v>INF247L01387</v>
      </c>
      <c r="I5078" s="30">
        <f t="shared" si="1283"/>
        <v>33</v>
      </c>
      <c r="J5078" s="35" t="str">
        <f t="shared" si="1279"/>
        <v>MOSt Ultra Short Term Bond Fund-Direct Plan-Quarterly Dividend Option</v>
      </c>
      <c r="K5078" s="35">
        <f t="shared" si="1284"/>
        <v>103</v>
      </c>
      <c r="L5078" s="30" t="str">
        <f t="shared" si="1285"/>
        <v>10.0889</v>
      </c>
      <c r="M5078" s="30">
        <f t="shared" si="1286"/>
        <v>111</v>
      </c>
      <c r="N5078" s="30" t="str">
        <f t="shared" si="1287"/>
        <v>10.0889</v>
      </c>
      <c r="O5078" s="30">
        <f t="shared" si="1288"/>
        <v>119</v>
      </c>
      <c r="P5078" s="30" t="str">
        <f t="shared" si="1289"/>
        <v>10.0889</v>
      </c>
      <c r="Q5078" s="30">
        <f t="shared" si="1290"/>
        <v>127</v>
      </c>
      <c r="R5078" s="36" t="str">
        <f t="shared" si="1291"/>
        <v>09-Aug-2017</v>
      </c>
      <c r="S5078" s="37">
        <f t="shared" si="1282"/>
        <v>10.088900000000001</v>
      </c>
    </row>
    <row r="5079" spans="1:19" ht="26">
      <c r="A5079" s="30" t="s">
        <v>10571</v>
      </c>
      <c r="D5079" s="30" t="str">
        <f t="shared" si="1276"/>
        <v>124306</v>
      </c>
      <c r="E5079" s="30">
        <f t="shared" si="1280"/>
        <v>7</v>
      </c>
      <c r="F5079" s="30" t="str">
        <f t="shared" si="1277"/>
        <v>-</v>
      </c>
      <c r="G5079" s="30">
        <f t="shared" si="1281"/>
        <v>9</v>
      </c>
      <c r="H5079" s="30" t="str">
        <f t="shared" si="1278"/>
        <v>INF247L01353</v>
      </c>
      <c r="I5079" s="30">
        <f t="shared" si="1283"/>
        <v>22</v>
      </c>
      <c r="J5079" s="35" t="str">
        <f t="shared" si="1279"/>
        <v>MOSt Ultra Short Term Bond Fund-Direct Plan-Weekly Dividend Option</v>
      </c>
      <c r="K5079" s="35">
        <f t="shared" si="1284"/>
        <v>89</v>
      </c>
      <c r="L5079" s="30" t="str">
        <f t="shared" si="1285"/>
        <v>10.0124</v>
      </c>
      <c r="M5079" s="30">
        <f t="shared" si="1286"/>
        <v>97</v>
      </c>
      <c r="N5079" s="30" t="str">
        <f t="shared" si="1287"/>
        <v>10.0124</v>
      </c>
      <c r="O5079" s="30">
        <f t="shared" si="1288"/>
        <v>105</v>
      </c>
      <c r="P5079" s="30" t="str">
        <f t="shared" si="1289"/>
        <v>10.0124</v>
      </c>
      <c r="Q5079" s="30">
        <f t="shared" si="1290"/>
        <v>113</v>
      </c>
      <c r="R5079" s="36" t="str">
        <f t="shared" si="1291"/>
        <v>09-Aug-2017</v>
      </c>
      <c r="S5079" s="37">
        <f t="shared" si="1282"/>
        <v>10.0124</v>
      </c>
    </row>
    <row r="5080" spans="1:19">
      <c r="A5080" s="30" t="s">
        <v>10572</v>
      </c>
      <c r="D5080" s="30" t="str">
        <f t="shared" si="1276"/>
        <v>124233</v>
      </c>
      <c r="E5080" s="30">
        <f t="shared" si="1280"/>
        <v>7</v>
      </c>
      <c r="F5080" s="30" t="str">
        <f t="shared" si="1277"/>
        <v>INF247L01213</v>
      </c>
      <c r="G5080" s="30">
        <f t="shared" si="1281"/>
        <v>20</v>
      </c>
      <c r="H5080" s="30" t="str">
        <f t="shared" si="1278"/>
        <v>-</v>
      </c>
      <c r="I5080" s="30">
        <f t="shared" si="1283"/>
        <v>22</v>
      </c>
      <c r="J5080" s="35" t="str">
        <f t="shared" si="1279"/>
        <v>MOSt Ultra Short Term Bond Fund-Regular Plan- Growth</v>
      </c>
      <c r="K5080" s="35">
        <f t="shared" si="1284"/>
        <v>75</v>
      </c>
      <c r="L5080" s="30" t="str">
        <f t="shared" si="1285"/>
        <v>12.9601</v>
      </c>
      <c r="M5080" s="30">
        <f t="shared" si="1286"/>
        <v>83</v>
      </c>
      <c r="N5080" s="30" t="str">
        <f t="shared" si="1287"/>
        <v>12.9601</v>
      </c>
      <c r="O5080" s="30">
        <f t="shared" si="1288"/>
        <v>91</v>
      </c>
      <c r="P5080" s="30" t="str">
        <f t="shared" si="1289"/>
        <v>12.9601</v>
      </c>
      <c r="Q5080" s="30">
        <f t="shared" si="1290"/>
        <v>99</v>
      </c>
      <c r="R5080" s="36" t="str">
        <f t="shared" si="1291"/>
        <v>09-Aug-2017</v>
      </c>
      <c r="S5080" s="37">
        <f t="shared" si="1282"/>
        <v>12.960100000000001</v>
      </c>
    </row>
    <row r="5081" spans="1:19" ht="26">
      <c r="A5081" s="30" t="s">
        <v>10573</v>
      </c>
      <c r="D5081" s="30" t="str">
        <f t="shared" si="1276"/>
        <v>124303</v>
      </c>
      <c r="E5081" s="30">
        <f t="shared" si="1280"/>
        <v>7</v>
      </c>
      <c r="F5081" s="30" t="str">
        <f t="shared" si="1277"/>
        <v>-</v>
      </c>
      <c r="G5081" s="30">
        <f t="shared" si="1281"/>
        <v>9</v>
      </c>
      <c r="H5081" s="30" t="str">
        <f t="shared" si="1278"/>
        <v>INF247L01270</v>
      </c>
      <c r="I5081" s="30">
        <f t="shared" si="1283"/>
        <v>22</v>
      </c>
      <c r="J5081" s="35" t="str">
        <f t="shared" si="1279"/>
        <v>MOSt Ultra Short Term Bond Fund-Regular Plan-Daily Dividend Option</v>
      </c>
      <c r="K5081" s="35">
        <f t="shared" si="1284"/>
        <v>89</v>
      </c>
      <c r="L5081" s="30" t="str">
        <f t="shared" si="1285"/>
        <v>10.0146</v>
      </c>
      <c r="M5081" s="30">
        <f t="shared" si="1286"/>
        <v>97</v>
      </c>
      <c r="N5081" s="30" t="str">
        <f t="shared" si="1287"/>
        <v>10.0146</v>
      </c>
      <c r="O5081" s="30">
        <f t="shared" si="1288"/>
        <v>105</v>
      </c>
      <c r="P5081" s="30" t="str">
        <f t="shared" si="1289"/>
        <v>10.0146</v>
      </c>
      <c r="Q5081" s="30">
        <f t="shared" si="1290"/>
        <v>113</v>
      </c>
      <c r="R5081" s="36" t="str">
        <f t="shared" si="1291"/>
        <v>09-Aug-2017</v>
      </c>
      <c r="S5081" s="37">
        <f t="shared" si="1282"/>
        <v>10.0146</v>
      </c>
    </row>
    <row r="5082" spans="1:19" ht="26">
      <c r="A5082" s="30" t="s">
        <v>10574</v>
      </c>
      <c r="D5082" s="30" t="str">
        <f t="shared" si="1276"/>
        <v>124313</v>
      </c>
      <c r="E5082" s="30">
        <f t="shared" si="1280"/>
        <v>7</v>
      </c>
      <c r="F5082" s="30" t="str">
        <f t="shared" si="1277"/>
        <v>-</v>
      </c>
      <c r="G5082" s="30">
        <f t="shared" si="1281"/>
        <v>9</v>
      </c>
      <c r="H5082" s="30" t="str">
        <f t="shared" si="1278"/>
        <v>INF247L01296</v>
      </c>
      <c r="I5082" s="30">
        <f t="shared" si="1283"/>
        <v>22</v>
      </c>
      <c r="J5082" s="35" t="str">
        <f t="shared" si="1279"/>
        <v>MOSt Ultra Short Term Bond Fund-Regular Plan-Fortnightly Dividend Option</v>
      </c>
      <c r="K5082" s="35">
        <f t="shared" si="1284"/>
        <v>95</v>
      </c>
      <c r="L5082" s="30" t="str">
        <f t="shared" si="1285"/>
        <v>10.0190</v>
      </c>
      <c r="M5082" s="30">
        <f t="shared" si="1286"/>
        <v>103</v>
      </c>
      <c r="N5082" s="30" t="str">
        <f t="shared" si="1287"/>
        <v>10.0190</v>
      </c>
      <c r="O5082" s="30">
        <f t="shared" si="1288"/>
        <v>111</v>
      </c>
      <c r="P5082" s="30" t="str">
        <f t="shared" si="1289"/>
        <v>10.0190</v>
      </c>
      <c r="Q5082" s="30">
        <f t="shared" si="1290"/>
        <v>119</v>
      </c>
      <c r="R5082" s="36" t="str">
        <f t="shared" si="1291"/>
        <v>09-Aug-2017</v>
      </c>
      <c r="S5082" s="37">
        <f t="shared" si="1282"/>
        <v>10.019</v>
      </c>
    </row>
    <row r="5083" spans="1:19" ht="26">
      <c r="A5083" s="30" t="s">
        <v>10575</v>
      </c>
      <c r="D5083" s="30" t="str">
        <f t="shared" si="1276"/>
        <v>124315</v>
      </c>
      <c r="E5083" s="30">
        <f t="shared" si="1280"/>
        <v>7</v>
      </c>
      <c r="F5083" s="30" t="str">
        <f t="shared" si="1277"/>
        <v>INF247L01320</v>
      </c>
      <c r="G5083" s="30">
        <f t="shared" si="1281"/>
        <v>20</v>
      </c>
      <c r="H5083" s="30" t="str">
        <f t="shared" si="1278"/>
        <v>INF247L01304</v>
      </c>
      <c r="I5083" s="30">
        <f t="shared" si="1283"/>
        <v>33</v>
      </c>
      <c r="J5083" s="35" t="str">
        <f t="shared" si="1279"/>
        <v>MOSt Ultra Short Term Bond Fund-Regular Plan-Monthly Dividend Plan</v>
      </c>
      <c r="K5083" s="35">
        <f t="shared" si="1284"/>
        <v>100</v>
      </c>
      <c r="L5083" s="30" t="str">
        <f t="shared" si="1285"/>
        <v>10.0194</v>
      </c>
      <c r="M5083" s="30">
        <f t="shared" si="1286"/>
        <v>108</v>
      </c>
      <c r="N5083" s="30" t="str">
        <f t="shared" si="1287"/>
        <v>10.0194</v>
      </c>
      <c r="O5083" s="30">
        <f t="shared" si="1288"/>
        <v>116</v>
      </c>
      <c r="P5083" s="30" t="str">
        <f t="shared" si="1289"/>
        <v>10.0194</v>
      </c>
      <c r="Q5083" s="30">
        <f t="shared" si="1290"/>
        <v>124</v>
      </c>
      <c r="R5083" s="36" t="str">
        <f t="shared" si="1291"/>
        <v>09-Aug-2017</v>
      </c>
      <c r="S5083" s="37">
        <f t="shared" si="1282"/>
        <v>10.019399999999999</v>
      </c>
    </row>
    <row r="5084" spans="1:19" ht="26">
      <c r="A5084" s="30" t="s">
        <v>10576</v>
      </c>
      <c r="D5084" s="30" t="str">
        <f t="shared" si="1276"/>
        <v>124305</v>
      </c>
      <c r="E5084" s="30">
        <f t="shared" si="1280"/>
        <v>7</v>
      </c>
      <c r="F5084" s="30" t="str">
        <f t="shared" si="1277"/>
        <v>INF247L01338</v>
      </c>
      <c r="G5084" s="30">
        <f t="shared" si="1281"/>
        <v>20</v>
      </c>
      <c r="H5084" s="30" t="str">
        <f t="shared" si="1278"/>
        <v>INF247L01312</v>
      </c>
      <c r="I5084" s="30">
        <f t="shared" si="1283"/>
        <v>33</v>
      </c>
      <c r="J5084" s="35" t="str">
        <f t="shared" si="1279"/>
        <v>MOSt Ultra Short Term Bond Fund-Regular Plan-Quarterly Dividend Plan</v>
      </c>
      <c r="K5084" s="35">
        <f t="shared" si="1284"/>
        <v>102</v>
      </c>
      <c r="L5084" s="30" t="str">
        <f t="shared" si="1285"/>
        <v>10.0929</v>
      </c>
      <c r="M5084" s="30">
        <f t="shared" si="1286"/>
        <v>110</v>
      </c>
      <c r="N5084" s="30" t="str">
        <f t="shared" si="1287"/>
        <v>10.0929</v>
      </c>
      <c r="O5084" s="30">
        <f t="shared" si="1288"/>
        <v>118</v>
      </c>
      <c r="P5084" s="30" t="str">
        <f t="shared" si="1289"/>
        <v>10.0929</v>
      </c>
      <c r="Q5084" s="30">
        <f t="shared" si="1290"/>
        <v>126</v>
      </c>
      <c r="R5084" s="36" t="str">
        <f t="shared" si="1291"/>
        <v>09-Aug-2017</v>
      </c>
      <c r="S5084" s="37">
        <f t="shared" si="1282"/>
        <v>10.0929</v>
      </c>
    </row>
    <row r="5085" spans="1:19" ht="26">
      <c r="A5085" s="30" t="s">
        <v>10577</v>
      </c>
      <c r="D5085" s="30" t="str">
        <f t="shared" si="1276"/>
        <v>124310</v>
      </c>
      <c r="E5085" s="30">
        <f t="shared" si="1280"/>
        <v>7</v>
      </c>
      <c r="F5085" s="30" t="str">
        <f t="shared" si="1277"/>
        <v>-</v>
      </c>
      <c r="G5085" s="30">
        <f t="shared" si="1281"/>
        <v>9</v>
      </c>
      <c r="H5085" s="30" t="str">
        <f t="shared" si="1278"/>
        <v>INF247L01288</v>
      </c>
      <c r="I5085" s="30">
        <f t="shared" si="1283"/>
        <v>22</v>
      </c>
      <c r="J5085" s="35" t="str">
        <f t="shared" si="1279"/>
        <v>MOSt Ultra Short Term Bond Fund-Regular Plan-Weekly Dividend Option</v>
      </c>
      <c r="K5085" s="35">
        <f t="shared" si="1284"/>
        <v>90</v>
      </c>
      <c r="L5085" s="30" t="str">
        <f t="shared" si="1285"/>
        <v>10.0127</v>
      </c>
      <c r="M5085" s="30">
        <f t="shared" si="1286"/>
        <v>98</v>
      </c>
      <c r="N5085" s="30" t="str">
        <f t="shared" si="1287"/>
        <v>10.0127</v>
      </c>
      <c r="O5085" s="30">
        <f t="shared" si="1288"/>
        <v>106</v>
      </c>
      <c r="P5085" s="30" t="str">
        <f t="shared" si="1289"/>
        <v>10.0127</v>
      </c>
      <c r="Q5085" s="30">
        <f t="shared" si="1290"/>
        <v>114</v>
      </c>
      <c r="R5085" s="36" t="str">
        <f t="shared" si="1291"/>
        <v>09-Aug-2017</v>
      </c>
      <c r="S5085" s="37">
        <f t="shared" si="1282"/>
        <v>10.012700000000001</v>
      </c>
    </row>
    <row r="5086" spans="1:19">
      <c r="A5086" s="30" t="s">
        <v>97</v>
      </c>
      <c r="D5086" s="30" t="str">
        <f t="shared" si="1276"/>
        <v/>
      </c>
      <c r="E5086" s="30" t="str">
        <f t="shared" si="1280"/>
        <v/>
      </c>
      <c r="F5086" s="30" t="str">
        <f t="shared" si="1277"/>
        <v xml:space="preserve"> </v>
      </c>
      <c r="G5086" s="30" t="str">
        <f t="shared" si="1281"/>
        <v/>
      </c>
      <c r="H5086" s="30" t="str">
        <f t="shared" si="1278"/>
        <v/>
      </c>
      <c r="I5086" s="30" t="str">
        <f t="shared" si="1283"/>
        <v/>
      </c>
      <c r="J5086" s="35" t="str">
        <f t="shared" si="1279"/>
        <v/>
      </c>
      <c r="K5086" s="35" t="str">
        <f t="shared" si="1284"/>
        <v/>
      </c>
      <c r="L5086" s="30" t="str">
        <f t="shared" si="1285"/>
        <v/>
      </c>
      <c r="M5086" s="30" t="str">
        <f t="shared" si="1286"/>
        <v/>
      </c>
      <c r="N5086" s="30" t="str">
        <f t="shared" si="1287"/>
        <v/>
      </c>
      <c r="O5086" s="30" t="str">
        <f t="shared" si="1288"/>
        <v/>
      </c>
      <c r="P5086" s="30" t="str">
        <f t="shared" si="1289"/>
        <v/>
      </c>
      <c r="Q5086" s="30" t="str">
        <f t="shared" si="1290"/>
        <v/>
      </c>
      <c r="R5086" s="36" t="str">
        <f t="shared" si="1291"/>
        <v/>
      </c>
      <c r="S5086" s="37" t="str">
        <f t="shared" si="1282"/>
        <v/>
      </c>
    </row>
    <row r="5087" spans="1:19">
      <c r="A5087" s="30" t="s">
        <v>132</v>
      </c>
      <c r="D5087" s="30" t="str">
        <f t="shared" si="1276"/>
        <v/>
      </c>
      <c r="E5087" s="30" t="str">
        <f t="shared" si="1280"/>
        <v/>
      </c>
      <c r="F5087" s="30" t="str">
        <f t="shared" si="1277"/>
        <v>Peerless Mutual Fund</v>
      </c>
      <c r="G5087" s="30" t="str">
        <f t="shared" si="1281"/>
        <v/>
      </c>
      <c r="H5087" s="30" t="str">
        <f t="shared" si="1278"/>
        <v/>
      </c>
      <c r="I5087" s="30" t="str">
        <f t="shared" si="1283"/>
        <v/>
      </c>
      <c r="J5087" s="35" t="str">
        <f t="shared" si="1279"/>
        <v/>
      </c>
      <c r="K5087" s="35" t="str">
        <f t="shared" si="1284"/>
        <v/>
      </c>
      <c r="L5087" s="30" t="str">
        <f t="shared" si="1285"/>
        <v/>
      </c>
      <c r="M5087" s="30" t="str">
        <f t="shared" si="1286"/>
        <v/>
      </c>
      <c r="N5087" s="30" t="str">
        <f t="shared" si="1287"/>
        <v/>
      </c>
      <c r="O5087" s="30" t="str">
        <f t="shared" si="1288"/>
        <v/>
      </c>
      <c r="P5087" s="30" t="str">
        <f t="shared" si="1289"/>
        <v/>
      </c>
      <c r="Q5087" s="30" t="str">
        <f t="shared" si="1290"/>
        <v/>
      </c>
      <c r="R5087" s="36" t="str">
        <f t="shared" si="1291"/>
        <v/>
      </c>
      <c r="S5087" s="37" t="str">
        <f t="shared" si="1282"/>
        <v/>
      </c>
    </row>
    <row r="5088" spans="1:19">
      <c r="A5088" s="30" t="s">
        <v>97</v>
      </c>
      <c r="D5088" s="30" t="str">
        <f t="shared" si="1276"/>
        <v/>
      </c>
      <c r="E5088" s="30" t="str">
        <f t="shared" si="1280"/>
        <v/>
      </c>
      <c r="F5088" s="30" t="str">
        <f t="shared" si="1277"/>
        <v xml:space="preserve"> </v>
      </c>
      <c r="G5088" s="30" t="str">
        <f t="shared" si="1281"/>
        <v/>
      </c>
      <c r="H5088" s="30" t="str">
        <f t="shared" si="1278"/>
        <v/>
      </c>
      <c r="I5088" s="30" t="str">
        <f t="shared" si="1283"/>
        <v/>
      </c>
      <c r="J5088" s="35" t="str">
        <f t="shared" si="1279"/>
        <v/>
      </c>
      <c r="K5088" s="35" t="str">
        <f t="shared" si="1284"/>
        <v/>
      </c>
      <c r="L5088" s="30" t="str">
        <f t="shared" si="1285"/>
        <v/>
      </c>
      <c r="M5088" s="30" t="str">
        <f t="shared" si="1286"/>
        <v/>
      </c>
      <c r="N5088" s="30" t="str">
        <f t="shared" si="1287"/>
        <v/>
      </c>
      <c r="O5088" s="30" t="str">
        <f t="shared" si="1288"/>
        <v/>
      </c>
      <c r="P5088" s="30" t="str">
        <f t="shared" si="1289"/>
        <v/>
      </c>
      <c r="Q5088" s="30" t="str">
        <f t="shared" si="1290"/>
        <v/>
      </c>
      <c r="R5088" s="36" t="str">
        <f t="shared" si="1291"/>
        <v/>
      </c>
      <c r="S5088" s="37" t="str">
        <f t="shared" si="1282"/>
        <v/>
      </c>
    </row>
    <row r="5089" spans="1:19" ht="26">
      <c r="A5089" s="30" t="s">
        <v>10578</v>
      </c>
      <c r="D5089" s="30" t="str">
        <f t="shared" si="1276"/>
        <v>119174</v>
      </c>
      <c r="E5089" s="30">
        <f t="shared" si="1280"/>
        <v>7</v>
      </c>
      <c r="F5089" s="30" t="str">
        <f t="shared" si="1277"/>
        <v>INF959L01551</v>
      </c>
      <c r="G5089" s="30">
        <f t="shared" si="1281"/>
        <v>20</v>
      </c>
      <c r="H5089" s="30" t="str">
        <f t="shared" si="1278"/>
        <v>INF959L01569</v>
      </c>
      <c r="I5089" s="30">
        <f t="shared" si="1283"/>
        <v>33</v>
      </c>
      <c r="J5089" s="35" t="str">
        <f t="shared" si="1279"/>
        <v>Peerless 3 in 1 Fund-Direct Plan-Dividend Option-Monthly Dividend</v>
      </c>
      <c r="K5089" s="35">
        <f t="shared" si="1284"/>
        <v>99</v>
      </c>
      <c r="L5089" s="30" t="str">
        <f t="shared" si="1285"/>
        <v>16.0310</v>
      </c>
      <c r="M5089" s="30">
        <f t="shared" si="1286"/>
        <v>107</v>
      </c>
      <c r="N5089" s="30" t="str">
        <f t="shared" si="1287"/>
        <v>16.0310</v>
      </c>
      <c r="O5089" s="30">
        <f t="shared" si="1288"/>
        <v>115</v>
      </c>
      <c r="P5089" s="30" t="str">
        <f t="shared" si="1289"/>
        <v>16.0310</v>
      </c>
      <c r="Q5089" s="30">
        <f t="shared" si="1290"/>
        <v>123</v>
      </c>
      <c r="R5089" s="36" t="str">
        <f t="shared" si="1291"/>
        <v>09-Aug-2017</v>
      </c>
      <c r="S5089" s="37">
        <f t="shared" si="1282"/>
        <v>16.030999999999999</v>
      </c>
    </row>
    <row r="5090" spans="1:19" ht="26">
      <c r="A5090" s="30" t="s">
        <v>10579</v>
      </c>
      <c r="D5090" s="30" t="str">
        <f t="shared" si="1276"/>
        <v>119175</v>
      </c>
      <c r="E5090" s="30">
        <f t="shared" si="1280"/>
        <v>7</v>
      </c>
      <c r="F5090" s="30" t="str">
        <f t="shared" si="1277"/>
        <v>INF959L01577</v>
      </c>
      <c r="G5090" s="30">
        <f t="shared" si="1281"/>
        <v>20</v>
      </c>
      <c r="H5090" s="30" t="str">
        <f t="shared" si="1278"/>
        <v>INF959L01585</v>
      </c>
      <c r="I5090" s="30">
        <f t="shared" si="1283"/>
        <v>33</v>
      </c>
      <c r="J5090" s="35" t="str">
        <f t="shared" si="1279"/>
        <v>Peerless 3 in 1 Fund-Direct Plan-Dividend Option-Quarterly Dividend</v>
      </c>
      <c r="K5090" s="35">
        <f t="shared" si="1284"/>
        <v>101</v>
      </c>
      <c r="L5090" s="30" t="str">
        <f t="shared" si="1285"/>
        <v>16.0931</v>
      </c>
      <c r="M5090" s="30">
        <f t="shared" si="1286"/>
        <v>109</v>
      </c>
      <c r="N5090" s="30" t="str">
        <f t="shared" si="1287"/>
        <v>16.0931</v>
      </c>
      <c r="O5090" s="30">
        <f t="shared" si="1288"/>
        <v>117</v>
      </c>
      <c r="P5090" s="30" t="str">
        <f t="shared" si="1289"/>
        <v>16.0931</v>
      </c>
      <c r="Q5090" s="30">
        <f t="shared" si="1290"/>
        <v>125</v>
      </c>
      <c r="R5090" s="36" t="str">
        <f t="shared" si="1291"/>
        <v>09-Aug-2017</v>
      </c>
      <c r="S5090" s="37">
        <f t="shared" si="1282"/>
        <v>16.0931</v>
      </c>
    </row>
    <row r="5091" spans="1:19">
      <c r="A5091" s="30" t="s">
        <v>10580</v>
      </c>
      <c r="D5091" s="30" t="str">
        <f t="shared" si="1276"/>
        <v>119176</v>
      </c>
      <c r="E5091" s="30">
        <f t="shared" si="1280"/>
        <v>7</v>
      </c>
      <c r="F5091" s="30" t="str">
        <f t="shared" si="1277"/>
        <v>INF959L01544</v>
      </c>
      <c r="G5091" s="30">
        <f t="shared" si="1281"/>
        <v>20</v>
      </c>
      <c r="H5091" s="30" t="str">
        <f t="shared" si="1278"/>
        <v>-</v>
      </c>
      <c r="I5091" s="30">
        <f t="shared" si="1283"/>
        <v>22</v>
      </c>
      <c r="J5091" s="35" t="str">
        <f t="shared" si="1279"/>
        <v>Peerless 3 in 1 Fund-Direct Plan-Growth Option</v>
      </c>
      <c r="K5091" s="35">
        <f t="shared" si="1284"/>
        <v>69</v>
      </c>
      <c r="L5091" s="30" t="str">
        <f t="shared" si="1285"/>
        <v>17.6115</v>
      </c>
      <c r="M5091" s="30">
        <f t="shared" si="1286"/>
        <v>77</v>
      </c>
      <c r="N5091" s="30" t="str">
        <f t="shared" si="1287"/>
        <v>17.6115</v>
      </c>
      <c r="O5091" s="30">
        <f t="shared" si="1288"/>
        <v>85</v>
      </c>
      <c r="P5091" s="30" t="str">
        <f t="shared" si="1289"/>
        <v>17.6115</v>
      </c>
      <c r="Q5091" s="30">
        <f t="shared" si="1290"/>
        <v>93</v>
      </c>
      <c r="R5091" s="36" t="str">
        <f t="shared" si="1291"/>
        <v>09-Aug-2017</v>
      </c>
      <c r="S5091" s="37">
        <f t="shared" si="1282"/>
        <v>17.611499999999999</v>
      </c>
    </row>
    <row r="5092" spans="1:19">
      <c r="A5092" s="30" t="s">
        <v>10581</v>
      </c>
      <c r="D5092" s="30" t="str">
        <f t="shared" si="1276"/>
        <v>114854</v>
      </c>
      <c r="E5092" s="30">
        <f t="shared" si="1280"/>
        <v>7</v>
      </c>
      <c r="F5092" s="30" t="str">
        <f t="shared" si="1277"/>
        <v>INF959L01023</v>
      </c>
      <c r="G5092" s="30">
        <f t="shared" si="1281"/>
        <v>20</v>
      </c>
      <c r="H5092" s="30" t="str">
        <f t="shared" si="1278"/>
        <v>INF959L01049</v>
      </c>
      <c r="I5092" s="30">
        <f t="shared" si="1283"/>
        <v>33</v>
      </c>
      <c r="J5092" s="35" t="str">
        <f t="shared" si="1279"/>
        <v>Peerless 3 in 1 Fund-Dividend Option-Monthly Dividend</v>
      </c>
      <c r="K5092" s="35">
        <f t="shared" si="1284"/>
        <v>87</v>
      </c>
      <c r="L5092" s="30" t="str">
        <f t="shared" si="1285"/>
        <v>16.6433</v>
      </c>
      <c r="M5092" s="30">
        <f t="shared" si="1286"/>
        <v>95</v>
      </c>
      <c r="N5092" s="30" t="str">
        <f t="shared" si="1287"/>
        <v>16.6433</v>
      </c>
      <c r="O5092" s="30">
        <f t="shared" si="1288"/>
        <v>103</v>
      </c>
      <c r="P5092" s="30" t="str">
        <f t="shared" si="1289"/>
        <v>16.6433</v>
      </c>
      <c r="Q5092" s="30">
        <f t="shared" si="1290"/>
        <v>111</v>
      </c>
      <c r="R5092" s="36" t="str">
        <f t="shared" si="1291"/>
        <v>09-Aug-2017</v>
      </c>
      <c r="S5092" s="37">
        <f t="shared" si="1282"/>
        <v>16.6433</v>
      </c>
    </row>
    <row r="5093" spans="1:19">
      <c r="A5093" s="30" t="s">
        <v>10582</v>
      </c>
      <c r="D5093" s="30" t="str">
        <f t="shared" si="1276"/>
        <v>115101</v>
      </c>
      <c r="E5093" s="30">
        <f t="shared" si="1280"/>
        <v>7</v>
      </c>
      <c r="F5093" s="30" t="str">
        <f t="shared" si="1277"/>
        <v>INF959L01031</v>
      </c>
      <c r="G5093" s="30">
        <f t="shared" si="1281"/>
        <v>20</v>
      </c>
      <c r="H5093" s="30" t="str">
        <f t="shared" si="1278"/>
        <v>INF959L01056</v>
      </c>
      <c r="I5093" s="30">
        <f t="shared" si="1283"/>
        <v>33</v>
      </c>
      <c r="J5093" s="35" t="str">
        <f t="shared" si="1279"/>
        <v>Peerless 3 in 1 Fund-Dividend Option-Quarterly Dividend</v>
      </c>
      <c r="K5093" s="35">
        <f t="shared" si="1284"/>
        <v>89</v>
      </c>
      <c r="L5093" s="30" t="str">
        <f t="shared" si="1285"/>
        <v>15.5355</v>
      </c>
      <c r="M5093" s="30">
        <f t="shared" si="1286"/>
        <v>97</v>
      </c>
      <c r="N5093" s="30" t="str">
        <f t="shared" si="1287"/>
        <v>15.5355</v>
      </c>
      <c r="O5093" s="30">
        <f t="shared" si="1288"/>
        <v>105</v>
      </c>
      <c r="P5093" s="30" t="str">
        <f t="shared" si="1289"/>
        <v>15.5355</v>
      </c>
      <c r="Q5093" s="30">
        <f t="shared" si="1290"/>
        <v>113</v>
      </c>
      <c r="R5093" s="36" t="str">
        <f t="shared" si="1291"/>
        <v>09-Aug-2017</v>
      </c>
      <c r="S5093" s="37">
        <f t="shared" si="1282"/>
        <v>15.535500000000001</v>
      </c>
    </row>
    <row r="5094" spans="1:19">
      <c r="A5094" s="30" t="s">
        <v>10583</v>
      </c>
      <c r="D5094" s="30" t="str">
        <f t="shared" si="1276"/>
        <v>114855</v>
      </c>
      <c r="E5094" s="30">
        <f t="shared" si="1280"/>
        <v>7</v>
      </c>
      <c r="F5094" s="30" t="str">
        <f t="shared" si="1277"/>
        <v>INF959L01015</v>
      </c>
      <c r="G5094" s="30">
        <f t="shared" si="1281"/>
        <v>20</v>
      </c>
      <c r="H5094" s="30" t="str">
        <f t="shared" si="1278"/>
        <v>-</v>
      </c>
      <c r="I5094" s="30">
        <f t="shared" si="1283"/>
        <v>22</v>
      </c>
      <c r="J5094" s="35" t="str">
        <f t="shared" si="1279"/>
        <v>Peerless 3 in 1 Fund-Growth</v>
      </c>
      <c r="K5094" s="35">
        <f t="shared" si="1284"/>
        <v>50</v>
      </c>
      <c r="L5094" s="30" t="str">
        <f t="shared" si="1285"/>
        <v>16.6415</v>
      </c>
      <c r="M5094" s="30">
        <f t="shared" si="1286"/>
        <v>58</v>
      </c>
      <c r="N5094" s="30" t="str">
        <f t="shared" si="1287"/>
        <v>16.6415</v>
      </c>
      <c r="O5094" s="30">
        <f t="shared" si="1288"/>
        <v>66</v>
      </c>
      <c r="P5094" s="30" t="str">
        <f t="shared" si="1289"/>
        <v>16.6415</v>
      </c>
      <c r="Q5094" s="30">
        <f t="shared" si="1290"/>
        <v>74</v>
      </c>
      <c r="R5094" s="36" t="str">
        <f t="shared" si="1291"/>
        <v>09-Aug-2017</v>
      </c>
      <c r="S5094" s="37">
        <f t="shared" si="1282"/>
        <v>16.641500000000001</v>
      </c>
    </row>
    <row r="5095" spans="1:19">
      <c r="A5095" s="30" t="s">
        <v>10584</v>
      </c>
      <c r="D5095" s="30" t="str">
        <f t="shared" si="1276"/>
        <v>117836</v>
      </c>
      <c r="E5095" s="30">
        <f t="shared" si="1280"/>
        <v>7</v>
      </c>
      <c r="F5095" s="30" t="str">
        <f t="shared" si="1277"/>
        <v>INF959L01510</v>
      </c>
      <c r="G5095" s="30">
        <f t="shared" si="1281"/>
        <v>20</v>
      </c>
      <c r="H5095" s="30" t="str">
        <f t="shared" si="1278"/>
        <v>INF959L01536</v>
      </c>
      <c r="I5095" s="30">
        <f t="shared" si="1283"/>
        <v>33</v>
      </c>
      <c r="J5095" s="35" t="str">
        <f t="shared" si="1279"/>
        <v>PEERLESS FLEXIBLE INCOME FUND - QUARTERLY DIVIDEND</v>
      </c>
      <c r="K5095" s="35">
        <f t="shared" si="1284"/>
        <v>84</v>
      </c>
      <c r="L5095" s="30" t="str">
        <f t="shared" si="1285"/>
        <v>13.9412</v>
      </c>
      <c r="M5095" s="30">
        <f t="shared" si="1286"/>
        <v>92</v>
      </c>
      <c r="N5095" s="30" t="str">
        <f t="shared" si="1287"/>
        <v>13.9412</v>
      </c>
      <c r="O5095" s="30">
        <f t="shared" si="1288"/>
        <v>100</v>
      </c>
      <c r="P5095" s="30" t="str">
        <f t="shared" si="1289"/>
        <v>13.9412</v>
      </c>
      <c r="Q5095" s="30">
        <f t="shared" si="1290"/>
        <v>108</v>
      </c>
      <c r="R5095" s="36" t="str">
        <f t="shared" si="1291"/>
        <v>09-Aug-2017</v>
      </c>
      <c r="S5095" s="37">
        <f t="shared" si="1282"/>
        <v>13.9412</v>
      </c>
    </row>
    <row r="5096" spans="1:19">
      <c r="A5096" s="30" t="s">
        <v>10585</v>
      </c>
      <c r="D5096" s="30" t="str">
        <f t="shared" si="1276"/>
        <v>117839</v>
      </c>
      <c r="E5096" s="30">
        <f t="shared" si="1280"/>
        <v>7</v>
      </c>
      <c r="F5096" s="30" t="str">
        <f t="shared" si="1277"/>
        <v>INF959L01502</v>
      </c>
      <c r="G5096" s="30">
        <f t="shared" si="1281"/>
        <v>20</v>
      </c>
      <c r="H5096" s="30" t="str">
        <f t="shared" si="1278"/>
        <v>INF959L01528</v>
      </c>
      <c r="I5096" s="30">
        <f t="shared" si="1283"/>
        <v>33</v>
      </c>
      <c r="J5096" s="35" t="str">
        <f t="shared" si="1279"/>
        <v>PEERLESS FLEXIBLE INCOME FUND MONTHLY DIVIDEND</v>
      </c>
      <c r="K5096" s="35">
        <f t="shared" si="1284"/>
        <v>80</v>
      </c>
      <c r="L5096" s="30" t="str">
        <f t="shared" si="1285"/>
        <v>12.9313</v>
      </c>
      <c r="M5096" s="30">
        <f t="shared" si="1286"/>
        <v>88</v>
      </c>
      <c r="N5096" s="30" t="str">
        <f t="shared" si="1287"/>
        <v>12.9313</v>
      </c>
      <c r="O5096" s="30">
        <f t="shared" si="1288"/>
        <v>96</v>
      </c>
      <c r="P5096" s="30" t="str">
        <f t="shared" si="1289"/>
        <v>12.9313</v>
      </c>
      <c r="Q5096" s="30">
        <f t="shared" si="1290"/>
        <v>104</v>
      </c>
      <c r="R5096" s="36" t="str">
        <f t="shared" si="1291"/>
        <v>09-Aug-2017</v>
      </c>
      <c r="S5096" s="37">
        <f t="shared" si="1282"/>
        <v>12.9313</v>
      </c>
    </row>
    <row r="5097" spans="1:19" ht="26">
      <c r="A5097" s="30" t="s">
        <v>10586</v>
      </c>
      <c r="D5097" s="30" t="str">
        <f t="shared" si="1276"/>
        <v>119151</v>
      </c>
      <c r="E5097" s="30">
        <f t="shared" si="1280"/>
        <v>7</v>
      </c>
      <c r="F5097" s="30" t="str">
        <f t="shared" si="1277"/>
        <v>INF959L01627</v>
      </c>
      <c r="G5097" s="30">
        <f t="shared" si="1281"/>
        <v>20</v>
      </c>
      <c r="H5097" s="30" t="str">
        <f t="shared" si="1278"/>
        <v>-</v>
      </c>
      <c r="I5097" s="30">
        <f t="shared" si="1283"/>
        <v>22</v>
      </c>
      <c r="J5097" s="35" t="str">
        <f t="shared" si="1279"/>
        <v>PEERLESS FLEXIBLE INCOME FUND-DIRECT PLAN-GROWTH OPTION</v>
      </c>
      <c r="K5097" s="35">
        <f t="shared" si="1284"/>
        <v>78</v>
      </c>
      <c r="L5097" s="30" t="str">
        <f t="shared" si="1285"/>
        <v>14.8026</v>
      </c>
      <c r="M5097" s="30">
        <f t="shared" si="1286"/>
        <v>86</v>
      </c>
      <c r="N5097" s="30" t="str">
        <f t="shared" si="1287"/>
        <v>14.8026</v>
      </c>
      <c r="O5097" s="30">
        <f t="shared" si="1288"/>
        <v>94</v>
      </c>
      <c r="P5097" s="30" t="str">
        <f t="shared" si="1289"/>
        <v>14.8026</v>
      </c>
      <c r="Q5097" s="30">
        <f t="shared" si="1290"/>
        <v>102</v>
      </c>
      <c r="R5097" s="36" t="str">
        <f t="shared" si="1291"/>
        <v>09-Aug-2017</v>
      </c>
      <c r="S5097" s="37">
        <f t="shared" si="1282"/>
        <v>14.8026</v>
      </c>
    </row>
    <row r="5098" spans="1:19" ht="26">
      <c r="A5098" s="30" t="s">
        <v>10587</v>
      </c>
      <c r="D5098" s="30" t="str">
        <f t="shared" si="1276"/>
        <v>119152</v>
      </c>
      <c r="E5098" s="30">
        <f t="shared" si="1280"/>
        <v>7</v>
      </c>
      <c r="F5098" s="30" t="str">
        <f t="shared" si="1277"/>
        <v>INF959L01635</v>
      </c>
      <c r="G5098" s="30">
        <f t="shared" si="1281"/>
        <v>20</v>
      </c>
      <c r="H5098" s="30" t="str">
        <f t="shared" si="1278"/>
        <v>INF959L01643</v>
      </c>
      <c r="I5098" s="30">
        <f t="shared" si="1283"/>
        <v>33</v>
      </c>
      <c r="J5098" s="35" t="str">
        <f t="shared" si="1279"/>
        <v>PEERLESS FLEXIBLE INCOME FUND-DIRECT PLAN-MONTHLY DIVIDEND OPTION</v>
      </c>
      <c r="K5098" s="35">
        <f t="shared" si="1284"/>
        <v>99</v>
      </c>
      <c r="L5098" s="30" t="str">
        <f t="shared" si="1285"/>
        <v>13.4142</v>
      </c>
      <c r="M5098" s="30">
        <f t="shared" si="1286"/>
        <v>107</v>
      </c>
      <c r="N5098" s="30" t="str">
        <f t="shared" si="1287"/>
        <v>13.4142</v>
      </c>
      <c r="O5098" s="30">
        <f t="shared" si="1288"/>
        <v>115</v>
      </c>
      <c r="P5098" s="30" t="str">
        <f t="shared" si="1289"/>
        <v>13.4142</v>
      </c>
      <c r="Q5098" s="30">
        <f t="shared" si="1290"/>
        <v>123</v>
      </c>
      <c r="R5098" s="36" t="str">
        <f t="shared" si="1291"/>
        <v>09-Aug-2017</v>
      </c>
      <c r="S5098" s="37">
        <f t="shared" si="1282"/>
        <v>13.414199999999999</v>
      </c>
    </row>
    <row r="5099" spans="1:19" ht="26">
      <c r="A5099" s="30" t="s">
        <v>10588</v>
      </c>
      <c r="D5099" s="30" t="str">
        <f t="shared" si="1276"/>
        <v>119153</v>
      </c>
      <c r="E5099" s="30">
        <f t="shared" si="1280"/>
        <v>7</v>
      </c>
      <c r="F5099" s="30" t="str">
        <f t="shared" si="1277"/>
        <v>INF959L01650</v>
      </c>
      <c r="G5099" s="30">
        <f t="shared" si="1281"/>
        <v>20</v>
      </c>
      <c r="H5099" s="30" t="str">
        <f t="shared" si="1278"/>
        <v>INF959L01668</v>
      </c>
      <c r="I5099" s="30">
        <f t="shared" si="1283"/>
        <v>33</v>
      </c>
      <c r="J5099" s="35" t="str">
        <f t="shared" si="1279"/>
        <v>PEERLESS FLEXIBLE INCOME FUND-DIRECT PLAN-QUARTERLY DIVIDEND OPTION</v>
      </c>
      <c r="K5099" s="35">
        <f t="shared" si="1284"/>
        <v>101</v>
      </c>
      <c r="L5099" s="30" t="str">
        <f t="shared" si="1285"/>
        <v>14.0412</v>
      </c>
      <c r="M5099" s="30">
        <f t="shared" si="1286"/>
        <v>109</v>
      </c>
      <c r="N5099" s="30" t="str">
        <f t="shared" si="1287"/>
        <v>14.0412</v>
      </c>
      <c r="O5099" s="30">
        <f t="shared" si="1288"/>
        <v>117</v>
      </c>
      <c r="P5099" s="30" t="str">
        <f t="shared" si="1289"/>
        <v>14.0412</v>
      </c>
      <c r="Q5099" s="30">
        <f t="shared" si="1290"/>
        <v>125</v>
      </c>
      <c r="R5099" s="36" t="str">
        <f t="shared" si="1291"/>
        <v>09-Aug-2017</v>
      </c>
      <c r="S5099" s="37">
        <f t="shared" si="1282"/>
        <v>14.0412</v>
      </c>
    </row>
    <row r="5100" spans="1:19">
      <c r="A5100" s="30" t="s">
        <v>10589</v>
      </c>
      <c r="D5100" s="30" t="str">
        <f t="shared" si="1276"/>
        <v>117810</v>
      </c>
      <c r="E5100" s="30">
        <f t="shared" si="1280"/>
        <v>7</v>
      </c>
      <c r="F5100" s="30" t="str">
        <f t="shared" si="1277"/>
        <v>INF959L01494</v>
      </c>
      <c r="G5100" s="30">
        <f t="shared" si="1281"/>
        <v>20</v>
      </c>
      <c r="H5100" s="30" t="str">
        <f t="shared" si="1278"/>
        <v>-</v>
      </c>
      <c r="I5100" s="30">
        <f t="shared" si="1283"/>
        <v>22</v>
      </c>
      <c r="J5100" s="35" t="str">
        <f t="shared" si="1279"/>
        <v>PEERLESS FLEXIBLE INCOME FUND-GROWTH</v>
      </c>
      <c r="K5100" s="35">
        <f t="shared" si="1284"/>
        <v>59</v>
      </c>
      <c r="L5100" s="30" t="str">
        <f t="shared" si="1285"/>
        <v>14.1078</v>
      </c>
      <c r="M5100" s="30">
        <f t="shared" si="1286"/>
        <v>67</v>
      </c>
      <c r="N5100" s="30" t="str">
        <f t="shared" si="1287"/>
        <v>14.1078</v>
      </c>
      <c r="O5100" s="30">
        <f t="shared" si="1288"/>
        <v>75</v>
      </c>
      <c r="P5100" s="30" t="str">
        <f t="shared" si="1289"/>
        <v>14.1078</v>
      </c>
      <c r="Q5100" s="30">
        <f t="shared" si="1290"/>
        <v>83</v>
      </c>
      <c r="R5100" s="36" t="str">
        <f t="shared" si="1291"/>
        <v>09-Aug-2017</v>
      </c>
      <c r="S5100" s="37">
        <f t="shared" si="1282"/>
        <v>14.107799999999999</v>
      </c>
    </row>
    <row r="5101" spans="1:19">
      <c r="A5101" s="30" t="s">
        <v>10590</v>
      </c>
      <c r="D5101" s="30" t="str">
        <f t="shared" si="1276"/>
        <v>119156</v>
      </c>
      <c r="E5101" s="30">
        <f t="shared" si="1280"/>
        <v>7</v>
      </c>
      <c r="F5101" s="30" t="str">
        <f t="shared" si="1277"/>
        <v>INF959L01676</v>
      </c>
      <c r="G5101" s="30">
        <f t="shared" si="1281"/>
        <v>20</v>
      </c>
      <c r="H5101" s="30" t="str">
        <f t="shared" si="1278"/>
        <v>-</v>
      </c>
      <c r="I5101" s="30">
        <f t="shared" si="1283"/>
        <v>22</v>
      </c>
      <c r="J5101" s="35" t="str">
        <f t="shared" si="1279"/>
        <v>Peerless Income plus Fund-Direct Plan-Growth Option</v>
      </c>
      <c r="K5101" s="35">
        <f t="shared" si="1284"/>
        <v>74</v>
      </c>
      <c r="L5101" s="30" t="str">
        <f t="shared" si="1285"/>
        <v>19.0306</v>
      </c>
      <c r="M5101" s="30">
        <f t="shared" si="1286"/>
        <v>82</v>
      </c>
      <c r="N5101" s="30" t="str">
        <f t="shared" si="1287"/>
        <v>19.0306</v>
      </c>
      <c r="O5101" s="30">
        <f t="shared" si="1288"/>
        <v>90</v>
      </c>
      <c r="P5101" s="30" t="str">
        <f t="shared" si="1289"/>
        <v>19.0306</v>
      </c>
      <c r="Q5101" s="30">
        <f t="shared" si="1290"/>
        <v>98</v>
      </c>
      <c r="R5101" s="36" t="str">
        <f t="shared" si="1291"/>
        <v>09-Aug-2017</v>
      </c>
      <c r="S5101" s="37">
        <f t="shared" si="1282"/>
        <v>19.0306</v>
      </c>
    </row>
    <row r="5102" spans="1:19" ht="26">
      <c r="A5102" s="30" t="s">
        <v>10591</v>
      </c>
      <c r="D5102" s="30" t="str">
        <f t="shared" si="1276"/>
        <v>119157</v>
      </c>
      <c r="E5102" s="30">
        <f t="shared" si="1280"/>
        <v>7</v>
      </c>
      <c r="F5102" s="30" t="str">
        <f t="shared" si="1277"/>
        <v>INF959L01684</v>
      </c>
      <c r="G5102" s="30">
        <f t="shared" si="1281"/>
        <v>20</v>
      </c>
      <c r="H5102" s="30" t="str">
        <f t="shared" si="1278"/>
        <v>INF959L01692</v>
      </c>
      <c r="I5102" s="30">
        <f t="shared" si="1283"/>
        <v>33</v>
      </c>
      <c r="J5102" s="35" t="str">
        <f t="shared" si="1279"/>
        <v>Peerless Income plus Fund-Direct Plan-Monthly Dividend Option</v>
      </c>
      <c r="K5102" s="35">
        <f t="shared" si="1284"/>
        <v>95</v>
      </c>
      <c r="L5102" s="30" t="str">
        <f t="shared" si="1285"/>
        <v>11.4204</v>
      </c>
      <c r="M5102" s="30">
        <f t="shared" si="1286"/>
        <v>103</v>
      </c>
      <c r="N5102" s="30" t="str">
        <f t="shared" si="1287"/>
        <v>11.4204</v>
      </c>
      <c r="O5102" s="30">
        <f t="shared" si="1288"/>
        <v>111</v>
      </c>
      <c r="P5102" s="30" t="str">
        <f t="shared" si="1289"/>
        <v>11.4204</v>
      </c>
      <c r="Q5102" s="30">
        <f t="shared" si="1290"/>
        <v>119</v>
      </c>
      <c r="R5102" s="36" t="str">
        <f t="shared" si="1291"/>
        <v>09-Aug-2017</v>
      </c>
      <c r="S5102" s="37">
        <f t="shared" si="1282"/>
        <v>11.420400000000001</v>
      </c>
    </row>
    <row r="5103" spans="1:19" ht="26">
      <c r="A5103" s="30" t="s">
        <v>10592</v>
      </c>
      <c r="D5103" s="30" t="str">
        <f t="shared" si="1276"/>
        <v>119158</v>
      </c>
      <c r="E5103" s="30">
        <f t="shared" si="1280"/>
        <v>7</v>
      </c>
      <c r="F5103" s="30" t="str">
        <f t="shared" si="1277"/>
        <v>INF959L01700</v>
      </c>
      <c r="G5103" s="30">
        <f t="shared" si="1281"/>
        <v>20</v>
      </c>
      <c r="H5103" s="30" t="str">
        <f t="shared" si="1278"/>
        <v>INF959L01718</v>
      </c>
      <c r="I5103" s="30">
        <f t="shared" si="1283"/>
        <v>33</v>
      </c>
      <c r="J5103" s="35" t="str">
        <f t="shared" si="1279"/>
        <v>Peerless Income Plus Fund-Direct Plan-Quarterly Dividend Option</v>
      </c>
      <c r="K5103" s="35">
        <f t="shared" si="1284"/>
        <v>97</v>
      </c>
      <c r="L5103" s="30" t="str">
        <f t="shared" si="1285"/>
        <v>12.2876</v>
      </c>
      <c r="M5103" s="30">
        <f t="shared" si="1286"/>
        <v>105</v>
      </c>
      <c r="N5103" s="30" t="str">
        <f t="shared" si="1287"/>
        <v>12.2876</v>
      </c>
      <c r="O5103" s="30">
        <f t="shared" si="1288"/>
        <v>113</v>
      </c>
      <c r="P5103" s="30" t="str">
        <f t="shared" si="1289"/>
        <v>12.2876</v>
      </c>
      <c r="Q5103" s="30">
        <f t="shared" si="1290"/>
        <v>121</v>
      </c>
      <c r="R5103" s="36" t="str">
        <f t="shared" si="1291"/>
        <v>09-Aug-2017</v>
      </c>
      <c r="S5103" s="37">
        <f t="shared" si="1282"/>
        <v>12.287599999999999</v>
      </c>
    </row>
    <row r="5104" spans="1:19">
      <c r="A5104" s="30" t="s">
        <v>10593</v>
      </c>
      <c r="D5104" s="30" t="str">
        <f t="shared" si="1276"/>
        <v>113141</v>
      </c>
      <c r="E5104" s="30">
        <f t="shared" si="1280"/>
        <v>7</v>
      </c>
      <c r="F5104" s="30" t="str">
        <f t="shared" si="1277"/>
        <v>INF959L01098</v>
      </c>
      <c r="G5104" s="30">
        <f t="shared" si="1281"/>
        <v>20</v>
      </c>
      <c r="H5104" s="30" t="str">
        <f t="shared" si="1278"/>
        <v>INF959L01106</v>
      </c>
      <c r="I5104" s="30">
        <f t="shared" si="1283"/>
        <v>33</v>
      </c>
      <c r="J5104" s="35" t="str">
        <f t="shared" si="1279"/>
        <v>Peerless Income Plus Fund-Dividend Option-Monthly Dividend</v>
      </c>
      <c r="K5104" s="35">
        <f t="shared" si="1284"/>
        <v>92</v>
      </c>
      <c r="L5104" s="30" t="str">
        <f t="shared" si="1285"/>
        <v>10.6225</v>
      </c>
      <c r="M5104" s="30">
        <f t="shared" si="1286"/>
        <v>100</v>
      </c>
      <c r="N5104" s="30" t="str">
        <f t="shared" si="1287"/>
        <v>10.6225</v>
      </c>
      <c r="O5104" s="30">
        <f t="shared" si="1288"/>
        <v>108</v>
      </c>
      <c r="P5104" s="30" t="str">
        <f t="shared" si="1289"/>
        <v>10.6225</v>
      </c>
      <c r="Q5104" s="30">
        <f t="shared" si="1290"/>
        <v>116</v>
      </c>
      <c r="R5104" s="36" t="str">
        <f t="shared" si="1291"/>
        <v>09-Aug-2017</v>
      </c>
      <c r="S5104" s="37">
        <f t="shared" si="1282"/>
        <v>10.6225</v>
      </c>
    </row>
    <row r="5105" spans="1:19" ht="26">
      <c r="A5105" s="30" t="s">
        <v>10594</v>
      </c>
      <c r="D5105" s="30" t="str">
        <f t="shared" si="1276"/>
        <v>113143</v>
      </c>
      <c r="E5105" s="30">
        <f t="shared" si="1280"/>
        <v>7</v>
      </c>
      <c r="F5105" s="30" t="str">
        <f t="shared" si="1277"/>
        <v>INF959L01114</v>
      </c>
      <c r="G5105" s="30">
        <f t="shared" si="1281"/>
        <v>20</v>
      </c>
      <c r="H5105" s="30" t="str">
        <f t="shared" si="1278"/>
        <v>INF959L01122</v>
      </c>
      <c r="I5105" s="30">
        <f t="shared" si="1283"/>
        <v>33</v>
      </c>
      <c r="J5105" s="35" t="str">
        <f t="shared" si="1279"/>
        <v>Peerless Income Plus Fund-Dividend Option-Quarterly Dividend</v>
      </c>
      <c r="K5105" s="35">
        <f t="shared" si="1284"/>
        <v>94</v>
      </c>
      <c r="L5105" s="30" t="str">
        <f t="shared" si="1285"/>
        <v>11.4255</v>
      </c>
      <c r="M5105" s="30">
        <f t="shared" si="1286"/>
        <v>102</v>
      </c>
      <c r="N5105" s="30" t="str">
        <f t="shared" si="1287"/>
        <v>11.4255</v>
      </c>
      <c r="O5105" s="30">
        <f t="shared" si="1288"/>
        <v>110</v>
      </c>
      <c r="P5105" s="30" t="str">
        <f t="shared" si="1289"/>
        <v>11.4255</v>
      </c>
      <c r="Q5105" s="30">
        <f t="shared" si="1290"/>
        <v>118</v>
      </c>
      <c r="R5105" s="36" t="str">
        <f t="shared" si="1291"/>
        <v>09-Aug-2017</v>
      </c>
      <c r="S5105" s="37">
        <f t="shared" si="1282"/>
        <v>11.4255</v>
      </c>
    </row>
    <row r="5106" spans="1:19">
      <c r="A5106" s="30" t="s">
        <v>10595</v>
      </c>
      <c r="D5106" s="30" t="str">
        <f t="shared" si="1276"/>
        <v>113142</v>
      </c>
      <c r="E5106" s="30">
        <f t="shared" si="1280"/>
        <v>7</v>
      </c>
      <c r="F5106" s="30" t="str">
        <f t="shared" si="1277"/>
        <v>INF959L01130</v>
      </c>
      <c r="G5106" s="30">
        <f t="shared" si="1281"/>
        <v>20</v>
      </c>
      <c r="H5106" s="30" t="str">
        <f t="shared" si="1278"/>
        <v>-</v>
      </c>
      <c r="I5106" s="30">
        <f t="shared" si="1283"/>
        <v>22</v>
      </c>
      <c r="J5106" s="35" t="str">
        <f t="shared" si="1279"/>
        <v>Peerless Income Plus Fund-Growth</v>
      </c>
      <c r="K5106" s="35">
        <f t="shared" si="1284"/>
        <v>55</v>
      </c>
      <c r="L5106" s="30" t="str">
        <f t="shared" si="1285"/>
        <v>17.8365</v>
      </c>
      <c r="M5106" s="30">
        <f t="shared" si="1286"/>
        <v>63</v>
      </c>
      <c r="N5106" s="30" t="str">
        <f t="shared" si="1287"/>
        <v>17.8365</v>
      </c>
      <c r="O5106" s="30">
        <f t="shared" si="1288"/>
        <v>71</v>
      </c>
      <c r="P5106" s="30" t="str">
        <f t="shared" si="1289"/>
        <v>17.8365</v>
      </c>
      <c r="Q5106" s="30">
        <f t="shared" si="1290"/>
        <v>79</v>
      </c>
      <c r="R5106" s="36" t="str">
        <f t="shared" si="1291"/>
        <v>09-Aug-2017</v>
      </c>
      <c r="S5106" s="37">
        <f t="shared" si="1282"/>
        <v>17.836500000000001</v>
      </c>
    </row>
    <row r="5107" spans="1:19">
      <c r="A5107" s="30" t="s">
        <v>10596</v>
      </c>
      <c r="D5107" s="30" t="str">
        <f t="shared" si="1276"/>
        <v>128298</v>
      </c>
      <c r="E5107" s="30">
        <f t="shared" si="1280"/>
        <v>7</v>
      </c>
      <c r="F5107" s="30" t="str">
        <f t="shared" si="1277"/>
        <v>-</v>
      </c>
      <c r="G5107" s="30">
        <f t="shared" si="1281"/>
        <v>9</v>
      </c>
      <c r="H5107" s="30" t="str">
        <f t="shared" si="1278"/>
        <v>INF959L01BS5</v>
      </c>
      <c r="I5107" s="30">
        <f t="shared" si="1283"/>
        <v>22</v>
      </c>
      <c r="J5107" s="35" t="str">
        <f t="shared" si="1279"/>
        <v>Peerless Short Term Fund- Bonus</v>
      </c>
      <c r="K5107" s="35">
        <f t="shared" si="1284"/>
        <v>54</v>
      </c>
      <c r="L5107" s="30" t="str">
        <f t="shared" si="1285"/>
        <v>13.7801</v>
      </c>
      <c r="M5107" s="30">
        <f t="shared" si="1286"/>
        <v>62</v>
      </c>
      <c r="N5107" s="30" t="str">
        <f t="shared" si="1287"/>
        <v>13.7801</v>
      </c>
      <c r="O5107" s="30">
        <f t="shared" si="1288"/>
        <v>70</v>
      </c>
      <c r="P5107" s="30" t="str">
        <f t="shared" si="1289"/>
        <v>13.7801</v>
      </c>
      <c r="Q5107" s="30">
        <f t="shared" si="1290"/>
        <v>78</v>
      </c>
      <c r="R5107" s="36" t="str">
        <f t="shared" si="1291"/>
        <v>09-Aug-2017</v>
      </c>
      <c r="S5107" s="37">
        <f t="shared" si="1282"/>
        <v>13.780099999999999</v>
      </c>
    </row>
    <row r="5108" spans="1:19">
      <c r="A5108" s="30" t="s">
        <v>10597</v>
      </c>
      <c r="D5108" s="30" t="str">
        <f t="shared" si="1276"/>
        <v>128297</v>
      </c>
      <c r="E5108" s="30">
        <f t="shared" si="1280"/>
        <v>7</v>
      </c>
      <c r="F5108" s="30" t="str">
        <f t="shared" si="1277"/>
        <v>-</v>
      </c>
      <c r="G5108" s="30">
        <f t="shared" si="1281"/>
        <v>9</v>
      </c>
      <c r="H5108" s="30" t="str">
        <f t="shared" si="1278"/>
        <v>INF959L01BR7</v>
      </c>
      <c r="I5108" s="30">
        <f t="shared" si="1283"/>
        <v>22</v>
      </c>
      <c r="J5108" s="35" t="str">
        <f t="shared" si="1279"/>
        <v>Peerless Short Term Fund- Direct - Bonus</v>
      </c>
      <c r="K5108" s="35">
        <f t="shared" si="1284"/>
        <v>63</v>
      </c>
      <c r="L5108" s="30" t="str">
        <f t="shared" si="1285"/>
        <v>19.1597</v>
      </c>
      <c r="M5108" s="30">
        <f t="shared" si="1286"/>
        <v>71</v>
      </c>
      <c r="N5108" s="30" t="str">
        <f t="shared" si="1287"/>
        <v>19.1597</v>
      </c>
      <c r="O5108" s="30">
        <f t="shared" si="1288"/>
        <v>79</v>
      </c>
      <c r="P5108" s="30" t="str">
        <f t="shared" si="1289"/>
        <v>19.1597</v>
      </c>
      <c r="Q5108" s="30">
        <f t="shared" si="1290"/>
        <v>87</v>
      </c>
      <c r="R5108" s="36" t="str">
        <f t="shared" si="1291"/>
        <v>09-Aug-2017</v>
      </c>
      <c r="S5108" s="37">
        <f t="shared" si="1282"/>
        <v>19.159700000000001</v>
      </c>
    </row>
    <row r="5109" spans="1:19" ht="26">
      <c r="A5109" s="30" t="s">
        <v>10598</v>
      </c>
      <c r="D5109" s="30" t="str">
        <f t="shared" si="1276"/>
        <v>119169</v>
      </c>
      <c r="E5109" s="30">
        <f t="shared" si="1280"/>
        <v>7</v>
      </c>
      <c r="F5109" s="30" t="str">
        <f t="shared" si="1277"/>
        <v>INF959L01791</v>
      </c>
      <c r="G5109" s="30">
        <f t="shared" si="1281"/>
        <v>20</v>
      </c>
      <c r="H5109" s="30" t="str">
        <f t="shared" si="1278"/>
        <v>INF959L01809</v>
      </c>
      <c r="I5109" s="30">
        <f t="shared" si="1283"/>
        <v>33</v>
      </c>
      <c r="J5109" s="35" t="str">
        <f t="shared" si="1279"/>
        <v>Peerless Short Term Fund-Direct Plan-Dividend Option-Monthly Dividend</v>
      </c>
      <c r="K5109" s="35">
        <f t="shared" si="1284"/>
        <v>103</v>
      </c>
      <c r="L5109" s="30" t="str">
        <f t="shared" si="1285"/>
        <v>11.0458</v>
      </c>
      <c r="M5109" s="30">
        <f t="shared" si="1286"/>
        <v>111</v>
      </c>
      <c r="N5109" s="30" t="str">
        <f t="shared" si="1287"/>
        <v>11.0458</v>
      </c>
      <c r="O5109" s="30">
        <f t="shared" si="1288"/>
        <v>119</v>
      </c>
      <c r="P5109" s="30" t="str">
        <f t="shared" si="1289"/>
        <v>11.0458</v>
      </c>
      <c r="Q5109" s="30">
        <f t="shared" si="1290"/>
        <v>127</v>
      </c>
      <c r="R5109" s="36" t="str">
        <f t="shared" si="1291"/>
        <v>09-Aug-2017</v>
      </c>
      <c r="S5109" s="37">
        <f t="shared" si="1282"/>
        <v>11.0458</v>
      </c>
    </row>
    <row r="5110" spans="1:19" ht="26">
      <c r="A5110" s="30" t="s">
        <v>10599</v>
      </c>
      <c r="D5110" s="30" t="str">
        <f t="shared" si="1276"/>
        <v>119170</v>
      </c>
      <c r="E5110" s="30">
        <f t="shared" si="1280"/>
        <v>7</v>
      </c>
      <c r="F5110" s="30" t="str">
        <f t="shared" si="1277"/>
        <v>INF959L01817</v>
      </c>
      <c r="G5110" s="30">
        <f t="shared" si="1281"/>
        <v>20</v>
      </c>
      <c r="H5110" s="30" t="str">
        <f t="shared" si="1278"/>
        <v>INF959L01825</v>
      </c>
      <c r="I5110" s="30">
        <f t="shared" si="1283"/>
        <v>33</v>
      </c>
      <c r="J5110" s="35" t="str">
        <f t="shared" si="1279"/>
        <v>Peerless Short Term Fund-Direct Plan-Dividend Option-Quarterly Dividend</v>
      </c>
      <c r="K5110" s="35">
        <f t="shared" si="1284"/>
        <v>105</v>
      </c>
      <c r="L5110" s="30" t="str">
        <f t="shared" si="1285"/>
        <v>11.3999</v>
      </c>
      <c r="M5110" s="30">
        <f t="shared" si="1286"/>
        <v>113</v>
      </c>
      <c r="N5110" s="30" t="str">
        <f t="shared" si="1287"/>
        <v>11.3999</v>
      </c>
      <c r="O5110" s="30">
        <f t="shared" si="1288"/>
        <v>121</v>
      </c>
      <c r="P5110" s="30" t="str">
        <f t="shared" si="1289"/>
        <v>11.3999</v>
      </c>
      <c r="Q5110" s="30">
        <f t="shared" si="1290"/>
        <v>129</v>
      </c>
      <c r="R5110" s="36" t="str">
        <f t="shared" si="1291"/>
        <v>09-Aug-2017</v>
      </c>
      <c r="S5110" s="37">
        <f t="shared" si="1282"/>
        <v>11.399900000000001</v>
      </c>
    </row>
    <row r="5111" spans="1:19">
      <c r="A5111" s="30" t="s">
        <v>10600</v>
      </c>
      <c r="D5111" s="30" t="str">
        <f t="shared" si="1276"/>
        <v>119168</v>
      </c>
      <c r="E5111" s="30">
        <f t="shared" si="1280"/>
        <v>7</v>
      </c>
      <c r="F5111" s="30" t="str">
        <f t="shared" si="1277"/>
        <v>INF959L01783</v>
      </c>
      <c r="G5111" s="30">
        <f t="shared" si="1281"/>
        <v>20</v>
      </c>
      <c r="H5111" s="30" t="str">
        <f t="shared" si="1278"/>
        <v>-</v>
      </c>
      <c r="I5111" s="30">
        <f t="shared" si="1283"/>
        <v>22</v>
      </c>
      <c r="J5111" s="35" t="str">
        <f t="shared" si="1279"/>
        <v>Peerless Short Term Fund-Direct Plan-Growth Option</v>
      </c>
      <c r="K5111" s="35">
        <f t="shared" si="1284"/>
        <v>73</v>
      </c>
      <c r="L5111" s="30" t="str">
        <f t="shared" si="1285"/>
        <v>19.1333</v>
      </c>
      <c r="M5111" s="30">
        <f t="shared" si="1286"/>
        <v>81</v>
      </c>
      <c r="N5111" s="30" t="str">
        <f t="shared" si="1287"/>
        <v>19.1333</v>
      </c>
      <c r="O5111" s="30">
        <f t="shared" si="1288"/>
        <v>89</v>
      </c>
      <c r="P5111" s="30" t="str">
        <f t="shared" si="1289"/>
        <v>19.1333</v>
      </c>
      <c r="Q5111" s="30">
        <f t="shared" si="1290"/>
        <v>97</v>
      </c>
      <c r="R5111" s="36" t="str">
        <f t="shared" si="1291"/>
        <v>09-Aug-2017</v>
      </c>
      <c r="S5111" s="37">
        <f t="shared" si="1282"/>
        <v>19.133299999999998</v>
      </c>
    </row>
    <row r="5112" spans="1:19">
      <c r="A5112" s="30" t="s">
        <v>10601</v>
      </c>
      <c r="D5112" s="30" t="str">
        <f t="shared" si="1276"/>
        <v>113173</v>
      </c>
      <c r="E5112" s="30">
        <f t="shared" si="1280"/>
        <v>7</v>
      </c>
      <c r="F5112" s="30" t="str">
        <f t="shared" si="1277"/>
        <v>INF959L01148</v>
      </c>
      <c r="G5112" s="30">
        <f t="shared" si="1281"/>
        <v>20</v>
      </c>
      <c r="H5112" s="30" t="str">
        <f t="shared" si="1278"/>
        <v>INF959L01155</v>
      </c>
      <c r="I5112" s="30">
        <f t="shared" si="1283"/>
        <v>33</v>
      </c>
      <c r="J5112" s="35" t="str">
        <f t="shared" si="1279"/>
        <v>Peerless Short Term Fund-Dividend Option-Monthly Dividend</v>
      </c>
      <c r="K5112" s="35">
        <f t="shared" si="1284"/>
        <v>91</v>
      </c>
      <c r="L5112" s="30" t="str">
        <f t="shared" si="1285"/>
        <v>10.6508</v>
      </c>
      <c r="M5112" s="30">
        <f t="shared" si="1286"/>
        <v>99</v>
      </c>
      <c r="N5112" s="30" t="str">
        <f t="shared" si="1287"/>
        <v>10.6508</v>
      </c>
      <c r="O5112" s="30">
        <f t="shared" si="1288"/>
        <v>107</v>
      </c>
      <c r="P5112" s="30" t="str">
        <f t="shared" si="1289"/>
        <v>10.6508</v>
      </c>
      <c r="Q5112" s="30">
        <f t="shared" si="1290"/>
        <v>115</v>
      </c>
      <c r="R5112" s="36" t="str">
        <f t="shared" si="1291"/>
        <v>09-Aug-2017</v>
      </c>
      <c r="S5112" s="37">
        <f t="shared" si="1282"/>
        <v>10.6508</v>
      </c>
    </row>
    <row r="5113" spans="1:19">
      <c r="A5113" s="30" t="s">
        <v>10602</v>
      </c>
      <c r="D5113" s="30" t="str">
        <f t="shared" si="1276"/>
        <v>113211</v>
      </c>
      <c r="E5113" s="30">
        <f t="shared" si="1280"/>
        <v>7</v>
      </c>
      <c r="F5113" s="30" t="str">
        <f t="shared" si="1277"/>
        <v>INF959L01163</v>
      </c>
      <c r="G5113" s="30">
        <f t="shared" si="1281"/>
        <v>20</v>
      </c>
      <c r="H5113" s="30" t="str">
        <f t="shared" si="1278"/>
        <v>INF959L01171</v>
      </c>
      <c r="I5113" s="30">
        <f t="shared" si="1283"/>
        <v>33</v>
      </c>
      <c r="J5113" s="35" t="str">
        <f t="shared" si="1279"/>
        <v>Peerless Short Term Fund-Dividend Option-Quarterly Dividend</v>
      </c>
      <c r="K5113" s="35">
        <f t="shared" si="1284"/>
        <v>93</v>
      </c>
      <c r="L5113" s="30" t="str">
        <f t="shared" si="1285"/>
        <v>10.9276</v>
      </c>
      <c r="M5113" s="30">
        <f t="shared" si="1286"/>
        <v>101</v>
      </c>
      <c r="N5113" s="30" t="str">
        <f t="shared" si="1287"/>
        <v>10.9276</v>
      </c>
      <c r="O5113" s="30">
        <f t="shared" si="1288"/>
        <v>109</v>
      </c>
      <c r="P5113" s="30" t="str">
        <f t="shared" si="1289"/>
        <v>10.9276</v>
      </c>
      <c r="Q5113" s="30">
        <f t="shared" si="1290"/>
        <v>117</v>
      </c>
      <c r="R5113" s="36" t="str">
        <f t="shared" si="1291"/>
        <v>09-Aug-2017</v>
      </c>
      <c r="S5113" s="37">
        <f t="shared" si="1282"/>
        <v>10.9276</v>
      </c>
    </row>
    <row r="5114" spans="1:19">
      <c r="A5114" s="30" t="s">
        <v>10603</v>
      </c>
      <c r="D5114" s="30" t="str">
        <f t="shared" si="1276"/>
        <v>113172</v>
      </c>
      <c r="E5114" s="30">
        <f t="shared" si="1280"/>
        <v>7</v>
      </c>
      <c r="F5114" s="30" t="str">
        <f t="shared" si="1277"/>
        <v>INF959L01189</v>
      </c>
      <c r="G5114" s="30">
        <f t="shared" si="1281"/>
        <v>20</v>
      </c>
      <c r="H5114" s="30" t="str">
        <f t="shared" si="1278"/>
        <v>-</v>
      </c>
      <c r="I5114" s="30">
        <f t="shared" si="1283"/>
        <v>22</v>
      </c>
      <c r="J5114" s="35" t="str">
        <f t="shared" si="1279"/>
        <v>Peerless Short Term Fund-Growth</v>
      </c>
      <c r="K5114" s="35">
        <f t="shared" si="1284"/>
        <v>54</v>
      </c>
      <c r="L5114" s="30" t="str">
        <f t="shared" si="1285"/>
        <v>18.3856</v>
      </c>
      <c r="M5114" s="30">
        <f t="shared" si="1286"/>
        <v>62</v>
      </c>
      <c r="N5114" s="30" t="str">
        <f t="shared" si="1287"/>
        <v>18.3856</v>
      </c>
      <c r="O5114" s="30">
        <f t="shared" si="1288"/>
        <v>70</v>
      </c>
      <c r="P5114" s="30" t="str">
        <f t="shared" si="1289"/>
        <v>18.3856</v>
      </c>
      <c r="Q5114" s="30">
        <f t="shared" si="1290"/>
        <v>78</v>
      </c>
      <c r="R5114" s="36" t="str">
        <f t="shared" si="1291"/>
        <v>09-Aug-2017</v>
      </c>
      <c r="S5114" s="37">
        <f t="shared" si="1282"/>
        <v>18.3856</v>
      </c>
    </row>
    <row r="5115" spans="1:19" ht="26">
      <c r="A5115" s="30" t="s">
        <v>10604</v>
      </c>
      <c r="D5115" s="30" t="str">
        <f t="shared" si="1276"/>
        <v>119185</v>
      </c>
      <c r="E5115" s="30">
        <f t="shared" si="1280"/>
        <v>7</v>
      </c>
      <c r="F5115" s="30" t="str">
        <f t="shared" si="1277"/>
        <v>-</v>
      </c>
      <c r="G5115" s="30">
        <f t="shared" si="1281"/>
        <v>9</v>
      </c>
      <c r="H5115" s="30" t="str">
        <f t="shared" si="1278"/>
        <v>INF959L01BL0</v>
      </c>
      <c r="I5115" s="30">
        <f t="shared" si="1283"/>
        <v>22</v>
      </c>
      <c r="J5115" s="35" t="str">
        <f t="shared" si="1279"/>
        <v>Peerless Ultra Short Term Fund - Direct Plan-Dividend Option-Daily</v>
      </c>
      <c r="K5115" s="35">
        <f t="shared" si="1284"/>
        <v>89</v>
      </c>
      <c r="L5115" s="30" t="str">
        <f t="shared" si="1285"/>
        <v>1006.6500</v>
      </c>
      <c r="M5115" s="30">
        <f t="shared" si="1286"/>
        <v>99</v>
      </c>
      <c r="N5115" s="30" t="str">
        <f t="shared" si="1287"/>
        <v>1006.6500</v>
      </c>
      <c r="O5115" s="30">
        <f t="shared" si="1288"/>
        <v>109</v>
      </c>
      <c r="P5115" s="30" t="str">
        <f t="shared" si="1289"/>
        <v>1006.6500</v>
      </c>
      <c r="Q5115" s="30">
        <f t="shared" si="1290"/>
        <v>119</v>
      </c>
      <c r="R5115" s="36" t="str">
        <f t="shared" si="1291"/>
        <v>09-Aug-2017</v>
      </c>
      <c r="S5115" s="37">
        <f t="shared" si="1282"/>
        <v>1006.65</v>
      </c>
    </row>
    <row r="5116" spans="1:19" ht="26">
      <c r="A5116" s="30" t="s">
        <v>10605</v>
      </c>
      <c r="D5116" s="30" t="str">
        <f t="shared" si="1276"/>
        <v>119187</v>
      </c>
      <c r="E5116" s="30">
        <f t="shared" si="1280"/>
        <v>7</v>
      </c>
      <c r="F5116" s="30" t="str">
        <f t="shared" si="1277"/>
        <v>INF959L01BF2</v>
      </c>
      <c r="G5116" s="30">
        <f t="shared" si="1281"/>
        <v>20</v>
      </c>
      <c r="H5116" s="30" t="str">
        <f t="shared" si="1278"/>
        <v>INF959L01BG0</v>
      </c>
      <c r="I5116" s="30">
        <f t="shared" si="1283"/>
        <v>33</v>
      </c>
      <c r="J5116" s="35" t="str">
        <f t="shared" si="1279"/>
        <v>Peerless Ultra Short Term Fund - Direct Plan-Dividend Option-Monthly</v>
      </c>
      <c r="K5116" s="35">
        <f t="shared" si="1284"/>
        <v>102</v>
      </c>
      <c r="L5116" s="30" t="str">
        <f t="shared" si="1285"/>
        <v>1018.1763</v>
      </c>
      <c r="M5116" s="30">
        <f t="shared" si="1286"/>
        <v>112</v>
      </c>
      <c r="N5116" s="30" t="str">
        <f t="shared" si="1287"/>
        <v>1018.1763</v>
      </c>
      <c r="O5116" s="30">
        <f t="shared" si="1288"/>
        <v>122</v>
      </c>
      <c r="P5116" s="30" t="str">
        <f t="shared" si="1289"/>
        <v>1018.1763</v>
      </c>
      <c r="Q5116" s="30">
        <f t="shared" si="1290"/>
        <v>132</v>
      </c>
      <c r="R5116" s="36" t="str">
        <f t="shared" si="1291"/>
        <v>09-Aug-2017</v>
      </c>
      <c r="S5116" s="37">
        <f t="shared" si="1282"/>
        <v>1018.1763</v>
      </c>
    </row>
    <row r="5117" spans="1:19" ht="26">
      <c r="A5117" s="30" t="s">
        <v>10606</v>
      </c>
      <c r="D5117" s="30" t="str">
        <f t="shared" si="1276"/>
        <v>119188</v>
      </c>
      <c r="E5117" s="30">
        <f t="shared" si="1280"/>
        <v>7</v>
      </c>
      <c r="F5117" s="30" t="str">
        <f t="shared" si="1277"/>
        <v>INF959L01BI6</v>
      </c>
      <c r="G5117" s="30">
        <f t="shared" si="1281"/>
        <v>20</v>
      </c>
      <c r="H5117" s="30" t="str">
        <f t="shared" si="1278"/>
        <v>INF959L01BJ4</v>
      </c>
      <c r="I5117" s="30">
        <f t="shared" si="1283"/>
        <v>33</v>
      </c>
      <c r="J5117" s="35" t="str">
        <f t="shared" si="1279"/>
        <v>Peerless Ultra Short Term Fund - Direct Plan-Dividend Option-Weekly</v>
      </c>
      <c r="K5117" s="35">
        <f t="shared" si="1284"/>
        <v>101</v>
      </c>
      <c r="L5117" s="30" t="str">
        <f t="shared" si="1285"/>
        <v>1004.4783</v>
      </c>
      <c r="M5117" s="30">
        <f t="shared" si="1286"/>
        <v>111</v>
      </c>
      <c r="N5117" s="30" t="str">
        <f t="shared" si="1287"/>
        <v>1004.4783</v>
      </c>
      <c r="O5117" s="30">
        <f t="shared" si="1288"/>
        <v>121</v>
      </c>
      <c r="P5117" s="30" t="str">
        <f t="shared" si="1289"/>
        <v>1004.4783</v>
      </c>
      <c r="Q5117" s="30">
        <f t="shared" si="1290"/>
        <v>131</v>
      </c>
      <c r="R5117" s="36" t="str">
        <f t="shared" si="1291"/>
        <v>09-Aug-2017</v>
      </c>
      <c r="S5117" s="37">
        <f t="shared" si="1282"/>
        <v>1004.4783</v>
      </c>
    </row>
    <row r="5118" spans="1:19">
      <c r="A5118" s="30" t="s">
        <v>10607</v>
      </c>
      <c r="D5118" s="30" t="str">
        <f t="shared" si="1276"/>
        <v>119186</v>
      </c>
      <c r="E5118" s="30">
        <f t="shared" si="1280"/>
        <v>7</v>
      </c>
      <c r="F5118" s="30" t="str">
        <f t="shared" si="1277"/>
        <v>INF959L01BC9</v>
      </c>
      <c r="G5118" s="30">
        <f t="shared" si="1281"/>
        <v>20</v>
      </c>
      <c r="H5118" s="30" t="str">
        <f t="shared" si="1278"/>
        <v>-</v>
      </c>
      <c r="I5118" s="30">
        <f t="shared" si="1283"/>
        <v>22</v>
      </c>
      <c r="J5118" s="35" t="str">
        <f t="shared" si="1279"/>
        <v>Peerless Ultra Short Term Fund - Direct Plan-Growth Option</v>
      </c>
      <c r="K5118" s="35">
        <f t="shared" si="1284"/>
        <v>81</v>
      </c>
      <c r="L5118" s="30" t="str">
        <f t="shared" si="1285"/>
        <v>1865.8516</v>
      </c>
      <c r="M5118" s="30">
        <f t="shared" si="1286"/>
        <v>91</v>
      </c>
      <c r="N5118" s="30" t="str">
        <f t="shared" si="1287"/>
        <v>1865.8516</v>
      </c>
      <c r="O5118" s="30">
        <f t="shared" si="1288"/>
        <v>101</v>
      </c>
      <c r="P5118" s="30" t="str">
        <f t="shared" si="1289"/>
        <v>1865.8516</v>
      </c>
      <c r="Q5118" s="30">
        <f t="shared" si="1290"/>
        <v>111</v>
      </c>
      <c r="R5118" s="36" t="str">
        <f t="shared" si="1291"/>
        <v>09-Aug-2017</v>
      </c>
      <c r="S5118" s="37">
        <f t="shared" si="1282"/>
        <v>1865.8516</v>
      </c>
    </row>
    <row r="5119" spans="1:19" ht="26">
      <c r="A5119" s="30" t="s">
        <v>10608</v>
      </c>
      <c r="D5119" s="30" t="str">
        <f t="shared" si="1276"/>
        <v>112648</v>
      </c>
      <c r="E5119" s="30">
        <f t="shared" si="1280"/>
        <v>7</v>
      </c>
      <c r="F5119" s="30" t="str">
        <f t="shared" si="1277"/>
        <v>-</v>
      </c>
      <c r="G5119" s="30">
        <f t="shared" si="1281"/>
        <v>9</v>
      </c>
      <c r="H5119" s="30" t="str">
        <f t="shared" si="1278"/>
        <v>INF959L01BM8</v>
      </c>
      <c r="I5119" s="30">
        <f t="shared" si="1283"/>
        <v>22</v>
      </c>
      <c r="J5119" s="35" t="str">
        <f t="shared" si="1279"/>
        <v>Peerless Ultra Short Term Fund - Regular Plan- Daily Dividend Option</v>
      </c>
      <c r="K5119" s="35">
        <f t="shared" si="1284"/>
        <v>91</v>
      </c>
      <c r="L5119" s="30" t="str">
        <f t="shared" si="1285"/>
        <v>1005.4600</v>
      </c>
      <c r="M5119" s="30">
        <f t="shared" si="1286"/>
        <v>101</v>
      </c>
      <c r="N5119" s="30" t="str">
        <f t="shared" si="1287"/>
        <v>1005.4600</v>
      </c>
      <c r="O5119" s="30">
        <f t="shared" si="1288"/>
        <v>111</v>
      </c>
      <c r="P5119" s="30" t="str">
        <f t="shared" si="1289"/>
        <v>1005.4600</v>
      </c>
      <c r="Q5119" s="30">
        <f t="shared" si="1290"/>
        <v>121</v>
      </c>
      <c r="R5119" s="36" t="str">
        <f t="shared" si="1291"/>
        <v>09-Aug-2017</v>
      </c>
      <c r="S5119" s="37">
        <f t="shared" si="1282"/>
        <v>1005.46</v>
      </c>
    </row>
    <row r="5120" spans="1:19" ht="26">
      <c r="A5120" s="30" t="s">
        <v>10609</v>
      </c>
      <c r="D5120" s="30" t="str">
        <f t="shared" si="1276"/>
        <v>112649</v>
      </c>
      <c r="E5120" s="30">
        <f t="shared" si="1280"/>
        <v>7</v>
      </c>
      <c r="F5120" s="30" t="str">
        <f t="shared" si="1277"/>
        <v>INF959L01BN6</v>
      </c>
      <c r="G5120" s="30">
        <f t="shared" si="1281"/>
        <v>20</v>
      </c>
      <c r="H5120" s="30" t="str">
        <f t="shared" si="1278"/>
        <v>INF959L01BP1</v>
      </c>
      <c r="I5120" s="30">
        <f t="shared" si="1283"/>
        <v>33</v>
      </c>
      <c r="J5120" s="35" t="str">
        <f t="shared" si="1279"/>
        <v>Peerless Ultra Short Term Fund - Regular Plan- Monthly Dividend Option</v>
      </c>
      <c r="K5120" s="35">
        <f t="shared" si="1284"/>
        <v>104</v>
      </c>
      <c r="L5120" s="30" t="str">
        <f t="shared" si="1285"/>
        <v>1003.0031</v>
      </c>
      <c r="M5120" s="30">
        <f t="shared" si="1286"/>
        <v>114</v>
      </c>
      <c r="N5120" s="30" t="str">
        <f t="shared" si="1287"/>
        <v>1003.0031</v>
      </c>
      <c r="O5120" s="30">
        <f t="shared" si="1288"/>
        <v>124</v>
      </c>
      <c r="P5120" s="30" t="str">
        <f t="shared" si="1289"/>
        <v>1003.0031</v>
      </c>
      <c r="Q5120" s="30">
        <f t="shared" si="1290"/>
        <v>134</v>
      </c>
      <c r="R5120" s="36" t="str">
        <f t="shared" si="1291"/>
        <v>09-Aug-2017</v>
      </c>
      <c r="S5120" s="37">
        <f t="shared" si="1282"/>
        <v>1003.0031</v>
      </c>
    </row>
    <row r="5121" spans="1:19" ht="26">
      <c r="A5121" s="30" t="s">
        <v>10610</v>
      </c>
      <c r="D5121" s="30" t="str">
        <f t="shared" si="1276"/>
        <v>112658</v>
      </c>
      <c r="E5121" s="30">
        <f t="shared" si="1280"/>
        <v>7</v>
      </c>
      <c r="F5121" s="30" t="str">
        <f t="shared" si="1277"/>
        <v>INF959L01BQ9</v>
      </c>
      <c r="G5121" s="30">
        <f t="shared" si="1281"/>
        <v>20</v>
      </c>
      <c r="H5121" s="30" t="str">
        <f t="shared" si="1278"/>
        <v>INF959L01AY5</v>
      </c>
      <c r="I5121" s="30">
        <f t="shared" si="1283"/>
        <v>33</v>
      </c>
      <c r="J5121" s="35" t="str">
        <f t="shared" si="1279"/>
        <v>Peerless Ultra Short Term Fund - Regular Plan- Weekly Dividend Option</v>
      </c>
      <c r="K5121" s="35">
        <f t="shared" si="1284"/>
        <v>103</v>
      </c>
      <c r="L5121" s="30" t="str">
        <f t="shared" si="1285"/>
        <v>1003.7500</v>
      </c>
      <c r="M5121" s="30">
        <f t="shared" si="1286"/>
        <v>113</v>
      </c>
      <c r="N5121" s="30" t="str">
        <f t="shared" si="1287"/>
        <v>1003.7500</v>
      </c>
      <c r="O5121" s="30">
        <f t="shared" si="1288"/>
        <v>123</v>
      </c>
      <c r="P5121" s="30" t="str">
        <f t="shared" si="1289"/>
        <v>1003.7500</v>
      </c>
      <c r="Q5121" s="30">
        <f t="shared" si="1290"/>
        <v>133</v>
      </c>
      <c r="R5121" s="36" t="str">
        <f t="shared" si="1291"/>
        <v>09-Aug-2017</v>
      </c>
      <c r="S5121" s="37">
        <f t="shared" si="1282"/>
        <v>1003.75</v>
      </c>
    </row>
    <row r="5122" spans="1:19">
      <c r="A5122" s="30" t="s">
        <v>10611</v>
      </c>
      <c r="D5122" s="30" t="str">
        <f t="shared" si="1276"/>
        <v>112408</v>
      </c>
      <c r="E5122" s="30">
        <f t="shared" si="1280"/>
        <v>7</v>
      </c>
      <c r="F5122" s="30" t="str">
        <f t="shared" si="1277"/>
        <v>INF959L01BH8</v>
      </c>
      <c r="G5122" s="30">
        <f t="shared" si="1281"/>
        <v>20</v>
      </c>
      <c r="H5122" s="30" t="str">
        <f t="shared" si="1278"/>
        <v>-</v>
      </c>
      <c r="I5122" s="30">
        <f t="shared" si="1283"/>
        <v>22</v>
      </c>
      <c r="J5122" s="35" t="str">
        <f t="shared" si="1279"/>
        <v>Peerless Ultra Short Term Fund - Regular Plan-Growth Option</v>
      </c>
      <c r="K5122" s="35">
        <f t="shared" si="1284"/>
        <v>82</v>
      </c>
      <c r="L5122" s="30" t="str">
        <f t="shared" si="1285"/>
        <v>1820.4795</v>
      </c>
      <c r="M5122" s="30">
        <f t="shared" si="1286"/>
        <v>92</v>
      </c>
      <c r="N5122" s="30" t="str">
        <f t="shared" si="1287"/>
        <v>1820.4795</v>
      </c>
      <c r="O5122" s="30">
        <f t="shared" si="1288"/>
        <v>102</v>
      </c>
      <c r="P5122" s="30" t="str">
        <f t="shared" si="1289"/>
        <v>1820.4795</v>
      </c>
      <c r="Q5122" s="30">
        <f t="shared" si="1290"/>
        <v>112</v>
      </c>
      <c r="R5122" s="36" t="str">
        <f t="shared" si="1291"/>
        <v>09-Aug-2017</v>
      </c>
      <c r="S5122" s="37">
        <f t="shared" si="1282"/>
        <v>1820.4794999999999</v>
      </c>
    </row>
    <row r="5123" spans="1:19">
      <c r="A5123" s="30" t="s">
        <v>97</v>
      </c>
      <c r="D5123" s="30" t="str">
        <f t="shared" si="1276"/>
        <v/>
      </c>
      <c r="E5123" s="30" t="str">
        <f t="shared" si="1280"/>
        <v/>
      </c>
      <c r="F5123" s="30" t="str">
        <f t="shared" si="1277"/>
        <v xml:space="preserve"> </v>
      </c>
      <c r="G5123" s="30" t="str">
        <f t="shared" si="1281"/>
        <v/>
      </c>
      <c r="H5123" s="30" t="str">
        <f t="shared" si="1278"/>
        <v/>
      </c>
      <c r="I5123" s="30" t="str">
        <f t="shared" si="1283"/>
        <v/>
      </c>
      <c r="J5123" s="35" t="str">
        <f t="shared" si="1279"/>
        <v/>
      </c>
      <c r="K5123" s="35" t="str">
        <f t="shared" si="1284"/>
        <v/>
      </c>
      <c r="L5123" s="30" t="str">
        <f t="shared" si="1285"/>
        <v/>
      </c>
      <c r="M5123" s="30" t="str">
        <f t="shared" si="1286"/>
        <v/>
      </c>
      <c r="N5123" s="30" t="str">
        <f t="shared" si="1287"/>
        <v/>
      </c>
      <c r="O5123" s="30" t="str">
        <f t="shared" si="1288"/>
        <v/>
      </c>
      <c r="P5123" s="30" t="str">
        <f t="shared" si="1289"/>
        <v/>
      </c>
      <c r="Q5123" s="30" t="str">
        <f t="shared" si="1290"/>
        <v/>
      </c>
      <c r="R5123" s="36" t="str">
        <f t="shared" si="1291"/>
        <v/>
      </c>
      <c r="S5123" s="37" t="str">
        <f t="shared" si="1282"/>
        <v/>
      </c>
    </row>
    <row r="5124" spans="1:19">
      <c r="A5124" s="30" t="s">
        <v>112</v>
      </c>
      <c r="D5124" s="30" t="str">
        <f t="shared" si="1276"/>
        <v/>
      </c>
      <c r="E5124" s="30" t="str">
        <f t="shared" si="1280"/>
        <v/>
      </c>
      <c r="F5124" s="30" t="str">
        <f t="shared" si="1277"/>
        <v>PRINCIPAL Mutual Fund</v>
      </c>
      <c r="G5124" s="30" t="str">
        <f t="shared" si="1281"/>
        <v/>
      </c>
      <c r="H5124" s="30" t="str">
        <f t="shared" si="1278"/>
        <v/>
      </c>
      <c r="I5124" s="30" t="str">
        <f t="shared" si="1283"/>
        <v/>
      </c>
      <c r="J5124" s="35" t="str">
        <f t="shared" si="1279"/>
        <v/>
      </c>
      <c r="K5124" s="35" t="str">
        <f t="shared" si="1284"/>
        <v/>
      </c>
      <c r="L5124" s="30" t="str">
        <f t="shared" si="1285"/>
        <v/>
      </c>
      <c r="M5124" s="30" t="str">
        <f t="shared" si="1286"/>
        <v/>
      </c>
      <c r="N5124" s="30" t="str">
        <f t="shared" si="1287"/>
        <v/>
      </c>
      <c r="O5124" s="30" t="str">
        <f t="shared" si="1288"/>
        <v/>
      </c>
      <c r="P5124" s="30" t="str">
        <f t="shared" si="1289"/>
        <v/>
      </c>
      <c r="Q5124" s="30" t="str">
        <f t="shared" si="1290"/>
        <v/>
      </c>
      <c r="R5124" s="36" t="str">
        <f t="shared" si="1291"/>
        <v/>
      </c>
      <c r="S5124" s="37" t="str">
        <f t="shared" si="1282"/>
        <v/>
      </c>
    </row>
    <row r="5125" spans="1:19">
      <c r="A5125" s="30" t="s">
        <v>97</v>
      </c>
      <c r="D5125" s="30" t="str">
        <f t="shared" si="1276"/>
        <v/>
      </c>
      <c r="E5125" s="30" t="str">
        <f t="shared" si="1280"/>
        <v/>
      </c>
      <c r="F5125" s="30" t="str">
        <f t="shared" si="1277"/>
        <v xml:space="preserve"> </v>
      </c>
      <c r="G5125" s="30" t="str">
        <f t="shared" si="1281"/>
        <v/>
      </c>
      <c r="H5125" s="30" t="str">
        <f t="shared" si="1278"/>
        <v/>
      </c>
      <c r="I5125" s="30" t="str">
        <f t="shared" si="1283"/>
        <v/>
      </c>
      <c r="J5125" s="35" t="str">
        <f t="shared" si="1279"/>
        <v/>
      </c>
      <c r="K5125" s="35" t="str">
        <f t="shared" si="1284"/>
        <v/>
      </c>
      <c r="L5125" s="30" t="str">
        <f t="shared" si="1285"/>
        <v/>
      </c>
      <c r="M5125" s="30" t="str">
        <f t="shared" si="1286"/>
        <v/>
      </c>
      <c r="N5125" s="30" t="str">
        <f t="shared" si="1287"/>
        <v/>
      </c>
      <c r="O5125" s="30" t="str">
        <f t="shared" si="1288"/>
        <v/>
      </c>
      <c r="P5125" s="30" t="str">
        <f t="shared" si="1289"/>
        <v/>
      </c>
      <c r="Q5125" s="30" t="str">
        <f t="shared" si="1290"/>
        <v/>
      </c>
      <c r="R5125" s="36" t="str">
        <f t="shared" si="1291"/>
        <v/>
      </c>
      <c r="S5125" s="37" t="str">
        <f t="shared" si="1282"/>
        <v/>
      </c>
    </row>
    <row r="5126" spans="1:19" ht="26">
      <c r="A5126" s="30" t="s">
        <v>6411</v>
      </c>
      <c r="D5126" s="30" t="str">
        <f t="shared" si="1276"/>
        <v>119481</v>
      </c>
      <c r="E5126" s="30">
        <f t="shared" si="1280"/>
        <v>7</v>
      </c>
      <c r="F5126" s="30" t="str">
        <f t="shared" si="1277"/>
        <v>INF173K01HW4</v>
      </c>
      <c r="G5126" s="30">
        <f t="shared" si="1281"/>
        <v>20</v>
      </c>
      <c r="H5126" s="30" t="str">
        <f t="shared" si="1278"/>
        <v>INF173K01HX2</v>
      </c>
      <c r="I5126" s="30">
        <f t="shared" si="1283"/>
        <v>33</v>
      </c>
      <c r="J5126" s="35" t="str">
        <f t="shared" si="1279"/>
        <v>Principal Bank CD Fund - Direct Plan - Dividend Option-Monthly</v>
      </c>
      <c r="K5126" s="35">
        <f t="shared" si="1284"/>
        <v>96</v>
      </c>
      <c r="L5126" s="30" t="str">
        <f t="shared" si="1285"/>
        <v>1126.1022</v>
      </c>
      <c r="M5126" s="30">
        <f t="shared" si="1286"/>
        <v>106</v>
      </c>
      <c r="N5126" s="30" t="str">
        <f t="shared" si="1287"/>
        <v>1114.8412</v>
      </c>
      <c r="O5126" s="30">
        <f t="shared" si="1288"/>
        <v>116</v>
      </c>
      <c r="P5126" s="30" t="str">
        <f t="shared" si="1289"/>
        <v>1126.1022</v>
      </c>
      <c r="Q5126" s="30">
        <f t="shared" si="1290"/>
        <v>126</v>
      </c>
      <c r="R5126" s="36" t="str">
        <f t="shared" si="1291"/>
        <v>19-May-2017</v>
      </c>
      <c r="S5126" s="37">
        <f t="shared" si="1282"/>
        <v>1126.1022</v>
      </c>
    </row>
    <row r="5127" spans="1:19">
      <c r="A5127" s="30" t="s">
        <v>6412</v>
      </c>
      <c r="D5127" s="30" t="str">
        <f t="shared" ref="D5127:D5190" si="1292">IF(ISERROR(LEFT(A5127,SEARCH(";",A5127)-1)),"",LEFT(A5127,SEARCH(";",A5127)-1))</f>
        <v>119480</v>
      </c>
      <c r="E5127" s="30">
        <f t="shared" si="1280"/>
        <v>7</v>
      </c>
      <c r="F5127" s="30" t="str">
        <f t="shared" ref="F5127:F5190" si="1293">IF($D5127="",A5127,MID($A5127,E5127+1,SEARCH(";",$A5127,E5127+1)-E5127-1))</f>
        <v>INF173K01HV6</v>
      </c>
      <c r="G5127" s="30">
        <f t="shared" si="1281"/>
        <v>20</v>
      </c>
      <c r="H5127" s="30" t="str">
        <f t="shared" ref="H5127:H5190" si="1294">IF($D5127="","",MID($A5127,G5127+1,SEARCH(";",$A5127,G5127+1)-G5127-1))</f>
        <v>-</v>
      </c>
      <c r="I5127" s="30">
        <f t="shared" si="1283"/>
        <v>22</v>
      </c>
      <c r="J5127" s="35" t="str">
        <f t="shared" ref="J5127:J5190" si="1295">IF($D5127="","",MID($A5127,I5127+1,SEARCH(";",$A5127,I5127+1)-I5127-1))</f>
        <v>Principal Bank CD Fund - Direct Plan - Growth Option</v>
      </c>
      <c r="K5127" s="35">
        <f t="shared" si="1284"/>
        <v>75</v>
      </c>
      <c r="L5127" s="30" t="str">
        <f t="shared" si="1285"/>
        <v>2130.3541</v>
      </c>
      <c r="M5127" s="30">
        <f t="shared" si="1286"/>
        <v>85</v>
      </c>
      <c r="N5127" s="30" t="str">
        <f t="shared" si="1287"/>
        <v>2109.0506</v>
      </c>
      <c r="O5127" s="30">
        <f t="shared" si="1288"/>
        <v>95</v>
      </c>
      <c r="P5127" s="30" t="str">
        <f t="shared" si="1289"/>
        <v>2130.3541</v>
      </c>
      <c r="Q5127" s="30">
        <f t="shared" si="1290"/>
        <v>105</v>
      </c>
      <c r="R5127" s="36" t="str">
        <f t="shared" si="1291"/>
        <v>19-May-2017</v>
      </c>
      <c r="S5127" s="37">
        <f t="shared" si="1282"/>
        <v>2130.3541</v>
      </c>
    </row>
    <row r="5128" spans="1:19">
      <c r="A5128" s="30" t="s">
        <v>6413</v>
      </c>
      <c r="D5128" s="30" t="str">
        <f t="shared" si="1292"/>
        <v>106891</v>
      </c>
      <c r="E5128" s="30">
        <f t="shared" ref="E5128:E5191" si="1296">IF($D5128="","",LEN(D5128)+1)</f>
        <v>7</v>
      </c>
      <c r="F5128" s="30" t="str">
        <f t="shared" si="1293"/>
        <v>INF173K01BE5</v>
      </c>
      <c r="G5128" s="30">
        <f t="shared" ref="G5128:G5191" si="1297">IF($D5128="","",E5128+(LEN(F5128)+1))</f>
        <v>20</v>
      </c>
      <c r="H5128" s="30" t="str">
        <f t="shared" si="1294"/>
        <v>-</v>
      </c>
      <c r="I5128" s="30">
        <f t="shared" si="1283"/>
        <v>22</v>
      </c>
      <c r="J5128" s="35" t="str">
        <f t="shared" si="1295"/>
        <v>Principal Bank CD Fund - Growth Option</v>
      </c>
      <c r="K5128" s="35">
        <f t="shared" si="1284"/>
        <v>61</v>
      </c>
      <c r="L5128" s="30" t="str">
        <f t="shared" si="1285"/>
        <v>2090.5416</v>
      </c>
      <c r="M5128" s="30">
        <f t="shared" si="1286"/>
        <v>71</v>
      </c>
      <c r="N5128" s="30" t="str">
        <f t="shared" si="1287"/>
        <v>2069.6362</v>
      </c>
      <c r="O5128" s="30">
        <f t="shared" si="1288"/>
        <v>81</v>
      </c>
      <c r="P5128" s="30" t="str">
        <f t="shared" si="1289"/>
        <v>2090.5416</v>
      </c>
      <c r="Q5128" s="30">
        <f t="shared" si="1290"/>
        <v>91</v>
      </c>
      <c r="R5128" s="36" t="str">
        <f t="shared" si="1291"/>
        <v>19-May-2017</v>
      </c>
      <c r="S5128" s="37">
        <f t="shared" ref="S5128:S5191" si="1298">IF(L5128="","",L5128+0)</f>
        <v>2090.5416</v>
      </c>
    </row>
    <row r="5129" spans="1:19">
      <c r="A5129" s="30" t="s">
        <v>6414</v>
      </c>
      <c r="D5129" s="30" t="str">
        <f t="shared" si="1292"/>
        <v>106892</v>
      </c>
      <c r="E5129" s="30">
        <f t="shared" si="1296"/>
        <v>7</v>
      </c>
      <c r="F5129" s="30" t="str">
        <f t="shared" si="1293"/>
        <v>INF173K01BF2</v>
      </c>
      <c r="G5129" s="30">
        <f t="shared" si="1297"/>
        <v>20</v>
      </c>
      <c r="H5129" s="30" t="str">
        <f t="shared" si="1294"/>
        <v>INF173K01BG0</v>
      </c>
      <c r="I5129" s="30">
        <f t="shared" si="1283"/>
        <v>33</v>
      </c>
      <c r="J5129" s="35" t="str">
        <f t="shared" si="1295"/>
        <v>Principal Bank CD Fund -Div Option-monthly</v>
      </c>
      <c r="K5129" s="35">
        <f t="shared" si="1284"/>
        <v>76</v>
      </c>
      <c r="L5129" s="30" t="str">
        <f t="shared" si="1285"/>
        <v>1124.9758</v>
      </c>
      <c r="M5129" s="30">
        <f t="shared" si="1286"/>
        <v>86</v>
      </c>
      <c r="N5129" s="30" t="str">
        <f t="shared" si="1287"/>
        <v>1113.7260</v>
      </c>
      <c r="O5129" s="30">
        <f t="shared" si="1288"/>
        <v>96</v>
      </c>
      <c r="P5129" s="30" t="str">
        <f t="shared" si="1289"/>
        <v>1124.9758</v>
      </c>
      <c r="Q5129" s="30">
        <f t="shared" si="1290"/>
        <v>106</v>
      </c>
      <c r="R5129" s="36" t="str">
        <f t="shared" si="1291"/>
        <v>19-May-2017</v>
      </c>
      <c r="S5129" s="37">
        <f t="shared" si="1298"/>
        <v>1124.9757999999999</v>
      </c>
    </row>
    <row r="5130" spans="1:19" ht="26">
      <c r="A5130" s="30" t="s">
        <v>10612</v>
      </c>
      <c r="D5130" s="30" t="str">
        <f t="shared" si="1292"/>
        <v>119450</v>
      </c>
      <c r="E5130" s="30">
        <f t="shared" si="1296"/>
        <v>7</v>
      </c>
      <c r="F5130" s="30" t="str">
        <f t="shared" si="1293"/>
        <v>INF173K01FX6</v>
      </c>
      <c r="G5130" s="30">
        <f t="shared" si="1297"/>
        <v>20</v>
      </c>
      <c r="H5130" s="30" t="str">
        <f t="shared" si="1294"/>
        <v>-</v>
      </c>
      <c r="I5130" s="30">
        <f t="shared" si="1283"/>
        <v>22</v>
      </c>
      <c r="J5130" s="35" t="str">
        <f t="shared" si="1295"/>
        <v>Principal Credit Opportunities Fund - Direct Plan - Growth Option</v>
      </c>
      <c r="K5130" s="35">
        <f t="shared" si="1284"/>
        <v>88</v>
      </c>
      <c r="L5130" s="30" t="str">
        <f t="shared" si="1285"/>
        <v>2650.7884</v>
      </c>
      <c r="M5130" s="30">
        <f t="shared" si="1286"/>
        <v>98</v>
      </c>
      <c r="N5130" s="30" t="str">
        <f t="shared" si="1287"/>
        <v>2650.7884</v>
      </c>
      <c r="O5130" s="30">
        <f t="shared" si="1288"/>
        <v>108</v>
      </c>
      <c r="P5130" s="30" t="str">
        <f t="shared" si="1289"/>
        <v>2650.7884</v>
      </c>
      <c r="Q5130" s="30">
        <f t="shared" si="1290"/>
        <v>118</v>
      </c>
      <c r="R5130" s="36" t="str">
        <f t="shared" si="1291"/>
        <v>09-Aug-2017</v>
      </c>
      <c r="S5130" s="37">
        <f t="shared" si="1298"/>
        <v>2650.7883999999999</v>
      </c>
    </row>
    <row r="5131" spans="1:19" ht="26">
      <c r="A5131" s="30" t="s">
        <v>10613</v>
      </c>
      <c r="D5131" s="30" t="str">
        <f t="shared" si="1292"/>
        <v>119449</v>
      </c>
      <c r="E5131" s="30">
        <f t="shared" si="1296"/>
        <v>7</v>
      </c>
      <c r="F5131" s="30" t="str">
        <f t="shared" si="1293"/>
        <v>INF173K01FY4</v>
      </c>
      <c r="G5131" s="30">
        <f t="shared" si="1297"/>
        <v>20</v>
      </c>
      <c r="H5131" s="30" t="str">
        <f t="shared" si="1294"/>
        <v>INF173K01FZ1</v>
      </c>
      <c r="I5131" s="30">
        <f t="shared" si="1283"/>
        <v>33</v>
      </c>
      <c r="J5131" s="35" t="str">
        <f t="shared" si="1295"/>
        <v>Principal Credit Opportunities Fund - Direct Plan - Monthly Dividend Option</v>
      </c>
      <c r="K5131" s="35">
        <f t="shared" si="1284"/>
        <v>109</v>
      </c>
      <c r="L5131" s="30" t="str">
        <f t="shared" si="1285"/>
        <v>1244.9942</v>
      </c>
      <c r="M5131" s="30">
        <f t="shared" si="1286"/>
        <v>119</v>
      </c>
      <c r="N5131" s="30" t="str">
        <f t="shared" si="1287"/>
        <v>1244.9942</v>
      </c>
      <c r="O5131" s="30">
        <f t="shared" si="1288"/>
        <v>129</v>
      </c>
      <c r="P5131" s="30" t="str">
        <f t="shared" si="1289"/>
        <v>1244.9942</v>
      </c>
      <c r="Q5131" s="30">
        <f t="shared" si="1290"/>
        <v>139</v>
      </c>
      <c r="R5131" s="36" t="str">
        <f t="shared" si="1291"/>
        <v>09-Aug-2017</v>
      </c>
      <c r="S5131" s="37">
        <f t="shared" si="1298"/>
        <v>1244.9942000000001</v>
      </c>
    </row>
    <row r="5132" spans="1:19" ht="26">
      <c r="A5132" s="30" t="s">
        <v>10614</v>
      </c>
      <c r="D5132" s="30" t="str">
        <f t="shared" si="1292"/>
        <v>102729</v>
      </c>
      <c r="E5132" s="30">
        <f t="shared" si="1296"/>
        <v>7</v>
      </c>
      <c r="F5132" s="30" t="str">
        <f t="shared" si="1293"/>
        <v>INF173K01BI6</v>
      </c>
      <c r="G5132" s="30">
        <f t="shared" si="1297"/>
        <v>20</v>
      </c>
      <c r="H5132" s="30" t="str">
        <f t="shared" si="1294"/>
        <v>-</v>
      </c>
      <c r="I5132" s="30">
        <f t="shared" si="1283"/>
        <v>22</v>
      </c>
      <c r="J5132" s="35" t="str">
        <f t="shared" si="1295"/>
        <v>Principal Credit Opportunities Fund - Regular Plan - Growth Option</v>
      </c>
      <c r="K5132" s="35">
        <f t="shared" si="1284"/>
        <v>89</v>
      </c>
      <c r="L5132" s="30" t="str">
        <f t="shared" si="1285"/>
        <v>2609.7859</v>
      </c>
      <c r="M5132" s="30">
        <f t="shared" si="1286"/>
        <v>99</v>
      </c>
      <c r="N5132" s="30" t="str">
        <f t="shared" si="1287"/>
        <v>2609.7859</v>
      </c>
      <c r="O5132" s="30">
        <f t="shared" si="1288"/>
        <v>109</v>
      </c>
      <c r="P5132" s="30" t="str">
        <f t="shared" si="1289"/>
        <v>2609.7859</v>
      </c>
      <c r="Q5132" s="30">
        <f t="shared" si="1290"/>
        <v>119</v>
      </c>
      <c r="R5132" s="36" t="str">
        <f t="shared" si="1291"/>
        <v>09-Aug-2017</v>
      </c>
      <c r="S5132" s="37">
        <f t="shared" si="1298"/>
        <v>2609.7858999999999</v>
      </c>
    </row>
    <row r="5133" spans="1:19" ht="26">
      <c r="A5133" s="30" t="s">
        <v>10615</v>
      </c>
      <c r="D5133" s="30" t="str">
        <f t="shared" si="1292"/>
        <v>102732</v>
      </c>
      <c r="E5133" s="30">
        <f t="shared" si="1296"/>
        <v>7</v>
      </c>
      <c r="F5133" s="30" t="str">
        <f t="shared" si="1293"/>
        <v>INF173K01BJ4</v>
      </c>
      <c r="G5133" s="30">
        <f t="shared" si="1297"/>
        <v>20</v>
      </c>
      <c r="H5133" s="30" t="str">
        <f t="shared" si="1294"/>
        <v>INF173K01BK2</v>
      </c>
      <c r="I5133" s="30">
        <f t="shared" ref="I5133:I5196" si="1299">IF($D5133="","",G5133+LEN(H5133)+1)</f>
        <v>33</v>
      </c>
      <c r="J5133" s="35" t="str">
        <f t="shared" si="1295"/>
        <v>Principal Credit Opportunities Fund - Regular Plan - Monthly Dividend Option</v>
      </c>
      <c r="K5133" s="35">
        <f t="shared" ref="K5133:K5196" si="1300">IF($D5133="","",I5133+LEN(J5133)+1)</f>
        <v>110</v>
      </c>
      <c r="L5133" s="30" t="str">
        <f t="shared" ref="L5133:L5196" si="1301">IF($D5133="","",MID($A5133,K5133+1,SEARCH(";",$A5133,K5133+1)-K5133-1))</f>
        <v>1241.8349</v>
      </c>
      <c r="M5133" s="30">
        <f t="shared" ref="M5133:M5196" si="1302">IF($D5133="","",K5133+LEN(L5133)+1)</f>
        <v>120</v>
      </c>
      <c r="N5133" s="30" t="str">
        <f t="shared" ref="N5133:N5196" si="1303">IF($D5133="","",MID($A5133,M5133+1,SEARCH(";",$A5133,M5133+1)-M5133-1))</f>
        <v>1241.8349</v>
      </c>
      <c r="O5133" s="30">
        <f t="shared" ref="O5133:O5196" si="1304">IF($D5133="","",M5133+LEN(N5133)+1)</f>
        <v>130</v>
      </c>
      <c r="P5133" s="30" t="str">
        <f t="shared" ref="P5133:P5196" si="1305">IF($D5133="","",MID($A5133,O5133+1,SEARCH(";",$A5133,O5133+1)-O5133-1))</f>
        <v>1241.8349</v>
      </c>
      <c r="Q5133" s="30">
        <f t="shared" ref="Q5133:Q5196" si="1306">IF($D5133="","",O5133+LEN(P5133)+1)</f>
        <v>140</v>
      </c>
      <c r="R5133" s="36" t="str">
        <f t="shared" ref="R5133:R5196" si="1307">IF($D5133="","",MID($A5133,Q5133+1,15))</f>
        <v>09-Aug-2017</v>
      </c>
      <c r="S5133" s="37">
        <f t="shared" si="1298"/>
        <v>1241.8349000000001</v>
      </c>
    </row>
    <row r="5134" spans="1:19">
      <c r="A5134" s="30" t="s">
        <v>10616</v>
      </c>
      <c r="D5134" s="30" t="str">
        <f t="shared" si="1292"/>
        <v>119479</v>
      </c>
      <c r="E5134" s="30">
        <f t="shared" si="1296"/>
        <v>7</v>
      </c>
      <c r="F5134" s="30" t="str">
        <f t="shared" si="1293"/>
        <v>INF173K01HM5</v>
      </c>
      <c r="G5134" s="30">
        <f t="shared" si="1297"/>
        <v>20</v>
      </c>
      <c r="H5134" s="30" t="str">
        <f t="shared" si="1294"/>
        <v>-</v>
      </c>
      <c r="I5134" s="30">
        <f t="shared" si="1299"/>
        <v>22</v>
      </c>
      <c r="J5134" s="35" t="str">
        <f t="shared" si="1295"/>
        <v>Principal Debt Savings Fund  - Direct Plan -Growth Option</v>
      </c>
      <c r="K5134" s="35">
        <f t="shared" si="1300"/>
        <v>80</v>
      </c>
      <c r="L5134" s="30" t="str">
        <f t="shared" si="1301"/>
        <v>30.6442</v>
      </c>
      <c r="M5134" s="30">
        <f t="shared" si="1302"/>
        <v>88</v>
      </c>
      <c r="N5134" s="30" t="str">
        <f t="shared" si="1303"/>
        <v>30.3378</v>
      </c>
      <c r="O5134" s="30">
        <f t="shared" si="1304"/>
        <v>96</v>
      </c>
      <c r="P5134" s="30" t="str">
        <f t="shared" si="1305"/>
        <v>30.6442</v>
      </c>
      <c r="Q5134" s="30">
        <f t="shared" si="1306"/>
        <v>104</v>
      </c>
      <c r="R5134" s="36" t="str">
        <f t="shared" si="1307"/>
        <v>09-Aug-2017</v>
      </c>
      <c r="S5134" s="37">
        <f t="shared" si="1298"/>
        <v>30.644200000000001</v>
      </c>
    </row>
    <row r="5135" spans="1:19">
      <c r="A5135" s="30" t="s">
        <v>10617</v>
      </c>
      <c r="D5135" s="30" t="str">
        <f t="shared" si="1292"/>
        <v>102169</v>
      </c>
      <c r="E5135" s="30">
        <f t="shared" si="1296"/>
        <v>7</v>
      </c>
      <c r="F5135" s="30" t="str">
        <f t="shared" si="1293"/>
        <v>INF173K01312</v>
      </c>
      <c r="G5135" s="30">
        <f t="shared" si="1297"/>
        <v>20</v>
      </c>
      <c r="H5135" s="30" t="str">
        <f t="shared" si="1294"/>
        <v>INF173K01320</v>
      </c>
      <c r="I5135" s="30">
        <f t="shared" si="1299"/>
        <v>33</v>
      </c>
      <c r="J5135" s="35" t="str">
        <f t="shared" si="1295"/>
        <v>Principal Debt Savings Fund - Dividend - Monthly</v>
      </c>
      <c r="K5135" s="35">
        <f t="shared" si="1300"/>
        <v>82</v>
      </c>
      <c r="L5135" s="30" t="str">
        <f t="shared" si="1301"/>
        <v>10.3125</v>
      </c>
      <c r="M5135" s="30">
        <f t="shared" si="1302"/>
        <v>90</v>
      </c>
      <c r="N5135" s="30" t="str">
        <f t="shared" si="1303"/>
        <v>10.2094</v>
      </c>
      <c r="O5135" s="30">
        <f t="shared" si="1304"/>
        <v>98</v>
      </c>
      <c r="P5135" s="30" t="str">
        <f t="shared" si="1305"/>
        <v>10.3125</v>
      </c>
      <c r="Q5135" s="30">
        <f t="shared" si="1306"/>
        <v>106</v>
      </c>
      <c r="R5135" s="36" t="str">
        <f t="shared" si="1307"/>
        <v>09-Aug-2017</v>
      </c>
      <c r="S5135" s="37">
        <f t="shared" si="1298"/>
        <v>10.3125</v>
      </c>
    </row>
    <row r="5136" spans="1:19">
      <c r="A5136" s="30" t="s">
        <v>10618</v>
      </c>
      <c r="D5136" s="30" t="str">
        <f t="shared" si="1292"/>
        <v>102170</v>
      </c>
      <c r="E5136" s="30">
        <f t="shared" si="1296"/>
        <v>7</v>
      </c>
      <c r="F5136" s="30" t="str">
        <f t="shared" si="1293"/>
        <v>INF173K01338</v>
      </c>
      <c r="G5136" s="30">
        <f t="shared" si="1297"/>
        <v>20</v>
      </c>
      <c r="H5136" s="30" t="str">
        <f t="shared" si="1294"/>
        <v>INF173K01346</v>
      </c>
      <c r="I5136" s="30">
        <f t="shared" si="1299"/>
        <v>33</v>
      </c>
      <c r="J5136" s="35" t="str">
        <f t="shared" si="1295"/>
        <v>Principal Debt Savings Fund - Dividend - Quarterly</v>
      </c>
      <c r="K5136" s="35">
        <f t="shared" si="1300"/>
        <v>84</v>
      </c>
      <c r="L5136" s="30" t="str">
        <f t="shared" si="1301"/>
        <v>12.1843</v>
      </c>
      <c r="M5136" s="30">
        <f t="shared" si="1302"/>
        <v>92</v>
      </c>
      <c r="N5136" s="30" t="str">
        <f t="shared" si="1303"/>
        <v>12.0625</v>
      </c>
      <c r="O5136" s="30">
        <f t="shared" si="1304"/>
        <v>100</v>
      </c>
      <c r="P5136" s="30" t="str">
        <f t="shared" si="1305"/>
        <v>12.1843</v>
      </c>
      <c r="Q5136" s="30">
        <f t="shared" si="1306"/>
        <v>108</v>
      </c>
      <c r="R5136" s="36" t="str">
        <f t="shared" si="1307"/>
        <v>09-Aug-2017</v>
      </c>
      <c r="S5136" s="37">
        <f t="shared" si="1298"/>
        <v>12.1843</v>
      </c>
    </row>
    <row r="5137" spans="1:19" ht="26">
      <c r="A5137" s="30" t="s">
        <v>386</v>
      </c>
      <c r="D5137" s="30" t="str">
        <f t="shared" si="1292"/>
        <v>119477</v>
      </c>
      <c r="E5137" s="30">
        <f t="shared" si="1296"/>
        <v>7</v>
      </c>
      <c r="F5137" s="30" t="str">
        <f t="shared" si="1293"/>
        <v>INF173K01HP8</v>
      </c>
      <c r="G5137" s="30">
        <f t="shared" si="1297"/>
        <v>20</v>
      </c>
      <c r="H5137" s="30" t="str">
        <f t="shared" si="1294"/>
        <v>INF173K01HQ6</v>
      </c>
      <c r="I5137" s="30">
        <f t="shared" si="1299"/>
        <v>33</v>
      </c>
      <c r="J5137" s="35" t="str">
        <f t="shared" si="1295"/>
        <v>Principal Debt Savings Fund - Retail Plan - Direct Plan - Dividend Option - Monthly</v>
      </c>
      <c r="K5137" s="35">
        <f t="shared" si="1300"/>
        <v>117</v>
      </c>
      <c r="L5137" s="30" t="str">
        <f t="shared" si="1301"/>
        <v>10.5409</v>
      </c>
      <c r="M5137" s="30">
        <f t="shared" si="1302"/>
        <v>125</v>
      </c>
      <c r="N5137" s="30" t="str">
        <f t="shared" si="1303"/>
        <v>10.4355</v>
      </c>
      <c r="O5137" s="30">
        <f t="shared" si="1304"/>
        <v>133</v>
      </c>
      <c r="P5137" s="30" t="str">
        <f t="shared" si="1305"/>
        <v>10.5409</v>
      </c>
      <c r="Q5137" s="30">
        <f t="shared" si="1306"/>
        <v>141</v>
      </c>
      <c r="R5137" s="36" t="str">
        <f t="shared" si="1307"/>
        <v>22-Feb-2013</v>
      </c>
      <c r="S5137" s="37">
        <f t="shared" si="1298"/>
        <v>10.540900000000001</v>
      </c>
    </row>
    <row r="5138" spans="1:19" ht="26">
      <c r="A5138" s="30" t="s">
        <v>387</v>
      </c>
      <c r="D5138" s="30" t="str">
        <f t="shared" si="1292"/>
        <v>119478</v>
      </c>
      <c r="E5138" s="30">
        <f t="shared" si="1296"/>
        <v>7</v>
      </c>
      <c r="F5138" s="30" t="str">
        <f t="shared" si="1293"/>
        <v>INF173K01HS2</v>
      </c>
      <c r="G5138" s="30">
        <f t="shared" si="1297"/>
        <v>20</v>
      </c>
      <c r="H5138" s="30" t="str">
        <f t="shared" si="1294"/>
        <v>INF173K01HT0</v>
      </c>
      <c r="I5138" s="30">
        <f t="shared" si="1299"/>
        <v>33</v>
      </c>
      <c r="J5138" s="35" t="str">
        <f t="shared" si="1295"/>
        <v>Principal Debt Savings Fund - Retail Plan - Direct Plan - Dividend Option - Quarterly</v>
      </c>
      <c r="K5138" s="35">
        <f t="shared" si="1300"/>
        <v>119</v>
      </c>
      <c r="L5138" s="30" t="str">
        <f t="shared" si="1301"/>
        <v>12.1084</v>
      </c>
      <c r="M5138" s="30">
        <f t="shared" si="1302"/>
        <v>127</v>
      </c>
      <c r="N5138" s="30" t="str">
        <f t="shared" si="1303"/>
        <v>11.9873</v>
      </c>
      <c r="O5138" s="30">
        <f t="shared" si="1304"/>
        <v>135</v>
      </c>
      <c r="P5138" s="30" t="str">
        <f t="shared" si="1305"/>
        <v>12.1084</v>
      </c>
      <c r="Q5138" s="30">
        <f t="shared" si="1306"/>
        <v>143</v>
      </c>
      <c r="R5138" s="36" t="str">
        <f t="shared" si="1307"/>
        <v>16-Feb-2016</v>
      </c>
      <c r="S5138" s="37">
        <f t="shared" si="1298"/>
        <v>12.1084</v>
      </c>
    </row>
    <row r="5139" spans="1:19">
      <c r="A5139" s="30" t="s">
        <v>10619</v>
      </c>
      <c r="D5139" s="30" t="str">
        <f t="shared" si="1292"/>
        <v>102171</v>
      </c>
      <c r="E5139" s="30">
        <f t="shared" si="1296"/>
        <v>7</v>
      </c>
      <c r="F5139" s="30" t="str">
        <f t="shared" si="1293"/>
        <v>INF173K01288</v>
      </c>
      <c r="G5139" s="30">
        <f t="shared" si="1297"/>
        <v>20</v>
      </c>
      <c r="H5139" s="30" t="str">
        <f t="shared" si="1294"/>
        <v>-</v>
      </c>
      <c r="I5139" s="30">
        <f t="shared" si="1299"/>
        <v>22</v>
      </c>
      <c r="J5139" s="35" t="str">
        <f t="shared" si="1295"/>
        <v>Principal Debt Savings Fund -Growth</v>
      </c>
      <c r="K5139" s="35">
        <f t="shared" si="1300"/>
        <v>58</v>
      </c>
      <c r="L5139" s="30" t="str">
        <f t="shared" si="1301"/>
        <v>29.5280</v>
      </c>
      <c r="M5139" s="30">
        <f t="shared" si="1302"/>
        <v>66</v>
      </c>
      <c r="N5139" s="30" t="str">
        <f t="shared" si="1303"/>
        <v>29.2327</v>
      </c>
      <c r="O5139" s="30">
        <f t="shared" si="1304"/>
        <v>74</v>
      </c>
      <c r="P5139" s="30" t="str">
        <f t="shared" si="1305"/>
        <v>29.5280</v>
      </c>
      <c r="Q5139" s="30">
        <f t="shared" si="1306"/>
        <v>82</v>
      </c>
      <c r="R5139" s="36" t="str">
        <f t="shared" si="1307"/>
        <v>09-Aug-2017</v>
      </c>
      <c r="S5139" s="37">
        <f t="shared" si="1298"/>
        <v>29.527999999999999</v>
      </c>
    </row>
    <row r="5140" spans="1:19" ht="26">
      <c r="A5140" s="30" t="s">
        <v>10620</v>
      </c>
      <c r="D5140" s="30" t="str">
        <f t="shared" si="1292"/>
        <v>119460</v>
      </c>
      <c r="E5140" s="30">
        <f t="shared" si="1296"/>
        <v>7</v>
      </c>
      <c r="F5140" s="30" t="str">
        <f t="shared" si="1293"/>
        <v>INF173K01GI5</v>
      </c>
      <c r="G5140" s="30">
        <f t="shared" si="1297"/>
        <v>20</v>
      </c>
      <c r="H5140" s="30" t="str">
        <f t="shared" si="1294"/>
        <v>INF173K01GJ3</v>
      </c>
      <c r="I5140" s="30">
        <f t="shared" si="1299"/>
        <v>33</v>
      </c>
      <c r="J5140" s="35" t="str">
        <f t="shared" si="1295"/>
        <v>Principal Dynamic Bond Fund - Direct Plan - Dividend Option -Annually</v>
      </c>
      <c r="K5140" s="35">
        <f t="shared" si="1300"/>
        <v>103</v>
      </c>
      <c r="L5140" s="30" t="str">
        <f t="shared" si="1301"/>
        <v>12.5326</v>
      </c>
      <c r="M5140" s="30">
        <f t="shared" si="1302"/>
        <v>111</v>
      </c>
      <c r="N5140" s="30" t="str">
        <f t="shared" si="1303"/>
        <v>12.4073</v>
      </c>
      <c r="O5140" s="30">
        <f t="shared" si="1304"/>
        <v>119</v>
      </c>
      <c r="P5140" s="30" t="str">
        <f t="shared" si="1305"/>
        <v>12.5326</v>
      </c>
      <c r="Q5140" s="30">
        <f t="shared" si="1306"/>
        <v>127</v>
      </c>
      <c r="R5140" s="36" t="str">
        <f t="shared" si="1307"/>
        <v>09-Aug-2017</v>
      </c>
      <c r="S5140" s="37">
        <f t="shared" si="1298"/>
        <v>12.5326</v>
      </c>
    </row>
    <row r="5141" spans="1:19">
      <c r="A5141" s="30" t="s">
        <v>10621</v>
      </c>
      <c r="D5141" s="30" t="str">
        <f t="shared" si="1292"/>
        <v>119461</v>
      </c>
      <c r="E5141" s="30">
        <f t="shared" si="1296"/>
        <v>7</v>
      </c>
      <c r="F5141" s="30" t="str">
        <f t="shared" si="1293"/>
        <v>INF173K01GL9</v>
      </c>
      <c r="G5141" s="30">
        <f t="shared" si="1297"/>
        <v>20</v>
      </c>
      <c r="H5141" s="30" t="str">
        <f t="shared" si="1294"/>
        <v>-</v>
      </c>
      <c r="I5141" s="30">
        <f t="shared" si="1299"/>
        <v>22</v>
      </c>
      <c r="J5141" s="35" t="str">
        <f t="shared" si="1295"/>
        <v>Principal Dynamic Bond Fund - Direct Plan - Growth Option</v>
      </c>
      <c r="K5141" s="35">
        <f t="shared" si="1300"/>
        <v>80</v>
      </c>
      <c r="L5141" s="30" t="str">
        <f t="shared" si="1301"/>
        <v>30.2806</v>
      </c>
      <c r="M5141" s="30">
        <f t="shared" si="1302"/>
        <v>88</v>
      </c>
      <c r="N5141" s="30" t="str">
        <f t="shared" si="1303"/>
        <v>29.9778</v>
      </c>
      <c r="O5141" s="30">
        <f t="shared" si="1304"/>
        <v>96</v>
      </c>
      <c r="P5141" s="30" t="str">
        <f t="shared" si="1305"/>
        <v>30.2806</v>
      </c>
      <c r="Q5141" s="30">
        <f t="shared" si="1306"/>
        <v>104</v>
      </c>
      <c r="R5141" s="36" t="str">
        <f t="shared" si="1307"/>
        <v>09-Aug-2017</v>
      </c>
      <c r="S5141" s="37">
        <f t="shared" si="1298"/>
        <v>30.2806</v>
      </c>
    </row>
    <row r="5142" spans="1:19">
      <c r="A5142" s="30" t="s">
        <v>10622</v>
      </c>
      <c r="D5142" s="30" t="str">
        <f t="shared" si="1292"/>
        <v>100960</v>
      </c>
      <c r="E5142" s="30">
        <f t="shared" si="1296"/>
        <v>7</v>
      </c>
      <c r="F5142" s="30" t="str">
        <f t="shared" si="1293"/>
        <v>INF173K01AX7</v>
      </c>
      <c r="G5142" s="30">
        <f t="shared" si="1297"/>
        <v>20</v>
      </c>
      <c r="H5142" s="30" t="str">
        <f t="shared" si="1294"/>
        <v>INF173K01AY5</v>
      </c>
      <c r="I5142" s="30">
        <f t="shared" si="1299"/>
        <v>33</v>
      </c>
      <c r="J5142" s="35" t="str">
        <f t="shared" si="1295"/>
        <v>Principal Dynamic Bond Fund - Dividend Option -Annual</v>
      </c>
      <c r="K5142" s="35">
        <f t="shared" si="1300"/>
        <v>87</v>
      </c>
      <c r="L5142" s="30" t="str">
        <f t="shared" si="1301"/>
        <v>12.1041</v>
      </c>
      <c r="M5142" s="30">
        <f t="shared" si="1302"/>
        <v>95</v>
      </c>
      <c r="N5142" s="30" t="str">
        <f t="shared" si="1303"/>
        <v>11.9831</v>
      </c>
      <c r="O5142" s="30">
        <f t="shared" si="1304"/>
        <v>103</v>
      </c>
      <c r="P5142" s="30" t="str">
        <f t="shared" si="1305"/>
        <v>12.1041</v>
      </c>
      <c r="Q5142" s="30">
        <f t="shared" si="1306"/>
        <v>111</v>
      </c>
      <c r="R5142" s="36" t="str">
        <f t="shared" si="1307"/>
        <v>09-Aug-2017</v>
      </c>
      <c r="S5142" s="37">
        <f t="shared" si="1298"/>
        <v>12.104100000000001</v>
      </c>
    </row>
    <row r="5143" spans="1:19">
      <c r="A5143" s="30" t="s">
        <v>10623</v>
      </c>
      <c r="D5143" s="30" t="str">
        <f t="shared" si="1292"/>
        <v>100963</v>
      </c>
      <c r="E5143" s="30">
        <f t="shared" si="1296"/>
        <v>7</v>
      </c>
      <c r="F5143" s="30" t="str">
        <f t="shared" si="1293"/>
        <v>INF173K01AT5</v>
      </c>
      <c r="G5143" s="30">
        <f t="shared" si="1297"/>
        <v>20</v>
      </c>
      <c r="H5143" s="30" t="str">
        <f t="shared" si="1294"/>
        <v>-</v>
      </c>
      <c r="I5143" s="30">
        <f t="shared" si="1299"/>
        <v>22</v>
      </c>
      <c r="J5143" s="35" t="str">
        <f t="shared" si="1295"/>
        <v>Principal Dynamic Bond Fund - Growth Option</v>
      </c>
      <c r="K5143" s="35">
        <f t="shared" si="1300"/>
        <v>66</v>
      </c>
      <c r="L5143" s="30" t="str">
        <f t="shared" si="1301"/>
        <v>29.2602</v>
      </c>
      <c r="M5143" s="30">
        <f t="shared" si="1302"/>
        <v>74</v>
      </c>
      <c r="N5143" s="30" t="str">
        <f t="shared" si="1303"/>
        <v>28.9676</v>
      </c>
      <c r="O5143" s="30">
        <f t="shared" si="1304"/>
        <v>82</v>
      </c>
      <c r="P5143" s="30" t="str">
        <f t="shared" si="1305"/>
        <v>29.2602</v>
      </c>
      <c r="Q5143" s="30">
        <f t="shared" si="1306"/>
        <v>90</v>
      </c>
      <c r="R5143" s="36" t="str">
        <f t="shared" si="1307"/>
        <v>09-Aug-2017</v>
      </c>
      <c r="S5143" s="37">
        <f t="shared" si="1298"/>
        <v>29.260200000000001</v>
      </c>
    </row>
    <row r="5144" spans="1:19">
      <c r="A5144" s="30" t="s">
        <v>10624</v>
      </c>
      <c r="D5144" s="30" t="str">
        <f t="shared" si="1292"/>
        <v>100961</v>
      </c>
      <c r="E5144" s="30">
        <f t="shared" si="1296"/>
        <v>7</v>
      </c>
      <c r="F5144" s="30" t="str">
        <f t="shared" si="1293"/>
        <v>INF173K01AU3</v>
      </c>
      <c r="G5144" s="30">
        <f t="shared" si="1297"/>
        <v>20</v>
      </c>
      <c r="H5144" s="30" t="str">
        <f t="shared" si="1294"/>
        <v>INF173K01AV1</v>
      </c>
      <c r="I5144" s="30">
        <f t="shared" si="1299"/>
        <v>33</v>
      </c>
      <c r="J5144" s="35" t="str">
        <f t="shared" si="1295"/>
        <v>Principal Dynamic Bond Fund -Dividend Option - Quarterly</v>
      </c>
      <c r="K5144" s="35">
        <f t="shared" si="1300"/>
        <v>90</v>
      </c>
      <c r="L5144" s="30" t="str">
        <f t="shared" si="1301"/>
        <v>13.4328</v>
      </c>
      <c r="M5144" s="30">
        <f t="shared" si="1302"/>
        <v>98</v>
      </c>
      <c r="N5144" s="30" t="str">
        <f t="shared" si="1303"/>
        <v>13.2985</v>
      </c>
      <c r="O5144" s="30">
        <f t="shared" si="1304"/>
        <v>106</v>
      </c>
      <c r="P5144" s="30" t="str">
        <f t="shared" si="1305"/>
        <v>13.4328</v>
      </c>
      <c r="Q5144" s="30">
        <f t="shared" si="1306"/>
        <v>114</v>
      </c>
      <c r="R5144" s="36" t="str">
        <f t="shared" si="1307"/>
        <v>09-Aug-2017</v>
      </c>
      <c r="S5144" s="37">
        <f t="shared" si="1298"/>
        <v>13.4328</v>
      </c>
    </row>
    <row r="5145" spans="1:19" ht="26">
      <c r="A5145" s="30" t="s">
        <v>10625</v>
      </c>
      <c r="D5145" s="30" t="str">
        <f t="shared" si="1292"/>
        <v>119459</v>
      </c>
      <c r="E5145" s="30">
        <f t="shared" si="1296"/>
        <v>7</v>
      </c>
      <c r="F5145" s="30" t="str">
        <f t="shared" si="1293"/>
        <v>INF173K01GM7</v>
      </c>
      <c r="G5145" s="30">
        <f t="shared" si="1297"/>
        <v>20</v>
      </c>
      <c r="H5145" s="30" t="str">
        <f t="shared" si="1294"/>
        <v>INF173K01GN5</v>
      </c>
      <c r="I5145" s="30">
        <f t="shared" si="1299"/>
        <v>33</v>
      </c>
      <c r="J5145" s="35" t="str">
        <f t="shared" si="1295"/>
        <v>Principal Dynamic Bond Fund- Direct Plan - Dividend Option - Quarterly</v>
      </c>
      <c r="K5145" s="35">
        <f t="shared" si="1300"/>
        <v>104</v>
      </c>
      <c r="L5145" s="30" t="str">
        <f t="shared" si="1301"/>
        <v>13.5197</v>
      </c>
      <c r="M5145" s="30">
        <f t="shared" si="1302"/>
        <v>112</v>
      </c>
      <c r="N5145" s="30" t="str">
        <f t="shared" si="1303"/>
        <v>13.3845</v>
      </c>
      <c r="O5145" s="30">
        <f t="shared" si="1304"/>
        <v>120</v>
      </c>
      <c r="P5145" s="30" t="str">
        <f t="shared" si="1305"/>
        <v>13.5197</v>
      </c>
      <c r="Q5145" s="30">
        <f t="shared" si="1306"/>
        <v>128</v>
      </c>
      <c r="R5145" s="36" t="str">
        <f t="shared" si="1307"/>
        <v>09-Aug-2017</v>
      </c>
      <c r="S5145" s="37">
        <f t="shared" si="1298"/>
        <v>13.5197</v>
      </c>
    </row>
    <row r="5146" spans="1:19" ht="26">
      <c r="A5146" s="30" t="s">
        <v>10626</v>
      </c>
      <c r="D5146" s="30" t="str">
        <f t="shared" si="1292"/>
        <v>119445</v>
      </c>
      <c r="E5146" s="30">
        <f t="shared" si="1296"/>
        <v>7</v>
      </c>
      <c r="F5146" s="30" t="str">
        <f t="shared" si="1293"/>
        <v>-</v>
      </c>
      <c r="G5146" s="30">
        <f t="shared" si="1297"/>
        <v>9</v>
      </c>
      <c r="H5146" s="30" t="str">
        <f t="shared" si="1294"/>
        <v>INF173K01FR8</v>
      </c>
      <c r="I5146" s="30">
        <f t="shared" si="1299"/>
        <v>22</v>
      </c>
      <c r="J5146" s="35" t="str">
        <f t="shared" si="1295"/>
        <v>Principal Low Duration Fund - Direct Plan - Daily Dividend Option</v>
      </c>
      <c r="K5146" s="35">
        <f t="shared" si="1300"/>
        <v>88</v>
      </c>
      <c r="L5146" s="30" t="str">
        <f t="shared" si="1301"/>
        <v>1007.4134</v>
      </c>
      <c r="M5146" s="30">
        <f t="shared" si="1302"/>
        <v>98</v>
      </c>
      <c r="N5146" s="30" t="str">
        <f t="shared" si="1303"/>
        <v>1007.4134</v>
      </c>
      <c r="O5146" s="30">
        <f t="shared" si="1304"/>
        <v>108</v>
      </c>
      <c r="P5146" s="30" t="str">
        <f t="shared" si="1305"/>
        <v>1007.4134</v>
      </c>
      <c r="Q5146" s="30">
        <f t="shared" si="1306"/>
        <v>118</v>
      </c>
      <c r="R5146" s="36" t="str">
        <f t="shared" si="1307"/>
        <v>09-Aug-2017</v>
      </c>
      <c r="S5146" s="37">
        <f t="shared" si="1298"/>
        <v>1007.4134</v>
      </c>
    </row>
    <row r="5147" spans="1:19">
      <c r="A5147" s="30" t="s">
        <v>10627</v>
      </c>
      <c r="D5147" s="30" t="str">
        <f t="shared" si="1292"/>
        <v>119448</v>
      </c>
      <c r="E5147" s="30">
        <f t="shared" si="1296"/>
        <v>7</v>
      </c>
      <c r="F5147" s="30" t="str">
        <f t="shared" si="1293"/>
        <v>INF173K01FS6</v>
      </c>
      <c r="G5147" s="30">
        <f t="shared" si="1297"/>
        <v>20</v>
      </c>
      <c r="H5147" s="30" t="str">
        <f t="shared" si="1294"/>
        <v>-</v>
      </c>
      <c r="I5147" s="30">
        <f t="shared" si="1299"/>
        <v>22</v>
      </c>
      <c r="J5147" s="35" t="str">
        <f t="shared" si="1295"/>
        <v>Principal Low Duration Fund - Direct Plan - Growth Option</v>
      </c>
      <c r="K5147" s="35">
        <f t="shared" si="1300"/>
        <v>80</v>
      </c>
      <c r="L5147" s="30" t="str">
        <f t="shared" si="1301"/>
        <v>2738.1869</v>
      </c>
      <c r="M5147" s="30">
        <f t="shared" si="1302"/>
        <v>90</v>
      </c>
      <c r="N5147" s="30" t="str">
        <f t="shared" si="1303"/>
        <v>2738.1869</v>
      </c>
      <c r="O5147" s="30">
        <f t="shared" si="1304"/>
        <v>100</v>
      </c>
      <c r="P5147" s="30" t="str">
        <f t="shared" si="1305"/>
        <v>2738.1869</v>
      </c>
      <c r="Q5147" s="30">
        <f t="shared" si="1306"/>
        <v>110</v>
      </c>
      <c r="R5147" s="36" t="str">
        <f t="shared" si="1307"/>
        <v>09-Aug-2017</v>
      </c>
      <c r="S5147" s="37">
        <f t="shared" si="1298"/>
        <v>2738.1869000000002</v>
      </c>
    </row>
    <row r="5148" spans="1:19" ht="26">
      <c r="A5148" s="30" t="s">
        <v>10628</v>
      </c>
      <c r="D5148" s="30" t="str">
        <f t="shared" si="1292"/>
        <v>119447</v>
      </c>
      <c r="E5148" s="30">
        <f t="shared" si="1296"/>
        <v>7</v>
      </c>
      <c r="F5148" s="30" t="str">
        <f t="shared" si="1293"/>
        <v>INF173K01FT4</v>
      </c>
      <c r="G5148" s="30">
        <f t="shared" si="1297"/>
        <v>20</v>
      </c>
      <c r="H5148" s="30" t="str">
        <f t="shared" si="1294"/>
        <v>INF173K01FU2</v>
      </c>
      <c r="I5148" s="30">
        <f t="shared" si="1299"/>
        <v>33</v>
      </c>
      <c r="J5148" s="35" t="str">
        <f t="shared" si="1295"/>
        <v>Principal Low Duration Fund - Direct Plan - Monthly Dividend Option</v>
      </c>
      <c r="K5148" s="35">
        <f t="shared" si="1300"/>
        <v>101</v>
      </c>
      <c r="L5148" s="30" t="str">
        <f t="shared" si="1301"/>
        <v>1147.8627</v>
      </c>
      <c r="M5148" s="30">
        <f t="shared" si="1302"/>
        <v>111</v>
      </c>
      <c r="N5148" s="30" t="str">
        <f t="shared" si="1303"/>
        <v>1147.8627</v>
      </c>
      <c r="O5148" s="30">
        <f t="shared" si="1304"/>
        <v>121</v>
      </c>
      <c r="P5148" s="30" t="str">
        <f t="shared" si="1305"/>
        <v>1147.8627</v>
      </c>
      <c r="Q5148" s="30">
        <f t="shared" si="1306"/>
        <v>131</v>
      </c>
      <c r="R5148" s="36" t="str">
        <f t="shared" si="1307"/>
        <v>09-Aug-2017</v>
      </c>
      <c r="S5148" s="37">
        <f t="shared" si="1298"/>
        <v>1147.8626999999999</v>
      </c>
    </row>
    <row r="5149" spans="1:19" ht="26">
      <c r="A5149" s="30" t="s">
        <v>10629</v>
      </c>
      <c r="D5149" s="30" t="str">
        <f t="shared" si="1292"/>
        <v>119446</v>
      </c>
      <c r="E5149" s="30">
        <f t="shared" si="1296"/>
        <v>7</v>
      </c>
      <c r="F5149" s="30" t="str">
        <f t="shared" si="1293"/>
        <v>-</v>
      </c>
      <c r="G5149" s="30">
        <f t="shared" si="1297"/>
        <v>9</v>
      </c>
      <c r="H5149" s="30" t="str">
        <f t="shared" si="1294"/>
        <v>INF173K01FW8</v>
      </c>
      <c r="I5149" s="30">
        <f t="shared" si="1299"/>
        <v>22</v>
      </c>
      <c r="J5149" s="35" t="str">
        <f t="shared" si="1295"/>
        <v>Principal Low Duration Fund - Direct Plan - Weekly Dividend Option</v>
      </c>
      <c r="K5149" s="35">
        <f t="shared" si="1300"/>
        <v>89</v>
      </c>
      <c r="L5149" s="30" t="str">
        <f t="shared" si="1301"/>
        <v>1007.7085</v>
      </c>
      <c r="M5149" s="30">
        <f t="shared" si="1302"/>
        <v>99</v>
      </c>
      <c r="N5149" s="30" t="str">
        <f t="shared" si="1303"/>
        <v>1007.7085</v>
      </c>
      <c r="O5149" s="30">
        <f t="shared" si="1304"/>
        <v>109</v>
      </c>
      <c r="P5149" s="30" t="str">
        <f t="shared" si="1305"/>
        <v>1007.7085</v>
      </c>
      <c r="Q5149" s="30">
        <f t="shared" si="1306"/>
        <v>119</v>
      </c>
      <c r="R5149" s="36" t="str">
        <f t="shared" si="1307"/>
        <v>09-Aug-2017</v>
      </c>
      <c r="S5149" s="37">
        <f t="shared" si="1298"/>
        <v>1007.7085</v>
      </c>
    </row>
    <row r="5150" spans="1:19">
      <c r="A5150" s="30" t="s">
        <v>10630</v>
      </c>
      <c r="D5150" s="30" t="str">
        <f t="shared" si="1292"/>
        <v>102723</v>
      </c>
      <c r="E5150" s="30">
        <f t="shared" si="1296"/>
        <v>7</v>
      </c>
      <c r="F5150" s="30" t="str">
        <f t="shared" si="1293"/>
        <v>-</v>
      </c>
      <c r="G5150" s="30">
        <f t="shared" si="1297"/>
        <v>9</v>
      </c>
      <c r="H5150" s="30" t="str">
        <f t="shared" si="1294"/>
        <v>INF173K01DI2</v>
      </c>
      <c r="I5150" s="30">
        <f t="shared" si="1299"/>
        <v>22</v>
      </c>
      <c r="J5150" s="35" t="str">
        <f t="shared" si="1295"/>
        <v>Principal Low Duration Fund - Weekly Dividend Option</v>
      </c>
      <c r="K5150" s="35">
        <f t="shared" si="1300"/>
        <v>75</v>
      </c>
      <c r="L5150" s="30" t="str">
        <f t="shared" si="1301"/>
        <v>1007.6307</v>
      </c>
      <c r="M5150" s="30">
        <f t="shared" si="1302"/>
        <v>85</v>
      </c>
      <c r="N5150" s="30" t="str">
        <f t="shared" si="1303"/>
        <v>1007.6307</v>
      </c>
      <c r="O5150" s="30">
        <f t="shared" si="1304"/>
        <v>95</v>
      </c>
      <c r="P5150" s="30" t="str">
        <f t="shared" si="1305"/>
        <v>1007.6307</v>
      </c>
      <c r="Q5150" s="30">
        <f t="shared" si="1306"/>
        <v>105</v>
      </c>
      <c r="R5150" s="36" t="str">
        <f t="shared" si="1307"/>
        <v>09-Aug-2017</v>
      </c>
      <c r="S5150" s="37">
        <f t="shared" si="1298"/>
        <v>1007.6307</v>
      </c>
    </row>
    <row r="5151" spans="1:19">
      <c r="A5151" s="30" t="s">
        <v>10631</v>
      </c>
      <c r="D5151" s="30" t="str">
        <f t="shared" si="1292"/>
        <v>105461</v>
      </c>
      <c r="E5151" s="30">
        <f t="shared" si="1296"/>
        <v>7</v>
      </c>
      <c r="F5151" s="30" t="str">
        <f t="shared" si="1293"/>
        <v>-</v>
      </c>
      <c r="G5151" s="30">
        <f t="shared" si="1297"/>
        <v>9</v>
      </c>
      <c r="H5151" s="30" t="str">
        <f t="shared" si="1294"/>
        <v>INF173K01DH4</v>
      </c>
      <c r="I5151" s="30">
        <f t="shared" si="1299"/>
        <v>22</v>
      </c>
      <c r="J5151" s="35" t="str">
        <f t="shared" si="1295"/>
        <v>Principal Low Duration Fund -Daily Dividend Option</v>
      </c>
      <c r="K5151" s="35">
        <f t="shared" si="1300"/>
        <v>73</v>
      </c>
      <c r="L5151" s="30" t="str">
        <f t="shared" si="1301"/>
        <v>1005.7164</v>
      </c>
      <c r="M5151" s="30">
        <f t="shared" si="1302"/>
        <v>83</v>
      </c>
      <c r="N5151" s="30" t="str">
        <f t="shared" si="1303"/>
        <v>1005.7164</v>
      </c>
      <c r="O5151" s="30">
        <f t="shared" si="1304"/>
        <v>93</v>
      </c>
      <c r="P5151" s="30" t="str">
        <f t="shared" si="1305"/>
        <v>1005.7164</v>
      </c>
      <c r="Q5151" s="30">
        <f t="shared" si="1306"/>
        <v>103</v>
      </c>
      <c r="R5151" s="36" t="str">
        <f t="shared" si="1307"/>
        <v>09-Aug-2017</v>
      </c>
      <c r="S5151" s="37">
        <f t="shared" si="1298"/>
        <v>1005.7164</v>
      </c>
    </row>
    <row r="5152" spans="1:19">
      <c r="A5152" s="30" t="s">
        <v>10632</v>
      </c>
      <c r="D5152" s="30" t="str">
        <f t="shared" si="1292"/>
        <v>102722</v>
      </c>
      <c r="E5152" s="30">
        <f t="shared" si="1296"/>
        <v>7</v>
      </c>
      <c r="F5152" s="30" t="str">
        <f t="shared" si="1293"/>
        <v>INF173K01DG6</v>
      </c>
      <c r="G5152" s="30">
        <f t="shared" si="1297"/>
        <v>20</v>
      </c>
      <c r="H5152" s="30" t="str">
        <f t="shared" si="1294"/>
        <v>-</v>
      </c>
      <c r="I5152" s="30">
        <f t="shared" si="1299"/>
        <v>22</v>
      </c>
      <c r="J5152" s="35" t="str">
        <f t="shared" si="1295"/>
        <v>Principal Low Duration Fund- Growth Option</v>
      </c>
      <c r="K5152" s="35">
        <f t="shared" si="1300"/>
        <v>65</v>
      </c>
      <c r="L5152" s="30" t="str">
        <f t="shared" si="1301"/>
        <v>2656.7455</v>
      </c>
      <c r="M5152" s="30">
        <f t="shared" si="1302"/>
        <v>75</v>
      </c>
      <c r="N5152" s="30" t="str">
        <f t="shared" si="1303"/>
        <v>2656.7455</v>
      </c>
      <c r="O5152" s="30">
        <f t="shared" si="1304"/>
        <v>85</v>
      </c>
      <c r="P5152" s="30" t="str">
        <f t="shared" si="1305"/>
        <v>2656.7455</v>
      </c>
      <c r="Q5152" s="30">
        <f t="shared" si="1306"/>
        <v>95</v>
      </c>
      <c r="R5152" s="36" t="str">
        <f t="shared" si="1307"/>
        <v>09-Aug-2017</v>
      </c>
      <c r="S5152" s="37">
        <f t="shared" si="1298"/>
        <v>2656.7455</v>
      </c>
    </row>
    <row r="5153" spans="1:19">
      <c r="A5153" s="30" t="s">
        <v>10633</v>
      </c>
      <c r="D5153" s="30" t="str">
        <f t="shared" si="1292"/>
        <v>102724</v>
      </c>
      <c r="E5153" s="30">
        <f t="shared" si="1296"/>
        <v>7</v>
      </c>
      <c r="F5153" s="30" t="str">
        <f t="shared" si="1293"/>
        <v>INF173K01DJ0</v>
      </c>
      <c r="G5153" s="30">
        <f t="shared" si="1297"/>
        <v>20</v>
      </c>
      <c r="H5153" s="30" t="str">
        <f t="shared" si="1294"/>
        <v>INF173K01DK8</v>
      </c>
      <c r="I5153" s="30">
        <f t="shared" si="1299"/>
        <v>33</v>
      </c>
      <c r="J5153" s="35" t="str">
        <f t="shared" si="1295"/>
        <v>Principal Low Duration Fund- Monthly Dividend Option</v>
      </c>
      <c r="K5153" s="35">
        <f t="shared" si="1300"/>
        <v>86</v>
      </c>
      <c r="L5153" s="30" t="str">
        <f t="shared" si="1301"/>
        <v>1145.6066</v>
      </c>
      <c r="M5153" s="30">
        <f t="shared" si="1302"/>
        <v>96</v>
      </c>
      <c r="N5153" s="30" t="str">
        <f t="shared" si="1303"/>
        <v>1145.6066</v>
      </c>
      <c r="O5153" s="30">
        <f t="shared" si="1304"/>
        <v>106</v>
      </c>
      <c r="P5153" s="30" t="str">
        <f t="shared" si="1305"/>
        <v>1145.6066</v>
      </c>
      <c r="Q5153" s="30">
        <f t="shared" si="1306"/>
        <v>116</v>
      </c>
      <c r="R5153" s="36" t="str">
        <f t="shared" si="1307"/>
        <v>09-Aug-2017</v>
      </c>
      <c r="S5153" s="37">
        <f t="shared" si="1298"/>
        <v>1145.6066000000001</v>
      </c>
    </row>
    <row r="5154" spans="1:19" ht="26">
      <c r="A5154" s="30" t="s">
        <v>10634</v>
      </c>
      <c r="D5154" s="30" t="str">
        <f t="shared" si="1292"/>
        <v>119475</v>
      </c>
      <c r="E5154" s="30">
        <f t="shared" si="1296"/>
        <v>7</v>
      </c>
      <c r="F5154" s="30" t="str">
        <f t="shared" si="1293"/>
        <v>INF173K01HK9</v>
      </c>
      <c r="G5154" s="30">
        <f t="shared" si="1297"/>
        <v>20</v>
      </c>
      <c r="H5154" s="30" t="str">
        <f t="shared" si="1294"/>
        <v>INF173K01HJ1</v>
      </c>
      <c r="I5154" s="30">
        <f t="shared" si="1299"/>
        <v>33</v>
      </c>
      <c r="J5154" s="35" t="str">
        <f t="shared" si="1295"/>
        <v>Principal Money Manager Fund- Direct Plan - Dividend Option - Monthly</v>
      </c>
      <c r="K5154" s="35">
        <f t="shared" si="1300"/>
        <v>103</v>
      </c>
      <c r="L5154" s="30" t="str">
        <f t="shared" si="1301"/>
        <v>1063.3715</v>
      </c>
      <c r="M5154" s="30">
        <f t="shared" si="1302"/>
        <v>113</v>
      </c>
      <c r="N5154" s="30" t="str">
        <f t="shared" si="1303"/>
        <v>1063.3715</v>
      </c>
      <c r="O5154" s="30">
        <f t="shared" si="1304"/>
        <v>123</v>
      </c>
      <c r="P5154" s="30" t="str">
        <f t="shared" si="1305"/>
        <v>1063.3715</v>
      </c>
      <c r="Q5154" s="30">
        <f t="shared" si="1306"/>
        <v>133</v>
      </c>
      <c r="R5154" s="36" t="str">
        <f t="shared" si="1307"/>
        <v>09-Aug-2017</v>
      </c>
      <c r="S5154" s="37">
        <f t="shared" si="1298"/>
        <v>1063.3715</v>
      </c>
    </row>
    <row r="5155" spans="1:19">
      <c r="A5155" s="30" t="s">
        <v>10635</v>
      </c>
      <c r="D5155" s="30" t="str">
        <f t="shared" si="1292"/>
        <v>119474</v>
      </c>
      <c r="E5155" s="30">
        <f t="shared" si="1296"/>
        <v>7</v>
      </c>
      <c r="F5155" s="30" t="str">
        <f t="shared" si="1293"/>
        <v>INF173K01HI3</v>
      </c>
      <c r="G5155" s="30">
        <f t="shared" si="1297"/>
        <v>20</v>
      </c>
      <c r="H5155" s="30" t="str">
        <f t="shared" si="1294"/>
        <v>-</v>
      </c>
      <c r="I5155" s="30">
        <f t="shared" si="1299"/>
        <v>22</v>
      </c>
      <c r="J5155" s="35" t="str">
        <f t="shared" si="1295"/>
        <v>Principal Money Manager Fund- Direct Plan -Growth Option</v>
      </c>
      <c r="K5155" s="35">
        <f t="shared" si="1300"/>
        <v>79</v>
      </c>
      <c r="L5155" s="30" t="str">
        <f t="shared" si="1301"/>
        <v>1902.6627</v>
      </c>
      <c r="M5155" s="30">
        <f t="shared" si="1302"/>
        <v>89</v>
      </c>
      <c r="N5155" s="30" t="str">
        <f t="shared" si="1303"/>
        <v>1902.6627</v>
      </c>
      <c r="O5155" s="30">
        <f t="shared" si="1304"/>
        <v>99</v>
      </c>
      <c r="P5155" s="30" t="str">
        <f t="shared" si="1305"/>
        <v>1902.6627</v>
      </c>
      <c r="Q5155" s="30">
        <f t="shared" si="1306"/>
        <v>109</v>
      </c>
      <c r="R5155" s="36" t="str">
        <f t="shared" si="1307"/>
        <v>09-Aug-2017</v>
      </c>
      <c r="S5155" s="37">
        <f t="shared" si="1298"/>
        <v>1902.6627000000001</v>
      </c>
    </row>
    <row r="5156" spans="1:19">
      <c r="A5156" s="30" t="s">
        <v>10636</v>
      </c>
      <c r="D5156" s="30" t="str">
        <f t="shared" si="1292"/>
        <v>107329</v>
      </c>
      <c r="E5156" s="30">
        <f t="shared" si="1296"/>
        <v>7</v>
      </c>
      <c r="F5156" s="30" t="str">
        <f t="shared" si="1293"/>
        <v>-</v>
      </c>
      <c r="G5156" s="30">
        <f t="shared" si="1297"/>
        <v>9</v>
      </c>
      <c r="H5156" s="30" t="str">
        <f t="shared" si="1294"/>
        <v>INF173K01CV7</v>
      </c>
      <c r="I5156" s="30">
        <f t="shared" si="1299"/>
        <v>22</v>
      </c>
      <c r="J5156" s="35" t="str">
        <f t="shared" si="1295"/>
        <v>Principal Money Manager Fund-Daily Dividend Option</v>
      </c>
      <c r="K5156" s="35">
        <f t="shared" si="1300"/>
        <v>73</v>
      </c>
      <c r="L5156" s="30" t="str">
        <f t="shared" si="1301"/>
        <v>1005.4300</v>
      </c>
      <c r="M5156" s="30">
        <f t="shared" si="1302"/>
        <v>83</v>
      </c>
      <c r="N5156" s="30" t="str">
        <f t="shared" si="1303"/>
        <v>1005.4300</v>
      </c>
      <c r="O5156" s="30">
        <f t="shared" si="1304"/>
        <v>93</v>
      </c>
      <c r="P5156" s="30" t="str">
        <f t="shared" si="1305"/>
        <v>1005.4300</v>
      </c>
      <c r="Q5156" s="30">
        <f t="shared" si="1306"/>
        <v>103</v>
      </c>
      <c r="R5156" s="36" t="str">
        <f t="shared" si="1307"/>
        <v>09-Aug-2017</v>
      </c>
      <c r="S5156" s="37">
        <f t="shared" si="1298"/>
        <v>1005.43</v>
      </c>
    </row>
    <row r="5157" spans="1:19">
      <c r="A5157" s="30" t="s">
        <v>10637</v>
      </c>
      <c r="D5157" s="30" t="str">
        <f t="shared" si="1292"/>
        <v>107328</v>
      </c>
      <c r="E5157" s="30">
        <f t="shared" si="1296"/>
        <v>7</v>
      </c>
      <c r="F5157" s="30" t="str">
        <f t="shared" si="1293"/>
        <v>INF173K01BY3</v>
      </c>
      <c r="G5157" s="30">
        <f t="shared" si="1297"/>
        <v>20</v>
      </c>
      <c r="H5157" s="30" t="str">
        <f t="shared" si="1294"/>
        <v>-</v>
      </c>
      <c r="I5157" s="30">
        <f t="shared" si="1299"/>
        <v>22</v>
      </c>
      <c r="J5157" s="35" t="str">
        <f t="shared" si="1295"/>
        <v>Principal Money Manager Fund-Growth Option</v>
      </c>
      <c r="K5157" s="35">
        <f t="shared" si="1300"/>
        <v>65</v>
      </c>
      <c r="L5157" s="30" t="str">
        <f t="shared" si="1301"/>
        <v>1888.0692</v>
      </c>
      <c r="M5157" s="30">
        <f t="shared" si="1302"/>
        <v>75</v>
      </c>
      <c r="N5157" s="30" t="str">
        <f t="shared" si="1303"/>
        <v>1888.0692</v>
      </c>
      <c r="O5157" s="30">
        <f t="shared" si="1304"/>
        <v>85</v>
      </c>
      <c r="P5157" s="30" t="str">
        <f t="shared" si="1305"/>
        <v>1888.0692</v>
      </c>
      <c r="Q5157" s="30">
        <f t="shared" si="1306"/>
        <v>95</v>
      </c>
      <c r="R5157" s="36" t="str">
        <f t="shared" si="1307"/>
        <v>09-Aug-2017</v>
      </c>
      <c r="S5157" s="37">
        <f t="shared" si="1298"/>
        <v>1888.0691999999999</v>
      </c>
    </row>
    <row r="5158" spans="1:19">
      <c r="A5158" s="30" t="s">
        <v>10638</v>
      </c>
      <c r="D5158" s="30" t="str">
        <f t="shared" si="1292"/>
        <v>107330</v>
      </c>
      <c r="E5158" s="30">
        <f t="shared" si="1296"/>
        <v>7</v>
      </c>
      <c r="F5158" s="30" t="str">
        <f t="shared" si="1293"/>
        <v>INF173K01CB9</v>
      </c>
      <c r="G5158" s="30">
        <f t="shared" si="1297"/>
        <v>20</v>
      </c>
      <c r="H5158" s="30" t="str">
        <f t="shared" si="1294"/>
        <v>INF173K01CC7</v>
      </c>
      <c r="I5158" s="30">
        <f t="shared" si="1299"/>
        <v>33</v>
      </c>
      <c r="J5158" s="35" t="str">
        <f t="shared" si="1295"/>
        <v>Principal Money Manager Fund-Monthly Dividend Option</v>
      </c>
      <c r="K5158" s="35">
        <f t="shared" si="1300"/>
        <v>86</v>
      </c>
      <c r="L5158" s="30" t="str">
        <f t="shared" si="1301"/>
        <v>1062.6619</v>
      </c>
      <c r="M5158" s="30">
        <f t="shared" si="1302"/>
        <v>96</v>
      </c>
      <c r="N5158" s="30" t="str">
        <f t="shared" si="1303"/>
        <v>1062.6619</v>
      </c>
      <c r="O5158" s="30">
        <f t="shared" si="1304"/>
        <v>106</v>
      </c>
      <c r="P5158" s="30" t="str">
        <f t="shared" si="1305"/>
        <v>1062.6619</v>
      </c>
      <c r="Q5158" s="30">
        <f t="shared" si="1306"/>
        <v>116</v>
      </c>
      <c r="R5158" s="36" t="str">
        <f t="shared" si="1307"/>
        <v>09-Aug-2017</v>
      </c>
      <c r="S5158" s="37">
        <f t="shared" si="1298"/>
        <v>1062.6619000000001</v>
      </c>
    </row>
    <row r="5159" spans="1:19">
      <c r="A5159" s="30" t="s">
        <v>10639</v>
      </c>
      <c r="D5159" s="30" t="str">
        <f t="shared" si="1292"/>
        <v>107332</v>
      </c>
      <c r="E5159" s="30">
        <f t="shared" si="1296"/>
        <v>7</v>
      </c>
      <c r="F5159" s="30" t="str">
        <f t="shared" si="1293"/>
        <v>-</v>
      </c>
      <c r="G5159" s="30">
        <f t="shared" si="1297"/>
        <v>9</v>
      </c>
      <c r="H5159" s="30" t="str">
        <f t="shared" si="1294"/>
        <v>INF173K01CW5</v>
      </c>
      <c r="I5159" s="30">
        <f t="shared" si="1299"/>
        <v>22</v>
      </c>
      <c r="J5159" s="35" t="str">
        <f t="shared" si="1295"/>
        <v>Principal Money Manager Fund-Weekly Dividend Option</v>
      </c>
      <c r="K5159" s="35">
        <f t="shared" si="1300"/>
        <v>74</v>
      </c>
      <c r="L5159" s="30" t="str">
        <f t="shared" si="1301"/>
        <v>1019.8473</v>
      </c>
      <c r="M5159" s="30">
        <f t="shared" si="1302"/>
        <v>84</v>
      </c>
      <c r="N5159" s="30" t="str">
        <f t="shared" si="1303"/>
        <v>1019.8473</v>
      </c>
      <c r="O5159" s="30">
        <f t="shared" si="1304"/>
        <v>94</v>
      </c>
      <c r="P5159" s="30" t="str">
        <f t="shared" si="1305"/>
        <v>1019.8473</v>
      </c>
      <c r="Q5159" s="30">
        <f t="shared" si="1306"/>
        <v>104</v>
      </c>
      <c r="R5159" s="36" t="str">
        <f t="shared" si="1307"/>
        <v>09-Aug-2017</v>
      </c>
      <c r="S5159" s="37">
        <f t="shared" si="1298"/>
        <v>1019.8473</v>
      </c>
    </row>
    <row r="5160" spans="1:19" ht="26">
      <c r="A5160" s="30" t="s">
        <v>10640</v>
      </c>
      <c r="D5160" s="30" t="str">
        <f t="shared" si="1292"/>
        <v>119463</v>
      </c>
      <c r="E5160" s="30">
        <f t="shared" si="1296"/>
        <v>7</v>
      </c>
      <c r="F5160" s="30" t="str">
        <f t="shared" si="1293"/>
        <v>INF173K01GQ8</v>
      </c>
      <c r="G5160" s="30">
        <f t="shared" si="1297"/>
        <v>20</v>
      </c>
      <c r="H5160" s="30" t="str">
        <f t="shared" si="1294"/>
        <v>INF173K01GR6</v>
      </c>
      <c r="I5160" s="30">
        <f t="shared" si="1299"/>
        <v>33</v>
      </c>
      <c r="J5160" s="35" t="str">
        <f t="shared" si="1295"/>
        <v>Principal Short Term Income Fund - Direct Plan - Dividend Plan - Monthly</v>
      </c>
      <c r="K5160" s="35">
        <f t="shared" si="1300"/>
        <v>106</v>
      </c>
      <c r="L5160" s="30" t="str">
        <f t="shared" si="1301"/>
        <v>12.9456</v>
      </c>
      <c r="M5160" s="30">
        <f t="shared" si="1302"/>
        <v>114</v>
      </c>
      <c r="N5160" s="30" t="str">
        <f t="shared" si="1303"/>
        <v>12.9456</v>
      </c>
      <c r="O5160" s="30">
        <f t="shared" si="1304"/>
        <v>122</v>
      </c>
      <c r="P5160" s="30" t="str">
        <f t="shared" si="1305"/>
        <v>12.9456</v>
      </c>
      <c r="Q5160" s="30">
        <f t="shared" si="1306"/>
        <v>130</v>
      </c>
      <c r="R5160" s="36" t="str">
        <f t="shared" si="1307"/>
        <v>09-Aug-2017</v>
      </c>
      <c r="S5160" s="37">
        <f t="shared" si="1298"/>
        <v>12.945600000000001</v>
      </c>
    </row>
    <row r="5161" spans="1:19">
      <c r="A5161" s="30" t="s">
        <v>10641</v>
      </c>
      <c r="D5161" s="30" t="str">
        <f t="shared" si="1292"/>
        <v>101466</v>
      </c>
      <c r="E5161" s="30">
        <f t="shared" si="1296"/>
        <v>7</v>
      </c>
      <c r="F5161" s="30" t="str">
        <f t="shared" si="1293"/>
        <v>INF173K01BB1</v>
      </c>
      <c r="G5161" s="30">
        <f t="shared" si="1297"/>
        <v>20</v>
      </c>
      <c r="H5161" s="30" t="str">
        <f t="shared" si="1294"/>
        <v>INF173K01BC9</v>
      </c>
      <c r="I5161" s="30">
        <f t="shared" si="1299"/>
        <v>33</v>
      </c>
      <c r="J5161" s="35" t="str">
        <f t="shared" si="1295"/>
        <v>Principal Short Term Income Fund - Dividend Option - Monthly</v>
      </c>
      <c r="K5161" s="35">
        <f t="shared" si="1300"/>
        <v>94</v>
      </c>
      <c r="L5161" s="30" t="str">
        <f t="shared" si="1301"/>
        <v>12.9058</v>
      </c>
      <c r="M5161" s="30">
        <f t="shared" si="1302"/>
        <v>102</v>
      </c>
      <c r="N5161" s="30" t="str">
        <f t="shared" si="1303"/>
        <v>12.9058</v>
      </c>
      <c r="O5161" s="30">
        <f t="shared" si="1304"/>
        <v>110</v>
      </c>
      <c r="P5161" s="30" t="str">
        <f t="shared" si="1305"/>
        <v>12.9058</v>
      </c>
      <c r="Q5161" s="30">
        <f t="shared" si="1306"/>
        <v>118</v>
      </c>
      <c r="R5161" s="36" t="str">
        <f t="shared" si="1307"/>
        <v>09-Aug-2017</v>
      </c>
      <c r="S5161" s="37">
        <f t="shared" si="1298"/>
        <v>12.905799999999999</v>
      </c>
    </row>
    <row r="5162" spans="1:19" ht="26">
      <c r="A5162" s="30" t="s">
        <v>10642</v>
      </c>
      <c r="D5162" s="30" t="str">
        <f t="shared" si="1292"/>
        <v>119462</v>
      </c>
      <c r="E5162" s="30">
        <f t="shared" si="1296"/>
        <v>7</v>
      </c>
      <c r="F5162" s="30" t="str">
        <f t="shared" si="1293"/>
        <v>INF173K01GP0</v>
      </c>
      <c r="G5162" s="30">
        <f t="shared" si="1297"/>
        <v>20</v>
      </c>
      <c r="H5162" s="30" t="str">
        <f t="shared" si="1294"/>
        <v>-</v>
      </c>
      <c r="I5162" s="30">
        <f t="shared" si="1299"/>
        <v>22</v>
      </c>
      <c r="J5162" s="35" t="str">
        <f t="shared" si="1295"/>
        <v>Principal Short Term Income Fund- Direct Plan  - Growth Option</v>
      </c>
      <c r="K5162" s="35">
        <f t="shared" si="1300"/>
        <v>85</v>
      </c>
      <c r="L5162" s="30" t="str">
        <f t="shared" si="1301"/>
        <v>30.6984</v>
      </c>
      <c r="M5162" s="30">
        <f t="shared" si="1302"/>
        <v>93</v>
      </c>
      <c r="N5162" s="30" t="str">
        <f t="shared" si="1303"/>
        <v>30.6984</v>
      </c>
      <c r="O5162" s="30">
        <f t="shared" si="1304"/>
        <v>101</v>
      </c>
      <c r="P5162" s="30" t="str">
        <f t="shared" si="1305"/>
        <v>30.6984</v>
      </c>
      <c r="Q5162" s="30">
        <f t="shared" si="1306"/>
        <v>109</v>
      </c>
      <c r="R5162" s="36" t="str">
        <f t="shared" si="1307"/>
        <v>09-Aug-2017</v>
      </c>
      <c r="S5162" s="37">
        <f t="shared" si="1298"/>
        <v>30.698399999999999</v>
      </c>
    </row>
    <row r="5163" spans="1:19">
      <c r="A5163" s="30" t="s">
        <v>10643</v>
      </c>
      <c r="D5163" s="30" t="str">
        <f t="shared" si="1292"/>
        <v>101465</v>
      </c>
      <c r="E5163" s="30">
        <f t="shared" si="1296"/>
        <v>7</v>
      </c>
      <c r="F5163" s="30" t="str">
        <f t="shared" si="1293"/>
        <v>INF173K01BA3</v>
      </c>
      <c r="G5163" s="30">
        <f t="shared" si="1297"/>
        <v>20</v>
      </c>
      <c r="H5163" s="30" t="str">
        <f t="shared" si="1294"/>
        <v>-</v>
      </c>
      <c r="I5163" s="30">
        <f t="shared" si="1299"/>
        <v>22</v>
      </c>
      <c r="J5163" s="35" t="str">
        <f t="shared" si="1295"/>
        <v>Principal Short Term Income Fund- Growth Plan</v>
      </c>
      <c r="K5163" s="35">
        <f t="shared" si="1300"/>
        <v>68</v>
      </c>
      <c r="L5163" s="30" t="str">
        <f t="shared" si="1301"/>
        <v>29.6842</v>
      </c>
      <c r="M5163" s="30">
        <f t="shared" si="1302"/>
        <v>76</v>
      </c>
      <c r="N5163" s="30" t="str">
        <f t="shared" si="1303"/>
        <v>29.6842</v>
      </c>
      <c r="O5163" s="30">
        <f t="shared" si="1304"/>
        <v>84</v>
      </c>
      <c r="P5163" s="30" t="str">
        <f t="shared" si="1305"/>
        <v>29.6842</v>
      </c>
      <c r="Q5163" s="30">
        <f t="shared" si="1306"/>
        <v>92</v>
      </c>
      <c r="R5163" s="36" t="str">
        <f t="shared" si="1307"/>
        <v>09-Aug-2017</v>
      </c>
      <c r="S5163" s="37">
        <f t="shared" si="1298"/>
        <v>29.684200000000001</v>
      </c>
    </row>
    <row r="5164" spans="1:19">
      <c r="A5164" s="30" t="s">
        <v>97</v>
      </c>
      <c r="D5164" s="30" t="str">
        <f t="shared" si="1292"/>
        <v/>
      </c>
      <c r="E5164" s="30" t="str">
        <f t="shared" si="1296"/>
        <v/>
      </c>
      <c r="F5164" s="30" t="str">
        <f t="shared" si="1293"/>
        <v xml:space="preserve"> </v>
      </c>
      <c r="G5164" s="30" t="str">
        <f t="shared" si="1297"/>
        <v/>
      </c>
      <c r="H5164" s="30" t="str">
        <f t="shared" si="1294"/>
        <v/>
      </c>
      <c r="I5164" s="30" t="str">
        <f t="shared" si="1299"/>
        <v/>
      </c>
      <c r="J5164" s="35" t="str">
        <f t="shared" si="1295"/>
        <v/>
      </c>
      <c r="K5164" s="35" t="str">
        <f t="shared" si="1300"/>
        <v/>
      </c>
      <c r="L5164" s="30" t="str">
        <f t="shared" si="1301"/>
        <v/>
      </c>
      <c r="M5164" s="30" t="str">
        <f t="shared" si="1302"/>
        <v/>
      </c>
      <c r="N5164" s="30" t="str">
        <f t="shared" si="1303"/>
        <v/>
      </c>
      <c r="O5164" s="30" t="str">
        <f t="shared" si="1304"/>
        <v/>
      </c>
      <c r="P5164" s="30" t="str">
        <f t="shared" si="1305"/>
        <v/>
      </c>
      <c r="Q5164" s="30" t="str">
        <f t="shared" si="1306"/>
        <v/>
      </c>
      <c r="R5164" s="36" t="str">
        <f t="shared" si="1307"/>
        <v/>
      </c>
      <c r="S5164" s="37" t="str">
        <f t="shared" si="1298"/>
        <v/>
      </c>
    </row>
    <row r="5165" spans="1:19">
      <c r="A5165" s="30" t="s">
        <v>133</v>
      </c>
      <c r="D5165" s="30" t="str">
        <f t="shared" si="1292"/>
        <v/>
      </c>
      <c r="E5165" s="30" t="str">
        <f t="shared" si="1296"/>
        <v/>
      </c>
      <c r="F5165" s="30" t="str">
        <f t="shared" si="1293"/>
        <v>Quantum Mutual Fund</v>
      </c>
      <c r="G5165" s="30" t="str">
        <f t="shared" si="1297"/>
        <v/>
      </c>
      <c r="H5165" s="30" t="str">
        <f t="shared" si="1294"/>
        <v/>
      </c>
      <c r="I5165" s="30" t="str">
        <f t="shared" si="1299"/>
        <v/>
      </c>
      <c r="J5165" s="35" t="str">
        <f t="shared" si="1295"/>
        <v/>
      </c>
      <c r="K5165" s="35" t="str">
        <f t="shared" si="1300"/>
        <v/>
      </c>
      <c r="L5165" s="30" t="str">
        <f t="shared" si="1301"/>
        <v/>
      </c>
      <c r="M5165" s="30" t="str">
        <f t="shared" si="1302"/>
        <v/>
      </c>
      <c r="N5165" s="30" t="str">
        <f t="shared" si="1303"/>
        <v/>
      </c>
      <c r="O5165" s="30" t="str">
        <f t="shared" si="1304"/>
        <v/>
      </c>
      <c r="P5165" s="30" t="str">
        <f t="shared" si="1305"/>
        <v/>
      </c>
      <c r="Q5165" s="30" t="str">
        <f t="shared" si="1306"/>
        <v/>
      </c>
      <c r="R5165" s="36" t="str">
        <f t="shared" si="1307"/>
        <v/>
      </c>
      <c r="S5165" s="37" t="str">
        <f t="shared" si="1298"/>
        <v/>
      </c>
    </row>
    <row r="5166" spans="1:19">
      <c r="A5166" s="30" t="s">
        <v>97</v>
      </c>
      <c r="D5166" s="30" t="str">
        <f t="shared" si="1292"/>
        <v/>
      </c>
      <c r="E5166" s="30" t="str">
        <f t="shared" si="1296"/>
        <v/>
      </c>
      <c r="F5166" s="30" t="str">
        <f t="shared" si="1293"/>
        <v xml:space="preserve"> </v>
      </c>
      <c r="G5166" s="30" t="str">
        <f t="shared" si="1297"/>
        <v/>
      </c>
      <c r="H5166" s="30" t="str">
        <f t="shared" si="1294"/>
        <v/>
      </c>
      <c r="I5166" s="30" t="str">
        <f t="shared" si="1299"/>
        <v/>
      </c>
      <c r="J5166" s="35" t="str">
        <f t="shared" si="1295"/>
        <v/>
      </c>
      <c r="K5166" s="35" t="str">
        <f t="shared" si="1300"/>
        <v/>
      </c>
      <c r="L5166" s="30" t="str">
        <f t="shared" si="1301"/>
        <v/>
      </c>
      <c r="M5166" s="30" t="str">
        <f t="shared" si="1302"/>
        <v/>
      </c>
      <c r="N5166" s="30" t="str">
        <f t="shared" si="1303"/>
        <v/>
      </c>
      <c r="O5166" s="30" t="str">
        <f t="shared" si="1304"/>
        <v/>
      </c>
      <c r="P5166" s="30" t="str">
        <f t="shared" si="1305"/>
        <v/>
      </c>
      <c r="Q5166" s="30" t="str">
        <f t="shared" si="1306"/>
        <v/>
      </c>
      <c r="R5166" s="36" t="str">
        <f t="shared" si="1307"/>
        <v/>
      </c>
      <c r="S5166" s="37" t="str">
        <f t="shared" si="1298"/>
        <v/>
      </c>
    </row>
    <row r="5167" spans="1:19">
      <c r="A5167" s="30" t="s">
        <v>10644</v>
      </c>
      <c r="D5167" s="30" t="str">
        <f t="shared" si="1292"/>
        <v>134494</v>
      </c>
      <c r="E5167" s="30">
        <f t="shared" si="1296"/>
        <v>7</v>
      </c>
      <c r="F5167" s="30" t="str">
        <f t="shared" si="1293"/>
        <v>INF082J01176</v>
      </c>
      <c r="G5167" s="30">
        <f t="shared" si="1297"/>
        <v>20</v>
      </c>
      <c r="H5167" s="30" t="str">
        <f t="shared" si="1294"/>
        <v>-</v>
      </c>
      <c r="I5167" s="30">
        <f t="shared" si="1299"/>
        <v>22</v>
      </c>
      <c r="J5167" s="35" t="str">
        <f t="shared" si="1295"/>
        <v>Quantum Dynamic Bond Fund - Direct Plan Growth Option</v>
      </c>
      <c r="K5167" s="35">
        <f t="shared" si="1300"/>
        <v>76</v>
      </c>
      <c r="L5167" s="30" t="str">
        <f t="shared" si="1301"/>
        <v>12.9461</v>
      </c>
      <c r="M5167" s="30">
        <f t="shared" si="1302"/>
        <v>84</v>
      </c>
      <c r="N5167" s="30" t="str">
        <f t="shared" si="1303"/>
        <v>12.9461</v>
      </c>
      <c r="O5167" s="30">
        <f t="shared" si="1304"/>
        <v>92</v>
      </c>
      <c r="P5167" s="30" t="str">
        <f t="shared" si="1305"/>
        <v>12.9461</v>
      </c>
      <c r="Q5167" s="30">
        <f t="shared" si="1306"/>
        <v>100</v>
      </c>
      <c r="R5167" s="36" t="str">
        <f t="shared" si="1307"/>
        <v>08-Aug-2017</v>
      </c>
      <c r="S5167" s="37">
        <f t="shared" si="1298"/>
        <v>12.946099999999999</v>
      </c>
    </row>
    <row r="5168" spans="1:19" ht="26">
      <c r="A5168" s="30" t="s">
        <v>10645</v>
      </c>
      <c r="D5168" s="30" t="str">
        <f t="shared" si="1292"/>
        <v>134493</v>
      </c>
      <c r="E5168" s="30">
        <f t="shared" si="1296"/>
        <v>7</v>
      </c>
      <c r="F5168" s="30" t="str">
        <f t="shared" si="1293"/>
        <v>INF082J01184</v>
      </c>
      <c r="G5168" s="30">
        <f t="shared" si="1297"/>
        <v>20</v>
      </c>
      <c r="H5168" s="30" t="str">
        <f t="shared" si="1294"/>
        <v>INF082J01192</v>
      </c>
      <c r="I5168" s="30">
        <f t="shared" si="1299"/>
        <v>33</v>
      </c>
      <c r="J5168" s="35" t="str">
        <f t="shared" si="1295"/>
        <v>Quantum Dynamic Bond Fund - Direct Plan Monthly Dividend Option</v>
      </c>
      <c r="K5168" s="35">
        <f t="shared" si="1300"/>
        <v>97</v>
      </c>
      <c r="L5168" s="30" t="str">
        <f t="shared" si="1301"/>
        <v>10.2903</v>
      </c>
      <c r="M5168" s="30">
        <f t="shared" si="1302"/>
        <v>105</v>
      </c>
      <c r="N5168" s="30" t="str">
        <f t="shared" si="1303"/>
        <v>10.2903</v>
      </c>
      <c r="O5168" s="30">
        <f t="shared" si="1304"/>
        <v>113</v>
      </c>
      <c r="P5168" s="30" t="str">
        <f t="shared" si="1305"/>
        <v>10.2903</v>
      </c>
      <c r="Q5168" s="30">
        <f t="shared" si="1306"/>
        <v>121</v>
      </c>
      <c r="R5168" s="36" t="str">
        <f t="shared" si="1307"/>
        <v>08-Aug-2017</v>
      </c>
      <c r="S5168" s="37">
        <f t="shared" si="1298"/>
        <v>10.2903</v>
      </c>
    </row>
    <row r="5169" spans="1:19">
      <c r="A5169" s="30" t="s">
        <v>10646</v>
      </c>
      <c r="D5169" s="30" t="str">
        <f t="shared" si="1292"/>
        <v>141061</v>
      </c>
      <c r="E5169" s="30">
        <f t="shared" si="1296"/>
        <v>7</v>
      </c>
      <c r="F5169" s="30" t="str">
        <f t="shared" si="1293"/>
        <v>INF082J01218</v>
      </c>
      <c r="G5169" s="30">
        <f t="shared" si="1297"/>
        <v>20</v>
      </c>
      <c r="H5169" s="30" t="str">
        <f t="shared" si="1294"/>
        <v>-</v>
      </c>
      <c r="I5169" s="30">
        <f t="shared" si="1299"/>
        <v>22</v>
      </c>
      <c r="J5169" s="35" t="str">
        <f t="shared" si="1295"/>
        <v>Quantum Dynamic Bond Fund - Regular Plan Growth Option</v>
      </c>
      <c r="K5169" s="35">
        <f t="shared" si="1300"/>
        <v>77</v>
      </c>
      <c r="L5169" s="30" t="str">
        <f t="shared" si="1301"/>
        <v>12.9426</v>
      </c>
      <c r="M5169" s="30">
        <f t="shared" si="1302"/>
        <v>85</v>
      </c>
      <c r="N5169" s="30" t="str">
        <f t="shared" si="1303"/>
        <v>12.9426</v>
      </c>
      <c r="O5169" s="30">
        <f t="shared" si="1304"/>
        <v>93</v>
      </c>
      <c r="P5169" s="30" t="str">
        <f t="shared" si="1305"/>
        <v>12.9426</v>
      </c>
      <c r="Q5169" s="30">
        <f t="shared" si="1306"/>
        <v>101</v>
      </c>
      <c r="R5169" s="36" t="str">
        <f t="shared" si="1307"/>
        <v>08-Aug-2017</v>
      </c>
      <c r="S5169" s="37">
        <f t="shared" si="1298"/>
        <v>12.942600000000001</v>
      </c>
    </row>
    <row r="5170" spans="1:19" ht="26">
      <c r="A5170" s="30" t="s">
        <v>10647</v>
      </c>
      <c r="D5170" s="30" t="str">
        <f t="shared" si="1292"/>
        <v>141060</v>
      </c>
      <c r="E5170" s="30">
        <f t="shared" si="1296"/>
        <v>7</v>
      </c>
      <c r="F5170" s="30" t="str">
        <f t="shared" si="1293"/>
        <v>INF082J01226</v>
      </c>
      <c r="G5170" s="30">
        <f t="shared" si="1297"/>
        <v>20</v>
      </c>
      <c r="H5170" s="30" t="str">
        <f t="shared" si="1294"/>
        <v>INF082J01234</v>
      </c>
      <c r="I5170" s="30">
        <f t="shared" si="1299"/>
        <v>33</v>
      </c>
      <c r="J5170" s="35" t="str">
        <f t="shared" si="1295"/>
        <v>Quantum Dynamic Bond Fund - Regular Plan Monthly Dividend Option</v>
      </c>
      <c r="K5170" s="35">
        <f t="shared" si="1300"/>
        <v>98</v>
      </c>
      <c r="L5170" s="30" t="str">
        <f t="shared" si="1301"/>
        <v>10.2897</v>
      </c>
      <c r="M5170" s="30">
        <f t="shared" si="1302"/>
        <v>106</v>
      </c>
      <c r="N5170" s="30" t="str">
        <f t="shared" si="1303"/>
        <v>10.2897</v>
      </c>
      <c r="O5170" s="30">
        <f t="shared" si="1304"/>
        <v>114</v>
      </c>
      <c r="P5170" s="30" t="str">
        <f t="shared" si="1305"/>
        <v>10.2897</v>
      </c>
      <c r="Q5170" s="30">
        <f t="shared" si="1306"/>
        <v>122</v>
      </c>
      <c r="R5170" s="36" t="str">
        <f t="shared" si="1307"/>
        <v>08-Aug-2017</v>
      </c>
      <c r="S5170" s="37">
        <f t="shared" si="1298"/>
        <v>10.2897</v>
      </c>
    </row>
    <row r="5171" spans="1:19">
      <c r="A5171" s="30" t="s">
        <v>97</v>
      </c>
      <c r="D5171" s="30" t="str">
        <f t="shared" si="1292"/>
        <v/>
      </c>
      <c r="E5171" s="30" t="str">
        <f t="shared" si="1296"/>
        <v/>
      </c>
      <c r="F5171" s="30" t="str">
        <f t="shared" si="1293"/>
        <v xml:space="preserve"> </v>
      </c>
      <c r="G5171" s="30" t="str">
        <f t="shared" si="1297"/>
        <v/>
      </c>
      <c r="H5171" s="30" t="str">
        <f t="shared" si="1294"/>
        <v/>
      </c>
      <c r="I5171" s="30" t="str">
        <f t="shared" si="1299"/>
        <v/>
      </c>
      <c r="J5171" s="35" t="str">
        <f t="shared" si="1295"/>
        <v/>
      </c>
      <c r="K5171" s="35" t="str">
        <f t="shared" si="1300"/>
        <v/>
      </c>
      <c r="L5171" s="30" t="str">
        <f t="shared" si="1301"/>
        <v/>
      </c>
      <c r="M5171" s="30" t="str">
        <f t="shared" si="1302"/>
        <v/>
      </c>
      <c r="N5171" s="30" t="str">
        <f t="shared" si="1303"/>
        <v/>
      </c>
      <c r="O5171" s="30" t="str">
        <f t="shared" si="1304"/>
        <v/>
      </c>
      <c r="P5171" s="30" t="str">
        <f t="shared" si="1305"/>
        <v/>
      </c>
      <c r="Q5171" s="30" t="str">
        <f t="shared" si="1306"/>
        <v/>
      </c>
      <c r="R5171" s="36" t="str">
        <f t="shared" si="1307"/>
        <v/>
      </c>
      <c r="S5171" s="37" t="str">
        <f t="shared" si="1298"/>
        <v/>
      </c>
    </row>
    <row r="5172" spans="1:19">
      <c r="A5172" s="30" t="s">
        <v>113</v>
      </c>
      <c r="D5172" s="30" t="str">
        <f t="shared" si="1292"/>
        <v/>
      </c>
      <c r="E5172" s="30" t="str">
        <f t="shared" si="1296"/>
        <v/>
      </c>
      <c r="F5172" s="30" t="str">
        <f t="shared" si="1293"/>
        <v>Reliance Mutual Fund</v>
      </c>
      <c r="G5172" s="30" t="str">
        <f t="shared" si="1297"/>
        <v/>
      </c>
      <c r="H5172" s="30" t="str">
        <f t="shared" si="1294"/>
        <v/>
      </c>
      <c r="I5172" s="30" t="str">
        <f t="shared" si="1299"/>
        <v/>
      </c>
      <c r="J5172" s="35" t="str">
        <f t="shared" si="1295"/>
        <v/>
      </c>
      <c r="K5172" s="35" t="str">
        <f t="shared" si="1300"/>
        <v/>
      </c>
      <c r="L5172" s="30" t="str">
        <f t="shared" si="1301"/>
        <v/>
      </c>
      <c r="M5172" s="30" t="str">
        <f t="shared" si="1302"/>
        <v/>
      </c>
      <c r="N5172" s="30" t="str">
        <f t="shared" si="1303"/>
        <v/>
      </c>
      <c r="O5172" s="30" t="str">
        <f t="shared" si="1304"/>
        <v/>
      </c>
      <c r="P5172" s="30" t="str">
        <f t="shared" si="1305"/>
        <v/>
      </c>
      <c r="Q5172" s="30" t="str">
        <f t="shared" si="1306"/>
        <v/>
      </c>
      <c r="R5172" s="36" t="str">
        <f t="shared" si="1307"/>
        <v/>
      </c>
      <c r="S5172" s="37" t="str">
        <f t="shared" si="1298"/>
        <v/>
      </c>
    </row>
    <row r="5173" spans="1:19">
      <c r="A5173" s="30" t="s">
        <v>97</v>
      </c>
      <c r="D5173" s="30" t="str">
        <f t="shared" si="1292"/>
        <v/>
      </c>
      <c r="E5173" s="30" t="str">
        <f t="shared" si="1296"/>
        <v/>
      </c>
      <c r="F5173" s="30" t="str">
        <f t="shared" si="1293"/>
        <v xml:space="preserve"> </v>
      </c>
      <c r="G5173" s="30" t="str">
        <f t="shared" si="1297"/>
        <v/>
      </c>
      <c r="H5173" s="30" t="str">
        <f t="shared" si="1294"/>
        <v/>
      </c>
      <c r="I5173" s="30" t="str">
        <f t="shared" si="1299"/>
        <v/>
      </c>
      <c r="J5173" s="35" t="str">
        <f t="shared" si="1295"/>
        <v/>
      </c>
      <c r="K5173" s="35" t="str">
        <f t="shared" si="1300"/>
        <v/>
      </c>
      <c r="L5173" s="30" t="str">
        <f t="shared" si="1301"/>
        <v/>
      </c>
      <c r="M5173" s="30" t="str">
        <f t="shared" si="1302"/>
        <v/>
      </c>
      <c r="N5173" s="30" t="str">
        <f t="shared" si="1303"/>
        <v/>
      </c>
      <c r="O5173" s="30" t="str">
        <f t="shared" si="1304"/>
        <v/>
      </c>
      <c r="P5173" s="30" t="str">
        <f t="shared" si="1305"/>
        <v/>
      </c>
      <c r="Q5173" s="30" t="str">
        <f t="shared" si="1306"/>
        <v/>
      </c>
      <c r="R5173" s="36" t="str">
        <f t="shared" si="1307"/>
        <v/>
      </c>
      <c r="S5173" s="37" t="str">
        <f t="shared" si="1298"/>
        <v/>
      </c>
    </row>
    <row r="5174" spans="1:19">
      <c r="A5174" s="30" t="s">
        <v>10648</v>
      </c>
      <c r="D5174" s="30" t="str">
        <f t="shared" si="1292"/>
        <v>134551</v>
      </c>
      <c r="E5174" s="30">
        <f t="shared" si="1296"/>
        <v>7</v>
      </c>
      <c r="F5174" s="30" t="str">
        <f t="shared" si="1293"/>
        <v>INF204KA1T98</v>
      </c>
      <c r="G5174" s="30">
        <f t="shared" si="1297"/>
        <v>20</v>
      </c>
      <c r="H5174" s="30" t="str">
        <f t="shared" si="1294"/>
        <v>INF204KA1U04</v>
      </c>
      <c r="I5174" s="30">
        <f t="shared" si="1299"/>
        <v>33</v>
      </c>
      <c r="J5174" s="35" t="str">
        <f t="shared" si="1295"/>
        <v>Reliance Banking  &amp; PSU Debt Fund -Quarterly Dividend Plan</v>
      </c>
      <c r="K5174" s="35">
        <f t="shared" si="1300"/>
        <v>92</v>
      </c>
      <c r="L5174" s="30" t="str">
        <f t="shared" si="1301"/>
        <v>10.4830</v>
      </c>
      <c r="M5174" s="30">
        <f t="shared" si="1302"/>
        <v>100</v>
      </c>
      <c r="N5174" s="30" t="str">
        <f t="shared" si="1303"/>
        <v>10.4830</v>
      </c>
      <c r="O5174" s="30">
        <f t="shared" si="1304"/>
        <v>108</v>
      </c>
      <c r="P5174" s="30" t="str">
        <f t="shared" si="1305"/>
        <v>10.4830</v>
      </c>
      <c r="Q5174" s="30">
        <f t="shared" si="1306"/>
        <v>116</v>
      </c>
      <c r="R5174" s="36" t="str">
        <f t="shared" si="1307"/>
        <v>08-Aug-2017</v>
      </c>
      <c r="S5174" s="37">
        <f t="shared" si="1298"/>
        <v>10.483000000000001</v>
      </c>
    </row>
    <row r="5175" spans="1:19">
      <c r="A5175" s="30" t="s">
        <v>10649</v>
      </c>
      <c r="D5175" s="30" t="str">
        <f t="shared" si="1292"/>
        <v>134555</v>
      </c>
      <c r="E5175" s="30">
        <f t="shared" si="1296"/>
        <v>7</v>
      </c>
      <c r="F5175" s="30" t="str">
        <f t="shared" si="1293"/>
        <v>INF204KA1U79</v>
      </c>
      <c r="G5175" s="30">
        <f t="shared" si="1297"/>
        <v>20</v>
      </c>
      <c r="H5175" s="30" t="str">
        <f t="shared" si="1294"/>
        <v>INF204KA1U87</v>
      </c>
      <c r="I5175" s="30">
        <f t="shared" si="1299"/>
        <v>33</v>
      </c>
      <c r="J5175" s="35" t="str">
        <f t="shared" si="1295"/>
        <v>Reliance Banking  &amp; PSU Debt Fund- Direct Plan-Dividend Plan</v>
      </c>
      <c r="K5175" s="35">
        <f t="shared" si="1300"/>
        <v>94</v>
      </c>
      <c r="L5175" s="30" t="str">
        <f t="shared" si="1301"/>
        <v>12.2663</v>
      </c>
      <c r="M5175" s="30">
        <f t="shared" si="1302"/>
        <v>102</v>
      </c>
      <c r="N5175" s="30" t="str">
        <f t="shared" si="1303"/>
        <v>12.2663</v>
      </c>
      <c r="O5175" s="30">
        <f t="shared" si="1304"/>
        <v>110</v>
      </c>
      <c r="P5175" s="30" t="str">
        <f t="shared" si="1305"/>
        <v>12.2663</v>
      </c>
      <c r="Q5175" s="30">
        <f t="shared" si="1306"/>
        <v>118</v>
      </c>
      <c r="R5175" s="36" t="str">
        <f t="shared" si="1307"/>
        <v>08-Aug-2017</v>
      </c>
      <c r="S5175" s="37">
        <f t="shared" si="1298"/>
        <v>12.266299999999999</v>
      </c>
    </row>
    <row r="5176" spans="1:19" ht="26">
      <c r="A5176" s="30" t="s">
        <v>10650</v>
      </c>
      <c r="D5176" s="30" t="str">
        <f t="shared" si="1292"/>
        <v>134552</v>
      </c>
      <c r="E5176" s="30">
        <f t="shared" si="1296"/>
        <v>7</v>
      </c>
      <c r="F5176" s="30" t="str">
        <f t="shared" si="1293"/>
        <v>INF204KA1U61</v>
      </c>
      <c r="G5176" s="30">
        <f t="shared" si="1297"/>
        <v>20</v>
      </c>
      <c r="H5176" s="30" t="str">
        <f t="shared" si="1294"/>
        <v>-</v>
      </c>
      <c r="I5176" s="30">
        <f t="shared" si="1299"/>
        <v>22</v>
      </c>
      <c r="J5176" s="35" t="str">
        <f t="shared" si="1295"/>
        <v>Reliance Banking  &amp; PSU Debt Fund- Direct Plan-Growth Plan- Bonus Option</v>
      </c>
      <c r="K5176" s="35">
        <f t="shared" si="1300"/>
        <v>95</v>
      </c>
      <c r="L5176" s="30" t="str">
        <f t="shared" si="1301"/>
        <v>12.2663</v>
      </c>
      <c r="M5176" s="30">
        <f t="shared" si="1302"/>
        <v>103</v>
      </c>
      <c r="N5176" s="30" t="str">
        <f t="shared" si="1303"/>
        <v>12.2663</v>
      </c>
      <c r="O5176" s="30">
        <f t="shared" si="1304"/>
        <v>111</v>
      </c>
      <c r="P5176" s="30" t="str">
        <f t="shared" si="1305"/>
        <v>12.2663</v>
      </c>
      <c r="Q5176" s="30">
        <f t="shared" si="1306"/>
        <v>119</v>
      </c>
      <c r="R5176" s="36" t="str">
        <f t="shared" si="1307"/>
        <v>08-Aug-2017</v>
      </c>
      <c r="S5176" s="37">
        <f t="shared" si="1298"/>
        <v>12.266299999999999</v>
      </c>
    </row>
    <row r="5177" spans="1:19" ht="26">
      <c r="A5177" s="30" t="s">
        <v>10651</v>
      </c>
      <c r="D5177" s="30" t="str">
        <f t="shared" si="1292"/>
        <v>134547</v>
      </c>
      <c r="E5177" s="30">
        <f t="shared" si="1296"/>
        <v>7</v>
      </c>
      <c r="F5177" s="30" t="str">
        <f t="shared" si="1293"/>
        <v>INF204KA1U53</v>
      </c>
      <c r="G5177" s="30">
        <f t="shared" si="1297"/>
        <v>20</v>
      </c>
      <c r="H5177" s="30" t="str">
        <f t="shared" si="1294"/>
        <v>-</v>
      </c>
      <c r="I5177" s="30">
        <f t="shared" si="1299"/>
        <v>22</v>
      </c>
      <c r="J5177" s="35" t="str">
        <f t="shared" si="1295"/>
        <v>Reliance Banking  &amp; PSU Debt Fund- Direct Plan-Growth Plan- Growth Option</v>
      </c>
      <c r="K5177" s="35">
        <f t="shared" si="1300"/>
        <v>96</v>
      </c>
      <c r="L5177" s="30" t="str">
        <f t="shared" si="1301"/>
        <v>12.2663</v>
      </c>
      <c r="M5177" s="30">
        <f t="shared" si="1302"/>
        <v>104</v>
      </c>
      <c r="N5177" s="30" t="str">
        <f t="shared" si="1303"/>
        <v>12.2663</v>
      </c>
      <c r="O5177" s="30">
        <f t="shared" si="1304"/>
        <v>112</v>
      </c>
      <c r="P5177" s="30" t="str">
        <f t="shared" si="1305"/>
        <v>12.2663</v>
      </c>
      <c r="Q5177" s="30">
        <f t="shared" si="1306"/>
        <v>120</v>
      </c>
      <c r="R5177" s="36" t="str">
        <f t="shared" si="1307"/>
        <v>08-Aug-2017</v>
      </c>
      <c r="S5177" s="37">
        <f t="shared" si="1298"/>
        <v>12.266299999999999</v>
      </c>
    </row>
    <row r="5178" spans="1:19" ht="26">
      <c r="A5178" s="30" t="s">
        <v>10652</v>
      </c>
      <c r="D5178" s="30" t="str">
        <f t="shared" si="1292"/>
        <v>134550</v>
      </c>
      <c r="E5178" s="30">
        <f t="shared" si="1296"/>
        <v>7</v>
      </c>
      <c r="F5178" s="30" t="str">
        <f t="shared" si="1293"/>
        <v>INF204KA1V37</v>
      </c>
      <c r="G5178" s="30">
        <f t="shared" si="1297"/>
        <v>20</v>
      </c>
      <c r="H5178" s="30" t="str">
        <f t="shared" si="1294"/>
        <v>INF204KA1V45</v>
      </c>
      <c r="I5178" s="30">
        <f t="shared" si="1299"/>
        <v>33</v>
      </c>
      <c r="J5178" s="35" t="str">
        <f t="shared" si="1295"/>
        <v>Reliance Banking  &amp; PSU Debt Fund- Direct Plan-Monthly Dividend Plan</v>
      </c>
      <c r="K5178" s="35">
        <f t="shared" si="1300"/>
        <v>102</v>
      </c>
      <c r="L5178" s="30" t="str">
        <f t="shared" si="1301"/>
        <v>10.3331</v>
      </c>
      <c r="M5178" s="30">
        <f t="shared" si="1302"/>
        <v>110</v>
      </c>
      <c r="N5178" s="30" t="str">
        <f t="shared" si="1303"/>
        <v>10.3331</v>
      </c>
      <c r="O5178" s="30">
        <f t="shared" si="1304"/>
        <v>118</v>
      </c>
      <c r="P5178" s="30" t="str">
        <f t="shared" si="1305"/>
        <v>10.3331</v>
      </c>
      <c r="Q5178" s="30">
        <f t="shared" si="1306"/>
        <v>126</v>
      </c>
      <c r="R5178" s="36" t="str">
        <f t="shared" si="1307"/>
        <v>08-Aug-2017</v>
      </c>
      <c r="S5178" s="37">
        <f t="shared" si="1298"/>
        <v>10.3331</v>
      </c>
    </row>
    <row r="5179" spans="1:19" ht="26">
      <c r="A5179" s="30" t="s">
        <v>10653</v>
      </c>
      <c r="D5179" s="30" t="str">
        <f t="shared" si="1292"/>
        <v>134556</v>
      </c>
      <c r="E5179" s="30">
        <f t="shared" si="1296"/>
        <v>7</v>
      </c>
      <c r="F5179" s="30" t="str">
        <f t="shared" si="1293"/>
        <v>INF204KA1U95</v>
      </c>
      <c r="G5179" s="30">
        <f t="shared" si="1297"/>
        <v>20</v>
      </c>
      <c r="H5179" s="30" t="str">
        <f t="shared" si="1294"/>
        <v>INF204KA1V03</v>
      </c>
      <c r="I5179" s="30">
        <f t="shared" si="1299"/>
        <v>33</v>
      </c>
      <c r="J5179" s="35" t="str">
        <f t="shared" si="1295"/>
        <v>Reliance Banking  &amp; PSU Debt Fund- Direct Plan-Quarterly Dividend Plan</v>
      </c>
      <c r="K5179" s="35">
        <f t="shared" si="1300"/>
        <v>104</v>
      </c>
      <c r="L5179" s="30" t="str">
        <f t="shared" si="1301"/>
        <v>10.4984</v>
      </c>
      <c r="M5179" s="30">
        <f t="shared" si="1302"/>
        <v>112</v>
      </c>
      <c r="N5179" s="30" t="str">
        <f t="shared" si="1303"/>
        <v>10.4984</v>
      </c>
      <c r="O5179" s="30">
        <f t="shared" si="1304"/>
        <v>120</v>
      </c>
      <c r="P5179" s="30" t="str">
        <f t="shared" si="1305"/>
        <v>10.4984</v>
      </c>
      <c r="Q5179" s="30">
        <f t="shared" si="1306"/>
        <v>128</v>
      </c>
      <c r="R5179" s="36" t="str">
        <f t="shared" si="1307"/>
        <v>08-Aug-2017</v>
      </c>
      <c r="S5179" s="37">
        <f t="shared" si="1298"/>
        <v>10.4984</v>
      </c>
    </row>
    <row r="5180" spans="1:19" ht="26">
      <c r="A5180" s="30" t="s">
        <v>10654</v>
      </c>
      <c r="D5180" s="30" t="str">
        <f t="shared" si="1292"/>
        <v>134554</v>
      </c>
      <c r="E5180" s="30">
        <f t="shared" si="1296"/>
        <v>7</v>
      </c>
      <c r="F5180" s="30" t="str">
        <f t="shared" si="1293"/>
        <v>INF204KA1V11</v>
      </c>
      <c r="G5180" s="30">
        <f t="shared" si="1297"/>
        <v>20</v>
      </c>
      <c r="H5180" s="30" t="str">
        <f t="shared" si="1294"/>
        <v>INF204KA1V29</v>
      </c>
      <c r="I5180" s="30">
        <f t="shared" si="1299"/>
        <v>33</v>
      </c>
      <c r="J5180" s="35" t="str">
        <f t="shared" si="1295"/>
        <v>Reliance Banking  &amp; PSU Debt Fund- Direct Plan-Weekly Dividend Plan</v>
      </c>
      <c r="K5180" s="35">
        <f t="shared" si="1300"/>
        <v>101</v>
      </c>
      <c r="L5180" s="30" t="str">
        <f t="shared" si="1301"/>
        <v>10.1827</v>
      </c>
      <c r="M5180" s="30">
        <f t="shared" si="1302"/>
        <v>109</v>
      </c>
      <c r="N5180" s="30" t="str">
        <f t="shared" si="1303"/>
        <v>10.1827</v>
      </c>
      <c r="O5180" s="30">
        <f t="shared" si="1304"/>
        <v>117</v>
      </c>
      <c r="P5180" s="30" t="str">
        <f t="shared" si="1305"/>
        <v>10.1827</v>
      </c>
      <c r="Q5180" s="30">
        <f t="shared" si="1306"/>
        <v>125</v>
      </c>
      <c r="R5180" s="36" t="str">
        <f t="shared" si="1307"/>
        <v>08-Aug-2017</v>
      </c>
      <c r="S5180" s="37">
        <f t="shared" si="1298"/>
        <v>10.182700000000001</v>
      </c>
    </row>
    <row r="5181" spans="1:19">
      <c r="A5181" s="30" t="s">
        <v>10655</v>
      </c>
      <c r="D5181" s="30" t="str">
        <f t="shared" si="1292"/>
        <v>134548</v>
      </c>
      <c r="E5181" s="30">
        <f t="shared" si="1296"/>
        <v>7</v>
      </c>
      <c r="F5181" s="30" t="str">
        <f t="shared" si="1293"/>
        <v>INF204KA1T72</v>
      </c>
      <c r="G5181" s="30">
        <f t="shared" si="1297"/>
        <v>20</v>
      </c>
      <c r="H5181" s="30" t="str">
        <f t="shared" si="1294"/>
        <v>INF204KA1T80</v>
      </c>
      <c r="I5181" s="30">
        <f t="shared" si="1299"/>
        <v>33</v>
      </c>
      <c r="J5181" s="35" t="str">
        <f t="shared" si="1295"/>
        <v>Reliance Banking  &amp; PSU Debt Fund- Dividend Plan</v>
      </c>
      <c r="K5181" s="35">
        <f t="shared" si="1300"/>
        <v>82</v>
      </c>
      <c r="L5181" s="30" t="str">
        <f t="shared" si="1301"/>
        <v>12.2115</v>
      </c>
      <c r="M5181" s="30">
        <f t="shared" si="1302"/>
        <v>90</v>
      </c>
      <c r="N5181" s="30" t="str">
        <f t="shared" si="1303"/>
        <v>12.2115</v>
      </c>
      <c r="O5181" s="30">
        <f t="shared" si="1304"/>
        <v>98</v>
      </c>
      <c r="P5181" s="30" t="str">
        <f t="shared" si="1305"/>
        <v>12.2115</v>
      </c>
      <c r="Q5181" s="30">
        <f t="shared" si="1306"/>
        <v>106</v>
      </c>
      <c r="R5181" s="36" t="str">
        <f t="shared" si="1307"/>
        <v>08-Aug-2017</v>
      </c>
      <c r="S5181" s="37">
        <f t="shared" si="1298"/>
        <v>12.211499999999999</v>
      </c>
    </row>
    <row r="5182" spans="1:19" ht="26">
      <c r="A5182" s="30" t="s">
        <v>10656</v>
      </c>
      <c r="D5182" s="30" t="str">
        <f t="shared" si="1292"/>
        <v>134546</v>
      </c>
      <c r="E5182" s="30">
        <f t="shared" si="1296"/>
        <v>7</v>
      </c>
      <c r="F5182" s="30" t="str">
        <f t="shared" si="1293"/>
        <v>INF204KA1T64</v>
      </c>
      <c r="G5182" s="30">
        <f t="shared" si="1297"/>
        <v>20</v>
      </c>
      <c r="H5182" s="30" t="str">
        <f t="shared" si="1294"/>
        <v>-</v>
      </c>
      <c r="I5182" s="30">
        <f t="shared" si="1299"/>
        <v>22</v>
      </c>
      <c r="J5182" s="35" t="str">
        <f t="shared" si="1295"/>
        <v>Reliance Banking  &amp; PSU Debt Fund- Growth Plan- Bonus Option</v>
      </c>
      <c r="K5182" s="35">
        <f t="shared" si="1300"/>
        <v>83</v>
      </c>
      <c r="L5182" s="30" t="str">
        <f t="shared" si="1301"/>
        <v>12.2115</v>
      </c>
      <c r="M5182" s="30">
        <f t="shared" si="1302"/>
        <v>91</v>
      </c>
      <c r="N5182" s="30" t="str">
        <f t="shared" si="1303"/>
        <v>12.2115</v>
      </c>
      <c r="O5182" s="30">
        <f t="shared" si="1304"/>
        <v>99</v>
      </c>
      <c r="P5182" s="30" t="str">
        <f t="shared" si="1305"/>
        <v>12.2115</v>
      </c>
      <c r="Q5182" s="30">
        <f t="shared" si="1306"/>
        <v>107</v>
      </c>
      <c r="R5182" s="36" t="str">
        <f t="shared" si="1307"/>
        <v>08-Aug-2017</v>
      </c>
      <c r="S5182" s="37">
        <f t="shared" si="1298"/>
        <v>12.211499999999999</v>
      </c>
    </row>
    <row r="5183" spans="1:19" ht="26">
      <c r="A5183" s="30" t="s">
        <v>10657</v>
      </c>
      <c r="D5183" s="30" t="str">
        <f t="shared" si="1292"/>
        <v>134545</v>
      </c>
      <c r="E5183" s="30">
        <f t="shared" si="1296"/>
        <v>7</v>
      </c>
      <c r="F5183" s="30" t="str">
        <f t="shared" si="1293"/>
        <v>INF204KA1T56</v>
      </c>
      <c r="G5183" s="30">
        <f t="shared" si="1297"/>
        <v>20</v>
      </c>
      <c r="H5183" s="30" t="str">
        <f t="shared" si="1294"/>
        <v>-</v>
      </c>
      <c r="I5183" s="30">
        <f t="shared" si="1299"/>
        <v>22</v>
      </c>
      <c r="J5183" s="35" t="str">
        <f t="shared" si="1295"/>
        <v>Reliance Banking  &amp; PSU Debt Fund- Growth Plan- Growth Option</v>
      </c>
      <c r="K5183" s="35">
        <f t="shared" si="1300"/>
        <v>84</v>
      </c>
      <c r="L5183" s="30" t="str">
        <f t="shared" si="1301"/>
        <v>12.2115</v>
      </c>
      <c r="M5183" s="30">
        <f t="shared" si="1302"/>
        <v>92</v>
      </c>
      <c r="N5183" s="30" t="str">
        <f t="shared" si="1303"/>
        <v>12.2115</v>
      </c>
      <c r="O5183" s="30">
        <f t="shared" si="1304"/>
        <v>100</v>
      </c>
      <c r="P5183" s="30" t="str">
        <f t="shared" si="1305"/>
        <v>12.2115</v>
      </c>
      <c r="Q5183" s="30">
        <f t="shared" si="1306"/>
        <v>108</v>
      </c>
      <c r="R5183" s="36" t="str">
        <f t="shared" si="1307"/>
        <v>08-Aug-2017</v>
      </c>
      <c r="S5183" s="37">
        <f t="shared" si="1298"/>
        <v>12.211499999999999</v>
      </c>
    </row>
    <row r="5184" spans="1:19">
      <c r="A5184" s="30" t="s">
        <v>10658</v>
      </c>
      <c r="D5184" s="30" t="str">
        <f t="shared" si="1292"/>
        <v>134549</v>
      </c>
      <c r="E5184" s="30">
        <f t="shared" si="1296"/>
        <v>7</v>
      </c>
      <c r="F5184" s="30" t="str">
        <f t="shared" si="1293"/>
        <v>INF204KA1U38</v>
      </c>
      <c r="G5184" s="30">
        <f t="shared" si="1297"/>
        <v>20</v>
      </c>
      <c r="H5184" s="30" t="str">
        <f t="shared" si="1294"/>
        <v>INF204KA1U46</v>
      </c>
      <c r="I5184" s="30">
        <f t="shared" si="1299"/>
        <v>33</v>
      </c>
      <c r="J5184" s="35" t="str">
        <f t="shared" si="1295"/>
        <v>Reliance Banking  &amp; PSU Debt Fund- Monthly Dividend Plan</v>
      </c>
      <c r="K5184" s="35">
        <f t="shared" si="1300"/>
        <v>90</v>
      </c>
      <c r="L5184" s="30" t="str">
        <f t="shared" si="1301"/>
        <v>10.3210</v>
      </c>
      <c r="M5184" s="30">
        <f t="shared" si="1302"/>
        <v>98</v>
      </c>
      <c r="N5184" s="30" t="str">
        <f t="shared" si="1303"/>
        <v>10.3210</v>
      </c>
      <c r="O5184" s="30">
        <f t="shared" si="1304"/>
        <v>106</v>
      </c>
      <c r="P5184" s="30" t="str">
        <f t="shared" si="1305"/>
        <v>10.3210</v>
      </c>
      <c r="Q5184" s="30">
        <f t="shared" si="1306"/>
        <v>114</v>
      </c>
      <c r="R5184" s="36" t="str">
        <f t="shared" si="1307"/>
        <v>08-Aug-2017</v>
      </c>
      <c r="S5184" s="37">
        <f t="shared" si="1298"/>
        <v>10.321</v>
      </c>
    </row>
    <row r="5185" spans="1:19">
      <c r="A5185" s="30" t="s">
        <v>10659</v>
      </c>
      <c r="D5185" s="30" t="str">
        <f t="shared" si="1292"/>
        <v>134553</v>
      </c>
      <c r="E5185" s="30">
        <f t="shared" si="1296"/>
        <v>7</v>
      </c>
      <c r="F5185" s="30" t="str">
        <f t="shared" si="1293"/>
        <v>INF204KA1U12</v>
      </c>
      <c r="G5185" s="30">
        <f t="shared" si="1297"/>
        <v>20</v>
      </c>
      <c r="H5185" s="30" t="str">
        <f t="shared" si="1294"/>
        <v>INF204KA1U20</v>
      </c>
      <c r="I5185" s="30">
        <f t="shared" si="1299"/>
        <v>33</v>
      </c>
      <c r="J5185" s="35" t="str">
        <f t="shared" si="1295"/>
        <v>Reliance Banking  &amp; PSU Debt Fund- Weekly Dividend Plan</v>
      </c>
      <c r="K5185" s="35">
        <f t="shared" si="1300"/>
        <v>89</v>
      </c>
      <c r="L5185" s="30" t="str">
        <f t="shared" si="1301"/>
        <v>10.1837</v>
      </c>
      <c r="M5185" s="30">
        <f t="shared" si="1302"/>
        <v>97</v>
      </c>
      <c r="N5185" s="30" t="str">
        <f t="shared" si="1303"/>
        <v>10.1837</v>
      </c>
      <c r="O5185" s="30">
        <f t="shared" si="1304"/>
        <v>105</v>
      </c>
      <c r="P5185" s="30" t="str">
        <f t="shared" si="1305"/>
        <v>10.1837</v>
      </c>
      <c r="Q5185" s="30">
        <f t="shared" si="1306"/>
        <v>113</v>
      </c>
      <c r="R5185" s="36" t="str">
        <f t="shared" si="1307"/>
        <v>08-Aug-2017</v>
      </c>
      <c r="S5185" s="37">
        <f t="shared" si="1298"/>
        <v>10.1837</v>
      </c>
    </row>
    <row r="5186" spans="1:19">
      <c r="A5186" s="30" t="s">
        <v>10660</v>
      </c>
      <c r="D5186" s="30" t="str">
        <f t="shared" si="1292"/>
        <v>130051</v>
      </c>
      <c r="E5186" s="30">
        <f t="shared" si="1296"/>
        <v>7</v>
      </c>
      <c r="F5186" s="30" t="str">
        <f t="shared" si="1293"/>
        <v>INF204KA1QA2</v>
      </c>
      <c r="G5186" s="30">
        <f t="shared" si="1297"/>
        <v>20</v>
      </c>
      <c r="H5186" s="30" t="str">
        <f t="shared" si="1294"/>
        <v>-</v>
      </c>
      <c r="I5186" s="30">
        <f t="shared" si="1299"/>
        <v>22</v>
      </c>
      <c r="J5186" s="35" t="str">
        <f t="shared" si="1295"/>
        <v>Reliance Corporate Bond Fund - Bonus Option</v>
      </c>
      <c r="K5186" s="35">
        <f t="shared" si="1300"/>
        <v>66</v>
      </c>
      <c r="L5186" s="30" t="str">
        <f t="shared" si="1301"/>
        <v>13.6397</v>
      </c>
      <c r="M5186" s="30">
        <f t="shared" si="1302"/>
        <v>74</v>
      </c>
      <c r="N5186" s="30" t="str">
        <f t="shared" si="1303"/>
        <v>13.5033</v>
      </c>
      <c r="O5186" s="30">
        <f t="shared" si="1304"/>
        <v>82</v>
      </c>
      <c r="P5186" s="30" t="str">
        <f t="shared" si="1305"/>
        <v>13.6397</v>
      </c>
      <c r="Q5186" s="30">
        <f t="shared" si="1306"/>
        <v>90</v>
      </c>
      <c r="R5186" s="36" t="str">
        <f t="shared" si="1307"/>
        <v>08-Aug-2017</v>
      </c>
      <c r="S5186" s="37">
        <f t="shared" si="1298"/>
        <v>13.639699999999999</v>
      </c>
    </row>
    <row r="5187" spans="1:19">
      <c r="A5187" s="30" t="s">
        <v>10661</v>
      </c>
      <c r="D5187" s="30" t="str">
        <f t="shared" si="1292"/>
        <v>130052</v>
      </c>
      <c r="E5187" s="30">
        <f t="shared" si="1296"/>
        <v>7</v>
      </c>
      <c r="F5187" s="30" t="str">
        <f t="shared" si="1293"/>
        <v>INF204KA1QG9</v>
      </c>
      <c r="G5187" s="30">
        <f t="shared" si="1297"/>
        <v>20</v>
      </c>
      <c r="H5187" s="30" t="str">
        <f t="shared" si="1294"/>
        <v>-</v>
      </c>
      <c r="I5187" s="30">
        <f t="shared" si="1299"/>
        <v>22</v>
      </c>
      <c r="J5187" s="35" t="str">
        <f t="shared" si="1295"/>
        <v>Reliance Corporate Bond Fund - Direct Plan - Bonus Option</v>
      </c>
      <c r="K5187" s="35">
        <f t="shared" si="1300"/>
        <v>80</v>
      </c>
      <c r="L5187" s="30" t="str">
        <f t="shared" si="1301"/>
        <v>13.9990</v>
      </c>
      <c r="M5187" s="30">
        <f t="shared" si="1302"/>
        <v>88</v>
      </c>
      <c r="N5187" s="30" t="str">
        <f t="shared" si="1303"/>
        <v>13.8590</v>
      </c>
      <c r="O5187" s="30">
        <f t="shared" si="1304"/>
        <v>96</v>
      </c>
      <c r="P5187" s="30" t="str">
        <f t="shared" si="1305"/>
        <v>13.9990</v>
      </c>
      <c r="Q5187" s="30">
        <f t="shared" si="1306"/>
        <v>104</v>
      </c>
      <c r="R5187" s="36" t="str">
        <f t="shared" si="1307"/>
        <v>08-Aug-2017</v>
      </c>
      <c r="S5187" s="37">
        <f t="shared" si="1298"/>
        <v>13.999000000000001</v>
      </c>
    </row>
    <row r="5188" spans="1:19">
      <c r="A5188" s="30" t="s">
        <v>10662</v>
      </c>
      <c r="D5188" s="30" t="str">
        <f t="shared" si="1292"/>
        <v>130054</v>
      </c>
      <c r="E5188" s="30">
        <f t="shared" si="1296"/>
        <v>7</v>
      </c>
      <c r="F5188" s="30" t="str">
        <f t="shared" si="1293"/>
        <v>INF204KA1QH7</v>
      </c>
      <c r="G5188" s="30">
        <f t="shared" si="1297"/>
        <v>20</v>
      </c>
      <c r="H5188" s="30" t="str">
        <f t="shared" si="1294"/>
        <v>INF204KA1QJ3</v>
      </c>
      <c r="I5188" s="30">
        <f t="shared" si="1299"/>
        <v>33</v>
      </c>
      <c r="J5188" s="35" t="str">
        <f t="shared" si="1295"/>
        <v>Reliance Corporate Bond Fund - Direct Plan - Dividend Plan</v>
      </c>
      <c r="K5188" s="35">
        <f t="shared" si="1300"/>
        <v>92</v>
      </c>
      <c r="L5188" s="30" t="str">
        <f t="shared" si="1301"/>
        <v>11.8062</v>
      </c>
      <c r="M5188" s="30">
        <f t="shared" si="1302"/>
        <v>100</v>
      </c>
      <c r="N5188" s="30" t="str">
        <f t="shared" si="1303"/>
        <v>11.6881</v>
      </c>
      <c r="O5188" s="30">
        <f t="shared" si="1304"/>
        <v>108</v>
      </c>
      <c r="P5188" s="30" t="str">
        <f t="shared" si="1305"/>
        <v>11.8062</v>
      </c>
      <c r="Q5188" s="30">
        <f t="shared" si="1306"/>
        <v>116</v>
      </c>
      <c r="R5188" s="36" t="str">
        <f t="shared" si="1307"/>
        <v>08-Aug-2017</v>
      </c>
      <c r="S5188" s="37">
        <f t="shared" si="1298"/>
        <v>11.8062</v>
      </c>
    </row>
    <row r="5189" spans="1:19">
      <c r="A5189" s="30" t="s">
        <v>10663</v>
      </c>
      <c r="D5189" s="30" t="str">
        <f t="shared" si="1292"/>
        <v>130050</v>
      </c>
      <c r="E5189" s="30">
        <f t="shared" si="1296"/>
        <v>7</v>
      </c>
      <c r="F5189" s="30" t="str">
        <f t="shared" si="1293"/>
        <v>INF204KA1QF1</v>
      </c>
      <c r="G5189" s="30">
        <f t="shared" si="1297"/>
        <v>20</v>
      </c>
      <c r="H5189" s="30" t="str">
        <f t="shared" si="1294"/>
        <v>-</v>
      </c>
      <c r="I5189" s="30">
        <f t="shared" si="1299"/>
        <v>22</v>
      </c>
      <c r="J5189" s="35" t="str">
        <f t="shared" si="1295"/>
        <v>Reliance Corporate Bond Fund - Direct Plan - Growth Option</v>
      </c>
      <c r="K5189" s="35">
        <f t="shared" si="1300"/>
        <v>81</v>
      </c>
      <c r="L5189" s="30" t="str">
        <f t="shared" si="1301"/>
        <v>13.9990</v>
      </c>
      <c r="M5189" s="30">
        <f t="shared" si="1302"/>
        <v>89</v>
      </c>
      <c r="N5189" s="30" t="str">
        <f t="shared" si="1303"/>
        <v>13.8590</v>
      </c>
      <c r="O5189" s="30">
        <f t="shared" si="1304"/>
        <v>97</v>
      </c>
      <c r="P5189" s="30" t="str">
        <f t="shared" si="1305"/>
        <v>13.9990</v>
      </c>
      <c r="Q5189" s="30">
        <f t="shared" si="1306"/>
        <v>105</v>
      </c>
      <c r="R5189" s="36" t="str">
        <f t="shared" si="1307"/>
        <v>08-Aug-2017</v>
      </c>
      <c r="S5189" s="37">
        <f t="shared" si="1298"/>
        <v>13.999000000000001</v>
      </c>
    </row>
    <row r="5190" spans="1:19" ht="26">
      <c r="A5190" s="30" t="s">
        <v>10664</v>
      </c>
      <c r="D5190" s="30" t="str">
        <f t="shared" si="1292"/>
        <v>130055</v>
      </c>
      <c r="E5190" s="30">
        <f t="shared" si="1296"/>
        <v>7</v>
      </c>
      <c r="F5190" s="30" t="str">
        <f t="shared" si="1293"/>
        <v>INF204KA1QI5</v>
      </c>
      <c r="G5190" s="30">
        <f t="shared" si="1297"/>
        <v>20</v>
      </c>
      <c r="H5190" s="30" t="str">
        <f t="shared" si="1294"/>
        <v>INF204KA1QK1</v>
      </c>
      <c r="I5190" s="30">
        <f t="shared" si="1299"/>
        <v>33</v>
      </c>
      <c r="J5190" s="35" t="str">
        <f t="shared" si="1295"/>
        <v>Reliance Corporate Bond Fund - Direct Plan - Quarterly Dividend Plan</v>
      </c>
      <c r="K5190" s="35">
        <f t="shared" si="1300"/>
        <v>102</v>
      </c>
      <c r="L5190" s="30" t="str">
        <f t="shared" si="1301"/>
        <v>10.7833</v>
      </c>
      <c r="M5190" s="30">
        <f t="shared" si="1302"/>
        <v>110</v>
      </c>
      <c r="N5190" s="30" t="str">
        <f t="shared" si="1303"/>
        <v>10.6755</v>
      </c>
      <c r="O5190" s="30">
        <f t="shared" si="1304"/>
        <v>118</v>
      </c>
      <c r="P5190" s="30" t="str">
        <f t="shared" si="1305"/>
        <v>10.7833</v>
      </c>
      <c r="Q5190" s="30">
        <f t="shared" si="1306"/>
        <v>126</v>
      </c>
      <c r="R5190" s="36" t="str">
        <f t="shared" si="1307"/>
        <v>08-Aug-2017</v>
      </c>
      <c r="S5190" s="37">
        <f t="shared" si="1298"/>
        <v>10.783300000000001</v>
      </c>
    </row>
    <row r="5191" spans="1:19">
      <c r="A5191" s="30" t="s">
        <v>10665</v>
      </c>
      <c r="D5191" s="30" t="str">
        <f t="shared" ref="D5191:D5254" si="1308">IF(ISERROR(LEFT(A5191,SEARCH(";",A5191)-1)),"",LEFT(A5191,SEARCH(";",A5191)-1))</f>
        <v>130053</v>
      </c>
      <c r="E5191" s="30">
        <f t="shared" si="1296"/>
        <v>7</v>
      </c>
      <c r="F5191" s="30" t="str">
        <f t="shared" ref="F5191:F5254" si="1309">IF($D5191="",A5191,MID($A5191,E5191+1,SEARCH(";",$A5191,E5191+1)-E5191-1))</f>
        <v>INF204KA1QB0</v>
      </c>
      <c r="G5191" s="30">
        <f t="shared" si="1297"/>
        <v>20</v>
      </c>
      <c r="H5191" s="30" t="str">
        <f t="shared" ref="H5191:H5254" si="1310">IF($D5191="","",MID($A5191,G5191+1,SEARCH(";",$A5191,G5191+1)-G5191-1))</f>
        <v>INF204KA1QD6</v>
      </c>
      <c r="I5191" s="30">
        <f t="shared" si="1299"/>
        <v>33</v>
      </c>
      <c r="J5191" s="35" t="str">
        <f t="shared" ref="J5191:J5254" si="1311">IF($D5191="","",MID($A5191,I5191+1,SEARCH(";",$A5191,I5191+1)-I5191-1))</f>
        <v>Reliance Corporate Bond Fund - Dividend Plan</v>
      </c>
      <c r="K5191" s="35">
        <f t="shared" si="1300"/>
        <v>78</v>
      </c>
      <c r="L5191" s="30" t="str">
        <f t="shared" si="1301"/>
        <v>11.6715</v>
      </c>
      <c r="M5191" s="30">
        <f t="shared" si="1302"/>
        <v>86</v>
      </c>
      <c r="N5191" s="30" t="str">
        <f t="shared" si="1303"/>
        <v>11.5548</v>
      </c>
      <c r="O5191" s="30">
        <f t="shared" si="1304"/>
        <v>94</v>
      </c>
      <c r="P5191" s="30" t="str">
        <f t="shared" si="1305"/>
        <v>11.6715</v>
      </c>
      <c r="Q5191" s="30">
        <f t="shared" si="1306"/>
        <v>102</v>
      </c>
      <c r="R5191" s="36" t="str">
        <f t="shared" si="1307"/>
        <v>08-Aug-2017</v>
      </c>
      <c r="S5191" s="37">
        <f t="shared" si="1298"/>
        <v>11.6715</v>
      </c>
    </row>
    <row r="5192" spans="1:19">
      <c r="A5192" s="30" t="s">
        <v>10666</v>
      </c>
      <c r="D5192" s="30" t="str">
        <f t="shared" si="1308"/>
        <v>130037</v>
      </c>
      <c r="E5192" s="30">
        <f t="shared" ref="E5192:E5255" si="1312">IF($D5192="","",LEN(D5192)+1)</f>
        <v>7</v>
      </c>
      <c r="F5192" s="30" t="str">
        <f t="shared" si="1309"/>
        <v>INF204KA1PZ1</v>
      </c>
      <c r="G5192" s="30">
        <f t="shared" ref="G5192:G5255" si="1313">IF($D5192="","",E5192+(LEN(F5192)+1))</f>
        <v>20</v>
      </c>
      <c r="H5192" s="30" t="str">
        <f t="shared" si="1310"/>
        <v>-</v>
      </c>
      <c r="I5192" s="30">
        <f t="shared" si="1299"/>
        <v>22</v>
      </c>
      <c r="J5192" s="35" t="str">
        <f t="shared" si="1311"/>
        <v>Reliance Corporate Bond Fund - Growth Option</v>
      </c>
      <c r="K5192" s="35">
        <f t="shared" si="1300"/>
        <v>67</v>
      </c>
      <c r="L5192" s="30" t="str">
        <f t="shared" si="1301"/>
        <v>13.6397</v>
      </c>
      <c r="M5192" s="30">
        <f t="shared" si="1302"/>
        <v>75</v>
      </c>
      <c r="N5192" s="30" t="str">
        <f t="shared" si="1303"/>
        <v>13.5033</v>
      </c>
      <c r="O5192" s="30">
        <f t="shared" si="1304"/>
        <v>83</v>
      </c>
      <c r="P5192" s="30" t="str">
        <f t="shared" si="1305"/>
        <v>13.6397</v>
      </c>
      <c r="Q5192" s="30">
        <f t="shared" si="1306"/>
        <v>91</v>
      </c>
      <c r="R5192" s="36" t="str">
        <f t="shared" si="1307"/>
        <v>08-Aug-2017</v>
      </c>
      <c r="S5192" s="37">
        <f t="shared" ref="S5192:S5255" si="1314">IF(L5192="","",L5192+0)</f>
        <v>13.639699999999999</v>
      </c>
    </row>
    <row r="5193" spans="1:19">
      <c r="A5193" s="30" t="s">
        <v>10667</v>
      </c>
      <c r="D5193" s="30" t="str">
        <f t="shared" si="1308"/>
        <v>130056</v>
      </c>
      <c r="E5193" s="30">
        <f t="shared" si="1312"/>
        <v>7</v>
      </c>
      <c r="F5193" s="30" t="str">
        <f t="shared" si="1309"/>
        <v>INF204KA1QC8</v>
      </c>
      <c r="G5193" s="30">
        <f t="shared" si="1313"/>
        <v>20</v>
      </c>
      <c r="H5193" s="30" t="str">
        <f t="shared" si="1310"/>
        <v>INF204KA1QE4</v>
      </c>
      <c r="I5193" s="30">
        <f t="shared" si="1299"/>
        <v>33</v>
      </c>
      <c r="J5193" s="35" t="str">
        <f t="shared" si="1311"/>
        <v>Reliance Corporate Bond Fund - Quarterly Dividend Plan</v>
      </c>
      <c r="K5193" s="35">
        <f t="shared" si="1300"/>
        <v>88</v>
      </c>
      <c r="L5193" s="30" t="str">
        <f t="shared" si="1301"/>
        <v>10.7433</v>
      </c>
      <c r="M5193" s="30">
        <f t="shared" si="1302"/>
        <v>96</v>
      </c>
      <c r="N5193" s="30" t="str">
        <f t="shared" si="1303"/>
        <v>10.6359</v>
      </c>
      <c r="O5193" s="30">
        <f t="shared" si="1304"/>
        <v>104</v>
      </c>
      <c r="P5193" s="30" t="str">
        <f t="shared" si="1305"/>
        <v>10.7433</v>
      </c>
      <c r="Q5193" s="30">
        <f t="shared" si="1306"/>
        <v>112</v>
      </c>
      <c r="R5193" s="36" t="str">
        <f t="shared" si="1307"/>
        <v>08-Aug-2017</v>
      </c>
      <c r="S5193" s="37">
        <f t="shared" si="1314"/>
        <v>10.7433</v>
      </c>
    </row>
    <row r="5194" spans="1:19">
      <c r="A5194" s="30" t="s">
        <v>10668</v>
      </c>
      <c r="D5194" s="30" t="str">
        <f t="shared" si="1308"/>
        <v>118750</v>
      </c>
      <c r="E5194" s="30">
        <f t="shared" si="1312"/>
        <v>7</v>
      </c>
      <c r="F5194" s="30" t="str">
        <f t="shared" si="1309"/>
        <v>INF204K01A33</v>
      </c>
      <c r="G5194" s="30">
        <f t="shared" si="1313"/>
        <v>20</v>
      </c>
      <c r="H5194" s="30" t="str">
        <f t="shared" si="1310"/>
        <v>INF204K01A41</v>
      </c>
      <c r="I5194" s="30">
        <f t="shared" si="1299"/>
        <v>33</v>
      </c>
      <c r="J5194" s="35" t="str">
        <f t="shared" si="1311"/>
        <v>Reliance Dynamic Bond Fund - Direct Plan Dividend Plan</v>
      </c>
      <c r="K5194" s="35">
        <f t="shared" si="1300"/>
        <v>88</v>
      </c>
      <c r="L5194" s="30" t="str">
        <f t="shared" si="1301"/>
        <v>17.3851</v>
      </c>
      <c r="M5194" s="30">
        <f t="shared" si="1302"/>
        <v>96</v>
      </c>
      <c r="N5194" s="30" t="str">
        <f t="shared" si="1303"/>
        <v>17.2112</v>
      </c>
      <c r="O5194" s="30">
        <f t="shared" si="1304"/>
        <v>104</v>
      </c>
      <c r="P5194" s="30" t="str">
        <f t="shared" si="1305"/>
        <v>17.3851</v>
      </c>
      <c r="Q5194" s="30">
        <f t="shared" si="1306"/>
        <v>112</v>
      </c>
      <c r="R5194" s="36" t="str">
        <f t="shared" si="1307"/>
        <v>08-Aug-2017</v>
      </c>
      <c r="S5194" s="37">
        <f t="shared" si="1314"/>
        <v>17.385100000000001</v>
      </c>
    </row>
    <row r="5195" spans="1:19" ht="26">
      <c r="A5195" s="30" t="s">
        <v>10669</v>
      </c>
      <c r="D5195" s="30" t="str">
        <f t="shared" si="1308"/>
        <v>118747</v>
      </c>
      <c r="E5195" s="30">
        <f t="shared" si="1312"/>
        <v>7</v>
      </c>
      <c r="F5195" s="30" t="str">
        <f t="shared" si="1309"/>
        <v>INF204K01A25</v>
      </c>
      <c r="G5195" s="30">
        <f t="shared" si="1313"/>
        <v>20</v>
      </c>
      <c r="H5195" s="30" t="str">
        <f t="shared" si="1310"/>
        <v>-</v>
      </c>
      <c r="I5195" s="30">
        <f t="shared" si="1299"/>
        <v>22</v>
      </c>
      <c r="J5195" s="35" t="str">
        <f t="shared" si="1311"/>
        <v>Reliance Dynamic Bond Fund - Direct Plan Growth Plan - Growth Option</v>
      </c>
      <c r="K5195" s="35">
        <f t="shared" si="1300"/>
        <v>91</v>
      </c>
      <c r="L5195" s="30" t="str">
        <f t="shared" si="1301"/>
        <v>24.0646</v>
      </c>
      <c r="M5195" s="30">
        <f t="shared" si="1302"/>
        <v>99</v>
      </c>
      <c r="N5195" s="30" t="str">
        <f t="shared" si="1303"/>
        <v>23.8240</v>
      </c>
      <c r="O5195" s="30">
        <f t="shared" si="1304"/>
        <v>107</v>
      </c>
      <c r="P5195" s="30" t="str">
        <f t="shared" si="1305"/>
        <v>24.0646</v>
      </c>
      <c r="Q5195" s="30">
        <f t="shared" si="1306"/>
        <v>115</v>
      </c>
      <c r="R5195" s="36" t="str">
        <f t="shared" si="1307"/>
        <v>08-Aug-2017</v>
      </c>
      <c r="S5195" s="37">
        <f t="shared" si="1314"/>
        <v>24.064599999999999</v>
      </c>
    </row>
    <row r="5196" spans="1:19" ht="26">
      <c r="A5196" s="30" t="s">
        <v>10670</v>
      </c>
      <c r="D5196" s="30" t="str">
        <f t="shared" si="1308"/>
        <v>118749</v>
      </c>
      <c r="E5196" s="30">
        <f t="shared" si="1312"/>
        <v>7</v>
      </c>
      <c r="F5196" s="30" t="str">
        <f t="shared" si="1309"/>
        <v>INF204K01A58</v>
      </c>
      <c r="G5196" s="30">
        <f t="shared" si="1313"/>
        <v>20</v>
      </c>
      <c r="H5196" s="30" t="str">
        <f t="shared" si="1310"/>
        <v>INF204K01A66</v>
      </c>
      <c r="I5196" s="30">
        <f t="shared" si="1299"/>
        <v>33</v>
      </c>
      <c r="J5196" s="35" t="str">
        <f t="shared" si="1311"/>
        <v>Reliance Dynamic Bond Fund - Direct Plan Quarterly Dividend Plan</v>
      </c>
      <c r="K5196" s="35">
        <f t="shared" si="1300"/>
        <v>98</v>
      </c>
      <c r="L5196" s="30" t="str">
        <f t="shared" si="1301"/>
        <v>10.5363</v>
      </c>
      <c r="M5196" s="30">
        <f t="shared" si="1302"/>
        <v>106</v>
      </c>
      <c r="N5196" s="30" t="str">
        <f t="shared" si="1303"/>
        <v>10.4309</v>
      </c>
      <c r="O5196" s="30">
        <f t="shared" si="1304"/>
        <v>114</v>
      </c>
      <c r="P5196" s="30" t="str">
        <f t="shared" si="1305"/>
        <v>10.5363</v>
      </c>
      <c r="Q5196" s="30">
        <f t="shared" si="1306"/>
        <v>122</v>
      </c>
      <c r="R5196" s="36" t="str">
        <f t="shared" si="1307"/>
        <v>08-Aug-2017</v>
      </c>
      <c r="S5196" s="37">
        <f t="shared" si="1314"/>
        <v>10.536300000000001</v>
      </c>
    </row>
    <row r="5197" spans="1:19">
      <c r="A5197" s="30" t="s">
        <v>10671</v>
      </c>
      <c r="D5197" s="30" t="str">
        <f t="shared" si="1308"/>
        <v>102851</v>
      </c>
      <c r="E5197" s="30">
        <f t="shared" si="1312"/>
        <v>7</v>
      </c>
      <c r="F5197" s="30" t="str">
        <f t="shared" si="1309"/>
        <v>INF204K01FJ8</v>
      </c>
      <c r="G5197" s="30">
        <f t="shared" si="1313"/>
        <v>20</v>
      </c>
      <c r="H5197" s="30" t="str">
        <f t="shared" si="1310"/>
        <v>INF204K01FK6</v>
      </c>
      <c r="I5197" s="30">
        <f t="shared" ref="I5197:I5260" si="1315">IF($D5197="","",G5197+LEN(H5197)+1)</f>
        <v>33</v>
      </c>
      <c r="J5197" s="35" t="str">
        <f t="shared" si="1311"/>
        <v>Reliance Dynamic Bond Fund-Dividend Plan</v>
      </c>
      <c r="K5197" s="35">
        <f t="shared" ref="K5197:K5260" si="1316">IF($D5197="","",I5197+LEN(J5197)+1)</f>
        <v>74</v>
      </c>
      <c r="L5197" s="30" t="str">
        <f t="shared" ref="L5197:L5260" si="1317">IF($D5197="","",MID($A5197,K5197+1,SEARCH(";",$A5197,K5197+1)-K5197-1))</f>
        <v>15.7008</v>
      </c>
      <c r="M5197" s="30">
        <f t="shared" ref="M5197:M5260" si="1318">IF($D5197="","",K5197+LEN(L5197)+1)</f>
        <v>82</v>
      </c>
      <c r="N5197" s="30" t="str">
        <f t="shared" ref="N5197:N5260" si="1319">IF($D5197="","",MID($A5197,M5197+1,SEARCH(";",$A5197,M5197+1)-M5197-1))</f>
        <v>15.5438</v>
      </c>
      <c r="O5197" s="30">
        <f t="shared" ref="O5197:O5260" si="1320">IF($D5197="","",M5197+LEN(N5197)+1)</f>
        <v>90</v>
      </c>
      <c r="P5197" s="30" t="str">
        <f t="shared" ref="P5197:P5260" si="1321">IF($D5197="","",MID($A5197,O5197+1,SEARCH(";",$A5197,O5197+1)-O5197-1))</f>
        <v>15.7008</v>
      </c>
      <c r="Q5197" s="30">
        <f t="shared" ref="Q5197:Q5260" si="1322">IF($D5197="","",O5197+LEN(P5197)+1)</f>
        <v>98</v>
      </c>
      <c r="R5197" s="36" t="str">
        <f t="shared" ref="R5197:R5260" si="1323">IF($D5197="","",MID($A5197,Q5197+1,15))</f>
        <v>08-Aug-2017</v>
      </c>
      <c r="S5197" s="37">
        <f t="shared" si="1314"/>
        <v>15.700799999999999</v>
      </c>
    </row>
    <row r="5198" spans="1:19">
      <c r="A5198" s="30" t="s">
        <v>10672</v>
      </c>
      <c r="D5198" s="30" t="str">
        <f t="shared" si="1308"/>
        <v>102849</v>
      </c>
      <c r="E5198" s="30">
        <f t="shared" si="1312"/>
        <v>7</v>
      </c>
      <c r="F5198" s="30" t="str">
        <f t="shared" si="1309"/>
        <v>INF204K01FI0</v>
      </c>
      <c r="G5198" s="30">
        <f t="shared" si="1313"/>
        <v>20</v>
      </c>
      <c r="H5198" s="30" t="str">
        <f t="shared" si="1310"/>
        <v>-</v>
      </c>
      <c r="I5198" s="30">
        <f t="shared" si="1315"/>
        <v>22</v>
      </c>
      <c r="J5198" s="35" t="str">
        <f t="shared" si="1311"/>
        <v>Reliance Dynamic Bond Fund-Growth Plan-Growth Option</v>
      </c>
      <c r="K5198" s="35">
        <f t="shared" si="1316"/>
        <v>75</v>
      </c>
      <c r="L5198" s="30" t="str">
        <f t="shared" si="1317"/>
        <v>23.3428</v>
      </c>
      <c r="M5198" s="30">
        <f t="shared" si="1318"/>
        <v>83</v>
      </c>
      <c r="N5198" s="30" t="str">
        <f t="shared" si="1319"/>
        <v>23.1094</v>
      </c>
      <c r="O5198" s="30">
        <f t="shared" si="1320"/>
        <v>91</v>
      </c>
      <c r="P5198" s="30" t="str">
        <f t="shared" si="1321"/>
        <v>23.3428</v>
      </c>
      <c r="Q5198" s="30">
        <f t="shared" si="1322"/>
        <v>99</v>
      </c>
      <c r="R5198" s="36" t="str">
        <f t="shared" si="1323"/>
        <v>08-Aug-2017</v>
      </c>
      <c r="S5198" s="37">
        <f t="shared" si="1314"/>
        <v>23.3428</v>
      </c>
    </row>
    <row r="5199" spans="1:19">
      <c r="A5199" s="30" t="s">
        <v>10673</v>
      </c>
      <c r="D5199" s="30" t="str">
        <f t="shared" si="1308"/>
        <v>117974</v>
      </c>
      <c r="E5199" s="30">
        <f t="shared" si="1312"/>
        <v>7</v>
      </c>
      <c r="F5199" s="30" t="str">
        <f t="shared" si="1309"/>
        <v>INF204K01XB8</v>
      </c>
      <c r="G5199" s="30">
        <f t="shared" si="1313"/>
        <v>20</v>
      </c>
      <c r="H5199" s="30" t="str">
        <f t="shared" si="1310"/>
        <v>INF204K01XC6</v>
      </c>
      <c r="I5199" s="30">
        <f t="shared" si="1315"/>
        <v>33</v>
      </c>
      <c r="J5199" s="35" t="str">
        <f t="shared" si="1311"/>
        <v>Reliance Dynamic Bond Fund-Quarterly Dividend Plan</v>
      </c>
      <c r="K5199" s="35">
        <f t="shared" si="1316"/>
        <v>84</v>
      </c>
      <c r="L5199" s="30" t="str">
        <f t="shared" si="1317"/>
        <v>10.5539</v>
      </c>
      <c r="M5199" s="30">
        <f t="shared" si="1318"/>
        <v>92</v>
      </c>
      <c r="N5199" s="30" t="str">
        <f t="shared" si="1319"/>
        <v>10.4484</v>
      </c>
      <c r="O5199" s="30">
        <f t="shared" si="1320"/>
        <v>100</v>
      </c>
      <c r="P5199" s="30" t="str">
        <f t="shared" si="1321"/>
        <v>10.5539</v>
      </c>
      <c r="Q5199" s="30">
        <f t="shared" si="1322"/>
        <v>108</v>
      </c>
      <c r="R5199" s="36" t="str">
        <f t="shared" si="1323"/>
        <v>08-Aug-2017</v>
      </c>
      <c r="S5199" s="37">
        <f t="shared" si="1314"/>
        <v>10.553900000000001</v>
      </c>
    </row>
    <row r="5200" spans="1:19" ht="26">
      <c r="A5200" s="30" t="s">
        <v>10674</v>
      </c>
      <c r="D5200" s="30" t="str">
        <f t="shared" si="1308"/>
        <v>102676</v>
      </c>
      <c r="E5200" s="30">
        <f t="shared" si="1312"/>
        <v>7</v>
      </c>
      <c r="F5200" s="30" t="str">
        <f t="shared" si="1309"/>
        <v>-</v>
      </c>
      <c r="G5200" s="30">
        <f t="shared" si="1313"/>
        <v>9</v>
      </c>
      <c r="H5200" s="30" t="str">
        <f t="shared" si="1310"/>
        <v>INF204K01CI7</v>
      </c>
      <c r="I5200" s="30">
        <f t="shared" si="1315"/>
        <v>22</v>
      </c>
      <c r="J5200" s="35" t="str">
        <f t="shared" si="1311"/>
        <v>Reliance Floating Rate Fund - Short Term Plan - Daily Dividend Reinvestment Option</v>
      </c>
      <c r="K5200" s="35">
        <f t="shared" si="1316"/>
        <v>105</v>
      </c>
      <c r="L5200" s="30" t="str">
        <f t="shared" si="1317"/>
        <v>10.1483</v>
      </c>
      <c r="M5200" s="30">
        <f t="shared" si="1318"/>
        <v>113</v>
      </c>
      <c r="N5200" s="30" t="str">
        <f t="shared" si="1319"/>
        <v>10.0976</v>
      </c>
      <c r="O5200" s="30">
        <f t="shared" si="1320"/>
        <v>121</v>
      </c>
      <c r="P5200" s="30" t="str">
        <f t="shared" si="1321"/>
        <v>10.1483</v>
      </c>
      <c r="Q5200" s="30">
        <f t="shared" si="1322"/>
        <v>129</v>
      </c>
      <c r="R5200" s="36" t="str">
        <f t="shared" si="1323"/>
        <v>08-Aug-2017</v>
      </c>
      <c r="S5200" s="37">
        <f t="shared" si="1314"/>
        <v>10.148300000000001</v>
      </c>
    </row>
    <row r="5201" spans="1:19" ht="26">
      <c r="A5201" s="30" t="s">
        <v>10675</v>
      </c>
      <c r="D5201" s="30" t="str">
        <f t="shared" si="1308"/>
        <v>118654</v>
      </c>
      <c r="E5201" s="30">
        <f t="shared" si="1312"/>
        <v>7</v>
      </c>
      <c r="F5201" s="30" t="str">
        <f t="shared" si="1309"/>
        <v>-</v>
      </c>
      <c r="G5201" s="30">
        <f t="shared" si="1313"/>
        <v>9</v>
      </c>
      <c r="H5201" s="30" t="str">
        <f t="shared" si="1310"/>
        <v>INF204K01D71</v>
      </c>
      <c r="I5201" s="30">
        <f t="shared" si="1315"/>
        <v>22</v>
      </c>
      <c r="J5201" s="35" t="str">
        <f t="shared" si="1311"/>
        <v>Reliance Floating Rate Fund - Short Term Plan - Direct Plan Daily Dividend Reinvestment Option</v>
      </c>
      <c r="K5201" s="35">
        <f t="shared" si="1316"/>
        <v>117</v>
      </c>
      <c r="L5201" s="30" t="str">
        <f t="shared" si="1317"/>
        <v>10.1489</v>
      </c>
      <c r="M5201" s="30">
        <f t="shared" si="1318"/>
        <v>125</v>
      </c>
      <c r="N5201" s="30" t="str">
        <f t="shared" si="1319"/>
        <v>10.0982</v>
      </c>
      <c r="O5201" s="30">
        <f t="shared" si="1320"/>
        <v>133</v>
      </c>
      <c r="P5201" s="30" t="str">
        <f t="shared" si="1321"/>
        <v>10.1489</v>
      </c>
      <c r="Q5201" s="30">
        <f t="shared" si="1322"/>
        <v>141</v>
      </c>
      <c r="R5201" s="36" t="str">
        <f t="shared" si="1323"/>
        <v>08-Aug-2017</v>
      </c>
      <c r="S5201" s="37">
        <f t="shared" si="1314"/>
        <v>10.148899999999999</v>
      </c>
    </row>
    <row r="5202" spans="1:19" ht="26">
      <c r="A5202" s="30" t="s">
        <v>10676</v>
      </c>
      <c r="D5202" s="30" t="str">
        <f t="shared" si="1308"/>
        <v>118656</v>
      </c>
      <c r="E5202" s="30">
        <f t="shared" si="1312"/>
        <v>7</v>
      </c>
      <c r="F5202" s="30" t="str">
        <f t="shared" si="1309"/>
        <v>INF204K01E05</v>
      </c>
      <c r="G5202" s="30">
        <f t="shared" si="1313"/>
        <v>20</v>
      </c>
      <c r="H5202" s="30" t="str">
        <f t="shared" si="1310"/>
        <v>-</v>
      </c>
      <c r="I5202" s="30">
        <f t="shared" si="1315"/>
        <v>22</v>
      </c>
      <c r="J5202" s="35" t="str">
        <f t="shared" si="1311"/>
        <v>Reliance Floating Rate Fund - Short Term Plan - Direct Plan Growth Plan - Growth Option</v>
      </c>
      <c r="K5202" s="35">
        <f t="shared" si="1316"/>
        <v>110</v>
      </c>
      <c r="L5202" s="30" t="str">
        <f t="shared" si="1317"/>
        <v>27.2540</v>
      </c>
      <c r="M5202" s="30">
        <f t="shared" si="1318"/>
        <v>118</v>
      </c>
      <c r="N5202" s="30" t="str">
        <f t="shared" si="1319"/>
        <v>27.1177</v>
      </c>
      <c r="O5202" s="30">
        <f t="shared" si="1320"/>
        <v>126</v>
      </c>
      <c r="P5202" s="30" t="str">
        <f t="shared" si="1321"/>
        <v>27.2540</v>
      </c>
      <c r="Q5202" s="30">
        <f t="shared" si="1322"/>
        <v>134</v>
      </c>
      <c r="R5202" s="36" t="str">
        <f t="shared" si="1323"/>
        <v>08-Aug-2017</v>
      </c>
      <c r="S5202" s="37">
        <f t="shared" si="1314"/>
        <v>27.254000000000001</v>
      </c>
    </row>
    <row r="5203" spans="1:19" ht="26">
      <c r="A5203" s="30" t="s">
        <v>10677</v>
      </c>
      <c r="D5203" s="30" t="str">
        <f t="shared" si="1308"/>
        <v>118655</v>
      </c>
      <c r="E5203" s="30">
        <f t="shared" si="1312"/>
        <v>7</v>
      </c>
      <c r="F5203" s="30" t="str">
        <f t="shared" si="1309"/>
        <v>INF204K01D89</v>
      </c>
      <c r="G5203" s="30">
        <f t="shared" si="1313"/>
        <v>20</v>
      </c>
      <c r="H5203" s="30" t="str">
        <f t="shared" si="1310"/>
        <v>INF204K01D97</v>
      </c>
      <c r="I5203" s="30">
        <f t="shared" si="1315"/>
        <v>33</v>
      </c>
      <c r="J5203" s="35" t="str">
        <f t="shared" si="1311"/>
        <v>Reliance Floating Rate Fund - Short Term Plan - Direct Plan Monthly Dividend Plan</v>
      </c>
      <c r="K5203" s="35">
        <f t="shared" si="1316"/>
        <v>115</v>
      </c>
      <c r="L5203" s="30" t="str">
        <f t="shared" si="1317"/>
        <v>10.9209</v>
      </c>
      <c r="M5203" s="30">
        <f t="shared" si="1318"/>
        <v>123</v>
      </c>
      <c r="N5203" s="30" t="str">
        <f t="shared" si="1319"/>
        <v>10.8663</v>
      </c>
      <c r="O5203" s="30">
        <f t="shared" si="1320"/>
        <v>131</v>
      </c>
      <c r="P5203" s="30" t="str">
        <f t="shared" si="1321"/>
        <v>10.9209</v>
      </c>
      <c r="Q5203" s="30">
        <f t="shared" si="1322"/>
        <v>139</v>
      </c>
      <c r="R5203" s="36" t="str">
        <f t="shared" si="1323"/>
        <v>08-Aug-2017</v>
      </c>
      <c r="S5203" s="37">
        <f t="shared" si="1314"/>
        <v>10.9209</v>
      </c>
    </row>
    <row r="5204" spans="1:19" ht="26">
      <c r="A5204" s="30" t="s">
        <v>10678</v>
      </c>
      <c r="D5204" s="30" t="str">
        <f t="shared" si="1308"/>
        <v>118661</v>
      </c>
      <c r="E5204" s="30">
        <f t="shared" si="1312"/>
        <v>7</v>
      </c>
      <c r="F5204" s="30" t="str">
        <f t="shared" si="1309"/>
        <v>INF204K01C98</v>
      </c>
      <c r="G5204" s="30">
        <f t="shared" si="1313"/>
        <v>20</v>
      </c>
      <c r="H5204" s="30" t="str">
        <f t="shared" si="1310"/>
        <v>INF204K01D06</v>
      </c>
      <c r="I5204" s="30">
        <f t="shared" si="1315"/>
        <v>33</v>
      </c>
      <c r="J5204" s="35" t="str">
        <f t="shared" si="1311"/>
        <v>Reliance Floating Rate Fund - Short Term Plan - Direct Plan Quarterly Dividend Plan</v>
      </c>
      <c r="K5204" s="35">
        <f t="shared" si="1316"/>
        <v>117</v>
      </c>
      <c r="L5204" s="30" t="str">
        <f t="shared" si="1317"/>
        <v>10.5021</v>
      </c>
      <c r="M5204" s="30">
        <f t="shared" si="1318"/>
        <v>125</v>
      </c>
      <c r="N5204" s="30" t="str">
        <f t="shared" si="1319"/>
        <v>10.4496</v>
      </c>
      <c r="O5204" s="30">
        <f t="shared" si="1320"/>
        <v>133</v>
      </c>
      <c r="P5204" s="30" t="str">
        <f t="shared" si="1321"/>
        <v>10.5021</v>
      </c>
      <c r="Q5204" s="30">
        <f t="shared" si="1322"/>
        <v>141</v>
      </c>
      <c r="R5204" s="36" t="str">
        <f t="shared" si="1323"/>
        <v>08-Aug-2017</v>
      </c>
      <c r="S5204" s="37">
        <f t="shared" si="1314"/>
        <v>10.5021</v>
      </c>
    </row>
    <row r="5205" spans="1:19" ht="26">
      <c r="A5205" s="30" t="s">
        <v>10679</v>
      </c>
      <c r="D5205" s="30" t="str">
        <f t="shared" si="1308"/>
        <v>118660</v>
      </c>
      <c r="E5205" s="30">
        <f t="shared" si="1312"/>
        <v>7</v>
      </c>
      <c r="F5205" s="30" t="str">
        <f t="shared" si="1309"/>
        <v>INF204K01D14</v>
      </c>
      <c r="G5205" s="30">
        <f t="shared" si="1313"/>
        <v>20</v>
      </c>
      <c r="H5205" s="30" t="str">
        <f t="shared" si="1310"/>
        <v>INF204K01E13</v>
      </c>
      <c r="I5205" s="30">
        <f t="shared" si="1315"/>
        <v>33</v>
      </c>
      <c r="J5205" s="35" t="str">
        <f t="shared" si="1311"/>
        <v>Reliance Floating Rate Fund - Short Term Plan - Direct Plan Weekly Dividend Plan</v>
      </c>
      <c r="K5205" s="35">
        <f t="shared" si="1316"/>
        <v>114</v>
      </c>
      <c r="L5205" s="30" t="str">
        <f t="shared" si="1317"/>
        <v>10.1334</v>
      </c>
      <c r="M5205" s="30">
        <f t="shared" si="1318"/>
        <v>122</v>
      </c>
      <c r="N5205" s="30" t="str">
        <f t="shared" si="1319"/>
        <v>10.0827</v>
      </c>
      <c r="O5205" s="30">
        <f t="shared" si="1320"/>
        <v>130</v>
      </c>
      <c r="P5205" s="30" t="str">
        <f t="shared" si="1321"/>
        <v>10.1334</v>
      </c>
      <c r="Q5205" s="30">
        <f t="shared" si="1322"/>
        <v>138</v>
      </c>
      <c r="R5205" s="36" t="str">
        <f t="shared" si="1323"/>
        <v>08-Aug-2017</v>
      </c>
      <c r="S5205" s="37">
        <f t="shared" si="1314"/>
        <v>10.1334</v>
      </c>
    </row>
    <row r="5206" spans="1:19" ht="26">
      <c r="A5206" s="30" t="s">
        <v>10680</v>
      </c>
      <c r="D5206" s="30" t="str">
        <f t="shared" si="1308"/>
        <v>102673</v>
      </c>
      <c r="E5206" s="30">
        <f t="shared" si="1312"/>
        <v>7</v>
      </c>
      <c r="F5206" s="30" t="str">
        <f t="shared" si="1309"/>
        <v>INF204K01CG1</v>
      </c>
      <c r="G5206" s="30">
        <f t="shared" si="1313"/>
        <v>20</v>
      </c>
      <c r="H5206" s="30" t="str">
        <f t="shared" si="1310"/>
        <v>-</v>
      </c>
      <c r="I5206" s="30">
        <f t="shared" si="1315"/>
        <v>22</v>
      </c>
      <c r="J5206" s="35" t="str">
        <f t="shared" si="1311"/>
        <v>Reliance Floating Rate Fund - Short Term Plan - Growth Plan-Growth Option</v>
      </c>
      <c r="K5206" s="35">
        <f t="shared" si="1316"/>
        <v>96</v>
      </c>
      <c r="L5206" s="30" t="str">
        <f t="shared" si="1317"/>
        <v>26.6504</v>
      </c>
      <c r="M5206" s="30">
        <f t="shared" si="1318"/>
        <v>104</v>
      </c>
      <c r="N5206" s="30" t="str">
        <f t="shared" si="1319"/>
        <v>26.5171</v>
      </c>
      <c r="O5206" s="30">
        <f t="shared" si="1320"/>
        <v>112</v>
      </c>
      <c r="P5206" s="30" t="str">
        <f t="shared" si="1321"/>
        <v>26.6504</v>
      </c>
      <c r="Q5206" s="30">
        <f t="shared" si="1322"/>
        <v>120</v>
      </c>
      <c r="R5206" s="36" t="str">
        <f t="shared" si="1323"/>
        <v>08-Aug-2017</v>
      </c>
      <c r="S5206" s="37">
        <f t="shared" si="1314"/>
        <v>26.650400000000001</v>
      </c>
    </row>
    <row r="5207" spans="1:19" ht="26">
      <c r="A5207" s="30" t="s">
        <v>10681</v>
      </c>
      <c r="D5207" s="30" t="str">
        <f t="shared" si="1308"/>
        <v>102675</v>
      </c>
      <c r="E5207" s="30">
        <f t="shared" si="1312"/>
        <v>7</v>
      </c>
      <c r="F5207" s="30" t="str">
        <f t="shared" si="1309"/>
        <v>INF204K01CH9</v>
      </c>
      <c r="G5207" s="30">
        <f t="shared" si="1313"/>
        <v>20</v>
      </c>
      <c r="H5207" s="30" t="str">
        <f t="shared" si="1310"/>
        <v>INF204K01CK3</v>
      </c>
      <c r="I5207" s="30">
        <f t="shared" si="1315"/>
        <v>33</v>
      </c>
      <c r="J5207" s="35" t="str">
        <f t="shared" si="1311"/>
        <v>Reliance Floating Rate Fund - Short Term Plan - Monthly Dividend Plan</v>
      </c>
      <c r="K5207" s="35">
        <f t="shared" si="1316"/>
        <v>103</v>
      </c>
      <c r="L5207" s="30" t="str">
        <f t="shared" si="1317"/>
        <v>10.7766</v>
      </c>
      <c r="M5207" s="30">
        <f t="shared" si="1318"/>
        <v>111</v>
      </c>
      <c r="N5207" s="30" t="str">
        <f t="shared" si="1319"/>
        <v>10.7227</v>
      </c>
      <c r="O5207" s="30">
        <f t="shared" si="1320"/>
        <v>119</v>
      </c>
      <c r="P5207" s="30" t="str">
        <f t="shared" si="1321"/>
        <v>10.7766</v>
      </c>
      <c r="Q5207" s="30">
        <f t="shared" si="1322"/>
        <v>127</v>
      </c>
      <c r="R5207" s="36" t="str">
        <f t="shared" si="1323"/>
        <v>08-Aug-2017</v>
      </c>
      <c r="S5207" s="37">
        <f t="shared" si="1314"/>
        <v>10.7766</v>
      </c>
    </row>
    <row r="5208" spans="1:19" ht="26">
      <c r="A5208" s="30" t="s">
        <v>10682</v>
      </c>
      <c r="D5208" s="30" t="str">
        <f t="shared" si="1308"/>
        <v>112942</v>
      </c>
      <c r="E5208" s="30">
        <f t="shared" si="1312"/>
        <v>7</v>
      </c>
      <c r="F5208" s="30" t="str">
        <f t="shared" si="1309"/>
        <v>INF204KO1HK2</v>
      </c>
      <c r="G5208" s="30">
        <f t="shared" si="1313"/>
        <v>20</v>
      </c>
      <c r="H5208" s="30" t="str">
        <f t="shared" si="1310"/>
        <v>-</v>
      </c>
      <c r="I5208" s="30">
        <f t="shared" si="1315"/>
        <v>22</v>
      </c>
      <c r="J5208" s="35" t="str">
        <f t="shared" si="1311"/>
        <v>Reliance Floating Rate Fund - Short Term Plan - Quarterly Dividend Plan</v>
      </c>
      <c r="K5208" s="35">
        <f t="shared" si="1316"/>
        <v>94</v>
      </c>
      <c r="L5208" s="30" t="str">
        <f t="shared" si="1317"/>
        <v>10.6576</v>
      </c>
      <c r="M5208" s="30">
        <f t="shared" si="1318"/>
        <v>102</v>
      </c>
      <c r="N5208" s="30" t="str">
        <f t="shared" si="1319"/>
        <v>10.6043</v>
      </c>
      <c r="O5208" s="30">
        <f t="shared" si="1320"/>
        <v>110</v>
      </c>
      <c r="P5208" s="30" t="str">
        <f t="shared" si="1321"/>
        <v>10.6576</v>
      </c>
      <c r="Q5208" s="30">
        <f t="shared" si="1322"/>
        <v>118</v>
      </c>
      <c r="R5208" s="36" t="str">
        <f t="shared" si="1323"/>
        <v>08-Aug-2017</v>
      </c>
      <c r="S5208" s="37">
        <f t="shared" si="1314"/>
        <v>10.6576</v>
      </c>
    </row>
    <row r="5209" spans="1:19" ht="26">
      <c r="A5209" s="30" t="s">
        <v>10683</v>
      </c>
      <c r="D5209" s="30" t="str">
        <f t="shared" si="1308"/>
        <v>102677</v>
      </c>
      <c r="E5209" s="30">
        <f t="shared" si="1312"/>
        <v>7</v>
      </c>
      <c r="F5209" s="30" t="str">
        <f t="shared" si="1309"/>
        <v>INF204K01OQ5</v>
      </c>
      <c r="G5209" s="30">
        <f t="shared" si="1313"/>
        <v>20</v>
      </c>
      <c r="H5209" s="30" t="str">
        <f t="shared" si="1310"/>
        <v>INF204K01CJ5</v>
      </c>
      <c r="I5209" s="30">
        <f t="shared" si="1315"/>
        <v>33</v>
      </c>
      <c r="J5209" s="35" t="str">
        <f t="shared" si="1311"/>
        <v>Reliance Floating Rate Fund - Short Term Plan - Weekly Dividend Plan</v>
      </c>
      <c r="K5209" s="35">
        <f t="shared" si="1316"/>
        <v>102</v>
      </c>
      <c r="L5209" s="30" t="str">
        <f t="shared" si="1317"/>
        <v>10.1301</v>
      </c>
      <c r="M5209" s="30">
        <f t="shared" si="1318"/>
        <v>110</v>
      </c>
      <c r="N5209" s="30" t="str">
        <f t="shared" si="1319"/>
        <v>10.0794</v>
      </c>
      <c r="O5209" s="30">
        <f t="shared" si="1320"/>
        <v>118</v>
      </c>
      <c r="P5209" s="30" t="str">
        <f t="shared" si="1321"/>
        <v>10.1301</v>
      </c>
      <c r="Q5209" s="30">
        <f t="shared" si="1322"/>
        <v>126</v>
      </c>
      <c r="R5209" s="36" t="str">
        <f t="shared" si="1323"/>
        <v>08-Aug-2017</v>
      </c>
      <c r="S5209" s="37">
        <f t="shared" si="1314"/>
        <v>10.130100000000001</v>
      </c>
    </row>
    <row r="5210" spans="1:19" ht="26">
      <c r="A5210" s="30" t="s">
        <v>10684</v>
      </c>
      <c r="D5210" s="30" t="str">
        <f t="shared" si="1308"/>
        <v>124590</v>
      </c>
      <c r="E5210" s="30">
        <f t="shared" si="1312"/>
        <v>7</v>
      </c>
      <c r="F5210" s="30" t="str">
        <f t="shared" si="1309"/>
        <v>INF204KA1DU8</v>
      </c>
      <c r="G5210" s="30">
        <f t="shared" si="1313"/>
        <v>20</v>
      </c>
      <c r="H5210" s="30" t="str">
        <f t="shared" si="1310"/>
        <v>INF204KA1DV6</v>
      </c>
      <c r="I5210" s="30">
        <f t="shared" si="1315"/>
        <v>33</v>
      </c>
      <c r="J5210" s="35" t="str">
        <f t="shared" si="1311"/>
        <v>Reliance Floating Rate Fund-Short Term Plan -Direct Plan -Dividend Plan</v>
      </c>
      <c r="K5210" s="35">
        <f t="shared" si="1316"/>
        <v>105</v>
      </c>
      <c r="L5210" s="30" t="str">
        <f t="shared" si="1317"/>
        <v>12.1517</v>
      </c>
      <c r="M5210" s="30">
        <f t="shared" si="1318"/>
        <v>113</v>
      </c>
      <c r="N5210" s="30" t="str">
        <f t="shared" si="1319"/>
        <v>12.0909</v>
      </c>
      <c r="O5210" s="30">
        <f t="shared" si="1320"/>
        <v>121</v>
      </c>
      <c r="P5210" s="30" t="str">
        <f t="shared" si="1321"/>
        <v>12.1517</v>
      </c>
      <c r="Q5210" s="30">
        <f t="shared" si="1322"/>
        <v>129</v>
      </c>
      <c r="R5210" s="36" t="str">
        <f t="shared" si="1323"/>
        <v>08-Aug-2017</v>
      </c>
      <c r="S5210" s="37">
        <f t="shared" si="1314"/>
        <v>12.1517</v>
      </c>
    </row>
    <row r="5211" spans="1:19">
      <c r="A5211" s="30" t="s">
        <v>10685</v>
      </c>
      <c r="D5211" s="30" t="str">
        <f t="shared" si="1308"/>
        <v>124589</v>
      </c>
      <c r="E5211" s="30">
        <f t="shared" si="1312"/>
        <v>7</v>
      </c>
      <c r="F5211" s="30" t="str">
        <f t="shared" si="1309"/>
        <v>INF204KA1DS2</v>
      </c>
      <c r="G5211" s="30">
        <f t="shared" si="1313"/>
        <v>20</v>
      </c>
      <c r="H5211" s="30" t="str">
        <f t="shared" si="1310"/>
        <v>INF204KA1DT0</v>
      </c>
      <c r="I5211" s="30">
        <f t="shared" si="1315"/>
        <v>33</v>
      </c>
      <c r="J5211" s="35" t="str">
        <f t="shared" si="1311"/>
        <v>Reliance Floating Rate Fund-Short Term Plan-Dividend Plan</v>
      </c>
      <c r="K5211" s="35">
        <f t="shared" si="1316"/>
        <v>91</v>
      </c>
      <c r="L5211" s="30" t="str">
        <f t="shared" si="1317"/>
        <v>12.0329</v>
      </c>
      <c r="M5211" s="30">
        <f t="shared" si="1318"/>
        <v>99</v>
      </c>
      <c r="N5211" s="30" t="str">
        <f t="shared" si="1319"/>
        <v>11.9727</v>
      </c>
      <c r="O5211" s="30">
        <f t="shared" si="1320"/>
        <v>107</v>
      </c>
      <c r="P5211" s="30" t="str">
        <f t="shared" si="1321"/>
        <v>12.0329</v>
      </c>
      <c r="Q5211" s="30">
        <f t="shared" si="1322"/>
        <v>115</v>
      </c>
      <c r="R5211" s="36" t="str">
        <f t="shared" si="1323"/>
        <v>08-Aug-2017</v>
      </c>
      <c r="S5211" s="37">
        <f t="shared" si="1314"/>
        <v>12.0329</v>
      </c>
    </row>
    <row r="5212" spans="1:19">
      <c r="A5212" s="30" t="s">
        <v>10686</v>
      </c>
      <c r="D5212" s="30" t="str">
        <f t="shared" si="1308"/>
        <v>100386</v>
      </c>
      <c r="E5212" s="30">
        <f t="shared" si="1312"/>
        <v>7</v>
      </c>
      <c r="F5212" s="30" t="str">
        <f t="shared" si="1309"/>
        <v>INF204K01CT4</v>
      </c>
      <c r="G5212" s="30">
        <f t="shared" si="1313"/>
        <v>20</v>
      </c>
      <c r="H5212" s="30" t="str">
        <f t="shared" si="1310"/>
        <v>INF204K01CU2</v>
      </c>
      <c r="I5212" s="30">
        <f t="shared" si="1315"/>
        <v>33</v>
      </c>
      <c r="J5212" s="35" t="str">
        <f t="shared" si="1311"/>
        <v>Reliance Income Fund - Annual Dividend Plan</v>
      </c>
      <c r="K5212" s="35">
        <f t="shared" si="1316"/>
        <v>77</v>
      </c>
      <c r="L5212" s="30" t="str">
        <f t="shared" si="1317"/>
        <v>13.2151</v>
      </c>
      <c r="M5212" s="30">
        <f t="shared" si="1318"/>
        <v>85</v>
      </c>
      <c r="N5212" s="30" t="str">
        <f t="shared" si="1319"/>
        <v>13.2151</v>
      </c>
      <c r="O5212" s="30">
        <f t="shared" si="1320"/>
        <v>93</v>
      </c>
      <c r="P5212" s="30" t="str">
        <f t="shared" si="1321"/>
        <v>13.2151</v>
      </c>
      <c r="Q5212" s="30">
        <f t="shared" si="1322"/>
        <v>101</v>
      </c>
      <c r="R5212" s="36" t="str">
        <f t="shared" si="1323"/>
        <v>08-Aug-2017</v>
      </c>
      <c r="S5212" s="37">
        <f t="shared" si="1314"/>
        <v>13.2151</v>
      </c>
    </row>
    <row r="5213" spans="1:19">
      <c r="A5213" s="30" t="s">
        <v>10687</v>
      </c>
      <c r="D5213" s="30" t="str">
        <f t="shared" si="1308"/>
        <v>118680</v>
      </c>
      <c r="E5213" s="30">
        <f t="shared" si="1312"/>
        <v>7</v>
      </c>
      <c r="F5213" s="30" t="str">
        <f t="shared" si="1309"/>
        <v>INF204K01YT8</v>
      </c>
      <c r="G5213" s="30">
        <f t="shared" si="1313"/>
        <v>20</v>
      </c>
      <c r="H5213" s="30" t="str">
        <f t="shared" si="1310"/>
        <v>INF204K01YU6</v>
      </c>
      <c r="I5213" s="30">
        <f t="shared" si="1315"/>
        <v>33</v>
      </c>
      <c r="J5213" s="35" t="str">
        <f t="shared" si="1311"/>
        <v>Reliance Income Fund - Direct Plan Annual Dividend Plan</v>
      </c>
      <c r="K5213" s="35">
        <f t="shared" si="1316"/>
        <v>89</v>
      </c>
      <c r="L5213" s="30" t="str">
        <f t="shared" si="1317"/>
        <v>14.4824</v>
      </c>
      <c r="M5213" s="30">
        <f t="shared" si="1318"/>
        <v>97</v>
      </c>
      <c r="N5213" s="30" t="str">
        <f t="shared" si="1319"/>
        <v>14.4824</v>
      </c>
      <c r="O5213" s="30">
        <f t="shared" si="1320"/>
        <v>105</v>
      </c>
      <c r="P5213" s="30" t="str">
        <f t="shared" si="1321"/>
        <v>14.4824</v>
      </c>
      <c r="Q5213" s="30">
        <f t="shared" si="1322"/>
        <v>113</v>
      </c>
      <c r="R5213" s="36" t="str">
        <f t="shared" si="1323"/>
        <v>08-Aug-2017</v>
      </c>
      <c r="S5213" s="37">
        <f t="shared" si="1314"/>
        <v>14.4824</v>
      </c>
    </row>
    <row r="5214" spans="1:19" ht="26">
      <c r="A5214" s="30" t="s">
        <v>10688</v>
      </c>
      <c r="D5214" s="30" t="str">
        <f t="shared" si="1308"/>
        <v>118687</v>
      </c>
      <c r="E5214" s="30">
        <f t="shared" si="1312"/>
        <v>7</v>
      </c>
      <c r="F5214" s="30" t="str">
        <f t="shared" si="1309"/>
        <v>INF204K01XS2</v>
      </c>
      <c r="G5214" s="30">
        <f t="shared" si="1313"/>
        <v>20</v>
      </c>
      <c r="H5214" s="30" t="str">
        <f t="shared" si="1310"/>
        <v>-</v>
      </c>
      <c r="I5214" s="30">
        <f t="shared" si="1315"/>
        <v>22</v>
      </c>
      <c r="J5214" s="35" t="str">
        <f t="shared" si="1311"/>
        <v>Reliance Income Fund - Direct Plan Growth Plan - Growth Option</v>
      </c>
      <c r="K5214" s="35">
        <f t="shared" si="1316"/>
        <v>85</v>
      </c>
      <c r="L5214" s="30" t="str">
        <f t="shared" si="1317"/>
        <v>57.7706</v>
      </c>
      <c r="M5214" s="30">
        <f t="shared" si="1318"/>
        <v>93</v>
      </c>
      <c r="N5214" s="30" t="str">
        <f t="shared" si="1319"/>
        <v>57.7706</v>
      </c>
      <c r="O5214" s="30">
        <f t="shared" si="1320"/>
        <v>101</v>
      </c>
      <c r="P5214" s="30" t="str">
        <f t="shared" si="1321"/>
        <v>57.7706</v>
      </c>
      <c r="Q5214" s="30">
        <f t="shared" si="1322"/>
        <v>109</v>
      </c>
      <c r="R5214" s="36" t="str">
        <f t="shared" si="1323"/>
        <v>08-Aug-2017</v>
      </c>
      <c r="S5214" s="37">
        <f t="shared" si="1314"/>
        <v>57.770600000000002</v>
      </c>
    </row>
    <row r="5215" spans="1:19">
      <c r="A5215" s="30" t="s">
        <v>10689</v>
      </c>
      <c r="D5215" s="30" t="str">
        <f t="shared" si="1308"/>
        <v>118679</v>
      </c>
      <c r="E5215" s="30">
        <f t="shared" si="1312"/>
        <v>7</v>
      </c>
      <c r="F5215" s="30" t="str">
        <f t="shared" si="1309"/>
        <v>INF204K01F38</v>
      </c>
      <c r="G5215" s="30">
        <f t="shared" si="1313"/>
        <v>20</v>
      </c>
      <c r="H5215" s="30" t="str">
        <f t="shared" si="1310"/>
        <v>-</v>
      </c>
      <c r="I5215" s="30">
        <f t="shared" si="1315"/>
        <v>22</v>
      </c>
      <c r="J5215" s="35" t="str">
        <f t="shared" si="1311"/>
        <v>Reliance Income Fund - Direct Plan Growth Plan-Bonus Option</v>
      </c>
      <c r="K5215" s="35">
        <f t="shared" si="1316"/>
        <v>82</v>
      </c>
      <c r="L5215" s="30" t="str">
        <f t="shared" si="1317"/>
        <v>16.5082</v>
      </c>
      <c r="M5215" s="30">
        <f t="shared" si="1318"/>
        <v>90</v>
      </c>
      <c r="N5215" s="30" t="str">
        <f t="shared" si="1319"/>
        <v>16.5082</v>
      </c>
      <c r="O5215" s="30">
        <f t="shared" si="1320"/>
        <v>98</v>
      </c>
      <c r="P5215" s="30" t="str">
        <f t="shared" si="1321"/>
        <v>16.5082</v>
      </c>
      <c r="Q5215" s="30">
        <f t="shared" si="1322"/>
        <v>106</v>
      </c>
      <c r="R5215" s="36" t="str">
        <f t="shared" si="1323"/>
        <v>08-Aug-2017</v>
      </c>
      <c r="S5215" s="37">
        <f t="shared" si="1314"/>
        <v>16.508199999999999</v>
      </c>
    </row>
    <row r="5216" spans="1:19">
      <c r="A5216" s="30" t="s">
        <v>10690</v>
      </c>
      <c r="D5216" s="30" t="str">
        <f t="shared" si="1308"/>
        <v>118681</v>
      </c>
      <c r="E5216" s="30">
        <f t="shared" si="1312"/>
        <v>7</v>
      </c>
      <c r="F5216" s="30" t="str">
        <f t="shared" si="1309"/>
        <v>INF204K01YR2</v>
      </c>
      <c r="G5216" s="30">
        <f t="shared" si="1313"/>
        <v>20</v>
      </c>
      <c r="H5216" s="30" t="str">
        <f t="shared" si="1310"/>
        <v>INF204K01YS0</v>
      </c>
      <c r="I5216" s="30">
        <f t="shared" si="1315"/>
        <v>33</v>
      </c>
      <c r="J5216" s="35" t="str">
        <f t="shared" si="1311"/>
        <v>Reliance Income Fund - Direct Plan Half Yearly Dividend Plan</v>
      </c>
      <c r="K5216" s="35">
        <f t="shared" si="1316"/>
        <v>94</v>
      </c>
      <c r="L5216" s="30" t="str">
        <f t="shared" si="1317"/>
        <v>14.1135</v>
      </c>
      <c r="M5216" s="30">
        <f t="shared" si="1318"/>
        <v>102</v>
      </c>
      <c r="N5216" s="30" t="str">
        <f t="shared" si="1319"/>
        <v>14.1135</v>
      </c>
      <c r="O5216" s="30">
        <f t="shared" si="1320"/>
        <v>110</v>
      </c>
      <c r="P5216" s="30" t="str">
        <f t="shared" si="1321"/>
        <v>14.1135</v>
      </c>
      <c r="Q5216" s="30">
        <f t="shared" si="1322"/>
        <v>118</v>
      </c>
      <c r="R5216" s="36" t="str">
        <f t="shared" si="1323"/>
        <v>08-Aug-2017</v>
      </c>
      <c r="S5216" s="37">
        <f t="shared" si="1314"/>
        <v>14.1135</v>
      </c>
    </row>
    <row r="5217" spans="1:19">
      <c r="A5217" s="30" t="s">
        <v>10691</v>
      </c>
      <c r="D5217" s="30" t="str">
        <f t="shared" si="1308"/>
        <v>118683</v>
      </c>
      <c r="E5217" s="30">
        <f t="shared" si="1312"/>
        <v>7</v>
      </c>
      <c r="F5217" s="30" t="str">
        <f t="shared" si="1309"/>
        <v>INF204K01YN1</v>
      </c>
      <c r="G5217" s="30">
        <f t="shared" si="1313"/>
        <v>20</v>
      </c>
      <c r="H5217" s="30" t="str">
        <f t="shared" si="1310"/>
        <v>-</v>
      </c>
      <c r="I5217" s="30">
        <f t="shared" si="1315"/>
        <v>22</v>
      </c>
      <c r="J5217" s="35" t="str">
        <f t="shared" si="1311"/>
        <v>Reliance Income Fund - Direct Plan Monthly Dividend Plan</v>
      </c>
      <c r="K5217" s="35">
        <f t="shared" si="1316"/>
        <v>79</v>
      </c>
      <c r="L5217" s="30" t="str">
        <f t="shared" si="1317"/>
        <v>11.0524</v>
      </c>
      <c r="M5217" s="30">
        <f t="shared" si="1318"/>
        <v>87</v>
      </c>
      <c r="N5217" s="30" t="str">
        <f t="shared" si="1319"/>
        <v>11.0524</v>
      </c>
      <c r="O5217" s="30">
        <f t="shared" si="1320"/>
        <v>95</v>
      </c>
      <c r="P5217" s="30" t="str">
        <f t="shared" si="1321"/>
        <v>11.0524</v>
      </c>
      <c r="Q5217" s="30">
        <f t="shared" si="1322"/>
        <v>103</v>
      </c>
      <c r="R5217" s="36" t="str">
        <f t="shared" si="1323"/>
        <v>08-Aug-2017</v>
      </c>
      <c r="S5217" s="37">
        <f t="shared" si="1314"/>
        <v>11.0524</v>
      </c>
    </row>
    <row r="5218" spans="1:19">
      <c r="A5218" s="30" t="s">
        <v>10692</v>
      </c>
      <c r="D5218" s="30" t="str">
        <f t="shared" si="1308"/>
        <v>118684</v>
      </c>
      <c r="E5218" s="30">
        <f t="shared" si="1312"/>
        <v>7</v>
      </c>
      <c r="F5218" s="30" t="str">
        <f t="shared" si="1309"/>
        <v>INF204K01YP6</v>
      </c>
      <c r="G5218" s="30">
        <f t="shared" si="1313"/>
        <v>20</v>
      </c>
      <c r="H5218" s="30" t="str">
        <f t="shared" si="1310"/>
        <v>INF204K01YQ4</v>
      </c>
      <c r="I5218" s="30">
        <f t="shared" si="1315"/>
        <v>33</v>
      </c>
      <c r="J5218" s="35" t="str">
        <f t="shared" si="1311"/>
        <v>Reliance Income Fund - Direct Plan Quarterly Dividend Plan</v>
      </c>
      <c r="K5218" s="35">
        <f t="shared" si="1316"/>
        <v>92</v>
      </c>
      <c r="L5218" s="30" t="str">
        <f t="shared" si="1317"/>
        <v>13.5187</v>
      </c>
      <c r="M5218" s="30">
        <f t="shared" si="1318"/>
        <v>100</v>
      </c>
      <c r="N5218" s="30" t="str">
        <f t="shared" si="1319"/>
        <v>13.5187</v>
      </c>
      <c r="O5218" s="30">
        <f t="shared" si="1320"/>
        <v>108</v>
      </c>
      <c r="P5218" s="30" t="str">
        <f t="shared" si="1321"/>
        <v>13.5187</v>
      </c>
      <c r="Q5218" s="30">
        <f t="shared" si="1322"/>
        <v>116</v>
      </c>
      <c r="R5218" s="36" t="str">
        <f t="shared" si="1323"/>
        <v>08-Aug-2017</v>
      </c>
      <c r="S5218" s="37">
        <f t="shared" si="1314"/>
        <v>13.518700000000001</v>
      </c>
    </row>
    <row r="5219" spans="1:19">
      <c r="A5219" s="30" t="s">
        <v>10693</v>
      </c>
      <c r="D5219" s="30" t="str">
        <f t="shared" si="1308"/>
        <v>100388</v>
      </c>
      <c r="E5219" s="30">
        <f t="shared" si="1312"/>
        <v>7</v>
      </c>
      <c r="F5219" s="30" t="str">
        <f t="shared" si="1309"/>
        <v>INF204K01CM9</v>
      </c>
      <c r="G5219" s="30">
        <f t="shared" si="1313"/>
        <v>20</v>
      </c>
      <c r="H5219" s="30" t="str">
        <f t="shared" si="1310"/>
        <v>-</v>
      </c>
      <c r="I5219" s="30">
        <f t="shared" si="1315"/>
        <v>22</v>
      </c>
      <c r="J5219" s="35" t="str">
        <f t="shared" si="1311"/>
        <v>Reliance Income Fund - Growth Plan Bonus Option</v>
      </c>
      <c r="K5219" s="35">
        <f t="shared" si="1316"/>
        <v>70</v>
      </c>
      <c r="L5219" s="30" t="str">
        <f t="shared" si="1317"/>
        <v>15.9581</v>
      </c>
      <c r="M5219" s="30">
        <f t="shared" si="1318"/>
        <v>78</v>
      </c>
      <c r="N5219" s="30" t="str">
        <f t="shared" si="1319"/>
        <v>15.9581</v>
      </c>
      <c r="O5219" s="30">
        <f t="shared" si="1320"/>
        <v>86</v>
      </c>
      <c r="P5219" s="30" t="str">
        <f t="shared" si="1321"/>
        <v>15.9581</v>
      </c>
      <c r="Q5219" s="30">
        <f t="shared" si="1322"/>
        <v>94</v>
      </c>
      <c r="R5219" s="36" t="str">
        <f t="shared" si="1323"/>
        <v>08-Aug-2017</v>
      </c>
      <c r="S5219" s="37">
        <f t="shared" si="1314"/>
        <v>15.9581</v>
      </c>
    </row>
    <row r="5220" spans="1:19">
      <c r="A5220" s="30" t="s">
        <v>10694</v>
      </c>
      <c r="D5220" s="30" t="str">
        <f t="shared" si="1308"/>
        <v>100387</v>
      </c>
      <c r="E5220" s="30">
        <f t="shared" si="1312"/>
        <v>7</v>
      </c>
      <c r="F5220" s="30" t="str">
        <f t="shared" si="1309"/>
        <v>INF204K01CL1</v>
      </c>
      <c r="G5220" s="30">
        <f t="shared" si="1313"/>
        <v>20</v>
      </c>
      <c r="H5220" s="30" t="str">
        <f t="shared" si="1310"/>
        <v>-</v>
      </c>
      <c r="I5220" s="30">
        <f t="shared" si="1315"/>
        <v>22</v>
      </c>
      <c r="J5220" s="35" t="str">
        <f t="shared" si="1311"/>
        <v>Reliance Income Fund - Growth Plan Growth Option</v>
      </c>
      <c r="K5220" s="35">
        <f t="shared" si="1316"/>
        <v>71</v>
      </c>
      <c r="L5220" s="30" t="str">
        <f t="shared" si="1317"/>
        <v>55.5082</v>
      </c>
      <c r="M5220" s="30">
        <f t="shared" si="1318"/>
        <v>79</v>
      </c>
      <c r="N5220" s="30" t="str">
        <f t="shared" si="1319"/>
        <v>55.5082</v>
      </c>
      <c r="O5220" s="30">
        <f t="shared" si="1320"/>
        <v>87</v>
      </c>
      <c r="P5220" s="30" t="str">
        <f t="shared" si="1321"/>
        <v>55.5082</v>
      </c>
      <c r="Q5220" s="30">
        <f t="shared" si="1322"/>
        <v>95</v>
      </c>
      <c r="R5220" s="36" t="str">
        <f t="shared" si="1323"/>
        <v>08-Aug-2017</v>
      </c>
      <c r="S5220" s="37">
        <f t="shared" si="1314"/>
        <v>55.508200000000002</v>
      </c>
    </row>
    <row r="5221" spans="1:19">
      <c r="A5221" s="30" t="s">
        <v>10695</v>
      </c>
      <c r="D5221" s="30" t="str">
        <f t="shared" si="1308"/>
        <v>100385</v>
      </c>
      <c r="E5221" s="30">
        <f t="shared" si="1312"/>
        <v>7</v>
      </c>
      <c r="F5221" s="30" t="str">
        <f t="shared" si="1309"/>
        <v>INF204K01CR8</v>
      </c>
      <c r="G5221" s="30">
        <f t="shared" si="1313"/>
        <v>20</v>
      </c>
      <c r="H5221" s="30" t="str">
        <f t="shared" si="1310"/>
        <v>INF204K01CS6</v>
      </c>
      <c r="I5221" s="30">
        <f t="shared" si="1315"/>
        <v>33</v>
      </c>
      <c r="J5221" s="35" t="str">
        <f t="shared" si="1311"/>
        <v>Reliance Income Fund - Half Yearly Dividend Plan</v>
      </c>
      <c r="K5221" s="35">
        <f t="shared" si="1316"/>
        <v>82</v>
      </c>
      <c r="L5221" s="30" t="str">
        <f t="shared" si="1317"/>
        <v>13.2770</v>
      </c>
      <c r="M5221" s="30">
        <f t="shared" si="1318"/>
        <v>90</v>
      </c>
      <c r="N5221" s="30" t="str">
        <f t="shared" si="1319"/>
        <v>13.2770</v>
      </c>
      <c r="O5221" s="30">
        <f t="shared" si="1320"/>
        <v>98</v>
      </c>
      <c r="P5221" s="30" t="str">
        <f t="shared" si="1321"/>
        <v>13.2770</v>
      </c>
      <c r="Q5221" s="30">
        <f t="shared" si="1322"/>
        <v>106</v>
      </c>
      <c r="R5221" s="36" t="str">
        <f t="shared" si="1323"/>
        <v>08-Aug-2017</v>
      </c>
      <c r="S5221" s="37">
        <f t="shared" si="1314"/>
        <v>13.276999999999999</v>
      </c>
    </row>
    <row r="5222" spans="1:19">
      <c r="A5222" s="30" t="s">
        <v>10696</v>
      </c>
      <c r="D5222" s="30" t="str">
        <f t="shared" si="1308"/>
        <v>100383</v>
      </c>
      <c r="E5222" s="30">
        <f t="shared" si="1312"/>
        <v>7</v>
      </c>
      <c r="F5222" s="30" t="str">
        <f t="shared" si="1309"/>
        <v>INF204K01CN7</v>
      </c>
      <c r="G5222" s="30">
        <f t="shared" si="1313"/>
        <v>20</v>
      </c>
      <c r="H5222" s="30" t="str">
        <f t="shared" si="1310"/>
        <v>INF204K01CO5</v>
      </c>
      <c r="I5222" s="30">
        <f t="shared" si="1315"/>
        <v>33</v>
      </c>
      <c r="J5222" s="35" t="str">
        <f t="shared" si="1311"/>
        <v>Reliance Income Fund - Monthly Dividend Plan</v>
      </c>
      <c r="K5222" s="35">
        <f t="shared" si="1316"/>
        <v>78</v>
      </c>
      <c r="L5222" s="30" t="str">
        <f t="shared" si="1317"/>
        <v>10.5404</v>
      </c>
      <c r="M5222" s="30">
        <f t="shared" si="1318"/>
        <v>86</v>
      </c>
      <c r="N5222" s="30" t="str">
        <f t="shared" si="1319"/>
        <v>10.5404</v>
      </c>
      <c r="O5222" s="30">
        <f t="shared" si="1320"/>
        <v>94</v>
      </c>
      <c r="P5222" s="30" t="str">
        <f t="shared" si="1321"/>
        <v>10.5404</v>
      </c>
      <c r="Q5222" s="30">
        <f t="shared" si="1322"/>
        <v>102</v>
      </c>
      <c r="R5222" s="36" t="str">
        <f t="shared" si="1323"/>
        <v>08-Aug-2017</v>
      </c>
      <c r="S5222" s="37">
        <f t="shared" si="1314"/>
        <v>10.5404</v>
      </c>
    </row>
    <row r="5223" spans="1:19">
      <c r="A5223" s="30" t="s">
        <v>10697</v>
      </c>
      <c r="D5223" s="30" t="str">
        <f t="shared" si="1308"/>
        <v>100384</v>
      </c>
      <c r="E5223" s="30">
        <f t="shared" si="1312"/>
        <v>7</v>
      </c>
      <c r="F5223" s="30" t="str">
        <f t="shared" si="1309"/>
        <v>INF204K01CP2</v>
      </c>
      <c r="G5223" s="30">
        <f t="shared" si="1313"/>
        <v>20</v>
      </c>
      <c r="H5223" s="30" t="str">
        <f t="shared" si="1310"/>
        <v>INF204K01CQ0</v>
      </c>
      <c r="I5223" s="30">
        <f t="shared" si="1315"/>
        <v>33</v>
      </c>
      <c r="J5223" s="35" t="str">
        <f t="shared" si="1311"/>
        <v>Reliance Income Fund - Quarterly Dividend Plan</v>
      </c>
      <c r="K5223" s="35">
        <f t="shared" si="1316"/>
        <v>80</v>
      </c>
      <c r="L5223" s="30" t="str">
        <f t="shared" si="1317"/>
        <v>13.1125</v>
      </c>
      <c r="M5223" s="30">
        <f t="shared" si="1318"/>
        <v>88</v>
      </c>
      <c r="N5223" s="30" t="str">
        <f t="shared" si="1319"/>
        <v>13.1125</v>
      </c>
      <c r="O5223" s="30">
        <f t="shared" si="1320"/>
        <v>96</v>
      </c>
      <c r="P5223" s="30" t="str">
        <f t="shared" si="1321"/>
        <v>13.1125</v>
      </c>
      <c r="Q5223" s="30">
        <f t="shared" si="1322"/>
        <v>104</v>
      </c>
      <c r="R5223" s="36" t="str">
        <f t="shared" si="1323"/>
        <v>08-Aug-2017</v>
      </c>
      <c r="S5223" s="37">
        <f t="shared" si="1314"/>
        <v>13.112500000000001</v>
      </c>
    </row>
    <row r="5224" spans="1:19" ht="26">
      <c r="A5224" s="30" t="s">
        <v>5987</v>
      </c>
      <c r="D5224" s="30" t="str">
        <f t="shared" si="1308"/>
        <v>124679</v>
      </c>
      <c r="E5224" s="30">
        <f t="shared" si="1312"/>
        <v>7</v>
      </c>
      <c r="F5224" s="30" t="str">
        <f t="shared" si="1309"/>
        <v>INF204KA1AI9</v>
      </c>
      <c r="G5224" s="30">
        <f t="shared" si="1313"/>
        <v>20</v>
      </c>
      <c r="H5224" s="30" t="str">
        <f t="shared" si="1310"/>
        <v>-</v>
      </c>
      <c r="I5224" s="30">
        <f t="shared" si="1315"/>
        <v>22</v>
      </c>
      <c r="J5224" s="35" t="str">
        <f t="shared" si="1311"/>
        <v>Reliance Interval Fund - II - Series 1 -Direct Plan -Growth Option</v>
      </c>
      <c r="K5224" s="35">
        <f t="shared" si="1316"/>
        <v>89</v>
      </c>
      <c r="L5224" s="30" t="str">
        <f t="shared" si="1317"/>
        <v>12.8420</v>
      </c>
      <c r="M5224" s="30">
        <f t="shared" si="1318"/>
        <v>97</v>
      </c>
      <c r="N5224" s="30" t="str">
        <f t="shared" si="1319"/>
        <v>12.8420</v>
      </c>
      <c r="O5224" s="30">
        <f t="shared" si="1320"/>
        <v>105</v>
      </c>
      <c r="P5224" s="30" t="str">
        <f t="shared" si="1321"/>
        <v>12.8420</v>
      </c>
      <c r="Q5224" s="30">
        <f t="shared" si="1322"/>
        <v>113</v>
      </c>
      <c r="R5224" s="36" t="str">
        <f t="shared" si="1323"/>
        <v>17-Oct-2016</v>
      </c>
      <c r="S5224" s="37">
        <f t="shared" si="1314"/>
        <v>12.842000000000001</v>
      </c>
    </row>
    <row r="5225" spans="1:19">
      <c r="A5225" s="30" t="s">
        <v>5988</v>
      </c>
      <c r="D5225" s="30" t="str">
        <f t="shared" si="1308"/>
        <v>124681</v>
      </c>
      <c r="E5225" s="30">
        <f t="shared" si="1312"/>
        <v>7</v>
      </c>
      <c r="F5225" s="30" t="str">
        <f t="shared" si="1309"/>
        <v>INF204KA1AJ7</v>
      </c>
      <c r="G5225" s="30">
        <f t="shared" si="1313"/>
        <v>20</v>
      </c>
      <c r="H5225" s="30" t="str">
        <f t="shared" si="1310"/>
        <v>INF204KA1AK5</v>
      </c>
      <c r="I5225" s="30">
        <f t="shared" si="1315"/>
        <v>33</v>
      </c>
      <c r="J5225" s="35" t="str">
        <f t="shared" si="1311"/>
        <v>Reliance Interval Fund - II - Series 1 -Dividend Option</v>
      </c>
      <c r="K5225" s="35">
        <f t="shared" si="1316"/>
        <v>89</v>
      </c>
      <c r="L5225" s="30" t="str">
        <f t="shared" si="1317"/>
        <v>10.0000</v>
      </c>
      <c r="M5225" s="30">
        <f t="shared" si="1318"/>
        <v>97</v>
      </c>
      <c r="N5225" s="30" t="str">
        <f t="shared" si="1319"/>
        <v>10.0000</v>
      </c>
      <c r="O5225" s="30">
        <f t="shared" si="1320"/>
        <v>105</v>
      </c>
      <c r="P5225" s="30" t="str">
        <f t="shared" si="1321"/>
        <v>10.0000</v>
      </c>
      <c r="Q5225" s="30">
        <f t="shared" si="1322"/>
        <v>113</v>
      </c>
      <c r="R5225" s="36" t="str">
        <f t="shared" si="1323"/>
        <v>17-Oct-2016</v>
      </c>
      <c r="S5225" s="37">
        <f t="shared" si="1314"/>
        <v>10</v>
      </c>
    </row>
    <row r="5226" spans="1:19">
      <c r="A5226" s="30" t="s">
        <v>5989</v>
      </c>
      <c r="D5226" s="30" t="str">
        <f t="shared" si="1308"/>
        <v>124678</v>
      </c>
      <c r="E5226" s="30">
        <f t="shared" si="1312"/>
        <v>7</v>
      </c>
      <c r="F5226" s="30" t="str">
        <f t="shared" si="1309"/>
        <v>INF204KA1AL3</v>
      </c>
      <c r="G5226" s="30">
        <f t="shared" si="1313"/>
        <v>20</v>
      </c>
      <c r="H5226" s="30" t="str">
        <f t="shared" si="1310"/>
        <v>-</v>
      </c>
      <c r="I5226" s="30">
        <f t="shared" si="1315"/>
        <v>22</v>
      </c>
      <c r="J5226" s="35" t="str">
        <f t="shared" si="1311"/>
        <v>Reliance Interval Fund - II - Series 1 -Growth Plan</v>
      </c>
      <c r="K5226" s="35">
        <f t="shared" si="1316"/>
        <v>74</v>
      </c>
      <c r="L5226" s="30" t="str">
        <f t="shared" si="1317"/>
        <v>12.8098</v>
      </c>
      <c r="M5226" s="30">
        <f t="shared" si="1318"/>
        <v>82</v>
      </c>
      <c r="N5226" s="30" t="str">
        <f t="shared" si="1319"/>
        <v>12.8098</v>
      </c>
      <c r="O5226" s="30">
        <f t="shared" si="1320"/>
        <v>90</v>
      </c>
      <c r="P5226" s="30" t="str">
        <f t="shared" si="1321"/>
        <v>12.8098</v>
      </c>
      <c r="Q5226" s="30">
        <f t="shared" si="1322"/>
        <v>98</v>
      </c>
      <c r="R5226" s="36" t="str">
        <f t="shared" si="1323"/>
        <v>17-Oct-2016</v>
      </c>
      <c r="S5226" s="37">
        <f t="shared" si="1314"/>
        <v>12.809799999999999</v>
      </c>
    </row>
    <row r="5227" spans="1:19" ht="26">
      <c r="A5227" s="30" t="s">
        <v>6016</v>
      </c>
      <c r="D5227" s="30" t="str">
        <f t="shared" si="1308"/>
        <v>124751</v>
      </c>
      <c r="E5227" s="30">
        <f t="shared" si="1312"/>
        <v>7</v>
      </c>
      <c r="F5227" s="30" t="str">
        <f t="shared" si="1309"/>
        <v>INF204KA1AM1</v>
      </c>
      <c r="G5227" s="30">
        <f t="shared" si="1313"/>
        <v>20</v>
      </c>
      <c r="H5227" s="30" t="str">
        <f t="shared" si="1310"/>
        <v>INF204KA1AN9</v>
      </c>
      <c r="I5227" s="30">
        <f t="shared" si="1315"/>
        <v>33</v>
      </c>
      <c r="J5227" s="35" t="str">
        <f t="shared" si="1311"/>
        <v>Reliance Interval Fund - II - Series 2 - Direct Plan - Dividend Plan - Dividend Option</v>
      </c>
      <c r="K5227" s="35">
        <f t="shared" si="1316"/>
        <v>120</v>
      </c>
      <c r="L5227" s="30" t="str">
        <f t="shared" si="1317"/>
        <v>10.0000</v>
      </c>
      <c r="M5227" s="30">
        <f t="shared" si="1318"/>
        <v>128</v>
      </c>
      <c r="N5227" s="30" t="str">
        <f t="shared" si="1319"/>
        <v>10.0000</v>
      </c>
      <c r="O5227" s="30">
        <f t="shared" si="1320"/>
        <v>136</v>
      </c>
      <c r="P5227" s="30" t="str">
        <f t="shared" si="1321"/>
        <v>10.0000</v>
      </c>
      <c r="Q5227" s="30">
        <f t="shared" si="1322"/>
        <v>144</v>
      </c>
      <c r="R5227" s="36" t="str">
        <f t="shared" si="1323"/>
        <v>27-Oct-2016</v>
      </c>
      <c r="S5227" s="37">
        <f t="shared" si="1314"/>
        <v>10</v>
      </c>
    </row>
    <row r="5228" spans="1:19" ht="26">
      <c r="A5228" s="30" t="s">
        <v>6017</v>
      </c>
      <c r="D5228" s="30" t="str">
        <f t="shared" si="1308"/>
        <v>124749</v>
      </c>
      <c r="E5228" s="30">
        <f t="shared" si="1312"/>
        <v>7</v>
      </c>
      <c r="F5228" s="30" t="str">
        <f t="shared" si="1309"/>
        <v>INF204KA1AO7</v>
      </c>
      <c r="G5228" s="30">
        <f t="shared" si="1313"/>
        <v>20</v>
      </c>
      <c r="H5228" s="30" t="str">
        <f t="shared" si="1310"/>
        <v>-</v>
      </c>
      <c r="I5228" s="30">
        <f t="shared" si="1315"/>
        <v>22</v>
      </c>
      <c r="J5228" s="35" t="str">
        <f t="shared" si="1311"/>
        <v>Reliance Interval Fund - II - Series 2 - Direct Plan - Growth Plan - Growth Option</v>
      </c>
      <c r="K5228" s="35">
        <f t="shared" si="1316"/>
        <v>105</v>
      </c>
      <c r="L5228" s="30" t="str">
        <f t="shared" si="1317"/>
        <v>12.9862</v>
      </c>
      <c r="M5228" s="30">
        <f t="shared" si="1318"/>
        <v>113</v>
      </c>
      <c r="N5228" s="30" t="str">
        <f t="shared" si="1319"/>
        <v>12.9862</v>
      </c>
      <c r="O5228" s="30">
        <f t="shared" si="1320"/>
        <v>121</v>
      </c>
      <c r="P5228" s="30" t="str">
        <f t="shared" si="1321"/>
        <v>12.9862</v>
      </c>
      <c r="Q5228" s="30">
        <f t="shared" si="1322"/>
        <v>129</v>
      </c>
      <c r="R5228" s="36" t="str">
        <f t="shared" si="1323"/>
        <v>27-Oct-2016</v>
      </c>
      <c r="S5228" s="37">
        <f t="shared" si="1314"/>
        <v>12.9862</v>
      </c>
    </row>
    <row r="5229" spans="1:19" ht="26">
      <c r="A5229" s="30" t="s">
        <v>6018</v>
      </c>
      <c r="D5229" s="30" t="str">
        <f t="shared" si="1308"/>
        <v>124750</v>
      </c>
      <c r="E5229" s="30">
        <f t="shared" si="1312"/>
        <v>7</v>
      </c>
      <c r="F5229" s="30" t="str">
        <f t="shared" si="1309"/>
        <v>INF204KA1AP4</v>
      </c>
      <c r="G5229" s="30">
        <f t="shared" si="1313"/>
        <v>20</v>
      </c>
      <c r="H5229" s="30" t="str">
        <f t="shared" si="1310"/>
        <v>INF204KA1AQ2</v>
      </c>
      <c r="I5229" s="30">
        <f t="shared" si="1315"/>
        <v>33</v>
      </c>
      <c r="J5229" s="35" t="str">
        <f t="shared" si="1311"/>
        <v>Reliance Interval Fund - II - Series 2 - Dividend Plan - Dividend Option</v>
      </c>
      <c r="K5229" s="35">
        <f t="shared" si="1316"/>
        <v>106</v>
      </c>
      <c r="L5229" s="30" t="str">
        <f t="shared" si="1317"/>
        <v>10.0000</v>
      </c>
      <c r="M5229" s="30">
        <f t="shared" si="1318"/>
        <v>114</v>
      </c>
      <c r="N5229" s="30" t="str">
        <f t="shared" si="1319"/>
        <v>10.0000</v>
      </c>
      <c r="O5229" s="30">
        <f t="shared" si="1320"/>
        <v>122</v>
      </c>
      <c r="P5229" s="30" t="str">
        <f t="shared" si="1321"/>
        <v>10.0000</v>
      </c>
      <c r="Q5229" s="30">
        <f t="shared" si="1322"/>
        <v>130</v>
      </c>
      <c r="R5229" s="36" t="str">
        <f t="shared" si="1323"/>
        <v>27-Oct-2016</v>
      </c>
      <c r="S5229" s="37">
        <f t="shared" si="1314"/>
        <v>10</v>
      </c>
    </row>
    <row r="5230" spans="1:19" ht="26">
      <c r="A5230" s="30" t="s">
        <v>6019</v>
      </c>
      <c r="D5230" s="30" t="str">
        <f t="shared" si="1308"/>
        <v>124748</v>
      </c>
      <c r="E5230" s="30">
        <f t="shared" si="1312"/>
        <v>7</v>
      </c>
      <c r="F5230" s="30" t="str">
        <f t="shared" si="1309"/>
        <v>INF204KA1AR0</v>
      </c>
      <c r="G5230" s="30">
        <f t="shared" si="1313"/>
        <v>20</v>
      </c>
      <c r="H5230" s="30" t="str">
        <f t="shared" si="1310"/>
        <v>-</v>
      </c>
      <c r="I5230" s="30">
        <f t="shared" si="1315"/>
        <v>22</v>
      </c>
      <c r="J5230" s="35" t="str">
        <f t="shared" si="1311"/>
        <v>Reliance Interval Fund - II - Series 2 - Growth Plan - Growth Option</v>
      </c>
      <c r="K5230" s="35">
        <f t="shared" si="1316"/>
        <v>91</v>
      </c>
      <c r="L5230" s="30" t="str">
        <f t="shared" si="1317"/>
        <v>12.7938</v>
      </c>
      <c r="M5230" s="30">
        <f t="shared" si="1318"/>
        <v>99</v>
      </c>
      <c r="N5230" s="30" t="str">
        <f t="shared" si="1319"/>
        <v>12.7938</v>
      </c>
      <c r="O5230" s="30">
        <f t="shared" si="1320"/>
        <v>107</v>
      </c>
      <c r="P5230" s="30" t="str">
        <f t="shared" si="1321"/>
        <v>12.7938</v>
      </c>
      <c r="Q5230" s="30">
        <f t="shared" si="1322"/>
        <v>115</v>
      </c>
      <c r="R5230" s="36" t="str">
        <f t="shared" si="1323"/>
        <v>27-Oct-2016</v>
      </c>
      <c r="S5230" s="37">
        <f t="shared" si="1314"/>
        <v>12.793799999999999</v>
      </c>
    </row>
    <row r="5231" spans="1:19" ht="26">
      <c r="A5231" s="30" t="s">
        <v>6029</v>
      </c>
      <c r="D5231" s="30" t="str">
        <f t="shared" si="1308"/>
        <v>124755</v>
      </c>
      <c r="E5231" s="30">
        <f t="shared" si="1312"/>
        <v>7</v>
      </c>
      <c r="F5231" s="30" t="str">
        <f t="shared" si="1309"/>
        <v>INF204KA1AS8</v>
      </c>
      <c r="G5231" s="30">
        <f t="shared" si="1313"/>
        <v>20</v>
      </c>
      <c r="H5231" s="30" t="str">
        <f t="shared" si="1310"/>
        <v>INF204KA1AT6</v>
      </c>
      <c r="I5231" s="30">
        <f t="shared" si="1315"/>
        <v>33</v>
      </c>
      <c r="J5231" s="35" t="str">
        <f t="shared" si="1311"/>
        <v>Reliance Interval Fund - II - Series 3 - Direct Plan - Dividend Plan - Dividend Option</v>
      </c>
      <c r="K5231" s="35">
        <f t="shared" si="1316"/>
        <v>120</v>
      </c>
      <c r="L5231" s="30" t="str">
        <f t="shared" si="1317"/>
        <v>10.0000</v>
      </c>
      <c r="M5231" s="30">
        <f t="shared" si="1318"/>
        <v>128</v>
      </c>
      <c r="N5231" s="30" t="str">
        <f t="shared" si="1319"/>
        <v>10.0000</v>
      </c>
      <c r="O5231" s="30">
        <f t="shared" si="1320"/>
        <v>136</v>
      </c>
      <c r="P5231" s="30" t="str">
        <f t="shared" si="1321"/>
        <v>10.0000</v>
      </c>
      <c r="Q5231" s="30">
        <f t="shared" si="1322"/>
        <v>144</v>
      </c>
      <c r="R5231" s="36" t="str">
        <f t="shared" si="1323"/>
        <v>01-Nov-2016</v>
      </c>
      <c r="S5231" s="37">
        <f t="shared" si="1314"/>
        <v>10</v>
      </c>
    </row>
    <row r="5232" spans="1:19" ht="26">
      <c r="A5232" s="30" t="s">
        <v>6030</v>
      </c>
      <c r="D5232" s="30" t="str">
        <f t="shared" si="1308"/>
        <v>124753</v>
      </c>
      <c r="E5232" s="30">
        <f t="shared" si="1312"/>
        <v>7</v>
      </c>
      <c r="F5232" s="30" t="str">
        <f t="shared" si="1309"/>
        <v>INF204KA1AU4</v>
      </c>
      <c r="G5232" s="30">
        <f t="shared" si="1313"/>
        <v>20</v>
      </c>
      <c r="H5232" s="30" t="str">
        <f t="shared" si="1310"/>
        <v>-</v>
      </c>
      <c r="I5232" s="30">
        <f t="shared" si="1315"/>
        <v>22</v>
      </c>
      <c r="J5232" s="35" t="str">
        <f t="shared" si="1311"/>
        <v>Reliance Interval Fund - II - Series 3 - Direct Plan - Growth Plan - Growth Option</v>
      </c>
      <c r="K5232" s="35">
        <f t="shared" si="1316"/>
        <v>105</v>
      </c>
      <c r="L5232" s="30" t="str">
        <f t="shared" si="1317"/>
        <v>12.8033</v>
      </c>
      <c r="M5232" s="30">
        <f t="shared" si="1318"/>
        <v>113</v>
      </c>
      <c r="N5232" s="30" t="str">
        <f t="shared" si="1319"/>
        <v>12.8033</v>
      </c>
      <c r="O5232" s="30">
        <f t="shared" si="1320"/>
        <v>121</v>
      </c>
      <c r="P5232" s="30" t="str">
        <f t="shared" si="1321"/>
        <v>12.8033</v>
      </c>
      <c r="Q5232" s="30">
        <f t="shared" si="1322"/>
        <v>129</v>
      </c>
      <c r="R5232" s="36" t="str">
        <f t="shared" si="1323"/>
        <v>01-Nov-2016</v>
      </c>
      <c r="S5232" s="37">
        <f t="shared" si="1314"/>
        <v>12.8033</v>
      </c>
    </row>
    <row r="5233" spans="1:19" ht="26">
      <c r="A5233" s="30" t="s">
        <v>6031</v>
      </c>
      <c r="D5233" s="30" t="str">
        <f t="shared" si="1308"/>
        <v>124754</v>
      </c>
      <c r="E5233" s="30">
        <f t="shared" si="1312"/>
        <v>7</v>
      </c>
      <c r="F5233" s="30" t="str">
        <f t="shared" si="1309"/>
        <v>INF204KA1AV2</v>
      </c>
      <c r="G5233" s="30">
        <f t="shared" si="1313"/>
        <v>20</v>
      </c>
      <c r="H5233" s="30" t="str">
        <f t="shared" si="1310"/>
        <v>INF204KA1AW0</v>
      </c>
      <c r="I5233" s="30">
        <f t="shared" si="1315"/>
        <v>33</v>
      </c>
      <c r="J5233" s="35" t="str">
        <f t="shared" si="1311"/>
        <v>Reliance Interval Fund - II - Series 3 - Dividend Plan - Dividend Option</v>
      </c>
      <c r="K5233" s="35">
        <f t="shared" si="1316"/>
        <v>106</v>
      </c>
      <c r="L5233" s="30" t="str">
        <f t="shared" si="1317"/>
        <v>10.0000</v>
      </c>
      <c r="M5233" s="30">
        <f t="shared" si="1318"/>
        <v>114</v>
      </c>
      <c r="N5233" s="30" t="str">
        <f t="shared" si="1319"/>
        <v>10.0000</v>
      </c>
      <c r="O5233" s="30">
        <f t="shared" si="1320"/>
        <v>122</v>
      </c>
      <c r="P5233" s="30" t="str">
        <f t="shared" si="1321"/>
        <v>10.0000</v>
      </c>
      <c r="Q5233" s="30">
        <f t="shared" si="1322"/>
        <v>130</v>
      </c>
      <c r="R5233" s="36" t="str">
        <f t="shared" si="1323"/>
        <v>01-Nov-2016</v>
      </c>
      <c r="S5233" s="37">
        <f t="shared" si="1314"/>
        <v>10</v>
      </c>
    </row>
    <row r="5234" spans="1:19" ht="26">
      <c r="A5234" s="30" t="s">
        <v>6032</v>
      </c>
      <c r="D5234" s="30" t="str">
        <f t="shared" si="1308"/>
        <v>124752</v>
      </c>
      <c r="E5234" s="30">
        <f t="shared" si="1312"/>
        <v>7</v>
      </c>
      <c r="F5234" s="30" t="str">
        <f t="shared" si="1309"/>
        <v>INF204KA1AX8</v>
      </c>
      <c r="G5234" s="30">
        <f t="shared" si="1313"/>
        <v>20</v>
      </c>
      <c r="H5234" s="30" t="str">
        <f t="shared" si="1310"/>
        <v>-</v>
      </c>
      <c r="I5234" s="30">
        <f t="shared" si="1315"/>
        <v>22</v>
      </c>
      <c r="J5234" s="35" t="str">
        <f t="shared" si="1311"/>
        <v>Reliance Interval Fund - II - Series 3 - Growth Plan - Growth Option</v>
      </c>
      <c r="K5234" s="35">
        <f t="shared" si="1316"/>
        <v>91</v>
      </c>
      <c r="L5234" s="30" t="str">
        <f t="shared" si="1317"/>
        <v>12.7519</v>
      </c>
      <c r="M5234" s="30">
        <f t="shared" si="1318"/>
        <v>99</v>
      </c>
      <c r="N5234" s="30" t="str">
        <f t="shared" si="1319"/>
        <v>12.7519</v>
      </c>
      <c r="O5234" s="30">
        <f t="shared" si="1320"/>
        <v>107</v>
      </c>
      <c r="P5234" s="30" t="str">
        <f t="shared" si="1321"/>
        <v>12.7519</v>
      </c>
      <c r="Q5234" s="30">
        <f t="shared" si="1322"/>
        <v>115</v>
      </c>
      <c r="R5234" s="36" t="str">
        <f t="shared" si="1323"/>
        <v>01-Nov-2016</v>
      </c>
      <c r="S5234" s="37">
        <f t="shared" si="1314"/>
        <v>12.751899999999999</v>
      </c>
    </row>
    <row r="5235" spans="1:19" ht="26">
      <c r="A5235" s="30" t="s">
        <v>10698</v>
      </c>
      <c r="D5235" s="30" t="str">
        <f t="shared" si="1308"/>
        <v>124876</v>
      </c>
      <c r="E5235" s="30">
        <f t="shared" si="1312"/>
        <v>7</v>
      </c>
      <c r="F5235" s="30" t="str">
        <f t="shared" si="1309"/>
        <v>INF204KA1BA4</v>
      </c>
      <c r="G5235" s="30">
        <f t="shared" si="1313"/>
        <v>20</v>
      </c>
      <c r="H5235" s="30" t="str">
        <f t="shared" si="1310"/>
        <v>-</v>
      </c>
      <c r="I5235" s="30">
        <f t="shared" si="1315"/>
        <v>22</v>
      </c>
      <c r="J5235" s="35" t="str">
        <f t="shared" si="1311"/>
        <v>Reliance Interval Fund - II - Series 4-Direct Plan-Growth Plan -Growth Option</v>
      </c>
      <c r="K5235" s="35">
        <f t="shared" si="1316"/>
        <v>100</v>
      </c>
      <c r="L5235" s="30" t="str">
        <f t="shared" si="1317"/>
        <v>13.4079</v>
      </c>
      <c r="M5235" s="30">
        <f t="shared" si="1318"/>
        <v>108</v>
      </c>
      <c r="N5235" s="30" t="str">
        <f t="shared" si="1319"/>
        <v>13.4079</v>
      </c>
      <c r="O5235" s="30">
        <f t="shared" si="1320"/>
        <v>116</v>
      </c>
      <c r="P5235" s="30" t="str">
        <f t="shared" si="1321"/>
        <v>13.4079</v>
      </c>
      <c r="Q5235" s="30">
        <f t="shared" si="1322"/>
        <v>124</v>
      </c>
      <c r="R5235" s="36" t="str">
        <f t="shared" si="1323"/>
        <v>08-Aug-2017</v>
      </c>
      <c r="S5235" s="37">
        <f t="shared" si="1314"/>
        <v>13.4079</v>
      </c>
    </row>
    <row r="5236" spans="1:19" ht="26">
      <c r="A5236" s="30" t="s">
        <v>10699</v>
      </c>
      <c r="D5236" s="30" t="str">
        <f t="shared" si="1308"/>
        <v>124877</v>
      </c>
      <c r="E5236" s="30">
        <f t="shared" si="1312"/>
        <v>7</v>
      </c>
      <c r="F5236" s="30" t="str">
        <f t="shared" si="1309"/>
        <v>INF204KA1BB2</v>
      </c>
      <c r="G5236" s="30">
        <f t="shared" si="1313"/>
        <v>20</v>
      </c>
      <c r="H5236" s="30" t="str">
        <f t="shared" si="1310"/>
        <v>INF204KA1BC0</v>
      </c>
      <c r="I5236" s="30">
        <f t="shared" si="1315"/>
        <v>33</v>
      </c>
      <c r="J5236" s="35" t="str">
        <f t="shared" si="1311"/>
        <v>Reliance Interval Fund - II - Series 4-Dividend Plan -Dividend Option</v>
      </c>
      <c r="K5236" s="35">
        <f t="shared" si="1316"/>
        <v>103</v>
      </c>
      <c r="L5236" s="30" t="str">
        <f t="shared" si="1317"/>
        <v>10.5098</v>
      </c>
      <c r="M5236" s="30">
        <f t="shared" si="1318"/>
        <v>111</v>
      </c>
      <c r="N5236" s="30" t="str">
        <f t="shared" si="1319"/>
        <v>10.5098</v>
      </c>
      <c r="O5236" s="30">
        <f t="shared" si="1320"/>
        <v>119</v>
      </c>
      <c r="P5236" s="30" t="str">
        <f t="shared" si="1321"/>
        <v>10.5098</v>
      </c>
      <c r="Q5236" s="30">
        <f t="shared" si="1322"/>
        <v>127</v>
      </c>
      <c r="R5236" s="36" t="str">
        <f t="shared" si="1323"/>
        <v>08-Aug-2017</v>
      </c>
      <c r="S5236" s="37">
        <f t="shared" si="1314"/>
        <v>10.5098</v>
      </c>
    </row>
    <row r="5237" spans="1:19" ht="26">
      <c r="A5237" s="30" t="s">
        <v>10700</v>
      </c>
      <c r="D5237" s="30" t="str">
        <f t="shared" si="1308"/>
        <v>124874</v>
      </c>
      <c r="E5237" s="30">
        <f t="shared" si="1312"/>
        <v>7</v>
      </c>
      <c r="F5237" s="30" t="str">
        <f t="shared" si="1309"/>
        <v>INF204KA1BD8</v>
      </c>
      <c r="G5237" s="30">
        <f t="shared" si="1313"/>
        <v>20</v>
      </c>
      <c r="H5237" s="30" t="str">
        <f t="shared" si="1310"/>
        <v>-</v>
      </c>
      <c r="I5237" s="30">
        <f t="shared" si="1315"/>
        <v>22</v>
      </c>
      <c r="J5237" s="35" t="str">
        <f t="shared" si="1311"/>
        <v>Reliance Interval Fund - II - Series 4-Growth Plan-Growth Option</v>
      </c>
      <c r="K5237" s="35">
        <f t="shared" si="1316"/>
        <v>87</v>
      </c>
      <c r="L5237" s="30" t="str">
        <f t="shared" si="1317"/>
        <v>13.3757</v>
      </c>
      <c r="M5237" s="30">
        <f t="shared" si="1318"/>
        <v>95</v>
      </c>
      <c r="N5237" s="30" t="str">
        <f t="shared" si="1319"/>
        <v>13.3757</v>
      </c>
      <c r="O5237" s="30">
        <f t="shared" si="1320"/>
        <v>103</v>
      </c>
      <c r="P5237" s="30" t="str">
        <f t="shared" si="1321"/>
        <v>13.3757</v>
      </c>
      <c r="Q5237" s="30">
        <f t="shared" si="1322"/>
        <v>111</v>
      </c>
      <c r="R5237" s="36" t="str">
        <f t="shared" si="1323"/>
        <v>08-Aug-2017</v>
      </c>
      <c r="S5237" s="37">
        <f t="shared" si="1314"/>
        <v>13.3757</v>
      </c>
    </row>
    <row r="5238" spans="1:19" ht="26">
      <c r="A5238" s="30" t="s">
        <v>10701</v>
      </c>
      <c r="D5238" s="30" t="str">
        <f t="shared" si="1308"/>
        <v>118804</v>
      </c>
      <c r="E5238" s="30">
        <f t="shared" si="1312"/>
        <v>7</v>
      </c>
      <c r="F5238" s="30" t="str">
        <f t="shared" si="1309"/>
        <v>INF204K01B81</v>
      </c>
      <c r="G5238" s="30">
        <f t="shared" si="1313"/>
        <v>20</v>
      </c>
      <c r="H5238" s="30" t="str">
        <f t="shared" si="1310"/>
        <v>-</v>
      </c>
      <c r="I5238" s="30">
        <f t="shared" si="1315"/>
        <v>22</v>
      </c>
      <c r="J5238" s="35" t="str">
        <f t="shared" si="1311"/>
        <v>Reliance Annual Interval Fund - Series I - Direct Plan Growth Plan - Growth</v>
      </c>
      <c r="K5238" s="35">
        <f t="shared" si="1316"/>
        <v>98</v>
      </c>
      <c r="L5238" s="30" t="str">
        <f t="shared" si="1317"/>
        <v>16.8767</v>
      </c>
      <c r="M5238" s="30">
        <f t="shared" si="1318"/>
        <v>106</v>
      </c>
      <c r="N5238" s="30" t="str">
        <f t="shared" si="1319"/>
        <v>16.8767</v>
      </c>
      <c r="O5238" s="30">
        <f t="shared" si="1320"/>
        <v>114</v>
      </c>
      <c r="P5238" s="30" t="str">
        <f t="shared" si="1321"/>
        <v>16.8767</v>
      </c>
      <c r="Q5238" s="30">
        <f t="shared" si="1322"/>
        <v>122</v>
      </c>
      <c r="R5238" s="36" t="str">
        <f t="shared" si="1323"/>
        <v>08-Aug-2017</v>
      </c>
      <c r="S5238" s="37">
        <f t="shared" si="1314"/>
        <v>16.8767</v>
      </c>
    </row>
    <row r="5239" spans="1:19" ht="26">
      <c r="A5239" s="30" t="s">
        <v>10702</v>
      </c>
      <c r="D5239" s="30" t="str">
        <f t="shared" si="1308"/>
        <v>105660</v>
      </c>
      <c r="E5239" s="30">
        <f t="shared" si="1312"/>
        <v>7</v>
      </c>
      <c r="F5239" s="30" t="str">
        <f t="shared" si="1309"/>
        <v>INF204K01ED4</v>
      </c>
      <c r="G5239" s="30">
        <f t="shared" si="1313"/>
        <v>20</v>
      </c>
      <c r="H5239" s="30" t="str">
        <f t="shared" si="1310"/>
        <v>INF204K01EE2</v>
      </c>
      <c r="I5239" s="30">
        <f t="shared" si="1315"/>
        <v>33</v>
      </c>
      <c r="J5239" s="35" t="str">
        <f t="shared" si="1311"/>
        <v>Reliance Interval Fund Annual Interval Fund Series-I -Dividend Option</v>
      </c>
      <c r="K5239" s="35">
        <f t="shared" si="1316"/>
        <v>103</v>
      </c>
      <c r="L5239" s="30" t="str">
        <f t="shared" si="1317"/>
        <v>10.0842</v>
      </c>
      <c r="M5239" s="30">
        <f t="shared" si="1318"/>
        <v>111</v>
      </c>
      <c r="N5239" s="30" t="str">
        <f t="shared" si="1319"/>
        <v>10.0842</v>
      </c>
      <c r="O5239" s="30">
        <f t="shared" si="1320"/>
        <v>119</v>
      </c>
      <c r="P5239" s="30" t="str">
        <f t="shared" si="1321"/>
        <v>10.0842</v>
      </c>
      <c r="Q5239" s="30">
        <f t="shared" si="1322"/>
        <v>127</v>
      </c>
      <c r="R5239" s="36" t="str">
        <f t="shared" si="1323"/>
        <v>08-Aug-2017</v>
      </c>
      <c r="S5239" s="37">
        <f t="shared" si="1314"/>
        <v>10.084199999999999</v>
      </c>
    </row>
    <row r="5240" spans="1:19" ht="26">
      <c r="A5240" s="30" t="s">
        <v>10703</v>
      </c>
      <c r="D5240" s="30" t="str">
        <f t="shared" si="1308"/>
        <v>105663</v>
      </c>
      <c r="E5240" s="30">
        <f t="shared" si="1312"/>
        <v>7</v>
      </c>
      <c r="F5240" s="30" t="str">
        <f t="shared" si="1309"/>
        <v>INF204K01EC6</v>
      </c>
      <c r="G5240" s="30">
        <f t="shared" si="1313"/>
        <v>20</v>
      </c>
      <c r="H5240" s="30" t="str">
        <f t="shared" si="1310"/>
        <v>-</v>
      </c>
      <c r="I5240" s="30">
        <f t="shared" si="1315"/>
        <v>22</v>
      </c>
      <c r="J5240" s="35" t="str">
        <f t="shared" si="1311"/>
        <v>Reliance Interval Fund Annual Interval Fund Series-I- Growth Option</v>
      </c>
      <c r="K5240" s="35">
        <f t="shared" si="1316"/>
        <v>90</v>
      </c>
      <c r="L5240" s="30" t="str">
        <f t="shared" si="1317"/>
        <v>16.8093</v>
      </c>
      <c r="M5240" s="30">
        <f t="shared" si="1318"/>
        <v>98</v>
      </c>
      <c r="N5240" s="30" t="str">
        <f t="shared" si="1319"/>
        <v>16.8093</v>
      </c>
      <c r="O5240" s="30">
        <f t="shared" si="1320"/>
        <v>106</v>
      </c>
      <c r="P5240" s="30" t="str">
        <f t="shared" si="1321"/>
        <v>16.8093</v>
      </c>
      <c r="Q5240" s="30">
        <f t="shared" si="1322"/>
        <v>114</v>
      </c>
      <c r="R5240" s="36" t="str">
        <f t="shared" si="1323"/>
        <v>08-Aug-2017</v>
      </c>
      <c r="S5240" s="37">
        <f t="shared" si="1314"/>
        <v>16.8093</v>
      </c>
    </row>
    <row r="5241" spans="1:19" ht="26">
      <c r="A5241" s="30" t="s">
        <v>10704</v>
      </c>
      <c r="D5241" s="30" t="str">
        <f t="shared" si="1308"/>
        <v>105661</v>
      </c>
      <c r="E5241" s="30">
        <f t="shared" si="1312"/>
        <v>7</v>
      </c>
      <c r="F5241" s="30" t="str">
        <f t="shared" si="1309"/>
        <v>INF204K01DZ9</v>
      </c>
      <c r="G5241" s="30">
        <f t="shared" si="1313"/>
        <v>20</v>
      </c>
      <c r="H5241" s="30" t="str">
        <f t="shared" si="1310"/>
        <v>-</v>
      </c>
      <c r="I5241" s="30">
        <f t="shared" si="1315"/>
        <v>22</v>
      </c>
      <c r="J5241" s="35" t="str">
        <f t="shared" si="1311"/>
        <v>Reliance Interval Fund Annual Interval Fund Series-I-Retail Plan Growth Option</v>
      </c>
      <c r="K5241" s="35">
        <f t="shared" si="1316"/>
        <v>101</v>
      </c>
      <c r="L5241" s="30" t="str">
        <f t="shared" si="1317"/>
        <v>22.6681</v>
      </c>
      <c r="M5241" s="30">
        <f t="shared" si="1318"/>
        <v>109</v>
      </c>
      <c r="N5241" s="30" t="str">
        <f t="shared" si="1319"/>
        <v>22.6681</v>
      </c>
      <c r="O5241" s="30">
        <f t="shared" si="1320"/>
        <v>117</v>
      </c>
      <c r="P5241" s="30" t="str">
        <f t="shared" si="1321"/>
        <v>22.6681</v>
      </c>
      <c r="Q5241" s="30">
        <f t="shared" si="1322"/>
        <v>125</v>
      </c>
      <c r="R5241" s="36" t="str">
        <f t="shared" si="1323"/>
        <v>08-Aug-2017</v>
      </c>
      <c r="S5241" s="37">
        <f t="shared" si="1314"/>
        <v>22.668099999999999</v>
      </c>
    </row>
    <row r="5242" spans="1:19" ht="26">
      <c r="A5242" s="30" t="s">
        <v>10705</v>
      </c>
      <c r="D5242" s="30" t="str">
        <f t="shared" si="1308"/>
        <v>105662</v>
      </c>
      <c r="E5242" s="30">
        <f t="shared" si="1312"/>
        <v>7</v>
      </c>
      <c r="F5242" s="30" t="str">
        <f t="shared" si="1309"/>
        <v>INF204K01EA0</v>
      </c>
      <c r="G5242" s="30">
        <f t="shared" si="1313"/>
        <v>20</v>
      </c>
      <c r="H5242" s="30" t="str">
        <f t="shared" si="1310"/>
        <v>INF204K01EB8</v>
      </c>
      <c r="I5242" s="30">
        <f t="shared" si="1315"/>
        <v>33</v>
      </c>
      <c r="J5242" s="35" t="str">
        <f t="shared" si="1311"/>
        <v>Reliance Interval Fund Annual Interval Fund Series-I-Retail Plan-Dividend Option</v>
      </c>
      <c r="K5242" s="35">
        <f t="shared" si="1316"/>
        <v>114</v>
      </c>
      <c r="L5242" s="30" t="str">
        <f t="shared" si="1317"/>
        <v>10.0842</v>
      </c>
      <c r="M5242" s="30">
        <f t="shared" si="1318"/>
        <v>122</v>
      </c>
      <c r="N5242" s="30" t="str">
        <f t="shared" si="1319"/>
        <v>10.0842</v>
      </c>
      <c r="O5242" s="30">
        <f t="shared" si="1320"/>
        <v>130</v>
      </c>
      <c r="P5242" s="30" t="str">
        <f t="shared" si="1321"/>
        <v>10.0842</v>
      </c>
      <c r="Q5242" s="30">
        <f t="shared" si="1322"/>
        <v>138</v>
      </c>
      <c r="R5242" s="36" t="str">
        <f t="shared" si="1323"/>
        <v>08-Aug-2017</v>
      </c>
      <c r="S5242" s="37">
        <f t="shared" si="1314"/>
        <v>10.084199999999999</v>
      </c>
    </row>
    <row r="5243" spans="1:19" ht="26">
      <c r="A5243" s="30" t="s">
        <v>10706</v>
      </c>
      <c r="D5243" s="30" t="str">
        <f t="shared" si="1308"/>
        <v>105230</v>
      </c>
      <c r="E5243" s="30">
        <f t="shared" si="1312"/>
        <v>7</v>
      </c>
      <c r="F5243" s="30" t="str">
        <f t="shared" si="1309"/>
        <v>INF204K01CW8</v>
      </c>
      <c r="G5243" s="30">
        <f t="shared" si="1313"/>
        <v>20</v>
      </c>
      <c r="H5243" s="30" t="str">
        <f t="shared" si="1310"/>
        <v>INF204K01CX6</v>
      </c>
      <c r="I5243" s="30">
        <f t="shared" si="1315"/>
        <v>33</v>
      </c>
      <c r="J5243" s="35" t="str">
        <f t="shared" si="1311"/>
        <v>Reliance Interval Fund-Monthly Interval Fund-Series-I -Dividend Option</v>
      </c>
      <c r="K5243" s="35">
        <f t="shared" si="1316"/>
        <v>104</v>
      </c>
      <c r="L5243" s="30" t="str">
        <f t="shared" si="1317"/>
        <v>10.0403</v>
      </c>
      <c r="M5243" s="30">
        <f t="shared" si="1318"/>
        <v>112</v>
      </c>
      <c r="N5243" s="30" t="str">
        <f t="shared" si="1319"/>
        <v>10.0403</v>
      </c>
      <c r="O5243" s="30">
        <f t="shared" si="1320"/>
        <v>120</v>
      </c>
      <c r="P5243" s="30" t="str">
        <f t="shared" si="1321"/>
        <v>10.0403</v>
      </c>
      <c r="Q5243" s="30">
        <f t="shared" si="1322"/>
        <v>128</v>
      </c>
      <c r="R5243" s="36" t="str">
        <f t="shared" si="1323"/>
        <v>08-Aug-2017</v>
      </c>
      <c r="S5243" s="37">
        <f t="shared" si="1314"/>
        <v>10.0403</v>
      </c>
    </row>
    <row r="5244" spans="1:19" ht="26">
      <c r="A5244" s="30" t="s">
        <v>10707</v>
      </c>
      <c r="D5244" s="30" t="str">
        <f t="shared" si="1308"/>
        <v>105229</v>
      </c>
      <c r="E5244" s="30">
        <f t="shared" si="1312"/>
        <v>7</v>
      </c>
      <c r="F5244" s="30" t="str">
        <f t="shared" si="1309"/>
        <v>INF204K01CV0</v>
      </c>
      <c r="G5244" s="30">
        <f t="shared" si="1313"/>
        <v>20</v>
      </c>
      <c r="H5244" s="30" t="str">
        <f t="shared" si="1310"/>
        <v>-</v>
      </c>
      <c r="I5244" s="30">
        <f t="shared" si="1315"/>
        <v>22</v>
      </c>
      <c r="J5244" s="35" t="str">
        <f t="shared" si="1311"/>
        <v>Reliance Interval Fund-Monthly Interval Fund-Series-I- Growth Option</v>
      </c>
      <c r="K5244" s="35">
        <f t="shared" si="1316"/>
        <v>91</v>
      </c>
      <c r="L5244" s="30" t="str">
        <f t="shared" si="1317"/>
        <v>22.0568</v>
      </c>
      <c r="M5244" s="30">
        <f t="shared" si="1318"/>
        <v>99</v>
      </c>
      <c r="N5244" s="30" t="str">
        <f t="shared" si="1319"/>
        <v>22.0568</v>
      </c>
      <c r="O5244" s="30">
        <f t="shared" si="1320"/>
        <v>107</v>
      </c>
      <c r="P5244" s="30" t="str">
        <f t="shared" si="1321"/>
        <v>22.0568</v>
      </c>
      <c r="Q5244" s="30">
        <f t="shared" si="1322"/>
        <v>115</v>
      </c>
      <c r="R5244" s="36" t="str">
        <f t="shared" si="1323"/>
        <v>08-Aug-2017</v>
      </c>
      <c r="S5244" s="37">
        <f t="shared" si="1314"/>
        <v>22.056799999999999</v>
      </c>
    </row>
    <row r="5245" spans="1:19" ht="26">
      <c r="A5245" s="30" t="s">
        <v>10708</v>
      </c>
      <c r="D5245" s="30" t="str">
        <f t="shared" si="1308"/>
        <v>105232</v>
      </c>
      <c r="E5245" s="30">
        <f t="shared" si="1312"/>
        <v>7</v>
      </c>
      <c r="F5245" s="30" t="str">
        <f t="shared" si="1309"/>
        <v>INF204K01CZ1</v>
      </c>
      <c r="G5245" s="30">
        <f t="shared" si="1313"/>
        <v>20</v>
      </c>
      <c r="H5245" s="30" t="str">
        <f t="shared" si="1310"/>
        <v>INF204K01DA2</v>
      </c>
      <c r="I5245" s="30">
        <f t="shared" si="1315"/>
        <v>33</v>
      </c>
      <c r="J5245" s="35" t="str">
        <f t="shared" si="1311"/>
        <v>Reliance Interval Fund-Monthly Interval Fund-Series-I-Institutional Plan-Dividend Option</v>
      </c>
      <c r="K5245" s="35">
        <f t="shared" si="1316"/>
        <v>122</v>
      </c>
      <c r="L5245" s="30" t="str">
        <f t="shared" si="1317"/>
        <v>10.0403</v>
      </c>
      <c r="M5245" s="30">
        <f t="shared" si="1318"/>
        <v>130</v>
      </c>
      <c r="N5245" s="30" t="str">
        <f t="shared" si="1319"/>
        <v>10.0403</v>
      </c>
      <c r="O5245" s="30">
        <f t="shared" si="1320"/>
        <v>138</v>
      </c>
      <c r="P5245" s="30" t="str">
        <f t="shared" si="1321"/>
        <v>10.0403</v>
      </c>
      <c r="Q5245" s="30">
        <f t="shared" si="1322"/>
        <v>146</v>
      </c>
      <c r="R5245" s="36" t="str">
        <f t="shared" si="1323"/>
        <v>08-Aug-2017</v>
      </c>
      <c r="S5245" s="37">
        <f t="shared" si="1314"/>
        <v>10.0403</v>
      </c>
    </row>
    <row r="5246" spans="1:19" ht="26">
      <c r="A5246" s="30" t="s">
        <v>10709</v>
      </c>
      <c r="D5246" s="30" t="str">
        <f t="shared" si="1308"/>
        <v>118596</v>
      </c>
      <c r="E5246" s="30">
        <f t="shared" si="1312"/>
        <v>7</v>
      </c>
      <c r="F5246" s="30" t="str">
        <f t="shared" si="1309"/>
        <v>INF204K01ZB3</v>
      </c>
      <c r="G5246" s="30">
        <f t="shared" si="1313"/>
        <v>20</v>
      </c>
      <c r="H5246" s="30" t="str">
        <f t="shared" si="1310"/>
        <v>INF204K01ZC1</v>
      </c>
      <c r="I5246" s="30">
        <f t="shared" si="1315"/>
        <v>33</v>
      </c>
      <c r="J5246" s="35" t="str">
        <f t="shared" si="1311"/>
        <v>Reliance Monthly Interval Fund - Series I - Direct Plan Dividend Plan - Dividend Payout Option</v>
      </c>
      <c r="K5246" s="35">
        <f t="shared" si="1316"/>
        <v>128</v>
      </c>
      <c r="L5246" s="30" t="str">
        <f t="shared" si="1317"/>
        <v>10.0409</v>
      </c>
      <c r="M5246" s="30">
        <f t="shared" si="1318"/>
        <v>136</v>
      </c>
      <c r="N5246" s="30" t="str">
        <f t="shared" si="1319"/>
        <v>10.0409</v>
      </c>
      <c r="O5246" s="30">
        <f t="shared" si="1320"/>
        <v>144</v>
      </c>
      <c r="P5246" s="30" t="str">
        <f t="shared" si="1321"/>
        <v>10.0409</v>
      </c>
      <c r="Q5246" s="30">
        <f t="shared" si="1322"/>
        <v>152</v>
      </c>
      <c r="R5246" s="36" t="str">
        <f t="shared" si="1323"/>
        <v>08-Aug-2017</v>
      </c>
      <c r="S5246" s="37">
        <f t="shared" si="1314"/>
        <v>10.040900000000001</v>
      </c>
    </row>
    <row r="5247" spans="1:19" ht="26">
      <c r="A5247" s="30" t="s">
        <v>10710</v>
      </c>
      <c r="D5247" s="30" t="str">
        <f t="shared" si="1308"/>
        <v>118598</v>
      </c>
      <c r="E5247" s="30">
        <f t="shared" si="1312"/>
        <v>7</v>
      </c>
      <c r="F5247" s="30" t="str">
        <f t="shared" si="1309"/>
        <v>INF204K01ZA5</v>
      </c>
      <c r="G5247" s="30">
        <f t="shared" si="1313"/>
        <v>20</v>
      </c>
      <c r="H5247" s="30" t="str">
        <f t="shared" si="1310"/>
        <v>-</v>
      </c>
      <c r="I5247" s="30">
        <f t="shared" si="1315"/>
        <v>22</v>
      </c>
      <c r="J5247" s="35" t="str">
        <f t="shared" si="1311"/>
        <v>Reliance Monthly Interval Fund - Series I - Direct Plan Growth Plan - Growth</v>
      </c>
      <c r="K5247" s="35">
        <f t="shared" si="1316"/>
        <v>99</v>
      </c>
      <c r="L5247" s="30" t="str">
        <f t="shared" si="1317"/>
        <v>22.1282</v>
      </c>
      <c r="M5247" s="30">
        <f t="shared" si="1318"/>
        <v>107</v>
      </c>
      <c r="N5247" s="30" t="str">
        <f t="shared" si="1319"/>
        <v>22.1282</v>
      </c>
      <c r="O5247" s="30">
        <f t="shared" si="1320"/>
        <v>115</v>
      </c>
      <c r="P5247" s="30" t="str">
        <f t="shared" si="1321"/>
        <v>22.1282</v>
      </c>
      <c r="Q5247" s="30">
        <f t="shared" si="1322"/>
        <v>123</v>
      </c>
      <c r="R5247" s="36" t="str">
        <f t="shared" si="1323"/>
        <v>08-Aug-2017</v>
      </c>
      <c r="S5247" s="37">
        <f t="shared" si="1314"/>
        <v>22.1282</v>
      </c>
    </row>
    <row r="5248" spans="1:19" ht="26">
      <c r="A5248" s="30" t="s">
        <v>10711</v>
      </c>
      <c r="D5248" s="30" t="str">
        <f t="shared" si="1308"/>
        <v>105401</v>
      </c>
      <c r="E5248" s="30">
        <f t="shared" si="1312"/>
        <v>7</v>
      </c>
      <c r="F5248" s="30" t="str">
        <f t="shared" si="1309"/>
        <v>INF204K01DC8</v>
      </c>
      <c r="G5248" s="30">
        <f t="shared" si="1313"/>
        <v>20</v>
      </c>
      <c r="H5248" s="30" t="str">
        <f t="shared" si="1310"/>
        <v>INF204K01DD6</v>
      </c>
      <c r="I5248" s="30">
        <f t="shared" si="1315"/>
        <v>33</v>
      </c>
      <c r="J5248" s="35" t="str">
        <f t="shared" si="1311"/>
        <v>Reliance Interval Fund-Monthly Interval Fund-Series-II -Dividend Option</v>
      </c>
      <c r="K5248" s="35">
        <f t="shared" si="1316"/>
        <v>105</v>
      </c>
      <c r="L5248" s="30" t="str">
        <f t="shared" si="1317"/>
        <v>10.0134</v>
      </c>
      <c r="M5248" s="30">
        <f t="shared" si="1318"/>
        <v>113</v>
      </c>
      <c r="N5248" s="30" t="str">
        <f t="shared" si="1319"/>
        <v>10.0134</v>
      </c>
      <c r="O5248" s="30">
        <f t="shared" si="1320"/>
        <v>121</v>
      </c>
      <c r="P5248" s="30" t="str">
        <f t="shared" si="1321"/>
        <v>10.0134</v>
      </c>
      <c r="Q5248" s="30">
        <f t="shared" si="1322"/>
        <v>129</v>
      </c>
      <c r="R5248" s="36" t="str">
        <f t="shared" si="1323"/>
        <v>08-Aug-2017</v>
      </c>
      <c r="S5248" s="37">
        <f t="shared" si="1314"/>
        <v>10.013400000000001</v>
      </c>
    </row>
    <row r="5249" spans="1:19" ht="26">
      <c r="A5249" s="30" t="s">
        <v>10712</v>
      </c>
      <c r="D5249" s="30" t="str">
        <f t="shared" si="1308"/>
        <v>105400</v>
      </c>
      <c r="E5249" s="30">
        <f t="shared" si="1312"/>
        <v>7</v>
      </c>
      <c r="F5249" s="30" t="str">
        <f t="shared" si="1309"/>
        <v>INF204K01DB0</v>
      </c>
      <c r="G5249" s="30">
        <f t="shared" si="1313"/>
        <v>20</v>
      </c>
      <c r="H5249" s="30" t="str">
        <f t="shared" si="1310"/>
        <v>-</v>
      </c>
      <c r="I5249" s="30">
        <f t="shared" si="1315"/>
        <v>22</v>
      </c>
      <c r="J5249" s="35" t="str">
        <f t="shared" si="1311"/>
        <v>Reliance Interval Fund-Monthly Interval Fund-Series-II -Growth Option</v>
      </c>
      <c r="K5249" s="35">
        <f t="shared" si="1316"/>
        <v>92</v>
      </c>
      <c r="L5249" s="30" t="str">
        <f t="shared" si="1317"/>
        <v>22.0077</v>
      </c>
      <c r="M5249" s="30">
        <f t="shared" si="1318"/>
        <v>100</v>
      </c>
      <c r="N5249" s="30" t="str">
        <f t="shared" si="1319"/>
        <v>22.0077</v>
      </c>
      <c r="O5249" s="30">
        <f t="shared" si="1320"/>
        <v>108</v>
      </c>
      <c r="P5249" s="30" t="str">
        <f t="shared" si="1321"/>
        <v>22.0077</v>
      </c>
      <c r="Q5249" s="30">
        <f t="shared" si="1322"/>
        <v>116</v>
      </c>
      <c r="R5249" s="36" t="str">
        <f t="shared" si="1323"/>
        <v>08-Aug-2017</v>
      </c>
      <c r="S5249" s="37">
        <f t="shared" si="1314"/>
        <v>22.0077</v>
      </c>
    </row>
    <row r="5250" spans="1:19" ht="26">
      <c r="A5250" s="30" t="s">
        <v>10713</v>
      </c>
      <c r="D5250" s="30" t="str">
        <f t="shared" si="1308"/>
        <v>105402</v>
      </c>
      <c r="E5250" s="30">
        <f t="shared" si="1312"/>
        <v>7</v>
      </c>
      <c r="F5250" s="30" t="str">
        <f t="shared" si="1309"/>
        <v>INF204K01DF1</v>
      </c>
      <c r="G5250" s="30">
        <f t="shared" si="1313"/>
        <v>20</v>
      </c>
      <c r="H5250" s="30" t="str">
        <f t="shared" si="1310"/>
        <v>INF204K01DG9</v>
      </c>
      <c r="I5250" s="30">
        <f t="shared" si="1315"/>
        <v>33</v>
      </c>
      <c r="J5250" s="35" t="str">
        <f t="shared" si="1311"/>
        <v>Reliance Interval Fund-Monthly Interval Fund-Series-II-Institutional Plan-Dividend Option</v>
      </c>
      <c r="K5250" s="35">
        <f t="shared" si="1316"/>
        <v>123</v>
      </c>
      <c r="L5250" s="30" t="str">
        <f t="shared" si="1317"/>
        <v>10.0134</v>
      </c>
      <c r="M5250" s="30">
        <f t="shared" si="1318"/>
        <v>131</v>
      </c>
      <c r="N5250" s="30" t="str">
        <f t="shared" si="1319"/>
        <v>10.0134</v>
      </c>
      <c r="O5250" s="30">
        <f t="shared" si="1320"/>
        <v>139</v>
      </c>
      <c r="P5250" s="30" t="str">
        <f t="shared" si="1321"/>
        <v>10.0134</v>
      </c>
      <c r="Q5250" s="30">
        <f t="shared" si="1322"/>
        <v>147</v>
      </c>
      <c r="R5250" s="36" t="str">
        <f t="shared" si="1323"/>
        <v>08-Aug-2017</v>
      </c>
      <c r="S5250" s="37">
        <f t="shared" si="1314"/>
        <v>10.013400000000001</v>
      </c>
    </row>
    <row r="5251" spans="1:19" ht="26">
      <c r="A5251" s="30" t="s">
        <v>10714</v>
      </c>
      <c r="D5251" s="30" t="str">
        <f t="shared" si="1308"/>
        <v>118594</v>
      </c>
      <c r="E5251" s="30">
        <f t="shared" si="1312"/>
        <v>7</v>
      </c>
      <c r="F5251" s="30" t="str">
        <f t="shared" si="1309"/>
        <v>INF204K01ZE7</v>
      </c>
      <c r="G5251" s="30">
        <f t="shared" si="1313"/>
        <v>20</v>
      </c>
      <c r="H5251" s="30" t="str">
        <f t="shared" si="1310"/>
        <v>INF204K01ZF4</v>
      </c>
      <c r="I5251" s="30">
        <f t="shared" si="1315"/>
        <v>33</v>
      </c>
      <c r="J5251" s="35" t="str">
        <f t="shared" si="1311"/>
        <v>Reliance Monthly Interval Fund - Series II - Direct Plan Dividend Plan - Dividend Payout Option</v>
      </c>
      <c r="K5251" s="35">
        <f t="shared" si="1316"/>
        <v>129</v>
      </c>
      <c r="L5251" s="30" t="str">
        <f t="shared" si="1317"/>
        <v>10.0141</v>
      </c>
      <c r="M5251" s="30">
        <f t="shared" si="1318"/>
        <v>137</v>
      </c>
      <c r="N5251" s="30" t="str">
        <f t="shared" si="1319"/>
        <v>10.0141</v>
      </c>
      <c r="O5251" s="30">
        <f t="shared" si="1320"/>
        <v>145</v>
      </c>
      <c r="P5251" s="30" t="str">
        <f t="shared" si="1321"/>
        <v>10.0141</v>
      </c>
      <c r="Q5251" s="30">
        <f t="shared" si="1322"/>
        <v>153</v>
      </c>
      <c r="R5251" s="36" t="str">
        <f t="shared" si="1323"/>
        <v>08-Aug-2017</v>
      </c>
      <c r="S5251" s="37">
        <f t="shared" si="1314"/>
        <v>10.014099999999999</v>
      </c>
    </row>
    <row r="5252" spans="1:19" ht="26">
      <c r="A5252" s="30" t="s">
        <v>10715</v>
      </c>
      <c r="D5252" s="30" t="str">
        <f t="shared" si="1308"/>
        <v>118595</v>
      </c>
      <c r="E5252" s="30">
        <f t="shared" si="1312"/>
        <v>7</v>
      </c>
      <c r="F5252" s="30" t="str">
        <f t="shared" si="1309"/>
        <v>INF204K01ZD9</v>
      </c>
      <c r="G5252" s="30">
        <f t="shared" si="1313"/>
        <v>20</v>
      </c>
      <c r="H5252" s="30" t="str">
        <f t="shared" si="1310"/>
        <v>-</v>
      </c>
      <c r="I5252" s="30">
        <f t="shared" si="1315"/>
        <v>22</v>
      </c>
      <c r="J5252" s="35" t="str">
        <f t="shared" si="1311"/>
        <v>Reliance Monthly Interval Fund - Series II - Direct Plan Growth Plan - Growth</v>
      </c>
      <c r="K5252" s="35">
        <f t="shared" si="1316"/>
        <v>100</v>
      </c>
      <c r="L5252" s="30" t="str">
        <f t="shared" si="1317"/>
        <v>22.1606</v>
      </c>
      <c r="M5252" s="30">
        <f t="shared" si="1318"/>
        <v>108</v>
      </c>
      <c r="N5252" s="30" t="str">
        <f t="shared" si="1319"/>
        <v>22.1606</v>
      </c>
      <c r="O5252" s="30">
        <f t="shared" si="1320"/>
        <v>116</v>
      </c>
      <c r="P5252" s="30" t="str">
        <f t="shared" si="1321"/>
        <v>22.1606</v>
      </c>
      <c r="Q5252" s="30">
        <f t="shared" si="1322"/>
        <v>124</v>
      </c>
      <c r="R5252" s="36" t="str">
        <f t="shared" si="1323"/>
        <v>08-Aug-2017</v>
      </c>
      <c r="S5252" s="37">
        <f t="shared" si="1314"/>
        <v>22.160599999999999</v>
      </c>
    </row>
    <row r="5253" spans="1:19" ht="26">
      <c r="A5253" s="30" t="s">
        <v>6036</v>
      </c>
      <c r="D5253" s="30" t="str">
        <f t="shared" si="1308"/>
        <v>105691</v>
      </c>
      <c r="E5253" s="30">
        <f t="shared" si="1312"/>
        <v>7</v>
      </c>
      <c r="F5253" s="30" t="str">
        <f t="shared" si="1309"/>
        <v>INF204K01DR6</v>
      </c>
      <c r="G5253" s="30">
        <f t="shared" si="1313"/>
        <v>20</v>
      </c>
      <c r="H5253" s="30" t="str">
        <f t="shared" si="1310"/>
        <v>INF204K01DS4</v>
      </c>
      <c r="I5253" s="30">
        <f t="shared" si="1315"/>
        <v>33</v>
      </c>
      <c r="J5253" s="35" t="str">
        <f t="shared" si="1311"/>
        <v>Reliance Interval Fund-Quarterly Interval Fund Serie-II-Institutional Plan -Dividend Option</v>
      </c>
      <c r="K5253" s="35">
        <f t="shared" si="1316"/>
        <v>125</v>
      </c>
      <c r="L5253" s="30" t="str">
        <f t="shared" si="1317"/>
        <v>10.0304</v>
      </c>
      <c r="M5253" s="30">
        <f t="shared" si="1318"/>
        <v>133</v>
      </c>
      <c r="N5253" s="30" t="str">
        <f t="shared" si="1319"/>
        <v>10.0304</v>
      </c>
      <c r="O5253" s="30">
        <f t="shared" si="1320"/>
        <v>141</v>
      </c>
      <c r="P5253" s="30" t="str">
        <f t="shared" si="1321"/>
        <v>10.0304</v>
      </c>
      <c r="Q5253" s="30">
        <f t="shared" si="1322"/>
        <v>149</v>
      </c>
      <c r="R5253" s="36" t="str">
        <f t="shared" si="1323"/>
        <v>07-Nov-2016</v>
      </c>
      <c r="S5253" s="37">
        <f t="shared" si="1314"/>
        <v>10.0304</v>
      </c>
    </row>
    <row r="5254" spans="1:19" ht="26">
      <c r="A5254" s="30" t="s">
        <v>10716</v>
      </c>
      <c r="D5254" s="30" t="str">
        <f t="shared" si="1308"/>
        <v>105692</v>
      </c>
      <c r="E5254" s="30">
        <f t="shared" si="1312"/>
        <v>7</v>
      </c>
      <c r="F5254" s="30" t="str">
        <f t="shared" si="1309"/>
        <v>INF204K01DO3</v>
      </c>
      <c r="G5254" s="30">
        <f t="shared" si="1313"/>
        <v>20</v>
      </c>
      <c r="H5254" s="30" t="str">
        <f t="shared" si="1310"/>
        <v>INF204K01DP0</v>
      </c>
      <c r="I5254" s="30">
        <f t="shared" si="1315"/>
        <v>33</v>
      </c>
      <c r="J5254" s="35" t="str">
        <f t="shared" si="1311"/>
        <v>Reliance Interval Fund-Quarterly Interval Fund Series-II-Dividend Option</v>
      </c>
      <c r="K5254" s="35">
        <f t="shared" si="1316"/>
        <v>106</v>
      </c>
      <c r="L5254" s="30" t="str">
        <f t="shared" si="1317"/>
        <v>10.1883</v>
      </c>
      <c r="M5254" s="30">
        <f t="shared" si="1318"/>
        <v>114</v>
      </c>
      <c r="N5254" s="30" t="str">
        <f t="shared" si="1319"/>
        <v>10.1883</v>
      </c>
      <c r="O5254" s="30">
        <f t="shared" si="1320"/>
        <v>122</v>
      </c>
      <c r="P5254" s="30" t="str">
        <f t="shared" si="1321"/>
        <v>10.1883</v>
      </c>
      <c r="Q5254" s="30">
        <f t="shared" si="1322"/>
        <v>130</v>
      </c>
      <c r="R5254" s="36" t="str">
        <f t="shared" si="1323"/>
        <v>08-Aug-2017</v>
      </c>
      <c r="S5254" s="37">
        <f t="shared" si="1314"/>
        <v>10.1883</v>
      </c>
    </row>
    <row r="5255" spans="1:19" ht="26">
      <c r="A5255" s="30" t="s">
        <v>10717</v>
      </c>
      <c r="D5255" s="30" t="str">
        <f t="shared" ref="D5255:D5318" si="1324">IF(ISERROR(LEFT(A5255,SEARCH(";",A5255)-1)),"",LEFT(A5255,SEARCH(";",A5255)-1))</f>
        <v>105689</v>
      </c>
      <c r="E5255" s="30">
        <f t="shared" si="1312"/>
        <v>7</v>
      </c>
      <c r="F5255" s="30" t="str">
        <f t="shared" ref="F5255:F5318" si="1325">IF($D5255="",A5255,MID($A5255,E5255+1,SEARCH(";",$A5255,E5255+1)-E5255-1))</f>
        <v>INF204K01DN5</v>
      </c>
      <c r="G5255" s="30">
        <f t="shared" si="1313"/>
        <v>20</v>
      </c>
      <c r="H5255" s="30" t="str">
        <f t="shared" ref="H5255:H5318" si="1326">IF($D5255="","",MID($A5255,G5255+1,SEARCH(";",$A5255,G5255+1)-G5255-1))</f>
        <v>-</v>
      </c>
      <c r="I5255" s="30">
        <f t="shared" si="1315"/>
        <v>22</v>
      </c>
      <c r="J5255" s="35" t="str">
        <f t="shared" ref="J5255:J5318" si="1327">IF($D5255="","",MID($A5255,I5255+1,SEARCH(";",$A5255,I5255+1)-I5255-1))</f>
        <v>Reliance Interval Fund-Quarterly Interval Fund Series-II-Growth Option</v>
      </c>
      <c r="K5255" s="35">
        <f t="shared" si="1316"/>
        <v>93</v>
      </c>
      <c r="L5255" s="30" t="str">
        <f t="shared" si="1317"/>
        <v>22.6500</v>
      </c>
      <c r="M5255" s="30">
        <f t="shared" si="1318"/>
        <v>101</v>
      </c>
      <c r="N5255" s="30" t="str">
        <f t="shared" si="1319"/>
        <v>22.6500</v>
      </c>
      <c r="O5255" s="30">
        <f t="shared" si="1320"/>
        <v>109</v>
      </c>
      <c r="P5255" s="30" t="str">
        <f t="shared" si="1321"/>
        <v>22.6500</v>
      </c>
      <c r="Q5255" s="30">
        <f t="shared" si="1322"/>
        <v>117</v>
      </c>
      <c r="R5255" s="36" t="str">
        <f t="shared" si="1323"/>
        <v>08-Aug-2017</v>
      </c>
      <c r="S5255" s="37">
        <f t="shared" si="1314"/>
        <v>22.65</v>
      </c>
    </row>
    <row r="5256" spans="1:19" ht="26">
      <c r="A5256" s="30" t="s">
        <v>10718</v>
      </c>
      <c r="D5256" s="30" t="str">
        <f t="shared" si="1324"/>
        <v>118689</v>
      </c>
      <c r="E5256" s="30">
        <f t="shared" ref="E5256:E5319" si="1328">IF($D5256="","",LEN(D5256)+1)</f>
        <v>7</v>
      </c>
      <c r="F5256" s="30" t="str">
        <f t="shared" si="1325"/>
        <v>INF204K01F46</v>
      </c>
      <c r="G5256" s="30">
        <f t="shared" ref="G5256:G5319" si="1329">IF($D5256="","",E5256+(LEN(F5256)+1))</f>
        <v>20</v>
      </c>
      <c r="H5256" s="30" t="str">
        <f t="shared" si="1326"/>
        <v>INF204K01F53</v>
      </c>
      <c r="I5256" s="30">
        <f t="shared" si="1315"/>
        <v>33</v>
      </c>
      <c r="J5256" s="35" t="str">
        <f t="shared" si="1327"/>
        <v>Reliance Quarterly Interval Fund - Series II - Direct Plan Dividend Plan - Dividend Payout Option</v>
      </c>
      <c r="K5256" s="35">
        <f t="shared" si="1316"/>
        <v>131</v>
      </c>
      <c r="L5256" s="30" t="str">
        <f t="shared" si="1317"/>
        <v>10.1735</v>
      </c>
      <c r="M5256" s="30">
        <f t="shared" si="1318"/>
        <v>139</v>
      </c>
      <c r="N5256" s="30" t="str">
        <f t="shared" si="1319"/>
        <v>10.1735</v>
      </c>
      <c r="O5256" s="30">
        <f t="shared" si="1320"/>
        <v>147</v>
      </c>
      <c r="P5256" s="30" t="str">
        <f t="shared" si="1321"/>
        <v>10.1735</v>
      </c>
      <c r="Q5256" s="30">
        <f t="shared" si="1322"/>
        <v>155</v>
      </c>
      <c r="R5256" s="36" t="str">
        <f t="shared" si="1323"/>
        <v>08-Aug-2017</v>
      </c>
      <c r="S5256" s="37">
        <f t="shared" ref="S5256:S5319" si="1330">IF(L5256="","",L5256+0)</f>
        <v>10.173500000000001</v>
      </c>
    </row>
    <row r="5257" spans="1:19" ht="26">
      <c r="A5257" s="30" t="s">
        <v>10719</v>
      </c>
      <c r="D5257" s="30" t="str">
        <f t="shared" si="1324"/>
        <v>118691</v>
      </c>
      <c r="E5257" s="30">
        <f t="shared" si="1328"/>
        <v>7</v>
      </c>
      <c r="F5257" s="30" t="str">
        <f t="shared" si="1325"/>
        <v>INF204K01F61</v>
      </c>
      <c r="G5257" s="30">
        <f t="shared" si="1329"/>
        <v>20</v>
      </c>
      <c r="H5257" s="30" t="str">
        <f t="shared" si="1326"/>
        <v>-</v>
      </c>
      <c r="I5257" s="30">
        <f t="shared" si="1315"/>
        <v>22</v>
      </c>
      <c r="J5257" s="35" t="str">
        <f t="shared" si="1327"/>
        <v>Reliance Quarterly Interval Fund - Series II - Direct Plan Growth Plan - Growth</v>
      </c>
      <c r="K5257" s="35">
        <f t="shared" si="1316"/>
        <v>102</v>
      </c>
      <c r="L5257" s="30" t="str">
        <f t="shared" si="1317"/>
        <v>22.7598</v>
      </c>
      <c r="M5257" s="30">
        <f t="shared" si="1318"/>
        <v>110</v>
      </c>
      <c r="N5257" s="30" t="str">
        <f t="shared" si="1319"/>
        <v>22.7598</v>
      </c>
      <c r="O5257" s="30">
        <f t="shared" si="1320"/>
        <v>118</v>
      </c>
      <c r="P5257" s="30" t="str">
        <f t="shared" si="1321"/>
        <v>22.7598</v>
      </c>
      <c r="Q5257" s="30">
        <f t="shared" si="1322"/>
        <v>126</v>
      </c>
      <c r="R5257" s="36" t="str">
        <f t="shared" si="1323"/>
        <v>08-Aug-2017</v>
      </c>
      <c r="S5257" s="37">
        <f t="shared" si="1330"/>
        <v>22.759799999999998</v>
      </c>
    </row>
    <row r="5258" spans="1:19" ht="26">
      <c r="A5258" s="30" t="s">
        <v>10720</v>
      </c>
      <c r="D5258" s="30" t="str">
        <f t="shared" si="1324"/>
        <v>118621</v>
      </c>
      <c r="E5258" s="30">
        <f t="shared" si="1328"/>
        <v>7</v>
      </c>
      <c r="F5258" s="30" t="str">
        <f t="shared" si="1325"/>
        <v>INF204K01XU8</v>
      </c>
      <c r="G5258" s="30">
        <f t="shared" si="1329"/>
        <v>20</v>
      </c>
      <c r="H5258" s="30" t="str">
        <f t="shared" si="1326"/>
        <v>INF204K01XV6</v>
      </c>
      <c r="I5258" s="30">
        <f t="shared" si="1315"/>
        <v>33</v>
      </c>
      <c r="J5258" s="35" t="str">
        <f t="shared" si="1327"/>
        <v>Reliance Interval Fund - Quarterly Plan - Series I - Direct Plan Dividend Plan - Dividend Payout Option</v>
      </c>
      <c r="K5258" s="35">
        <f t="shared" si="1316"/>
        <v>137</v>
      </c>
      <c r="L5258" s="30" t="str">
        <f t="shared" si="1317"/>
        <v>10.0829</v>
      </c>
      <c r="M5258" s="30">
        <f t="shared" si="1318"/>
        <v>145</v>
      </c>
      <c r="N5258" s="30" t="str">
        <f t="shared" si="1319"/>
        <v>10.0829</v>
      </c>
      <c r="O5258" s="30">
        <f t="shared" si="1320"/>
        <v>153</v>
      </c>
      <c r="P5258" s="30" t="str">
        <f t="shared" si="1321"/>
        <v>10.0829</v>
      </c>
      <c r="Q5258" s="30">
        <f t="shared" si="1322"/>
        <v>161</v>
      </c>
      <c r="R5258" s="36" t="str">
        <f t="shared" si="1323"/>
        <v>08-Aug-2017</v>
      </c>
      <c r="S5258" s="37">
        <f t="shared" si="1330"/>
        <v>10.0829</v>
      </c>
    </row>
    <row r="5259" spans="1:19" ht="26">
      <c r="A5259" s="30" t="s">
        <v>10721</v>
      </c>
      <c r="D5259" s="30" t="str">
        <f t="shared" si="1324"/>
        <v>118623</v>
      </c>
      <c r="E5259" s="30">
        <f t="shared" si="1328"/>
        <v>7</v>
      </c>
      <c r="F5259" s="30" t="str">
        <f t="shared" si="1325"/>
        <v>INF204K01XT0</v>
      </c>
      <c r="G5259" s="30">
        <f t="shared" si="1329"/>
        <v>20</v>
      </c>
      <c r="H5259" s="30" t="str">
        <f t="shared" si="1326"/>
        <v>-</v>
      </c>
      <c r="I5259" s="30">
        <f t="shared" si="1315"/>
        <v>22</v>
      </c>
      <c r="J5259" s="35" t="str">
        <f t="shared" si="1327"/>
        <v>Reliance Interval Fund - Quarterly Plan - Series I - Direct Plan Growth Plan - Growth</v>
      </c>
      <c r="K5259" s="35">
        <f t="shared" si="1316"/>
        <v>108</v>
      </c>
      <c r="L5259" s="30" t="str">
        <f t="shared" si="1317"/>
        <v>22.5863</v>
      </c>
      <c r="M5259" s="30">
        <f t="shared" si="1318"/>
        <v>116</v>
      </c>
      <c r="N5259" s="30" t="str">
        <f t="shared" si="1319"/>
        <v>22.5863</v>
      </c>
      <c r="O5259" s="30">
        <f t="shared" si="1320"/>
        <v>124</v>
      </c>
      <c r="P5259" s="30" t="str">
        <f t="shared" si="1321"/>
        <v>22.5863</v>
      </c>
      <c r="Q5259" s="30">
        <f t="shared" si="1322"/>
        <v>132</v>
      </c>
      <c r="R5259" s="36" t="str">
        <f t="shared" si="1323"/>
        <v>08-Aug-2017</v>
      </c>
      <c r="S5259" s="37">
        <f t="shared" si="1330"/>
        <v>22.586300000000001</v>
      </c>
    </row>
    <row r="5260" spans="1:19" ht="26">
      <c r="A5260" s="30" t="s">
        <v>10722</v>
      </c>
      <c r="D5260" s="30" t="str">
        <f t="shared" si="1324"/>
        <v>105433</v>
      </c>
      <c r="E5260" s="30">
        <f t="shared" si="1328"/>
        <v>7</v>
      </c>
      <c r="F5260" s="30" t="str">
        <f t="shared" si="1325"/>
        <v>INF204K01DH7</v>
      </c>
      <c r="G5260" s="30">
        <f t="shared" si="1329"/>
        <v>20</v>
      </c>
      <c r="H5260" s="30" t="str">
        <f t="shared" si="1326"/>
        <v>-</v>
      </c>
      <c r="I5260" s="30">
        <f t="shared" si="1315"/>
        <v>22</v>
      </c>
      <c r="J5260" s="35" t="str">
        <f t="shared" si="1327"/>
        <v>Reliance Interval Fund-Quarterly Interval Fund-Series-I - Growth Option</v>
      </c>
      <c r="K5260" s="35">
        <f t="shared" si="1316"/>
        <v>94</v>
      </c>
      <c r="L5260" s="30" t="str">
        <f t="shared" si="1317"/>
        <v>22.4979</v>
      </c>
      <c r="M5260" s="30">
        <f t="shared" si="1318"/>
        <v>102</v>
      </c>
      <c r="N5260" s="30" t="str">
        <f t="shared" si="1319"/>
        <v>22.4979</v>
      </c>
      <c r="O5260" s="30">
        <f t="shared" si="1320"/>
        <v>110</v>
      </c>
      <c r="P5260" s="30" t="str">
        <f t="shared" si="1321"/>
        <v>22.4979</v>
      </c>
      <c r="Q5260" s="30">
        <f t="shared" si="1322"/>
        <v>118</v>
      </c>
      <c r="R5260" s="36" t="str">
        <f t="shared" si="1323"/>
        <v>08-Aug-2017</v>
      </c>
      <c r="S5260" s="37">
        <f t="shared" si="1330"/>
        <v>22.497900000000001</v>
      </c>
    </row>
    <row r="5261" spans="1:19" ht="26">
      <c r="A5261" s="30" t="s">
        <v>10723</v>
      </c>
      <c r="D5261" s="30" t="str">
        <f t="shared" si="1324"/>
        <v>105434</v>
      </c>
      <c r="E5261" s="30">
        <f t="shared" si="1328"/>
        <v>7</v>
      </c>
      <c r="F5261" s="30" t="str">
        <f t="shared" si="1325"/>
        <v>INF204K01DI5</v>
      </c>
      <c r="G5261" s="30">
        <f t="shared" si="1329"/>
        <v>20</v>
      </c>
      <c r="H5261" s="30" t="str">
        <f t="shared" si="1326"/>
        <v>INF204K01DJ3</v>
      </c>
      <c r="I5261" s="30">
        <f t="shared" ref="I5261:I5324" si="1331">IF($D5261="","",G5261+LEN(H5261)+1)</f>
        <v>33</v>
      </c>
      <c r="J5261" s="35" t="str">
        <f t="shared" si="1327"/>
        <v>Reliance Interval Fund-Quarterly Interval Fund-Series-I -Dividend Option</v>
      </c>
      <c r="K5261" s="35">
        <f t="shared" ref="K5261:K5324" si="1332">IF($D5261="","",I5261+LEN(J5261)+1)</f>
        <v>106</v>
      </c>
      <c r="L5261" s="30" t="str">
        <f t="shared" ref="L5261:L5324" si="1333">IF($D5261="","",MID($A5261,K5261+1,SEARCH(";",$A5261,K5261+1)-K5261-1))</f>
        <v>10.0820</v>
      </c>
      <c r="M5261" s="30">
        <f t="shared" ref="M5261:M5324" si="1334">IF($D5261="","",K5261+LEN(L5261)+1)</f>
        <v>114</v>
      </c>
      <c r="N5261" s="30" t="str">
        <f t="shared" ref="N5261:N5324" si="1335">IF($D5261="","",MID($A5261,M5261+1,SEARCH(";",$A5261,M5261+1)-M5261-1))</f>
        <v>10.0820</v>
      </c>
      <c r="O5261" s="30">
        <f t="shared" ref="O5261:O5324" si="1336">IF($D5261="","",M5261+LEN(N5261)+1)</f>
        <v>122</v>
      </c>
      <c r="P5261" s="30" t="str">
        <f t="shared" ref="P5261:P5324" si="1337">IF($D5261="","",MID($A5261,O5261+1,SEARCH(";",$A5261,O5261+1)-O5261-1))</f>
        <v>10.0820</v>
      </c>
      <c r="Q5261" s="30">
        <f t="shared" ref="Q5261:Q5324" si="1338">IF($D5261="","",O5261+LEN(P5261)+1)</f>
        <v>130</v>
      </c>
      <c r="R5261" s="36" t="str">
        <f t="shared" ref="R5261:R5324" si="1339">IF($D5261="","",MID($A5261,Q5261+1,15))</f>
        <v>08-Aug-2017</v>
      </c>
      <c r="S5261" s="37">
        <f t="shared" si="1330"/>
        <v>10.082000000000001</v>
      </c>
    </row>
    <row r="5262" spans="1:19" ht="26">
      <c r="A5262" s="30" t="s">
        <v>10724</v>
      </c>
      <c r="D5262" s="30" t="str">
        <f t="shared" si="1324"/>
        <v>105436</v>
      </c>
      <c r="E5262" s="30">
        <f t="shared" si="1328"/>
        <v>7</v>
      </c>
      <c r="F5262" s="30" t="str">
        <f t="shared" si="1325"/>
        <v>INF204K01DL9</v>
      </c>
      <c r="G5262" s="30">
        <f t="shared" si="1329"/>
        <v>20</v>
      </c>
      <c r="H5262" s="30" t="str">
        <f t="shared" si="1326"/>
        <v>INF204K01DM7</v>
      </c>
      <c r="I5262" s="30">
        <f t="shared" si="1331"/>
        <v>33</v>
      </c>
      <c r="J5262" s="35" t="str">
        <f t="shared" si="1327"/>
        <v>Reliance Interval Fund-Quarterly Interval Fund-Series-I-Institutional Plan-Dividend Option</v>
      </c>
      <c r="K5262" s="35">
        <f t="shared" si="1332"/>
        <v>124</v>
      </c>
      <c r="L5262" s="30" t="str">
        <f t="shared" si="1333"/>
        <v>10.0822</v>
      </c>
      <c r="M5262" s="30">
        <f t="shared" si="1334"/>
        <v>132</v>
      </c>
      <c r="N5262" s="30" t="str">
        <f t="shared" si="1335"/>
        <v>10.0822</v>
      </c>
      <c r="O5262" s="30">
        <f t="shared" si="1336"/>
        <v>140</v>
      </c>
      <c r="P5262" s="30" t="str">
        <f t="shared" si="1337"/>
        <v>10.0822</v>
      </c>
      <c r="Q5262" s="30">
        <f t="shared" si="1338"/>
        <v>148</v>
      </c>
      <c r="R5262" s="36" t="str">
        <f t="shared" si="1339"/>
        <v>08-Aug-2017</v>
      </c>
      <c r="S5262" s="37">
        <f t="shared" si="1330"/>
        <v>10.0822</v>
      </c>
    </row>
    <row r="5263" spans="1:19" ht="26">
      <c r="A5263" s="30" t="s">
        <v>10725</v>
      </c>
      <c r="D5263" s="30" t="str">
        <f t="shared" si="1324"/>
        <v>105885</v>
      </c>
      <c r="E5263" s="30">
        <f t="shared" si="1328"/>
        <v>7</v>
      </c>
      <c r="F5263" s="30" t="str">
        <f t="shared" si="1325"/>
        <v>INF204K01DU0</v>
      </c>
      <c r="G5263" s="30">
        <f t="shared" si="1329"/>
        <v>20</v>
      </c>
      <c r="H5263" s="30" t="str">
        <f t="shared" si="1326"/>
        <v>INF204K01DV8</v>
      </c>
      <c r="I5263" s="30">
        <f t="shared" si="1331"/>
        <v>33</v>
      </c>
      <c r="J5263" s="35" t="str">
        <f t="shared" si="1327"/>
        <v>Reliance Interval Fund-Quarterly Interval Fund-Series-III- Dividend Option</v>
      </c>
      <c r="K5263" s="35">
        <f t="shared" si="1332"/>
        <v>108</v>
      </c>
      <c r="L5263" s="30" t="str">
        <f t="shared" si="1333"/>
        <v>10.1147</v>
      </c>
      <c r="M5263" s="30">
        <f t="shared" si="1334"/>
        <v>116</v>
      </c>
      <c r="N5263" s="30" t="str">
        <f t="shared" si="1335"/>
        <v>10.1147</v>
      </c>
      <c r="O5263" s="30">
        <f t="shared" si="1336"/>
        <v>124</v>
      </c>
      <c r="P5263" s="30" t="str">
        <f t="shared" si="1337"/>
        <v>10.1147</v>
      </c>
      <c r="Q5263" s="30">
        <f t="shared" si="1338"/>
        <v>132</v>
      </c>
      <c r="R5263" s="36" t="str">
        <f t="shared" si="1339"/>
        <v>08-Aug-2017</v>
      </c>
      <c r="S5263" s="37">
        <f t="shared" si="1330"/>
        <v>10.114699999999999</v>
      </c>
    </row>
    <row r="5264" spans="1:19" ht="26">
      <c r="A5264" s="30" t="s">
        <v>10726</v>
      </c>
      <c r="D5264" s="30" t="str">
        <f t="shared" si="1324"/>
        <v>105884</v>
      </c>
      <c r="E5264" s="30">
        <f t="shared" si="1328"/>
        <v>7</v>
      </c>
      <c r="F5264" s="30" t="str">
        <f t="shared" si="1325"/>
        <v>INF204K01DT2</v>
      </c>
      <c r="G5264" s="30">
        <f t="shared" si="1329"/>
        <v>20</v>
      </c>
      <c r="H5264" s="30" t="str">
        <f t="shared" si="1326"/>
        <v>-</v>
      </c>
      <c r="I5264" s="30">
        <f t="shared" si="1331"/>
        <v>22</v>
      </c>
      <c r="J5264" s="35" t="str">
        <f t="shared" si="1327"/>
        <v>Reliance Interval Fund-Quarterly Interval Fund-Series-III- Growth Option</v>
      </c>
      <c r="K5264" s="35">
        <f t="shared" si="1332"/>
        <v>95</v>
      </c>
      <c r="L5264" s="30" t="str">
        <f t="shared" si="1333"/>
        <v>22.4645</v>
      </c>
      <c r="M5264" s="30">
        <f t="shared" si="1334"/>
        <v>103</v>
      </c>
      <c r="N5264" s="30" t="str">
        <f t="shared" si="1335"/>
        <v>22.4645</v>
      </c>
      <c r="O5264" s="30">
        <f t="shared" si="1336"/>
        <v>111</v>
      </c>
      <c r="P5264" s="30" t="str">
        <f t="shared" si="1337"/>
        <v>22.4645</v>
      </c>
      <c r="Q5264" s="30">
        <f t="shared" si="1338"/>
        <v>119</v>
      </c>
      <c r="R5264" s="36" t="str">
        <f t="shared" si="1339"/>
        <v>08-Aug-2017</v>
      </c>
      <c r="S5264" s="37">
        <f t="shared" si="1330"/>
        <v>22.464500000000001</v>
      </c>
    </row>
    <row r="5265" spans="1:19" ht="26">
      <c r="A5265" s="30" t="s">
        <v>10727</v>
      </c>
      <c r="D5265" s="30" t="str">
        <f t="shared" si="1324"/>
        <v>105883</v>
      </c>
      <c r="E5265" s="30">
        <f t="shared" si="1328"/>
        <v>7</v>
      </c>
      <c r="F5265" s="30" t="str">
        <f t="shared" si="1325"/>
        <v>INF204K01DX4</v>
      </c>
      <c r="G5265" s="30">
        <f t="shared" si="1329"/>
        <v>20</v>
      </c>
      <c r="H5265" s="30" t="str">
        <f t="shared" si="1326"/>
        <v>INF204K01DY2</v>
      </c>
      <c r="I5265" s="30">
        <f t="shared" si="1331"/>
        <v>33</v>
      </c>
      <c r="J5265" s="35" t="str">
        <f t="shared" si="1327"/>
        <v>Reliance Interval Fund-Quarterly Interval Fund-Series-III-Institutional Plan-Dividend Option</v>
      </c>
      <c r="K5265" s="35">
        <f t="shared" si="1332"/>
        <v>126</v>
      </c>
      <c r="L5265" s="30" t="str">
        <f t="shared" si="1333"/>
        <v>10.1147</v>
      </c>
      <c r="M5265" s="30">
        <f t="shared" si="1334"/>
        <v>134</v>
      </c>
      <c r="N5265" s="30" t="str">
        <f t="shared" si="1335"/>
        <v>10.1147</v>
      </c>
      <c r="O5265" s="30">
        <f t="shared" si="1336"/>
        <v>142</v>
      </c>
      <c r="P5265" s="30" t="str">
        <f t="shared" si="1337"/>
        <v>10.1147</v>
      </c>
      <c r="Q5265" s="30">
        <f t="shared" si="1338"/>
        <v>150</v>
      </c>
      <c r="R5265" s="36" t="str">
        <f t="shared" si="1339"/>
        <v>08-Aug-2017</v>
      </c>
      <c r="S5265" s="37">
        <f t="shared" si="1330"/>
        <v>10.114699999999999</v>
      </c>
    </row>
    <row r="5266" spans="1:19" ht="26">
      <c r="A5266" s="30" t="s">
        <v>10728</v>
      </c>
      <c r="D5266" s="30" t="str">
        <f t="shared" si="1324"/>
        <v>105882</v>
      </c>
      <c r="E5266" s="30">
        <f t="shared" si="1328"/>
        <v>7</v>
      </c>
      <c r="F5266" s="30" t="str">
        <f t="shared" si="1325"/>
        <v>INF204K01DW6</v>
      </c>
      <c r="G5266" s="30">
        <f t="shared" si="1329"/>
        <v>20</v>
      </c>
      <c r="H5266" s="30" t="str">
        <f t="shared" si="1326"/>
        <v>-</v>
      </c>
      <c r="I5266" s="30">
        <f t="shared" si="1331"/>
        <v>22</v>
      </c>
      <c r="J5266" s="35" t="str">
        <f t="shared" si="1327"/>
        <v>Reliance Interval Fund-Quarterly Interval Fund-Series-III-Institutional Plan-Growth Option</v>
      </c>
      <c r="K5266" s="35">
        <f t="shared" si="1332"/>
        <v>113</v>
      </c>
      <c r="L5266" s="30" t="str">
        <f t="shared" si="1333"/>
        <v>17.9330</v>
      </c>
      <c r="M5266" s="30">
        <f t="shared" si="1334"/>
        <v>121</v>
      </c>
      <c r="N5266" s="30" t="str">
        <f t="shared" si="1335"/>
        <v>17.9330</v>
      </c>
      <c r="O5266" s="30">
        <f t="shared" si="1336"/>
        <v>129</v>
      </c>
      <c r="P5266" s="30" t="str">
        <f t="shared" si="1337"/>
        <v>17.9330</v>
      </c>
      <c r="Q5266" s="30">
        <f t="shared" si="1338"/>
        <v>137</v>
      </c>
      <c r="R5266" s="36" t="str">
        <f t="shared" si="1339"/>
        <v>08-Aug-2017</v>
      </c>
      <c r="S5266" s="37">
        <f t="shared" si="1330"/>
        <v>17.933</v>
      </c>
    </row>
    <row r="5267" spans="1:19" ht="26">
      <c r="A5267" s="30" t="s">
        <v>10729</v>
      </c>
      <c r="D5267" s="30" t="str">
        <f t="shared" si="1324"/>
        <v>118584</v>
      </c>
      <c r="E5267" s="30">
        <f t="shared" si="1328"/>
        <v>7</v>
      </c>
      <c r="F5267" s="30" t="str">
        <f t="shared" si="1325"/>
        <v>INF204K01XX2</v>
      </c>
      <c r="G5267" s="30">
        <f t="shared" si="1329"/>
        <v>20</v>
      </c>
      <c r="H5267" s="30" t="str">
        <f t="shared" si="1326"/>
        <v>INF204K01XY0</v>
      </c>
      <c r="I5267" s="30">
        <f t="shared" si="1331"/>
        <v>33</v>
      </c>
      <c r="J5267" s="35" t="str">
        <f t="shared" si="1327"/>
        <v>Reliance Quarterly Interval Fund - Series III - Direct Plan Dividend Plan - Dividend Payout Option</v>
      </c>
      <c r="K5267" s="35">
        <f t="shared" si="1332"/>
        <v>132</v>
      </c>
      <c r="L5267" s="30" t="str">
        <f t="shared" si="1333"/>
        <v>10.1111</v>
      </c>
      <c r="M5267" s="30">
        <f t="shared" si="1334"/>
        <v>140</v>
      </c>
      <c r="N5267" s="30" t="str">
        <f t="shared" si="1335"/>
        <v>10.1111</v>
      </c>
      <c r="O5267" s="30">
        <f t="shared" si="1336"/>
        <v>148</v>
      </c>
      <c r="P5267" s="30" t="str">
        <f t="shared" si="1337"/>
        <v>10.1111</v>
      </c>
      <c r="Q5267" s="30">
        <f t="shared" si="1338"/>
        <v>156</v>
      </c>
      <c r="R5267" s="36" t="str">
        <f t="shared" si="1339"/>
        <v>08-Aug-2017</v>
      </c>
      <c r="S5267" s="37">
        <f t="shared" si="1330"/>
        <v>10.1111</v>
      </c>
    </row>
    <row r="5268" spans="1:19" ht="26">
      <c r="A5268" s="30" t="s">
        <v>10730</v>
      </c>
      <c r="D5268" s="30" t="str">
        <f t="shared" si="1324"/>
        <v>118583</v>
      </c>
      <c r="E5268" s="30">
        <f t="shared" si="1328"/>
        <v>7</v>
      </c>
      <c r="F5268" s="30" t="str">
        <f t="shared" si="1325"/>
        <v>INF204K01XW4</v>
      </c>
      <c r="G5268" s="30">
        <f t="shared" si="1329"/>
        <v>20</v>
      </c>
      <c r="H5268" s="30" t="str">
        <f t="shared" si="1326"/>
        <v>-</v>
      </c>
      <c r="I5268" s="30">
        <f t="shared" si="1331"/>
        <v>22</v>
      </c>
      <c r="J5268" s="35" t="str">
        <f t="shared" si="1327"/>
        <v>Reliance Quarterly Interval Fund - Series III - Direct Plan Growth Plan - Growth</v>
      </c>
      <c r="K5268" s="35">
        <f t="shared" si="1332"/>
        <v>103</v>
      </c>
      <c r="L5268" s="30" t="str">
        <f t="shared" si="1333"/>
        <v>13.6880</v>
      </c>
      <c r="M5268" s="30">
        <f t="shared" si="1334"/>
        <v>111</v>
      </c>
      <c r="N5268" s="30" t="str">
        <f t="shared" si="1335"/>
        <v>13.6880</v>
      </c>
      <c r="O5268" s="30">
        <f t="shared" si="1336"/>
        <v>119</v>
      </c>
      <c r="P5268" s="30" t="str">
        <f t="shared" si="1337"/>
        <v>13.6880</v>
      </c>
      <c r="Q5268" s="30">
        <f t="shared" si="1338"/>
        <v>127</v>
      </c>
      <c r="R5268" s="36" t="str">
        <f t="shared" si="1339"/>
        <v>08-Aug-2017</v>
      </c>
      <c r="S5268" s="37">
        <f t="shared" si="1330"/>
        <v>13.688000000000001</v>
      </c>
    </row>
    <row r="5269" spans="1:19">
      <c r="A5269" s="30" t="s">
        <v>10731</v>
      </c>
      <c r="D5269" s="30" t="str">
        <f t="shared" si="1324"/>
        <v>125266</v>
      </c>
      <c r="E5269" s="30">
        <f t="shared" si="1328"/>
        <v>7</v>
      </c>
      <c r="F5269" s="30" t="str">
        <f t="shared" si="1325"/>
        <v>INF204KA1EO9</v>
      </c>
      <c r="G5269" s="30">
        <f t="shared" si="1329"/>
        <v>20</v>
      </c>
      <c r="H5269" s="30" t="str">
        <f t="shared" si="1326"/>
        <v>INF204KA1EP6</v>
      </c>
      <c r="I5269" s="30">
        <f t="shared" si="1331"/>
        <v>33</v>
      </c>
      <c r="J5269" s="35" t="str">
        <f t="shared" si="1327"/>
        <v>Reliance Medium Term Fund - Direct Plan - Dividend Plan</v>
      </c>
      <c r="K5269" s="35">
        <f t="shared" si="1332"/>
        <v>89</v>
      </c>
      <c r="L5269" s="30" t="str">
        <f t="shared" si="1333"/>
        <v>11.3258</v>
      </c>
      <c r="M5269" s="30">
        <f t="shared" si="1334"/>
        <v>97</v>
      </c>
      <c r="N5269" s="30" t="str">
        <f t="shared" si="1335"/>
        <v>11.3258</v>
      </c>
      <c r="O5269" s="30">
        <f t="shared" si="1336"/>
        <v>105</v>
      </c>
      <c r="P5269" s="30" t="str">
        <f t="shared" si="1337"/>
        <v>11.3258</v>
      </c>
      <c r="Q5269" s="30">
        <f t="shared" si="1338"/>
        <v>113</v>
      </c>
      <c r="R5269" s="36" t="str">
        <f t="shared" si="1339"/>
        <v>08-Aug-2017</v>
      </c>
      <c r="S5269" s="37">
        <f t="shared" si="1330"/>
        <v>11.325799999999999</v>
      </c>
    </row>
    <row r="5270" spans="1:19" ht="26">
      <c r="A5270" s="30" t="s">
        <v>10732</v>
      </c>
      <c r="D5270" s="30" t="str">
        <f t="shared" si="1324"/>
        <v>118808</v>
      </c>
      <c r="E5270" s="30">
        <f t="shared" si="1328"/>
        <v>7</v>
      </c>
      <c r="F5270" s="30" t="str">
        <f t="shared" si="1325"/>
        <v>-</v>
      </c>
      <c r="G5270" s="30">
        <f t="shared" si="1329"/>
        <v>9</v>
      </c>
      <c r="H5270" s="30" t="str">
        <f t="shared" si="1326"/>
        <v>INF204K01C23</v>
      </c>
      <c r="I5270" s="30">
        <f t="shared" si="1331"/>
        <v>22</v>
      </c>
      <c r="J5270" s="35" t="str">
        <f t="shared" si="1327"/>
        <v>Reliance Medium Term Fund - Direct Plan Daily Dividend Reinvestment Option</v>
      </c>
      <c r="K5270" s="35">
        <f t="shared" si="1332"/>
        <v>97</v>
      </c>
      <c r="L5270" s="30" t="str">
        <f t="shared" si="1333"/>
        <v>17.0959</v>
      </c>
      <c r="M5270" s="30">
        <f t="shared" si="1334"/>
        <v>105</v>
      </c>
      <c r="N5270" s="30" t="str">
        <f t="shared" si="1335"/>
        <v>17.0959</v>
      </c>
      <c r="O5270" s="30">
        <f t="shared" si="1336"/>
        <v>113</v>
      </c>
      <c r="P5270" s="30" t="str">
        <f t="shared" si="1337"/>
        <v>17.0959</v>
      </c>
      <c r="Q5270" s="30">
        <f t="shared" si="1338"/>
        <v>121</v>
      </c>
      <c r="R5270" s="36" t="str">
        <f t="shared" si="1339"/>
        <v>08-Aug-2017</v>
      </c>
      <c r="S5270" s="37">
        <f t="shared" si="1330"/>
        <v>17.0959</v>
      </c>
    </row>
    <row r="5271" spans="1:19">
      <c r="A5271" s="30" t="s">
        <v>10733</v>
      </c>
      <c r="D5271" s="30" t="str">
        <f t="shared" si="1324"/>
        <v>118807</v>
      </c>
      <c r="E5271" s="30">
        <f t="shared" si="1328"/>
        <v>7</v>
      </c>
      <c r="F5271" s="30" t="str">
        <f t="shared" si="1325"/>
        <v>INF204K01D63</v>
      </c>
      <c r="G5271" s="30">
        <f t="shared" si="1329"/>
        <v>20</v>
      </c>
      <c r="H5271" s="30" t="str">
        <f t="shared" si="1326"/>
        <v>-</v>
      </c>
      <c r="I5271" s="30">
        <f t="shared" si="1331"/>
        <v>22</v>
      </c>
      <c r="J5271" s="35" t="str">
        <f t="shared" si="1327"/>
        <v>Reliance Medium Term Fund - Direct Plan Growth Plan - Bonus</v>
      </c>
      <c r="K5271" s="35">
        <f t="shared" si="1332"/>
        <v>82</v>
      </c>
      <c r="L5271" s="30" t="str">
        <f t="shared" si="1333"/>
        <v>25.5182</v>
      </c>
      <c r="M5271" s="30">
        <f t="shared" si="1334"/>
        <v>90</v>
      </c>
      <c r="N5271" s="30" t="str">
        <f t="shared" si="1335"/>
        <v>25.5182</v>
      </c>
      <c r="O5271" s="30">
        <f t="shared" si="1336"/>
        <v>98</v>
      </c>
      <c r="P5271" s="30" t="str">
        <f t="shared" si="1337"/>
        <v>25.5182</v>
      </c>
      <c r="Q5271" s="30">
        <f t="shared" si="1338"/>
        <v>106</v>
      </c>
      <c r="R5271" s="36" t="str">
        <f t="shared" si="1339"/>
        <v>08-Aug-2017</v>
      </c>
      <c r="S5271" s="37">
        <f t="shared" si="1330"/>
        <v>25.5182</v>
      </c>
    </row>
    <row r="5272" spans="1:19" ht="26">
      <c r="A5272" s="30" t="s">
        <v>10734</v>
      </c>
      <c r="D5272" s="30" t="str">
        <f t="shared" si="1324"/>
        <v>118814</v>
      </c>
      <c r="E5272" s="30">
        <f t="shared" si="1328"/>
        <v>7</v>
      </c>
      <c r="F5272" s="30" t="str">
        <f t="shared" si="1325"/>
        <v>INF204K01C15</v>
      </c>
      <c r="G5272" s="30">
        <f t="shared" si="1329"/>
        <v>20</v>
      </c>
      <c r="H5272" s="30" t="str">
        <f t="shared" si="1326"/>
        <v>-</v>
      </c>
      <c r="I5272" s="30">
        <f t="shared" si="1331"/>
        <v>22</v>
      </c>
      <c r="J5272" s="35" t="str">
        <f t="shared" si="1327"/>
        <v>Reliance Medium Term Fund - Direct Plan Growth Plan - Growth Option</v>
      </c>
      <c r="K5272" s="35">
        <f t="shared" si="1332"/>
        <v>90</v>
      </c>
      <c r="L5272" s="30" t="str">
        <f t="shared" si="1333"/>
        <v>35.7424</v>
      </c>
      <c r="M5272" s="30">
        <f t="shared" si="1334"/>
        <v>98</v>
      </c>
      <c r="N5272" s="30" t="str">
        <f t="shared" si="1335"/>
        <v>35.7424</v>
      </c>
      <c r="O5272" s="30">
        <f t="shared" si="1336"/>
        <v>106</v>
      </c>
      <c r="P5272" s="30" t="str">
        <f t="shared" si="1337"/>
        <v>35.7424</v>
      </c>
      <c r="Q5272" s="30">
        <f t="shared" si="1338"/>
        <v>114</v>
      </c>
      <c r="R5272" s="36" t="str">
        <f t="shared" si="1339"/>
        <v>08-Aug-2017</v>
      </c>
      <c r="S5272" s="37">
        <f t="shared" si="1330"/>
        <v>35.742400000000004</v>
      </c>
    </row>
    <row r="5273" spans="1:19" ht="26">
      <c r="A5273" s="30" t="s">
        <v>10735</v>
      </c>
      <c r="D5273" s="30" t="str">
        <f t="shared" si="1324"/>
        <v>118809</v>
      </c>
      <c r="E5273" s="30">
        <f t="shared" si="1328"/>
        <v>7</v>
      </c>
      <c r="F5273" s="30" t="str">
        <f t="shared" si="1325"/>
        <v>INF204K01C56</v>
      </c>
      <c r="G5273" s="30">
        <f t="shared" si="1329"/>
        <v>20</v>
      </c>
      <c r="H5273" s="30" t="str">
        <f t="shared" si="1326"/>
        <v>INF204K01C64</v>
      </c>
      <c r="I5273" s="30">
        <f t="shared" si="1331"/>
        <v>33</v>
      </c>
      <c r="J5273" s="35" t="str">
        <f t="shared" si="1327"/>
        <v>Reliance Medium Term Fund - Direct Plan Monthly Dividend Plan</v>
      </c>
      <c r="K5273" s="35">
        <f t="shared" si="1332"/>
        <v>95</v>
      </c>
      <c r="L5273" s="30" t="str">
        <f t="shared" si="1333"/>
        <v>11.2518</v>
      </c>
      <c r="M5273" s="30">
        <f t="shared" si="1334"/>
        <v>103</v>
      </c>
      <c r="N5273" s="30" t="str">
        <f t="shared" si="1335"/>
        <v>11.2518</v>
      </c>
      <c r="O5273" s="30">
        <f t="shared" si="1336"/>
        <v>111</v>
      </c>
      <c r="P5273" s="30" t="str">
        <f t="shared" si="1337"/>
        <v>11.2518</v>
      </c>
      <c r="Q5273" s="30">
        <f t="shared" si="1338"/>
        <v>119</v>
      </c>
      <c r="R5273" s="36" t="str">
        <f t="shared" si="1339"/>
        <v>08-Aug-2017</v>
      </c>
      <c r="S5273" s="37">
        <f t="shared" si="1330"/>
        <v>11.251799999999999</v>
      </c>
    </row>
    <row r="5274" spans="1:19" ht="26">
      <c r="A5274" s="30" t="s">
        <v>10736</v>
      </c>
      <c r="D5274" s="30" t="str">
        <f t="shared" si="1324"/>
        <v>118811</v>
      </c>
      <c r="E5274" s="30">
        <f t="shared" si="1328"/>
        <v>7</v>
      </c>
      <c r="F5274" s="30" t="str">
        <f t="shared" si="1325"/>
        <v>INF204K01C72</v>
      </c>
      <c r="G5274" s="30">
        <f t="shared" si="1329"/>
        <v>20</v>
      </c>
      <c r="H5274" s="30" t="str">
        <f t="shared" si="1326"/>
        <v>INF204K01C80</v>
      </c>
      <c r="I5274" s="30">
        <f t="shared" si="1331"/>
        <v>33</v>
      </c>
      <c r="J5274" s="35" t="str">
        <f t="shared" si="1327"/>
        <v>Reliance Medium Term Fund - Direct Plan Quarterly Dividend Plan</v>
      </c>
      <c r="K5274" s="35">
        <f t="shared" si="1332"/>
        <v>97</v>
      </c>
      <c r="L5274" s="30" t="str">
        <f t="shared" si="1333"/>
        <v>11.6447</v>
      </c>
      <c r="M5274" s="30">
        <f t="shared" si="1334"/>
        <v>105</v>
      </c>
      <c r="N5274" s="30" t="str">
        <f t="shared" si="1335"/>
        <v>11.6447</v>
      </c>
      <c r="O5274" s="30">
        <f t="shared" si="1336"/>
        <v>113</v>
      </c>
      <c r="P5274" s="30" t="str">
        <f t="shared" si="1337"/>
        <v>11.6447</v>
      </c>
      <c r="Q5274" s="30">
        <f t="shared" si="1338"/>
        <v>121</v>
      </c>
      <c r="R5274" s="36" t="str">
        <f t="shared" si="1339"/>
        <v>08-Aug-2017</v>
      </c>
      <c r="S5274" s="37">
        <f t="shared" si="1330"/>
        <v>11.6447</v>
      </c>
    </row>
    <row r="5275" spans="1:19" ht="26">
      <c r="A5275" s="30" t="s">
        <v>10737</v>
      </c>
      <c r="D5275" s="30" t="str">
        <f t="shared" si="1324"/>
        <v>118812</v>
      </c>
      <c r="E5275" s="30">
        <f t="shared" si="1328"/>
        <v>7</v>
      </c>
      <c r="F5275" s="30" t="str">
        <f t="shared" si="1325"/>
        <v>INF204K01C31</v>
      </c>
      <c r="G5275" s="30">
        <f t="shared" si="1329"/>
        <v>20</v>
      </c>
      <c r="H5275" s="30" t="str">
        <f t="shared" si="1326"/>
        <v>INF204K01C49</v>
      </c>
      <c r="I5275" s="30">
        <f t="shared" si="1331"/>
        <v>33</v>
      </c>
      <c r="J5275" s="35" t="str">
        <f t="shared" si="1327"/>
        <v>Reliance Medium Term Fund - Direct Plan Weekly Dividend Plan</v>
      </c>
      <c r="K5275" s="35">
        <f t="shared" si="1332"/>
        <v>94</v>
      </c>
      <c r="L5275" s="30" t="str">
        <f t="shared" si="1333"/>
        <v>17.0959</v>
      </c>
      <c r="M5275" s="30">
        <f t="shared" si="1334"/>
        <v>102</v>
      </c>
      <c r="N5275" s="30" t="str">
        <f t="shared" si="1335"/>
        <v>17.0959</v>
      </c>
      <c r="O5275" s="30">
        <f t="shared" si="1336"/>
        <v>110</v>
      </c>
      <c r="P5275" s="30" t="str">
        <f t="shared" si="1337"/>
        <v>17.0959</v>
      </c>
      <c r="Q5275" s="30">
        <f t="shared" si="1338"/>
        <v>118</v>
      </c>
      <c r="R5275" s="36" t="str">
        <f t="shared" si="1339"/>
        <v>08-Aug-2017</v>
      </c>
      <c r="S5275" s="37">
        <f t="shared" si="1330"/>
        <v>17.0959</v>
      </c>
    </row>
    <row r="5276" spans="1:19">
      <c r="A5276" s="30" t="s">
        <v>10738</v>
      </c>
      <c r="D5276" s="30" t="str">
        <f t="shared" si="1324"/>
        <v>125267</v>
      </c>
      <c r="E5276" s="30">
        <f t="shared" si="1328"/>
        <v>7</v>
      </c>
      <c r="F5276" s="30" t="str">
        <f t="shared" si="1325"/>
        <v>INF204KA1EM3</v>
      </c>
      <c r="G5276" s="30">
        <f t="shared" si="1329"/>
        <v>20</v>
      </c>
      <c r="H5276" s="30" t="str">
        <f t="shared" si="1326"/>
        <v>INF204KA1EN1</v>
      </c>
      <c r="I5276" s="30">
        <f t="shared" si="1331"/>
        <v>33</v>
      </c>
      <c r="J5276" s="35" t="str">
        <f t="shared" si="1327"/>
        <v>Reliance Medium Term Fund - Dividend Plan</v>
      </c>
      <c r="K5276" s="35">
        <f t="shared" si="1332"/>
        <v>75</v>
      </c>
      <c r="L5276" s="30" t="str">
        <f t="shared" si="1333"/>
        <v>11.2382</v>
      </c>
      <c r="M5276" s="30">
        <f t="shared" si="1334"/>
        <v>83</v>
      </c>
      <c r="N5276" s="30" t="str">
        <f t="shared" si="1335"/>
        <v>11.2382</v>
      </c>
      <c r="O5276" s="30">
        <f t="shared" si="1336"/>
        <v>91</v>
      </c>
      <c r="P5276" s="30" t="str">
        <f t="shared" si="1337"/>
        <v>11.2382</v>
      </c>
      <c r="Q5276" s="30">
        <f t="shared" si="1338"/>
        <v>99</v>
      </c>
      <c r="R5276" s="36" t="str">
        <f t="shared" si="1339"/>
        <v>08-Aug-2017</v>
      </c>
      <c r="S5276" s="37">
        <f t="shared" si="1330"/>
        <v>11.238200000000001</v>
      </c>
    </row>
    <row r="5277" spans="1:19">
      <c r="A5277" s="30" t="s">
        <v>10739</v>
      </c>
      <c r="D5277" s="30" t="str">
        <f t="shared" si="1324"/>
        <v>100859</v>
      </c>
      <c r="E5277" s="30">
        <f t="shared" si="1328"/>
        <v>7</v>
      </c>
      <c r="F5277" s="30" t="str">
        <f t="shared" si="1325"/>
        <v>INF204KA12N8</v>
      </c>
      <c r="G5277" s="30">
        <f t="shared" si="1329"/>
        <v>20</v>
      </c>
      <c r="H5277" s="30" t="str">
        <f t="shared" si="1326"/>
        <v>-</v>
      </c>
      <c r="I5277" s="30">
        <f t="shared" si="1331"/>
        <v>22</v>
      </c>
      <c r="J5277" s="35" t="str">
        <f t="shared" si="1327"/>
        <v>Reliance Medium Term Fund - Growth Plan - Bonus Option</v>
      </c>
      <c r="K5277" s="35">
        <f t="shared" si="1332"/>
        <v>77</v>
      </c>
      <c r="L5277" s="30" t="str">
        <f t="shared" si="1333"/>
        <v>25.0529</v>
      </c>
      <c r="M5277" s="30">
        <f t="shared" si="1334"/>
        <v>85</v>
      </c>
      <c r="N5277" s="30" t="str">
        <f t="shared" si="1335"/>
        <v>25.0529</v>
      </c>
      <c r="O5277" s="30">
        <f t="shared" si="1336"/>
        <v>93</v>
      </c>
      <c r="P5277" s="30" t="str">
        <f t="shared" si="1337"/>
        <v>25.0529</v>
      </c>
      <c r="Q5277" s="30">
        <f t="shared" si="1338"/>
        <v>101</v>
      </c>
      <c r="R5277" s="36" t="str">
        <f t="shared" si="1339"/>
        <v>08-Aug-2017</v>
      </c>
      <c r="S5277" s="37">
        <f t="shared" si="1330"/>
        <v>25.052900000000001</v>
      </c>
    </row>
    <row r="5278" spans="1:19">
      <c r="A5278" s="30" t="s">
        <v>10740</v>
      </c>
      <c r="D5278" s="30" t="str">
        <f t="shared" si="1324"/>
        <v>100856</v>
      </c>
      <c r="E5278" s="30">
        <f t="shared" si="1328"/>
        <v>7</v>
      </c>
      <c r="F5278" s="30" t="str">
        <f t="shared" si="1325"/>
        <v>INF204K01EF9</v>
      </c>
      <c r="G5278" s="30">
        <f t="shared" si="1329"/>
        <v>20</v>
      </c>
      <c r="H5278" s="30" t="str">
        <f t="shared" si="1326"/>
        <v>-</v>
      </c>
      <c r="I5278" s="30">
        <f t="shared" si="1331"/>
        <v>22</v>
      </c>
      <c r="J5278" s="35" t="str">
        <f t="shared" si="1327"/>
        <v>Reliance Medium Term Fund - Growth Plan - Growth Option</v>
      </c>
      <c r="K5278" s="35">
        <f t="shared" si="1332"/>
        <v>78</v>
      </c>
      <c r="L5278" s="30" t="str">
        <f t="shared" si="1333"/>
        <v>35.0786</v>
      </c>
      <c r="M5278" s="30">
        <f t="shared" si="1334"/>
        <v>86</v>
      </c>
      <c r="N5278" s="30" t="str">
        <f t="shared" si="1335"/>
        <v>35.0786</v>
      </c>
      <c r="O5278" s="30">
        <f t="shared" si="1336"/>
        <v>94</v>
      </c>
      <c r="P5278" s="30" t="str">
        <f t="shared" si="1337"/>
        <v>35.0786</v>
      </c>
      <c r="Q5278" s="30">
        <f t="shared" si="1338"/>
        <v>102</v>
      </c>
      <c r="R5278" s="36" t="str">
        <f t="shared" si="1339"/>
        <v>08-Aug-2017</v>
      </c>
      <c r="S5278" s="37">
        <f t="shared" si="1330"/>
        <v>35.078600000000002</v>
      </c>
    </row>
    <row r="5279" spans="1:19">
      <c r="A5279" s="30" t="s">
        <v>10741</v>
      </c>
      <c r="D5279" s="30" t="str">
        <f t="shared" si="1324"/>
        <v>100857</v>
      </c>
      <c r="E5279" s="30">
        <f t="shared" si="1328"/>
        <v>7</v>
      </c>
      <c r="F5279" s="30" t="str">
        <f t="shared" si="1325"/>
        <v>INF204K01EJ1</v>
      </c>
      <c r="G5279" s="30">
        <f t="shared" si="1329"/>
        <v>20</v>
      </c>
      <c r="H5279" s="30" t="str">
        <f t="shared" si="1326"/>
        <v>INF204K01EK9</v>
      </c>
      <c r="I5279" s="30">
        <f t="shared" si="1331"/>
        <v>33</v>
      </c>
      <c r="J5279" s="35" t="str">
        <f t="shared" si="1327"/>
        <v>Reliance Medium Term Fund - Monthly Dividend Plan</v>
      </c>
      <c r="K5279" s="35">
        <f t="shared" si="1332"/>
        <v>83</v>
      </c>
      <c r="L5279" s="30" t="str">
        <f t="shared" si="1333"/>
        <v>11.1715</v>
      </c>
      <c r="M5279" s="30">
        <f t="shared" si="1334"/>
        <v>91</v>
      </c>
      <c r="N5279" s="30" t="str">
        <f t="shared" si="1335"/>
        <v>11.1715</v>
      </c>
      <c r="O5279" s="30">
        <f t="shared" si="1336"/>
        <v>99</v>
      </c>
      <c r="P5279" s="30" t="str">
        <f t="shared" si="1337"/>
        <v>11.1715</v>
      </c>
      <c r="Q5279" s="30">
        <f t="shared" si="1338"/>
        <v>107</v>
      </c>
      <c r="R5279" s="36" t="str">
        <f t="shared" si="1339"/>
        <v>08-Aug-2017</v>
      </c>
      <c r="S5279" s="37">
        <f t="shared" si="1330"/>
        <v>11.1715</v>
      </c>
    </row>
    <row r="5280" spans="1:19">
      <c r="A5280" s="30" t="s">
        <v>10742</v>
      </c>
      <c r="D5280" s="30" t="str">
        <f t="shared" si="1324"/>
        <v>100858</v>
      </c>
      <c r="E5280" s="30">
        <f t="shared" si="1328"/>
        <v>7</v>
      </c>
      <c r="F5280" s="30" t="str">
        <f t="shared" si="1325"/>
        <v>INF204K01EL7</v>
      </c>
      <c r="G5280" s="30">
        <f t="shared" si="1329"/>
        <v>20</v>
      </c>
      <c r="H5280" s="30" t="str">
        <f t="shared" si="1326"/>
        <v>INF204K01EM5</v>
      </c>
      <c r="I5280" s="30">
        <f t="shared" si="1331"/>
        <v>33</v>
      </c>
      <c r="J5280" s="35" t="str">
        <f t="shared" si="1327"/>
        <v>Reliance Medium Term Fund - Quarterly Dividend Plan</v>
      </c>
      <c r="K5280" s="35">
        <f t="shared" si="1332"/>
        <v>85</v>
      </c>
      <c r="L5280" s="30" t="str">
        <f t="shared" si="1333"/>
        <v>11.5477</v>
      </c>
      <c r="M5280" s="30">
        <f t="shared" si="1334"/>
        <v>93</v>
      </c>
      <c r="N5280" s="30" t="str">
        <f t="shared" si="1335"/>
        <v>11.5477</v>
      </c>
      <c r="O5280" s="30">
        <f t="shared" si="1336"/>
        <v>101</v>
      </c>
      <c r="P5280" s="30" t="str">
        <f t="shared" si="1337"/>
        <v>11.5477</v>
      </c>
      <c r="Q5280" s="30">
        <f t="shared" si="1338"/>
        <v>109</v>
      </c>
      <c r="R5280" s="36" t="str">
        <f t="shared" si="1339"/>
        <v>08-Aug-2017</v>
      </c>
      <c r="S5280" s="37">
        <f t="shared" si="1330"/>
        <v>11.547700000000001</v>
      </c>
    </row>
    <row r="5281" spans="1:19" ht="26">
      <c r="A5281" s="30" t="s">
        <v>10743</v>
      </c>
      <c r="D5281" s="30" t="str">
        <f t="shared" si="1324"/>
        <v>109472</v>
      </c>
      <c r="E5281" s="30">
        <f t="shared" si="1328"/>
        <v>7</v>
      </c>
      <c r="F5281" s="30" t="str">
        <f t="shared" si="1325"/>
        <v>-</v>
      </c>
      <c r="G5281" s="30">
        <f t="shared" si="1329"/>
        <v>9</v>
      </c>
      <c r="H5281" s="30" t="str">
        <f t="shared" si="1326"/>
        <v>INF204K01EG7</v>
      </c>
      <c r="I5281" s="30">
        <f t="shared" si="1331"/>
        <v>22</v>
      </c>
      <c r="J5281" s="35" t="str">
        <f t="shared" si="1327"/>
        <v>Reliance Medium Term Fund- Daily Dividend Reinvestment Plan</v>
      </c>
      <c r="K5281" s="35">
        <f t="shared" si="1332"/>
        <v>82</v>
      </c>
      <c r="L5281" s="30" t="str">
        <f t="shared" si="1333"/>
        <v>17.0959</v>
      </c>
      <c r="M5281" s="30">
        <f t="shared" si="1334"/>
        <v>90</v>
      </c>
      <c r="N5281" s="30" t="str">
        <f t="shared" si="1335"/>
        <v>17.0959</v>
      </c>
      <c r="O5281" s="30">
        <f t="shared" si="1336"/>
        <v>98</v>
      </c>
      <c r="P5281" s="30" t="str">
        <f t="shared" si="1337"/>
        <v>17.0959</v>
      </c>
      <c r="Q5281" s="30">
        <f t="shared" si="1338"/>
        <v>106</v>
      </c>
      <c r="R5281" s="36" t="str">
        <f t="shared" si="1339"/>
        <v>08-Aug-2017</v>
      </c>
      <c r="S5281" s="37">
        <f t="shared" si="1330"/>
        <v>17.0959</v>
      </c>
    </row>
    <row r="5282" spans="1:19">
      <c r="A5282" s="30" t="s">
        <v>10744</v>
      </c>
      <c r="D5282" s="30" t="str">
        <f t="shared" si="1324"/>
        <v>109473</v>
      </c>
      <c r="E5282" s="30">
        <f t="shared" si="1328"/>
        <v>7</v>
      </c>
      <c r="F5282" s="30" t="str">
        <f t="shared" si="1325"/>
        <v>INF204K01EH5</v>
      </c>
      <c r="G5282" s="30">
        <f t="shared" si="1329"/>
        <v>20</v>
      </c>
      <c r="H5282" s="30" t="str">
        <f t="shared" si="1326"/>
        <v>INF204K01EI3</v>
      </c>
      <c r="I5282" s="30">
        <f t="shared" si="1331"/>
        <v>33</v>
      </c>
      <c r="J5282" s="35" t="str">
        <f t="shared" si="1327"/>
        <v>Reliance Medium Term Fund- Weekly Dividend Plan</v>
      </c>
      <c r="K5282" s="35">
        <f t="shared" si="1332"/>
        <v>81</v>
      </c>
      <c r="L5282" s="30" t="str">
        <f t="shared" si="1333"/>
        <v>17.0959</v>
      </c>
      <c r="M5282" s="30">
        <f t="shared" si="1334"/>
        <v>89</v>
      </c>
      <c r="N5282" s="30" t="str">
        <f t="shared" si="1335"/>
        <v>17.0959</v>
      </c>
      <c r="O5282" s="30">
        <f t="shared" si="1336"/>
        <v>97</v>
      </c>
      <c r="P5282" s="30" t="str">
        <f t="shared" si="1337"/>
        <v>17.0959</v>
      </c>
      <c r="Q5282" s="30">
        <f t="shared" si="1338"/>
        <v>105</v>
      </c>
      <c r="R5282" s="36" t="str">
        <f t="shared" si="1339"/>
        <v>08-Aug-2017</v>
      </c>
      <c r="S5282" s="37">
        <f t="shared" si="1330"/>
        <v>17.0959</v>
      </c>
    </row>
    <row r="5283" spans="1:19">
      <c r="A5283" s="30" t="s">
        <v>10745</v>
      </c>
      <c r="D5283" s="30" t="str">
        <f t="shared" si="1324"/>
        <v>125264</v>
      </c>
      <c r="E5283" s="30">
        <f t="shared" si="1328"/>
        <v>7</v>
      </c>
      <c r="F5283" s="30" t="str">
        <f t="shared" si="1325"/>
        <v>INF204KA1EK7</v>
      </c>
      <c r="G5283" s="30">
        <f t="shared" si="1329"/>
        <v>20</v>
      </c>
      <c r="H5283" s="30" t="str">
        <f t="shared" si="1326"/>
        <v>INF204KA1EL5</v>
      </c>
      <c r="I5283" s="30">
        <f t="shared" si="1331"/>
        <v>33</v>
      </c>
      <c r="J5283" s="35" t="str">
        <f t="shared" si="1327"/>
        <v>Reliance Money Manager Fund - Direct Plan - Dividend Plan</v>
      </c>
      <c r="K5283" s="35">
        <f t="shared" si="1332"/>
        <v>91</v>
      </c>
      <c r="L5283" s="30" t="str">
        <f t="shared" si="1333"/>
        <v>1275.3950</v>
      </c>
      <c r="M5283" s="30">
        <f t="shared" si="1334"/>
        <v>101</v>
      </c>
      <c r="N5283" s="30" t="str">
        <f t="shared" si="1335"/>
        <v>1275.3950</v>
      </c>
      <c r="O5283" s="30">
        <f t="shared" si="1336"/>
        <v>111</v>
      </c>
      <c r="P5283" s="30" t="str">
        <f t="shared" si="1337"/>
        <v>1275.3950</v>
      </c>
      <c r="Q5283" s="30">
        <f t="shared" si="1338"/>
        <v>121</v>
      </c>
      <c r="R5283" s="36" t="str">
        <f t="shared" si="1339"/>
        <v>08-Aug-2017</v>
      </c>
      <c r="S5283" s="37">
        <f t="shared" si="1330"/>
        <v>1275.395</v>
      </c>
    </row>
    <row r="5284" spans="1:19" ht="26">
      <c r="A5284" s="30" t="s">
        <v>10746</v>
      </c>
      <c r="D5284" s="30" t="str">
        <f t="shared" si="1324"/>
        <v>118703</v>
      </c>
      <c r="E5284" s="30">
        <f t="shared" si="1328"/>
        <v>7</v>
      </c>
      <c r="F5284" s="30" t="str">
        <f t="shared" si="1325"/>
        <v>-</v>
      </c>
      <c r="G5284" s="30">
        <f t="shared" si="1329"/>
        <v>9</v>
      </c>
      <c r="H5284" s="30" t="str">
        <f t="shared" si="1326"/>
        <v>INF204K01ZV1</v>
      </c>
      <c r="I5284" s="30">
        <f t="shared" si="1331"/>
        <v>22</v>
      </c>
      <c r="J5284" s="35" t="str">
        <f t="shared" si="1327"/>
        <v>Reliance Money Manager Fund - Direct Plan Daily Dividend Reinvestment Option</v>
      </c>
      <c r="K5284" s="35">
        <f t="shared" si="1332"/>
        <v>99</v>
      </c>
      <c r="L5284" s="30" t="str">
        <f t="shared" si="1333"/>
        <v>1007.5000</v>
      </c>
      <c r="M5284" s="30">
        <f t="shared" si="1334"/>
        <v>109</v>
      </c>
      <c r="N5284" s="30" t="str">
        <f t="shared" si="1335"/>
        <v>1007.5000</v>
      </c>
      <c r="O5284" s="30">
        <f t="shared" si="1336"/>
        <v>119</v>
      </c>
      <c r="P5284" s="30" t="str">
        <f t="shared" si="1337"/>
        <v>1007.5000</v>
      </c>
      <c r="Q5284" s="30">
        <f t="shared" si="1338"/>
        <v>129</v>
      </c>
      <c r="R5284" s="36" t="str">
        <f t="shared" si="1339"/>
        <v>08-Aug-2017</v>
      </c>
      <c r="S5284" s="37">
        <f t="shared" si="1330"/>
        <v>1007.5</v>
      </c>
    </row>
    <row r="5285" spans="1:19" ht="26">
      <c r="A5285" s="30" t="s">
        <v>10747</v>
      </c>
      <c r="D5285" s="30" t="str">
        <f t="shared" si="1324"/>
        <v>118702</v>
      </c>
      <c r="E5285" s="30">
        <f t="shared" si="1328"/>
        <v>7</v>
      </c>
      <c r="F5285" s="30" t="str">
        <f t="shared" si="1325"/>
        <v>INF204K01G03</v>
      </c>
      <c r="G5285" s="30">
        <f t="shared" si="1329"/>
        <v>20</v>
      </c>
      <c r="H5285" s="30" t="str">
        <f t="shared" si="1326"/>
        <v>-</v>
      </c>
      <c r="I5285" s="30">
        <f t="shared" si="1331"/>
        <v>22</v>
      </c>
      <c r="J5285" s="35" t="str">
        <f t="shared" si="1327"/>
        <v>Reliance Money Manager Fund - Direct Plan Growth Plan - Bonus Option</v>
      </c>
      <c r="K5285" s="35">
        <f t="shared" si="1332"/>
        <v>91</v>
      </c>
      <c r="L5285" s="30" t="str">
        <f t="shared" si="1333"/>
        <v>1359.1481</v>
      </c>
      <c r="M5285" s="30">
        <f t="shared" si="1334"/>
        <v>101</v>
      </c>
      <c r="N5285" s="30" t="str">
        <f t="shared" si="1335"/>
        <v>1359.1481</v>
      </c>
      <c r="O5285" s="30">
        <f t="shared" si="1336"/>
        <v>111</v>
      </c>
      <c r="P5285" s="30" t="str">
        <f t="shared" si="1337"/>
        <v>1359.1481</v>
      </c>
      <c r="Q5285" s="30">
        <f t="shared" si="1338"/>
        <v>121</v>
      </c>
      <c r="R5285" s="36" t="str">
        <f t="shared" si="1339"/>
        <v>08-Aug-2017</v>
      </c>
      <c r="S5285" s="37">
        <f t="shared" si="1330"/>
        <v>1359.1481000000001</v>
      </c>
    </row>
    <row r="5286" spans="1:19" ht="26">
      <c r="A5286" s="30" t="s">
        <v>10748</v>
      </c>
      <c r="D5286" s="30" t="str">
        <f t="shared" si="1324"/>
        <v>118709</v>
      </c>
      <c r="E5286" s="30">
        <f t="shared" si="1328"/>
        <v>7</v>
      </c>
      <c r="F5286" s="30" t="str">
        <f t="shared" si="1325"/>
        <v>INF204K01ZU3</v>
      </c>
      <c r="G5286" s="30">
        <f t="shared" si="1329"/>
        <v>20</v>
      </c>
      <c r="H5286" s="30" t="str">
        <f t="shared" si="1326"/>
        <v>-</v>
      </c>
      <c r="I5286" s="30">
        <f t="shared" si="1331"/>
        <v>22</v>
      </c>
      <c r="J5286" s="35" t="str">
        <f t="shared" si="1327"/>
        <v>Reliance Money Manager Fund - Direct Plan Growth Plan - Growth Option</v>
      </c>
      <c r="K5286" s="35">
        <f t="shared" si="1332"/>
        <v>92</v>
      </c>
      <c r="L5286" s="30" t="str">
        <f t="shared" si="1333"/>
        <v>2339.7355</v>
      </c>
      <c r="M5286" s="30">
        <f t="shared" si="1334"/>
        <v>102</v>
      </c>
      <c r="N5286" s="30" t="str">
        <f t="shared" si="1335"/>
        <v>2339.7355</v>
      </c>
      <c r="O5286" s="30">
        <f t="shared" si="1336"/>
        <v>112</v>
      </c>
      <c r="P5286" s="30" t="str">
        <f t="shared" si="1337"/>
        <v>2339.7355</v>
      </c>
      <c r="Q5286" s="30">
        <f t="shared" si="1338"/>
        <v>122</v>
      </c>
      <c r="R5286" s="36" t="str">
        <f t="shared" si="1339"/>
        <v>08-Aug-2017</v>
      </c>
      <c r="S5286" s="37">
        <f t="shared" si="1330"/>
        <v>2339.7354999999998</v>
      </c>
    </row>
    <row r="5287" spans="1:19" ht="26">
      <c r="A5287" s="30" t="s">
        <v>10749</v>
      </c>
      <c r="D5287" s="30" t="str">
        <f t="shared" si="1324"/>
        <v>118704</v>
      </c>
      <c r="E5287" s="30">
        <f t="shared" si="1328"/>
        <v>7</v>
      </c>
      <c r="F5287" s="30" t="str">
        <f t="shared" si="1325"/>
        <v>INF204K01ZX7</v>
      </c>
      <c r="G5287" s="30">
        <f t="shared" si="1329"/>
        <v>20</v>
      </c>
      <c r="H5287" s="30" t="str">
        <f t="shared" si="1326"/>
        <v>INF204K01ZY5</v>
      </c>
      <c r="I5287" s="30">
        <f t="shared" si="1331"/>
        <v>33</v>
      </c>
      <c r="J5287" s="35" t="str">
        <f t="shared" si="1327"/>
        <v>Reliance Money Manager Fund - Direct Plan Monthly Dividend Plan</v>
      </c>
      <c r="K5287" s="35">
        <f t="shared" si="1332"/>
        <v>97</v>
      </c>
      <c r="L5287" s="30" t="str">
        <f t="shared" si="1333"/>
        <v>1015.8740</v>
      </c>
      <c r="M5287" s="30">
        <f t="shared" si="1334"/>
        <v>107</v>
      </c>
      <c r="N5287" s="30" t="str">
        <f t="shared" si="1335"/>
        <v>1015.8740</v>
      </c>
      <c r="O5287" s="30">
        <f t="shared" si="1336"/>
        <v>117</v>
      </c>
      <c r="P5287" s="30" t="str">
        <f t="shared" si="1337"/>
        <v>1015.8740</v>
      </c>
      <c r="Q5287" s="30">
        <f t="shared" si="1338"/>
        <v>127</v>
      </c>
      <c r="R5287" s="36" t="str">
        <f t="shared" si="1339"/>
        <v>08-Aug-2017</v>
      </c>
      <c r="S5287" s="37">
        <f t="shared" si="1330"/>
        <v>1015.874</v>
      </c>
    </row>
    <row r="5288" spans="1:19" ht="26">
      <c r="A5288" s="30" t="s">
        <v>10750</v>
      </c>
      <c r="D5288" s="30" t="str">
        <f t="shared" si="1324"/>
        <v>118705</v>
      </c>
      <c r="E5288" s="30">
        <f t="shared" si="1328"/>
        <v>7</v>
      </c>
      <c r="F5288" s="30" t="str">
        <f t="shared" si="1325"/>
        <v>INF204K01ZZ2</v>
      </c>
      <c r="G5288" s="30">
        <f t="shared" si="1329"/>
        <v>20</v>
      </c>
      <c r="H5288" s="30" t="str">
        <f t="shared" si="1326"/>
        <v>INF204K01A09</v>
      </c>
      <c r="I5288" s="30">
        <f t="shared" si="1331"/>
        <v>33</v>
      </c>
      <c r="J5288" s="35" t="str">
        <f t="shared" si="1327"/>
        <v>Reliance Money Manager Fund - Direct Plan Quarterly Dividend Plan</v>
      </c>
      <c r="K5288" s="35">
        <f t="shared" si="1332"/>
        <v>99</v>
      </c>
      <c r="L5288" s="30" t="str">
        <f t="shared" si="1333"/>
        <v>1019.0371</v>
      </c>
      <c r="M5288" s="30">
        <f t="shared" si="1334"/>
        <v>109</v>
      </c>
      <c r="N5288" s="30" t="str">
        <f t="shared" si="1335"/>
        <v>1019.0371</v>
      </c>
      <c r="O5288" s="30">
        <f t="shared" si="1336"/>
        <v>119</v>
      </c>
      <c r="P5288" s="30" t="str">
        <f t="shared" si="1337"/>
        <v>1019.0371</v>
      </c>
      <c r="Q5288" s="30">
        <f t="shared" si="1338"/>
        <v>129</v>
      </c>
      <c r="R5288" s="36" t="str">
        <f t="shared" si="1339"/>
        <v>08-Aug-2017</v>
      </c>
      <c r="S5288" s="37">
        <f t="shared" si="1330"/>
        <v>1019.0371</v>
      </c>
    </row>
    <row r="5289" spans="1:19" ht="26">
      <c r="A5289" s="30" t="s">
        <v>10751</v>
      </c>
      <c r="D5289" s="30" t="str">
        <f t="shared" si="1324"/>
        <v>118706</v>
      </c>
      <c r="E5289" s="30">
        <f t="shared" si="1328"/>
        <v>7</v>
      </c>
      <c r="F5289" s="30" t="str">
        <f t="shared" si="1325"/>
        <v>INF204K01A17</v>
      </c>
      <c r="G5289" s="30">
        <f t="shared" si="1329"/>
        <v>20</v>
      </c>
      <c r="H5289" s="30" t="str">
        <f t="shared" si="1326"/>
        <v>-</v>
      </c>
      <c r="I5289" s="30">
        <f t="shared" si="1331"/>
        <v>22</v>
      </c>
      <c r="J5289" s="35" t="str">
        <f t="shared" si="1327"/>
        <v>Reliance Money Manager Fund - Direct Plan Weekly Dividend Plan</v>
      </c>
      <c r="K5289" s="35">
        <f t="shared" si="1332"/>
        <v>85</v>
      </c>
      <c r="L5289" s="30" t="str">
        <f t="shared" si="1333"/>
        <v>1007.5000</v>
      </c>
      <c r="M5289" s="30">
        <f t="shared" si="1334"/>
        <v>95</v>
      </c>
      <c r="N5289" s="30" t="str">
        <f t="shared" si="1335"/>
        <v>1007.5000</v>
      </c>
      <c r="O5289" s="30">
        <f t="shared" si="1336"/>
        <v>105</v>
      </c>
      <c r="P5289" s="30" t="str">
        <f t="shared" si="1337"/>
        <v>1007.5000</v>
      </c>
      <c r="Q5289" s="30">
        <f t="shared" si="1338"/>
        <v>115</v>
      </c>
      <c r="R5289" s="36" t="str">
        <f t="shared" si="1339"/>
        <v>08-Aug-2017</v>
      </c>
      <c r="S5289" s="37">
        <f t="shared" si="1330"/>
        <v>1007.5</v>
      </c>
    </row>
    <row r="5290" spans="1:19">
      <c r="A5290" s="30" t="s">
        <v>10752</v>
      </c>
      <c r="D5290" s="30" t="str">
        <f t="shared" si="1324"/>
        <v>125265</v>
      </c>
      <c r="E5290" s="30">
        <f t="shared" si="1328"/>
        <v>7</v>
      </c>
      <c r="F5290" s="30" t="str">
        <f t="shared" si="1325"/>
        <v>INF204KA1EI1</v>
      </c>
      <c r="G5290" s="30">
        <f t="shared" si="1329"/>
        <v>20</v>
      </c>
      <c r="H5290" s="30" t="str">
        <f t="shared" si="1326"/>
        <v>INF204KA1EJ9</v>
      </c>
      <c r="I5290" s="30">
        <f t="shared" si="1331"/>
        <v>33</v>
      </c>
      <c r="J5290" s="35" t="str">
        <f t="shared" si="1327"/>
        <v>Reliance Money Manager Fund - Dividend Plan</v>
      </c>
      <c r="K5290" s="35">
        <f t="shared" si="1332"/>
        <v>77</v>
      </c>
      <c r="L5290" s="30" t="str">
        <f t="shared" si="1333"/>
        <v>1262.7108</v>
      </c>
      <c r="M5290" s="30">
        <f t="shared" si="1334"/>
        <v>87</v>
      </c>
      <c r="N5290" s="30" t="str">
        <f t="shared" si="1335"/>
        <v>1262.7108</v>
      </c>
      <c r="O5290" s="30">
        <f t="shared" si="1336"/>
        <v>97</v>
      </c>
      <c r="P5290" s="30" t="str">
        <f t="shared" si="1337"/>
        <v>1262.7108</v>
      </c>
      <c r="Q5290" s="30">
        <f t="shared" si="1338"/>
        <v>107</v>
      </c>
      <c r="R5290" s="36" t="str">
        <f t="shared" si="1339"/>
        <v>08-Aug-2017</v>
      </c>
      <c r="S5290" s="37">
        <f t="shared" si="1330"/>
        <v>1262.7108000000001</v>
      </c>
    </row>
    <row r="5291" spans="1:19" ht="26">
      <c r="A5291" s="30" t="s">
        <v>10753</v>
      </c>
      <c r="D5291" s="30" t="str">
        <f t="shared" si="1324"/>
        <v>111744</v>
      </c>
      <c r="E5291" s="30">
        <f t="shared" si="1328"/>
        <v>7</v>
      </c>
      <c r="F5291" s="30" t="str">
        <f t="shared" si="1325"/>
        <v>-</v>
      </c>
      <c r="G5291" s="30">
        <f t="shared" si="1329"/>
        <v>9</v>
      </c>
      <c r="H5291" s="30" t="str">
        <f t="shared" si="1326"/>
        <v>INF204K01EP8</v>
      </c>
      <c r="I5291" s="30">
        <f t="shared" si="1331"/>
        <v>22</v>
      </c>
      <c r="J5291" s="35" t="str">
        <f t="shared" si="1327"/>
        <v>Reliance Money Manager Fund - Retail Plan - Daily Dividend Reinvestment Option</v>
      </c>
      <c r="K5291" s="35">
        <f t="shared" si="1332"/>
        <v>101</v>
      </c>
      <c r="L5291" s="30" t="str">
        <f t="shared" si="1333"/>
        <v>1007.5000</v>
      </c>
      <c r="M5291" s="30">
        <f t="shared" si="1334"/>
        <v>111</v>
      </c>
      <c r="N5291" s="30" t="str">
        <f t="shared" si="1335"/>
        <v>1007.5000</v>
      </c>
      <c r="O5291" s="30">
        <f t="shared" si="1336"/>
        <v>121</v>
      </c>
      <c r="P5291" s="30" t="str">
        <f t="shared" si="1337"/>
        <v>1007.5000</v>
      </c>
      <c r="Q5291" s="30">
        <f t="shared" si="1338"/>
        <v>131</v>
      </c>
      <c r="R5291" s="36" t="str">
        <f t="shared" si="1339"/>
        <v>08-Aug-2017</v>
      </c>
      <c r="S5291" s="37">
        <f t="shared" si="1330"/>
        <v>1007.5</v>
      </c>
    </row>
    <row r="5292" spans="1:19" ht="26">
      <c r="A5292" s="30" t="s">
        <v>10754</v>
      </c>
      <c r="D5292" s="30" t="str">
        <f t="shared" si="1324"/>
        <v>111748</v>
      </c>
      <c r="E5292" s="30">
        <f t="shared" si="1328"/>
        <v>7</v>
      </c>
      <c r="F5292" s="30" t="str">
        <f t="shared" si="1325"/>
        <v>INF204K01EN3</v>
      </c>
      <c r="G5292" s="30">
        <f t="shared" si="1329"/>
        <v>20</v>
      </c>
      <c r="H5292" s="30" t="str">
        <f t="shared" si="1326"/>
        <v>-</v>
      </c>
      <c r="I5292" s="30">
        <f t="shared" si="1331"/>
        <v>22</v>
      </c>
      <c r="J5292" s="35" t="str">
        <f t="shared" si="1327"/>
        <v>Reliance Money Manager Fund - Retail Plan - Growth Plan - Growth Option</v>
      </c>
      <c r="K5292" s="35">
        <f t="shared" si="1332"/>
        <v>94</v>
      </c>
      <c r="L5292" s="30" t="str">
        <f t="shared" si="1333"/>
        <v>2224.5174</v>
      </c>
      <c r="M5292" s="30">
        <f t="shared" si="1334"/>
        <v>104</v>
      </c>
      <c r="N5292" s="30" t="str">
        <f t="shared" si="1335"/>
        <v>2224.5174</v>
      </c>
      <c r="O5292" s="30">
        <f t="shared" si="1336"/>
        <v>114</v>
      </c>
      <c r="P5292" s="30" t="str">
        <f t="shared" si="1337"/>
        <v>2224.5174</v>
      </c>
      <c r="Q5292" s="30">
        <f t="shared" si="1338"/>
        <v>124</v>
      </c>
      <c r="R5292" s="36" t="str">
        <f t="shared" si="1339"/>
        <v>08-Aug-2017</v>
      </c>
      <c r="S5292" s="37">
        <f t="shared" si="1330"/>
        <v>2224.5174000000002</v>
      </c>
    </row>
    <row r="5293" spans="1:19" ht="26">
      <c r="A5293" s="30" t="s">
        <v>10755</v>
      </c>
      <c r="D5293" s="30" t="str">
        <f t="shared" si="1324"/>
        <v>111743</v>
      </c>
      <c r="E5293" s="30">
        <f t="shared" si="1328"/>
        <v>7</v>
      </c>
      <c r="F5293" s="30" t="str">
        <f t="shared" si="1325"/>
        <v>INF204K01EO1</v>
      </c>
      <c r="G5293" s="30">
        <f t="shared" si="1329"/>
        <v>20</v>
      </c>
      <c r="H5293" s="30" t="str">
        <f t="shared" si="1326"/>
        <v>-</v>
      </c>
      <c r="I5293" s="30">
        <f t="shared" si="1331"/>
        <v>22</v>
      </c>
      <c r="J5293" s="35" t="str">
        <f t="shared" si="1327"/>
        <v>Reliance Money Manager Fund - Retail Plan - Growth Plan -Bonus Option</v>
      </c>
      <c r="K5293" s="35">
        <f t="shared" si="1332"/>
        <v>92</v>
      </c>
      <c r="L5293" s="30" t="str">
        <f t="shared" si="1333"/>
        <v>1657.6156</v>
      </c>
      <c r="M5293" s="30">
        <f t="shared" si="1334"/>
        <v>102</v>
      </c>
      <c r="N5293" s="30" t="str">
        <f t="shared" si="1335"/>
        <v>1657.6156</v>
      </c>
      <c r="O5293" s="30">
        <f t="shared" si="1336"/>
        <v>112</v>
      </c>
      <c r="P5293" s="30" t="str">
        <f t="shared" si="1337"/>
        <v>1657.6156</v>
      </c>
      <c r="Q5293" s="30">
        <f t="shared" si="1338"/>
        <v>122</v>
      </c>
      <c r="R5293" s="36" t="str">
        <f t="shared" si="1339"/>
        <v>08-Aug-2017</v>
      </c>
      <c r="S5293" s="37">
        <f t="shared" si="1330"/>
        <v>1657.6156000000001</v>
      </c>
    </row>
    <row r="5294" spans="1:19" ht="26">
      <c r="A5294" s="30" t="s">
        <v>10756</v>
      </c>
      <c r="D5294" s="30" t="str">
        <f t="shared" si="1324"/>
        <v>111751</v>
      </c>
      <c r="E5294" s="30">
        <f t="shared" si="1328"/>
        <v>7</v>
      </c>
      <c r="F5294" s="30" t="str">
        <f t="shared" si="1325"/>
        <v>INF204K01ER4</v>
      </c>
      <c r="G5294" s="30">
        <f t="shared" si="1329"/>
        <v>20</v>
      </c>
      <c r="H5294" s="30" t="str">
        <f t="shared" si="1326"/>
        <v>INF204K01ES2</v>
      </c>
      <c r="I5294" s="30">
        <f t="shared" si="1331"/>
        <v>33</v>
      </c>
      <c r="J5294" s="35" t="str">
        <f t="shared" si="1327"/>
        <v>Reliance Money Manager Fund - Retail Plan - Monthly Dividend Plan</v>
      </c>
      <c r="K5294" s="35">
        <f t="shared" si="1332"/>
        <v>99</v>
      </c>
      <c r="L5294" s="30" t="str">
        <f t="shared" si="1333"/>
        <v>1014.2939</v>
      </c>
      <c r="M5294" s="30">
        <f t="shared" si="1334"/>
        <v>109</v>
      </c>
      <c r="N5294" s="30" t="str">
        <f t="shared" si="1335"/>
        <v>1014.2939</v>
      </c>
      <c r="O5294" s="30">
        <f t="shared" si="1336"/>
        <v>119</v>
      </c>
      <c r="P5294" s="30" t="str">
        <f t="shared" si="1337"/>
        <v>1014.2939</v>
      </c>
      <c r="Q5294" s="30">
        <f t="shared" si="1338"/>
        <v>129</v>
      </c>
      <c r="R5294" s="36" t="str">
        <f t="shared" si="1339"/>
        <v>08-Aug-2017</v>
      </c>
      <c r="S5294" s="37">
        <f t="shared" si="1330"/>
        <v>1014.2939</v>
      </c>
    </row>
    <row r="5295" spans="1:19" ht="26">
      <c r="A5295" s="30" t="s">
        <v>10757</v>
      </c>
      <c r="D5295" s="30" t="str">
        <f t="shared" si="1324"/>
        <v>111752</v>
      </c>
      <c r="E5295" s="30">
        <f t="shared" si="1328"/>
        <v>7</v>
      </c>
      <c r="F5295" s="30" t="str">
        <f t="shared" si="1325"/>
        <v>INF204K01ET0</v>
      </c>
      <c r="G5295" s="30">
        <f t="shared" si="1329"/>
        <v>20</v>
      </c>
      <c r="H5295" s="30" t="str">
        <f t="shared" si="1326"/>
        <v>INF204K01EU8</v>
      </c>
      <c r="I5295" s="30">
        <f t="shared" si="1331"/>
        <v>33</v>
      </c>
      <c r="J5295" s="35" t="str">
        <f t="shared" si="1327"/>
        <v>Reliance Money Manager Fund - Retail Plan - Quarterly Dividend Plan</v>
      </c>
      <c r="K5295" s="35">
        <f t="shared" si="1332"/>
        <v>101</v>
      </c>
      <c r="L5295" s="30" t="str">
        <f t="shared" si="1333"/>
        <v>1034.7031</v>
      </c>
      <c r="M5295" s="30">
        <f t="shared" si="1334"/>
        <v>111</v>
      </c>
      <c r="N5295" s="30" t="str">
        <f t="shared" si="1335"/>
        <v>1034.7031</v>
      </c>
      <c r="O5295" s="30">
        <f t="shared" si="1336"/>
        <v>121</v>
      </c>
      <c r="P5295" s="30" t="str">
        <f t="shared" si="1337"/>
        <v>1034.7031</v>
      </c>
      <c r="Q5295" s="30">
        <f t="shared" si="1338"/>
        <v>131</v>
      </c>
      <c r="R5295" s="36" t="str">
        <f t="shared" si="1339"/>
        <v>08-Aug-2017</v>
      </c>
      <c r="S5295" s="37">
        <f t="shared" si="1330"/>
        <v>1034.7030999999999</v>
      </c>
    </row>
    <row r="5296" spans="1:19" ht="26">
      <c r="A5296" s="30" t="s">
        <v>10758</v>
      </c>
      <c r="D5296" s="30" t="str">
        <f t="shared" si="1324"/>
        <v>111745</v>
      </c>
      <c r="E5296" s="30">
        <f t="shared" si="1328"/>
        <v>7</v>
      </c>
      <c r="F5296" s="30" t="str">
        <f t="shared" si="1325"/>
        <v>INF204K01OP7</v>
      </c>
      <c r="G5296" s="30">
        <f t="shared" si="1329"/>
        <v>20</v>
      </c>
      <c r="H5296" s="30" t="str">
        <f t="shared" si="1326"/>
        <v>INF204K01EQ6</v>
      </c>
      <c r="I5296" s="30">
        <f t="shared" si="1331"/>
        <v>33</v>
      </c>
      <c r="J5296" s="35" t="str">
        <f t="shared" si="1327"/>
        <v>Reliance Money Manager Fund - Retail Plan - Weekly Dividend Plan</v>
      </c>
      <c r="K5296" s="35">
        <f t="shared" si="1332"/>
        <v>98</v>
      </c>
      <c r="L5296" s="30" t="str">
        <f t="shared" si="1333"/>
        <v>1007.5000</v>
      </c>
      <c r="M5296" s="30">
        <f t="shared" si="1334"/>
        <v>108</v>
      </c>
      <c r="N5296" s="30" t="str">
        <f t="shared" si="1335"/>
        <v>1007.5000</v>
      </c>
      <c r="O5296" s="30">
        <f t="shared" si="1336"/>
        <v>118</v>
      </c>
      <c r="P5296" s="30" t="str">
        <f t="shared" si="1337"/>
        <v>1007.5000</v>
      </c>
      <c r="Q5296" s="30">
        <f t="shared" si="1338"/>
        <v>128</v>
      </c>
      <c r="R5296" s="36" t="str">
        <f t="shared" si="1339"/>
        <v>08-Aug-2017</v>
      </c>
      <c r="S5296" s="37">
        <f t="shared" si="1330"/>
        <v>1007.5</v>
      </c>
    </row>
    <row r="5297" spans="1:19" ht="26">
      <c r="A5297" s="30" t="s">
        <v>10759</v>
      </c>
      <c r="D5297" s="30" t="str">
        <f t="shared" si="1324"/>
        <v>111747</v>
      </c>
      <c r="E5297" s="30">
        <f t="shared" si="1328"/>
        <v>7</v>
      </c>
      <c r="F5297" s="30" t="str">
        <f t="shared" si="1325"/>
        <v>-</v>
      </c>
      <c r="G5297" s="30">
        <f t="shared" si="1329"/>
        <v>9</v>
      </c>
      <c r="H5297" s="30" t="str">
        <f t="shared" si="1326"/>
        <v>INF204K01EX2</v>
      </c>
      <c r="I5297" s="30">
        <f t="shared" si="1331"/>
        <v>22</v>
      </c>
      <c r="J5297" s="35" t="str">
        <f t="shared" si="1327"/>
        <v>Reliance Money Manager Fund -Daily Dividend Reinvestment Option</v>
      </c>
      <c r="K5297" s="35">
        <f t="shared" si="1332"/>
        <v>86</v>
      </c>
      <c r="L5297" s="30" t="str">
        <f t="shared" si="1333"/>
        <v>1007.5000</v>
      </c>
      <c r="M5297" s="30">
        <f t="shared" si="1334"/>
        <v>96</v>
      </c>
      <c r="N5297" s="30" t="str">
        <f t="shared" si="1335"/>
        <v>1007.5000</v>
      </c>
      <c r="O5297" s="30">
        <f t="shared" si="1336"/>
        <v>106</v>
      </c>
      <c r="P5297" s="30" t="str">
        <f t="shared" si="1337"/>
        <v>1007.5000</v>
      </c>
      <c r="Q5297" s="30">
        <f t="shared" si="1338"/>
        <v>116</v>
      </c>
      <c r="R5297" s="36" t="str">
        <f t="shared" si="1339"/>
        <v>08-Aug-2017</v>
      </c>
      <c r="S5297" s="37">
        <f t="shared" si="1330"/>
        <v>1007.5</v>
      </c>
    </row>
    <row r="5298" spans="1:19">
      <c r="A5298" s="30" t="s">
        <v>10760</v>
      </c>
      <c r="D5298" s="30" t="str">
        <f t="shared" si="1324"/>
        <v>111746</v>
      </c>
      <c r="E5298" s="30">
        <f t="shared" si="1328"/>
        <v>7</v>
      </c>
      <c r="F5298" s="30" t="str">
        <f t="shared" si="1325"/>
        <v>INF204K01EW4</v>
      </c>
      <c r="G5298" s="30">
        <f t="shared" si="1329"/>
        <v>20</v>
      </c>
      <c r="H5298" s="30" t="str">
        <f t="shared" si="1326"/>
        <v>-</v>
      </c>
      <c r="I5298" s="30">
        <f t="shared" si="1331"/>
        <v>22</v>
      </c>
      <c r="J5298" s="35" t="str">
        <f t="shared" si="1327"/>
        <v>Reliance Money Manager Fund -Growth Plan -Bonus Option</v>
      </c>
      <c r="K5298" s="35">
        <f t="shared" si="1332"/>
        <v>77</v>
      </c>
      <c r="L5298" s="30" t="str">
        <f t="shared" si="1333"/>
        <v>1336.6661</v>
      </c>
      <c r="M5298" s="30">
        <f t="shared" si="1334"/>
        <v>87</v>
      </c>
      <c r="N5298" s="30" t="str">
        <f t="shared" si="1335"/>
        <v>1336.6661</v>
      </c>
      <c r="O5298" s="30">
        <f t="shared" si="1336"/>
        <v>97</v>
      </c>
      <c r="P5298" s="30" t="str">
        <f t="shared" si="1337"/>
        <v>1336.6661</v>
      </c>
      <c r="Q5298" s="30">
        <f t="shared" si="1338"/>
        <v>107</v>
      </c>
      <c r="R5298" s="36" t="str">
        <f t="shared" si="1339"/>
        <v>08-Aug-2017</v>
      </c>
      <c r="S5298" s="37">
        <f t="shared" si="1330"/>
        <v>1336.6660999999999</v>
      </c>
    </row>
    <row r="5299" spans="1:19">
      <c r="A5299" s="30" t="s">
        <v>10761</v>
      </c>
      <c r="D5299" s="30" t="str">
        <f t="shared" si="1324"/>
        <v>111749</v>
      </c>
      <c r="E5299" s="30">
        <f t="shared" si="1328"/>
        <v>7</v>
      </c>
      <c r="F5299" s="30" t="str">
        <f t="shared" si="1325"/>
        <v>INF204K01EZ7</v>
      </c>
      <c r="G5299" s="30">
        <f t="shared" si="1329"/>
        <v>20</v>
      </c>
      <c r="H5299" s="30" t="str">
        <f t="shared" si="1326"/>
        <v>INF204K01FA7</v>
      </c>
      <c r="I5299" s="30">
        <f t="shared" si="1331"/>
        <v>33</v>
      </c>
      <c r="J5299" s="35" t="str">
        <f t="shared" si="1327"/>
        <v>Reliance Money Manager Fund -Monthly Dividend Plan</v>
      </c>
      <c r="K5299" s="35">
        <f t="shared" si="1332"/>
        <v>84</v>
      </c>
      <c r="L5299" s="30" t="str">
        <f t="shared" si="1333"/>
        <v>1012.5284</v>
      </c>
      <c r="M5299" s="30">
        <f t="shared" si="1334"/>
        <v>94</v>
      </c>
      <c r="N5299" s="30" t="str">
        <f t="shared" si="1335"/>
        <v>1012.5284</v>
      </c>
      <c r="O5299" s="30">
        <f t="shared" si="1336"/>
        <v>104</v>
      </c>
      <c r="P5299" s="30" t="str">
        <f t="shared" si="1337"/>
        <v>1012.5284</v>
      </c>
      <c r="Q5299" s="30">
        <f t="shared" si="1338"/>
        <v>114</v>
      </c>
      <c r="R5299" s="36" t="str">
        <f t="shared" si="1339"/>
        <v>08-Aug-2017</v>
      </c>
      <c r="S5299" s="37">
        <f t="shared" si="1330"/>
        <v>1012.5284</v>
      </c>
    </row>
    <row r="5300" spans="1:19">
      <c r="A5300" s="30" t="s">
        <v>10762</v>
      </c>
      <c r="D5300" s="30" t="str">
        <f t="shared" si="1324"/>
        <v>111750</v>
      </c>
      <c r="E5300" s="30">
        <f t="shared" si="1328"/>
        <v>7</v>
      </c>
      <c r="F5300" s="30" t="str">
        <f t="shared" si="1325"/>
        <v>INF204K01FB5</v>
      </c>
      <c r="G5300" s="30">
        <f t="shared" si="1329"/>
        <v>20</v>
      </c>
      <c r="H5300" s="30" t="str">
        <f t="shared" si="1326"/>
        <v>INF204K01FC3</v>
      </c>
      <c r="I5300" s="30">
        <f t="shared" si="1331"/>
        <v>33</v>
      </c>
      <c r="J5300" s="35" t="str">
        <f t="shared" si="1327"/>
        <v>Reliance Money Manager Fund -Quarterly Dividend Plan</v>
      </c>
      <c r="K5300" s="35">
        <f t="shared" si="1332"/>
        <v>86</v>
      </c>
      <c r="L5300" s="30" t="str">
        <f t="shared" si="1333"/>
        <v>1018.5224</v>
      </c>
      <c r="M5300" s="30">
        <f t="shared" si="1334"/>
        <v>96</v>
      </c>
      <c r="N5300" s="30" t="str">
        <f t="shared" si="1335"/>
        <v>1018.5224</v>
      </c>
      <c r="O5300" s="30">
        <f t="shared" si="1336"/>
        <v>106</v>
      </c>
      <c r="P5300" s="30" t="str">
        <f t="shared" si="1337"/>
        <v>1018.5224</v>
      </c>
      <c r="Q5300" s="30">
        <f t="shared" si="1338"/>
        <v>116</v>
      </c>
      <c r="R5300" s="36" t="str">
        <f t="shared" si="1339"/>
        <v>08-Aug-2017</v>
      </c>
      <c r="S5300" s="37">
        <f t="shared" si="1330"/>
        <v>1018.5223999999999</v>
      </c>
    </row>
    <row r="5301" spans="1:19">
      <c r="A5301" s="30" t="s">
        <v>10763</v>
      </c>
      <c r="D5301" s="30" t="str">
        <f t="shared" si="1324"/>
        <v>111754</v>
      </c>
      <c r="E5301" s="30">
        <f t="shared" si="1328"/>
        <v>7</v>
      </c>
      <c r="F5301" s="30" t="str">
        <f t="shared" si="1325"/>
        <v>INF204K01OO0</v>
      </c>
      <c r="G5301" s="30">
        <f t="shared" si="1329"/>
        <v>20</v>
      </c>
      <c r="H5301" s="30" t="str">
        <f t="shared" si="1326"/>
        <v>INF204K01EY0</v>
      </c>
      <c r="I5301" s="30">
        <f t="shared" si="1331"/>
        <v>33</v>
      </c>
      <c r="J5301" s="35" t="str">
        <f t="shared" si="1327"/>
        <v>Reliance Money Manager Fund -Weekly Dividend Plan</v>
      </c>
      <c r="K5301" s="35">
        <f t="shared" si="1332"/>
        <v>83</v>
      </c>
      <c r="L5301" s="30" t="str">
        <f t="shared" si="1333"/>
        <v>1007.5000</v>
      </c>
      <c r="M5301" s="30">
        <f t="shared" si="1334"/>
        <v>93</v>
      </c>
      <c r="N5301" s="30" t="str">
        <f t="shared" si="1335"/>
        <v>1007.5000</v>
      </c>
      <c r="O5301" s="30">
        <f t="shared" si="1336"/>
        <v>103</v>
      </c>
      <c r="P5301" s="30" t="str">
        <f t="shared" si="1337"/>
        <v>1007.5000</v>
      </c>
      <c r="Q5301" s="30">
        <f t="shared" si="1338"/>
        <v>113</v>
      </c>
      <c r="R5301" s="36" t="str">
        <f t="shared" si="1339"/>
        <v>08-Aug-2017</v>
      </c>
      <c r="S5301" s="37">
        <f t="shared" si="1330"/>
        <v>1007.5</v>
      </c>
    </row>
    <row r="5302" spans="1:19">
      <c r="A5302" s="30" t="s">
        <v>10764</v>
      </c>
      <c r="D5302" s="30" t="str">
        <f t="shared" si="1324"/>
        <v>111753</v>
      </c>
      <c r="E5302" s="30">
        <f t="shared" si="1328"/>
        <v>7</v>
      </c>
      <c r="F5302" s="30" t="str">
        <f t="shared" si="1325"/>
        <v>INF204K01EV6</v>
      </c>
      <c r="G5302" s="30">
        <f t="shared" si="1329"/>
        <v>20</v>
      </c>
      <c r="H5302" s="30" t="str">
        <f t="shared" si="1326"/>
        <v>-</v>
      </c>
      <c r="I5302" s="30">
        <f t="shared" si="1331"/>
        <v>22</v>
      </c>
      <c r="J5302" s="35" t="str">
        <f t="shared" si="1327"/>
        <v>Reliance Money Manager Fund- Growth Plan - Growth Option</v>
      </c>
      <c r="K5302" s="35">
        <f t="shared" si="1332"/>
        <v>79</v>
      </c>
      <c r="L5302" s="30" t="str">
        <f t="shared" si="1333"/>
        <v>2302.1935</v>
      </c>
      <c r="M5302" s="30">
        <f t="shared" si="1334"/>
        <v>89</v>
      </c>
      <c r="N5302" s="30" t="str">
        <f t="shared" si="1335"/>
        <v>2302.1935</v>
      </c>
      <c r="O5302" s="30">
        <f t="shared" si="1336"/>
        <v>99</v>
      </c>
      <c r="P5302" s="30" t="str">
        <f t="shared" si="1337"/>
        <v>2302.1935</v>
      </c>
      <c r="Q5302" s="30">
        <f t="shared" si="1338"/>
        <v>109</v>
      </c>
      <c r="R5302" s="36" t="str">
        <f t="shared" si="1339"/>
        <v>08-Aug-2017</v>
      </c>
      <c r="S5302" s="37">
        <f t="shared" si="1330"/>
        <v>2302.1934999999999</v>
      </c>
    </row>
    <row r="5303" spans="1:19" ht="26">
      <c r="A5303" s="30" t="s">
        <v>10765</v>
      </c>
      <c r="D5303" s="30" t="str">
        <f t="shared" si="1324"/>
        <v>118726</v>
      </c>
      <c r="E5303" s="30">
        <f t="shared" si="1328"/>
        <v>7</v>
      </c>
      <c r="F5303" s="30" t="str">
        <f t="shared" si="1325"/>
        <v>INF204K01YV4</v>
      </c>
      <c r="G5303" s="30">
        <f t="shared" si="1329"/>
        <v>20</v>
      </c>
      <c r="H5303" s="30" t="str">
        <f t="shared" si="1326"/>
        <v>-</v>
      </c>
      <c r="I5303" s="30">
        <f t="shared" si="1331"/>
        <v>22</v>
      </c>
      <c r="J5303" s="35" t="str">
        <f t="shared" si="1327"/>
        <v>Reliance Monthly Income Plan - Direct Plan Growth Plan - Growth Option</v>
      </c>
      <c r="K5303" s="35">
        <f t="shared" si="1332"/>
        <v>93</v>
      </c>
      <c r="L5303" s="30" t="str">
        <f t="shared" si="1333"/>
        <v>42.2918</v>
      </c>
      <c r="M5303" s="30">
        <f t="shared" si="1334"/>
        <v>101</v>
      </c>
      <c r="N5303" s="30" t="str">
        <f t="shared" si="1335"/>
        <v>41.6574</v>
      </c>
      <c r="O5303" s="30">
        <f t="shared" si="1336"/>
        <v>109</v>
      </c>
      <c r="P5303" s="30" t="str">
        <f t="shared" si="1337"/>
        <v>42.2918</v>
      </c>
      <c r="Q5303" s="30">
        <f t="shared" si="1338"/>
        <v>117</v>
      </c>
      <c r="R5303" s="36" t="str">
        <f t="shared" si="1339"/>
        <v>08-Aug-2017</v>
      </c>
      <c r="S5303" s="37">
        <f t="shared" si="1330"/>
        <v>42.291800000000002</v>
      </c>
    </row>
    <row r="5304" spans="1:19" ht="26">
      <c r="A5304" s="30" t="s">
        <v>10766</v>
      </c>
      <c r="D5304" s="30" t="str">
        <f t="shared" si="1324"/>
        <v>118727</v>
      </c>
      <c r="E5304" s="30">
        <f t="shared" si="1328"/>
        <v>7</v>
      </c>
      <c r="F5304" s="30" t="str">
        <f t="shared" si="1325"/>
        <v>INF204K01YW2</v>
      </c>
      <c r="G5304" s="30">
        <f t="shared" si="1329"/>
        <v>20</v>
      </c>
      <c r="H5304" s="30" t="str">
        <f t="shared" si="1326"/>
        <v>INF204K01YX0</v>
      </c>
      <c r="I5304" s="30">
        <f t="shared" si="1331"/>
        <v>33</v>
      </c>
      <c r="J5304" s="35" t="str">
        <f t="shared" si="1327"/>
        <v>Reliance Monthly Income Plan - Direct Plan Monthly Dividend Plan</v>
      </c>
      <c r="K5304" s="35">
        <f t="shared" si="1332"/>
        <v>98</v>
      </c>
      <c r="L5304" s="30" t="str">
        <f t="shared" si="1333"/>
        <v>13.5435</v>
      </c>
      <c r="M5304" s="30">
        <f t="shared" si="1334"/>
        <v>106</v>
      </c>
      <c r="N5304" s="30" t="str">
        <f t="shared" si="1335"/>
        <v>13.3403</v>
      </c>
      <c r="O5304" s="30">
        <f t="shared" si="1336"/>
        <v>114</v>
      </c>
      <c r="P5304" s="30" t="str">
        <f t="shared" si="1337"/>
        <v>13.5435</v>
      </c>
      <c r="Q5304" s="30">
        <f t="shared" si="1338"/>
        <v>122</v>
      </c>
      <c r="R5304" s="36" t="str">
        <f t="shared" si="1339"/>
        <v>08-Aug-2017</v>
      </c>
      <c r="S5304" s="37">
        <f t="shared" si="1330"/>
        <v>13.5435</v>
      </c>
    </row>
    <row r="5305" spans="1:19" ht="26">
      <c r="A5305" s="30" t="s">
        <v>10767</v>
      </c>
      <c r="D5305" s="30" t="str">
        <f t="shared" si="1324"/>
        <v>118729</v>
      </c>
      <c r="E5305" s="30">
        <f t="shared" si="1328"/>
        <v>7</v>
      </c>
      <c r="F5305" s="30" t="str">
        <f t="shared" si="1325"/>
        <v>INF204K01YY8</v>
      </c>
      <c r="G5305" s="30">
        <f t="shared" si="1329"/>
        <v>20</v>
      </c>
      <c r="H5305" s="30" t="str">
        <f t="shared" si="1326"/>
        <v>INF204K01YZ5</v>
      </c>
      <c r="I5305" s="30">
        <f t="shared" si="1331"/>
        <v>33</v>
      </c>
      <c r="J5305" s="35" t="str">
        <f t="shared" si="1327"/>
        <v>Reliance Monthly Income Plan - Direct Plan Quarterly Dividend Plan</v>
      </c>
      <c r="K5305" s="35">
        <f t="shared" si="1332"/>
        <v>100</v>
      </c>
      <c r="L5305" s="30" t="str">
        <f t="shared" si="1333"/>
        <v>13.6806</v>
      </c>
      <c r="M5305" s="30">
        <f t="shared" si="1334"/>
        <v>108</v>
      </c>
      <c r="N5305" s="30" t="str">
        <f t="shared" si="1335"/>
        <v>13.4754</v>
      </c>
      <c r="O5305" s="30">
        <f t="shared" si="1336"/>
        <v>116</v>
      </c>
      <c r="P5305" s="30" t="str">
        <f t="shared" si="1337"/>
        <v>13.6806</v>
      </c>
      <c r="Q5305" s="30">
        <f t="shared" si="1338"/>
        <v>124</v>
      </c>
      <c r="R5305" s="36" t="str">
        <f t="shared" si="1339"/>
        <v>08-Aug-2017</v>
      </c>
      <c r="S5305" s="37">
        <f t="shared" si="1330"/>
        <v>13.6806</v>
      </c>
    </row>
    <row r="5306" spans="1:19">
      <c r="A5306" s="30" t="s">
        <v>10768</v>
      </c>
      <c r="D5306" s="30" t="str">
        <f t="shared" si="1324"/>
        <v>102172</v>
      </c>
      <c r="E5306" s="30">
        <f t="shared" si="1328"/>
        <v>7</v>
      </c>
      <c r="F5306" s="30" t="str">
        <f t="shared" si="1325"/>
        <v>INF204K01FD1</v>
      </c>
      <c r="G5306" s="30">
        <f t="shared" si="1329"/>
        <v>20</v>
      </c>
      <c r="H5306" s="30" t="str">
        <f t="shared" si="1326"/>
        <v>-</v>
      </c>
      <c r="I5306" s="30">
        <f t="shared" si="1331"/>
        <v>22</v>
      </c>
      <c r="J5306" s="35" t="str">
        <f t="shared" si="1327"/>
        <v>Reliance Monthly Income Plan-Growth Plan</v>
      </c>
      <c r="K5306" s="35">
        <f t="shared" si="1332"/>
        <v>63</v>
      </c>
      <c r="L5306" s="30" t="str">
        <f t="shared" si="1333"/>
        <v>40.6597</v>
      </c>
      <c r="M5306" s="30">
        <f t="shared" si="1334"/>
        <v>71</v>
      </c>
      <c r="N5306" s="30" t="str">
        <f t="shared" si="1335"/>
        <v>40.0498</v>
      </c>
      <c r="O5306" s="30">
        <f t="shared" si="1336"/>
        <v>79</v>
      </c>
      <c r="P5306" s="30" t="str">
        <f t="shared" si="1337"/>
        <v>40.6597</v>
      </c>
      <c r="Q5306" s="30">
        <f t="shared" si="1338"/>
        <v>87</v>
      </c>
      <c r="R5306" s="36" t="str">
        <f t="shared" si="1339"/>
        <v>08-Aug-2017</v>
      </c>
      <c r="S5306" s="37">
        <f t="shared" si="1330"/>
        <v>40.659700000000001</v>
      </c>
    </row>
    <row r="5307" spans="1:19">
      <c r="A5307" s="30" t="s">
        <v>10769</v>
      </c>
      <c r="D5307" s="30" t="str">
        <f t="shared" si="1324"/>
        <v>102173</v>
      </c>
      <c r="E5307" s="30">
        <f t="shared" si="1328"/>
        <v>7</v>
      </c>
      <c r="F5307" s="30" t="str">
        <f t="shared" si="1325"/>
        <v>INF204K01FE9</v>
      </c>
      <c r="G5307" s="30">
        <f t="shared" si="1329"/>
        <v>20</v>
      </c>
      <c r="H5307" s="30" t="str">
        <f t="shared" si="1326"/>
        <v>INF204K01FF6</v>
      </c>
      <c r="I5307" s="30">
        <f t="shared" si="1331"/>
        <v>33</v>
      </c>
      <c r="J5307" s="35" t="str">
        <f t="shared" si="1327"/>
        <v>Reliance Monthly Income Plan-Monthly Dividend Plan</v>
      </c>
      <c r="K5307" s="35">
        <f t="shared" si="1332"/>
        <v>84</v>
      </c>
      <c r="L5307" s="30" t="str">
        <f t="shared" si="1333"/>
        <v>12.7380</v>
      </c>
      <c r="M5307" s="30">
        <f t="shared" si="1334"/>
        <v>92</v>
      </c>
      <c r="N5307" s="30" t="str">
        <f t="shared" si="1335"/>
        <v>12.5469</v>
      </c>
      <c r="O5307" s="30">
        <f t="shared" si="1336"/>
        <v>100</v>
      </c>
      <c r="P5307" s="30" t="str">
        <f t="shared" si="1337"/>
        <v>12.7380</v>
      </c>
      <c r="Q5307" s="30">
        <f t="shared" si="1338"/>
        <v>108</v>
      </c>
      <c r="R5307" s="36" t="str">
        <f t="shared" si="1339"/>
        <v>08-Aug-2017</v>
      </c>
      <c r="S5307" s="37">
        <f t="shared" si="1330"/>
        <v>12.738</v>
      </c>
    </row>
    <row r="5308" spans="1:19">
      <c r="A5308" s="30" t="s">
        <v>10770</v>
      </c>
      <c r="D5308" s="30" t="str">
        <f t="shared" si="1324"/>
        <v>102174</v>
      </c>
      <c r="E5308" s="30">
        <f t="shared" si="1328"/>
        <v>7</v>
      </c>
      <c r="F5308" s="30" t="str">
        <f t="shared" si="1325"/>
        <v>INF204K01FG4</v>
      </c>
      <c r="G5308" s="30">
        <f t="shared" si="1329"/>
        <v>20</v>
      </c>
      <c r="H5308" s="30" t="str">
        <f t="shared" si="1326"/>
        <v>INF204K01FH2</v>
      </c>
      <c r="I5308" s="30">
        <f t="shared" si="1331"/>
        <v>33</v>
      </c>
      <c r="J5308" s="35" t="str">
        <f t="shared" si="1327"/>
        <v>Reliance Monthly Income Plan-Quarterly Diviend Plan</v>
      </c>
      <c r="K5308" s="35">
        <f t="shared" si="1332"/>
        <v>85</v>
      </c>
      <c r="L5308" s="30" t="str">
        <f t="shared" si="1333"/>
        <v>13.3897</v>
      </c>
      <c r="M5308" s="30">
        <f t="shared" si="1334"/>
        <v>93</v>
      </c>
      <c r="N5308" s="30" t="str">
        <f t="shared" si="1335"/>
        <v>13.1889</v>
      </c>
      <c r="O5308" s="30">
        <f t="shared" si="1336"/>
        <v>101</v>
      </c>
      <c r="P5308" s="30" t="str">
        <f t="shared" si="1337"/>
        <v>13.3897</v>
      </c>
      <c r="Q5308" s="30">
        <f t="shared" si="1338"/>
        <v>109</v>
      </c>
      <c r="R5308" s="36" t="str">
        <f t="shared" si="1339"/>
        <v>08-Aug-2017</v>
      </c>
      <c r="S5308" s="37">
        <f t="shared" si="1330"/>
        <v>13.389699999999999</v>
      </c>
    </row>
    <row r="5309" spans="1:19" ht="26">
      <c r="A5309" s="30" t="s">
        <v>10771</v>
      </c>
      <c r="D5309" s="30" t="str">
        <f t="shared" si="1324"/>
        <v>118780</v>
      </c>
      <c r="E5309" s="30">
        <f t="shared" si="1328"/>
        <v>7</v>
      </c>
      <c r="F5309" s="30" t="str">
        <f t="shared" si="1325"/>
        <v>INF204K01A74</v>
      </c>
      <c r="G5309" s="30">
        <f t="shared" si="1329"/>
        <v>20</v>
      </c>
      <c r="H5309" s="30" t="str">
        <f t="shared" si="1326"/>
        <v>-</v>
      </c>
      <c r="I5309" s="30">
        <f t="shared" si="1331"/>
        <v>22</v>
      </c>
      <c r="J5309" s="35" t="str">
        <f t="shared" si="1327"/>
        <v>Reliance Regular Savings Fund - Debt Option - Direct Plan - Growth Plan</v>
      </c>
      <c r="K5309" s="35">
        <f t="shared" si="1332"/>
        <v>94</v>
      </c>
      <c r="L5309" s="30" t="str">
        <f t="shared" si="1333"/>
        <v>24.3180</v>
      </c>
      <c r="M5309" s="30">
        <f t="shared" si="1334"/>
        <v>102</v>
      </c>
      <c r="N5309" s="30" t="str">
        <f t="shared" si="1335"/>
        <v>24.0748</v>
      </c>
      <c r="O5309" s="30">
        <f t="shared" si="1336"/>
        <v>110</v>
      </c>
      <c r="P5309" s="30" t="str">
        <f t="shared" si="1337"/>
        <v>24.3180</v>
      </c>
      <c r="Q5309" s="30">
        <f t="shared" si="1338"/>
        <v>118</v>
      </c>
      <c r="R5309" s="36" t="str">
        <f t="shared" si="1339"/>
        <v>08-Aug-2017</v>
      </c>
      <c r="S5309" s="37">
        <f t="shared" si="1330"/>
        <v>24.318000000000001</v>
      </c>
    </row>
    <row r="5310" spans="1:19" ht="26">
      <c r="A5310" s="30" t="s">
        <v>10772</v>
      </c>
      <c r="D5310" s="30" t="str">
        <f t="shared" si="1324"/>
        <v>118781</v>
      </c>
      <c r="E5310" s="30">
        <f t="shared" si="1328"/>
        <v>7</v>
      </c>
      <c r="F5310" s="30" t="str">
        <f t="shared" si="1325"/>
        <v>INF204K01A82</v>
      </c>
      <c r="G5310" s="30">
        <f t="shared" si="1329"/>
        <v>20</v>
      </c>
      <c r="H5310" s="30" t="str">
        <f t="shared" si="1326"/>
        <v>INF204K01A90</v>
      </c>
      <c r="I5310" s="30">
        <f t="shared" si="1331"/>
        <v>33</v>
      </c>
      <c r="J5310" s="35" t="str">
        <f t="shared" si="1327"/>
        <v>Reliance Regular Savings Fund - Debt Option - Direct Plan Quarterly Dividend Plan</v>
      </c>
      <c r="K5310" s="35">
        <f t="shared" si="1332"/>
        <v>115</v>
      </c>
      <c r="L5310" s="30" t="str">
        <f t="shared" si="1333"/>
        <v>13.5615</v>
      </c>
      <c r="M5310" s="30">
        <f t="shared" si="1334"/>
        <v>123</v>
      </c>
      <c r="N5310" s="30" t="str">
        <f t="shared" si="1335"/>
        <v>13.4259</v>
      </c>
      <c r="O5310" s="30">
        <f t="shared" si="1336"/>
        <v>131</v>
      </c>
      <c r="P5310" s="30" t="str">
        <f t="shared" si="1337"/>
        <v>13.5615</v>
      </c>
      <c r="Q5310" s="30">
        <f t="shared" si="1338"/>
        <v>139</v>
      </c>
      <c r="R5310" s="36" t="str">
        <f t="shared" si="1339"/>
        <v>08-Aug-2017</v>
      </c>
      <c r="S5310" s="37">
        <f t="shared" si="1330"/>
        <v>13.561500000000001</v>
      </c>
    </row>
    <row r="5311" spans="1:19">
      <c r="A5311" s="30" t="s">
        <v>10773</v>
      </c>
      <c r="D5311" s="30" t="str">
        <f t="shared" si="1324"/>
        <v>112938</v>
      </c>
      <c r="E5311" s="30">
        <f t="shared" si="1328"/>
        <v>7</v>
      </c>
      <c r="F5311" s="30" t="str">
        <f t="shared" si="1325"/>
        <v>INF204K01FQ3</v>
      </c>
      <c r="G5311" s="30">
        <f t="shared" si="1329"/>
        <v>20</v>
      </c>
      <c r="H5311" s="30" t="str">
        <f t="shared" si="1326"/>
        <v>-</v>
      </c>
      <c r="I5311" s="30">
        <f t="shared" si="1331"/>
        <v>22</v>
      </c>
      <c r="J5311" s="35" t="str">
        <f t="shared" si="1327"/>
        <v>Reliance Regular Savings Fund - Debt Option - Growth Plan</v>
      </c>
      <c r="K5311" s="35">
        <f t="shared" si="1332"/>
        <v>80</v>
      </c>
      <c r="L5311" s="30" t="str">
        <f t="shared" si="1333"/>
        <v>23.3785</v>
      </c>
      <c r="M5311" s="30">
        <f t="shared" si="1334"/>
        <v>88</v>
      </c>
      <c r="N5311" s="30" t="str">
        <f t="shared" si="1335"/>
        <v>23.1447</v>
      </c>
      <c r="O5311" s="30">
        <f t="shared" si="1336"/>
        <v>96</v>
      </c>
      <c r="P5311" s="30" t="str">
        <f t="shared" si="1337"/>
        <v>23.3785</v>
      </c>
      <c r="Q5311" s="30">
        <f t="shared" si="1338"/>
        <v>104</v>
      </c>
      <c r="R5311" s="36" t="str">
        <f t="shared" si="1339"/>
        <v>08-Aug-2017</v>
      </c>
      <c r="S5311" s="37">
        <f t="shared" si="1330"/>
        <v>23.378499999999999</v>
      </c>
    </row>
    <row r="5312" spans="1:19" ht="26">
      <c r="A5312" s="30" t="s">
        <v>10774</v>
      </c>
      <c r="D5312" s="30" t="str">
        <f t="shared" si="1324"/>
        <v>112939</v>
      </c>
      <c r="E5312" s="30">
        <f t="shared" si="1328"/>
        <v>7</v>
      </c>
      <c r="F5312" s="30" t="str">
        <f t="shared" si="1325"/>
        <v>INF204K01FT7</v>
      </c>
      <c r="G5312" s="30">
        <f t="shared" si="1329"/>
        <v>20</v>
      </c>
      <c r="H5312" s="30" t="str">
        <f t="shared" si="1326"/>
        <v>-</v>
      </c>
      <c r="I5312" s="30">
        <f t="shared" si="1331"/>
        <v>22</v>
      </c>
      <c r="J5312" s="35" t="str">
        <f t="shared" si="1327"/>
        <v>Reliance Regular Savings Fund - Debt Option - Institutional Growth Plan</v>
      </c>
      <c r="K5312" s="35">
        <f t="shared" si="1332"/>
        <v>94</v>
      </c>
      <c r="L5312" s="30" t="str">
        <f t="shared" si="1333"/>
        <v>24.0868</v>
      </c>
      <c r="M5312" s="30">
        <f t="shared" si="1334"/>
        <v>102</v>
      </c>
      <c r="N5312" s="30" t="str">
        <f t="shared" si="1335"/>
        <v>23.8459</v>
      </c>
      <c r="O5312" s="30">
        <f t="shared" si="1336"/>
        <v>110</v>
      </c>
      <c r="P5312" s="30" t="str">
        <f t="shared" si="1337"/>
        <v>24.0868</v>
      </c>
      <c r="Q5312" s="30">
        <f t="shared" si="1338"/>
        <v>118</v>
      </c>
      <c r="R5312" s="36" t="str">
        <f t="shared" si="1339"/>
        <v>08-Aug-2017</v>
      </c>
      <c r="S5312" s="37">
        <f t="shared" si="1330"/>
        <v>24.0868</v>
      </c>
    </row>
    <row r="5313" spans="1:19" ht="26">
      <c r="A5313" s="30" t="s">
        <v>10775</v>
      </c>
      <c r="D5313" s="30" t="str">
        <f t="shared" si="1324"/>
        <v>112941</v>
      </c>
      <c r="E5313" s="30">
        <f t="shared" si="1328"/>
        <v>7</v>
      </c>
      <c r="F5313" s="30" t="str">
        <f t="shared" si="1325"/>
        <v>INF204K01FR1</v>
      </c>
      <c r="G5313" s="30">
        <f t="shared" si="1329"/>
        <v>20</v>
      </c>
      <c r="H5313" s="30" t="str">
        <f t="shared" si="1326"/>
        <v>INF204K01FS9</v>
      </c>
      <c r="I5313" s="30">
        <f t="shared" si="1331"/>
        <v>33</v>
      </c>
      <c r="J5313" s="35" t="str">
        <f t="shared" si="1327"/>
        <v>Reliance Regular Savings Fund - Debt Option - Quarterly Dividend Plan</v>
      </c>
      <c r="K5313" s="35">
        <f t="shared" si="1332"/>
        <v>103</v>
      </c>
      <c r="L5313" s="30" t="str">
        <f t="shared" si="1333"/>
        <v>13.2996</v>
      </c>
      <c r="M5313" s="30">
        <f t="shared" si="1334"/>
        <v>111</v>
      </c>
      <c r="N5313" s="30" t="str">
        <f t="shared" si="1335"/>
        <v>13.1666</v>
      </c>
      <c r="O5313" s="30">
        <f t="shared" si="1336"/>
        <v>119</v>
      </c>
      <c r="P5313" s="30" t="str">
        <f t="shared" si="1337"/>
        <v>13.2996</v>
      </c>
      <c r="Q5313" s="30">
        <f t="shared" si="1338"/>
        <v>127</v>
      </c>
      <c r="R5313" s="36" t="str">
        <f t="shared" si="1339"/>
        <v>08-Aug-2017</v>
      </c>
      <c r="S5313" s="37">
        <f t="shared" si="1330"/>
        <v>13.2996</v>
      </c>
    </row>
    <row r="5314" spans="1:19" ht="26">
      <c r="A5314" s="30" t="s">
        <v>10776</v>
      </c>
      <c r="D5314" s="30" t="str">
        <f t="shared" si="1324"/>
        <v>132873</v>
      </c>
      <c r="E5314" s="30">
        <f t="shared" si="1328"/>
        <v>7</v>
      </c>
      <c r="F5314" s="30" t="str">
        <f t="shared" si="1325"/>
        <v>INF204KA1WV6</v>
      </c>
      <c r="G5314" s="30">
        <f t="shared" si="1329"/>
        <v>20</v>
      </c>
      <c r="H5314" s="30" t="str">
        <f t="shared" si="1326"/>
        <v>-</v>
      </c>
      <c r="I5314" s="30">
        <f t="shared" si="1331"/>
        <v>22</v>
      </c>
      <c r="J5314" s="35" t="str">
        <f t="shared" si="1327"/>
        <v>Reliance Regular Savings Fund- Debt Option- Direct Plan- Dividend Plan</v>
      </c>
      <c r="K5314" s="35">
        <f t="shared" si="1332"/>
        <v>93</v>
      </c>
      <c r="L5314" s="30" t="str">
        <f t="shared" si="1333"/>
        <v>13.1657</v>
      </c>
      <c r="M5314" s="30">
        <f t="shared" si="1334"/>
        <v>101</v>
      </c>
      <c r="N5314" s="30" t="str">
        <f t="shared" si="1335"/>
        <v>13.0340</v>
      </c>
      <c r="O5314" s="30">
        <f t="shared" si="1336"/>
        <v>109</v>
      </c>
      <c r="P5314" s="30" t="str">
        <f t="shared" si="1337"/>
        <v>13.1657</v>
      </c>
      <c r="Q5314" s="30">
        <f t="shared" si="1338"/>
        <v>117</v>
      </c>
      <c r="R5314" s="36" t="str">
        <f t="shared" si="1339"/>
        <v>08-Aug-2017</v>
      </c>
      <c r="S5314" s="37">
        <f t="shared" si="1330"/>
        <v>13.165699999999999</v>
      </c>
    </row>
    <row r="5315" spans="1:19">
      <c r="A5315" s="30" t="s">
        <v>10777</v>
      </c>
      <c r="D5315" s="30" t="str">
        <f t="shared" si="1324"/>
        <v>132871</v>
      </c>
      <c r="E5315" s="30">
        <f t="shared" si="1328"/>
        <v>7</v>
      </c>
      <c r="F5315" s="30" t="str">
        <f t="shared" si="1325"/>
        <v>INF204KA1WT0</v>
      </c>
      <c r="G5315" s="30">
        <f t="shared" si="1329"/>
        <v>20</v>
      </c>
      <c r="H5315" s="30" t="str">
        <f t="shared" si="1326"/>
        <v>INF204KA1WS2</v>
      </c>
      <c r="I5315" s="30">
        <f t="shared" si="1331"/>
        <v>33</v>
      </c>
      <c r="J5315" s="35" t="str">
        <f t="shared" si="1327"/>
        <v>Reliance Regular Savings Fund- Debt Option- Dividend Plan</v>
      </c>
      <c r="K5315" s="35">
        <f t="shared" si="1332"/>
        <v>91</v>
      </c>
      <c r="L5315" s="30" t="str">
        <f t="shared" si="1333"/>
        <v>12.8249</v>
      </c>
      <c r="M5315" s="30">
        <f t="shared" si="1334"/>
        <v>99</v>
      </c>
      <c r="N5315" s="30" t="str">
        <f t="shared" si="1335"/>
        <v>12.6967</v>
      </c>
      <c r="O5315" s="30">
        <f t="shared" si="1336"/>
        <v>107</v>
      </c>
      <c r="P5315" s="30" t="str">
        <f t="shared" si="1337"/>
        <v>12.8249</v>
      </c>
      <c r="Q5315" s="30">
        <f t="shared" si="1338"/>
        <v>115</v>
      </c>
      <c r="R5315" s="36" t="str">
        <f t="shared" si="1339"/>
        <v>08-Aug-2017</v>
      </c>
      <c r="S5315" s="37">
        <f t="shared" si="1330"/>
        <v>12.8249</v>
      </c>
    </row>
    <row r="5316" spans="1:19" ht="26">
      <c r="A5316" s="30" t="s">
        <v>10778</v>
      </c>
      <c r="D5316" s="30" t="str">
        <f t="shared" si="1324"/>
        <v>133569</v>
      </c>
      <c r="E5316" s="30">
        <f t="shared" si="1328"/>
        <v>7</v>
      </c>
      <c r="F5316" s="30" t="str">
        <f t="shared" si="1325"/>
        <v>INF204KA1C30</v>
      </c>
      <c r="G5316" s="30">
        <f t="shared" si="1329"/>
        <v>20</v>
      </c>
      <c r="H5316" s="30" t="str">
        <f t="shared" si="1326"/>
        <v>-</v>
      </c>
      <c r="I5316" s="30">
        <f t="shared" si="1331"/>
        <v>22</v>
      </c>
      <c r="J5316" s="35" t="str">
        <f t="shared" si="1327"/>
        <v>Reliance Retirement Fund- Income Generation Scheme- Direct Plan- Growth Plan - Growth Option</v>
      </c>
      <c r="K5316" s="35">
        <f t="shared" si="1332"/>
        <v>115</v>
      </c>
      <c r="L5316" s="30" t="str">
        <f t="shared" si="1333"/>
        <v>12.7297</v>
      </c>
      <c r="M5316" s="30">
        <f t="shared" si="1334"/>
        <v>123</v>
      </c>
      <c r="N5316" s="30" t="str">
        <f t="shared" si="1335"/>
        <v>12.6024</v>
      </c>
      <c r="O5316" s="30">
        <f t="shared" si="1336"/>
        <v>131</v>
      </c>
      <c r="P5316" s="30" t="str">
        <f t="shared" si="1337"/>
        <v>12.7297</v>
      </c>
      <c r="Q5316" s="30">
        <f t="shared" si="1338"/>
        <v>139</v>
      </c>
      <c r="R5316" s="36" t="str">
        <f t="shared" si="1339"/>
        <v>08-Aug-2017</v>
      </c>
      <c r="S5316" s="37">
        <f t="shared" si="1330"/>
        <v>12.729699999999999</v>
      </c>
    </row>
    <row r="5317" spans="1:19" ht="26">
      <c r="A5317" s="30" t="s">
        <v>10779</v>
      </c>
      <c r="D5317" s="30" t="str">
        <f t="shared" si="1324"/>
        <v>133570</v>
      </c>
      <c r="E5317" s="30">
        <f t="shared" si="1328"/>
        <v>7</v>
      </c>
      <c r="F5317" s="30" t="str">
        <f t="shared" si="1325"/>
        <v>INF204KA1C71</v>
      </c>
      <c r="G5317" s="30">
        <f t="shared" si="1329"/>
        <v>20</v>
      </c>
      <c r="H5317" s="30" t="str">
        <f t="shared" si="1326"/>
        <v>-</v>
      </c>
      <c r="I5317" s="30">
        <f t="shared" si="1331"/>
        <v>22</v>
      </c>
      <c r="J5317" s="35" t="str">
        <f t="shared" si="1327"/>
        <v>Reliance Retirement Fund- Income Generation Scheme- Direct Plan-Dividend Payout Option</v>
      </c>
      <c r="K5317" s="35">
        <f t="shared" si="1332"/>
        <v>109</v>
      </c>
      <c r="L5317" s="30" t="str">
        <f t="shared" si="1333"/>
        <v>12.7297</v>
      </c>
      <c r="M5317" s="30">
        <f t="shared" si="1334"/>
        <v>117</v>
      </c>
      <c r="N5317" s="30" t="str">
        <f t="shared" si="1335"/>
        <v>12.6024</v>
      </c>
      <c r="O5317" s="30">
        <f t="shared" si="1336"/>
        <v>125</v>
      </c>
      <c r="P5317" s="30" t="str">
        <f t="shared" si="1337"/>
        <v>12.7297</v>
      </c>
      <c r="Q5317" s="30">
        <f t="shared" si="1338"/>
        <v>133</v>
      </c>
      <c r="R5317" s="36" t="str">
        <f t="shared" si="1339"/>
        <v>08-Aug-2017</v>
      </c>
      <c r="S5317" s="37">
        <f t="shared" si="1330"/>
        <v>12.729699999999999</v>
      </c>
    </row>
    <row r="5318" spans="1:19" ht="26">
      <c r="A5318" s="30" t="s">
        <v>10780</v>
      </c>
      <c r="D5318" s="30" t="str">
        <f t="shared" si="1324"/>
        <v>133629</v>
      </c>
      <c r="E5318" s="30">
        <f t="shared" si="1328"/>
        <v>7</v>
      </c>
      <c r="F5318" s="30" t="str">
        <f t="shared" si="1325"/>
        <v>INF204KA1C55</v>
      </c>
      <c r="G5318" s="30">
        <f t="shared" si="1329"/>
        <v>20</v>
      </c>
      <c r="H5318" s="30" t="str">
        <f t="shared" si="1326"/>
        <v>-</v>
      </c>
      <c r="I5318" s="30">
        <f t="shared" si="1331"/>
        <v>22</v>
      </c>
      <c r="J5318" s="35" t="str">
        <f t="shared" si="1327"/>
        <v>Reliance Retirement Fund- Income Generation Scheme- Direct Plan-Growth Plan- Bonus Option</v>
      </c>
      <c r="K5318" s="35">
        <f t="shared" si="1332"/>
        <v>112</v>
      </c>
      <c r="L5318" s="30" t="str">
        <f t="shared" si="1333"/>
        <v>12.7297</v>
      </c>
      <c r="M5318" s="30">
        <f t="shared" si="1334"/>
        <v>120</v>
      </c>
      <c r="N5318" s="30" t="str">
        <f t="shared" si="1335"/>
        <v>12.6024</v>
      </c>
      <c r="O5318" s="30">
        <f t="shared" si="1336"/>
        <v>128</v>
      </c>
      <c r="P5318" s="30" t="str">
        <f t="shared" si="1337"/>
        <v>12.7297</v>
      </c>
      <c r="Q5318" s="30">
        <f t="shared" si="1338"/>
        <v>136</v>
      </c>
      <c r="R5318" s="36" t="str">
        <f t="shared" si="1339"/>
        <v>08-Aug-2017</v>
      </c>
      <c r="S5318" s="37">
        <f t="shared" si="1330"/>
        <v>12.729699999999999</v>
      </c>
    </row>
    <row r="5319" spans="1:19" ht="26">
      <c r="A5319" s="30" t="s">
        <v>10781</v>
      </c>
      <c r="D5319" s="30" t="str">
        <f t="shared" ref="D5319:D5382" si="1340">IF(ISERROR(LEFT(A5319,SEARCH(";",A5319)-1)),"",LEFT(A5319,SEARCH(";",A5319)-1))</f>
        <v>133571</v>
      </c>
      <c r="E5319" s="30">
        <f t="shared" si="1328"/>
        <v>7</v>
      </c>
      <c r="F5319" s="30" t="str">
        <f t="shared" ref="F5319:F5382" si="1341">IF($D5319="",A5319,MID($A5319,E5319+1,SEARCH(";",$A5319,E5319+1)-E5319-1))</f>
        <v>INF204KA1C63</v>
      </c>
      <c r="G5319" s="30">
        <f t="shared" si="1329"/>
        <v>20</v>
      </c>
      <c r="H5319" s="30" t="str">
        <f t="shared" ref="H5319:H5382" si="1342">IF($D5319="","",MID($A5319,G5319+1,SEARCH(";",$A5319,G5319+1)-G5319-1))</f>
        <v>-</v>
      </c>
      <c r="I5319" s="30">
        <f t="shared" si="1331"/>
        <v>22</v>
      </c>
      <c r="J5319" s="35" t="str">
        <f t="shared" ref="J5319:J5382" si="1343">IF($D5319="","",MID($A5319,I5319+1,SEARCH(";",$A5319,I5319+1)-I5319-1))</f>
        <v>Reliance Retirement Fund- Income Generation Scheme- Dividend Payout Option</v>
      </c>
      <c r="K5319" s="35">
        <f t="shared" si="1332"/>
        <v>97</v>
      </c>
      <c r="L5319" s="30" t="str">
        <f t="shared" si="1333"/>
        <v>12.2623</v>
      </c>
      <c r="M5319" s="30">
        <f t="shared" si="1334"/>
        <v>105</v>
      </c>
      <c r="N5319" s="30" t="str">
        <f t="shared" si="1335"/>
        <v>12.1397</v>
      </c>
      <c r="O5319" s="30">
        <f t="shared" si="1336"/>
        <v>113</v>
      </c>
      <c r="P5319" s="30" t="str">
        <f t="shared" si="1337"/>
        <v>12.2623</v>
      </c>
      <c r="Q5319" s="30">
        <f t="shared" si="1338"/>
        <v>121</v>
      </c>
      <c r="R5319" s="36" t="str">
        <f t="shared" si="1339"/>
        <v>08-Aug-2017</v>
      </c>
      <c r="S5319" s="37">
        <f t="shared" si="1330"/>
        <v>12.2623</v>
      </c>
    </row>
    <row r="5320" spans="1:19" ht="26">
      <c r="A5320" s="30" t="s">
        <v>10782</v>
      </c>
      <c r="D5320" s="30" t="str">
        <f t="shared" si="1340"/>
        <v>133628</v>
      </c>
      <c r="E5320" s="30">
        <f t="shared" ref="E5320:E5383" si="1344">IF($D5320="","",LEN(D5320)+1)</f>
        <v>7</v>
      </c>
      <c r="F5320" s="30" t="str">
        <f t="shared" si="1341"/>
        <v>INF204KA1C48</v>
      </c>
      <c r="G5320" s="30">
        <f t="shared" ref="G5320:G5383" si="1345">IF($D5320="","",E5320+(LEN(F5320)+1))</f>
        <v>20</v>
      </c>
      <c r="H5320" s="30" t="str">
        <f t="shared" si="1342"/>
        <v>-</v>
      </c>
      <c r="I5320" s="30">
        <f t="shared" si="1331"/>
        <v>22</v>
      </c>
      <c r="J5320" s="35" t="str">
        <f t="shared" si="1343"/>
        <v>Reliance Retirement Fund- Income Generation Scheme- Growth Plan- Bonus Option</v>
      </c>
      <c r="K5320" s="35">
        <f t="shared" si="1332"/>
        <v>100</v>
      </c>
      <c r="L5320" s="30" t="str">
        <f t="shared" si="1333"/>
        <v>12.2623</v>
      </c>
      <c r="M5320" s="30">
        <f t="shared" si="1334"/>
        <v>108</v>
      </c>
      <c r="N5320" s="30" t="str">
        <f t="shared" si="1335"/>
        <v>12.1397</v>
      </c>
      <c r="O5320" s="30">
        <f t="shared" si="1336"/>
        <v>116</v>
      </c>
      <c r="P5320" s="30" t="str">
        <f t="shared" si="1337"/>
        <v>12.2623</v>
      </c>
      <c r="Q5320" s="30">
        <f t="shared" si="1338"/>
        <v>124</v>
      </c>
      <c r="R5320" s="36" t="str">
        <f t="shared" si="1339"/>
        <v>08-Aug-2017</v>
      </c>
      <c r="S5320" s="37">
        <f t="shared" ref="S5320:S5383" si="1346">IF(L5320="","",L5320+0)</f>
        <v>12.2623</v>
      </c>
    </row>
    <row r="5321" spans="1:19" ht="26">
      <c r="A5321" s="30" t="s">
        <v>10783</v>
      </c>
      <c r="D5321" s="30" t="str">
        <f t="shared" si="1340"/>
        <v>133572</v>
      </c>
      <c r="E5321" s="30">
        <f t="shared" si="1344"/>
        <v>7</v>
      </c>
      <c r="F5321" s="30" t="str">
        <f t="shared" si="1341"/>
        <v>INF204KA1C22</v>
      </c>
      <c r="G5321" s="30">
        <f t="shared" si="1345"/>
        <v>20</v>
      </c>
      <c r="H5321" s="30" t="str">
        <f t="shared" si="1342"/>
        <v>-</v>
      </c>
      <c r="I5321" s="30">
        <f t="shared" si="1331"/>
        <v>22</v>
      </c>
      <c r="J5321" s="35" t="str">
        <f t="shared" si="1343"/>
        <v>Reliance Retirement Fund- Income Generation Scheme-Growth Plan - Growth Option</v>
      </c>
      <c r="K5321" s="35">
        <f t="shared" si="1332"/>
        <v>101</v>
      </c>
      <c r="L5321" s="30" t="str">
        <f t="shared" si="1333"/>
        <v>12.2623</v>
      </c>
      <c r="M5321" s="30">
        <f t="shared" si="1334"/>
        <v>109</v>
      </c>
      <c r="N5321" s="30" t="str">
        <f t="shared" si="1335"/>
        <v>12.1397</v>
      </c>
      <c r="O5321" s="30">
        <f t="shared" si="1336"/>
        <v>117</v>
      </c>
      <c r="P5321" s="30" t="str">
        <f t="shared" si="1337"/>
        <v>12.2623</v>
      </c>
      <c r="Q5321" s="30">
        <f t="shared" si="1338"/>
        <v>125</v>
      </c>
      <c r="R5321" s="36" t="str">
        <f t="shared" si="1339"/>
        <v>08-Aug-2017</v>
      </c>
      <c r="S5321" s="37">
        <f t="shared" si="1346"/>
        <v>12.2623</v>
      </c>
    </row>
    <row r="5322" spans="1:19">
      <c r="A5322" s="30" t="s">
        <v>10784</v>
      </c>
      <c r="D5322" s="30" t="str">
        <f t="shared" si="1340"/>
        <v>125269</v>
      </c>
      <c r="E5322" s="30">
        <f t="shared" si="1344"/>
        <v>7</v>
      </c>
      <c r="F5322" s="30" t="str">
        <f t="shared" si="1341"/>
        <v>INF204KA1ES0</v>
      </c>
      <c r="G5322" s="30">
        <f t="shared" si="1345"/>
        <v>20</v>
      </c>
      <c r="H5322" s="30" t="str">
        <f t="shared" si="1342"/>
        <v>INF204KA1ET8</v>
      </c>
      <c r="I5322" s="30">
        <f t="shared" si="1331"/>
        <v>33</v>
      </c>
      <c r="J5322" s="35" t="str">
        <f t="shared" si="1343"/>
        <v>Reliance Short Term Fund - Direct Plan - Dividend Plan</v>
      </c>
      <c r="K5322" s="35">
        <f t="shared" si="1332"/>
        <v>88</v>
      </c>
      <c r="L5322" s="30" t="str">
        <f t="shared" si="1333"/>
        <v>13.2925</v>
      </c>
      <c r="M5322" s="30">
        <f t="shared" si="1334"/>
        <v>96</v>
      </c>
      <c r="N5322" s="30" t="str">
        <f t="shared" si="1335"/>
        <v>13.2925</v>
      </c>
      <c r="O5322" s="30">
        <f t="shared" si="1336"/>
        <v>104</v>
      </c>
      <c r="P5322" s="30" t="str">
        <f t="shared" si="1337"/>
        <v>13.2925</v>
      </c>
      <c r="Q5322" s="30">
        <f t="shared" si="1338"/>
        <v>112</v>
      </c>
      <c r="R5322" s="36" t="str">
        <f t="shared" si="1339"/>
        <v>08-Aug-2017</v>
      </c>
      <c r="S5322" s="37">
        <f t="shared" si="1346"/>
        <v>13.2925</v>
      </c>
    </row>
    <row r="5323" spans="1:19" ht="26">
      <c r="A5323" s="30" t="s">
        <v>10785</v>
      </c>
      <c r="D5323" s="30" t="str">
        <f t="shared" si="1340"/>
        <v>118797</v>
      </c>
      <c r="E5323" s="30">
        <f t="shared" si="1344"/>
        <v>7</v>
      </c>
      <c r="F5323" s="30" t="str">
        <f t="shared" si="1341"/>
        <v>INF204K01B40</v>
      </c>
      <c r="G5323" s="30">
        <f t="shared" si="1345"/>
        <v>20</v>
      </c>
      <c r="H5323" s="30" t="str">
        <f t="shared" si="1342"/>
        <v>-</v>
      </c>
      <c r="I5323" s="30">
        <f t="shared" si="1331"/>
        <v>22</v>
      </c>
      <c r="J5323" s="35" t="str">
        <f t="shared" si="1343"/>
        <v>Reliance Short Term Fund - Direct Plan - Monthly Dividend Plan</v>
      </c>
      <c r="K5323" s="35">
        <f t="shared" si="1332"/>
        <v>85</v>
      </c>
      <c r="L5323" s="30" t="str">
        <f t="shared" si="1333"/>
        <v>11.2917</v>
      </c>
      <c r="M5323" s="30">
        <f t="shared" si="1334"/>
        <v>93</v>
      </c>
      <c r="N5323" s="30" t="str">
        <f t="shared" si="1335"/>
        <v>11.2917</v>
      </c>
      <c r="O5323" s="30">
        <f t="shared" si="1336"/>
        <v>101</v>
      </c>
      <c r="P5323" s="30" t="str">
        <f t="shared" si="1337"/>
        <v>11.2917</v>
      </c>
      <c r="Q5323" s="30">
        <f t="shared" si="1338"/>
        <v>109</v>
      </c>
      <c r="R5323" s="36" t="str">
        <f t="shared" si="1339"/>
        <v>08-Aug-2017</v>
      </c>
      <c r="S5323" s="37">
        <f t="shared" si="1346"/>
        <v>11.291700000000001</v>
      </c>
    </row>
    <row r="5324" spans="1:19" ht="26">
      <c r="A5324" s="30" t="s">
        <v>10786</v>
      </c>
      <c r="D5324" s="30" t="str">
        <f t="shared" si="1340"/>
        <v>118796</v>
      </c>
      <c r="E5324" s="30">
        <f t="shared" si="1344"/>
        <v>7</v>
      </c>
      <c r="F5324" s="30" t="str">
        <f t="shared" si="1341"/>
        <v>INF204K01B32</v>
      </c>
      <c r="G5324" s="30">
        <f t="shared" si="1345"/>
        <v>20</v>
      </c>
      <c r="H5324" s="30" t="str">
        <f t="shared" si="1342"/>
        <v>-</v>
      </c>
      <c r="I5324" s="30">
        <f t="shared" si="1331"/>
        <v>22</v>
      </c>
      <c r="J5324" s="35" t="str">
        <f t="shared" si="1343"/>
        <v>Reliance Short Term Fund - Direct Plan Growth Plan - Growth Option</v>
      </c>
      <c r="K5324" s="35">
        <f t="shared" si="1332"/>
        <v>89</v>
      </c>
      <c r="L5324" s="30" t="str">
        <f t="shared" si="1333"/>
        <v>32.7078</v>
      </c>
      <c r="M5324" s="30">
        <f t="shared" si="1334"/>
        <v>97</v>
      </c>
      <c r="N5324" s="30" t="str">
        <f t="shared" si="1335"/>
        <v>32.7078</v>
      </c>
      <c r="O5324" s="30">
        <f t="shared" si="1336"/>
        <v>105</v>
      </c>
      <c r="P5324" s="30" t="str">
        <f t="shared" si="1337"/>
        <v>32.7078</v>
      </c>
      <c r="Q5324" s="30">
        <f t="shared" si="1338"/>
        <v>113</v>
      </c>
      <c r="R5324" s="36" t="str">
        <f t="shared" si="1339"/>
        <v>08-Aug-2017</v>
      </c>
      <c r="S5324" s="37">
        <f t="shared" si="1346"/>
        <v>32.707799999999999</v>
      </c>
    </row>
    <row r="5325" spans="1:19" ht="26">
      <c r="A5325" s="30" t="s">
        <v>10787</v>
      </c>
      <c r="D5325" s="30" t="str">
        <f t="shared" si="1340"/>
        <v>118800</v>
      </c>
      <c r="E5325" s="30">
        <f t="shared" si="1344"/>
        <v>7</v>
      </c>
      <c r="F5325" s="30" t="str">
        <f t="shared" si="1341"/>
        <v>INF204K01B65</v>
      </c>
      <c r="G5325" s="30">
        <f t="shared" si="1345"/>
        <v>20</v>
      </c>
      <c r="H5325" s="30" t="str">
        <f t="shared" si="1342"/>
        <v>INF204K01B73</v>
      </c>
      <c r="I5325" s="30">
        <f t="shared" ref="I5325:I5388" si="1347">IF($D5325="","",G5325+LEN(H5325)+1)</f>
        <v>33</v>
      </c>
      <c r="J5325" s="35" t="str">
        <f t="shared" si="1343"/>
        <v>Reliance Short Term Fund - Direct Plan Quarterly Dividend Plan</v>
      </c>
      <c r="K5325" s="35">
        <f t="shared" ref="K5325:K5388" si="1348">IF($D5325="","",I5325+LEN(J5325)+1)</f>
        <v>96</v>
      </c>
      <c r="L5325" s="30" t="str">
        <f t="shared" ref="L5325:L5388" si="1349">IF($D5325="","",MID($A5325,K5325+1,SEARCH(";",$A5325,K5325+1)-K5325-1))</f>
        <v>14.6399</v>
      </c>
      <c r="M5325" s="30">
        <f t="shared" ref="M5325:M5388" si="1350">IF($D5325="","",K5325+LEN(L5325)+1)</f>
        <v>104</v>
      </c>
      <c r="N5325" s="30" t="str">
        <f t="shared" ref="N5325:N5388" si="1351">IF($D5325="","",MID($A5325,M5325+1,SEARCH(";",$A5325,M5325+1)-M5325-1))</f>
        <v>14.6399</v>
      </c>
      <c r="O5325" s="30">
        <f t="shared" ref="O5325:O5388" si="1352">IF($D5325="","",M5325+LEN(N5325)+1)</f>
        <v>112</v>
      </c>
      <c r="P5325" s="30" t="str">
        <f t="shared" ref="P5325:P5388" si="1353">IF($D5325="","",MID($A5325,O5325+1,SEARCH(";",$A5325,O5325+1)-O5325-1))</f>
        <v>14.6399</v>
      </c>
      <c r="Q5325" s="30">
        <f t="shared" ref="Q5325:Q5388" si="1354">IF($D5325="","",O5325+LEN(P5325)+1)</f>
        <v>120</v>
      </c>
      <c r="R5325" s="36" t="str">
        <f t="shared" ref="R5325:R5388" si="1355">IF($D5325="","",MID($A5325,Q5325+1,15))</f>
        <v>08-Aug-2017</v>
      </c>
      <c r="S5325" s="37">
        <f t="shared" si="1346"/>
        <v>14.639900000000001</v>
      </c>
    </row>
    <row r="5326" spans="1:19">
      <c r="A5326" s="30" t="s">
        <v>10788</v>
      </c>
      <c r="D5326" s="30" t="str">
        <f t="shared" si="1340"/>
        <v>125268</v>
      </c>
      <c r="E5326" s="30">
        <f t="shared" si="1344"/>
        <v>7</v>
      </c>
      <c r="F5326" s="30" t="str">
        <f t="shared" si="1341"/>
        <v>INF204KA1EQ4</v>
      </c>
      <c r="G5326" s="30">
        <f t="shared" si="1345"/>
        <v>20</v>
      </c>
      <c r="H5326" s="30" t="str">
        <f t="shared" si="1342"/>
        <v>INF204KA1ER2</v>
      </c>
      <c r="I5326" s="30">
        <f t="shared" si="1347"/>
        <v>33</v>
      </c>
      <c r="J5326" s="35" t="str">
        <f t="shared" si="1343"/>
        <v>Reliance Short Term Fund - Dividend Plan</v>
      </c>
      <c r="K5326" s="35">
        <f t="shared" si="1348"/>
        <v>74</v>
      </c>
      <c r="L5326" s="30" t="str">
        <f t="shared" si="1349"/>
        <v>12.9452</v>
      </c>
      <c r="M5326" s="30">
        <f t="shared" si="1350"/>
        <v>82</v>
      </c>
      <c r="N5326" s="30" t="str">
        <f t="shared" si="1351"/>
        <v>12.9452</v>
      </c>
      <c r="O5326" s="30">
        <f t="shared" si="1352"/>
        <v>90</v>
      </c>
      <c r="P5326" s="30" t="str">
        <f t="shared" si="1353"/>
        <v>12.9452</v>
      </c>
      <c r="Q5326" s="30">
        <f t="shared" si="1354"/>
        <v>98</v>
      </c>
      <c r="R5326" s="36" t="str">
        <f t="shared" si="1355"/>
        <v>08-Aug-2017</v>
      </c>
      <c r="S5326" s="37">
        <f t="shared" si="1346"/>
        <v>12.9452</v>
      </c>
    </row>
    <row r="5327" spans="1:19">
      <c r="A5327" s="30" t="s">
        <v>10789</v>
      </c>
      <c r="D5327" s="30" t="str">
        <f t="shared" si="1340"/>
        <v>101667</v>
      </c>
      <c r="E5327" s="30">
        <f t="shared" si="1344"/>
        <v>7</v>
      </c>
      <c r="F5327" s="30" t="str">
        <f t="shared" si="1341"/>
        <v>INF204K01FM2</v>
      </c>
      <c r="G5327" s="30">
        <f t="shared" si="1345"/>
        <v>20</v>
      </c>
      <c r="H5327" s="30" t="str">
        <f t="shared" si="1342"/>
        <v>INF204K01FN0</v>
      </c>
      <c r="I5327" s="30">
        <f t="shared" si="1347"/>
        <v>33</v>
      </c>
      <c r="J5327" s="35" t="str">
        <f t="shared" si="1343"/>
        <v>Reliance Short Term Fund- Monthly Dividend Plan</v>
      </c>
      <c r="K5327" s="35">
        <f t="shared" si="1348"/>
        <v>81</v>
      </c>
      <c r="L5327" s="30" t="str">
        <f t="shared" si="1349"/>
        <v>11.1611</v>
      </c>
      <c r="M5327" s="30">
        <f t="shared" si="1350"/>
        <v>89</v>
      </c>
      <c r="N5327" s="30" t="str">
        <f t="shared" si="1351"/>
        <v>11.1611</v>
      </c>
      <c r="O5327" s="30">
        <f t="shared" si="1352"/>
        <v>97</v>
      </c>
      <c r="P5327" s="30" t="str">
        <f t="shared" si="1353"/>
        <v>11.1611</v>
      </c>
      <c r="Q5327" s="30">
        <f t="shared" si="1354"/>
        <v>105</v>
      </c>
      <c r="R5327" s="36" t="str">
        <f t="shared" si="1355"/>
        <v>08-Aug-2017</v>
      </c>
      <c r="S5327" s="37">
        <f t="shared" si="1346"/>
        <v>11.161099999999999</v>
      </c>
    </row>
    <row r="5328" spans="1:19">
      <c r="A5328" s="30" t="s">
        <v>10790</v>
      </c>
      <c r="D5328" s="30" t="str">
        <f t="shared" si="1340"/>
        <v>101665</v>
      </c>
      <c r="E5328" s="30">
        <f t="shared" si="1344"/>
        <v>7</v>
      </c>
      <c r="F5328" s="30" t="str">
        <f t="shared" si="1341"/>
        <v>INF204K01FL4</v>
      </c>
      <c r="G5328" s="30">
        <f t="shared" si="1345"/>
        <v>20</v>
      </c>
      <c r="H5328" s="30" t="str">
        <f t="shared" si="1342"/>
        <v>-</v>
      </c>
      <c r="I5328" s="30">
        <f t="shared" si="1347"/>
        <v>22</v>
      </c>
      <c r="J5328" s="35" t="str">
        <f t="shared" si="1343"/>
        <v>Reliance Short Term Fund-Growth Plan</v>
      </c>
      <c r="K5328" s="35">
        <f t="shared" si="1348"/>
        <v>59</v>
      </c>
      <c r="L5328" s="30" t="str">
        <f t="shared" si="1349"/>
        <v>31.8282</v>
      </c>
      <c r="M5328" s="30">
        <f t="shared" si="1350"/>
        <v>67</v>
      </c>
      <c r="N5328" s="30" t="str">
        <f t="shared" si="1351"/>
        <v>31.8282</v>
      </c>
      <c r="O5328" s="30">
        <f t="shared" si="1352"/>
        <v>75</v>
      </c>
      <c r="P5328" s="30" t="str">
        <f t="shared" si="1353"/>
        <v>31.8282</v>
      </c>
      <c r="Q5328" s="30">
        <f t="shared" si="1354"/>
        <v>83</v>
      </c>
      <c r="R5328" s="36" t="str">
        <f t="shared" si="1355"/>
        <v>08-Aug-2017</v>
      </c>
      <c r="S5328" s="37">
        <f t="shared" si="1346"/>
        <v>31.828199999999999</v>
      </c>
    </row>
    <row r="5329" spans="1:19">
      <c r="A5329" s="30" t="s">
        <v>10791</v>
      </c>
      <c r="D5329" s="30" t="str">
        <f t="shared" si="1340"/>
        <v>101669</v>
      </c>
      <c r="E5329" s="30">
        <f t="shared" si="1344"/>
        <v>7</v>
      </c>
      <c r="F5329" s="30" t="str">
        <f t="shared" si="1341"/>
        <v>INF204K01FO8</v>
      </c>
      <c r="G5329" s="30">
        <f t="shared" si="1345"/>
        <v>20</v>
      </c>
      <c r="H5329" s="30" t="str">
        <f t="shared" si="1342"/>
        <v>INF204K01FP5</v>
      </c>
      <c r="I5329" s="30">
        <f t="shared" si="1347"/>
        <v>33</v>
      </c>
      <c r="J5329" s="35" t="str">
        <f t="shared" si="1343"/>
        <v>Reliance Short Term Fund-Quarterly Dividend Plan</v>
      </c>
      <c r="K5329" s="35">
        <f t="shared" si="1348"/>
        <v>82</v>
      </c>
      <c r="L5329" s="30" t="str">
        <f t="shared" si="1349"/>
        <v>14.4492</v>
      </c>
      <c r="M5329" s="30">
        <f t="shared" si="1350"/>
        <v>90</v>
      </c>
      <c r="N5329" s="30" t="str">
        <f t="shared" si="1351"/>
        <v>14.4492</v>
      </c>
      <c r="O5329" s="30">
        <f t="shared" si="1352"/>
        <v>98</v>
      </c>
      <c r="P5329" s="30" t="str">
        <f t="shared" si="1353"/>
        <v>14.4492</v>
      </c>
      <c r="Q5329" s="30">
        <f t="shared" si="1354"/>
        <v>106</v>
      </c>
      <c r="R5329" s="36" t="str">
        <f t="shared" si="1355"/>
        <v>08-Aug-2017</v>
      </c>
      <c r="S5329" s="37">
        <f t="shared" si="1346"/>
        <v>14.449199999999999</v>
      </c>
    </row>
    <row r="5330" spans="1:19" ht="26">
      <c r="A5330" s="30" t="s">
        <v>10792</v>
      </c>
      <c r="D5330" s="30" t="str">
        <f t="shared" si="1340"/>
        <v>120800</v>
      </c>
      <c r="E5330" s="30">
        <f t="shared" si="1344"/>
        <v>7</v>
      </c>
      <c r="F5330" s="30" t="str">
        <f t="shared" si="1341"/>
        <v>INF204K01M47</v>
      </c>
      <c r="G5330" s="30">
        <f t="shared" si="1345"/>
        <v>20</v>
      </c>
      <c r="H5330" s="30" t="str">
        <f t="shared" si="1342"/>
        <v>INF204K01M54</v>
      </c>
      <c r="I5330" s="30">
        <f t="shared" si="1347"/>
        <v>33</v>
      </c>
      <c r="J5330" s="35" t="str">
        <f t="shared" si="1343"/>
        <v>Reliance Yearly Interval Fund - Series 1 - Direct Plan - Dividend Plan - Dividend Option</v>
      </c>
      <c r="K5330" s="35">
        <f t="shared" si="1348"/>
        <v>122</v>
      </c>
      <c r="L5330" s="30" t="str">
        <f t="shared" si="1349"/>
        <v>10.3421</v>
      </c>
      <c r="M5330" s="30">
        <f t="shared" si="1350"/>
        <v>130</v>
      </c>
      <c r="N5330" s="30" t="str">
        <f t="shared" si="1351"/>
        <v>10.3421</v>
      </c>
      <c r="O5330" s="30">
        <f t="shared" si="1352"/>
        <v>138</v>
      </c>
      <c r="P5330" s="30" t="str">
        <f t="shared" si="1353"/>
        <v>10.3421</v>
      </c>
      <c r="Q5330" s="30">
        <f t="shared" si="1354"/>
        <v>146</v>
      </c>
      <c r="R5330" s="36" t="str">
        <f t="shared" si="1355"/>
        <v>08-Aug-2017</v>
      </c>
      <c r="S5330" s="37">
        <f t="shared" si="1346"/>
        <v>10.3421</v>
      </c>
    </row>
    <row r="5331" spans="1:19" ht="26">
      <c r="A5331" s="30" t="s">
        <v>10793</v>
      </c>
      <c r="D5331" s="30" t="str">
        <f t="shared" si="1340"/>
        <v>120799</v>
      </c>
      <c r="E5331" s="30">
        <f t="shared" si="1344"/>
        <v>7</v>
      </c>
      <c r="F5331" s="30" t="str">
        <f t="shared" si="1341"/>
        <v>INF204K01M39</v>
      </c>
      <c r="G5331" s="30">
        <f t="shared" si="1345"/>
        <v>20</v>
      </c>
      <c r="H5331" s="30" t="str">
        <f t="shared" si="1342"/>
        <v>-</v>
      </c>
      <c r="I5331" s="30">
        <f t="shared" si="1347"/>
        <v>22</v>
      </c>
      <c r="J5331" s="35" t="str">
        <f t="shared" si="1343"/>
        <v>Reliance Yearly Interval Fund - Series 1 - Direct Plan - Growth Plan - Growth Option</v>
      </c>
      <c r="K5331" s="35">
        <f t="shared" si="1348"/>
        <v>107</v>
      </c>
      <c r="L5331" s="30" t="str">
        <f t="shared" si="1349"/>
        <v>14.5133</v>
      </c>
      <c r="M5331" s="30">
        <f t="shared" si="1350"/>
        <v>115</v>
      </c>
      <c r="N5331" s="30" t="str">
        <f t="shared" si="1351"/>
        <v>14.5133</v>
      </c>
      <c r="O5331" s="30">
        <f t="shared" si="1352"/>
        <v>123</v>
      </c>
      <c r="P5331" s="30" t="str">
        <f t="shared" si="1353"/>
        <v>14.5133</v>
      </c>
      <c r="Q5331" s="30">
        <f t="shared" si="1354"/>
        <v>131</v>
      </c>
      <c r="R5331" s="36" t="str">
        <f t="shared" si="1355"/>
        <v>08-Aug-2017</v>
      </c>
      <c r="S5331" s="37">
        <f t="shared" si="1346"/>
        <v>14.513299999999999</v>
      </c>
    </row>
    <row r="5332" spans="1:19" ht="26">
      <c r="A5332" s="30" t="s">
        <v>10794</v>
      </c>
      <c r="D5332" s="30" t="str">
        <f t="shared" si="1340"/>
        <v>120802</v>
      </c>
      <c r="E5332" s="30">
        <f t="shared" si="1344"/>
        <v>7</v>
      </c>
      <c r="F5332" s="30" t="str">
        <f t="shared" si="1341"/>
        <v>INF204K01M13</v>
      </c>
      <c r="G5332" s="30">
        <f t="shared" si="1345"/>
        <v>20</v>
      </c>
      <c r="H5332" s="30" t="str">
        <f t="shared" si="1342"/>
        <v>INF204K01M21</v>
      </c>
      <c r="I5332" s="30">
        <f t="shared" si="1347"/>
        <v>33</v>
      </c>
      <c r="J5332" s="35" t="str">
        <f t="shared" si="1343"/>
        <v>Reliance Yearly Interval Fund - Series 1 - Dividend Plan - Dividend Option</v>
      </c>
      <c r="K5332" s="35">
        <f t="shared" si="1348"/>
        <v>108</v>
      </c>
      <c r="L5332" s="30" t="str">
        <f t="shared" si="1349"/>
        <v>10.3369</v>
      </c>
      <c r="M5332" s="30">
        <f t="shared" si="1350"/>
        <v>116</v>
      </c>
      <c r="N5332" s="30" t="str">
        <f t="shared" si="1351"/>
        <v>10.3369</v>
      </c>
      <c r="O5332" s="30">
        <f t="shared" si="1352"/>
        <v>124</v>
      </c>
      <c r="P5332" s="30" t="str">
        <f t="shared" si="1353"/>
        <v>10.3369</v>
      </c>
      <c r="Q5332" s="30">
        <f t="shared" si="1354"/>
        <v>132</v>
      </c>
      <c r="R5332" s="36" t="str">
        <f t="shared" si="1355"/>
        <v>08-Aug-2017</v>
      </c>
      <c r="S5332" s="37">
        <f t="shared" si="1346"/>
        <v>10.3369</v>
      </c>
    </row>
    <row r="5333" spans="1:19" ht="26">
      <c r="A5333" s="30" t="s">
        <v>10795</v>
      </c>
      <c r="D5333" s="30" t="str">
        <f t="shared" si="1340"/>
        <v>120798</v>
      </c>
      <c r="E5333" s="30">
        <f t="shared" si="1344"/>
        <v>7</v>
      </c>
      <c r="F5333" s="30" t="str">
        <f t="shared" si="1341"/>
        <v>INF204K01M05</v>
      </c>
      <c r="G5333" s="30">
        <f t="shared" si="1345"/>
        <v>20</v>
      </c>
      <c r="H5333" s="30" t="str">
        <f t="shared" si="1342"/>
        <v>-</v>
      </c>
      <c r="I5333" s="30">
        <f t="shared" si="1347"/>
        <v>22</v>
      </c>
      <c r="J5333" s="35" t="str">
        <f t="shared" si="1343"/>
        <v>Reliance Yearly Interval Fund - Series 1 - Growth Plan - Growth Option</v>
      </c>
      <c r="K5333" s="35">
        <f t="shared" si="1348"/>
        <v>93</v>
      </c>
      <c r="L5333" s="30" t="str">
        <f t="shared" si="1349"/>
        <v>14.4622</v>
      </c>
      <c r="M5333" s="30">
        <f t="shared" si="1350"/>
        <v>101</v>
      </c>
      <c r="N5333" s="30" t="str">
        <f t="shared" si="1351"/>
        <v>14.4622</v>
      </c>
      <c r="O5333" s="30">
        <f t="shared" si="1352"/>
        <v>109</v>
      </c>
      <c r="P5333" s="30" t="str">
        <f t="shared" si="1353"/>
        <v>14.4622</v>
      </c>
      <c r="Q5333" s="30">
        <f t="shared" si="1354"/>
        <v>117</v>
      </c>
      <c r="R5333" s="36" t="str">
        <f t="shared" si="1355"/>
        <v>08-Aug-2017</v>
      </c>
      <c r="S5333" s="37">
        <f t="shared" si="1346"/>
        <v>14.462199999999999</v>
      </c>
    </row>
    <row r="5334" spans="1:19" ht="26">
      <c r="A5334" s="30" t="s">
        <v>10796</v>
      </c>
      <c r="D5334" s="30" t="str">
        <f t="shared" si="1340"/>
        <v>120954</v>
      </c>
      <c r="E5334" s="30">
        <f t="shared" si="1344"/>
        <v>7</v>
      </c>
      <c r="F5334" s="30" t="str">
        <f t="shared" si="1341"/>
        <v>INF204K01R83</v>
      </c>
      <c r="G5334" s="30">
        <f t="shared" si="1345"/>
        <v>20</v>
      </c>
      <c r="H5334" s="30" t="str">
        <f t="shared" si="1342"/>
        <v>INF204K01R91</v>
      </c>
      <c r="I5334" s="30">
        <f t="shared" si="1347"/>
        <v>33</v>
      </c>
      <c r="J5334" s="35" t="str">
        <f t="shared" si="1343"/>
        <v>Reliance Yearly Interval Fund - Series 2 - Direct Plan - Dividend Plan - Dividend Option</v>
      </c>
      <c r="K5334" s="35">
        <f t="shared" si="1348"/>
        <v>122</v>
      </c>
      <c r="L5334" s="30" t="str">
        <f t="shared" si="1349"/>
        <v>10.3145</v>
      </c>
      <c r="M5334" s="30">
        <f t="shared" si="1350"/>
        <v>130</v>
      </c>
      <c r="N5334" s="30" t="str">
        <f t="shared" si="1351"/>
        <v>10.3145</v>
      </c>
      <c r="O5334" s="30">
        <f t="shared" si="1352"/>
        <v>138</v>
      </c>
      <c r="P5334" s="30" t="str">
        <f t="shared" si="1353"/>
        <v>10.3145</v>
      </c>
      <c r="Q5334" s="30">
        <f t="shared" si="1354"/>
        <v>146</v>
      </c>
      <c r="R5334" s="36" t="str">
        <f t="shared" si="1355"/>
        <v>08-Aug-2017</v>
      </c>
      <c r="S5334" s="37">
        <f t="shared" si="1346"/>
        <v>10.314500000000001</v>
      </c>
    </row>
    <row r="5335" spans="1:19" ht="26">
      <c r="A5335" s="30" t="s">
        <v>10797</v>
      </c>
      <c r="D5335" s="30" t="str">
        <f t="shared" si="1340"/>
        <v>120955</v>
      </c>
      <c r="E5335" s="30">
        <f t="shared" si="1344"/>
        <v>7</v>
      </c>
      <c r="F5335" s="30" t="str">
        <f t="shared" si="1341"/>
        <v>INF204K01R75</v>
      </c>
      <c r="G5335" s="30">
        <f t="shared" si="1345"/>
        <v>20</v>
      </c>
      <c r="H5335" s="30" t="str">
        <f t="shared" si="1342"/>
        <v>-</v>
      </c>
      <c r="I5335" s="30">
        <f t="shared" si="1347"/>
        <v>22</v>
      </c>
      <c r="J5335" s="35" t="str">
        <f t="shared" si="1343"/>
        <v>Reliance Yearly Interval Fund - Series 2 - Direct Plan - Growth Plan - Growth Option</v>
      </c>
      <c r="K5335" s="35">
        <f t="shared" si="1348"/>
        <v>107</v>
      </c>
      <c r="L5335" s="30" t="str">
        <f t="shared" si="1349"/>
        <v>14.5736</v>
      </c>
      <c r="M5335" s="30">
        <f t="shared" si="1350"/>
        <v>115</v>
      </c>
      <c r="N5335" s="30" t="str">
        <f t="shared" si="1351"/>
        <v>14.5736</v>
      </c>
      <c r="O5335" s="30">
        <f t="shared" si="1352"/>
        <v>123</v>
      </c>
      <c r="P5335" s="30" t="str">
        <f t="shared" si="1353"/>
        <v>14.5736</v>
      </c>
      <c r="Q5335" s="30">
        <f t="shared" si="1354"/>
        <v>131</v>
      </c>
      <c r="R5335" s="36" t="str">
        <f t="shared" si="1355"/>
        <v>08-Aug-2017</v>
      </c>
      <c r="S5335" s="37">
        <f t="shared" si="1346"/>
        <v>14.573600000000001</v>
      </c>
    </row>
    <row r="5336" spans="1:19" ht="26">
      <c r="A5336" s="30" t="s">
        <v>10798</v>
      </c>
      <c r="D5336" s="30" t="str">
        <f t="shared" si="1340"/>
        <v>120957</v>
      </c>
      <c r="E5336" s="30">
        <f t="shared" si="1344"/>
        <v>7</v>
      </c>
      <c r="F5336" s="30" t="str">
        <f t="shared" si="1341"/>
        <v>INF204K01R59</v>
      </c>
      <c r="G5336" s="30">
        <f t="shared" si="1345"/>
        <v>20</v>
      </c>
      <c r="H5336" s="30" t="str">
        <f t="shared" si="1342"/>
        <v>INF204K01R67</v>
      </c>
      <c r="I5336" s="30">
        <f t="shared" si="1347"/>
        <v>33</v>
      </c>
      <c r="J5336" s="35" t="str">
        <f t="shared" si="1343"/>
        <v>Reliance Yearly Interval Fund - Series 2 - Dividend Plan - Dividend Option</v>
      </c>
      <c r="K5336" s="35">
        <f t="shared" si="1348"/>
        <v>108</v>
      </c>
      <c r="L5336" s="30" t="str">
        <f t="shared" si="1349"/>
        <v>10.3101</v>
      </c>
      <c r="M5336" s="30">
        <f t="shared" si="1350"/>
        <v>116</v>
      </c>
      <c r="N5336" s="30" t="str">
        <f t="shared" si="1351"/>
        <v>10.3101</v>
      </c>
      <c r="O5336" s="30">
        <f t="shared" si="1352"/>
        <v>124</v>
      </c>
      <c r="P5336" s="30" t="str">
        <f t="shared" si="1353"/>
        <v>10.3101</v>
      </c>
      <c r="Q5336" s="30">
        <f t="shared" si="1354"/>
        <v>132</v>
      </c>
      <c r="R5336" s="36" t="str">
        <f t="shared" si="1355"/>
        <v>08-Aug-2017</v>
      </c>
      <c r="S5336" s="37">
        <f t="shared" si="1346"/>
        <v>10.3101</v>
      </c>
    </row>
    <row r="5337" spans="1:19" ht="26">
      <c r="A5337" s="30" t="s">
        <v>10799</v>
      </c>
      <c r="D5337" s="30" t="str">
        <f t="shared" si="1340"/>
        <v>120956</v>
      </c>
      <c r="E5337" s="30">
        <f t="shared" si="1344"/>
        <v>7</v>
      </c>
      <c r="F5337" s="30" t="str">
        <f t="shared" si="1341"/>
        <v>INF204K01R42</v>
      </c>
      <c r="G5337" s="30">
        <f t="shared" si="1345"/>
        <v>20</v>
      </c>
      <c r="H5337" s="30" t="str">
        <f t="shared" si="1342"/>
        <v>-</v>
      </c>
      <c r="I5337" s="30">
        <f t="shared" si="1347"/>
        <v>22</v>
      </c>
      <c r="J5337" s="35" t="str">
        <f t="shared" si="1343"/>
        <v>Reliance Yearly Interval Fund - Series 2 - Growth Plan - Growth Option</v>
      </c>
      <c r="K5337" s="35">
        <f t="shared" si="1348"/>
        <v>93</v>
      </c>
      <c r="L5337" s="30" t="str">
        <f t="shared" si="1349"/>
        <v>14.5201</v>
      </c>
      <c r="M5337" s="30">
        <f t="shared" si="1350"/>
        <v>101</v>
      </c>
      <c r="N5337" s="30" t="str">
        <f t="shared" si="1351"/>
        <v>14.5201</v>
      </c>
      <c r="O5337" s="30">
        <f t="shared" si="1352"/>
        <v>109</v>
      </c>
      <c r="P5337" s="30" t="str">
        <f t="shared" si="1353"/>
        <v>14.5201</v>
      </c>
      <c r="Q5337" s="30">
        <f t="shared" si="1354"/>
        <v>117</v>
      </c>
      <c r="R5337" s="36" t="str">
        <f t="shared" si="1355"/>
        <v>08-Aug-2017</v>
      </c>
      <c r="S5337" s="37">
        <f t="shared" si="1346"/>
        <v>14.520099999999999</v>
      </c>
    </row>
    <row r="5338" spans="1:19" ht="26">
      <c r="A5338" s="30" t="s">
        <v>6363</v>
      </c>
      <c r="D5338" s="30" t="str">
        <f t="shared" si="1340"/>
        <v>121701</v>
      </c>
      <c r="E5338" s="30">
        <f t="shared" si="1344"/>
        <v>7</v>
      </c>
      <c r="F5338" s="30" t="str">
        <f t="shared" si="1341"/>
        <v>INF204K01T57</v>
      </c>
      <c r="G5338" s="30">
        <f t="shared" si="1345"/>
        <v>20</v>
      </c>
      <c r="H5338" s="30" t="str">
        <f t="shared" si="1342"/>
        <v>-</v>
      </c>
      <c r="I5338" s="30">
        <f t="shared" si="1347"/>
        <v>22</v>
      </c>
      <c r="J5338" s="35" t="str">
        <f t="shared" si="1343"/>
        <v>Reliance Yearly Interval Fund - Series 5 - Direct Plan - Growth Plan - Growth Option</v>
      </c>
      <c r="K5338" s="35">
        <f t="shared" si="1348"/>
        <v>107</v>
      </c>
      <c r="L5338" s="30" t="str">
        <f t="shared" si="1349"/>
        <v>13.8817</v>
      </c>
      <c r="M5338" s="30">
        <f t="shared" si="1350"/>
        <v>115</v>
      </c>
      <c r="N5338" s="30" t="str">
        <f t="shared" si="1351"/>
        <v>13.8817</v>
      </c>
      <c r="O5338" s="30">
        <f t="shared" si="1352"/>
        <v>123</v>
      </c>
      <c r="P5338" s="30" t="str">
        <f t="shared" si="1353"/>
        <v>13.8817</v>
      </c>
      <c r="Q5338" s="30">
        <f t="shared" si="1354"/>
        <v>131</v>
      </c>
      <c r="R5338" s="36" t="str">
        <f t="shared" si="1355"/>
        <v>07-Apr-2017</v>
      </c>
      <c r="S5338" s="37">
        <f t="shared" si="1346"/>
        <v>13.8817</v>
      </c>
    </row>
    <row r="5339" spans="1:19" ht="26">
      <c r="A5339" s="30" t="s">
        <v>6364</v>
      </c>
      <c r="D5339" s="30" t="str">
        <f t="shared" si="1340"/>
        <v>121699</v>
      </c>
      <c r="E5339" s="30">
        <f t="shared" si="1344"/>
        <v>7</v>
      </c>
      <c r="F5339" s="30" t="str">
        <f t="shared" si="1341"/>
        <v>INF204K01T24</v>
      </c>
      <c r="G5339" s="30">
        <f t="shared" si="1345"/>
        <v>20</v>
      </c>
      <c r="H5339" s="30" t="str">
        <f t="shared" si="1342"/>
        <v>-</v>
      </c>
      <c r="I5339" s="30">
        <f t="shared" si="1347"/>
        <v>22</v>
      </c>
      <c r="J5339" s="35" t="str">
        <f t="shared" si="1343"/>
        <v>Reliance Yearly Interval Fund - Series 5 - Growth Plan - Growth Option</v>
      </c>
      <c r="K5339" s="35">
        <f t="shared" si="1348"/>
        <v>93</v>
      </c>
      <c r="L5339" s="30" t="str">
        <f t="shared" si="1349"/>
        <v>13.8388</v>
      </c>
      <c r="M5339" s="30">
        <f t="shared" si="1350"/>
        <v>101</v>
      </c>
      <c r="N5339" s="30" t="str">
        <f t="shared" si="1351"/>
        <v>13.8388</v>
      </c>
      <c r="O5339" s="30">
        <f t="shared" si="1352"/>
        <v>109</v>
      </c>
      <c r="P5339" s="30" t="str">
        <f t="shared" si="1353"/>
        <v>13.8388</v>
      </c>
      <c r="Q5339" s="30">
        <f t="shared" si="1354"/>
        <v>117</v>
      </c>
      <c r="R5339" s="36" t="str">
        <f t="shared" si="1355"/>
        <v>07-Apr-2017</v>
      </c>
      <c r="S5339" s="37">
        <f t="shared" si="1346"/>
        <v>13.838800000000001</v>
      </c>
    </row>
    <row r="5340" spans="1:19" ht="26">
      <c r="A5340" s="30" t="s">
        <v>388</v>
      </c>
      <c r="D5340" s="30" t="str">
        <f t="shared" si="1340"/>
        <v>122654</v>
      </c>
      <c r="E5340" s="30">
        <f t="shared" si="1344"/>
        <v>7</v>
      </c>
      <c r="F5340" s="30" t="str">
        <f t="shared" si="1341"/>
        <v>INF204K01V46</v>
      </c>
      <c r="G5340" s="30">
        <f t="shared" si="1345"/>
        <v>20</v>
      </c>
      <c r="H5340" s="30" t="str">
        <f t="shared" si="1342"/>
        <v>INF204K01V53</v>
      </c>
      <c r="I5340" s="30">
        <f t="shared" si="1347"/>
        <v>33</v>
      </c>
      <c r="J5340" s="35" t="str">
        <f t="shared" si="1343"/>
        <v>Reliance Yearly Interval Fund - Series 8 - Direct Plan - Dividend Plan - Dividend Option</v>
      </c>
      <c r="K5340" s="35">
        <f t="shared" si="1348"/>
        <v>122</v>
      </c>
      <c r="L5340" s="30" t="str">
        <f t="shared" si="1349"/>
        <v>10.0000</v>
      </c>
      <c r="M5340" s="30">
        <f t="shared" si="1350"/>
        <v>130</v>
      </c>
      <c r="N5340" s="30" t="str">
        <f t="shared" si="1351"/>
        <v>10.0000</v>
      </c>
      <c r="O5340" s="30">
        <f t="shared" si="1352"/>
        <v>138</v>
      </c>
      <c r="P5340" s="30" t="str">
        <f t="shared" si="1353"/>
        <v>10.0000</v>
      </c>
      <c r="Q5340" s="30">
        <f t="shared" si="1354"/>
        <v>146</v>
      </c>
      <c r="R5340" s="36" t="str">
        <f t="shared" si="1355"/>
        <v>17-Jun-2014</v>
      </c>
      <c r="S5340" s="37">
        <f t="shared" si="1346"/>
        <v>10</v>
      </c>
    </row>
    <row r="5341" spans="1:19" ht="26">
      <c r="A5341" s="30" t="s">
        <v>6433</v>
      </c>
      <c r="D5341" s="30" t="str">
        <f t="shared" si="1340"/>
        <v>122653</v>
      </c>
      <c r="E5341" s="30">
        <f t="shared" si="1344"/>
        <v>7</v>
      </c>
      <c r="F5341" s="30" t="str">
        <f t="shared" si="1341"/>
        <v>INF204K01V38</v>
      </c>
      <c r="G5341" s="30">
        <f t="shared" si="1345"/>
        <v>20</v>
      </c>
      <c r="H5341" s="30" t="str">
        <f t="shared" si="1342"/>
        <v>-</v>
      </c>
      <c r="I5341" s="30">
        <f t="shared" si="1347"/>
        <v>22</v>
      </c>
      <c r="J5341" s="35" t="str">
        <f t="shared" si="1343"/>
        <v>Reliance Yearly Interval Fund - Series 8 - Direct Plan - Growth Plan - Growth Option</v>
      </c>
      <c r="K5341" s="35">
        <f t="shared" si="1348"/>
        <v>107</v>
      </c>
      <c r="L5341" s="30" t="str">
        <f t="shared" si="1349"/>
        <v>13.7847</v>
      </c>
      <c r="M5341" s="30">
        <f t="shared" si="1350"/>
        <v>115</v>
      </c>
      <c r="N5341" s="30" t="str">
        <f t="shared" si="1351"/>
        <v>13.7847</v>
      </c>
      <c r="O5341" s="30">
        <f t="shared" si="1352"/>
        <v>123</v>
      </c>
      <c r="P5341" s="30" t="str">
        <f t="shared" si="1353"/>
        <v>13.7847</v>
      </c>
      <c r="Q5341" s="30">
        <f t="shared" si="1354"/>
        <v>131</v>
      </c>
      <c r="R5341" s="36" t="str">
        <f t="shared" si="1355"/>
        <v>28-Jun-2017</v>
      </c>
      <c r="S5341" s="37">
        <f t="shared" si="1346"/>
        <v>13.784700000000001</v>
      </c>
    </row>
    <row r="5342" spans="1:19" ht="26">
      <c r="A5342" s="30" t="s">
        <v>6434</v>
      </c>
      <c r="D5342" s="30" t="str">
        <f t="shared" si="1340"/>
        <v>122655</v>
      </c>
      <c r="E5342" s="30">
        <f t="shared" si="1344"/>
        <v>7</v>
      </c>
      <c r="F5342" s="30" t="str">
        <f t="shared" si="1341"/>
        <v>INF204K01V12</v>
      </c>
      <c r="G5342" s="30">
        <f t="shared" si="1345"/>
        <v>20</v>
      </c>
      <c r="H5342" s="30" t="str">
        <f t="shared" si="1342"/>
        <v>INF204K01V20</v>
      </c>
      <c r="I5342" s="30">
        <f t="shared" si="1347"/>
        <v>33</v>
      </c>
      <c r="J5342" s="35" t="str">
        <f t="shared" si="1343"/>
        <v>Reliance Yearly Interval Fund - Series 8 - Dividend Plan - Dividend Option</v>
      </c>
      <c r="K5342" s="35">
        <f t="shared" si="1348"/>
        <v>108</v>
      </c>
      <c r="L5342" s="30" t="str">
        <f t="shared" si="1349"/>
        <v>10.0005</v>
      </c>
      <c r="M5342" s="30">
        <f t="shared" si="1350"/>
        <v>116</v>
      </c>
      <c r="N5342" s="30" t="str">
        <f t="shared" si="1351"/>
        <v>10.0005</v>
      </c>
      <c r="O5342" s="30">
        <f t="shared" si="1352"/>
        <v>124</v>
      </c>
      <c r="P5342" s="30" t="str">
        <f t="shared" si="1353"/>
        <v>10.0005</v>
      </c>
      <c r="Q5342" s="30">
        <f t="shared" si="1354"/>
        <v>132</v>
      </c>
      <c r="R5342" s="36" t="str">
        <f t="shared" si="1355"/>
        <v>28-Jun-2017</v>
      </c>
      <c r="S5342" s="37">
        <f t="shared" si="1346"/>
        <v>10.000500000000001</v>
      </c>
    </row>
    <row r="5343" spans="1:19" ht="26">
      <c r="A5343" s="30" t="s">
        <v>6435</v>
      </c>
      <c r="D5343" s="30" t="str">
        <f t="shared" si="1340"/>
        <v>122652</v>
      </c>
      <c r="E5343" s="30">
        <f t="shared" si="1344"/>
        <v>7</v>
      </c>
      <c r="F5343" s="30" t="str">
        <f t="shared" si="1341"/>
        <v>INF204K01V04</v>
      </c>
      <c r="G5343" s="30">
        <f t="shared" si="1345"/>
        <v>20</v>
      </c>
      <c r="H5343" s="30" t="str">
        <f t="shared" si="1342"/>
        <v>-</v>
      </c>
      <c r="I5343" s="30">
        <f t="shared" si="1347"/>
        <v>22</v>
      </c>
      <c r="J5343" s="35" t="str">
        <f t="shared" si="1343"/>
        <v>Reliance Yearly Interval Fund - Series 8 - Growth Plan - Growth Option</v>
      </c>
      <c r="K5343" s="35">
        <f t="shared" si="1348"/>
        <v>93</v>
      </c>
      <c r="L5343" s="30" t="str">
        <f t="shared" si="1349"/>
        <v>13.7436</v>
      </c>
      <c r="M5343" s="30">
        <f t="shared" si="1350"/>
        <v>101</v>
      </c>
      <c r="N5343" s="30" t="str">
        <f t="shared" si="1351"/>
        <v>13.7436</v>
      </c>
      <c r="O5343" s="30">
        <f t="shared" si="1352"/>
        <v>109</v>
      </c>
      <c r="P5343" s="30" t="str">
        <f t="shared" si="1353"/>
        <v>13.7436</v>
      </c>
      <c r="Q5343" s="30">
        <f t="shared" si="1354"/>
        <v>117</v>
      </c>
      <c r="R5343" s="36" t="str">
        <f t="shared" si="1355"/>
        <v>28-Jun-2017</v>
      </c>
      <c r="S5343" s="37">
        <f t="shared" si="1346"/>
        <v>13.743600000000001</v>
      </c>
    </row>
    <row r="5344" spans="1:19" ht="26">
      <c r="A5344" s="30" t="s">
        <v>6453</v>
      </c>
      <c r="D5344" s="30" t="str">
        <f t="shared" si="1340"/>
        <v>122726</v>
      </c>
      <c r="E5344" s="30">
        <f t="shared" si="1344"/>
        <v>7</v>
      </c>
      <c r="F5344" s="30" t="str">
        <f t="shared" si="1341"/>
        <v>INF204K01V95</v>
      </c>
      <c r="G5344" s="30">
        <f t="shared" si="1345"/>
        <v>20</v>
      </c>
      <c r="H5344" s="30" t="str">
        <f t="shared" si="1342"/>
        <v>-</v>
      </c>
      <c r="I5344" s="30">
        <f t="shared" si="1347"/>
        <v>22</v>
      </c>
      <c r="J5344" s="35" t="str">
        <f t="shared" si="1343"/>
        <v>Reliance Yearly Interval Fund - Series 9 - Direct Plan - Growth Plan - Growth Option</v>
      </c>
      <c r="K5344" s="35">
        <f t="shared" si="1348"/>
        <v>107</v>
      </c>
      <c r="L5344" s="30" t="str">
        <f t="shared" si="1349"/>
        <v>13.7640</v>
      </c>
      <c r="M5344" s="30">
        <f t="shared" si="1350"/>
        <v>115</v>
      </c>
      <c r="N5344" s="30" t="str">
        <f t="shared" si="1351"/>
        <v>13.7640</v>
      </c>
      <c r="O5344" s="30">
        <f t="shared" si="1352"/>
        <v>123</v>
      </c>
      <c r="P5344" s="30" t="str">
        <f t="shared" si="1353"/>
        <v>13.7640</v>
      </c>
      <c r="Q5344" s="30">
        <f t="shared" si="1354"/>
        <v>131</v>
      </c>
      <c r="R5344" s="36" t="str">
        <f t="shared" si="1355"/>
        <v>14-Jul-2017</v>
      </c>
      <c r="S5344" s="37">
        <f t="shared" si="1346"/>
        <v>13.763999999999999</v>
      </c>
    </row>
    <row r="5345" spans="1:19" ht="26">
      <c r="A5345" s="30" t="s">
        <v>6454</v>
      </c>
      <c r="D5345" s="30" t="str">
        <f t="shared" si="1340"/>
        <v>122727</v>
      </c>
      <c r="E5345" s="30">
        <f t="shared" si="1344"/>
        <v>7</v>
      </c>
      <c r="F5345" s="30" t="str">
        <f t="shared" si="1341"/>
        <v>INF204K01V79</v>
      </c>
      <c r="G5345" s="30">
        <f t="shared" si="1345"/>
        <v>20</v>
      </c>
      <c r="H5345" s="30" t="str">
        <f t="shared" si="1342"/>
        <v>INF204K01V87</v>
      </c>
      <c r="I5345" s="30">
        <f t="shared" si="1347"/>
        <v>33</v>
      </c>
      <c r="J5345" s="35" t="str">
        <f t="shared" si="1343"/>
        <v>Reliance Yearly Interval Fund - Series 9 - Dividend Plan - Dividend Option</v>
      </c>
      <c r="K5345" s="35">
        <f t="shared" si="1348"/>
        <v>108</v>
      </c>
      <c r="L5345" s="30" t="str">
        <f t="shared" si="1349"/>
        <v>10.0001</v>
      </c>
      <c r="M5345" s="30">
        <f t="shared" si="1350"/>
        <v>116</v>
      </c>
      <c r="N5345" s="30" t="str">
        <f t="shared" si="1351"/>
        <v>10.0001</v>
      </c>
      <c r="O5345" s="30">
        <f t="shared" si="1352"/>
        <v>124</v>
      </c>
      <c r="P5345" s="30" t="str">
        <f t="shared" si="1353"/>
        <v>10.0001</v>
      </c>
      <c r="Q5345" s="30">
        <f t="shared" si="1354"/>
        <v>132</v>
      </c>
      <c r="R5345" s="36" t="str">
        <f t="shared" si="1355"/>
        <v>14-Jul-2017</v>
      </c>
      <c r="S5345" s="37">
        <f t="shared" si="1346"/>
        <v>10.0001</v>
      </c>
    </row>
    <row r="5346" spans="1:19" ht="26">
      <c r="A5346" s="30" t="s">
        <v>6455</v>
      </c>
      <c r="D5346" s="30" t="str">
        <f t="shared" si="1340"/>
        <v>122729</v>
      </c>
      <c r="E5346" s="30">
        <f t="shared" si="1344"/>
        <v>7</v>
      </c>
      <c r="F5346" s="30" t="str">
        <f t="shared" si="1341"/>
        <v>INF204K01V61</v>
      </c>
      <c r="G5346" s="30">
        <f t="shared" si="1345"/>
        <v>20</v>
      </c>
      <c r="H5346" s="30" t="str">
        <f t="shared" si="1342"/>
        <v>-</v>
      </c>
      <c r="I5346" s="30">
        <f t="shared" si="1347"/>
        <v>22</v>
      </c>
      <c r="J5346" s="35" t="str">
        <f t="shared" si="1343"/>
        <v>Reliance Yearly Interval Fund - Series 9 - Growth Plan - Growth Option</v>
      </c>
      <c r="K5346" s="35">
        <f t="shared" si="1348"/>
        <v>93</v>
      </c>
      <c r="L5346" s="30" t="str">
        <f t="shared" si="1349"/>
        <v>13.7202</v>
      </c>
      <c r="M5346" s="30">
        <f t="shared" si="1350"/>
        <v>101</v>
      </c>
      <c r="N5346" s="30" t="str">
        <f t="shared" si="1351"/>
        <v>13.7202</v>
      </c>
      <c r="O5346" s="30">
        <f t="shared" si="1352"/>
        <v>109</v>
      </c>
      <c r="P5346" s="30" t="str">
        <f t="shared" si="1353"/>
        <v>13.7202</v>
      </c>
      <c r="Q5346" s="30">
        <f t="shared" si="1354"/>
        <v>117</v>
      </c>
      <c r="R5346" s="36" t="str">
        <f t="shared" si="1355"/>
        <v>14-Jul-2017</v>
      </c>
      <c r="S5346" s="37">
        <f t="shared" si="1346"/>
        <v>13.7202</v>
      </c>
    </row>
    <row r="5347" spans="1:19">
      <c r="A5347" s="30" t="s">
        <v>97</v>
      </c>
      <c r="D5347" s="30" t="str">
        <f t="shared" si="1340"/>
        <v/>
      </c>
      <c r="E5347" s="30" t="str">
        <f t="shared" si="1344"/>
        <v/>
      </c>
      <c r="F5347" s="30" t="str">
        <f t="shared" si="1341"/>
        <v xml:space="preserve"> </v>
      </c>
      <c r="G5347" s="30" t="str">
        <f t="shared" si="1345"/>
        <v/>
      </c>
      <c r="H5347" s="30" t="str">
        <f t="shared" si="1342"/>
        <v/>
      </c>
      <c r="I5347" s="30" t="str">
        <f t="shared" si="1347"/>
        <v/>
      </c>
      <c r="J5347" s="35" t="str">
        <f t="shared" si="1343"/>
        <v/>
      </c>
      <c r="K5347" s="35" t="str">
        <f t="shared" si="1348"/>
        <v/>
      </c>
      <c r="L5347" s="30" t="str">
        <f t="shared" si="1349"/>
        <v/>
      </c>
      <c r="M5347" s="30" t="str">
        <f t="shared" si="1350"/>
        <v/>
      </c>
      <c r="N5347" s="30" t="str">
        <f t="shared" si="1351"/>
        <v/>
      </c>
      <c r="O5347" s="30" t="str">
        <f t="shared" si="1352"/>
        <v/>
      </c>
      <c r="P5347" s="30" t="str">
        <f t="shared" si="1353"/>
        <v/>
      </c>
      <c r="Q5347" s="30" t="str">
        <f t="shared" si="1354"/>
        <v/>
      </c>
      <c r="R5347" s="36" t="str">
        <f t="shared" si="1355"/>
        <v/>
      </c>
      <c r="S5347" s="37" t="str">
        <f t="shared" si="1346"/>
        <v/>
      </c>
    </row>
    <row r="5348" spans="1:19">
      <c r="A5348" s="30" t="s">
        <v>114</v>
      </c>
      <c r="D5348" s="30" t="str">
        <f t="shared" si="1340"/>
        <v/>
      </c>
      <c r="E5348" s="30" t="str">
        <f t="shared" si="1344"/>
        <v/>
      </c>
      <c r="F5348" s="30" t="str">
        <f t="shared" si="1341"/>
        <v>SBI Mutual Fund</v>
      </c>
      <c r="G5348" s="30" t="str">
        <f t="shared" si="1345"/>
        <v/>
      </c>
      <c r="H5348" s="30" t="str">
        <f t="shared" si="1342"/>
        <v/>
      </c>
      <c r="I5348" s="30" t="str">
        <f t="shared" si="1347"/>
        <v/>
      </c>
      <c r="J5348" s="35" t="str">
        <f t="shared" si="1343"/>
        <v/>
      </c>
      <c r="K5348" s="35" t="str">
        <f t="shared" si="1348"/>
        <v/>
      </c>
      <c r="L5348" s="30" t="str">
        <f t="shared" si="1349"/>
        <v/>
      </c>
      <c r="M5348" s="30" t="str">
        <f t="shared" si="1350"/>
        <v/>
      </c>
      <c r="N5348" s="30" t="str">
        <f t="shared" si="1351"/>
        <v/>
      </c>
      <c r="O5348" s="30" t="str">
        <f t="shared" si="1352"/>
        <v/>
      </c>
      <c r="P5348" s="30" t="str">
        <f t="shared" si="1353"/>
        <v/>
      </c>
      <c r="Q5348" s="30" t="str">
        <f t="shared" si="1354"/>
        <v/>
      </c>
      <c r="R5348" s="36" t="str">
        <f t="shared" si="1355"/>
        <v/>
      </c>
      <c r="S5348" s="37" t="str">
        <f t="shared" si="1346"/>
        <v/>
      </c>
    </row>
    <row r="5349" spans="1:19">
      <c r="A5349" s="30" t="s">
        <v>97</v>
      </c>
      <c r="D5349" s="30" t="str">
        <f t="shared" si="1340"/>
        <v/>
      </c>
      <c r="E5349" s="30" t="str">
        <f t="shared" si="1344"/>
        <v/>
      </c>
      <c r="F5349" s="30" t="str">
        <f t="shared" si="1341"/>
        <v xml:space="preserve"> </v>
      </c>
      <c r="G5349" s="30" t="str">
        <f t="shared" si="1345"/>
        <v/>
      </c>
      <c r="H5349" s="30" t="str">
        <f t="shared" si="1342"/>
        <v/>
      </c>
      <c r="I5349" s="30" t="str">
        <f t="shared" si="1347"/>
        <v/>
      </c>
      <c r="J5349" s="35" t="str">
        <f t="shared" si="1343"/>
        <v/>
      </c>
      <c r="K5349" s="35" t="str">
        <f t="shared" si="1348"/>
        <v/>
      </c>
      <c r="L5349" s="30" t="str">
        <f t="shared" si="1349"/>
        <v/>
      </c>
      <c r="M5349" s="30" t="str">
        <f t="shared" si="1350"/>
        <v/>
      </c>
      <c r="N5349" s="30" t="str">
        <f t="shared" si="1351"/>
        <v/>
      </c>
      <c r="O5349" s="30" t="str">
        <f t="shared" si="1352"/>
        <v/>
      </c>
      <c r="P5349" s="30" t="str">
        <f t="shared" si="1353"/>
        <v/>
      </c>
      <c r="Q5349" s="30" t="str">
        <f t="shared" si="1354"/>
        <v/>
      </c>
      <c r="R5349" s="36" t="str">
        <f t="shared" si="1355"/>
        <v/>
      </c>
      <c r="S5349" s="37" t="str">
        <f t="shared" si="1346"/>
        <v/>
      </c>
    </row>
    <row r="5350" spans="1:19">
      <c r="A5350" s="30" t="s">
        <v>10800</v>
      </c>
      <c r="D5350" s="30" t="str">
        <f t="shared" si="1340"/>
        <v>119792</v>
      </c>
      <c r="E5350" s="30">
        <f t="shared" si="1344"/>
        <v>7</v>
      </c>
      <c r="F5350" s="30" t="str">
        <f t="shared" si="1341"/>
        <v>-</v>
      </c>
      <c r="G5350" s="30">
        <f t="shared" si="1345"/>
        <v>9</v>
      </c>
      <c r="H5350" s="30" t="str">
        <f t="shared" si="1342"/>
        <v>INF200K01SS0</v>
      </c>
      <c r="I5350" s="30">
        <f t="shared" si="1347"/>
        <v>22</v>
      </c>
      <c r="J5350" s="35" t="str">
        <f t="shared" si="1343"/>
        <v>SBI CORPORATE BOND FUND - DIRECT  PLAN - DAILY DIVIDEND</v>
      </c>
      <c r="K5350" s="35">
        <f t="shared" si="1348"/>
        <v>78</v>
      </c>
      <c r="L5350" s="30" t="str">
        <f t="shared" si="1349"/>
        <v>10.5071</v>
      </c>
      <c r="M5350" s="30">
        <f t="shared" si="1350"/>
        <v>86</v>
      </c>
      <c r="N5350" s="30" t="str">
        <f t="shared" si="1351"/>
        <v>10.1919</v>
      </c>
      <c r="O5350" s="30">
        <f t="shared" si="1352"/>
        <v>94</v>
      </c>
      <c r="P5350" s="30" t="str">
        <f t="shared" si="1353"/>
        <v>10.5071</v>
      </c>
      <c r="Q5350" s="30">
        <f t="shared" si="1354"/>
        <v>102</v>
      </c>
      <c r="R5350" s="36" t="str">
        <f t="shared" si="1355"/>
        <v>08-Aug-2017</v>
      </c>
      <c r="S5350" s="37">
        <f t="shared" si="1346"/>
        <v>10.507099999999999</v>
      </c>
    </row>
    <row r="5351" spans="1:19">
      <c r="A5351" s="30" t="s">
        <v>10801</v>
      </c>
      <c r="D5351" s="30" t="str">
        <f t="shared" si="1340"/>
        <v>119793</v>
      </c>
      <c r="E5351" s="30">
        <f t="shared" si="1344"/>
        <v>7</v>
      </c>
      <c r="F5351" s="30" t="str">
        <f t="shared" si="1341"/>
        <v>INF200K01ST8</v>
      </c>
      <c r="G5351" s="30">
        <f t="shared" si="1345"/>
        <v>20</v>
      </c>
      <c r="H5351" s="30" t="str">
        <f t="shared" si="1342"/>
        <v>INF200K01SU6</v>
      </c>
      <c r="I5351" s="30">
        <f t="shared" si="1347"/>
        <v>33</v>
      </c>
      <c r="J5351" s="35" t="str">
        <f t="shared" si="1343"/>
        <v>SBI CORPORATE BOND FUND - DIRECT PLAN - DIVIDEND</v>
      </c>
      <c r="K5351" s="35">
        <f t="shared" si="1348"/>
        <v>82</v>
      </c>
      <c r="L5351" s="30" t="str">
        <f t="shared" si="1349"/>
        <v>14.7274</v>
      </c>
      <c r="M5351" s="30">
        <f t="shared" si="1350"/>
        <v>90</v>
      </c>
      <c r="N5351" s="30" t="str">
        <f t="shared" si="1351"/>
        <v>14.2856</v>
      </c>
      <c r="O5351" s="30">
        <f t="shared" si="1352"/>
        <v>98</v>
      </c>
      <c r="P5351" s="30" t="str">
        <f t="shared" si="1353"/>
        <v>14.7274</v>
      </c>
      <c r="Q5351" s="30">
        <f t="shared" si="1354"/>
        <v>106</v>
      </c>
      <c r="R5351" s="36" t="str">
        <f t="shared" si="1355"/>
        <v>08-Aug-2017</v>
      </c>
      <c r="S5351" s="37">
        <f t="shared" si="1346"/>
        <v>14.727399999999999</v>
      </c>
    </row>
    <row r="5352" spans="1:19" ht="26">
      <c r="A5352" s="30" t="s">
        <v>10802</v>
      </c>
      <c r="D5352" s="30" t="str">
        <f t="shared" si="1340"/>
        <v>118211</v>
      </c>
      <c r="E5352" s="30">
        <f t="shared" si="1344"/>
        <v>7</v>
      </c>
      <c r="F5352" s="30" t="str">
        <f t="shared" si="1341"/>
        <v>-</v>
      </c>
      <c r="G5352" s="30">
        <f t="shared" si="1345"/>
        <v>9</v>
      </c>
      <c r="H5352" s="30" t="str">
        <f t="shared" si="1342"/>
        <v>INF200K01QK1</v>
      </c>
      <c r="I5352" s="30">
        <f t="shared" si="1347"/>
        <v>22</v>
      </c>
      <c r="J5352" s="35" t="str">
        <f t="shared" si="1343"/>
        <v>SBI CORPORATE BOND FUND - REGULAR PLAN - DAILY DIVIDEND</v>
      </c>
      <c r="K5352" s="35">
        <f t="shared" si="1348"/>
        <v>78</v>
      </c>
      <c r="L5352" s="30" t="str">
        <f t="shared" si="1349"/>
        <v>10.5054</v>
      </c>
      <c r="M5352" s="30">
        <f t="shared" si="1350"/>
        <v>86</v>
      </c>
      <c r="N5352" s="30" t="str">
        <f t="shared" si="1351"/>
        <v>10.1902</v>
      </c>
      <c r="O5352" s="30">
        <f t="shared" si="1352"/>
        <v>94</v>
      </c>
      <c r="P5352" s="30" t="str">
        <f t="shared" si="1353"/>
        <v>10.5054</v>
      </c>
      <c r="Q5352" s="30">
        <f t="shared" si="1354"/>
        <v>102</v>
      </c>
      <c r="R5352" s="36" t="str">
        <f t="shared" si="1355"/>
        <v>08-Aug-2017</v>
      </c>
      <c r="S5352" s="37">
        <f t="shared" si="1346"/>
        <v>10.5054</v>
      </c>
    </row>
    <row r="5353" spans="1:19">
      <c r="A5353" s="30" t="s">
        <v>10803</v>
      </c>
      <c r="D5353" s="30" t="str">
        <f t="shared" si="1340"/>
        <v>102506</v>
      </c>
      <c r="E5353" s="30">
        <f t="shared" si="1344"/>
        <v>7</v>
      </c>
      <c r="F5353" s="30" t="str">
        <f t="shared" si="1341"/>
        <v>INF200K01693</v>
      </c>
      <c r="G5353" s="30">
        <f t="shared" si="1345"/>
        <v>20</v>
      </c>
      <c r="H5353" s="30" t="str">
        <f t="shared" si="1342"/>
        <v>INF200K01701</v>
      </c>
      <c r="I5353" s="30">
        <f t="shared" si="1347"/>
        <v>33</v>
      </c>
      <c r="J5353" s="35" t="str">
        <f t="shared" si="1343"/>
        <v>SBI CORPORATE BOND FUND - REGULAR PLAN - DIVIDEND</v>
      </c>
      <c r="K5353" s="35">
        <f t="shared" si="1348"/>
        <v>83</v>
      </c>
      <c r="L5353" s="30" t="str">
        <f t="shared" si="1349"/>
        <v>14.0363</v>
      </c>
      <c r="M5353" s="30">
        <f t="shared" si="1350"/>
        <v>91</v>
      </c>
      <c r="N5353" s="30" t="str">
        <f t="shared" si="1351"/>
        <v>13.6152</v>
      </c>
      <c r="O5353" s="30">
        <f t="shared" si="1352"/>
        <v>99</v>
      </c>
      <c r="P5353" s="30" t="str">
        <f t="shared" si="1353"/>
        <v>14.0363</v>
      </c>
      <c r="Q5353" s="30">
        <f t="shared" si="1354"/>
        <v>107</v>
      </c>
      <c r="R5353" s="36" t="str">
        <f t="shared" si="1355"/>
        <v>08-Aug-2017</v>
      </c>
      <c r="S5353" s="37">
        <f t="shared" si="1346"/>
        <v>14.036300000000001</v>
      </c>
    </row>
    <row r="5354" spans="1:19">
      <c r="A5354" s="30" t="s">
        <v>10804</v>
      </c>
      <c r="D5354" s="30" t="str">
        <f t="shared" si="1340"/>
        <v>119798</v>
      </c>
      <c r="E5354" s="30">
        <f t="shared" si="1344"/>
        <v>7</v>
      </c>
      <c r="F5354" s="30" t="str">
        <f t="shared" si="1341"/>
        <v>INF200K01SV4</v>
      </c>
      <c r="G5354" s="30">
        <f t="shared" si="1345"/>
        <v>20</v>
      </c>
      <c r="H5354" s="30" t="str">
        <f t="shared" si="1342"/>
        <v>-</v>
      </c>
      <c r="I5354" s="30">
        <f t="shared" si="1347"/>
        <v>22</v>
      </c>
      <c r="J5354" s="35" t="str">
        <f t="shared" si="1343"/>
        <v>SBI CORPORATE BOND FUND - DIRECT PLAN -GROWTH</v>
      </c>
      <c r="K5354" s="35">
        <f t="shared" si="1348"/>
        <v>68</v>
      </c>
      <c r="L5354" s="30" t="str">
        <f t="shared" si="1349"/>
        <v>27.7422</v>
      </c>
      <c r="M5354" s="30">
        <f t="shared" si="1350"/>
        <v>76</v>
      </c>
      <c r="N5354" s="30" t="str">
        <f t="shared" si="1351"/>
        <v>26.9099</v>
      </c>
      <c r="O5354" s="30">
        <f t="shared" si="1352"/>
        <v>84</v>
      </c>
      <c r="P5354" s="30" t="str">
        <f t="shared" si="1353"/>
        <v>27.7422</v>
      </c>
      <c r="Q5354" s="30">
        <f t="shared" si="1354"/>
        <v>92</v>
      </c>
      <c r="R5354" s="36" t="str">
        <f t="shared" si="1355"/>
        <v>08-Aug-2017</v>
      </c>
      <c r="S5354" s="37">
        <f t="shared" si="1346"/>
        <v>27.7422</v>
      </c>
    </row>
    <row r="5355" spans="1:19">
      <c r="A5355" s="30" t="s">
        <v>10805</v>
      </c>
      <c r="D5355" s="30" t="str">
        <f t="shared" si="1340"/>
        <v>102505</v>
      </c>
      <c r="E5355" s="30">
        <f t="shared" si="1344"/>
        <v>7</v>
      </c>
      <c r="F5355" s="30" t="str">
        <f t="shared" si="1341"/>
        <v>INF200K01685</v>
      </c>
      <c r="G5355" s="30">
        <f t="shared" si="1345"/>
        <v>20</v>
      </c>
      <c r="H5355" s="30" t="str">
        <f t="shared" si="1342"/>
        <v>-</v>
      </c>
      <c r="I5355" s="30">
        <f t="shared" si="1347"/>
        <v>22</v>
      </c>
      <c r="J5355" s="35" t="str">
        <f t="shared" si="1343"/>
        <v>SBI CORPORATE BOND FUND - REGULAR PLAN - GROWTH</v>
      </c>
      <c r="K5355" s="35">
        <f t="shared" si="1348"/>
        <v>70</v>
      </c>
      <c r="L5355" s="30" t="str">
        <f t="shared" si="1349"/>
        <v>27.0805</v>
      </c>
      <c r="M5355" s="30">
        <f t="shared" si="1350"/>
        <v>78</v>
      </c>
      <c r="N5355" s="30" t="str">
        <f t="shared" si="1351"/>
        <v>26.2681</v>
      </c>
      <c r="O5355" s="30">
        <f t="shared" si="1352"/>
        <v>86</v>
      </c>
      <c r="P5355" s="30" t="str">
        <f t="shared" si="1353"/>
        <v>27.0805</v>
      </c>
      <c r="Q5355" s="30">
        <f t="shared" si="1354"/>
        <v>94</v>
      </c>
      <c r="R5355" s="36" t="str">
        <f t="shared" si="1355"/>
        <v>08-Aug-2017</v>
      </c>
      <c r="S5355" s="37">
        <f t="shared" si="1346"/>
        <v>27.080500000000001</v>
      </c>
    </row>
    <row r="5356" spans="1:19">
      <c r="A5356" s="30" t="s">
        <v>10806</v>
      </c>
      <c r="D5356" s="30" t="str">
        <f t="shared" si="1340"/>
        <v>119670</v>
      </c>
      <c r="E5356" s="30">
        <f t="shared" si="1344"/>
        <v>7</v>
      </c>
      <c r="F5356" s="30" t="str">
        <f t="shared" si="1341"/>
        <v>INF200K01RB8</v>
      </c>
      <c r="G5356" s="30">
        <f t="shared" si="1345"/>
        <v>20</v>
      </c>
      <c r="H5356" s="30" t="str">
        <f t="shared" si="1342"/>
        <v>INF200K01RC6</v>
      </c>
      <c r="I5356" s="30">
        <f t="shared" si="1347"/>
        <v>33</v>
      </c>
      <c r="J5356" s="35" t="str">
        <f t="shared" si="1343"/>
        <v>SBI Dynamic Bond Fund - DIRECT PLAN - Dividend</v>
      </c>
      <c r="K5356" s="35">
        <f t="shared" si="1348"/>
        <v>80</v>
      </c>
      <c r="L5356" s="30" t="str">
        <f t="shared" si="1349"/>
        <v>14.0867</v>
      </c>
      <c r="M5356" s="30">
        <f t="shared" si="1350"/>
        <v>88</v>
      </c>
      <c r="N5356" s="30" t="str">
        <f t="shared" si="1351"/>
        <v>14.0515</v>
      </c>
      <c r="O5356" s="30">
        <f t="shared" si="1352"/>
        <v>96</v>
      </c>
      <c r="P5356" s="30" t="str">
        <f t="shared" si="1353"/>
        <v>14.0867</v>
      </c>
      <c r="Q5356" s="30">
        <f t="shared" si="1354"/>
        <v>104</v>
      </c>
      <c r="R5356" s="36" t="str">
        <f t="shared" si="1355"/>
        <v>08-Aug-2017</v>
      </c>
      <c r="S5356" s="37">
        <f t="shared" si="1346"/>
        <v>14.0867</v>
      </c>
    </row>
    <row r="5357" spans="1:19" ht="26">
      <c r="A5357" s="30" t="s">
        <v>10807</v>
      </c>
      <c r="D5357" s="30" t="str">
        <f t="shared" si="1340"/>
        <v>102206</v>
      </c>
      <c r="E5357" s="30">
        <f t="shared" si="1344"/>
        <v>7</v>
      </c>
      <c r="F5357" s="30" t="str">
        <f t="shared" si="1341"/>
        <v>INF200K01966</v>
      </c>
      <c r="G5357" s="30">
        <f t="shared" si="1345"/>
        <v>20</v>
      </c>
      <c r="H5357" s="30" t="str">
        <f t="shared" si="1342"/>
        <v>INF200K01974</v>
      </c>
      <c r="I5357" s="30">
        <f t="shared" si="1347"/>
        <v>33</v>
      </c>
      <c r="J5357" s="35" t="str">
        <f t="shared" si="1343"/>
        <v>SBI Dynamic Bond Fund - REGULAR PLAN - Dividend  (Previously Magnum NRI - LTP Upto 22/11/09)</v>
      </c>
      <c r="K5357" s="35">
        <f t="shared" si="1348"/>
        <v>126</v>
      </c>
      <c r="L5357" s="30" t="str">
        <f t="shared" si="1349"/>
        <v>12.9685</v>
      </c>
      <c r="M5357" s="30">
        <f t="shared" si="1350"/>
        <v>134</v>
      </c>
      <c r="N5357" s="30" t="str">
        <f t="shared" si="1351"/>
        <v>12.9361</v>
      </c>
      <c r="O5357" s="30">
        <f t="shared" si="1352"/>
        <v>142</v>
      </c>
      <c r="P5357" s="30" t="str">
        <f t="shared" si="1353"/>
        <v>12.9685</v>
      </c>
      <c r="Q5357" s="30">
        <f t="shared" si="1354"/>
        <v>150</v>
      </c>
      <c r="R5357" s="36" t="str">
        <f t="shared" si="1355"/>
        <v>08-Aug-2017</v>
      </c>
      <c r="S5357" s="37">
        <f t="shared" si="1346"/>
        <v>12.968500000000001</v>
      </c>
    </row>
    <row r="5358" spans="1:19">
      <c r="A5358" s="30" t="s">
        <v>10808</v>
      </c>
      <c r="D5358" s="30" t="str">
        <f t="shared" si="1340"/>
        <v>119671</v>
      </c>
      <c r="E5358" s="30">
        <f t="shared" si="1344"/>
        <v>7</v>
      </c>
      <c r="F5358" s="30" t="str">
        <f t="shared" si="1341"/>
        <v>INF200K01RD4</v>
      </c>
      <c r="G5358" s="30">
        <f t="shared" si="1345"/>
        <v>20</v>
      </c>
      <c r="H5358" s="30" t="str">
        <f t="shared" si="1342"/>
        <v>-</v>
      </c>
      <c r="I5358" s="30">
        <f t="shared" si="1347"/>
        <v>22</v>
      </c>
      <c r="J5358" s="35" t="str">
        <f t="shared" si="1343"/>
        <v>SBI Dynamic Bond Fund - DIRECT PLAN - Growth</v>
      </c>
      <c r="K5358" s="35">
        <f t="shared" si="1348"/>
        <v>67</v>
      </c>
      <c r="L5358" s="30" t="str">
        <f t="shared" si="1349"/>
        <v>22.1158</v>
      </c>
      <c r="M5358" s="30">
        <f t="shared" si="1350"/>
        <v>75</v>
      </c>
      <c r="N5358" s="30" t="str">
        <f t="shared" si="1351"/>
        <v>22.0605</v>
      </c>
      <c r="O5358" s="30">
        <f t="shared" si="1352"/>
        <v>83</v>
      </c>
      <c r="P5358" s="30" t="str">
        <f t="shared" si="1353"/>
        <v>22.1158</v>
      </c>
      <c r="Q5358" s="30">
        <f t="shared" si="1354"/>
        <v>91</v>
      </c>
      <c r="R5358" s="36" t="str">
        <f t="shared" si="1355"/>
        <v>08-Aug-2017</v>
      </c>
      <c r="S5358" s="37">
        <f t="shared" si="1346"/>
        <v>22.1158</v>
      </c>
    </row>
    <row r="5359" spans="1:19" ht="26">
      <c r="A5359" s="30" t="s">
        <v>10809</v>
      </c>
      <c r="D5359" s="30" t="str">
        <f t="shared" si="1340"/>
        <v>102205</v>
      </c>
      <c r="E5359" s="30">
        <f t="shared" si="1344"/>
        <v>7</v>
      </c>
      <c r="F5359" s="30" t="str">
        <f t="shared" si="1341"/>
        <v>INF200K01958</v>
      </c>
      <c r="G5359" s="30">
        <f t="shared" si="1345"/>
        <v>20</v>
      </c>
      <c r="H5359" s="30" t="str">
        <f t="shared" si="1342"/>
        <v>-</v>
      </c>
      <c r="I5359" s="30">
        <f t="shared" si="1347"/>
        <v>22</v>
      </c>
      <c r="J5359" s="35" t="str">
        <f t="shared" si="1343"/>
        <v>SBI Dynamic Bond Fund - REGULAR PLAN - Growth (Previously Magnum NRI - LTP Upto 22/11/09)</v>
      </c>
      <c r="K5359" s="35">
        <f t="shared" si="1348"/>
        <v>112</v>
      </c>
      <c r="L5359" s="30" t="str">
        <f t="shared" si="1349"/>
        <v>21.4776</v>
      </c>
      <c r="M5359" s="30">
        <f t="shared" si="1350"/>
        <v>120</v>
      </c>
      <c r="N5359" s="30" t="str">
        <f t="shared" si="1351"/>
        <v>21.4239</v>
      </c>
      <c r="O5359" s="30">
        <f t="shared" si="1352"/>
        <v>128</v>
      </c>
      <c r="P5359" s="30" t="str">
        <f t="shared" si="1353"/>
        <v>21.4776</v>
      </c>
      <c r="Q5359" s="30">
        <f t="shared" si="1354"/>
        <v>136</v>
      </c>
      <c r="R5359" s="36" t="str">
        <f t="shared" si="1355"/>
        <v>08-Aug-2017</v>
      </c>
      <c r="S5359" s="37">
        <f t="shared" si="1346"/>
        <v>21.477599999999999</v>
      </c>
    </row>
    <row r="5360" spans="1:19">
      <c r="A5360" s="30" t="s">
        <v>10810</v>
      </c>
      <c r="D5360" s="30" t="str">
        <f t="shared" si="1340"/>
        <v>119719</v>
      </c>
      <c r="E5360" s="30">
        <f t="shared" si="1344"/>
        <v>7</v>
      </c>
      <c r="F5360" s="30" t="str">
        <f t="shared" si="1341"/>
        <v>INF200K01QR6</v>
      </c>
      <c r="G5360" s="30">
        <f t="shared" si="1345"/>
        <v>20</v>
      </c>
      <c r="H5360" s="30" t="str">
        <f t="shared" si="1342"/>
        <v>-</v>
      </c>
      <c r="I5360" s="30">
        <f t="shared" si="1347"/>
        <v>22</v>
      </c>
      <c r="J5360" s="35" t="str">
        <f t="shared" si="1343"/>
        <v>SBI Magnum Children Benefit Plan - DIRECT PLAN - GROWTH</v>
      </c>
      <c r="K5360" s="35">
        <f t="shared" si="1348"/>
        <v>78</v>
      </c>
      <c r="L5360" s="30" t="str">
        <f t="shared" si="1349"/>
        <v>52.0444</v>
      </c>
      <c r="M5360" s="30">
        <f t="shared" si="1350"/>
        <v>86</v>
      </c>
      <c r="N5360" s="30" t="str">
        <f t="shared" si="1351"/>
        <v>50.4831</v>
      </c>
      <c r="O5360" s="30">
        <f t="shared" si="1352"/>
        <v>94</v>
      </c>
      <c r="P5360" s="30" t="str">
        <f t="shared" si="1353"/>
        <v>52.0444</v>
      </c>
      <c r="Q5360" s="30">
        <f t="shared" si="1354"/>
        <v>102</v>
      </c>
      <c r="R5360" s="36" t="str">
        <f t="shared" si="1355"/>
        <v>08-Aug-2017</v>
      </c>
      <c r="S5360" s="37">
        <f t="shared" si="1346"/>
        <v>52.044400000000003</v>
      </c>
    </row>
    <row r="5361" spans="1:19" ht="26">
      <c r="A5361" s="30" t="s">
        <v>10811</v>
      </c>
      <c r="D5361" s="30" t="str">
        <f t="shared" si="1340"/>
        <v>101169</v>
      </c>
      <c r="E5361" s="30">
        <f t="shared" si="1344"/>
        <v>7</v>
      </c>
      <c r="F5361" s="30" t="str">
        <f t="shared" si="1341"/>
        <v>INF200K01776</v>
      </c>
      <c r="G5361" s="30">
        <f t="shared" si="1345"/>
        <v>20</v>
      </c>
      <c r="H5361" s="30" t="str">
        <f t="shared" si="1342"/>
        <v>-</v>
      </c>
      <c r="I5361" s="30">
        <f t="shared" si="1347"/>
        <v>22</v>
      </c>
      <c r="J5361" s="35" t="str">
        <f t="shared" si="1343"/>
        <v>SBI Magnum Children Benefit Plan- REGULAR PLAN -Holding Held for &lt;= 1 Year</v>
      </c>
      <c r="K5361" s="35">
        <f t="shared" si="1348"/>
        <v>97</v>
      </c>
      <c r="L5361" s="30" t="str">
        <f t="shared" si="1349"/>
        <v>50.1339</v>
      </c>
      <c r="M5361" s="30">
        <f t="shared" si="1350"/>
        <v>105</v>
      </c>
      <c r="N5361" s="30" t="str">
        <f t="shared" si="1351"/>
        <v>48.6299</v>
      </c>
      <c r="O5361" s="30">
        <f t="shared" si="1352"/>
        <v>113</v>
      </c>
      <c r="P5361" s="30" t="str">
        <f t="shared" si="1353"/>
        <v>50.1339</v>
      </c>
      <c r="Q5361" s="30">
        <f t="shared" si="1354"/>
        <v>121</v>
      </c>
      <c r="R5361" s="36" t="str">
        <f t="shared" si="1355"/>
        <v>08-Aug-2017</v>
      </c>
      <c r="S5361" s="37">
        <f t="shared" si="1346"/>
        <v>50.133899999999997</v>
      </c>
    </row>
    <row r="5362" spans="1:19">
      <c r="A5362" s="30" t="s">
        <v>10812</v>
      </c>
      <c r="D5362" s="30" t="str">
        <f t="shared" si="1340"/>
        <v>119712</v>
      </c>
      <c r="E5362" s="30">
        <f t="shared" si="1344"/>
        <v>7</v>
      </c>
      <c r="F5362" s="30" t="str">
        <f t="shared" si="1341"/>
        <v>INF200K01SO9</v>
      </c>
      <c r="G5362" s="30">
        <f t="shared" si="1345"/>
        <v>20</v>
      </c>
      <c r="H5362" s="30" t="str">
        <f t="shared" si="1342"/>
        <v>-</v>
      </c>
      <c r="I5362" s="30">
        <f t="shared" si="1347"/>
        <v>22</v>
      </c>
      <c r="J5362" s="35" t="str">
        <f t="shared" si="1343"/>
        <v>SBI Magnum Income Fund-DIRECT PLAN - Bonus</v>
      </c>
      <c r="K5362" s="35">
        <f t="shared" si="1348"/>
        <v>65</v>
      </c>
      <c r="L5362" s="30" t="str">
        <f t="shared" si="1349"/>
        <v>25.9833</v>
      </c>
      <c r="M5362" s="30">
        <f t="shared" si="1350"/>
        <v>73</v>
      </c>
      <c r="N5362" s="30" t="str">
        <f t="shared" si="1351"/>
        <v>25.7235</v>
      </c>
      <c r="O5362" s="30">
        <f t="shared" si="1352"/>
        <v>81</v>
      </c>
      <c r="P5362" s="30" t="str">
        <f t="shared" si="1353"/>
        <v>25.9833</v>
      </c>
      <c r="Q5362" s="30">
        <f t="shared" si="1354"/>
        <v>89</v>
      </c>
      <c r="R5362" s="36" t="str">
        <f t="shared" si="1355"/>
        <v>08-Aug-2017</v>
      </c>
      <c r="S5362" s="37">
        <f t="shared" si="1346"/>
        <v>25.9833</v>
      </c>
    </row>
    <row r="5363" spans="1:19" ht="26">
      <c r="A5363" s="30" t="s">
        <v>10813</v>
      </c>
      <c r="D5363" s="30" t="str">
        <f t="shared" si="1340"/>
        <v>119713</v>
      </c>
      <c r="E5363" s="30">
        <f t="shared" si="1344"/>
        <v>7</v>
      </c>
      <c r="F5363" s="30" t="str">
        <f t="shared" si="1341"/>
        <v>INF200K01SP6</v>
      </c>
      <c r="G5363" s="30">
        <f t="shared" si="1345"/>
        <v>20</v>
      </c>
      <c r="H5363" s="30" t="str">
        <f t="shared" si="1342"/>
        <v>INF200K01SQ4</v>
      </c>
      <c r="I5363" s="30">
        <f t="shared" si="1347"/>
        <v>33</v>
      </c>
      <c r="J5363" s="35" t="str">
        <f t="shared" si="1343"/>
        <v>SBI Magnum Income Fund-DIRECT PLAN - Half Yearly - Dividend</v>
      </c>
      <c r="K5363" s="35">
        <f t="shared" si="1348"/>
        <v>93</v>
      </c>
      <c r="L5363" s="30" t="str">
        <f t="shared" si="1349"/>
        <v>14.2329</v>
      </c>
      <c r="M5363" s="30">
        <f t="shared" si="1350"/>
        <v>101</v>
      </c>
      <c r="N5363" s="30" t="str">
        <f t="shared" si="1351"/>
        <v>14.0906</v>
      </c>
      <c r="O5363" s="30">
        <f t="shared" si="1352"/>
        <v>109</v>
      </c>
      <c r="P5363" s="30" t="str">
        <f t="shared" si="1353"/>
        <v>14.2329</v>
      </c>
      <c r="Q5363" s="30">
        <f t="shared" si="1354"/>
        <v>117</v>
      </c>
      <c r="R5363" s="36" t="str">
        <f t="shared" si="1355"/>
        <v>08-Aug-2017</v>
      </c>
      <c r="S5363" s="37">
        <f t="shared" si="1346"/>
        <v>14.232900000000001</v>
      </c>
    </row>
    <row r="5364" spans="1:19">
      <c r="A5364" s="30" t="s">
        <v>10814</v>
      </c>
      <c r="D5364" s="30" t="str">
        <f t="shared" si="1340"/>
        <v>121940</v>
      </c>
      <c r="E5364" s="30">
        <f t="shared" si="1344"/>
        <v>7</v>
      </c>
      <c r="F5364" s="30" t="str">
        <f t="shared" si="1341"/>
        <v>INF200K01YS8</v>
      </c>
      <c r="G5364" s="30">
        <f t="shared" si="1345"/>
        <v>20</v>
      </c>
      <c r="H5364" s="30" t="str">
        <f t="shared" si="1342"/>
        <v>INF200K01YT6</v>
      </c>
      <c r="I5364" s="30">
        <f t="shared" si="1347"/>
        <v>33</v>
      </c>
      <c r="J5364" s="35" t="str">
        <f t="shared" si="1343"/>
        <v>SBI Magnum Income Fund-DIRECT PLAN - Quarterly - Dividend</v>
      </c>
      <c r="K5364" s="35">
        <f t="shared" si="1348"/>
        <v>91</v>
      </c>
      <c r="L5364" s="30" t="str">
        <f t="shared" si="1349"/>
        <v>14.2435</v>
      </c>
      <c r="M5364" s="30">
        <f t="shared" si="1350"/>
        <v>99</v>
      </c>
      <c r="N5364" s="30" t="str">
        <f t="shared" si="1351"/>
        <v>14.1011</v>
      </c>
      <c r="O5364" s="30">
        <f t="shared" si="1352"/>
        <v>107</v>
      </c>
      <c r="P5364" s="30" t="str">
        <f t="shared" si="1353"/>
        <v>14.2435</v>
      </c>
      <c r="Q5364" s="30">
        <f t="shared" si="1354"/>
        <v>115</v>
      </c>
      <c r="R5364" s="36" t="str">
        <f t="shared" si="1355"/>
        <v>08-Aug-2017</v>
      </c>
      <c r="S5364" s="37">
        <f t="shared" si="1346"/>
        <v>14.243499999999999</v>
      </c>
    </row>
    <row r="5365" spans="1:19">
      <c r="A5365" s="30" t="s">
        <v>10815</v>
      </c>
      <c r="D5365" s="30" t="str">
        <f t="shared" si="1340"/>
        <v>119714</v>
      </c>
      <c r="E5365" s="30">
        <f t="shared" si="1344"/>
        <v>7</v>
      </c>
      <c r="F5365" s="30" t="str">
        <f t="shared" si="1341"/>
        <v>INF200K01SR2</v>
      </c>
      <c r="G5365" s="30">
        <f t="shared" si="1345"/>
        <v>20</v>
      </c>
      <c r="H5365" s="30" t="str">
        <f t="shared" si="1342"/>
        <v>-</v>
      </c>
      <c r="I5365" s="30">
        <f t="shared" si="1347"/>
        <v>22</v>
      </c>
      <c r="J5365" s="35" t="str">
        <f t="shared" si="1343"/>
        <v>SBI Magnum Income Fund-DIRECT PLAN -Growth</v>
      </c>
      <c r="K5365" s="35">
        <f t="shared" si="1348"/>
        <v>65</v>
      </c>
      <c r="L5365" s="30" t="str">
        <f t="shared" si="1349"/>
        <v>42.7939</v>
      </c>
      <c r="M5365" s="30">
        <f t="shared" si="1350"/>
        <v>73</v>
      </c>
      <c r="N5365" s="30" t="str">
        <f t="shared" si="1351"/>
        <v>42.3660</v>
      </c>
      <c r="O5365" s="30">
        <f t="shared" si="1352"/>
        <v>81</v>
      </c>
      <c r="P5365" s="30" t="str">
        <f t="shared" si="1353"/>
        <v>42.7939</v>
      </c>
      <c r="Q5365" s="30">
        <f t="shared" si="1354"/>
        <v>89</v>
      </c>
      <c r="R5365" s="36" t="str">
        <f t="shared" si="1355"/>
        <v>08-Aug-2017</v>
      </c>
      <c r="S5365" s="37">
        <f t="shared" si="1346"/>
        <v>42.793900000000001</v>
      </c>
    </row>
    <row r="5366" spans="1:19" ht="26">
      <c r="A5366" s="30" t="s">
        <v>10816</v>
      </c>
      <c r="D5366" s="30" t="str">
        <f t="shared" si="1340"/>
        <v>121944</v>
      </c>
      <c r="E5366" s="30">
        <f t="shared" si="1344"/>
        <v>7</v>
      </c>
      <c r="F5366" s="30" t="str">
        <f t="shared" si="1341"/>
        <v>INF200K01YQ2</v>
      </c>
      <c r="G5366" s="30">
        <f t="shared" si="1345"/>
        <v>20</v>
      </c>
      <c r="H5366" s="30" t="str">
        <f t="shared" si="1342"/>
        <v>INF200K01YR0</v>
      </c>
      <c r="I5366" s="30">
        <f t="shared" si="1347"/>
        <v>33</v>
      </c>
      <c r="J5366" s="35" t="str">
        <f t="shared" si="1343"/>
        <v>SBI Magnum Income Fund-REGUALR PLAN - Quarterly - Dividend</v>
      </c>
      <c r="K5366" s="35">
        <f t="shared" si="1348"/>
        <v>92</v>
      </c>
      <c r="L5366" s="30" t="str">
        <f t="shared" si="1349"/>
        <v>13.6120</v>
      </c>
      <c r="M5366" s="30">
        <f t="shared" si="1350"/>
        <v>100</v>
      </c>
      <c r="N5366" s="30" t="str">
        <f t="shared" si="1351"/>
        <v>13.4759</v>
      </c>
      <c r="O5366" s="30">
        <f t="shared" si="1352"/>
        <v>108</v>
      </c>
      <c r="P5366" s="30" t="str">
        <f t="shared" si="1353"/>
        <v>13.6120</v>
      </c>
      <c r="Q5366" s="30">
        <f t="shared" si="1354"/>
        <v>116</v>
      </c>
      <c r="R5366" s="36" t="str">
        <f t="shared" si="1355"/>
        <v>08-Aug-2017</v>
      </c>
      <c r="S5366" s="37">
        <f t="shared" si="1346"/>
        <v>13.612</v>
      </c>
    </row>
    <row r="5367" spans="1:19" ht="26">
      <c r="A5367" s="30" t="s">
        <v>10817</v>
      </c>
      <c r="D5367" s="30" t="str">
        <f t="shared" si="1340"/>
        <v>100638</v>
      </c>
      <c r="E5367" s="30">
        <f t="shared" si="1344"/>
        <v>7</v>
      </c>
      <c r="F5367" s="30" t="str">
        <f t="shared" si="1341"/>
        <v>INF200K01610</v>
      </c>
      <c r="G5367" s="30">
        <f t="shared" si="1345"/>
        <v>20</v>
      </c>
      <c r="H5367" s="30" t="str">
        <f t="shared" si="1342"/>
        <v>INF200K01628</v>
      </c>
      <c r="I5367" s="30">
        <f t="shared" si="1347"/>
        <v>33</v>
      </c>
      <c r="J5367" s="35" t="str">
        <f t="shared" si="1343"/>
        <v>SBI Magnum Income Fund-REGULAR PLAN - Half Yearly- Dividend</v>
      </c>
      <c r="K5367" s="35">
        <f t="shared" si="1348"/>
        <v>93</v>
      </c>
      <c r="L5367" s="30" t="str">
        <f t="shared" si="1349"/>
        <v>12.9755</v>
      </c>
      <c r="M5367" s="30">
        <f t="shared" si="1350"/>
        <v>101</v>
      </c>
      <c r="N5367" s="30" t="str">
        <f t="shared" si="1351"/>
        <v>12.8457</v>
      </c>
      <c r="O5367" s="30">
        <f t="shared" si="1352"/>
        <v>109</v>
      </c>
      <c r="P5367" s="30" t="str">
        <f t="shared" si="1353"/>
        <v>12.9755</v>
      </c>
      <c r="Q5367" s="30">
        <f t="shared" si="1354"/>
        <v>117</v>
      </c>
      <c r="R5367" s="36" t="str">
        <f t="shared" si="1355"/>
        <v>08-Aug-2017</v>
      </c>
      <c r="S5367" s="37">
        <f t="shared" si="1346"/>
        <v>12.9755</v>
      </c>
    </row>
    <row r="5368" spans="1:19">
      <c r="A5368" s="30" t="s">
        <v>10818</v>
      </c>
      <c r="D5368" s="30" t="str">
        <f t="shared" si="1340"/>
        <v>100640</v>
      </c>
      <c r="E5368" s="30">
        <f t="shared" si="1344"/>
        <v>7</v>
      </c>
      <c r="F5368" s="30" t="str">
        <f t="shared" si="1341"/>
        <v>INF200K01602</v>
      </c>
      <c r="G5368" s="30">
        <f t="shared" si="1345"/>
        <v>20</v>
      </c>
      <c r="H5368" s="30" t="str">
        <f t="shared" si="1342"/>
        <v>-</v>
      </c>
      <c r="I5368" s="30">
        <f t="shared" si="1347"/>
        <v>22</v>
      </c>
      <c r="J5368" s="35" t="str">
        <f t="shared" si="1343"/>
        <v>SBI Magnum Income Fund-REGULAR PLAN-Bonus</v>
      </c>
      <c r="K5368" s="35">
        <f t="shared" si="1348"/>
        <v>64</v>
      </c>
      <c r="L5368" s="30" t="str">
        <f t="shared" si="1349"/>
        <v>25.3889</v>
      </c>
      <c r="M5368" s="30">
        <f t="shared" si="1350"/>
        <v>72</v>
      </c>
      <c r="N5368" s="30" t="str">
        <f t="shared" si="1351"/>
        <v>25.1350</v>
      </c>
      <c r="O5368" s="30">
        <f t="shared" si="1352"/>
        <v>80</v>
      </c>
      <c r="P5368" s="30" t="str">
        <f t="shared" si="1353"/>
        <v>25.3889</v>
      </c>
      <c r="Q5368" s="30">
        <f t="shared" si="1354"/>
        <v>88</v>
      </c>
      <c r="R5368" s="36" t="str">
        <f t="shared" si="1355"/>
        <v>08-Aug-2017</v>
      </c>
      <c r="S5368" s="37">
        <f t="shared" si="1346"/>
        <v>25.3889</v>
      </c>
    </row>
    <row r="5369" spans="1:19">
      <c r="A5369" s="30" t="s">
        <v>10819</v>
      </c>
      <c r="D5369" s="30" t="str">
        <f t="shared" si="1340"/>
        <v>100639</v>
      </c>
      <c r="E5369" s="30">
        <f t="shared" si="1344"/>
        <v>7</v>
      </c>
      <c r="F5369" s="30" t="str">
        <f t="shared" si="1341"/>
        <v>INF200K01594</v>
      </c>
      <c r="G5369" s="30">
        <f t="shared" si="1345"/>
        <v>20</v>
      </c>
      <c r="H5369" s="30" t="str">
        <f t="shared" si="1342"/>
        <v>-</v>
      </c>
      <c r="I5369" s="30">
        <f t="shared" si="1347"/>
        <v>22</v>
      </c>
      <c r="J5369" s="35" t="str">
        <f t="shared" si="1343"/>
        <v>SBI Magnum Income Fund-REGULAR PLAN-Growth</v>
      </c>
      <c r="K5369" s="35">
        <f t="shared" si="1348"/>
        <v>65</v>
      </c>
      <c r="L5369" s="30" t="str">
        <f t="shared" si="1349"/>
        <v>41.9016</v>
      </c>
      <c r="M5369" s="30">
        <f t="shared" si="1350"/>
        <v>73</v>
      </c>
      <c r="N5369" s="30" t="str">
        <f t="shared" si="1351"/>
        <v>41.4826</v>
      </c>
      <c r="O5369" s="30">
        <f t="shared" si="1352"/>
        <v>81</v>
      </c>
      <c r="P5369" s="30" t="str">
        <f t="shared" si="1353"/>
        <v>41.9016</v>
      </c>
      <c r="Q5369" s="30">
        <f t="shared" si="1354"/>
        <v>89</v>
      </c>
      <c r="R5369" s="36" t="str">
        <f t="shared" si="1355"/>
        <v>08-Aug-2017</v>
      </c>
      <c r="S5369" s="37">
        <f t="shared" si="1346"/>
        <v>41.901600000000002</v>
      </c>
    </row>
    <row r="5370" spans="1:19" ht="26">
      <c r="A5370" s="30" t="s">
        <v>10820</v>
      </c>
      <c r="D5370" s="30" t="str">
        <f t="shared" si="1340"/>
        <v>119837</v>
      </c>
      <c r="E5370" s="30">
        <f t="shared" si="1344"/>
        <v>7</v>
      </c>
      <c r="F5370" s="30" t="str">
        <f t="shared" si="1341"/>
        <v>INF200K01TQ2</v>
      </c>
      <c r="G5370" s="30">
        <f t="shared" si="1345"/>
        <v>20</v>
      </c>
      <c r="H5370" s="30" t="str">
        <f t="shared" si="1342"/>
        <v>INF200K01TR0</v>
      </c>
      <c r="I5370" s="30">
        <f t="shared" si="1347"/>
        <v>33</v>
      </c>
      <c r="J5370" s="35" t="str">
        <f t="shared" si="1343"/>
        <v>SBI MAGNUM MONTHLY INCOME PLAN - DIRECT PLAN - ANNUAL DIVIDEND</v>
      </c>
      <c r="K5370" s="35">
        <f t="shared" si="1348"/>
        <v>96</v>
      </c>
      <c r="L5370" s="30" t="str">
        <f t="shared" si="1349"/>
        <v>17.3294</v>
      </c>
      <c r="M5370" s="30">
        <f t="shared" si="1350"/>
        <v>104</v>
      </c>
      <c r="N5370" s="30" t="str">
        <f t="shared" si="1351"/>
        <v>17.1561</v>
      </c>
      <c r="O5370" s="30">
        <f t="shared" si="1352"/>
        <v>112</v>
      </c>
      <c r="P5370" s="30" t="str">
        <f t="shared" si="1353"/>
        <v>17.3294</v>
      </c>
      <c r="Q5370" s="30">
        <f t="shared" si="1354"/>
        <v>120</v>
      </c>
      <c r="R5370" s="36" t="str">
        <f t="shared" si="1355"/>
        <v>08-Aug-2017</v>
      </c>
      <c r="S5370" s="37">
        <f t="shared" si="1346"/>
        <v>17.3294</v>
      </c>
    </row>
    <row r="5371" spans="1:19" ht="26">
      <c r="A5371" s="30" t="s">
        <v>10821</v>
      </c>
      <c r="D5371" s="30" t="str">
        <f t="shared" si="1340"/>
        <v>119838</v>
      </c>
      <c r="E5371" s="30">
        <f t="shared" si="1344"/>
        <v>7</v>
      </c>
      <c r="F5371" s="30" t="str">
        <f t="shared" si="1341"/>
        <v>INF200K01TT6</v>
      </c>
      <c r="G5371" s="30">
        <f t="shared" si="1345"/>
        <v>20</v>
      </c>
      <c r="H5371" s="30" t="str">
        <f t="shared" si="1342"/>
        <v>INF200K01TU4</v>
      </c>
      <c r="I5371" s="30">
        <f t="shared" si="1347"/>
        <v>33</v>
      </c>
      <c r="J5371" s="35" t="str">
        <f t="shared" si="1343"/>
        <v>SBI MAGNUM MONTHLY INCOME PLAN - DIRECT PLAN - MONTHLY  DIVIDEND</v>
      </c>
      <c r="K5371" s="35">
        <f t="shared" si="1348"/>
        <v>98</v>
      </c>
      <c r="L5371" s="30" t="str">
        <f t="shared" si="1349"/>
        <v>15.9273</v>
      </c>
      <c r="M5371" s="30">
        <f t="shared" si="1350"/>
        <v>106</v>
      </c>
      <c r="N5371" s="30" t="str">
        <f t="shared" si="1351"/>
        <v>15.7680</v>
      </c>
      <c r="O5371" s="30">
        <f t="shared" si="1352"/>
        <v>114</v>
      </c>
      <c r="P5371" s="30" t="str">
        <f t="shared" si="1353"/>
        <v>15.9273</v>
      </c>
      <c r="Q5371" s="30">
        <f t="shared" si="1354"/>
        <v>122</v>
      </c>
      <c r="R5371" s="36" t="str">
        <f t="shared" si="1355"/>
        <v>08-Aug-2017</v>
      </c>
      <c r="S5371" s="37">
        <f t="shared" si="1346"/>
        <v>15.927300000000001</v>
      </c>
    </row>
    <row r="5372" spans="1:19" ht="26">
      <c r="A5372" s="30" t="s">
        <v>10822</v>
      </c>
      <c r="D5372" s="30" t="str">
        <f t="shared" si="1340"/>
        <v>119836</v>
      </c>
      <c r="E5372" s="30">
        <f t="shared" si="1344"/>
        <v>7</v>
      </c>
      <c r="F5372" s="30" t="str">
        <f t="shared" si="1341"/>
        <v>INF200K01TV2</v>
      </c>
      <c r="G5372" s="30">
        <f t="shared" si="1345"/>
        <v>20</v>
      </c>
      <c r="H5372" s="30" t="str">
        <f t="shared" si="1342"/>
        <v>INF200K01TW0</v>
      </c>
      <c r="I5372" s="30">
        <f t="shared" si="1347"/>
        <v>33</v>
      </c>
      <c r="J5372" s="35" t="str">
        <f t="shared" si="1343"/>
        <v>SBI MAGNUM MONTHLY INCOME PLAN - DIRECT PLAN - QUARTERLY DIVIDEND</v>
      </c>
      <c r="K5372" s="35">
        <f t="shared" si="1348"/>
        <v>99</v>
      </c>
      <c r="L5372" s="30" t="str">
        <f t="shared" si="1349"/>
        <v>13.9842</v>
      </c>
      <c r="M5372" s="30">
        <f t="shared" si="1350"/>
        <v>107</v>
      </c>
      <c r="N5372" s="30" t="str">
        <f t="shared" si="1351"/>
        <v>13.8444</v>
      </c>
      <c r="O5372" s="30">
        <f t="shared" si="1352"/>
        <v>115</v>
      </c>
      <c r="P5372" s="30" t="str">
        <f t="shared" si="1353"/>
        <v>13.9842</v>
      </c>
      <c r="Q5372" s="30">
        <f t="shared" si="1354"/>
        <v>123</v>
      </c>
      <c r="R5372" s="36" t="str">
        <f t="shared" si="1355"/>
        <v>08-Aug-2017</v>
      </c>
      <c r="S5372" s="37">
        <f t="shared" si="1346"/>
        <v>13.9842</v>
      </c>
    </row>
    <row r="5373" spans="1:19" ht="26">
      <c r="A5373" s="30" t="s">
        <v>10823</v>
      </c>
      <c r="D5373" s="30" t="str">
        <f t="shared" si="1340"/>
        <v>100929</v>
      </c>
      <c r="E5373" s="30">
        <f t="shared" si="1344"/>
        <v>7</v>
      </c>
      <c r="F5373" s="30" t="str">
        <f t="shared" si="1341"/>
        <v>INF200K01909</v>
      </c>
      <c r="G5373" s="30">
        <f t="shared" si="1345"/>
        <v>20</v>
      </c>
      <c r="H5373" s="30" t="str">
        <f t="shared" si="1342"/>
        <v>INF200K01917</v>
      </c>
      <c r="I5373" s="30">
        <f t="shared" si="1347"/>
        <v>33</v>
      </c>
      <c r="J5373" s="35" t="str">
        <f t="shared" si="1343"/>
        <v>SBI Magnum Monthly Income Plan-Dividend-REGULAR PLAN - Annual</v>
      </c>
      <c r="K5373" s="35">
        <f t="shared" si="1348"/>
        <v>95</v>
      </c>
      <c r="L5373" s="30" t="str">
        <f t="shared" si="1349"/>
        <v>14.9975</v>
      </c>
      <c r="M5373" s="30">
        <f t="shared" si="1350"/>
        <v>103</v>
      </c>
      <c r="N5373" s="30" t="str">
        <f t="shared" si="1351"/>
        <v>14.8475</v>
      </c>
      <c r="O5373" s="30">
        <f t="shared" si="1352"/>
        <v>111</v>
      </c>
      <c r="P5373" s="30" t="str">
        <f t="shared" si="1353"/>
        <v>14.9975</v>
      </c>
      <c r="Q5373" s="30">
        <f t="shared" si="1354"/>
        <v>119</v>
      </c>
      <c r="R5373" s="36" t="str">
        <f t="shared" si="1355"/>
        <v>08-Aug-2017</v>
      </c>
      <c r="S5373" s="37">
        <f t="shared" si="1346"/>
        <v>14.9975</v>
      </c>
    </row>
    <row r="5374" spans="1:19" ht="26">
      <c r="A5374" s="30" t="s">
        <v>10824</v>
      </c>
      <c r="D5374" s="30" t="str">
        <f t="shared" si="1340"/>
        <v>100927</v>
      </c>
      <c r="E5374" s="30">
        <f t="shared" si="1344"/>
        <v>7</v>
      </c>
      <c r="F5374" s="30" t="str">
        <f t="shared" si="1341"/>
        <v>INF200K01867</v>
      </c>
      <c r="G5374" s="30">
        <f t="shared" si="1345"/>
        <v>20</v>
      </c>
      <c r="H5374" s="30" t="str">
        <f t="shared" si="1342"/>
        <v>INF200K01875</v>
      </c>
      <c r="I5374" s="30">
        <f t="shared" si="1347"/>
        <v>33</v>
      </c>
      <c r="J5374" s="35" t="str">
        <f t="shared" si="1343"/>
        <v>SBI Magnum Monthly Income Plan-Dividend-REGULAR PLAN -Monthly</v>
      </c>
      <c r="K5374" s="35">
        <f t="shared" si="1348"/>
        <v>95</v>
      </c>
      <c r="L5374" s="30" t="str">
        <f t="shared" si="1349"/>
        <v>13.1451</v>
      </c>
      <c r="M5374" s="30">
        <f t="shared" si="1350"/>
        <v>103</v>
      </c>
      <c r="N5374" s="30" t="str">
        <f t="shared" si="1351"/>
        <v>13.0136</v>
      </c>
      <c r="O5374" s="30">
        <f t="shared" si="1352"/>
        <v>111</v>
      </c>
      <c r="P5374" s="30" t="str">
        <f t="shared" si="1353"/>
        <v>13.1451</v>
      </c>
      <c r="Q5374" s="30">
        <f t="shared" si="1354"/>
        <v>119</v>
      </c>
      <c r="R5374" s="36" t="str">
        <f t="shared" si="1355"/>
        <v>08-Aug-2017</v>
      </c>
      <c r="S5374" s="37">
        <f t="shared" si="1346"/>
        <v>13.145099999999999</v>
      </c>
    </row>
    <row r="5375" spans="1:19" ht="26">
      <c r="A5375" s="30" t="s">
        <v>10825</v>
      </c>
      <c r="D5375" s="30" t="str">
        <f t="shared" si="1340"/>
        <v>100928</v>
      </c>
      <c r="E5375" s="30">
        <f t="shared" si="1344"/>
        <v>7</v>
      </c>
      <c r="F5375" s="30" t="str">
        <f t="shared" si="1341"/>
        <v>INF200K01883</v>
      </c>
      <c r="G5375" s="30">
        <f t="shared" si="1345"/>
        <v>20</v>
      </c>
      <c r="H5375" s="30" t="str">
        <f t="shared" si="1342"/>
        <v>INF200K01891</v>
      </c>
      <c r="I5375" s="30">
        <f t="shared" si="1347"/>
        <v>33</v>
      </c>
      <c r="J5375" s="35" t="str">
        <f t="shared" si="1343"/>
        <v>SBI Magnum Monthly Income Plan-REGULAR PLAN - Dividend-Quaterly</v>
      </c>
      <c r="K5375" s="35">
        <f t="shared" si="1348"/>
        <v>97</v>
      </c>
      <c r="L5375" s="30" t="str">
        <f t="shared" si="1349"/>
        <v>12.8071</v>
      </c>
      <c r="M5375" s="30">
        <f t="shared" si="1350"/>
        <v>105</v>
      </c>
      <c r="N5375" s="30" t="str">
        <f t="shared" si="1351"/>
        <v>12.6790</v>
      </c>
      <c r="O5375" s="30">
        <f t="shared" si="1352"/>
        <v>113</v>
      </c>
      <c r="P5375" s="30" t="str">
        <f t="shared" si="1353"/>
        <v>12.8071</v>
      </c>
      <c r="Q5375" s="30">
        <f t="shared" si="1354"/>
        <v>121</v>
      </c>
      <c r="R5375" s="36" t="str">
        <f t="shared" si="1355"/>
        <v>08-Aug-2017</v>
      </c>
      <c r="S5375" s="37">
        <f t="shared" si="1346"/>
        <v>12.8071</v>
      </c>
    </row>
    <row r="5376" spans="1:19" ht="26">
      <c r="A5376" s="30" t="s">
        <v>10826</v>
      </c>
      <c r="D5376" s="30" t="str">
        <f t="shared" si="1340"/>
        <v>119841</v>
      </c>
      <c r="E5376" s="30">
        <f t="shared" si="1344"/>
        <v>7</v>
      </c>
      <c r="F5376" s="30" t="str">
        <f t="shared" si="1341"/>
        <v>INF200K01UA4</v>
      </c>
      <c r="G5376" s="30">
        <f t="shared" si="1345"/>
        <v>20</v>
      </c>
      <c r="H5376" s="30" t="str">
        <f t="shared" si="1342"/>
        <v>INF200K01UB2</v>
      </c>
      <c r="I5376" s="30">
        <f t="shared" si="1347"/>
        <v>33</v>
      </c>
      <c r="J5376" s="35" t="str">
        <f t="shared" si="1343"/>
        <v>SBI MAGNUM MONTHLY INCOME PLAN - FLOATER -  DIRECT PLAN - MONTHLY DIVIDEND</v>
      </c>
      <c r="K5376" s="35">
        <f t="shared" si="1348"/>
        <v>108</v>
      </c>
      <c r="L5376" s="30" t="str">
        <f t="shared" si="1349"/>
        <v>12.8600</v>
      </c>
      <c r="M5376" s="30">
        <f t="shared" si="1350"/>
        <v>116</v>
      </c>
      <c r="N5376" s="30" t="str">
        <f t="shared" si="1351"/>
        <v>12.7314</v>
      </c>
      <c r="O5376" s="30">
        <f t="shared" si="1352"/>
        <v>124</v>
      </c>
      <c r="P5376" s="30" t="str">
        <f t="shared" si="1353"/>
        <v>12.8600</v>
      </c>
      <c r="Q5376" s="30">
        <f t="shared" si="1354"/>
        <v>132</v>
      </c>
      <c r="R5376" s="36" t="str">
        <f t="shared" si="1355"/>
        <v>08-Aug-2017</v>
      </c>
      <c r="S5376" s="37">
        <f t="shared" si="1346"/>
        <v>12.86</v>
      </c>
    </row>
    <row r="5377" spans="1:19" ht="26">
      <c r="A5377" s="30" t="s">
        <v>10827</v>
      </c>
      <c r="D5377" s="30" t="str">
        <f t="shared" si="1340"/>
        <v>103400</v>
      </c>
      <c r="E5377" s="30">
        <f t="shared" si="1344"/>
        <v>7</v>
      </c>
      <c r="F5377" s="30" t="str">
        <f t="shared" si="1341"/>
        <v>INF200K01818</v>
      </c>
      <c r="G5377" s="30">
        <f t="shared" si="1345"/>
        <v>20</v>
      </c>
      <c r="H5377" s="30" t="str">
        <f t="shared" si="1342"/>
        <v>INF200K01826</v>
      </c>
      <c r="I5377" s="30">
        <f t="shared" si="1347"/>
        <v>33</v>
      </c>
      <c r="J5377" s="35" t="str">
        <f t="shared" si="1343"/>
        <v>SBI MAGNUM MONTHLY INCOME PLAN - FLOATER -  REGULAR PLAN - MONTHLY DIVIDEND</v>
      </c>
      <c r="K5377" s="35">
        <f t="shared" si="1348"/>
        <v>109</v>
      </c>
      <c r="L5377" s="30" t="str">
        <f t="shared" si="1349"/>
        <v>12.4532</v>
      </c>
      <c r="M5377" s="30">
        <f t="shared" si="1350"/>
        <v>117</v>
      </c>
      <c r="N5377" s="30" t="str">
        <f t="shared" si="1351"/>
        <v>12.3287</v>
      </c>
      <c r="O5377" s="30">
        <f t="shared" si="1352"/>
        <v>125</v>
      </c>
      <c r="P5377" s="30" t="str">
        <f t="shared" si="1353"/>
        <v>12.4532</v>
      </c>
      <c r="Q5377" s="30">
        <f t="shared" si="1354"/>
        <v>133</v>
      </c>
      <c r="R5377" s="36" t="str">
        <f t="shared" si="1355"/>
        <v>08-Aug-2017</v>
      </c>
      <c r="S5377" s="37">
        <f t="shared" si="1346"/>
        <v>12.453200000000001</v>
      </c>
    </row>
    <row r="5378" spans="1:19" ht="26">
      <c r="A5378" s="30" t="s">
        <v>10828</v>
      </c>
      <c r="D5378" s="30" t="str">
        <f t="shared" si="1340"/>
        <v>119840</v>
      </c>
      <c r="E5378" s="30">
        <f t="shared" si="1344"/>
        <v>7</v>
      </c>
      <c r="F5378" s="30" t="str">
        <f t="shared" si="1341"/>
        <v>INF200K01TX8</v>
      </c>
      <c r="G5378" s="30">
        <f t="shared" si="1345"/>
        <v>20</v>
      </c>
      <c r="H5378" s="30" t="str">
        <f t="shared" si="1342"/>
        <v>INF200K01TY6</v>
      </c>
      <c r="I5378" s="30">
        <f t="shared" si="1347"/>
        <v>33</v>
      </c>
      <c r="J5378" s="35" t="str">
        <f t="shared" si="1343"/>
        <v>SBI MAGNUM MONTHLY INCOME PLAN - FLOATER - DIRECT PLAN - ANNUAL DIVIDEND</v>
      </c>
      <c r="K5378" s="35">
        <f t="shared" si="1348"/>
        <v>106</v>
      </c>
      <c r="L5378" s="30" t="str">
        <f t="shared" si="1349"/>
        <v>16.1203</v>
      </c>
      <c r="M5378" s="30">
        <f t="shared" si="1350"/>
        <v>114</v>
      </c>
      <c r="N5378" s="30" t="str">
        <f t="shared" si="1351"/>
        <v>15.9591</v>
      </c>
      <c r="O5378" s="30">
        <f t="shared" si="1352"/>
        <v>122</v>
      </c>
      <c r="P5378" s="30" t="str">
        <f t="shared" si="1353"/>
        <v>16.1203</v>
      </c>
      <c r="Q5378" s="30">
        <f t="shared" si="1354"/>
        <v>130</v>
      </c>
      <c r="R5378" s="36" t="str">
        <f t="shared" si="1355"/>
        <v>08-Aug-2017</v>
      </c>
      <c r="S5378" s="37">
        <f t="shared" si="1346"/>
        <v>16.1203</v>
      </c>
    </row>
    <row r="5379" spans="1:19" ht="26">
      <c r="A5379" s="30" t="s">
        <v>10829</v>
      </c>
      <c r="D5379" s="30" t="str">
        <f t="shared" si="1340"/>
        <v>103409</v>
      </c>
      <c r="E5379" s="30">
        <f t="shared" si="1344"/>
        <v>7</v>
      </c>
      <c r="F5379" s="30" t="str">
        <f t="shared" si="1341"/>
        <v>INF200K01784</v>
      </c>
      <c r="G5379" s="30">
        <f t="shared" si="1345"/>
        <v>20</v>
      </c>
      <c r="H5379" s="30" t="str">
        <f t="shared" si="1342"/>
        <v>INF200K01792</v>
      </c>
      <c r="I5379" s="30">
        <f t="shared" si="1347"/>
        <v>33</v>
      </c>
      <c r="J5379" s="35" t="str">
        <f t="shared" si="1343"/>
        <v>SBI MAGNUM MONTHLY INCOME PLAN - FLOATER - REGULAR PLAN - ANNUAL DIVIDEND</v>
      </c>
      <c r="K5379" s="35">
        <f t="shared" si="1348"/>
        <v>107</v>
      </c>
      <c r="L5379" s="30" t="str">
        <f t="shared" si="1349"/>
        <v>15.5417</v>
      </c>
      <c r="M5379" s="30">
        <f t="shared" si="1350"/>
        <v>115</v>
      </c>
      <c r="N5379" s="30" t="str">
        <f t="shared" si="1351"/>
        <v>15.3863</v>
      </c>
      <c r="O5379" s="30">
        <f t="shared" si="1352"/>
        <v>123</v>
      </c>
      <c r="P5379" s="30" t="str">
        <f t="shared" si="1353"/>
        <v>15.5417</v>
      </c>
      <c r="Q5379" s="30">
        <f t="shared" si="1354"/>
        <v>131</v>
      </c>
      <c r="R5379" s="36" t="str">
        <f t="shared" si="1355"/>
        <v>08-Aug-2017</v>
      </c>
      <c r="S5379" s="37">
        <f t="shared" si="1346"/>
        <v>15.541700000000001</v>
      </c>
    </row>
    <row r="5380" spans="1:19" ht="26">
      <c r="A5380" s="30" t="s">
        <v>10830</v>
      </c>
      <c r="D5380" s="30" t="str">
        <f t="shared" si="1340"/>
        <v>119843</v>
      </c>
      <c r="E5380" s="30">
        <f t="shared" si="1344"/>
        <v>7</v>
      </c>
      <c r="F5380" s="30" t="str">
        <f t="shared" si="1341"/>
        <v>INF200K01TZ3</v>
      </c>
      <c r="G5380" s="30">
        <f t="shared" si="1345"/>
        <v>20</v>
      </c>
      <c r="H5380" s="30" t="str">
        <f t="shared" si="1342"/>
        <v>-</v>
      </c>
      <c r="I5380" s="30">
        <f t="shared" si="1347"/>
        <v>22</v>
      </c>
      <c r="J5380" s="35" t="str">
        <f t="shared" si="1343"/>
        <v>SBI MAGNUM MONTHLY INCOME PLAN - FLOATER - DIRECT PLAN - GROWTH</v>
      </c>
      <c r="K5380" s="35">
        <f t="shared" si="1348"/>
        <v>86</v>
      </c>
      <c r="L5380" s="30" t="str">
        <f t="shared" si="1349"/>
        <v>25.6616</v>
      </c>
      <c r="M5380" s="30">
        <f t="shared" si="1350"/>
        <v>94</v>
      </c>
      <c r="N5380" s="30" t="str">
        <f t="shared" si="1351"/>
        <v>25.4050</v>
      </c>
      <c r="O5380" s="30">
        <f t="shared" si="1352"/>
        <v>102</v>
      </c>
      <c r="P5380" s="30" t="str">
        <f t="shared" si="1353"/>
        <v>25.6616</v>
      </c>
      <c r="Q5380" s="30">
        <f t="shared" si="1354"/>
        <v>110</v>
      </c>
      <c r="R5380" s="36" t="str">
        <f t="shared" si="1355"/>
        <v>08-Aug-2017</v>
      </c>
      <c r="S5380" s="37">
        <f t="shared" si="1346"/>
        <v>25.6616</v>
      </c>
    </row>
    <row r="5381" spans="1:19" ht="26">
      <c r="A5381" s="30" t="s">
        <v>10831</v>
      </c>
      <c r="D5381" s="30" t="str">
        <f t="shared" si="1340"/>
        <v>103408</v>
      </c>
      <c r="E5381" s="30">
        <f t="shared" si="1344"/>
        <v>7</v>
      </c>
      <c r="F5381" s="30" t="str">
        <f t="shared" si="1341"/>
        <v>INF200K01800</v>
      </c>
      <c r="G5381" s="30">
        <f t="shared" si="1345"/>
        <v>20</v>
      </c>
      <c r="H5381" s="30" t="str">
        <f t="shared" si="1342"/>
        <v>-</v>
      </c>
      <c r="I5381" s="30">
        <f t="shared" si="1347"/>
        <v>22</v>
      </c>
      <c r="J5381" s="35" t="str">
        <f t="shared" si="1343"/>
        <v>SBI MAGNUM MONTHLY INCOME PLAN - FLOATER - REGULAR PLAN - GROWTH</v>
      </c>
      <c r="K5381" s="35">
        <f t="shared" si="1348"/>
        <v>87</v>
      </c>
      <c r="L5381" s="30" t="str">
        <f t="shared" si="1349"/>
        <v>24.8185</v>
      </c>
      <c r="M5381" s="30">
        <f t="shared" si="1350"/>
        <v>95</v>
      </c>
      <c r="N5381" s="30" t="str">
        <f t="shared" si="1351"/>
        <v>24.5703</v>
      </c>
      <c r="O5381" s="30">
        <f t="shared" si="1352"/>
        <v>103</v>
      </c>
      <c r="P5381" s="30" t="str">
        <f t="shared" si="1353"/>
        <v>24.8185</v>
      </c>
      <c r="Q5381" s="30">
        <f t="shared" si="1354"/>
        <v>111</v>
      </c>
      <c r="R5381" s="36" t="str">
        <f t="shared" si="1355"/>
        <v>08-Aug-2017</v>
      </c>
      <c r="S5381" s="37">
        <f t="shared" si="1346"/>
        <v>24.8185</v>
      </c>
    </row>
    <row r="5382" spans="1:19" ht="26">
      <c r="A5382" s="30" t="s">
        <v>10832</v>
      </c>
      <c r="D5382" s="30" t="str">
        <f t="shared" si="1340"/>
        <v>119842</v>
      </c>
      <c r="E5382" s="30">
        <f t="shared" si="1344"/>
        <v>7</v>
      </c>
      <c r="F5382" s="30" t="str">
        <f t="shared" si="1341"/>
        <v>INF200K01UC0</v>
      </c>
      <c r="G5382" s="30">
        <f t="shared" si="1345"/>
        <v>20</v>
      </c>
      <c r="H5382" s="30" t="str">
        <f t="shared" si="1342"/>
        <v>INF200K01UD8</v>
      </c>
      <c r="I5382" s="30">
        <f t="shared" si="1347"/>
        <v>33</v>
      </c>
      <c r="J5382" s="35" t="str">
        <f t="shared" si="1343"/>
        <v>SBI MAGNUM MONTHLY INCOME PLAN - FLOATER - DIRECT PLAN - QUARTERLY DIVIDEND</v>
      </c>
      <c r="K5382" s="35">
        <f t="shared" si="1348"/>
        <v>109</v>
      </c>
      <c r="L5382" s="30" t="str">
        <f t="shared" si="1349"/>
        <v>13.7658</v>
      </c>
      <c r="M5382" s="30">
        <f t="shared" si="1350"/>
        <v>117</v>
      </c>
      <c r="N5382" s="30" t="str">
        <f t="shared" si="1351"/>
        <v>13.6281</v>
      </c>
      <c r="O5382" s="30">
        <f t="shared" si="1352"/>
        <v>125</v>
      </c>
      <c r="P5382" s="30" t="str">
        <f t="shared" si="1353"/>
        <v>13.7658</v>
      </c>
      <c r="Q5382" s="30">
        <f t="shared" si="1354"/>
        <v>133</v>
      </c>
      <c r="R5382" s="36" t="str">
        <f t="shared" si="1355"/>
        <v>08-Aug-2017</v>
      </c>
      <c r="S5382" s="37">
        <f t="shared" si="1346"/>
        <v>13.7658</v>
      </c>
    </row>
    <row r="5383" spans="1:19" ht="26">
      <c r="A5383" s="30" t="s">
        <v>10833</v>
      </c>
      <c r="D5383" s="30" t="str">
        <f t="shared" ref="D5383:D5446" si="1356">IF(ISERROR(LEFT(A5383,SEARCH(";",A5383)-1)),"",LEFT(A5383,SEARCH(";",A5383)-1))</f>
        <v>103401</v>
      </c>
      <c r="E5383" s="30">
        <f t="shared" si="1344"/>
        <v>7</v>
      </c>
      <c r="F5383" s="30" t="str">
        <f t="shared" ref="F5383:F5446" si="1357">IF($D5383="",A5383,MID($A5383,E5383+1,SEARCH(";",$A5383,E5383+1)-E5383-1))</f>
        <v>INF200K01834</v>
      </c>
      <c r="G5383" s="30">
        <f t="shared" si="1345"/>
        <v>20</v>
      </c>
      <c r="H5383" s="30" t="str">
        <f t="shared" ref="H5383:H5446" si="1358">IF($D5383="","",MID($A5383,G5383+1,SEARCH(";",$A5383,G5383+1)-G5383-1))</f>
        <v>INF200K01842</v>
      </c>
      <c r="I5383" s="30">
        <f t="shared" si="1347"/>
        <v>33</v>
      </c>
      <c r="J5383" s="35" t="str">
        <f t="shared" ref="J5383:J5446" si="1359">IF($D5383="","",MID($A5383,I5383+1,SEARCH(";",$A5383,I5383+1)-I5383-1))</f>
        <v>SBI MAGNUM MONTHLY INCOME PLAN - FLOATER - REGULAR PLAN - QUARTERLY DIVIDEND</v>
      </c>
      <c r="K5383" s="35">
        <f t="shared" si="1348"/>
        <v>110</v>
      </c>
      <c r="L5383" s="30" t="str">
        <f t="shared" si="1349"/>
        <v>12.6656</v>
      </c>
      <c r="M5383" s="30">
        <f t="shared" si="1350"/>
        <v>118</v>
      </c>
      <c r="N5383" s="30" t="str">
        <f t="shared" si="1351"/>
        <v>12.5389</v>
      </c>
      <c r="O5383" s="30">
        <f t="shared" si="1352"/>
        <v>126</v>
      </c>
      <c r="P5383" s="30" t="str">
        <f t="shared" si="1353"/>
        <v>12.6656</v>
      </c>
      <c r="Q5383" s="30">
        <f t="shared" si="1354"/>
        <v>134</v>
      </c>
      <c r="R5383" s="36" t="str">
        <f t="shared" si="1355"/>
        <v>08-Aug-2017</v>
      </c>
      <c r="S5383" s="37">
        <f t="shared" si="1346"/>
        <v>12.6656</v>
      </c>
    </row>
    <row r="5384" spans="1:19" ht="26">
      <c r="A5384" s="30" t="s">
        <v>10834</v>
      </c>
      <c r="D5384" s="30" t="str">
        <f t="shared" si="1356"/>
        <v>119839</v>
      </c>
      <c r="E5384" s="30">
        <f t="shared" ref="E5384:E5447" si="1360">IF($D5384="","",LEN(D5384)+1)</f>
        <v>7</v>
      </c>
      <c r="F5384" s="30" t="str">
        <f t="shared" si="1357"/>
        <v>INF200K01TS8</v>
      </c>
      <c r="G5384" s="30">
        <f t="shared" ref="G5384:G5447" si="1361">IF($D5384="","",E5384+(LEN(F5384)+1))</f>
        <v>20</v>
      </c>
      <c r="H5384" s="30" t="str">
        <f t="shared" si="1358"/>
        <v>-</v>
      </c>
      <c r="I5384" s="30">
        <f t="shared" si="1347"/>
        <v>22</v>
      </c>
      <c r="J5384" s="35" t="str">
        <f t="shared" si="1359"/>
        <v>SBI MAGNUM MONTHLY INCOME PLAN - DIRECT PLAN - GROWTH</v>
      </c>
      <c r="K5384" s="35">
        <f t="shared" si="1348"/>
        <v>76</v>
      </c>
      <c r="L5384" s="30" t="str">
        <f t="shared" si="1349"/>
        <v>39.5622</v>
      </c>
      <c r="M5384" s="30">
        <f t="shared" si="1350"/>
        <v>84</v>
      </c>
      <c r="N5384" s="30" t="str">
        <f t="shared" si="1351"/>
        <v>39.1666</v>
      </c>
      <c r="O5384" s="30">
        <f t="shared" si="1352"/>
        <v>92</v>
      </c>
      <c r="P5384" s="30" t="str">
        <f t="shared" si="1353"/>
        <v>39.5622</v>
      </c>
      <c r="Q5384" s="30">
        <f t="shared" si="1354"/>
        <v>100</v>
      </c>
      <c r="R5384" s="36" t="str">
        <f t="shared" si="1355"/>
        <v>08-Aug-2017</v>
      </c>
      <c r="S5384" s="37">
        <f t="shared" ref="S5384:S5447" si="1362">IF(L5384="","",L5384+0)</f>
        <v>39.562199999999997</v>
      </c>
    </row>
    <row r="5385" spans="1:19" ht="26">
      <c r="A5385" s="30" t="s">
        <v>10835</v>
      </c>
      <c r="D5385" s="30" t="str">
        <f t="shared" si="1356"/>
        <v>100968</v>
      </c>
      <c r="E5385" s="30">
        <f t="shared" si="1360"/>
        <v>7</v>
      </c>
      <c r="F5385" s="30" t="str">
        <f t="shared" si="1357"/>
        <v>INF200K01859</v>
      </c>
      <c r="G5385" s="30">
        <f t="shared" si="1361"/>
        <v>20</v>
      </c>
      <c r="H5385" s="30" t="str">
        <f t="shared" si="1358"/>
        <v>-</v>
      </c>
      <c r="I5385" s="30">
        <f t="shared" si="1347"/>
        <v>22</v>
      </c>
      <c r="J5385" s="35" t="str">
        <f t="shared" si="1359"/>
        <v>SBI MAGNUM MONTHLY INCOME PLAN - REGULAR PLAN - GROWTH</v>
      </c>
      <c r="K5385" s="35">
        <f t="shared" si="1348"/>
        <v>77</v>
      </c>
      <c r="L5385" s="30" t="str">
        <f t="shared" si="1349"/>
        <v>38.0388</v>
      </c>
      <c r="M5385" s="30">
        <f t="shared" si="1350"/>
        <v>85</v>
      </c>
      <c r="N5385" s="30" t="str">
        <f t="shared" si="1351"/>
        <v>37.6584</v>
      </c>
      <c r="O5385" s="30">
        <f t="shared" si="1352"/>
        <v>93</v>
      </c>
      <c r="P5385" s="30" t="str">
        <f t="shared" si="1353"/>
        <v>38.0388</v>
      </c>
      <c r="Q5385" s="30">
        <f t="shared" si="1354"/>
        <v>101</v>
      </c>
      <c r="R5385" s="36" t="str">
        <f t="shared" si="1355"/>
        <v>08-Aug-2017</v>
      </c>
      <c r="S5385" s="37">
        <f t="shared" si="1362"/>
        <v>38.038800000000002</v>
      </c>
    </row>
    <row r="5386" spans="1:19">
      <c r="A5386" s="30" t="s">
        <v>10836</v>
      </c>
      <c r="D5386" s="30" t="str">
        <f t="shared" si="1356"/>
        <v>119825</v>
      </c>
      <c r="E5386" s="30">
        <f t="shared" si="1360"/>
        <v>7</v>
      </c>
      <c r="F5386" s="30" t="str">
        <f t="shared" si="1357"/>
        <v>INF200K01UZ1</v>
      </c>
      <c r="G5386" s="30">
        <f t="shared" si="1361"/>
        <v>20</v>
      </c>
      <c r="H5386" s="30" t="str">
        <f t="shared" si="1358"/>
        <v>INF200K01VA2</v>
      </c>
      <c r="I5386" s="30">
        <f t="shared" si="1347"/>
        <v>33</v>
      </c>
      <c r="J5386" s="35" t="str">
        <f t="shared" si="1359"/>
        <v>SBI REGULAR SAVINGS FUNDS - DIRECT PLAN - DIVIDEND</v>
      </c>
      <c r="K5386" s="35">
        <f t="shared" si="1348"/>
        <v>84</v>
      </c>
      <c r="L5386" s="30" t="str">
        <f t="shared" si="1349"/>
        <v>13.5712</v>
      </c>
      <c r="M5386" s="30">
        <f t="shared" si="1350"/>
        <v>92</v>
      </c>
      <c r="N5386" s="30" t="str">
        <f t="shared" si="1351"/>
        <v>13.3676</v>
      </c>
      <c r="O5386" s="30">
        <f t="shared" si="1352"/>
        <v>100</v>
      </c>
      <c r="P5386" s="30" t="str">
        <f t="shared" si="1353"/>
        <v>13.5712</v>
      </c>
      <c r="Q5386" s="30">
        <f t="shared" si="1354"/>
        <v>108</v>
      </c>
      <c r="R5386" s="36" t="str">
        <f t="shared" si="1355"/>
        <v>08-Aug-2017</v>
      </c>
      <c r="S5386" s="37">
        <f t="shared" si="1362"/>
        <v>13.571199999999999</v>
      </c>
    </row>
    <row r="5387" spans="1:19">
      <c r="A5387" s="30" t="s">
        <v>10837</v>
      </c>
      <c r="D5387" s="30" t="str">
        <f t="shared" si="1356"/>
        <v>102054</v>
      </c>
      <c r="E5387" s="30">
        <f t="shared" si="1360"/>
        <v>7</v>
      </c>
      <c r="F5387" s="30" t="str">
        <f t="shared" si="1357"/>
        <v>INF200K01727</v>
      </c>
      <c r="G5387" s="30">
        <f t="shared" si="1361"/>
        <v>20</v>
      </c>
      <c r="H5387" s="30" t="str">
        <f t="shared" si="1358"/>
        <v>INF200K01735</v>
      </c>
      <c r="I5387" s="30">
        <f t="shared" si="1347"/>
        <v>33</v>
      </c>
      <c r="J5387" s="35" t="str">
        <f t="shared" si="1359"/>
        <v>SBI REGULAR SAVINGS FUNDS - REGULAR PLAN - DIVIDEND</v>
      </c>
      <c r="K5387" s="35">
        <f t="shared" si="1348"/>
        <v>85</v>
      </c>
      <c r="L5387" s="30" t="str">
        <f t="shared" si="1349"/>
        <v>13.1645</v>
      </c>
      <c r="M5387" s="30">
        <f t="shared" si="1350"/>
        <v>93</v>
      </c>
      <c r="N5387" s="30" t="str">
        <f t="shared" si="1351"/>
        <v>12.9670</v>
      </c>
      <c r="O5387" s="30">
        <f t="shared" si="1352"/>
        <v>101</v>
      </c>
      <c r="P5387" s="30" t="str">
        <f t="shared" si="1353"/>
        <v>13.1645</v>
      </c>
      <c r="Q5387" s="30">
        <f t="shared" si="1354"/>
        <v>109</v>
      </c>
      <c r="R5387" s="36" t="str">
        <f t="shared" si="1355"/>
        <v>08-Aug-2017</v>
      </c>
      <c r="S5387" s="37">
        <f t="shared" si="1362"/>
        <v>13.1645</v>
      </c>
    </row>
    <row r="5388" spans="1:19">
      <c r="A5388" s="30" t="s">
        <v>10838</v>
      </c>
      <c r="D5388" s="30" t="str">
        <f t="shared" si="1356"/>
        <v>119824</v>
      </c>
      <c r="E5388" s="30">
        <f t="shared" si="1360"/>
        <v>7</v>
      </c>
      <c r="F5388" s="30" t="str">
        <f t="shared" si="1357"/>
        <v>INF200K01VB0</v>
      </c>
      <c r="G5388" s="30">
        <f t="shared" si="1361"/>
        <v>20</v>
      </c>
      <c r="H5388" s="30" t="str">
        <f t="shared" si="1358"/>
        <v>-</v>
      </c>
      <c r="I5388" s="30">
        <f t="shared" si="1347"/>
        <v>22</v>
      </c>
      <c r="J5388" s="35" t="str">
        <f t="shared" si="1359"/>
        <v>SBI REGULAR SAVINGS FUNDS - DIRECT PLAN - GROWTH</v>
      </c>
      <c r="K5388" s="35">
        <f t="shared" si="1348"/>
        <v>71</v>
      </c>
      <c r="L5388" s="30" t="str">
        <f t="shared" si="1349"/>
        <v>30.3745</v>
      </c>
      <c r="M5388" s="30">
        <f t="shared" si="1350"/>
        <v>79</v>
      </c>
      <c r="N5388" s="30" t="str">
        <f t="shared" si="1351"/>
        <v>29.9189</v>
      </c>
      <c r="O5388" s="30">
        <f t="shared" si="1352"/>
        <v>87</v>
      </c>
      <c r="P5388" s="30" t="str">
        <f t="shared" si="1353"/>
        <v>30.3745</v>
      </c>
      <c r="Q5388" s="30">
        <f t="shared" si="1354"/>
        <v>95</v>
      </c>
      <c r="R5388" s="36" t="str">
        <f t="shared" si="1355"/>
        <v>08-Aug-2017</v>
      </c>
      <c r="S5388" s="37">
        <f t="shared" si="1362"/>
        <v>30.374500000000001</v>
      </c>
    </row>
    <row r="5389" spans="1:19">
      <c r="A5389" s="30" t="s">
        <v>10839</v>
      </c>
      <c r="D5389" s="30" t="str">
        <f t="shared" si="1356"/>
        <v>102053</v>
      </c>
      <c r="E5389" s="30">
        <f t="shared" si="1360"/>
        <v>7</v>
      </c>
      <c r="F5389" s="30" t="str">
        <f t="shared" si="1357"/>
        <v>INF200K01719</v>
      </c>
      <c r="G5389" s="30">
        <f t="shared" si="1361"/>
        <v>20</v>
      </c>
      <c r="H5389" s="30" t="str">
        <f t="shared" si="1358"/>
        <v>-</v>
      </c>
      <c r="I5389" s="30">
        <f t="shared" ref="I5389:I5452" si="1363">IF($D5389="","",G5389+LEN(H5389)+1)</f>
        <v>22</v>
      </c>
      <c r="J5389" s="35" t="str">
        <f t="shared" si="1359"/>
        <v>SBI REGULAR SAVINGS FUNDS - REGULAR PLAN - GROWTH</v>
      </c>
      <c r="K5389" s="35">
        <f t="shared" ref="K5389:K5452" si="1364">IF($D5389="","",I5389+LEN(J5389)+1)</f>
        <v>72</v>
      </c>
      <c r="L5389" s="30" t="str">
        <f t="shared" ref="L5389:L5452" si="1365">IF($D5389="","",MID($A5389,K5389+1,SEARCH(";",$A5389,K5389+1)-K5389-1))</f>
        <v>29.3877</v>
      </c>
      <c r="M5389" s="30">
        <f t="shared" ref="M5389:M5452" si="1366">IF($D5389="","",K5389+LEN(L5389)+1)</f>
        <v>80</v>
      </c>
      <c r="N5389" s="30" t="str">
        <f t="shared" ref="N5389:N5452" si="1367">IF($D5389="","",MID($A5389,M5389+1,SEARCH(";",$A5389,M5389+1)-M5389-1))</f>
        <v>28.9469</v>
      </c>
      <c r="O5389" s="30">
        <f t="shared" ref="O5389:O5452" si="1368">IF($D5389="","",M5389+LEN(N5389)+1)</f>
        <v>88</v>
      </c>
      <c r="P5389" s="30" t="str">
        <f t="shared" ref="P5389:P5452" si="1369">IF($D5389="","",MID($A5389,O5389+1,SEARCH(";",$A5389,O5389+1)-O5389-1))</f>
        <v>29.3877</v>
      </c>
      <c r="Q5389" s="30">
        <f t="shared" ref="Q5389:Q5452" si="1370">IF($D5389="","",O5389+LEN(P5389)+1)</f>
        <v>96</v>
      </c>
      <c r="R5389" s="36" t="str">
        <f t="shared" ref="R5389:R5452" si="1371">IF($D5389="","",MID($A5389,Q5389+1,15))</f>
        <v>08-Aug-2017</v>
      </c>
      <c r="S5389" s="37">
        <f t="shared" si="1362"/>
        <v>29.387699999999999</v>
      </c>
    </row>
    <row r="5390" spans="1:19" ht="26">
      <c r="A5390" s="30" t="s">
        <v>10840</v>
      </c>
      <c r="D5390" s="30" t="str">
        <f t="shared" si="1356"/>
        <v>106221</v>
      </c>
      <c r="E5390" s="30">
        <f t="shared" si="1360"/>
        <v>7</v>
      </c>
      <c r="F5390" s="30" t="str">
        <f t="shared" si="1357"/>
        <v>-</v>
      </c>
      <c r="G5390" s="30">
        <f t="shared" si="1361"/>
        <v>9</v>
      </c>
      <c r="H5390" s="30" t="str">
        <f t="shared" si="1358"/>
        <v>INF200K01MD5</v>
      </c>
      <c r="I5390" s="30">
        <f t="shared" si="1363"/>
        <v>22</v>
      </c>
      <c r="J5390" s="35" t="str">
        <f t="shared" si="1359"/>
        <v>SBI Short Horizon Debt Fund - Ultra Short Term Fund - Institutional Plan - Daily Dividend</v>
      </c>
      <c r="K5390" s="35">
        <f t="shared" si="1364"/>
        <v>112</v>
      </c>
      <c r="L5390" s="30" t="str">
        <f t="shared" si="1365"/>
        <v>1007.0310</v>
      </c>
      <c r="M5390" s="30">
        <f t="shared" si="1366"/>
        <v>122</v>
      </c>
      <c r="N5390" s="30" t="str">
        <f t="shared" si="1367"/>
        <v>1007.0310</v>
      </c>
      <c r="O5390" s="30">
        <f t="shared" si="1368"/>
        <v>132</v>
      </c>
      <c r="P5390" s="30" t="str">
        <f t="shared" si="1369"/>
        <v>1007.0310</v>
      </c>
      <c r="Q5390" s="30">
        <f t="shared" si="1370"/>
        <v>142</v>
      </c>
      <c r="R5390" s="36" t="str">
        <f t="shared" si="1371"/>
        <v>08-Aug-2017</v>
      </c>
      <c r="S5390" s="37">
        <f t="shared" si="1362"/>
        <v>1007.0309999999999</v>
      </c>
    </row>
    <row r="5391" spans="1:19" ht="26">
      <c r="A5391" s="30" t="s">
        <v>10841</v>
      </c>
      <c r="D5391" s="30" t="str">
        <f t="shared" si="1356"/>
        <v>106223</v>
      </c>
      <c r="E5391" s="30">
        <f t="shared" si="1360"/>
        <v>7</v>
      </c>
      <c r="F5391" s="30" t="str">
        <f t="shared" si="1357"/>
        <v>INF200K01ME3</v>
      </c>
      <c r="G5391" s="30">
        <f t="shared" si="1361"/>
        <v>20</v>
      </c>
      <c r="H5391" s="30" t="str">
        <f t="shared" si="1358"/>
        <v>INF200K01MF0</v>
      </c>
      <c r="I5391" s="30">
        <f t="shared" si="1363"/>
        <v>33</v>
      </c>
      <c r="J5391" s="35" t="str">
        <f t="shared" si="1359"/>
        <v>SBI Short Horizon Debt Fund -Ultra Short Term Fund - Institutional Plan - Fortnightly Dividend</v>
      </c>
      <c r="K5391" s="35">
        <f t="shared" si="1364"/>
        <v>128</v>
      </c>
      <c r="L5391" s="30" t="str">
        <f t="shared" si="1365"/>
        <v>N.A.</v>
      </c>
      <c r="M5391" s="30">
        <f t="shared" si="1366"/>
        <v>133</v>
      </c>
      <c r="N5391" s="30" t="str">
        <f t="shared" si="1367"/>
        <v>N.A.</v>
      </c>
      <c r="O5391" s="30">
        <f t="shared" si="1368"/>
        <v>138</v>
      </c>
      <c r="P5391" s="30" t="str">
        <f t="shared" si="1369"/>
        <v>N.A.</v>
      </c>
      <c r="Q5391" s="30">
        <f t="shared" si="1370"/>
        <v>143</v>
      </c>
      <c r="R5391" s="36" t="str">
        <f t="shared" si="1371"/>
        <v>08-Aug-2017</v>
      </c>
      <c r="S5391" s="37" t="e">
        <f t="shared" si="1362"/>
        <v>#VALUE!</v>
      </c>
    </row>
    <row r="5392" spans="1:19" ht="26">
      <c r="A5392" s="30" t="s">
        <v>10842</v>
      </c>
      <c r="D5392" s="30" t="str">
        <f t="shared" si="1356"/>
        <v>106217</v>
      </c>
      <c r="E5392" s="30">
        <f t="shared" si="1360"/>
        <v>7</v>
      </c>
      <c r="F5392" s="30" t="str">
        <f t="shared" si="1357"/>
        <v>INF200K01MG8</v>
      </c>
      <c r="G5392" s="30">
        <f t="shared" si="1361"/>
        <v>20</v>
      </c>
      <c r="H5392" s="30" t="str">
        <f t="shared" si="1358"/>
        <v>-</v>
      </c>
      <c r="I5392" s="30">
        <f t="shared" si="1363"/>
        <v>22</v>
      </c>
      <c r="J5392" s="35" t="str">
        <f t="shared" si="1359"/>
        <v>SBI Short Horizon Debt Fund - Ultra Short Term Fund - Institutional Plan - Growth</v>
      </c>
      <c r="K5392" s="35">
        <f t="shared" si="1364"/>
        <v>104</v>
      </c>
      <c r="L5392" s="30" t="str">
        <f t="shared" si="1365"/>
        <v>2191.8868</v>
      </c>
      <c r="M5392" s="30">
        <f t="shared" si="1366"/>
        <v>114</v>
      </c>
      <c r="N5392" s="30" t="str">
        <f t="shared" si="1367"/>
        <v>2191.8868</v>
      </c>
      <c r="O5392" s="30">
        <f t="shared" si="1368"/>
        <v>124</v>
      </c>
      <c r="P5392" s="30" t="str">
        <f t="shared" si="1369"/>
        <v>2191.8868</v>
      </c>
      <c r="Q5392" s="30">
        <f t="shared" si="1370"/>
        <v>134</v>
      </c>
      <c r="R5392" s="36" t="str">
        <f t="shared" si="1371"/>
        <v>08-Aug-2017</v>
      </c>
      <c r="S5392" s="37">
        <f t="shared" si="1362"/>
        <v>2191.8868000000002</v>
      </c>
    </row>
    <row r="5393" spans="1:19" ht="26">
      <c r="A5393" s="30" t="s">
        <v>10843</v>
      </c>
      <c r="D5393" s="30" t="str">
        <f t="shared" si="1356"/>
        <v>106224</v>
      </c>
      <c r="E5393" s="30">
        <f t="shared" si="1360"/>
        <v>7</v>
      </c>
      <c r="F5393" s="30" t="str">
        <f t="shared" si="1357"/>
        <v>INF200K01MH6</v>
      </c>
      <c r="G5393" s="30">
        <f t="shared" si="1361"/>
        <v>20</v>
      </c>
      <c r="H5393" s="30" t="str">
        <f t="shared" si="1358"/>
        <v>INF200K01MI4</v>
      </c>
      <c r="I5393" s="30">
        <f t="shared" si="1363"/>
        <v>33</v>
      </c>
      <c r="J5393" s="35" t="str">
        <f t="shared" si="1359"/>
        <v>SBI Short Horizon Debt Fund - Ultra Short Term Fund - Institutional Plan - Monthly Dividend</v>
      </c>
      <c r="K5393" s="35">
        <f t="shared" si="1364"/>
        <v>125</v>
      </c>
      <c r="L5393" s="30" t="str">
        <f t="shared" si="1365"/>
        <v>N.A.</v>
      </c>
      <c r="M5393" s="30">
        <f t="shared" si="1366"/>
        <v>130</v>
      </c>
      <c r="N5393" s="30" t="str">
        <f t="shared" si="1367"/>
        <v>N.A.</v>
      </c>
      <c r="O5393" s="30">
        <f t="shared" si="1368"/>
        <v>135</v>
      </c>
      <c r="P5393" s="30" t="str">
        <f t="shared" si="1369"/>
        <v>N.A.</v>
      </c>
      <c r="Q5393" s="30">
        <f t="shared" si="1370"/>
        <v>140</v>
      </c>
      <c r="R5393" s="36" t="str">
        <f t="shared" si="1371"/>
        <v>08-Aug-2017</v>
      </c>
      <c r="S5393" s="37" t="e">
        <f t="shared" si="1362"/>
        <v>#VALUE!</v>
      </c>
    </row>
    <row r="5394" spans="1:19" ht="26">
      <c r="A5394" s="30" t="s">
        <v>10844</v>
      </c>
      <c r="D5394" s="30" t="str">
        <f t="shared" si="1356"/>
        <v>106222</v>
      </c>
      <c r="E5394" s="30">
        <f t="shared" si="1360"/>
        <v>7</v>
      </c>
      <c r="F5394" s="30" t="str">
        <f t="shared" si="1357"/>
        <v>INF200K01MJ2</v>
      </c>
      <c r="G5394" s="30">
        <f t="shared" si="1361"/>
        <v>20</v>
      </c>
      <c r="H5394" s="30" t="str">
        <f t="shared" si="1358"/>
        <v>INF200K01MK0</v>
      </c>
      <c r="I5394" s="30">
        <f t="shared" si="1363"/>
        <v>33</v>
      </c>
      <c r="J5394" s="35" t="str">
        <f t="shared" si="1359"/>
        <v>SBI Short Horizon Debt Fund - Ultra Short Term Fund- Institutional Plan - Weekly Dividend</v>
      </c>
      <c r="K5394" s="35">
        <f t="shared" si="1364"/>
        <v>123</v>
      </c>
      <c r="L5394" s="30" t="str">
        <f t="shared" si="1365"/>
        <v>1005.4418</v>
      </c>
      <c r="M5394" s="30">
        <f t="shared" si="1366"/>
        <v>133</v>
      </c>
      <c r="N5394" s="30" t="str">
        <f t="shared" si="1367"/>
        <v>1005.4418</v>
      </c>
      <c r="O5394" s="30">
        <f t="shared" si="1368"/>
        <v>143</v>
      </c>
      <c r="P5394" s="30" t="str">
        <f t="shared" si="1369"/>
        <v>1005.4418</v>
      </c>
      <c r="Q5394" s="30">
        <f t="shared" si="1370"/>
        <v>153</v>
      </c>
      <c r="R5394" s="36" t="str">
        <f t="shared" si="1371"/>
        <v>08-Aug-2017</v>
      </c>
      <c r="S5394" s="37">
        <f t="shared" si="1362"/>
        <v>1005.4417999999999</v>
      </c>
    </row>
    <row r="5395" spans="1:19" ht="26">
      <c r="A5395" s="30" t="s">
        <v>10845</v>
      </c>
      <c r="D5395" s="30" t="str">
        <f t="shared" si="1356"/>
        <v>106227</v>
      </c>
      <c r="E5395" s="30">
        <f t="shared" si="1360"/>
        <v>7</v>
      </c>
      <c r="F5395" s="30" t="str">
        <f t="shared" si="1357"/>
        <v>INF200K01IG6</v>
      </c>
      <c r="G5395" s="30">
        <f t="shared" si="1361"/>
        <v>20</v>
      </c>
      <c r="H5395" s="30" t="str">
        <f t="shared" si="1358"/>
        <v>-</v>
      </c>
      <c r="I5395" s="30">
        <f t="shared" si="1363"/>
        <v>22</v>
      </c>
      <c r="J5395" s="35" t="str">
        <f t="shared" si="1359"/>
        <v>SBI SHORT HORIZON DEBT FUND-SHORT TERM FUND - RETAIL - GROWTH</v>
      </c>
      <c r="K5395" s="35">
        <f t="shared" si="1364"/>
        <v>84</v>
      </c>
      <c r="L5395" s="30" t="str">
        <f t="shared" si="1365"/>
        <v>22.0353</v>
      </c>
      <c r="M5395" s="30">
        <f t="shared" si="1366"/>
        <v>92</v>
      </c>
      <c r="N5395" s="30" t="str">
        <f t="shared" si="1367"/>
        <v>22.0353</v>
      </c>
      <c r="O5395" s="30">
        <f t="shared" si="1368"/>
        <v>100</v>
      </c>
      <c r="P5395" s="30" t="str">
        <f t="shared" si="1369"/>
        <v>22.0353</v>
      </c>
      <c r="Q5395" s="30">
        <f t="shared" si="1370"/>
        <v>108</v>
      </c>
      <c r="R5395" s="36" t="str">
        <f t="shared" si="1371"/>
        <v>08-Aug-2017</v>
      </c>
      <c r="S5395" s="37">
        <f t="shared" si="1362"/>
        <v>22.035299999999999</v>
      </c>
    </row>
    <row r="5396" spans="1:19" ht="26">
      <c r="A5396" s="30" t="s">
        <v>10846</v>
      </c>
      <c r="D5396" s="30" t="str">
        <f t="shared" si="1356"/>
        <v>106230</v>
      </c>
      <c r="E5396" s="30">
        <f t="shared" si="1360"/>
        <v>7</v>
      </c>
      <c r="F5396" s="30" t="str">
        <f t="shared" si="1357"/>
        <v>INF200K01IA9</v>
      </c>
      <c r="G5396" s="30">
        <f t="shared" si="1361"/>
        <v>20</v>
      </c>
      <c r="H5396" s="30" t="str">
        <f t="shared" si="1358"/>
        <v>INF200K01IB7</v>
      </c>
      <c r="I5396" s="30">
        <f t="shared" si="1363"/>
        <v>33</v>
      </c>
      <c r="J5396" s="35" t="str">
        <f t="shared" si="1359"/>
        <v>SBI SHORT HORIZON DEBT FUND-SHORT TERM FUND - RETAIL DIVIDEND - FORTNIGHTLY</v>
      </c>
      <c r="K5396" s="35">
        <f t="shared" si="1364"/>
        <v>109</v>
      </c>
      <c r="L5396" s="30" t="str">
        <f t="shared" si="1365"/>
        <v>11.0045</v>
      </c>
      <c r="M5396" s="30">
        <f t="shared" si="1366"/>
        <v>117</v>
      </c>
      <c r="N5396" s="30" t="str">
        <f t="shared" si="1367"/>
        <v>11.0045</v>
      </c>
      <c r="O5396" s="30">
        <f t="shared" si="1368"/>
        <v>125</v>
      </c>
      <c r="P5396" s="30" t="str">
        <f t="shared" si="1369"/>
        <v>11.0045</v>
      </c>
      <c r="Q5396" s="30">
        <f t="shared" si="1370"/>
        <v>133</v>
      </c>
      <c r="R5396" s="36" t="str">
        <f t="shared" si="1371"/>
        <v>08-Aug-2017</v>
      </c>
      <c r="S5396" s="37">
        <f t="shared" si="1362"/>
        <v>11.0045</v>
      </c>
    </row>
    <row r="5397" spans="1:19" ht="26">
      <c r="A5397" s="30" t="s">
        <v>10847</v>
      </c>
      <c r="D5397" s="30" t="str">
        <f t="shared" si="1356"/>
        <v>106229</v>
      </c>
      <c r="E5397" s="30">
        <f t="shared" si="1360"/>
        <v>7</v>
      </c>
      <c r="F5397" s="30" t="str">
        <f t="shared" si="1357"/>
        <v>INF200K01IC5</v>
      </c>
      <c r="G5397" s="30">
        <f t="shared" si="1361"/>
        <v>20</v>
      </c>
      <c r="H5397" s="30" t="str">
        <f t="shared" si="1358"/>
        <v>INF200K01ID3</v>
      </c>
      <c r="I5397" s="30">
        <f t="shared" si="1363"/>
        <v>33</v>
      </c>
      <c r="J5397" s="35" t="str">
        <f t="shared" si="1359"/>
        <v>SBI SHORT HORIZON DEBT FUND-SHORT TERM FUND - RETAIL DIVIDEND - MONTHLY</v>
      </c>
      <c r="K5397" s="35">
        <f t="shared" si="1364"/>
        <v>105</v>
      </c>
      <c r="L5397" s="30" t="str">
        <f t="shared" si="1365"/>
        <v>11.4783</v>
      </c>
      <c r="M5397" s="30">
        <f t="shared" si="1366"/>
        <v>113</v>
      </c>
      <c r="N5397" s="30" t="str">
        <f t="shared" si="1367"/>
        <v>11.4783</v>
      </c>
      <c r="O5397" s="30">
        <f t="shared" si="1368"/>
        <v>121</v>
      </c>
      <c r="P5397" s="30" t="str">
        <f t="shared" si="1369"/>
        <v>11.4783</v>
      </c>
      <c r="Q5397" s="30">
        <f t="shared" si="1370"/>
        <v>129</v>
      </c>
      <c r="R5397" s="36" t="str">
        <f t="shared" si="1371"/>
        <v>08-Aug-2017</v>
      </c>
      <c r="S5397" s="37">
        <f t="shared" si="1362"/>
        <v>11.478300000000001</v>
      </c>
    </row>
    <row r="5398" spans="1:19" ht="26">
      <c r="A5398" s="30" t="s">
        <v>10848</v>
      </c>
      <c r="D5398" s="30" t="str">
        <f t="shared" si="1356"/>
        <v>106228</v>
      </c>
      <c r="E5398" s="30">
        <f t="shared" si="1360"/>
        <v>7</v>
      </c>
      <c r="F5398" s="30" t="str">
        <f t="shared" si="1357"/>
        <v>INF200K01IE1</v>
      </c>
      <c r="G5398" s="30">
        <f t="shared" si="1361"/>
        <v>20</v>
      </c>
      <c r="H5398" s="30" t="str">
        <f t="shared" si="1358"/>
        <v>INF200K01IF8</v>
      </c>
      <c r="I5398" s="30">
        <f t="shared" si="1363"/>
        <v>33</v>
      </c>
      <c r="J5398" s="35" t="str">
        <f t="shared" si="1359"/>
        <v>SBI SHORT HORIZON DEBT FUND-SHORT TERM FUND - RETAIL DIVIDEND - WEEKLY</v>
      </c>
      <c r="K5398" s="35">
        <f t="shared" si="1364"/>
        <v>104</v>
      </c>
      <c r="L5398" s="30" t="str">
        <f t="shared" si="1365"/>
        <v>10.9574</v>
      </c>
      <c r="M5398" s="30">
        <f t="shared" si="1366"/>
        <v>112</v>
      </c>
      <c r="N5398" s="30" t="str">
        <f t="shared" si="1367"/>
        <v>10.9574</v>
      </c>
      <c r="O5398" s="30">
        <f t="shared" si="1368"/>
        <v>120</v>
      </c>
      <c r="P5398" s="30" t="str">
        <f t="shared" si="1369"/>
        <v>10.9574</v>
      </c>
      <c r="Q5398" s="30">
        <f t="shared" si="1370"/>
        <v>128</v>
      </c>
      <c r="R5398" s="36" t="str">
        <f t="shared" si="1371"/>
        <v>08-Aug-2017</v>
      </c>
      <c r="S5398" s="37">
        <f t="shared" si="1362"/>
        <v>10.9574</v>
      </c>
    </row>
    <row r="5399" spans="1:19" ht="26">
      <c r="A5399" s="30" t="s">
        <v>10849</v>
      </c>
      <c r="D5399" s="30" t="str">
        <f t="shared" si="1356"/>
        <v>119815</v>
      </c>
      <c r="E5399" s="30">
        <f t="shared" si="1360"/>
        <v>7</v>
      </c>
      <c r="F5399" s="30" t="str">
        <f t="shared" si="1357"/>
        <v>INF200K01VC8</v>
      </c>
      <c r="G5399" s="30">
        <f t="shared" si="1361"/>
        <v>20</v>
      </c>
      <c r="H5399" s="30" t="str">
        <f t="shared" si="1358"/>
        <v>INF200K01VD6</v>
      </c>
      <c r="I5399" s="30">
        <f t="shared" si="1363"/>
        <v>33</v>
      </c>
      <c r="J5399" s="35" t="str">
        <f t="shared" si="1359"/>
        <v>SBI SHORT TERM DEBT FUND - DIRECT PLAN -FORTNIGHTLY DIVIDEND</v>
      </c>
      <c r="K5399" s="35">
        <f t="shared" si="1364"/>
        <v>94</v>
      </c>
      <c r="L5399" s="30" t="str">
        <f t="shared" si="1365"/>
        <v>13.3766</v>
      </c>
      <c r="M5399" s="30">
        <f t="shared" si="1366"/>
        <v>102</v>
      </c>
      <c r="N5399" s="30" t="str">
        <f t="shared" si="1367"/>
        <v>13.3766</v>
      </c>
      <c r="O5399" s="30">
        <f t="shared" si="1368"/>
        <v>110</v>
      </c>
      <c r="P5399" s="30" t="str">
        <f t="shared" si="1369"/>
        <v>13.3766</v>
      </c>
      <c r="Q5399" s="30">
        <f t="shared" si="1370"/>
        <v>118</v>
      </c>
      <c r="R5399" s="36" t="str">
        <f t="shared" si="1371"/>
        <v>08-Aug-2017</v>
      </c>
      <c r="S5399" s="37">
        <f t="shared" si="1362"/>
        <v>13.3766</v>
      </c>
    </row>
    <row r="5400" spans="1:19" ht="26">
      <c r="A5400" s="30" t="s">
        <v>10850</v>
      </c>
      <c r="D5400" s="30" t="str">
        <f t="shared" si="1356"/>
        <v>106234</v>
      </c>
      <c r="E5400" s="30">
        <f t="shared" si="1360"/>
        <v>7</v>
      </c>
      <c r="F5400" s="30" t="str">
        <f t="shared" si="1357"/>
        <v>INF200K01HT1</v>
      </c>
      <c r="G5400" s="30">
        <f t="shared" si="1361"/>
        <v>20</v>
      </c>
      <c r="H5400" s="30" t="str">
        <f t="shared" si="1358"/>
        <v>INF200K01HU9</v>
      </c>
      <c r="I5400" s="30">
        <f t="shared" si="1363"/>
        <v>33</v>
      </c>
      <c r="J5400" s="35" t="str">
        <f t="shared" si="1359"/>
        <v>SBI SHORT TERM DEBT FUND - REGULAR PLAN -FORTNIGHTLY DIVIDEND</v>
      </c>
      <c r="K5400" s="35">
        <f t="shared" si="1364"/>
        <v>95</v>
      </c>
      <c r="L5400" s="30" t="str">
        <f t="shared" si="1365"/>
        <v>10.3995</v>
      </c>
      <c r="M5400" s="30">
        <f t="shared" si="1366"/>
        <v>103</v>
      </c>
      <c r="N5400" s="30" t="str">
        <f t="shared" si="1367"/>
        <v>10.3995</v>
      </c>
      <c r="O5400" s="30">
        <f t="shared" si="1368"/>
        <v>111</v>
      </c>
      <c r="P5400" s="30" t="str">
        <f t="shared" si="1369"/>
        <v>10.3995</v>
      </c>
      <c r="Q5400" s="30">
        <f t="shared" si="1370"/>
        <v>119</v>
      </c>
      <c r="R5400" s="36" t="str">
        <f t="shared" si="1371"/>
        <v>08-Aug-2017</v>
      </c>
      <c r="S5400" s="37">
        <f t="shared" si="1362"/>
        <v>10.3995</v>
      </c>
    </row>
    <row r="5401" spans="1:19">
      <c r="A5401" s="30" t="s">
        <v>10851</v>
      </c>
      <c r="D5401" s="30" t="str">
        <f t="shared" si="1356"/>
        <v>119816</v>
      </c>
      <c r="E5401" s="30">
        <f t="shared" si="1360"/>
        <v>7</v>
      </c>
      <c r="F5401" s="30" t="str">
        <f t="shared" si="1357"/>
        <v>INF200K01VE4</v>
      </c>
      <c r="G5401" s="30">
        <f t="shared" si="1361"/>
        <v>20</v>
      </c>
      <c r="H5401" s="30" t="str">
        <f t="shared" si="1358"/>
        <v>-</v>
      </c>
      <c r="I5401" s="30">
        <f t="shared" si="1363"/>
        <v>22</v>
      </c>
      <c r="J5401" s="35" t="str">
        <f t="shared" si="1359"/>
        <v>SBI SHORT TERM DEBT FUND - DIRECT PLAN -GROWTH</v>
      </c>
      <c r="K5401" s="35">
        <f t="shared" si="1364"/>
        <v>69</v>
      </c>
      <c r="L5401" s="30" t="str">
        <f t="shared" si="1365"/>
        <v>19.8603</v>
      </c>
      <c r="M5401" s="30">
        <f t="shared" si="1366"/>
        <v>77</v>
      </c>
      <c r="N5401" s="30" t="str">
        <f t="shared" si="1367"/>
        <v>19.8603</v>
      </c>
      <c r="O5401" s="30">
        <f t="shared" si="1368"/>
        <v>85</v>
      </c>
      <c r="P5401" s="30" t="str">
        <f t="shared" si="1369"/>
        <v>19.8603</v>
      </c>
      <c r="Q5401" s="30">
        <f t="shared" si="1370"/>
        <v>93</v>
      </c>
      <c r="R5401" s="36" t="str">
        <f t="shared" si="1371"/>
        <v>08-Aug-2017</v>
      </c>
      <c r="S5401" s="37">
        <f t="shared" si="1362"/>
        <v>19.860299999999999</v>
      </c>
    </row>
    <row r="5402" spans="1:19">
      <c r="A5402" s="30" t="s">
        <v>10852</v>
      </c>
      <c r="D5402" s="30" t="str">
        <f t="shared" si="1356"/>
        <v>106231</v>
      </c>
      <c r="E5402" s="30">
        <f t="shared" si="1360"/>
        <v>7</v>
      </c>
      <c r="F5402" s="30" t="str">
        <f t="shared" si="1357"/>
        <v>INF200K01HZ8</v>
      </c>
      <c r="G5402" s="30">
        <f t="shared" si="1361"/>
        <v>20</v>
      </c>
      <c r="H5402" s="30" t="str">
        <f t="shared" si="1358"/>
        <v>-</v>
      </c>
      <c r="I5402" s="30">
        <f t="shared" si="1363"/>
        <v>22</v>
      </c>
      <c r="J5402" s="35" t="str">
        <f t="shared" si="1359"/>
        <v>SBI SHORT TERM DEBT FUND - REGULAR PLAN -GROWTH</v>
      </c>
      <c r="K5402" s="35">
        <f t="shared" si="1364"/>
        <v>70</v>
      </c>
      <c r="L5402" s="30" t="str">
        <f t="shared" si="1365"/>
        <v>19.4771</v>
      </c>
      <c r="M5402" s="30">
        <f t="shared" si="1366"/>
        <v>78</v>
      </c>
      <c r="N5402" s="30" t="str">
        <f t="shared" si="1367"/>
        <v>19.4771</v>
      </c>
      <c r="O5402" s="30">
        <f t="shared" si="1368"/>
        <v>86</v>
      </c>
      <c r="P5402" s="30" t="str">
        <f t="shared" si="1369"/>
        <v>19.4771</v>
      </c>
      <c r="Q5402" s="30">
        <f t="shared" si="1370"/>
        <v>94</v>
      </c>
      <c r="R5402" s="36" t="str">
        <f t="shared" si="1371"/>
        <v>08-Aug-2017</v>
      </c>
      <c r="S5402" s="37">
        <f t="shared" si="1362"/>
        <v>19.4771</v>
      </c>
    </row>
    <row r="5403" spans="1:19" ht="26">
      <c r="A5403" s="30" t="s">
        <v>10853</v>
      </c>
      <c r="D5403" s="30" t="str">
        <f t="shared" si="1356"/>
        <v>119813</v>
      </c>
      <c r="E5403" s="30">
        <f t="shared" si="1360"/>
        <v>7</v>
      </c>
      <c r="F5403" s="30" t="str">
        <f t="shared" si="1357"/>
        <v>INF200K01VF1</v>
      </c>
      <c r="G5403" s="30">
        <f t="shared" si="1361"/>
        <v>20</v>
      </c>
      <c r="H5403" s="30" t="str">
        <f t="shared" si="1358"/>
        <v>INF200K01VG9</v>
      </c>
      <c r="I5403" s="30">
        <f t="shared" si="1363"/>
        <v>33</v>
      </c>
      <c r="J5403" s="35" t="str">
        <f t="shared" si="1359"/>
        <v>SBI SHORT TERM DEBT FUND - DIRECT PLAN - MONTHLY DIVIDEND</v>
      </c>
      <c r="K5403" s="35">
        <f t="shared" si="1364"/>
        <v>91</v>
      </c>
      <c r="L5403" s="30" t="str">
        <f t="shared" si="1365"/>
        <v>12.4849</v>
      </c>
      <c r="M5403" s="30">
        <f t="shared" si="1366"/>
        <v>99</v>
      </c>
      <c r="N5403" s="30" t="str">
        <f t="shared" si="1367"/>
        <v>12.4849</v>
      </c>
      <c r="O5403" s="30">
        <f t="shared" si="1368"/>
        <v>107</v>
      </c>
      <c r="P5403" s="30" t="str">
        <f t="shared" si="1369"/>
        <v>12.4849</v>
      </c>
      <c r="Q5403" s="30">
        <f t="shared" si="1370"/>
        <v>115</v>
      </c>
      <c r="R5403" s="36" t="str">
        <f t="shared" si="1371"/>
        <v>08-Aug-2017</v>
      </c>
      <c r="S5403" s="37">
        <f t="shared" si="1362"/>
        <v>12.4849</v>
      </c>
    </row>
    <row r="5404" spans="1:19" ht="26">
      <c r="A5404" s="30" t="s">
        <v>10854</v>
      </c>
      <c r="D5404" s="30" t="str">
        <f t="shared" si="1356"/>
        <v>106233</v>
      </c>
      <c r="E5404" s="30">
        <f t="shared" si="1360"/>
        <v>7</v>
      </c>
      <c r="F5404" s="30" t="str">
        <f t="shared" si="1357"/>
        <v>INF200K01HV7</v>
      </c>
      <c r="G5404" s="30">
        <f t="shared" si="1361"/>
        <v>20</v>
      </c>
      <c r="H5404" s="30" t="str">
        <f t="shared" si="1358"/>
        <v>INF200K01HW5</v>
      </c>
      <c r="I5404" s="30">
        <f t="shared" si="1363"/>
        <v>33</v>
      </c>
      <c r="J5404" s="35" t="str">
        <f t="shared" si="1359"/>
        <v>SBI SHORT TERM DEBT FUND - REGULAR PLAN -MONTHLY DIVIDEND</v>
      </c>
      <c r="K5404" s="35">
        <f t="shared" si="1364"/>
        <v>91</v>
      </c>
      <c r="L5404" s="30" t="str">
        <f t="shared" si="1365"/>
        <v>12.1534</v>
      </c>
      <c r="M5404" s="30">
        <f t="shared" si="1366"/>
        <v>99</v>
      </c>
      <c r="N5404" s="30" t="str">
        <f t="shared" si="1367"/>
        <v>12.1534</v>
      </c>
      <c r="O5404" s="30">
        <f t="shared" si="1368"/>
        <v>107</v>
      </c>
      <c r="P5404" s="30" t="str">
        <f t="shared" si="1369"/>
        <v>12.1534</v>
      </c>
      <c r="Q5404" s="30">
        <f t="shared" si="1370"/>
        <v>115</v>
      </c>
      <c r="R5404" s="36" t="str">
        <f t="shared" si="1371"/>
        <v>08-Aug-2017</v>
      </c>
      <c r="S5404" s="37">
        <f t="shared" si="1362"/>
        <v>12.1534</v>
      </c>
    </row>
    <row r="5405" spans="1:19" ht="26">
      <c r="A5405" s="30" t="s">
        <v>10855</v>
      </c>
      <c r="D5405" s="30" t="str">
        <f t="shared" si="1356"/>
        <v>119817</v>
      </c>
      <c r="E5405" s="30">
        <f t="shared" si="1360"/>
        <v>7</v>
      </c>
      <c r="F5405" s="30" t="str">
        <f t="shared" si="1357"/>
        <v>INF200K01VH7</v>
      </c>
      <c r="G5405" s="30">
        <f t="shared" si="1361"/>
        <v>20</v>
      </c>
      <c r="H5405" s="30" t="str">
        <f t="shared" si="1358"/>
        <v>INF200K01VI5</v>
      </c>
      <c r="I5405" s="30">
        <f t="shared" si="1363"/>
        <v>33</v>
      </c>
      <c r="J5405" s="35" t="str">
        <f t="shared" si="1359"/>
        <v>SBI SHORT TERM DEBT FUND - DIRECT PLAN - WEEKLY DIVIDEND</v>
      </c>
      <c r="K5405" s="35">
        <f t="shared" si="1364"/>
        <v>90</v>
      </c>
      <c r="L5405" s="30" t="str">
        <f t="shared" si="1365"/>
        <v>10.5526</v>
      </c>
      <c r="M5405" s="30">
        <f t="shared" si="1366"/>
        <v>98</v>
      </c>
      <c r="N5405" s="30" t="str">
        <f t="shared" si="1367"/>
        <v>10.5526</v>
      </c>
      <c r="O5405" s="30">
        <f t="shared" si="1368"/>
        <v>106</v>
      </c>
      <c r="P5405" s="30" t="str">
        <f t="shared" si="1369"/>
        <v>10.5526</v>
      </c>
      <c r="Q5405" s="30">
        <f t="shared" si="1370"/>
        <v>114</v>
      </c>
      <c r="R5405" s="36" t="str">
        <f t="shared" si="1371"/>
        <v>08-Aug-2017</v>
      </c>
      <c r="S5405" s="37">
        <f t="shared" si="1362"/>
        <v>10.5526</v>
      </c>
    </row>
    <row r="5406" spans="1:19" ht="26">
      <c r="A5406" s="30" t="s">
        <v>10856</v>
      </c>
      <c r="D5406" s="30" t="str">
        <f t="shared" si="1356"/>
        <v>106232</v>
      </c>
      <c r="E5406" s="30">
        <f t="shared" si="1360"/>
        <v>7</v>
      </c>
      <c r="F5406" s="30" t="str">
        <f t="shared" si="1357"/>
        <v>INF200K01HX3</v>
      </c>
      <c r="G5406" s="30">
        <f t="shared" si="1361"/>
        <v>20</v>
      </c>
      <c r="H5406" s="30" t="str">
        <f t="shared" si="1358"/>
        <v>INF200K01HY1</v>
      </c>
      <c r="I5406" s="30">
        <f t="shared" si="1363"/>
        <v>33</v>
      </c>
      <c r="J5406" s="35" t="str">
        <f t="shared" si="1359"/>
        <v>SBI SHORT TERM DEBT FUND - REGULAR PLAN -WEEKLY DIVIDEND</v>
      </c>
      <c r="K5406" s="35">
        <f t="shared" si="1364"/>
        <v>90</v>
      </c>
      <c r="L5406" s="30" t="str">
        <f t="shared" si="1365"/>
        <v>10.5500</v>
      </c>
      <c r="M5406" s="30">
        <f t="shared" si="1366"/>
        <v>98</v>
      </c>
      <c r="N5406" s="30" t="str">
        <f t="shared" si="1367"/>
        <v>10.5500</v>
      </c>
      <c r="O5406" s="30">
        <f t="shared" si="1368"/>
        <v>106</v>
      </c>
      <c r="P5406" s="30" t="str">
        <f t="shared" si="1369"/>
        <v>10.5500</v>
      </c>
      <c r="Q5406" s="30">
        <f t="shared" si="1370"/>
        <v>114</v>
      </c>
      <c r="R5406" s="36" t="str">
        <f t="shared" si="1371"/>
        <v>08-Aug-2017</v>
      </c>
      <c r="S5406" s="37">
        <f t="shared" si="1362"/>
        <v>10.55</v>
      </c>
    </row>
    <row r="5407" spans="1:19">
      <c r="A5407" s="30" t="s">
        <v>10857</v>
      </c>
      <c r="D5407" s="30" t="str">
        <f t="shared" si="1356"/>
        <v>125504</v>
      </c>
      <c r="E5407" s="30">
        <f t="shared" si="1360"/>
        <v>7</v>
      </c>
      <c r="F5407" s="30" t="str">
        <f t="shared" si="1357"/>
        <v>INF200K01V32</v>
      </c>
      <c r="G5407" s="30">
        <f t="shared" si="1361"/>
        <v>20</v>
      </c>
      <c r="H5407" s="30" t="str">
        <f t="shared" si="1358"/>
        <v>INF200K01V24</v>
      </c>
      <c r="I5407" s="30">
        <f t="shared" si="1363"/>
        <v>33</v>
      </c>
      <c r="J5407" s="35" t="str">
        <f t="shared" si="1359"/>
        <v>SBI Treasury Advantage Fund - Direct Plan  - Weekly Dividend</v>
      </c>
      <c r="K5407" s="35">
        <f t="shared" si="1364"/>
        <v>94</v>
      </c>
      <c r="L5407" s="30" t="str">
        <f t="shared" si="1365"/>
        <v>1011.2573</v>
      </c>
      <c r="M5407" s="30">
        <f t="shared" si="1366"/>
        <v>104</v>
      </c>
      <c r="N5407" s="30" t="str">
        <f t="shared" si="1367"/>
        <v>1011.2573</v>
      </c>
      <c r="O5407" s="30">
        <f t="shared" si="1368"/>
        <v>114</v>
      </c>
      <c r="P5407" s="30" t="str">
        <f t="shared" si="1369"/>
        <v>1011.2573</v>
      </c>
      <c r="Q5407" s="30">
        <f t="shared" si="1370"/>
        <v>124</v>
      </c>
      <c r="R5407" s="36" t="str">
        <f t="shared" si="1371"/>
        <v>08-Aug-2017</v>
      </c>
      <c r="S5407" s="37">
        <f t="shared" si="1362"/>
        <v>1011.2573</v>
      </c>
    </row>
    <row r="5408" spans="1:19">
      <c r="A5408" s="30" t="s">
        <v>10858</v>
      </c>
      <c r="D5408" s="30" t="str">
        <f t="shared" si="1356"/>
        <v>125502</v>
      </c>
      <c r="E5408" s="30">
        <f t="shared" si="1360"/>
        <v>7</v>
      </c>
      <c r="F5408" s="30" t="str">
        <f t="shared" si="1357"/>
        <v>-</v>
      </c>
      <c r="G5408" s="30">
        <f t="shared" si="1361"/>
        <v>9</v>
      </c>
      <c r="H5408" s="30" t="str">
        <f t="shared" si="1358"/>
        <v>INF200K01V16</v>
      </c>
      <c r="I5408" s="30">
        <f t="shared" si="1363"/>
        <v>22</v>
      </c>
      <c r="J5408" s="35" t="str">
        <f t="shared" si="1359"/>
        <v>SBI Treasury Advantage Fund - Direct Plan - Daily Dividend</v>
      </c>
      <c r="K5408" s="35">
        <f t="shared" si="1364"/>
        <v>81</v>
      </c>
      <c r="L5408" s="30" t="str">
        <f t="shared" si="1365"/>
        <v>1012.9917</v>
      </c>
      <c r="M5408" s="30">
        <f t="shared" si="1366"/>
        <v>91</v>
      </c>
      <c r="N5408" s="30" t="str">
        <f t="shared" si="1367"/>
        <v>1012.9917</v>
      </c>
      <c r="O5408" s="30">
        <f t="shared" si="1368"/>
        <v>101</v>
      </c>
      <c r="P5408" s="30" t="str">
        <f t="shared" si="1369"/>
        <v>1012.9917</v>
      </c>
      <c r="Q5408" s="30">
        <f t="shared" si="1370"/>
        <v>111</v>
      </c>
      <c r="R5408" s="36" t="str">
        <f t="shared" si="1371"/>
        <v>08-Aug-2017</v>
      </c>
      <c r="S5408" s="37">
        <f t="shared" si="1362"/>
        <v>1012.9917</v>
      </c>
    </row>
    <row r="5409" spans="1:19">
      <c r="A5409" s="30" t="s">
        <v>10859</v>
      </c>
      <c r="D5409" s="30" t="str">
        <f t="shared" si="1356"/>
        <v>125503</v>
      </c>
      <c r="E5409" s="30">
        <f t="shared" si="1360"/>
        <v>7</v>
      </c>
      <c r="F5409" s="30" t="str">
        <f t="shared" si="1357"/>
        <v>INF200K01V08</v>
      </c>
      <c r="G5409" s="30">
        <f t="shared" si="1361"/>
        <v>20</v>
      </c>
      <c r="H5409" s="30" t="str">
        <f t="shared" si="1358"/>
        <v>-</v>
      </c>
      <c r="I5409" s="30">
        <f t="shared" si="1363"/>
        <v>22</v>
      </c>
      <c r="J5409" s="35" t="str">
        <f t="shared" si="1359"/>
        <v>SBI Treasury Advantage Fund - Direct Plan - Growth</v>
      </c>
      <c r="K5409" s="35">
        <f t="shared" si="1364"/>
        <v>73</v>
      </c>
      <c r="L5409" s="30" t="str">
        <f t="shared" si="1365"/>
        <v>1898.3251</v>
      </c>
      <c r="M5409" s="30">
        <f t="shared" si="1366"/>
        <v>83</v>
      </c>
      <c r="N5409" s="30" t="str">
        <f t="shared" si="1367"/>
        <v>1898.3251</v>
      </c>
      <c r="O5409" s="30">
        <f t="shared" si="1368"/>
        <v>93</v>
      </c>
      <c r="P5409" s="30" t="str">
        <f t="shared" si="1369"/>
        <v>1898.3251</v>
      </c>
      <c r="Q5409" s="30">
        <f t="shared" si="1370"/>
        <v>103</v>
      </c>
      <c r="R5409" s="36" t="str">
        <f t="shared" si="1371"/>
        <v>08-Aug-2017</v>
      </c>
      <c r="S5409" s="37">
        <f t="shared" si="1362"/>
        <v>1898.3251</v>
      </c>
    </row>
    <row r="5410" spans="1:19">
      <c r="A5410" s="30" t="s">
        <v>10860</v>
      </c>
      <c r="D5410" s="30" t="str">
        <f t="shared" si="1356"/>
        <v>125505</v>
      </c>
      <c r="E5410" s="30">
        <f t="shared" si="1360"/>
        <v>7</v>
      </c>
      <c r="F5410" s="30" t="str">
        <f t="shared" si="1357"/>
        <v>INF200K01V40</v>
      </c>
      <c r="G5410" s="30">
        <f t="shared" si="1361"/>
        <v>20</v>
      </c>
      <c r="H5410" s="30" t="str">
        <f t="shared" si="1358"/>
        <v>INF200K01V57</v>
      </c>
      <c r="I5410" s="30">
        <f t="shared" si="1363"/>
        <v>33</v>
      </c>
      <c r="J5410" s="35" t="str">
        <f t="shared" si="1359"/>
        <v>SBI Treasury Advantage Fund - Direct Plan - Monthly Dividend</v>
      </c>
      <c r="K5410" s="35">
        <f t="shared" si="1364"/>
        <v>94</v>
      </c>
      <c r="L5410" s="30" t="str">
        <f t="shared" si="1365"/>
        <v>1049.4463</v>
      </c>
      <c r="M5410" s="30">
        <f t="shared" si="1366"/>
        <v>104</v>
      </c>
      <c r="N5410" s="30" t="str">
        <f t="shared" si="1367"/>
        <v>1049.4463</v>
      </c>
      <c r="O5410" s="30">
        <f t="shared" si="1368"/>
        <v>114</v>
      </c>
      <c r="P5410" s="30" t="str">
        <f t="shared" si="1369"/>
        <v>1049.4463</v>
      </c>
      <c r="Q5410" s="30">
        <f t="shared" si="1370"/>
        <v>124</v>
      </c>
      <c r="R5410" s="36" t="str">
        <f t="shared" si="1371"/>
        <v>08-Aug-2017</v>
      </c>
      <c r="S5410" s="37">
        <f t="shared" si="1362"/>
        <v>1049.4463000000001</v>
      </c>
    </row>
    <row r="5411" spans="1:19">
      <c r="A5411" s="30" t="s">
        <v>10861</v>
      </c>
      <c r="D5411" s="30" t="str">
        <f t="shared" si="1356"/>
        <v>125498</v>
      </c>
      <c r="E5411" s="30">
        <f t="shared" si="1360"/>
        <v>7</v>
      </c>
      <c r="F5411" s="30" t="str">
        <f t="shared" si="1357"/>
        <v>INF200K01U41</v>
      </c>
      <c r="G5411" s="30">
        <f t="shared" si="1361"/>
        <v>20</v>
      </c>
      <c r="H5411" s="30" t="str">
        <f t="shared" si="1358"/>
        <v>-</v>
      </c>
      <c r="I5411" s="30">
        <f t="shared" si="1363"/>
        <v>22</v>
      </c>
      <c r="J5411" s="35" t="str">
        <f t="shared" si="1359"/>
        <v>SBI Treasury Advantage Fund - Regular Paln - Growth</v>
      </c>
      <c r="K5411" s="35">
        <f t="shared" si="1364"/>
        <v>74</v>
      </c>
      <c r="L5411" s="30" t="str">
        <f t="shared" si="1365"/>
        <v>1854.3080</v>
      </c>
      <c r="M5411" s="30">
        <f t="shared" si="1366"/>
        <v>84</v>
      </c>
      <c r="N5411" s="30" t="str">
        <f t="shared" si="1367"/>
        <v>1854.3080</v>
      </c>
      <c r="O5411" s="30">
        <f t="shared" si="1368"/>
        <v>94</v>
      </c>
      <c r="P5411" s="30" t="str">
        <f t="shared" si="1369"/>
        <v>1854.3080</v>
      </c>
      <c r="Q5411" s="30">
        <f t="shared" si="1370"/>
        <v>104</v>
      </c>
      <c r="R5411" s="36" t="str">
        <f t="shared" si="1371"/>
        <v>08-Aug-2017</v>
      </c>
      <c r="S5411" s="37">
        <f t="shared" si="1362"/>
        <v>1854.308</v>
      </c>
    </row>
    <row r="5412" spans="1:19">
      <c r="A5412" s="30" t="s">
        <v>10862</v>
      </c>
      <c r="D5412" s="30" t="str">
        <f t="shared" si="1356"/>
        <v>125499</v>
      </c>
      <c r="E5412" s="30">
        <f t="shared" si="1360"/>
        <v>7</v>
      </c>
      <c r="F5412" s="30" t="str">
        <f t="shared" si="1357"/>
        <v>-</v>
      </c>
      <c r="G5412" s="30">
        <f t="shared" si="1361"/>
        <v>9</v>
      </c>
      <c r="H5412" s="30" t="str">
        <f t="shared" si="1358"/>
        <v>INF200K01U58</v>
      </c>
      <c r="I5412" s="30">
        <f t="shared" si="1363"/>
        <v>22</v>
      </c>
      <c r="J5412" s="35" t="str">
        <f t="shared" si="1359"/>
        <v>SBI Treasury Advantage Fund - Regular Plan - Daily Dividend</v>
      </c>
      <c r="K5412" s="35">
        <f t="shared" si="1364"/>
        <v>82</v>
      </c>
      <c r="L5412" s="30" t="str">
        <f t="shared" si="1365"/>
        <v>1011.5220</v>
      </c>
      <c r="M5412" s="30">
        <f t="shared" si="1366"/>
        <v>92</v>
      </c>
      <c r="N5412" s="30" t="str">
        <f t="shared" si="1367"/>
        <v>1011.5220</v>
      </c>
      <c r="O5412" s="30">
        <f t="shared" si="1368"/>
        <v>102</v>
      </c>
      <c r="P5412" s="30" t="str">
        <f t="shared" si="1369"/>
        <v>1011.5220</v>
      </c>
      <c r="Q5412" s="30">
        <f t="shared" si="1370"/>
        <v>112</v>
      </c>
      <c r="R5412" s="36" t="str">
        <f t="shared" si="1371"/>
        <v>08-Aug-2017</v>
      </c>
      <c r="S5412" s="37">
        <f t="shared" si="1362"/>
        <v>1011.522</v>
      </c>
    </row>
    <row r="5413" spans="1:19">
      <c r="A5413" s="30" t="s">
        <v>10863</v>
      </c>
      <c r="D5413" s="30" t="str">
        <f t="shared" si="1356"/>
        <v>125500</v>
      </c>
      <c r="E5413" s="30">
        <f t="shared" si="1360"/>
        <v>7</v>
      </c>
      <c r="F5413" s="30" t="str">
        <f t="shared" si="1357"/>
        <v>INF200K01U74</v>
      </c>
      <c r="G5413" s="30">
        <f t="shared" si="1361"/>
        <v>20</v>
      </c>
      <c r="H5413" s="30" t="str">
        <f t="shared" si="1358"/>
        <v>INF200K01U66</v>
      </c>
      <c r="I5413" s="30">
        <f t="shared" si="1363"/>
        <v>33</v>
      </c>
      <c r="J5413" s="35" t="str">
        <f t="shared" si="1359"/>
        <v>SBI Treasury Advantage Fund - Regular Plan - Weekly Dividend</v>
      </c>
      <c r="K5413" s="35">
        <f t="shared" si="1364"/>
        <v>94</v>
      </c>
      <c r="L5413" s="30" t="str">
        <f t="shared" si="1365"/>
        <v>1010.4379</v>
      </c>
      <c r="M5413" s="30">
        <f t="shared" si="1366"/>
        <v>104</v>
      </c>
      <c r="N5413" s="30" t="str">
        <f t="shared" si="1367"/>
        <v>1010.4379</v>
      </c>
      <c r="O5413" s="30">
        <f t="shared" si="1368"/>
        <v>114</v>
      </c>
      <c r="P5413" s="30" t="str">
        <f t="shared" si="1369"/>
        <v>1010.4379</v>
      </c>
      <c r="Q5413" s="30">
        <f t="shared" si="1370"/>
        <v>124</v>
      </c>
      <c r="R5413" s="36" t="str">
        <f t="shared" si="1371"/>
        <v>08-Aug-2017</v>
      </c>
      <c r="S5413" s="37">
        <f t="shared" si="1362"/>
        <v>1010.4379</v>
      </c>
    </row>
    <row r="5414" spans="1:19">
      <c r="A5414" s="30" t="s">
        <v>10864</v>
      </c>
      <c r="D5414" s="30" t="str">
        <f t="shared" si="1356"/>
        <v>125501</v>
      </c>
      <c r="E5414" s="30">
        <f t="shared" si="1360"/>
        <v>7</v>
      </c>
      <c r="F5414" s="30" t="str">
        <f t="shared" si="1357"/>
        <v>INF200K01U82</v>
      </c>
      <c r="G5414" s="30">
        <f t="shared" si="1361"/>
        <v>20</v>
      </c>
      <c r="H5414" s="30" t="str">
        <f t="shared" si="1358"/>
        <v>INF200K01U90</v>
      </c>
      <c r="I5414" s="30">
        <f t="shared" si="1363"/>
        <v>33</v>
      </c>
      <c r="J5414" s="35" t="str">
        <f t="shared" si="1359"/>
        <v>SBI Treasury Advantage Fund -Regular Plan - Monthly Dividend</v>
      </c>
      <c r="K5414" s="35">
        <f t="shared" si="1364"/>
        <v>94</v>
      </c>
      <c r="L5414" s="30" t="str">
        <f t="shared" si="1365"/>
        <v>1034.6367</v>
      </c>
      <c r="M5414" s="30">
        <f t="shared" si="1366"/>
        <v>104</v>
      </c>
      <c r="N5414" s="30" t="str">
        <f t="shared" si="1367"/>
        <v>1034.6367</v>
      </c>
      <c r="O5414" s="30">
        <f t="shared" si="1368"/>
        <v>114</v>
      </c>
      <c r="P5414" s="30" t="str">
        <f t="shared" si="1369"/>
        <v>1034.6367</v>
      </c>
      <c r="Q5414" s="30">
        <f t="shared" si="1370"/>
        <v>124</v>
      </c>
      <c r="R5414" s="36" t="str">
        <f t="shared" si="1371"/>
        <v>08-Aug-2017</v>
      </c>
      <c r="S5414" s="37">
        <f t="shared" si="1362"/>
        <v>1034.6367</v>
      </c>
    </row>
    <row r="5415" spans="1:19" ht="26">
      <c r="A5415" s="30" t="s">
        <v>10865</v>
      </c>
      <c r="D5415" s="30" t="str">
        <f t="shared" si="1356"/>
        <v>119810</v>
      </c>
      <c r="E5415" s="30">
        <f t="shared" si="1360"/>
        <v>7</v>
      </c>
      <c r="F5415" s="30" t="str">
        <f t="shared" si="1357"/>
        <v>-</v>
      </c>
      <c r="G5415" s="30">
        <f t="shared" si="1361"/>
        <v>9</v>
      </c>
      <c r="H5415" s="30" t="str">
        <f t="shared" si="1358"/>
        <v>INF200K01VJ3</v>
      </c>
      <c r="I5415" s="30">
        <f t="shared" si="1363"/>
        <v>22</v>
      </c>
      <c r="J5415" s="35" t="str">
        <f t="shared" si="1359"/>
        <v>SBI ULTRA SHORT TERM DEBT FUND - DIRECT PLAN - DAILY DIVIDEND</v>
      </c>
      <c r="K5415" s="35">
        <f t="shared" si="1364"/>
        <v>84</v>
      </c>
      <c r="L5415" s="30" t="str">
        <f t="shared" si="1365"/>
        <v>1007.4648</v>
      </c>
      <c r="M5415" s="30">
        <f t="shared" si="1366"/>
        <v>94</v>
      </c>
      <c r="N5415" s="30" t="str">
        <f t="shared" si="1367"/>
        <v>1007.4648</v>
      </c>
      <c r="O5415" s="30">
        <f t="shared" si="1368"/>
        <v>104</v>
      </c>
      <c r="P5415" s="30" t="str">
        <f t="shared" si="1369"/>
        <v>1007.4648</v>
      </c>
      <c r="Q5415" s="30">
        <f t="shared" si="1370"/>
        <v>114</v>
      </c>
      <c r="R5415" s="36" t="str">
        <f t="shared" si="1371"/>
        <v>08-Aug-2017</v>
      </c>
      <c r="S5415" s="37">
        <f t="shared" si="1362"/>
        <v>1007.4648</v>
      </c>
    </row>
    <row r="5416" spans="1:19" ht="26">
      <c r="A5416" s="30" t="s">
        <v>10866</v>
      </c>
      <c r="D5416" s="30" t="str">
        <f t="shared" si="1356"/>
        <v>106213</v>
      </c>
      <c r="E5416" s="30">
        <f t="shared" si="1360"/>
        <v>7</v>
      </c>
      <c r="F5416" s="30" t="str">
        <f t="shared" si="1357"/>
        <v>-</v>
      </c>
      <c r="G5416" s="30">
        <f t="shared" si="1361"/>
        <v>9</v>
      </c>
      <c r="H5416" s="30" t="str">
        <f t="shared" si="1358"/>
        <v>INF200K01ML8</v>
      </c>
      <c r="I5416" s="30">
        <f t="shared" si="1363"/>
        <v>22</v>
      </c>
      <c r="J5416" s="35" t="str">
        <f t="shared" si="1359"/>
        <v>SBI ULTRA SHORT TERM DEBT FUND - REGULAR PLAN -DAILY DIVIDEND</v>
      </c>
      <c r="K5416" s="35">
        <f t="shared" si="1364"/>
        <v>84</v>
      </c>
      <c r="L5416" s="30" t="str">
        <f t="shared" si="1365"/>
        <v>1007.3897</v>
      </c>
      <c r="M5416" s="30">
        <f t="shared" si="1366"/>
        <v>94</v>
      </c>
      <c r="N5416" s="30" t="str">
        <f t="shared" si="1367"/>
        <v>1007.3897</v>
      </c>
      <c r="O5416" s="30">
        <f t="shared" si="1368"/>
        <v>104</v>
      </c>
      <c r="P5416" s="30" t="str">
        <f t="shared" si="1369"/>
        <v>1007.3897</v>
      </c>
      <c r="Q5416" s="30">
        <f t="shared" si="1370"/>
        <v>114</v>
      </c>
      <c r="R5416" s="36" t="str">
        <f t="shared" si="1371"/>
        <v>08-Aug-2017</v>
      </c>
      <c r="S5416" s="37">
        <f t="shared" si="1362"/>
        <v>1007.3896999999999</v>
      </c>
    </row>
    <row r="5417" spans="1:19" ht="26">
      <c r="A5417" s="30" t="s">
        <v>10867</v>
      </c>
      <c r="D5417" s="30" t="str">
        <f t="shared" si="1356"/>
        <v>119811</v>
      </c>
      <c r="E5417" s="30">
        <f t="shared" si="1360"/>
        <v>7</v>
      </c>
      <c r="F5417" s="30" t="str">
        <f t="shared" si="1357"/>
        <v>INF200K01VK1</v>
      </c>
      <c r="G5417" s="30">
        <f t="shared" si="1361"/>
        <v>20</v>
      </c>
      <c r="H5417" s="30" t="str">
        <f t="shared" si="1358"/>
        <v>INF200K01VL9</v>
      </c>
      <c r="I5417" s="30">
        <f t="shared" si="1363"/>
        <v>33</v>
      </c>
      <c r="J5417" s="35" t="str">
        <f t="shared" si="1359"/>
        <v>SBI ULTRA SHORT TERM DEBT FUND - DIRECT PLAN - FORTNIGHTLY DIVIDEND</v>
      </c>
      <c r="K5417" s="35">
        <f t="shared" si="1364"/>
        <v>101</v>
      </c>
      <c r="L5417" s="30" t="str">
        <f t="shared" si="1365"/>
        <v>1030.0600</v>
      </c>
      <c r="M5417" s="30">
        <f t="shared" si="1366"/>
        <v>111</v>
      </c>
      <c r="N5417" s="30" t="str">
        <f t="shared" si="1367"/>
        <v>1030.0600</v>
      </c>
      <c r="O5417" s="30">
        <f t="shared" si="1368"/>
        <v>121</v>
      </c>
      <c r="P5417" s="30" t="str">
        <f t="shared" si="1369"/>
        <v>1030.0600</v>
      </c>
      <c r="Q5417" s="30">
        <f t="shared" si="1370"/>
        <v>131</v>
      </c>
      <c r="R5417" s="36" t="str">
        <f t="shared" si="1371"/>
        <v>08-Aug-2017</v>
      </c>
      <c r="S5417" s="37">
        <f t="shared" si="1362"/>
        <v>1030.06</v>
      </c>
    </row>
    <row r="5418" spans="1:19" ht="26">
      <c r="A5418" s="30" t="s">
        <v>10868</v>
      </c>
      <c r="D5418" s="30" t="str">
        <f t="shared" si="1356"/>
        <v>106215</v>
      </c>
      <c r="E5418" s="30">
        <f t="shared" si="1360"/>
        <v>7</v>
      </c>
      <c r="F5418" s="30" t="str">
        <f t="shared" si="1357"/>
        <v>INF200K01MM6</v>
      </c>
      <c r="G5418" s="30">
        <f t="shared" si="1361"/>
        <v>20</v>
      </c>
      <c r="H5418" s="30" t="str">
        <f t="shared" si="1358"/>
        <v>INF200K01MN4</v>
      </c>
      <c r="I5418" s="30">
        <f t="shared" si="1363"/>
        <v>33</v>
      </c>
      <c r="J5418" s="35" t="str">
        <f t="shared" si="1359"/>
        <v>SBI ULTRA SHORT TERM DEBT FUND - REGULAR PLAN - FORTNIGHTLY DIVIDEND</v>
      </c>
      <c r="K5418" s="35">
        <f t="shared" si="1364"/>
        <v>102</v>
      </c>
      <c r="L5418" s="30" t="str">
        <f t="shared" si="1365"/>
        <v>1030.0380</v>
      </c>
      <c r="M5418" s="30">
        <f t="shared" si="1366"/>
        <v>112</v>
      </c>
      <c r="N5418" s="30" t="str">
        <f t="shared" si="1367"/>
        <v>1030.0380</v>
      </c>
      <c r="O5418" s="30">
        <f t="shared" si="1368"/>
        <v>122</v>
      </c>
      <c r="P5418" s="30" t="str">
        <f t="shared" si="1369"/>
        <v>1030.0380</v>
      </c>
      <c r="Q5418" s="30">
        <f t="shared" si="1370"/>
        <v>132</v>
      </c>
      <c r="R5418" s="36" t="str">
        <f t="shared" si="1371"/>
        <v>08-Aug-2017</v>
      </c>
      <c r="S5418" s="37">
        <f t="shared" si="1362"/>
        <v>1030.038</v>
      </c>
    </row>
    <row r="5419" spans="1:19">
      <c r="A5419" s="30" t="s">
        <v>10869</v>
      </c>
      <c r="D5419" s="30" t="str">
        <f t="shared" si="1356"/>
        <v>119812</v>
      </c>
      <c r="E5419" s="30">
        <f t="shared" si="1360"/>
        <v>7</v>
      </c>
      <c r="F5419" s="30" t="str">
        <f t="shared" si="1357"/>
        <v>INF200K01VM7</v>
      </c>
      <c r="G5419" s="30">
        <f t="shared" si="1361"/>
        <v>20</v>
      </c>
      <c r="H5419" s="30" t="str">
        <f t="shared" si="1358"/>
        <v>-</v>
      </c>
      <c r="I5419" s="30">
        <f t="shared" si="1363"/>
        <v>22</v>
      </c>
      <c r="J5419" s="35" t="str">
        <f t="shared" si="1359"/>
        <v>SBI ULTRA SHORT TERM DEBT FUND - DIRECT PLAN - GROWTH</v>
      </c>
      <c r="K5419" s="35">
        <f t="shared" si="1364"/>
        <v>76</v>
      </c>
      <c r="L5419" s="30" t="str">
        <f t="shared" si="1365"/>
        <v>2162.4375</v>
      </c>
      <c r="M5419" s="30">
        <f t="shared" si="1366"/>
        <v>86</v>
      </c>
      <c r="N5419" s="30" t="str">
        <f t="shared" si="1367"/>
        <v>2162.4375</v>
      </c>
      <c r="O5419" s="30">
        <f t="shared" si="1368"/>
        <v>96</v>
      </c>
      <c r="P5419" s="30" t="str">
        <f t="shared" si="1369"/>
        <v>2162.4375</v>
      </c>
      <c r="Q5419" s="30">
        <f t="shared" si="1370"/>
        <v>106</v>
      </c>
      <c r="R5419" s="36" t="str">
        <f t="shared" si="1371"/>
        <v>08-Aug-2017</v>
      </c>
      <c r="S5419" s="37">
        <f t="shared" si="1362"/>
        <v>2162.4375</v>
      </c>
    </row>
    <row r="5420" spans="1:19" ht="26">
      <c r="A5420" s="30" t="s">
        <v>10870</v>
      </c>
      <c r="D5420" s="30" t="str">
        <f t="shared" si="1356"/>
        <v>106212</v>
      </c>
      <c r="E5420" s="30">
        <f t="shared" si="1360"/>
        <v>7</v>
      </c>
      <c r="F5420" s="30" t="str">
        <f t="shared" si="1357"/>
        <v>INF200K01MO2</v>
      </c>
      <c r="G5420" s="30">
        <f t="shared" si="1361"/>
        <v>20</v>
      </c>
      <c r="H5420" s="30" t="str">
        <f t="shared" si="1358"/>
        <v>-</v>
      </c>
      <c r="I5420" s="30">
        <f t="shared" si="1363"/>
        <v>22</v>
      </c>
      <c r="J5420" s="35" t="str">
        <f t="shared" si="1359"/>
        <v>SBI ULTRA SHORT TERM DEBT FUND - REGULAR PLAN - GROWTH</v>
      </c>
      <c r="K5420" s="35">
        <f t="shared" si="1364"/>
        <v>77</v>
      </c>
      <c r="L5420" s="30" t="str">
        <f t="shared" si="1365"/>
        <v>2154.0716</v>
      </c>
      <c r="M5420" s="30">
        <f t="shared" si="1366"/>
        <v>87</v>
      </c>
      <c r="N5420" s="30" t="str">
        <f t="shared" si="1367"/>
        <v>2154.0716</v>
      </c>
      <c r="O5420" s="30">
        <f t="shared" si="1368"/>
        <v>97</v>
      </c>
      <c r="P5420" s="30" t="str">
        <f t="shared" si="1369"/>
        <v>2154.0716</v>
      </c>
      <c r="Q5420" s="30">
        <f t="shared" si="1370"/>
        <v>107</v>
      </c>
      <c r="R5420" s="36" t="str">
        <f t="shared" si="1371"/>
        <v>08-Aug-2017</v>
      </c>
      <c r="S5420" s="37">
        <f t="shared" si="1362"/>
        <v>2154.0716000000002</v>
      </c>
    </row>
    <row r="5421" spans="1:19" ht="26">
      <c r="A5421" s="30" t="s">
        <v>10871</v>
      </c>
      <c r="D5421" s="30" t="str">
        <f t="shared" si="1356"/>
        <v>119818</v>
      </c>
      <c r="E5421" s="30">
        <f t="shared" si="1360"/>
        <v>7</v>
      </c>
      <c r="F5421" s="30" t="str">
        <f t="shared" si="1357"/>
        <v>INF200K01VN5</v>
      </c>
      <c r="G5421" s="30">
        <f t="shared" si="1361"/>
        <v>20</v>
      </c>
      <c r="H5421" s="30" t="str">
        <f t="shared" si="1358"/>
        <v>INF200K01VO3</v>
      </c>
      <c r="I5421" s="30">
        <f t="shared" si="1363"/>
        <v>33</v>
      </c>
      <c r="J5421" s="35" t="str">
        <f t="shared" si="1359"/>
        <v>SBI ULTRA SHORT TERM DEBT FUND - DIRECT PLAN - MONTHLY DIVIDEND</v>
      </c>
      <c r="K5421" s="35">
        <f t="shared" si="1364"/>
        <v>97</v>
      </c>
      <c r="L5421" s="30" t="str">
        <f t="shared" si="1365"/>
        <v>1085.2618</v>
      </c>
      <c r="M5421" s="30">
        <f t="shared" si="1366"/>
        <v>107</v>
      </c>
      <c r="N5421" s="30" t="str">
        <f t="shared" si="1367"/>
        <v>1085.2618</v>
      </c>
      <c r="O5421" s="30">
        <f t="shared" si="1368"/>
        <v>117</v>
      </c>
      <c r="P5421" s="30" t="str">
        <f t="shared" si="1369"/>
        <v>1085.2618</v>
      </c>
      <c r="Q5421" s="30">
        <f t="shared" si="1370"/>
        <v>127</v>
      </c>
      <c r="R5421" s="36" t="str">
        <f t="shared" si="1371"/>
        <v>08-Aug-2017</v>
      </c>
      <c r="S5421" s="37">
        <f t="shared" si="1362"/>
        <v>1085.2618</v>
      </c>
    </row>
    <row r="5422" spans="1:19" ht="26">
      <c r="A5422" s="30" t="s">
        <v>10872</v>
      </c>
      <c r="D5422" s="30" t="str">
        <f t="shared" si="1356"/>
        <v>106216</v>
      </c>
      <c r="E5422" s="30">
        <f t="shared" si="1360"/>
        <v>7</v>
      </c>
      <c r="F5422" s="30" t="str">
        <f t="shared" si="1357"/>
        <v>INF200K01MP9</v>
      </c>
      <c r="G5422" s="30">
        <f t="shared" si="1361"/>
        <v>20</v>
      </c>
      <c r="H5422" s="30" t="str">
        <f t="shared" si="1358"/>
        <v>INF200K01MQ7</v>
      </c>
      <c r="I5422" s="30">
        <f t="shared" si="1363"/>
        <v>33</v>
      </c>
      <c r="J5422" s="35" t="str">
        <f t="shared" si="1359"/>
        <v>SBI ULTRA SHORT TERM DEBT FUND - REGULAR PLAN - MONTHLY DIVIDEND</v>
      </c>
      <c r="K5422" s="35">
        <f t="shared" si="1364"/>
        <v>98</v>
      </c>
      <c r="L5422" s="30" t="str">
        <f t="shared" si="1365"/>
        <v>1081.1847</v>
      </c>
      <c r="M5422" s="30">
        <f t="shared" si="1366"/>
        <v>108</v>
      </c>
      <c r="N5422" s="30" t="str">
        <f t="shared" si="1367"/>
        <v>1081.1847</v>
      </c>
      <c r="O5422" s="30">
        <f t="shared" si="1368"/>
        <v>118</v>
      </c>
      <c r="P5422" s="30" t="str">
        <f t="shared" si="1369"/>
        <v>1081.1847</v>
      </c>
      <c r="Q5422" s="30">
        <f t="shared" si="1370"/>
        <v>128</v>
      </c>
      <c r="R5422" s="36" t="str">
        <f t="shared" si="1371"/>
        <v>08-Aug-2017</v>
      </c>
      <c r="S5422" s="37">
        <f t="shared" si="1362"/>
        <v>1081.1847</v>
      </c>
    </row>
    <row r="5423" spans="1:19" ht="26">
      <c r="A5423" s="30" t="s">
        <v>10873</v>
      </c>
      <c r="D5423" s="30" t="str">
        <f t="shared" si="1356"/>
        <v>119819</v>
      </c>
      <c r="E5423" s="30">
        <f t="shared" si="1360"/>
        <v>7</v>
      </c>
      <c r="F5423" s="30" t="str">
        <f t="shared" si="1357"/>
        <v>INF200K01VP0</v>
      </c>
      <c r="G5423" s="30">
        <f t="shared" si="1361"/>
        <v>20</v>
      </c>
      <c r="H5423" s="30" t="str">
        <f t="shared" si="1358"/>
        <v>INF200K01VQ8</v>
      </c>
      <c r="I5423" s="30">
        <f t="shared" si="1363"/>
        <v>33</v>
      </c>
      <c r="J5423" s="35" t="str">
        <f t="shared" si="1359"/>
        <v>SBI ULTRA SHORT TERM DEBT FUND - DIRECT PLAN - WEEKLY DIVIDEND</v>
      </c>
      <c r="K5423" s="35">
        <f t="shared" si="1364"/>
        <v>96</v>
      </c>
      <c r="L5423" s="30" t="str">
        <f t="shared" si="1365"/>
        <v>1010.9693</v>
      </c>
      <c r="M5423" s="30">
        <f t="shared" si="1366"/>
        <v>106</v>
      </c>
      <c r="N5423" s="30" t="str">
        <f t="shared" si="1367"/>
        <v>1010.9693</v>
      </c>
      <c r="O5423" s="30">
        <f t="shared" si="1368"/>
        <v>116</v>
      </c>
      <c r="P5423" s="30" t="str">
        <f t="shared" si="1369"/>
        <v>1010.9693</v>
      </c>
      <c r="Q5423" s="30">
        <f t="shared" si="1370"/>
        <v>126</v>
      </c>
      <c r="R5423" s="36" t="str">
        <f t="shared" si="1371"/>
        <v>08-Aug-2017</v>
      </c>
      <c r="S5423" s="37">
        <f t="shared" si="1362"/>
        <v>1010.9693</v>
      </c>
    </row>
    <row r="5424" spans="1:19" ht="26">
      <c r="A5424" s="30" t="s">
        <v>10874</v>
      </c>
      <c r="D5424" s="30" t="str">
        <f t="shared" si="1356"/>
        <v>106214</v>
      </c>
      <c r="E5424" s="30">
        <f t="shared" si="1360"/>
        <v>7</v>
      </c>
      <c r="F5424" s="30" t="str">
        <f t="shared" si="1357"/>
        <v>INF200K01MR5</v>
      </c>
      <c r="G5424" s="30">
        <f t="shared" si="1361"/>
        <v>20</v>
      </c>
      <c r="H5424" s="30" t="str">
        <f t="shared" si="1358"/>
        <v>INF200K01MS3</v>
      </c>
      <c r="I5424" s="30">
        <f t="shared" si="1363"/>
        <v>33</v>
      </c>
      <c r="J5424" s="35" t="str">
        <f t="shared" si="1359"/>
        <v>SBI ULTRA SHORT TERM DEBT FUND - REGULAR PLAN - WEEKLY DIVIDEND</v>
      </c>
      <c r="K5424" s="35">
        <f t="shared" si="1364"/>
        <v>97</v>
      </c>
      <c r="L5424" s="30" t="str">
        <f t="shared" si="1365"/>
        <v>1010.9669</v>
      </c>
      <c r="M5424" s="30">
        <f t="shared" si="1366"/>
        <v>107</v>
      </c>
      <c r="N5424" s="30" t="str">
        <f t="shared" si="1367"/>
        <v>1010.9669</v>
      </c>
      <c r="O5424" s="30">
        <f t="shared" si="1368"/>
        <v>117</v>
      </c>
      <c r="P5424" s="30" t="str">
        <f t="shared" si="1369"/>
        <v>1010.9669</v>
      </c>
      <c r="Q5424" s="30">
        <f t="shared" si="1370"/>
        <v>127</v>
      </c>
      <c r="R5424" s="36" t="str">
        <f t="shared" si="1371"/>
        <v>08-Aug-2017</v>
      </c>
      <c r="S5424" s="37">
        <f t="shared" si="1362"/>
        <v>1010.9669</v>
      </c>
    </row>
    <row r="5425" spans="1:19">
      <c r="A5425" s="30" t="s">
        <v>389</v>
      </c>
      <c r="D5425" s="30" t="str">
        <f t="shared" si="1356"/>
        <v>102056</v>
      </c>
      <c r="E5425" s="30">
        <f t="shared" si="1360"/>
        <v>7</v>
      </c>
      <c r="F5425" s="30" t="str">
        <f t="shared" si="1357"/>
        <v>INF200K01750</v>
      </c>
      <c r="G5425" s="30">
        <f t="shared" si="1361"/>
        <v>20</v>
      </c>
      <c r="H5425" s="30" t="str">
        <f t="shared" si="1358"/>
        <v>INF200K01768</v>
      </c>
      <c r="I5425" s="30">
        <f t="shared" si="1363"/>
        <v>33</v>
      </c>
      <c r="J5425" s="35" t="str">
        <f t="shared" si="1359"/>
        <v>SBI Magnum Income Plus Fund - Savings Plan (D)</v>
      </c>
      <c r="K5425" s="35">
        <f t="shared" si="1364"/>
        <v>80</v>
      </c>
      <c r="L5425" s="30" t="str">
        <f t="shared" si="1365"/>
        <v>11.1062</v>
      </c>
      <c r="M5425" s="30">
        <f t="shared" si="1366"/>
        <v>88</v>
      </c>
      <c r="N5425" s="30" t="str">
        <f t="shared" si="1367"/>
        <v>10.9951</v>
      </c>
      <c r="O5425" s="30">
        <f t="shared" si="1368"/>
        <v>96</v>
      </c>
      <c r="P5425" s="30" t="str">
        <f t="shared" si="1369"/>
        <v>11.1062</v>
      </c>
      <c r="Q5425" s="30">
        <f t="shared" si="1370"/>
        <v>104</v>
      </c>
      <c r="R5425" s="36" t="str">
        <f t="shared" si="1371"/>
        <v>05-Oct-2012</v>
      </c>
      <c r="S5425" s="37">
        <f t="shared" si="1362"/>
        <v>11.106199999999999</v>
      </c>
    </row>
    <row r="5426" spans="1:19">
      <c r="A5426" s="30" t="s">
        <v>390</v>
      </c>
      <c r="D5426" s="30" t="str">
        <f t="shared" si="1356"/>
        <v>102055</v>
      </c>
      <c r="E5426" s="30">
        <f t="shared" si="1360"/>
        <v>7</v>
      </c>
      <c r="F5426" s="30" t="str">
        <f t="shared" si="1357"/>
        <v>INF200K01743</v>
      </c>
      <c r="G5426" s="30">
        <f t="shared" si="1361"/>
        <v>20</v>
      </c>
      <c r="H5426" s="30" t="str">
        <f t="shared" si="1358"/>
        <v>-</v>
      </c>
      <c r="I5426" s="30">
        <f t="shared" si="1363"/>
        <v>22</v>
      </c>
      <c r="J5426" s="35" t="str">
        <f t="shared" si="1359"/>
        <v>SBI Magnum Income Plus Fund - Savings Plan (G)</v>
      </c>
      <c r="K5426" s="35">
        <f t="shared" si="1364"/>
        <v>69</v>
      </c>
      <c r="L5426" s="30" t="str">
        <f t="shared" si="1365"/>
        <v>12.5326</v>
      </c>
      <c r="M5426" s="30">
        <f t="shared" si="1366"/>
        <v>77</v>
      </c>
      <c r="N5426" s="30" t="str">
        <f t="shared" si="1367"/>
        <v>12.4073</v>
      </c>
      <c r="O5426" s="30">
        <f t="shared" si="1368"/>
        <v>85</v>
      </c>
      <c r="P5426" s="30" t="str">
        <f t="shared" si="1369"/>
        <v>12.5326</v>
      </c>
      <c r="Q5426" s="30">
        <f t="shared" si="1370"/>
        <v>93</v>
      </c>
      <c r="R5426" s="36" t="str">
        <f t="shared" si="1371"/>
        <v>05-Oct-2012</v>
      </c>
      <c r="S5426" s="37">
        <f t="shared" si="1362"/>
        <v>12.5326</v>
      </c>
    </row>
    <row r="5427" spans="1:19">
      <c r="A5427" s="30" t="s">
        <v>97</v>
      </c>
      <c r="D5427" s="30" t="str">
        <f t="shared" si="1356"/>
        <v/>
      </c>
      <c r="E5427" s="30" t="str">
        <f t="shared" si="1360"/>
        <v/>
      </c>
      <c r="F5427" s="30" t="str">
        <f t="shared" si="1357"/>
        <v xml:space="preserve"> </v>
      </c>
      <c r="G5427" s="30" t="str">
        <f t="shared" si="1361"/>
        <v/>
      </c>
      <c r="H5427" s="30" t="str">
        <f t="shared" si="1358"/>
        <v/>
      </c>
      <c r="I5427" s="30" t="str">
        <f t="shared" si="1363"/>
        <v/>
      </c>
      <c r="J5427" s="35" t="str">
        <f t="shared" si="1359"/>
        <v/>
      </c>
      <c r="K5427" s="35" t="str">
        <f t="shared" si="1364"/>
        <v/>
      </c>
      <c r="L5427" s="30" t="str">
        <f t="shared" si="1365"/>
        <v/>
      </c>
      <c r="M5427" s="30" t="str">
        <f t="shared" si="1366"/>
        <v/>
      </c>
      <c r="N5427" s="30" t="str">
        <f t="shared" si="1367"/>
        <v/>
      </c>
      <c r="O5427" s="30" t="str">
        <f t="shared" si="1368"/>
        <v/>
      </c>
      <c r="P5427" s="30" t="str">
        <f t="shared" si="1369"/>
        <v/>
      </c>
      <c r="Q5427" s="30" t="str">
        <f t="shared" si="1370"/>
        <v/>
      </c>
      <c r="R5427" s="36" t="str">
        <f t="shared" si="1371"/>
        <v/>
      </c>
      <c r="S5427" s="37" t="str">
        <f t="shared" si="1362"/>
        <v/>
      </c>
    </row>
    <row r="5428" spans="1:19">
      <c r="A5428" s="30" t="s">
        <v>115</v>
      </c>
      <c r="D5428" s="30" t="str">
        <f t="shared" si="1356"/>
        <v/>
      </c>
      <c r="E5428" s="30" t="str">
        <f t="shared" si="1360"/>
        <v/>
      </c>
      <c r="F5428" s="30" t="str">
        <f t="shared" si="1357"/>
        <v>Sundaram Mutual Fund</v>
      </c>
      <c r="G5428" s="30" t="str">
        <f t="shared" si="1361"/>
        <v/>
      </c>
      <c r="H5428" s="30" t="str">
        <f t="shared" si="1358"/>
        <v/>
      </c>
      <c r="I5428" s="30" t="str">
        <f t="shared" si="1363"/>
        <v/>
      </c>
      <c r="J5428" s="35" t="str">
        <f t="shared" si="1359"/>
        <v/>
      </c>
      <c r="K5428" s="35" t="str">
        <f t="shared" si="1364"/>
        <v/>
      </c>
      <c r="L5428" s="30" t="str">
        <f t="shared" si="1365"/>
        <v/>
      </c>
      <c r="M5428" s="30" t="str">
        <f t="shared" si="1366"/>
        <v/>
      </c>
      <c r="N5428" s="30" t="str">
        <f t="shared" si="1367"/>
        <v/>
      </c>
      <c r="O5428" s="30" t="str">
        <f t="shared" si="1368"/>
        <v/>
      </c>
      <c r="P5428" s="30" t="str">
        <f t="shared" si="1369"/>
        <v/>
      </c>
      <c r="Q5428" s="30" t="str">
        <f t="shared" si="1370"/>
        <v/>
      </c>
      <c r="R5428" s="36" t="str">
        <f t="shared" si="1371"/>
        <v/>
      </c>
      <c r="S5428" s="37" t="str">
        <f t="shared" si="1362"/>
        <v/>
      </c>
    </row>
    <row r="5429" spans="1:19">
      <c r="A5429" s="30" t="s">
        <v>97</v>
      </c>
      <c r="D5429" s="30" t="str">
        <f t="shared" si="1356"/>
        <v/>
      </c>
      <c r="E5429" s="30" t="str">
        <f t="shared" si="1360"/>
        <v/>
      </c>
      <c r="F5429" s="30" t="str">
        <f t="shared" si="1357"/>
        <v xml:space="preserve"> </v>
      </c>
      <c r="G5429" s="30" t="str">
        <f t="shared" si="1361"/>
        <v/>
      </c>
      <c r="H5429" s="30" t="str">
        <f t="shared" si="1358"/>
        <v/>
      </c>
      <c r="I5429" s="30" t="str">
        <f t="shared" si="1363"/>
        <v/>
      </c>
      <c r="J5429" s="35" t="str">
        <f t="shared" si="1359"/>
        <v/>
      </c>
      <c r="K5429" s="35" t="str">
        <f t="shared" si="1364"/>
        <v/>
      </c>
      <c r="L5429" s="30" t="str">
        <f t="shared" si="1365"/>
        <v/>
      </c>
      <c r="M5429" s="30" t="str">
        <f t="shared" si="1366"/>
        <v/>
      </c>
      <c r="N5429" s="30" t="str">
        <f t="shared" si="1367"/>
        <v/>
      </c>
      <c r="O5429" s="30" t="str">
        <f t="shared" si="1368"/>
        <v/>
      </c>
      <c r="P5429" s="30" t="str">
        <f t="shared" si="1369"/>
        <v/>
      </c>
      <c r="Q5429" s="30" t="str">
        <f t="shared" si="1370"/>
        <v/>
      </c>
      <c r="R5429" s="36" t="str">
        <f t="shared" si="1371"/>
        <v/>
      </c>
      <c r="S5429" s="37" t="str">
        <f t="shared" si="1362"/>
        <v/>
      </c>
    </row>
    <row r="5430" spans="1:19">
      <c r="A5430" s="30" t="s">
        <v>391</v>
      </c>
      <c r="D5430" s="30" t="str">
        <f t="shared" si="1356"/>
        <v>119634</v>
      </c>
      <c r="E5430" s="30">
        <f t="shared" si="1360"/>
        <v>7</v>
      </c>
      <c r="F5430" s="30" t="str">
        <f t="shared" si="1357"/>
        <v>INF903J01RK0</v>
      </c>
      <c r="G5430" s="30">
        <f t="shared" si="1361"/>
        <v>20</v>
      </c>
      <c r="H5430" s="30" t="str">
        <f t="shared" si="1358"/>
        <v>-</v>
      </c>
      <c r="I5430" s="30">
        <f t="shared" si="1363"/>
        <v>22</v>
      </c>
      <c r="J5430" s="35" t="str">
        <f t="shared" si="1359"/>
        <v>Sundaram Income Plus - Direct Plan - Bonus Option</v>
      </c>
      <c r="K5430" s="35">
        <f t="shared" si="1364"/>
        <v>72</v>
      </c>
      <c r="L5430" s="30" t="str">
        <f t="shared" si="1365"/>
        <v>0.0000</v>
      </c>
      <c r="M5430" s="30">
        <f t="shared" si="1366"/>
        <v>79</v>
      </c>
      <c r="N5430" s="30" t="str">
        <f t="shared" si="1367"/>
        <v>0.0000</v>
      </c>
      <c r="O5430" s="30">
        <f t="shared" si="1368"/>
        <v>86</v>
      </c>
      <c r="P5430" s="30" t="str">
        <f t="shared" si="1369"/>
        <v>0.0000</v>
      </c>
      <c r="Q5430" s="30">
        <f t="shared" si="1370"/>
        <v>93</v>
      </c>
      <c r="R5430" s="36" t="str">
        <f t="shared" si="1371"/>
        <v>26-Sep-2013</v>
      </c>
      <c r="S5430" s="37">
        <f t="shared" si="1362"/>
        <v>0</v>
      </c>
    </row>
    <row r="5431" spans="1:19">
      <c r="A5431" s="30" t="s">
        <v>10875</v>
      </c>
      <c r="D5431" s="30" t="str">
        <f t="shared" si="1356"/>
        <v>119633</v>
      </c>
      <c r="E5431" s="30">
        <f t="shared" si="1360"/>
        <v>7</v>
      </c>
      <c r="F5431" s="30" t="str">
        <f t="shared" si="1357"/>
        <v>INF903J01OC4</v>
      </c>
      <c r="G5431" s="30">
        <f t="shared" si="1361"/>
        <v>20</v>
      </c>
      <c r="H5431" s="30" t="str">
        <f t="shared" si="1358"/>
        <v>INF903J01OD2</v>
      </c>
      <c r="I5431" s="30">
        <f t="shared" si="1363"/>
        <v>33</v>
      </c>
      <c r="J5431" s="35" t="str">
        <f t="shared" si="1359"/>
        <v>Sundaram Income Plus - Direct Plan - Dividend Option</v>
      </c>
      <c r="K5431" s="35">
        <f t="shared" si="1364"/>
        <v>86</v>
      </c>
      <c r="L5431" s="30" t="str">
        <f t="shared" si="1365"/>
        <v>11.9150</v>
      </c>
      <c r="M5431" s="30">
        <f t="shared" si="1366"/>
        <v>94</v>
      </c>
      <c r="N5431" s="30" t="str">
        <f t="shared" si="1367"/>
        <v>11.9150</v>
      </c>
      <c r="O5431" s="30">
        <f t="shared" si="1368"/>
        <v>102</v>
      </c>
      <c r="P5431" s="30" t="str">
        <f t="shared" si="1369"/>
        <v>11.9150</v>
      </c>
      <c r="Q5431" s="30">
        <f t="shared" si="1370"/>
        <v>110</v>
      </c>
      <c r="R5431" s="36" t="str">
        <f t="shared" si="1371"/>
        <v>08-Aug-2017</v>
      </c>
      <c r="S5431" s="37">
        <f t="shared" si="1362"/>
        <v>11.914999999999999</v>
      </c>
    </row>
    <row r="5432" spans="1:19">
      <c r="A5432" s="30" t="s">
        <v>6367</v>
      </c>
      <c r="D5432" s="30" t="str">
        <f t="shared" si="1356"/>
        <v>134963</v>
      </c>
      <c r="E5432" s="30">
        <f t="shared" si="1360"/>
        <v>7</v>
      </c>
      <c r="F5432" s="30" t="str">
        <f t="shared" si="1357"/>
        <v>INF903J011Q1</v>
      </c>
      <c r="G5432" s="30">
        <f t="shared" si="1361"/>
        <v>20</v>
      </c>
      <c r="H5432" s="30" t="str">
        <f t="shared" si="1358"/>
        <v>INF903J016Q0</v>
      </c>
      <c r="I5432" s="30">
        <f t="shared" si="1363"/>
        <v>33</v>
      </c>
      <c r="J5432" s="35" t="str">
        <f t="shared" si="1359"/>
        <v>Sundaram Income Plus - Direct Plan - Fortnightly Dividend</v>
      </c>
      <c r="K5432" s="35">
        <f t="shared" si="1364"/>
        <v>91</v>
      </c>
      <c r="L5432" s="30" t="str">
        <f t="shared" si="1365"/>
        <v>11.9684</v>
      </c>
      <c r="M5432" s="30">
        <f t="shared" si="1366"/>
        <v>99</v>
      </c>
      <c r="N5432" s="30" t="str">
        <f t="shared" si="1367"/>
        <v>11.9684</v>
      </c>
      <c r="O5432" s="30">
        <f t="shared" si="1368"/>
        <v>107</v>
      </c>
      <c r="P5432" s="30" t="str">
        <f t="shared" si="1369"/>
        <v>11.9684</v>
      </c>
      <c r="Q5432" s="30">
        <f t="shared" si="1370"/>
        <v>115</v>
      </c>
      <c r="R5432" s="36" t="str">
        <f t="shared" si="1371"/>
        <v>11-Apr-2017</v>
      </c>
      <c r="S5432" s="37">
        <f t="shared" si="1362"/>
        <v>11.968400000000001</v>
      </c>
    </row>
    <row r="5433" spans="1:19">
      <c r="A5433" s="30" t="s">
        <v>10876</v>
      </c>
      <c r="D5433" s="30" t="str">
        <f t="shared" si="1356"/>
        <v>119632</v>
      </c>
      <c r="E5433" s="30">
        <f t="shared" si="1360"/>
        <v>7</v>
      </c>
      <c r="F5433" s="30" t="str">
        <f t="shared" si="1357"/>
        <v>INF903J01OE0</v>
      </c>
      <c r="G5433" s="30">
        <f t="shared" si="1361"/>
        <v>20</v>
      </c>
      <c r="H5433" s="30" t="str">
        <f t="shared" si="1358"/>
        <v>-</v>
      </c>
      <c r="I5433" s="30">
        <f t="shared" si="1363"/>
        <v>22</v>
      </c>
      <c r="J5433" s="35" t="str">
        <f t="shared" si="1359"/>
        <v>Sundaram Income Plus - Direct Plan - Growth Option</v>
      </c>
      <c r="K5433" s="35">
        <f t="shared" si="1364"/>
        <v>73</v>
      </c>
      <c r="L5433" s="30" t="str">
        <f t="shared" si="1365"/>
        <v>25.0614</v>
      </c>
      <c r="M5433" s="30">
        <f t="shared" si="1366"/>
        <v>81</v>
      </c>
      <c r="N5433" s="30" t="str">
        <f t="shared" si="1367"/>
        <v>25.0614</v>
      </c>
      <c r="O5433" s="30">
        <f t="shared" si="1368"/>
        <v>89</v>
      </c>
      <c r="P5433" s="30" t="str">
        <f t="shared" si="1369"/>
        <v>25.0614</v>
      </c>
      <c r="Q5433" s="30">
        <f t="shared" si="1370"/>
        <v>97</v>
      </c>
      <c r="R5433" s="36" t="str">
        <f t="shared" si="1371"/>
        <v>08-Aug-2017</v>
      </c>
      <c r="S5433" s="37">
        <f t="shared" si="1362"/>
        <v>25.061399999999999</v>
      </c>
    </row>
    <row r="5434" spans="1:19">
      <c r="A5434" s="30" t="s">
        <v>10877</v>
      </c>
      <c r="D5434" s="30" t="str">
        <f t="shared" si="1356"/>
        <v>134964</v>
      </c>
      <c r="E5434" s="30">
        <f t="shared" si="1360"/>
        <v>7</v>
      </c>
      <c r="F5434" s="30" t="str">
        <f t="shared" si="1357"/>
        <v>INF903J012Q9</v>
      </c>
      <c r="G5434" s="30">
        <f t="shared" si="1361"/>
        <v>20</v>
      </c>
      <c r="H5434" s="30" t="str">
        <f t="shared" si="1358"/>
        <v>INF903J017Q8</v>
      </c>
      <c r="I5434" s="30">
        <f t="shared" si="1363"/>
        <v>33</v>
      </c>
      <c r="J5434" s="35" t="str">
        <f t="shared" si="1359"/>
        <v>Sundaram Income Plus - Direct Plan - Monthly Dividend</v>
      </c>
      <c r="K5434" s="35">
        <f t="shared" si="1364"/>
        <v>87</v>
      </c>
      <c r="L5434" s="30" t="str">
        <f t="shared" si="1365"/>
        <v>11.9922</v>
      </c>
      <c r="M5434" s="30">
        <f t="shared" si="1366"/>
        <v>95</v>
      </c>
      <c r="N5434" s="30" t="str">
        <f t="shared" si="1367"/>
        <v>11.9922</v>
      </c>
      <c r="O5434" s="30">
        <f t="shared" si="1368"/>
        <v>103</v>
      </c>
      <c r="P5434" s="30" t="str">
        <f t="shared" si="1369"/>
        <v>11.9922</v>
      </c>
      <c r="Q5434" s="30">
        <f t="shared" si="1370"/>
        <v>111</v>
      </c>
      <c r="R5434" s="36" t="str">
        <f t="shared" si="1371"/>
        <v>08-Aug-2017</v>
      </c>
      <c r="S5434" s="37">
        <f t="shared" si="1362"/>
        <v>11.9922</v>
      </c>
    </row>
    <row r="5435" spans="1:19">
      <c r="A5435" s="30" t="s">
        <v>6182</v>
      </c>
      <c r="D5435" s="30" t="str">
        <f t="shared" si="1356"/>
        <v>134965</v>
      </c>
      <c r="E5435" s="30">
        <f t="shared" si="1360"/>
        <v>7</v>
      </c>
      <c r="F5435" s="30" t="str">
        <f t="shared" si="1357"/>
        <v>INF903J013Q7</v>
      </c>
      <c r="G5435" s="30">
        <f t="shared" si="1361"/>
        <v>20</v>
      </c>
      <c r="H5435" s="30" t="str">
        <f t="shared" si="1358"/>
        <v>-</v>
      </c>
      <c r="I5435" s="30">
        <f t="shared" si="1363"/>
        <v>22</v>
      </c>
      <c r="J5435" s="35" t="str">
        <f t="shared" si="1359"/>
        <v>Sundaram Income Plus - Direct Plan - Quarterly Dividend</v>
      </c>
      <c r="K5435" s="35">
        <f t="shared" si="1364"/>
        <v>78</v>
      </c>
      <c r="L5435" s="30" t="str">
        <f t="shared" si="1365"/>
        <v>11.7284</v>
      </c>
      <c r="M5435" s="30">
        <f t="shared" si="1366"/>
        <v>86</v>
      </c>
      <c r="N5435" s="30" t="str">
        <f t="shared" si="1367"/>
        <v>11.7284</v>
      </c>
      <c r="O5435" s="30">
        <f t="shared" si="1368"/>
        <v>94</v>
      </c>
      <c r="P5435" s="30" t="str">
        <f t="shared" si="1369"/>
        <v>11.7284</v>
      </c>
      <c r="Q5435" s="30">
        <f t="shared" si="1370"/>
        <v>102</v>
      </c>
      <c r="R5435" s="36" t="str">
        <f t="shared" si="1371"/>
        <v>02-Jan-2017</v>
      </c>
      <c r="S5435" s="37">
        <f t="shared" si="1362"/>
        <v>11.728400000000001</v>
      </c>
    </row>
    <row r="5436" spans="1:19">
      <c r="A5436" s="30" t="s">
        <v>10878</v>
      </c>
      <c r="D5436" s="30" t="str">
        <f t="shared" si="1356"/>
        <v>134967</v>
      </c>
      <c r="E5436" s="30">
        <f t="shared" si="1360"/>
        <v>7</v>
      </c>
      <c r="F5436" s="30" t="str">
        <f t="shared" si="1357"/>
        <v>INF903J010Q3</v>
      </c>
      <c r="G5436" s="30">
        <f t="shared" si="1361"/>
        <v>20</v>
      </c>
      <c r="H5436" s="30" t="str">
        <f t="shared" si="1358"/>
        <v>INF903J015Q2</v>
      </c>
      <c r="I5436" s="30">
        <f t="shared" si="1363"/>
        <v>33</v>
      </c>
      <c r="J5436" s="35" t="str">
        <f t="shared" si="1359"/>
        <v>Sundaram Income Plus - Direct Plan - Weekly Dividend</v>
      </c>
      <c r="K5436" s="35">
        <f t="shared" si="1364"/>
        <v>86</v>
      </c>
      <c r="L5436" s="30" t="str">
        <f t="shared" si="1365"/>
        <v>10.8702</v>
      </c>
      <c r="M5436" s="30">
        <f t="shared" si="1366"/>
        <v>94</v>
      </c>
      <c r="N5436" s="30" t="str">
        <f t="shared" si="1367"/>
        <v>10.8702</v>
      </c>
      <c r="O5436" s="30">
        <f t="shared" si="1368"/>
        <v>102</v>
      </c>
      <c r="P5436" s="30" t="str">
        <f t="shared" si="1369"/>
        <v>10.8702</v>
      </c>
      <c r="Q5436" s="30">
        <f t="shared" si="1370"/>
        <v>110</v>
      </c>
      <c r="R5436" s="36" t="str">
        <f t="shared" si="1371"/>
        <v>08-Aug-2017</v>
      </c>
      <c r="S5436" s="37">
        <f t="shared" si="1362"/>
        <v>10.870200000000001</v>
      </c>
    </row>
    <row r="5437" spans="1:19">
      <c r="A5437" s="30" t="s">
        <v>6410</v>
      </c>
      <c r="D5437" s="30" t="str">
        <f t="shared" si="1356"/>
        <v>134970</v>
      </c>
      <c r="E5437" s="30">
        <f t="shared" si="1360"/>
        <v>7</v>
      </c>
      <c r="F5437" s="30" t="str">
        <f t="shared" si="1357"/>
        <v>INF903J016P2</v>
      </c>
      <c r="G5437" s="30">
        <f t="shared" si="1361"/>
        <v>20</v>
      </c>
      <c r="H5437" s="30" t="str">
        <f t="shared" si="1358"/>
        <v>-</v>
      </c>
      <c r="I5437" s="30">
        <f t="shared" si="1363"/>
        <v>22</v>
      </c>
      <c r="J5437" s="35" t="str">
        <f t="shared" si="1359"/>
        <v>Sundaram Income Plus - Regular Plan - Half Yearly Dividend</v>
      </c>
      <c r="K5437" s="35">
        <f t="shared" si="1364"/>
        <v>81</v>
      </c>
      <c r="L5437" s="30" t="str">
        <f t="shared" si="1365"/>
        <v>11.6526</v>
      </c>
      <c r="M5437" s="30">
        <f t="shared" si="1366"/>
        <v>89</v>
      </c>
      <c r="N5437" s="30" t="str">
        <f t="shared" si="1367"/>
        <v>11.6526</v>
      </c>
      <c r="O5437" s="30">
        <f t="shared" si="1368"/>
        <v>97</v>
      </c>
      <c r="P5437" s="30" t="str">
        <f t="shared" si="1369"/>
        <v>11.6526</v>
      </c>
      <c r="Q5437" s="30">
        <f t="shared" si="1370"/>
        <v>105</v>
      </c>
      <c r="R5437" s="36" t="str">
        <f t="shared" si="1371"/>
        <v>08-May-2017</v>
      </c>
      <c r="S5437" s="37">
        <f t="shared" si="1362"/>
        <v>11.6526</v>
      </c>
    </row>
    <row r="5438" spans="1:19">
      <c r="A5438" s="30" t="s">
        <v>10879</v>
      </c>
      <c r="D5438" s="30" t="str">
        <f t="shared" si="1356"/>
        <v>134969</v>
      </c>
      <c r="E5438" s="30">
        <f t="shared" si="1360"/>
        <v>7</v>
      </c>
      <c r="F5438" s="30" t="str">
        <f t="shared" si="1357"/>
        <v>INF903J014P7</v>
      </c>
      <c r="G5438" s="30">
        <f t="shared" si="1361"/>
        <v>20</v>
      </c>
      <c r="H5438" s="30" t="str">
        <f t="shared" si="1358"/>
        <v>INF903J019P6</v>
      </c>
      <c r="I5438" s="30">
        <f t="shared" si="1363"/>
        <v>33</v>
      </c>
      <c r="J5438" s="35" t="str">
        <f t="shared" si="1359"/>
        <v>Sundaram Income Plus - Regular Plan - Monthly Dividend</v>
      </c>
      <c r="K5438" s="35">
        <f t="shared" si="1364"/>
        <v>88</v>
      </c>
      <c r="L5438" s="30" t="str">
        <f t="shared" si="1365"/>
        <v>11.8146</v>
      </c>
      <c r="M5438" s="30">
        <f t="shared" si="1366"/>
        <v>96</v>
      </c>
      <c r="N5438" s="30" t="str">
        <f t="shared" si="1367"/>
        <v>11.8146</v>
      </c>
      <c r="O5438" s="30">
        <f t="shared" si="1368"/>
        <v>104</v>
      </c>
      <c r="P5438" s="30" t="str">
        <f t="shared" si="1369"/>
        <v>11.8146</v>
      </c>
      <c r="Q5438" s="30">
        <f t="shared" si="1370"/>
        <v>112</v>
      </c>
      <c r="R5438" s="36" t="str">
        <f t="shared" si="1371"/>
        <v>08-Aug-2017</v>
      </c>
      <c r="S5438" s="37">
        <f t="shared" si="1362"/>
        <v>11.8146</v>
      </c>
    </row>
    <row r="5439" spans="1:19">
      <c r="A5439" s="30" t="s">
        <v>10880</v>
      </c>
      <c r="D5439" s="30" t="str">
        <f t="shared" si="1356"/>
        <v>134968</v>
      </c>
      <c r="E5439" s="30">
        <f t="shared" si="1360"/>
        <v>7</v>
      </c>
      <c r="F5439" s="30" t="str">
        <f t="shared" si="1357"/>
        <v>INF903J015P4</v>
      </c>
      <c r="G5439" s="30">
        <f t="shared" si="1361"/>
        <v>20</v>
      </c>
      <c r="H5439" s="30" t="str">
        <f t="shared" si="1358"/>
        <v>-</v>
      </c>
      <c r="I5439" s="30">
        <f t="shared" si="1363"/>
        <v>22</v>
      </c>
      <c r="J5439" s="35" t="str">
        <f t="shared" si="1359"/>
        <v>Sundaram Income Plus - Regular Plan - Quarterly Dividend</v>
      </c>
      <c r="K5439" s="35">
        <f t="shared" si="1364"/>
        <v>79</v>
      </c>
      <c r="L5439" s="30" t="str">
        <f t="shared" si="1365"/>
        <v>11.9614</v>
      </c>
      <c r="M5439" s="30">
        <f t="shared" si="1366"/>
        <v>87</v>
      </c>
      <c r="N5439" s="30" t="str">
        <f t="shared" si="1367"/>
        <v>11.9614</v>
      </c>
      <c r="O5439" s="30">
        <f t="shared" si="1368"/>
        <v>95</v>
      </c>
      <c r="P5439" s="30" t="str">
        <f t="shared" si="1369"/>
        <v>11.9614</v>
      </c>
      <c r="Q5439" s="30">
        <f t="shared" si="1370"/>
        <v>103</v>
      </c>
      <c r="R5439" s="36" t="str">
        <f t="shared" si="1371"/>
        <v>08-Aug-2017</v>
      </c>
      <c r="S5439" s="37">
        <f t="shared" si="1362"/>
        <v>11.961399999999999</v>
      </c>
    </row>
    <row r="5440" spans="1:19">
      <c r="A5440" s="30" t="s">
        <v>10881</v>
      </c>
      <c r="D5440" s="30" t="str">
        <f t="shared" si="1356"/>
        <v>134971</v>
      </c>
      <c r="E5440" s="30">
        <f t="shared" si="1360"/>
        <v>7</v>
      </c>
      <c r="F5440" s="30" t="str">
        <f t="shared" si="1357"/>
        <v>INF903J012P1</v>
      </c>
      <c r="G5440" s="30">
        <f t="shared" si="1361"/>
        <v>20</v>
      </c>
      <c r="H5440" s="30" t="str">
        <f t="shared" si="1358"/>
        <v>INF903J017P0</v>
      </c>
      <c r="I5440" s="30">
        <f t="shared" si="1363"/>
        <v>33</v>
      </c>
      <c r="J5440" s="35" t="str">
        <f t="shared" si="1359"/>
        <v>Sundaram Income Plus - Regular Plan - Weekly Dividend</v>
      </c>
      <c r="K5440" s="35">
        <f t="shared" si="1364"/>
        <v>87</v>
      </c>
      <c r="L5440" s="30" t="str">
        <f t="shared" si="1365"/>
        <v>11.0857</v>
      </c>
      <c r="M5440" s="30">
        <f t="shared" si="1366"/>
        <v>95</v>
      </c>
      <c r="N5440" s="30" t="str">
        <f t="shared" si="1367"/>
        <v>11.0857</v>
      </c>
      <c r="O5440" s="30">
        <f t="shared" si="1368"/>
        <v>103</v>
      </c>
      <c r="P5440" s="30" t="str">
        <f t="shared" si="1369"/>
        <v>11.0857</v>
      </c>
      <c r="Q5440" s="30">
        <f t="shared" si="1370"/>
        <v>111</v>
      </c>
      <c r="R5440" s="36" t="str">
        <f t="shared" si="1371"/>
        <v>08-Aug-2017</v>
      </c>
      <c r="S5440" s="37">
        <f t="shared" si="1362"/>
        <v>11.085699999999999</v>
      </c>
    </row>
    <row r="5441" spans="1:19">
      <c r="A5441" s="30" t="s">
        <v>10882</v>
      </c>
      <c r="D5441" s="30" t="str">
        <f t="shared" si="1356"/>
        <v>101545</v>
      </c>
      <c r="E5441" s="30">
        <f t="shared" si="1360"/>
        <v>7</v>
      </c>
      <c r="F5441" s="30" t="str">
        <f t="shared" si="1357"/>
        <v>INF903J01EU7</v>
      </c>
      <c r="G5441" s="30">
        <f t="shared" si="1361"/>
        <v>20</v>
      </c>
      <c r="H5441" s="30" t="str">
        <f t="shared" si="1358"/>
        <v>-</v>
      </c>
      <c r="I5441" s="30">
        <f t="shared" si="1363"/>
        <v>22</v>
      </c>
      <c r="J5441" s="35" t="str">
        <f t="shared" si="1359"/>
        <v>Sundaram Income Plus-Appreciation</v>
      </c>
      <c r="K5441" s="35">
        <f t="shared" si="1364"/>
        <v>56</v>
      </c>
      <c r="L5441" s="30" t="str">
        <f t="shared" si="1365"/>
        <v>24.4007</v>
      </c>
      <c r="M5441" s="30">
        <f t="shared" si="1366"/>
        <v>64</v>
      </c>
      <c r="N5441" s="30" t="str">
        <f t="shared" si="1367"/>
        <v>24.4007</v>
      </c>
      <c r="O5441" s="30">
        <f t="shared" si="1368"/>
        <v>72</v>
      </c>
      <c r="P5441" s="30" t="str">
        <f t="shared" si="1369"/>
        <v>24.4007</v>
      </c>
      <c r="Q5441" s="30">
        <f t="shared" si="1370"/>
        <v>80</v>
      </c>
      <c r="R5441" s="36" t="str">
        <f t="shared" si="1371"/>
        <v>08-Aug-2017</v>
      </c>
      <c r="S5441" s="37">
        <f t="shared" si="1362"/>
        <v>24.400700000000001</v>
      </c>
    </row>
    <row r="5442" spans="1:19">
      <c r="A5442" s="30" t="s">
        <v>10883</v>
      </c>
      <c r="D5442" s="30" t="str">
        <f t="shared" si="1356"/>
        <v>101544</v>
      </c>
      <c r="E5442" s="30">
        <f t="shared" si="1360"/>
        <v>7</v>
      </c>
      <c r="F5442" s="30" t="str">
        <f t="shared" si="1357"/>
        <v>INF903J01EV5</v>
      </c>
      <c r="G5442" s="30">
        <f t="shared" si="1361"/>
        <v>20</v>
      </c>
      <c r="H5442" s="30" t="str">
        <f t="shared" si="1358"/>
        <v>INF903J01EW3</v>
      </c>
      <c r="I5442" s="30">
        <f t="shared" si="1363"/>
        <v>33</v>
      </c>
      <c r="J5442" s="35" t="str">
        <f t="shared" si="1359"/>
        <v>Sundaram Income Plus-Dividend</v>
      </c>
      <c r="K5442" s="35">
        <f t="shared" si="1364"/>
        <v>63</v>
      </c>
      <c r="L5442" s="30" t="str">
        <f t="shared" si="1365"/>
        <v>11.5802</v>
      </c>
      <c r="M5442" s="30">
        <f t="shared" si="1366"/>
        <v>71</v>
      </c>
      <c r="N5442" s="30" t="str">
        <f t="shared" si="1367"/>
        <v>11.5802</v>
      </c>
      <c r="O5442" s="30">
        <f t="shared" si="1368"/>
        <v>79</v>
      </c>
      <c r="P5442" s="30" t="str">
        <f t="shared" si="1369"/>
        <v>11.5802</v>
      </c>
      <c r="Q5442" s="30">
        <f t="shared" si="1370"/>
        <v>87</v>
      </c>
      <c r="R5442" s="36" t="str">
        <f t="shared" si="1371"/>
        <v>08-Aug-2017</v>
      </c>
      <c r="S5442" s="37">
        <f t="shared" si="1362"/>
        <v>11.5802</v>
      </c>
    </row>
    <row r="5443" spans="1:19">
      <c r="A5443" s="30" t="s">
        <v>392</v>
      </c>
      <c r="D5443" s="30" t="str">
        <f t="shared" si="1356"/>
        <v>102175</v>
      </c>
      <c r="E5443" s="30">
        <f t="shared" si="1360"/>
        <v>7</v>
      </c>
      <c r="F5443" s="30" t="str">
        <f t="shared" si="1357"/>
        <v>INF903J01HQ8</v>
      </c>
      <c r="G5443" s="30">
        <f t="shared" si="1361"/>
        <v>20</v>
      </c>
      <c r="H5443" s="30" t="str">
        <f t="shared" si="1358"/>
        <v>INF903J01HT2</v>
      </c>
      <c r="I5443" s="30">
        <f t="shared" si="1363"/>
        <v>33</v>
      </c>
      <c r="J5443" s="35" t="str">
        <f t="shared" si="1359"/>
        <v>Sundaram  Monthly Income Plan-Monthly Dividend</v>
      </c>
      <c r="K5443" s="35">
        <f t="shared" si="1364"/>
        <v>80</v>
      </c>
      <c r="L5443" s="30" t="str">
        <f t="shared" si="1365"/>
        <v>11.8071</v>
      </c>
      <c r="M5443" s="30">
        <f t="shared" si="1366"/>
        <v>88</v>
      </c>
      <c r="N5443" s="30" t="str">
        <f t="shared" si="1367"/>
        <v>11.8071</v>
      </c>
      <c r="O5443" s="30">
        <f t="shared" si="1368"/>
        <v>96</v>
      </c>
      <c r="P5443" s="30" t="str">
        <f t="shared" si="1369"/>
        <v>11.8071</v>
      </c>
      <c r="Q5443" s="30">
        <f t="shared" si="1370"/>
        <v>104</v>
      </c>
      <c r="R5443" s="36" t="str">
        <f t="shared" si="1371"/>
        <v>09-Sep-2016</v>
      </c>
      <c r="S5443" s="37">
        <f t="shared" si="1362"/>
        <v>11.8071</v>
      </c>
    </row>
    <row r="5444" spans="1:19">
      <c r="A5444" s="30" t="s">
        <v>393</v>
      </c>
      <c r="D5444" s="30" t="str">
        <f t="shared" si="1356"/>
        <v>102176</v>
      </c>
      <c r="E5444" s="30">
        <f t="shared" si="1360"/>
        <v>7</v>
      </c>
      <c r="F5444" s="30" t="str">
        <f t="shared" si="1357"/>
        <v>INF903J01HR6</v>
      </c>
      <c r="G5444" s="30">
        <f t="shared" si="1361"/>
        <v>20</v>
      </c>
      <c r="H5444" s="30" t="str">
        <f t="shared" si="1358"/>
        <v>INF903J01HU0</v>
      </c>
      <c r="I5444" s="30">
        <f t="shared" si="1363"/>
        <v>33</v>
      </c>
      <c r="J5444" s="35" t="str">
        <f t="shared" si="1359"/>
        <v>Sundaram  Monthly Income Plan-Quarterly-Dividend</v>
      </c>
      <c r="K5444" s="35">
        <f t="shared" si="1364"/>
        <v>82</v>
      </c>
      <c r="L5444" s="30" t="str">
        <f t="shared" si="1365"/>
        <v>11.0194</v>
      </c>
      <c r="M5444" s="30">
        <f t="shared" si="1366"/>
        <v>90</v>
      </c>
      <c r="N5444" s="30" t="str">
        <f t="shared" si="1367"/>
        <v>11.0194</v>
      </c>
      <c r="O5444" s="30">
        <f t="shared" si="1368"/>
        <v>98</v>
      </c>
      <c r="P5444" s="30" t="str">
        <f t="shared" si="1369"/>
        <v>11.0194</v>
      </c>
      <c r="Q5444" s="30">
        <f t="shared" si="1370"/>
        <v>106</v>
      </c>
      <c r="R5444" s="36" t="str">
        <f t="shared" si="1371"/>
        <v>09-Sep-2016</v>
      </c>
      <c r="S5444" s="37">
        <f t="shared" si="1362"/>
        <v>11.019399999999999</v>
      </c>
    </row>
    <row r="5445" spans="1:19" ht="26">
      <c r="A5445" s="30" t="s">
        <v>394</v>
      </c>
      <c r="D5445" s="30" t="str">
        <f t="shared" si="1356"/>
        <v>118331</v>
      </c>
      <c r="E5445" s="30">
        <f t="shared" si="1360"/>
        <v>7</v>
      </c>
      <c r="F5445" s="30" t="str">
        <f t="shared" si="1357"/>
        <v>INF903J01ME4</v>
      </c>
      <c r="G5445" s="30">
        <f t="shared" si="1361"/>
        <v>20</v>
      </c>
      <c r="H5445" s="30" t="str">
        <f t="shared" si="1358"/>
        <v>-</v>
      </c>
      <c r="I5445" s="30">
        <f t="shared" si="1363"/>
        <v>22</v>
      </c>
      <c r="J5445" s="35" t="str">
        <f t="shared" si="1359"/>
        <v>Sundaram Monthly Income Plan - Moderate Plan - Bonus Option</v>
      </c>
      <c r="K5445" s="35">
        <f t="shared" si="1364"/>
        <v>82</v>
      </c>
      <c r="L5445" s="30" t="str">
        <f t="shared" si="1365"/>
        <v>14.0449</v>
      </c>
      <c r="M5445" s="30">
        <f t="shared" si="1366"/>
        <v>90</v>
      </c>
      <c r="N5445" s="30" t="str">
        <f t="shared" si="1367"/>
        <v>14.0449</v>
      </c>
      <c r="O5445" s="30">
        <f t="shared" si="1368"/>
        <v>98</v>
      </c>
      <c r="P5445" s="30" t="str">
        <f t="shared" si="1369"/>
        <v>14.0449</v>
      </c>
      <c r="Q5445" s="30">
        <f t="shared" si="1370"/>
        <v>106</v>
      </c>
      <c r="R5445" s="36" t="str">
        <f t="shared" si="1371"/>
        <v>09-Sep-2016</v>
      </c>
      <c r="S5445" s="37">
        <f t="shared" si="1362"/>
        <v>14.0449</v>
      </c>
    </row>
    <row r="5446" spans="1:19" ht="26">
      <c r="A5446" s="30" t="s">
        <v>395</v>
      </c>
      <c r="D5446" s="30" t="str">
        <f t="shared" si="1356"/>
        <v>119653</v>
      </c>
      <c r="E5446" s="30">
        <f t="shared" si="1360"/>
        <v>7</v>
      </c>
      <c r="F5446" s="30" t="str">
        <f t="shared" si="1357"/>
        <v>INF903J01RO2</v>
      </c>
      <c r="G5446" s="30">
        <f t="shared" si="1361"/>
        <v>20</v>
      </c>
      <c r="H5446" s="30" t="str">
        <f t="shared" si="1358"/>
        <v>-</v>
      </c>
      <c r="I5446" s="30">
        <f t="shared" si="1363"/>
        <v>22</v>
      </c>
      <c r="J5446" s="35" t="str">
        <f t="shared" si="1359"/>
        <v>Sundaram Monthly Income Plan - Moderate Plan - Direct Plan - Bonus  Option</v>
      </c>
      <c r="K5446" s="35">
        <f t="shared" si="1364"/>
        <v>97</v>
      </c>
      <c r="L5446" s="30" t="str">
        <f t="shared" si="1365"/>
        <v>17.5532</v>
      </c>
      <c r="M5446" s="30">
        <f t="shared" si="1366"/>
        <v>105</v>
      </c>
      <c r="N5446" s="30" t="str">
        <f t="shared" si="1367"/>
        <v>17.5532</v>
      </c>
      <c r="O5446" s="30">
        <f t="shared" si="1368"/>
        <v>113</v>
      </c>
      <c r="P5446" s="30" t="str">
        <f t="shared" si="1369"/>
        <v>17.5532</v>
      </c>
      <c r="Q5446" s="30">
        <f t="shared" si="1370"/>
        <v>121</v>
      </c>
      <c r="R5446" s="36" t="str">
        <f t="shared" si="1371"/>
        <v>22-Nov-2013</v>
      </c>
      <c r="S5446" s="37">
        <f t="shared" si="1362"/>
        <v>17.5532</v>
      </c>
    </row>
    <row r="5447" spans="1:19" ht="26">
      <c r="A5447" s="30" t="s">
        <v>396</v>
      </c>
      <c r="D5447" s="30" t="str">
        <f t="shared" ref="D5447:D5510" si="1372">IF(ISERROR(LEFT(A5447,SEARCH(";",A5447)-1)),"",LEFT(A5447,SEARCH(";",A5447)-1))</f>
        <v>119654</v>
      </c>
      <c r="E5447" s="30">
        <f t="shared" si="1360"/>
        <v>7</v>
      </c>
      <c r="F5447" s="30" t="str">
        <f t="shared" ref="F5447:F5510" si="1373">IF($D5447="",A5447,MID($A5447,E5447+1,SEARCH(";",$A5447,E5447+1)-E5447-1))</f>
        <v>INF903J01QH8</v>
      </c>
      <c r="G5447" s="30">
        <f t="shared" si="1361"/>
        <v>20</v>
      </c>
      <c r="H5447" s="30" t="str">
        <f t="shared" ref="H5447:H5510" si="1374">IF($D5447="","",MID($A5447,G5447+1,SEARCH(";",$A5447,G5447+1)-G5447-1))</f>
        <v>-</v>
      </c>
      <c r="I5447" s="30">
        <f t="shared" si="1363"/>
        <v>22</v>
      </c>
      <c r="J5447" s="35" t="str">
        <f t="shared" ref="J5447:J5510" si="1375">IF($D5447="","",MID($A5447,I5447+1,SEARCH(";",$A5447,I5447+1)-I5447-1))</f>
        <v>Sundaram Monthly Income Plan - Moderate Plan - Direct Plan - Growth Option</v>
      </c>
      <c r="K5447" s="35">
        <f t="shared" si="1364"/>
        <v>97</v>
      </c>
      <c r="L5447" s="30" t="str">
        <f t="shared" si="1365"/>
        <v>21.7559</v>
      </c>
      <c r="M5447" s="30">
        <f t="shared" si="1366"/>
        <v>105</v>
      </c>
      <c r="N5447" s="30" t="str">
        <f t="shared" si="1367"/>
        <v>21.7559</v>
      </c>
      <c r="O5447" s="30">
        <f t="shared" si="1368"/>
        <v>113</v>
      </c>
      <c r="P5447" s="30" t="str">
        <f t="shared" si="1369"/>
        <v>21.7559</v>
      </c>
      <c r="Q5447" s="30">
        <f t="shared" si="1370"/>
        <v>121</v>
      </c>
      <c r="R5447" s="36" t="str">
        <f t="shared" si="1371"/>
        <v>09-Sep-2016</v>
      </c>
      <c r="S5447" s="37">
        <f t="shared" si="1362"/>
        <v>21.7559</v>
      </c>
    </row>
    <row r="5448" spans="1:19" ht="26">
      <c r="A5448" s="30" t="s">
        <v>397</v>
      </c>
      <c r="D5448" s="30" t="str">
        <f t="shared" si="1372"/>
        <v>119652</v>
      </c>
      <c r="E5448" s="30">
        <f t="shared" ref="E5448:E5511" si="1376">IF($D5448="","",LEN(D5448)+1)</f>
        <v>7</v>
      </c>
      <c r="F5448" s="30" t="str">
        <f t="shared" si="1373"/>
        <v>INF903J01QI6</v>
      </c>
      <c r="G5448" s="30">
        <f t="shared" ref="G5448:G5511" si="1377">IF($D5448="","",E5448+(LEN(F5448)+1))</f>
        <v>20</v>
      </c>
      <c r="H5448" s="30" t="str">
        <f t="shared" si="1374"/>
        <v>INF903J01QJ4</v>
      </c>
      <c r="I5448" s="30">
        <f t="shared" si="1363"/>
        <v>33</v>
      </c>
      <c r="J5448" s="35" t="str">
        <f t="shared" si="1375"/>
        <v>Sundaram Monthly Income Plan - Moderate Plan - Direct Plan - Half Yearly Dividend Option</v>
      </c>
      <c r="K5448" s="35">
        <f t="shared" si="1364"/>
        <v>122</v>
      </c>
      <c r="L5448" s="30" t="str">
        <f t="shared" si="1365"/>
        <v>11.0504</v>
      </c>
      <c r="M5448" s="30">
        <f t="shared" si="1366"/>
        <v>130</v>
      </c>
      <c r="N5448" s="30" t="str">
        <f t="shared" si="1367"/>
        <v>11.0504</v>
      </c>
      <c r="O5448" s="30">
        <f t="shared" si="1368"/>
        <v>138</v>
      </c>
      <c r="P5448" s="30" t="str">
        <f t="shared" si="1369"/>
        <v>11.0504</v>
      </c>
      <c r="Q5448" s="30">
        <f t="shared" si="1370"/>
        <v>146</v>
      </c>
      <c r="R5448" s="36" t="str">
        <f t="shared" si="1371"/>
        <v>02-Mar-2015</v>
      </c>
      <c r="S5448" s="37">
        <f t="shared" ref="S5448:S5511" si="1378">IF(L5448="","",L5448+0)</f>
        <v>11.0504</v>
      </c>
    </row>
    <row r="5449" spans="1:19" ht="26">
      <c r="A5449" s="30" t="s">
        <v>398</v>
      </c>
      <c r="D5449" s="30" t="str">
        <f t="shared" si="1372"/>
        <v>119650</v>
      </c>
      <c r="E5449" s="30">
        <f t="shared" si="1376"/>
        <v>7</v>
      </c>
      <c r="F5449" s="30" t="str">
        <f t="shared" si="1373"/>
        <v>INF903J01QK2</v>
      </c>
      <c r="G5449" s="30">
        <f t="shared" si="1377"/>
        <v>20</v>
      </c>
      <c r="H5449" s="30" t="str">
        <f t="shared" si="1374"/>
        <v>INF903J01QL0</v>
      </c>
      <c r="I5449" s="30">
        <f t="shared" si="1363"/>
        <v>33</v>
      </c>
      <c r="J5449" s="35" t="str">
        <f t="shared" si="1375"/>
        <v>Sundaram Monthly Income Plan - Moderate Plan - Direct Plan - Monthly Dividend Option</v>
      </c>
      <c r="K5449" s="35">
        <f t="shared" si="1364"/>
        <v>118</v>
      </c>
      <c r="L5449" s="30" t="str">
        <f t="shared" si="1365"/>
        <v>12.1540</v>
      </c>
      <c r="M5449" s="30">
        <f t="shared" si="1366"/>
        <v>126</v>
      </c>
      <c r="N5449" s="30" t="str">
        <f t="shared" si="1367"/>
        <v>12.1540</v>
      </c>
      <c r="O5449" s="30">
        <f t="shared" si="1368"/>
        <v>134</v>
      </c>
      <c r="P5449" s="30" t="str">
        <f t="shared" si="1369"/>
        <v>12.1540</v>
      </c>
      <c r="Q5449" s="30">
        <f t="shared" si="1370"/>
        <v>142</v>
      </c>
      <c r="R5449" s="36" t="str">
        <f t="shared" si="1371"/>
        <v>09-Sep-2016</v>
      </c>
      <c r="S5449" s="37">
        <f t="shared" si="1378"/>
        <v>12.154</v>
      </c>
    </row>
    <row r="5450" spans="1:19" ht="26">
      <c r="A5450" s="30" t="s">
        <v>399</v>
      </c>
      <c r="D5450" s="30" t="str">
        <f t="shared" si="1372"/>
        <v>119651</v>
      </c>
      <c r="E5450" s="30">
        <f t="shared" si="1376"/>
        <v>7</v>
      </c>
      <c r="F5450" s="30" t="str">
        <f t="shared" si="1373"/>
        <v>INF903J01QM8</v>
      </c>
      <c r="G5450" s="30">
        <f t="shared" si="1377"/>
        <v>20</v>
      </c>
      <c r="H5450" s="30" t="str">
        <f t="shared" si="1374"/>
        <v>INF903J01QN6</v>
      </c>
      <c r="I5450" s="30">
        <f t="shared" si="1363"/>
        <v>33</v>
      </c>
      <c r="J5450" s="35" t="str">
        <f t="shared" si="1375"/>
        <v>Sundaram Monthly Income Plan - Moderate Plan - Direct Plan - Quarterly Dividend Option</v>
      </c>
      <c r="K5450" s="35">
        <f t="shared" si="1364"/>
        <v>120</v>
      </c>
      <c r="L5450" s="30" t="str">
        <f t="shared" si="1365"/>
        <v>11.2512</v>
      </c>
      <c r="M5450" s="30">
        <f t="shared" si="1366"/>
        <v>128</v>
      </c>
      <c r="N5450" s="30" t="str">
        <f t="shared" si="1367"/>
        <v>11.2512</v>
      </c>
      <c r="O5450" s="30">
        <f t="shared" si="1368"/>
        <v>136</v>
      </c>
      <c r="P5450" s="30" t="str">
        <f t="shared" si="1369"/>
        <v>11.2512</v>
      </c>
      <c r="Q5450" s="30">
        <f t="shared" si="1370"/>
        <v>144</v>
      </c>
      <c r="R5450" s="36" t="str">
        <f t="shared" si="1371"/>
        <v>09-Sep-2016</v>
      </c>
      <c r="S5450" s="37">
        <f t="shared" si="1378"/>
        <v>11.251200000000001</v>
      </c>
    </row>
    <row r="5451" spans="1:19">
      <c r="A5451" s="30" t="s">
        <v>400</v>
      </c>
      <c r="D5451" s="30" t="str">
        <f t="shared" si="1372"/>
        <v>102178</v>
      </c>
      <c r="E5451" s="30">
        <f t="shared" si="1376"/>
        <v>7</v>
      </c>
      <c r="F5451" s="30" t="str">
        <f t="shared" si="1373"/>
        <v>INF903J01HP0</v>
      </c>
      <c r="G5451" s="30">
        <f t="shared" si="1377"/>
        <v>20</v>
      </c>
      <c r="H5451" s="30" t="str">
        <f t="shared" si="1374"/>
        <v>-</v>
      </c>
      <c r="I5451" s="30">
        <f t="shared" si="1363"/>
        <v>22</v>
      </c>
      <c r="J5451" s="35" t="str">
        <f t="shared" si="1375"/>
        <v>Sundaram Monthly Income Plan-Growth</v>
      </c>
      <c r="K5451" s="35">
        <f t="shared" si="1364"/>
        <v>58</v>
      </c>
      <c r="L5451" s="30" t="str">
        <f t="shared" si="1365"/>
        <v>21.0774</v>
      </c>
      <c r="M5451" s="30">
        <f t="shared" si="1366"/>
        <v>66</v>
      </c>
      <c r="N5451" s="30" t="str">
        <f t="shared" si="1367"/>
        <v>21.0774</v>
      </c>
      <c r="O5451" s="30">
        <f t="shared" si="1368"/>
        <v>74</v>
      </c>
      <c r="P5451" s="30" t="str">
        <f t="shared" si="1369"/>
        <v>21.0774</v>
      </c>
      <c r="Q5451" s="30">
        <f t="shared" si="1370"/>
        <v>82</v>
      </c>
      <c r="R5451" s="36" t="str">
        <f t="shared" si="1371"/>
        <v>09-Sep-2016</v>
      </c>
      <c r="S5451" s="37">
        <f t="shared" si="1378"/>
        <v>21.077400000000001</v>
      </c>
    </row>
    <row r="5452" spans="1:19">
      <c r="A5452" s="30" t="s">
        <v>401</v>
      </c>
      <c r="D5452" s="30" t="str">
        <f t="shared" si="1372"/>
        <v>102177</v>
      </c>
      <c r="E5452" s="30">
        <f t="shared" si="1376"/>
        <v>7</v>
      </c>
      <c r="F5452" s="30" t="str">
        <f t="shared" si="1373"/>
        <v>INF903J01HS4</v>
      </c>
      <c r="G5452" s="30">
        <f t="shared" si="1377"/>
        <v>20</v>
      </c>
      <c r="H5452" s="30" t="str">
        <f t="shared" si="1374"/>
        <v>INF903J01HV8</v>
      </c>
      <c r="I5452" s="30">
        <f t="shared" si="1363"/>
        <v>33</v>
      </c>
      <c r="J5452" s="35" t="str">
        <f t="shared" si="1375"/>
        <v>Sundaram Monthly Income Plan-Half-yearly Dividend</v>
      </c>
      <c r="K5452" s="35">
        <f t="shared" si="1364"/>
        <v>83</v>
      </c>
      <c r="L5452" s="30" t="str">
        <f t="shared" si="1365"/>
        <v>11.3185</v>
      </c>
      <c r="M5452" s="30">
        <f t="shared" si="1366"/>
        <v>91</v>
      </c>
      <c r="N5452" s="30" t="str">
        <f t="shared" si="1367"/>
        <v>11.3185</v>
      </c>
      <c r="O5452" s="30">
        <f t="shared" si="1368"/>
        <v>99</v>
      </c>
      <c r="P5452" s="30" t="str">
        <f t="shared" si="1369"/>
        <v>11.3185</v>
      </c>
      <c r="Q5452" s="30">
        <f t="shared" si="1370"/>
        <v>107</v>
      </c>
      <c r="R5452" s="36" t="str">
        <f t="shared" si="1371"/>
        <v>09-Sep-2016</v>
      </c>
      <c r="S5452" s="37">
        <f t="shared" si="1378"/>
        <v>11.3185</v>
      </c>
    </row>
    <row r="5453" spans="1:19" ht="26">
      <c r="A5453" s="30" t="s">
        <v>402</v>
      </c>
      <c r="D5453" s="30" t="str">
        <f t="shared" si="1372"/>
        <v>118323</v>
      </c>
      <c r="E5453" s="30">
        <f t="shared" si="1376"/>
        <v>7</v>
      </c>
      <c r="F5453" s="30" t="str">
        <f t="shared" si="1373"/>
        <v>INF903J01MC8</v>
      </c>
      <c r="G5453" s="30">
        <f t="shared" si="1377"/>
        <v>20</v>
      </c>
      <c r="H5453" s="30" t="str">
        <f t="shared" si="1374"/>
        <v>-</v>
      </c>
      <c r="I5453" s="30">
        <f t="shared" ref="I5453:I5516" si="1379">IF($D5453="","",G5453+LEN(H5453)+1)</f>
        <v>22</v>
      </c>
      <c r="J5453" s="35" t="str">
        <f t="shared" si="1375"/>
        <v>Sundaram Monthly Income Plan - Aggressive Plan - Bonus Option</v>
      </c>
      <c r="K5453" s="35">
        <f t="shared" ref="K5453:K5516" si="1380">IF($D5453="","",I5453+LEN(J5453)+1)</f>
        <v>84</v>
      </c>
      <c r="L5453" s="30" t="str">
        <f t="shared" ref="L5453:L5516" si="1381">IF($D5453="","",MID($A5453,K5453+1,SEARCH(";",$A5453,K5453+1)-K5453-1))</f>
        <v>0.0000</v>
      </c>
      <c r="M5453" s="30">
        <f t="shared" ref="M5453:M5516" si="1382">IF($D5453="","",K5453+LEN(L5453)+1)</f>
        <v>91</v>
      </c>
      <c r="N5453" s="30" t="str">
        <f t="shared" ref="N5453:N5516" si="1383">IF($D5453="","",MID($A5453,M5453+1,SEARCH(";",$A5453,M5453+1)-M5453-1))</f>
        <v>0.0000</v>
      </c>
      <c r="O5453" s="30">
        <f t="shared" ref="O5453:O5516" si="1384">IF($D5453="","",M5453+LEN(N5453)+1)</f>
        <v>98</v>
      </c>
      <c r="P5453" s="30" t="str">
        <f t="shared" ref="P5453:P5516" si="1385">IF($D5453="","",MID($A5453,O5453+1,SEARCH(";",$A5453,O5453+1)-O5453-1))</f>
        <v>0.0000</v>
      </c>
      <c r="Q5453" s="30">
        <f t="shared" ref="Q5453:Q5516" si="1386">IF($D5453="","",O5453+LEN(P5453)+1)</f>
        <v>105</v>
      </c>
      <c r="R5453" s="36" t="str">
        <f t="shared" ref="R5453:R5516" si="1387">IF($D5453="","",MID($A5453,Q5453+1,15))</f>
        <v>17-Dec-2012</v>
      </c>
      <c r="S5453" s="37">
        <f t="shared" si="1378"/>
        <v>0</v>
      </c>
    </row>
    <row r="5454" spans="1:19" ht="26">
      <c r="A5454" s="30" t="s">
        <v>403</v>
      </c>
      <c r="D5454" s="30" t="str">
        <f t="shared" si="1372"/>
        <v>119639</v>
      </c>
      <c r="E5454" s="30">
        <f t="shared" si="1376"/>
        <v>7</v>
      </c>
      <c r="F5454" s="30" t="str">
        <f t="shared" si="1373"/>
        <v>INF903J01RM6</v>
      </c>
      <c r="G5454" s="30">
        <f t="shared" si="1377"/>
        <v>20</v>
      </c>
      <c r="H5454" s="30" t="str">
        <f t="shared" si="1374"/>
        <v>-</v>
      </c>
      <c r="I5454" s="30">
        <f t="shared" si="1379"/>
        <v>22</v>
      </c>
      <c r="J5454" s="35" t="str">
        <f t="shared" si="1375"/>
        <v>Sundaram Monthly Income Plan - Aggressive Plan - Direct Plan - Bonus  Option</v>
      </c>
      <c r="K5454" s="35">
        <f t="shared" si="1380"/>
        <v>99</v>
      </c>
      <c r="L5454" s="30" t="str">
        <f t="shared" si="1381"/>
        <v>0.0000</v>
      </c>
      <c r="M5454" s="30">
        <f t="shared" si="1382"/>
        <v>106</v>
      </c>
      <c r="N5454" s="30" t="str">
        <f t="shared" si="1383"/>
        <v>0.0000</v>
      </c>
      <c r="O5454" s="30">
        <f t="shared" si="1384"/>
        <v>113</v>
      </c>
      <c r="P5454" s="30" t="str">
        <f t="shared" si="1385"/>
        <v>0.0000</v>
      </c>
      <c r="Q5454" s="30">
        <f t="shared" si="1386"/>
        <v>120</v>
      </c>
      <c r="R5454" s="36" t="str">
        <f t="shared" si="1387"/>
        <v>26-Sep-2013</v>
      </c>
      <c r="S5454" s="37">
        <f t="shared" si="1378"/>
        <v>0</v>
      </c>
    </row>
    <row r="5455" spans="1:19" ht="26">
      <c r="A5455" s="30" t="s">
        <v>10884</v>
      </c>
      <c r="D5455" s="30" t="str">
        <f t="shared" si="1372"/>
        <v>119635</v>
      </c>
      <c r="E5455" s="30">
        <f t="shared" si="1376"/>
        <v>7</v>
      </c>
      <c r="F5455" s="30" t="str">
        <f t="shared" si="1373"/>
        <v>INF903J01OP6</v>
      </c>
      <c r="G5455" s="30">
        <f t="shared" si="1377"/>
        <v>20</v>
      </c>
      <c r="H5455" s="30" t="str">
        <f t="shared" si="1374"/>
        <v>-</v>
      </c>
      <c r="I5455" s="30">
        <f t="shared" si="1379"/>
        <v>22</v>
      </c>
      <c r="J5455" s="35" t="str">
        <f t="shared" si="1375"/>
        <v>Sundaram Monthly Income Plan - Aggressive Plan - Direct Plan - Growth Option</v>
      </c>
      <c r="K5455" s="35">
        <f t="shared" si="1380"/>
        <v>99</v>
      </c>
      <c r="L5455" s="30" t="str">
        <f t="shared" si="1381"/>
        <v>18.9126</v>
      </c>
      <c r="M5455" s="30">
        <f t="shared" si="1382"/>
        <v>107</v>
      </c>
      <c r="N5455" s="30" t="str">
        <f t="shared" si="1383"/>
        <v>18.9126</v>
      </c>
      <c r="O5455" s="30">
        <f t="shared" si="1384"/>
        <v>115</v>
      </c>
      <c r="P5455" s="30" t="str">
        <f t="shared" si="1385"/>
        <v>18.9126</v>
      </c>
      <c r="Q5455" s="30">
        <f t="shared" si="1386"/>
        <v>123</v>
      </c>
      <c r="R5455" s="36" t="str">
        <f t="shared" si="1387"/>
        <v>08-Aug-2017</v>
      </c>
      <c r="S5455" s="37">
        <f t="shared" si="1378"/>
        <v>18.912600000000001</v>
      </c>
    </row>
    <row r="5456" spans="1:19" ht="26">
      <c r="A5456" s="30" t="s">
        <v>10885</v>
      </c>
      <c r="D5456" s="30" t="str">
        <f t="shared" si="1372"/>
        <v>119638</v>
      </c>
      <c r="E5456" s="30">
        <f t="shared" si="1376"/>
        <v>7</v>
      </c>
      <c r="F5456" s="30" t="str">
        <f t="shared" si="1373"/>
        <v>INF903J01OS0</v>
      </c>
      <c r="G5456" s="30">
        <f t="shared" si="1377"/>
        <v>20</v>
      </c>
      <c r="H5456" s="30" t="str">
        <f t="shared" si="1374"/>
        <v>INF903J01OV4</v>
      </c>
      <c r="I5456" s="30">
        <f t="shared" si="1379"/>
        <v>33</v>
      </c>
      <c r="J5456" s="35" t="str">
        <f t="shared" si="1375"/>
        <v>Sundaram Monthly Income Plan - Aggressive Plan - Direct Plan - Half Yearly Dividend Option</v>
      </c>
      <c r="K5456" s="35">
        <f t="shared" si="1380"/>
        <v>124</v>
      </c>
      <c r="L5456" s="30" t="str">
        <f t="shared" si="1381"/>
        <v>14.9089</v>
      </c>
      <c r="M5456" s="30">
        <f t="shared" si="1382"/>
        <v>132</v>
      </c>
      <c r="N5456" s="30" t="str">
        <f t="shared" si="1383"/>
        <v>14.9089</v>
      </c>
      <c r="O5456" s="30">
        <f t="shared" si="1384"/>
        <v>140</v>
      </c>
      <c r="P5456" s="30" t="str">
        <f t="shared" si="1385"/>
        <v>14.9089</v>
      </c>
      <c r="Q5456" s="30">
        <f t="shared" si="1386"/>
        <v>148</v>
      </c>
      <c r="R5456" s="36" t="str">
        <f t="shared" si="1387"/>
        <v>08-Aug-2017</v>
      </c>
      <c r="S5456" s="37">
        <f t="shared" si="1378"/>
        <v>14.908899999999999</v>
      </c>
    </row>
    <row r="5457" spans="1:19" ht="26">
      <c r="A5457" s="30" t="s">
        <v>10886</v>
      </c>
      <c r="D5457" s="30" t="str">
        <f t="shared" si="1372"/>
        <v>119636</v>
      </c>
      <c r="E5457" s="30">
        <f t="shared" si="1376"/>
        <v>7</v>
      </c>
      <c r="F5457" s="30" t="str">
        <f t="shared" si="1373"/>
        <v>INF903J01OQ4</v>
      </c>
      <c r="G5457" s="30">
        <f t="shared" si="1377"/>
        <v>20</v>
      </c>
      <c r="H5457" s="30" t="str">
        <f t="shared" si="1374"/>
        <v>INF903J01OT8</v>
      </c>
      <c r="I5457" s="30">
        <f t="shared" si="1379"/>
        <v>33</v>
      </c>
      <c r="J5457" s="35" t="str">
        <f t="shared" si="1375"/>
        <v>Sundaram Monthly Income Plan - Aggressive Plan - Direct Plan - Monthly Dividend Option</v>
      </c>
      <c r="K5457" s="35">
        <f t="shared" si="1380"/>
        <v>120</v>
      </c>
      <c r="L5457" s="30" t="str">
        <f t="shared" si="1381"/>
        <v>14.7340</v>
      </c>
      <c r="M5457" s="30">
        <f t="shared" si="1382"/>
        <v>128</v>
      </c>
      <c r="N5457" s="30" t="str">
        <f t="shared" si="1383"/>
        <v>14.7340</v>
      </c>
      <c r="O5457" s="30">
        <f t="shared" si="1384"/>
        <v>136</v>
      </c>
      <c r="P5457" s="30" t="str">
        <f t="shared" si="1385"/>
        <v>14.7340</v>
      </c>
      <c r="Q5457" s="30">
        <f t="shared" si="1386"/>
        <v>144</v>
      </c>
      <c r="R5457" s="36" t="str">
        <f t="shared" si="1387"/>
        <v>08-Aug-2017</v>
      </c>
      <c r="S5457" s="37">
        <f t="shared" si="1378"/>
        <v>14.734</v>
      </c>
    </row>
    <row r="5458" spans="1:19" ht="26">
      <c r="A5458" s="30" t="s">
        <v>10887</v>
      </c>
      <c r="D5458" s="30" t="str">
        <f t="shared" si="1372"/>
        <v>119637</v>
      </c>
      <c r="E5458" s="30">
        <f t="shared" si="1376"/>
        <v>7</v>
      </c>
      <c r="F5458" s="30" t="str">
        <f t="shared" si="1373"/>
        <v>INF903J01OR2</v>
      </c>
      <c r="G5458" s="30">
        <f t="shared" si="1377"/>
        <v>20</v>
      </c>
      <c r="H5458" s="30" t="str">
        <f t="shared" si="1374"/>
        <v>INF903J01OU6</v>
      </c>
      <c r="I5458" s="30">
        <f t="shared" si="1379"/>
        <v>33</v>
      </c>
      <c r="J5458" s="35" t="str">
        <f t="shared" si="1375"/>
        <v>Sundaram Monthly Income Plan - Aggressive Plan - Direct Plan - Quarterly Dividend Option</v>
      </c>
      <c r="K5458" s="35">
        <f t="shared" si="1380"/>
        <v>122</v>
      </c>
      <c r="L5458" s="30" t="str">
        <f t="shared" si="1381"/>
        <v>14.9139</v>
      </c>
      <c r="M5458" s="30">
        <f t="shared" si="1382"/>
        <v>130</v>
      </c>
      <c r="N5458" s="30" t="str">
        <f t="shared" si="1383"/>
        <v>14.9139</v>
      </c>
      <c r="O5458" s="30">
        <f t="shared" si="1384"/>
        <v>138</v>
      </c>
      <c r="P5458" s="30" t="str">
        <f t="shared" si="1385"/>
        <v>14.9139</v>
      </c>
      <c r="Q5458" s="30">
        <f t="shared" si="1386"/>
        <v>146</v>
      </c>
      <c r="R5458" s="36" t="str">
        <f t="shared" si="1387"/>
        <v>08-Aug-2017</v>
      </c>
      <c r="S5458" s="37">
        <f t="shared" si="1378"/>
        <v>14.9139</v>
      </c>
    </row>
    <row r="5459" spans="1:19">
      <c r="A5459" s="30" t="s">
        <v>10888</v>
      </c>
      <c r="D5459" s="30" t="str">
        <f t="shared" si="1372"/>
        <v>112867</v>
      </c>
      <c r="E5459" s="30">
        <f t="shared" si="1376"/>
        <v>7</v>
      </c>
      <c r="F5459" s="30" t="str">
        <f t="shared" si="1373"/>
        <v>INF903J01HC8</v>
      </c>
      <c r="G5459" s="30">
        <f t="shared" si="1377"/>
        <v>20</v>
      </c>
      <c r="H5459" s="30" t="str">
        <f t="shared" si="1374"/>
        <v>INF903J01HF1</v>
      </c>
      <c r="I5459" s="30">
        <f t="shared" si="1379"/>
        <v>33</v>
      </c>
      <c r="J5459" s="35" t="str">
        <f t="shared" si="1375"/>
        <v>Sundaram Monthly Income Plan AGGRESSIVE - DIVDEND</v>
      </c>
      <c r="K5459" s="35">
        <f t="shared" si="1380"/>
        <v>83</v>
      </c>
      <c r="L5459" s="30" t="str">
        <f t="shared" si="1381"/>
        <v>14.6107</v>
      </c>
      <c r="M5459" s="30">
        <f t="shared" si="1382"/>
        <v>91</v>
      </c>
      <c r="N5459" s="30" t="str">
        <f t="shared" si="1383"/>
        <v>14.6107</v>
      </c>
      <c r="O5459" s="30">
        <f t="shared" si="1384"/>
        <v>99</v>
      </c>
      <c r="P5459" s="30" t="str">
        <f t="shared" si="1385"/>
        <v>14.6107</v>
      </c>
      <c r="Q5459" s="30">
        <f t="shared" si="1386"/>
        <v>107</v>
      </c>
      <c r="R5459" s="36" t="str">
        <f t="shared" si="1387"/>
        <v>08-Aug-2017</v>
      </c>
      <c r="S5459" s="37">
        <f t="shared" si="1378"/>
        <v>14.6107</v>
      </c>
    </row>
    <row r="5460" spans="1:19">
      <c r="A5460" s="30" t="s">
        <v>10889</v>
      </c>
      <c r="D5460" s="30" t="str">
        <f t="shared" si="1372"/>
        <v>112868</v>
      </c>
      <c r="E5460" s="30">
        <f t="shared" si="1376"/>
        <v>7</v>
      </c>
      <c r="F5460" s="30" t="str">
        <f t="shared" si="1373"/>
        <v>INF903J01HB0</v>
      </c>
      <c r="G5460" s="30">
        <f t="shared" si="1377"/>
        <v>20</v>
      </c>
      <c r="H5460" s="30" t="str">
        <f t="shared" si="1374"/>
        <v>-</v>
      </c>
      <c r="I5460" s="30">
        <f t="shared" si="1379"/>
        <v>22</v>
      </c>
      <c r="J5460" s="35" t="str">
        <f t="shared" si="1375"/>
        <v>Sundaram Monthly Income Plan AGGRESSIVE - GROWTH</v>
      </c>
      <c r="K5460" s="35">
        <f t="shared" si="1380"/>
        <v>71</v>
      </c>
      <c r="L5460" s="30" t="str">
        <f t="shared" si="1381"/>
        <v>18.5382</v>
      </c>
      <c r="M5460" s="30">
        <f t="shared" si="1382"/>
        <v>79</v>
      </c>
      <c r="N5460" s="30" t="str">
        <f t="shared" si="1383"/>
        <v>18.5382</v>
      </c>
      <c r="O5460" s="30">
        <f t="shared" si="1384"/>
        <v>87</v>
      </c>
      <c r="P5460" s="30" t="str">
        <f t="shared" si="1385"/>
        <v>18.5382</v>
      </c>
      <c r="Q5460" s="30">
        <f t="shared" si="1386"/>
        <v>95</v>
      </c>
      <c r="R5460" s="36" t="str">
        <f t="shared" si="1387"/>
        <v>08-Aug-2017</v>
      </c>
      <c r="S5460" s="37">
        <f t="shared" si="1378"/>
        <v>18.5382</v>
      </c>
    </row>
    <row r="5461" spans="1:19" ht="26">
      <c r="A5461" s="30" t="s">
        <v>10890</v>
      </c>
      <c r="D5461" s="30" t="str">
        <f t="shared" si="1372"/>
        <v>112869</v>
      </c>
      <c r="E5461" s="30">
        <f t="shared" si="1376"/>
        <v>7</v>
      </c>
      <c r="F5461" s="30" t="str">
        <f t="shared" si="1373"/>
        <v>INF903J01HE4</v>
      </c>
      <c r="G5461" s="30">
        <f t="shared" si="1377"/>
        <v>20</v>
      </c>
      <c r="H5461" s="30" t="str">
        <f t="shared" si="1374"/>
        <v>INF903J01HH7</v>
      </c>
      <c r="I5461" s="30">
        <f t="shared" si="1379"/>
        <v>33</v>
      </c>
      <c r="J5461" s="35" t="str">
        <f t="shared" si="1375"/>
        <v>Sundaram Monthly Income Plan AGGRESSIVE - Half-yearly Dividend</v>
      </c>
      <c r="K5461" s="35">
        <f t="shared" si="1380"/>
        <v>96</v>
      </c>
      <c r="L5461" s="30" t="str">
        <f t="shared" si="1381"/>
        <v>14.6114</v>
      </c>
      <c r="M5461" s="30">
        <f t="shared" si="1382"/>
        <v>104</v>
      </c>
      <c r="N5461" s="30" t="str">
        <f t="shared" si="1383"/>
        <v>14.6114</v>
      </c>
      <c r="O5461" s="30">
        <f t="shared" si="1384"/>
        <v>112</v>
      </c>
      <c r="P5461" s="30" t="str">
        <f t="shared" si="1385"/>
        <v>14.6114</v>
      </c>
      <c r="Q5461" s="30">
        <f t="shared" si="1386"/>
        <v>120</v>
      </c>
      <c r="R5461" s="36" t="str">
        <f t="shared" si="1387"/>
        <v>08-Aug-2017</v>
      </c>
      <c r="S5461" s="37">
        <f t="shared" si="1378"/>
        <v>14.6114</v>
      </c>
    </row>
    <row r="5462" spans="1:19" ht="26">
      <c r="A5462" s="30" t="s">
        <v>10891</v>
      </c>
      <c r="D5462" s="30" t="str">
        <f t="shared" si="1372"/>
        <v>112870</v>
      </c>
      <c r="E5462" s="30">
        <f t="shared" si="1376"/>
        <v>7</v>
      </c>
      <c r="F5462" s="30" t="str">
        <f t="shared" si="1373"/>
        <v>INF903J01HD6</v>
      </c>
      <c r="G5462" s="30">
        <f t="shared" si="1377"/>
        <v>20</v>
      </c>
      <c r="H5462" s="30" t="str">
        <f t="shared" si="1374"/>
        <v>INF903J01HG9</v>
      </c>
      <c r="I5462" s="30">
        <f t="shared" si="1379"/>
        <v>33</v>
      </c>
      <c r="J5462" s="35" t="str">
        <f t="shared" si="1375"/>
        <v>Sundaram Monthly Income Plan AGGRESSIVE - Quarterly Dividend</v>
      </c>
      <c r="K5462" s="35">
        <f t="shared" si="1380"/>
        <v>94</v>
      </c>
      <c r="L5462" s="30" t="str">
        <f t="shared" si="1381"/>
        <v>14.6642</v>
      </c>
      <c r="M5462" s="30">
        <f t="shared" si="1382"/>
        <v>102</v>
      </c>
      <c r="N5462" s="30" t="str">
        <f t="shared" si="1383"/>
        <v>14.6642</v>
      </c>
      <c r="O5462" s="30">
        <f t="shared" si="1384"/>
        <v>110</v>
      </c>
      <c r="P5462" s="30" t="str">
        <f t="shared" si="1385"/>
        <v>14.6642</v>
      </c>
      <c r="Q5462" s="30">
        <f t="shared" si="1386"/>
        <v>118</v>
      </c>
      <c r="R5462" s="36" t="str">
        <f t="shared" si="1387"/>
        <v>08-Aug-2017</v>
      </c>
      <c r="S5462" s="37">
        <f t="shared" si="1378"/>
        <v>14.664199999999999</v>
      </c>
    </row>
    <row r="5463" spans="1:19">
      <c r="A5463" s="30" t="s">
        <v>6323</v>
      </c>
      <c r="D5463" s="30" t="str">
        <f t="shared" si="1372"/>
        <v>134363</v>
      </c>
      <c r="E5463" s="30">
        <f t="shared" si="1376"/>
        <v>7</v>
      </c>
      <c r="F5463" s="30" t="str">
        <f t="shared" si="1373"/>
        <v>INF903J017I5</v>
      </c>
      <c r="G5463" s="30">
        <f t="shared" si="1377"/>
        <v>20</v>
      </c>
      <c r="H5463" s="30" t="str">
        <f t="shared" si="1374"/>
        <v>-</v>
      </c>
      <c r="I5463" s="30">
        <f t="shared" si="1379"/>
        <v>22</v>
      </c>
      <c r="J5463" s="35" t="str">
        <f t="shared" si="1375"/>
        <v>Sundaram Banking &amp; PSU Debt Fund - Direct Growth</v>
      </c>
      <c r="K5463" s="35">
        <f t="shared" si="1380"/>
        <v>71</v>
      </c>
      <c r="L5463" s="30" t="str">
        <f t="shared" si="1381"/>
        <v>11.7065</v>
      </c>
      <c r="M5463" s="30">
        <f t="shared" si="1382"/>
        <v>79</v>
      </c>
      <c r="N5463" s="30" t="str">
        <f t="shared" si="1383"/>
        <v>11.7065</v>
      </c>
      <c r="O5463" s="30">
        <f t="shared" si="1384"/>
        <v>87</v>
      </c>
      <c r="P5463" s="30" t="str">
        <f t="shared" si="1385"/>
        <v>11.7065</v>
      </c>
      <c r="Q5463" s="30">
        <f t="shared" si="1386"/>
        <v>95</v>
      </c>
      <c r="R5463" s="36" t="str">
        <f t="shared" si="1387"/>
        <v>17-Mar-2017</v>
      </c>
      <c r="S5463" s="37">
        <f t="shared" si="1378"/>
        <v>11.7065</v>
      </c>
    </row>
    <row r="5464" spans="1:19">
      <c r="A5464" s="30" t="s">
        <v>6324</v>
      </c>
      <c r="D5464" s="30" t="str">
        <f t="shared" si="1372"/>
        <v>134370</v>
      </c>
      <c r="E5464" s="30">
        <f t="shared" si="1376"/>
        <v>7</v>
      </c>
      <c r="F5464" s="30" t="str">
        <f t="shared" si="1373"/>
        <v>INF903J012J4</v>
      </c>
      <c r="G5464" s="30">
        <f t="shared" si="1377"/>
        <v>20</v>
      </c>
      <c r="H5464" s="30" t="str">
        <f t="shared" si="1374"/>
        <v>INF903J013J2</v>
      </c>
      <c r="I5464" s="30">
        <f t="shared" si="1379"/>
        <v>33</v>
      </c>
      <c r="J5464" s="35" t="str">
        <f t="shared" si="1375"/>
        <v>Sundaram Banking &amp; PSU Debt Fund - Direct Monthly Dividend</v>
      </c>
      <c r="K5464" s="35">
        <f t="shared" si="1380"/>
        <v>92</v>
      </c>
      <c r="L5464" s="30" t="str">
        <f t="shared" si="1381"/>
        <v>11.4008</v>
      </c>
      <c r="M5464" s="30">
        <f t="shared" si="1382"/>
        <v>100</v>
      </c>
      <c r="N5464" s="30" t="str">
        <f t="shared" si="1383"/>
        <v>11.4008</v>
      </c>
      <c r="O5464" s="30">
        <f t="shared" si="1384"/>
        <v>108</v>
      </c>
      <c r="P5464" s="30" t="str">
        <f t="shared" si="1385"/>
        <v>11.4008</v>
      </c>
      <c r="Q5464" s="30">
        <f t="shared" si="1386"/>
        <v>116</v>
      </c>
      <c r="R5464" s="36" t="str">
        <f t="shared" si="1387"/>
        <v>17-Mar-2017</v>
      </c>
      <c r="S5464" s="37">
        <f t="shared" si="1378"/>
        <v>11.4008</v>
      </c>
    </row>
    <row r="5465" spans="1:19" ht="26">
      <c r="A5465" s="30" t="s">
        <v>404</v>
      </c>
      <c r="D5465" s="30" t="str">
        <f t="shared" si="1372"/>
        <v>134369</v>
      </c>
      <c r="E5465" s="30">
        <f t="shared" si="1376"/>
        <v>7</v>
      </c>
      <c r="F5465" s="30" t="str">
        <f t="shared" si="1373"/>
        <v>INF903J019I1</v>
      </c>
      <c r="G5465" s="30">
        <f t="shared" si="1377"/>
        <v>20</v>
      </c>
      <c r="H5465" s="30" t="str">
        <f t="shared" si="1374"/>
        <v>INF903J014J0</v>
      </c>
      <c r="I5465" s="30">
        <f t="shared" si="1379"/>
        <v>33</v>
      </c>
      <c r="J5465" s="35" t="str">
        <f t="shared" si="1375"/>
        <v>Sundaram Banking &amp; PSU Debt Fund - Direct Quarterly Dividend</v>
      </c>
      <c r="K5465" s="35">
        <f t="shared" si="1380"/>
        <v>94</v>
      </c>
      <c r="L5465" s="30" t="str">
        <f t="shared" si="1381"/>
        <v>10.6356</v>
      </c>
      <c r="M5465" s="30">
        <f t="shared" si="1382"/>
        <v>102</v>
      </c>
      <c r="N5465" s="30" t="str">
        <f t="shared" si="1383"/>
        <v>10.6356</v>
      </c>
      <c r="O5465" s="30">
        <f t="shared" si="1384"/>
        <v>110</v>
      </c>
      <c r="P5465" s="30" t="str">
        <f t="shared" si="1385"/>
        <v>10.6356</v>
      </c>
      <c r="Q5465" s="30">
        <f t="shared" si="1386"/>
        <v>118</v>
      </c>
      <c r="R5465" s="36" t="str">
        <f t="shared" si="1387"/>
        <v>31-Mar-2016</v>
      </c>
      <c r="S5465" s="37">
        <f t="shared" si="1378"/>
        <v>10.6356</v>
      </c>
    </row>
    <row r="5466" spans="1:19">
      <c r="A5466" s="30" t="s">
        <v>6275</v>
      </c>
      <c r="D5466" s="30" t="str">
        <f t="shared" si="1372"/>
        <v>134355</v>
      </c>
      <c r="E5466" s="30">
        <f t="shared" si="1376"/>
        <v>7</v>
      </c>
      <c r="F5466" s="30" t="str">
        <f t="shared" si="1373"/>
        <v>INF903J016I7</v>
      </c>
      <c r="G5466" s="30">
        <f t="shared" si="1377"/>
        <v>20</v>
      </c>
      <c r="H5466" s="30" t="str">
        <f t="shared" si="1374"/>
        <v>-</v>
      </c>
      <c r="I5466" s="30">
        <f t="shared" si="1379"/>
        <v>22</v>
      </c>
      <c r="J5466" s="35" t="str">
        <f t="shared" si="1375"/>
        <v>Sundaram Banking &amp; PSU Debt Fund - Regular Annual Bonus</v>
      </c>
      <c r="K5466" s="35">
        <f t="shared" si="1380"/>
        <v>78</v>
      </c>
      <c r="L5466" s="30" t="str">
        <f t="shared" si="1381"/>
        <v>11.6319</v>
      </c>
      <c r="M5466" s="30">
        <f t="shared" si="1382"/>
        <v>86</v>
      </c>
      <c r="N5466" s="30" t="str">
        <f t="shared" si="1383"/>
        <v>11.6319</v>
      </c>
      <c r="O5466" s="30">
        <f t="shared" si="1384"/>
        <v>94</v>
      </c>
      <c r="P5466" s="30" t="str">
        <f t="shared" si="1385"/>
        <v>11.6319</v>
      </c>
      <c r="Q5466" s="30">
        <f t="shared" si="1386"/>
        <v>102</v>
      </c>
      <c r="R5466" s="36" t="str">
        <f t="shared" si="1387"/>
        <v>17-Feb-2017</v>
      </c>
      <c r="S5466" s="37">
        <f t="shared" si="1378"/>
        <v>11.6319</v>
      </c>
    </row>
    <row r="5467" spans="1:19">
      <c r="A5467" s="30" t="s">
        <v>6325</v>
      </c>
      <c r="D5467" s="30" t="str">
        <f t="shared" si="1372"/>
        <v>134356</v>
      </c>
      <c r="E5467" s="30">
        <f t="shared" si="1376"/>
        <v>7</v>
      </c>
      <c r="F5467" s="30" t="str">
        <f t="shared" si="1373"/>
        <v>INF903J016H9</v>
      </c>
      <c r="G5467" s="30">
        <f t="shared" si="1377"/>
        <v>20</v>
      </c>
      <c r="H5467" s="30" t="str">
        <f t="shared" si="1374"/>
        <v>-</v>
      </c>
      <c r="I5467" s="30">
        <f t="shared" si="1379"/>
        <v>22</v>
      </c>
      <c r="J5467" s="35" t="str">
        <f t="shared" si="1375"/>
        <v>Sundaram Banking &amp; PSU Debt Fund - Regular Growth</v>
      </c>
      <c r="K5467" s="35">
        <f t="shared" si="1380"/>
        <v>72</v>
      </c>
      <c r="L5467" s="30" t="str">
        <f t="shared" si="1381"/>
        <v>11.6493</v>
      </c>
      <c r="M5467" s="30">
        <f t="shared" si="1382"/>
        <v>80</v>
      </c>
      <c r="N5467" s="30" t="str">
        <f t="shared" si="1383"/>
        <v>11.6493</v>
      </c>
      <c r="O5467" s="30">
        <f t="shared" si="1384"/>
        <v>88</v>
      </c>
      <c r="P5467" s="30" t="str">
        <f t="shared" si="1385"/>
        <v>11.6493</v>
      </c>
      <c r="Q5467" s="30">
        <f t="shared" si="1386"/>
        <v>96</v>
      </c>
      <c r="R5467" s="36" t="str">
        <f t="shared" si="1387"/>
        <v>17-Mar-2017</v>
      </c>
      <c r="S5467" s="37">
        <f t="shared" si="1378"/>
        <v>11.6493</v>
      </c>
    </row>
    <row r="5468" spans="1:19" ht="26">
      <c r="A5468" s="30" t="s">
        <v>6326</v>
      </c>
      <c r="D5468" s="30" t="str">
        <f t="shared" si="1372"/>
        <v>134359</v>
      </c>
      <c r="E5468" s="30">
        <f t="shared" si="1376"/>
        <v>7</v>
      </c>
      <c r="F5468" s="30" t="str">
        <f t="shared" si="1373"/>
        <v>INF903J018H5</v>
      </c>
      <c r="G5468" s="30">
        <f t="shared" si="1377"/>
        <v>20</v>
      </c>
      <c r="H5468" s="30" t="str">
        <f t="shared" si="1374"/>
        <v>INF903J012I6</v>
      </c>
      <c r="I5468" s="30">
        <f t="shared" si="1379"/>
        <v>33</v>
      </c>
      <c r="J5468" s="35" t="str">
        <f t="shared" si="1375"/>
        <v>Sundaram Banking &amp; PSU Debt Fund - Regular Monthly Dividend</v>
      </c>
      <c r="K5468" s="35">
        <f t="shared" si="1380"/>
        <v>93</v>
      </c>
      <c r="L5468" s="30" t="str">
        <f t="shared" si="1381"/>
        <v>11.1411</v>
      </c>
      <c r="M5468" s="30">
        <f t="shared" si="1382"/>
        <v>101</v>
      </c>
      <c r="N5468" s="30" t="str">
        <f t="shared" si="1383"/>
        <v>11.1411</v>
      </c>
      <c r="O5468" s="30">
        <f t="shared" si="1384"/>
        <v>109</v>
      </c>
      <c r="P5468" s="30" t="str">
        <f t="shared" si="1385"/>
        <v>11.1411</v>
      </c>
      <c r="Q5468" s="30">
        <f t="shared" si="1386"/>
        <v>117</v>
      </c>
      <c r="R5468" s="36" t="str">
        <f t="shared" si="1387"/>
        <v>17-Mar-2017</v>
      </c>
      <c r="S5468" s="37">
        <f t="shared" si="1378"/>
        <v>11.1411</v>
      </c>
    </row>
    <row r="5469" spans="1:19">
      <c r="A5469" s="30" t="s">
        <v>405</v>
      </c>
      <c r="D5469" s="30" t="str">
        <f t="shared" si="1372"/>
        <v>134361</v>
      </c>
      <c r="E5469" s="30">
        <f t="shared" si="1376"/>
        <v>7</v>
      </c>
      <c r="F5469" s="30" t="str">
        <f t="shared" si="1373"/>
        <v>INF903J014I2</v>
      </c>
      <c r="G5469" s="30">
        <f t="shared" si="1377"/>
        <v>20</v>
      </c>
      <c r="H5469" s="30" t="str">
        <f t="shared" si="1374"/>
        <v>-</v>
      </c>
      <c r="I5469" s="30">
        <f t="shared" si="1379"/>
        <v>22</v>
      </c>
      <c r="J5469" s="35" t="str">
        <f t="shared" si="1375"/>
        <v>Sundaram Banking &amp; PSU Debt Fund - Regular Quarterly Bonus</v>
      </c>
      <c r="K5469" s="35">
        <f t="shared" si="1380"/>
        <v>81</v>
      </c>
      <c r="L5469" s="30" t="str">
        <f t="shared" si="1381"/>
        <v>11.1681</v>
      </c>
      <c r="M5469" s="30">
        <f t="shared" si="1382"/>
        <v>89</v>
      </c>
      <c r="N5469" s="30" t="str">
        <f t="shared" si="1383"/>
        <v>11.1681</v>
      </c>
      <c r="O5469" s="30">
        <f t="shared" si="1384"/>
        <v>97</v>
      </c>
      <c r="P5469" s="30" t="str">
        <f t="shared" si="1385"/>
        <v>11.1681</v>
      </c>
      <c r="Q5469" s="30">
        <f t="shared" si="1386"/>
        <v>105</v>
      </c>
      <c r="R5469" s="36" t="str">
        <f t="shared" si="1387"/>
        <v>16-Aug-2016</v>
      </c>
      <c r="S5469" s="37">
        <f t="shared" si="1378"/>
        <v>11.168100000000001</v>
      </c>
    </row>
    <row r="5470" spans="1:19" ht="26">
      <c r="A5470" s="30" t="s">
        <v>6327</v>
      </c>
      <c r="D5470" s="30" t="str">
        <f t="shared" si="1372"/>
        <v>134360</v>
      </c>
      <c r="E5470" s="30">
        <f t="shared" si="1376"/>
        <v>7</v>
      </c>
      <c r="F5470" s="30" t="str">
        <f t="shared" si="1373"/>
        <v>INF903J017H7</v>
      </c>
      <c r="G5470" s="30">
        <f t="shared" si="1377"/>
        <v>20</v>
      </c>
      <c r="H5470" s="30" t="str">
        <f t="shared" si="1374"/>
        <v>INF903J011I8</v>
      </c>
      <c r="I5470" s="30">
        <f t="shared" si="1379"/>
        <v>33</v>
      </c>
      <c r="J5470" s="35" t="str">
        <f t="shared" si="1375"/>
        <v>Sundaram Banking &amp; PSU Debt Fund - Regular Weekly Dividend</v>
      </c>
      <c r="K5470" s="35">
        <f t="shared" si="1380"/>
        <v>92</v>
      </c>
      <c r="L5470" s="30" t="str">
        <f t="shared" si="1381"/>
        <v>10.1418</v>
      </c>
      <c r="M5470" s="30">
        <f t="shared" si="1382"/>
        <v>100</v>
      </c>
      <c r="N5470" s="30" t="str">
        <f t="shared" si="1383"/>
        <v>10.1418</v>
      </c>
      <c r="O5470" s="30">
        <f t="shared" si="1384"/>
        <v>108</v>
      </c>
      <c r="P5470" s="30" t="str">
        <f t="shared" si="1385"/>
        <v>10.1418</v>
      </c>
      <c r="Q5470" s="30">
        <f t="shared" si="1386"/>
        <v>116</v>
      </c>
      <c r="R5470" s="36" t="str">
        <f t="shared" si="1387"/>
        <v>17-Mar-2017</v>
      </c>
      <c r="S5470" s="37">
        <f t="shared" si="1378"/>
        <v>10.1418</v>
      </c>
    </row>
    <row r="5471" spans="1:19" ht="26">
      <c r="A5471" s="30" t="s">
        <v>6328</v>
      </c>
      <c r="D5471" s="30" t="str">
        <f t="shared" si="1372"/>
        <v>134362</v>
      </c>
      <c r="E5471" s="30">
        <f t="shared" si="1376"/>
        <v>7</v>
      </c>
      <c r="F5471" s="30" t="str">
        <f t="shared" si="1373"/>
        <v>INF903J019H3</v>
      </c>
      <c r="G5471" s="30">
        <f t="shared" si="1377"/>
        <v>20</v>
      </c>
      <c r="H5471" s="30" t="str">
        <f t="shared" si="1374"/>
        <v>INF903J013I4</v>
      </c>
      <c r="I5471" s="30">
        <f t="shared" si="1379"/>
        <v>33</v>
      </c>
      <c r="J5471" s="35" t="str">
        <f t="shared" si="1375"/>
        <v>Sundaram Banking &amp; PSU Debt Fund Regular Quarterly Dividend</v>
      </c>
      <c r="K5471" s="35">
        <f t="shared" si="1380"/>
        <v>93</v>
      </c>
      <c r="L5471" s="30" t="str">
        <f t="shared" si="1381"/>
        <v>11.0236</v>
      </c>
      <c r="M5471" s="30">
        <f t="shared" si="1382"/>
        <v>101</v>
      </c>
      <c r="N5471" s="30" t="str">
        <f t="shared" si="1383"/>
        <v>11.0236</v>
      </c>
      <c r="O5471" s="30">
        <f t="shared" si="1384"/>
        <v>109</v>
      </c>
      <c r="P5471" s="30" t="str">
        <f t="shared" si="1385"/>
        <v>11.0236</v>
      </c>
      <c r="Q5471" s="30">
        <f t="shared" si="1386"/>
        <v>117</v>
      </c>
      <c r="R5471" s="36" t="str">
        <f t="shared" si="1387"/>
        <v>17-Mar-2017</v>
      </c>
      <c r="S5471" s="37">
        <f t="shared" si="1378"/>
        <v>11.0236</v>
      </c>
    </row>
    <row r="5472" spans="1:19" ht="26">
      <c r="A5472" s="30" t="s">
        <v>6329</v>
      </c>
      <c r="D5472" s="30" t="str">
        <f t="shared" si="1372"/>
        <v>134358</v>
      </c>
      <c r="E5472" s="30">
        <f t="shared" si="1376"/>
        <v>7</v>
      </c>
      <c r="F5472" s="30" t="str">
        <f t="shared" si="1373"/>
        <v>-</v>
      </c>
      <c r="G5472" s="30">
        <f t="shared" si="1377"/>
        <v>9</v>
      </c>
      <c r="H5472" s="30" t="str">
        <f t="shared" si="1374"/>
        <v>INF903J010I0</v>
      </c>
      <c r="I5472" s="30">
        <f t="shared" si="1379"/>
        <v>22</v>
      </c>
      <c r="J5472" s="35" t="str">
        <f t="shared" si="1375"/>
        <v>SundaramBanking&amp;PSUDebtFund-RegularDailyDividendReinvestment</v>
      </c>
      <c r="K5472" s="35">
        <f t="shared" si="1380"/>
        <v>83</v>
      </c>
      <c r="L5472" s="30" t="str">
        <f t="shared" si="1381"/>
        <v>11.6582</v>
      </c>
      <c r="M5472" s="30">
        <f t="shared" si="1382"/>
        <v>91</v>
      </c>
      <c r="N5472" s="30" t="str">
        <f t="shared" si="1383"/>
        <v>11.6582</v>
      </c>
      <c r="O5472" s="30">
        <f t="shared" si="1384"/>
        <v>99</v>
      </c>
      <c r="P5472" s="30" t="str">
        <f t="shared" si="1385"/>
        <v>11.6582</v>
      </c>
      <c r="Q5472" s="30">
        <f t="shared" si="1386"/>
        <v>107</v>
      </c>
      <c r="R5472" s="36" t="str">
        <f t="shared" si="1387"/>
        <v>17-Mar-2017</v>
      </c>
      <c r="S5472" s="37">
        <f t="shared" si="1378"/>
        <v>11.658200000000001</v>
      </c>
    </row>
    <row r="5473" spans="1:19">
      <c r="A5473" s="30" t="s">
        <v>10892</v>
      </c>
      <c r="D5473" s="30" t="str">
        <f t="shared" si="1372"/>
        <v>119676</v>
      </c>
      <c r="E5473" s="30">
        <f t="shared" si="1376"/>
        <v>7</v>
      </c>
      <c r="F5473" s="30" t="str">
        <f t="shared" si="1373"/>
        <v>INF903J01PH0</v>
      </c>
      <c r="G5473" s="30">
        <f t="shared" si="1377"/>
        <v>20</v>
      </c>
      <c r="H5473" s="30" t="str">
        <f t="shared" si="1374"/>
        <v>INF903J01PM0</v>
      </c>
      <c r="I5473" s="30">
        <f t="shared" si="1379"/>
        <v>33</v>
      </c>
      <c r="J5473" s="35" t="str">
        <f t="shared" si="1375"/>
        <v>Sundaram Bond Saver - Direct Plan - Annual Dividend Option</v>
      </c>
      <c r="K5473" s="35">
        <f t="shared" si="1380"/>
        <v>92</v>
      </c>
      <c r="L5473" s="30" t="str">
        <f t="shared" si="1381"/>
        <v>12.6075</v>
      </c>
      <c r="M5473" s="30">
        <f t="shared" si="1382"/>
        <v>100</v>
      </c>
      <c r="N5473" s="30" t="str">
        <f t="shared" si="1383"/>
        <v>12.4814</v>
      </c>
      <c r="O5473" s="30">
        <f t="shared" si="1384"/>
        <v>108</v>
      </c>
      <c r="P5473" s="30" t="str">
        <f t="shared" si="1385"/>
        <v>12.6075</v>
      </c>
      <c r="Q5473" s="30">
        <f t="shared" si="1386"/>
        <v>116</v>
      </c>
      <c r="R5473" s="36" t="str">
        <f t="shared" si="1387"/>
        <v>08-Aug-2017</v>
      </c>
      <c r="S5473" s="37">
        <f t="shared" si="1378"/>
        <v>12.6075</v>
      </c>
    </row>
    <row r="5474" spans="1:19">
      <c r="A5474" s="30" t="s">
        <v>406</v>
      </c>
      <c r="D5474" s="30" t="str">
        <f t="shared" si="1372"/>
        <v>119673</v>
      </c>
      <c r="E5474" s="30">
        <f t="shared" si="1376"/>
        <v>7</v>
      </c>
      <c r="F5474" s="30" t="str">
        <f t="shared" si="1373"/>
        <v>INF903J01PN8</v>
      </c>
      <c r="G5474" s="30">
        <f t="shared" si="1377"/>
        <v>20</v>
      </c>
      <c r="H5474" s="30" t="str">
        <f t="shared" si="1374"/>
        <v>-</v>
      </c>
      <c r="I5474" s="30">
        <f t="shared" si="1379"/>
        <v>22</v>
      </c>
      <c r="J5474" s="35" t="str">
        <f t="shared" si="1375"/>
        <v>Sundaram Bond Saver - Direct Plan - Bonus Option</v>
      </c>
      <c r="K5474" s="35">
        <f t="shared" si="1380"/>
        <v>71</v>
      </c>
      <c r="L5474" s="30" t="str">
        <f t="shared" si="1381"/>
        <v>0.0000</v>
      </c>
      <c r="M5474" s="30">
        <f t="shared" si="1382"/>
        <v>78</v>
      </c>
      <c r="N5474" s="30" t="str">
        <f t="shared" si="1383"/>
        <v>0.0000</v>
      </c>
      <c r="O5474" s="30">
        <f t="shared" si="1384"/>
        <v>85</v>
      </c>
      <c r="P5474" s="30" t="str">
        <f t="shared" si="1385"/>
        <v>0.0000</v>
      </c>
      <c r="Q5474" s="30">
        <f t="shared" si="1386"/>
        <v>92</v>
      </c>
      <c r="R5474" s="36" t="str">
        <f t="shared" si="1387"/>
        <v>26-Sep-2013</v>
      </c>
      <c r="S5474" s="37">
        <f t="shared" si="1378"/>
        <v>0</v>
      </c>
    </row>
    <row r="5475" spans="1:19">
      <c r="A5475" s="30" t="s">
        <v>10893</v>
      </c>
      <c r="D5475" s="30" t="str">
        <f t="shared" si="1372"/>
        <v>119675</v>
      </c>
      <c r="E5475" s="30">
        <f t="shared" si="1376"/>
        <v>7</v>
      </c>
      <c r="F5475" s="30" t="str">
        <f t="shared" si="1373"/>
        <v>INF903J01PO6</v>
      </c>
      <c r="G5475" s="30">
        <f t="shared" si="1377"/>
        <v>20</v>
      </c>
      <c r="H5475" s="30" t="str">
        <f t="shared" si="1374"/>
        <v>-</v>
      </c>
      <c r="I5475" s="30">
        <f t="shared" si="1379"/>
        <v>22</v>
      </c>
      <c r="J5475" s="35" t="str">
        <f t="shared" si="1375"/>
        <v>Sundaram Bond Saver - Direct Plan - Growth Option</v>
      </c>
      <c r="K5475" s="35">
        <f t="shared" si="1380"/>
        <v>72</v>
      </c>
      <c r="L5475" s="30" t="str">
        <f t="shared" si="1381"/>
        <v>49.6898</v>
      </c>
      <c r="M5475" s="30">
        <f t="shared" si="1382"/>
        <v>80</v>
      </c>
      <c r="N5475" s="30" t="str">
        <f t="shared" si="1383"/>
        <v>49.1929</v>
      </c>
      <c r="O5475" s="30">
        <f t="shared" si="1384"/>
        <v>88</v>
      </c>
      <c r="P5475" s="30" t="str">
        <f t="shared" si="1385"/>
        <v>49.6898</v>
      </c>
      <c r="Q5475" s="30">
        <f t="shared" si="1386"/>
        <v>96</v>
      </c>
      <c r="R5475" s="36" t="str">
        <f t="shared" si="1387"/>
        <v>08-Aug-2017</v>
      </c>
      <c r="S5475" s="37">
        <f t="shared" si="1378"/>
        <v>49.689799999999998</v>
      </c>
    </row>
    <row r="5476" spans="1:19" ht="26">
      <c r="A5476" s="30" t="s">
        <v>407</v>
      </c>
      <c r="D5476" s="30" t="str">
        <f t="shared" si="1372"/>
        <v>119674</v>
      </c>
      <c r="E5476" s="30">
        <f t="shared" si="1376"/>
        <v>7</v>
      </c>
      <c r="F5476" s="30" t="str">
        <f t="shared" si="1373"/>
        <v>INF903J01PI8</v>
      </c>
      <c r="G5476" s="30">
        <f t="shared" si="1377"/>
        <v>20</v>
      </c>
      <c r="H5476" s="30" t="str">
        <f t="shared" si="1374"/>
        <v>INF903J01PJ6</v>
      </c>
      <c r="I5476" s="30">
        <f t="shared" si="1379"/>
        <v>33</v>
      </c>
      <c r="J5476" s="35" t="str">
        <f t="shared" si="1375"/>
        <v>Sundaram Bond Saver - Direct Plan - Half Yearly Dividend Option</v>
      </c>
      <c r="K5476" s="35">
        <f t="shared" si="1380"/>
        <v>97</v>
      </c>
      <c r="L5476" s="30" t="str">
        <f t="shared" si="1381"/>
        <v>0.0000</v>
      </c>
      <c r="M5476" s="30">
        <f t="shared" si="1382"/>
        <v>104</v>
      </c>
      <c r="N5476" s="30" t="str">
        <f t="shared" si="1383"/>
        <v>0.0000</v>
      </c>
      <c r="O5476" s="30">
        <f t="shared" si="1384"/>
        <v>111</v>
      </c>
      <c r="P5476" s="30" t="str">
        <f t="shared" si="1385"/>
        <v>0.0000</v>
      </c>
      <c r="Q5476" s="30">
        <f t="shared" si="1386"/>
        <v>118</v>
      </c>
      <c r="R5476" s="36" t="str">
        <f t="shared" si="1387"/>
        <v>26-Sep-2013</v>
      </c>
      <c r="S5476" s="37">
        <f t="shared" si="1378"/>
        <v>0</v>
      </c>
    </row>
    <row r="5477" spans="1:19" ht="26">
      <c r="A5477" s="30" t="s">
        <v>10894</v>
      </c>
      <c r="D5477" s="30" t="str">
        <f t="shared" si="1372"/>
        <v>119672</v>
      </c>
      <c r="E5477" s="30">
        <f t="shared" si="1376"/>
        <v>7</v>
      </c>
      <c r="F5477" s="30" t="str">
        <f t="shared" si="1373"/>
        <v>INF903J01PK4</v>
      </c>
      <c r="G5477" s="30">
        <f t="shared" si="1377"/>
        <v>20</v>
      </c>
      <c r="H5477" s="30" t="str">
        <f t="shared" si="1374"/>
        <v>INF903J01PL2</v>
      </c>
      <c r="I5477" s="30">
        <f t="shared" si="1379"/>
        <v>33</v>
      </c>
      <c r="J5477" s="35" t="str">
        <f t="shared" si="1375"/>
        <v>Sundaram Bond Saver - Direct Plan - Quarterly Dividend Option</v>
      </c>
      <c r="K5477" s="35">
        <f t="shared" si="1380"/>
        <v>95</v>
      </c>
      <c r="L5477" s="30" t="str">
        <f t="shared" si="1381"/>
        <v>20.5351</v>
      </c>
      <c r="M5477" s="30">
        <f t="shared" si="1382"/>
        <v>103</v>
      </c>
      <c r="N5477" s="30" t="str">
        <f t="shared" si="1383"/>
        <v>20.3297</v>
      </c>
      <c r="O5477" s="30">
        <f t="shared" si="1384"/>
        <v>111</v>
      </c>
      <c r="P5477" s="30" t="str">
        <f t="shared" si="1385"/>
        <v>20.5351</v>
      </c>
      <c r="Q5477" s="30">
        <f t="shared" si="1386"/>
        <v>119</v>
      </c>
      <c r="R5477" s="36" t="str">
        <f t="shared" si="1387"/>
        <v>08-Aug-2017</v>
      </c>
      <c r="S5477" s="37">
        <f t="shared" si="1378"/>
        <v>20.5351</v>
      </c>
    </row>
    <row r="5478" spans="1:19">
      <c r="A5478" s="30" t="s">
        <v>10895</v>
      </c>
      <c r="D5478" s="30" t="str">
        <f t="shared" si="1372"/>
        <v>100610</v>
      </c>
      <c r="E5478" s="30">
        <f t="shared" si="1376"/>
        <v>7</v>
      </c>
      <c r="F5478" s="30" t="str">
        <f t="shared" si="1373"/>
        <v>INF903J01FT6</v>
      </c>
      <c r="G5478" s="30">
        <f t="shared" si="1377"/>
        <v>20</v>
      </c>
      <c r="H5478" s="30" t="str">
        <f t="shared" si="1374"/>
        <v>INF903J01FW0</v>
      </c>
      <c r="I5478" s="30">
        <f t="shared" si="1379"/>
        <v>33</v>
      </c>
      <c r="J5478" s="35" t="str">
        <f t="shared" si="1375"/>
        <v>Sundaram Bond Saver-Annual Dividend</v>
      </c>
      <c r="K5478" s="35">
        <f t="shared" si="1380"/>
        <v>69</v>
      </c>
      <c r="L5478" s="30" t="str">
        <f t="shared" si="1381"/>
        <v>12.1446</v>
      </c>
      <c r="M5478" s="30">
        <f t="shared" si="1382"/>
        <v>77</v>
      </c>
      <c r="N5478" s="30" t="str">
        <f t="shared" si="1383"/>
        <v>12.0232</v>
      </c>
      <c r="O5478" s="30">
        <f t="shared" si="1384"/>
        <v>85</v>
      </c>
      <c r="P5478" s="30" t="str">
        <f t="shared" si="1385"/>
        <v>12.1446</v>
      </c>
      <c r="Q5478" s="30">
        <f t="shared" si="1386"/>
        <v>93</v>
      </c>
      <c r="R5478" s="36" t="str">
        <f t="shared" si="1387"/>
        <v>08-Aug-2017</v>
      </c>
      <c r="S5478" s="37">
        <f t="shared" si="1378"/>
        <v>12.144600000000001</v>
      </c>
    </row>
    <row r="5479" spans="1:19">
      <c r="A5479" s="30" t="s">
        <v>10896</v>
      </c>
      <c r="D5479" s="30" t="str">
        <f t="shared" si="1372"/>
        <v>100604</v>
      </c>
      <c r="E5479" s="30">
        <f t="shared" si="1376"/>
        <v>7</v>
      </c>
      <c r="F5479" s="30" t="str">
        <f t="shared" si="1373"/>
        <v>INF903J01FX8</v>
      </c>
      <c r="G5479" s="30">
        <f t="shared" si="1377"/>
        <v>20</v>
      </c>
      <c r="H5479" s="30" t="str">
        <f t="shared" si="1374"/>
        <v>-</v>
      </c>
      <c r="I5479" s="30">
        <f t="shared" si="1379"/>
        <v>22</v>
      </c>
      <c r="J5479" s="35" t="str">
        <f t="shared" si="1375"/>
        <v>Sundaram Bond Saver-Bonus Option</v>
      </c>
      <c r="K5479" s="35">
        <f t="shared" si="1380"/>
        <v>55</v>
      </c>
      <c r="L5479" s="30" t="str">
        <f t="shared" si="1381"/>
        <v>16.3533</v>
      </c>
      <c r="M5479" s="30">
        <f t="shared" si="1382"/>
        <v>63</v>
      </c>
      <c r="N5479" s="30" t="str">
        <f t="shared" si="1383"/>
        <v>16.1898</v>
      </c>
      <c r="O5479" s="30">
        <f t="shared" si="1384"/>
        <v>71</v>
      </c>
      <c r="P5479" s="30" t="str">
        <f t="shared" si="1385"/>
        <v>16.3533</v>
      </c>
      <c r="Q5479" s="30">
        <f t="shared" si="1386"/>
        <v>79</v>
      </c>
      <c r="R5479" s="36" t="str">
        <f t="shared" si="1387"/>
        <v>08-Aug-2017</v>
      </c>
      <c r="S5479" s="37">
        <f t="shared" si="1378"/>
        <v>16.353300000000001</v>
      </c>
    </row>
    <row r="5480" spans="1:19">
      <c r="A5480" s="30" t="s">
        <v>10897</v>
      </c>
      <c r="D5480" s="30" t="str">
        <f t="shared" si="1372"/>
        <v>100603</v>
      </c>
      <c r="E5480" s="30">
        <f t="shared" si="1376"/>
        <v>7</v>
      </c>
      <c r="F5480" s="30" t="str">
        <f t="shared" si="1373"/>
        <v>INF903J01FQ2</v>
      </c>
      <c r="G5480" s="30">
        <f t="shared" si="1377"/>
        <v>20</v>
      </c>
      <c r="H5480" s="30" t="str">
        <f t="shared" si="1374"/>
        <v>-</v>
      </c>
      <c r="I5480" s="30">
        <f t="shared" si="1379"/>
        <v>22</v>
      </c>
      <c r="J5480" s="35" t="str">
        <f t="shared" si="1375"/>
        <v>Sundaram Bond Saver-Growth</v>
      </c>
      <c r="K5480" s="35">
        <f t="shared" si="1380"/>
        <v>49</v>
      </c>
      <c r="L5480" s="30" t="str">
        <f t="shared" si="1381"/>
        <v>47.8807</v>
      </c>
      <c r="M5480" s="30">
        <f t="shared" si="1382"/>
        <v>57</v>
      </c>
      <c r="N5480" s="30" t="str">
        <f t="shared" si="1383"/>
        <v>47.4019</v>
      </c>
      <c r="O5480" s="30">
        <f t="shared" si="1384"/>
        <v>65</v>
      </c>
      <c r="P5480" s="30" t="str">
        <f t="shared" si="1385"/>
        <v>47.8807</v>
      </c>
      <c r="Q5480" s="30">
        <f t="shared" si="1386"/>
        <v>73</v>
      </c>
      <c r="R5480" s="36" t="str">
        <f t="shared" si="1387"/>
        <v>08-Aug-2017</v>
      </c>
      <c r="S5480" s="37">
        <f t="shared" si="1378"/>
        <v>47.880699999999997</v>
      </c>
    </row>
    <row r="5481" spans="1:19">
      <c r="A5481" s="30" t="s">
        <v>10898</v>
      </c>
      <c r="D5481" s="30" t="str">
        <f t="shared" si="1372"/>
        <v>100609</v>
      </c>
      <c r="E5481" s="30">
        <f t="shared" si="1376"/>
        <v>7</v>
      </c>
      <c r="F5481" s="30" t="str">
        <f t="shared" si="1373"/>
        <v>INF903J01FS8</v>
      </c>
      <c r="G5481" s="30">
        <f t="shared" si="1377"/>
        <v>20</v>
      </c>
      <c r="H5481" s="30" t="str">
        <f t="shared" si="1374"/>
        <v>INF903J01FV2</v>
      </c>
      <c r="I5481" s="30">
        <f t="shared" si="1379"/>
        <v>33</v>
      </c>
      <c r="J5481" s="35" t="str">
        <f t="shared" si="1375"/>
        <v>Sundaram Bond Saver-Half-Yearly Dividend</v>
      </c>
      <c r="K5481" s="35">
        <f t="shared" si="1380"/>
        <v>74</v>
      </c>
      <c r="L5481" s="30" t="str">
        <f t="shared" si="1381"/>
        <v>12.4787</v>
      </c>
      <c r="M5481" s="30">
        <f t="shared" si="1382"/>
        <v>82</v>
      </c>
      <c r="N5481" s="30" t="str">
        <f t="shared" si="1383"/>
        <v>12.3539</v>
      </c>
      <c r="O5481" s="30">
        <f t="shared" si="1384"/>
        <v>90</v>
      </c>
      <c r="P5481" s="30" t="str">
        <f t="shared" si="1385"/>
        <v>12.4787</v>
      </c>
      <c r="Q5481" s="30">
        <f t="shared" si="1386"/>
        <v>98</v>
      </c>
      <c r="R5481" s="36" t="str">
        <f t="shared" si="1387"/>
        <v>08-Aug-2017</v>
      </c>
      <c r="S5481" s="37">
        <f t="shared" si="1378"/>
        <v>12.4787</v>
      </c>
    </row>
    <row r="5482" spans="1:19">
      <c r="A5482" s="30" t="s">
        <v>408</v>
      </c>
      <c r="D5482" s="30" t="str">
        <f t="shared" si="1372"/>
        <v>100611</v>
      </c>
      <c r="E5482" s="30">
        <f t="shared" si="1376"/>
        <v>7</v>
      </c>
      <c r="F5482" s="30" t="str">
        <f t="shared" si="1373"/>
        <v>INF903J01GF3</v>
      </c>
      <c r="G5482" s="30">
        <f t="shared" si="1377"/>
        <v>20</v>
      </c>
      <c r="H5482" s="30" t="str">
        <f t="shared" si="1374"/>
        <v>-</v>
      </c>
      <c r="I5482" s="30">
        <f t="shared" si="1379"/>
        <v>22</v>
      </c>
      <c r="J5482" s="35" t="str">
        <f t="shared" si="1375"/>
        <v>Sundaram Bond Saver-Institutional Plan - Bonus Option</v>
      </c>
      <c r="K5482" s="35">
        <f t="shared" si="1380"/>
        <v>76</v>
      </c>
      <c r="L5482" s="30" t="str">
        <f t="shared" si="1381"/>
        <v>14.0397</v>
      </c>
      <c r="M5482" s="30">
        <f t="shared" si="1382"/>
        <v>84</v>
      </c>
      <c r="N5482" s="30" t="str">
        <f t="shared" si="1383"/>
        <v>13.8993</v>
      </c>
      <c r="O5482" s="30">
        <f t="shared" si="1384"/>
        <v>92</v>
      </c>
      <c r="P5482" s="30" t="str">
        <f t="shared" si="1385"/>
        <v>14.0397</v>
      </c>
      <c r="Q5482" s="30">
        <f t="shared" si="1386"/>
        <v>100</v>
      </c>
      <c r="R5482" s="36" t="str">
        <f t="shared" si="1387"/>
        <v>09-Dec-2015</v>
      </c>
      <c r="S5482" s="37">
        <f t="shared" si="1378"/>
        <v>14.0397</v>
      </c>
    </row>
    <row r="5483" spans="1:19">
      <c r="A5483" s="30" t="s">
        <v>409</v>
      </c>
      <c r="D5483" s="30" t="str">
        <f t="shared" si="1372"/>
        <v>100607</v>
      </c>
      <c r="E5483" s="30">
        <f t="shared" si="1376"/>
        <v>7</v>
      </c>
      <c r="F5483" s="30" t="str">
        <f t="shared" si="1373"/>
        <v>INF903J01GB2</v>
      </c>
      <c r="G5483" s="30">
        <f t="shared" si="1377"/>
        <v>20</v>
      </c>
      <c r="H5483" s="30" t="str">
        <f t="shared" si="1374"/>
        <v>INF903J01GE6</v>
      </c>
      <c r="I5483" s="30">
        <f t="shared" si="1379"/>
        <v>33</v>
      </c>
      <c r="J5483" s="35" t="str">
        <f t="shared" si="1375"/>
        <v>Sundaram Bond Saver-Institutional Plan(Annual Dividend)</v>
      </c>
      <c r="K5483" s="35">
        <f t="shared" si="1380"/>
        <v>89</v>
      </c>
      <c r="L5483" s="30" t="str">
        <f t="shared" si="1381"/>
        <v>0.0000</v>
      </c>
      <c r="M5483" s="30">
        <f t="shared" si="1382"/>
        <v>96</v>
      </c>
      <c r="N5483" s="30" t="str">
        <f t="shared" si="1383"/>
        <v>0.0000</v>
      </c>
      <c r="O5483" s="30">
        <f t="shared" si="1384"/>
        <v>103</v>
      </c>
      <c r="P5483" s="30" t="str">
        <f t="shared" si="1385"/>
        <v>0.0000</v>
      </c>
      <c r="Q5483" s="30">
        <f t="shared" si="1386"/>
        <v>110</v>
      </c>
      <c r="R5483" s="36" t="str">
        <f t="shared" si="1387"/>
        <v>26-Sep-2013</v>
      </c>
      <c r="S5483" s="37">
        <f t="shared" si="1378"/>
        <v>0</v>
      </c>
    </row>
    <row r="5484" spans="1:19">
      <c r="A5484" s="30" t="s">
        <v>10899</v>
      </c>
      <c r="D5484" s="30" t="str">
        <f t="shared" si="1372"/>
        <v>100608</v>
      </c>
      <c r="E5484" s="30">
        <f t="shared" si="1376"/>
        <v>7</v>
      </c>
      <c r="F5484" s="30" t="str">
        <f t="shared" si="1373"/>
        <v>INF903J01FY6</v>
      </c>
      <c r="G5484" s="30">
        <f t="shared" si="1377"/>
        <v>20</v>
      </c>
      <c r="H5484" s="30" t="str">
        <f t="shared" si="1374"/>
        <v>-</v>
      </c>
      <c r="I5484" s="30">
        <f t="shared" si="1379"/>
        <v>22</v>
      </c>
      <c r="J5484" s="35" t="str">
        <f t="shared" si="1375"/>
        <v>Sundaram Bond Saver-Institutional Plan(Growth)</v>
      </c>
      <c r="K5484" s="35">
        <f t="shared" si="1380"/>
        <v>69</v>
      </c>
      <c r="L5484" s="30" t="str">
        <f t="shared" si="1381"/>
        <v>54.1180</v>
      </c>
      <c r="M5484" s="30">
        <f t="shared" si="1382"/>
        <v>77</v>
      </c>
      <c r="N5484" s="30" t="str">
        <f t="shared" si="1383"/>
        <v>53.5768</v>
      </c>
      <c r="O5484" s="30">
        <f t="shared" si="1384"/>
        <v>85</v>
      </c>
      <c r="P5484" s="30" t="str">
        <f t="shared" si="1385"/>
        <v>54.1180</v>
      </c>
      <c r="Q5484" s="30">
        <f t="shared" si="1386"/>
        <v>93</v>
      </c>
      <c r="R5484" s="36" t="str">
        <f t="shared" si="1387"/>
        <v>08-Aug-2017</v>
      </c>
      <c r="S5484" s="37">
        <f t="shared" si="1378"/>
        <v>54.118000000000002</v>
      </c>
    </row>
    <row r="5485" spans="1:19">
      <c r="A5485" s="30" t="s">
        <v>410</v>
      </c>
      <c r="D5485" s="30" t="str">
        <f t="shared" si="1372"/>
        <v>100606</v>
      </c>
      <c r="E5485" s="30">
        <f t="shared" si="1376"/>
        <v>7</v>
      </c>
      <c r="F5485" s="30" t="str">
        <f t="shared" si="1373"/>
        <v>INF903J01GA4</v>
      </c>
      <c r="G5485" s="30">
        <f t="shared" si="1377"/>
        <v>20</v>
      </c>
      <c r="H5485" s="30" t="str">
        <f t="shared" si="1374"/>
        <v>INF903J01GD8</v>
      </c>
      <c r="I5485" s="30">
        <f t="shared" si="1379"/>
        <v>33</v>
      </c>
      <c r="J5485" s="35" t="str">
        <f t="shared" si="1375"/>
        <v>Sundaram Bond Saver-Institutional Plan(Half-Yearly Dividend)</v>
      </c>
      <c r="K5485" s="35">
        <f t="shared" si="1380"/>
        <v>94</v>
      </c>
      <c r="L5485" s="30" t="str">
        <f t="shared" si="1381"/>
        <v>0.0000</v>
      </c>
      <c r="M5485" s="30">
        <f t="shared" si="1382"/>
        <v>101</v>
      </c>
      <c r="N5485" s="30" t="str">
        <f t="shared" si="1383"/>
        <v>0.0000</v>
      </c>
      <c r="O5485" s="30">
        <f t="shared" si="1384"/>
        <v>108</v>
      </c>
      <c r="P5485" s="30" t="str">
        <f t="shared" si="1385"/>
        <v>0.0000</v>
      </c>
      <c r="Q5485" s="30">
        <f t="shared" si="1386"/>
        <v>115</v>
      </c>
      <c r="R5485" s="36" t="str">
        <f t="shared" si="1387"/>
        <v>26-Sep-2013</v>
      </c>
      <c r="S5485" s="37">
        <f t="shared" si="1378"/>
        <v>0</v>
      </c>
    </row>
    <row r="5486" spans="1:19">
      <c r="A5486" s="30" t="s">
        <v>411</v>
      </c>
      <c r="D5486" s="30" t="str">
        <f t="shared" si="1372"/>
        <v>100605</v>
      </c>
      <c r="E5486" s="30">
        <f t="shared" si="1376"/>
        <v>7</v>
      </c>
      <c r="F5486" s="30" t="str">
        <f t="shared" si="1373"/>
        <v>INF903J01FZ3</v>
      </c>
      <c r="G5486" s="30">
        <f t="shared" si="1377"/>
        <v>20</v>
      </c>
      <c r="H5486" s="30" t="str">
        <f t="shared" si="1374"/>
        <v>INF903J01GC0</v>
      </c>
      <c r="I5486" s="30">
        <f t="shared" si="1379"/>
        <v>33</v>
      </c>
      <c r="J5486" s="35" t="str">
        <f t="shared" si="1375"/>
        <v>Sundaram Bond Saver-Institutional Plan(Qtrly Dividend)</v>
      </c>
      <c r="K5486" s="35">
        <f t="shared" si="1380"/>
        <v>88</v>
      </c>
      <c r="L5486" s="30" t="str">
        <f t="shared" si="1381"/>
        <v>0.0000</v>
      </c>
      <c r="M5486" s="30">
        <f t="shared" si="1382"/>
        <v>95</v>
      </c>
      <c r="N5486" s="30" t="str">
        <f t="shared" si="1383"/>
        <v>0.0000</v>
      </c>
      <c r="O5486" s="30">
        <f t="shared" si="1384"/>
        <v>102</v>
      </c>
      <c r="P5486" s="30" t="str">
        <f t="shared" si="1385"/>
        <v>0.0000</v>
      </c>
      <c r="Q5486" s="30">
        <f t="shared" si="1386"/>
        <v>109</v>
      </c>
      <c r="R5486" s="36" t="str">
        <f t="shared" si="1387"/>
        <v>26-Sep-2013</v>
      </c>
      <c r="S5486" s="37">
        <f t="shared" si="1378"/>
        <v>0</v>
      </c>
    </row>
    <row r="5487" spans="1:19">
      <c r="A5487" s="30" t="s">
        <v>10900</v>
      </c>
      <c r="D5487" s="30" t="str">
        <f t="shared" si="1372"/>
        <v>100602</v>
      </c>
      <c r="E5487" s="30">
        <f t="shared" si="1376"/>
        <v>7</v>
      </c>
      <c r="F5487" s="30" t="str">
        <f t="shared" si="1373"/>
        <v>INF903J01FR0</v>
      </c>
      <c r="G5487" s="30">
        <f t="shared" si="1377"/>
        <v>20</v>
      </c>
      <c r="H5487" s="30" t="str">
        <f t="shared" si="1374"/>
        <v>INF903J01FU4</v>
      </c>
      <c r="I5487" s="30">
        <f t="shared" si="1379"/>
        <v>33</v>
      </c>
      <c r="J5487" s="35" t="str">
        <f t="shared" si="1375"/>
        <v>Sundaram Bond Saver-Qtrly Dividend</v>
      </c>
      <c r="K5487" s="35">
        <f t="shared" si="1380"/>
        <v>68</v>
      </c>
      <c r="L5487" s="30" t="str">
        <f t="shared" si="1381"/>
        <v>12.2530</v>
      </c>
      <c r="M5487" s="30">
        <f t="shared" si="1382"/>
        <v>76</v>
      </c>
      <c r="N5487" s="30" t="str">
        <f t="shared" si="1383"/>
        <v>12.1305</v>
      </c>
      <c r="O5487" s="30">
        <f t="shared" si="1384"/>
        <v>84</v>
      </c>
      <c r="P5487" s="30" t="str">
        <f t="shared" si="1385"/>
        <v>12.2530</v>
      </c>
      <c r="Q5487" s="30">
        <f t="shared" si="1386"/>
        <v>92</v>
      </c>
      <c r="R5487" s="36" t="str">
        <f t="shared" si="1387"/>
        <v>08-Aug-2017</v>
      </c>
      <c r="S5487" s="37">
        <f t="shared" si="1378"/>
        <v>12.253</v>
      </c>
    </row>
    <row r="5488" spans="1:19" ht="26">
      <c r="A5488" s="30" t="s">
        <v>412</v>
      </c>
      <c r="D5488" s="30" t="str">
        <f t="shared" si="1372"/>
        <v>106556</v>
      </c>
      <c r="E5488" s="30">
        <f t="shared" si="1376"/>
        <v>7</v>
      </c>
      <c r="F5488" s="30" t="str">
        <f t="shared" si="1373"/>
        <v>INF903J01BT5</v>
      </c>
      <c r="G5488" s="30">
        <f t="shared" si="1377"/>
        <v>20</v>
      </c>
      <c r="H5488" s="30" t="str">
        <f t="shared" si="1374"/>
        <v>-</v>
      </c>
      <c r="I5488" s="30">
        <f t="shared" si="1379"/>
        <v>22</v>
      </c>
      <c r="J5488" s="35" t="str">
        <f t="shared" si="1375"/>
        <v>SUNDARAM FIXED INCOME INTERVAL FUND QTRLY PLAN A REGULAR DIVIDEND</v>
      </c>
      <c r="K5488" s="35">
        <f t="shared" si="1380"/>
        <v>88</v>
      </c>
      <c r="L5488" s="30" t="str">
        <f t="shared" si="1381"/>
        <v>10.1816</v>
      </c>
      <c r="M5488" s="30">
        <f t="shared" si="1382"/>
        <v>96</v>
      </c>
      <c r="N5488" s="30" t="str">
        <f t="shared" si="1383"/>
        <v>10.1816</v>
      </c>
      <c r="O5488" s="30">
        <f t="shared" si="1384"/>
        <v>104</v>
      </c>
      <c r="P5488" s="30" t="str">
        <f t="shared" si="1385"/>
        <v>10.1816</v>
      </c>
      <c r="Q5488" s="30">
        <f t="shared" si="1386"/>
        <v>112</v>
      </c>
      <c r="R5488" s="36" t="str">
        <f t="shared" si="1387"/>
        <v>01-Sep-2015</v>
      </c>
      <c r="S5488" s="37">
        <f t="shared" si="1378"/>
        <v>10.1816</v>
      </c>
    </row>
    <row r="5489" spans="1:19" ht="26">
      <c r="A5489" s="30" t="s">
        <v>413</v>
      </c>
      <c r="D5489" s="30" t="str">
        <f t="shared" si="1372"/>
        <v>106554</v>
      </c>
      <c r="E5489" s="30">
        <f t="shared" si="1376"/>
        <v>7</v>
      </c>
      <c r="F5489" s="30" t="str">
        <f t="shared" si="1373"/>
        <v>INF903J01BS7</v>
      </c>
      <c r="G5489" s="30">
        <f t="shared" si="1377"/>
        <v>20</v>
      </c>
      <c r="H5489" s="30" t="str">
        <f t="shared" si="1374"/>
        <v>-</v>
      </c>
      <c r="I5489" s="30">
        <f t="shared" si="1379"/>
        <v>22</v>
      </c>
      <c r="J5489" s="35" t="str">
        <f t="shared" si="1375"/>
        <v>SUNDARAM FIXED INCOME INTERVAL FUND QTRLY PLAN A REGULAR GROWTH</v>
      </c>
      <c r="K5489" s="35">
        <f t="shared" si="1380"/>
        <v>86</v>
      </c>
      <c r="L5489" s="30" t="str">
        <f t="shared" si="1381"/>
        <v>18.5433</v>
      </c>
      <c r="M5489" s="30">
        <f t="shared" si="1382"/>
        <v>94</v>
      </c>
      <c r="N5489" s="30" t="str">
        <f t="shared" si="1383"/>
        <v>18.5433</v>
      </c>
      <c r="O5489" s="30">
        <f t="shared" si="1384"/>
        <v>102</v>
      </c>
      <c r="P5489" s="30" t="str">
        <f t="shared" si="1385"/>
        <v>18.5433</v>
      </c>
      <c r="Q5489" s="30">
        <f t="shared" si="1386"/>
        <v>110</v>
      </c>
      <c r="R5489" s="36" t="str">
        <f t="shared" si="1387"/>
        <v>01-Sep-2015</v>
      </c>
      <c r="S5489" s="37">
        <f t="shared" si="1378"/>
        <v>18.543299999999999</v>
      </c>
    </row>
    <row r="5490" spans="1:19" ht="26">
      <c r="A5490" s="30" t="s">
        <v>414</v>
      </c>
      <c r="D5490" s="30" t="str">
        <f t="shared" si="1372"/>
        <v>119696</v>
      </c>
      <c r="E5490" s="30">
        <f t="shared" si="1376"/>
        <v>7</v>
      </c>
      <c r="F5490" s="30" t="str">
        <f t="shared" si="1373"/>
        <v>INF903J01PS7</v>
      </c>
      <c r="G5490" s="30">
        <f t="shared" si="1377"/>
        <v>20</v>
      </c>
      <c r="H5490" s="30" t="str">
        <f t="shared" si="1374"/>
        <v>-</v>
      </c>
      <c r="I5490" s="30">
        <f t="shared" si="1379"/>
        <v>22</v>
      </c>
      <c r="J5490" s="35" t="str">
        <f t="shared" si="1375"/>
        <v>Sundaram Fixed Income Interval Fund- Quarterly Series-Plan A - Direct Plan - Dividend Payout</v>
      </c>
      <c r="K5490" s="35">
        <f t="shared" si="1380"/>
        <v>115</v>
      </c>
      <c r="L5490" s="30" t="str">
        <f t="shared" si="1381"/>
        <v>10.2127</v>
      </c>
      <c r="M5490" s="30">
        <f t="shared" si="1382"/>
        <v>123</v>
      </c>
      <c r="N5490" s="30" t="str">
        <f t="shared" si="1383"/>
        <v>10.2127</v>
      </c>
      <c r="O5490" s="30">
        <f t="shared" si="1384"/>
        <v>131</v>
      </c>
      <c r="P5490" s="30" t="str">
        <f t="shared" si="1385"/>
        <v>10.2127</v>
      </c>
      <c r="Q5490" s="30">
        <f t="shared" si="1386"/>
        <v>139</v>
      </c>
      <c r="R5490" s="36" t="str">
        <f t="shared" si="1387"/>
        <v>01-Sep-2015</v>
      </c>
      <c r="S5490" s="37">
        <f t="shared" si="1378"/>
        <v>10.2127</v>
      </c>
    </row>
    <row r="5491" spans="1:19" ht="26">
      <c r="A5491" s="30" t="s">
        <v>415</v>
      </c>
      <c r="D5491" s="30" t="str">
        <f t="shared" si="1372"/>
        <v>119697</v>
      </c>
      <c r="E5491" s="30">
        <f t="shared" si="1376"/>
        <v>7</v>
      </c>
      <c r="F5491" s="30" t="str">
        <f t="shared" si="1373"/>
        <v>INF903J01PT5</v>
      </c>
      <c r="G5491" s="30">
        <f t="shared" si="1377"/>
        <v>20</v>
      </c>
      <c r="H5491" s="30" t="str">
        <f t="shared" si="1374"/>
        <v>-</v>
      </c>
      <c r="I5491" s="30">
        <f t="shared" si="1379"/>
        <v>22</v>
      </c>
      <c r="J5491" s="35" t="str">
        <f t="shared" si="1375"/>
        <v>Sundaram Fixed Income Interval Fund- Quarterly Series-Plan A - Direct Plan - Growth</v>
      </c>
      <c r="K5491" s="35">
        <f t="shared" si="1380"/>
        <v>106</v>
      </c>
      <c r="L5491" s="30" t="str">
        <f t="shared" si="1381"/>
        <v>18.5699</v>
      </c>
      <c r="M5491" s="30">
        <f t="shared" si="1382"/>
        <v>114</v>
      </c>
      <c r="N5491" s="30" t="str">
        <f t="shared" si="1383"/>
        <v>18.5699</v>
      </c>
      <c r="O5491" s="30">
        <f t="shared" si="1384"/>
        <v>122</v>
      </c>
      <c r="P5491" s="30" t="str">
        <f t="shared" si="1385"/>
        <v>18.5699</v>
      </c>
      <c r="Q5491" s="30">
        <f t="shared" si="1386"/>
        <v>130</v>
      </c>
      <c r="R5491" s="36" t="str">
        <f t="shared" si="1387"/>
        <v>01-Sep-2015</v>
      </c>
      <c r="S5491" s="37">
        <f t="shared" si="1378"/>
        <v>18.569900000000001</v>
      </c>
    </row>
    <row r="5492" spans="1:19" ht="26">
      <c r="A5492" s="30" t="s">
        <v>416</v>
      </c>
      <c r="D5492" s="30" t="str">
        <f t="shared" si="1372"/>
        <v>106700</v>
      </c>
      <c r="E5492" s="30">
        <f t="shared" si="1376"/>
        <v>7</v>
      </c>
      <c r="F5492" s="30" t="str">
        <f t="shared" si="1373"/>
        <v>INF903J01BX7</v>
      </c>
      <c r="G5492" s="30">
        <f t="shared" si="1377"/>
        <v>20</v>
      </c>
      <c r="H5492" s="30" t="str">
        <f t="shared" si="1374"/>
        <v>-</v>
      </c>
      <c r="I5492" s="30">
        <f t="shared" si="1379"/>
        <v>22</v>
      </c>
      <c r="J5492" s="35" t="str">
        <f t="shared" si="1375"/>
        <v>SUNDARAM FIXED INCOME INTERVAL FUND QTRLY PLAN B REGULAR  DIVIDEND</v>
      </c>
      <c r="K5492" s="35">
        <f t="shared" si="1380"/>
        <v>89</v>
      </c>
      <c r="L5492" s="30" t="str">
        <f t="shared" si="1381"/>
        <v>10.1740</v>
      </c>
      <c r="M5492" s="30">
        <f t="shared" si="1382"/>
        <v>97</v>
      </c>
      <c r="N5492" s="30" t="str">
        <f t="shared" si="1383"/>
        <v>10.1740</v>
      </c>
      <c r="O5492" s="30">
        <f t="shared" si="1384"/>
        <v>105</v>
      </c>
      <c r="P5492" s="30" t="str">
        <f t="shared" si="1385"/>
        <v>10.1740</v>
      </c>
      <c r="Q5492" s="30">
        <f t="shared" si="1386"/>
        <v>113</v>
      </c>
      <c r="R5492" s="36" t="str">
        <f t="shared" si="1387"/>
        <v>15-Sep-2015</v>
      </c>
      <c r="S5492" s="37">
        <f t="shared" si="1378"/>
        <v>10.173999999999999</v>
      </c>
    </row>
    <row r="5493" spans="1:19" ht="26">
      <c r="A5493" s="30" t="s">
        <v>417</v>
      </c>
      <c r="D5493" s="30" t="str">
        <f t="shared" si="1372"/>
        <v>106702</v>
      </c>
      <c r="E5493" s="30">
        <f t="shared" si="1376"/>
        <v>7</v>
      </c>
      <c r="F5493" s="30" t="str">
        <f t="shared" si="1373"/>
        <v>INF903J01BW9</v>
      </c>
      <c r="G5493" s="30">
        <f t="shared" si="1377"/>
        <v>20</v>
      </c>
      <c r="H5493" s="30" t="str">
        <f t="shared" si="1374"/>
        <v>-</v>
      </c>
      <c r="I5493" s="30">
        <f t="shared" si="1379"/>
        <v>22</v>
      </c>
      <c r="J5493" s="35" t="str">
        <f t="shared" si="1375"/>
        <v>SUNDARAM FIXED INCOME INTERVAL FUND QTRLY PLAN B REGULAR  GROWTH</v>
      </c>
      <c r="K5493" s="35">
        <f t="shared" si="1380"/>
        <v>87</v>
      </c>
      <c r="L5493" s="30" t="str">
        <f t="shared" si="1381"/>
        <v>18.7607</v>
      </c>
      <c r="M5493" s="30">
        <f t="shared" si="1382"/>
        <v>95</v>
      </c>
      <c r="N5493" s="30" t="str">
        <f t="shared" si="1383"/>
        <v>18.7607</v>
      </c>
      <c r="O5493" s="30">
        <f t="shared" si="1384"/>
        <v>103</v>
      </c>
      <c r="P5493" s="30" t="str">
        <f t="shared" si="1385"/>
        <v>18.7607</v>
      </c>
      <c r="Q5493" s="30">
        <f t="shared" si="1386"/>
        <v>111</v>
      </c>
      <c r="R5493" s="36" t="str">
        <f t="shared" si="1387"/>
        <v>15-Sep-2015</v>
      </c>
      <c r="S5493" s="37">
        <f t="shared" si="1378"/>
        <v>18.7607</v>
      </c>
    </row>
    <row r="5494" spans="1:19" ht="26">
      <c r="A5494" s="30" t="s">
        <v>418</v>
      </c>
      <c r="D5494" s="30" t="str">
        <f t="shared" si="1372"/>
        <v>119699</v>
      </c>
      <c r="E5494" s="30">
        <f t="shared" si="1376"/>
        <v>7</v>
      </c>
      <c r="F5494" s="30" t="str">
        <f t="shared" si="1373"/>
        <v>INF903J01PU3</v>
      </c>
      <c r="G5494" s="30">
        <f t="shared" si="1377"/>
        <v>20</v>
      </c>
      <c r="H5494" s="30" t="str">
        <f t="shared" si="1374"/>
        <v>-</v>
      </c>
      <c r="I5494" s="30">
        <f t="shared" si="1379"/>
        <v>22</v>
      </c>
      <c r="J5494" s="35" t="str">
        <f t="shared" si="1375"/>
        <v>Sundaram Fixed Income Interval Fund- Quarterly Series-Plan B - Direct Plan - Dividend Payout</v>
      </c>
      <c r="K5494" s="35">
        <f t="shared" si="1380"/>
        <v>115</v>
      </c>
      <c r="L5494" s="30" t="str">
        <f t="shared" si="1381"/>
        <v>10.0023</v>
      </c>
      <c r="M5494" s="30">
        <f t="shared" si="1382"/>
        <v>123</v>
      </c>
      <c r="N5494" s="30" t="str">
        <f t="shared" si="1383"/>
        <v>10.0023</v>
      </c>
      <c r="O5494" s="30">
        <f t="shared" si="1384"/>
        <v>131</v>
      </c>
      <c r="P5494" s="30" t="str">
        <f t="shared" si="1385"/>
        <v>10.0023</v>
      </c>
      <c r="Q5494" s="30">
        <f t="shared" si="1386"/>
        <v>139</v>
      </c>
      <c r="R5494" s="36" t="str">
        <f t="shared" si="1387"/>
        <v>17-Dec-2013</v>
      </c>
      <c r="S5494" s="37">
        <f t="shared" si="1378"/>
        <v>10.0023</v>
      </c>
    </row>
    <row r="5495" spans="1:19" ht="26">
      <c r="A5495" s="30" t="s">
        <v>419</v>
      </c>
      <c r="D5495" s="30" t="str">
        <f t="shared" si="1372"/>
        <v>119698</v>
      </c>
      <c r="E5495" s="30">
        <f t="shared" si="1376"/>
        <v>7</v>
      </c>
      <c r="F5495" s="30" t="str">
        <f t="shared" si="1373"/>
        <v>INF903J01PV1</v>
      </c>
      <c r="G5495" s="30">
        <f t="shared" si="1377"/>
        <v>20</v>
      </c>
      <c r="H5495" s="30" t="str">
        <f t="shared" si="1374"/>
        <v>-</v>
      </c>
      <c r="I5495" s="30">
        <f t="shared" si="1379"/>
        <v>22</v>
      </c>
      <c r="J5495" s="35" t="str">
        <f t="shared" si="1375"/>
        <v>Sundaram Fixed Income Interval Fund- Quarterly Series-Plan B - Direct Plan - Growth</v>
      </c>
      <c r="K5495" s="35">
        <f t="shared" si="1380"/>
        <v>106</v>
      </c>
      <c r="L5495" s="30" t="str">
        <f t="shared" si="1381"/>
        <v>18.8438</v>
      </c>
      <c r="M5495" s="30">
        <f t="shared" si="1382"/>
        <v>114</v>
      </c>
      <c r="N5495" s="30" t="str">
        <f t="shared" si="1383"/>
        <v>18.8438</v>
      </c>
      <c r="O5495" s="30">
        <f t="shared" si="1384"/>
        <v>122</v>
      </c>
      <c r="P5495" s="30" t="str">
        <f t="shared" si="1385"/>
        <v>18.8438</v>
      </c>
      <c r="Q5495" s="30">
        <f t="shared" si="1386"/>
        <v>130</v>
      </c>
      <c r="R5495" s="36" t="str">
        <f t="shared" si="1387"/>
        <v>15-Sep-2015</v>
      </c>
      <c r="S5495" s="37">
        <f t="shared" si="1378"/>
        <v>18.843800000000002</v>
      </c>
    </row>
    <row r="5496" spans="1:19" ht="26">
      <c r="A5496" s="30" t="s">
        <v>10901</v>
      </c>
      <c r="D5496" s="30" t="str">
        <f t="shared" si="1372"/>
        <v>100780</v>
      </c>
      <c r="E5496" s="30">
        <f t="shared" si="1376"/>
        <v>7</v>
      </c>
      <c r="F5496" s="30" t="str">
        <f t="shared" si="1373"/>
        <v>INF903J01IL7</v>
      </c>
      <c r="G5496" s="30">
        <f t="shared" si="1377"/>
        <v>20</v>
      </c>
      <c r="H5496" s="30" t="str">
        <f t="shared" si="1374"/>
        <v>INF903J01IM5</v>
      </c>
      <c r="I5496" s="30">
        <f t="shared" si="1379"/>
        <v>33</v>
      </c>
      <c r="J5496" s="35" t="str">
        <f t="shared" si="1375"/>
        <v>SUNDARAM BANKING AND PSU DEBT FUND  RETAIL MONTHLY DIVIDEND</v>
      </c>
      <c r="K5496" s="35">
        <f t="shared" si="1380"/>
        <v>93</v>
      </c>
      <c r="L5496" s="30" t="str">
        <f t="shared" si="1381"/>
        <v>10.9259</v>
      </c>
      <c r="M5496" s="30">
        <f t="shared" si="1382"/>
        <v>101</v>
      </c>
      <c r="N5496" s="30" t="str">
        <f t="shared" si="1383"/>
        <v>10.9259</v>
      </c>
      <c r="O5496" s="30">
        <f t="shared" si="1384"/>
        <v>109</v>
      </c>
      <c r="P5496" s="30" t="str">
        <f t="shared" si="1385"/>
        <v>10.9259</v>
      </c>
      <c r="Q5496" s="30">
        <f t="shared" si="1386"/>
        <v>117</v>
      </c>
      <c r="R5496" s="36" t="str">
        <f t="shared" si="1387"/>
        <v>08-Aug-2017</v>
      </c>
      <c r="S5496" s="37">
        <f t="shared" si="1378"/>
        <v>10.9259</v>
      </c>
    </row>
    <row r="5497" spans="1:19">
      <c r="A5497" s="30" t="s">
        <v>10902</v>
      </c>
      <c r="D5497" s="30" t="str">
        <f t="shared" si="1372"/>
        <v>118326</v>
      </c>
      <c r="E5497" s="30">
        <f t="shared" si="1376"/>
        <v>7</v>
      </c>
      <c r="F5497" s="30" t="str">
        <f t="shared" si="1373"/>
        <v>INF903J01LY4</v>
      </c>
      <c r="G5497" s="30">
        <f t="shared" si="1377"/>
        <v>20</v>
      </c>
      <c r="H5497" s="30" t="str">
        <f t="shared" si="1374"/>
        <v>-</v>
      </c>
      <c r="I5497" s="30">
        <f t="shared" si="1379"/>
        <v>22</v>
      </c>
      <c r="J5497" s="35" t="str">
        <f t="shared" si="1375"/>
        <v>SUNDARAM BANKING AND PSU DEBT FUND - Bonus Option</v>
      </c>
      <c r="K5497" s="35">
        <f t="shared" si="1380"/>
        <v>72</v>
      </c>
      <c r="L5497" s="30" t="str">
        <f t="shared" si="1381"/>
        <v>13.3899</v>
      </c>
      <c r="M5497" s="30">
        <f t="shared" si="1382"/>
        <v>80</v>
      </c>
      <c r="N5497" s="30" t="str">
        <f t="shared" si="1383"/>
        <v>13.3899</v>
      </c>
      <c r="O5497" s="30">
        <f t="shared" si="1384"/>
        <v>88</v>
      </c>
      <c r="P5497" s="30" t="str">
        <f t="shared" si="1385"/>
        <v>13.3899</v>
      </c>
      <c r="Q5497" s="30">
        <f t="shared" si="1386"/>
        <v>96</v>
      </c>
      <c r="R5497" s="36" t="str">
        <f t="shared" si="1387"/>
        <v>08-Aug-2017</v>
      </c>
      <c r="S5497" s="37">
        <f t="shared" si="1378"/>
        <v>13.389900000000001</v>
      </c>
    </row>
    <row r="5498" spans="1:19" ht="26">
      <c r="A5498" s="30" t="s">
        <v>10903</v>
      </c>
      <c r="D5498" s="30" t="str">
        <f t="shared" si="1372"/>
        <v>119626</v>
      </c>
      <c r="E5498" s="30">
        <f t="shared" si="1376"/>
        <v>7</v>
      </c>
      <c r="F5498" s="30" t="str">
        <f t="shared" si="1373"/>
        <v>INF903J01PB3</v>
      </c>
      <c r="G5498" s="30">
        <f t="shared" si="1377"/>
        <v>20</v>
      </c>
      <c r="H5498" s="30" t="str">
        <f t="shared" si="1374"/>
        <v>INF903J01PE7</v>
      </c>
      <c r="I5498" s="30">
        <f t="shared" si="1379"/>
        <v>33</v>
      </c>
      <c r="J5498" s="35" t="str">
        <f t="shared" si="1375"/>
        <v>SUNDARAM BANKING AND PSU DEBT FUND - DIRECT PLAN MONTHLY DIVIDEND</v>
      </c>
      <c r="K5498" s="35">
        <f t="shared" si="1380"/>
        <v>99</v>
      </c>
      <c r="L5498" s="30" t="str">
        <f t="shared" si="1381"/>
        <v>11.0289</v>
      </c>
      <c r="M5498" s="30">
        <f t="shared" si="1382"/>
        <v>107</v>
      </c>
      <c r="N5498" s="30" t="str">
        <f t="shared" si="1383"/>
        <v>11.0289</v>
      </c>
      <c r="O5498" s="30">
        <f t="shared" si="1384"/>
        <v>115</v>
      </c>
      <c r="P5498" s="30" t="str">
        <f t="shared" si="1385"/>
        <v>11.0289</v>
      </c>
      <c r="Q5498" s="30">
        <f t="shared" si="1386"/>
        <v>123</v>
      </c>
      <c r="R5498" s="36" t="str">
        <f t="shared" si="1387"/>
        <v>08-Aug-2017</v>
      </c>
      <c r="S5498" s="37">
        <f t="shared" si="1378"/>
        <v>11.0289</v>
      </c>
    </row>
    <row r="5499" spans="1:19" ht="26">
      <c r="A5499" s="30" t="s">
        <v>10904</v>
      </c>
      <c r="D5499" s="30" t="str">
        <f t="shared" si="1372"/>
        <v>100783</v>
      </c>
      <c r="E5499" s="30">
        <f t="shared" si="1376"/>
        <v>7</v>
      </c>
      <c r="F5499" s="30" t="str">
        <f t="shared" si="1373"/>
        <v>-</v>
      </c>
      <c r="G5499" s="30">
        <f t="shared" si="1377"/>
        <v>9</v>
      </c>
      <c r="H5499" s="30" t="str">
        <f t="shared" si="1374"/>
        <v>INF903J01IQ6</v>
      </c>
      <c r="I5499" s="30">
        <f t="shared" si="1379"/>
        <v>22</v>
      </c>
      <c r="J5499" s="35" t="str">
        <f t="shared" si="1375"/>
        <v>SUNDARAM BANKING AND PSU DEBT FUND - Regular Weekly Dividend</v>
      </c>
      <c r="K5499" s="35">
        <f t="shared" si="1380"/>
        <v>83</v>
      </c>
      <c r="L5499" s="30" t="str">
        <f t="shared" si="1381"/>
        <v>11.1503</v>
      </c>
      <c r="M5499" s="30">
        <f t="shared" si="1382"/>
        <v>91</v>
      </c>
      <c r="N5499" s="30" t="str">
        <f t="shared" si="1383"/>
        <v>11.1503</v>
      </c>
      <c r="O5499" s="30">
        <f t="shared" si="1384"/>
        <v>99</v>
      </c>
      <c r="P5499" s="30" t="str">
        <f t="shared" si="1385"/>
        <v>11.1503</v>
      </c>
      <c r="Q5499" s="30">
        <f t="shared" si="1386"/>
        <v>107</v>
      </c>
      <c r="R5499" s="36" t="str">
        <f t="shared" si="1387"/>
        <v>08-Aug-2017</v>
      </c>
      <c r="S5499" s="37">
        <f t="shared" si="1378"/>
        <v>11.1503</v>
      </c>
    </row>
    <row r="5500" spans="1:19" ht="26">
      <c r="A5500" s="30" t="s">
        <v>10905</v>
      </c>
      <c r="D5500" s="30" t="str">
        <f t="shared" si="1372"/>
        <v>119629</v>
      </c>
      <c r="E5500" s="30">
        <f t="shared" si="1376"/>
        <v>7</v>
      </c>
      <c r="F5500" s="30" t="str">
        <f t="shared" si="1373"/>
        <v>INF903J01RI4</v>
      </c>
      <c r="G5500" s="30">
        <f t="shared" si="1377"/>
        <v>20</v>
      </c>
      <c r="H5500" s="30" t="str">
        <f t="shared" si="1374"/>
        <v>-</v>
      </c>
      <c r="I5500" s="30">
        <f t="shared" si="1379"/>
        <v>22</v>
      </c>
      <c r="J5500" s="35" t="str">
        <f t="shared" si="1375"/>
        <v>SUNDARAM BANKING AND PSU DEBT FUND DIRECT BONUS (FORMERLY SFRSTP - DIRECT BONUS</v>
      </c>
      <c r="K5500" s="35">
        <f t="shared" si="1380"/>
        <v>102</v>
      </c>
      <c r="L5500" s="30" t="str">
        <f t="shared" si="1381"/>
        <v>13.3318</v>
      </c>
      <c r="M5500" s="30">
        <f t="shared" si="1382"/>
        <v>110</v>
      </c>
      <c r="N5500" s="30" t="str">
        <f t="shared" si="1383"/>
        <v>13.3318</v>
      </c>
      <c r="O5500" s="30">
        <f t="shared" si="1384"/>
        <v>118</v>
      </c>
      <c r="P5500" s="30" t="str">
        <f t="shared" si="1385"/>
        <v>13.3318</v>
      </c>
      <c r="Q5500" s="30">
        <f t="shared" si="1386"/>
        <v>126</v>
      </c>
      <c r="R5500" s="36" t="str">
        <f t="shared" si="1387"/>
        <v>08-Aug-2017</v>
      </c>
      <c r="S5500" s="37">
        <f t="shared" si="1378"/>
        <v>13.331799999999999</v>
      </c>
    </row>
    <row r="5501" spans="1:19" ht="26">
      <c r="A5501" s="30" t="s">
        <v>10906</v>
      </c>
      <c r="D5501" s="30" t="str">
        <f t="shared" si="1372"/>
        <v>119627</v>
      </c>
      <c r="E5501" s="30">
        <f t="shared" si="1376"/>
        <v>7</v>
      </c>
      <c r="F5501" s="30" t="str">
        <f t="shared" si="1373"/>
        <v>-</v>
      </c>
      <c r="G5501" s="30">
        <f t="shared" si="1377"/>
        <v>9</v>
      </c>
      <c r="H5501" s="30" t="str">
        <f t="shared" si="1374"/>
        <v>INF903J01PC1</v>
      </c>
      <c r="I5501" s="30">
        <f t="shared" si="1379"/>
        <v>22</v>
      </c>
      <c r="J5501" s="35" t="str">
        <f t="shared" si="1375"/>
        <v>SUNDARAM BANKING AND PSU DEBT FUND DIRECT PLAN DIVIDEND REINVESTMENT OPTION</v>
      </c>
      <c r="K5501" s="35">
        <f t="shared" si="1380"/>
        <v>98</v>
      </c>
      <c r="L5501" s="30" t="str">
        <f t="shared" si="1381"/>
        <v>10.1110</v>
      </c>
      <c r="M5501" s="30">
        <f t="shared" si="1382"/>
        <v>106</v>
      </c>
      <c r="N5501" s="30" t="str">
        <f t="shared" si="1383"/>
        <v>10.1110</v>
      </c>
      <c r="O5501" s="30">
        <f t="shared" si="1384"/>
        <v>114</v>
      </c>
      <c r="P5501" s="30" t="str">
        <f t="shared" si="1385"/>
        <v>10.1110</v>
      </c>
      <c r="Q5501" s="30">
        <f t="shared" si="1386"/>
        <v>122</v>
      </c>
      <c r="R5501" s="36" t="str">
        <f t="shared" si="1387"/>
        <v>08-Aug-2017</v>
      </c>
      <c r="S5501" s="37">
        <f t="shared" si="1378"/>
        <v>10.111000000000001</v>
      </c>
    </row>
    <row r="5502" spans="1:19" ht="26">
      <c r="A5502" s="30" t="s">
        <v>6335</v>
      </c>
      <c r="D5502" s="30" t="str">
        <f t="shared" si="1372"/>
        <v>119628</v>
      </c>
      <c r="E5502" s="30">
        <f t="shared" si="1376"/>
        <v>7</v>
      </c>
      <c r="F5502" s="30" t="str">
        <f t="shared" si="1373"/>
        <v>-</v>
      </c>
      <c r="G5502" s="30">
        <f t="shared" si="1377"/>
        <v>9</v>
      </c>
      <c r="H5502" s="30" t="str">
        <f t="shared" si="1374"/>
        <v>INF903J01PD9</v>
      </c>
      <c r="I5502" s="30">
        <f t="shared" si="1379"/>
        <v>22</v>
      </c>
      <c r="J5502" s="35" t="str">
        <f t="shared" si="1375"/>
        <v>SUNDARAM BANKING AND PSU DEBT FUND DIRECT PLAN WEEKLY DIVIDEND REINVESTMENT OPTION</v>
      </c>
      <c r="K5502" s="35">
        <f t="shared" si="1380"/>
        <v>105</v>
      </c>
      <c r="L5502" s="30" t="str">
        <f t="shared" si="1381"/>
        <v>10.5656</v>
      </c>
      <c r="M5502" s="30">
        <f t="shared" si="1382"/>
        <v>113</v>
      </c>
      <c r="N5502" s="30" t="str">
        <f t="shared" si="1383"/>
        <v>10.5656</v>
      </c>
      <c r="O5502" s="30">
        <f t="shared" si="1384"/>
        <v>121</v>
      </c>
      <c r="P5502" s="30" t="str">
        <f t="shared" si="1385"/>
        <v>10.5656</v>
      </c>
      <c r="Q5502" s="30">
        <f t="shared" si="1386"/>
        <v>129</v>
      </c>
      <c r="R5502" s="36" t="str">
        <f t="shared" si="1387"/>
        <v>21-Apr-2015</v>
      </c>
      <c r="S5502" s="37">
        <f t="shared" si="1378"/>
        <v>10.5656</v>
      </c>
    </row>
    <row r="5503" spans="1:19" ht="26">
      <c r="A5503" s="30" t="s">
        <v>10907</v>
      </c>
      <c r="D5503" s="30" t="str">
        <f t="shared" si="1372"/>
        <v>100782</v>
      </c>
      <c r="E5503" s="30">
        <f t="shared" si="1376"/>
        <v>7</v>
      </c>
      <c r="F5503" s="30" t="str">
        <f t="shared" si="1373"/>
        <v>-</v>
      </c>
      <c r="G5503" s="30">
        <f t="shared" si="1377"/>
        <v>9</v>
      </c>
      <c r="H5503" s="30" t="str">
        <f t="shared" si="1374"/>
        <v>INF903J01IP8</v>
      </c>
      <c r="I5503" s="30">
        <f t="shared" si="1379"/>
        <v>22</v>
      </c>
      <c r="J5503" s="35" t="str">
        <f t="shared" si="1375"/>
        <v>SUNDARAM BANKING AND PSU DEBT FUND REGULAR DAILY REINVESTMENT</v>
      </c>
      <c r="K5503" s="35">
        <f t="shared" si="1380"/>
        <v>84</v>
      </c>
      <c r="L5503" s="30" t="str">
        <f t="shared" si="1381"/>
        <v>10.1110</v>
      </c>
      <c r="M5503" s="30">
        <f t="shared" si="1382"/>
        <v>92</v>
      </c>
      <c r="N5503" s="30" t="str">
        <f t="shared" si="1383"/>
        <v>10.1110</v>
      </c>
      <c r="O5503" s="30">
        <f t="shared" si="1384"/>
        <v>100</v>
      </c>
      <c r="P5503" s="30" t="str">
        <f t="shared" si="1385"/>
        <v>10.1110</v>
      </c>
      <c r="Q5503" s="30">
        <f t="shared" si="1386"/>
        <v>108</v>
      </c>
      <c r="R5503" s="36" t="str">
        <f t="shared" si="1387"/>
        <v>08-Aug-2017</v>
      </c>
      <c r="S5503" s="37">
        <f t="shared" si="1378"/>
        <v>10.111000000000001</v>
      </c>
    </row>
    <row r="5504" spans="1:19" ht="26">
      <c r="A5504" s="30" t="s">
        <v>10908</v>
      </c>
      <c r="D5504" s="30" t="str">
        <f t="shared" si="1372"/>
        <v>100784</v>
      </c>
      <c r="E5504" s="30">
        <f t="shared" si="1376"/>
        <v>7</v>
      </c>
      <c r="F5504" s="30" t="str">
        <f t="shared" si="1373"/>
        <v>INF903J01IN3</v>
      </c>
      <c r="G5504" s="30">
        <f t="shared" si="1377"/>
        <v>20</v>
      </c>
      <c r="H5504" s="30" t="str">
        <f t="shared" si="1374"/>
        <v>-</v>
      </c>
      <c r="I5504" s="30">
        <f t="shared" si="1379"/>
        <v>22</v>
      </c>
      <c r="J5504" s="35" t="str">
        <f t="shared" si="1375"/>
        <v>SUNDARAM BANKING AND PSU DEBT FUND REGULAR GROWTH</v>
      </c>
      <c r="K5504" s="35">
        <f t="shared" si="1380"/>
        <v>72</v>
      </c>
      <c r="L5504" s="30" t="str">
        <f t="shared" si="1381"/>
        <v>26.5528</v>
      </c>
      <c r="M5504" s="30">
        <f t="shared" si="1382"/>
        <v>80</v>
      </c>
      <c r="N5504" s="30" t="str">
        <f t="shared" si="1383"/>
        <v>26.5528</v>
      </c>
      <c r="O5504" s="30">
        <f t="shared" si="1384"/>
        <v>88</v>
      </c>
      <c r="P5504" s="30" t="str">
        <f t="shared" si="1385"/>
        <v>26.5528</v>
      </c>
      <c r="Q5504" s="30">
        <f t="shared" si="1386"/>
        <v>96</v>
      </c>
      <c r="R5504" s="36" t="str">
        <f t="shared" si="1387"/>
        <v>08-Aug-2017</v>
      </c>
      <c r="S5504" s="37">
        <f t="shared" si="1378"/>
        <v>26.552800000000001</v>
      </c>
    </row>
    <row r="5505" spans="1:19" ht="26">
      <c r="A5505" s="30" t="s">
        <v>10909</v>
      </c>
      <c r="D5505" s="30" t="str">
        <f t="shared" si="1372"/>
        <v>100793</v>
      </c>
      <c r="E5505" s="30">
        <f t="shared" si="1376"/>
        <v>7</v>
      </c>
      <c r="F5505" s="30" t="str">
        <f t="shared" si="1373"/>
        <v>INF903J01IO1</v>
      </c>
      <c r="G5505" s="30">
        <f t="shared" si="1377"/>
        <v>20</v>
      </c>
      <c r="H5505" s="30" t="str">
        <f t="shared" si="1374"/>
        <v>INF903J01IR4</v>
      </c>
      <c r="I5505" s="30">
        <f t="shared" si="1379"/>
        <v>33</v>
      </c>
      <c r="J5505" s="35" t="str">
        <f t="shared" si="1375"/>
        <v>SUNDARAM BANKING AND PSU DEBT FUND REGULAR MONTHLY DIVIDEND RE INVESTMENT</v>
      </c>
      <c r="K5505" s="35">
        <f t="shared" si="1380"/>
        <v>107</v>
      </c>
      <c r="L5505" s="30" t="str">
        <f t="shared" si="1381"/>
        <v>11.0248</v>
      </c>
      <c r="M5505" s="30">
        <f t="shared" si="1382"/>
        <v>115</v>
      </c>
      <c r="N5505" s="30" t="str">
        <f t="shared" si="1383"/>
        <v>11.0248</v>
      </c>
      <c r="O5505" s="30">
        <f t="shared" si="1384"/>
        <v>123</v>
      </c>
      <c r="P5505" s="30" t="str">
        <f t="shared" si="1385"/>
        <v>11.0248</v>
      </c>
      <c r="Q5505" s="30">
        <f t="shared" si="1386"/>
        <v>131</v>
      </c>
      <c r="R5505" s="36" t="str">
        <f t="shared" si="1387"/>
        <v>08-Aug-2017</v>
      </c>
      <c r="S5505" s="37">
        <f t="shared" si="1378"/>
        <v>11.024800000000001</v>
      </c>
    </row>
    <row r="5506" spans="1:19">
      <c r="A5506" s="30" t="s">
        <v>10910</v>
      </c>
      <c r="D5506" s="30" t="str">
        <f t="shared" si="1372"/>
        <v>100781</v>
      </c>
      <c r="E5506" s="30">
        <f t="shared" si="1376"/>
        <v>7</v>
      </c>
      <c r="F5506" s="30" t="str">
        <f t="shared" si="1373"/>
        <v>INF903J01IK9</v>
      </c>
      <c r="G5506" s="30">
        <f t="shared" si="1377"/>
        <v>20</v>
      </c>
      <c r="H5506" s="30" t="str">
        <f t="shared" si="1374"/>
        <v>-</v>
      </c>
      <c r="I5506" s="30">
        <f t="shared" si="1379"/>
        <v>22</v>
      </c>
      <c r="J5506" s="35" t="str">
        <f t="shared" si="1375"/>
        <v>SUNDARAM BANKING AND PSU DEBT FUND Retail - Growth</v>
      </c>
      <c r="K5506" s="35">
        <f t="shared" si="1380"/>
        <v>73</v>
      </c>
      <c r="L5506" s="30" t="str">
        <f t="shared" si="1381"/>
        <v>23.9368</v>
      </c>
      <c r="M5506" s="30">
        <f t="shared" si="1382"/>
        <v>81</v>
      </c>
      <c r="N5506" s="30" t="str">
        <f t="shared" si="1383"/>
        <v>23.9368</v>
      </c>
      <c r="O5506" s="30">
        <f t="shared" si="1384"/>
        <v>89</v>
      </c>
      <c r="P5506" s="30" t="str">
        <f t="shared" si="1385"/>
        <v>23.9368</v>
      </c>
      <c r="Q5506" s="30">
        <f t="shared" si="1386"/>
        <v>97</v>
      </c>
      <c r="R5506" s="36" t="str">
        <f t="shared" si="1387"/>
        <v>08-Aug-2017</v>
      </c>
      <c r="S5506" s="37">
        <f t="shared" si="1378"/>
        <v>23.936800000000002</v>
      </c>
    </row>
    <row r="5507" spans="1:19" ht="26">
      <c r="A5507" s="30" t="s">
        <v>10911</v>
      </c>
      <c r="D5507" s="30" t="str">
        <f t="shared" si="1372"/>
        <v>119625</v>
      </c>
      <c r="E5507" s="30">
        <f t="shared" si="1376"/>
        <v>7</v>
      </c>
      <c r="F5507" s="30" t="str">
        <f t="shared" si="1373"/>
        <v>INF903J01PA5</v>
      </c>
      <c r="G5507" s="30">
        <f t="shared" si="1377"/>
        <v>20</v>
      </c>
      <c r="H5507" s="30" t="str">
        <f t="shared" si="1374"/>
        <v>-</v>
      </c>
      <c r="I5507" s="30">
        <f t="shared" si="1379"/>
        <v>22</v>
      </c>
      <c r="J5507" s="35" t="str">
        <f t="shared" si="1375"/>
        <v>Sundaram BANKING AND PSU DEBT FUND- Direct Plan - Growth Option</v>
      </c>
      <c r="K5507" s="35">
        <f t="shared" si="1380"/>
        <v>86</v>
      </c>
      <c r="L5507" s="30" t="str">
        <f t="shared" si="1381"/>
        <v>26.6409</v>
      </c>
      <c r="M5507" s="30">
        <f t="shared" si="1382"/>
        <v>94</v>
      </c>
      <c r="N5507" s="30" t="str">
        <f t="shared" si="1383"/>
        <v>26.6409</v>
      </c>
      <c r="O5507" s="30">
        <f t="shared" si="1384"/>
        <v>102</v>
      </c>
      <c r="P5507" s="30" t="str">
        <f t="shared" si="1385"/>
        <v>26.6409</v>
      </c>
      <c r="Q5507" s="30">
        <f t="shared" si="1386"/>
        <v>110</v>
      </c>
      <c r="R5507" s="36" t="str">
        <f t="shared" si="1387"/>
        <v>08-Aug-2017</v>
      </c>
      <c r="S5507" s="37">
        <f t="shared" si="1378"/>
        <v>26.640899999999998</v>
      </c>
    </row>
    <row r="5508" spans="1:19" ht="26">
      <c r="A5508" s="30" t="s">
        <v>10912</v>
      </c>
      <c r="D5508" s="30" t="str">
        <f t="shared" si="1372"/>
        <v>119631</v>
      </c>
      <c r="E5508" s="30">
        <f t="shared" si="1376"/>
        <v>7</v>
      </c>
      <c r="F5508" s="30" t="str">
        <f t="shared" si="1373"/>
        <v>INF903J01OX0</v>
      </c>
      <c r="G5508" s="30">
        <f t="shared" si="1377"/>
        <v>20</v>
      </c>
      <c r="H5508" s="30" t="str">
        <f t="shared" si="1374"/>
        <v>INF903J01OZ5</v>
      </c>
      <c r="I5508" s="30">
        <f t="shared" si="1379"/>
        <v>33</v>
      </c>
      <c r="J5508" s="35" t="str">
        <f t="shared" si="1375"/>
        <v>Sundaram Flexible Fund - Flexible Income Plan - Direct Plan - Annual Dividend Option</v>
      </c>
      <c r="K5508" s="35">
        <f t="shared" si="1380"/>
        <v>118</v>
      </c>
      <c r="L5508" s="30" t="str">
        <f t="shared" si="1381"/>
        <v>13.5038</v>
      </c>
      <c r="M5508" s="30">
        <f t="shared" si="1382"/>
        <v>126</v>
      </c>
      <c r="N5508" s="30" t="str">
        <f t="shared" si="1383"/>
        <v>13.5038</v>
      </c>
      <c r="O5508" s="30">
        <f t="shared" si="1384"/>
        <v>134</v>
      </c>
      <c r="P5508" s="30" t="str">
        <f t="shared" si="1385"/>
        <v>13.5038</v>
      </c>
      <c r="Q5508" s="30">
        <f t="shared" si="1386"/>
        <v>142</v>
      </c>
      <c r="R5508" s="36" t="str">
        <f t="shared" si="1387"/>
        <v>08-Aug-2017</v>
      </c>
      <c r="S5508" s="37">
        <f t="shared" si="1378"/>
        <v>13.5038</v>
      </c>
    </row>
    <row r="5509" spans="1:19" ht="26">
      <c r="A5509" s="30" t="s">
        <v>420</v>
      </c>
      <c r="D5509" s="30" t="str">
        <f t="shared" si="1372"/>
        <v>119623</v>
      </c>
      <c r="E5509" s="30">
        <f t="shared" si="1376"/>
        <v>7</v>
      </c>
      <c r="F5509" s="30" t="str">
        <f t="shared" si="1373"/>
        <v>INF903J01RH6</v>
      </c>
      <c r="G5509" s="30">
        <f t="shared" si="1377"/>
        <v>20</v>
      </c>
      <c r="H5509" s="30" t="str">
        <f t="shared" si="1374"/>
        <v>-</v>
      </c>
      <c r="I5509" s="30">
        <f t="shared" si="1379"/>
        <v>22</v>
      </c>
      <c r="J5509" s="35" t="str">
        <f t="shared" si="1375"/>
        <v>Sundaram Flexible Fund - Flexible Income Plan - Direct Plan - Bonus Option</v>
      </c>
      <c r="K5509" s="35">
        <f t="shared" si="1380"/>
        <v>97</v>
      </c>
      <c r="L5509" s="30" t="str">
        <f t="shared" si="1381"/>
        <v>0.0000</v>
      </c>
      <c r="M5509" s="30">
        <f t="shared" si="1382"/>
        <v>104</v>
      </c>
      <c r="N5509" s="30" t="str">
        <f t="shared" si="1383"/>
        <v>0.0000</v>
      </c>
      <c r="O5509" s="30">
        <f t="shared" si="1384"/>
        <v>111</v>
      </c>
      <c r="P5509" s="30" t="str">
        <f t="shared" si="1385"/>
        <v>0.0000</v>
      </c>
      <c r="Q5509" s="30">
        <f t="shared" si="1386"/>
        <v>118</v>
      </c>
      <c r="R5509" s="36" t="str">
        <f t="shared" si="1387"/>
        <v>26-Sep-2013</v>
      </c>
      <c r="S5509" s="37">
        <f t="shared" si="1378"/>
        <v>0</v>
      </c>
    </row>
    <row r="5510" spans="1:19" ht="26">
      <c r="A5510" s="30" t="s">
        <v>10913</v>
      </c>
      <c r="D5510" s="30" t="str">
        <f t="shared" si="1372"/>
        <v>119621</v>
      </c>
      <c r="E5510" s="30">
        <f t="shared" si="1376"/>
        <v>7</v>
      </c>
      <c r="F5510" s="30" t="str">
        <f t="shared" si="1373"/>
        <v>INF903J01NR4</v>
      </c>
      <c r="G5510" s="30">
        <f t="shared" si="1377"/>
        <v>20</v>
      </c>
      <c r="H5510" s="30" t="str">
        <f t="shared" si="1374"/>
        <v>-</v>
      </c>
      <c r="I5510" s="30">
        <f t="shared" si="1379"/>
        <v>22</v>
      </c>
      <c r="J5510" s="35" t="str">
        <f t="shared" si="1375"/>
        <v>Sundaram Flexible Fund - Flexible Income Plan - Direct Plan - Growth Option</v>
      </c>
      <c r="K5510" s="35">
        <f t="shared" si="1380"/>
        <v>98</v>
      </c>
      <c r="L5510" s="30" t="str">
        <f t="shared" si="1381"/>
        <v>24.2722</v>
      </c>
      <c r="M5510" s="30">
        <f t="shared" si="1382"/>
        <v>106</v>
      </c>
      <c r="N5510" s="30" t="str">
        <f t="shared" si="1383"/>
        <v>24.2722</v>
      </c>
      <c r="O5510" s="30">
        <f t="shared" si="1384"/>
        <v>114</v>
      </c>
      <c r="P5510" s="30" t="str">
        <f t="shared" si="1385"/>
        <v>24.2722</v>
      </c>
      <c r="Q5510" s="30">
        <f t="shared" si="1386"/>
        <v>122</v>
      </c>
      <c r="R5510" s="36" t="str">
        <f t="shared" si="1387"/>
        <v>08-Aug-2017</v>
      </c>
      <c r="S5510" s="37">
        <f t="shared" si="1378"/>
        <v>24.272200000000002</v>
      </c>
    </row>
    <row r="5511" spans="1:19" ht="26">
      <c r="A5511" s="30" t="s">
        <v>421</v>
      </c>
      <c r="D5511" s="30" t="str">
        <f t="shared" ref="D5511:D5574" si="1388">IF(ISERROR(LEFT(A5511,SEARCH(";",A5511)-1)),"",LEFT(A5511,SEARCH(";",A5511)-1))</f>
        <v>119624</v>
      </c>
      <c r="E5511" s="30">
        <f t="shared" si="1376"/>
        <v>7</v>
      </c>
      <c r="F5511" s="30" t="str">
        <f t="shared" ref="F5511:F5574" si="1389">IF($D5511="",A5511,MID($A5511,E5511+1,SEARCH(";",$A5511,E5511+1)-E5511-1))</f>
        <v>INF903J01OW2</v>
      </c>
      <c r="G5511" s="30">
        <f t="shared" si="1377"/>
        <v>20</v>
      </c>
      <c r="H5511" s="30" t="str">
        <f t="shared" ref="H5511:H5574" si="1390">IF($D5511="","",MID($A5511,G5511+1,SEARCH(";",$A5511,G5511+1)-G5511-1))</f>
        <v>INF903J01OY8</v>
      </c>
      <c r="I5511" s="30">
        <f t="shared" si="1379"/>
        <v>33</v>
      </c>
      <c r="J5511" s="35" t="str">
        <f t="shared" ref="J5511:J5574" si="1391">IF($D5511="","",MID($A5511,I5511+1,SEARCH(";",$A5511,I5511+1)-I5511-1))</f>
        <v>Sundaram Flexible Fund - Flexible Income Plan - Direct Plan - Half Yearly Dividend Option</v>
      </c>
      <c r="K5511" s="35">
        <f t="shared" si="1380"/>
        <v>123</v>
      </c>
      <c r="L5511" s="30" t="str">
        <f t="shared" si="1381"/>
        <v>0.0000</v>
      </c>
      <c r="M5511" s="30">
        <f t="shared" si="1382"/>
        <v>130</v>
      </c>
      <c r="N5511" s="30" t="str">
        <f t="shared" si="1383"/>
        <v>0.0000</v>
      </c>
      <c r="O5511" s="30">
        <f t="shared" si="1384"/>
        <v>137</v>
      </c>
      <c r="P5511" s="30" t="str">
        <f t="shared" si="1385"/>
        <v>0.0000</v>
      </c>
      <c r="Q5511" s="30">
        <f t="shared" si="1386"/>
        <v>144</v>
      </c>
      <c r="R5511" s="36" t="str">
        <f t="shared" si="1387"/>
        <v>26-Sep-2013</v>
      </c>
      <c r="S5511" s="37">
        <f t="shared" si="1378"/>
        <v>0</v>
      </c>
    </row>
    <row r="5512" spans="1:19" ht="26">
      <c r="A5512" s="30" t="s">
        <v>10914</v>
      </c>
      <c r="D5512" s="30" t="str">
        <f t="shared" si="1388"/>
        <v>119622</v>
      </c>
      <c r="E5512" s="30">
        <f t="shared" ref="E5512:E5575" si="1392">IF($D5512="","",LEN(D5512)+1)</f>
        <v>7</v>
      </c>
      <c r="F5512" s="30" t="str">
        <f t="shared" si="1389"/>
        <v>INF903J01NS2</v>
      </c>
      <c r="G5512" s="30">
        <f t="shared" ref="G5512:G5575" si="1393">IF($D5512="","",E5512+(LEN(F5512)+1))</f>
        <v>20</v>
      </c>
      <c r="H5512" s="30" t="str">
        <f t="shared" si="1390"/>
        <v>INF903J01NT0</v>
      </c>
      <c r="I5512" s="30">
        <f t="shared" si="1379"/>
        <v>33</v>
      </c>
      <c r="J5512" s="35" t="str">
        <f t="shared" si="1391"/>
        <v>Sundaram Flexible Fund - Flexible Income Plan - Direct Plan - Monthly Dividend Option</v>
      </c>
      <c r="K5512" s="35">
        <f t="shared" si="1380"/>
        <v>119</v>
      </c>
      <c r="L5512" s="30" t="str">
        <f t="shared" si="1381"/>
        <v>12.0762</v>
      </c>
      <c r="M5512" s="30">
        <f t="shared" si="1382"/>
        <v>127</v>
      </c>
      <c r="N5512" s="30" t="str">
        <f t="shared" si="1383"/>
        <v>12.0762</v>
      </c>
      <c r="O5512" s="30">
        <f t="shared" si="1384"/>
        <v>135</v>
      </c>
      <c r="P5512" s="30" t="str">
        <f t="shared" si="1385"/>
        <v>12.0762</v>
      </c>
      <c r="Q5512" s="30">
        <f t="shared" si="1386"/>
        <v>143</v>
      </c>
      <c r="R5512" s="36" t="str">
        <f t="shared" si="1387"/>
        <v>08-Aug-2017</v>
      </c>
      <c r="S5512" s="37">
        <f t="shared" ref="S5512:S5575" si="1394">IF(L5512="","",L5512+0)</f>
        <v>12.0762</v>
      </c>
    </row>
    <row r="5513" spans="1:19" ht="26">
      <c r="A5513" s="30" t="s">
        <v>10915</v>
      </c>
      <c r="D5513" s="30" t="str">
        <f t="shared" si="1388"/>
        <v>119630</v>
      </c>
      <c r="E5513" s="30">
        <f t="shared" si="1392"/>
        <v>7</v>
      </c>
      <c r="F5513" s="30" t="str">
        <f t="shared" si="1389"/>
        <v>INF903J01NU8</v>
      </c>
      <c r="G5513" s="30">
        <f t="shared" si="1393"/>
        <v>20</v>
      </c>
      <c r="H5513" s="30" t="str">
        <f t="shared" si="1390"/>
        <v>INF903J01NV6</v>
      </c>
      <c r="I5513" s="30">
        <f t="shared" si="1379"/>
        <v>33</v>
      </c>
      <c r="J5513" s="35" t="str">
        <f t="shared" si="1391"/>
        <v>Sundaram Flexible Fund - Flexible Income Plan - Direct Plan - Quarterly Dividend Option</v>
      </c>
      <c r="K5513" s="35">
        <f t="shared" si="1380"/>
        <v>121</v>
      </c>
      <c r="L5513" s="30" t="str">
        <f t="shared" si="1381"/>
        <v>14.6426</v>
      </c>
      <c r="M5513" s="30">
        <f t="shared" si="1382"/>
        <v>129</v>
      </c>
      <c r="N5513" s="30" t="str">
        <f t="shared" si="1383"/>
        <v>14.6426</v>
      </c>
      <c r="O5513" s="30">
        <f t="shared" si="1384"/>
        <v>137</v>
      </c>
      <c r="P5513" s="30" t="str">
        <f t="shared" si="1385"/>
        <v>14.6426</v>
      </c>
      <c r="Q5513" s="30">
        <f t="shared" si="1386"/>
        <v>145</v>
      </c>
      <c r="R5513" s="36" t="str">
        <f t="shared" si="1387"/>
        <v>08-Aug-2017</v>
      </c>
      <c r="S5513" s="37">
        <f t="shared" si="1394"/>
        <v>14.6426</v>
      </c>
    </row>
    <row r="5514" spans="1:19" ht="26">
      <c r="A5514" s="30" t="s">
        <v>10916</v>
      </c>
      <c r="D5514" s="30" t="str">
        <f t="shared" si="1388"/>
        <v>100788</v>
      </c>
      <c r="E5514" s="30">
        <f t="shared" si="1392"/>
        <v>7</v>
      </c>
      <c r="F5514" s="30" t="str">
        <f t="shared" si="1389"/>
        <v>INF903J01IA0</v>
      </c>
      <c r="G5514" s="30">
        <f t="shared" si="1393"/>
        <v>20</v>
      </c>
      <c r="H5514" s="30" t="str">
        <f t="shared" si="1390"/>
        <v>INF903J01IE2</v>
      </c>
      <c r="I5514" s="30">
        <f t="shared" si="1379"/>
        <v>33</v>
      </c>
      <c r="J5514" s="35" t="str">
        <f t="shared" si="1391"/>
        <v>Sundaram Flexible Fund -Flexible Income Plan  Regular - Annual  Dividend</v>
      </c>
      <c r="K5514" s="35">
        <f t="shared" si="1380"/>
        <v>106</v>
      </c>
      <c r="L5514" s="30" t="str">
        <f t="shared" si="1381"/>
        <v>13.4334</v>
      </c>
      <c r="M5514" s="30">
        <f t="shared" si="1382"/>
        <v>114</v>
      </c>
      <c r="N5514" s="30" t="str">
        <f t="shared" si="1383"/>
        <v>13.4334</v>
      </c>
      <c r="O5514" s="30">
        <f t="shared" si="1384"/>
        <v>122</v>
      </c>
      <c r="P5514" s="30" t="str">
        <f t="shared" si="1385"/>
        <v>13.4334</v>
      </c>
      <c r="Q5514" s="30">
        <f t="shared" si="1386"/>
        <v>130</v>
      </c>
      <c r="R5514" s="36" t="str">
        <f t="shared" si="1387"/>
        <v>08-Aug-2017</v>
      </c>
      <c r="S5514" s="37">
        <f t="shared" si="1394"/>
        <v>13.433400000000001</v>
      </c>
    </row>
    <row r="5515" spans="1:19" ht="26">
      <c r="A5515" s="30" t="s">
        <v>10917</v>
      </c>
      <c r="D5515" s="30" t="str">
        <f t="shared" si="1388"/>
        <v>100789</v>
      </c>
      <c r="E5515" s="30">
        <f t="shared" si="1392"/>
        <v>7</v>
      </c>
      <c r="F5515" s="30" t="str">
        <f t="shared" si="1389"/>
        <v>INF903J01HW6</v>
      </c>
      <c r="G5515" s="30">
        <f t="shared" si="1393"/>
        <v>20</v>
      </c>
      <c r="H5515" s="30" t="str">
        <f t="shared" si="1390"/>
        <v>-</v>
      </c>
      <c r="I5515" s="30">
        <f t="shared" si="1379"/>
        <v>22</v>
      </c>
      <c r="J5515" s="35" t="str">
        <f t="shared" si="1391"/>
        <v>Sundaram Flexible Fund -Flexible Income Plan  Regular - Growth</v>
      </c>
      <c r="K5515" s="35">
        <f t="shared" si="1380"/>
        <v>85</v>
      </c>
      <c r="L5515" s="30" t="str">
        <f t="shared" si="1381"/>
        <v>24.0043</v>
      </c>
      <c r="M5515" s="30">
        <f t="shared" si="1382"/>
        <v>93</v>
      </c>
      <c r="N5515" s="30" t="str">
        <f t="shared" si="1383"/>
        <v>24.0043</v>
      </c>
      <c r="O5515" s="30">
        <f t="shared" si="1384"/>
        <v>101</v>
      </c>
      <c r="P5515" s="30" t="str">
        <f t="shared" si="1385"/>
        <v>24.0043</v>
      </c>
      <c r="Q5515" s="30">
        <f t="shared" si="1386"/>
        <v>109</v>
      </c>
      <c r="R5515" s="36" t="str">
        <f t="shared" si="1387"/>
        <v>08-Aug-2017</v>
      </c>
      <c r="S5515" s="37">
        <f t="shared" si="1394"/>
        <v>24.004300000000001</v>
      </c>
    </row>
    <row r="5516" spans="1:19" ht="26">
      <c r="A5516" s="30" t="s">
        <v>10918</v>
      </c>
      <c r="D5516" s="30" t="str">
        <f t="shared" si="1388"/>
        <v>100787</v>
      </c>
      <c r="E5516" s="30">
        <f t="shared" si="1392"/>
        <v>7</v>
      </c>
      <c r="F5516" s="30" t="str">
        <f t="shared" si="1389"/>
        <v>INF903J01HZ9</v>
      </c>
      <c r="G5516" s="30">
        <f t="shared" si="1393"/>
        <v>20</v>
      </c>
      <c r="H5516" s="30" t="str">
        <f t="shared" si="1390"/>
        <v>INF903J01ID4</v>
      </c>
      <c r="I5516" s="30">
        <f t="shared" si="1379"/>
        <v>33</v>
      </c>
      <c r="J5516" s="35" t="str">
        <f t="shared" si="1391"/>
        <v>Sundaram Flexible Fund -Flexible Income Plan  Regular - Half  Yearly Dividend</v>
      </c>
      <c r="K5516" s="35">
        <f t="shared" si="1380"/>
        <v>111</v>
      </c>
      <c r="L5516" s="30" t="str">
        <f t="shared" si="1381"/>
        <v>13.7707</v>
      </c>
      <c r="M5516" s="30">
        <f t="shared" si="1382"/>
        <v>119</v>
      </c>
      <c r="N5516" s="30" t="str">
        <f t="shared" si="1383"/>
        <v>13.7707</v>
      </c>
      <c r="O5516" s="30">
        <f t="shared" si="1384"/>
        <v>127</v>
      </c>
      <c r="P5516" s="30" t="str">
        <f t="shared" si="1385"/>
        <v>13.7707</v>
      </c>
      <c r="Q5516" s="30">
        <f t="shared" si="1386"/>
        <v>135</v>
      </c>
      <c r="R5516" s="36" t="str">
        <f t="shared" si="1387"/>
        <v>08-Aug-2017</v>
      </c>
      <c r="S5516" s="37">
        <f t="shared" si="1394"/>
        <v>13.7707</v>
      </c>
    </row>
    <row r="5517" spans="1:19" ht="26">
      <c r="A5517" s="30" t="s">
        <v>10919</v>
      </c>
      <c r="D5517" s="30" t="str">
        <f t="shared" si="1388"/>
        <v>100786</v>
      </c>
      <c r="E5517" s="30">
        <f t="shared" si="1392"/>
        <v>7</v>
      </c>
      <c r="F5517" s="30" t="str">
        <f t="shared" si="1389"/>
        <v>INF903J01HY2</v>
      </c>
      <c r="G5517" s="30">
        <f t="shared" si="1393"/>
        <v>20</v>
      </c>
      <c r="H5517" s="30" t="str">
        <f t="shared" si="1390"/>
        <v>INF903J01IC6</v>
      </c>
      <c r="I5517" s="30">
        <f t="shared" ref="I5517:I5580" si="1395">IF($D5517="","",G5517+LEN(H5517)+1)</f>
        <v>33</v>
      </c>
      <c r="J5517" s="35" t="str">
        <f t="shared" si="1391"/>
        <v>Sundaram Flexible Fund -Flexible Income Plan  Regular - Quarterly Dividend</v>
      </c>
      <c r="K5517" s="35">
        <f t="shared" ref="K5517:K5580" si="1396">IF($D5517="","",I5517+LEN(J5517)+1)</f>
        <v>108</v>
      </c>
      <c r="L5517" s="30" t="str">
        <f t="shared" ref="L5517:L5580" si="1397">IF($D5517="","",MID($A5517,K5517+1,SEARCH(";",$A5517,K5517+1)-K5517-1))</f>
        <v>14.5634</v>
      </c>
      <c r="M5517" s="30">
        <f t="shared" ref="M5517:M5580" si="1398">IF($D5517="","",K5517+LEN(L5517)+1)</f>
        <v>116</v>
      </c>
      <c r="N5517" s="30" t="str">
        <f t="shared" ref="N5517:N5580" si="1399">IF($D5517="","",MID($A5517,M5517+1,SEARCH(";",$A5517,M5517+1)-M5517-1))</f>
        <v>14.5634</v>
      </c>
      <c r="O5517" s="30">
        <f t="shared" ref="O5517:O5580" si="1400">IF($D5517="","",M5517+LEN(N5517)+1)</f>
        <v>124</v>
      </c>
      <c r="P5517" s="30" t="str">
        <f t="shared" ref="P5517:P5580" si="1401">IF($D5517="","",MID($A5517,O5517+1,SEARCH(";",$A5517,O5517+1)-O5517-1))</f>
        <v>14.5634</v>
      </c>
      <c r="Q5517" s="30">
        <f t="shared" ref="Q5517:Q5580" si="1402">IF($D5517="","",O5517+LEN(P5517)+1)</f>
        <v>132</v>
      </c>
      <c r="R5517" s="36" t="str">
        <f t="shared" ref="R5517:R5580" si="1403">IF($D5517="","",MID($A5517,Q5517+1,15))</f>
        <v>08-Aug-2017</v>
      </c>
      <c r="S5517" s="37">
        <f t="shared" si="1394"/>
        <v>14.5634</v>
      </c>
    </row>
    <row r="5518" spans="1:19" ht="26">
      <c r="A5518" s="30" t="s">
        <v>422</v>
      </c>
      <c r="D5518" s="30" t="str">
        <f t="shared" si="1388"/>
        <v>100791</v>
      </c>
      <c r="E5518" s="30">
        <f t="shared" si="1392"/>
        <v>7</v>
      </c>
      <c r="F5518" s="30" t="str">
        <f t="shared" si="1389"/>
        <v>INF903J01IH5</v>
      </c>
      <c r="G5518" s="30">
        <f t="shared" si="1393"/>
        <v>20</v>
      </c>
      <c r="H5518" s="30" t="str">
        <f t="shared" si="1390"/>
        <v>INF903J01IJ1</v>
      </c>
      <c r="I5518" s="30">
        <f t="shared" si="1395"/>
        <v>33</v>
      </c>
      <c r="J5518" s="35" t="str">
        <f t="shared" si="1391"/>
        <v>Sundaram Flexible Fund -Flexible Income Plan -Institutional - Quarterly Dividend</v>
      </c>
      <c r="K5518" s="35">
        <f t="shared" si="1396"/>
        <v>114</v>
      </c>
      <c r="L5518" s="30" t="str">
        <f t="shared" si="1397"/>
        <v>0.0000</v>
      </c>
      <c r="M5518" s="30">
        <f t="shared" si="1398"/>
        <v>121</v>
      </c>
      <c r="N5518" s="30" t="str">
        <f t="shared" si="1399"/>
        <v>0.0000</v>
      </c>
      <c r="O5518" s="30">
        <f t="shared" si="1400"/>
        <v>128</v>
      </c>
      <c r="P5518" s="30" t="str">
        <f t="shared" si="1401"/>
        <v>0.0000</v>
      </c>
      <c r="Q5518" s="30">
        <f t="shared" si="1402"/>
        <v>135</v>
      </c>
      <c r="R5518" s="36" t="str">
        <f t="shared" si="1403"/>
        <v>26-Sep-2013</v>
      </c>
      <c r="S5518" s="37">
        <f t="shared" si="1394"/>
        <v>0</v>
      </c>
    </row>
    <row r="5519" spans="1:19" ht="26">
      <c r="A5519" s="30" t="s">
        <v>423</v>
      </c>
      <c r="D5519" s="30" t="str">
        <f t="shared" si="1388"/>
        <v>100790</v>
      </c>
      <c r="E5519" s="30">
        <f t="shared" si="1392"/>
        <v>7</v>
      </c>
      <c r="F5519" s="30" t="str">
        <f t="shared" si="1389"/>
        <v>INF903J01IG7</v>
      </c>
      <c r="G5519" s="30">
        <f t="shared" si="1393"/>
        <v>20</v>
      </c>
      <c r="H5519" s="30" t="str">
        <f t="shared" si="1390"/>
        <v>INF903J01II3</v>
      </c>
      <c r="I5519" s="30">
        <f t="shared" si="1395"/>
        <v>33</v>
      </c>
      <c r="J5519" s="35" t="str">
        <f t="shared" si="1391"/>
        <v>Sundaram Flexible Fund -Flexible Income Plan Institutional - Monthly Dividend</v>
      </c>
      <c r="K5519" s="35">
        <f t="shared" si="1396"/>
        <v>111</v>
      </c>
      <c r="L5519" s="30" t="str">
        <f t="shared" si="1397"/>
        <v>10.5417</v>
      </c>
      <c r="M5519" s="30">
        <f t="shared" si="1398"/>
        <v>119</v>
      </c>
      <c r="N5519" s="30" t="str">
        <f t="shared" si="1399"/>
        <v>10.5417</v>
      </c>
      <c r="O5519" s="30">
        <f t="shared" si="1400"/>
        <v>127</v>
      </c>
      <c r="P5519" s="30" t="str">
        <f t="shared" si="1401"/>
        <v>10.5417</v>
      </c>
      <c r="Q5519" s="30">
        <f t="shared" si="1402"/>
        <v>135</v>
      </c>
      <c r="R5519" s="36" t="str">
        <f t="shared" si="1403"/>
        <v>29-Mar-2016</v>
      </c>
      <c r="S5519" s="37">
        <f t="shared" si="1394"/>
        <v>10.541700000000001</v>
      </c>
    </row>
    <row r="5520" spans="1:19" ht="26">
      <c r="A5520" s="30" t="s">
        <v>10920</v>
      </c>
      <c r="D5520" s="30" t="str">
        <f t="shared" si="1388"/>
        <v>100785</v>
      </c>
      <c r="E5520" s="30">
        <f t="shared" si="1392"/>
        <v>7</v>
      </c>
      <c r="F5520" s="30" t="str">
        <f t="shared" si="1389"/>
        <v>INF903J01HX4</v>
      </c>
      <c r="G5520" s="30">
        <f t="shared" si="1393"/>
        <v>20</v>
      </c>
      <c r="H5520" s="30" t="str">
        <f t="shared" si="1390"/>
        <v>INF903J01IB8</v>
      </c>
      <c r="I5520" s="30">
        <f t="shared" si="1395"/>
        <v>33</v>
      </c>
      <c r="J5520" s="35" t="str">
        <f t="shared" si="1391"/>
        <v>Sundaram Flexible Fund -Flexible Income Plan Regular - Monthly Dividend</v>
      </c>
      <c r="K5520" s="35">
        <f t="shared" si="1396"/>
        <v>105</v>
      </c>
      <c r="L5520" s="30" t="str">
        <f t="shared" si="1397"/>
        <v>11.7176</v>
      </c>
      <c r="M5520" s="30">
        <f t="shared" si="1398"/>
        <v>113</v>
      </c>
      <c r="N5520" s="30" t="str">
        <f t="shared" si="1399"/>
        <v>11.7176</v>
      </c>
      <c r="O5520" s="30">
        <f t="shared" si="1400"/>
        <v>121</v>
      </c>
      <c r="P5520" s="30" t="str">
        <f t="shared" si="1401"/>
        <v>11.7176</v>
      </c>
      <c r="Q5520" s="30">
        <f t="shared" si="1402"/>
        <v>129</v>
      </c>
      <c r="R5520" s="36" t="str">
        <f t="shared" si="1403"/>
        <v>08-Aug-2017</v>
      </c>
      <c r="S5520" s="37">
        <f t="shared" si="1394"/>
        <v>11.717599999999999</v>
      </c>
    </row>
    <row r="5521" spans="1:19" ht="26">
      <c r="A5521" s="30" t="s">
        <v>424</v>
      </c>
      <c r="D5521" s="30" t="str">
        <f t="shared" si="1388"/>
        <v>100792</v>
      </c>
      <c r="E5521" s="30">
        <f t="shared" si="1392"/>
        <v>7</v>
      </c>
      <c r="F5521" s="30" t="str">
        <f t="shared" si="1389"/>
        <v>INF903J01IF9</v>
      </c>
      <c r="G5521" s="30">
        <f t="shared" si="1393"/>
        <v>20</v>
      </c>
      <c r="H5521" s="30" t="str">
        <f t="shared" si="1390"/>
        <v>-</v>
      </c>
      <c r="I5521" s="30">
        <f t="shared" si="1395"/>
        <v>22</v>
      </c>
      <c r="J5521" s="35" t="str">
        <f t="shared" si="1391"/>
        <v>Sundaram Flexible Fund-Flexible Income Plan Institutional - Growth</v>
      </c>
      <c r="K5521" s="35">
        <f t="shared" si="1396"/>
        <v>89</v>
      </c>
      <c r="L5521" s="30" t="str">
        <f t="shared" si="1397"/>
        <v>0.0000</v>
      </c>
      <c r="M5521" s="30">
        <f t="shared" si="1398"/>
        <v>96</v>
      </c>
      <c r="N5521" s="30" t="str">
        <f t="shared" si="1399"/>
        <v>0.0000</v>
      </c>
      <c r="O5521" s="30">
        <f t="shared" si="1400"/>
        <v>103</v>
      </c>
      <c r="P5521" s="30" t="str">
        <f t="shared" si="1401"/>
        <v>0.0000</v>
      </c>
      <c r="Q5521" s="30">
        <f t="shared" si="1402"/>
        <v>110</v>
      </c>
      <c r="R5521" s="36" t="str">
        <f t="shared" si="1403"/>
        <v>26-Sep-2013</v>
      </c>
      <c r="S5521" s="37">
        <f t="shared" si="1394"/>
        <v>0</v>
      </c>
    </row>
    <row r="5522" spans="1:19">
      <c r="A5522" s="30" t="s">
        <v>6177</v>
      </c>
      <c r="D5522" s="30" t="str">
        <f t="shared" si="1388"/>
        <v>118330</v>
      </c>
      <c r="E5522" s="30">
        <f t="shared" si="1392"/>
        <v>7</v>
      </c>
      <c r="F5522" s="30" t="str">
        <f t="shared" si="1389"/>
        <v>INF903J01MD6</v>
      </c>
      <c r="G5522" s="30">
        <f t="shared" si="1393"/>
        <v>20</v>
      </c>
      <c r="H5522" s="30" t="str">
        <f t="shared" si="1390"/>
        <v>-</v>
      </c>
      <c r="I5522" s="30">
        <f t="shared" si="1395"/>
        <v>22</v>
      </c>
      <c r="J5522" s="35" t="str">
        <f t="shared" si="1391"/>
        <v>Sundaram Regular Savings Fund - Bonus Option</v>
      </c>
      <c r="K5522" s="35">
        <f t="shared" si="1396"/>
        <v>67</v>
      </c>
      <c r="L5522" s="30" t="str">
        <f t="shared" si="1397"/>
        <v>0.0000</v>
      </c>
      <c r="M5522" s="30">
        <f t="shared" si="1398"/>
        <v>74</v>
      </c>
      <c r="N5522" s="30" t="str">
        <f t="shared" si="1399"/>
        <v>0.0000</v>
      </c>
      <c r="O5522" s="30">
        <f t="shared" si="1400"/>
        <v>81</v>
      </c>
      <c r="P5522" s="30" t="str">
        <f t="shared" si="1401"/>
        <v>0.0000</v>
      </c>
      <c r="Q5522" s="30">
        <f t="shared" si="1402"/>
        <v>88</v>
      </c>
      <c r="R5522" s="36" t="str">
        <f t="shared" si="1403"/>
        <v>26-Sep-2013</v>
      </c>
      <c r="S5522" s="37">
        <f t="shared" si="1394"/>
        <v>0</v>
      </c>
    </row>
    <row r="5523" spans="1:19">
      <c r="A5523" s="30" t="s">
        <v>6178</v>
      </c>
      <c r="D5523" s="30" t="str">
        <f t="shared" si="1388"/>
        <v>119643</v>
      </c>
      <c r="E5523" s="30">
        <f t="shared" si="1392"/>
        <v>7</v>
      </c>
      <c r="F5523" s="30" t="str">
        <f t="shared" si="1389"/>
        <v>INF903J01RN4</v>
      </c>
      <c r="G5523" s="30">
        <f t="shared" si="1393"/>
        <v>20</v>
      </c>
      <c r="H5523" s="30" t="str">
        <f t="shared" si="1390"/>
        <v>-</v>
      </c>
      <c r="I5523" s="30">
        <f t="shared" si="1395"/>
        <v>22</v>
      </c>
      <c r="J5523" s="35" t="str">
        <f t="shared" si="1391"/>
        <v>Sundaram Regular Savings Fund - Direct Plan - Bonus  Option</v>
      </c>
      <c r="K5523" s="35">
        <f t="shared" si="1396"/>
        <v>82</v>
      </c>
      <c r="L5523" s="30" t="str">
        <f t="shared" si="1397"/>
        <v>0.0000</v>
      </c>
      <c r="M5523" s="30">
        <f t="shared" si="1398"/>
        <v>89</v>
      </c>
      <c r="N5523" s="30" t="str">
        <f t="shared" si="1399"/>
        <v>0.0000</v>
      </c>
      <c r="O5523" s="30">
        <f t="shared" si="1400"/>
        <v>96</v>
      </c>
      <c r="P5523" s="30" t="str">
        <f t="shared" si="1401"/>
        <v>0.0000</v>
      </c>
      <c r="Q5523" s="30">
        <f t="shared" si="1402"/>
        <v>103</v>
      </c>
      <c r="R5523" s="36" t="str">
        <f t="shared" si="1403"/>
        <v>26-Sep-2013</v>
      </c>
      <c r="S5523" s="37">
        <f t="shared" si="1394"/>
        <v>0</v>
      </c>
    </row>
    <row r="5524" spans="1:19">
      <c r="A5524" s="30" t="s">
        <v>10921</v>
      </c>
      <c r="D5524" s="30" t="str">
        <f t="shared" si="1388"/>
        <v>119644</v>
      </c>
      <c r="E5524" s="30">
        <f t="shared" si="1392"/>
        <v>7</v>
      </c>
      <c r="F5524" s="30" t="str">
        <f t="shared" si="1389"/>
        <v>INF903J01OF7</v>
      </c>
      <c r="G5524" s="30">
        <f t="shared" si="1393"/>
        <v>20</v>
      </c>
      <c r="H5524" s="30" t="str">
        <f t="shared" si="1390"/>
        <v>-</v>
      </c>
      <c r="I5524" s="30">
        <f t="shared" si="1395"/>
        <v>22</v>
      </c>
      <c r="J5524" s="35" t="str">
        <f t="shared" si="1391"/>
        <v>Sundaram Regular Savings Fund - Direct Plan - Growth Option</v>
      </c>
      <c r="K5524" s="35">
        <f t="shared" si="1396"/>
        <v>82</v>
      </c>
      <c r="L5524" s="30" t="str">
        <f t="shared" si="1397"/>
        <v>16.4778</v>
      </c>
      <c r="M5524" s="30">
        <f t="shared" si="1398"/>
        <v>90</v>
      </c>
      <c r="N5524" s="30" t="str">
        <f t="shared" si="1399"/>
        <v>16.0659</v>
      </c>
      <c r="O5524" s="30">
        <f t="shared" si="1400"/>
        <v>98</v>
      </c>
      <c r="P5524" s="30" t="str">
        <f t="shared" si="1401"/>
        <v>16.4778</v>
      </c>
      <c r="Q5524" s="30">
        <f t="shared" si="1402"/>
        <v>106</v>
      </c>
      <c r="R5524" s="36" t="str">
        <f t="shared" si="1403"/>
        <v>08-Aug-2017</v>
      </c>
      <c r="S5524" s="37">
        <f t="shared" si="1394"/>
        <v>16.477799999999998</v>
      </c>
    </row>
    <row r="5525" spans="1:19">
      <c r="A5525" s="30" t="s">
        <v>10922</v>
      </c>
      <c r="D5525" s="30" t="str">
        <f t="shared" si="1388"/>
        <v>112873</v>
      </c>
      <c r="E5525" s="30">
        <f t="shared" si="1392"/>
        <v>7</v>
      </c>
      <c r="F5525" s="30" t="str">
        <f t="shared" si="1389"/>
        <v>INF903J01HJ3</v>
      </c>
      <c r="G5525" s="30">
        <f t="shared" si="1393"/>
        <v>20</v>
      </c>
      <c r="H5525" s="30" t="str">
        <f t="shared" si="1390"/>
        <v>INF903J01HM7</v>
      </c>
      <c r="I5525" s="30">
        <f t="shared" si="1395"/>
        <v>33</v>
      </c>
      <c r="J5525" s="35" t="str">
        <f t="shared" si="1391"/>
        <v>Sundaram Regular Savings Fund - DIVIDEND</v>
      </c>
      <c r="K5525" s="35">
        <f t="shared" si="1396"/>
        <v>74</v>
      </c>
      <c r="L5525" s="30" t="str">
        <f t="shared" si="1397"/>
        <v>12.3736</v>
      </c>
      <c r="M5525" s="30">
        <f t="shared" si="1398"/>
        <v>82</v>
      </c>
      <c r="N5525" s="30" t="str">
        <f t="shared" si="1399"/>
        <v>12.0643</v>
      </c>
      <c r="O5525" s="30">
        <f t="shared" si="1400"/>
        <v>90</v>
      </c>
      <c r="P5525" s="30" t="str">
        <f t="shared" si="1401"/>
        <v>12.3736</v>
      </c>
      <c r="Q5525" s="30">
        <f t="shared" si="1402"/>
        <v>98</v>
      </c>
      <c r="R5525" s="36" t="str">
        <f t="shared" si="1403"/>
        <v>08-Aug-2017</v>
      </c>
      <c r="S5525" s="37">
        <f t="shared" si="1394"/>
        <v>12.3736</v>
      </c>
    </row>
    <row r="5526" spans="1:19">
      <c r="A5526" s="30" t="s">
        <v>10923</v>
      </c>
      <c r="D5526" s="30" t="str">
        <f t="shared" si="1388"/>
        <v>112874</v>
      </c>
      <c r="E5526" s="30">
        <f t="shared" si="1392"/>
        <v>7</v>
      </c>
      <c r="F5526" s="30" t="str">
        <f t="shared" si="1389"/>
        <v>INF903J01HI5</v>
      </c>
      <c r="G5526" s="30">
        <f t="shared" si="1393"/>
        <v>20</v>
      </c>
      <c r="H5526" s="30" t="str">
        <f t="shared" si="1390"/>
        <v>-</v>
      </c>
      <c r="I5526" s="30">
        <f t="shared" si="1395"/>
        <v>22</v>
      </c>
      <c r="J5526" s="35" t="str">
        <f t="shared" si="1391"/>
        <v>Sundaram Regular Savings Fund - GROWTH</v>
      </c>
      <c r="K5526" s="35">
        <f t="shared" si="1396"/>
        <v>61</v>
      </c>
      <c r="L5526" s="30" t="str">
        <f t="shared" si="1397"/>
        <v>16.1109</v>
      </c>
      <c r="M5526" s="30">
        <f t="shared" si="1398"/>
        <v>69</v>
      </c>
      <c r="N5526" s="30" t="str">
        <f t="shared" si="1399"/>
        <v>15.7081</v>
      </c>
      <c r="O5526" s="30">
        <f t="shared" si="1400"/>
        <v>77</v>
      </c>
      <c r="P5526" s="30" t="str">
        <f t="shared" si="1401"/>
        <v>16.1109</v>
      </c>
      <c r="Q5526" s="30">
        <f t="shared" si="1402"/>
        <v>85</v>
      </c>
      <c r="R5526" s="36" t="str">
        <f t="shared" si="1403"/>
        <v>08-Aug-2017</v>
      </c>
      <c r="S5526" s="37">
        <f t="shared" si="1394"/>
        <v>16.110900000000001</v>
      </c>
    </row>
    <row r="5527" spans="1:19">
      <c r="A5527" s="30" t="s">
        <v>6179</v>
      </c>
      <c r="D5527" s="30" t="str">
        <f t="shared" si="1388"/>
        <v>119642</v>
      </c>
      <c r="E5527" s="30">
        <f t="shared" si="1392"/>
        <v>7</v>
      </c>
      <c r="F5527" s="30" t="str">
        <f t="shared" si="1389"/>
        <v>INF903J01OG5</v>
      </c>
      <c r="G5527" s="30">
        <f t="shared" si="1393"/>
        <v>20</v>
      </c>
      <c r="H5527" s="30" t="str">
        <f t="shared" si="1390"/>
        <v>INF903J01OH3</v>
      </c>
      <c r="I5527" s="30">
        <f t="shared" si="1395"/>
        <v>33</v>
      </c>
      <c r="J5527" s="35" t="str">
        <f t="shared" si="1391"/>
        <v>Sundaram Regular Savings Fund - Half Yearly Dividend Option</v>
      </c>
      <c r="K5527" s="35">
        <f t="shared" si="1396"/>
        <v>93</v>
      </c>
      <c r="L5527" s="30" t="str">
        <f t="shared" si="1397"/>
        <v>0.0000</v>
      </c>
      <c r="M5527" s="30">
        <f t="shared" si="1398"/>
        <v>100</v>
      </c>
      <c r="N5527" s="30" t="str">
        <f t="shared" si="1399"/>
        <v>0.0000</v>
      </c>
      <c r="O5527" s="30">
        <f t="shared" si="1400"/>
        <v>107</v>
      </c>
      <c r="P5527" s="30" t="str">
        <f t="shared" si="1401"/>
        <v>0.0000</v>
      </c>
      <c r="Q5527" s="30">
        <f t="shared" si="1402"/>
        <v>114</v>
      </c>
      <c r="R5527" s="36" t="str">
        <f t="shared" si="1403"/>
        <v>26-Sep-2013</v>
      </c>
      <c r="S5527" s="37">
        <f t="shared" si="1394"/>
        <v>0</v>
      </c>
    </row>
    <row r="5528" spans="1:19">
      <c r="A5528" s="30" t="s">
        <v>10924</v>
      </c>
      <c r="D5528" s="30" t="str">
        <f t="shared" si="1388"/>
        <v>112871</v>
      </c>
      <c r="E5528" s="30">
        <f t="shared" si="1392"/>
        <v>7</v>
      </c>
      <c r="F5528" s="30" t="str">
        <f t="shared" si="1389"/>
        <v>INF903J01HL9</v>
      </c>
      <c r="G5528" s="30">
        <f t="shared" si="1393"/>
        <v>20</v>
      </c>
      <c r="H5528" s="30" t="str">
        <f t="shared" si="1390"/>
        <v>INF903J01HO3</v>
      </c>
      <c r="I5528" s="30">
        <f t="shared" si="1395"/>
        <v>33</v>
      </c>
      <c r="J5528" s="35" t="str">
        <f t="shared" si="1391"/>
        <v>Sundaram Regular Savings Fund - Half-yearly Dividend</v>
      </c>
      <c r="K5528" s="35">
        <f t="shared" si="1396"/>
        <v>86</v>
      </c>
      <c r="L5528" s="30" t="str">
        <f t="shared" si="1397"/>
        <v>12.3535</v>
      </c>
      <c r="M5528" s="30">
        <f t="shared" si="1398"/>
        <v>94</v>
      </c>
      <c r="N5528" s="30" t="str">
        <f t="shared" si="1399"/>
        <v>12.0447</v>
      </c>
      <c r="O5528" s="30">
        <f t="shared" si="1400"/>
        <v>102</v>
      </c>
      <c r="P5528" s="30" t="str">
        <f t="shared" si="1401"/>
        <v>12.3535</v>
      </c>
      <c r="Q5528" s="30">
        <f t="shared" si="1402"/>
        <v>110</v>
      </c>
      <c r="R5528" s="36" t="str">
        <f t="shared" si="1403"/>
        <v>08-Aug-2017</v>
      </c>
      <c r="S5528" s="37">
        <f t="shared" si="1394"/>
        <v>12.3535</v>
      </c>
    </row>
    <row r="5529" spans="1:19">
      <c r="A5529" s="30" t="s">
        <v>6180</v>
      </c>
      <c r="D5529" s="30" t="str">
        <f t="shared" si="1388"/>
        <v>119641</v>
      </c>
      <c r="E5529" s="30">
        <f t="shared" si="1392"/>
        <v>7</v>
      </c>
      <c r="F5529" s="30" t="str">
        <f t="shared" si="1389"/>
        <v>INF903J01OI1</v>
      </c>
      <c r="G5529" s="30">
        <f t="shared" si="1393"/>
        <v>20</v>
      </c>
      <c r="H5529" s="30" t="str">
        <f t="shared" si="1390"/>
        <v>INF903J01OJ9</v>
      </c>
      <c r="I5529" s="30">
        <f t="shared" si="1395"/>
        <v>33</v>
      </c>
      <c r="J5529" s="35" t="str">
        <f t="shared" si="1391"/>
        <v>Sundaram Regular Savings Fund - Monthly Dividend Option</v>
      </c>
      <c r="K5529" s="35">
        <f t="shared" si="1396"/>
        <v>89</v>
      </c>
      <c r="L5529" s="30" t="str">
        <f t="shared" si="1397"/>
        <v>0.0000</v>
      </c>
      <c r="M5529" s="30">
        <f t="shared" si="1398"/>
        <v>96</v>
      </c>
      <c r="N5529" s="30" t="str">
        <f t="shared" si="1399"/>
        <v>0.0000</v>
      </c>
      <c r="O5529" s="30">
        <f t="shared" si="1400"/>
        <v>103</v>
      </c>
      <c r="P5529" s="30" t="str">
        <f t="shared" si="1401"/>
        <v>0.0000</v>
      </c>
      <c r="Q5529" s="30">
        <f t="shared" si="1402"/>
        <v>110</v>
      </c>
      <c r="R5529" s="36" t="str">
        <f t="shared" si="1403"/>
        <v>26-Sep-2013</v>
      </c>
      <c r="S5529" s="37">
        <f t="shared" si="1394"/>
        <v>0</v>
      </c>
    </row>
    <row r="5530" spans="1:19">
      <c r="A5530" s="30" t="s">
        <v>10925</v>
      </c>
      <c r="D5530" s="30" t="str">
        <f t="shared" si="1388"/>
        <v>112872</v>
      </c>
      <c r="E5530" s="30">
        <f t="shared" si="1392"/>
        <v>7</v>
      </c>
      <c r="F5530" s="30" t="str">
        <f t="shared" si="1389"/>
        <v>INF903J01HK1</v>
      </c>
      <c r="G5530" s="30">
        <f t="shared" si="1393"/>
        <v>20</v>
      </c>
      <c r="H5530" s="30" t="str">
        <f t="shared" si="1390"/>
        <v>INF903J01HN5</v>
      </c>
      <c r="I5530" s="30">
        <f t="shared" si="1395"/>
        <v>33</v>
      </c>
      <c r="J5530" s="35" t="str">
        <f t="shared" si="1391"/>
        <v>Sundaram Regular Savings Fund - Quarterly Dividend</v>
      </c>
      <c r="K5530" s="35">
        <f t="shared" si="1396"/>
        <v>84</v>
      </c>
      <c r="L5530" s="30" t="str">
        <f t="shared" si="1397"/>
        <v>11.9860</v>
      </c>
      <c r="M5530" s="30">
        <f t="shared" si="1398"/>
        <v>92</v>
      </c>
      <c r="N5530" s="30" t="str">
        <f t="shared" si="1399"/>
        <v>11.6864</v>
      </c>
      <c r="O5530" s="30">
        <f t="shared" si="1400"/>
        <v>100</v>
      </c>
      <c r="P5530" s="30" t="str">
        <f t="shared" si="1401"/>
        <v>11.9860</v>
      </c>
      <c r="Q5530" s="30">
        <f t="shared" si="1402"/>
        <v>108</v>
      </c>
      <c r="R5530" s="36" t="str">
        <f t="shared" si="1403"/>
        <v>08-Aug-2017</v>
      </c>
      <c r="S5530" s="37">
        <f t="shared" si="1394"/>
        <v>11.986000000000001</v>
      </c>
    </row>
    <row r="5531" spans="1:19">
      <c r="A5531" s="30" t="s">
        <v>10926</v>
      </c>
      <c r="D5531" s="30" t="str">
        <f t="shared" si="1388"/>
        <v>119645</v>
      </c>
      <c r="E5531" s="30">
        <f t="shared" si="1392"/>
        <v>7</v>
      </c>
      <c r="F5531" s="30" t="str">
        <f t="shared" si="1389"/>
        <v>INF903J01OK7</v>
      </c>
      <c r="G5531" s="30">
        <f t="shared" si="1393"/>
        <v>20</v>
      </c>
      <c r="H5531" s="30" t="str">
        <f t="shared" si="1390"/>
        <v>INF903J01OL5</v>
      </c>
      <c r="I5531" s="30">
        <f t="shared" si="1395"/>
        <v>33</v>
      </c>
      <c r="J5531" s="35" t="str">
        <f t="shared" si="1391"/>
        <v>Sundaram Regular Savings Fund - Quarterly Dividend Option</v>
      </c>
      <c r="K5531" s="35">
        <f t="shared" si="1396"/>
        <v>91</v>
      </c>
      <c r="L5531" s="30" t="str">
        <f t="shared" si="1397"/>
        <v>12.0894</v>
      </c>
      <c r="M5531" s="30">
        <f t="shared" si="1398"/>
        <v>99</v>
      </c>
      <c r="N5531" s="30" t="str">
        <f t="shared" si="1399"/>
        <v>11.7872</v>
      </c>
      <c r="O5531" s="30">
        <f t="shared" si="1400"/>
        <v>107</v>
      </c>
      <c r="P5531" s="30" t="str">
        <f t="shared" si="1401"/>
        <v>12.0894</v>
      </c>
      <c r="Q5531" s="30">
        <f t="shared" si="1402"/>
        <v>115</v>
      </c>
      <c r="R5531" s="36" t="str">
        <f t="shared" si="1403"/>
        <v>08-Aug-2017</v>
      </c>
      <c r="S5531" s="37">
        <f t="shared" si="1394"/>
        <v>12.089399999999999</v>
      </c>
    </row>
    <row r="5532" spans="1:19">
      <c r="A5532" s="30" t="s">
        <v>10927</v>
      </c>
      <c r="D5532" s="30" t="str">
        <f t="shared" si="1388"/>
        <v>101562</v>
      </c>
      <c r="E5532" s="30">
        <f t="shared" si="1392"/>
        <v>7</v>
      </c>
      <c r="F5532" s="30" t="str">
        <f t="shared" si="1389"/>
        <v>INF903J01FM1</v>
      </c>
      <c r="G5532" s="30">
        <f t="shared" si="1393"/>
        <v>20</v>
      </c>
      <c r="H5532" s="30" t="str">
        <f t="shared" si="1390"/>
        <v>-</v>
      </c>
      <c r="I5532" s="30">
        <f t="shared" si="1395"/>
        <v>22</v>
      </c>
      <c r="J5532" s="35" t="str">
        <f t="shared" si="1391"/>
        <v>Sundaram Select  Debt-Short-term Asset Plan-Annual Div</v>
      </c>
      <c r="K5532" s="35">
        <f t="shared" si="1396"/>
        <v>77</v>
      </c>
      <c r="L5532" s="30" t="str">
        <f t="shared" si="1397"/>
        <v>11.9306</v>
      </c>
      <c r="M5532" s="30">
        <f t="shared" si="1398"/>
        <v>85</v>
      </c>
      <c r="N5532" s="30" t="str">
        <f t="shared" si="1399"/>
        <v>11.9306</v>
      </c>
      <c r="O5532" s="30">
        <f t="shared" si="1400"/>
        <v>93</v>
      </c>
      <c r="P5532" s="30" t="str">
        <f t="shared" si="1401"/>
        <v>11.9306</v>
      </c>
      <c r="Q5532" s="30">
        <f t="shared" si="1402"/>
        <v>101</v>
      </c>
      <c r="R5532" s="36" t="str">
        <f t="shared" si="1403"/>
        <v>08-Aug-2017</v>
      </c>
      <c r="S5532" s="37">
        <f t="shared" si="1394"/>
        <v>11.9306</v>
      </c>
    </row>
    <row r="5533" spans="1:19" ht="26">
      <c r="A5533" s="30" t="s">
        <v>10928</v>
      </c>
      <c r="D5533" s="30" t="str">
        <f t="shared" si="1388"/>
        <v>101563</v>
      </c>
      <c r="E5533" s="30">
        <f t="shared" si="1392"/>
        <v>7</v>
      </c>
      <c r="F5533" s="30" t="str">
        <f t="shared" si="1389"/>
        <v>INF903J01FG3</v>
      </c>
      <c r="G5533" s="30">
        <f t="shared" si="1393"/>
        <v>20</v>
      </c>
      <c r="H5533" s="30" t="str">
        <f t="shared" si="1390"/>
        <v>-</v>
      </c>
      <c r="I5533" s="30">
        <f t="shared" si="1395"/>
        <v>22</v>
      </c>
      <c r="J5533" s="35" t="str">
        <f t="shared" si="1391"/>
        <v>Sundaram Select  Debt-Short-term Asset Plan-Appreciation Option</v>
      </c>
      <c r="K5533" s="35">
        <f t="shared" si="1396"/>
        <v>86</v>
      </c>
      <c r="L5533" s="30" t="str">
        <f t="shared" si="1397"/>
        <v>28.8862</v>
      </c>
      <c r="M5533" s="30">
        <f t="shared" si="1398"/>
        <v>94</v>
      </c>
      <c r="N5533" s="30" t="str">
        <f t="shared" si="1399"/>
        <v>28.8862</v>
      </c>
      <c r="O5533" s="30">
        <f t="shared" si="1400"/>
        <v>102</v>
      </c>
      <c r="P5533" s="30" t="str">
        <f t="shared" si="1401"/>
        <v>28.8862</v>
      </c>
      <c r="Q5533" s="30">
        <f t="shared" si="1402"/>
        <v>110</v>
      </c>
      <c r="R5533" s="36" t="str">
        <f t="shared" si="1403"/>
        <v>08-Aug-2017</v>
      </c>
      <c r="S5533" s="37">
        <f t="shared" si="1394"/>
        <v>28.886199999999999</v>
      </c>
    </row>
    <row r="5534" spans="1:19" ht="26">
      <c r="A5534" s="30" t="s">
        <v>10929</v>
      </c>
      <c r="D5534" s="30" t="str">
        <f t="shared" si="1388"/>
        <v>101565</v>
      </c>
      <c r="E5534" s="30">
        <f t="shared" si="1392"/>
        <v>7</v>
      </c>
      <c r="F5534" s="30" t="str">
        <f t="shared" si="1389"/>
        <v>INF903J01FI9</v>
      </c>
      <c r="G5534" s="30">
        <f t="shared" si="1393"/>
        <v>20</v>
      </c>
      <c r="H5534" s="30" t="str">
        <f t="shared" si="1390"/>
        <v>INF903J01FO7</v>
      </c>
      <c r="I5534" s="30">
        <f t="shared" si="1395"/>
        <v>33</v>
      </c>
      <c r="J5534" s="35" t="str">
        <f t="shared" si="1391"/>
        <v>Sundaram Select  Debt-Short-term Asset Plan-Fortnighty Dividend Reinvst</v>
      </c>
      <c r="K5534" s="35">
        <f t="shared" si="1396"/>
        <v>105</v>
      </c>
      <c r="L5534" s="30" t="str">
        <f t="shared" si="1397"/>
        <v>13.0134</v>
      </c>
      <c r="M5534" s="30">
        <f t="shared" si="1398"/>
        <v>113</v>
      </c>
      <c r="N5534" s="30" t="str">
        <f t="shared" si="1399"/>
        <v>13.0134</v>
      </c>
      <c r="O5534" s="30">
        <f t="shared" si="1400"/>
        <v>121</v>
      </c>
      <c r="P5534" s="30" t="str">
        <f t="shared" si="1401"/>
        <v>13.0134</v>
      </c>
      <c r="Q5534" s="30">
        <f t="shared" si="1402"/>
        <v>129</v>
      </c>
      <c r="R5534" s="36" t="str">
        <f t="shared" si="1403"/>
        <v>08-Aug-2017</v>
      </c>
      <c r="S5534" s="37">
        <f t="shared" si="1394"/>
        <v>13.013400000000001</v>
      </c>
    </row>
    <row r="5535" spans="1:19">
      <c r="A5535" s="30" t="s">
        <v>10930</v>
      </c>
      <c r="D5535" s="30" t="str">
        <f t="shared" si="1388"/>
        <v>101561</v>
      </c>
      <c r="E5535" s="30">
        <f t="shared" si="1392"/>
        <v>7</v>
      </c>
      <c r="F5535" s="30" t="str">
        <f t="shared" si="1389"/>
        <v>INF903J01FL3</v>
      </c>
      <c r="G5535" s="30">
        <f t="shared" si="1393"/>
        <v>20</v>
      </c>
      <c r="H5535" s="30" t="str">
        <f t="shared" si="1390"/>
        <v>-</v>
      </c>
      <c r="I5535" s="30">
        <f t="shared" si="1395"/>
        <v>22</v>
      </c>
      <c r="J5535" s="35" t="str">
        <f t="shared" si="1391"/>
        <v>Sundaram Select  Debt-Short-term Asset Plan-Half-Yearly Div</v>
      </c>
      <c r="K5535" s="35">
        <f t="shared" si="1396"/>
        <v>82</v>
      </c>
      <c r="L5535" s="30" t="str">
        <f t="shared" si="1397"/>
        <v>12.3013</v>
      </c>
      <c r="M5535" s="30">
        <f t="shared" si="1398"/>
        <v>90</v>
      </c>
      <c r="N5535" s="30" t="str">
        <f t="shared" si="1399"/>
        <v>12.3013</v>
      </c>
      <c r="O5535" s="30">
        <f t="shared" si="1400"/>
        <v>98</v>
      </c>
      <c r="P5535" s="30" t="str">
        <f t="shared" si="1401"/>
        <v>12.3013</v>
      </c>
      <c r="Q5535" s="30">
        <f t="shared" si="1402"/>
        <v>106</v>
      </c>
      <c r="R5535" s="36" t="str">
        <f t="shared" si="1403"/>
        <v>08-Aug-2017</v>
      </c>
      <c r="S5535" s="37">
        <f t="shared" si="1394"/>
        <v>12.301299999999999</v>
      </c>
    </row>
    <row r="5536" spans="1:19" ht="26">
      <c r="A5536" s="30" t="s">
        <v>10931</v>
      </c>
      <c r="D5536" s="30" t="str">
        <f t="shared" si="1388"/>
        <v>101566</v>
      </c>
      <c r="E5536" s="30">
        <f t="shared" si="1392"/>
        <v>7</v>
      </c>
      <c r="F5536" s="30" t="str">
        <f t="shared" si="1389"/>
        <v>INF903J01FJ7</v>
      </c>
      <c r="G5536" s="30">
        <f t="shared" si="1393"/>
        <v>20</v>
      </c>
      <c r="H5536" s="30" t="str">
        <f t="shared" si="1390"/>
        <v>INF903J01FP4</v>
      </c>
      <c r="I5536" s="30">
        <f t="shared" si="1395"/>
        <v>33</v>
      </c>
      <c r="J5536" s="35" t="str">
        <f t="shared" si="1391"/>
        <v>Sundaram Select  Debt-Short-term Asset Plan-Monthly Dividend</v>
      </c>
      <c r="K5536" s="35">
        <f t="shared" si="1396"/>
        <v>94</v>
      </c>
      <c r="L5536" s="30" t="str">
        <f t="shared" si="1397"/>
        <v>12.6147</v>
      </c>
      <c r="M5536" s="30">
        <f t="shared" si="1398"/>
        <v>102</v>
      </c>
      <c r="N5536" s="30" t="str">
        <f t="shared" si="1399"/>
        <v>12.6147</v>
      </c>
      <c r="O5536" s="30">
        <f t="shared" si="1400"/>
        <v>110</v>
      </c>
      <c r="P5536" s="30" t="str">
        <f t="shared" si="1401"/>
        <v>12.6147</v>
      </c>
      <c r="Q5536" s="30">
        <f t="shared" si="1402"/>
        <v>118</v>
      </c>
      <c r="R5536" s="36" t="str">
        <f t="shared" si="1403"/>
        <v>08-Aug-2017</v>
      </c>
      <c r="S5536" s="37">
        <f t="shared" si="1394"/>
        <v>12.614699999999999</v>
      </c>
    </row>
    <row r="5537" spans="1:19">
      <c r="A5537" s="30" t="s">
        <v>10932</v>
      </c>
      <c r="D5537" s="30" t="str">
        <f t="shared" si="1388"/>
        <v>101560</v>
      </c>
      <c r="E5537" s="30">
        <f t="shared" si="1392"/>
        <v>7</v>
      </c>
      <c r="F5537" s="30" t="str">
        <f t="shared" si="1389"/>
        <v>INF903J01FK5</v>
      </c>
      <c r="G5537" s="30">
        <f t="shared" si="1393"/>
        <v>20</v>
      </c>
      <c r="H5537" s="30" t="str">
        <f t="shared" si="1390"/>
        <v>-</v>
      </c>
      <c r="I5537" s="30">
        <f t="shared" si="1395"/>
        <v>22</v>
      </c>
      <c r="J5537" s="35" t="str">
        <f t="shared" si="1391"/>
        <v>Sundaram Select  Debt-Short-term Asset Plan-Quarterly Div</v>
      </c>
      <c r="K5537" s="35">
        <f t="shared" si="1396"/>
        <v>80</v>
      </c>
      <c r="L5537" s="30" t="str">
        <f t="shared" si="1397"/>
        <v>11.8429</v>
      </c>
      <c r="M5537" s="30">
        <f t="shared" si="1398"/>
        <v>88</v>
      </c>
      <c r="N5537" s="30" t="str">
        <f t="shared" si="1399"/>
        <v>11.8429</v>
      </c>
      <c r="O5537" s="30">
        <f t="shared" si="1400"/>
        <v>96</v>
      </c>
      <c r="P5537" s="30" t="str">
        <f t="shared" si="1401"/>
        <v>11.8429</v>
      </c>
      <c r="Q5537" s="30">
        <f t="shared" si="1402"/>
        <v>104</v>
      </c>
      <c r="R5537" s="36" t="str">
        <f t="shared" si="1403"/>
        <v>08-Aug-2017</v>
      </c>
      <c r="S5537" s="37">
        <f t="shared" si="1394"/>
        <v>11.8429</v>
      </c>
    </row>
    <row r="5538" spans="1:19">
      <c r="A5538" s="30" t="s">
        <v>10933</v>
      </c>
      <c r="D5538" s="30" t="str">
        <f t="shared" si="1388"/>
        <v>101564</v>
      </c>
      <c r="E5538" s="30">
        <f t="shared" si="1392"/>
        <v>7</v>
      </c>
      <c r="F5538" s="30" t="str">
        <f t="shared" si="1389"/>
        <v>INF903J01FH1</v>
      </c>
      <c r="G5538" s="30">
        <f t="shared" si="1393"/>
        <v>20</v>
      </c>
      <c r="H5538" s="30" t="str">
        <f t="shared" si="1390"/>
        <v>INF903J01FN9</v>
      </c>
      <c r="I5538" s="30">
        <f t="shared" si="1395"/>
        <v>33</v>
      </c>
      <c r="J5538" s="35" t="str">
        <f t="shared" si="1391"/>
        <v>Sundaram Select  Debt-Short-term Asset Plan-Weekly Dividend</v>
      </c>
      <c r="K5538" s="35">
        <f t="shared" si="1396"/>
        <v>93</v>
      </c>
      <c r="L5538" s="30" t="str">
        <f t="shared" si="1397"/>
        <v>14.0327</v>
      </c>
      <c r="M5538" s="30">
        <f t="shared" si="1398"/>
        <v>101</v>
      </c>
      <c r="N5538" s="30" t="str">
        <f t="shared" si="1399"/>
        <v>14.0327</v>
      </c>
      <c r="O5538" s="30">
        <f t="shared" si="1400"/>
        <v>109</v>
      </c>
      <c r="P5538" s="30" t="str">
        <f t="shared" si="1401"/>
        <v>14.0327</v>
      </c>
      <c r="Q5538" s="30">
        <f t="shared" si="1402"/>
        <v>117</v>
      </c>
      <c r="R5538" s="36" t="str">
        <f t="shared" si="1403"/>
        <v>08-Aug-2017</v>
      </c>
      <c r="S5538" s="37">
        <f t="shared" si="1394"/>
        <v>14.0327</v>
      </c>
    </row>
    <row r="5539" spans="1:19">
      <c r="A5539" s="30" t="s">
        <v>10934</v>
      </c>
      <c r="D5539" s="30" t="str">
        <f t="shared" si="1388"/>
        <v>118332</v>
      </c>
      <c r="E5539" s="30">
        <f t="shared" si="1392"/>
        <v>7</v>
      </c>
      <c r="F5539" s="30" t="str">
        <f t="shared" si="1389"/>
        <v>INF903J01MF1</v>
      </c>
      <c r="G5539" s="30">
        <f t="shared" si="1393"/>
        <v>20</v>
      </c>
      <c r="H5539" s="30" t="str">
        <f t="shared" si="1390"/>
        <v>-</v>
      </c>
      <c r="I5539" s="30">
        <f t="shared" si="1395"/>
        <v>22</v>
      </c>
      <c r="J5539" s="35" t="str">
        <f t="shared" si="1391"/>
        <v>Sundaram Select Debt Short Term Asset Plan - Bonus Option</v>
      </c>
      <c r="K5539" s="35">
        <f t="shared" si="1396"/>
        <v>80</v>
      </c>
      <c r="L5539" s="30" t="str">
        <f t="shared" si="1397"/>
        <v>14.4247</v>
      </c>
      <c r="M5539" s="30">
        <f t="shared" si="1398"/>
        <v>88</v>
      </c>
      <c r="N5539" s="30" t="str">
        <f t="shared" si="1399"/>
        <v>14.4247</v>
      </c>
      <c r="O5539" s="30">
        <f t="shared" si="1400"/>
        <v>96</v>
      </c>
      <c r="P5539" s="30" t="str">
        <f t="shared" si="1401"/>
        <v>14.4247</v>
      </c>
      <c r="Q5539" s="30">
        <f t="shared" si="1402"/>
        <v>104</v>
      </c>
      <c r="R5539" s="36" t="str">
        <f t="shared" si="1403"/>
        <v>08-Aug-2017</v>
      </c>
      <c r="S5539" s="37">
        <f t="shared" si="1394"/>
        <v>14.4247</v>
      </c>
    </row>
    <row r="5540" spans="1:19" ht="26">
      <c r="A5540" s="30" t="s">
        <v>425</v>
      </c>
      <c r="D5540" s="30" t="str">
        <f t="shared" si="1388"/>
        <v>119669</v>
      </c>
      <c r="E5540" s="30">
        <f t="shared" si="1392"/>
        <v>7</v>
      </c>
      <c r="F5540" s="30" t="str">
        <f t="shared" si="1389"/>
        <v>INF903J01QO4</v>
      </c>
      <c r="G5540" s="30">
        <f t="shared" si="1393"/>
        <v>20</v>
      </c>
      <c r="H5540" s="30" t="str">
        <f t="shared" si="1390"/>
        <v>-</v>
      </c>
      <c r="I5540" s="30">
        <f t="shared" si="1395"/>
        <v>22</v>
      </c>
      <c r="J5540" s="35" t="str">
        <f t="shared" si="1391"/>
        <v>Sundaram Select Debt Short Term Asset Plan - Direct Plan - Annual Dividend Option</v>
      </c>
      <c r="K5540" s="35">
        <f t="shared" si="1396"/>
        <v>104</v>
      </c>
      <c r="L5540" s="30" t="str">
        <f t="shared" si="1397"/>
        <v>11.6730</v>
      </c>
      <c r="M5540" s="30">
        <f t="shared" si="1398"/>
        <v>112</v>
      </c>
      <c r="N5540" s="30" t="str">
        <f t="shared" si="1399"/>
        <v>11.6730</v>
      </c>
      <c r="O5540" s="30">
        <f t="shared" si="1400"/>
        <v>120</v>
      </c>
      <c r="P5540" s="30" t="str">
        <f t="shared" si="1401"/>
        <v>11.6730</v>
      </c>
      <c r="Q5540" s="30">
        <f t="shared" si="1402"/>
        <v>128</v>
      </c>
      <c r="R5540" s="36" t="str">
        <f t="shared" si="1403"/>
        <v>17-Feb-2016</v>
      </c>
      <c r="S5540" s="37">
        <f t="shared" si="1394"/>
        <v>11.673</v>
      </c>
    </row>
    <row r="5541" spans="1:19" ht="26">
      <c r="A5541" s="30" t="s">
        <v>10935</v>
      </c>
      <c r="D5541" s="30" t="str">
        <f t="shared" si="1388"/>
        <v>119667</v>
      </c>
      <c r="E5541" s="30">
        <f t="shared" si="1392"/>
        <v>7</v>
      </c>
      <c r="F5541" s="30" t="str">
        <f t="shared" si="1389"/>
        <v>INF903J01RP9</v>
      </c>
      <c r="G5541" s="30">
        <f t="shared" si="1393"/>
        <v>20</v>
      </c>
      <c r="H5541" s="30" t="str">
        <f t="shared" si="1390"/>
        <v>-</v>
      </c>
      <c r="I5541" s="30">
        <f t="shared" si="1395"/>
        <v>22</v>
      </c>
      <c r="J5541" s="35" t="str">
        <f t="shared" si="1391"/>
        <v>Sundaram Select Debt Short Term Asset Plan - Direct Plan - Bonus Option</v>
      </c>
      <c r="K5541" s="35">
        <f t="shared" si="1396"/>
        <v>94</v>
      </c>
      <c r="L5541" s="30" t="str">
        <f t="shared" si="1397"/>
        <v>14.9444</v>
      </c>
      <c r="M5541" s="30">
        <f t="shared" si="1398"/>
        <v>102</v>
      </c>
      <c r="N5541" s="30" t="str">
        <f t="shared" si="1399"/>
        <v>14.9444</v>
      </c>
      <c r="O5541" s="30">
        <f t="shared" si="1400"/>
        <v>110</v>
      </c>
      <c r="P5541" s="30" t="str">
        <f t="shared" si="1401"/>
        <v>14.9444</v>
      </c>
      <c r="Q5541" s="30">
        <f t="shared" si="1402"/>
        <v>118</v>
      </c>
      <c r="R5541" s="36" t="str">
        <f t="shared" si="1403"/>
        <v>08-Aug-2017</v>
      </c>
      <c r="S5541" s="37">
        <f t="shared" si="1394"/>
        <v>14.9444</v>
      </c>
    </row>
    <row r="5542" spans="1:19" ht="26">
      <c r="A5542" s="30" t="s">
        <v>10936</v>
      </c>
      <c r="D5542" s="30" t="str">
        <f t="shared" si="1388"/>
        <v>119665</v>
      </c>
      <c r="E5542" s="30">
        <f t="shared" si="1392"/>
        <v>7</v>
      </c>
      <c r="F5542" s="30" t="str">
        <f t="shared" si="1389"/>
        <v>INF903J01QP1</v>
      </c>
      <c r="G5542" s="30">
        <f t="shared" si="1393"/>
        <v>20</v>
      </c>
      <c r="H5542" s="30" t="str">
        <f t="shared" si="1390"/>
        <v>INF903J01QQ9</v>
      </c>
      <c r="I5542" s="30">
        <f t="shared" si="1395"/>
        <v>33</v>
      </c>
      <c r="J5542" s="35" t="str">
        <f t="shared" si="1391"/>
        <v>Sundaram Select Debt Short Term Asset Plan - Direct Plan - Fortnightly Dividend Option</v>
      </c>
      <c r="K5542" s="35">
        <f t="shared" si="1396"/>
        <v>120</v>
      </c>
      <c r="L5542" s="30" t="str">
        <f t="shared" si="1397"/>
        <v>13.0985</v>
      </c>
      <c r="M5542" s="30">
        <f t="shared" si="1398"/>
        <v>128</v>
      </c>
      <c r="N5542" s="30" t="str">
        <f t="shared" si="1399"/>
        <v>13.0985</v>
      </c>
      <c r="O5542" s="30">
        <f t="shared" si="1400"/>
        <v>136</v>
      </c>
      <c r="P5542" s="30" t="str">
        <f t="shared" si="1401"/>
        <v>13.0985</v>
      </c>
      <c r="Q5542" s="30">
        <f t="shared" si="1402"/>
        <v>144</v>
      </c>
      <c r="R5542" s="36" t="str">
        <f t="shared" si="1403"/>
        <v>08-Aug-2017</v>
      </c>
      <c r="S5542" s="37">
        <f t="shared" si="1394"/>
        <v>13.0985</v>
      </c>
    </row>
    <row r="5543" spans="1:19" ht="26">
      <c r="A5543" s="30" t="s">
        <v>10937</v>
      </c>
      <c r="D5543" s="30" t="str">
        <f t="shared" si="1388"/>
        <v>119664</v>
      </c>
      <c r="E5543" s="30">
        <f t="shared" si="1392"/>
        <v>7</v>
      </c>
      <c r="F5543" s="30" t="str">
        <f t="shared" si="1389"/>
        <v>INF903J01QR7</v>
      </c>
      <c r="G5543" s="30">
        <f t="shared" si="1393"/>
        <v>20</v>
      </c>
      <c r="H5543" s="30" t="str">
        <f t="shared" si="1390"/>
        <v>-</v>
      </c>
      <c r="I5543" s="30">
        <f t="shared" si="1395"/>
        <v>22</v>
      </c>
      <c r="J5543" s="35" t="str">
        <f t="shared" si="1391"/>
        <v>Sundaram Select Debt Short Term Asset Plan - Direct Plan - Growth Option</v>
      </c>
      <c r="K5543" s="35">
        <f t="shared" si="1396"/>
        <v>95</v>
      </c>
      <c r="L5543" s="30" t="str">
        <f t="shared" si="1397"/>
        <v>30.0248</v>
      </c>
      <c r="M5543" s="30">
        <f t="shared" si="1398"/>
        <v>103</v>
      </c>
      <c r="N5543" s="30" t="str">
        <f t="shared" si="1399"/>
        <v>30.0248</v>
      </c>
      <c r="O5543" s="30">
        <f t="shared" si="1400"/>
        <v>111</v>
      </c>
      <c r="P5543" s="30" t="str">
        <f t="shared" si="1401"/>
        <v>30.0248</v>
      </c>
      <c r="Q5543" s="30">
        <f t="shared" si="1402"/>
        <v>119</v>
      </c>
      <c r="R5543" s="36" t="str">
        <f t="shared" si="1403"/>
        <v>08-Aug-2017</v>
      </c>
      <c r="S5543" s="37">
        <f t="shared" si="1394"/>
        <v>30.024799999999999</v>
      </c>
    </row>
    <row r="5544" spans="1:19" ht="26">
      <c r="A5544" s="30" t="s">
        <v>10938</v>
      </c>
      <c r="D5544" s="30" t="str">
        <f t="shared" si="1388"/>
        <v>119668</v>
      </c>
      <c r="E5544" s="30">
        <f t="shared" si="1392"/>
        <v>7</v>
      </c>
      <c r="F5544" s="30" t="str">
        <f t="shared" si="1389"/>
        <v>INF903J01QS5</v>
      </c>
      <c r="G5544" s="30">
        <f t="shared" si="1393"/>
        <v>20</v>
      </c>
      <c r="H5544" s="30" t="str">
        <f t="shared" si="1390"/>
        <v>-</v>
      </c>
      <c r="I5544" s="30">
        <f t="shared" si="1395"/>
        <v>22</v>
      </c>
      <c r="J5544" s="35" t="str">
        <f t="shared" si="1391"/>
        <v>Sundaram Select Debt Short Term Asset Plan - Direct Plan - Half Yearly Dividend Option</v>
      </c>
      <c r="K5544" s="35">
        <f t="shared" si="1396"/>
        <v>109</v>
      </c>
      <c r="L5544" s="30" t="str">
        <f t="shared" si="1397"/>
        <v>12.7367</v>
      </c>
      <c r="M5544" s="30">
        <f t="shared" si="1398"/>
        <v>117</v>
      </c>
      <c r="N5544" s="30" t="str">
        <f t="shared" si="1399"/>
        <v>12.7367</v>
      </c>
      <c r="O5544" s="30">
        <f t="shared" si="1400"/>
        <v>125</v>
      </c>
      <c r="P5544" s="30" t="str">
        <f t="shared" si="1401"/>
        <v>12.7367</v>
      </c>
      <c r="Q5544" s="30">
        <f t="shared" si="1402"/>
        <v>133</v>
      </c>
      <c r="R5544" s="36" t="str">
        <f t="shared" si="1403"/>
        <v>08-Aug-2017</v>
      </c>
      <c r="S5544" s="37">
        <f t="shared" si="1394"/>
        <v>12.736700000000001</v>
      </c>
    </row>
    <row r="5545" spans="1:19" ht="26">
      <c r="A5545" s="30" t="s">
        <v>10939</v>
      </c>
      <c r="D5545" s="30" t="str">
        <f t="shared" si="1388"/>
        <v>119666</v>
      </c>
      <c r="E5545" s="30">
        <f t="shared" si="1392"/>
        <v>7</v>
      </c>
      <c r="F5545" s="30" t="str">
        <f t="shared" si="1389"/>
        <v>INF903J01QT3</v>
      </c>
      <c r="G5545" s="30">
        <f t="shared" si="1393"/>
        <v>20</v>
      </c>
      <c r="H5545" s="30" t="str">
        <f t="shared" si="1390"/>
        <v>INF903J01QU1</v>
      </c>
      <c r="I5545" s="30">
        <f t="shared" si="1395"/>
        <v>33</v>
      </c>
      <c r="J5545" s="35" t="str">
        <f t="shared" si="1391"/>
        <v>Sundaram Select Debt Short Term Asset Plan - Direct Plan - Monthly Dividend Option</v>
      </c>
      <c r="K5545" s="35">
        <f t="shared" si="1396"/>
        <v>116</v>
      </c>
      <c r="L5545" s="30" t="str">
        <f t="shared" si="1397"/>
        <v>12.7791</v>
      </c>
      <c r="M5545" s="30">
        <f t="shared" si="1398"/>
        <v>124</v>
      </c>
      <c r="N5545" s="30" t="str">
        <f t="shared" si="1399"/>
        <v>12.7791</v>
      </c>
      <c r="O5545" s="30">
        <f t="shared" si="1400"/>
        <v>132</v>
      </c>
      <c r="P5545" s="30" t="str">
        <f t="shared" si="1401"/>
        <v>12.7791</v>
      </c>
      <c r="Q5545" s="30">
        <f t="shared" si="1402"/>
        <v>140</v>
      </c>
      <c r="R5545" s="36" t="str">
        <f t="shared" si="1403"/>
        <v>08-Aug-2017</v>
      </c>
      <c r="S5545" s="37">
        <f t="shared" si="1394"/>
        <v>12.7791</v>
      </c>
    </row>
    <row r="5546" spans="1:19" ht="26">
      <c r="A5546" s="30" t="s">
        <v>6456</v>
      </c>
      <c r="D5546" s="30" t="str">
        <f t="shared" si="1388"/>
        <v>119663</v>
      </c>
      <c r="E5546" s="30">
        <f t="shared" si="1392"/>
        <v>7</v>
      </c>
      <c r="F5546" s="30" t="str">
        <f t="shared" si="1389"/>
        <v>INF903J01QV9</v>
      </c>
      <c r="G5546" s="30">
        <f t="shared" si="1393"/>
        <v>20</v>
      </c>
      <c r="H5546" s="30" t="str">
        <f t="shared" si="1390"/>
        <v>-</v>
      </c>
      <c r="I5546" s="30">
        <f t="shared" si="1395"/>
        <v>22</v>
      </c>
      <c r="J5546" s="35" t="str">
        <f t="shared" si="1391"/>
        <v>Sundaram Select Debt Short Term Asset Plan - Direct Plan - Quarterly Dividend Option</v>
      </c>
      <c r="K5546" s="35">
        <f t="shared" si="1396"/>
        <v>107</v>
      </c>
      <c r="L5546" s="30" t="str">
        <f t="shared" si="1397"/>
        <v>12.1213</v>
      </c>
      <c r="M5546" s="30">
        <f t="shared" si="1398"/>
        <v>115</v>
      </c>
      <c r="N5546" s="30" t="str">
        <f t="shared" si="1399"/>
        <v>12.1213</v>
      </c>
      <c r="O5546" s="30">
        <f t="shared" si="1400"/>
        <v>123</v>
      </c>
      <c r="P5546" s="30" t="str">
        <f t="shared" si="1401"/>
        <v>12.1213</v>
      </c>
      <c r="Q5546" s="30">
        <f t="shared" si="1402"/>
        <v>131</v>
      </c>
      <c r="R5546" s="36" t="str">
        <f t="shared" si="1403"/>
        <v>18-Jul-2017</v>
      </c>
      <c r="S5546" s="37">
        <f t="shared" si="1394"/>
        <v>12.1213</v>
      </c>
    </row>
    <row r="5547" spans="1:19" ht="26">
      <c r="A5547" s="30" t="s">
        <v>10940</v>
      </c>
      <c r="D5547" s="30" t="str">
        <f t="shared" si="1388"/>
        <v>119662</v>
      </c>
      <c r="E5547" s="30">
        <f t="shared" si="1392"/>
        <v>7</v>
      </c>
      <c r="F5547" s="30" t="str">
        <f t="shared" si="1389"/>
        <v>INF903J01QW7</v>
      </c>
      <c r="G5547" s="30">
        <f t="shared" si="1393"/>
        <v>20</v>
      </c>
      <c r="H5547" s="30" t="str">
        <f t="shared" si="1390"/>
        <v>INF903J01QX5</v>
      </c>
      <c r="I5547" s="30">
        <f t="shared" si="1395"/>
        <v>33</v>
      </c>
      <c r="J5547" s="35" t="str">
        <f t="shared" si="1391"/>
        <v>Sundaram Select Debt Short Term Asset Plan - Direct Plan - Weekly Dividend Option</v>
      </c>
      <c r="K5547" s="35">
        <f t="shared" si="1396"/>
        <v>115</v>
      </c>
      <c r="L5547" s="30" t="str">
        <f t="shared" si="1397"/>
        <v>14.2373</v>
      </c>
      <c r="M5547" s="30">
        <f t="shared" si="1398"/>
        <v>123</v>
      </c>
      <c r="N5547" s="30" t="str">
        <f t="shared" si="1399"/>
        <v>14.2373</v>
      </c>
      <c r="O5547" s="30">
        <f t="shared" si="1400"/>
        <v>131</v>
      </c>
      <c r="P5547" s="30" t="str">
        <f t="shared" si="1401"/>
        <v>14.2373</v>
      </c>
      <c r="Q5547" s="30">
        <f t="shared" si="1402"/>
        <v>139</v>
      </c>
      <c r="R5547" s="36" t="str">
        <f t="shared" si="1403"/>
        <v>08-Aug-2017</v>
      </c>
      <c r="S5547" s="37">
        <f t="shared" si="1394"/>
        <v>14.237299999999999</v>
      </c>
    </row>
    <row r="5548" spans="1:19">
      <c r="A5548" s="30" t="s">
        <v>10941</v>
      </c>
      <c r="D5548" s="30" t="str">
        <f t="shared" si="1388"/>
        <v>118329</v>
      </c>
      <c r="E5548" s="30">
        <f t="shared" si="1392"/>
        <v>7</v>
      </c>
      <c r="F5548" s="30" t="str">
        <f t="shared" si="1389"/>
        <v>INF903J01MG9</v>
      </c>
      <c r="G5548" s="30">
        <f t="shared" si="1393"/>
        <v>20</v>
      </c>
      <c r="H5548" s="30" t="str">
        <f t="shared" si="1390"/>
        <v>-</v>
      </c>
      <c r="I5548" s="30">
        <f t="shared" si="1395"/>
        <v>22</v>
      </c>
      <c r="J5548" s="35" t="str">
        <f t="shared" si="1391"/>
        <v>Sundaram Ultra Short - Term Fund -  Bonus Option</v>
      </c>
      <c r="K5548" s="35">
        <f t="shared" si="1396"/>
        <v>71</v>
      </c>
      <c r="L5548" s="30" t="str">
        <f t="shared" si="1397"/>
        <v>13.0583</v>
      </c>
      <c r="M5548" s="30">
        <f t="shared" si="1398"/>
        <v>79</v>
      </c>
      <c r="N5548" s="30" t="str">
        <f t="shared" si="1399"/>
        <v>13.0583</v>
      </c>
      <c r="O5548" s="30">
        <f t="shared" si="1400"/>
        <v>87</v>
      </c>
      <c r="P5548" s="30" t="str">
        <f t="shared" si="1401"/>
        <v>13.0583</v>
      </c>
      <c r="Q5548" s="30">
        <f t="shared" si="1402"/>
        <v>95</v>
      </c>
      <c r="R5548" s="36" t="str">
        <f t="shared" si="1403"/>
        <v>08-Aug-2017</v>
      </c>
      <c r="S5548" s="37">
        <f t="shared" si="1394"/>
        <v>13.058299999999999</v>
      </c>
    </row>
    <row r="5549" spans="1:19" ht="26">
      <c r="A5549" s="30" t="s">
        <v>10942</v>
      </c>
      <c r="D5549" s="30" t="str">
        <f t="shared" si="1388"/>
        <v>119683</v>
      </c>
      <c r="E5549" s="30">
        <f t="shared" si="1392"/>
        <v>7</v>
      </c>
      <c r="F5549" s="30" t="str">
        <f t="shared" si="1389"/>
        <v>INF903J01RQ7</v>
      </c>
      <c r="G5549" s="30">
        <f t="shared" si="1393"/>
        <v>20</v>
      </c>
      <c r="H5549" s="30" t="str">
        <f t="shared" si="1390"/>
        <v>-</v>
      </c>
      <c r="I5549" s="30">
        <f t="shared" si="1395"/>
        <v>22</v>
      </c>
      <c r="J5549" s="35" t="str">
        <f t="shared" si="1391"/>
        <v>Sundaram Ultra Short - Term Fund - Direct Plan - Bonus Option</v>
      </c>
      <c r="K5549" s="35">
        <f t="shared" si="1396"/>
        <v>84</v>
      </c>
      <c r="L5549" s="30" t="str">
        <f t="shared" si="1397"/>
        <v>13.3268</v>
      </c>
      <c r="M5549" s="30">
        <f t="shared" si="1398"/>
        <v>92</v>
      </c>
      <c r="N5549" s="30" t="str">
        <f t="shared" si="1399"/>
        <v>13.3268</v>
      </c>
      <c r="O5549" s="30">
        <f t="shared" si="1400"/>
        <v>100</v>
      </c>
      <c r="P5549" s="30" t="str">
        <f t="shared" si="1401"/>
        <v>13.3268</v>
      </c>
      <c r="Q5549" s="30">
        <f t="shared" si="1402"/>
        <v>108</v>
      </c>
      <c r="R5549" s="36" t="str">
        <f t="shared" si="1403"/>
        <v>08-Aug-2017</v>
      </c>
      <c r="S5549" s="37">
        <f t="shared" si="1394"/>
        <v>13.3268</v>
      </c>
    </row>
    <row r="5550" spans="1:19" ht="26">
      <c r="A5550" s="30" t="s">
        <v>10943</v>
      </c>
      <c r="D5550" s="30" t="str">
        <f t="shared" si="1388"/>
        <v>119679</v>
      </c>
      <c r="E5550" s="30">
        <f t="shared" si="1392"/>
        <v>7</v>
      </c>
      <c r="F5550" s="30" t="str">
        <f t="shared" si="1389"/>
        <v>-</v>
      </c>
      <c r="G5550" s="30">
        <f t="shared" si="1393"/>
        <v>9</v>
      </c>
      <c r="H5550" s="30" t="str">
        <f t="shared" si="1390"/>
        <v>INF903J01QY3</v>
      </c>
      <c r="I5550" s="30">
        <f t="shared" si="1395"/>
        <v>22</v>
      </c>
      <c r="J5550" s="35" t="str">
        <f t="shared" si="1391"/>
        <v>Sundaram Ultra Short - Term Fund - Direct Plan - Daily Dividend Reinvestment Option</v>
      </c>
      <c r="K5550" s="35">
        <f t="shared" si="1396"/>
        <v>106</v>
      </c>
      <c r="L5550" s="30" t="str">
        <f t="shared" si="1397"/>
        <v>10.0439</v>
      </c>
      <c r="M5550" s="30">
        <f t="shared" si="1398"/>
        <v>114</v>
      </c>
      <c r="N5550" s="30" t="str">
        <f t="shared" si="1399"/>
        <v>10.0439</v>
      </c>
      <c r="O5550" s="30">
        <f t="shared" si="1400"/>
        <v>122</v>
      </c>
      <c r="P5550" s="30" t="str">
        <f t="shared" si="1401"/>
        <v>10.0439</v>
      </c>
      <c r="Q5550" s="30">
        <f t="shared" si="1402"/>
        <v>130</v>
      </c>
      <c r="R5550" s="36" t="str">
        <f t="shared" si="1403"/>
        <v>08-Aug-2017</v>
      </c>
      <c r="S5550" s="37">
        <f t="shared" si="1394"/>
        <v>10.043900000000001</v>
      </c>
    </row>
    <row r="5551" spans="1:19" ht="26">
      <c r="A5551" s="30" t="s">
        <v>10944</v>
      </c>
      <c r="D5551" s="30" t="str">
        <f t="shared" si="1388"/>
        <v>119681</v>
      </c>
      <c r="E5551" s="30">
        <f t="shared" si="1392"/>
        <v>7</v>
      </c>
      <c r="F5551" s="30" t="str">
        <f t="shared" si="1389"/>
        <v>INF903J01QZ0</v>
      </c>
      <c r="G5551" s="30">
        <f t="shared" si="1393"/>
        <v>20</v>
      </c>
      <c r="H5551" s="30" t="str">
        <f t="shared" si="1390"/>
        <v>INF903J01RA1</v>
      </c>
      <c r="I5551" s="30">
        <f t="shared" si="1395"/>
        <v>33</v>
      </c>
      <c r="J5551" s="35" t="str">
        <f t="shared" si="1391"/>
        <v>Sundaram Ultra Short - Term Fund - Direct Plan - Fortnightly Dividend Option</v>
      </c>
      <c r="K5551" s="35">
        <f t="shared" si="1396"/>
        <v>110</v>
      </c>
      <c r="L5551" s="30" t="str">
        <f t="shared" si="1397"/>
        <v>11.6024</v>
      </c>
      <c r="M5551" s="30">
        <f t="shared" si="1398"/>
        <v>118</v>
      </c>
      <c r="N5551" s="30" t="str">
        <f t="shared" si="1399"/>
        <v>11.6024</v>
      </c>
      <c r="O5551" s="30">
        <f t="shared" si="1400"/>
        <v>126</v>
      </c>
      <c r="P5551" s="30" t="str">
        <f t="shared" si="1401"/>
        <v>11.6024</v>
      </c>
      <c r="Q5551" s="30">
        <f t="shared" si="1402"/>
        <v>134</v>
      </c>
      <c r="R5551" s="36" t="str">
        <f t="shared" si="1403"/>
        <v>08-Aug-2017</v>
      </c>
      <c r="S5551" s="37">
        <f t="shared" si="1394"/>
        <v>11.602399999999999</v>
      </c>
    </row>
    <row r="5552" spans="1:19" ht="26">
      <c r="A5552" s="30" t="s">
        <v>10945</v>
      </c>
      <c r="D5552" s="30" t="str">
        <f t="shared" si="1388"/>
        <v>119680</v>
      </c>
      <c r="E5552" s="30">
        <f t="shared" si="1392"/>
        <v>7</v>
      </c>
      <c r="F5552" s="30" t="str">
        <f t="shared" si="1389"/>
        <v>INF903J01RB9</v>
      </c>
      <c r="G5552" s="30">
        <f t="shared" si="1393"/>
        <v>20</v>
      </c>
      <c r="H5552" s="30" t="str">
        <f t="shared" si="1390"/>
        <v>-</v>
      </c>
      <c r="I5552" s="30">
        <f t="shared" si="1395"/>
        <v>22</v>
      </c>
      <c r="J5552" s="35" t="str">
        <f t="shared" si="1391"/>
        <v>Sundaram Ultra Short - Term Fund - Direct Plan - Growth Option</v>
      </c>
      <c r="K5552" s="35">
        <f t="shared" si="1396"/>
        <v>85</v>
      </c>
      <c r="L5552" s="30" t="str">
        <f t="shared" si="1397"/>
        <v>23.3288</v>
      </c>
      <c r="M5552" s="30">
        <f t="shared" si="1398"/>
        <v>93</v>
      </c>
      <c r="N5552" s="30" t="str">
        <f t="shared" si="1399"/>
        <v>23.3288</v>
      </c>
      <c r="O5552" s="30">
        <f t="shared" si="1400"/>
        <v>101</v>
      </c>
      <c r="P5552" s="30" t="str">
        <f t="shared" si="1401"/>
        <v>23.3288</v>
      </c>
      <c r="Q5552" s="30">
        <f t="shared" si="1402"/>
        <v>109</v>
      </c>
      <c r="R5552" s="36" t="str">
        <f t="shared" si="1403"/>
        <v>08-Aug-2017</v>
      </c>
      <c r="S5552" s="37">
        <f t="shared" si="1394"/>
        <v>23.328800000000001</v>
      </c>
    </row>
    <row r="5553" spans="1:19" ht="26">
      <c r="A5553" s="30" t="s">
        <v>10946</v>
      </c>
      <c r="D5553" s="30" t="str">
        <f t="shared" si="1388"/>
        <v>119682</v>
      </c>
      <c r="E5553" s="30">
        <f t="shared" si="1392"/>
        <v>7</v>
      </c>
      <c r="F5553" s="30" t="str">
        <f t="shared" si="1389"/>
        <v>INF903J01RR5</v>
      </c>
      <c r="G5553" s="30">
        <f t="shared" si="1393"/>
        <v>20</v>
      </c>
      <c r="H5553" s="30" t="str">
        <f t="shared" si="1390"/>
        <v>INF903J01RG8</v>
      </c>
      <c r="I5553" s="30">
        <f t="shared" si="1395"/>
        <v>33</v>
      </c>
      <c r="J5553" s="35" t="str">
        <f t="shared" si="1391"/>
        <v>Sundaram Ultra Short - Term Fund - Direct Plan - Monthly Dividend Option</v>
      </c>
      <c r="K5553" s="35">
        <f t="shared" si="1396"/>
        <v>106</v>
      </c>
      <c r="L5553" s="30" t="str">
        <f t="shared" si="1397"/>
        <v>11.1907</v>
      </c>
      <c r="M5553" s="30">
        <f t="shared" si="1398"/>
        <v>114</v>
      </c>
      <c r="N5553" s="30" t="str">
        <f t="shared" si="1399"/>
        <v>11.1907</v>
      </c>
      <c r="O5553" s="30">
        <f t="shared" si="1400"/>
        <v>122</v>
      </c>
      <c r="P5553" s="30" t="str">
        <f t="shared" si="1401"/>
        <v>11.1907</v>
      </c>
      <c r="Q5553" s="30">
        <f t="shared" si="1402"/>
        <v>130</v>
      </c>
      <c r="R5553" s="36" t="str">
        <f t="shared" si="1403"/>
        <v>08-Aug-2017</v>
      </c>
      <c r="S5553" s="37">
        <f t="shared" si="1394"/>
        <v>11.1907</v>
      </c>
    </row>
    <row r="5554" spans="1:19" ht="26">
      <c r="A5554" s="30" t="s">
        <v>10947</v>
      </c>
      <c r="D5554" s="30" t="str">
        <f t="shared" si="1388"/>
        <v>119678</v>
      </c>
      <c r="E5554" s="30">
        <f t="shared" si="1392"/>
        <v>7</v>
      </c>
      <c r="F5554" s="30" t="str">
        <f t="shared" si="1389"/>
        <v>INF903J01RC7</v>
      </c>
      <c r="G5554" s="30">
        <f t="shared" si="1393"/>
        <v>20</v>
      </c>
      <c r="H5554" s="30" t="str">
        <f t="shared" si="1390"/>
        <v>INF903J01RD5</v>
      </c>
      <c r="I5554" s="30">
        <f t="shared" si="1395"/>
        <v>33</v>
      </c>
      <c r="J5554" s="35" t="str">
        <f t="shared" si="1391"/>
        <v>Sundaram Ultra Short - Term Fund - Direct Plan - Quarterly Dividend Option</v>
      </c>
      <c r="K5554" s="35">
        <f t="shared" si="1396"/>
        <v>108</v>
      </c>
      <c r="L5554" s="30" t="str">
        <f t="shared" si="1397"/>
        <v>11.8645</v>
      </c>
      <c r="M5554" s="30">
        <f t="shared" si="1398"/>
        <v>116</v>
      </c>
      <c r="N5554" s="30" t="str">
        <f t="shared" si="1399"/>
        <v>11.8645</v>
      </c>
      <c r="O5554" s="30">
        <f t="shared" si="1400"/>
        <v>124</v>
      </c>
      <c r="P5554" s="30" t="str">
        <f t="shared" si="1401"/>
        <v>11.8645</v>
      </c>
      <c r="Q5554" s="30">
        <f t="shared" si="1402"/>
        <v>132</v>
      </c>
      <c r="R5554" s="36" t="str">
        <f t="shared" si="1403"/>
        <v>08-Aug-2017</v>
      </c>
      <c r="S5554" s="37">
        <f t="shared" si="1394"/>
        <v>11.8645</v>
      </c>
    </row>
    <row r="5555" spans="1:19" ht="26">
      <c r="A5555" s="30" t="s">
        <v>10948</v>
      </c>
      <c r="D5555" s="30" t="str">
        <f t="shared" si="1388"/>
        <v>119677</v>
      </c>
      <c r="E5555" s="30">
        <f t="shared" si="1392"/>
        <v>7</v>
      </c>
      <c r="F5555" s="30" t="str">
        <f t="shared" si="1389"/>
        <v>INF903J01RF0</v>
      </c>
      <c r="G5555" s="30">
        <f t="shared" si="1393"/>
        <v>20</v>
      </c>
      <c r="H5555" s="30" t="str">
        <f t="shared" si="1390"/>
        <v>-</v>
      </c>
      <c r="I5555" s="30">
        <f t="shared" si="1395"/>
        <v>22</v>
      </c>
      <c r="J5555" s="35" t="str">
        <f t="shared" si="1391"/>
        <v>Sundaram Ultra Short - Term Fund - Direct Plan - Weekly Dividend Option</v>
      </c>
      <c r="K5555" s="35">
        <f t="shared" si="1396"/>
        <v>94</v>
      </c>
      <c r="L5555" s="30" t="str">
        <f t="shared" si="1397"/>
        <v>12.0331</v>
      </c>
      <c r="M5555" s="30">
        <f t="shared" si="1398"/>
        <v>102</v>
      </c>
      <c r="N5555" s="30" t="str">
        <f t="shared" si="1399"/>
        <v>12.0331</v>
      </c>
      <c r="O5555" s="30">
        <f t="shared" si="1400"/>
        <v>110</v>
      </c>
      <c r="P5555" s="30" t="str">
        <f t="shared" si="1401"/>
        <v>12.0331</v>
      </c>
      <c r="Q5555" s="30">
        <f t="shared" si="1402"/>
        <v>118</v>
      </c>
      <c r="R5555" s="36" t="str">
        <f t="shared" si="1403"/>
        <v>08-Aug-2017</v>
      </c>
      <c r="S5555" s="37">
        <f t="shared" si="1394"/>
        <v>12.033099999999999</v>
      </c>
    </row>
    <row r="5556" spans="1:19">
      <c r="A5556" s="30" t="s">
        <v>10949</v>
      </c>
      <c r="D5556" s="30" t="str">
        <f t="shared" si="1388"/>
        <v>105554</v>
      </c>
      <c r="E5556" s="30">
        <f t="shared" si="1392"/>
        <v>7</v>
      </c>
      <c r="F5556" s="30" t="str">
        <f t="shared" si="1389"/>
        <v>-</v>
      </c>
      <c r="G5556" s="30">
        <f t="shared" si="1393"/>
        <v>9</v>
      </c>
      <c r="H5556" s="30" t="str">
        <f t="shared" si="1390"/>
        <v>INF903J01RE3</v>
      </c>
      <c r="I5556" s="30">
        <f t="shared" si="1395"/>
        <v>22</v>
      </c>
      <c r="J5556" s="35" t="str">
        <f t="shared" si="1391"/>
        <v>Sundaram Ultra Short Term  Inst Daily Dividend</v>
      </c>
      <c r="K5556" s="35">
        <f t="shared" si="1396"/>
        <v>69</v>
      </c>
      <c r="L5556" s="30" t="str">
        <f t="shared" si="1397"/>
        <v>10.0384</v>
      </c>
      <c r="M5556" s="30">
        <f t="shared" si="1398"/>
        <v>77</v>
      </c>
      <c r="N5556" s="30" t="str">
        <f t="shared" si="1399"/>
        <v>10.0384</v>
      </c>
      <c r="O5556" s="30">
        <f t="shared" si="1400"/>
        <v>85</v>
      </c>
      <c r="P5556" s="30" t="str">
        <f t="shared" si="1401"/>
        <v>10.0384</v>
      </c>
      <c r="Q5556" s="30">
        <f t="shared" si="1402"/>
        <v>93</v>
      </c>
      <c r="R5556" s="36" t="str">
        <f t="shared" si="1403"/>
        <v>08-Aug-2017</v>
      </c>
      <c r="S5556" s="37">
        <f t="shared" si="1394"/>
        <v>10.038399999999999</v>
      </c>
    </row>
    <row r="5557" spans="1:19">
      <c r="A5557" s="30" t="s">
        <v>426</v>
      </c>
      <c r="D5557" s="30" t="str">
        <f t="shared" si="1388"/>
        <v>105560</v>
      </c>
      <c r="E5557" s="30">
        <f t="shared" si="1392"/>
        <v>7</v>
      </c>
      <c r="F5557" s="30" t="str">
        <f t="shared" si="1389"/>
        <v>INF903J01JM3</v>
      </c>
      <c r="G5557" s="30">
        <f t="shared" si="1393"/>
        <v>20</v>
      </c>
      <c r="H5557" s="30" t="str">
        <f t="shared" si="1390"/>
        <v>INF903J01EK8</v>
      </c>
      <c r="I5557" s="30">
        <f t="shared" si="1395"/>
        <v>33</v>
      </c>
      <c r="J5557" s="35" t="str">
        <f t="shared" si="1391"/>
        <v>Sundaram Ultra Short Term  Inst Fortnightly  Dividend</v>
      </c>
      <c r="K5557" s="35">
        <f t="shared" si="1396"/>
        <v>87</v>
      </c>
      <c r="L5557" s="30" t="str">
        <f t="shared" si="1397"/>
        <v>0.0000</v>
      </c>
      <c r="M5557" s="30">
        <f t="shared" si="1398"/>
        <v>94</v>
      </c>
      <c r="N5557" s="30" t="str">
        <f t="shared" si="1399"/>
        <v>0.0000</v>
      </c>
      <c r="O5557" s="30">
        <f t="shared" si="1400"/>
        <v>101</v>
      </c>
      <c r="P5557" s="30" t="str">
        <f t="shared" si="1401"/>
        <v>0.0000</v>
      </c>
      <c r="Q5557" s="30">
        <f t="shared" si="1402"/>
        <v>108</v>
      </c>
      <c r="R5557" s="36" t="str">
        <f t="shared" si="1403"/>
        <v>26-Sep-2013</v>
      </c>
      <c r="S5557" s="37">
        <f t="shared" si="1394"/>
        <v>0</v>
      </c>
    </row>
    <row r="5558" spans="1:19">
      <c r="A5558" s="30" t="s">
        <v>10950</v>
      </c>
      <c r="D5558" s="30" t="str">
        <f t="shared" si="1388"/>
        <v>105562</v>
      </c>
      <c r="E5558" s="30">
        <f t="shared" si="1392"/>
        <v>7</v>
      </c>
      <c r="F5558" s="30" t="str">
        <f t="shared" si="1389"/>
        <v>INF903J01EG6</v>
      </c>
      <c r="G5558" s="30">
        <f t="shared" si="1393"/>
        <v>20</v>
      </c>
      <c r="H5558" s="30" t="str">
        <f t="shared" si="1390"/>
        <v>-</v>
      </c>
      <c r="I5558" s="30">
        <f t="shared" si="1395"/>
        <v>22</v>
      </c>
      <c r="J5558" s="35" t="str">
        <f t="shared" si="1391"/>
        <v>Sundaram Ultra Short Term  Inst Growth</v>
      </c>
      <c r="K5558" s="35">
        <f t="shared" si="1396"/>
        <v>61</v>
      </c>
      <c r="L5558" s="30" t="str">
        <f t="shared" si="1397"/>
        <v>21.8238</v>
      </c>
      <c r="M5558" s="30">
        <f t="shared" si="1398"/>
        <v>69</v>
      </c>
      <c r="N5558" s="30" t="str">
        <f t="shared" si="1399"/>
        <v>21.8238</v>
      </c>
      <c r="O5558" s="30">
        <f t="shared" si="1400"/>
        <v>77</v>
      </c>
      <c r="P5558" s="30" t="str">
        <f t="shared" si="1401"/>
        <v>21.8238</v>
      </c>
      <c r="Q5558" s="30">
        <f t="shared" si="1402"/>
        <v>85</v>
      </c>
      <c r="R5558" s="36" t="str">
        <f t="shared" si="1403"/>
        <v>08-Aug-2017</v>
      </c>
      <c r="S5558" s="37">
        <f t="shared" si="1394"/>
        <v>21.823799999999999</v>
      </c>
    </row>
    <row r="5559" spans="1:19">
      <c r="A5559" s="30" t="s">
        <v>10951</v>
      </c>
      <c r="D5559" s="30" t="str">
        <f t="shared" si="1388"/>
        <v>105561</v>
      </c>
      <c r="E5559" s="30">
        <f t="shared" si="1392"/>
        <v>7</v>
      </c>
      <c r="F5559" s="30" t="str">
        <f t="shared" si="1389"/>
        <v>INF903J01EH4</v>
      </c>
      <c r="G5559" s="30">
        <f t="shared" si="1393"/>
        <v>20</v>
      </c>
      <c r="H5559" s="30" t="str">
        <f t="shared" si="1390"/>
        <v>INF903J01EL6</v>
      </c>
      <c r="I5559" s="30">
        <f t="shared" si="1395"/>
        <v>33</v>
      </c>
      <c r="J5559" s="35" t="str">
        <f t="shared" si="1391"/>
        <v>Sundaram Ultra Short Term  Inst Monthly  Dividend</v>
      </c>
      <c r="K5559" s="35">
        <f t="shared" si="1396"/>
        <v>83</v>
      </c>
      <c r="L5559" s="30" t="str">
        <f t="shared" si="1397"/>
        <v>10.9281</v>
      </c>
      <c r="M5559" s="30">
        <f t="shared" si="1398"/>
        <v>91</v>
      </c>
      <c r="N5559" s="30" t="str">
        <f t="shared" si="1399"/>
        <v>10.9281</v>
      </c>
      <c r="O5559" s="30">
        <f t="shared" si="1400"/>
        <v>99</v>
      </c>
      <c r="P5559" s="30" t="str">
        <f t="shared" si="1401"/>
        <v>10.9281</v>
      </c>
      <c r="Q5559" s="30">
        <f t="shared" si="1402"/>
        <v>107</v>
      </c>
      <c r="R5559" s="36" t="str">
        <f t="shared" si="1403"/>
        <v>08-Aug-2017</v>
      </c>
      <c r="S5559" s="37">
        <f t="shared" si="1394"/>
        <v>10.928100000000001</v>
      </c>
    </row>
    <row r="5560" spans="1:19">
      <c r="A5560" s="30" t="s">
        <v>427</v>
      </c>
      <c r="D5560" s="30" t="str">
        <f t="shared" si="1388"/>
        <v>105555</v>
      </c>
      <c r="E5560" s="30">
        <f t="shared" si="1392"/>
        <v>7</v>
      </c>
      <c r="F5560" s="30" t="str">
        <f t="shared" si="1389"/>
        <v>INF903J01JN1</v>
      </c>
      <c r="G5560" s="30">
        <f t="shared" si="1393"/>
        <v>20</v>
      </c>
      <c r="H5560" s="30" t="str">
        <f t="shared" si="1390"/>
        <v>INF903J01EM4</v>
      </c>
      <c r="I5560" s="30">
        <f t="shared" si="1395"/>
        <v>33</v>
      </c>
      <c r="J5560" s="35" t="str">
        <f t="shared" si="1391"/>
        <v>Sundaram Ultra short Term  Inst Qtrly   Dividend</v>
      </c>
      <c r="K5560" s="35">
        <f t="shared" si="1396"/>
        <v>82</v>
      </c>
      <c r="L5560" s="30" t="str">
        <f t="shared" si="1397"/>
        <v>0.0000</v>
      </c>
      <c r="M5560" s="30">
        <f t="shared" si="1398"/>
        <v>89</v>
      </c>
      <c r="N5560" s="30" t="str">
        <f t="shared" si="1399"/>
        <v>0.0000</v>
      </c>
      <c r="O5560" s="30">
        <f t="shared" si="1400"/>
        <v>96</v>
      </c>
      <c r="P5560" s="30" t="str">
        <f t="shared" si="1401"/>
        <v>0.0000</v>
      </c>
      <c r="Q5560" s="30">
        <f t="shared" si="1402"/>
        <v>103</v>
      </c>
      <c r="R5560" s="36" t="str">
        <f t="shared" si="1403"/>
        <v>26-Sep-2013</v>
      </c>
      <c r="S5560" s="37">
        <f t="shared" si="1394"/>
        <v>0</v>
      </c>
    </row>
    <row r="5561" spans="1:19">
      <c r="A5561" s="30" t="s">
        <v>428</v>
      </c>
      <c r="D5561" s="30" t="str">
        <f t="shared" si="1388"/>
        <v>105559</v>
      </c>
      <c r="E5561" s="30">
        <f t="shared" si="1392"/>
        <v>7</v>
      </c>
      <c r="F5561" s="30" t="str">
        <f t="shared" si="1389"/>
        <v>INF903J01JL5</v>
      </c>
      <c r="G5561" s="30">
        <f t="shared" si="1393"/>
        <v>20</v>
      </c>
      <c r="H5561" s="30" t="str">
        <f t="shared" si="1390"/>
        <v>INF903J01EJ0</v>
      </c>
      <c r="I5561" s="30">
        <f t="shared" si="1395"/>
        <v>33</v>
      </c>
      <c r="J5561" s="35" t="str">
        <f t="shared" si="1391"/>
        <v>Sundaram Ultra Short Term  Inst Weekly  Dividend</v>
      </c>
      <c r="K5561" s="35">
        <f t="shared" si="1396"/>
        <v>82</v>
      </c>
      <c r="L5561" s="30" t="str">
        <f t="shared" si="1397"/>
        <v>11.5152</v>
      </c>
      <c r="M5561" s="30">
        <f t="shared" si="1398"/>
        <v>90</v>
      </c>
      <c r="N5561" s="30" t="str">
        <f t="shared" si="1399"/>
        <v>11.5152</v>
      </c>
      <c r="O5561" s="30">
        <f t="shared" si="1400"/>
        <v>98</v>
      </c>
      <c r="P5561" s="30" t="str">
        <f t="shared" si="1401"/>
        <v>11.5152</v>
      </c>
      <c r="Q5561" s="30">
        <f t="shared" si="1402"/>
        <v>106</v>
      </c>
      <c r="R5561" s="36" t="str">
        <f t="shared" si="1403"/>
        <v>20-Aug-2015</v>
      </c>
      <c r="S5561" s="37">
        <f t="shared" si="1394"/>
        <v>11.5152</v>
      </c>
    </row>
    <row r="5562" spans="1:19" ht="26">
      <c r="A5562" s="30" t="s">
        <v>10952</v>
      </c>
      <c r="D5562" s="30" t="str">
        <f t="shared" si="1388"/>
        <v>105565</v>
      </c>
      <c r="E5562" s="30">
        <f t="shared" si="1392"/>
        <v>7</v>
      </c>
      <c r="F5562" s="30" t="str">
        <f t="shared" si="1389"/>
        <v>-</v>
      </c>
      <c r="G5562" s="30">
        <f t="shared" si="1393"/>
        <v>9</v>
      </c>
      <c r="H5562" s="30" t="str">
        <f t="shared" si="1390"/>
        <v>INF903J01EP7</v>
      </c>
      <c r="I5562" s="30">
        <f t="shared" si="1395"/>
        <v>22</v>
      </c>
      <c r="J5562" s="35" t="str">
        <f t="shared" si="1391"/>
        <v>Sundaram Ultra Short Term Regular Daily Dividend (Formerly Super Institutional Plan)</v>
      </c>
      <c r="K5562" s="35">
        <f t="shared" si="1396"/>
        <v>107</v>
      </c>
      <c r="L5562" s="30" t="str">
        <f t="shared" si="1397"/>
        <v>10.0384</v>
      </c>
      <c r="M5562" s="30">
        <f t="shared" si="1398"/>
        <v>115</v>
      </c>
      <c r="N5562" s="30" t="str">
        <f t="shared" si="1399"/>
        <v>10.0384</v>
      </c>
      <c r="O5562" s="30">
        <f t="shared" si="1400"/>
        <v>123</v>
      </c>
      <c r="P5562" s="30" t="str">
        <f t="shared" si="1401"/>
        <v>10.0384</v>
      </c>
      <c r="Q5562" s="30">
        <f t="shared" si="1402"/>
        <v>131</v>
      </c>
      <c r="R5562" s="36" t="str">
        <f t="shared" si="1403"/>
        <v>08-Aug-2017</v>
      </c>
      <c r="S5562" s="37">
        <f t="shared" si="1394"/>
        <v>10.038399999999999</v>
      </c>
    </row>
    <row r="5563" spans="1:19" ht="26">
      <c r="A5563" s="30" t="s">
        <v>10953</v>
      </c>
      <c r="D5563" s="30" t="str">
        <f t="shared" si="1388"/>
        <v>105557</v>
      </c>
      <c r="E5563" s="30">
        <f t="shared" si="1392"/>
        <v>7</v>
      </c>
      <c r="F5563" s="30" t="str">
        <f t="shared" si="1389"/>
        <v>INF903J01JP6</v>
      </c>
      <c r="G5563" s="30">
        <f t="shared" si="1393"/>
        <v>20</v>
      </c>
      <c r="H5563" s="30" t="str">
        <f t="shared" si="1390"/>
        <v>INF903J01ER3</v>
      </c>
      <c r="I5563" s="30">
        <f t="shared" si="1395"/>
        <v>33</v>
      </c>
      <c r="J5563" s="35" t="str">
        <f t="shared" si="1391"/>
        <v>Sundaram Ultra Short Term Regular Fortnightly Dividend (Formerly Super Institutional Plan)</v>
      </c>
      <c r="K5563" s="35">
        <f t="shared" si="1396"/>
        <v>124</v>
      </c>
      <c r="L5563" s="30" t="str">
        <f t="shared" si="1397"/>
        <v>11.1972</v>
      </c>
      <c r="M5563" s="30">
        <f t="shared" si="1398"/>
        <v>132</v>
      </c>
      <c r="N5563" s="30" t="str">
        <f t="shared" si="1399"/>
        <v>11.1972</v>
      </c>
      <c r="O5563" s="30">
        <f t="shared" si="1400"/>
        <v>140</v>
      </c>
      <c r="P5563" s="30" t="str">
        <f t="shared" si="1401"/>
        <v>11.1972</v>
      </c>
      <c r="Q5563" s="30">
        <f t="shared" si="1402"/>
        <v>148</v>
      </c>
      <c r="R5563" s="36" t="str">
        <f t="shared" si="1403"/>
        <v>08-Aug-2017</v>
      </c>
      <c r="S5563" s="37">
        <f t="shared" si="1394"/>
        <v>11.1972</v>
      </c>
    </row>
    <row r="5564" spans="1:19" ht="26">
      <c r="A5564" s="30" t="s">
        <v>10954</v>
      </c>
      <c r="D5564" s="30" t="str">
        <f t="shared" si="1388"/>
        <v>105563</v>
      </c>
      <c r="E5564" s="30">
        <f t="shared" si="1392"/>
        <v>7</v>
      </c>
      <c r="F5564" s="30" t="str">
        <f t="shared" si="1389"/>
        <v>INF903J01EN2</v>
      </c>
      <c r="G5564" s="30">
        <f t="shared" si="1393"/>
        <v>20</v>
      </c>
      <c r="H5564" s="30" t="str">
        <f t="shared" si="1390"/>
        <v>-</v>
      </c>
      <c r="I5564" s="30">
        <f t="shared" si="1395"/>
        <v>22</v>
      </c>
      <c r="J5564" s="35" t="str">
        <f t="shared" si="1391"/>
        <v>Sundaram Ultra Short Term Regular Growth (Formerly Super Institutional Plan)</v>
      </c>
      <c r="K5564" s="35">
        <f t="shared" si="1396"/>
        <v>99</v>
      </c>
      <c r="L5564" s="30" t="str">
        <f t="shared" si="1397"/>
        <v>22.8106</v>
      </c>
      <c r="M5564" s="30">
        <f t="shared" si="1398"/>
        <v>107</v>
      </c>
      <c r="N5564" s="30" t="str">
        <f t="shared" si="1399"/>
        <v>22.8106</v>
      </c>
      <c r="O5564" s="30">
        <f t="shared" si="1400"/>
        <v>115</v>
      </c>
      <c r="P5564" s="30" t="str">
        <f t="shared" si="1401"/>
        <v>22.8106</v>
      </c>
      <c r="Q5564" s="30">
        <f t="shared" si="1402"/>
        <v>123</v>
      </c>
      <c r="R5564" s="36" t="str">
        <f t="shared" si="1403"/>
        <v>08-Aug-2017</v>
      </c>
      <c r="S5564" s="37">
        <f t="shared" si="1394"/>
        <v>22.810600000000001</v>
      </c>
    </row>
    <row r="5565" spans="1:19" ht="26">
      <c r="A5565" s="30" t="s">
        <v>10955</v>
      </c>
      <c r="D5565" s="30" t="str">
        <f t="shared" si="1388"/>
        <v>105566</v>
      </c>
      <c r="E5565" s="30">
        <f t="shared" si="1392"/>
        <v>7</v>
      </c>
      <c r="F5565" s="30" t="str">
        <f t="shared" si="1389"/>
        <v>INF903J01EO0</v>
      </c>
      <c r="G5565" s="30">
        <f t="shared" si="1393"/>
        <v>20</v>
      </c>
      <c r="H5565" s="30" t="str">
        <f t="shared" si="1390"/>
        <v>INF903J01ES1</v>
      </c>
      <c r="I5565" s="30">
        <f t="shared" si="1395"/>
        <v>33</v>
      </c>
      <c r="J5565" s="35" t="str">
        <f t="shared" si="1391"/>
        <v>Sundaram Ultra Short Term Regular Monthly Dividend (Formerly Super Institutional Plan)</v>
      </c>
      <c r="K5565" s="35">
        <f t="shared" si="1396"/>
        <v>120</v>
      </c>
      <c r="L5565" s="30" t="str">
        <f t="shared" si="1397"/>
        <v>11.0304</v>
      </c>
      <c r="M5565" s="30">
        <f t="shared" si="1398"/>
        <v>128</v>
      </c>
      <c r="N5565" s="30" t="str">
        <f t="shared" si="1399"/>
        <v>11.0304</v>
      </c>
      <c r="O5565" s="30">
        <f t="shared" si="1400"/>
        <v>136</v>
      </c>
      <c r="P5565" s="30" t="str">
        <f t="shared" si="1401"/>
        <v>11.0304</v>
      </c>
      <c r="Q5565" s="30">
        <f t="shared" si="1402"/>
        <v>144</v>
      </c>
      <c r="R5565" s="36" t="str">
        <f t="shared" si="1403"/>
        <v>08-Aug-2017</v>
      </c>
      <c r="S5565" s="37">
        <f t="shared" si="1394"/>
        <v>11.0304</v>
      </c>
    </row>
    <row r="5566" spans="1:19" ht="26">
      <c r="A5566" s="30" t="s">
        <v>10956</v>
      </c>
      <c r="D5566" s="30" t="str">
        <f t="shared" si="1388"/>
        <v>105558</v>
      </c>
      <c r="E5566" s="30">
        <f t="shared" si="1392"/>
        <v>7</v>
      </c>
      <c r="F5566" s="30" t="str">
        <f t="shared" si="1389"/>
        <v>INF903J01JQ4</v>
      </c>
      <c r="G5566" s="30">
        <f t="shared" si="1393"/>
        <v>20</v>
      </c>
      <c r="H5566" s="30" t="str">
        <f t="shared" si="1390"/>
        <v>INF903J01ET9</v>
      </c>
      <c r="I5566" s="30">
        <f t="shared" si="1395"/>
        <v>33</v>
      </c>
      <c r="J5566" s="35" t="str">
        <f t="shared" si="1391"/>
        <v>Sundaram Ultra Short Term Regular Qtrly Dividend (Formerly Super Institutional Plan)</v>
      </c>
      <c r="K5566" s="35">
        <f t="shared" si="1396"/>
        <v>118</v>
      </c>
      <c r="L5566" s="30" t="str">
        <f t="shared" si="1397"/>
        <v>11.6974</v>
      </c>
      <c r="M5566" s="30">
        <f t="shared" si="1398"/>
        <v>126</v>
      </c>
      <c r="N5566" s="30" t="str">
        <f t="shared" si="1399"/>
        <v>11.6974</v>
      </c>
      <c r="O5566" s="30">
        <f t="shared" si="1400"/>
        <v>134</v>
      </c>
      <c r="P5566" s="30" t="str">
        <f t="shared" si="1401"/>
        <v>11.6974</v>
      </c>
      <c r="Q5566" s="30">
        <f t="shared" si="1402"/>
        <v>142</v>
      </c>
      <c r="R5566" s="36" t="str">
        <f t="shared" si="1403"/>
        <v>08-Aug-2017</v>
      </c>
      <c r="S5566" s="37">
        <f t="shared" si="1394"/>
        <v>11.6974</v>
      </c>
    </row>
    <row r="5567" spans="1:19" ht="26">
      <c r="A5567" s="30" t="s">
        <v>10957</v>
      </c>
      <c r="D5567" s="30" t="str">
        <f t="shared" si="1388"/>
        <v>105556</v>
      </c>
      <c r="E5567" s="30">
        <f t="shared" si="1392"/>
        <v>7</v>
      </c>
      <c r="F5567" s="30" t="str">
        <f t="shared" si="1389"/>
        <v>INF903J01JO9</v>
      </c>
      <c r="G5567" s="30">
        <f t="shared" si="1393"/>
        <v>20</v>
      </c>
      <c r="H5567" s="30" t="str">
        <f t="shared" si="1390"/>
        <v>INF903J01EQ5</v>
      </c>
      <c r="I5567" s="30">
        <f t="shared" si="1395"/>
        <v>33</v>
      </c>
      <c r="J5567" s="35" t="str">
        <f t="shared" si="1391"/>
        <v>Sundaram Ultra Short Term Regular Weekly Dividend (Formerly Super Institutional Plan)</v>
      </c>
      <c r="K5567" s="35">
        <f t="shared" si="1396"/>
        <v>119</v>
      </c>
      <c r="L5567" s="30" t="str">
        <f t="shared" si="1397"/>
        <v>11.9531</v>
      </c>
      <c r="M5567" s="30">
        <f t="shared" si="1398"/>
        <v>127</v>
      </c>
      <c r="N5567" s="30" t="str">
        <f t="shared" si="1399"/>
        <v>11.9531</v>
      </c>
      <c r="O5567" s="30">
        <f t="shared" si="1400"/>
        <v>135</v>
      </c>
      <c r="P5567" s="30" t="str">
        <f t="shared" si="1401"/>
        <v>11.9531</v>
      </c>
      <c r="Q5567" s="30">
        <f t="shared" si="1402"/>
        <v>143</v>
      </c>
      <c r="R5567" s="36" t="str">
        <f t="shared" si="1403"/>
        <v>08-Aug-2017</v>
      </c>
      <c r="S5567" s="37">
        <f t="shared" si="1394"/>
        <v>11.953099999999999</v>
      </c>
    </row>
    <row r="5568" spans="1:19">
      <c r="A5568" s="30" t="s">
        <v>10958</v>
      </c>
      <c r="D5568" s="30" t="str">
        <f t="shared" si="1388"/>
        <v>105553</v>
      </c>
      <c r="E5568" s="30">
        <f t="shared" si="1392"/>
        <v>7</v>
      </c>
      <c r="F5568" s="30" t="str">
        <f t="shared" si="1389"/>
        <v>-</v>
      </c>
      <c r="G5568" s="30">
        <f t="shared" si="1393"/>
        <v>9</v>
      </c>
      <c r="H5568" s="30" t="str">
        <f t="shared" si="1390"/>
        <v>INF903J01EB7</v>
      </c>
      <c r="I5568" s="30">
        <f t="shared" si="1395"/>
        <v>22</v>
      </c>
      <c r="J5568" s="35" t="str">
        <f t="shared" si="1391"/>
        <v>Sundaram Ultra Short Term Retail Daily Dividend</v>
      </c>
      <c r="K5568" s="35">
        <f t="shared" si="1396"/>
        <v>70</v>
      </c>
      <c r="L5568" s="30" t="str">
        <f t="shared" si="1397"/>
        <v>10.0384</v>
      </c>
      <c r="M5568" s="30">
        <f t="shared" si="1398"/>
        <v>78</v>
      </c>
      <c r="N5568" s="30" t="str">
        <f t="shared" si="1399"/>
        <v>10.0384</v>
      </c>
      <c r="O5568" s="30">
        <f t="shared" si="1400"/>
        <v>86</v>
      </c>
      <c r="P5568" s="30" t="str">
        <f t="shared" si="1401"/>
        <v>10.0384</v>
      </c>
      <c r="Q5568" s="30">
        <f t="shared" si="1402"/>
        <v>94</v>
      </c>
      <c r="R5568" s="36" t="str">
        <f t="shared" si="1403"/>
        <v>08-Aug-2017</v>
      </c>
      <c r="S5568" s="37">
        <f t="shared" si="1394"/>
        <v>10.038399999999999</v>
      </c>
    </row>
    <row r="5569" spans="1:19">
      <c r="A5569" s="30" t="s">
        <v>10959</v>
      </c>
      <c r="D5569" s="30" t="str">
        <f t="shared" si="1388"/>
        <v>105550</v>
      </c>
      <c r="E5569" s="30">
        <f t="shared" si="1392"/>
        <v>7</v>
      </c>
      <c r="F5569" s="30" t="str">
        <f t="shared" si="1389"/>
        <v>INF903J01JJ9</v>
      </c>
      <c r="G5569" s="30">
        <f t="shared" si="1393"/>
        <v>20</v>
      </c>
      <c r="H5569" s="30" t="str">
        <f t="shared" si="1390"/>
        <v>INF903J01ED3</v>
      </c>
      <c r="I5569" s="30">
        <f t="shared" si="1395"/>
        <v>33</v>
      </c>
      <c r="J5569" s="35" t="str">
        <f t="shared" si="1391"/>
        <v>Sundaram Ultra Short Term Retail fortnightly Dividend</v>
      </c>
      <c r="K5569" s="35">
        <f t="shared" si="1396"/>
        <v>87</v>
      </c>
      <c r="L5569" s="30" t="str">
        <f t="shared" si="1397"/>
        <v>11.0902</v>
      </c>
      <c r="M5569" s="30">
        <f t="shared" si="1398"/>
        <v>95</v>
      </c>
      <c r="N5569" s="30" t="str">
        <f t="shared" si="1399"/>
        <v>11.0902</v>
      </c>
      <c r="O5569" s="30">
        <f t="shared" si="1400"/>
        <v>103</v>
      </c>
      <c r="P5569" s="30" t="str">
        <f t="shared" si="1401"/>
        <v>11.0902</v>
      </c>
      <c r="Q5569" s="30">
        <f t="shared" si="1402"/>
        <v>111</v>
      </c>
      <c r="R5569" s="36" t="str">
        <f t="shared" si="1403"/>
        <v>08-Aug-2017</v>
      </c>
      <c r="S5569" s="37">
        <f t="shared" si="1394"/>
        <v>11.090199999999999</v>
      </c>
    </row>
    <row r="5570" spans="1:19">
      <c r="A5570" s="30" t="s">
        <v>10960</v>
      </c>
      <c r="D5570" s="30" t="str">
        <f t="shared" si="1388"/>
        <v>105564</v>
      </c>
      <c r="E5570" s="30">
        <f t="shared" si="1392"/>
        <v>7</v>
      </c>
      <c r="F5570" s="30" t="str">
        <f t="shared" si="1389"/>
        <v>INF903J01DZ8</v>
      </c>
      <c r="G5570" s="30">
        <f t="shared" si="1393"/>
        <v>20</v>
      </c>
      <c r="H5570" s="30" t="str">
        <f t="shared" si="1390"/>
        <v>-</v>
      </c>
      <c r="I5570" s="30">
        <f t="shared" si="1395"/>
        <v>22</v>
      </c>
      <c r="J5570" s="35" t="str">
        <f t="shared" si="1391"/>
        <v>Sundaram Ultra Short Term Retail Growth</v>
      </c>
      <c r="K5570" s="35">
        <f t="shared" si="1396"/>
        <v>62</v>
      </c>
      <c r="L5570" s="30" t="str">
        <f t="shared" si="1397"/>
        <v>20.6769</v>
      </c>
      <c r="M5570" s="30">
        <f t="shared" si="1398"/>
        <v>70</v>
      </c>
      <c r="N5570" s="30" t="str">
        <f t="shared" si="1399"/>
        <v>20.6769</v>
      </c>
      <c r="O5570" s="30">
        <f t="shared" si="1400"/>
        <v>78</v>
      </c>
      <c r="P5570" s="30" t="str">
        <f t="shared" si="1401"/>
        <v>20.6769</v>
      </c>
      <c r="Q5570" s="30">
        <f t="shared" si="1402"/>
        <v>86</v>
      </c>
      <c r="R5570" s="36" t="str">
        <f t="shared" si="1403"/>
        <v>08-Aug-2017</v>
      </c>
      <c r="S5570" s="37">
        <f t="shared" si="1394"/>
        <v>20.6769</v>
      </c>
    </row>
    <row r="5571" spans="1:19">
      <c r="A5571" s="30" t="s">
        <v>10961</v>
      </c>
      <c r="D5571" s="30" t="str">
        <f t="shared" si="1388"/>
        <v>105551</v>
      </c>
      <c r="E5571" s="30">
        <f t="shared" si="1392"/>
        <v>7</v>
      </c>
      <c r="F5571" s="30" t="str">
        <f t="shared" si="1389"/>
        <v>INF903J01EA9</v>
      </c>
      <c r="G5571" s="30">
        <f t="shared" si="1393"/>
        <v>20</v>
      </c>
      <c r="H5571" s="30" t="str">
        <f t="shared" si="1390"/>
        <v>INF903J01EE1</v>
      </c>
      <c r="I5571" s="30">
        <f t="shared" si="1395"/>
        <v>33</v>
      </c>
      <c r="J5571" s="35" t="str">
        <f t="shared" si="1391"/>
        <v>Sundaram Ultra Short Term Retail Monthly Dividend</v>
      </c>
      <c r="K5571" s="35">
        <f t="shared" si="1396"/>
        <v>83</v>
      </c>
      <c r="L5571" s="30" t="str">
        <f t="shared" si="1397"/>
        <v>10.8492</v>
      </c>
      <c r="M5571" s="30">
        <f t="shared" si="1398"/>
        <v>91</v>
      </c>
      <c r="N5571" s="30" t="str">
        <f t="shared" si="1399"/>
        <v>10.8492</v>
      </c>
      <c r="O5571" s="30">
        <f t="shared" si="1400"/>
        <v>99</v>
      </c>
      <c r="P5571" s="30" t="str">
        <f t="shared" si="1401"/>
        <v>10.8492</v>
      </c>
      <c r="Q5571" s="30">
        <f t="shared" si="1402"/>
        <v>107</v>
      </c>
      <c r="R5571" s="36" t="str">
        <f t="shared" si="1403"/>
        <v>08-Aug-2017</v>
      </c>
      <c r="S5571" s="37">
        <f t="shared" si="1394"/>
        <v>10.8492</v>
      </c>
    </row>
    <row r="5572" spans="1:19">
      <c r="A5572" s="30" t="s">
        <v>10962</v>
      </c>
      <c r="D5572" s="30" t="str">
        <f t="shared" si="1388"/>
        <v>105552</v>
      </c>
      <c r="E5572" s="30">
        <f t="shared" si="1392"/>
        <v>7</v>
      </c>
      <c r="F5572" s="30" t="str">
        <f t="shared" si="1389"/>
        <v>INF903J01JK7</v>
      </c>
      <c r="G5572" s="30">
        <f t="shared" si="1393"/>
        <v>20</v>
      </c>
      <c r="H5572" s="30" t="str">
        <f t="shared" si="1390"/>
        <v>INF903J01EF8</v>
      </c>
      <c r="I5572" s="30">
        <f t="shared" si="1395"/>
        <v>33</v>
      </c>
      <c r="J5572" s="35" t="str">
        <f t="shared" si="1391"/>
        <v>Sundaram Ultra Short Term Retail Quarterly Dividend</v>
      </c>
      <c r="K5572" s="35">
        <f t="shared" si="1396"/>
        <v>85</v>
      </c>
      <c r="L5572" s="30" t="str">
        <f t="shared" si="1397"/>
        <v>11.3600</v>
      </c>
      <c r="M5572" s="30">
        <f t="shared" si="1398"/>
        <v>93</v>
      </c>
      <c r="N5572" s="30" t="str">
        <f t="shared" si="1399"/>
        <v>11.3600</v>
      </c>
      <c r="O5572" s="30">
        <f t="shared" si="1400"/>
        <v>101</v>
      </c>
      <c r="P5572" s="30" t="str">
        <f t="shared" si="1401"/>
        <v>11.3600</v>
      </c>
      <c r="Q5572" s="30">
        <f t="shared" si="1402"/>
        <v>109</v>
      </c>
      <c r="R5572" s="36" t="str">
        <f t="shared" si="1403"/>
        <v>08-Aug-2017</v>
      </c>
      <c r="S5572" s="37">
        <f t="shared" si="1394"/>
        <v>11.36</v>
      </c>
    </row>
    <row r="5573" spans="1:19">
      <c r="A5573" s="30" t="s">
        <v>10963</v>
      </c>
      <c r="D5573" s="30" t="str">
        <f t="shared" si="1388"/>
        <v>105549</v>
      </c>
      <c r="E5573" s="30">
        <f t="shared" si="1392"/>
        <v>7</v>
      </c>
      <c r="F5573" s="30" t="str">
        <f t="shared" si="1389"/>
        <v>INF903J01JI1</v>
      </c>
      <c r="G5573" s="30">
        <f t="shared" si="1393"/>
        <v>20</v>
      </c>
      <c r="H5573" s="30" t="str">
        <f t="shared" si="1390"/>
        <v>INF903J01EC5</v>
      </c>
      <c r="I5573" s="30">
        <f t="shared" si="1395"/>
        <v>33</v>
      </c>
      <c r="J5573" s="35" t="str">
        <f t="shared" si="1391"/>
        <v>Sundaram Ultra Short Term Retail Weekly Dividend</v>
      </c>
      <c r="K5573" s="35">
        <f t="shared" si="1396"/>
        <v>82</v>
      </c>
      <c r="L5573" s="30" t="str">
        <f t="shared" si="1397"/>
        <v>11.7912</v>
      </c>
      <c r="M5573" s="30">
        <f t="shared" si="1398"/>
        <v>90</v>
      </c>
      <c r="N5573" s="30" t="str">
        <f t="shared" si="1399"/>
        <v>11.7912</v>
      </c>
      <c r="O5573" s="30">
        <f t="shared" si="1400"/>
        <v>98</v>
      </c>
      <c r="P5573" s="30" t="str">
        <f t="shared" si="1401"/>
        <v>11.7912</v>
      </c>
      <c r="Q5573" s="30">
        <f t="shared" si="1402"/>
        <v>106</v>
      </c>
      <c r="R5573" s="36" t="str">
        <f t="shared" si="1403"/>
        <v>08-Aug-2017</v>
      </c>
      <c r="S5573" s="37">
        <f t="shared" si="1394"/>
        <v>11.7912</v>
      </c>
    </row>
    <row r="5574" spans="1:19">
      <c r="A5574" s="30" t="s">
        <v>97</v>
      </c>
      <c r="D5574" s="30" t="str">
        <f t="shared" si="1388"/>
        <v/>
      </c>
      <c r="E5574" s="30" t="str">
        <f t="shared" si="1392"/>
        <v/>
      </c>
      <c r="F5574" s="30" t="str">
        <f t="shared" si="1389"/>
        <v xml:space="preserve"> </v>
      </c>
      <c r="G5574" s="30" t="str">
        <f t="shared" si="1393"/>
        <v/>
      </c>
      <c r="H5574" s="30" t="str">
        <f t="shared" si="1390"/>
        <v/>
      </c>
      <c r="I5574" s="30" t="str">
        <f t="shared" si="1395"/>
        <v/>
      </c>
      <c r="J5574" s="35" t="str">
        <f t="shared" si="1391"/>
        <v/>
      </c>
      <c r="K5574" s="35" t="str">
        <f t="shared" si="1396"/>
        <v/>
      </c>
      <c r="L5574" s="30" t="str">
        <f t="shared" si="1397"/>
        <v/>
      </c>
      <c r="M5574" s="30" t="str">
        <f t="shared" si="1398"/>
        <v/>
      </c>
      <c r="N5574" s="30" t="str">
        <f t="shared" si="1399"/>
        <v/>
      </c>
      <c r="O5574" s="30" t="str">
        <f t="shared" si="1400"/>
        <v/>
      </c>
      <c r="P5574" s="30" t="str">
        <f t="shared" si="1401"/>
        <v/>
      </c>
      <c r="Q5574" s="30" t="str">
        <f t="shared" si="1402"/>
        <v/>
      </c>
      <c r="R5574" s="36" t="str">
        <f t="shared" si="1403"/>
        <v/>
      </c>
      <c r="S5574" s="37" t="str">
        <f t="shared" si="1394"/>
        <v/>
      </c>
    </row>
    <row r="5575" spans="1:19">
      <c r="A5575" s="30" t="s">
        <v>117</v>
      </c>
      <c r="D5575" s="30" t="str">
        <f t="shared" ref="D5575:D5638" si="1404">IF(ISERROR(LEFT(A5575,SEARCH(";",A5575)-1)),"",LEFT(A5575,SEARCH(";",A5575)-1))</f>
        <v/>
      </c>
      <c r="E5575" s="30" t="str">
        <f t="shared" si="1392"/>
        <v/>
      </c>
      <c r="F5575" s="30" t="str">
        <f t="shared" ref="F5575:F5638" si="1405">IF($D5575="",A5575,MID($A5575,E5575+1,SEARCH(";",$A5575,E5575+1)-E5575-1))</f>
        <v>Tata Mutual Fund</v>
      </c>
      <c r="G5575" s="30" t="str">
        <f t="shared" si="1393"/>
        <v/>
      </c>
      <c r="H5575" s="30" t="str">
        <f t="shared" ref="H5575:H5638" si="1406">IF($D5575="","",MID($A5575,G5575+1,SEARCH(";",$A5575,G5575+1)-G5575-1))</f>
        <v/>
      </c>
      <c r="I5575" s="30" t="str">
        <f t="shared" si="1395"/>
        <v/>
      </c>
      <c r="J5575" s="35" t="str">
        <f t="shared" ref="J5575:J5638" si="1407">IF($D5575="","",MID($A5575,I5575+1,SEARCH(";",$A5575,I5575+1)-I5575-1))</f>
        <v/>
      </c>
      <c r="K5575" s="35" t="str">
        <f t="shared" si="1396"/>
        <v/>
      </c>
      <c r="L5575" s="30" t="str">
        <f t="shared" si="1397"/>
        <v/>
      </c>
      <c r="M5575" s="30" t="str">
        <f t="shared" si="1398"/>
        <v/>
      </c>
      <c r="N5575" s="30" t="str">
        <f t="shared" si="1399"/>
        <v/>
      </c>
      <c r="O5575" s="30" t="str">
        <f t="shared" si="1400"/>
        <v/>
      </c>
      <c r="P5575" s="30" t="str">
        <f t="shared" si="1401"/>
        <v/>
      </c>
      <c r="Q5575" s="30" t="str">
        <f t="shared" si="1402"/>
        <v/>
      </c>
      <c r="R5575" s="36" t="str">
        <f t="shared" si="1403"/>
        <v/>
      </c>
      <c r="S5575" s="37" t="str">
        <f t="shared" si="1394"/>
        <v/>
      </c>
    </row>
    <row r="5576" spans="1:19">
      <c r="A5576" s="30" t="s">
        <v>97</v>
      </c>
      <c r="D5576" s="30" t="str">
        <f t="shared" si="1404"/>
        <v/>
      </c>
      <c r="E5576" s="30" t="str">
        <f t="shared" ref="E5576:E5639" si="1408">IF($D5576="","",LEN(D5576)+1)</f>
        <v/>
      </c>
      <c r="F5576" s="30" t="str">
        <f t="shared" si="1405"/>
        <v xml:space="preserve"> </v>
      </c>
      <c r="G5576" s="30" t="str">
        <f t="shared" ref="G5576:G5639" si="1409">IF($D5576="","",E5576+(LEN(F5576)+1))</f>
        <v/>
      </c>
      <c r="H5576" s="30" t="str">
        <f t="shared" si="1406"/>
        <v/>
      </c>
      <c r="I5576" s="30" t="str">
        <f t="shared" si="1395"/>
        <v/>
      </c>
      <c r="J5576" s="35" t="str">
        <f t="shared" si="1407"/>
        <v/>
      </c>
      <c r="K5576" s="35" t="str">
        <f t="shared" si="1396"/>
        <v/>
      </c>
      <c r="L5576" s="30" t="str">
        <f t="shared" si="1397"/>
        <v/>
      </c>
      <c r="M5576" s="30" t="str">
        <f t="shared" si="1398"/>
        <v/>
      </c>
      <c r="N5576" s="30" t="str">
        <f t="shared" si="1399"/>
        <v/>
      </c>
      <c r="O5576" s="30" t="str">
        <f t="shared" si="1400"/>
        <v/>
      </c>
      <c r="P5576" s="30" t="str">
        <f t="shared" si="1401"/>
        <v/>
      </c>
      <c r="Q5576" s="30" t="str">
        <f t="shared" si="1402"/>
        <v/>
      </c>
      <c r="R5576" s="36" t="str">
        <f t="shared" si="1403"/>
        <v/>
      </c>
      <c r="S5576" s="37" t="str">
        <f t="shared" ref="S5576:S5639" si="1410">IF(L5576="","",L5576+0)</f>
        <v/>
      </c>
    </row>
    <row r="5577" spans="1:19">
      <c r="A5577" s="30" t="s">
        <v>10964</v>
      </c>
      <c r="D5577" s="30" t="str">
        <f t="shared" si="1404"/>
        <v>106130</v>
      </c>
      <c r="E5577" s="30">
        <f t="shared" si="1408"/>
        <v>7</v>
      </c>
      <c r="F5577" s="30" t="str">
        <f t="shared" si="1405"/>
        <v>-</v>
      </c>
      <c r="G5577" s="30">
        <f t="shared" si="1409"/>
        <v>9</v>
      </c>
      <c r="H5577" s="30" t="str">
        <f t="shared" si="1406"/>
        <v>INF277K01AA4</v>
      </c>
      <c r="I5577" s="30">
        <f t="shared" si="1395"/>
        <v>22</v>
      </c>
      <c r="J5577" s="35" t="str">
        <f t="shared" si="1407"/>
        <v>Tata Corporate Bond Fund -Regular Plan  -  Daily Dividend</v>
      </c>
      <c r="K5577" s="35">
        <f t="shared" si="1396"/>
        <v>80</v>
      </c>
      <c r="L5577" s="30" t="str">
        <f t="shared" si="1397"/>
        <v>1008.4750</v>
      </c>
      <c r="M5577" s="30">
        <f t="shared" si="1398"/>
        <v>90</v>
      </c>
      <c r="N5577" s="30" t="str">
        <f t="shared" si="1399"/>
        <v>1008.4750</v>
      </c>
      <c r="O5577" s="30">
        <f t="shared" si="1400"/>
        <v>100</v>
      </c>
      <c r="P5577" s="30" t="str">
        <f t="shared" si="1401"/>
        <v>1008.4750</v>
      </c>
      <c r="Q5577" s="30">
        <f t="shared" si="1402"/>
        <v>110</v>
      </c>
      <c r="R5577" s="36" t="str">
        <f t="shared" si="1403"/>
        <v>09-Aug-2017</v>
      </c>
      <c r="S5577" s="37">
        <f t="shared" si="1410"/>
        <v>1008.475</v>
      </c>
    </row>
    <row r="5578" spans="1:19" ht="26">
      <c r="A5578" s="30" t="s">
        <v>10965</v>
      </c>
      <c r="D5578" s="30" t="str">
        <f t="shared" si="1404"/>
        <v>116516</v>
      </c>
      <c r="E5578" s="30">
        <f t="shared" si="1408"/>
        <v>7</v>
      </c>
      <c r="F5578" s="30" t="str">
        <f t="shared" si="1405"/>
        <v>-</v>
      </c>
      <c r="G5578" s="30">
        <f t="shared" si="1409"/>
        <v>9</v>
      </c>
      <c r="H5578" s="30" t="str">
        <f t="shared" si="1406"/>
        <v>INF277K01GD5</v>
      </c>
      <c r="I5578" s="30">
        <f t="shared" si="1395"/>
        <v>22</v>
      </c>
      <c r="J5578" s="35" t="str">
        <f t="shared" si="1407"/>
        <v>Tata Corporate Bond Fund Retail Investment Plan Daily Dividend Option</v>
      </c>
      <c r="K5578" s="35">
        <f t="shared" si="1396"/>
        <v>92</v>
      </c>
      <c r="L5578" s="30" t="str">
        <f t="shared" si="1397"/>
        <v>1003.3596</v>
      </c>
      <c r="M5578" s="30">
        <f t="shared" si="1398"/>
        <v>102</v>
      </c>
      <c r="N5578" s="30" t="str">
        <f t="shared" si="1399"/>
        <v>1003.3596</v>
      </c>
      <c r="O5578" s="30">
        <f t="shared" si="1400"/>
        <v>112</v>
      </c>
      <c r="P5578" s="30" t="str">
        <f t="shared" si="1401"/>
        <v>1003.3596</v>
      </c>
      <c r="Q5578" s="30">
        <f t="shared" si="1402"/>
        <v>122</v>
      </c>
      <c r="R5578" s="36" t="str">
        <f t="shared" si="1403"/>
        <v>09-Aug-2017</v>
      </c>
      <c r="S5578" s="37">
        <f t="shared" si="1410"/>
        <v>1003.3596</v>
      </c>
    </row>
    <row r="5579" spans="1:19">
      <c r="A5579" s="30" t="s">
        <v>10966</v>
      </c>
      <c r="D5579" s="30" t="str">
        <f t="shared" si="1404"/>
        <v>106128</v>
      </c>
      <c r="E5579" s="30">
        <f t="shared" si="1408"/>
        <v>7</v>
      </c>
      <c r="F5579" s="30" t="str">
        <f t="shared" si="1405"/>
        <v>INF277K01AD8</v>
      </c>
      <c r="G5579" s="30">
        <f t="shared" si="1409"/>
        <v>20</v>
      </c>
      <c r="H5579" s="30" t="str">
        <f t="shared" si="1406"/>
        <v>-</v>
      </c>
      <c r="I5579" s="30">
        <f t="shared" si="1395"/>
        <v>22</v>
      </c>
      <c r="J5579" s="35" t="str">
        <f t="shared" si="1407"/>
        <v>Tata Corporate Bond Fund Retail Investment Plan Growth</v>
      </c>
      <c r="K5579" s="35">
        <f t="shared" si="1396"/>
        <v>77</v>
      </c>
      <c r="L5579" s="30" t="str">
        <f t="shared" si="1397"/>
        <v>2182.9110</v>
      </c>
      <c r="M5579" s="30">
        <f t="shared" si="1398"/>
        <v>87</v>
      </c>
      <c r="N5579" s="30" t="str">
        <f t="shared" si="1399"/>
        <v>2182.9110</v>
      </c>
      <c r="O5579" s="30">
        <f t="shared" si="1400"/>
        <v>97</v>
      </c>
      <c r="P5579" s="30" t="str">
        <f t="shared" si="1401"/>
        <v>2182.9110</v>
      </c>
      <c r="Q5579" s="30">
        <f t="shared" si="1402"/>
        <v>107</v>
      </c>
      <c r="R5579" s="36" t="str">
        <f t="shared" si="1403"/>
        <v>09-Aug-2017</v>
      </c>
      <c r="S5579" s="37">
        <f t="shared" si="1410"/>
        <v>2182.9110000000001</v>
      </c>
    </row>
    <row r="5580" spans="1:19" ht="26">
      <c r="A5580" s="30" t="s">
        <v>10967</v>
      </c>
      <c r="D5580" s="30" t="str">
        <f t="shared" si="1404"/>
        <v>106123</v>
      </c>
      <c r="E5580" s="30">
        <f t="shared" si="1408"/>
        <v>7</v>
      </c>
      <c r="F5580" s="30" t="str">
        <f t="shared" si="1405"/>
        <v>INF277K01CV6</v>
      </c>
      <c r="G5580" s="30">
        <f t="shared" si="1409"/>
        <v>20</v>
      </c>
      <c r="H5580" s="30" t="str">
        <f t="shared" si="1406"/>
        <v>INF277K01AE6</v>
      </c>
      <c r="I5580" s="30">
        <f t="shared" si="1395"/>
        <v>33</v>
      </c>
      <c r="J5580" s="35" t="str">
        <f t="shared" si="1407"/>
        <v>Tata Corporate Bond Fund Retail Investment Plan Monthly Dividend</v>
      </c>
      <c r="K5580" s="35">
        <f t="shared" si="1396"/>
        <v>98</v>
      </c>
      <c r="L5580" s="30" t="str">
        <f t="shared" si="1397"/>
        <v>1004.5439</v>
      </c>
      <c r="M5580" s="30">
        <f t="shared" si="1398"/>
        <v>108</v>
      </c>
      <c r="N5580" s="30" t="str">
        <f t="shared" si="1399"/>
        <v>1004.5439</v>
      </c>
      <c r="O5580" s="30">
        <f t="shared" si="1400"/>
        <v>118</v>
      </c>
      <c r="P5580" s="30" t="str">
        <f t="shared" si="1401"/>
        <v>1004.5439</v>
      </c>
      <c r="Q5580" s="30">
        <f t="shared" si="1402"/>
        <v>128</v>
      </c>
      <c r="R5580" s="36" t="str">
        <f t="shared" si="1403"/>
        <v>09-Aug-2017</v>
      </c>
      <c r="S5580" s="37">
        <f t="shared" si="1410"/>
        <v>1004.5439</v>
      </c>
    </row>
    <row r="5581" spans="1:19">
      <c r="A5581" s="30" t="s">
        <v>10968</v>
      </c>
      <c r="D5581" s="30" t="str">
        <f t="shared" si="1404"/>
        <v>119102</v>
      </c>
      <c r="E5581" s="30">
        <f t="shared" si="1408"/>
        <v>7</v>
      </c>
      <c r="F5581" s="30" t="str">
        <f t="shared" si="1405"/>
        <v>INF277K013D0</v>
      </c>
      <c r="G5581" s="30">
        <f t="shared" si="1409"/>
        <v>20</v>
      </c>
      <c r="H5581" s="30" t="str">
        <f t="shared" si="1406"/>
        <v>-</v>
      </c>
      <c r="I5581" s="30">
        <f t="shared" ref="I5581:I5644" si="1411">IF($D5581="","",G5581+LEN(H5581)+1)</f>
        <v>22</v>
      </c>
      <c r="J5581" s="35" t="str">
        <f t="shared" si="1407"/>
        <v>Tata Corporate Bond Fund- Direct Plan-Daily Dividend</v>
      </c>
      <c r="K5581" s="35">
        <f t="shared" ref="K5581:K5644" si="1412">IF($D5581="","",I5581+LEN(J5581)+1)</f>
        <v>75</v>
      </c>
      <c r="L5581" s="30" t="str">
        <f t="shared" ref="L5581:L5644" si="1413">IF($D5581="","",MID($A5581,K5581+1,SEARCH(";",$A5581,K5581+1)-K5581-1))</f>
        <v>1008.5144</v>
      </c>
      <c r="M5581" s="30">
        <f t="shared" ref="M5581:M5644" si="1414">IF($D5581="","",K5581+LEN(L5581)+1)</f>
        <v>85</v>
      </c>
      <c r="N5581" s="30" t="str">
        <f t="shared" ref="N5581:N5644" si="1415">IF($D5581="","",MID($A5581,M5581+1,SEARCH(";",$A5581,M5581+1)-M5581-1))</f>
        <v>1008.5144</v>
      </c>
      <c r="O5581" s="30">
        <f t="shared" ref="O5581:O5644" si="1416">IF($D5581="","",M5581+LEN(N5581)+1)</f>
        <v>95</v>
      </c>
      <c r="P5581" s="30" t="str">
        <f t="shared" ref="P5581:P5644" si="1417">IF($D5581="","",MID($A5581,O5581+1,SEARCH(";",$A5581,O5581+1)-O5581-1))</f>
        <v>1008.5144</v>
      </c>
      <c r="Q5581" s="30">
        <f t="shared" ref="Q5581:Q5644" si="1418">IF($D5581="","",O5581+LEN(P5581)+1)</f>
        <v>105</v>
      </c>
      <c r="R5581" s="36" t="str">
        <f t="shared" ref="R5581:R5644" si="1419">IF($D5581="","",MID($A5581,Q5581+1,15))</f>
        <v>09-Aug-2017</v>
      </c>
      <c r="S5581" s="37">
        <f t="shared" si="1410"/>
        <v>1008.5144</v>
      </c>
    </row>
    <row r="5582" spans="1:19">
      <c r="A5582" s="30" t="s">
        <v>10969</v>
      </c>
      <c r="D5582" s="30" t="str">
        <f t="shared" si="1404"/>
        <v>119104</v>
      </c>
      <c r="E5582" s="30">
        <f t="shared" si="1408"/>
        <v>7</v>
      </c>
      <c r="F5582" s="30" t="str">
        <f t="shared" si="1405"/>
        <v>INF277K01QT0</v>
      </c>
      <c r="G5582" s="30">
        <f t="shared" si="1409"/>
        <v>20</v>
      </c>
      <c r="H5582" s="30" t="str">
        <f t="shared" si="1406"/>
        <v>-</v>
      </c>
      <c r="I5582" s="30">
        <f t="shared" si="1411"/>
        <v>22</v>
      </c>
      <c r="J5582" s="35" t="str">
        <f t="shared" si="1407"/>
        <v>Tata Corporate Bond Fund- Direct Plan-Growth</v>
      </c>
      <c r="K5582" s="35">
        <f t="shared" si="1412"/>
        <v>67</v>
      </c>
      <c r="L5582" s="30" t="str">
        <f t="shared" si="1413"/>
        <v>2268.3881</v>
      </c>
      <c r="M5582" s="30">
        <f t="shared" si="1414"/>
        <v>77</v>
      </c>
      <c r="N5582" s="30" t="str">
        <f t="shared" si="1415"/>
        <v>2268.3881</v>
      </c>
      <c r="O5582" s="30">
        <f t="shared" si="1416"/>
        <v>87</v>
      </c>
      <c r="P5582" s="30" t="str">
        <f t="shared" si="1417"/>
        <v>2268.3881</v>
      </c>
      <c r="Q5582" s="30">
        <f t="shared" si="1418"/>
        <v>97</v>
      </c>
      <c r="R5582" s="36" t="str">
        <f t="shared" si="1419"/>
        <v>09-Aug-2017</v>
      </c>
      <c r="S5582" s="37">
        <f t="shared" si="1410"/>
        <v>2268.3881000000001</v>
      </c>
    </row>
    <row r="5583" spans="1:19">
      <c r="A5583" s="30" t="s">
        <v>10970</v>
      </c>
      <c r="D5583" s="30" t="str">
        <f t="shared" si="1404"/>
        <v>119105</v>
      </c>
      <c r="E5583" s="30">
        <f t="shared" si="1408"/>
        <v>7</v>
      </c>
      <c r="F5583" s="30" t="str">
        <f t="shared" si="1405"/>
        <v>INF277K01QU8</v>
      </c>
      <c r="G5583" s="30">
        <f t="shared" si="1409"/>
        <v>20</v>
      </c>
      <c r="H5583" s="30" t="str">
        <f t="shared" si="1406"/>
        <v>INF277K01QV6</v>
      </c>
      <c r="I5583" s="30">
        <f t="shared" si="1411"/>
        <v>33</v>
      </c>
      <c r="J5583" s="35" t="str">
        <f t="shared" si="1407"/>
        <v>Tata Corporate Bond Fund- Direct Plan-Monthly Dividend</v>
      </c>
      <c r="K5583" s="35">
        <f t="shared" si="1412"/>
        <v>88</v>
      </c>
      <c r="L5583" s="30" t="str">
        <f t="shared" si="1413"/>
        <v>1004.2886</v>
      </c>
      <c r="M5583" s="30">
        <f t="shared" si="1414"/>
        <v>98</v>
      </c>
      <c r="N5583" s="30" t="str">
        <f t="shared" si="1415"/>
        <v>1004.2886</v>
      </c>
      <c r="O5583" s="30">
        <f t="shared" si="1416"/>
        <v>108</v>
      </c>
      <c r="P5583" s="30" t="str">
        <f t="shared" si="1417"/>
        <v>1004.2886</v>
      </c>
      <c r="Q5583" s="30">
        <f t="shared" si="1418"/>
        <v>118</v>
      </c>
      <c r="R5583" s="36" t="str">
        <f t="shared" si="1419"/>
        <v>09-Aug-2017</v>
      </c>
      <c r="S5583" s="37">
        <f t="shared" si="1410"/>
        <v>1004.2886</v>
      </c>
    </row>
    <row r="5584" spans="1:19">
      <c r="A5584" s="30" t="s">
        <v>10971</v>
      </c>
      <c r="D5584" s="30" t="str">
        <f t="shared" si="1404"/>
        <v>119103</v>
      </c>
      <c r="E5584" s="30">
        <f t="shared" si="1408"/>
        <v>7</v>
      </c>
      <c r="F5584" s="30" t="str">
        <f t="shared" si="1405"/>
        <v>INF277K015D5</v>
      </c>
      <c r="G5584" s="30">
        <f t="shared" si="1409"/>
        <v>20</v>
      </c>
      <c r="H5584" s="30" t="str">
        <f t="shared" si="1406"/>
        <v>-</v>
      </c>
      <c r="I5584" s="30">
        <f t="shared" si="1411"/>
        <v>22</v>
      </c>
      <c r="J5584" s="35" t="str">
        <f t="shared" si="1407"/>
        <v>Tata Corporate Bond Fund- Direct Plan-Weekly Dividend</v>
      </c>
      <c r="K5584" s="35">
        <f t="shared" si="1412"/>
        <v>76</v>
      </c>
      <c r="L5584" s="30" t="str">
        <f t="shared" si="1413"/>
        <v>1011.8045</v>
      </c>
      <c r="M5584" s="30">
        <f t="shared" si="1414"/>
        <v>86</v>
      </c>
      <c r="N5584" s="30" t="str">
        <f t="shared" si="1415"/>
        <v>1011.8045</v>
      </c>
      <c r="O5584" s="30">
        <f t="shared" si="1416"/>
        <v>96</v>
      </c>
      <c r="P5584" s="30" t="str">
        <f t="shared" si="1417"/>
        <v>1011.8045</v>
      </c>
      <c r="Q5584" s="30">
        <f t="shared" si="1418"/>
        <v>106</v>
      </c>
      <c r="R5584" s="36" t="str">
        <f t="shared" si="1419"/>
        <v>09-Aug-2017</v>
      </c>
      <c r="S5584" s="37">
        <f t="shared" si="1410"/>
        <v>1011.8045</v>
      </c>
    </row>
    <row r="5585" spans="1:19">
      <c r="A5585" s="30" t="s">
        <v>10972</v>
      </c>
      <c r="D5585" s="30" t="str">
        <f t="shared" si="1404"/>
        <v>106129</v>
      </c>
      <c r="E5585" s="30">
        <f t="shared" si="1408"/>
        <v>7</v>
      </c>
      <c r="F5585" s="30" t="str">
        <f t="shared" si="1405"/>
        <v>INF277K01998</v>
      </c>
      <c r="G5585" s="30">
        <f t="shared" si="1409"/>
        <v>20</v>
      </c>
      <c r="H5585" s="30" t="str">
        <f t="shared" si="1406"/>
        <v>-</v>
      </c>
      <c r="I5585" s="30">
        <f t="shared" si="1411"/>
        <v>22</v>
      </c>
      <c r="J5585" s="35" t="str">
        <f t="shared" si="1407"/>
        <v>Tata Corporate Bond Fund -Regular Plan -  Growth</v>
      </c>
      <c r="K5585" s="35">
        <f t="shared" si="1412"/>
        <v>71</v>
      </c>
      <c r="L5585" s="30" t="str">
        <f t="shared" si="1413"/>
        <v>2200.3608</v>
      </c>
      <c r="M5585" s="30">
        <f t="shared" si="1414"/>
        <v>81</v>
      </c>
      <c r="N5585" s="30" t="str">
        <f t="shared" si="1415"/>
        <v>2200.3608</v>
      </c>
      <c r="O5585" s="30">
        <f t="shared" si="1416"/>
        <v>91</v>
      </c>
      <c r="P5585" s="30" t="str">
        <f t="shared" si="1417"/>
        <v>2200.3608</v>
      </c>
      <c r="Q5585" s="30">
        <f t="shared" si="1418"/>
        <v>101</v>
      </c>
      <c r="R5585" s="36" t="str">
        <f t="shared" si="1419"/>
        <v>09-Aug-2017</v>
      </c>
      <c r="S5585" s="37">
        <f t="shared" si="1410"/>
        <v>2200.3607999999999</v>
      </c>
    </row>
    <row r="5586" spans="1:19">
      <c r="A5586" s="30" t="s">
        <v>10973</v>
      </c>
      <c r="D5586" s="30" t="str">
        <f t="shared" si="1404"/>
        <v>106131</v>
      </c>
      <c r="E5586" s="30">
        <f t="shared" si="1408"/>
        <v>7</v>
      </c>
      <c r="F5586" s="30" t="str">
        <f t="shared" si="1405"/>
        <v>INF277K01CU8</v>
      </c>
      <c r="G5586" s="30">
        <f t="shared" si="1409"/>
        <v>20</v>
      </c>
      <c r="H5586" s="30" t="str">
        <f t="shared" si="1406"/>
        <v>INF277K01AC0</v>
      </c>
      <c r="I5586" s="30">
        <f t="shared" si="1411"/>
        <v>33</v>
      </c>
      <c r="J5586" s="35" t="str">
        <f t="shared" si="1407"/>
        <v>Tata Corporate Bond Fund-Regular Plan - Weekly Dividend</v>
      </c>
      <c r="K5586" s="35">
        <f t="shared" si="1412"/>
        <v>89</v>
      </c>
      <c r="L5586" s="30" t="str">
        <f t="shared" si="1413"/>
        <v>1010.8789</v>
      </c>
      <c r="M5586" s="30">
        <f t="shared" si="1414"/>
        <v>99</v>
      </c>
      <c r="N5586" s="30" t="str">
        <f t="shared" si="1415"/>
        <v>1010.8789</v>
      </c>
      <c r="O5586" s="30">
        <f t="shared" si="1416"/>
        <v>109</v>
      </c>
      <c r="P5586" s="30" t="str">
        <f t="shared" si="1417"/>
        <v>1010.8789</v>
      </c>
      <c r="Q5586" s="30">
        <f t="shared" si="1418"/>
        <v>119</v>
      </c>
      <c r="R5586" s="36" t="str">
        <f t="shared" si="1419"/>
        <v>09-Aug-2017</v>
      </c>
      <c r="S5586" s="37">
        <f t="shared" si="1410"/>
        <v>1010.8789</v>
      </c>
    </row>
    <row r="5587" spans="1:19">
      <c r="A5587" s="30" t="s">
        <v>10974</v>
      </c>
      <c r="D5587" s="30" t="str">
        <f t="shared" si="1404"/>
        <v>106132</v>
      </c>
      <c r="E5587" s="30">
        <f t="shared" si="1408"/>
        <v>7</v>
      </c>
      <c r="F5587" s="30" t="str">
        <f t="shared" si="1405"/>
        <v>INF277K01CT0</v>
      </c>
      <c r="G5587" s="30">
        <f t="shared" si="1409"/>
        <v>20</v>
      </c>
      <c r="H5587" s="30" t="str">
        <f t="shared" si="1406"/>
        <v>INF277K01AB2</v>
      </c>
      <c r="I5587" s="30">
        <f t="shared" si="1411"/>
        <v>33</v>
      </c>
      <c r="J5587" s="35" t="str">
        <f t="shared" si="1407"/>
        <v>Tata Corporate Bond Fund -Regular Plan -  Monthly Dividend</v>
      </c>
      <c r="K5587" s="35">
        <f t="shared" si="1412"/>
        <v>92</v>
      </c>
      <c r="L5587" s="30" t="str">
        <f t="shared" si="1413"/>
        <v>1004.0762</v>
      </c>
      <c r="M5587" s="30">
        <f t="shared" si="1414"/>
        <v>102</v>
      </c>
      <c r="N5587" s="30" t="str">
        <f t="shared" si="1415"/>
        <v>1004.0762</v>
      </c>
      <c r="O5587" s="30">
        <f t="shared" si="1416"/>
        <v>112</v>
      </c>
      <c r="P5587" s="30" t="str">
        <f t="shared" si="1417"/>
        <v>1004.0762</v>
      </c>
      <c r="Q5587" s="30">
        <f t="shared" si="1418"/>
        <v>122</v>
      </c>
      <c r="R5587" s="36" t="str">
        <f t="shared" si="1419"/>
        <v>09-Aug-2017</v>
      </c>
      <c r="S5587" s="37">
        <f t="shared" si="1410"/>
        <v>1004.0762</v>
      </c>
    </row>
    <row r="5588" spans="1:19">
      <c r="A5588" s="30" t="s">
        <v>10975</v>
      </c>
      <c r="D5588" s="30" t="str">
        <f t="shared" si="1404"/>
        <v>102031</v>
      </c>
      <c r="E5588" s="30">
        <f t="shared" si="1408"/>
        <v>7</v>
      </c>
      <c r="F5588" s="30" t="str">
        <f t="shared" si="1405"/>
        <v>INF277K01DF7</v>
      </c>
      <c r="G5588" s="30">
        <f t="shared" si="1409"/>
        <v>20</v>
      </c>
      <c r="H5588" s="30" t="str">
        <f t="shared" si="1406"/>
        <v>INF277K01378</v>
      </c>
      <c r="I5588" s="30">
        <f t="shared" si="1411"/>
        <v>33</v>
      </c>
      <c r="J5588" s="35" t="str">
        <f t="shared" si="1407"/>
        <v>Tata Dynamic Bond Fund B - Dividend</v>
      </c>
      <c r="K5588" s="35">
        <f t="shared" si="1412"/>
        <v>69</v>
      </c>
      <c r="L5588" s="30" t="str">
        <f t="shared" si="1413"/>
        <v>16.3574</v>
      </c>
      <c r="M5588" s="30">
        <f t="shared" si="1414"/>
        <v>77</v>
      </c>
      <c r="N5588" s="30" t="str">
        <f t="shared" si="1415"/>
        <v>16.2756</v>
      </c>
      <c r="O5588" s="30">
        <f t="shared" si="1416"/>
        <v>85</v>
      </c>
      <c r="P5588" s="30" t="str">
        <f t="shared" si="1417"/>
        <v>16.3574</v>
      </c>
      <c r="Q5588" s="30">
        <f t="shared" si="1418"/>
        <v>93</v>
      </c>
      <c r="R5588" s="36" t="str">
        <f t="shared" si="1419"/>
        <v>09-Aug-2017</v>
      </c>
      <c r="S5588" s="37">
        <f t="shared" si="1410"/>
        <v>16.357399999999998</v>
      </c>
    </row>
    <row r="5589" spans="1:19">
      <c r="A5589" s="30" t="s">
        <v>10976</v>
      </c>
      <c r="D5589" s="30" t="str">
        <f t="shared" si="1404"/>
        <v>101910</v>
      </c>
      <c r="E5589" s="30">
        <f t="shared" si="1408"/>
        <v>7</v>
      </c>
      <c r="F5589" s="30" t="str">
        <f t="shared" si="1405"/>
        <v>INF277K01386</v>
      </c>
      <c r="G5589" s="30">
        <f t="shared" si="1409"/>
        <v>20</v>
      </c>
      <c r="H5589" s="30" t="str">
        <f t="shared" si="1406"/>
        <v>-</v>
      </c>
      <c r="I5589" s="30">
        <f t="shared" si="1411"/>
        <v>22</v>
      </c>
      <c r="J5589" s="35" t="str">
        <f t="shared" si="1407"/>
        <v>Tata Dynamic Bond Fund B - Growth</v>
      </c>
      <c r="K5589" s="35">
        <f t="shared" si="1412"/>
        <v>56</v>
      </c>
      <c r="L5589" s="30" t="str">
        <f t="shared" si="1413"/>
        <v>26.9696</v>
      </c>
      <c r="M5589" s="30">
        <f t="shared" si="1414"/>
        <v>64</v>
      </c>
      <c r="N5589" s="30" t="str">
        <f t="shared" si="1415"/>
        <v>26.8348</v>
      </c>
      <c r="O5589" s="30">
        <f t="shared" si="1416"/>
        <v>72</v>
      </c>
      <c r="P5589" s="30" t="str">
        <f t="shared" si="1417"/>
        <v>26.9696</v>
      </c>
      <c r="Q5589" s="30">
        <f t="shared" si="1418"/>
        <v>80</v>
      </c>
      <c r="R5589" s="36" t="str">
        <f t="shared" si="1419"/>
        <v>09-Aug-2017</v>
      </c>
      <c r="S5589" s="37">
        <f t="shared" si="1410"/>
        <v>26.9696</v>
      </c>
    </row>
    <row r="5590" spans="1:19">
      <c r="A5590" s="30" t="s">
        <v>10977</v>
      </c>
      <c r="D5590" s="30" t="str">
        <f t="shared" si="1404"/>
        <v>101909</v>
      </c>
      <c r="E5590" s="30">
        <f t="shared" si="1408"/>
        <v>7</v>
      </c>
      <c r="F5590" s="30" t="str">
        <f t="shared" si="1405"/>
        <v>INF277K01360</v>
      </c>
      <c r="G5590" s="30">
        <f t="shared" si="1409"/>
        <v>20</v>
      </c>
      <c r="H5590" s="30" t="str">
        <f t="shared" si="1406"/>
        <v>-</v>
      </c>
      <c r="I5590" s="30">
        <f t="shared" si="1411"/>
        <v>22</v>
      </c>
      <c r="J5590" s="35" t="str">
        <f t="shared" si="1407"/>
        <v>Tata Dynamic Bond Fund Regular Plan - Growth</v>
      </c>
      <c r="K5590" s="35">
        <f t="shared" si="1412"/>
        <v>67</v>
      </c>
      <c r="L5590" s="30" t="str">
        <f t="shared" si="1413"/>
        <v>26.4428</v>
      </c>
      <c r="M5590" s="30">
        <f t="shared" si="1414"/>
        <v>75</v>
      </c>
      <c r="N5590" s="30" t="str">
        <f t="shared" si="1415"/>
        <v>26.3106</v>
      </c>
      <c r="O5590" s="30">
        <f t="shared" si="1416"/>
        <v>83</v>
      </c>
      <c r="P5590" s="30" t="str">
        <f t="shared" si="1417"/>
        <v>26.4428</v>
      </c>
      <c r="Q5590" s="30">
        <f t="shared" si="1418"/>
        <v>91</v>
      </c>
      <c r="R5590" s="36" t="str">
        <f t="shared" si="1419"/>
        <v>09-Aug-2017</v>
      </c>
      <c r="S5590" s="37">
        <f t="shared" si="1410"/>
        <v>26.442799999999998</v>
      </c>
    </row>
    <row r="5591" spans="1:19">
      <c r="A5591" s="30" t="s">
        <v>10978</v>
      </c>
      <c r="D5591" s="30" t="str">
        <f t="shared" si="1404"/>
        <v>101224</v>
      </c>
      <c r="E5591" s="30">
        <f t="shared" si="1408"/>
        <v>7</v>
      </c>
      <c r="F5591" s="30" t="str">
        <f t="shared" si="1405"/>
        <v>INF277K01DE0</v>
      </c>
      <c r="G5591" s="30">
        <f t="shared" si="1409"/>
        <v>20</v>
      </c>
      <c r="H5591" s="30" t="str">
        <f t="shared" si="1406"/>
        <v>INF277K01352</v>
      </c>
      <c r="I5591" s="30">
        <f t="shared" si="1411"/>
        <v>33</v>
      </c>
      <c r="J5591" s="35" t="str">
        <f t="shared" si="1407"/>
        <v>Tata Dynamic Bond Fund Regular Plan - Dividend</v>
      </c>
      <c r="K5591" s="35">
        <f t="shared" si="1412"/>
        <v>80</v>
      </c>
      <c r="L5591" s="30" t="str">
        <f t="shared" si="1413"/>
        <v>15.2487</v>
      </c>
      <c r="M5591" s="30">
        <f t="shared" si="1414"/>
        <v>88</v>
      </c>
      <c r="N5591" s="30" t="str">
        <f t="shared" si="1415"/>
        <v>15.1725</v>
      </c>
      <c r="O5591" s="30">
        <f t="shared" si="1416"/>
        <v>96</v>
      </c>
      <c r="P5591" s="30" t="str">
        <f t="shared" si="1417"/>
        <v>15.2487</v>
      </c>
      <c r="Q5591" s="30">
        <f t="shared" si="1418"/>
        <v>104</v>
      </c>
      <c r="R5591" s="36" t="str">
        <f t="shared" si="1419"/>
        <v>09-Aug-2017</v>
      </c>
      <c r="S5591" s="37">
        <f t="shared" si="1410"/>
        <v>15.248699999999999</v>
      </c>
    </row>
    <row r="5592" spans="1:19">
      <c r="A5592" s="30" t="s">
        <v>10979</v>
      </c>
      <c r="D5592" s="30" t="str">
        <f t="shared" si="1404"/>
        <v>119098</v>
      </c>
      <c r="E5592" s="30">
        <f t="shared" si="1408"/>
        <v>7</v>
      </c>
      <c r="F5592" s="30" t="str">
        <f t="shared" si="1405"/>
        <v>INF277K01MT9</v>
      </c>
      <c r="G5592" s="30">
        <f t="shared" si="1409"/>
        <v>20</v>
      </c>
      <c r="H5592" s="30" t="str">
        <f t="shared" si="1406"/>
        <v>INF277K01MU7</v>
      </c>
      <c r="I5592" s="30">
        <f t="shared" si="1411"/>
        <v>33</v>
      </c>
      <c r="J5592" s="35" t="str">
        <f t="shared" si="1407"/>
        <v>Tata Dynamic Bond Fund- Direct Plan-Bonus/Dividend</v>
      </c>
      <c r="K5592" s="35">
        <f t="shared" si="1412"/>
        <v>84</v>
      </c>
      <c r="L5592" s="30" t="str">
        <f t="shared" si="1413"/>
        <v>16.4109</v>
      </c>
      <c r="M5592" s="30">
        <f t="shared" si="1414"/>
        <v>92</v>
      </c>
      <c r="N5592" s="30" t="str">
        <f t="shared" si="1415"/>
        <v>16.3288</v>
      </c>
      <c r="O5592" s="30">
        <f t="shared" si="1416"/>
        <v>100</v>
      </c>
      <c r="P5592" s="30" t="str">
        <f t="shared" si="1417"/>
        <v>16.4109</v>
      </c>
      <c r="Q5592" s="30">
        <f t="shared" si="1418"/>
        <v>108</v>
      </c>
      <c r="R5592" s="36" t="str">
        <f t="shared" si="1419"/>
        <v>09-Aug-2017</v>
      </c>
      <c r="S5592" s="37">
        <f t="shared" si="1410"/>
        <v>16.410900000000002</v>
      </c>
    </row>
    <row r="5593" spans="1:19">
      <c r="A5593" s="30" t="s">
        <v>10980</v>
      </c>
      <c r="D5593" s="30" t="str">
        <f t="shared" si="1404"/>
        <v>119097</v>
      </c>
      <c r="E5593" s="30">
        <f t="shared" si="1408"/>
        <v>7</v>
      </c>
      <c r="F5593" s="30" t="str">
        <f t="shared" si="1405"/>
        <v>INF277K01MV5</v>
      </c>
      <c r="G5593" s="30">
        <f t="shared" si="1409"/>
        <v>20</v>
      </c>
      <c r="H5593" s="30" t="str">
        <f t="shared" si="1406"/>
        <v>-</v>
      </c>
      <c r="I5593" s="30">
        <f t="shared" si="1411"/>
        <v>22</v>
      </c>
      <c r="J5593" s="35" t="str">
        <f t="shared" si="1407"/>
        <v>Tata Dynamic Bond Fund- Direct Plan-Growth</v>
      </c>
      <c r="K5593" s="35">
        <f t="shared" si="1412"/>
        <v>65</v>
      </c>
      <c r="L5593" s="30" t="str">
        <f t="shared" si="1413"/>
        <v>27.6868</v>
      </c>
      <c r="M5593" s="30">
        <f t="shared" si="1414"/>
        <v>73</v>
      </c>
      <c r="N5593" s="30" t="str">
        <f t="shared" si="1415"/>
        <v>27.5484</v>
      </c>
      <c r="O5593" s="30">
        <f t="shared" si="1416"/>
        <v>81</v>
      </c>
      <c r="P5593" s="30" t="str">
        <f t="shared" si="1417"/>
        <v>27.6868</v>
      </c>
      <c r="Q5593" s="30">
        <f t="shared" si="1418"/>
        <v>89</v>
      </c>
      <c r="R5593" s="36" t="str">
        <f t="shared" si="1419"/>
        <v>09-Aug-2017</v>
      </c>
      <c r="S5593" s="37">
        <f t="shared" si="1410"/>
        <v>27.686800000000002</v>
      </c>
    </row>
    <row r="5594" spans="1:19">
      <c r="A5594" s="30" t="s">
        <v>10981</v>
      </c>
      <c r="D5594" s="30" t="str">
        <f t="shared" si="1404"/>
        <v>119879</v>
      </c>
      <c r="E5594" s="30">
        <f t="shared" si="1408"/>
        <v>7</v>
      </c>
      <c r="F5594" s="30" t="str">
        <f t="shared" si="1405"/>
        <v>INF277K01OZ2</v>
      </c>
      <c r="G5594" s="30">
        <f t="shared" si="1409"/>
        <v>20</v>
      </c>
      <c r="H5594" s="30" t="str">
        <f t="shared" si="1406"/>
        <v>-</v>
      </c>
      <c r="I5594" s="30">
        <f t="shared" si="1411"/>
        <v>22</v>
      </c>
      <c r="J5594" s="35" t="str">
        <f t="shared" si="1407"/>
        <v>Tata Long Term Debt Fund - Direct Plan - Bonus</v>
      </c>
      <c r="K5594" s="35">
        <f t="shared" si="1412"/>
        <v>69</v>
      </c>
      <c r="L5594" s="30" t="str">
        <f t="shared" si="1413"/>
        <v>16.7053</v>
      </c>
      <c r="M5594" s="30">
        <f t="shared" si="1414"/>
        <v>77</v>
      </c>
      <c r="N5594" s="30" t="str">
        <f t="shared" si="1415"/>
        <v>16.5382</v>
      </c>
      <c r="O5594" s="30">
        <f t="shared" si="1416"/>
        <v>85</v>
      </c>
      <c r="P5594" s="30" t="str">
        <f t="shared" si="1417"/>
        <v>16.7053</v>
      </c>
      <c r="Q5594" s="30">
        <f t="shared" si="1418"/>
        <v>93</v>
      </c>
      <c r="R5594" s="36" t="str">
        <f t="shared" si="1419"/>
        <v>09-Aug-2017</v>
      </c>
      <c r="S5594" s="37">
        <f t="shared" si="1410"/>
        <v>16.705300000000001</v>
      </c>
    </row>
    <row r="5595" spans="1:19">
      <c r="A5595" s="30" t="s">
        <v>10982</v>
      </c>
      <c r="D5595" s="30" t="str">
        <f t="shared" si="1404"/>
        <v>119876</v>
      </c>
      <c r="E5595" s="30">
        <f t="shared" si="1408"/>
        <v>7</v>
      </c>
      <c r="F5595" s="30" t="str">
        <f t="shared" si="1405"/>
        <v>INF277K01OY5</v>
      </c>
      <c r="G5595" s="30">
        <f t="shared" si="1409"/>
        <v>20</v>
      </c>
      <c r="H5595" s="30" t="str">
        <f t="shared" si="1406"/>
        <v>-</v>
      </c>
      <c r="I5595" s="30">
        <f t="shared" si="1411"/>
        <v>22</v>
      </c>
      <c r="J5595" s="35" t="str">
        <f t="shared" si="1407"/>
        <v>Tata Long Term Debt Fund - Direct Plan - Growth</v>
      </c>
      <c r="K5595" s="35">
        <f t="shared" si="1412"/>
        <v>70</v>
      </c>
      <c r="L5595" s="30" t="str">
        <f t="shared" si="1413"/>
        <v>54.1910</v>
      </c>
      <c r="M5595" s="30">
        <f t="shared" si="1414"/>
        <v>78</v>
      </c>
      <c r="N5595" s="30" t="str">
        <f t="shared" si="1415"/>
        <v>53.6491</v>
      </c>
      <c r="O5595" s="30">
        <f t="shared" si="1416"/>
        <v>86</v>
      </c>
      <c r="P5595" s="30" t="str">
        <f t="shared" si="1417"/>
        <v>54.1910</v>
      </c>
      <c r="Q5595" s="30">
        <f t="shared" si="1418"/>
        <v>94</v>
      </c>
      <c r="R5595" s="36" t="str">
        <f t="shared" si="1419"/>
        <v>09-Aug-2017</v>
      </c>
      <c r="S5595" s="37">
        <f t="shared" si="1410"/>
        <v>54.191000000000003</v>
      </c>
    </row>
    <row r="5596" spans="1:19">
      <c r="A5596" s="30" t="s">
        <v>10983</v>
      </c>
      <c r="D5596" s="30" t="str">
        <f t="shared" si="1404"/>
        <v>119877</v>
      </c>
      <c r="E5596" s="30">
        <f t="shared" si="1408"/>
        <v>7</v>
      </c>
      <c r="F5596" s="30" t="str">
        <f t="shared" si="1405"/>
        <v>INF277K01PA2</v>
      </c>
      <c r="G5596" s="30">
        <f t="shared" si="1409"/>
        <v>20</v>
      </c>
      <c r="H5596" s="30" t="str">
        <f t="shared" si="1406"/>
        <v>INF277K01PB0</v>
      </c>
      <c r="I5596" s="30">
        <f t="shared" si="1411"/>
        <v>33</v>
      </c>
      <c r="J5596" s="35" t="str">
        <f t="shared" si="1407"/>
        <v>Tata Long Term Debt Fund - Direct Plan - Half Yearly Dividend</v>
      </c>
      <c r="K5596" s="35">
        <f t="shared" si="1412"/>
        <v>95</v>
      </c>
      <c r="L5596" s="30" t="str">
        <f t="shared" si="1413"/>
        <v>14.1204</v>
      </c>
      <c r="M5596" s="30">
        <f t="shared" si="1414"/>
        <v>103</v>
      </c>
      <c r="N5596" s="30" t="str">
        <f t="shared" si="1415"/>
        <v>13.9792</v>
      </c>
      <c r="O5596" s="30">
        <f t="shared" si="1416"/>
        <v>111</v>
      </c>
      <c r="P5596" s="30" t="str">
        <f t="shared" si="1417"/>
        <v>14.1204</v>
      </c>
      <c r="Q5596" s="30">
        <f t="shared" si="1418"/>
        <v>119</v>
      </c>
      <c r="R5596" s="36" t="str">
        <f t="shared" si="1419"/>
        <v>09-Aug-2017</v>
      </c>
      <c r="S5596" s="37">
        <f t="shared" si="1410"/>
        <v>14.1204</v>
      </c>
    </row>
    <row r="5597" spans="1:19">
      <c r="A5597" s="30" t="s">
        <v>10984</v>
      </c>
      <c r="D5597" s="30" t="str">
        <f t="shared" si="1404"/>
        <v>119875</v>
      </c>
      <c r="E5597" s="30">
        <f t="shared" si="1408"/>
        <v>7</v>
      </c>
      <c r="F5597" s="30" t="str">
        <f t="shared" si="1405"/>
        <v>INF277K01PC8</v>
      </c>
      <c r="G5597" s="30">
        <f t="shared" si="1409"/>
        <v>20</v>
      </c>
      <c r="H5597" s="30" t="str">
        <f t="shared" si="1406"/>
        <v>INF277K01PD6</v>
      </c>
      <c r="I5597" s="30">
        <f t="shared" si="1411"/>
        <v>33</v>
      </c>
      <c r="J5597" s="35" t="str">
        <f t="shared" si="1407"/>
        <v>Tata Long Term Debt Fund - Direct Plan - Periodic Dividend</v>
      </c>
      <c r="K5597" s="35">
        <f t="shared" si="1412"/>
        <v>92</v>
      </c>
      <c r="L5597" s="30" t="str">
        <f t="shared" si="1413"/>
        <v>30.8563</v>
      </c>
      <c r="M5597" s="30">
        <f t="shared" si="1414"/>
        <v>100</v>
      </c>
      <c r="N5597" s="30" t="str">
        <f t="shared" si="1415"/>
        <v>30.5477</v>
      </c>
      <c r="O5597" s="30">
        <f t="shared" si="1416"/>
        <v>108</v>
      </c>
      <c r="P5597" s="30" t="str">
        <f t="shared" si="1417"/>
        <v>30.8563</v>
      </c>
      <c r="Q5597" s="30">
        <f t="shared" si="1418"/>
        <v>116</v>
      </c>
      <c r="R5597" s="36" t="str">
        <f t="shared" si="1419"/>
        <v>09-Aug-2017</v>
      </c>
      <c r="S5597" s="37">
        <f t="shared" si="1410"/>
        <v>30.856300000000001</v>
      </c>
    </row>
    <row r="5598" spans="1:19" ht="26">
      <c r="A5598" s="30" t="s">
        <v>10985</v>
      </c>
      <c r="D5598" s="30" t="str">
        <f t="shared" si="1404"/>
        <v>119873</v>
      </c>
      <c r="E5598" s="30">
        <f t="shared" si="1408"/>
        <v>7</v>
      </c>
      <c r="F5598" s="30" t="str">
        <f t="shared" si="1405"/>
        <v>INF277K01PE4</v>
      </c>
      <c r="G5598" s="30">
        <f t="shared" si="1409"/>
        <v>20</v>
      </c>
      <c r="H5598" s="30" t="str">
        <f t="shared" si="1406"/>
        <v>INF277K01PF1</v>
      </c>
      <c r="I5598" s="30">
        <f t="shared" si="1411"/>
        <v>33</v>
      </c>
      <c r="J5598" s="35" t="str">
        <f t="shared" si="1407"/>
        <v>Tata Long Term Debt Fund - Direct Plan - Quartelry Dividend Plan</v>
      </c>
      <c r="K5598" s="35">
        <f t="shared" si="1412"/>
        <v>98</v>
      </c>
      <c r="L5598" s="30" t="str">
        <f t="shared" si="1413"/>
        <v>12.0926</v>
      </c>
      <c r="M5598" s="30">
        <f t="shared" si="1414"/>
        <v>106</v>
      </c>
      <c r="N5598" s="30" t="str">
        <f t="shared" si="1415"/>
        <v>11.9717</v>
      </c>
      <c r="O5598" s="30">
        <f t="shared" si="1416"/>
        <v>114</v>
      </c>
      <c r="P5598" s="30" t="str">
        <f t="shared" si="1417"/>
        <v>12.0926</v>
      </c>
      <c r="Q5598" s="30">
        <f t="shared" si="1418"/>
        <v>122</v>
      </c>
      <c r="R5598" s="36" t="str">
        <f t="shared" si="1419"/>
        <v>09-Aug-2017</v>
      </c>
      <c r="S5598" s="37">
        <f t="shared" si="1410"/>
        <v>12.092599999999999</v>
      </c>
    </row>
    <row r="5599" spans="1:19">
      <c r="A5599" s="30" t="s">
        <v>10986</v>
      </c>
      <c r="D5599" s="30" t="str">
        <f t="shared" si="1404"/>
        <v>101186</v>
      </c>
      <c r="E5599" s="30">
        <f t="shared" si="1408"/>
        <v>7</v>
      </c>
      <c r="F5599" s="30" t="str">
        <f t="shared" si="1405"/>
        <v>INF277K01DT8</v>
      </c>
      <c r="G5599" s="30">
        <f t="shared" si="1409"/>
        <v>20</v>
      </c>
      <c r="H5599" s="30" t="str">
        <f t="shared" si="1406"/>
        <v>INF277K01667</v>
      </c>
      <c r="I5599" s="30">
        <f t="shared" si="1411"/>
        <v>33</v>
      </c>
      <c r="J5599" s="35" t="str">
        <f t="shared" si="1407"/>
        <v>Tata Long Term Debt Fund - Regular Plan  - Periodic Dividend</v>
      </c>
      <c r="K5599" s="35">
        <f t="shared" si="1412"/>
        <v>94</v>
      </c>
      <c r="L5599" s="30" t="str">
        <f t="shared" si="1413"/>
        <v>30.4256</v>
      </c>
      <c r="M5599" s="30">
        <f t="shared" si="1414"/>
        <v>102</v>
      </c>
      <c r="N5599" s="30" t="str">
        <f t="shared" si="1415"/>
        <v>30.1213</v>
      </c>
      <c r="O5599" s="30">
        <f t="shared" si="1416"/>
        <v>110</v>
      </c>
      <c r="P5599" s="30" t="str">
        <f t="shared" si="1417"/>
        <v>30.4256</v>
      </c>
      <c r="Q5599" s="30">
        <f t="shared" si="1418"/>
        <v>118</v>
      </c>
      <c r="R5599" s="36" t="str">
        <f t="shared" si="1419"/>
        <v>09-Aug-2017</v>
      </c>
      <c r="S5599" s="37">
        <f t="shared" si="1410"/>
        <v>30.425599999999999</v>
      </c>
    </row>
    <row r="5600" spans="1:19">
      <c r="A5600" s="30" t="s">
        <v>10987</v>
      </c>
      <c r="D5600" s="30" t="str">
        <f t="shared" si="1404"/>
        <v>101419</v>
      </c>
      <c r="E5600" s="30">
        <f t="shared" si="1408"/>
        <v>7</v>
      </c>
      <c r="F5600" s="30" t="str">
        <f t="shared" si="1405"/>
        <v>INF277K01691</v>
      </c>
      <c r="G5600" s="30">
        <f t="shared" si="1409"/>
        <v>20</v>
      </c>
      <c r="H5600" s="30" t="str">
        <f t="shared" si="1406"/>
        <v>-</v>
      </c>
      <c r="I5600" s="30">
        <f t="shared" si="1411"/>
        <v>22</v>
      </c>
      <c r="J5600" s="35" t="str">
        <f t="shared" si="1407"/>
        <v>Tata Long Term Debt Fund - Regular Plan  -Bonus</v>
      </c>
      <c r="K5600" s="35">
        <f t="shared" si="1412"/>
        <v>70</v>
      </c>
      <c r="L5600" s="30" t="str">
        <f t="shared" si="1413"/>
        <v>16.0526</v>
      </c>
      <c r="M5600" s="30">
        <f t="shared" si="1414"/>
        <v>78</v>
      </c>
      <c r="N5600" s="30" t="str">
        <f t="shared" si="1415"/>
        <v>15.8921</v>
      </c>
      <c r="O5600" s="30">
        <f t="shared" si="1416"/>
        <v>86</v>
      </c>
      <c r="P5600" s="30" t="str">
        <f t="shared" si="1417"/>
        <v>16.0526</v>
      </c>
      <c r="Q5600" s="30">
        <f t="shared" si="1418"/>
        <v>94</v>
      </c>
      <c r="R5600" s="36" t="str">
        <f t="shared" si="1419"/>
        <v>09-Aug-2017</v>
      </c>
      <c r="S5600" s="37">
        <f t="shared" si="1410"/>
        <v>16.052600000000002</v>
      </c>
    </row>
    <row r="5601" spans="1:19">
      <c r="A5601" s="30" t="s">
        <v>10988</v>
      </c>
      <c r="D5601" s="30" t="str">
        <f t="shared" si="1404"/>
        <v>100418</v>
      </c>
      <c r="E5601" s="30">
        <f t="shared" si="1408"/>
        <v>7</v>
      </c>
      <c r="F5601" s="30" t="str">
        <f t="shared" si="1405"/>
        <v>INF277K01659</v>
      </c>
      <c r="G5601" s="30">
        <f t="shared" si="1409"/>
        <v>20</v>
      </c>
      <c r="H5601" s="30" t="str">
        <f t="shared" si="1406"/>
        <v>-</v>
      </c>
      <c r="I5601" s="30">
        <f t="shared" si="1411"/>
        <v>22</v>
      </c>
      <c r="J5601" s="35" t="str">
        <f t="shared" si="1407"/>
        <v>Tata Long Term Debt Fund -Regular Plan  - Growth</v>
      </c>
      <c r="K5601" s="35">
        <f t="shared" si="1412"/>
        <v>71</v>
      </c>
      <c r="L5601" s="30" t="str">
        <f t="shared" si="1413"/>
        <v>52.4805</v>
      </c>
      <c r="M5601" s="30">
        <f t="shared" si="1414"/>
        <v>79</v>
      </c>
      <c r="N5601" s="30" t="str">
        <f t="shared" si="1415"/>
        <v>51.9557</v>
      </c>
      <c r="O5601" s="30">
        <f t="shared" si="1416"/>
        <v>87</v>
      </c>
      <c r="P5601" s="30" t="str">
        <f t="shared" si="1417"/>
        <v>52.4805</v>
      </c>
      <c r="Q5601" s="30">
        <f t="shared" si="1418"/>
        <v>95</v>
      </c>
      <c r="R5601" s="36" t="str">
        <f t="shared" si="1419"/>
        <v>09-Aug-2017</v>
      </c>
      <c r="S5601" s="37">
        <f t="shared" si="1410"/>
        <v>52.480499999999999</v>
      </c>
    </row>
    <row r="5602" spans="1:19" ht="26">
      <c r="A5602" s="30" t="s">
        <v>10989</v>
      </c>
      <c r="D5602" s="30" t="str">
        <f t="shared" si="1404"/>
        <v>100417</v>
      </c>
      <c r="E5602" s="30">
        <f t="shared" si="1408"/>
        <v>7</v>
      </c>
      <c r="F5602" s="30" t="str">
        <f t="shared" si="1405"/>
        <v>INF277K01DU6</v>
      </c>
      <c r="G5602" s="30">
        <f t="shared" si="1409"/>
        <v>20</v>
      </c>
      <c r="H5602" s="30" t="str">
        <f t="shared" si="1406"/>
        <v>INF277K01675</v>
      </c>
      <c r="I5602" s="30">
        <f t="shared" si="1411"/>
        <v>33</v>
      </c>
      <c r="J5602" s="35" t="str">
        <f t="shared" si="1407"/>
        <v>Tata Long Term Debt Fund - Regular Plan - Half Yearly Dividend</v>
      </c>
      <c r="K5602" s="35">
        <f t="shared" si="1412"/>
        <v>96</v>
      </c>
      <c r="L5602" s="30" t="str">
        <f t="shared" si="1413"/>
        <v>13.6265</v>
      </c>
      <c r="M5602" s="30">
        <f t="shared" si="1414"/>
        <v>104</v>
      </c>
      <c r="N5602" s="30" t="str">
        <f t="shared" si="1415"/>
        <v>13.4902</v>
      </c>
      <c r="O5602" s="30">
        <f t="shared" si="1416"/>
        <v>112</v>
      </c>
      <c r="P5602" s="30" t="str">
        <f t="shared" si="1417"/>
        <v>13.6265</v>
      </c>
      <c r="Q5602" s="30">
        <f t="shared" si="1418"/>
        <v>120</v>
      </c>
      <c r="R5602" s="36" t="str">
        <f t="shared" si="1419"/>
        <v>09-Aug-2017</v>
      </c>
      <c r="S5602" s="37">
        <f t="shared" si="1410"/>
        <v>13.6265</v>
      </c>
    </row>
    <row r="5603" spans="1:19">
      <c r="A5603" s="30" t="s">
        <v>10990</v>
      </c>
      <c r="D5603" s="30" t="str">
        <f t="shared" si="1404"/>
        <v>100416</v>
      </c>
      <c r="E5603" s="30">
        <f t="shared" si="1408"/>
        <v>7</v>
      </c>
      <c r="F5603" s="30" t="str">
        <f t="shared" si="1405"/>
        <v>INF277K01DV4</v>
      </c>
      <c r="G5603" s="30">
        <f t="shared" si="1409"/>
        <v>20</v>
      </c>
      <c r="H5603" s="30" t="str">
        <f t="shared" si="1406"/>
        <v>INF277K01683</v>
      </c>
      <c r="I5603" s="30">
        <f t="shared" si="1411"/>
        <v>33</v>
      </c>
      <c r="J5603" s="35" t="str">
        <f t="shared" si="1407"/>
        <v>Tata Long Term Debt Fund - Regular Plan - Quarterly Dividend</v>
      </c>
      <c r="K5603" s="35">
        <f t="shared" si="1412"/>
        <v>94</v>
      </c>
      <c r="L5603" s="30" t="str">
        <f t="shared" si="1413"/>
        <v>11.8244</v>
      </c>
      <c r="M5603" s="30">
        <f t="shared" si="1414"/>
        <v>102</v>
      </c>
      <c r="N5603" s="30" t="str">
        <f t="shared" si="1415"/>
        <v>11.7062</v>
      </c>
      <c r="O5603" s="30">
        <f t="shared" si="1416"/>
        <v>110</v>
      </c>
      <c r="P5603" s="30" t="str">
        <f t="shared" si="1417"/>
        <v>11.8244</v>
      </c>
      <c r="Q5603" s="30">
        <f t="shared" si="1418"/>
        <v>118</v>
      </c>
      <c r="R5603" s="36" t="str">
        <f t="shared" si="1419"/>
        <v>09-Aug-2017</v>
      </c>
      <c r="S5603" s="37">
        <f t="shared" si="1410"/>
        <v>11.824400000000001</v>
      </c>
    </row>
    <row r="5604" spans="1:19">
      <c r="A5604" s="30" t="s">
        <v>10991</v>
      </c>
      <c r="D5604" s="30" t="str">
        <f t="shared" si="1404"/>
        <v>101605</v>
      </c>
      <c r="E5604" s="30">
        <f t="shared" si="1408"/>
        <v>7</v>
      </c>
      <c r="F5604" s="30" t="str">
        <f t="shared" si="1405"/>
        <v>INF277K01DW2</v>
      </c>
      <c r="G5604" s="30">
        <f t="shared" si="1409"/>
        <v>20</v>
      </c>
      <c r="H5604" s="30" t="str">
        <f t="shared" si="1406"/>
        <v>INF277K01709</v>
      </c>
      <c r="I5604" s="30">
        <f t="shared" si="1411"/>
        <v>33</v>
      </c>
      <c r="J5604" s="35" t="str">
        <f t="shared" si="1407"/>
        <v>Tata Medium Term Fund Regular Plan -  Bonus/Dividend</v>
      </c>
      <c r="K5604" s="35">
        <f t="shared" si="1412"/>
        <v>86</v>
      </c>
      <c r="L5604" s="30" t="str">
        <f t="shared" si="1413"/>
        <v>13.3265</v>
      </c>
      <c r="M5604" s="30">
        <f t="shared" si="1414"/>
        <v>94</v>
      </c>
      <c r="N5604" s="30" t="str">
        <f t="shared" si="1415"/>
        <v>13.1932</v>
      </c>
      <c r="O5604" s="30">
        <f t="shared" si="1416"/>
        <v>102</v>
      </c>
      <c r="P5604" s="30" t="str">
        <f t="shared" si="1417"/>
        <v>13.3265</v>
      </c>
      <c r="Q5604" s="30">
        <f t="shared" si="1418"/>
        <v>110</v>
      </c>
      <c r="R5604" s="36" t="str">
        <f t="shared" si="1419"/>
        <v>09-Aug-2017</v>
      </c>
      <c r="S5604" s="37">
        <f t="shared" si="1410"/>
        <v>13.326499999999999</v>
      </c>
    </row>
    <row r="5605" spans="1:19">
      <c r="A5605" s="30" t="s">
        <v>10992</v>
      </c>
      <c r="D5605" s="30" t="str">
        <f t="shared" si="1404"/>
        <v>101704</v>
      </c>
      <c r="E5605" s="30">
        <f t="shared" si="1408"/>
        <v>7</v>
      </c>
      <c r="F5605" s="30" t="str">
        <f t="shared" si="1405"/>
        <v>INF277K01733</v>
      </c>
      <c r="G5605" s="30">
        <f t="shared" si="1409"/>
        <v>20</v>
      </c>
      <c r="H5605" s="30" t="str">
        <f t="shared" si="1406"/>
        <v>-</v>
      </c>
      <c r="I5605" s="30">
        <f t="shared" si="1411"/>
        <v>22</v>
      </c>
      <c r="J5605" s="35" t="str">
        <f t="shared" si="1407"/>
        <v>Tata Medium Term Fund B - Growth Option</v>
      </c>
      <c r="K5605" s="35">
        <f t="shared" si="1412"/>
        <v>62</v>
      </c>
      <c r="L5605" s="30" t="str">
        <f t="shared" si="1413"/>
        <v>27.7674</v>
      </c>
      <c r="M5605" s="30">
        <f t="shared" si="1414"/>
        <v>70</v>
      </c>
      <c r="N5605" s="30" t="str">
        <f t="shared" si="1415"/>
        <v>27.4897</v>
      </c>
      <c r="O5605" s="30">
        <f t="shared" si="1416"/>
        <v>78</v>
      </c>
      <c r="P5605" s="30" t="str">
        <f t="shared" si="1417"/>
        <v>27.7674</v>
      </c>
      <c r="Q5605" s="30">
        <f t="shared" si="1418"/>
        <v>86</v>
      </c>
      <c r="R5605" s="36" t="str">
        <f t="shared" si="1419"/>
        <v>09-Aug-2017</v>
      </c>
      <c r="S5605" s="37">
        <f t="shared" si="1410"/>
        <v>27.767399999999999</v>
      </c>
    </row>
    <row r="5606" spans="1:19">
      <c r="A5606" s="30" t="s">
        <v>10993</v>
      </c>
      <c r="D5606" s="30" t="str">
        <f t="shared" si="1404"/>
        <v>101606</v>
      </c>
      <c r="E5606" s="30">
        <f t="shared" si="1408"/>
        <v>7</v>
      </c>
      <c r="F5606" s="30" t="str">
        <f t="shared" si="1405"/>
        <v>INF277K01DX0</v>
      </c>
      <c r="G5606" s="30">
        <f t="shared" si="1409"/>
        <v>20</v>
      </c>
      <c r="H5606" s="30" t="str">
        <f t="shared" si="1406"/>
        <v>-</v>
      </c>
      <c r="I5606" s="30">
        <f t="shared" si="1411"/>
        <v>22</v>
      </c>
      <c r="J5606" s="35" t="str">
        <f t="shared" si="1407"/>
        <v>Tata Medium Term Fund B - Income / Bonus Option</v>
      </c>
      <c r="K5606" s="35">
        <f t="shared" si="1412"/>
        <v>70</v>
      </c>
      <c r="L5606" s="30" t="str">
        <f t="shared" si="1413"/>
        <v>15.1787</v>
      </c>
      <c r="M5606" s="30">
        <f t="shared" si="1414"/>
        <v>78</v>
      </c>
      <c r="N5606" s="30" t="str">
        <f t="shared" si="1415"/>
        <v>15.0269</v>
      </c>
      <c r="O5606" s="30">
        <f t="shared" si="1416"/>
        <v>86</v>
      </c>
      <c r="P5606" s="30" t="str">
        <f t="shared" si="1417"/>
        <v>15.1787</v>
      </c>
      <c r="Q5606" s="30">
        <f t="shared" si="1418"/>
        <v>94</v>
      </c>
      <c r="R5606" s="36" t="str">
        <f t="shared" si="1419"/>
        <v>09-Aug-2017</v>
      </c>
      <c r="S5606" s="37">
        <f t="shared" si="1410"/>
        <v>15.178699999999999</v>
      </c>
    </row>
    <row r="5607" spans="1:19">
      <c r="A5607" s="30" t="s">
        <v>10994</v>
      </c>
      <c r="D5607" s="30" t="str">
        <f t="shared" si="1404"/>
        <v>101703</v>
      </c>
      <c r="E5607" s="30">
        <f t="shared" si="1408"/>
        <v>7</v>
      </c>
      <c r="F5607" s="30" t="str">
        <f t="shared" si="1405"/>
        <v>INF277K01717</v>
      </c>
      <c r="G5607" s="30">
        <f t="shared" si="1409"/>
        <v>20</v>
      </c>
      <c r="H5607" s="30" t="str">
        <f t="shared" si="1406"/>
        <v>-</v>
      </c>
      <c r="I5607" s="30">
        <f t="shared" si="1411"/>
        <v>22</v>
      </c>
      <c r="J5607" s="35" t="str">
        <f t="shared" si="1407"/>
        <v>Tata Medium Term Fund Regular Plan - Growth</v>
      </c>
      <c r="K5607" s="35">
        <f t="shared" si="1412"/>
        <v>66</v>
      </c>
      <c r="L5607" s="30" t="str">
        <f t="shared" si="1413"/>
        <v>26.4792</v>
      </c>
      <c r="M5607" s="30">
        <f t="shared" si="1414"/>
        <v>74</v>
      </c>
      <c r="N5607" s="30" t="str">
        <f t="shared" si="1415"/>
        <v>26.2144</v>
      </c>
      <c r="O5607" s="30">
        <f t="shared" si="1416"/>
        <v>82</v>
      </c>
      <c r="P5607" s="30" t="str">
        <f t="shared" si="1417"/>
        <v>26.4792</v>
      </c>
      <c r="Q5607" s="30">
        <f t="shared" si="1418"/>
        <v>90</v>
      </c>
      <c r="R5607" s="36" t="str">
        <f t="shared" si="1419"/>
        <v>09-Aug-2017</v>
      </c>
      <c r="S5607" s="37">
        <f t="shared" si="1410"/>
        <v>26.479199999999999</v>
      </c>
    </row>
    <row r="5608" spans="1:19">
      <c r="A5608" s="30" t="s">
        <v>10995</v>
      </c>
      <c r="D5608" s="30" t="str">
        <f t="shared" si="1404"/>
        <v>119127</v>
      </c>
      <c r="E5608" s="30">
        <f t="shared" si="1408"/>
        <v>7</v>
      </c>
      <c r="F5608" s="30" t="str">
        <f t="shared" si="1405"/>
        <v>INF277K01PI5</v>
      </c>
      <c r="G5608" s="30">
        <f t="shared" si="1409"/>
        <v>20</v>
      </c>
      <c r="H5608" s="30" t="str">
        <f t="shared" si="1406"/>
        <v>-</v>
      </c>
      <c r="I5608" s="30">
        <f t="shared" si="1411"/>
        <v>22</v>
      </c>
      <c r="J5608" s="35" t="str">
        <f t="shared" si="1407"/>
        <v>Tata Medium Term Fund- Direct Plan- Growth</v>
      </c>
      <c r="K5608" s="35">
        <f t="shared" si="1412"/>
        <v>65</v>
      </c>
      <c r="L5608" s="30" t="str">
        <f t="shared" si="1413"/>
        <v>27.7851</v>
      </c>
      <c r="M5608" s="30">
        <f t="shared" si="1414"/>
        <v>73</v>
      </c>
      <c r="N5608" s="30" t="str">
        <f t="shared" si="1415"/>
        <v>27.5072</v>
      </c>
      <c r="O5608" s="30">
        <f t="shared" si="1416"/>
        <v>81</v>
      </c>
      <c r="P5608" s="30" t="str">
        <f t="shared" si="1417"/>
        <v>27.7851</v>
      </c>
      <c r="Q5608" s="30">
        <f t="shared" si="1418"/>
        <v>89</v>
      </c>
      <c r="R5608" s="36" t="str">
        <f t="shared" si="1419"/>
        <v>09-Aug-2017</v>
      </c>
      <c r="S5608" s="37">
        <f t="shared" si="1410"/>
        <v>27.7851</v>
      </c>
    </row>
    <row r="5609" spans="1:19">
      <c r="A5609" s="30" t="s">
        <v>10996</v>
      </c>
      <c r="D5609" s="30" t="str">
        <f t="shared" si="1404"/>
        <v>119126</v>
      </c>
      <c r="E5609" s="30">
        <f t="shared" si="1408"/>
        <v>7</v>
      </c>
      <c r="F5609" s="30" t="str">
        <f t="shared" si="1405"/>
        <v>INF277K01PG9</v>
      </c>
      <c r="G5609" s="30">
        <f t="shared" si="1409"/>
        <v>20</v>
      </c>
      <c r="H5609" s="30" t="str">
        <f t="shared" si="1406"/>
        <v>INF277K01PH7</v>
      </c>
      <c r="I5609" s="30">
        <f t="shared" si="1411"/>
        <v>33</v>
      </c>
      <c r="J5609" s="35" t="str">
        <f t="shared" si="1407"/>
        <v>Tata Medium Term Fund- Direct Plan-Bonus/Dividend</v>
      </c>
      <c r="K5609" s="35">
        <f t="shared" si="1412"/>
        <v>83</v>
      </c>
      <c r="L5609" s="30" t="str">
        <f t="shared" si="1413"/>
        <v>13.9644</v>
      </c>
      <c r="M5609" s="30">
        <f t="shared" si="1414"/>
        <v>91</v>
      </c>
      <c r="N5609" s="30" t="str">
        <f t="shared" si="1415"/>
        <v>13.8248</v>
      </c>
      <c r="O5609" s="30">
        <f t="shared" si="1416"/>
        <v>99</v>
      </c>
      <c r="P5609" s="30" t="str">
        <f t="shared" si="1417"/>
        <v>13.9644</v>
      </c>
      <c r="Q5609" s="30">
        <f t="shared" si="1418"/>
        <v>107</v>
      </c>
      <c r="R5609" s="36" t="str">
        <f t="shared" si="1419"/>
        <v>09-Aug-2017</v>
      </c>
      <c r="S5609" s="37">
        <f t="shared" si="1410"/>
        <v>13.964399999999999</v>
      </c>
    </row>
    <row r="5610" spans="1:19" ht="26">
      <c r="A5610" s="30" t="s">
        <v>10997</v>
      </c>
      <c r="D5610" s="30" t="str">
        <f t="shared" si="1404"/>
        <v>115944</v>
      </c>
      <c r="E5610" s="30">
        <f t="shared" si="1408"/>
        <v>7</v>
      </c>
      <c r="F5610" s="30" t="str">
        <f t="shared" si="1405"/>
        <v>INF277K01FI6</v>
      </c>
      <c r="G5610" s="30">
        <f t="shared" si="1409"/>
        <v>20</v>
      </c>
      <c r="H5610" s="30" t="str">
        <f t="shared" si="1406"/>
        <v>-</v>
      </c>
      <c r="I5610" s="30">
        <f t="shared" si="1411"/>
        <v>22</v>
      </c>
      <c r="J5610" s="35" t="str">
        <f t="shared" si="1407"/>
        <v>Tata Retirement Savings Fund Regular Plan-Conservative Plan (Growth)</v>
      </c>
      <c r="K5610" s="35">
        <f t="shared" si="1412"/>
        <v>91</v>
      </c>
      <c r="L5610" s="30" t="str">
        <f t="shared" si="1413"/>
        <v>18.4560</v>
      </c>
      <c r="M5610" s="30">
        <f t="shared" si="1414"/>
        <v>99</v>
      </c>
      <c r="N5610" s="30" t="str">
        <f t="shared" si="1415"/>
        <v>17.9023</v>
      </c>
      <c r="O5610" s="30">
        <f t="shared" si="1416"/>
        <v>107</v>
      </c>
      <c r="P5610" s="30" t="str">
        <f t="shared" si="1417"/>
        <v>18.4560</v>
      </c>
      <c r="Q5610" s="30">
        <f t="shared" si="1418"/>
        <v>115</v>
      </c>
      <c r="R5610" s="36" t="str">
        <f t="shared" si="1419"/>
        <v>09-Aug-2017</v>
      </c>
      <c r="S5610" s="37">
        <f t="shared" si="1410"/>
        <v>18.456</v>
      </c>
    </row>
    <row r="5611" spans="1:19" ht="26">
      <c r="A5611" s="30" t="s">
        <v>10998</v>
      </c>
      <c r="D5611" s="30" t="str">
        <f t="shared" si="1404"/>
        <v>119256</v>
      </c>
      <c r="E5611" s="30">
        <f t="shared" si="1408"/>
        <v>7</v>
      </c>
      <c r="F5611" s="30" t="str">
        <f t="shared" si="1405"/>
        <v>INF277K01QM5</v>
      </c>
      <c r="G5611" s="30">
        <f t="shared" si="1409"/>
        <v>20</v>
      </c>
      <c r="H5611" s="30" t="str">
        <f t="shared" si="1406"/>
        <v>-</v>
      </c>
      <c r="I5611" s="30">
        <f t="shared" si="1411"/>
        <v>22</v>
      </c>
      <c r="J5611" s="35" t="str">
        <f t="shared" si="1407"/>
        <v>Tata Retirement Savings Fund Conservative-Direct Plan Growth</v>
      </c>
      <c r="K5611" s="35">
        <f t="shared" si="1412"/>
        <v>83</v>
      </c>
      <c r="L5611" s="30" t="str">
        <f t="shared" si="1413"/>
        <v>19.5685</v>
      </c>
      <c r="M5611" s="30">
        <f t="shared" si="1414"/>
        <v>91</v>
      </c>
      <c r="N5611" s="30" t="str">
        <f t="shared" si="1415"/>
        <v>18.9814</v>
      </c>
      <c r="O5611" s="30">
        <f t="shared" si="1416"/>
        <v>99</v>
      </c>
      <c r="P5611" s="30" t="str">
        <f t="shared" si="1417"/>
        <v>19.5685</v>
      </c>
      <c r="Q5611" s="30">
        <f t="shared" si="1418"/>
        <v>107</v>
      </c>
      <c r="R5611" s="36" t="str">
        <f t="shared" si="1419"/>
        <v>09-Aug-2017</v>
      </c>
      <c r="S5611" s="37">
        <f t="shared" si="1410"/>
        <v>19.5685</v>
      </c>
    </row>
    <row r="5612" spans="1:19">
      <c r="A5612" s="30" t="s">
        <v>10999</v>
      </c>
      <c r="D5612" s="30" t="str">
        <f t="shared" si="1404"/>
        <v>119949</v>
      </c>
      <c r="E5612" s="30">
        <f t="shared" si="1408"/>
        <v>7</v>
      </c>
      <c r="F5612" s="30" t="str">
        <f t="shared" si="1405"/>
        <v>INF277K01QR4</v>
      </c>
      <c r="G5612" s="30">
        <f t="shared" si="1409"/>
        <v>20</v>
      </c>
      <c r="H5612" s="30" t="str">
        <f t="shared" si="1406"/>
        <v>-</v>
      </c>
      <c r="I5612" s="30">
        <f t="shared" si="1411"/>
        <v>22</v>
      </c>
      <c r="J5612" s="35" t="str">
        <f t="shared" si="1407"/>
        <v>Tata Short Term Bond Fund - Direct Plan - Growth</v>
      </c>
      <c r="K5612" s="35">
        <f t="shared" si="1412"/>
        <v>71</v>
      </c>
      <c r="L5612" s="30" t="str">
        <f t="shared" si="1413"/>
        <v>32.5161</v>
      </c>
      <c r="M5612" s="30">
        <f t="shared" si="1414"/>
        <v>79</v>
      </c>
      <c r="N5612" s="30" t="str">
        <f t="shared" si="1415"/>
        <v>32.5161</v>
      </c>
      <c r="O5612" s="30">
        <f t="shared" si="1416"/>
        <v>87</v>
      </c>
      <c r="P5612" s="30" t="str">
        <f t="shared" si="1417"/>
        <v>32.5161</v>
      </c>
      <c r="Q5612" s="30">
        <f t="shared" si="1418"/>
        <v>95</v>
      </c>
      <c r="R5612" s="36" t="str">
        <f t="shared" si="1419"/>
        <v>09-Aug-2017</v>
      </c>
      <c r="S5612" s="37">
        <f t="shared" si="1410"/>
        <v>32.516100000000002</v>
      </c>
    </row>
    <row r="5613" spans="1:19">
      <c r="A5613" s="30" t="s">
        <v>11000</v>
      </c>
      <c r="D5613" s="30" t="str">
        <f t="shared" si="1404"/>
        <v>119950</v>
      </c>
      <c r="E5613" s="30">
        <f t="shared" si="1408"/>
        <v>7</v>
      </c>
      <c r="F5613" s="30" t="str">
        <f t="shared" si="1405"/>
        <v>INF277K01QP8</v>
      </c>
      <c r="G5613" s="30">
        <f t="shared" si="1409"/>
        <v>20</v>
      </c>
      <c r="H5613" s="30" t="str">
        <f t="shared" si="1406"/>
        <v>INF277K01QQ6</v>
      </c>
      <c r="I5613" s="30">
        <f t="shared" si="1411"/>
        <v>33</v>
      </c>
      <c r="J5613" s="35" t="str">
        <f t="shared" si="1407"/>
        <v>Tata Short Term Bond Fund - Direct Plan -Monthly Dividened</v>
      </c>
      <c r="K5613" s="35">
        <f t="shared" si="1412"/>
        <v>92</v>
      </c>
      <c r="L5613" s="30" t="str">
        <f t="shared" si="1413"/>
        <v>15.6028</v>
      </c>
      <c r="M5613" s="30">
        <f t="shared" si="1414"/>
        <v>100</v>
      </c>
      <c r="N5613" s="30" t="str">
        <f t="shared" si="1415"/>
        <v>15.6028</v>
      </c>
      <c r="O5613" s="30">
        <f t="shared" si="1416"/>
        <v>108</v>
      </c>
      <c r="P5613" s="30" t="str">
        <f t="shared" si="1417"/>
        <v>15.6028</v>
      </c>
      <c r="Q5613" s="30">
        <f t="shared" si="1418"/>
        <v>116</v>
      </c>
      <c r="R5613" s="36" t="str">
        <f t="shared" si="1419"/>
        <v>09-Aug-2017</v>
      </c>
      <c r="S5613" s="37">
        <f t="shared" si="1410"/>
        <v>15.6028</v>
      </c>
    </row>
    <row r="5614" spans="1:19" ht="26">
      <c r="A5614" s="30" t="s">
        <v>11001</v>
      </c>
      <c r="D5614" s="30" t="str">
        <f t="shared" si="1404"/>
        <v>133974</v>
      </c>
      <c r="E5614" s="30">
        <f t="shared" si="1408"/>
        <v>7</v>
      </c>
      <c r="F5614" s="30" t="str">
        <f t="shared" si="1405"/>
        <v>INF277K01P38</v>
      </c>
      <c r="G5614" s="30">
        <f t="shared" si="1409"/>
        <v>20</v>
      </c>
      <c r="H5614" s="30" t="str">
        <f t="shared" si="1406"/>
        <v>INF277K01P46</v>
      </c>
      <c r="I5614" s="30">
        <f t="shared" si="1411"/>
        <v>33</v>
      </c>
      <c r="J5614" s="35" t="str">
        <f t="shared" si="1407"/>
        <v>Tata Short Term Bond Fund- Direct Plan - Periodic Dividend Option</v>
      </c>
      <c r="K5614" s="35">
        <f t="shared" si="1412"/>
        <v>99</v>
      </c>
      <c r="L5614" s="30" t="str">
        <f t="shared" si="1413"/>
        <v>17.2383</v>
      </c>
      <c r="M5614" s="30">
        <f t="shared" si="1414"/>
        <v>107</v>
      </c>
      <c r="N5614" s="30" t="str">
        <f t="shared" si="1415"/>
        <v>17.2383</v>
      </c>
      <c r="O5614" s="30">
        <f t="shared" si="1416"/>
        <v>115</v>
      </c>
      <c r="P5614" s="30" t="str">
        <f t="shared" si="1417"/>
        <v>17.2383</v>
      </c>
      <c r="Q5614" s="30">
        <f t="shared" si="1418"/>
        <v>123</v>
      </c>
      <c r="R5614" s="36" t="str">
        <f t="shared" si="1419"/>
        <v>09-Aug-2017</v>
      </c>
      <c r="S5614" s="37">
        <f t="shared" si="1410"/>
        <v>17.238299999999999</v>
      </c>
    </row>
    <row r="5615" spans="1:19" ht="26">
      <c r="A5615" s="30" t="s">
        <v>11002</v>
      </c>
      <c r="D5615" s="30" t="str">
        <f t="shared" si="1404"/>
        <v>101547</v>
      </c>
      <c r="E5615" s="30">
        <f t="shared" si="1408"/>
        <v>7</v>
      </c>
      <c r="F5615" s="30" t="str">
        <f t="shared" si="1405"/>
        <v>INF277K01EI9</v>
      </c>
      <c r="G5615" s="30">
        <f t="shared" si="1409"/>
        <v>20</v>
      </c>
      <c r="H5615" s="30" t="str">
        <f t="shared" si="1406"/>
        <v>INF277K01964</v>
      </c>
      <c r="I5615" s="30">
        <f t="shared" si="1411"/>
        <v>33</v>
      </c>
      <c r="J5615" s="35" t="str">
        <f t="shared" si="1407"/>
        <v>Tata Short Term Bond Fund - Regular Plan-Monthly Dividend Option</v>
      </c>
      <c r="K5615" s="35">
        <f t="shared" si="1412"/>
        <v>98</v>
      </c>
      <c r="L5615" s="30" t="str">
        <f t="shared" si="1413"/>
        <v>15.0908</v>
      </c>
      <c r="M5615" s="30">
        <f t="shared" si="1414"/>
        <v>106</v>
      </c>
      <c r="N5615" s="30" t="str">
        <f t="shared" si="1415"/>
        <v>15.0908</v>
      </c>
      <c r="O5615" s="30">
        <f t="shared" si="1416"/>
        <v>114</v>
      </c>
      <c r="P5615" s="30" t="str">
        <f t="shared" si="1417"/>
        <v>15.0908</v>
      </c>
      <c r="Q5615" s="30">
        <f t="shared" si="1418"/>
        <v>122</v>
      </c>
      <c r="R5615" s="36" t="str">
        <f t="shared" si="1419"/>
        <v>09-Aug-2017</v>
      </c>
      <c r="S5615" s="37">
        <f t="shared" si="1410"/>
        <v>15.0908</v>
      </c>
    </row>
    <row r="5616" spans="1:19" ht="26">
      <c r="A5616" s="30" t="s">
        <v>11003</v>
      </c>
      <c r="D5616" s="30" t="str">
        <f t="shared" si="1404"/>
        <v>133975</v>
      </c>
      <c r="E5616" s="30">
        <f t="shared" si="1408"/>
        <v>7</v>
      </c>
      <c r="F5616" s="30" t="str">
        <f t="shared" si="1405"/>
        <v>INF277K01P12</v>
      </c>
      <c r="G5616" s="30">
        <f t="shared" si="1409"/>
        <v>20</v>
      </c>
      <c r="H5616" s="30" t="str">
        <f t="shared" si="1406"/>
        <v>INF277K01P20</v>
      </c>
      <c r="I5616" s="30">
        <f t="shared" si="1411"/>
        <v>33</v>
      </c>
      <c r="J5616" s="35" t="str">
        <f t="shared" si="1407"/>
        <v>Tata Short Term Bond Fund- Regular A- Periodic Dividend Option</v>
      </c>
      <c r="K5616" s="35">
        <f t="shared" si="1412"/>
        <v>96</v>
      </c>
      <c r="L5616" s="30" t="str">
        <f t="shared" si="1413"/>
        <v>16.6784</v>
      </c>
      <c r="M5616" s="30">
        <f t="shared" si="1414"/>
        <v>104</v>
      </c>
      <c r="N5616" s="30" t="str">
        <f t="shared" si="1415"/>
        <v>16.6784</v>
      </c>
      <c r="O5616" s="30">
        <f t="shared" si="1416"/>
        <v>112</v>
      </c>
      <c r="P5616" s="30" t="str">
        <f t="shared" si="1417"/>
        <v>16.6784</v>
      </c>
      <c r="Q5616" s="30">
        <f t="shared" si="1418"/>
        <v>120</v>
      </c>
      <c r="R5616" s="36" t="str">
        <f t="shared" si="1419"/>
        <v>09-Aug-2017</v>
      </c>
      <c r="S5616" s="37">
        <f t="shared" si="1410"/>
        <v>16.6784</v>
      </c>
    </row>
    <row r="5617" spans="1:19">
      <c r="A5617" s="30" t="s">
        <v>11004</v>
      </c>
      <c r="D5617" s="30" t="str">
        <f t="shared" si="1404"/>
        <v>101548</v>
      </c>
      <c r="E5617" s="30">
        <f t="shared" si="1408"/>
        <v>7</v>
      </c>
      <c r="F5617" s="30" t="str">
        <f t="shared" si="1405"/>
        <v>INF277K01972</v>
      </c>
      <c r="G5617" s="30">
        <f t="shared" si="1409"/>
        <v>20</v>
      </c>
      <c r="H5617" s="30" t="str">
        <f t="shared" si="1406"/>
        <v>-</v>
      </c>
      <c r="I5617" s="30">
        <f t="shared" si="1411"/>
        <v>22</v>
      </c>
      <c r="J5617" s="35" t="str">
        <f t="shared" si="1407"/>
        <v>Tata Short Term Bond Fund -Regular Plan- Growth Option</v>
      </c>
      <c r="K5617" s="35">
        <f t="shared" si="1412"/>
        <v>77</v>
      </c>
      <c r="L5617" s="30" t="str">
        <f t="shared" si="1413"/>
        <v>31.4776</v>
      </c>
      <c r="M5617" s="30">
        <f t="shared" si="1414"/>
        <v>85</v>
      </c>
      <c r="N5617" s="30" t="str">
        <f t="shared" si="1415"/>
        <v>31.4776</v>
      </c>
      <c r="O5617" s="30">
        <f t="shared" si="1416"/>
        <v>93</v>
      </c>
      <c r="P5617" s="30" t="str">
        <f t="shared" si="1417"/>
        <v>31.4776</v>
      </c>
      <c r="Q5617" s="30">
        <f t="shared" si="1418"/>
        <v>101</v>
      </c>
      <c r="R5617" s="36" t="str">
        <f t="shared" si="1419"/>
        <v>09-Aug-2017</v>
      </c>
      <c r="S5617" s="37">
        <f t="shared" si="1410"/>
        <v>31.477599999999999</v>
      </c>
    </row>
    <row r="5618" spans="1:19" ht="26">
      <c r="A5618" s="30" t="s">
        <v>429</v>
      </c>
      <c r="D5618" s="30" t="str">
        <f t="shared" si="1404"/>
        <v>106136</v>
      </c>
      <c r="E5618" s="30">
        <f t="shared" si="1408"/>
        <v>7</v>
      </c>
      <c r="F5618" s="30" t="str">
        <f t="shared" si="1405"/>
        <v>INF277K01AG1</v>
      </c>
      <c r="G5618" s="30">
        <f t="shared" si="1409"/>
        <v>20</v>
      </c>
      <c r="H5618" s="30" t="str">
        <f t="shared" si="1406"/>
        <v>-</v>
      </c>
      <c r="I5618" s="30">
        <f t="shared" si="1411"/>
        <v>22</v>
      </c>
      <c r="J5618" s="35" t="str">
        <f t="shared" si="1407"/>
        <v>Tata Treasury Manager Fund Super High Investment Plan Growth</v>
      </c>
      <c r="K5618" s="35">
        <f t="shared" si="1412"/>
        <v>83</v>
      </c>
      <c r="L5618" s="30" t="str">
        <f t="shared" si="1413"/>
        <v>1770.6886</v>
      </c>
      <c r="M5618" s="30">
        <f t="shared" si="1414"/>
        <v>93</v>
      </c>
      <c r="N5618" s="30" t="str">
        <f t="shared" si="1415"/>
        <v>1770.6886</v>
      </c>
      <c r="O5618" s="30">
        <f t="shared" si="1416"/>
        <v>103</v>
      </c>
      <c r="P5618" s="30" t="str">
        <f t="shared" si="1417"/>
        <v>1770.6886</v>
      </c>
      <c r="Q5618" s="30">
        <f t="shared" si="1418"/>
        <v>113</v>
      </c>
      <c r="R5618" s="36" t="str">
        <f t="shared" si="1419"/>
        <v>19-May-2016</v>
      </c>
      <c r="S5618" s="37">
        <f t="shared" si="1410"/>
        <v>1770.6886</v>
      </c>
    </row>
    <row r="5619" spans="1:19">
      <c r="A5619" s="30" t="s">
        <v>11005</v>
      </c>
      <c r="D5619" s="30" t="str">
        <f t="shared" si="1404"/>
        <v>103160</v>
      </c>
      <c r="E5619" s="30">
        <f t="shared" si="1408"/>
        <v>7</v>
      </c>
      <c r="F5619" s="30" t="str">
        <f t="shared" si="1405"/>
        <v>-</v>
      </c>
      <c r="G5619" s="30">
        <f t="shared" si="1409"/>
        <v>9</v>
      </c>
      <c r="H5619" s="30" t="str">
        <f t="shared" si="1406"/>
        <v>INF277K01LZ8</v>
      </c>
      <c r="I5619" s="30">
        <f t="shared" si="1411"/>
        <v>22</v>
      </c>
      <c r="J5619" s="35" t="str">
        <f t="shared" si="1407"/>
        <v>Tata Ultra Short Term Fund- Regular Plan - Daily Dividend</v>
      </c>
      <c r="K5619" s="35">
        <f t="shared" si="1412"/>
        <v>80</v>
      </c>
      <c r="L5619" s="30" t="str">
        <f t="shared" si="1413"/>
        <v>1003.5288</v>
      </c>
      <c r="M5619" s="30">
        <f t="shared" si="1414"/>
        <v>90</v>
      </c>
      <c r="N5619" s="30" t="str">
        <f t="shared" si="1415"/>
        <v>1003.5288</v>
      </c>
      <c r="O5619" s="30">
        <f t="shared" si="1416"/>
        <v>100</v>
      </c>
      <c r="P5619" s="30" t="str">
        <f t="shared" si="1417"/>
        <v>1003.5288</v>
      </c>
      <c r="Q5619" s="30">
        <f t="shared" si="1418"/>
        <v>110</v>
      </c>
      <c r="R5619" s="36" t="str">
        <f t="shared" si="1419"/>
        <v>09-Aug-2017</v>
      </c>
      <c r="S5619" s="37">
        <f t="shared" si="1410"/>
        <v>1003.5288</v>
      </c>
    </row>
    <row r="5620" spans="1:19">
      <c r="A5620" s="30" t="s">
        <v>11006</v>
      </c>
      <c r="D5620" s="30" t="str">
        <f t="shared" si="1404"/>
        <v>119864</v>
      </c>
      <c r="E5620" s="30">
        <f t="shared" si="1408"/>
        <v>7</v>
      </c>
      <c r="F5620" s="30" t="str">
        <f t="shared" si="1405"/>
        <v>INF277K018B3</v>
      </c>
      <c r="G5620" s="30">
        <f t="shared" si="1409"/>
        <v>20</v>
      </c>
      <c r="H5620" s="30" t="str">
        <f t="shared" si="1406"/>
        <v>-</v>
      </c>
      <c r="I5620" s="30">
        <f t="shared" si="1411"/>
        <v>22</v>
      </c>
      <c r="J5620" s="35" t="str">
        <f t="shared" si="1407"/>
        <v>Tata Ultra Short Term Fund - Direct Plan - Daily Dividend</v>
      </c>
      <c r="K5620" s="35">
        <f t="shared" si="1412"/>
        <v>80</v>
      </c>
      <c r="L5620" s="30" t="str">
        <f t="shared" si="1413"/>
        <v>1003.5316</v>
      </c>
      <c r="M5620" s="30">
        <f t="shared" si="1414"/>
        <v>90</v>
      </c>
      <c r="N5620" s="30" t="str">
        <f t="shared" si="1415"/>
        <v>1003.5316</v>
      </c>
      <c r="O5620" s="30">
        <f t="shared" si="1416"/>
        <v>100</v>
      </c>
      <c r="P5620" s="30" t="str">
        <f t="shared" si="1417"/>
        <v>1003.5316</v>
      </c>
      <c r="Q5620" s="30">
        <f t="shared" si="1418"/>
        <v>110</v>
      </c>
      <c r="R5620" s="36" t="str">
        <f t="shared" si="1419"/>
        <v>09-Aug-2017</v>
      </c>
      <c r="S5620" s="37">
        <f t="shared" si="1410"/>
        <v>1003.5316</v>
      </c>
    </row>
    <row r="5621" spans="1:19">
      <c r="A5621" s="30" t="s">
        <v>11007</v>
      </c>
      <c r="D5621" s="30" t="str">
        <f t="shared" si="1404"/>
        <v>119863</v>
      </c>
      <c r="E5621" s="30">
        <f t="shared" si="1408"/>
        <v>7</v>
      </c>
      <c r="F5621" s="30" t="str">
        <f t="shared" si="1405"/>
        <v>INF277K01OK4</v>
      </c>
      <c r="G5621" s="30">
        <f t="shared" si="1409"/>
        <v>20</v>
      </c>
      <c r="H5621" s="30" t="str">
        <f t="shared" si="1406"/>
        <v>-</v>
      </c>
      <c r="I5621" s="30">
        <f t="shared" si="1411"/>
        <v>22</v>
      </c>
      <c r="J5621" s="35" t="str">
        <f t="shared" si="1407"/>
        <v>Tata Ultra Short Term Fund - Direct Plan - Growth</v>
      </c>
      <c r="K5621" s="35">
        <f t="shared" si="1412"/>
        <v>72</v>
      </c>
      <c r="L5621" s="30" t="str">
        <f t="shared" si="1413"/>
        <v>2550.1080</v>
      </c>
      <c r="M5621" s="30">
        <f t="shared" si="1414"/>
        <v>82</v>
      </c>
      <c r="N5621" s="30" t="str">
        <f t="shared" si="1415"/>
        <v>2550.1080</v>
      </c>
      <c r="O5621" s="30">
        <f t="shared" si="1416"/>
        <v>92</v>
      </c>
      <c r="P5621" s="30" t="str">
        <f t="shared" si="1417"/>
        <v>2550.1080</v>
      </c>
      <c r="Q5621" s="30">
        <f t="shared" si="1418"/>
        <v>102</v>
      </c>
      <c r="R5621" s="36" t="str">
        <f t="shared" si="1419"/>
        <v>09-Aug-2017</v>
      </c>
      <c r="S5621" s="37">
        <f t="shared" si="1410"/>
        <v>2550.1080000000002</v>
      </c>
    </row>
    <row r="5622" spans="1:19">
      <c r="A5622" s="30" t="s">
        <v>11008</v>
      </c>
      <c r="D5622" s="30" t="str">
        <f t="shared" si="1404"/>
        <v>119957</v>
      </c>
      <c r="E5622" s="30">
        <f t="shared" si="1408"/>
        <v>7</v>
      </c>
      <c r="F5622" s="30" t="str">
        <f t="shared" si="1405"/>
        <v>INF277K01OL2</v>
      </c>
      <c r="G5622" s="30">
        <f t="shared" si="1409"/>
        <v>20</v>
      </c>
      <c r="H5622" s="30" t="str">
        <f t="shared" si="1406"/>
        <v>INF277K01OM0</v>
      </c>
      <c r="I5622" s="30">
        <f t="shared" si="1411"/>
        <v>33</v>
      </c>
      <c r="J5622" s="35" t="str">
        <f t="shared" si="1407"/>
        <v>Tata Ultra Short Term Fund - Direct Plan - Periodic Dividend</v>
      </c>
      <c r="K5622" s="35">
        <f t="shared" si="1412"/>
        <v>94</v>
      </c>
      <c r="L5622" s="30" t="str">
        <f t="shared" si="1413"/>
        <v>1617.6528</v>
      </c>
      <c r="M5622" s="30">
        <f t="shared" si="1414"/>
        <v>104</v>
      </c>
      <c r="N5622" s="30" t="str">
        <f t="shared" si="1415"/>
        <v>1617.6528</v>
      </c>
      <c r="O5622" s="30">
        <f t="shared" si="1416"/>
        <v>114</v>
      </c>
      <c r="P5622" s="30" t="str">
        <f t="shared" si="1417"/>
        <v>1617.6528</v>
      </c>
      <c r="Q5622" s="30">
        <f t="shared" si="1418"/>
        <v>124</v>
      </c>
      <c r="R5622" s="36" t="str">
        <f t="shared" si="1419"/>
        <v>09-Aug-2017</v>
      </c>
      <c r="S5622" s="37">
        <f t="shared" si="1410"/>
        <v>1617.6528000000001</v>
      </c>
    </row>
    <row r="5623" spans="1:19">
      <c r="A5623" s="30" t="s">
        <v>11009</v>
      </c>
      <c r="D5623" s="30" t="str">
        <f t="shared" si="1404"/>
        <v>119865</v>
      </c>
      <c r="E5623" s="30">
        <f t="shared" si="1408"/>
        <v>7</v>
      </c>
      <c r="F5623" s="30" t="str">
        <f t="shared" si="1405"/>
        <v>INF277K010C8</v>
      </c>
      <c r="G5623" s="30">
        <f t="shared" si="1409"/>
        <v>20</v>
      </c>
      <c r="H5623" s="30" t="str">
        <f t="shared" si="1406"/>
        <v>-</v>
      </c>
      <c r="I5623" s="30">
        <f t="shared" si="1411"/>
        <v>22</v>
      </c>
      <c r="J5623" s="35" t="str">
        <f t="shared" si="1407"/>
        <v>Tata Ultra Short Term Fund - Direct Plan - Weekly Dividend</v>
      </c>
      <c r="K5623" s="35">
        <f t="shared" si="1412"/>
        <v>81</v>
      </c>
      <c r="L5623" s="30" t="str">
        <f t="shared" si="1413"/>
        <v>1008.2419</v>
      </c>
      <c r="M5623" s="30">
        <f t="shared" si="1414"/>
        <v>91</v>
      </c>
      <c r="N5623" s="30" t="str">
        <f t="shared" si="1415"/>
        <v>1008.2419</v>
      </c>
      <c r="O5623" s="30">
        <f t="shared" si="1416"/>
        <v>101</v>
      </c>
      <c r="P5623" s="30" t="str">
        <f t="shared" si="1417"/>
        <v>1008.2419</v>
      </c>
      <c r="Q5623" s="30">
        <f t="shared" si="1418"/>
        <v>111</v>
      </c>
      <c r="R5623" s="36" t="str">
        <f t="shared" si="1419"/>
        <v>09-Aug-2017</v>
      </c>
      <c r="S5623" s="37">
        <f t="shared" si="1410"/>
        <v>1008.2419</v>
      </c>
    </row>
    <row r="5624" spans="1:19">
      <c r="A5624" s="30" t="s">
        <v>11010</v>
      </c>
      <c r="D5624" s="30" t="str">
        <f t="shared" si="1404"/>
        <v>103159</v>
      </c>
      <c r="E5624" s="30">
        <f t="shared" si="1408"/>
        <v>7</v>
      </c>
      <c r="F5624" s="30" t="str">
        <f t="shared" si="1405"/>
        <v>INF277K01MA9</v>
      </c>
      <c r="G5624" s="30">
        <f t="shared" si="1409"/>
        <v>20</v>
      </c>
      <c r="H5624" s="30" t="str">
        <f t="shared" si="1406"/>
        <v>-</v>
      </c>
      <c r="I5624" s="30">
        <f t="shared" si="1411"/>
        <v>22</v>
      </c>
      <c r="J5624" s="35" t="str">
        <f t="shared" si="1407"/>
        <v>Tata Ultra Short Term Fund - Regular Plan  - Growth</v>
      </c>
      <c r="K5624" s="35">
        <f t="shared" si="1412"/>
        <v>74</v>
      </c>
      <c r="L5624" s="30" t="str">
        <f t="shared" si="1413"/>
        <v>2531.3984</v>
      </c>
      <c r="M5624" s="30">
        <f t="shared" si="1414"/>
        <v>84</v>
      </c>
      <c r="N5624" s="30" t="str">
        <f t="shared" si="1415"/>
        <v>2531.3984</v>
      </c>
      <c r="O5624" s="30">
        <f t="shared" si="1416"/>
        <v>94</v>
      </c>
      <c r="P5624" s="30" t="str">
        <f t="shared" si="1417"/>
        <v>2531.3984</v>
      </c>
      <c r="Q5624" s="30">
        <f t="shared" si="1418"/>
        <v>104</v>
      </c>
      <c r="R5624" s="36" t="str">
        <f t="shared" si="1419"/>
        <v>09-Aug-2017</v>
      </c>
      <c r="S5624" s="37">
        <f t="shared" si="1410"/>
        <v>2531.3984</v>
      </c>
    </row>
    <row r="5625" spans="1:19">
      <c r="A5625" s="30" t="s">
        <v>11011</v>
      </c>
      <c r="D5625" s="30" t="str">
        <f t="shared" si="1404"/>
        <v>103158</v>
      </c>
      <c r="E5625" s="30">
        <f t="shared" si="1408"/>
        <v>7</v>
      </c>
      <c r="F5625" s="30" t="str">
        <f t="shared" si="1405"/>
        <v>INF277K01MD3</v>
      </c>
      <c r="G5625" s="30">
        <f t="shared" si="1409"/>
        <v>20</v>
      </c>
      <c r="H5625" s="30" t="str">
        <f t="shared" si="1406"/>
        <v>INF277K01MB7</v>
      </c>
      <c r="I5625" s="30">
        <f t="shared" si="1411"/>
        <v>33</v>
      </c>
      <c r="J5625" s="35" t="str">
        <f t="shared" si="1407"/>
        <v>Tata Ultra Short Term Fund -Regular Plan - Weekly Dividend</v>
      </c>
      <c r="K5625" s="35">
        <f t="shared" si="1412"/>
        <v>92</v>
      </c>
      <c r="L5625" s="30" t="str">
        <f t="shared" si="1413"/>
        <v>1008.2364</v>
      </c>
      <c r="M5625" s="30">
        <f t="shared" si="1414"/>
        <v>102</v>
      </c>
      <c r="N5625" s="30" t="str">
        <f t="shared" si="1415"/>
        <v>1008.2364</v>
      </c>
      <c r="O5625" s="30">
        <f t="shared" si="1416"/>
        <v>112</v>
      </c>
      <c r="P5625" s="30" t="str">
        <f t="shared" si="1417"/>
        <v>1008.2364</v>
      </c>
      <c r="Q5625" s="30">
        <f t="shared" si="1418"/>
        <v>122</v>
      </c>
      <c r="R5625" s="36" t="str">
        <f t="shared" si="1419"/>
        <v>09-Aug-2017</v>
      </c>
      <c r="S5625" s="37">
        <f t="shared" si="1410"/>
        <v>1008.2364</v>
      </c>
    </row>
    <row r="5626" spans="1:19" ht="26">
      <c r="A5626" s="30" t="s">
        <v>11012</v>
      </c>
      <c r="D5626" s="30" t="str">
        <f t="shared" si="1404"/>
        <v>115464</v>
      </c>
      <c r="E5626" s="30">
        <f t="shared" si="1408"/>
        <v>7</v>
      </c>
      <c r="F5626" s="30" t="str">
        <f t="shared" si="1405"/>
        <v>INF277K01MC5</v>
      </c>
      <c r="G5626" s="30">
        <f t="shared" si="1409"/>
        <v>20</v>
      </c>
      <c r="H5626" s="30" t="str">
        <f t="shared" si="1406"/>
        <v>INF277K01ME1</v>
      </c>
      <c r="I5626" s="30">
        <f t="shared" si="1411"/>
        <v>33</v>
      </c>
      <c r="J5626" s="35" t="str">
        <f t="shared" si="1407"/>
        <v>Tata Ultra Short Term Fund - Regular Plan  - Periodic Dividend Option</v>
      </c>
      <c r="K5626" s="35">
        <f t="shared" si="1412"/>
        <v>103</v>
      </c>
      <c r="L5626" s="30" t="str">
        <f t="shared" si="1413"/>
        <v>1606.0902</v>
      </c>
      <c r="M5626" s="30">
        <f t="shared" si="1414"/>
        <v>113</v>
      </c>
      <c r="N5626" s="30" t="str">
        <f t="shared" si="1415"/>
        <v>1606.0902</v>
      </c>
      <c r="O5626" s="30">
        <f t="shared" si="1416"/>
        <v>123</v>
      </c>
      <c r="P5626" s="30" t="str">
        <f t="shared" si="1417"/>
        <v>1606.0902</v>
      </c>
      <c r="Q5626" s="30">
        <f t="shared" si="1418"/>
        <v>133</v>
      </c>
      <c r="R5626" s="36" t="str">
        <f t="shared" si="1419"/>
        <v>09-Aug-2017</v>
      </c>
      <c r="S5626" s="37">
        <f t="shared" si="1410"/>
        <v>1606.0902000000001</v>
      </c>
    </row>
    <row r="5627" spans="1:19">
      <c r="A5627" s="30" t="s">
        <v>97</v>
      </c>
      <c r="D5627" s="30" t="str">
        <f t="shared" si="1404"/>
        <v/>
      </c>
      <c r="E5627" s="30" t="str">
        <f t="shared" si="1408"/>
        <v/>
      </c>
      <c r="F5627" s="30" t="str">
        <f t="shared" si="1405"/>
        <v xml:space="preserve"> </v>
      </c>
      <c r="G5627" s="30" t="str">
        <f t="shared" si="1409"/>
        <v/>
      </c>
      <c r="H5627" s="30" t="str">
        <f t="shared" si="1406"/>
        <v/>
      </c>
      <c r="I5627" s="30" t="str">
        <f t="shared" si="1411"/>
        <v/>
      </c>
      <c r="J5627" s="35" t="str">
        <f t="shared" si="1407"/>
        <v/>
      </c>
      <c r="K5627" s="35" t="str">
        <f t="shared" si="1412"/>
        <v/>
      </c>
      <c r="L5627" s="30" t="str">
        <f t="shared" si="1413"/>
        <v/>
      </c>
      <c r="M5627" s="30" t="str">
        <f t="shared" si="1414"/>
        <v/>
      </c>
      <c r="N5627" s="30" t="str">
        <f t="shared" si="1415"/>
        <v/>
      </c>
      <c r="O5627" s="30" t="str">
        <f t="shared" si="1416"/>
        <v/>
      </c>
      <c r="P5627" s="30" t="str">
        <f t="shared" si="1417"/>
        <v/>
      </c>
      <c r="Q5627" s="30" t="str">
        <f t="shared" si="1418"/>
        <v/>
      </c>
      <c r="R5627" s="36" t="str">
        <f t="shared" si="1419"/>
        <v/>
      </c>
      <c r="S5627" s="37" t="str">
        <f t="shared" si="1410"/>
        <v/>
      </c>
    </row>
    <row r="5628" spans="1:19">
      <c r="A5628" s="30" t="s">
        <v>135</v>
      </c>
      <c r="D5628" s="30" t="str">
        <f t="shared" si="1404"/>
        <v/>
      </c>
      <c r="E5628" s="30" t="str">
        <f t="shared" si="1408"/>
        <v/>
      </c>
      <c r="F5628" s="30" t="str">
        <f t="shared" si="1405"/>
        <v>Taurus Mutual Fund</v>
      </c>
      <c r="G5628" s="30" t="str">
        <f t="shared" si="1409"/>
        <v/>
      </c>
      <c r="H5628" s="30" t="str">
        <f t="shared" si="1406"/>
        <v/>
      </c>
      <c r="I5628" s="30" t="str">
        <f t="shared" si="1411"/>
        <v/>
      </c>
      <c r="J5628" s="35" t="str">
        <f t="shared" si="1407"/>
        <v/>
      </c>
      <c r="K5628" s="35" t="str">
        <f t="shared" si="1412"/>
        <v/>
      </c>
      <c r="L5628" s="30" t="str">
        <f t="shared" si="1413"/>
        <v/>
      </c>
      <c r="M5628" s="30" t="str">
        <f t="shared" si="1414"/>
        <v/>
      </c>
      <c r="N5628" s="30" t="str">
        <f t="shared" si="1415"/>
        <v/>
      </c>
      <c r="O5628" s="30" t="str">
        <f t="shared" si="1416"/>
        <v/>
      </c>
      <c r="P5628" s="30" t="str">
        <f t="shared" si="1417"/>
        <v/>
      </c>
      <c r="Q5628" s="30" t="str">
        <f t="shared" si="1418"/>
        <v/>
      </c>
      <c r="R5628" s="36" t="str">
        <f t="shared" si="1419"/>
        <v/>
      </c>
      <c r="S5628" s="37" t="str">
        <f t="shared" si="1410"/>
        <v/>
      </c>
    </row>
    <row r="5629" spans="1:19">
      <c r="A5629" s="30" t="s">
        <v>97</v>
      </c>
      <c r="D5629" s="30" t="str">
        <f t="shared" si="1404"/>
        <v/>
      </c>
      <c r="E5629" s="30" t="str">
        <f t="shared" si="1408"/>
        <v/>
      </c>
      <c r="F5629" s="30" t="str">
        <f t="shared" si="1405"/>
        <v xml:space="preserve"> </v>
      </c>
      <c r="G5629" s="30" t="str">
        <f t="shared" si="1409"/>
        <v/>
      </c>
      <c r="H5629" s="30" t="str">
        <f t="shared" si="1406"/>
        <v/>
      </c>
      <c r="I5629" s="30" t="str">
        <f t="shared" si="1411"/>
        <v/>
      </c>
      <c r="J5629" s="35" t="str">
        <f t="shared" si="1407"/>
        <v/>
      </c>
      <c r="K5629" s="35" t="str">
        <f t="shared" si="1412"/>
        <v/>
      </c>
      <c r="L5629" s="30" t="str">
        <f t="shared" si="1413"/>
        <v/>
      </c>
      <c r="M5629" s="30" t="str">
        <f t="shared" si="1414"/>
        <v/>
      </c>
      <c r="N5629" s="30" t="str">
        <f t="shared" si="1415"/>
        <v/>
      </c>
      <c r="O5629" s="30" t="str">
        <f t="shared" si="1416"/>
        <v/>
      </c>
      <c r="P5629" s="30" t="str">
        <f t="shared" si="1417"/>
        <v/>
      </c>
      <c r="Q5629" s="30" t="str">
        <f t="shared" si="1418"/>
        <v/>
      </c>
      <c r="R5629" s="36" t="str">
        <f t="shared" si="1419"/>
        <v/>
      </c>
      <c r="S5629" s="37" t="str">
        <f t="shared" si="1410"/>
        <v/>
      </c>
    </row>
    <row r="5630" spans="1:19">
      <c r="A5630" s="30" t="s">
        <v>11013</v>
      </c>
      <c r="D5630" s="30" t="str">
        <f t="shared" si="1404"/>
        <v>114538</v>
      </c>
      <c r="E5630" s="30">
        <f t="shared" si="1408"/>
        <v>7</v>
      </c>
      <c r="F5630" s="30" t="str">
        <f t="shared" si="1405"/>
        <v>INF044D01AH8</v>
      </c>
      <c r="G5630" s="30">
        <f t="shared" si="1409"/>
        <v>20</v>
      </c>
      <c r="H5630" s="30" t="str">
        <f t="shared" si="1406"/>
        <v>INF044D01AI6</v>
      </c>
      <c r="I5630" s="30">
        <f t="shared" si="1411"/>
        <v>33</v>
      </c>
      <c r="J5630" s="35" t="str">
        <f t="shared" si="1407"/>
        <v>Taurus Dynamic Income Fund - Dividend Option</v>
      </c>
      <c r="K5630" s="35">
        <f t="shared" si="1412"/>
        <v>78</v>
      </c>
      <c r="L5630" s="30" t="str">
        <f t="shared" si="1413"/>
        <v>9.6476</v>
      </c>
      <c r="M5630" s="30">
        <f t="shared" si="1414"/>
        <v>85</v>
      </c>
      <c r="N5630" s="30" t="str">
        <f t="shared" si="1415"/>
        <v>9.5511</v>
      </c>
      <c r="O5630" s="30">
        <f t="shared" si="1416"/>
        <v>92</v>
      </c>
      <c r="P5630" s="30" t="str">
        <f t="shared" si="1417"/>
        <v>9.6476</v>
      </c>
      <c r="Q5630" s="30">
        <f t="shared" si="1418"/>
        <v>99</v>
      </c>
      <c r="R5630" s="36" t="str">
        <f t="shared" si="1419"/>
        <v>09-Aug-2017</v>
      </c>
      <c r="S5630" s="37">
        <f t="shared" si="1410"/>
        <v>9.6476000000000006</v>
      </c>
    </row>
    <row r="5631" spans="1:19">
      <c r="A5631" s="30" t="s">
        <v>11014</v>
      </c>
      <c r="D5631" s="30" t="str">
        <f t="shared" si="1404"/>
        <v>114537</v>
      </c>
      <c r="E5631" s="30">
        <f t="shared" si="1408"/>
        <v>7</v>
      </c>
      <c r="F5631" s="30" t="str">
        <f t="shared" si="1405"/>
        <v>INF044D01AK2</v>
      </c>
      <c r="G5631" s="30">
        <f t="shared" si="1409"/>
        <v>20</v>
      </c>
      <c r="H5631" s="30" t="str">
        <f t="shared" si="1406"/>
        <v>-</v>
      </c>
      <c r="I5631" s="30">
        <f t="shared" si="1411"/>
        <v>22</v>
      </c>
      <c r="J5631" s="35" t="str">
        <f t="shared" si="1407"/>
        <v>Taurus Dynamic Income Fund - Growth Option</v>
      </c>
      <c r="K5631" s="35">
        <f t="shared" si="1412"/>
        <v>65</v>
      </c>
      <c r="L5631" s="30" t="str">
        <f t="shared" si="1413"/>
        <v>14.5292</v>
      </c>
      <c r="M5631" s="30">
        <f t="shared" si="1414"/>
        <v>73</v>
      </c>
      <c r="N5631" s="30" t="str">
        <f t="shared" si="1415"/>
        <v>14.3839</v>
      </c>
      <c r="O5631" s="30">
        <f t="shared" si="1416"/>
        <v>81</v>
      </c>
      <c r="P5631" s="30" t="str">
        <f t="shared" si="1417"/>
        <v>14.5292</v>
      </c>
      <c r="Q5631" s="30">
        <f t="shared" si="1418"/>
        <v>89</v>
      </c>
      <c r="R5631" s="36" t="str">
        <f t="shared" si="1419"/>
        <v>09-Aug-2017</v>
      </c>
      <c r="S5631" s="37">
        <f t="shared" si="1410"/>
        <v>14.529199999999999</v>
      </c>
    </row>
    <row r="5632" spans="1:19">
      <c r="A5632" s="30" t="s">
        <v>11015</v>
      </c>
      <c r="D5632" s="30" t="str">
        <f t="shared" si="1404"/>
        <v>118875</v>
      </c>
      <c r="E5632" s="30">
        <f t="shared" si="1408"/>
        <v>7</v>
      </c>
      <c r="F5632" s="30" t="str">
        <f t="shared" si="1405"/>
        <v>INF044D01DA7</v>
      </c>
      <c r="G5632" s="30">
        <f t="shared" si="1409"/>
        <v>20</v>
      </c>
      <c r="H5632" s="30" t="str">
        <f t="shared" si="1406"/>
        <v>INF044D01DB5</v>
      </c>
      <c r="I5632" s="30">
        <f t="shared" si="1411"/>
        <v>33</v>
      </c>
      <c r="J5632" s="35" t="str">
        <f t="shared" si="1407"/>
        <v>Taurus Dynamic Income Fund-Direct Plan-Dividend Option</v>
      </c>
      <c r="K5632" s="35">
        <f t="shared" si="1412"/>
        <v>88</v>
      </c>
      <c r="L5632" s="30" t="str">
        <f t="shared" si="1413"/>
        <v>9.6932</v>
      </c>
      <c r="M5632" s="30">
        <f t="shared" si="1414"/>
        <v>95</v>
      </c>
      <c r="N5632" s="30" t="str">
        <f t="shared" si="1415"/>
        <v>9.5963</v>
      </c>
      <c r="O5632" s="30">
        <f t="shared" si="1416"/>
        <v>102</v>
      </c>
      <c r="P5632" s="30" t="str">
        <f t="shared" si="1417"/>
        <v>9.6932</v>
      </c>
      <c r="Q5632" s="30">
        <f t="shared" si="1418"/>
        <v>109</v>
      </c>
      <c r="R5632" s="36" t="str">
        <f t="shared" si="1419"/>
        <v>09-Aug-2017</v>
      </c>
      <c r="S5632" s="37">
        <f t="shared" si="1410"/>
        <v>9.6931999999999992</v>
      </c>
    </row>
    <row r="5633" spans="1:19">
      <c r="A5633" s="30" t="s">
        <v>11016</v>
      </c>
      <c r="D5633" s="30" t="str">
        <f t="shared" si="1404"/>
        <v>118874</v>
      </c>
      <c r="E5633" s="30">
        <f t="shared" si="1408"/>
        <v>7</v>
      </c>
      <c r="F5633" s="30" t="str">
        <f t="shared" si="1405"/>
        <v>INF044D01CZ6</v>
      </c>
      <c r="G5633" s="30">
        <f t="shared" si="1409"/>
        <v>20</v>
      </c>
      <c r="H5633" s="30" t="str">
        <f t="shared" si="1406"/>
        <v>-</v>
      </c>
      <c r="I5633" s="30">
        <f t="shared" si="1411"/>
        <v>22</v>
      </c>
      <c r="J5633" s="35" t="str">
        <f t="shared" si="1407"/>
        <v>Taurus Dynamic Income Fund-Direct Plan-Growth Option</v>
      </c>
      <c r="K5633" s="35">
        <f t="shared" si="1412"/>
        <v>75</v>
      </c>
      <c r="L5633" s="30" t="str">
        <f t="shared" si="1413"/>
        <v>14.9314</v>
      </c>
      <c r="M5633" s="30">
        <f t="shared" si="1414"/>
        <v>83</v>
      </c>
      <c r="N5633" s="30" t="str">
        <f t="shared" si="1415"/>
        <v>14.7821</v>
      </c>
      <c r="O5633" s="30">
        <f t="shared" si="1416"/>
        <v>91</v>
      </c>
      <c r="P5633" s="30" t="str">
        <f t="shared" si="1417"/>
        <v>14.9314</v>
      </c>
      <c r="Q5633" s="30">
        <f t="shared" si="1418"/>
        <v>99</v>
      </c>
      <c r="R5633" s="36" t="str">
        <f t="shared" si="1419"/>
        <v>09-Aug-2017</v>
      </c>
      <c r="S5633" s="37">
        <f t="shared" si="1410"/>
        <v>14.9314</v>
      </c>
    </row>
    <row r="5634" spans="1:19">
      <c r="A5634" s="30" t="s">
        <v>11017</v>
      </c>
      <c r="D5634" s="30" t="str">
        <f t="shared" si="1404"/>
        <v>118890</v>
      </c>
      <c r="E5634" s="30">
        <f t="shared" si="1408"/>
        <v>7</v>
      </c>
      <c r="F5634" s="30" t="str">
        <f t="shared" si="1405"/>
        <v>INF044D01CX1</v>
      </c>
      <c r="G5634" s="30">
        <f t="shared" si="1409"/>
        <v>20</v>
      </c>
      <c r="H5634" s="30" t="str">
        <f t="shared" si="1406"/>
        <v>INF044D01CY9</v>
      </c>
      <c r="I5634" s="30">
        <f t="shared" si="1411"/>
        <v>33</v>
      </c>
      <c r="J5634" s="35" t="str">
        <f t="shared" si="1407"/>
        <v>Taurus Short Term Income Fund-Direct Plan-Dividend Option</v>
      </c>
      <c r="K5634" s="35">
        <f t="shared" si="1412"/>
        <v>91</v>
      </c>
      <c r="L5634" s="30" t="str">
        <f t="shared" si="1413"/>
        <v>1441.9490</v>
      </c>
      <c r="M5634" s="30">
        <f t="shared" si="1414"/>
        <v>101</v>
      </c>
      <c r="N5634" s="30" t="str">
        <f t="shared" si="1415"/>
        <v>1438.3441</v>
      </c>
      <c r="O5634" s="30">
        <f t="shared" si="1416"/>
        <v>111</v>
      </c>
      <c r="P5634" s="30" t="str">
        <f t="shared" si="1417"/>
        <v>1441.9490</v>
      </c>
      <c r="Q5634" s="30">
        <f t="shared" si="1418"/>
        <v>121</v>
      </c>
      <c r="R5634" s="36" t="str">
        <f t="shared" si="1419"/>
        <v>09-Aug-2017</v>
      </c>
      <c r="S5634" s="37">
        <f t="shared" si="1410"/>
        <v>1441.9490000000001</v>
      </c>
    </row>
    <row r="5635" spans="1:19">
      <c r="A5635" s="30" t="s">
        <v>11018</v>
      </c>
      <c r="D5635" s="30" t="str">
        <f t="shared" si="1404"/>
        <v>118889</v>
      </c>
      <c r="E5635" s="30">
        <f t="shared" si="1408"/>
        <v>7</v>
      </c>
      <c r="F5635" s="30" t="str">
        <f t="shared" si="1405"/>
        <v>INF044D01CW3</v>
      </c>
      <c r="G5635" s="30">
        <f t="shared" si="1409"/>
        <v>20</v>
      </c>
      <c r="H5635" s="30" t="str">
        <f t="shared" si="1406"/>
        <v>-</v>
      </c>
      <c r="I5635" s="30">
        <f t="shared" si="1411"/>
        <v>22</v>
      </c>
      <c r="J5635" s="35" t="str">
        <f t="shared" si="1407"/>
        <v>Taurus Short Term Income Fund-Direct Plan-Growth Option</v>
      </c>
      <c r="K5635" s="35">
        <f t="shared" si="1412"/>
        <v>78</v>
      </c>
      <c r="L5635" s="30" t="str">
        <f t="shared" si="1413"/>
        <v>2697.4571</v>
      </c>
      <c r="M5635" s="30">
        <f t="shared" si="1414"/>
        <v>88</v>
      </c>
      <c r="N5635" s="30" t="str">
        <f t="shared" si="1415"/>
        <v>2690.7135</v>
      </c>
      <c r="O5635" s="30">
        <f t="shared" si="1416"/>
        <v>98</v>
      </c>
      <c r="P5635" s="30" t="str">
        <f t="shared" si="1417"/>
        <v>2697.4571</v>
      </c>
      <c r="Q5635" s="30">
        <f t="shared" si="1418"/>
        <v>108</v>
      </c>
      <c r="R5635" s="36" t="str">
        <f t="shared" si="1419"/>
        <v>09-Aug-2017</v>
      </c>
      <c r="S5635" s="37">
        <f t="shared" si="1410"/>
        <v>2697.4571000000001</v>
      </c>
    </row>
    <row r="5636" spans="1:19">
      <c r="A5636" s="30" t="s">
        <v>11019</v>
      </c>
      <c r="D5636" s="30" t="str">
        <f t="shared" si="1404"/>
        <v>101113</v>
      </c>
      <c r="E5636" s="30">
        <f t="shared" si="1408"/>
        <v>7</v>
      </c>
      <c r="F5636" s="30" t="str">
        <f t="shared" si="1405"/>
        <v>INF044D01583</v>
      </c>
      <c r="G5636" s="30">
        <f t="shared" si="1409"/>
        <v>20</v>
      </c>
      <c r="H5636" s="30" t="str">
        <f t="shared" si="1406"/>
        <v>INF044D01591</v>
      </c>
      <c r="I5636" s="30">
        <f t="shared" si="1411"/>
        <v>33</v>
      </c>
      <c r="J5636" s="35" t="str">
        <f t="shared" si="1407"/>
        <v>Taurus Short Term Income Fund-Dividend Option</v>
      </c>
      <c r="K5636" s="35">
        <f t="shared" si="1412"/>
        <v>79</v>
      </c>
      <c r="L5636" s="30" t="str">
        <f t="shared" si="1413"/>
        <v>1440.6220</v>
      </c>
      <c r="M5636" s="30">
        <f t="shared" si="1414"/>
        <v>89</v>
      </c>
      <c r="N5636" s="30" t="str">
        <f t="shared" si="1415"/>
        <v>1437.0204</v>
      </c>
      <c r="O5636" s="30">
        <f t="shared" si="1416"/>
        <v>99</v>
      </c>
      <c r="P5636" s="30" t="str">
        <f t="shared" si="1417"/>
        <v>1440.6220</v>
      </c>
      <c r="Q5636" s="30">
        <f t="shared" si="1418"/>
        <v>109</v>
      </c>
      <c r="R5636" s="36" t="str">
        <f t="shared" si="1419"/>
        <v>09-Aug-2017</v>
      </c>
      <c r="S5636" s="37">
        <f t="shared" si="1410"/>
        <v>1440.6220000000001</v>
      </c>
    </row>
    <row r="5637" spans="1:19">
      <c r="A5637" s="30" t="s">
        <v>11020</v>
      </c>
      <c r="D5637" s="30" t="str">
        <f t="shared" si="1404"/>
        <v>101114</v>
      </c>
      <c r="E5637" s="30">
        <f t="shared" si="1408"/>
        <v>7</v>
      </c>
      <c r="F5637" s="30" t="str">
        <f t="shared" si="1405"/>
        <v>INF044D01617</v>
      </c>
      <c r="G5637" s="30">
        <f t="shared" si="1409"/>
        <v>20</v>
      </c>
      <c r="H5637" s="30" t="str">
        <f t="shared" si="1406"/>
        <v>-</v>
      </c>
      <c r="I5637" s="30">
        <f t="shared" si="1411"/>
        <v>22</v>
      </c>
      <c r="J5637" s="35" t="str">
        <f t="shared" si="1407"/>
        <v>Taurus Short Term Income Fund-Growth Option</v>
      </c>
      <c r="K5637" s="35">
        <f t="shared" si="1412"/>
        <v>66</v>
      </c>
      <c r="L5637" s="30" t="str">
        <f t="shared" si="1413"/>
        <v>2670.0288</v>
      </c>
      <c r="M5637" s="30">
        <f t="shared" si="1414"/>
        <v>76</v>
      </c>
      <c r="N5637" s="30" t="str">
        <f t="shared" si="1415"/>
        <v>2663.3537</v>
      </c>
      <c r="O5637" s="30">
        <f t="shared" si="1416"/>
        <v>86</v>
      </c>
      <c r="P5637" s="30" t="str">
        <f t="shared" si="1417"/>
        <v>2670.0288</v>
      </c>
      <c r="Q5637" s="30">
        <f t="shared" si="1418"/>
        <v>96</v>
      </c>
      <c r="R5637" s="36" t="str">
        <f t="shared" si="1419"/>
        <v>09-Aug-2017</v>
      </c>
      <c r="S5637" s="37">
        <f t="shared" si="1410"/>
        <v>2670.0288</v>
      </c>
    </row>
    <row r="5638" spans="1:19">
      <c r="A5638" s="30" t="s">
        <v>11021</v>
      </c>
      <c r="D5638" s="30" t="str">
        <f t="shared" si="1404"/>
        <v>111438</v>
      </c>
      <c r="E5638" s="30">
        <f t="shared" si="1408"/>
        <v>7</v>
      </c>
      <c r="F5638" s="30" t="str">
        <f t="shared" si="1405"/>
        <v>-</v>
      </c>
      <c r="G5638" s="30">
        <f t="shared" si="1409"/>
        <v>9</v>
      </c>
      <c r="H5638" s="30" t="str">
        <f t="shared" si="1406"/>
        <v>INF044D01658</v>
      </c>
      <c r="I5638" s="30">
        <f t="shared" si="1411"/>
        <v>22</v>
      </c>
      <c r="J5638" s="35" t="str">
        <f t="shared" si="1407"/>
        <v>Taurus Ultra Short Term Bond  Fund - Retail Weekly Div</v>
      </c>
      <c r="K5638" s="35">
        <f t="shared" si="1412"/>
        <v>77</v>
      </c>
      <c r="L5638" s="30" t="str">
        <f t="shared" si="1413"/>
        <v>941.0918</v>
      </c>
      <c r="M5638" s="30">
        <f t="shared" si="1414"/>
        <v>86</v>
      </c>
      <c r="N5638" s="30" t="str">
        <f t="shared" si="1415"/>
        <v>941.0918</v>
      </c>
      <c r="O5638" s="30">
        <f t="shared" si="1416"/>
        <v>95</v>
      </c>
      <c r="P5638" s="30" t="str">
        <f t="shared" si="1417"/>
        <v>941.0918</v>
      </c>
      <c r="Q5638" s="30">
        <f t="shared" si="1418"/>
        <v>104</v>
      </c>
      <c r="R5638" s="36" t="str">
        <f t="shared" si="1419"/>
        <v>09-Aug-2017</v>
      </c>
      <c r="S5638" s="37">
        <f t="shared" si="1410"/>
        <v>941.09180000000003</v>
      </c>
    </row>
    <row r="5639" spans="1:19">
      <c r="A5639" s="30" t="s">
        <v>6415</v>
      </c>
      <c r="D5639" s="30" t="str">
        <f t="shared" ref="D5639:D5702" si="1420">IF(ISERROR(LEFT(A5639,SEARCH(";",A5639)-1)),"",LEFT(A5639,SEARCH(";",A5639)-1))</f>
        <v>111441</v>
      </c>
      <c r="E5639" s="30">
        <f t="shared" si="1408"/>
        <v>7</v>
      </c>
      <c r="F5639" s="30" t="str">
        <f t="shared" ref="F5639:F5702" si="1421">IF($D5639="",A5639,MID($A5639,E5639+1,SEARCH(";",$A5639,E5639+1)-E5639-1))</f>
        <v>-</v>
      </c>
      <c r="G5639" s="30">
        <f t="shared" si="1409"/>
        <v>9</v>
      </c>
      <c r="H5639" s="30" t="str">
        <f t="shared" ref="H5639:H5702" si="1422">IF($D5639="","",MID($A5639,G5639+1,SEARCH(";",$A5639,G5639+1)-G5639-1))</f>
        <v>INF044D01674</v>
      </c>
      <c r="I5639" s="30">
        <f t="shared" si="1411"/>
        <v>22</v>
      </c>
      <c r="J5639" s="35" t="str">
        <f t="shared" ref="J5639:J5702" si="1423">IF($D5639="","",MID($A5639,I5639+1,SEARCH(";",$A5639,I5639+1)-I5639-1))</f>
        <v>Taurus Ultra Short Term Bond Fund - Institutional Daily Div</v>
      </c>
      <c r="K5639" s="35">
        <f t="shared" si="1412"/>
        <v>82</v>
      </c>
      <c r="L5639" s="30" t="str">
        <f t="shared" si="1413"/>
        <v>895.2542</v>
      </c>
      <c r="M5639" s="30">
        <f t="shared" si="1414"/>
        <v>91</v>
      </c>
      <c r="N5639" s="30" t="str">
        <f t="shared" si="1415"/>
        <v>895.2542</v>
      </c>
      <c r="O5639" s="30">
        <f t="shared" si="1416"/>
        <v>100</v>
      </c>
      <c r="P5639" s="30" t="str">
        <f t="shared" si="1417"/>
        <v>895.2542</v>
      </c>
      <c r="Q5639" s="30">
        <f t="shared" si="1418"/>
        <v>109</v>
      </c>
      <c r="R5639" s="36" t="str">
        <f t="shared" si="1419"/>
        <v>18-May-2017</v>
      </c>
      <c r="S5639" s="37">
        <f t="shared" si="1410"/>
        <v>895.25419999999997</v>
      </c>
    </row>
    <row r="5640" spans="1:19">
      <c r="A5640" s="30" t="s">
        <v>11022</v>
      </c>
      <c r="D5640" s="30" t="str">
        <f t="shared" si="1420"/>
        <v>111437</v>
      </c>
      <c r="E5640" s="30">
        <f t="shared" ref="E5640:E5703" si="1424">IF($D5640="","",LEN(D5640)+1)</f>
        <v>7</v>
      </c>
      <c r="F5640" s="30" t="str">
        <f t="shared" si="1421"/>
        <v>-</v>
      </c>
      <c r="G5640" s="30">
        <f t="shared" ref="G5640:G5703" si="1425">IF($D5640="","",E5640+(LEN(F5640)+1))</f>
        <v>9</v>
      </c>
      <c r="H5640" s="30" t="str">
        <f t="shared" si="1422"/>
        <v>INF044D01633</v>
      </c>
      <c r="I5640" s="30">
        <f t="shared" si="1411"/>
        <v>22</v>
      </c>
      <c r="J5640" s="35" t="str">
        <f t="shared" si="1423"/>
        <v>Taurus Ultra Short Term Bond Fund - Retails Daily Div</v>
      </c>
      <c r="K5640" s="35">
        <f t="shared" si="1412"/>
        <v>76</v>
      </c>
      <c r="L5640" s="30" t="str">
        <f t="shared" si="1413"/>
        <v>940.4920</v>
      </c>
      <c r="M5640" s="30">
        <f t="shared" si="1414"/>
        <v>85</v>
      </c>
      <c r="N5640" s="30" t="str">
        <f t="shared" si="1415"/>
        <v>940.4920</v>
      </c>
      <c r="O5640" s="30">
        <f t="shared" si="1416"/>
        <v>94</v>
      </c>
      <c r="P5640" s="30" t="str">
        <f t="shared" si="1417"/>
        <v>940.4920</v>
      </c>
      <c r="Q5640" s="30">
        <f t="shared" si="1418"/>
        <v>103</v>
      </c>
      <c r="R5640" s="36" t="str">
        <f t="shared" si="1419"/>
        <v>09-Aug-2017</v>
      </c>
      <c r="S5640" s="37">
        <f t="shared" ref="S5640:S5703" si="1426">IF(L5640="","",L5640+0)</f>
        <v>940.49199999999996</v>
      </c>
    </row>
    <row r="5641" spans="1:19">
      <c r="A5641" s="30" t="s">
        <v>11023</v>
      </c>
      <c r="D5641" s="30" t="str">
        <f t="shared" si="1420"/>
        <v>111435</v>
      </c>
      <c r="E5641" s="30">
        <f t="shared" si="1424"/>
        <v>7</v>
      </c>
      <c r="F5641" s="30" t="str">
        <f t="shared" si="1421"/>
        <v>INF044D01625</v>
      </c>
      <c r="G5641" s="30">
        <f t="shared" si="1425"/>
        <v>20</v>
      </c>
      <c r="H5641" s="30" t="str">
        <f t="shared" si="1422"/>
        <v>-</v>
      </c>
      <c r="I5641" s="30">
        <f t="shared" si="1411"/>
        <v>22</v>
      </c>
      <c r="J5641" s="35" t="str">
        <f t="shared" si="1423"/>
        <v>Taurus Ultra Short Term Bond Fund - RG</v>
      </c>
      <c r="K5641" s="35">
        <f t="shared" si="1412"/>
        <v>61</v>
      </c>
      <c r="L5641" s="30" t="str">
        <f t="shared" si="1413"/>
        <v>1761.1571</v>
      </c>
      <c r="M5641" s="30">
        <f t="shared" si="1414"/>
        <v>71</v>
      </c>
      <c r="N5641" s="30" t="str">
        <f t="shared" si="1415"/>
        <v>1761.1571</v>
      </c>
      <c r="O5641" s="30">
        <f t="shared" si="1416"/>
        <v>81</v>
      </c>
      <c r="P5641" s="30" t="str">
        <f t="shared" si="1417"/>
        <v>1761.1571</v>
      </c>
      <c r="Q5641" s="30">
        <f t="shared" si="1418"/>
        <v>91</v>
      </c>
      <c r="R5641" s="36" t="str">
        <f t="shared" si="1419"/>
        <v>09-Aug-2017</v>
      </c>
      <c r="S5641" s="37">
        <f t="shared" si="1426"/>
        <v>1761.1570999999999</v>
      </c>
    </row>
    <row r="5642" spans="1:19">
      <c r="A5642" s="30" t="s">
        <v>11024</v>
      </c>
      <c r="D5642" s="30" t="str">
        <f t="shared" si="1420"/>
        <v>111445</v>
      </c>
      <c r="E5642" s="30">
        <f t="shared" si="1424"/>
        <v>7</v>
      </c>
      <c r="F5642" s="30" t="str">
        <f t="shared" si="1421"/>
        <v>-</v>
      </c>
      <c r="G5642" s="30">
        <f t="shared" si="1425"/>
        <v>9</v>
      </c>
      <c r="H5642" s="30" t="str">
        <f t="shared" si="1422"/>
        <v>INF044D01716</v>
      </c>
      <c r="I5642" s="30">
        <f t="shared" si="1411"/>
        <v>22</v>
      </c>
      <c r="J5642" s="35" t="str">
        <f t="shared" si="1423"/>
        <v>Taurus Ultra Short Term Bond Fund - SI Daily Dividend</v>
      </c>
      <c r="K5642" s="35">
        <f t="shared" si="1412"/>
        <v>76</v>
      </c>
      <c r="L5642" s="30" t="str">
        <f t="shared" si="1413"/>
        <v>938.9979</v>
      </c>
      <c r="M5642" s="30">
        <f t="shared" si="1414"/>
        <v>85</v>
      </c>
      <c r="N5642" s="30" t="str">
        <f t="shared" si="1415"/>
        <v>938.9979</v>
      </c>
      <c r="O5642" s="30">
        <f t="shared" si="1416"/>
        <v>94</v>
      </c>
      <c r="P5642" s="30" t="str">
        <f t="shared" si="1417"/>
        <v>938.9979</v>
      </c>
      <c r="Q5642" s="30">
        <f t="shared" si="1418"/>
        <v>103</v>
      </c>
      <c r="R5642" s="36" t="str">
        <f t="shared" si="1419"/>
        <v>09-Aug-2017</v>
      </c>
      <c r="S5642" s="37">
        <f t="shared" si="1426"/>
        <v>938.99789999999996</v>
      </c>
    </row>
    <row r="5643" spans="1:19">
      <c r="A5643" s="30" t="s">
        <v>11025</v>
      </c>
      <c r="D5643" s="30" t="str">
        <f t="shared" si="1420"/>
        <v>111443</v>
      </c>
      <c r="E5643" s="30">
        <f t="shared" si="1424"/>
        <v>7</v>
      </c>
      <c r="F5643" s="30" t="str">
        <f t="shared" si="1421"/>
        <v>INF044D01708</v>
      </c>
      <c r="G5643" s="30">
        <f t="shared" si="1425"/>
        <v>20</v>
      </c>
      <c r="H5643" s="30" t="str">
        <f t="shared" si="1422"/>
        <v>-</v>
      </c>
      <c r="I5643" s="30">
        <f t="shared" si="1411"/>
        <v>22</v>
      </c>
      <c r="J5643" s="35" t="str">
        <f t="shared" si="1423"/>
        <v>Taurus Ultra Short Term Bond Fund - SI Growth</v>
      </c>
      <c r="K5643" s="35">
        <f t="shared" si="1412"/>
        <v>68</v>
      </c>
      <c r="L5643" s="30" t="str">
        <f t="shared" si="1413"/>
        <v>1829.1941</v>
      </c>
      <c r="M5643" s="30">
        <f t="shared" si="1414"/>
        <v>78</v>
      </c>
      <c r="N5643" s="30" t="str">
        <f t="shared" si="1415"/>
        <v>1829.1941</v>
      </c>
      <c r="O5643" s="30">
        <f t="shared" si="1416"/>
        <v>88</v>
      </c>
      <c r="P5643" s="30" t="str">
        <f t="shared" si="1417"/>
        <v>1829.1941</v>
      </c>
      <c r="Q5643" s="30">
        <f t="shared" si="1418"/>
        <v>98</v>
      </c>
      <c r="R5643" s="36" t="str">
        <f t="shared" si="1419"/>
        <v>09-Aug-2017</v>
      </c>
      <c r="S5643" s="37">
        <f t="shared" si="1426"/>
        <v>1829.1940999999999</v>
      </c>
    </row>
    <row r="5644" spans="1:19">
      <c r="A5644" s="30" t="s">
        <v>11026</v>
      </c>
      <c r="D5644" s="30" t="str">
        <f t="shared" si="1420"/>
        <v>111446</v>
      </c>
      <c r="E5644" s="30">
        <f t="shared" si="1424"/>
        <v>7</v>
      </c>
      <c r="F5644" s="30" t="str">
        <f t="shared" si="1421"/>
        <v>-</v>
      </c>
      <c r="G5644" s="30">
        <f t="shared" si="1425"/>
        <v>9</v>
      </c>
      <c r="H5644" s="30" t="str">
        <f t="shared" si="1422"/>
        <v>INF044D01724</v>
      </c>
      <c r="I5644" s="30">
        <f t="shared" si="1411"/>
        <v>22</v>
      </c>
      <c r="J5644" s="35" t="str">
        <f t="shared" si="1423"/>
        <v>Taurus Ultra Short Term Bond Fund - SI Weekly Dividend</v>
      </c>
      <c r="K5644" s="35">
        <f t="shared" si="1412"/>
        <v>77</v>
      </c>
      <c r="L5644" s="30" t="str">
        <f t="shared" si="1413"/>
        <v>939.9315</v>
      </c>
      <c r="M5644" s="30">
        <f t="shared" si="1414"/>
        <v>86</v>
      </c>
      <c r="N5644" s="30" t="str">
        <f t="shared" si="1415"/>
        <v>939.9315</v>
      </c>
      <c r="O5644" s="30">
        <f t="shared" si="1416"/>
        <v>95</v>
      </c>
      <c r="P5644" s="30" t="str">
        <f t="shared" si="1417"/>
        <v>939.9315</v>
      </c>
      <c r="Q5644" s="30">
        <f t="shared" si="1418"/>
        <v>104</v>
      </c>
      <c r="R5644" s="36" t="str">
        <f t="shared" si="1419"/>
        <v>09-Aug-2017</v>
      </c>
      <c r="S5644" s="37">
        <f t="shared" si="1426"/>
        <v>939.93150000000003</v>
      </c>
    </row>
    <row r="5645" spans="1:19" ht="26">
      <c r="A5645" s="30" t="s">
        <v>11027</v>
      </c>
      <c r="D5645" s="30" t="str">
        <f t="shared" si="1420"/>
        <v>118895</v>
      </c>
      <c r="E5645" s="30">
        <f t="shared" si="1424"/>
        <v>7</v>
      </c>
      <c r="F5645" s="30" t="str">
        <f t="shared" si="1421"/>
        <v>-</v>
      </c>
      <c r="G5645" s="30">
        <f t="shared" si="1425"/>
        <v>9</v>
      </c>
      <c r="H5645" s="30" t="str">
        <f t="shared" si="1422"/>
        <v>INF044D01DF6</v>
      </c>
      <c r="I5645" s="30">
        <f t="shared" ref="I5645:I5708" si="1427">IF($D5645="","",G5645+LEN(H5645)+1)</f>
        <v>22</v>
      </c>
      <c r="J5645" s="35" t="str">
        <f t="shared" si="1423"/>
        <v>Taurus Ultra Short Term Bond Fund-Direct Plan-Super Inst Daily Dividend Option</v>
      </c>
      <c r="K5645" s="35">
        <f t="shared" ref="K5645:K5708" si="1428">IF($D5645="","",I5645+LEN(J5645)+1)</f>
        <v>101</v>
      </c>
      <c r="L5645" s="30" t="str">
        <f t="shared" ref="L5645:L5708" si="1429">IF($D5645="","",MID($A5645,K5645+1,SEARCH(";",$A5645,K5645+1)-K5645-1))</f>
        <v>941.7663</v>
      </c>
      <c r="M5645" s="30">
        <f t="shared" ref="M5645:M5708" si="1430">IF($D5645="","",K5645+LEN(L5645)+1)</f>
        <v>110</v>
      </c>
      <c r="N5645" s="30" t="str">
        <f t="shared" ref="N5645:N5708" si="1431">IF($D5645="","",MID($A5645,M5645+1,SEARCH(";",$A5645,M5645+1)-M5645-1))</f>
        <v>941.7663</v>
      </c>
      <c r="O5645" s="30">
        <f t="shared" ref="O5645:O5708" si="1432">IF($D5645="","",M5645+LEN(N5645)+1)</f>
        <v>119</v>
      </c>
      <c r="P5645" s="30" t="str">
        <f t="shared" ref="P5645:P5708" si="1433">IF($D5645="","",MID($A5645,O5645+1,SEARCH(";",$A5645,O5645+1)-O5645-1))</f>
        <v>941.7663</v>
      </c>
      <c r="Q5645" s="30">
        <f t="shared" ref="Q5645:Q5708" si="1434">IF($D5645="","",O5645+LEN(P5645)+1)</f>
        <v>128</v>
      </c>
      <c r="R5645" s="36" t="str">
        <f t="shared" ref="R5645:R5708" si="1435">IF($D5645="","",MID($A5645,Q5645+1,15))</f>
        <v>09-Aug-2017</v>
      </c>
      <c r="S5645" s="37">
        <f t="shared" si="1426"/>
        <v>941.7663</v>
      </c>
    </row>
    <row r="5646" spans="1:19" ht="26">
      <c r="A5646" s="30" t="s">
        <v>11028</v>
      </c>
      <c r="D5646" s="30" t="str">
        <f t="shared" si="1420"/>
        <v>118894</v>
      </c>
      <c r="E5646" s="30">
        <f t="shared" si="1424"/>
        <v>7</v>
      </c>
      <c r="F5646" s="30" t="str">
        <f t="shared" si="1421"/>
        <v>INF044D01DH2</v>
      </c>
      <c r="G5646" s="30">
        <f t="shared" si="1425"/>
        <v>20</v>
      </c>
      <c r="H5646" s="30" t="str">
        <f t="shared" si="1422"/>
        <v>-</v>
      </c>
      <c r="I5646" s="30">
        <f t="shared" si="1427"/>
        <v>22</v>
      </c>
      <c r="J5646" s="35" t="str">
        <f t="shared" si="1423"/>
        <v>Taurus Ultra Short Term Bond Fund-Direct Plan-Super Inst Growth Option</v>
      </c>
      <c r="K5646" s="35">
        <f t="shared" si="1428"/>
        <v>93</v>
      </c>
      <c r="L5646" s="30" t="str">
        <f t="shared" si="1429"/>
        <v>1856.1366</v>
      </c>
      <c r="M5646" s="30">
        <f t="shared" si="1430"/>
        <v>103</v>
      </c>
      <c r="N5646" s="30" t="str">
        <f t="shared" si="1431"/>
        <v>1856.1366</v>
      </c>
      <c r="O5646" s="30">
        <f t="shared" si="1432"/>
        <v>113</v>
      </c>
      <c r="P5646" s="30" t="str">
        <f t="shared" si="1433"/>
        <v>1856.1366</v>
      </c>
      <c r="Q5646" s="30">
        <f t="shared" si="1434"/>
        <v>123</v>
      </c>
      <c r="R5646" s="36" t="str">
        <f t="shared" si="1435"/>
        <v>09-Aug-2017</v>
      </c>
      <c r="S5646" s="37">
        <f t="shared" si="1426"/>
        <v>1856.1366</v>
      </c>
    </row>
    <row r="5647" spans="1:19" ht="26">
      <c r="A5647" s="30" t="s">
        <v>11029</v>
      </c>
      <c r="D5647" s="30" t="str">
        <f t="shared" si="1420"/>
        <v>118896</v>
      </c>
      <c r="E5647" s="30">
        <f t="shared" si="1424"/>
        <v>7</v>
      </c>
      <c r="F5647" s="30" t="str">
        <f t="shared" si="1421"/>
        <v>-</v>
      </c>
      <c r="G5647" s="30">
        <f t="shared" si="1425"/>
        <v>9</v>
      </c>
      <c r="H5647" s="30" t="str">
        <f t="shared" si="1422"/>
        <v>INF044D01DG4</v>
      </c>
      <c r="I5647" s="30">
        <f t="shared" si="1427"/>
        <v>22</v>
      </c>
      <c r="J5647" s="35" t="str">
        <f t="shared" si="1423"/>
        <v>Taurus Ultra Short Term Bond Fund-Direct Plan-Super Inst Weekly Dividend Option</v>
      </c>
      <c r="K5647" s="35">
        <f t="shared" si="1428"/>
        <v>102</v>
      </c>
      <c r="L5647" s="30" t="str">
        <f t="shared" si="1429"/>
        <v>942.7620</v>
      </c>
      <c r="M5647" s="30">
        <f t="shared" si="1430"/>
        <v>111</v>
      </c>
      <c r="N5647" s="30" t="str">
        <f t="shared" si="1431"/>
        <v>942.7620</v>
      </c>
      <c r="O5647" s="30">
        <f t="shared" si="1432"/>
        <v>120</v>
      </c>
      <c r="P5647" s="30" t="str">
        <f t="shared" si="1433"/>
        <v>942.7620</v>
      </c>
      <c r="Q5647" s="30">
        <f t="shared" si="1434"/>
        <v>129</v>
      </c>
      <c r="R5647" s="36" t="str">
        <f t="shared" si="1435"/>
        <v>09-Aug-2017</v>
      </c>
      <c r="S5647" s="37">
        <f t="shared" si="1426"/>
        <v>942.76199999999994</v>
      </c>
    </row>
    <row r="5648" spans="1:19">
      <c r="A5648" s="30" t="s">
        <v>97</v>
      </c>
      <c r="D5648" s="30" t="str">
        <f t="shared" si="1420"/>
        <v/>
      </c>
      <c r="E5648" s="30" t="str">
        <f t="shared" si="1424"/>
        <v/>
      </c>
      <c r="F5648" s="30" t="str">
        <f t="shared" si="1421"/>
        <v xml:space="preserve"> </v>
      </c>
      <c r="G5648" s="30" t="str">
        <f t="shared" si="1425"/>
        <v/>
      </c>
      <c r="H5648" s="30" t="str">
        <f t="shared" si="1422"/>
        <v/>
      </c>
      <c r="I5648" s="30" t="str">
        <f t="shared" si="1427"/>
        <v/>
      </c>
      <c r="J5648" s="35" t="str">
        <f t="shared" si="1423"/>
        <v/>
      </c>
      <c r="K5648" s="35" t="str">
        <f t="shared" si="1428"/>
        <v/>
      </c>
      <c r="L5648" s="30" t="str">
        <f t="shared" si="1429"/>
        <v/>
      </c>
      <c r="M5648" s="30" t="str">
        <f t="shared" si="1430"/>
        <v/>
      </c>
      <c r="N5648" s="30" t="str">
        <f t="shared" si="1431"/>
        <v/>
      </c>
      <c r="O5648" s="30" t="str">
        <f t="shared" si="1432"/>
        <v/>
      </c>
      <c r="P5648" s="30" t="str">
        <f t="shared" si="1433"/>
        <v/>
      </c>
      <c r="Q5648" s="30" t="str">
        <f t="shared" si="1434"/>
        <v/>
      </c>
      <c r="R5648" s="36" t="str">
        <f t="shared" si="1435"/>
        <v/>
      </c>
      <c r="S5648" s="37" t="str">
        <f t="shared" si="1426"/>
        <v/>
      </c>
    </row>
    <row r="5649" spans="1:19">
      <c r="A5649" s="30" t="s">
        <v>6042</v>
      </c>
      <c r="D5649" s="30" t="str">
        <f t="shared" si="1420"/>
        <v/>
      </c>
      <c r="E5649" s="30" t="str">
        <f t="shared" si="1424"/>
        <v/>
      </c>
      <c r="F5649" s="30" t="str">
        <f t="shared" si="1421"/>
        <v>Union Mutual Fund</v>
      </c>
      <c r="G5649" s="30" t="str">
        <f t="shared" si="1425"/>
        <v/>
      </c>
      <c r="H5649" s="30" t="str">
        <f t="shared" si="1422"/>
        <v/>
      </c>
      <c r="I5649" s="30" t="str">
        <f t="shared" si="1427"/>
        <v/>
      </c>
      <c r="J5649" s="35" t="str">
        <f t="shared" si="1423"/>
        <v/>
      </c>
      <c r="K5649" s="35" t="str">
        <f t="shared" si="1428"/>
        <v/>
      </c>
      <c r="L5649" s="30" t="str">
        <f t="shared" si="1429"/>
        <v/>
      </c>
      <c r="M5649" s="30" t="str">
        <f t="shared" si="1430"/>
        <v/>
      </c>
      <c r="N5649" s="30" t="str">
        <f t="shared" si="1431"/>
        <v/>
      </c>
      <c r="O5649" s="30" t="str">
        <f t="shared" si="1432"/>
        <v/>
      </c>
      <c r="P5649" s="30" t="str">
        <f t="shared" si="1433"/>
        <v/>
      </c>
      <c r="Q5649" s="30" t="str">
        <f t="shared" si="1434"/>
        <v/>
      </c>
      <c r="R5649" s="36" t="str">
        <f t="shared" si="1435"/>
        <v/>
      </c>
      <c r="S5649" s="37" t="str">
        <f t="shared" si="1426"/>
        <v/>
      </c>
    </row>
    <row r="5650" spans="1:19">
      <c r="A5650" s="30" t="s">
        <v>97</v>
      </c>
      <c r="D5650" s="30" t="str">
        <f t="shared" si="1420"/>
        <v/>
      </c>
      <c r="E5650" s="30" t="str">
        <f t="shared" si="1424"/>
        <v/>
      </c>
      <c r="F5650" s="30" t="str">
        <f t="shared" si="1421"/>
        <v xml:space="preserve"> </v>
      </c>
      <c r="G5650" s="30" t="str">
        <f t="shared" si="1425"/>
        <v/>
      </c>
      <c r="H5650" s="30" t="str">
        <f t="shared" si="1422"/>
        <v/>
      </c>
      <c r="I5650" s="30" t="str">
        <f t="shared" si="1427"/>
        <v/>
      </c>
      <c r="J5650" s="35" t="str">
        <f t="shared" si="1423"/>
        <v/>
      </c>
      <c r="K5650" s="35" t="str">
        <f t="shared" si="1428"/>
        <v/>
      </c>
      <c r="L5650" s="30" t="str">
        <f t="shared" si="1429"/>
        <v/>
      </c>
      <c r="M5650" s="30" t="str">
        <f t="shared" si="1430"/>
        <v/>
      </c>
      <c r="N5650" s="30" t="str">
        <f t="shared" si="1431"/>
        <v/>
      </c>
      <c r="O5650" s="30" t="str">
        <f t="shared" si="1432"/>
        <v/>
      </c>
      <c r="P5650" s="30" t="str">
        <f t="shared" si="1433"/>
        <v/>
      </c>
      <c r="Q5650" s="30" t="str">
        <f t="shared" si="1434"/>
        <v/>
      </c>
      <c r="R5650" s="36" t="str">
        <f t="shared" si="1435"/>
        <v/>
      </c>
      <c r="S5650" s="37" t="str">
        <f t="shared" si="1426"/>
        <v/>
      </c>
    </row>
    <row r="5651" spans="1:19">
      <c r="A5651" s="30" t="s">
        <v>11030</v>
      </c>
      <c r="D5651" s="30" t="str">
        <f t="shared" si="1420"/>
        <v>119310</v>
      </c>
      <c r="E5651" s="30">
        <f t="shared" si="1424"/>
        <v>7</v>
      </c>
      <c r="F5651" s="30" t="str">
        <f t="shared" si="1421"/>
        <v>INF582M01815</v>
      </c>
      <c r="G5651" s="30">
        <f t="shared" si="1425"/>
        <v>20</v>
      </c>
      <c r="H5651" s="30" t="str">
        <f t="shared" si="1422"/>
        <v>INF582M01807</v>
      </c>
      <c r="I5651" s="30">
        <f t="shared" si="1427"/>
        <v>33</v>
      </c>
      <c r="J5651" s="35" t="str">
        <f t="shared" si="1423"/>
        <v>Union Dynamic Bond Fund - Direct Plan - Dividend Option</v>
      </c>
      <c r="K5651" s="35">
        <f t="shared" si="1428"/>
        <v>89</v>
      </c>
      <c r="L5651" s="30" t="str">
        <f t="shared" si="1429"/>
        <v>11.7968</v>
      </c>
      <c r="M5651" s="30">
        <f t="shared" si="1430"/>
        <v>97</v>
      </c>
      <c r="N5651" s="30" t="str">
        <f t="shared" si="1431"/>
        <v>11.7378</v>
      </c>
      <c r="O5651" s="30">
        <f t="shared" si="1432"/>
        <v>105</v>
      </c>
      <c r="P5651" s="30" t="str">
        <f t="shared" si="1433"/>
        <v>11.7968</v>
      </c>
      <c r="Q5651" s="30">
        <f t="shared" si="1434"/>
        <v>113</v>
      </c>
      <c r="R5651" s="36" t="str">
        <f t="shared" si="1435"/>
        <v>09-Aug-2017</v>
      </c>
      <c r="S5651" s="37">
        <f t="shared" si="1426"/>
        <v>11.796799999999999</v>
      </c>
    </row>
    <row r="5652" spans="1:19">
      <c r="A5652" s="30" t="s">
        <v>11031</v>
      </c>
      <c r="D5652" s="30" t="str">
        <f t="shared" si="1420"/>
        <v>119311</v>
      </c>
      <c r="E5652" s="30">
        <f t="shared" si="1424"/>
        <v>7</v>
      </c>
      <c r="F5652" s="30" t="str">
        <f t="shared" si="1421"/>
        <v>INF582M01799</v>
      </c>
      <c r="G5652" s="30">
        <f t="shared" si="1425"/>
        <v>20</v>
      </c>
      <c r="H5652" s="30" t="str">
        <f t="shared" si="1422"/>
        <v>-</v>
      </c>
      <c r="I5652" s="30">
        <f t="shared" si="1427"/>
        <v>22</v>
      </c>
      <c r="J5652" s="35" t="str">
        <f t="shared" si="1423"/>
        <v>Union Dynamic Bond Fund - Direct Plan - Growth Option</v>
      </c>
      <c r="K5652" s="35">
        <f t="shared" si="1428"/>
        <v>76</v>
      </c>
      <c r="L5652" s="30" t="str">
        <f t="shared" si="1429"/>
        <v>15.5687</v>
      </c>
      <c r="M5652" s="30">
        <f t="shared" si="1430"/>
        <v>84</v>
      </c>
      <c r="N5652" s="30" t="str">
        <f t="shared" si="1431"/>
        <v>15.4909</v>
      </c>
      <c r="O5652" s="30">
        <f t="shared" si="1432"/>
        <v>92</v>
      </c>
      <c r="P5652" s="30" t="str">
        <f t="shared" si="1433"/>
        <v>15.5687</v>
      </c>
      <c r="Q5652" s="30">
        <f t="shared" si="1434"/>
        <v>100</v>
      </c>
      <c r="R5652" s="36" t="str">
        <f t="shared" si="1435"/>
        <v>09-Aug-2017</v>
      </c>
      <c r="S5652" s="37">
        <f t="shared" si="1426"/>
        <v>15.5687</v>
      </c>
    </row>
    <row r="5653" spans="1:19">
      <c r="A5653" s="30" t="s">
        <v>11032</v>
      </c>
      <c r="D5653" s="30" t="str">
        <f t="shared" si="1420"/>
        <v>116556</v>
      </c>
      <c r="E5653" s="30">
        <f t="shared" si="1424"/>
        <v>7</v>
      </c>
      <c r="F5653" s="30" t="str">
        <f t="shared" si="1421"/>
        <v>INF582M01351</v>
      </c>
      <c r="G5653" s="30">
        <f t="shared" si="1425"/>
        <v>20</v>
      </c>
      <c r="H5653" s="30" t="str">
        <f t="shared" si="1422"/>
        <v>INF582M01344</v>
      </c>
      <c r="I5653" s="30">
        <f t="shared" si="1427"/>
        <v>33</v>
      </c>
      <c r="J5653" s="35" t="str">
        <f t="shared" si="1423"/>
        <v>Union Dynamic Bond Fund - Dividend Option</v>
      </c>
      <c r="K5653" s="35">
        <f t="shared" si="1428"/>
        <v>75</v>
      </c>
      <c r="L5653" s="30" t="str">
        <f t="shared" si="1429"/>
        <v>11.3107</v>
      </c>
      <c r="M5653" s="30">
        <f t="shared" si="1430"/>
        <v>83</v>
      </c>
      <c r="N5653" s="30" t="str">
        <f t="shared" si="1431"/>
        <v>11.2541</v>
      </c>
      <c r="O5653" s="30">
        <f t="shared" si="1432"/>
        <v>91</v>
      </c>
      <c r="P5653" s="30" t="str">
        <f t="shared" si="1433"/>
        <v>11.3107</v>
      </c>
      <c r="Q5653" s="30">
        <f t="shared" si="1434"/>
        <v>99</v>
      </c>
      <c r="R5653" s="36" t="str">
        <f t="shared" si="1435"/>
        <v>09-Aug-2017</v>
      </c>
      <c r="S5653" s="37">
        <f t="shared" si="1426"/>
        <v>11.310700000000001</v>
      </c>
    </row>
    <row r="5654" spans="1:19">
      <c r="A5654" s="30" t="s">
        <v>11033</v>
      </c>
      <c r="D5654" s="30" t="str">
        <f t="shared" si="1420"/>
        <v>116555</v>
      </c>
      <c r="E5654" s="30">
        <f t="shared" si="1424"/>
        <v>7</v>
      </c>
      <c r="F5654" s="30" t="str">
        <f t="shared" si="1421"/>
        <v>INF582M01336</v>
      </c>
      <c r="G5654" s="30">
        <f t="shared" si="1425"/>
        <v>20</v>
      </c>
      <c r="H5654" s="30" t="str">
        <f t="shared" si="1422"/>
        <v>-</v>
      </c>
      <c r="I5654" s="30">
        <f t="shared" si="1427"/>
        <v>22</v>
      </c>
      <c r="J5654" s="35" t="str">
        <f t="shared" si="1423"/>
        <v>Union Dynamic Bond Fund - Growth Option</v>
      </c>
      <c r="K5654" s="35">
        <f t="shared" si="1428"/>
        <v>62</v>
      </c>
      <c r="L5654" s="30" t="str">
        <f t="shared" si="1429"/>
        <v>15.0508</v>
      </c>
      <c r="M5654" s="30">
        <f t="shared" si="1430"/>
        <v>70</v>
      </c>
      <c r="N5654" s="30" t="str">
        <f t="shared" si="1431"/>
        <v>14.9755</v>
      </c>
      <c r="O5654" s="30">
        <f t="shared" si="1432"/>
        <v>78</v>
      </c>
      <c r="P5654" s="30" t="str">
        <f t="shared" si="1433"/>
        <v>15.0508</v>
      </c>
      <c r="Q5654" s="30">
        <f t="shared" si="1434"/>
        <v>86</v>
      </c>
      <c r="R5654" s="36" t="str">
        <f t="shared" si="1435"/>
        <v>09-Aug-2017</v>
      </c>
      <c r="S5654" s="37">
        <f t="shared" si="1426"/>
        <v>15.050800000000001</v>
      </c>
    </row>
    <row r="5655" spans="1:19">
      <c r="A5655" s="30" t="s">
        <v>11034</v>
      </c>
      <c r="D5655" s="30" t="str">
        <f t="shared" si="1420"/>
        <v>117282</v>
      </c>
      <c r="E5655" s="30">
        <f t="shared" si="1424"/>
        <v>7</v>
      </c>
      <c r="F5655" s="30" t="str">
        <f t="shared" si="1421"/>
        <v>-</v>
      </c>
      <c r="G5655" s="30">
        <f t="shared" si="1425"/>
        <v>9</v>
      </c>
      <c r="H5655" s="30" t="str">
        <f t="shared" si="1422"/>
        <v>INF582M01385</v>
      </c>
      <c r="I5655" s="30">
        <f t="shared" si="1427"/>
        <v>22</v>
      </c>
      <c r="J5655" s="35" t="str">
        <f t="shared" si="1423"/>
        <v>Union Ultra Short Term Debt Fund - Daily Dividend Option</v>
      </c>
      <c r="K5655" s="35">
        <f t="shared" si="1428"/>
        <v>79</v>
      </c>
      <c r="L5655" s="30" t="str">
        <f t="shared" si="1429"/>
        <v>1001.7531</v>
      </c>
      <c r="M5655" s="30">
        <f t="shared" si="1430"/>
        <v>89</v>
      </c>
      <c r="N5655" s="30" t="str">
        <f t="shared" si="1431"/>
        <v>1001.7531</v>
      </c>
      <c r="O5655" s="30">
        <f t="shared" si="1432"/>
        <v>99</v>
      </c>
      <c r="P5655" s="30" t="str">
        <f t="shared" si="1433"/>
        <v>1001.7531</v>
      </c>
      <c r="Q5655" s="30">
        <f t="shared" si="1434"/>
        <v>109</v>
      </c>
      <c r="R5655" s="36" t="str">
        <f t="shared" si="1435"/>
        <v>09-Aug-2017</v>
      </c>
      <c r="S5655" s="37">
        <f t="shared" si="1426"/>
        <v>1001.7531</v>
      </c>
    </row>
    <row r="5656" spans="1:19" ht="26">
      <c r="A5656" s="30" t="s">
        <v>11035</v>
      </c>
      <c r="D5656" s="30" t="str">
        <f t="shared" si="1420"/>
        <v>119320</v>
      </c>
      <c r="E5656" s="30">
        <f t="shared" si="1424"/>
        <v>7</v>
      </c>
      <c r="F5656" s="30" t="str">
        <f t="shared" si="1421"/>
        <v>-</v>
      </c>
      <c r="G5656" s="30">
        <f t="shared" si="1425"/>
        <v>9</v>
      </c>
      <c r="H5656" s="30" t="str">
        <f t="shared" si="1422"/>
        <v>INF582M01849</v>
      </c>
      <c r="I5656" s="30">
        <f t="shared" si="1427"/>
        <v>22</v>
      </c>
      <c r="J5656" s="35" t="str">
        <f t="shared" si="1423"/>
        <v>Union Ultra Short Term Debt Fund - Direct Plan - Daily Dividend Option</v>
      </c>
      <c r="K5656" s="35">
        <f t="shared" si="1428"/>
        <v>93</v>
      </c>
      <c r="L5656" s="30" t="str">
        <f t="shared" si="1429"/>
        <v>1001.7531</v>
      </c>
      <c r="M5656" s="30">
        <f t="shared" si="1430"/>
        <v>103</v>
      </c>
      <c r="N5656" s="30" t="str">
        <f t="shared" si="1431"/>
        <v>1001.7531</v>
      </c>
      <c r="O5656" s="30">
        <f t="shared" si="1432"/>
        <v>113</v>
      </c>
      <c r="P5656" s="30" t="str">
        <f t="shared" si="1433"/>
        <v>1001.7531</v>
      </c>
      <c r="Q5656" s="30">
        <f t="shared" si="1434"/>
        <v>123</v>
      </c>
      <c r="R5656" s="36" t="str">
        <f t="shared" si="1435"/>
        <v>09-Aug-2017</v>
      </c>
      <c r="S5656" s="37">
        <f t="shared" si="1426"/>
        <v>1001.7531</v>
      </c>
    </row>
    <row r="5657" spans="1:19" ht="26">
      <c r="A5657" s="30" t="s">
        <v>11036</v>
      </c>
      <c r="D5657" s="30" t="str">
        <f t="shared" si="1420"/>
        <v>119322</v>
      </c>
      <c r="E5657" s="30">
        <f t="shared" si="1424"/>
        <v>7</v>
      </c>
      <c r="F5657" s="30" t="str">
        <f t="shared" si="1421"/>
        <v>INF582M01880</v>
      </c>
      <c r="G5657" s="30">
        <f t="shared" si="1425"/>
        <v>20</v>
      </c>
      <c r="H5657" s="30" t="str">
        <f t="shared" si="1422"/>
        <v>INF582M01864</v>
      </c>
      <c r="I5657" s="30">
        <f t="shared" si="1427"/>
        <v>33</v>
      </c>
      <c r="J5657" s="35" t="str">
        <f t="shared" si="1423"/>
        <v>Union Ultra Short Term Debt Fund - Direct Plan - Fortnightly Dividend Option</v>
      </c>
      <c r="K5657" s="35">
        <f t="shared" si="1428"/>
        <v>110</v>
      </c>
      <c r="L5657" s="30" t="str">
        <f t="shared" si="1429"/>
        <v>1005.0158</v>
      </c>
      <c r="M5657" s="30">
        <f t="shared" si="1430"/>
        <v>120</v>
      </c>
      <c r="N5657" s="30" t="str">
        <f t="shared" si="1431"/>
        <v>1005.0158</v>
      </c>
      <c r="O5657" s="30">
        <f t="shared" si="1432"/>
        <v>130</v>
      </c>
      <c r="P5657" s="30" t="str">
        <f t="shared" si="1433"/>
        <v>1005.0158</v>
      </c>
      <c r="Q5657" s="30">
        <f t="shared" si="1434"/>
        <v>140</v>
      </c>
      <c r="R5657" s="36" t="str">
        <f t="shared" si="1435"/>
        <v>09-Aug-2017</v>
      </c>
      <c r="S5657" s="37">
        <f t="shared" si="1426"/>
        <v>1005.0158</v>
      </c>
    </row>
    <row r="5658" spans="1:19" ht="26">
      <c r="A5658" s="30" t="s">
        <v>11037</v>
      </c>
      <c r="D5658" s="30" t="str">
        <f t="shared" si="1420"/>
        <v>119318</v>
      </c>
      <c r="E5658" s="30">
        <f t="shared" si="1424"/>
        <v>7</v>
      </c>
      <c r="F5658" s="30" t="str">
        <f t="shared" si="1421"/>
        <v>INF582M01831</v>
      </c>
      <c r="G5658" s="30">
        <f t="shared" si="1425"/>
        <v>20</v>
      </c>
      <c r="H5658" s="30" t="str">
        <f t="shared" si="1422"/>
        <v>-</v>
      </c>
      <c r="I5658" s="30">
        <f t="shared" si="1427"/>
        <v>22</v>
      </c>
      <c r="J5658" s="35" t="str">
        <f t="shared" si="1423"/>
        <v>Union Ultra Short Term Debt Fund - Direct Plan - Growth Option</v>
      </c>
      <c r="K5658" s="35">
        <f t="shared" si="1428"/>
        <v>85</v>
      </c>
      <c r="L5658" s="30" t="str">
        <f t="shared" si="1429"/>
        <v>1528.8340</v>
      </c>
      <c r="M5658" s="30">
        <f t="shared" si="1430"/>
        <v>95</v>
      </c>
      <c r="N5658" s="30" t="str">
        <f t="shared" si="1431"/>
        <v>1528.8340</v>
      </c>
      <c r="O5658" s="30">
        <f t="shared" si="1432"/>
        <v>105</v>
      </c>
      <c r="P5658" s="30" t="str">
        <f t="shared" si="1433"/>
        <v>1528.8340</v>
      </c>
      <c r="Q5658" s="30">
        <f t="shared" si="1434"/>
        <v>115</v>
      </c>
      <c r="R5658" s="36" t="str">
        <f t="shared" si="1435"/>
        <v>09-Aug-2017</v>
      </c>
      <c r="S5658" s="37">
        <f t="shared" si="1426"/>
        <v>1528.8340000000001</v>
      </c>
    </row>
    <row r="5659" spans="1:19" ht="26">
      <c r="A5659" s="30" t="s">
        <v>11038</v>
      </c>
      <c r="D5659" s="30" t="str">
        <f t="shared" si="1420"/>
        <v>119319</v>
      </c>
      <c r="E5659" s="30">
        <f t="shared" si="1424"/>
        <v>7</v>
      </c>
      <c r="F5659" s="30" t="str">
        <f t="shared" si="1421"/>
        <v>INF582M01898</v>
      </c>
      <c r="G5659" s="30">
        <f t="shared" si="1425"/>
        <v>20</v>
      </c>
      <c r="H5659" s="30" t="str">
        <f t="shared" si="1422"/>
        <v>INF582M01872</v>
      </c>
      <c r="I5659" s="30">
        <f t="shared" si="1427"/>
        <v>33</v>
      </c>
      <c r="J5659" s="35" t="str">
        <f t="shared" si="1423"/>
        <v>Union Ultra Short Term Debt Fund - Direct Plan - Monthly Dividend Option</v>
      </c>
      <c r="K5659" s="35">
        <f t="shared" si="1428"/>
        <v>106</v>
      </c>
      <c r="L5659" s="30" t="str">
        <f t="shared" si="1429"/>
        <v>1005.5120</v>
      </c>
      <c r="M5659" s="30">
        <f t="shared" si="1430"/>
        <v>116</v>
      </c>
      <c r="N5659" s="30" t="str">
        <f t="shared" si="1431"/>
        <v>1005.5120</v>
      </c>
      <c r="O5659" s="30">
        <f t="shared" si="1432"/>
        <v>126</v>
      </c>
      <c r="P5659" s="30" t="str">
        <f t="shared" si="1433"/>
        <v>1005.5120</v>
      </c>
      <c r="Q5659" s="30">
        <f t="shared" si="1434"/>
        <v>136</v>
      </c>
      <c r="R5659" s="36" t="str">
        <f t="shared" si="1435"/>
        <v>09-Aug-2017</v>
      </c>
      <c r="S5659" s="37">
        <f t="shared" si="1426"/>
        <v>1005.5119999999999</v>
      </c>
    </row>
    <row r="5660" spans="1:19" ht="26">
      <c r="A5660" s="30" t="s">
        <v>11039</v>
      </c>
      <c r="D5660" s="30" t="str">
        <f t="shared" si="1420"/>
        <v>119321</v>
      </c>
      <c r="E5660" s="30">
        <f t="shared" si="1424"/>
        <v>7</v>
      </c>
      <c r="F5660" s="30" t="str">
        <f t="shared" si="1421"/>
        <v>-</v>
      </c>
      <c r="G5660" s="30">
        <f t="shared" si="1425"/>
        <v>9</v>
      </c>
      <c r="H5660" s="30" t="str">
        <f t="shared" si="1422"/>
        <v>INF582M01856</v>
      </c>
      <c r="I5660" s="30">
        <f t="shared" si="1427"/>
        <v>22</v>
      </c>
      <c r="J5660" s="35" t="str">
        <f t="shared" si="1423"/>
        <v>Union Ultra Short Term Debt Fund - Direct Plan - Weekly Dividend Option</v>
      </c>
      <c r="K5660" s="35">
        <f t="shared" si="1428"/>
        <v>94</v>
      </c>
      <c r="L5660" s="30" t="str">
        <f t="shared" si="1429"/>
        <v>1004.3623</v>
      </c>
      <c r="M5660" s="30">
        <f t="shared" si="1430"/>
        <v>104</v>
      </c>
      <c r="N5660" s="30" t="str">
        <f t="shared" si="1431"/>
        <v>1004.3623</v>
      </c>
      <c r="O5660" s="30">
        <f t="shared" si="1432"/>
        <v>114</v>
      </c>
      <c r="P5660" s="30" t="str">
        <f t="shared" si="1433"/>
        <v>1004.3623</v>
      </c>
      <c r="Q5660" s="30">
        <f t="shared" si="1434"/>
        <v>124</v>
      </c>
      <c r="R5660" s="36" t="str">
        <f t="shared" si="1435"/>
        <v>09-Aug-2017</v>
      </c>
      <c r="S5660" s="37">
        <f t="shared" si="1426"/>
        <v>1004.3623</v>
      </c>
    </row>
    <row r="5661" spans="1:19" ht="26">
      <c r="A5661" s="30" t="s">
        <v>11040</v>
      </c>
      <c r="D5661" s="30" t="str">
        <f t="shared" si="1420"/>
        <v>117280</v>
      </c>
      <c r="E5661" s="30">
        <f t="shared" si="1424"/>
        <v>7</v>
      </c>
      <c r="F5661" s="30" t="str">
        <f t="shared" si="1421"/>
        <v>INF582M01427</v>
      </c>
      <c r="G5661" s="30">
        <f t="shared" si="1425"/>
        <v>20</v>
      </c>
      <c r="H5661" s="30" t="str">
        <f t="shared" si="1422"/>
        <v>INF582M01401</v>
      </c>
      <c r="I5661" s="30">
        <f t="shared" si="1427"/>
        <v>33</v>
      </c>
      <c r="J5661" s="35" t="str">
        <f t="shared" si="1423"/>
        <v>Union Ultra Short Term Debt Fund - Fortnightly Dividend Option</v>
      </c>
      <c r="K5661" s="35">
        <f t="shared" si="1428"/>
        <v>96</v>
      </c>
      <c r="L5661" s="30" t="str">
        <f t="shared" si="1429"/>
        <v>1004.9931</v>
      </c>
      <c r="M5661" s="30">
        <f t="shared" si="1430"/>
        <v>106</v>
      </c>
      <c r="N5661" s="30" t="str">
        <f t="shared" si="1431"/>
        <v>1004.9931</v>
      </c>
      <c r="O5661" s="30">
        <f t="shared" si="1432"/>
        <v>116</v>
      </c>
      <c r="P5661" s="30" t="str">
        <f t="shared" si="1433"/>
        <v>1004.9931</v>
      </c>
      <c r="Q5661" s="30">
        <f t="shared" si="1434"/>
        <v>126</v>
      </c>
      <c r="R5661" s="36" t="str">
        <f t="shared" si="1435"/>
        <v>09-Aug-2017</v>
      </c>
      <c r="S5661" s="37">
        <f t="shared" si="1426"/>
        <v>1004.9931</v>
      </c>
    </row>
    <row r="5662" spans="1:19">
      <c r="A5662" s="30" t="s">
        <v>11041</v>
      </c>
      <c r="D5662" s="30" t="str">
        <f t="shared" si="1420"/>
        <v>117281</v>
      </c>
      <c r="E5662" s="30">
        <f t="shared" si="1424"/>
        <v>7</v>
      </c>
      <c r="F5662" s="30" t="str">
        <f t="shared" si="1421"/>
        <v>INF582M01377</v>
      </c>
      <c r="G5662" s="30">
        <f t="shared" si="1425"/>
        <v>20</v>
      </c>
      <c r="H5662" s="30" t="str">
        <f t="shared" si="1422"/>
        <v>-</v>
      </c>
      <c r="I5662" s="30">
        <f t="shared" si="1427"/>
        <v>22</v>
      </c>
      <c r="J5662" s="35" t="str">
        <f t="shared" si="1423"/>
        <v>Union Ultra Short Term Debt Fund - Growth Option</v>
      </c>
      <c r="K5662" s="35">
        <f t="shared" si="1428"/>
        <v>71</v>
      </c>
      <c r="L5662" s="30" t="str">
        <f t="shared" si="1429"/>
        <v>1523.0810</v>
      </c>
      <c r="M5662" s="30">
        <f t="shared" si="1430"/>
        <v>81</v>
      </c>
      <c r="N5662" s="30" t="str">
        <f t="shared" si="1431"/>
        <v>1523.0810</v>
      </c>
      <c r="O5662" s="30">
        <f t="shared" si="1432"/>
        <v>91</v>
      </c>
      <c r="P5662" s="30" t="str">
        <f t="shared" si="1433"/>
        <v>1523.0810</v>
      </c>
      <c r="Q5662" s="30">
        <f t="shared" si="1434"/>
        <v>101</v>
      </c>
      <c r="R5662" s="36" t="str">
        <f t="shared" si="1435"/>
        <v>09-Aug-2017</v>
      </c>
      <c r="S5662" s="37">
        <f t="shared" si="1426"/>
        <v>1523.0809999999999</v>
      </c>
    </row>
    <row r="5663" spans="1:19">
      <c r="A5663" s="30" t="s">
        <v>11042</v>
      </c>
      <c r="D5663" s="30" t="str">
        <f t="shared" si="1420"/>
        <v>117283</v>
      </c>
      <c r="E5663" s="30">
        <f t="shared" si="1424"/>
        <v>7</v>
      </c>
      <c r="F5663" s="30" t="str">
        <f t="shared" si="1421"/>
        <v>INF582M01435</v>
      </c>
      <c r="G5663" s="30">
        <f t="shared" si="1425"/>
        <v>20</v>
      </c>
      <c r="H5663" s="30" t="str">
        <f t="shared" si="1422"/>
        <v>INF582M01419</v>
      </c>
      <c r="I5663" s="30">
        <f t="shared" si="1427"/>
        <v>33</v>
      </c>
      <c r="J5663" s="35" t="str">
        <f t="shared" si="1423"/>
        <v>Union Ultra Short Term Debt Fund - Monthly Dividend Option</v>
      </c>
      <c r="K5663" s="35">
        <f t="shared" si="1428"/>
        <v>92</v>
      </c>
      <c r="L5663" s="30" t="str">
        <f t="shared" si="1429"/>
        <v>1005.4878</v>
      </c>
      <c r="M5663" s="30">
        <f t="shared" si="1430"/>
        <v>102</v>
      </c>
      <c r="N5663" s="30" t="str">
        <f t="shared" si="1431"/>
        <v>1005.4878</v>
      </c>
      <c r="O5663" s="30">
        <f t="shared" si="1432"/>
        <v>112</v>
      </c>
      <c r="P5663" s="30" t="str">
        <f t="shared" si="1433"/>
        <v>1005.4878</v>
      </c>
      <c r="Q5663" s="30">
        <f t="shared" si="1434"/>
        <v>122</v>
      </c>
      <c r="R5663" s="36" t="str">
        <f t="shared" si="1435"/>
        <v>09-Aug-2017</v>
      </c>
      <c r="S5663" s="37">
        <f t="shared" si="1426"/>
        <v>1005.4878</v>
      </c>
    </row>
    <row r="5664" spans="1:19">
      <c r="A5664" s="30" t="s">
        <v>11043</v>
      </c>
      <c r="D5664" s="30" t="str">
        <f t="shared" si="1420"/>
        <v>117284</v>
      </c>
      <c r="E5664" s="30">
        <f t="shared" si="1424"/>
        <v>7</v>
      </c>
      <c r="F5664" s="30" t="str">
        <f t="shared" si="1421"/>
        <v>-</v>
      </c>
      <c r="G5664" s="30">
        <f t="shared" si="1425"/>
        <v>9</v>
      </c>
      <c r="H5664" s="30" t="str">
        <f t="shared" si="1422"/>
        <v>INF582M01393</v>
      </c>
      <c r="I5664" s="30">
        <f t="shared" si="1427"/>
        <v>22</v>
      </c>
      <c r="J5664" s="35" t="str">
        <f t="shared" si="1423"/>
        <v>Union Ultra Short Term Debt Fund - Weekly Dividend Option</v>
      </c>
      <c r="K5664" s="35">
        <f t="shared" si="1428"/>
        <v>80</v>
      </c>
      <c r="L5664" s="30" t="str">
        <f t="shared" si="1429"/>
        <v>1004.3553</v>
      </c>
      <c r="M5664" s="30">
        <f t="shared" si="1430"/>
        <v>90</v>
      </c>
      <c r="N5664" s="30" t="str">
        <f t="shared" si="1431"/>
        <v>1004.3553</v>
      </c>
      <c r="O5664" s="30">
        <f t="shared" si="1432"/>
        <v>100</v>
      </c>
      <c r="P5664" s="30" t="str">
        <f t="shared" si="1433"/>
        <v>1004.3553</v>
      </c>
      <c r="Q5664" s="30">
        <f t="shared" si="1434"/>
        <v>110</v>
      </c>
      <c r="R5664" s="36" t="str">
        <f t="shared" si="1435"/>
        <v>09-Aug-2017</v>
      </c>
      <c r="S5664" s="37">
        <f t="shared" si="1426"/>
        <v>1004.3553000000001</v>
      </c>
    </row>
    <row r="5665" spans="1:19">
      <c r="A5665" s="30" t="s">
        <v>97</v>
      </c>
      <c r="D5665" s="30" t="str">
        <f t="shared" si="1420"/>
        <v/>
      </c>
      <c r="E5665" s="30" t="str">
        <f t="shared" si="1424"/>
        <v/>
      </c>
      <c r="F5665" s="30" t="str">
        <f t="shared" si="1421"/>
        <v xml:space="preserve"> </v>
      </c>
      <c r="G5665" s="30" t="str">
        <f t="shared" si="1425"/>
        <v/>
      </c>
      <c r="H5665" s="30" t="str">
        <f t="shared" si="1422"/>
        <v/>
      </c>
      <c r="I5665" s="30" t="str">
        <f t="shared" si="1427"/>
        <v/>
      </c>
      <c r="J5665" s="35" t="str">
        <f t="shared" si="1423"/>
        <v/>
      </c>
      <c r="K5665" s="35" t="str">
        <f t="shared" si="1428"/>
        <v/>
      </c>
      <c r="L5665" s="30" t="str">
        <f t="shared" si="1429"/>
        <v/>
      </c>
      <c r="M5665" s="30" t="str">
        <f t="shared" si="1430"/>
        <v/>
      </c>
      <c r="N5665" s="30" t="str">
        <f t="shared" si="1431"/>
        <v/>
      </c>
      <c r="O5665" s="30" t="str">
        <f t="shared" si="1432"/>
        <v/>
      </c>
      <c r="P5665" s="30" t="str">
        <f t="shared" si="1433"/>
        <v/>
      </c>
      <c r="Q5665" s="30" t="str">
        <f t="shared" si="1434"/>
        <v/>
      </c>
      <c r="R5665" s="36" t="str">
        <f t="shared" si="1435"/>
        <v/>
      </c>
      <c r="S5665" s="37" t="str">
        <f t="shared" si="1426"/>
        <v/>
      </c>
    </row>
    <row r="5666" spans="1:19">
      <c r="A5666" s="30" t="s">
        <v>118</v>
      </c>
      <c r="D5666" s="30" t="str">
        <f t="shared" si="1420"/>
        <v/>
      </c>
      <c r="E5666" s="30" t="str">
        <f t="shared" si="1424"/>
        <v/>
      </c>
      <c r="F5666" s="30" t="str">
        <f t="shared" si="1421"/>
        <v>UTI Mutual Fund</v>
      </c>
      <c r="G5666" s="30" t="str">
        <f t="shared" si="1425"/>
        <v/>
      </c>
      <c r="H5666" s="30" t="str">
        <f t="shared" si="1422"/>
        <v/>
      </c>
      <c r="I5666" s="30" t="str">
        <f t="shared" si="1427"/>
        <v/>
      </c>
      <c r="J5666" s="35" t="str">
        <f t="shared" si="1423"/>
        <v/>
      </c>
      <c r="K5666" s="35" t="str">
        <f t="shared" si="1428"/>
        <v/>
      </c>
      <c r="L5666" s="30" t="str">
        <f t="shared" si="1429"/>
        <v/>
      </c>
      <c r="M5666" s="30" t="str">
        <f t="shared" si="1430"/>
        <v/>
      </c>
      <c r="N5666" s="30" t="str">
        <f t="shared" si="1431"/>
        <v/>
      </c>
      <c r="O5666" s="30" t="str">
        <f t="shared" si="1432"/>
        <v/>
      </c>
      <c r="P5666" s="30" t="str">
        <f t="shared" si="1433"/>
        <v/>
      </c>
      <c r="Q5666" s="30" t="str">
        <f t="shared" si="1434"/>
        <v/>
      </c>
      <c r="R5666" s="36" t="str">
        <f t="shared" si="1435"/>
        <v/>
      </c>
      <c r="S5666" s="37" t="str">
        <f t="shared" si="1426"/>
        <v/>
      </c>
    </row>
    <row r="5667" spans="1:19">
      <c r="A5667" s="30" t="s">
        <v>97</v>
      </c>
      <c r="D5667" s="30" t="str">
        <f t="shared" si="1420"/>
        <v/>
      </c>
      <c r="E5667" s="30" t="str">
        <f t="shared" si="1424"/>
        <v/>
      </c>
      <c r="F5667" s="30" t="str">
        <f t="shared" si="1421"/>
        <v xml:space="preserve"> </v>
      </c>
      <c r="G5667" s="30" t="str">
        <f t="shared" si="1425"/>
        <v/>
      </c>
      <c r="H5667" s="30" t="str">
        <f t="shared" si="1422"/>
        <v/>
      </c>
      <c r="I5667" s="30" t="str">
        <f t="shared" si="1427"/>
        <v/>
      </c>
      <c r="J5667" s="35" t="str">
        <f t="shared" si="1423"/>
        <v/>
      </c>
      <c r="K5667" s="35" t="str">
        <f t="shared" si="1428"/>
        <v/>
      </c>
      <c r="L5667" s="30" t="str">
        <f t="shared" si="1429"/>
        <v/>
      </c>
      <c r="M5667" s="30" t="str">
        <f t="shared" si="1430"/>
        <v/>
      </c>
      <c r="N5667" s="30" t="str">
        <f t="shared" si="1431"/>
        <v/>
      </c>
      <c r="O5667" s="30" t="str">
        <f t="shared" si="1432"/>
        <v/>
      </c>
      <c r="P5667" s="30" t="str">
        <f t="shared" si="1433"/>
        <v/>
      </c>
      <c r="Q5667" s="30" t="str">
        <f t="shared" si="1434"/>
        <v/>
      </c>
      <c r="R5667" s="36" t="str">
        <f t="shared" si="1435"/>
        <v/>
      </c>
      <c r="S5667" s="37" t="str">
        <f t="shared" si="1426"/>
        <v/>
      </c>
    </row>
    <row r="5668" spans="1:19">
      <c r="A5668" s="30" t="s">
        <v>11044</v>
      </c>
      <c r="D5668" s="30" t="str">
        <f t="shared" si="1420"/>
        <v>100648</v>
      </c>
      <c r="E5668" s="30">
        <f t="shared" si="1424"/>
        <v>7</v>
      </c>
      <c r="F5668" s="30" t="str">
        <f t="shared" si="1421"/>
        <v>-</v>
      </c>
      <c r="G5668" s="30">
        <f t="shared" si="1425"/>
        <v>9</v>
      </c>
      <c r="H5668" s="30" t="str">
        <f t="shared" si="1422"/>
        <v>-</v>
      </c>
      <c r="I5668" s="30">
        <f t="shared" si="1427"/>
        <v>11</v>
      </c>
      <c r="J5668" s="35" t="str">
        <f t="shared" si="1423"/>
        <v>UTI - CRTS 81 - Dividend Option</v>
      </c>
      <c r="K5668" s="35">
        <f t="shared" si="1428"/>
        <v>43</v>
      </c>
      <c r="L5668" s="30" t="str">
        <f t="shared" si="1429"/>
        <v>149.4036</v>
      </c>
      <c r="M5668" s="30">
        <f t="shared" si="1430"/>
        <v>52</v>
      </c>
      <c r="N5668" s="30" t="str">
        <f t="shared" si="1431"/>
        <v>149.4036</v>
      </c>
      <c r="O5668" s="30">
        <f t="shared" si="1432"/>
        <v>61</v>
      </c>
      <c r="P5668" s="30" t="str">
        <f t="shared" si="1433"/>
        <v>149.4036</v>
      </c>
      <c r="Q5668" s="30">
        <f t="shared" si="1434"/>
        <v>70</v>
      </c>
      <c r="R5668" s="36" t="str">
        <f t="shared" si="1435"/>
        <v>08-Aug-2017</v>
      </c>
      <c r="S5668" s="37">
        <f t="shared" si="1426"/>
        <v>149.40360000000001</v>
      </c>
    </row>
    <row r="5669" spans="1:19">
      <c r="A5669" s="30" t="s">
        <v>11045</v>
      </c>
      <c r="D5669" s="30" t="str">
        <f t="shared" si="1420"/>
        <v>120787</v>
      </c>
      <c r="E5669" s="30">
        <f t="shared" si="1424"/>
        <v>7</v>
      </c>
      <c r="F5669" s="30" t="str">
        <f t="shared" si="1421"/>
        <v>-</v>
      </c>
      <c r="G5669" s="30">
        <f t="shared" si="1425"/>
        <v>9</v>
      </c>
      <c r="H5669" s="30" t="str">
        <f t="shared" si="1422"/>
        <v>-</v>
      </c>
      <c r="I5669" s="30">
        <f t="shared" si="1427"/>
        <v>11</v>
      </c>
      <c r="J5669" s="35" t="str">
        <f t="shared" si="1423"/>
        <v>UTI - CRTS 81 - Dividend Option- Direct</v>
      </c>
      <c r="K5669" s="35">
        <f t="shared" si="1428"/>
        <v>51</v>
      </c>
      <c r="L5669" s="30" t="str">
        <f t="shared" si="1429"/>
        <v>152.8911</v>
      </c>
      <c r="M5669" s="30">
        <f t="shared" si="1430"/>
        <v>60</v>
      </c>
      <c r="N5669" s="30" t="str">
        <f t="shared" si="1431"/>
        <v>152.8911</v>
      </c>
      <c r="O5669" s="30">
        <f t="shared" si="1432"/>
        <v>69</v>
      </c>
      <c r="P5669" s="30" t="str">
        <f t="shared" si="1433"/>
        <v>152.8911</v>
      </c>
      <c r="Q5669" s="30">
        <f t="shared" si="1434"/>
        <v>78</v>
      </c>
      <c r="R5669" s="36" t="str">
        <f t="shared" si="1435"/>
        <v>08-Aug-2017</v>
      </c>
      <c r="S5669" s="37">
        <f t="shared" si="1426"/>
        <v>152.89109999999999</v>
      </c>
    </row>
    <row r="5670" spans="1:19">
      <c r="A5670" s="30" t="s">
        <v>11046</v>
      </c>
      <c r="D5670" s="30" t="str">
        <f t="shared" si="1420"/>
        <v>104588</v>
      </c>
      <c r="E5670" s="30">
        <f t="shared" si="1424"/>
        <v>7</v>
      </c>
      <c r="F5670" s="30" t="str">
        <f t="shared" si="1421"/>
        <v>-</v>
      </c>
      <c r="G5670" s="30">
        <f t="shared" si="1425"/>
        <v>9</v>
      </c>
      <c r="H5670" s="30" t="str">
        <f t="shared" si="1422"/>
        <v>-</v>
      </c>
      <c r="I5670" s="30">
        <f t="shared" si="1427"/>
        <v>11</v>
      </c>
      <c r="J5670" s="35" t="str">
        <f t="shared" si="1423"/>
        <v>UTI - CRTS 81 - Growth Option</v>
      </c>
      <c r="K5670" s="35">
        <f t="shared" si="1428"/>
        <v>41</v>
      </c>
      <c r="L5670" s="30" t="str">
        <f t="shared" si="1429"/>
        <v>341.7863</v>
      </c>
      <c r="M5670" s="30">
        <f t="shared" si="1430"/>
        <v>50</v>
      </c>
      <c r="N5670" s="30" t="str">
        <f t="shared" si="1431"/>
        <v>341.7863</v>
      </c>
      <c r="O5670" s="30">
        <f t="shared" si="1432"/>
        <v>59</v>
      </c>
      <c r="P5670" s="30" t="str">
        <f t="shared" si="1433"/>
        <v>341.7863</v>
      </c>
      <c r="Q5670" s="30">
        <f t="shared" si="1434"/>
        <v>68</v>
      </c>
      <c r="R5670" s="36" t="str">
        <f t="shared" si="1435"/>
        <v>08-Aug-2017</v>
      </c>
      <c r="S5670" s="37">
        <f t="shared" si="1426"/>
        <v>341.78629999999998</v>
      </c>
    </row>
    <row r="5671" spans="1:19">
      <c r="A5671" s="30" t="s">
        <v>11047</v>
      </c>
      <c r="D5671" s="30" t="str">
        <f t="shared" si="1420"/>
        <v>120788</v>
      </c>
      <c r="E5671" s="30">
        <f t="shared" si="1424"/>
        <v>7</v>
      </c>
      <c r="F5671" s="30" t="str">
        <f t="shared" si="1421"/>
        <v>-</v>
      </c>
      <c r="G5671" s="30">
        <f t="shared" si="1425"/>
        <v>9</v>
      </c>
      <c r="H5671" s="30" t="str">
        <f t="shared" si="1422"/>
        <v>-</v>
      </c>
      <c r="I5671" s="30">
        <f t="shared" si="1427"/>
        <v>11</v>
      </c>
      <c r="J5671" s="35" t="str">
        <f t="shared" si="1423"/>
        <v>UTI - CRTS 81 - Growth Option- Direct</v>
      </c>
      <c r="K5671" s="35">
        <f t="shared" si="1428"/>
        <v>49</v>
      </c>
      <c r="L5671" s="30" t="str">
        <f t="shared" si="1429"/>
        <v>348.3643</v>
      </c>
      <c r="M5671" s="30">
        <f t="shared" si="1430"/>
        <v>58</v>
      </c>
      <c r="N5671" s="30" t="str">
        <f t="shared" si="1431"/>
        <v>348.3643</v>
      </c>
      <c r="O5671" s="30">
        <f t="shared" si="1432"/>
        <v>67</v>
      </c>
      <c r="P5671" s="30" t="str">
        <f t="shared" si="1433"/>
        <v>348.3643</v>
      </c>
      <c r="Q5671" s="30">
        <f t="shared" si="1434"/>
        <v>76</v>
      </c>
      <c r="R5671" s="36" t="str">
        <f t="shared" si="1435"/>
        <v>08-Aug-2017</v>
      </c>
      <c r="S5671" s="37">
        <f t="shared" si="1426"/>
        <v>348.36430000000001</v>
      </c>
    </row>
    <row r="5672" spans="1:19">
      <c r="A5672" s="30" t="s">
        <v>11048</v>
      </c>
      <c r="D5672" s="30" t="str">
        <f t="shared" si="1420"/>
        <v>101608</v>
      </c>
      <c r="E5672" s="30">
        <f t="shared" si="1424"/>
        <v>7</v>
      </c>
      <c r="F5672" s="30" t="str">
        <f t="shared" si="1421"/>
        <v>INF789F01AA8</v>
      </c>
      <c r="G5672" s="30">
        <f t="shared" si="1425"/>
        <v>20</v>
      </c>
      <c r="H5672" s="30" t="str">
        <f t="shared" si="1422"/>
        <v>-</v>
      </c>
      <c r="I5672" s="30">
        <f t="shared" si="1427"/>
        <v>22</v>
      </c>
      <c r="J5672" s="35" t="str">
        <f t="shared" si="1423"/>
        <v>UTI - MIS-Growth</v>
      </c>
      <c r="K5672" s="35">
        <f t="shared" si="1428"/>
        <v>39</v>
      </c>
      <c r="L5672" s="30" t="str">
        <f t="shared" si="1429"/>
        <v>34.6874</v>
      </c>
      <c r="M5672" s="30">
        <f t="shared" si="1430"/>
        <v>47</v>
      </c>
      <c r="N5672" s="30" t="str">
        <f t="shared" si="1431"/>
        <v>34.6874</v>
      </c>
      <c r="O5672" s="30">
        <f t="shared" si="1432"/>
        <v>55</v>
      </c>
      <c r="P5672" s="30" t="str">
        <f t="shared" si="1433"/>
        <v>34.6874</v>
      </c>
      <c r="Q5672" s="30">
        <f t="shared" si="1434"/>
        <v>63</v>
      </c>
      <c r="R5672" s="36" t="str">
        <f t="shared" si="1435"/>
        <v>08-Aug-2017</v>
      </c>
      <c r="S5672" s="37">
        <f t="shared" si="1426"/>
        <v>34.687399999999997</v>
      </c>
    </row>
    <row r="5673" spans="1:19">
      <c r="A5673" s="30" t="s">
        <v>11049</v>
      </c>
      <c r="D5673" s="30" t="str">
        <f t="shared" si="1420"/>
        <v>120776</v>
      </c>
      <c r="E5673" s="30">
        <f t="shared" si="1424"/>
        <v>7</v>
      </c>
      <c r="F5673" s="30" t="str">
        <f t="shared" si="1421"/>
        <v>INF789F01UV2</v>
      </c>
      <c r="G5673" s="30">
        <f t="shared" si="1425"/>
        <v>20</v>
      </c>
      <c r="H5673" s="30" t="str">
        <f t="shared" si="1422"/>
        <v>-</v>
      </c>
      <c r="I5673" s="30">
        <f t="shared" si="1427"/>
        <v>22</v>
      </c>
      <c r="J5673" s="35" t="str">
        <f t="shared" si="1423"/>
        <v>UTI - MIS-Growth-Direct</v>
      </c>
      <c r="K5673" s="35">
        <f t="shared" si="1428"/>
        <v>46</v>
      </c>
      <c r="L5673" s="30" t="str">
        <f t="shared" si="1429"/>
        <v>35.5892</v>
      </c>
      <c r="M5673" s="30">
        <f t="shared" si="1430"/>
        <v>54</v>
      </c>
      <c r="N5673" s="30" t="str">
        <f t="shared" si="1431"/>
        <v>35.5892</v>
      </c>
      <c r="O5673" s="30">
        <f t="shared" si="1432"/>
        <v>62</v>
      </c>
      <c r="P5673" s="30" t="str">
        <f t="shared" si="1433"/>
        <v>35.5892</v>
      </c>
      <c r="Q5673" s="30">
        <f t="shared" si="1434"/>
        <v>70</v>
      </c>
      <c r="R5673" s="36" t="str">
        <f t="shared" si="1435"/>
        <v>08-Aug-2017</v>
      </c>
      <c r="S5673" s="37">
        <f t="shared" si="1426"/>
        <v>35.589199999999998</v>
      </c>
    </row>
    <row r="5674" spans="1:19">
      <c r="A5674" s="30" t="s">
        <v>11050</v>
      </c>
      <c r="D5674" s="30" t="str">
        <f t="shared" si="1420"/>
        <v>101607</v>
      </c>
      <c r="E5674" s="30">
        <f t="shared" si="1424"/>
        <v>7</v>
      </c>
      <c r="F5674" s="30" t="str">
        <f t="shared" si="1421"/>
        <v>INF789F01984</v>
      </c>
      <c r="G5674" s="30">
        <f t="shared" si="1425"/>
        <v>20</v>
      </c>
      <c r="H5674" s="30" t="str">
        <f t="shared" si="1422"/>
        <v>INF789F01992</v>
      </c>
      <c r="I5674" s="30">
        <f t="shared" si="1427"/>
        <v>33</v>
      </c>
      <c r="J5674" s="35" t="str">
        <f t="shared" si="1423"/>
        <v>UTI - MIS-Income</v>
      </c>
      <c r="K5674" s="35">
        <f t="shared" si="1428"/>
        <v>50</v>
      </c>
      <c r="L5674" s="30" t="str">
        <f t="shared" si="1429"/>
        <v>12.5169</v>
      </c>
      <c r="M5674" s="30">
        <f t="shared" si="1430"/>
        <v>58</v>
      </c>
      <c r="N5674" s="30" t="str">
        <f t="shared" si="1431"/>
        <v>12.5169</v>
      </c>
      <c r="O5674" s="30">
        <f t="shared" si="1432"/>
        <v>66</v>
      </c>
      <c r="P5674" s="30" t="str">
        <f t="shared" si="1433"/>
        <v>12.5169</v>
      </c>
      <c r="Q5674" s="30">
        <f t="shared" si="1434"/>
        <v>74</v>
      </c>
      <c r="R5674" s="36" t="str">
        <f t="shared" si="1435"/>
        <v>08-Aug-2017</v>
      </c>
      <c r="S5674" s="37">
        <f t="shared" si="1426"/>
        <v>12.5169</v>
      </c>
    </row>
    <row r="5675" spans="1:19">
      <c r="A5675" s="30" t="s">
        <v>11051</v>
      </c>
      <c r="D5675" s="30" t="str">
        <f t="shared" si="1420"/>
        <v>120775</v>
      </c>
      <c r="E5675" s="30">
        <f t="shared" si="1424"/>
        <v>7</v>
      </c>
      <c r="F5675" s="30" t="str">
        <f t="shared" si="1421"/>
        <v>INF789F01UT6</v>
      </c>
      <c r="G5675" s="30">
        <f t="shared" si="1425"/>
        <v>20</v>
      </c>
      <c r="H5675" s="30" t="str">
        <f t="shared" si="1422"/>
        <v>INF789F01UU4</v>
      </c>
      <c r="I5675" s="30">
        <f t="shared" si="1427"/>
        <v>33</v>
      </c>
      <c r="J5675" s="35" t="str">
        <f t="shared" si="1423"/>
        <v>UTI - MIS-Income-Direct</v>
      </c>
      <c r="K5675" s="35">
        <f t="shared" si="1428"/>
        <v>57</v>
      </c>
      <c r="L5675" s="30" t="str">
        <f t="shared" si="1429"/>
        <v>12.9159</v>
      </c>
      <c r="M5675" s="30">
        <f t="shared" si="1430"/>
        <v>65</v>
      </c>
      <c r="N5675" s="30" t="str">
        <f t="shared" si="1431"/>
        <v>12.9159</v>
      </c>
      <c r="O5675" s="30">
        <f t="shared" si="1432"/>
        <v>73</v>
      </c>
      <c r="P5675" s="30" t="str">
        <f t="shared" si="1433"/>
        <v>12.9159</v>
      </c>
      <c r="Q5675" s="30">
        <f t="shared" si="1434"/>
        <v>81</v>
      </c>
      <c r="R5675" s="36" t="str">
        <f t="shared" si="1435"/>
        <v>08-Aug-2017</v>
      </c>
      <c r="S5675" s="37">
        <f t="shared" si="1426"/>
        <v>12.915900000000001</v>
      </c>
    </row>
    <row r="5676" spans="1:19">
      <c r="A5676" s="30" t="s">
        <v>11052</v>
      </c>
      <c r="D5676" s="30" t="str">
        <f t="shared" si="1420"/>
        <v>102534</v>
      </c>
      <c r="E5676" s="30">
        <f t="shared" si="1424"/>
        <v>7</v>
      </c>
      <c r="F5676" s="30" t="str">
        <f t="shared" si="1421"/>
        <v>INF789F01877</v>
      </c>
      <c r="G5676" s="30">
        <f t="shared" si="1425"/>
        <v>20</v>
      </c>
      <c r="H5676" s="30" t="str">
        <f t="shared" si="1422"/>
        <v>INF789F01885</v>
      </c>
      <c r="I5676" s="30">
        <f t="shared" si="1427"/>
        <v>33</v>
      </c>
      <c r="J5676" s="35" t="str">
        <f t="shared" si="1423"/>
        <v>UTI - MIS-ADVANTAGE-FLEXI DIVIDEND</v>
      </c>
      <c r="K5676" s="35">
        <f t="shared" si="1428"/>
        <v>68</v>
      </c>
      <c r="L5676" s="30" t="str">
        <f t="shared" si="1429"/>
        <v>35.3224</v>
      </c>
      <c r="M5676" s="30">
        <f t="shared" si="1430"/>
        <v>76</v>
      </c>
      <c r="N5676" s="30" t="str">
        <f t="shared" si="1431"/>
        <v>35.3224</v>
      </c>
      <c r="O5676" s="30">
        <f t="shared" si="1432"/>
        <v>84</v>
      </c>
      <c r="P5676" s="30" t="str">
        <f t="shared" si="1433"/>
        <v>35.3224</v>
      </c>
      <c r="Q5676" s="30">
        <f t="shared" si="1434"/>
        <v>92</v>
      </c>
      <c r="R5676" s="36" t="str">
        <f t="shared" si="1435"/>
        <v>08-Aug-2017</v>
      </c>
      <c r="S5676" s="37">
        <f t="shared" si="1426"/>
        <v>35.322400000000002</v>
      </c>
    </row>
    <row r="5677" spans="1:19">
      <c r="A5677" s="30" t="s">
        <v>11053</v>
      </c>
      <c r="D5677" s="30" t="str">
        <f t="shared" si="1420"/>
        <v>120789</v>
      </c>
      <c r="E5677" s="30">
        <f t="shared" si="1424"/>
        <v>7</v>
      </c>
      <c r="F5677" s="30" t="str">
        <f t="shared" si="1421"/>
        <v>INF789F01UH1</v>
      </c>
      <c r="G5677" s="30">
        <f t="shared" si="1425"/>
        <v>20</v>
      </c>
      <c r="H5677" s="30" t="str">
        <f t="shared" si="1422"/>
        <v>INF789F01UI9</v>
      </c>
      <c r="I5677" s="30">
        <f t="shared" si="1427"/>
        <v>33</v>
      </c>
      <c r="J5677" s="35" t="str">
        <f t="shared" si="1423"/>
        <v>UTI - MIS-ADVANTAGE-FLEXI DIVIDEND- Direct</v>
      </c>
      <c r="K5677" s="35">
        <f t="shared" si="1428"/>
        <v>76</v>
      </c>
      <c r="L5677" s="30" t="str">
        <f t="shared" si="1429"/>
        <v>36.4299</v>
      </c>
      <c r="M5677" s="30">
        <f t="shared" si="1430"/>
        <v>84</v>
      </c>
      <c r="N5677" s="30" t="str">
        <f t="shared" si="1431"/>
        <v>36.4299</v>
      </c>
      <c r="O5677" s="30">
        <f t="shared" si="1432"/>
        <v>92</v>
      </c>
      <c r="P5677" s="30" t="str">
        <f t="shared" si="1433"/>
        <v>36.4299</v>
      </c>
      <c r="Q5677" s="30">
        <f t="shared" si="1434"/>
        <v>100</v>
      </c>
      <c r="R5677" s="36" t="str">
        <f t="shared" si="1435"/>
        <v>08-Aug-2017</v>
      </c>
      <c r="S5677" s="37">
        <f t="shared" si="1426"/>
        <v>36.429900000000004</v>
      </c>
    </row>
    <row r="5678" spans="1:19">
      <c r="A5678" s="30" t="s">
        <v>11054</v>
      </c>
      <c r="D5678" s="30" t="str">
        <f t="shared" si="1420"/>
        <v>102535</v>
      </c>
      <c r="E5678" s="30">
        <f t="shared" si="1424"/>
        <v>7</v>
      </c>
      <c r="F5678" s="30" t="str">
        <f t="shared" si="1421"/>
        <v>INF789F01893</v>
      </c>
      <c r="G5678" s="30">
        <f t="shared" si="1425"/>
        <v>20</v>
      </c>
      <c r="H5678" s="30" t="str">
        <f t="shared" si="1422"/>
        <v>-</v>
      </c>
      <c r="I5678" s="30">
        <f t="shared" si="1427"/>
        <v>22</v>
      </c>
      <c r="J5678" s="35" t="str">
        <f t="shared" si="1423"/>
        <v>UTI - MIS-ADVANTAGE-GROWTH</v>
      </c>
      <c r="K5678" s="35">
        <f t="shared" si="1428"/>
        <v>49</v>
      </c>
      <c r="L5678" s="30" t="str">
        <f t="shared" si="1429"/>
        <v>38.1182</v>
      </c>
      <c r="M5678" s="30">
        <f t="shared" si="1430"/>
        <v>57</v>
      </c>
      <c r="N5678" s="30" t="str">
        <f t="shared" si="1431"/>
        <v>38.1182</v>
      </c>
      <c r="O5678" s="30">
        <f t="shared" si="1432"/>
        <v>65</v>
      </c>
      <c r="P5678" s="30" t="str">
        <f t="shared" si="1433"/>
        <v>38.1182</v>
      </c>
      <c r="Q5678" s="30">
        <f t="shared" si="1434"/>
        <v>73</v>
      </c>
      <c r="R5678" s="36" t="str">
        <f t="shared" si="1435"/>
        <v>08-Aug-2017</v>
      </c>
      <c r="S5678" s="37">
        <f t="shared" si="1426"/>
        <v>38.118200000000002</v>
      </c>
    </row>
    <row r="5679" spans="1:19">
      <c r="A5679" s="30" t="s">
        <v>11055</v>
      </c>
      <c r="D5679" s="30" t="str">
        <f t="shared" si="1420"/>
        <v>120779</v>
      </c>
      <c r="E5679" s="30">
        <f t="shared" si="1424"/>
        <v>7</v>
      </c>
      <c r="F5679" s="30" t="str">
        <f t="shared" si="1421"/>
        <v>INF789F01UJ7</v>
      </c>
      <c r="G5679" s="30">
        <f t="shared" si="1425"/>
        <v>20</v>
      </c>
      <c r="H5679" s="30" t="str">
        <f t="shared" si="1422"/>
        <v>-</v>
      </c>
      <c r="I5679" s="30">
        <f t="shared" si="1427"/>
        <v>22</v>
      </c>
      <c r="J5679" s="35" t="str">
        <f t="shared" si="1423"/>
        <v>UTI - MIS-ADVANTAGE-GROWTH-Direct</v>
      </c>
      <c r="K5679" s="35">
        <f t="shared" si="1428"/>
        <v>56</v>
      </c>
      <c r="L5679" s="30" t="str">
        <f t="shared" si="1429"/>
        <v>39.2527</v>
      </c>
      <c r="M5679" s="30">
        <f t="shared" si="1430"/>
        <v>64</v>
      </c>
      <c r="N5679" s="30" t="str">
        <f t="shared" si="1431"/>
        <v>39.2527</v>
      </c>
      <c r="O5679" s="30">
        <f t="shared" si="1432"/>
        <v>72</v>
      </c>
      <c r="P5679" s="30" t="str">
        <f t="shared" si="1433"/>
        <v>39.2527</v>
      </c>
      <c r="Q5679" s="30">
        <f t="shared" si="1434"/>
        <v>80</v>
      </c>
      <c r="R5679" s="36" t="str">
        <f t="shared" si="1435"/>
        <v>08-Aug-2017</v>
      </c>
      <c r="S5679" s="37">
        <f t="shared" si="1426"/>
        <v>39.252699999999997</v>
      </c>
    </row>
    <row r="5680" spans="1:19">
      <c r="A5680" s="30" t="s">
        <v>11056</v>
      </c>
      <c r="D5680" s="30" t="str">
        <f t="shared" si="1420"/>
        <v>102536</v>
      </c>
      <c r="E5680" s="30">
        <f t="shared" si="1424"/>
        <v>7</v>
      </c>
      <c r="F5680" s="30" t="str">
        <f t="shared" si="1421"/>
        <v>INF789F01901</v>
      </c>
      <c r="G5680" s="30">
        <f t="shared" si="1425"/>
        <v>20</v>
      </c>
      <c r="H5680" s="30" t="str">
        <f t="shared" si="1422"/>
        <v>INF789F01919</v>
      </c>
      <c r="I5680" s="30">
        <f t="shared" si="1427"/>
        <v>33</v>
      </c>
      <c r="J5680" s="35" t="str">
        <f t="shared" si="1423"/>
        <v>UTI - MIS-ADVANTAGE-MONTHLY DIVIDEND</v>
      </c>
      <c r="K5680" s="35">
        <f t="shared" si="1428"/>
        <v>70</v>
      </c>
      <c r="L5680" s="30" t="str">
        <f t="shared" si="1429"/>
        <v>15.694</v>
      </c>
      <c r="M5680" s="30">
        <f t="shared" si="1430"/>
        <v>77</v>
      </c>
      <c r="N5680" s="30" t="str">
        <f t="shared" si="1431"/>
        <v>15.694</v>
      </c>
      <c r="O5680" s="30">
        <f t="shared" si="1432"/>
        <v>84</v>
      </c>
      <c r="P5680" s="30" t="str">
        <f t="shared" si="1433"/>
        <v>15.694</v>
      </c>
      <c r="Q5680" s="30">
        <f t="shared" si="1434"/>
        <v>91</v>
      </c>
      <c r="R5680" s="36" t="str">
        <f t="shared" si="1435"/>
        <v>08-Aug-2017</v>
      </c>
      <c r="S5680" s="37">
        <f t="shared" si="1426"/>
        <v>15.694000000000001</v>
      </c>
    </row>
    <row r="5681" spans="1:19">
      <c r="A5681" s="30" t="s">
        <v>11057</v>
      </c>
      <c r="D5681" s="30" t="str">
        <f t="shared" si="1420"/>
        <v>120778</v>
      </c>
      <c r="E5681" s="30">
        <f t="shared" si="1424"/>
        <v>7</v>
      </c>
      <c r="F5681" s="30" t="str">
        <f t="shared" si="1421"/>
        <v>INF789F01UK5</v>
      </c>
      <c r="G5681" s="30">
        <f t="shared" si="1425"/>
        <v>20</v>
      </c>
      <c r="H5681" s="30" t="str">
        <f t="shared" si="1422"/>
        <v>INF789F01UL3</v>
      </c>
      <c r="I5681" s="30">
        <f t="shared" si="1427"/>
        <v>33</v>
      </c>
      <c r="J5681" s="35" t="str">
        <f t="shared" si="1423"/>
        <v>UTI - MIS-ADVANTAGE-MONTHLY DIVIDEND-Direct</v>
      </c>
      <c r="K5681" s="35">
        <f t="shared" si="1428"/>
        <v>77</v>
      </c>
      <c r="L5681" s="30" t="str">
        <f t="shared" si="1429"/>
        <v>16.2372</v>
      </c>
      <c r="M5681" s="30">
        <f t="shared" si="1430"/>
        <v>85</v>
      </c>
      <c r="N5681" s="30" t="str">
        <f t="shared" si="1431"/>
        <v>16.2372</v>
      </c>
      <c r="O5681" s="30">
        <f t="shared" si="1432"/>
        <v>93</v>
      </c>
      <c r="P5681" s="30" t="str">
        <f t="shared" si="1433"/>
        <v>16.2372</v>
      </c>
      <c r="Q5681" s="30">
        <f t="shared" si="1434"/>
        <v>101</v>
      </c>
      <c r="R5681" s="36" t="str">
        <f t="shared" si="1435"/>
        <v>08-Aug-2017</v>
      </c>
      <c r="S5681" s="37">
        <f t="shared" si="1426"/>
        <v>16.237200000000001</v>
      </c>
    </row>
    <row r="5682" spans="1:19">
      <c r="A5682" s="30" t="s">
        <v>11058</v>
      </c>
      <c r="D5682" s="30" t="str">
        <f t="shared" si="1420"/>
        <v>102533</v>
      </c>
      <c r="E5682" s="30">
        <f t="shared" si="1424"/>
        <v>7</v>
      </c>
      <c r="F5682" s="30" t="str">
        <f t="shared" si="1421"/>
        <v>INF789F01927</v>
      </c>
      <c r="G5682" s="30">
        <f t="shared" si="1425"/>
        <v>20</v>
      </c>
      <c r="H5682" s="30" t="str">
        <f t="shared" si="1422"/>
        <v>-</v>
      </c>
      <c r="I5682" s="30">
        <f t="shared" si="1427"/>
        <v>22</v>
      </c>
      <c r="J5682" s="35" t="str">
        <f t="shared" si="1423"/>
        <v>UTI - MIS-ADVANTAGE-MONTHLY PAYMENT</v>
      </c>
      <c r="K5682" s="35">
        <f t="shared" si="1428"/>
        <v>58</v>
      </c>
      <c r="L5682" s="30" t="str">
        <f t="shared" si="1429"/>
        <v>38.1376</v>
      </c>
      <c r="M5682" s="30">
        <f t="shared" si="1430"/>
        <v>66</v>
      </c>
      <c r="N5682" s="30" t="str">
        <f t="shared" si="1431"/>
        <v>38.1376</v>
      </c>
      <c r="O5682" s="30">
        <f t="shared" si="1432"/>
        <v>74</v>
      </c>
      <c r="P5682" s="30" t="str">
        <f t="shared" si="1433"/>
        <v>38.1376</v>
      </c>
      <c r="Q5682" s="30">
        <f t="shared" si="1434"/>
        <v>82</v>
      </c>
      <c r="R5682" s="36" t="str">
        <f t="shared" si="1435"/>
        <v>08-Aug-2017</v>
      </c>
      <c r="S5682" s="37">
        <f t="shared" si="1426"/>
        <v>38.137599999999999</v>
      </c>
    </row>
    <row r="5683" spans="1:19">
      <c r="A5683" s="30" t="s">
        <v>11059</v>
      </c>
      <c r="D5683" s="30" t="str">
        <f t="shared" si="1420"/>
        <v>120790</v>
      </c>
      <c r="E5683" s="30">
        <f t="shared" si="1424"/>
        <v>7</v>
      </c>
      <c r="F5683" s="30" t="str">
        <f t="shared" si="1421"/>
        <v>-</v>
      </c>
      <c r="G5683" s="30">
        <f t="shared" si="1425"/>
        <v>9</v>
      </c>
      <c r="H5683" s="30" t="str">
        <f t="shared" si="1422"/>
        <v>-</v>
      </c>
      <c r="I5683" s="30">
        <f t="shared" si="1427"/>
        <v>11</v>
      </c>
      <c r="J5683" s="35" t="str">
        <f t="shared" si="1423"/>
        <v>UTI - MIS-ADVANTAGE-MONTHLY PAYMENT- Direct</v>
      </c>
      <c r="K5683" s="35">
        <f t="shared" si="1428"/>
        <v>55</v>
      </c>
      <c r="L5683" s="30" t="str">
        <f t="shared" si="1429"/>
        <v>38.6138</v>
      </c>
      <c r="M5683" s="30">
        <f t="shared" si="1430"/>
        <v>63</v>
      </c>
      <c r="N5683" s="30" t="str">
        <f t="shared" si="1431"/>
        <v>38.6138</v>
      </c>
      <c r="O5683" s="30">
        <f t="shared" si="1432"/>
        <v>71</v>
      </c>
      <c r="P5683" s="30" t="str">
        <f t="shared" si="1433"/>
        <v>0</v>
      </c>
      <c r="Q5683" s="30">
        <f t="shared" si="1434"/>
        <v>73</v>
      </c>
      <c r="R5683" s="36" t="str">
        <f t="shared" si="1435"/>
        <v>08-Aug-2017</v>
      </c>
      <c r="S5683" s="37">
        <f t="shared" si="1426"/>
        <v>38.613799999999998</v>
      </c>
    </row>
    <row r="5684" spans="1:19">
      <c r="A5684" s="30" t="s">
        <v>11060</v>
      </c>
      <c r="D5684" s="30" t="str">
        <f t="shared" si="1420"/>
        <v>100682</v>
      </c>
      <c r="E5684" s="30">
        <f t="shared" si="1424"/>
        <v>7</v>
      </c>
      <c r="F5684" s="30" t="str">
        <f t="shared" si="1421"/>
        <v>-</v>
      </c>
      <c r="G5684" s="30">
        <f t="shared" si="1425"/>
        <v>9</v>
      </c>
      <c r="H5684" s="30" t="str">
        <f t="shared" si="1422"/>
        <v>-</v>
      </c>
      <c r="I5684" s="30">
        <f t="shared" si="1427"/>
        <v>11</v>
      </c>
      <c r="J5684" s="35" t="str">
        <f t="shared" si="1423"/>
        <v>UTI - Retirement Benefit Pension Fund</v>
      </c>
      <c r="K5684" s="35">
        <f t="shared" si="1428"/>
        <v>49</v>
      </c>
      <c r="L5684" s="30" t="str">
        <f t="shared" si="1429"/>
        <v>24.9373</v>
      </c>
      <c r="M5684" s="30">
        <f t="shared" si="1430"/>
        <v>57</v>
      </c>
      <c r="N5684" s="30" t="str">
        <f t="shared" si="1431"/>
        <v>24.9373</v>
      </c>
      <c r="O5684" s="30">
        <f t="shared" si="1432"/>
        <v>65</v>
      </c>
      <c r="P5684" s="30" t="str">
        <f t="shared" si="1433"/>
        <v>24.9373</v>
      </c>
      <c r="Q5684" s="30">
        <f t="shared" si="1434"/>
        <v>73</v>
      </c>
      <c r="R5684" s="36" t="str">
        <f t="shared" si="1435"/>
        <v>08-Aug-2017</v>
      </c>
      <c r="S5684" s="37">
        <f t="shared" si="1426"/>
        <v>24.9373</v>
      </c>
    </row>
    <row r="5685" spans="1:19">
      <c r="A5685" s="30" t="s">
        <v>11061</v>
      </c>
      <c r="D5685" s="30" t="str">
        <f t="shared" si="1420"/>
        <v>120766</v>
      </c>
      <c r="E5685" s="30">
        <f t="shared" si="1424"/>
        <v>7</v>
      </c>
      <c r="F5685" s="30" t="str">
        <f t="shared" si="1421"/>
        <v>-</v>
      </c>
      <c r="G5685" s="30">
        <f t="shared" si="1425"/>
        <v>9</v>
      </c>
      <c r="H5685" s="30" t="str">
        <f t="shared" si="1422"/>
        <v>-</v>
      </c>
      <c r="I5685" s="30">
        <f t="shared" si="1427"/>
        <v>11</v>
      </c>
      <c r="J5685" s="35" t="str">
        <f t="shared" si="1423"/>
        <v>UTI - Retirement Benefit Pension Fund- Direct</v>
      </c>
      <c r="K5685" s="35">
        <f t="shared" si="1428"/>
        <v>57</v>
      </c>
      <c r="L5685" s="30" t="str">
        <f t="shared" si="1429"/>
        <v>25.585</v>
      </c>
      <c r="M5685" s="30">
        <f t="shared" si="1430"/>
        <v>64</v>
      </c>
      <c r="N5685" s="30" t="str">
        <f t="shared" si="1431"/>
        <v>25.585</v>
      </c>
      <c r="O5685" s="30">
        <f t="shared" si="1432"/>
        <v>71</v>
      </c>
      <c r="P5685" s="30" t="str">
        <f t="shared" si="1433"/>
        <v>25.585</v>
      </c>
      <c r="Q5685" s="30">
        <f t="shared" si="1434"/>
        <v>78</v>
      </c>
      <c r="R5685" s="36" t="str">
        <f t="shared" si="1435"/>
        <v>08-Aug-2017</v>
      </c>
      <c r="S5685" s="37">
        <f t="shared" si="1426"/>
        <v>25.585000000000001</v>
      </c>
    </row>
    <row r="5686" spans="1:19">
      <c r="A5686" s="30" t="s">
        <v>11062</v>
      </c>
      <c r="D5686" s="30" t="str">
        <f t="shared" si="1420"/>
        <v>134517</v>
      </c>
      <c r="E5686" s="30">
        <f t="shared" si="1424"/>
        <v>7</v>
      </c>
      <c r="F5686" s="30" t="str">
        <f t="shared" si="1421"/>
        <v>INF789FA1Q91</v>
      </c>
      <c r="G5686" s="30">
        <f t="shared" si="1425"/>
        <v>20</v>
      </c>
      <c r="H5686" s="30" t="str">
        <f t="shared" si="1422"/>
        <v>INF789FA1R09</v>
      </c>
      <c r="I5686" s="30">
        <f t="shared" si="1427"/>
        <v>33</v>
      </c>
      <c r="J5686" s="35" t="str">
        <f t="shared" si="1423"/>
        <v>UTI - Short Term Income Fund - Annual Div Option</v>
      </c>
      <c r="K5686" s="35">
        <f t="shared" si="1428"/>
        <v>82</v>
      </c>
      <c r="L5686" s="30" t="str">
        <f t="shared" si="1429"/>
        <v>10.8889</v>
      </c>
      <c r="M5686" s="30">
        <f t="shared" si="1430"/>
        <v>90</v>
      </c>
      <c r="N5686" s="30" t="str">
        <f t="shared" si="1431"/>
        <v>10.8889</v>
      </c>
      <c r="O5686" s="30">
        <f t="shared" si="1432"/>
        <v>98</v>
      </c>
      <c r="P5686" s="30" t="str">
        <f t="shared" si="1433"/>
        <v>0</v>
      </c>
      <c r="Q5686" s="30">
        <f t="shared" si="1434"/>
        <v>100</v>
      </c>
      <c r="R5686" s="36" t="str">
        <f t="shared" si="1435"/>
        <v>08-Aug-2017</v>
      </c>
      <c r="S5686" s="37">
        <f t="shared" si="1426"/>
        <v>10.8889</v>
      </c>
    </row>
    <row r="5687" spans="1:19">
      <c r="A5687" s="30" t="s">
        <v>11063</v>
      </c>
      <c r="D5687" s="30" t="str">
        <f t="shared" si="1420"/>
        <v>135497</v>
      </c>
      <c r="E5687" s="30">
        <f t="shared" si="1424"/>
        <v>7</v>
      </c>
      <c r="F5687" s="30" t="str">
        <f t="shared" si="1421"/>
        <v>INF789FA1R33</v>
      </c>
      <c r="G5687" s="30">
        <f t="shared" si="1425"/>
        <v>20</v>
      </c>
      <c r="H5687" s="30" t="str">
        <f t="shared" si="1422"/>
        <v>INF789FA1R41</v>
      </c>
      <c r="I5687" s="30">
        <f t="shared" si="1427"/>
        <v>33</v>
      </c>
      <c r="J5687" s="35" t="str">
        <f t="shared" si="1423"/>
        <v>UTI - Short Term Income Fund - Annual Div Option - Direct</v>
      </c>
      <c r="K5687" s="35">
        <f t="shared" si="1428"/>
        <v>91</v>
      </c>
      <c r="L5687" s="30" t="str">
        <f t="shared" si="1429"/>
        <v>10.91</v>
      </c>
      <c r="M5687" s="30">
        <f t="shared" si="1430"/>
        <v>97</v>
      </c>
      <c r="N5687" s="30" t="str">
        <f t="shared" si="1431"/>
        <v>10.91</v>
      </c>
      <c r="O5687" s="30">
        <f t="shared" si="1432"/>
        <v>103</v>
      </c>
      <c r="P5687" s="30" t="str">
        <f t="shared" si="1433"/>
        <v>0</v>
      </c>
      <c r="Q5687" s="30">
        <f t="shared" si="1434"/>
        <v>105</v>
      </c>
      <c r="R5687" s="36" t="str">
        <f t="shared" si="1435"/>
        <v>08-Aug-2017</v>
      </c>
      <c r="S5687" s="37">
        <f t="shared" si="1426"/>
        <v>10.91</v>
      </c>
    </row>
    <row r="5688" spans="1:19">
      <c r="A5688" s="30" t="s">
        <v>11064</v>
      </c>
      <c r="D5688" s="30" t="str">
        <f t="shared" si="1420"/>
        <v>106383</v>
      </c>
      <c r="E5688" s="30">
        <f t="shared" si="1424"/>
        <v>7</v>
      </c>
      <c r="F5688" s="30" t="str">
        <f t="shared" si="1421"/>
        <v>INF789F01AH3</v>
      </c>
      <c r="G5688" s="30">
        <f t="shared" si="1425"/>
        <v>20</v>
      </c>
      <c r="H5688" s="30" t="str">
        <f t="shared" si="1422"/>
        <v>INF789F01AI1</v>
      </c>
      <c r="I5688" s="30">
        <f t="shared" si="1427"/>
        <v>33</v>
      </c>
      <c r="J5688" s="35" t="str">
        <f t="shared" si="1423"/>
        <v>UTI - Short Term Income Fund - Dividend Option</v>
      </c>
      <c r="K5688" s="35">
        <f t="shared" si="1428"/>
        <v>80</v>
      </c>
      <c r="L5688" s="30" t="str">
        <f t="shared" si="1429"/>
        <v>15.7127</v>
      </c>
      <c r="M5688" s="30">
        <f t="shared" si="1430"/>
        <v>88</v>
      </c>
      <c r="N5688" s="30" t="str">
        <f t="shared" si="1431"/>
        <v>15.7127</v>
      </c>
      <c r="O5688" s="30">
        <f t="shared" si="1432"/>
        <v>96</v>
      </c>
      <c r="P5688" s="30" t="str">
        <f t="shared" si="1433"/>
        <v>15.7127</v>
      </c>
      <c r="Q5688" s="30">
        <f t="shared" si="1434"/>
        <v>104</v>
      </c>
      <c r="R5688" s="36" t="str">
        <f t="shared" si="1435"/>
        <v>08-Aug-2017</v>
      </c>
      <c r="S5688" s="37">
        <f t="shared" si="1426"/>
        <v>15.7127</v>
      </c>
    </row>
    <row r="5689" spans="1:19">
      <c r="A5689" s="30" t="s">
        <v>11065</v>
      </c>
      <c r="D5689" s="30" t="str">
        <f t="shared" si="1420"/>
        <v>106384</v>
      </c>
      <c r="E5689" s="30">
        <f t="shared" si="1424"/>
        <v>7</v>
      </c>
      <c r="F5689" s="30" t="str">
        <f t="shared" si="1421"/>
        <v>INF789F01AJ9</v>
      </c>
      <c r="G5689" s="30">
        <f t="shared" si="1425"/>
        <v>20</v>
      </c>
      <c r="H5689" s="30" t="str">
        <f t="shared" si="1422"/>
        <v>-</v>
      </c>
      <c r="I5689" s="30">
        <f t="shared" si="1427"/>
        <v>22</v>
      </c>
      <c r="J5689" s="35" t="str">
        <f t="shared" si="1423"/>
        <v>UTI - Short Term Income Fund - Growth Option</v>
      </c>
      <c r="K5689" s="35">
        <f t="shared" si="1428"/>
        <v>67</v>
      </c>
      <c r="L5689" s="30" t="str">
        <f t="shared" si="1429"/>
        <v>29.7236</v>
      </c>
      <c r="M5689" s="30">
        <f t="shared" si="1430"/>
        <v>75</v>
      </c>
      <c r="N5689" s="30" t="str">
        <f t="shared" si="1431"/>
        <v>29.7236</v>
      </c>
      <c r="O5689" s="30">
        <f t="shared" si="1432"/>
        <v>83</v>
      </c>
      <c r="P5689" s="30" t="str">
        <f t="shared" si="1433"/>
        <v>29.7236</v>
      </c>
      <c r="Q5689" s="30">
        <f t="shared" si="1434"/>
        <v>91</v>
      </c>
      <c r="R5689" s="36" t="str">
        <f t="shared" si="1435"/>
        <v>08-Aug-2017</v>
      </c>
      <c r="S5689" s="37">
        <f t="shared" si="1426"/>
        <v>29.723600000000001</v>
      </c>
    </row>
    <row r="5690" spans="1:19">
      <c r="A5690" s="30" t="s">
        <v>11066</v>
      </c>
      <c r="D5690" s="30" t="str">
        <f t="shared" si="1420"/>
        <v>131424</v>
      </c>
      <c r="E5690" s="30">
        <f t="shared" si="1424"/>
        <v>7</v>
      </c>
      <c r="F5690" s="30" t="str">
        <f t="shared" si="1421"/>
        <v>INF789FA1Q75</v>
      </c>
      <c r="G5690" s="30">
        <f t="shared" si="1425"/>
        <v>20</v>
      </c>
      <c r="H5690" s="30" t="str">
        <f t="shared" si="1422"/>
        <v>INF789FA1Q83</v>
      </c>
      <c r="I5690" s="30">
        <f t="shared" si="1427"/>
        <v>33</v>
      </c>
      <c r="J5690" s="35" t="str">
        <f t="shared" si="1423"/>
        <v>UTI - Short Term Income Fund - Half Yearly Div Option</v>
      </c>
      <c r="K5690" s="35">
        <f t="shared" si="1428"/>
        <v>87</v>
      </c>
      <c r="L5690" s="30" t="str">
        <f t="shared" si="1429"/>
        <v>10.7683</v>
      </c>
      <c r="M5690" s="30">
        <f t="shared" si="1430"/>
        <v>95</v>
      </c>
      <c r="N5690" s="30" t="str">
        <f t="shared" si="1431"/>
        <v>10.7683</v>
      </c>
      <c r="O5690" s="30">
        <f t="shared" si="1432"/>
        <v>103</v>
      </c>
      <c r="P5690" s="30" t="str">
        <f t="shared" si="1433"/>
        <v>0</v>
      </c>
      <c r="Q5690" s="30">
        <f t="shared" si="1434"/>
        <v>105</v>
      </c>
      <c r="R5690" s="36" t="str">
        <f t="shared" si="1435"/>
        <v>08-Aug-2017</v>
      </c>
      <c r="S5690" s="37">
        <f t="shared" si="1426"/>
        <v>10.7683</v>
      </c>
    </row>
    <row r="5691" spans="1:19">
      <c r="A5691" s="30" t="s">
        <v>11067</v>
      </c>
      <c r="D5691" s="30" t="str">
        <f t="shared" si="1420"/>
        <v>131425</v>
      </c>
      <c r="E5691" s="30">
        <f t="shared" si="1424"/>
        <v>7</v>
      </c>
      <c r="F5691" s="30" t="str">
        <f t="shared" si="1421"/>
        <v>INF789FA1R17</v>
      </c>
      <c r="G5691" s="30">
        <f t="shared" si="1425"/>
        <v>20</v>
      </c>
      <c r="H5691" s="30" t="str">
        <f t="shared" si="1422"/>
        <v>INF789FA1R25</v>
      </c>
      <c r="I5691" s="30">
        <f t="shared" si="1427"/>
        <v>33</v>
      </c>
      <c r="J5691" s="35" t="str">
        <f t="shared" si="1423"/>
        <v>UTI - Short Term Income Fund - Half Yearly Div Option - Direct</v>
      </c>
      <c r="K5691" s="35">
        <f t="shared" si="1428"/>
        <v>96</v>
      </c>
      <c r="L5691" s="30" t="str">
        <f t="shared" si="1429"/>
        <v>13.1304</v>
      </c>
      <c r="M5691" s="30">
        <f t="shared" si="1430"/>
        <v>104</v>
      </c>
      <c r="N5691" s="30" t="str">
        <f t="shared" si="1431"/>
        <v>13.1304</v>
      </c>
      <c r="O5691" s="30">
        <f t="shared" si="1432"/>
        <v>112</v>
      </c>
      <c r="P5691" s="30" t="str">
        <f t="shared" si="1433"/>
        <v>0</v>
      </c>
      <c r="Q5691" s="30">
        <f t="shared" si="1434"/>
        <v>114</v>
      </c>
      <c r="R5691" s="36" t="str">
        <f t="shared" si="1435"/>
        <v>08-Aug-2017</v>
      </c>
      <c r="S5691" s="37">
        <f t="shared" si="1426"/>
        <v>13.1304</v>
      </c>
    </row>
    <row r="5692" spans="1:19">
      <c r="A5692" s="30" t="s">
        <v>11068</v>
      </c>
      <c r="D5692" s="30" t="str">
        <f t="shared" si="1420"/>
        <v>131547</v>
      </c>
      <c r="E5692" s="30">
        <f t="shared" si="1424"/>
        <v>7</v>
      </c>
      <c r="F5692" s="30" t="str">
        <f t="shared" si="1421"/>
        <v>INF789F01QB2</v>
      </c>
      <c r="G5692" s="30">
        <f t="shared" si="1425"/>
        <v>20</v>
      </c>
      <c r="H5692" s="30" t="str">
        <f t="shared" si="1422"/>
        <v>INF789F01QC0</v>
      </c>
      <c r="I5692" s="30">
        <f t="shared" si="1427"/>
        <v>33</v>
      </c>
      <c r="J5692" s="35" t="str">
        <f t="shared" si="1423"/>
        <v>UTI - Short Term Income Fund - Monthly Div Option</v>
      </c>
      <c r="K5692" s="35">
        <f t="shared" si="1428"/>
        <v>83</v>
      </c>
      <c r="L5692" s="30" t="str">
        <f t="shared" si="1429"/>
        <v>10.6106</v>
      </c>
      <c r="M5692" s="30">
        <f t="shared" si="1430"/>
        <v>91</v>
      </c>
      <c r="N5692" s="30" t="str">
        <f t="shared" si="1431"/>
        <v>10.6106</v>
      </c>
      <c r="O5692" s="30">
        <f t="shared" si="1432"/>
        <v>99</v>
      </c>
      <c r="P5692" s="30" t="str">
        <f t="shared" si="1433"/>
        <v>0</v>
      </c>
      <c r="Q5692" s="30">
        <f t="shared" si="1434"/>
        <v>101</v>
      </c>
      <c r="R5692" s="36" t="str">
        <f t="shared" si="1435"/>
        <v>08-Aug-2017</v>
      </c>
      <c r="S5692" s="37">
        <f t="shared" si="1426"/>
        <v>10.6106</v>
      </c>
    </row>
    <row r="5693" spans="1:19">
      <c r="A5693" s="30" t="s">
        <v>11069</v>
      </c>
      <c r="D5693" s="30" t="str">
        <f t="shared" si="1420"/>
        <v>131548</v>
      </c>
      <c r="E5693" s="30">
        <f t="shared" si="1424"/>
        <v>7</v>
      </c>
      <c r="F5693" s="30" t="str">
        <f t="shared" si="1421"/>
        <v>INF789F01XZ7</v>
      </c>
      <c r="G5693" s="30">
        <f t="shared" si="1425"/>
        <v>20</v>
      </c>
      <c r="H5693" s="30" t="str">
        <f t="shared" si="1422"/>
        <v>INF789F01YA8</v>
      </c>
      <c r="I5693" s="30">
        <f t="shared" si="1427"/>
        <v>33</v>
      </c>
      <c r="J5693" s="35" t="str">
        <f t="shared" si="1423"/>
        <v>UTI - Short Term Income Fund - Monthly Div Option - Direct</v>
      </c>
      <c r="K5693" s="35">
        <f t="shared" si="1428"/>
        <v>92</v>
      </c>
      <c r="L5693" s="30" t="str">
        <f t="shared" si="1429"/>
        <v>10.8844</v>
      </c>
      <c r="M5693" s="30">
        <f t="shared" si="1430"/>
        <v>100</v>
      </c>
      <c r="N5693" s="30" t="str">
        <f t="shared" si="1431"/>
        <v>10.8844</v>
      </c>
      <c r="O5693" s="30">
        <f t="shared" si="1432"/>
        <v>108</v>
      </c>
      <c r="P5693" s="30" t="str">
        <f t="shared" si="1433"/>
        <v>0</v>
      </c>
      <c r="Q5693" s="30">
        <f t="shared" si="1434"/>
        <v>110</v>
      </c>
      <c r="R5693" s="36" t="str">
        <f t="shared" si="1435"/>
        <v>08-Aug-2017</v>
      </c>
      <c r="S5693" s="37">
        <f t="shared" si="1426"/>
        <v>10.884399999999999</v>
      </c>
    </row>
    <row r="5694" spans="1:19">
      <c r="A5694" s="30" t="s">
        <v>11070</v>
      </c>
      <c r="D5694" s="30" t="str">
        <f t="shared" si="1420"/>
        <v>125045</v>
      </c>
      <c r="E5694" s="30">
        <f t="shared" si="1424"/>
        <v>7</v>
      </c>
      <c r="F5694" s="30" t="str">
        <f t="shared" si="1421"/>
        <v>INF789FB1T54</v>
      </c>
      <c r="G5694" s="30">
        <f t="shared" si="1425"/>
        <v>20</v>
      </c>
      <c r="H5694" s="30" t="str">
        <f t="shared" si="1422"/>
        <v>INF789FB1T47</v>
      </c>
      <c r="I5694" s="30">
        <f t="shared" si="1427"/>
        <v>33</v>
      </c>
      <c r="J5694" s="35" t="str">
        <f t="shared" si="1423"/>
        <v>UTI - Short Term Income Fund -Institutional Flexi Div Option</v>
      </c>
      <c r="K5694" s="35">
        <f t="shared" si="1428"/>
        <v>94</v>
      </c>
      <c r="L5694" s="30" t="str">
        <f t="shared" si="1429"/>
        <v>13.0008</v>
      </c>
      <c r="M5694" s="30">
        <f t="shared" si="1430"/>
        <v>102</v>
      </c>
      <c r="N5694" s="30" t="str">
        <f t="shared" si="1431"/>
        <v>13.0008</v>
      </c>
      <c r="O5694" s="30">
        <f t="shared" si="1432"/>
        <v>110</v>
      </c>
      <c r="P5694" s="30" t="str">
        <f t="shared" si="1433"/>
        <v>0</v>
      </c>
      <c r="Q5694" s="30">
        <f t="shared" si="1434"/>
        <v>112</v>
      </c>
      <c r="R5694" s="36" t="str">
        <f t="shared" si="1435"/>
        <v>08-Aug-2017</v>
      </c>
      <c r="S5694" s="37">
        <f t="shared" si="1426"/>
        <v>13.0008</v>
      </c>
    </row>
    <row r="5695" spans="1:19" ht="26">
      <c r="A5695" s="30" t="s">
        <v>11071</v>
      </c>
      <c r="D5695" s="30" t="str">
        <f t="shared" si="1420"/>
        <v>124962</v>
      </c>
      <c r="E5695" s="30">
        <f t="shared" si="1424"/>
        <v>7</v>
      </c>
      <c r="F5695" s="30" t="str">
        <f t="shared" si="1421"/>
        <v>INF789FB1T70</v>
      </c>
      <c r="G5695" s="30">
        <f t="shared" si="1425"/>
        <v>20</v>
      </c>
      <c r="H5695" s="30" t="str">
        <f t="shared" si="1422"/>
        <v>INF789FB1T62</v>
      </c>
      <c r="I5695" s="30">
        <f t="shared" si="1427"/>
        <v>33</v>
      </c>
      <c r="J5695" s="35" t="str">
        <f t="shared" si="1423"/>
        <v>UTI - Short Term Income Fund -Institutional Flexi Div Option - Direct</v>
      </c>
      <c r="K5695" s="35">
        <f t="shared" si="1428"/>
        <v>103</v>
      </c>
      <c r="L5695" s="30" t="str">
        <f t="shared" si="1429"/>
        <v>12.8376</v>
      </c>
      <c r="M5695" s="30">
        <f t="shared" si="1430"/>
        <v>111</v>
      </c>
      <c r="N5695" s="30" t="str">
        <f t="shared" si="1431"/>
        <v>12.8376</v>
      </c>
      <c r="O5695" s="30">
        <f t="shared" si="1432"/>
        <v>119</v>
      </c>
      <c r="P5695" s="30" t="str">
        <f t="shared" si="1433"/>
        <v>0</v>
      </c>
      <c r="Q5695" s="30">
        <f t="shared" si="1434"/>
        <v>121</v>
      </c>
      <c r="R5695" s="36" t="str">
        <f t="shared" si="1435"/>
        <v>08-Aug-2017</v>
      </c>
      <c r="S5695" s="37">
        <f t="shared" si="1426"/>
        <v>12.8376</v>
      </c>
    </row>
    <row r="5696" spans="1:19">
      <c r="A5696" s="30" t="s">
        <v>11072</v>
      </c>
      <c r="D5696" s="30" t="str">
        <f t="shared" si="1420"/>
        <v>106624</v>
      </c>
      <c r="E5696" s="30">
        <f t="shared" si="1424"/>
        <v>7</v>
      </c>
      <c r="F5696" s="30" t="str">
        <f t="shared" si="1421"/>
        <v>INF789F01QA4</v>
      </c>
      <c r="G5696" s="30">
        <f t="shared" si="1425"/>
        <v>20</v>
      </c>
      <c r="H5696" s="30" t="str">
        <f t="shared" si="1422"/>
        <v>-</v>
      </c>
      <c r="I5696" s="30">
        <f t="shared" si="1427"/>
        <v>22</v>
      </c>
      <c r="J5696" s="35" t="str">
        <f t="shared" si="1423"/>
        <v>UTI - Short Term Income Fund -Institutional Growth Option</v>
      </c>
      <c r="K5696" s="35">
        <f t="shared" si="1428"/>
        <v>80</v>
      </c>
      <c r="L5696" s="30" t="str">
        <f t="shared" si="1429"/>
        <v>20.5591</v>
      </c>
      <c r="M5696" s="30">
        <f t="shared" si="1430"/>
        <v>88</v>
      </c>
      <c r="N5696" s="30" t="str">
        <f t="shared" si="1431"/>
        <v>20.5591</v>
      </c>
      <c r="O5696" s="30">
        <f t="shared" si="1432"/>
        <v>96</v>
      </c>
      <c r="P5696" s="30" t="str">
        <f t="shared" si="1433"/>
        <v>20.5591</v>
      </c>
      <c r="Q5696" s="30">
        <f t="shared" si="1434"/>
        <v>104</v>
      </c>
      <c r="R5696" s="36" t="str">
        <f t="shared" si="1435"/>
        <v>08-Aug-2017</v>
      </c>
      <c r="S5696" s="37">
        <f t="shared" si="1426"/>
        <v>20.559100000000001</v>
      </c>
    </row>
    <row r="5697" spans="1:19" ht="26">
      <c r="A5697" s="30" t="s">
        <v>11073</v>
      </c>
      <c r="D5697" s="30" t="str">
        <f t="shared" si="1420"/>
        <v>120718</v>
      </c>
      <c r="E5697" s="30">
        <f t="shared" si="1424"/>
        <v>7</v>
      </c>
      <c r="F5697" s="30" t="str">
        <f t="shared" si="1421"/>
        <v>INF789F01XY0</v>
      </c>
      <c r="G5697" s="30">
        <f t="shared" si="1425"/>
        <v>20</v>
      </c>
      <c r="H5697" s="30" t="str">
        <f t="shared" si="1422"/>
        <v>-</v>
      </c>
      <c r="I5697" s="30">
        <f t="shared" si="1427"/>
        <v>22</v>
      </c>
      <c r="J5697" s="35" t="str">
        <f t="shared" si="1423"/>
        <v>UTI - Short Term Income Fund -Institutional Growth Option- Direct</v>
      </c>
      <c r="K5697" s="35">
        <f t="shared" si="1428"/>
        <v>88</v>
      </c>
      <c r="L5697" s="30" t="str">
        <f t="shared" si="1429"/>
        <v>20.9943</v>
      </c>
      <c r="M5697" s="30">
        <f t="shared" si="1430"/>
        <v>96</v>
      </c>
      <c r="N5697" s="30" t="str">
        <f t="shared" si="1431"/>
        <v>20.9943</v>
      </c>
      <c r="O5697" s="30">
        <f t="shared" si="1432"/>
        <v>104</v>
      </c>
      <c r="P5697" s="30" t="str">
        <f t="shared" si="1433"/>
        <v>20.9943</v>
      </c>
      <c r="Q5697" s="30">
        <f t="shared" si="1434"/>
        <v>112</v>
      </c>
      <c r="R5697" s="36" t="str">
        <f t="shared" si="1435"/>
        <v>08-Aug-2017</v>
      </c>
      <c r="S5697" s="37">
        <f t="shared" si="1426"/>
        <v>20.994299999999999</v>
      </c>
    </row>
    <row r="5698" spans="1:19">
      <c r="A5698" s="30" t="s">
        <v>11074</v>
      </c>
      <c r="D5698" s="30" t="str">
        <f t="shared" si="1420"/>
        <v>106980</v>
      </c>
      <c r="E5698" s="30">
        <f t="shared" si="1424"/>
        <v>7</v>
      </c>
      <c r="F5698" s="30" t="str">
        <f t="shared" si="1421"/>
        <v>INF789FC1GD5</v>
      </c>
      <c r="G5698" s="30">
        <f t="shared" si="1425"/>
        <v>20</v>
      </c>
      <c r="H5698" s="30" t="str">
        <f t="shared" si="1422"/>
        <v>INF789FA1R58</v>
      </c>
      <c r="I5698" s="30">
        <f t="shared" si="1427"/>
        <v>33</v>
      </c>
      <c r="J5698" s="35" t="str">
        <f t="shared" si="1423"/>
        <v>UTI - Short Term Income Fund -Quarterly Div Option</v>
      </c>
      <c r="K5698" s="35">
        <f t="shared" si="1428"/>
        <v>84</v>
      </c>
      <c r="L5698" s="30" t="str">
        <f t="shared" si="1429"/>
        <v>12.3675</v>
      </c>
      <c r="M5698" s="30">
        <f t="shared" si="1430"/>
        <v>92</v>
      </c>
      <c r="N5698" s="30" t="str">
        <f t="shared" si="1431"/>
        <v>12.3675</v>
      </c>
      <c r="O5698" s="30">
        <f t="shared" si="1432"/>
        <v>100</v>
      </c>
      <c r="P5698" s="30" t="str">
        <f t="shared" si="1433"/>
        <v>12.3675</v>
      </c>
      <c r="Q5698" s="30">
        <f t="shared" si="1434"/>
        <v>108</v>
      </c>
      <c r="R5698" s="36" t="str">
        <f t="shared" si="1435"/>
        <v>08-Aug-2017</v>
      </c>
      <c r="S5698" s="37">
        <f t="shared" si="1426"/>
        <v>12.3675</v>
      </c>
    </row>
    <row r="5699" spans="1:19">
      <c r="A5699" s="30" t="s">
        <v>11075</v>
      </c>
      <c r="D5699" s="30" t="str">
        <f t="shared" si="1420"/>
        <v>120719</v>
      </c>
      <c r="E5699" s="30">
        <f t="shared" si="1424"/>
        <v>7</v>
      </c>
      <c r="F5699" s="30" t="str">
        <f t="shared" si="1421"/>
        <v>INF789FA1R66</v>
      </c>
      <c r="G5699" s="30">
        <f t="shared" si="1425"/>
        <v>20</v>
      </c>
      <c r="H5699" s="30" t="str">
        <f t="shared" si="1422"/>
        <v>INF789FA1R74</v>
      </c>
      <c r="I5699" s="30">
        <f t="shared" si="1427"/>
        <v>33</v>
      </c>
      <c r="J5699" s="35" t="str">
        <f t="shared" si="1423"/>
        <v>UTI - Short Term Income Fund -Quarterly Div Option - Direct</v>
      </c>
      <c r="K5699" s="35">
        <f t="shared" si="1428"/>
        <v>93</v>
      </c>
      <c r="L5699" s="30" t="str">
        <f t="shared" si="1429"/>
        <v>12.9977</v>
      </c>
      <c r="M5699" s="30">
        <f t="shared" si="1430"/>
        <v>101</v>
      </c>
      <c r="N5699" s="30" t="str">
        <f t="shared" si="1431"/>
        <v>12.9977</v>
      </c>
      <c r="O5699" s="30">
        <f t="shared" si="1432"/>
        <v>109</v>
      </c>
      <c r="P5699" s="30" t="str">
        <f t="shared" si="1433"/>
        <v>12.9977</v>
      </c>
      <c r="Q5699" s="30">
        <f t="shared" si="1434"/>
        <v>117</v>
      </c>
      <c r="R5699" s="36" t="str">
        <f t="shared" si="1435"/>
        <v>08-Aug-2017</v>
      </c>
      <c r="S5699" s="37">
        <f t="shared" si="1426"/>
        <v>12.9977</v>
      </c>
    </row>
    <row r="5700" spans="1:19">
      <c r="A5700" s="30" t="s">
        <v>11076</v>
      </c>
      <c r="D5700" s="30" t="str">
        <f t="shared" si="1420"/>
        <v>100646</v>
      </c>
      <c r="E5700" s="30">
        <f t="shared" si="1424"/>
        <v>7</v>
      </c>
      <c r="F5700" s="30" t="str">
        <f t="shared" si="1421"/>
        <v>-</v>
      </c>
      <c r="G5700" s="30">
        <f t="shared" si="1425"/>
        <v>9</v>
      </c>
      <c r="H5700" s="30" t="str">
        <f t="shared" si="1422"/>
        <v>-</v>
      </c>
      <c r="I5700" s="30">
        <f t="shared" si="1427"/>
        <v>11</v>
      </c>
      <c r="J5700" s="35" t="str">
        <f t="shared" si="1423"/>
        <v>UTI - Unit Linked Insurance Plan</v>
      </c>
      <c r="K5700" s="35">
        <f t="shared" si="1428"/>
        <v>44</v>
      </c>
      <c r="L5700" s="30" t="str">
        <f t="shared" si="1429"/>
        <v>23.666</v>
      </c>
      <c r="M5700" s="30">
        <f t="shared" si="1430"/>
        <v>51</v>
      </c>
      <c r="N5700" s="30" t="str">
        <f t="shared" si="1431"/>
        <v>23.666</v>
      </c>
      <c r="O5700" s="30">
        <f t="shared" si="1432"/>
        <v>58</v>
      </c>
      <c r="P5700" s="30" t="str">
        <f t="shared" si="1433"/>
        <v>23.666</v>
      </c>
      <c r="Q5700" s="30">
        <f t="shared" si="1434"/>
        <v>65</v>
      </c>
      <c r="R5700" s="36" t="str">
        <f t="shared" si="1435"/>
        <v>08-Aug-2017</v>
      </c>
      <c r="S5700" s="37">
        <f t="shared" si="1426"/>
        <v>23.666</v>
      </c>
    </row>
    <row r="5701" spans="1:19">
      <c r="A5701" s="30" t="s">
        <v>11077</v>
      </c>
      <c r="D5701" s="30" t="str">
        <f t="shared" si="1420"/>
        <v>120784</v>
      </c>
      <c r="E5701" s="30">
        <f t="shared" si="1424"/>
        <v>7</v>
      </c>
      <c r="F5701" s="30" t="str">
        <f t="shared" si="1421"/>
        <v>-</v>
      </c>
      <c r="G5701" s="30">
        <f t="shared" si="1425"/>
        <v>9</v>
      </c>
      <c r="H5701" s="30" t="str">
        <f t="shared" si="1422"/>
        <v>-</v>
      </c>
      <c r="I5701" s="30">
        <f t="shared" si="1427"/>
        <v>11</v>
      </c>
      <c r="J5701" s="35" t="str">
        <f t="shared" si="1423"/>
        <v>UTI - Unit Linked Insurance Plan- Direct</v>
      </c>
      <c r="K5701" s="35">
        <f t="shared" si="1428"/>
        <v>52</v>
      </c>
      <c r="L5701" s="30" t="str">
        <f t="shared" si="1429"/>
        <v>24.2493</v>
      </c>
      <c r="M5701" s="30">
        <f t="shared" si="1430"/>
        <v>60</v>
      </c>
      <c r="N5701" s="30" t="str">
        <f t="shared" si="1431"/>
        <v>24.2493</v>
      </c>
      <c r="O5701" s="30">
        <f t="shared" si="1432"/>
        <v>68</v>
      </c>
      <c r="P5701" s="30" t="str">
        <f t="shared" si="1433"/>
        <v>24.2493</v>
      </c>
      <c r="Q5701" s="30">
        <f t="shared" si="1434"/>
        <v>76</v>
      </c>
      <c r="R5701" s="36" t="str">
        <f t="shared" si="1435"/>
        <v>08-Aug-2017</v>
      </c>
      <c r="S5701" s="37">
        <f t="shared" si="1426"/>
        <v>24.249300000000002</v>
      </c>
    </row>
    <row r="5702" spans="1:19">
      <c r="A5702" s="30" t="s">
        <v>6037</v>
      </c>
      <c r="D5702" s="30" t="str">
        <f t="shared" si="1420"/>
        <v>134998</v>
      </c>
      <c r="E5702" s="30">
        <f t="shared" si="1424"/>
        <v>7</v>
      </c>
      <c r="F5702" s="30" t="str">
        <f t="shared" si="1421"/>
        <v>INF789FA1T64</v>
      </c>
      <c r="G5702" s="30">
        <f t="shared" si="1425"/>
        <v>20</v>
      </c>
      <c r="H5702" s="30" t="str">
        <f t="shared" si="1422"/>
        <v>INF789FA1T72</v>
      </c>
      <c r="I5702" s="30">
        <f t="shared" si="1427"/>
        <v>33</v>
      </c>
      <c r="J5702" s="35" t="str">
        <f t="shared" si="1423"/>
        <v>UTI Bond Fund  - Half Yearly Div Option - Direct</v>
      </c>
      <c r="K5702" s="35">
        <f t="shared" si="1428"/>
        <v>82</v>
      </c>
      <c r="L5702" s="30" t="str">
        <f t="shared" si="1429"/>
        <v>11.0656</v>
      </c>
      <c r="M5702" s="30">
        <f t="shared" si="1430"/>
        <v>90</v>
      </c>
      <c r="N5702" s="30" t="str">
        <f t="shared" si="1431"/>
        <v>11.0656</v>
      </c>
      <c r="O5702" s="30">
        <f t="shared" si="1432"/>
        <v>98</v>
      </c>
      <c r="P5702" s="30" t="str">
        <f t="shared" si="1433"/>
        <v>0</v>
      </c>
      <c r="Q5702" s="30">
        <f t="shared" si="1434"/>
        <v>100</v>
      </c>
      <c r="R5702" s="36" t="str">
        <f t="shared" si="1435"/>
        <v>04-Nov-2016</v>
      </c>
      <c r="S5702" s="37">
        <f t="shared" si="1426"/>
        <v>11.0656</v>
      </c>
    </row>
    <row r="5703" spans="1:19">
      <c r="A5703" s="30" t="s">
        <v>11078</v>
      </c>
      <c r="D5703" s="30" t="str">
        <f t="shared" ref="D5703:D5766" si="1436">IF(ISERROR(LEFT(A5703,SEARCH(";",A5703)-1)),"",LEFT(A5703,SEARCH(";",A5703)-1))</f>
        <v>133869</v>
      </c>
      <c r="E5703" s="30">
        <f t="shared" si="1424"/>
        <v>7</v>
      </c>
      <c r="F5703" s="30" t="str">
        <f t="shared" ref="F5703:F5766" si="1437">IF($D5703="",A5703,MID($A5703,E5703+1,SEARCH(";",$A5703,E5703+1)-E5703-1))</f>
        <v>INF789FA1T23</v>
      </c>
      <c r="G5703" s="30">
        <f t="shared" si="1425"/>
        <v>20</v>
      </c>
      <c r="H5703" s="30" t="str">
        <f t="shared" ref="H5703:H5766" si="1438">IF($D5703="","",MID($A5703,G5703+1,SEARCH(";",$A5703,G5703+1)-G5703-1))</f>
        <v>INF789FA1T31</v>
      </c>
      <c r="I5703" s="30">
        <f t="shared" si="1427"/>
        <v>33</v>
      </c>
      <c r="J5703" s="35" t="str">
        <f t="shared" ref="J5703:J5766" si="1439">IF($D5703="","",MID($A5703,I5703+1,SEARCH(";",$A5703,I5703+1)-I5703-1))</f>
        <v>UTI Bond Fund - Annual Div Option</v>
      </c>
      <c r="K5703" s="35">
        <f t="shared" si="1428"/>
        <v>67</v>
      </c>
      <c r="L5703" s="30" t="str">
        <f t="shared" si="1429"/>
        <v>11.3827</v>
      </c>
      <c r="M5703" s="30">
        <f t="shared" si="1430"/>
        <v>75</v>
      </c>
      <c r="N5703" s="30" t="str">
        <f t="shared" si="1431"/>
        <v>11.3827</v>
      </c>
      <c r="O5703" s="30">
        <f t="shared" si="1432"/>
        <v>83</v>
      </c>
      <c r="P5703" s="30" t="str">
        <f t="shared" si="1433"/>
        <v>0</v>
      </c>
      <c r="Q5703" s="30">
        <f t="shared" si="1434"/>
        <v>85</v>
      </c>
      <c r="R5703" s="36" t="str">
        <f t="shared" si="1435"/>
        <v>08-Aug-2017</v>
      </c>
      <c r="S5703" s="37">
        <f t="shared" si="1426"/>
        <v>11.3827</v>
      </c>
    </row>
    <row r="5704" spans="1:19">
      <c r="A5704" s="30" t="s">
        <v>11079</v>
      </c>
      <c r="D5704" s="30" t="str">
        <f t="shared" si="1436"/>
        <v>139339</v>
      </c>
      <c r="E5704" s="30">
        <f t="shared" ref="E5704:E5767" si="1440">IF($D5704="","",LEN(D5704)+1)</f>
        <v>7</v>
      </c>
      <c r="F5704" s="30" t="str">
        <f t="shared" si="1437"/>
        <v>INF789FA1T80</v>
      </c>
      <c r="G5704" s="30">
        <f t="shared" ref="G5704:G5767" si="1441">IF($D5704="","",E5704+(LEN(F5704)+1))</f>
        <v>20</v>
      </c>
      <c r="H5704" s="30" t="str">
        <f t="shared" si="1438"/>
        <v>-</v>
      </c>
      <c r="I5704" s="30">
        <f t="shared" si="1427"/>
        <v>22</v>
      </c>
      <c r="J5704" s="35" t="str">
        <f t="shared" si="1439"/>
        <v>UTI Bond Fund - Direct Plan - Annual Div Option</v>
      </c>
      <c r="K5704" s="35">
        <f t="shared" si="1428"/>
        <v>70</v>
      </c>
      <c r="L5704" s="30" t="str">
        <f t="shared" si="1429"/>
        <v>11.5084</v>
      </c>
      <c r="M5704" s="30">
        <f t="shared" si="1430"/>
        <v>78</v>
      </c>
      <c r="N5704" s="30" t="str">
        <f t="shared" si="1431"/>
        <v>11.5084</v>
      </c>
      <c r="O5704" s="30">
        <f t="shared" si="1432"/>
        <v>86</v>
      </c>
      <c r="P5704" s="30" t="str">
        <f t="shared" si="1433"/>
        <v>0</v>
      </c>
      <c r="Q5704" s="30">
        <f t="shared" si="1434"/>
        <v>88</v>
      </c>
      <c r="R5704" s="36" t="str">
        <f t="shared" si="1435"/>
        <v>08-Aug-2017</v>
      </c>
      <c r="S5704" s="37">
        <f t="shared" ref="S5704:S5767" si="1442">IF(L5704="","",L5704+0)</f>
        <v>11.5084</v>
      </c>
    </row>
    <row r="5705" spans="1:19">
      <c r="A5705" s="30" t="s">
        <v>11080</v>
      </c>
      <c r="D5705" s="30" t="str">
        <f t="shared" si="1436"/>
        <v>133872</v>
      </c>
      <c r="E5705" s="30">
        <f t="shared" si="1440"/>
        <v>7</v>
      </c>
      <c r="F5705" s="30" t="str">
        <f t="shared" si="1437"/>
        <v>INF789FA1T49</v>
      </c>
      <c r="G5705" s="30">
        <f t="shared" si="1441"/>
        <v>20</v>
      </c>
      <c r="H5705" s="30" t="str">
        <f t="shared" si="1438"/>
        <v>INF789FA1T56</v>
      </c>
      <c r="I5705" s="30">
        <f t="shared" si="1427"/>
        <v>33</v>
      </c>
      <c r="J5705" s="35" t="str">
        <f t="shared" si="1439"/>
        <v>UTI Bond Fund - Flexi Dividend Option</v>
      </c>
      <c r="K5705" s="35">
        <f t="shared" si="1428"/>
        <v>71</v>
      </c>
      <c r="L5705" s="30" t="str">
        <f t="shared" si="1429"/>
        <v>11.3855</v>
      </c>
      <c r="M5705" s="30">
        <f t="shared" si="1430"/>
        <v>79</v>
      </c>
      <c r="N5705" s="30" t="str">
        <f t="shared" si="1431"/>
        <v>11.3855</v>
      </c>
      <c r="O5705" s="30">
        <f t="shared" si="1432"/>
        <v>87</v>
      </c>
      <c r="P5705" s="30" t="str">
        <f t="shared" si="1433"/>
        <v>0</v>
      </c>
      <c r="Q5705" s="30">
        <f t="shared" si="1434"/>
        <v>89</v>
      </c>
      <c r="R5705" s="36" t="str">
        <f t="shared" si="1435"/>
        <v>08-Aug-2017</v>
      </c>
      <c r="S5705" s="37">
        <f t="shared" si="1442"/>
        <v>11.3855</v>
      </c>
    </row>
    <row r="5706" spans="1:19">
      <c r="A5706" s="30" t="s">
        <v>11081</v>
      </c>
      <c r="D5706" s="30" t="str">
        <f t="shared" si="1436"/>
        <v>133280</v>
      </c>
      <c r="E5706" s="30">
        <f t="shared" si="1440"/>
        <v>7</v>
      </c>
      <c r="F5706" s="30" t="str">
        <f t="shared" si="1437"/>
        <v>INF789FA1U04</v>
      </c>
      <c r="G5706" s="30">
        <f t="shared" si="1441"/>
        <v>20</v>
      </c>
      <c r="H5706" s="30" t="str">
        <f t="shared" si="1438"/>
        <v>INF789FA1U12</v>
      </c>
      <c r="I5706" s="30">
        <f t="shared" si="1427"/>
        <v>33</v>
      </c>
      <c r="J5706" s="35" t="str">
        <f t="shared" si="1439"/>
        <v>UTI Bond Fund - Flexi Dividend Option - Direct</v>
      </c>
      <c r="K5706" s="35">
        <f t="shared" si="1428"/>
        <v>80</v>
      </c>
      <c r="L5706" s="30" t="str">
        <f t="shared" si="1429"/>
        <v>11.8153</v>
      </c>
      <c r="M5706" s="30">
        <f t="shared" si="1430"/>
        <v>88</v>
      </c>
      <c r="N5706" s="30" t="str">
        <f t="shared" si="1431"/>
        <v>11.8153</v>
      </c>
      <c r="O5706" s="30">
        <f t="shared" si="1432"/>
        <v>96</v>
      </c>
      <c r="P5706" s="30" t="str">
        <f t="shared" si="1433"/>
        <v>0</v>
      </c>
      <c r="Q5706" s="30">
        <f t="shared" si="1434"/>
        <v>98</v>
      </c>
      <c r="R5706" s="36" t="str">
        <f t="shared" si="1435"/>
        <v>08-Aug-2017</v>
      </c>
      <c r="S5706" s="37">
        <f t="shared" si="1442"/>
        <v>11.815300000000001</v>
      </c>
    </row>
    <row r="5707" spans="1:19">
      <c r="A5707" s="30" t="s">
        <v>11082</v>
      </c>
      <c r="D5707" s="30" t="str">
        <f t="shared" si="1436"/>
        <v>135581</v>
      </c>
      <c r="E5707" s="30">
        <f t="shared" si="1440"/>
        <v>7</v>
      </c>
      <c r="F5707" s="30" t="str">
        <f t="shared" si="1437"/>
        <v>INF789FA1T07</v>
      </c>
      <c r="G5707" s="30">
        <f t="shared" si="1441"/>
        <v>20</v>
      </c>
      <c r="H5707" s="30" t="str">
        <f t="shared" si="1438"/>
        <v>INF789FA1T15</v>
      </c>
      <c r="I5707" s="30">
        <f t="shared" si="1427"/>
        <v>33</v>
      </c>
      <c r="J5707" s="35" t="str">
        <f t="shared" si="1439"/>
        <v>UTI Bond Fund - Half Yearly Div Option</v>
      </c>
      <c r="K5707" s="35">
        <f t="shared" si="1428"/>
        <v>72</v>
      </c>
      <c r="L5707" s="30" t="str">
        <f t="shared" si="1429"/>
        <v>11.203</v>
      </c>
      <c r="M5707" s="30">
        <f t="shared" si="1430"/>
        <v>79</v>
      </c>
      <c r="N5707" s="30" t="str">
        <f t="shared" si="1431"/>
        <v>11.203</v>
      </c>
      <c r="O5707" s="30">
        <f t="shared" si="1432"/>
        <v>86</v>
      </c>
      <c r="P5707" s="30" t="str">
        <f t="shared" si="1433"/>
        <v>0</v>
      </c>
      <c r="Q5707" s="30">
        <f t="shared" si="1434"/>
        <v>88</v>
      </c>
      <c r="R5707" s="36" t="str">
        <f t="shared" si="1435"/>
        <v>08-Aug-2017</v>
      </c>
      <c r="S5707" s="37">
        <f t="shared" si="1442"/>
        <v>11.202999999999999</v>
      </c>
    </row>
    <row r="5708" spans="1:19">
      <c r="A5708" s="30" t="s">
        <v>11083</v>
      </c>
      <c r="D5708" s="30" t="str">
        <f t="shared" si="1436"/>
        <v>120690</v>
      </c>
      <c r="E5708" s="30">
        <f t="shared" si="1440"/>
        <v>7</v>
      </c>
      <c r="F5708" s="30" t="str">
        <f t="shared" si="1437"/>
        <v>INF789F01SO1</v>
      </c>
      <c r="G5708" s="30">
        <f t="shared" si="1441"/>
        <v>20</v>
      </c>
      <c r="H5708" s="30" t="str">
        <f t="shared" si="1438"/>
        <v>INF789F01SP8</v>
      </c>
      <c r="I5708" s="30">
        <f t="shared" si="1427"/>
        <v>33</v>
      </c>
      <c r="J5708" s="35" t="str">
        <f t="shared" si="1439"/>
        <v>UTI Bond Fund- Quarterly Div Option - Direct</v>
      </c>
      <c r="K5708" s="35">
        <f t="shared" si="1428"/>
        <v>78</v>
      </c>
      <c r="L5708" s="30" t="str">
        <f t="shared" si="1429"/>
        <v>17.3832</v>
      </c>
      <c r="M5708" s="30">
        <f t="shared" si="1430"/>
        <v>86</v>
      </c>
      <c r="N5708" s="30" t="str">
        <f t="shared" si="1431"/>
        <v>17.3832</v>
      </c>
      <c r="O5708" s="30">
        <f t="shared" si="1432"/>
        <v>94</v>
      </c>
      <c r="P5708" s="30" t="str">
        <f t="shared" si="1433"/>
        <v>17.3832</v>
      </c>
      <c r="Q5708" s="30">
        <f t="shared" si="1434"/>
        <v>102</v>
      </c>
      <c r="R5708" s="36" t="str">
        <f t="shared" si="1435"/>
        <v>08-Aug-2017</v>
      </c>
      <c r="S5708" s="37">
        <f t="shared" si="1442"/>
        <v>17.383199999999999</v>
      </c>
    </row>
    <row r="5709" spans="1:19">
      <c r="A5709" s="30" t="s">
        <v>11084</v>
      </c>
      <c r="D5709" s="30" t="str">
        <f t="shared" si="1436"/>
        <v>100741</v>
      </c>
      <c r="E5709" s="30">
        <f t="shared" si="1440"/>
        <v>7</v>
      </c>
      <c r="F5709" s="30" t="str">
        <f t="shared" si="1437"/>
        <v>INF789F01406</v>
      </c>
      <c r="G5709" s="30">
        <f t="shared" si="1441"/>
        <v>20</v>
      </c>
      <c r="H5709" s="30" t="str">
        <f t="shared" si="1438"/>
        <v>-</v>
      </c>
      <c r="I5709" s="30">
        <f t="shared" ref="I5709:I5772" si="1443">IF($D5709="","",G5709+LEN(H5709)+1)</f>
        <v>22</v>
      </c>
      <c r="J5709" s="35" t="str">
        <f t="shared" si="1439"/>
        <v>UTI Bond Fund-Growth (for rep. After 6 months- No Load)</v>
      </c>
      <c r="K5709" s="35">
        <f t="shared" ref="K5709:K5772" si="1444">IF($D5709="","",I5709+LEN(J5709)+1)</f>
        <v>78</v>
      </c>
      <c r="L5709" s="30" t="str">
        <f t="shared" ref="L5709:L5772" si="1445">IF($D5709="","",MID($A5709,K5709+1,SEARCH(";",$A5709,K5709+1)-K5709-1))</f>
        <v>52.0351</v>
      </c>
      <c r="M5709" s="30">
        <f t="shared" ref="M5709:M5772" si="1446">IF($D5709="","",K5709+LEN(L5709)+1)</f>
        <v>86</v>
      </c>
      <c r="N5709" s="30" t="str">
        <f t="shared" ref="N5709:N5772" si="1447">IF($D5709="","",MID($A5709,M5709+1,SEARCH(";",$A5709,M5709+1)-M5709-1))</f>
        <v>52.0351</v>
      </c>
      <c r="O5709" s="30">
        <f t="shared" ref="O5709:O5772" si="1448">IF($D5709="","",M5709+LEN(N5709)+1)</f>
        <v>94</v>
      </c>
      <c r="P5709" s="30" t="str">
        <f t="shared" ref="P5709:P5772" si="1449">IF($D5709="","",MID($A5709,O5709+1,SEARCH(";",$A5709,O5709+1)-O5709-1))</f>
        <v>52.0351</v>
      </c>
      <c r="Q5709" s="30">
        <f t="shared" ref="Q5709:Q5772" si="1450">IF($D5709="","",O5709+LEN(P5709)+1)</f>
        <v>102</v>
      </c>
      <c r="R5709" s="36" t="str">
        <f t="shared" ref="R5709:R5772" si="1451">IF($D5709="","",MID($A5709,Q5709+1,15))</f>
        <v>08-Aug-2017</v>
      </c>
      <c r="S5709" s="37">
        <f t="shared" si="1442"/>
        <v>52.0351</v>
      </c>
    </row>
    <row r="5710" spans="1:19">
      <c r="A5710" s="30" t="s">
        <v>11085</v>
      </c>
      <c r="D5710" s="30" t="str">
        <f t="shared" si="1436"/>
        <v>120689</v>
      </c>
      <c r="E5710" s="30">
        <f t="shared" si="1440"/>
        <v>7</v>
      </c>
      <c r="F5710" s="30" t="str">
        <f t="shared" si="1437"/>
        <v>INF789F01SQ6</v>
      </c>
      <c r="G5710" s="30">
        <f t="shared" si="1441"/>
        <v>20</v>
      </c>
      <c r="H5710" s="30" t="str">
        <f t="shared" si="1438"/>
        <v>-</v>
      </c>
      <c r="I5710" s="30">
        <f t="shared" si="1443"/>
        <v>22</v>
      </c>
      <c r="J5710" s="35" t="str">
        <f t="shared" si="1439"/>
        <v>UTI Bond Fund-Growth - Direct</v>
      </c>
      <c r="K5710" s="35">
        <f t="shared" si="1444"/>
        <v>52</v>
      </c>
      <c r="L5710" s="30" t="str">
        <f t="shared" si="1445"/>
        <v>54.3377</v>
      </c>
      <c r="M5710" s="30">
        <f t="shared" si="1446"/>
        <v>60</v>
      </c>
      <c r="N5710" s="30" t="str">
        <f t="shared" si="1447"/>
        <v>54.3377</v>
      </c>
      <c r="O5710" s="30">
        <f t="shared" si="1448"/>
        <v>68</v>
      </c>
      <c r="P5710" s="30" t="str">
        <f t="shared" si="1449"/>
        <v>54.3377</v>
      </c>
      <c r="Q5710" s="30">
        <f t="shared" si="1450"/>
        <v>76</v>
      </c>
      <c r="R5710" s="36" t="str">
        <f t="shared" si="1451"/>
        <v>08-Aug-2017</v>
      </c>
      <c r="S5710" s="37">
        <f t="shared" si="1442"/>
        <v>54.337699999999998</v>
      </c>
    </row>
    <row r="5711" spans="1:19">
      <c r="A5711" s="30" t="s">
        <v>11086</v>
      </c>
      <c r="D5711" s="30" t="str">
        <f t="shared" si="1436"/>
        <v>100742</v>
      </c>
      <c r="E5711" s="30">
        <f t="shared" si="1440"/>
        <v>7</v>
      </c>
      <c r="F5711" s="30" t="str">
        <f t="shared" si="1437"/>
        <v>INF789F01380</v>
      </c>
      <c r="G5711" s="30">
        <f t="shared" si="1441"/>
        <v>20</v>
      </c>
      <c r="H5711" s="30" t="str">
        <f t="shared" si="1438"/>
        <v>INF789F01398</v>
      </c>
      <c r="I5711" s="30">
        <f t="shared" si="1443"/>
        <v>33</v>
      </c>
      <c r="J5711" s="35" t="str">
        <f t="shared" si="1439"/>
        <v>UTI Bond Fund-Quarterly Div Option</v>
      </c>
      <c r="K5711" s="35">
        <f t="shared" si="1444"/>
        <v>68</v>
      </c>
      <c r="L5711" s="30" t="str">
        <f t="shared" si="1445"/>
        <v>14.7415</v>
      </c>
      <c r="M5711" s="30">
        <f t="shared" si="1446"/>
        <v>76</v>
      </c>
      <c r="N5711" s="30" t="str">
        <f t="shared" si="1447"/>
        <v>14.7415</v>
      </c>
      <c r="O5711" s="30">
        <f t="shared" si="1448"/>
        <v>84</v>
      </c>
      <c r="P5711" s="30" t="str">
        <f t="shared" si="1449"/>
        <v>14.7415</v>
      </c>
      <c r="Q5711" s="30">
        <f t="shared" si="1450"/>
        <v>92</v>
      </c>
      <c r="R5711" s="36" t="str">
        <f t="shared" si="1451"/>
        <v>08-Aug-2017</v>
      </c>
      <c r="S5711" s="37">
        <f t="shared" si="1442"/>
        <v>14.7415</v>
      </c>
    </row>
    <row r="5712" spans="1:19">
      <c r="A5712" s="30" t="s">
        <v>11087</v>
      </c>
      <c r="D5712" s="30" t="str">
        <f t="shared" si="1436"/>
        <v>100678</v>
      </c>
      <c r="E5712" s="30">
        <f t="shared" si="1440"/>
        <v>7</v>
      </c>
      <c r="F5712" s="30" t="str">
        <f t="shared" si="1437"/>
        <v>-</v>
      </c>
      <c r="G5712" s="30">
        <f t="shared" si="1441"/>
        <v>9</v>
      </c>
      <c r="H5712" s="30" t="str">
        <f t="shared" si="1438"/>
        <v>-</v>
      </c>
      <c r="I5712" s="30">
        <f t="shared" si="1443"/>
        <v>11</v>
      </c>
      <c r="J5712" s="35" t="str">
        <f t="shared" si="1439"/>
        <v>UTI C C BALANCED FUND</v>
      </c>
      <c r="K5712" s="35">
        <f t="shared" si="1444"/>
        <v>33</v>
      </c>
      <c r="L5712" s="30" t="str">
        <f t="shared" si="1445"/>
        <v>21.9844</v>
      </c>
      <c r="M5712" s="30">
        <f t="shared" si="1446"/>
        <v>41</v>
      </c>
      <c r="N5712" s="30" t="str">
        <f t="shared" si="1447"/>
        <v>21.9844</v>
      </c>
      <c r="O5712" s="30">
        <f t="shared" si="1448"/>
        <v>49</v>
      </c>
      <c r="P5712" s="30" t="str">
        <f t="shared" si="1449"/>
        <v>21.9844</v>
      </c>
      <c r="Q5712" s="30">
        <f t="shared" si="1450"/>
        <v>57</v>
      </c>
      <c r="R5712" s="36" t="str">
        <f t="shared" si="1451"/>
        <v>08-Aug-2017</v>
      </c>
      <c r="S5712" s="37">
        <f t="shared" si="1442"/>
        <v>21.984400000000001</v>
      </c>
    </row>
    <row r="5713" spans="1:19">
      <c r="A5713" s="30" t="s">
        <v>11088</v>
      </c>
      <c r="D5713" s="30" t="str">
        <f t="shared" si="1436"/>
        <v>120771</v>
      </c>
      <c r="E5713" s="30">
        <f t="shared" si="1440"/>
        <v>7</v>
      </c>
      <c r="F5713" s="30" t="str">
        <f t="shared" si="1437"/>
        <v>-</v>
      </c>
      <c r="G5713" s="30">
        <f t="shared" si="1441"/>
        <v>9</v>
      </c>
      <c r="H5713" s="30" t="str">
        <f t="shared" si="1438"/>
        <v>-</v>
      </c>
      <c r="I5713" s="30">
        <f t="shared" si="1443"/>
        <v>11</v>
      </c>
      <c r="J5713" s="35" t="str">
        <f t="shared" si="1439"/>
        <v>UTI C C BALANCED FUND-Direct</v>
      </c>
      <c r="K5713" s="35">
        <f t="shared" si="1444"/>
        <v>40</v>
      </c>
      <c r="L5713" s="30" t="str">
        <f t="shared" si="1445"/>
        <v>22.1142</v>
      </c>
      <c r="M5713" s="30">
        <f t="shared" si="1446"/>
        <v>48</v>
      </c>
      <c r="N5713" s="30" t="str">
        <f t="shared" si="1447"/>
        <v>22.1142</v>
      </c>
      <c r="O5713" s="30">
        <f t="shared" si="1448"/>
        <v>56</v>
      </c>
      <c r="P5713" s="30" t="str">
        <f t="shared" si="1449"/>
        <v>22.1142</v>
      </c>
      <c r="Q5713" s="30">
        <f t="shared" si="1450"/>
        <v>64</v>
      </c>
      <c r="R5713" s="36" t="str">
        <f t="shared" si="1451"/>
        <v>08-Aug-2017</v>
      </c>
      <c r="S5713" s="37">
        <f t="shared" si="1442"/>
        <v>22.1142</v>
      </c>
    </row>
    <row r="5714" spans="1:19">
      <c r="A5714" s="30" t="s">
        <v>11089</v>
      </c>
      <c r="D5714" s="30" t="str">
        <f t="shared" si="1436"/>
        <v>135536</v>
      </c>
      <c r="E5714" s="30">
        <f t="shared" si="1440"/>
        <v>7</v>
      </c>
      <c r="F5714" s="30" t="str">
        <f t="shared" si="1437"/>
        <v>INF789FA1S65</v>
      </c>
      <c r="G5714" s="30">
        <f t="shared" si="1441"/>
        <v>20</v>
      </c>
      <c r="H5714" s="30" t="str">
        <f t="shared" si="1438"/>
        <v>INF789FA1S73</v>
      </c>
      <c r="I5714" s="30">
        <f t="shared" si="1443"/>
        <v>33</v>
      </c>
      <c r="J5714" s="35" t="str">
        <f t="shared" si="1439"/>
        <v>UTI Dynamic Bond Fund - Direct Plan - Annual Div Option</v>
      </c>
      <c r="K5714" s="35">
        <f t="shared" si="1444"/>
        <v>89</v>
      </c>
      <c r="L5714" s="30" t="str">
        <f t="shared" si="1445"/>
        <v>11.506</v>
      </c>
      <c r="M5714" s="30">
        <f t="shared" si="1446"/>
        <v>96</v>
      </c>
      <c r="N5714" s="30" t="str">
        <f t="shared" si="1447"/>
        <v>11.506</v>
      </c>
      <c r="O5714" s="30">
        <f t="shared" si="1448"/>
        <v>103</v>
      </c>
      <c r="P5714" s="30" t="str">
        <f t="shared" si="1449"/>
        <v>0</v>
      </c>
      <c r="Q5714" s="30">
        <f t="shared" si="1450"/>
        <v>105</v>
      </c>
      <c r="R5714" s="36" t="str">
        <f t="shared" si="1451"/>
        <v>08-Aug-2017</v>
      </c>
      <c r="S5714" s="37">
        <f t="shared" si="1442"/>
        <v>11.506</v>
      </c>
    </row>
    <row r="5715" spans="1:19">
      <c r="A5715" s="30" t="s">
        <v>11090</v>
      </c>
      <c r="D5715" s="30" t="str">
        <f t="shared" si="1436"/>
        <v>120763</v>
      </c>
      <c r="E5715" s="30">
        <f t="shared" si="1440"/>
        <v>7</v>
      </c>
      <c r="F5715" s="30" t="str">
        <f t="shared" si="1437"/>
        <v>INF789F01XB8</v>
      </c>
      <c r="G5715" s="30">
        <f t="shared" si="1441"/>
        <v>20</v>
      </c>
      <c r="H5715" s="30" t="str">
        <f t="shared" si="1438"/>
        <v>INF789F01XC6</v>
      </c>
      <c r="I5715" s="30">
        <f t="shared" si="1443"/>
        <v>33</v>
      </c>
      <c r="J5715" s="35" t="str">
        <f t="shared" si="1439"/>
        <v>UTI Dynamic Bond Fund - Direct Plan - Dividend Option</v>
      </c>
      <c r="K5715" s="35">
        <f t="shared" si="1444"/>
        <v>87</v>
      </c>
      <c r="L5715" s="30" t="str">
        <f t="shared" si="1445"/>
        <v>16.1416</v>
      </c>
      <c r="M5715" s="30">
        <f t="shared" si="1446"/>
        <v>95</v>
      </c>
      <c r="N5715" s="30" t="str">
        <f t="shared" si="1447"/>
        <v>16.1416</v>
      </c>
      <c r="O5715" s="30">
        <f t="shared" si="1448"/>
        <v>103</v>
      </c>
      <c r="P5715" s="30" t="str">
        <f t="shared" si="1449"/>
        <v>16.1416</v>
      </c>
      <c r="Q5715" s="30">
        <f t="shared" si="1450"/>
        <v>111</v>
      </c>
      <c r="R5715" s="36" t="str">
        <f t="shared" si="1451"/>
        <v>08-Aug-2017</v>
      </c>
      <c r="S5715" s="37">
        <f t="shared" si="1442"/>
        <v>16.1416</v>
      </c>
    </row>
    <row r="5716" spans="1:19">
      <c r="A5716" s="30" t="s">
        <v>11091</v>
      </c>
      <c r="D5716" s="30" t="str">
        <f t="shared" si="1436"/>
        <v>133180</v>
      </c>
      <c r="E5716" s="30">
        <f t="shared" si="1440"/>
        <v>7</v>
      </c>
      <c r="F5716" s="30" t="str">
        <f t="shared" si="1437"/>
        <v>INF789FA1S81</v>
      </c>
      <c r="G5716" s="30">
        <f t="shared" si="1441"/>
        <v>20</v>
      </c>
      <c r="H5716" s="30" t="str">
        <f t="shared" si="1438"/>
        <v>INF789FA1S99</v>
      </c>
      <c r="I5716" s="30">
        <f t="shared" si="1443"/>
        <v>33</v>
      </c>
      <c r="J5716" s="35" t="str">
        <f t="shared" si="1439"/>
        <v>UTI Dynamic Bond Fund - Direct Plan - Flexi Dividend Option</v>
      </c>
      <c r="K5716" s="35">
        <f t="shared" si="1444"/>
        <v>93</v>
      </c>
      <c r="L5716" s="30" t="str">
        <f t="shared" si="1445"/>
        <v>11.6569</v>
      </c>
      <c r="M5716" s="30">
        <f t="shared" si="1446"/>
        <v>101</v>
      </c>
      <c r="N5716" s="30" t="str">
        <f t="shared" si="1447"/>
        <v>11.6569</v>
      </c>
      <c r="O5716" s="30">
        <f t="shared" si="1448"/>
        <v>109</v>
      </c>
      <c r="P5716" s="30" t="str">
        <f t="shared" si="1449"/>
        <v>11.6569</v>
      </c>
      <c r="Q5716" s="30">
        <f t="shared" si="1450"/>
        <v>117</v>
      </c>
      <c r="R5716" s="36" t="str">
        <f t="shared" si="1451"/>
        <v>08-Aug-2017</v>
      </c>
      <c r="S5716" s="37">
        <f t="shared" si="1442"/>
        <v>11.6569</v>
      </c>
    </row>
    <row r="5717" spans="1:19">
      <c r="A5717" s="30" t="s">
        <v>11092</v>
      </c>
      <c r="D5717" s="30" t="str">
        <f t="shared" si="1436"/>
        <v>120762</v>
      </c>
      <c r="E5717" s="30">
        <f t="shared" si="1440"/>
        <v>7</v>
      </c>
      <c r="F5717" s="30" t="str">
        <f t="shared" si="1437"/>
        <v>INF789F01XD4</v>
      </c>
      <c r="G5717" s="30">
        <f t="shared" si="1441"/>
        <v>20</v>
      </c>
      <c r="H5717" s="30" t="str">
        <f t="shared" si="1438"/>
        <v>-</v>
      </c>
      <c r="I5717" s="30">
        <f t="shared" si="1443"/>
        <v>22</v>
      </c>
      <c r="J5717" s="35" t="str">
        <f t="shared" si="1439"/>
        <v>UTI Dynamic Bond Fund - Direct Plan - Growth Option</v>
      </c>
      <c r="K5717" s="35">
        <f t="shared" si="1444"/>
        <v>74</v>
      </c>
      <c r="L5717" s="30" t="str">
        <f t="shared" si="1445"/>
        <v>20.5462</v>
      </c>
      <c r="M5717" s="30">
        <f t="shared" si="1446"/>
        <v>82</v>
      </c>
      <c r="N5717" s="30" t="str">
        <f t="shared" si="1447"/>
        <v>20.5462</v>
      </c>
      <c r="O5717" s="30">
        <f t="shared" si="1448"/>
        <v>90</v>
      </c>
      <c r="P5717" s="30" t="str">
        <f t="shared" si="1449"/>
        <v>20.5462</v>
      </c>
      <c r="Q5717" s="30">
        <f t="shared" si="1450"/>
        <v>98</v>
      </c>
      <c r="R5717" s="36" t="str">
        <f t="shared" si="1451"/>
        <v>08-Aug-2017</v>
      </c>
      <c r="S5717" s="37">
        <f t="shared" si="1442"/>
        <v>20.546199999999999</v>
      </c>
    </row>
    <row r="5718" spans="1:19">
      <c r="A5718" s="30" t="s">
        <v>11093</v>
      </c>
      <c r="D5718" s="30" t="str">
        <f t="shared" si="1436"/>
        <v>134788</v>
      </c>
      <c r="E5718" s="30">
        <f t="shared" si="1440"/>
        <v>7</v>
      </c>
      <c r="F5718" s="30" t="str">
        <f t="shared" si="1437"/>
        <v>INF789FA1S40</v>
      </c>
      <c r="G5718" s="30">
        <f t="shared" si="1441"/>
        <v>20</v>
      </c>
      <c r="H5718" s="30" t="str">
        <f t="shared" si="1438"/>
        <v>INF789FA1S57</v>
      </c>
      <c r="I5718" s="30">
        <f t="shared" si="1443"/>
        <v>33</v>
      </c>
      <c r="J5718" s="35" t="str">
        <f t="shared" si="1439"/>
        <v>UTI Dynamic Bond Fund - Direct Plan - Half Yearly Div Option</v>
      </c>
      <c r="K5718" s="35">
        <f t="shared" si="1444"/>
        <v>94</v>
      </c>
      <c r="L5718" s="30" t="str">
        <f t="shared" si="1445"/>
        <v>11.5554</v>
      </c>
      <c r="M5718" s="30">
        <f t="shared" si="1446"/>
        <v>102</v>
      </c>
      <c r="N5718" s="30" t="str">
        <f t="shared" si="1447"/>
        <v>11.5554</v>
      </c>
      <c r="O5718" s="30">
        <f t="shared" si="1448"/>
        <v>110</v>
      </c>
      <c r="P5718" s="30" t="str">
        <f t="shared" si="1449"/>
        <v>0</v>
      </c>
      <c r="Q5718" s="30">
        <f t="shared" si="1450"/>
        <v>112</v>
      </c>
      <c r="R5718" s="36" t="str">
        <f t="shared" si="1451"/>
        <v>08-Aug-2017</v>
      </c>
      <c r="S5718" s="37">
        <f t="shared" si="1442"/>
        <v>11.555400000000001</v>
      </c>
    </row>
    <row r="5719" spans="1:19">
      <c r="A5719" s="30" t="s">
        <v>11094</v>
      </c>
      <c r="D5719" s="30" t="str">
        <f t="shared" si="1436"/>
        <v>133852</v>
      </c>
      <c r="E5719" s="30">
        <f t="shared" si="1440"/>
        <v>7</v>
      </c>
      <c r="F5719" s="30" t="str">
        <f t="shared" si="1437"/>
        <v>INF789FA1S08</v>
      </c>
      <c r="G5719" s="30">
        <f t="shared" si="1441"/>
        <v>20</v>
      </c>
      <c r="H5719" s="30" t="str">
        <f t="shared" si="1438"/>
        <v>INF789FA1S16</v>
      </c>
      <c r="I5719" s="30">
        <f t="shared" si="1443"/>
        <v>33</v>
      </c>
      <c r="J5719" s="35" t="str">
        <f t="shared" si="1439"/>
        <v>UTI Dynamic Bond Fund - Regular Plan - Annual Div Option</v>
      </c>
      <c r="K5719" s="35">
        <f t="shared" si="1444"/>
        <v>90</v>
      </c>
      <c r="L5719" s="30" t="str">
        <f t="shared" si="1445"/>
        <v>11.4552</v>
      </c>
      <c r="M5719" s="30">
        <f t="shared" si="1446"/>
        <v>98</v>
      </c>
      <c r="N5719" s="30" t="str">
        <f t="shared" si="1447"/>
        <v>11.4552</v>
      </c>
      <c r="O5719" s="30">
        <f t="shared" si="1448"/>
        <v>106</v>
      </c>
      <c r="P5719" s="30" t="str">
        <f t="shared" si="1449"/>
        <v>0</v>
      </c>
      <c r="Q5719" s="30">
        <f t="shared" si="1450"/>
        <v>108</v>
      </c>
      <c r="R5719" s="36" t="str">
        <f t="shared" si="1451"/>
        <v>08-Aug-2017</v>
      </c>
      <c r="S5719" s="37">
        <f t="shared" si="1442"/>
        <v>11.4552</v>
      </c>
    </row>
    <row r="5720" spans="1:19">
      <c r="A5720" s="30" t="s">
        <v>11095</v>
      </c>
      <c r="D5720" s="30" t="str">
        <f t="shared" si="1436"/>
        <v>135336</v>
      </c>
      <c r="E5720" s="30">
        <f t="shared" si="1440"/>
        <v>7</v>
      </c>
      <c r="F5720" s="30" t="str">
        <f t="shared" si="1437"/>
        <v>INF789FA1S24</v>
      </c>
      <c r="G5720" s="30">
        <f t="shared" si="1441"/>
        <v>20</v>
      </c>
      <c r="H5720" s="30" t="str">
        <f t="shared" si="1438"/>
        <v>INF789FA1S32</v>
      </c>
      <c r="I5720" s="30">
        <f t="shared" si="1443"/>
        <v>33</v>
      </c>
      <c r="J5720" s="35" t="str">
        <f t="shared" si="1439"/>
        <v>UTI Dynamic Bond Fund - Regular Plan - Flexi Div Option</v>
      </c>
      <c r="K5720" s="35">
        <f t="shared" si="1444"/>
        <v>89</v>
      </c>
      <c r="L5720" s="30" t="str">
        <f t="shared" si="1445"/>
        <v>11.5341</v>
      </c>
      <c r="M5720" s="30">
        <f t="shared" si="1446"/>
        <v>97</v>
      </c>
      <c r="N5720" s="30" t="str">
        <f t="shared" si="1447"/>
        <v>11.5341</v>
      </c>
      <c r="O5720" s="30">
        <f t="shared" si="1448"/>
        <v>105</v>
      </c>
      <c r="P5720" s="30" t="str">
        <f t="shared" si="1449"/>
        <v>0</v>
      </c>
      <c r="Q5720" s="30">
        <f t="shared" si="1450"/>
        <v>107</v>
      </c>
      <c r="R5720" s="36" t="str">
        <f t="shared" si="1451"/>
        <v>08-Aug-2017</v>
      </c>
      <c r="S5720" s="37">
        <f t="shared" si="1442"/>
        <v>11.5341</v>
      </c>
    </row>
    <row r="5721" spans="1:19">
      <c r="A5721" s="30" t="s">
        <v>11096</v>
      </c>
      <c r="D5721" s="30" t="str">
        <f t="shared" si="1436"/>
        <v>113077</v>
      </c>
      <c r="E5721" s="30">
        <f t="shared" si="1440"/>
        <v>7</v>
      </c>
      <c r="F5721" s="30" t="str">
        <f t="shared" si="1437"/>
        <v>INF789F01JQ5</v>
      </c>
      <c r="G5721" s="30">
        <f t="shared" si="1441"/>
        <v>20</v>
      </c>
      <c r="H5721" s="30" t="str">
        <f t="shared" si="1438"/>
        <v>-</v>
      </c>
      <c r="I5721" s="30">
        <f t="shared" si="1443"/>
        <v>22</v>
      </c>
      <c r="J5721" s="35" t="str">
        <f t="shared" si="1439"/>
        <v>UTI Dynamic Bond Fund - Regular Plan - Growth Option</v>
      </c>
      <c r="K5721" s="35">
        <f t="shared" si="1444"/>
        <v>75</v>
      </c>
      <c r="L5721" s="30" t="str">
        <f t="shared" si="1445"/>
        <v>19.9803</v>
      </c>
      <c r="M5721" s="30">
        <f t="shared" si="1446"/>
        <v>83</v>
      </c>
      <c r="N5721" s="30" t="str">
        <f t="shared" si="1447"/>
        <v>19.9803</v>
      </c>
      <c r="O5721" s="30">
        <f t="shared" si="1448"/>
        <v>91</v>
      </c>
      <c r="P5721" s="30" t="str">
        <f t="shared" si="1449"/>
        <v>19.9803</v>
      </c>
      <c r="Q5721" s="30">
        <f t="shared" si="1450"/>
        <v>99</v>
      </c>
      <c r="R5721" s="36" t="str">
        <f t="shared" si="1451"/>
        <v>08-Aug-2017</v>
      </c>
      <c r="S5721" s="37">
        <f t="shared" si="1442"/>
        <v>19.9803</v>
      </c>
    </row>
    <row r="5722" spans="1:19">
      <c r="A5722" s="30" t="s">
        <v>11097</v>
      </c>
      <c r="D5722" s="30" t="str">
        <f t="shared" si="1436"/>
        <v>139181</v>
      </c>
      <c r="E5722" s="30">
        <f t="shared" si="1440"/>
        <v>7</v>
      </c>
      <c r="F5722" s="30" t="str">
        <f t="shared" si="1437"/>
        <v>INF789FA1R82</v>
      </c>
      <c r="G5722" s="30">
        <f t="shared" si="1441"/>
        <v>20</v>
      </c>
      <c r="H5722" s="30" t="str">
        <f t="shared" si="1438"/>
        <v>INF789FA1R90</v>
      </c>
      <c r="I5722" s="30">
        <f t="shared" si="1443"/>
        <v>33</v>
      </c>
      <c r="J5722" s="35" t="str">
        <f t="shared" si="1439"/>
        <v>UTI Dynamic Bond Fund - Regular Plan - Half Yearly Div Option</v>
      </c>
      <c r="K5722" s="35">
        <f t="shared" si="1444"/>
        <v>95</v>
      </c>
      <c r="L5722" s="30" t="str">
        <f t="shared" si="1445"/>
        <v>11.3145</v>
      </c>
      <c r="M5722" s="30">
        <f t="shared" si="1446"/>
        <v>103</v>
      </c>
      <c r="N5722" s="30" t="str">
        <f t="shared" si="1447"/>
        <v>11.3145</v>
      </c>
      <c r="O5722" s="30">
        <f t="shared" si="1448"/>
        <v>111</v>
      </c>
      <c r="P5722" s="30" t="str">
        <f t="shared" si="1449"/>
        <v>0</v>
      </c>
      <c r="Q5722" s="30">
        <f t="shared" si="1450"/>
        <v>113</v>
      </c>
      <c r="R5722" s="36" t="str">
        <f t="shared" si="1451"/>
        <v>08-Aug-2017</v>
      </c>
      <c r="S5722" s="37">
        <f t="shared" si="1442"/>
        <v>11.314500000000001</v>
      </c>
    </row>
    <row r="5723" spans="1:19">
      <c r="A5723" s="30" t="s">
        <v>11098</v>
      </c>
      <c r="D5723" s="30" t="str">
        <f t="shared" si="1436"/>
        <v>113078</v>
      </c>
      <c r="E5723" s="30">
        <f t="shared" si="1440"/>
        <v>7</v>
      </c>
      <c r="F5723" s="30" t="str">
        <f t="shared" si="1437"/>
        <v>INF789F01JO0</v>
      </c>
      <c r="G5723" s="30">
        <f t="shared" si="1441"/>
        <v>20</v>
      </c>
      <c r="H5723" s="30" t="str">
        <f t="shared" si="1438"/>
        <v>INF789F01JP7</v>
      </c>
      <c r="I5723" s="30">
        <f t="shared" si="1443"/>
        <v>33</v>
      </c>
      <c r="J5723" s="35" t="str">
        <f t="shared" si="1439"/>
        <v>UTI Dynamic Bond Fund - Regular Plan - Quarterly Div Option</v>
      </c>
      <c r="K5723" s="35">
        <f t="shared" si="1444"/>
        <v>93</v>
      </c>
      <c r="L5723" s="30" t="str">
        <f t="shared" si="1445"/>
        <v>12.3027</v>
      </c>
      <c r="M5723" s="30">
        <f t="shared" si="1446"/>
        <v>101</v>
      </c>
      <c r="N5723" s="30" t="str">
        <f t="shared" si="1447"/>
        <v>12.3027</v>
      </c>
      <c r="O5723" s="30">
        <f t="shared" si="1448"/>
        <v>109</v>
      </c>
      <c r="P5723" s="30" t="str">
        <f t="shared" si="1449"/>
        <v>12.3027</v>
      </c>
      <c r="Q5723" s="30">
        <f t="shared" si="1450"/>
        <v>117</v>
      </c>
      <c r="R5723" s="36" t="str">
        <f t="shared" si="1451"/>
        <v>08-Aug-2017</v>
      </c>
      <c r="S5723" s="37">
        <f t="shared" si="1442"/>
        <v>12.3027</v>
      </c>
    </row>
    <row r="5724" spans="1:19">
      <c r="A5724" s="30" t="s">
        <v>6406</v>
      </c>
      <c r="D5724" s="30" t="str">
        <f t="shared" si="1436"/>
        <v>126652</v>
      </c>
      <c r="E5724" s="30">
        <f t="shared" si="1440"/>
        <v>7</v>
      </c>
      <c r="F5724" s="30" t="str">
        <f t="shared" si="1437"/>
        <v>INF789FB1US5</v>
      </c>
      <c r="G5724" s="30">
        <f t="shared" si="1441"/>
        <v>20</v>
      </c>
      <c r="H5724" s="30" t="str">
        <f t="shared" si="1438"/>
        <v>INF789FB1UT3</v>
      </c>
      <c r="I5724" s="30">
        <f t="shared" si="1443"/>
        <v>33</v>
      </c>
      <c r="J5724" s="35" t="str">
        <f t="shared" si="1439"/>
        <v>UTI FTIF Series XVII -VII (465 DAYS)) - Annual Div Option</v>
      </c>
      <c r="K5724" s="35">
        <f t="shared" si="1444"/>
        <v>91</v>
      </c>
      <c r="L5724" s="30" t="str">
        <f t="shared" si="1445"/>
        <v>10</v>
      </c>
      <c r="M5724" s="30">
        <f t="shared" si="1446"/>
        <v>94</v>
      </c>
      <c r="N5724" s="30" t="str">
        <f t="shared" si="1447"/>
        <v>0</v>
      </c>
      <c r="O5724" s="30">
        <f t="shared" si="1448"/>
        <v>96</v>
      </c>
      <c r="P5724" s="30" t="str">
        <f t="shared" si="1449"/>
        <v>0</v>
      </c>
      <c r="Q5724" s="30">
        <f t="shared" si="1450"/>
        <v>98</v>
      </c>
      <c r="R5724" s="36" t="str">
        <f t="shared" si="1451"/>
        <v>04-May-2017</v>
      </c>
      <c r="S5724" s="37">
        <f t="shared" si="1442"/>
        <v>10</v>
      </c>
    </row>
    <row r="5725" spans="1:19">
      <c r="A5725" s="30" t="s">
        <v>11099</v>
      </c>
      <c r="D5725" s="30" t="str">
        <f t="shared" si="1436"/>
        <v>126645</v>
      </c>
      <c r="E5725" s="30">
        <f t="shared" si="1440"/>
        <v>7</v>
      </c>
      <c r="F5725" s="30" t="str">
        <f t="shared" si="1437"/>
        <v>INF789FB1UX5</v>
      </c>
      <c r="G5725" s="30">
        <f t="shared" si="1441"/>
        <v>20</v>
      </c>
      <c r="H5725" s="30" t="str">
        <f t="shared" si="1438"/>
        <v>-</v>
      </c>
      <c r="I5725" s="30">
        <f t="shared" si="1443"/>
        <v>22</v>
      </c>
      <c r="J5725" s="35" t="str">
        <f t="shared" si="1439"/>
        <v>UTI FTIF Series XVII -VII (465 DAYS)- Growth Option</v>
      </c>
      <c r="K5725" s="35">
        <f t="shared" si="1444"/>
        <v>74</v>
      </c>
      <c r="L5725" s="30" t="str">
        <f t="shared" si="1445"/>
        <v>13.3295</v>
      </c>
      <c r="M5725" s="30">
        <f t="shared" si="1446"/>
        <v>82</v>
      </c>
      <c r="N5725" s="30" t="str">
        <f t="shared" si="1447"/>
        <v>0</v>
      </c>
      <c r="O5725" s="30">
        <f t="shared" si="1448"/>
        <v>84</v>
      </c>
      <c r="P5725" s="30" t="str">
        <f t="shared" si="1449"/>
        <v>0</v>
      </c>
      <c r="Q5725" s="30">
        <f t="shared" si="1450"/>
        <v>86</v>
      </c>
      <c r="R5725" s="36" t="str">
        <f t="shared" si="1451"/>
        <v>08-Aug-2017</v>
      </c>
      <c r="S5725" s="37">
        <f t="shared" si="1442"/>
        <v>13.329499999999999</v>
      </c>
    </row>
    <row r="5726" spans="1:19">
      <c r="A5726" s="30" t="s">
        <v>11100</v>
      </c>
      <c r="D5726" s="30" t="str">
        <f t="shared" si="1436"/>
        <v>126646</v>
      </c>
      <c r="E5726" s="30">
        <f t="shared" si="1440"/>
        <v>7</v>
      </c>
      <c r="F5726" s="30" t="str">
        <f t="shared" si="1437"/>
        <v>INF789FB1VG8</v>
      </c>
      <c r="G5726" s="30">
        <f t="shared" si="1441"/>
        <v>20</v>
      </c>
      <c r="H5726" s="30" t="str">
        <f t="shared" si="1438"/>
        <v>-</v>
      </c>
      <c r="I5726" s="30">
        <f t="shared" si="1443"/>
        <v>22</v>
      </c>
      <c r="J5726" s="35" t="str">
        <f t="shared" si="1439"/>
        <v>UTI FTIF Series XVII -VII (465 DAYS)- Growth Option - Direct</v>
      </c>
      <c r="K5726" s="35">
        <f t="shared" si="1444"/>
        <v>83</v>
      </c>
      <c r="L5726" s="30" t="str">
        <f t="shared" si="1445"/>
        <v>13.4024</v>
      </c>
      <c r="M5726" s="30">
        <f t="shared" si="1446"/>
        <v>91</v>
      </c>
      <c r="N5726" s="30" t="str">
        <f t="shared" si="1447"/>
        <v>0</v>
      </c>
      <c r="O5726" s="30">
        <f t="shared" si="1448"/>
        <v>93</v>
      </c>
      <c r="P5726" s="30" t="str">
        <f t="shared" si="1449"/>
        <v>0</v>
      </c>
      <c r="Q5726" s="30">
        <f t="shared" si="1450"/>
        <v>95</v>
      </c>
      <c r="R5726" s="36" t="str">
        <f t="shared" si="1451"/>
        <v>08-Aug-2017</v>
      </c>
      <c r="S5726" s="37">
        <f t="shared" si="1442"/>
        <v>13.4024</v>
      </c>
    </row>
    <row r="5727" spans="1:19">
      <c r="A5727" s="30" t="s">
        <v>11101</v>
      </c>
      <c r="D5727" s="30" t="str">
        <f t="shared" si="1436"/>
        <v>126654</v>
      </c>
      <c r="E5727" s="30">
        <f t="shared" si="1440"/>
        <v>7</v>
      </c>
      <c r="F5727" s="30" t="str">
        <f t="shared" si="1437"/>
        <v>INF789FB1UQ9</v>
      </c>
      <c r="G5727" s="30">
        <f t="shared" si="1441"/>
        <v>20</v>
      </c>
      <c r="H5727" s="30" t="str">
        <f t="shared" si="1438"/>
        <v>INF789FB1UR7</v>
      </c>
      <c r="I5727" s="30">
        <f t="shared" si="1443"/>
        <v>33</v>
      </c>
      <c r="J5727" s="35" t="str">
        <f t="shared" si="1439"/>
        <v>UTI FTIF Series XVII -VII (465 DAYS)- Quarterly Div Option</v>
      </c>
      <c r="K5727" s="35">
        <f t="shared" si="1444"/>
        <v>92</v>
      </c>
      <c r="L5727" s="30" t="str">
        <f t="shared" si="1445"/>
        <v>10.1986</v>
      </c>
      <c r="M5727" s="30">
        <f t="shared" si="1446"/>
        <v>100</v>
      </c>
      <c r="N5727" s="30" t="str">
        <f t="shared" si="1447"/>
        <v>0</v>
      </c>
      <c r="O5727" s="30">
        <f t="shared" si="1448"/>
        <v>102</v>
      </c>
      <c r="P5727" s="30" t="str">
        <f t="shared" si="1449"/>
        <v>0</v>
      </c>
      <c r="Q5727" s="30">
        <f t="shared" si="1450"/>
        <v>104</v>
      </c>
      <c r="R5727" s="36" t="str">
        <f t="shared" si="1451"/>
        <v>08-Aug-2017</v>
      </c>
      <c r="S5727" s="37">
        <f t="shared" si="1442"/>
        <v>10.198600000000001</v>
      </c>
    </row>
    <row r="5728" spans="1:19" ht="26">
      <c r="A5728" s="30" t="s">
        <v>6407</v>
      </c>
      <c r="D5728" s="30" t="str">
        <f t="shared" si="1436"/>
        <v>126647</v>
      </c>
      <c r="E5728" s="30">
        <f t="shared" si="1440"/>
        <v>7</v>
      </c>
      <c r="F5728" s="30" t="str">
        <f t="shared" si="1437"/>
        <v>INF789FB1VA1</v>
      </c>
      <c r="G5728" s="30">
        <f t="shared" si="1441"/>
        <v>20</v>
      </c>
      <c r="H5728" s="30" t="str">
        <f t="shared" si="1438"/>
        <v>INF789FB1VB9</v>
      </c>
      <c r="I5728" s="30">
        <f t="shared" si="1443"/>
        <v>33</v>
      </c>
      <c r="J5728" s="35" t="str">
        <f t="shared" si="1439"/>
        <v>UTI FTIF Series XVII -VII (465 DAYS)- Quarterly Div Option - Direct</v>
      </c>
      <c r="K5728" s="35">
        <f t="shared" si="1444"/>
        <v>101</v>
      </c>
      <c r="L5728" s="30" t="str">
        <f t="shared" si="1445"/>
        <v>10</v>
      </c>
      <c r="M5728" s="30">
        <f t="shared" si="1446"/>
        <v>104</v>
      </c>
      <c r="N5728" s="30" t="str">
        <f t="shared" si="1447"/>
        <v>0</v>
      </c>
      <c r="O5728" s="30">
        <f t="shared" si="1448"/>
        <v>106</v>
      </c>
      <c r="P5728" s="30" t="str">
        <f t="shared" si="1449"/>
        <v>0</v>
      </c>
      <c r="Q5728" s="30">
        <f t="shared" si="1450"/>
        <v>108</v>
      </c>
      <c r="R5728" s="36" t="str">
        <f t="shared" si="1451"/>
        <v>04-May-2017</v>
      </c>
      <c r="S5728" s="37">
        <f t="shared" si="1442"/>
        <v>10</v>
      </c>
    </row>
    <row r="5729" spans="1:19">
      <c r="A5729" s="30" t="s">
        <v>11102</v>
      </c>
      <c r="D5729" s="30" t="str">
        <f t="shared" si="1436"/>
        <v>117981</v>
      </c>
      <c r="E5729" s="30">
        <f t="shared" si="1440"/>
        <v>7</v>
      </c>
      <c r="F5729" s="30" t="str">
        <f t="shared" si="1437"/>
        <v>INF789F01QZ1</v>
      </c>
      <c r="G5729" s="30">
        <f t="shared" si="1441"/>
        <v>20</v>
      </c>
      <c r="H5729" s="30" t="str">
        <f t="shared" si="1438"/>
        <v>-</v>
      </c>
      <c r="I5729" s="30">
        <f t="shared" si="1443"/>
        <v>22</v>
      </c>
      <c r="J5729" s="35" t="str">
        <f t="shared" si="1439"/>
        <v>UTI Income Opportunities Fund  - Growth Option</v>
      </c>
      <c r="K5729" s="35">
        <f t="shared" si="1444"/>
        <v>69</v>
      </c>
      <c r="L5729" s="30" t="str">
        <f t="shared" si="1445"/>
        <v>15.3073</v>
      </c>
      <c r="M5729" s="30">
        <f t="shared" si="1446"/>
        <v>77</v>
      </c>
      <c r="N5729" s="30" t="str">
        <f t="shared" si="1447"/>
        <v>15.3073</v>
      </c>
      <c r="O5729" s="30">
        <f t="shared" si="1448"/>
        <v>85</v>
      </c>
      <c r="P5729" s="30" t="str">
        <f t="shared" si="1449"/>
        <v>0</v>
      </c>
      <c r="Q5729" s="30">
        <f t="shared" si="1450"/>
        <v>87</v>
      </c>
      <c r="R5729" s="36" t="str">
        <f t="shared" si="1451"/>
        <v>08-Aug-2017</v>
      </c>
      <c r="S5729" s="37">
        <f t="shared" si="1442"/>
        <v>15.3073</v>
      </c>
    </row>
    <row r="5730" spans="1:19">
      <c r="A5730" s="30" t="s">
        <v>11103</v>
      </c>
      <c r="D5730" s="30" t="str">
        <f t="shared" si="1436"/>
        <v>120764</v>
      </c>
      <c r="E5730" s="30">
        <f t="shared" si="1440"/>
        <v>7</v>
      </c>
      <c r="F5730" s="30" t="str">
        <f t="shared" si="1437"/>
        <v>INF789F01YB6</v>
      </c>
      <c r="G5730" s="30">
        <f t="shared" si="1441"/>
        <v>20</v>
      </c>
      <c r="H5730" s="30" t="str">
        <f t="shared" si="1438"/>
        <v>-</v>
      </c>
      <c r="I5730" s="30">
        <f t="shared" si="1443"/>
        <v>22</v>
      </c>
      <c r="J5730" s="35" t="str">
        <f t="shared" si="1439"/>
        <v>UTI Income Opportunities Fund  - Growth Option-Direct</v>
      </c>
      <c r="K5730" s="35">
        <f t="shared" si="1444"/>
        <v>76</v>
      </c>
      <c r="L5730" s="30" t="str">
        <f t="shared" si="1445"/>
        <v>16.1954</v>
      </c>
      <c r="M5730" s="30">
        <f t="shared" si="1446"/>
        <v>84</v>
      </c>
      <c r="N5730" s="30" t="str">
        <f t="shared" si="1447"/>
        <v>16.1954</v>
      </c>
      <c r="O5730" s="30">
        <f t="shared" si="1448"/>
        <v>92</v>
      </c>
      <c r="P5730" s="30" t="str">
        <f t="shared" si="1449"/>
        <v>0</v>
      </c>
      <c r="Q5730" s="30">
        <f t="shared" si="1450"/>
        <v>94</v>
      </c>
      <c r="R5730" s="36" t="str">
        <f t="shared" si="1451"/>
        <v>08-Aug-2017</v>
      </c>
      <c r="S5730" s="37">
        <f t="shared" si="1442"/>
        <v>16.195399999999999</v>
      </c>
    </row>
    <row r="5731" spans="1:19">
      <c r="A5731" s="30" t="s">
        <v>11104</v>
      </c>
      <c r="D5731" s="30" t="str">
        <f t="shared" si="1436"/>
        <v>117982</v>
      </c>
      <c r="E5731" s="30">
        <f t="shared" si="1440"/>
        <v>7</v>
      </c>
      <c r="F5731" s="30" t="str">
        <f t="shared" si="1437"/>
        <v>INF789F01RA2</v>
      </c>
      <c r="G5731" s="30">
        <f t="shared" si="1441"/>
        <v>20</v>
      </c>
      <c r="H5731" s="30" t="str">
        <f t="shared" si="1438"/>
        <v>INF789F01RB0</v>
      </c>
      <c r="I5731" s="30">
        <f t="shared" si="1443"/>
        <v>33</v>
      </c>
      <c r="J5731" s="35" t="str">
        <f t="shared" si="1439"/>
        <v>UTI Income Opportunities Fund  - Quarterly Div Option</v>
      </c>
      <c r="K5731" s="35">
        <f t="shared" si="1444"/>
        <v>87</v>
      </c>
      <c r="L5731" s="30" t="str">
        <f t="shared" si="1445"/>
        <v>11.6861</v>
      </c>
      <c r="M5731" s="30">
        <f t="shared" si="1446"/>
        <v>95</v>
      </c>
      <c r="N5731" s="30" t="str">
        <f t="shared" si="1447"/>
        <v>11.6861</v>
      </c>
      <c r="O5731" s="30">
        <f t="shared" si="1448"/>
        <v>103</v>
      </c>
      <c r="P5731" s="30" t="str">
        <f t="shared" si="1449"/>
        <v>0</v>
      </c>
      <c r="Q5731" s="30">
        <f t="shared" si="1450"/>
        <v>105</v>
      </c>
      <c r="R5731" s="36" t="str">
        <f t="shared" si="1451"/>
        <v>08-Aug-2017</v>
      </c>
      <c r="S5731" s="37">
        <f t="shared" si="1442"/>
        <v>11.6861</v>
      </c>
    </row>
    <row r="5732" spans="1:19">
      <c r="A5732" s="30" t="s">
        <v>11105</v>
      </c>
      <c r="D5732" s="30" t="str">
        <f t="shared" si="1436"/>
        <v>120765</v>
      </c>
      <c r="E5732" s="30">
        <f t="shared" si="1440"/>
        <v>7</v>
      </c>
      <c r="F5732" s="30" t="str">
        <f t="shared" si="1437"/>
        <v>INF789F01YC4</v>
      </c>
      <c r="G5732" s="30">
        <f t="shared" si="1441"/>
        <v>20</v>
      </c>
      <c r="H5732" s="30" t="str">
        <f t="shared" si="1438"/>
        <v>INF789F01YD2</v>
      </c>
      <c r="I5732" s="30">
        <f t="shared" si="1443"/>
        <v>33</v>
      </c>
      <c r="J5732" s="35" t="str">
        <f t="shared" si="1439"/>
        <v>UTI Income Opportunities Fund  - Quarterly Div Option-Direct</v>
      </c>
      <c r="K5732" s="35">
        <f t="shared" si="1444"/>
        <v>94</v>
      </c>
      <c r="L5732" s="30" t="str">
        <f t="shared" si="1445"/>
        <v>12.234</v>
      </c>
      <c r="M5732" s="30">
        <f t="shared" si="1446"/>
        <v>101</v>
      </c>
      <c r="N5732" s="30" t="str">
        <f t="shared" si="1447"/>
        <v>12.234</v>
      </c>
      <c r="O5732" s="30">
        <f t="shared" si="1448"/>
        <v>108</v>
      </c>
      <c r="P5732" s="30" t="str">
        <f t="shared" si="1449"/>
        <v>0</v>
      </c>
      <c r="Q5732" s="30">
        <f t="shared" si="1450"/>
        <v>110</v>
      </c>
      <c r="R5732" s="36" t="str">
        <f t="shared" si="1451"/>
        <v>08-Aug-2017</v>
      </c>
      <c r="S5732" s="37">
        <f t="shared" si="1442"/>
        <v>12.234</v>
      </c>
    </row>
    <row r="5733" spans="1:19">
      <c r="A5733" s="30" t="s">
        <v>11106</v>
      </c>
      <c r="D5733" s="30" t="str">
        <f t="shared" si="1436"/>
        <v>133344</v>
      </c>
      <c r="E5733" s="30">
        <f t="shared" si="1440"/>
        <v>7</v>
      </c>
      <c r="F5733" s="30" t="str">
        <f t="shared" si="1437"/>
        <v>INF789FA1V60</v>
      </c>
      <c r="G5733" s="30">
        <f t="shared" si="1441"/>
        <v>20</v>
      </c>
      <c r="H5733" s="30" t="str">
        <f t="shared" si="1438"/>
        <v>INF789FA1V78</v>
      </c>
      <c r="I5733" s="30">
        <f t="shared" si="1443"/>
        <v>33</v>
      </c>
      <c r="J5733" s="35" t="str">
        <f t="shared" si="1439"/>
        <v>UTI Income Opportunities Fund - Annual Div Option</v>
      </c>
      <c r="K5733" s="35">
        <f t="shared" si="1444"/>
        <v>83</v>
      </c>
      <c r="L5733" s="30" t="str">
        <f t="shared" si="1445"/>
        <v>11.1609</v>
      </c>
      <c r="M5733" s="30">
        <f t="shared" si="1446"/>
        <v>91</v>
      </c>
      <c r="N5733" s="30" t="str">
        <f t="shared" si="1447"/>
        <v>11.1609</v>
      </c>
      <c r="O5733" s="30">
        <f t="shared" si="1448"/>
        <v>99</v>
      </c>
      <c r="P5733" s="30" t="str">
        <f t="shared" si="1449"/>
        <v>0</v>
      </c>
      <c r="Q5733" s="30">
        <f t="shared" si="1450"/>
        <v>101</v>
      </c>
      <c r="R5733" s="36" t="str">
        <f t="shared" si="1451"/>
        <v>08-Aug-2017</v>
      </c>
      <c r="S5733" s="37">
        <f t="shared" si="1442"/>
        <v>11.1609</v>
      </c>
    </row>
    <row r="5734" spans="1:19">
      <c r="A5734" s="30" t="s">
        <v>11107</v>
      </c>
      <c r="D5734" s="30" t="str">
        <f t="shared" si="1436"/>
        <v>135290</v>
      </c>
      <c r="E5734" s="30">
        <f t="shared" si="1440"/>
        <v>7</v>
      </c>
      <c r="F5734" s="30" t="str">
        <f t="shared" si="1437"/>
        <v>INF789FB1U28</v>
      </c>
      <c r="G5734" s="30">
        <f t="shared" si="1441"/>
        <v>20</v>
      </c>
      <c r="H5734" s="30" t="str">
        <f t="shared" si="1438"/>
        <v>INF789FB1U36</v>
      </c>
      <c r="I5734" s="30">
        <f t="shared" si="1443"/>
        <v>33</v>
      </c>
      <c r="J5734" s="35" t="str">
        <f t="shared" si="1439"/>
        <v>UTI Income Opportunities Fund - Annual Div Option - Direct</v>
      </c>
      <c r="K5734" s="35">
        <f t="shared" si="1444"/>
        <v>92</v>
      </c>
      <c r="L5734" s="30" t="str">
        <f t="shared" si="1445"/>
        <v>11.4443</v>
      </c>
      <c r="M5734" s="30">
        <f t="shared" si="1446"/>
        <v>100</v>
      </c>
      <c r="N5734" s="30" t="str">
        <f t="shared" si="1447"/>
        <v>11.4443</v>
      </c>
      <c r="O5734" s="30">
        <f t="shared" si="1448"/>
        <v>108</v>
      </c>
      <c r="P5734" s="30" t="str">
        <f t="shared" si="1449"/>
        <v>0</v>
      </c>
      <c r="Q5734" s="30">
        <f t="shared" si="1450"/>
        <v>110</v>
      </c>
      <c r="R5734" s="36" t="str">
        <f t="shared" si="1451"/>
        <v>08-Aug-2017</v>
      </c>
      <c r="S5734" s="37">
        <f t="shared" si="1442"/>
        <v>11.4443</v>
      </c>
    </row>
    <row r="5735" spans="1:19">
      <c r="A5735" s="30" t="s">
        <v>11108</v>
      </c>
      <c r="D5735" s="30" t="str">
        <f t="shared" si="1436"/>
        <v>136302</v>
      </c>
      <c r="E5735" s="30">
        <f t="shared" si="1440"/>
        <v>7</v>
      </c>
      <c r="F5735" s="30" t="str">
        <f t="shared" si="1437"/>
        <v>INF789FB1U44</v>
      </c>
      <c r="G5735" s="30">
        <f t="shared" si="1441"/>
        <v>20</v>
      </c>
      <c r="H5735" s="30" t="str">
        <f t="shared" si="1438"/>
        <v>INF789FB1U51</v>
      </c>
      <c r="I5735" s="30">
        <f t="shared" si="1443"/>
        <v>33</v>
      </c>
      <c r="J5735" s="35" t="str">
        <f t="shared" si="1439"/>
        <v>UTI Income Opportunities Fund - Direct Plan - Flexi Div Option</v>
      </c>
      <c r="K5735" s="35">
        <f t="shared" si="1444"/>
        <v>96</v>
      </c>
      <c r="L5735" s="30" t="str">
        <f t="shared" si="1445"/>
        <v>11.2112</v>
      </c>
      <c r="M5735" s="30">
        <f t="shared" si="1446"/>
        <v>104</v>
      </c>
      <c r="N5735" s="30" t="str">
        <f t="shared" si="1447"/>
        <v>11.2112</v>
      </c>
      <c r="O5735" s="30">
        <f t="shared" si="1448"/>
        <v>112</v>
      </c>
      <c r="P5735" s="30" t="str">
        <f t="shared" si="1449"/>
        <v>0</v>
      </c>
      <c r="Q5735" s="30">
        <f t="shared" si="1450"/>
        <v>114</v>
      </c>
      <c r="R5735" s="36" t="str">
        <f t="shared" si="1451"/>
        <v>08-Aug-2017</v>
      </c>
      <c r="S5735" s="37">
        <f t="shared" si="1442"/>
        <v>11.2112</v>
      </c>
    </row>
    <row r="5736" spans="1:19" ht="26">
      <c r="A5736" s="30" t="s">
        <v>11109</v>
      </c>
      <c r="D5736" s="30" t="str">
        <f t="shared" si="1436"/>
        <v>135418</v>
      </c>
      <c r="E5736" s="30">
        <f t="shared" si="1440"/>
        <v>7</v>
      </c>
      <c r="F5736" s="30" t="str">
        <f t="shared" si="1437"/>
        <v>-</v>
      </c>
      <c r="G5736" s="30">
        <f t="shared" si="1441"/>
        <v>9</v>
      </c>
      <c r="H5736" s="30" t="str">
        <f t="shared" si="1438"/>
        <v>-</v>
      </c>
      <c r="I5736" s="30">
        <f t="shared" si="1443"/>
        <v>11</v>
      </c>
      <c r="J5736" s="35" t="str">
        <f t="shared" si="1439"/>
        <v>UTI Income Opportunities Fund - Direct Plan - Half Yearly Div Option</v>
      </c>
      <c r="K5736" s="35">
        <f t="shared" si="1444"/>
        <v>80</v>
      </c>
      <c r="L5736" s="30" t="str">
        <f t="shared" si="1445"/>
        <v>11.2577</v>
      </c>
      <c r="M5736" s="30">
        <f t="shared" si="1446"/>
        <v>88</v>
      </c>
      <c r="N5736" s="30" t="str">
        <f t="shared" si="1447"/>
        <v>11.2577</v>
      </c>
      <c r="O5736" s="30">
        <f t="shared" si="1448"/>
        <v>96</v>
      </c>
      <c r="P5736" s="30" t="str">
        <f t="shared" si="1449"/>
        <v>0</v>
      </c>
      <c r="Q5736" s="30">
        <f t="shared" si="1450"/>
        <v>98</v>
      </c>
      <c r="R5736" s="36" t="str">
        <f t="shared" si="1451"/>
        <v>08-Aug-2017</v>
      </c>
      <c r="S5736" s="37">
        <f t="shared" si="1442"/>
        <v>11.2577</v>
      </c>
    </row>
    <row r="5737" spans="1:19">
      <c r="A5737" s="30" t="s">
        <v>11110</v>
      </c>
      <c r="D5737" s="30" t="str">
        <f t="shared" si="1436"/>
        <v>135051</v>
      </c>
      <c r="E5737" s="30">
        <f t="shared" si="1440"/>
        <v>7</v>
      </c>
      <c r="F5737" s="30" t="str">
        <f t="shared" si="1437"/>
        <v>INF789FA1V86</v>
      </c>
      <c r="G5737" s="30">
        <f t="shared" si="1441"/>
        <v>20</v>
      </c>
      <c r="H5737" s="30" t="str">
        <f t="shared" si="1438"/>
        <v>INF789FA1V94</v>
      </c>
      <c r="I5737" s="30">
        <f t="shared" si="1443"/>
        <v>33</v>
      </c>
      <c r="J5737" s="35" t="str">
        <f t="shared" si="1439"/>
        <v>UTI Income Opportunities Fund - Flexi Div Option</v>
      </c>
      <c r="K5737" s="35">
        <f t="shared" si="1444"/>
        <v>82</v>
      </c>
      <c r="L5737" s="30" t="str">
        <f t="shared" si="1445"/>
        <v>10.8842</v>
      </c>
      <c r="M5737" s="30">
        <f t="shared" si="1446"/>
        <v>90</v>
      </c>
      <c r="N5737" s="30" t="str">
        <f t="shared" si="1447"/>
        <v>10.8842</v>
      </c>
      <c r="O5737" s="30">
        <f t="shared" si="1448"/>
        <v>98</v>
      </c>
      <c r="P5737" s="30" t="str">
        <f t="shared" si="1449"/>
        <v>0</v>
      </c>
      <c r="Q5737" s="30">
        <f t="shared" si="1450"/>
        <v>100</v>
      </c>
      <c r="R5737" s="36" t="str">
        <f t="shared" si="1451"/>
        <v>08-Aug-2017</v>
      </c>
      <c r="S5737" s="37">
        <f t="shared" si="1442"/>
        <v>10.8842</v>
      </c>
    </row>
    <row r="5738" spans="1:19" ht="26">
      <c r="A5738" s="30" t="s">
        <v>11111</v>
      </c>
      <c r="D5738" s="30" t="str">
        <f t="shared" si="1436"/>
        <v>135419</v>
      </c>
      <c r="E5738" s="30">
        <f t="shared" si="1440"/>
        <v>7</v>
      </c>
      <c r="F5738" s="30" t="str">
        <f t="shared" si="1437"/>
        <v>INF789FA1V45</v>
      </c>
      <c r="G5738" s="30">
        <f t="shared" si="1441"/>
        <v>20</v>
      </c>
      <c r="H5738" s="30" t="str">
        <f t="shared" si="1438"/>
        <v>INF789FA1V52</v>
      </c>
      <c r="I5738" s="30">
        <f t="shared" si="1443"/>
        <v>33</v>
      </c>
      <c r="J5738" s="35" t="str">
        <f t="shared" si="1439"/>
        <v>UTI Income Opportunities Fund - Regular Plan - Half Yearly Div Option</v>
      </c>
      <c r="K5738" s="35">
        <f t="shared" si="1444"/>
        <v>103</v>
      </c>
      <c r="L5738" s="30" t="str">
        <f t="shared" si="1445"/>
        <v>11.2272</v>
      </c>
      <c r="M5738" s="30">
        <f t="shared" si="1446"/>
        <v>111</v>
      </c>
      <c r="N5738" s="30" t="str">
        <f t="shared" si="1447"/>
        <v>11.2272</v>
      </c>
      <c r="O5738" s="30">
        <f t="shared" si="1448"/>
        <v>119</v>
      </c>
      <c r="P5738" s="30" t="str">
        <f t="shared" si="1449"/>
        <v>0</v>
      </c>
      <c r="Q5738" s="30">
        <f t="shared" si="1450"/>
        <v>121</v>
      </c>
      <c r="R5738" s="36" t="str">
        <f t="shared" si="1451"/>
        <v>08-Aug-2017</v>
      </c>
      <c r="S5738" s="37">
        <f t="shared" si="1442"/>
        <v>11.2272</v>
      </c>
    </row>
    <row r="5739" spans="1:19">
      <c r="A5739" s="30" t="s">
        <v>11112</v>
      </c>
      <c r="D5739" s="30" t="str">
        <f t="shared" si="1436"/>
        <v>131418</v>
      </c>
      <c r="E5739" s="30">
        <f t="shared" si="1440"/>
        <v>7</v>
      </c>
      <c r="F5739" s="30" t="str">
        <f t="shared" si="1437"/>
        <v>INF789FB1T88</v>
      </c>
      <c r="G5739" s="30">
        <f t="shared" si="1441"/>
        <v>20</v>
      </c>
      <c r="H5739" s="30" t="str">
        <f t="shared" si="1438"/>
        <v>INF789FB1T96</v>
      </c>
      <c r="I5739" s="30">
        <f t="shared" si="1443"/>
        <v>33</v>
      </c>
      <c r="J5739" s="35" t="str">
        <f t="shared" si="1439"/>
        <v>UTI Income Opportunity Fund - Monthly Div Option</v>
      </c>
      <c r="K5739" s="35">
        <f t="shared" si="1444"/>
        <v>82</v>
      </c>
      <c r="L5739" s="30" t="str">
        <f t="shared" si="1445"/>
        <v>10.5022</v>
      </c>
      <c r="M5739" s="30">
        <f t="shared" si="1446"/>
        <v>90</v>
      </c>
      <c r="N5739" s="30" t="str">
        <f t="shared" si="1447"/>
        <v>10.5022</v>
      </c>
      <c r="O5739" s="30">
        <f t="shared" si="1448"/>
        <v>98</v>
      </c>
      <c r="P5739" s="30" t="str">
        <f t="shared" si="1449"/>
        <v>0</v>
      </c>
      <c r="Q5739" s="30">
        <f t="shared" si="1450"/>
        <v>100</v>
      </c>
      <c r="R5739" s="36" t="str">
        <f t="shared" si="1451"/>
        <v>08-Aug-2017</v>
      </c>
      <c r="S5739" s="37">
        <f t="shared" si="1442"/>
        <v>10.5022</v>
      </c>
    </row>
    <row r="5740" spans="1:19">
      <c r="A5740" s="30" t="s">
        <v>11113</v>
      </c>
      <c r="D5740" s="30" t="str">
        <f t="shared" si="1436"/>
        <v>131419</v>
      </c>
      <c r="E5740" s="30">
        <f t="shared" si="1440"/>
        <v>7</v>
      </c>
      <c r="F5740" s="30" t="str">
        <f t="shared" si="1437"/>
        <v>INF789FB1U02</v>
      </c>
      <c r="G5740" s="30">
        <f t="shared" si="1441"/>
        <v>20</v>
      </c>
      <c r="H5740" s="30" t="str">
        <f t="shared" si="1438"/>
        <v>INF789FB1U10</v>
      </c>
      <c r="I5740" s="30">
        <f t="shared" si="1443"/>
        <v>33</v>
      </c>
      <c r="J5740" s="35" t="str">
        <f t="shared" si="1439"/>
        <v>UTI Income Opportunity Fund - Monthly Div Option - Direct</v>
      </c>
      <c r="K5740" s="35">
        <f t="shared" si="1444"/>
        <v>91</v>
      </c>
      <c r="L5740" s="30" t="str">
        <f t="shared" si="1445"/>
        <v>11.2361</v>
      </c>
      <c r="M5740" s="30">
        <f t="shared" si="1446"/>
        <v>99</v>
      </c>
      <c r="N5740" s="30" t="str">
        <f t="shared" si="1447"/>
        <v>11.2361</v>
      </c>
      <c r="O5740" s="30">
        <f t="shared" si="1448"/>
        <v>107</v>
      </c>
      <c r="P5740" s="30" t="str">
        <f t="shared" si="1449"/>
        <v>0</v>
      </c>
      <c r="Q5740" s="30">
        <f t="shared" si="1450"/>
        <v>109</v>
      </c>
      <c r="R5740" s="36" t="str">
        <f t="shared" si="1451"/>
        <v>08-Aug-2017</v>
      </c>
      <c r="S5740" s="37">
        <f t="shared" si="1442"/>
        <v>11.2361</v>
      </c>
    </row>
    <row r="5741" spans="1:19">
      <c r="A5741" s="30" t="s">
        <v>11114</v>
      </c>
      <c r="D5741" s="30" t="str">
        <f t="shared" si="1436"/>
        <v>134505</v>
      </c>
      <c r="E5741" s="30">
        <f t="shared" si="1440"/>
        <v>7</v>
      </c>
      <c r="F5741" s="30" t="str">
        <f t="shared" si="1437"/>
        <v>INF789FB1KL1</v>
      </c>
      <c r="G5741" s="30">
        <f t="shared" si="1441"/>
        <v>20</v>
      </c>
      <c r="H5741" s="30" t="str">
        <f t="shared" si="1438"/>
        <v>INF789FB1KM9</v>
      </c>
      <c r="I5741" s="30">
        <f t="shared" si="1443"/>
        <v>33</v>
      </c>
      <c r="J5741" s="35" t="str">
        <f t="shared" si="1439"/>
        <v>UTI Medium Term Fund - Direct Plan - Annual Div Option</v>
      </c>
      <c r="K5741" s="35">
        <f t="shared" si="1444"/>
        <v>88</v>
      </c>
      <c r="L5741" s="30" t="str">
        <f t="shared" si="1445"/>
        <v>11.1734</v>
      </c>
      <c r="M5741" s="30">
        <f t="shared" si="1446"/>
        <v>96</v>
      </c>
      <c r="N5741" s="30" t="str">
        <f t="shared" si="1447"/>
        <v>11.1734</v>
      </c>
      <c r="O5741" s="30">
        <f t="shared" si="1448"/>
        <v>104</v>
      </c>
      <c r="P5741" s="30" t="str">
        <f t="shared" si="1449"/>
        <v>0</v>
      </c>
      <c r="Q5741" s="30">
        <f t="shared" si="1450"/>
        <v>106</v>
      </c>
      <c r="R5741" s="36" t="str">
        <f t="shared" si="1451"/>
        <v>08-Aug-2017</v>
      </c>
      <c r="S5741" s="37">
        <f t="shared" si="1442"/>
        <v>11.173400000000001</v>
      </c>
    </row>
    <row r="5742" spans="1:19">
      <c r="A5742" s="30" t="s">
        <v>11115</v>
      </c>
      <c r="D5742" s="30" t="str">
        <f t="shared" si="1436"/>
        <v>134506</v>
      </c>
      <c r="E5742" s="30">
        <f t="shared" si="1440"/>
        <v>7</v>
      </c>
      <c r="F5742" s="30" t="str">
        <f t="shared" si="1437"/>
        <v>INF789FB1KO5</v>
      </c>
      <c r="G5742" s="30">
        <f t="shared" si="1441"/>
        <v>20</v>
      </c>
      <c r="H5742" s="30" t="str">
        <f t="shared" si="1438"/>
        <v>INF789FB1KN7</v>
      </c>
      <c r="I5742" s="30">
        <f t="shared" si="1443"/>
        <v>33</v>
      </c>
      <c r="J5742" s="35" t="str">
        <f t="shared" si="1439"/>
        <v>UTI Medium Term Fund - Direct Plan - Flexi Div Option</v>
      </c>
      <c r="K5742" s="35">
        <f t="shared" si="1444"/>
        <v>87</v>
      </c>
      <c r="L5742" s="30" t="str">
        <f t="shared" si="1445"/>
        <v>11.1775</v>
      </c>
      <c r="M5742" s="30">
        <f t="shared" si="1446"/>
        <v>95</v>
      </c>
      <c r="N5742" s="30" t="str">
        <f t="shared" si="1447"/>
        <v>11.1775</v>
      </c>
      <c r="O5742" s="30">
        <f t="shared" si="1448"/>
        <v>103</v>
      </c>
      <c r="P5742" s="30" t="str">
        <f t="shared" si="1449"/>
        <v>0</v>
      </c>
      <c r="Q5742" s="30">
        <f t="shared" si="1450"/>
        <v>105</v>
      </c>
      <c r="R5742" s="36" t="str">
        <f t="shared" si="1451"/>
        <v>08-Aug-2017</v>
      </c>
      <c r="S5742" s="37">
        <f t="shared" si="1442"/>
        <v>11.1775</v>
      </c>
    </row>
    <row r="5743" spans="1:19">
      <c r="A5743" s="30" t="s">
        <v>11116</v>
      </c>
      <c r="D5743" s="30" t="str">
        <f t="shared" si="1436"/>
        <v>134503</v>
      </c>
      <c r="E5743" s="30">
        <f t="shared" si="1440"/>
        <v>7</v>
      </c>
      <c r="F5743" s="30" t="str">
        <f t="shared" si="1437"/>
        <v>INF789FB1KE6</v>
      </c>
      <c r="G5743" s="30">
        <f t="shared" si="1441"/>
        <v>20</v>
      </c>
      <c r="H5743" s="30" t="str">
        <f t="shared" si="1438"/>
        <v>-</v>
      </c>
      <c r="I5743" s="30">
        <f t="shared" si="1443"/>
        <v>22</v>
      </c>
      <c r="J5743" s="35" t="str">
        <f t="shared" si="1439"/>
        <v>UTI Medium Term Fund - Direct Plan - Growth Option</v>
      </c>
      <c r="K5743" s="35">
        <f t="shared" si="1444"/>
        <v>73</v>
      </c>
      <c r="L5743" s="30" t="str">
        <f t="shared" si="1445"/>
        <v>12.5936</v>
      </c>
      <c r="M5743" s="30">
        <f t="shared" si="1446"/>
        <v>81</v>
      </c>
      <c r="N5743" s="30" t="str">
        <f t="shared" si="1447"/>
        <v>12.5936</v>
      </c>
      <c r="O5743" s="30">
        <f t="shared" si="1448"/>
        <v>89</v>
      </c>
      <c r="P5743" s="30" t="str">
        <f t="shared" si="1449"/>
        <v>0</v>
      </c>
      <c r="Q5743" s="30">
        <f t="shared" si="1450"/>
        <v>91</v>
      </c>
      <c r="R5743" s="36" t="str">
        <f t="shared" si="1451"/>
        <v>08-Aug-2017</v>
      </c>
      <c r="S5743" s="37">
        <f t="shared" si="1442"/>
        <v>12.5936</v>
      </c>
    </row>
    <row r="5744" spans="1:19">
      <c r="A5744" s="30" t="s">
        <v>11117</v>
      </c>
      <c r="D5744" s="30" t="str">
        <f t="shared" si="1436"/>
        <v>134504</v>
      </c>
      <c r="E5744" s="30">
        <f t="shared" si="1440"/>
        <v>7</v>
      </c>
      <c r="F5744" s="30" t="str">
        <f t="shared" si="1437"/>
        <v>INF789FB1KJ5</v>
      </c>
      <c r="G5744" s="30">
        <f t="shared" si="1441"/>
        <v>20</v>
      </c>
      <c r="H5744" s="30" t="str">
        <f t="shared" si="1438"/>
        <v>INF789FB1KK3</v>
      </c>
      <c r="I5744" s="30">
        <f t="shared" si="1443"/>
        <v>33</v>
      </c>
      <c r="J5744" s="35" t="str">
        <f t="shared" si="1439"/>
        <v>UTI Medium Term Fund - Direct Plan - Half Yearly Div Option</v>
      </c>
      <c r="K5744" s="35">
        <f t="shared" si="1444"/>
        <v>93</v>
      </c>
      <c r="L5744" s="30" t="str">
        <f t="shared" si="1445"/>
        <v>11.1684</v>
      </c>
      <c r="M5744" s="30">
        <f t="shared" si="1446"/>
        <v>101</v>
      </c>
      <c r="N5744" s="30" t="str">
        <f t="shared" si="1447"/>
        <v>11.1684</v>
      </c>
      <c r="O5744" s="30">
        <f t="shared" si="1448"/>
        <v>109</v>
      </c>
      <c r="P5744" s="30" t="str">
        <f t="shared" si="1449"/>
        <v>0</v>
      </c>
      <c r="Q5744" s="30">
        <f t="shared" si="1450"/>
        <v>111</v>
      </c>
      <c r="R5744" s="36" t="str">
        <f t="shared" si="1451"/>
        <v>08-Aug-2017</v>
      </c>
      <c r="S5744" s="37">
        <f t="shared" si="1442"/>
        <v>11.1684</v>
      </c>
    </row>
    <row r="5745" spans="1:19">
      <c r="A5745" s="30" t="s">
        <v>11118</v>
      </c>
      <c r="D5745" s="30" t="str">
        <f t="shared" si="1436"/>
        <v>134501</v>
      </c>
      <c r="E5745" s="30">
        <f t="shared" si="1440"/>
        <v>7</v>
      </c>
      <c r="F5745" s="30" t="str">
        <f t="shared" si="1437"/>
        <v>INF789FB1KF3</v>
      </c>
      <c r="G5745" s="30">
        <f t="shared" si="1441"/>
        <v>20</v>
      </c>
      <c r="H5745" s="30" t="str">
        <f t="shared" si="1438"/>
        <v>INF789FB1KG1</v>
      </c>
      <c r="I5745" s="30">
        <f t="shared" si="1443"/>
        <v>33</v>
      </c>
      <c r="J5745" s="35" t="str">
        <f t="shared" si="1439"/>
        <v>UTI Medium Term Fund - Direct Plan - Monthly Div Option</v>
      </c>
      <c r="K5745" s="35">
        <f t="shared" si="1444"/>
        <v>89</v>
      </c>
      <c r="L5745" s="30" t="str">
        <f t="shared" si="1445"/>
        <v>10.7021</v>
      </c>
      <c r="M5745" s="30">
        <f t="shared" si="1446"/>
        <v>97</v>
      </c>
      <c r="N5745" s="30" t="str">
        <f t="shared" si="1447"/>
        <v>10.7021</v>
      </c>
      <c r="O5745" s="30">
        <f t="shared" si="1448"/>
        <v>105</v>
      </c>
      <c r="P5745" s="30" t="str">
        <f t="shared" si="1449"/>
        <v>0</v>
      </c>
      <c r="Q5745" s="30">
        <f t="shared" si="1450"/>
        <v>107</v>
      </c>
      <c r="R5745" s="36" t="str">
        <f t="shared" si="1451"/>
        <v>08-Aug-2017</v>
      </c>
      <c r="S5745" s="37">
        <f t="shared" si="1442"/>
        <v>10.7021</v>
      </c>
    </row>
    <row r="5746" spans="1:19">
      <c r="A5746" s="30" t="s">
        <v>11119</v>
      </c>
      <c r="D5746" s="30" t="str">
        <f t="shared" si="1436"/>
        <v>134502</v>
      </c>
      <c r="E5746" s="30">
        <f t="shared" si="1440"/>
        <v>7</v>
      </c>
      <c r="F5746" s="30" t="str">
        <f t="shared" si="1437"/>
        <v>INF789FB1KH9</v>
      </c>
      <c r="G5746" s="30">
        <f t="shared" si="1441"/>
        <v>20</v>
      </c>
      <c r="H5746" s="30" t="str">
        <f t="shared" si="1438"/>
        <v>INF789FB1KI7</v>
      </c>
      <c r="I5746" s="30">
        <f t="shared" si="1443"/>
        <v>33</v>
      </c>
      <c r="J5746" s="35" t="str">
        <f t="shared" si="1439"/>
        <v>UTI Medium Term Fund - Direct Plan - Quarterly Div Option</v>
      </c>
      <c r="K5746" s="35">
        <f t="shared" si="1444"/>
        <v>91</v>
      </c>
      <c r="L5746" s="30" t="str">
        <f t="shared" si="1445"/>
        <v>10.9927</v>
      </c>
      <c r="M5746" s="30">
        <f t="shared" si="1446"/>
        <v>99</v>
      </c>
      <c r="N5746" s="30" t="str">
        <f t="shared" si="1447"/>
        <v>10.9927</v>
      </c>
      <c r="O5746" s="30">
        <f t="shared" si="1448"/>
        <v>107</v>
      </c>
      <c r="P5746" s="30" t="str">
        <f t="shared" si="1449"/>
        <v>0</v>
      </c>
      <c r="Q5746" s="30">
        <f t="shared" si="1450"/>
        <v>109</v>
      </c>
      <c r="R5746" s="36" t="str">
        <f t="shared" si="1451"/>
        <v>08-Aug-2017</v>
      </c>
      <c r="S5746" s="37">
        <f t="shared" si="1442"/>
        <v>10.992699999999999</v>
      </c>
    </row>
    <row r="5747" spans="1:19">
      <c r="A5747" s="30" t="s">
        <v>11120</v>
      </c>
      <c r="D5747" s="30" t="str">
        <f t="shared" si="1436"/>
        <v>134500</v>
      </c>
      <c r="E5747" s="30">
        <f t="shared" si="1440"/>
        <v>7</v>
      </c>
      <c r="F5747" s="30" t="str">
        <f t="shared" si="1437"/>
        <v>INF789FB1KA4</v>
      </c>
      <c r="G5747" s="30">
        <f t="shared" si="1441"/>
        <v>20</v>
      </c>
      <c r="H5747" s="30" t="str">
        <f t="shared" si="1438"/>
        <v>INF789FB1KB2</v>
      </c>
      <c r="I5747" s="30">
        <f t="shared" si="1443"/>
        <v>33</v>
      </c>
      <c r="J5747" s="35" t="str">
        <f t="shared" si="1439"/>
        <v>UTI Medium Term Fund - Regular Plan - Annual Div Option</v>
      </c>
      <c r="K5747" s="35">
        <f t="shared" si="1444"/>
        <v>89</v>
      </c>
      <c r="L5747" s="30" t="str">
        <f t="shared" si="1445"/>
        <v>10.9521</v>
      </c>
      <c r="M5747" s="30">
        <f t="shared" si="1446"/>
        <v>97</v>
      </c>
      <c r="N5747" s="30" t="str">
        <f t="shared" si="1447"/>
        <v>10.9521</v>
      </c>
      <c r="O5747" s="30">
        <f t="shared" si="1448"/>
        <v>105</v>
      </c>
      <c r="P5747" s="30" t="str">
        <f t="shared" si="1449"/>
        <v>0</v>
      </c>
      <c r="Q5747" s="30">
        <f t="shared" si="1450"/>
        <v>107</v>
      </c>
      <c r="R5747" s="36" t="str">
        <f t="shared" si="1451"/>
        <v>08-Aug-2017</v>
      </c>
      <c r="S5747" s="37">
        <f t="shared" si="1442"/>
        <v>10.9521</v>
      </c>
    </row>
    <row r="5748" spans="1:19">
      <c r="A5748" s="30" t="s">
        <v>11121</v>
      </c>
      <c r="D5748" s="30" t="str">
        <f t="shared" si="1436"/>
        <v>134498</v>
      </c>
      <c r="E5748" s="30">
        <f t="shared" si="1440"/>
        <v>7</v>
      </c>
      <c r="F5748" s="30" t="str">
        <f t="shared" si="1437"/>
        <v>-</v>
      </c>
      <c r="G5748" s="30">
        <f t="shared" si="1441"/>
        <v>9</v>
      </c>
      <c r="H5748" s="30" t="str">
        <f t="shared" si="1438"/>
        <v>-</v>
      </c>
      <c r="I5748" s="30">
        <f t="shared" si="1443"/>
        <v>11</v>
      </c>
      <c r="J5748" s="35" t="str">
        <f t="shared" si="1439"/>
        <v>UTI Medium Term Fund - Regular Plan - Flexi Div Option</v>
      </c>
      <c r="K5748" s="35">
        <f t="shared" si="1444"/>
        <v>66</v>
      </c>
      <c r="L5748" s="30" t="str">
        <f t="shared" si="1445"/>
        <v>10.4425</v>
      </c>
      <c r="M5748" s="30">
        <f t="shared" si="1446"/>
        <v>74</v>
      </c>
      <c r="N5748" s="30" t="str">
        <f t="shared" si="1447"/>
        <v>10.4425</v>
      </c>
      <c r="O5748" s="30">
        <f t="shared" si="1448"/>
        <v>82</v>
      </c>
      <c r="P5748" s="30" t="str">
        <f t="shared" si="1449"/>
        <v>0</v>
      </c>
      <c r="Q5748" s="30">
        <f t="shared" si="1450"/>
        <v>84</v>
      </c>
      <c r="R5748" s="36" t="str">
        <f t="shared" si="1451"/>
        <v>08-Aug-2017</v>
      </c>
      <c r="S5748" s="37">
        <f t="shared" si="1442"/>
        <v>10.442500000000001</v>
      </c>
    </row>
    <row r="5749" spans="1:19">
      <c r="A5749" s="30" t="s">
        <v>11122</v>
      </c>
      <c r="D5749" s="30" t="str">
        <f t="shared" si="1436"/>
        <v>134499</v>
      </c>
      <c r="E5749" s="30">
        <f t="shared" si="1440"/>
        <v>7</v>
      </c>
      <c r="F5749" s="30" t="str">
        <f t="shared" si="1437"/>
        <v>INF789FB1JU4</v>
      </c>
      <c r="G5749" s="30">
        <f t="shared" si="1441"/>
        <v>20</v>
      </c>
      <c r="H5749" s="30" t="str">
        <f t="shared" si="1438"/>
        <v>-</v>
      </c>
      <c r="I5749" s="30">
        <f t="shared" si="1443"/>
        <v>22</v>
      </c>
      <c r="J5749" s="35" t="str">
        <f t="shared" si="1439"/>
        <v>UTI Medium Term Fund - Regular Plan - Growth Option</v>
      </c>
      <c r="K5749" s="35">
        <f t="shared" si="1444"/>
        <v>74</v>
      </c>
      <c r="L5749" s="30" t="str">
        <f t="shared" si="1445"/>
        <v>12.3653</v>
      </c>
      <c r="M5749" s="30">
        <f t="shared" si="1446"/>
        <v>82</v>
      </c>
      <c r="N5749" s="30" t="str">
        <f t="shared" si="1447"/>
        <v>12.3653</v>
      </c>
      <c r="O5749" s="30">
        <f t="shared" si="1448"/>
        <v>90</v>
      </c>
      <c r="P5749" s="30" t="str">
        <f t="shared" si="1449"/>
        <v>0</v>
      </c>
      <c r="Q5749" s="30">
        <f t="shared" si="1450"/>
        <v>92</v>
      </c>
      <c r="R5749" s="36" t="str">
        <f t="shared" si="1451"/>
        <v>08-Aug-2017</v>
      </c>
      <c r="S5749" s="37">
        <f t="shared" si="1442"/>
        <v>12.3653</v>
      </c>
    </row>
    <row r="5750" spans="1:19">
      <c r="A5750" s="30" t="s">
        <v>11123</v>
      </c>
      <c r="D5750" s="30" t="str">
        <f t="shared" si="1436"/>
        <v>134497</v>
      </c>
      <c r="E5750" s="30">
        <f t="shared" si="1440"/>
        <v>7</v>
      </c>
      <c r="F5750" s="30" t="str">
        <f t="shared" si="1437"/>
        <v>INF789FB1JY6</v>
      </c>
      <c r="G5750" s="30">
        <f t="shared" si="1441"/>
        <v>20</v>
      </c>
      <c r="H5750" s="30" t="str">
        <f t="shared" si="1438"/>
        <v>INF789FB1JZ3</v>
      </c>
      <c r="I5750" s="30">
        <f t="shared" si="1443"/>
        <v>33</v>
      </c>
      <c r="J5750" s="35" t="str">
        <f t="shared" si="1439"/>
        <v>UTI Medium Term Fund - Regular Plan - Half Yearly Div Option</v>
      </c>
      <c r="K5750" s="35">
        <f t="shared" si="1444"/>
        <v>94</v>
      </c>
      <c r="L5750" s="30" t="str">
        <f t="shared" si="1445"/>
        <v>10.9386</v>
      </c>
      <c r="M5750" s="30">
        <f t="shared" si="1446"/>
        <v>102</v>
      </c>
      <c r="N5750" s="30" t="str">
        <f t="shared" si="1447"/>
        <v>10.9386</v>
      </c>
      <c r="O5750" s="30">
        <f t="shared" si="1448"/>
        <v>110</v>
      </c>
      <c r="P5750" s="30" t="str">
        <f t="shared" si="1449"/>
        <v>0</v>
      </c>
      <c r="Q5750" s="30">
        <f t="shared" si="1450"/>
        <v>112</v>
      </c>
      <c r="R5750" s="36" t="str">
        <f t="shared" si="1451"/>
        <v>08-Aug-2017</v>
      </c>
      <c r="S5750" s="37">
        <f t="shared" si="1442"/>
        <v>10.938599999999999</v>
      </c>
    </row>
    <row r="5751" spans="1:19">
      <c r="A5751" s="30" t="s">
        <v>11124</v>
      </c>
      <c r="D5751" s="30" t="str">
        <f t="shared" si="1436"/>
        <v>134495</v>
      </c>
      <c r="E5751" s="30">
        <f t="shared" si="1440"/>
        <v>7</v>
      </c>
      <c r="F5751" s="30" t="str">
        <f t="shared" si="1437"/>
        <v>INF789FB1JV2</v>
      </c>
      <c r="G5751" s="30">
        <f t="shared" si="1441"/>
        <v>20</v>
      </c>
      <c r="H5751" s="30" t="str">
        <f t="shared" si="1438"/>
        <v>INF789FB1KP2</v>
      </c>
      <c r="I5751" s="30">
        <f t="shared" si="1443"/>
        <v>33</v>
      </c>
      <c r="J5751" s="35" t="str">
        <f t="shared" si="1439"/>
        <v>UTI Medium Term Fund - Regular Plan - Monthly Div Option</v>
      </c>
      <c r="K5751" s="35">
        <f t="shared" si="1444"/>
        <v>90</v>
      </c>
      <c r="L5751" s="30" t="str">
        <f t="shared" si="1445"/>
        <v>10.487</v>
      </c>
      <c r="M5751" s="30">
        <f t="shared" si="1446"/>
        <v>97</v>
      </c>
      <c r="N5751" s="30" t="str">
        <f t="shared" si="1447"/>
        <v>10.487</v>
      </c>
      <c r="O5751" s="30">
        <f t="shared" si="1448"/>
        <v>104</v>
      </c>
      <c r="P5751" s="30" t="str">
        <f t="shared" si="1449"/>
        <v>0</v>
      </c>
      <c r="Q5751" s="30">
        <f t="shared" si="1450"/>
        <v>106</v>
      </c>
      <c r="R5751" s="36" t="str">
        <f t="shared" si="1451"/>
        <v>08-Aug-2017</v>
      </c>
      <c r="S5751" s="37">
        <f t="shared" si="1442"/>
        <v>10.487</v>
      </c>
    </row>
    <row r="5752" spans="1:19">
      <c r="A5752" s="30" t="s">
        <v>11125</v>
      </c>
      <c r="D5752" s="30" t="str">
        <f t="shared" si="1436"/>
        <v>134496</v>
      </c>
      <c r="E5752" s="30">
        <f t="shared" si="1440"/>
        <v>7</v>
      </c>
      <c r="F5752" s="30" t="str">
        <f t="shared" si="1437"/>
        <v>INF789FB1JW0</v>
      </c>
      <c r="G5752" s="30">
        <f t="shared" si="1441"/>
        <v>20</v>
      </c>
      <c r="H5752" s="30" t="str">
        <f t="shared" si="1438"/>
        <v>INF789FB1JX8</v>
      </c>
      <c r="I5752" s="30">
        <f t="shared" si="1443"/>
        <v>33</v>
      </c>
      <c r="J5752" s="35" t="str">
        <f t="shared" si="1439"/>
        <v>UTI Medium Term Fund - Regular Plan - Quarterly Div Option</v>
      </c>
      <c r="K5752" s="35">
        <f t="shared" si="1444"/>
        <v>92</v>
      </c>
      <c r="L5752" s="30" t="str">
        <f t="shared" si="1445"/>
        <v>10.7747</v>
      </c>
      <c r="M5752" s="30">
        <f t="shared" si="1446"/>
        <v>100</v>
      </c>
      <c r="N5752" s="30" t="str">
        <f t="shared" si="1447"/>
        <v>10.7747</v>
      </c>
      <c r="O5752" s="30">
        <f t="shared" si="1448"/>
        <v>108</v>
      </c>
      <c r="P5752" s="30" t="str">
        <f t="shared" si="1449"/>
        <v>0</v>
      </c>
      <c r="Q5752" s="30">
        <f t="shared" si="1450"/>
        <v>110</v>
      </c>
      <c r="R5752" s="36" t="str">
        <f t="shared" si="1451"/>
        <v>08-Aug-2017</v>
      </c>
      <c r="S5752" s="37">
        <f t="shared" si="1442"/>
        <v>10.774699999999999</v>
      </c>
    </row>
    <row r="5753" spans="1:19">
      <c r="A5753" s="30" t="s">
        <v>11126</v>
      </c>
      <c r="D5753" s="30" t="str">
        <f t="shared" si="1436"/>
        <v>112067</v>
      </c>
      <c r="E5753" s="30">
        <f t="shared" si="1440"/>
        <v>7</v>
      </c>
      <c r="F5753" s="30" t="str">
        <f t="shared" si="1437"/>
        <v>-</v>
      </c>
      <c r="G5753" s="30">
        <f t="shared" si="1441"/>
        <v>9</v>
      </c>
      <c r="H5753" s="30" t="str">
        <f t="shared" si="1438"/>
        <v>-</v>
      </c>
      <c r="I5753" s="30">
        <f t="shared" si="1443"/>
        <v>11</v>
      </c>
      <c r="J5753" s="35" t="str">
        <f t="shared" si="1439"/>
        <v>UTI Smart Woman Savings Plan - Dividend Option</v>
      </c>
      <c r="K5753" s="35">
        <f t="shared" si="1444"/>
        <v>58</v>
      </c>
      <c r="L5753" s="30" t="str">
        <f t="shared" si="1445"/>
        <v>36.0281</v>
      </c>
      <c r="M5753" s="30">
        <f t="shared" si="1446"/>
        <v>66</v>
      </c>
      <c r="N5753" s="30" t="str">
        <f t="shared" si="1447"/>
        <v>36.0281</v>
      </c>
      <c r="O5753" s="30">
        <f t="shared" si="1448"/>
        <v>74</v>
      </c>
      <c r="P5753" s="30" t="str">
        <f t="shared" si="1449"/>
        <v>36.0281</v>
      </c>
      <c r="Q5753" s="30">
        <f t="shared" si="1450"/>
        <v>82</v>
      </c>
      <c r="R5753" s="36" t="str">
        <f t="shared" si="1451"/>
        <v>08-Aug-2017</v>
      </c>
      <c r="S5753" s="37">
        <f t="shared" si="1442"/>
        <v>36.028100000000002</v>
      </c>
    </row>
    <row r="5754" spans="1:19">
      <c r="A5754" s="30" t="s">
        <v>11127</v>
      </c>
      <c r="D5754" s="30" t="str">
        <f t="shared" si="1436"/>
        <v>120774</v>
      </c>
      <c r="E5754" s="30">
        <f t="shared" si="1440"/>
        <v>7</v>
      </c>
      <c r="F5754" s="30" t="str">
        <f t="shared" si="1437"/>
        <v>-</v>
      </c>
      <c r="G5754" s="30">
        <f t="shared" si="1441"/>
        <v>9</v>
      </c>
      <c r="H5754" s="30" t="str">
        <f t="shared" si="1438"/>
        <v>-</v>
      </c>
      <c r="I5754" s="30">
        <f t="shared" si="1443"/>
        <v>11</v>
      </c>
      <c r="J5754" s="35" t="str">
        <f t="shared" si="1439"/>
        <v>UTI Smart Woman Savings Plan - Dividend Option- Direct</v>
      </c>
      <c r="K5754" s="35">
        <f t="shared" si="1444"/>
        <v>66</v>
      </c>
      <c r="L5754" s="30" t="str">
        <f t="shared" si="1445"/>
        <v>36.8398</v>
      </c>
      <c r="M5754" s="30">
        <f t="shared" si="1446"/>
        <v>74</v>
      </c>
      <c r="N5754" s="30" t="str">
        <f t="shared" si="1447"/>
        <v>36.8398</v>
      </c>
      <c r="O5754" s="30">
        <f t="shared" si="1448"/>
        <v>82</v>
      </c>
      <c r="P5754" s="30" t="str">
        <f t="shared" si="1449"/>
        <v>36.8398</v>
      </c>
      <c r="Q5754" s="30">
        <f t="shared" si="1450"/>
        <v>90</v>
      </c>
      <c r="R5754" s="36" t="str">
        <f t="shared" si="1451"/>
        <v>08-Aug-2017</v>
      </c>
      <c r="S5754" s="37">
        <f t="shared" si="1442"/>
        <v>36.839799999999997</v>
      </c>
    </row>
    <row r="5755" spans="1:19">
      <c r="A5755" s="30" t="s">
        <v>11128</v>
      </c>
      <c r="D5755" s="30" t="str">
        <f t="shared" si="1436"/>
        <v>112066</v>
      </c>
      <c r="E5755" s="30">
        <f t="shared" si="1440"/>
        <v>7</v>
      </c>
      <c r="F5755" s="30" t="str">
        <f t="shared" si="1437"/>
        <v>-</v>
      </c>
      <c r="G5755" s="30">
        <f t="shared" si="1441"/>
        <v>9</v>
      </c>
      <c r="H5755" s="30" t="str">
        <f t="shared" si="1438"/>
        <v>-</v>
      </c>
      <c r="I5755" s="30">
        <f t="shared" si="1443"/>
        <v>11</v>
      </c>
      <c r="J5755" s="35" t="str">
        <f t="shared" si="1439"/>
        <v>UTI Smart Woman Savings Plan - Growth Option</v>
      </c>
      <c r="K5755" s="35">
        <f t="shared" si="1444"/>
        <v>56</v>
      </c>
      <c r="L5755" s="30" t="str">
        <f t="shared" si="1445"/>
        <v>36.0281</v>
      </c>
      <c r="M5755" s="30">
        <f t="shared" si="1446"/>
        <v>64</v>
      </c>
      <c r="N5755" s="30" t="str">
        <f t="shared" si="1447"/>
        <v>36.0281</v>
      </c>
      <c r="O5755" s="30">
        <f t="shared" si="1448"/>
        <v>72</v>
      </c>
      <c r="P5755" s="30" t="str">
        <f t="shared" si="1449"/>
        <v>36.0281</v>
      </c>
      <c r="Q5755" s="30">
        <f t="shared" si="1450"/>
        <v>80</v>
      </c>
      <c r="R5755" s="36" t="str">
        <f t="shared" si="1451"/>
        <v>08-Aug-2017</v>
      </c>
      <c r="S5755" s="37">
        <f t="shared" si="1442"/>
        <v>36.028100000000002</v>
      </c>
    </row>
    <row r="5756" spans="1:19">
      <c r="A5756" s="30" t="s">
        <v>11129</v>
      </c>
      <c r="D5756" s="30" t="str">
        <f t="shared" si="1436"/>
        <v>120773</v>
      </c>
      <c r="E5756" s="30">
        <f t="shared" si="1440"/>
        <v>7</v>
      </c>
      <c r="F5756" s="30" t="str">
        <f t="shared" si="1437"/>
        <v>-</v>
      </c>
      <c r="G5756" s="30">
        <f t="shared" si="1441"/>
        <v>9</v>
      </c>
      <c r="H5756" s="30" t="str">
        <f t="shared" si="1438"/>
        <v>-</v>
      </c>
      <c r="I5756" s="30">
        <f t="shared" si="1443"/>
        <v>11</v>
      </c>
      <c r="J5756" s="35" t="str">
        <f t="shared" si="1439"/>
        <v>UTI Smart Woman Savings Plan - Growth Option- Direct</v>
      </c>
      <c r="K5756" s="35">
        <f t="shared" si="1444"/>
        <v>64</v>
      </c>
      <c r="L5756" s="30" t="str">
        <f t="shared" si="1445"/>
        <v>36.837</v>
      </c>
      <c r="M5756" s="30">
        <f t="shared" si="1446"/>
        <v>71</v>
      </c>
      <c r="N5756" s="30" t="str">
        <f t="shared" si="1447"/>
        <v>36.837</v>
      </c>
      <c r="O5756" s="30">
        <f t="shared" si="1448"/>
        <v>78</v>
      </c>
      <c r="P5756" s="30" t="str">
        <f t="shared" si="1449"/>
        <v>36.837</v>
      </c>
      <c r="Q5756" s="30">
        <f t="shared" si="1450"/>
        <v>85</v>
      </c>
      <c r="R5756" s="36" t="str">
        <f t="shared" si="1451"/>
        <v>08-Aug-2017</v>
      </c>
      <c r="S5756" s="37">
        <f t="shared" si="1442"/>
        <v>36.837000000000003</v>
      </c>
    </row>
    <row r="5757" spans="1:19" ht="26">
      <c r="A5757" s="30" t="s">
        <v>11130</v>
      </c>
      <c r="D5757" s="30" t="str">
        <f t="shared" si="1436"/>
        <v>105658</v>
      </c>
      <c r="E5757" s="30">
        <f t="shared" si="1440"/>
        <v>7</v>
      </c>
      <c r="F5757" s="30" t="str">
        <f t="shared" si="1437"/>
        <v>INF789F01OU7</v>
      </c>
      <c r="G5757" s="30">
        <f t="shared" si="1441"/>
        <v>20</v>
      </c>
      <c r="H5757" s="30" t="str">
        <f t="shared" si="1438"/>
        <v>INF789F01OV5</v>
      </c>
      <c r="I5757" s="30">
        <f t="shared" si="1443"/>
        <v>33</v>
      </c>
      <c r="J5757" s="35" t="str">
        <f t="shared" si="1439"/>
        <v>UTI - Treasury Advantage  Fund - Institutional Monthly Dividend Option</v>
      </c>
      <c r="K5757" s="35">
        <f t="shared" si="1444"/>
        <v>104</v>
      </c>
      <c r="L5757" s="30" t="str">
        <f t="shared" si="1445"/>
        <v>1028.3875</v>
      </c>
      <c r="M5757" s="30">
        <f t="shared" si="1446"/>
        <v>114</v>
      </c>
      <c r="N5757" s="30" t="str">
        <f t="shared" si="1447"/>
        <v>1028.3875</v>
      </c>
      <c r="O5757" s="30">
        <f t="shared" si="1448"/>
        <v>124</v>
      </c>
      <c r="P5757" s="30" t="str">
        <f t="shared" si="1449"/>
        <v>1028.3875</v>
      </c>
      <c r="Q5757" s="30">
        <f t="shared" si="1450"/>
        <v>134</v>
      </c>
      <c r="R5757" s="36" t="str">
        <f t="shared" si="1451"/>
        <v>08-Aug-2017</v>
      </c>
      <c r="S5757" s="37">
        <f t="shared" si="1442"/>
        <v>1028.3875</v>
      </c>
    </row>
    <row r="5758" spans="1:19" ht="26">
      <c r="A5758" s="30" t="s">
        <v>11131</v>
      </c>
      <c r="D5758" s="30" t="str">
        <f t="shared" si="1436"/>
        <v>120736</v>
      </c>
      <c r="E5758" s="30">
        <f t="shared" si="1440"/>
        <v>7</v>
      </c>
      <c r="F5758" s="30" t="str">
        <f t="shared" si="1437"/>
        <v>INF789F01XJ1</v>
      </c>
      <c r="G5758" s="30">
        <f t="shared" si="1441"/>
        <v>20</v>
      </c>
      <c r="H5758" s="30" t="str">
        <f t="shared" si="1438"/>
        <v>INF789F01XK9</v>
      </c>
      <c r="I5758" s="30">
        <f t="shared" si="1443"/>
        <v>33</v>
      </c>
      <c r="J5758" s="35" t="str">
        <f t="shared" si="1439"/>
        <v>UTI - Treasury Advantage  Fund - Institutional Monthly Dividend Option- Direct</v>
      </c>
      <c r="K5758" s="35">
        <f t="shared" si="1444"/>
        <v>112</v>
      </c>
      <c r="L5758" s="30" t="str">
        <f t="shared" si="1445"/>
        <v>1027.3028</v>
      </c>
      <c r="M5758" s="30">
        <f t="shared" si="1446"/>
        <v>122</v>
      </c>
      <c r="N5758" s="30" t="str">
        <f t="shared" si="1447"/>
        <v>1027.3028</v>
      </c>
      <c r="O5758" s="30">
        <f t="shared" si="1448"/>
        <v>132</v>
      </c>
      <c r="P5758" s="30" t="str">
        <f t="shared" si="1449"/>
        <v>1027.3028</v>
      </c>
      <c r="Q5758" s="30">
        <f t="shared" si="1450"/>
        <v>142</v>
      </c>
      <c r="R5758" s="36" t="str">
        <f t="shared" si="1451"/>
        <v>08-Aug-2017</v>
      </c>
      <c r="S5758" s="37">
        <f t="shared" si="1442"/>
        <v>1027.3027999999999</v>
      </c>
    </row>
    <row r="5759" spans="1:19">
      <c r="A5759" s="30" t="s">
        <v>11132</v>
      </c>
      <c r="D5759" s="30" t="str">
        <f t="shared" si="1436"/>
        <v>105659</v>
      </c>
      <c r="E5759" s="30">
        <f t="shared" si="1440"/>
        <v>7</v>
      </c>
      <c r="F5759" s="30" t="str">
        <f t="shared" si="1437"/>
        <v>INF789F01PA6</v>
      </c>
      <c r="G5759" s="30">
        <f t="shared" si="1441"/>
        <v>20</v>
      </c>
      <c r="H5759" s="30" t="str">
        <f t="shared" si="1438"/>
        <v>-</v>
      </c>
      <c r="I5759" s="30">
        <f t="shared" si="1443"/>
        <v>22</v>
      </c>
      <c r="J5759" s="35" t="str">
        <f t="shared" si="1439"/>
        <v>UTI - Treasury Advantage Fund  - Flexi Dividend Plan</v>
      </c>
      <c r="K5759" s="35">
        <f t="shared" si="1444"/>
        <v>75</v>
      </c>
      <c r="L5759" s="30" t="str">
        <f t="shared" si="1445"/>
        <v>1086.1543</v>
      </c>
      <c r="M5759" s="30">
        <f t="shared" si="1446"/>
        <v>85</v>
      </c>
      <c r="N5759" s="30" t="str">
        <f t="shared" si="1447"/>
        <v>1086.1543</v>
      </c>
      <c r="O5759" s="30">
        <f t="shared" si="1448"/>
        <v>95</v>
      </c>
      <c r="P5759" s="30" t="str">
        <f t="shared" si="1449"/>
        <v>0</v>
      </c>
      <c r="Q5759" s="30">
        <f t="shared" si="1450"/>
        <v>97</v>
      </c>
      <c r="R5759" s="36" t="str">
        <f t="shared" si="1451"/>
        <v>08-Aug-2017</v>
      </c>
      <c r="S5759" s="37">
        <f t="shared" si="1442"/>
        <v>1086.1542999999999</v>
      </c>
    </row>
    <row r="5760" spans="1:19">
      <c r="A5760" s="30" t="s">
        <v>11133</v>
      </c>
      <c r="D5760" s="30" t="str">
        <f t="shared" si="1436"/>
        <v>133733</v>
      </c>
      <c r="E5760" s="30">
        <f t="shared" si="1440"/>
        <v>7</v>
      </c>
      <c r="F5760" s="30" t="str">
        <f t="shared" si="1437"/>
        <v>INF789FA1N45</v>
      </c>
      <c r="G5760" s="30">
        <f t="shared" si="1441"/>
        <v>20</v>
      </c>
      <c r="H5760" s="30" t="str">
        <f t="shared" si="1438"/>
        <v>INF789FA1N52</v>
      </c>
      <c r="I5760" s="30">
        <f t="shared" si="1443"/>
        <v>33</v>
      </c>
      <c r="J5760" s="35" t="str">
        <f t="shared" si="1439"/>
        <v>UTI - Treasury Advantage Fund  - Fortnightly Div Option</v>
      </c>
      <c r="K5760" s="35">
        <f t="shared" si="1444"/>
        <v>89</v>
      </c>
      <c r="L5760" s="30" t="str">
        <f t="shared" si="1445"/>
        <v>1231.2271</v>
      </c>
      <c r="M5760" s="30">
        <f t="shared" si="1446"/>
        <v>99</v>
      </c>
      <c r="N5760" s="30" t="str">
        <f t="shared" si="1447"/>
        <v>1231.2271</v>
      </c>
      <c r="O5760" s="30">
        <f t="shared" si="1448"/>
        <v>109</v>
      </c>
      <c r="P5760" s="30" t="str">
        <f t="shared" si="1449"/>
        <v>1231.2271</v>
      </c>
      <c r="Q5760" s="30">
        <f t="shared" si="1450"/>
        <v>119</v>
      </c>
      <c r="R5760" s="36" t="str">
        <f t="shared" si="1451"/>
        <v>08-Aug-2017</v>
      </c>
      <c r="S5760" s="37">
        <f t="shared" si="1442"/>
        <v>1231.2271000000001</v>
      </c>
    </row>
    <row r="5761" spans="1:19" ht="26">
      <c r="A5761" s="30" t="s">
        <v>11134</v>
      </c>
      <c r="D5761" s="30" t="str">
        <f t="shared" si="1436"/>
        <v>115483</v>
      </c>
      <c r="E5761" s="30">
        <f t="shared" si="1440"/>
        <v>7</v>
      </c>
      <c r="F5761" s="30" t="str">
        <f t="shared" si="1437"/>
        <v>INF789F01OW3</v>
      </c>
      <c r="G5761" s="30">
        <f t="shared" si="1441"/>
        <v>20</v>
      </c>
      <c r="H5761" s="30" t="str">
        <f t="shared" si="1438"/>
        <v>INF789F01OX1</v>
      </c>
      <c r="I5761" s="30">
        <f t="shared" si="1443"/>
        <v>33</v>
      </c>
      <c r="J5761" s="35" t="str">
        <f t="shared" si="1439"/>
        <v>UTI - Treasury Advantage Fund -  Instn Quarterly Dividend Option</v>
      </c>
      <c r="K5761" s="35">
        <f t="shared" si="1444"/>
        <v>98</v>
      </c>
      <c r="L5761" s="30" t="str">
        <f t="shared" si="1445"/>
        <v>1129.3496</v>
      </c>
      <c r="M5761" s="30">
        <f t="shared" si="1446"/>
        <v>108</v>
      </c>
      <c r="N5761" s="30" t="str">
        <f t="shared" si="1447"/>
        <v>1129.3496</v>
      </c>
      <c r="O5761" s="30">
        <f t="shared" si="1448"/>
        <v>118</v>
      </c>
      <c r="P5761" s="30" t="str">
        <f t="shared" si="1449"/>
        <v>1129.3496</v>
      </c>
      <c r="Q5761" s="30">
        <f t="shared" si="1450"/>
        <v>128</v>
      </c>
      <c r="R5761" s="36" t="str">
        <f t="shared" si="1451"/>
        <v>08-Aug-2017</v>
      </c>
      <c r="S5761" s="37">
        <f t="shared" si="1442"/>
        <v>1129.3496</v>
      </c>
    </row>
    <row r="5762" spans="1:19" ht="26">
      <c r="A5762" s="30" t="s">
        <v>11135</v>
      </c>
      <c r="D5762" s="30" t="str">
        <f t="shared" si="1436"/>
        <v>120734</v>
      </c>
      <c r="E5762" s="30">
        <f t="shared" si="1440"/>
        <v>7</v>
      </c>
      <c r="F5762" s="30" t="str">
        <f t="shared" si="1437"/>
        <v>INF789F01XL7</v>
      </c>
      <c r="G5762" s="30">
        <f t="shared" si="1441"/>
        <v>20</v>
      </c>
      <c r="H5762" s="30" t="str">
        <f t="shared" si="1438"/>
        <v>INF789F01XM5</v>
      </c>
      <c r="I5762" s="30">
        <f t="shared" si="1443"/>
        <v>33</v>
      </c>
      <c r="J5762" s="35" t="str">
        <f t="shared" si="1439"/>
        <v>UTI - Treasury Advantage Fund -  Instn Quarterly Dividend Option - Direct</v>
      </c>
      <c r="K5762" s="35">
        <f t="shared" si="1444"/>
        <v>107</v>
      </c>
      <c r="L5762" s="30" t="str">
        <f t="shared" si="1445"/>
        <v>1241.965</v>
      </c>
      <c r="M5762" s="30">
        <f t="shared" si="1446"/>
        <v>116</v>
      </c>
      <c r="N5762" s="30" t="str">
        <f t="shared" si="1447"/>
        <v>1241.965</v>
      </c>
      <c r="O5762" s="30">
        <f t="shared" si="1448"/>
        <v>125</v>
      </c>
      <c r="P5762" s="30" t="str">
        <f t="shared" si="1449"/>
        <v>1241.965</v>
      </c>
      <c r="Q5762" s="30">
        <f t="shared" si="1450"/>
        <v>134</v>
      </c>
      <c r="R5762" s="36" t="str">
        <f t="shared" si="1451"/>
        <v>08-Aug-2017</v>
      </c>
      <c r="S5762" s="37">
        <f t="shared" si="1442"/>
        <v>1241.9649999999999</v>
      </c>
    </row>
    <row r="5763" spans="1:19">
      <c r="A5763" s="30" t="s">
        <v>11136</v>
      </c>
      <c r="D5763" s="30" t="str">
        <f t="shared" si="1436"/>
        <v>102541</v>
      </c>
      <c r="E5763" s="30">
        <f t="shared" si="1440"/>
        <v>7</v>
      </c>
      <c r="F5763" s="30" t="str">
        <f t="shared" si="1437"/>
        <v>INF789F01OO0</v>
      </c>
      <c r="G5763" s="30">
        <f t="shared" si="1441"/>
        <v>20</v>
      </c>
      <c r="H5763" s="30" t="str">
        <f t="shared" si="1438"/>
        <v>INF789F01OP7</v>
      </c>
      <c r="I5763" s="30">
        <f t="shared" si="1443"/>
        <v>33</v>
      </c>
      <c r="J5763" s="35" t="str">
        <f t="shared" si="1439"/>
        <v>UTI - Treasury Advantage Fund -  Quarterly Dividend Option</v>
      </c>
      <c r="K5763" s="35">
        <f t="shared" si="1444"/>
        <v>92</v>
      </c>
      <c r="L5763" s="30" t="str">
        <f t="shared" si="1445"/>
        <v>1650.9107</v>
      </c>
      <c r="M5763" s="30">
        <f t="shared" si="1446"/>
        <v>102</v>
      </c>
      <c r="N5763" s="30" t="str">
        <f t="shared" si="1447"/>
        <v>1650.9107</v>
      </c>
      <c r="O5763" s="30">
        <f t="shared" si="1448"/>
        <v>112</v>
      </c>
      <c r="P5763" s="30" t="str">
        <f t="shared" si="1449"/>
        <v>0</v>
      </c>
      <c r="Q5763" s="30">
        <f t="shared" si="1450"/>
        <v>114</v>
      </c>
      <c r="R5763" s="36" t="str">
        <f t="shared" si="1451"/>
        <v>08-Aug-2017</v>
      </c>
      <c r="S5763" s="37">
        <f t="shared" si="1442"/>
        <v>1650.9106999999999</v>
      </c>
    </row>
    <row r="5764" spans="1:19">
      <c r="A5764" s="30" t="s">
        <v>11137</v>
      </c>
      <c r="D5764" s="30" t="str">
        <f t="shared" si="1436"/>
        <v>102538</v>
      </c>
      <c r="E5764" s="30">
        <f t="shared" si="1440"/>
        <v>7</v>
      </c>
      <c r="F5764" s="30" t="str">
        <f t="shared" si="1437"/>
        <v>INF789F01OK8</v>
      </c>
      <c r="G5764" s="30">
        <f t="shared" si="1441"/>
        <v>20</v>
      </c>
      <c r="H5764" s="30" t="str">
        <f t="shared" si="1438"/>
        <v>INF789F01OL6</v>
      </c>
      <c r="I5764" s="30">
        <f t="shared" si="1443"/>
        <v>33</v>
      </c>
      <c r="J5764" s="35" t="str">
        <f t="shared" si="1439"/>
        <v>UTI - Treasury Advantage Fund - Annaul Dividend Option</v>
      </c>
      <c r="K5764" s="35">
        <f t="shared" si="1444"/>
        <v>88</v>
      </c>
      <c r="L5764" s="30" t="str">
        <f t="shared" si="1445"/>
        <v>2261.1151</v>
      </c>
      <c r="M5764" s="30">
        <f t="shared" si="1446"/>
        <v>98</v>
      </c>
      <c r="N5764" s="30" t="str">
        <f t="shared" si="1447"/>
        <v>2261.1151</v>
      </c>
      <c r="O5764" s="30">
        <f t="shared" si="1448"/>
        <v>108</v>
      </c>
      <c r="P5764" s="30" t="str">
        <f t="shared" si="1449"/>
        <v>0</v>
      </c>
      <c r="Q5764" s="30">
        <f t="shared" si="1450"/>
        <v>110</v>
      </c>
      <c r="R5764" s="36" t="str">
        <f t="shared" si="1451"/>
        <v>08-Aug-2017</v>
      </c>
      <c r="S5764" s="37">
        <f t="shared" si="1442"/>
        <v>2261.1151</v>
      </c>
    </row>
    <row r="5765" spans="1:19">
      <c r="A5765" s="30" t="s">
        <v>11138</v>
      </c>
      <c r="D5765" s="30" t="str">
        <f t="shared" si="1436"/>
        <v>102539</v>
      </c>
      <c r="E5765" s="30">
        <f t="shared" si="1440"/>
        <v>7</v>
      </c>
      <c r="F5765" s="30" t="str">
        <f t="shared" si="1437"/>
        <v>INF789F01OM4</v>
      </c>
      <c r="G5765" s="30">
        <f t="shared" si="1441"/>
        <v>20</v>
      </c>
      <c r="H5765" s="30" t="str">
        <f t="shared" si="1438"/>
        <v>-</v>
      </c>
      <c r="I5765" s="30">
        <f t="shared" si="1443"/>
        <v>22</v>
      </c>
      <c r="J5765" s="35" t="str">
        <f t="shared" si="1439"/>
        <v>UTI - Treasury Advantage Fund - Bonus Option</v>
      </c>
      <c r="K5765" s="35">
        <f t="shared" si="1444"/>
        <v>67</v>
      </c>
      <c r="L5765" s="30" t="str">
        <f t="shared" si="1445"/>
        <v>2805.1183</v>
      </c>
      <c r="M5765" s="30">
        <f t="shared" si="1446"/>
        <v>77</v>
      </c>
      <c r="N5765" s="30" t="str">
        <f t="shared" si="1447"/>
        <v>2805.1183</v>
      </c>
      <c r="O5765" s="30">
        <f t="shared" si="1448"/>
        <v>87</v>
      </c>
      <c r="P5765" s="30" t="str">
        <f t="shared" si="1449"/>
        <v>0</v>
      </c>
      <c r="Q5765" s="30">
        <f t="shared" si="1450"/>
        <v>89</v>
      </c>
      <c r="R5765" s="36" t="str">
        <f t="shared" si="1451"/>
        <v>08-Aug-2017</v>
      </c>
      <c r="S5765" s="37">
        <f t="shared" si="1442"/>
        <v>2805.1183000000001</v>
      </c>
    </row>
    <row r="5766" spans="1:19">
      <c r="A5766" s="30" t="s">
        <v>11139</v>
      </c>
      <c r="D5766" s="30" t="str">
        <f t="shared" si="1436"/>
        <v>102540</v>
      </c>
      <c r="E5766" s="30">
        <f t="shared" si="1440"/>
        <v>7</v>
      </c>
      <c r="F5766" s="30" t="str">
        <f t="shared" si="1437"/>
        <v>INF789F01331</v>
      </c>
      <c r="G5766" s="30">
        <f t="shared" si="1441"/>
        <v>20</v>
      </c>
      <c r="H5766" s="30" t="str">
        <f t="shared" si="1438"/>
        <v>-</v>
      </c>
      <c r="I5766" s="30">
        <f t="shared" si="1443"/>
        <v>22</v>
      </c>
      <c r="J5766" s="35" t="str">
        <f t="shared" si="1439"/>
        <v>UTI - Treasury Advantage Fund - Growth Option</v>
      </c>
      <c r="K5766" s="35">
        <f t="shared" si="1444"/>
        <v>68</v>
      </c>
      <c r="L5766" s="30" t="str">
        <f t="shared" si="1445"/>
        <v>4208.1395</v>
      </c>
      <c r="M5766" s="30">
        <f t="shared" si="1446"/>
        <v>78</v>
      </c>
      <c r="N5766" s="30" t="str">
        <f t="shared" si="1447"/>
        <v>4208.1395</v>
      </c>
      <c r="O5766" s="30">
        <f t="shared" si="1448"/>
        <v>88</v>
      </c>
      <c r="P5766" s="30" t="str">
        <f t="shared" si="1449"/>
        <v>0</v>
      </c>
      <c r="Q5766" s="30">
        <f t="shared" si="1450"/>
        <v>90</v>
      </c>
      <c r="R5766" s="36" t="str">
        <f t="shared" si="1451"/>
        <v>08-Aug-2017</v>
      </c>
      <c r="S5766" s="37">
        <f t="shared" si="1442"/>
        <v>4208.1395000000002</v>
      </c>
    </row>
    <row r="5767" spans="1:19">
      <c r="A5767" s="30" t="s">
        <v>11140</v>
      </c>
      <c r="D5767" s="30" t="str">
        <f t="shared" ref="D5767:D5830" si="1452">IF(ISERROR(LEFT(A5767,SEARCH(";",A5767)-1)),"",LEFT(A5767,SEARCH(";",A5767)-1))</f>
        <v>133130</v>
      </c>
      <c r="E5767" s="30">
        <f t="shared" si="1440"/>
        <v>7</v>
      </c>
      <c r="F5767" s="30" t="str">
        <f t="shared" ref="F5767:F5830" si="1453">IF($D5767="",A5767,MID($A5767,E5767+1,SEARCH(";",$A5767,E5767+1)-E5767-1))</f>
        <v>INF789FA1N86</v>
      </c>
      <c r="G5767" s="30">
        <f t="shared" si="1441"/>
        <v>20</v>
      </c>
      <c r="H5767" s="30" t="str">
        <f t="shared" ref="H5767:H5830" si="1454">IF($D5767="","",MID($A5767,G5767+1,SEARCH(";",$A5767,G5767+1)-G5767-1))</f>
        <v>INF789FA1N94</v>
      </c>
      <c r="I5767" s="30">
        <f t="shared" si="1443"/>
        <v>33</v>
      </c>
      <c r="J5767" s="35" t="str">
        <f t="shared" ref="J5767:J5830" si="1455">IF($D5767="","",MID($A5767,I5767+1,SEARCH(";",$A5767,I5767+1)-I5767-1))</f>
        <v>UTI - Treasury Advantage Fund - Institutional Flexi Div Option</v>
      </c>
      <c r="K5767" s="35">
        <f t="shared" si="1444"/>
        <v>96</v>
      </c>
      <c r="L5767" s="30" t="str">
        <f t="shared" si="1445"/>
        <v>1045.8415</v>
      </c>
      <c r="M5767" s="30">
        <f t="shared" si="1446"/>
        <v>106</v>
      </c>
      <c r="N5767" s="30" t="str">
        <f t="shared" si="1447"/>
        <v>1045.8415</v>
      </c>
      <c r="O5767" s="30">
        <f t="shared" si="1448"/>
        <v>116</v>
      </c>
      <c r="P5767" s="30" t="str">
        <f t="shared" si="1449"/>
        <v>1045.8415</v>
      </c>
      <c r="Q5767" s="30">
        <f t="shared" si="1450"/>
        <v>126</v>
      </c>
      <c r="R5767" s="36" t="str">
        <f t="shared" si="1451"/>
        <v>08-Aug-2017</v>
      </c>
      <c r="S5767" s="37">
        <f t="shared" si="1442"/>
        <v>1045.8415</v>
      </c>
    </row>
    <row r="5768" spans="1:19" ht="26">
      <c r="A5768" s="30" t="s">
        <v>11141</v>
      </c>
      <c r="D5768" s="30" t="str">
        <f t="shared" si="1452"/>
        <v>133127</v>
      </c>
      <c r="E5768" s="30">
        <f t="shared" ref="E5768:E5831" si="1456">IF($D5768="","",LEN(D5768)+1)</f>
        <v>7</v>
      </c>
      <c r="F5768" s="30" t="str">
        <f t="shared" si="1453"/>
        <v>INF789FA1O44</v>
      </c>
      <c r="G5768" s="30">
        <f t="shared" ref="G5768:G5831" si="1457">IF($D5768="","",E5768+(LEN(F5768)+1))</f>
        <v>20</v>
      </c>
      <c r="H5768" s="30" t="str">
        <f t="shared" si="1454"/>
        <v>INF789FA1O51</v>
      </c>
      <c r="I5768" s="30">
        <f t="shared" si="1443"/>
        <v>33</v>
      </c>
      <c r="J5768" s="35" t="str">
        <f t="shared" si="1455"/>
        <v>UTI - Treasury Advantage Fund - Institutional Flexi Div Option - Direct</v>
      </c>
      <c r="K5768" s="35">
        <f t="shared" si="1444"/>
        <v>105</v>
      </c>
      <c r="L5768" s="30" t="str">
        <f t="shared" si="1445"/>
        <v>1095.6694</v>
      </c>
      <c r="M5768" s="30">
        <f t="shared" si="1446"/>
        <v>115</v>
      </c>
      <c r="N5768" s="30" t="str">
        <f t="shared" si="1447"/>
        <v>1095.6694</v>
      </c>
      <c r="O5768" s="30">
        <f t="shared" si="1448"/>
        <v>125</v>
      </c>
      <c r="P5768" s="30" t="str">
        <f t="shared" si="1449"/>
        <v>1095.6694</v>
      </c>
      <c r="Q5768" s="30">
        <f t="shared" si="1450"/>
        <v>135</v>
      </c>
      <c r="R5768" s="36" t="str">
        <f t="shared" si="1451"/>
        <v>08-Aug-2017</v>
      </c>
      <c r="S5768" s="37">
        <f t="shared" ref="S5768:S5831" si="1458">IF(L5768="","",L5768+0)</f>
        <v>1095.6694</v>
      </c>
    </row>
    <row r="5769" spans="1:19">
      <c r="A5769" s="30" t="s">
        <v>11142</v>
      </c>
      <c r="D5769" s="30" t="str">
        <f t="shared" si="1452"/>
        <v>102545</v>
      </c>
      <c r="E5769" s="30">
        <f t="shared" si="1456"/>
        <v>7</v>
      </c>
      <c r="F5769" s="30" t="str">
        <f t="shared" si="1453"/>
        <v>INF789F01OS1</v>
      </c>
      <c r="G5769" s="30">
        <f t="shared" si="1457"/>
        <v>20</v>
      </c>
      <c r="H5769" s="30" t="str">
        <f t="shared" si="1454"/>
        <v>-</v>
      </c>
      <c r="I5769" s="30">
        <f t="shared" si="1443"/>
        <v>22</v>
      </c>
      <c r="J5769" s="35" t="str">
        <f t="shared" si="1455"/>
        <v>UTI - Treasury Advantage Fund - Institutional-Bonus Option</v>
      </c>
      <c r="K5769" s="35">
        <f t="shared" si="1444"/>
        <v>81</v>
      </c>
      <c r="L5769" s="30" t="str">
        <f t="shared" si="1445"/>
        <v>1923.0877</v>
      </c>
      <c r="M5769" s="30">
        <f t="shared" si="1446"/>
        <v>91</v>
      </c>
      <c r="N5769" s="30" t="str">
        <f t="shared" si="1447"/>
        <v>1923.0877</v>
      </c>
      <c r="O5769" s="30">
        <f t="shared" si="1448"/>
        <v>101</v>
      </c>
      <c r="P5769" s="30" t="str">
        <f t="shared" si="1449"/>
        <v>1923.0877</v>
      </c>
      <c r="Q5769" s="30">
        <f t="shared" si="1450"/>
        <v>111</v>
      </c>
      <c r="R5769" s="36" t="str">
        <f t="shared" si="1451"/>
        <v>08-Aug-2017</v>
      </c>
      <c r="S5769" s="37">
        <f t="shared" si="1458"/>
        <v>1923.0877</v>
      </c>
    </row>
    <row r="5770" spans="1:19" ht="26">
      <c r="A5770" s="30" t="s">
        <v>11143</v>
      </c>
      <c r="D5770" s="30" t="str">
        <f t="shared" si="1452"/>
        <v>120738</v>
      </c>
      <c r="E5770" s="30">
        <f t="shared" si="1456"/>
        <v>7</v>
      </c>
      <c r="F5770" s="30" t="str">
        <f t="shared" si="1453"/>
        <v>INF789F01XH5</v>
      </c>
      <c r="G5770" s="30">
        <f t="shared" si="1457"/>
        <v>20</v>
      </c>
      <c r="H5770" s="30" t="str">
        <f t="shared" si="1454"/>
        <v>-</v>
      </c>
      <c r="I5770" s="30">
        <f t="shared" si="1443"/>
        <v>22</v>
      </c>
      <c r="J5770" s="35" t="str">
        <f t="shared" si="1455"/>
        <v>UTI - Treasury Advantage Fund - Institutional-Bonus Option- Direct</v>
      </c>
      <c r="K5770" s="35">
        <f t="shared" si="1444"/>
        <v>89</v>
      </c>
      <c r="L5770" s="30" t="str">
        <f t="shared" si="1445"/>
        <v>1932.9097</v>
      </c>
      <c r="M5770" s="30">
        <f t="shared" si="1446"/>
        <v>99</v>
      </c>
      <c r="N5770" s="30" t="str">
        <f t="shared" si="1447"/>
        <v>1932.9097</v>
      </c>
      <c r="O5770" s="30">
        <f t="shared" si="1448"/>
        <v>109</v>
      </c>
      <c r="P5770" s="30" t="str">
        <f t="shared" si="1449"/>
        <v>1932.9097</v>
      </c>
      <c r="Q5770" s="30">
        <f t="shared" si="1450"/>
        <v>119</v>
      </c>
      <c r="R5770" s="36" t="str">
        <f t="shared" si="1451"/>
        <v>08-Aug-2017</v>
      </c>
      <c r="S5770" s="37">
        <f t="shared" si="1458"/>
        <v>1932.9096999999999</v>
      </c>
    </row>
    <row r="5771" spans="1:19">
      <c r="A5771" s="30" t="s">
        <v>11144</v>
      </c>
      <c r="D5771" s="30" t="str">
        <f t="shared" si="1452"/>
        <v>105605</v>
      </c>
      <c r="E5771" s="30">
        <f t="shared" si="1456"/>
        <v>7</v>
      </c>
      <c r="F5771" s="30" t="str">
        <f t="shared" si="1453"/>
        <v>-</v>
      </c>
      <c r="G5771" s="30">
        <f t="shared" si="1457"/>
        <v>9</v>
      </c>
      <c r="H5771" s="30" t="str">
        <f t="shared" si="1454"/>
        <v>INF789F01ON2</v>
      </c>
      <c r="I5771" s="30">
        <f t="shared" si="1443"/>
        <v>22</v>
      </c>
      <c r="J5771" s="35" t="str">
        <f t="shared" si="1455"/>
        <v>UTI - Treasury Advantage Fund - Institutional-Daily Dividend</v>
      </c>
      <c r="K5771" s="35">
        <f t="shared" si="1444"/>
        <v>83</v>
      </c>
      <c r="L5771" s="30" t="str">
        <f t="shared" si="1445"/>
        <v>1004.0875</v>
      </c>
      <c r="M5771" s="30">
        <f t="shared" si="1446"/>
        <v>93</v>
      </c>
      <c r="N5771" s="30" t="str">
        <f t="shared" si="1447"/>
        <v>1004.0875</v>
      </c>
      <c r="O5771" s="30">
        <f t="shared" si="1448"/>
        <v>103</v>
      </c>
      <c r="P5771" s="30" t="str">
        <f t="shared" si="1449"/>
        <v>1004.0875</v>
      </c>
      <c r="Q5771" s="30">
        <f t="shared" si="1450"/>
        <v>113</v>
      </c>
      <c r="R5771" s="36" t="str">
        <f t="shared" si="1451"/>
        <v>08-Aug-2017</v>
      </c>
      <c r="S5771" s="37">
        <f t="shared" si="1458"/>
        <v>1004.0875</v>
      </c>
    </row>
    <row r="5772" spans="1:19" ht="26">
      <c r="A5772" s="30" t="s">
        <v>11145</v>
      </c>
      <c r="D5772" s="30" t="str">
        <f t="shared" si="1452"/>
        <v>120737</v>
      </c>
      <c r="E5772" s="30">
        <f t="shared" si="1456"/>
        <v>7</v>
      </c>
      <c r="F5772" s="30" t="str">
        <f t="shared" si="1453"/>
        <v>-</v>
      </c>
      <c r="G5772" s="30">
        <f t="shared" si="1457"/>
        <v>9</v>
      </c>
      <c r="H5772" s="30" t="str">
        <f t="shared" si="1454"/>
        <v>INF789F01XE2</v>
      </c>
      <c r="I5772" s="30">
        <f t="shared" si="1443"/>
        <v>22</v>
      </c>
      <c r="J5772" s="35" t="str">
        <f t="shared" si="1455"/>
        <v>UTI - Treasury Advantage Fund - Institutional-Daily Dividend - Direct</v>
      </c>
      <c r="K5772" s="35">
        <f t="shared" si="1444"/>
        <v>92</v>
      </c>
      <c r="L5772" s="30" t="str">
        <f t="shared" si="1445"/>
        <v>1002.354</v>
      </c>
      <c r="M5772" s="30">
        <f t="shared" si="1446"/>
        <v>101</v>
      </c>
      <c r="N5772" s="30" t="str">
        <f t="shared" si="1447"/>
        <v>1002.354</v>
      </c>
      <c r="O5772" s="30">
        <f t="shared" si="1448"/>
        <v>110</v>
      </c>
      <c r="P5772" s="30" t="str">
        <f t="shared" si="1449"/>
        <v>1002.354</v>
      </c>
      <c r="Q5772" s="30">
        <f t="shared" si="1450"/>
        <v>119</v>
      </c>
      <c r="R5772" s="36" t="str">
        <f t="shared" si="1451"/>
        <v>08-Aug-2017</v>
      </c>
      <c r="S5772" s="37">
        <f t="shared" si="1458"/>
        <v>1002.354</v>
      </c>
    </row>
    <row r="5773" spans="1:19">
      <c r="A5773" s="30" t="s">
        <v>11146</v>
      </c>
      <c r="D5773" s="30" t="str">
        <f t="shared" si="1452"/>
        <v>102544</v>
      </c>
      <c r="E5773" s="30">
        <f t="shared" si="1456"/>
        <v>7</v>
      </c>
      <c r="F5773" s="30" t="str">
        <f t="shared" si="1453"/>
        <v>INF789F01OT9</v>
      </c>
      <c r="G5773" s="30">
        <f t="shared" si="1457"/>
        <v>20</v>
      </c>
      <c r="H5773" s="30" t="str">
        <f t="shared" si="1454"/>
        <v>-</v>
      </c>
      <c r="I5773" s="30">
        <f t="shared" ref="I5773:I5836" si="1459">IF($D5773="","",G5773+LEN(H5773)+1)</f>
        <v>22</v>
      </c>
      <c r="J5773" s="35" t="str">
        <f t="shared" si="1455"/>
        <v>UTI - Treasury Advantage Fund - Institutional-Growth</v>
      </c>
      <c r="K5773" s="35">
        <f t="shared" ref="K5773:K5836" si="1460">IF($D5773="","",I5773+LEN(J5773)+1)</f>
        <v>75</v>
      </c>
      <c r="L5773" s="30" t="str">
        <f t="shared" ref="L5773:L5836" si="1461">IF($D5773="","",MID($A5773,K5773+1,SEARCH(";",$A5773,K5773+1)-K5773-1))</f>
        <v>2300.923</v>
      </c>
      <c r="M5773" s="30">
        <f t="shared" ref="M5773:M5836" si="1462">IF($D5773="","",K5773+LEN(L5773)+1)</f>
        <v>84</v>
      </c>
      <c r="N5773" s="30" t="str">
        <f t="shared" ref="N5773:N5836" si="1463">IF($D5773="","",MID($A5773,M5773+1,SEARCH(";",$A5773,M5773+1)-M5773-1))</f>
        <v>2300.923</v>
      </c>
      <c r="O5773" s="30">
        <f t="shared" ref="O5773:O5836" si="1464">IF($D5773="","",M5773+LEN(N5773)+1)</f>
        <v>93</v>
      </c>
      <c r="P5773" s="30" t="str">
        <f t="shared" ref="P5773:P5836" si="1465">IF($D5773="","",MID($A5773,O5773+1,SEARCH(";",$A5773,O5773+1)-O5773-1))</f>
        <v>2300.923</v>
      </c>
      <c r="Q5773" s="30">
        <f t="shared" ref="Q5773:Q5836" si="1466">IF($D5773="","",O5773+LEN(P5773)+1)</f>
        <v>102</v>
      </c>
      <c r="R5773" s="36" t="str">
        <f t="shared" ref="R5773:R5836" si="1467">IF($D5773="","",MID($A5773,Q5773+1,15))</f>
        <v>08-Aug-2017</v>
      </c>
      <c r="S5773" s="37">
        <f t="shared" si="1458"/>
        <v>2300.9229999999998</v>
      </c>
    </row>
    <row r="5774" spans="1:19">
      <c r="A5774" s="30" t="s">
        <v>11147</v>
      </c>
      <c r="D5774" s="30" t="str">
        <f t="shared" si="1452"/>
        <v>120735</v>
      </c>
      <c r="E5774" s="30">
        <f t="shared" si="1456"/>
        <v>7</v>
      </c>
      <c r="F5774" s="30" t="str">
        <f t="shared" si="1453"/>
        <v>INF789F01XI3</v>
      </c>
      <c r="G5774" s="30">
        <f t="shared" si="1457"/>
        <v>20</v>
      </c>
      <c r="H5774" s="30" t="str">
        <f t="shared" si="1454"/>
        <v>-</v>
      </c>
      <c r="I5774" s="30">
        <f t="shared" si="1459"/>
        <v>22</v>
      </c>
      <c r="J5774" s="35" t="str">
        <f t="shared" si="1455"/>
        <v>UTI - Treasury Advantage Fund - Institutional-Growth- Direct</v>
      </c>
      <c r="K5774" s="35">
        <f t="shared" si="1460"/>
        <v>83</v>
      </c>
      <c r="L5774" s="30" t="str">
        <f t="shared" si="1461"/>
        <v>2316.5293</v>
      </c>
      <c r="M5774" s="30">
        <f t="shared" si="1462"/>
        <v>93</v>
      </c>
      <c r="N5774" s="30" t="str">
        <f t="shared" si="1463"/>
        <v>2316.5293</v>
      </c>
      <c r="O5774" s="30">
        <f t="shared" si="1464"/>
        <v>103</v>
      </c>
      <c r="P5774" s="30" t="str">
        <f t="shared" si="1465"/>
        <v>2316.5293</v>
      </c>
      <c r="Q5774" s="30">
        <f t="shared" si="1466"/>
        <v>113</v>
      </c>
      <c r="R5774" s="36" t="str">
        <f t="shared" si="1467"/>
        <v>08-Aug-2017</v>
      </c>
      <c r="S5774" s="37">
        <f t="shared" si="1458"/>
        <v>2316.5293000000001</v>
      </c>
    </row>
    <row r="5775" spans="1:19">
      <c r="A5775" s="30" t="s">
        <v>11148</v>
      </c>
      <c r="D5775" s="30" t="str">
        <f t="shared" si="1452"/>
        <v>105627</v>
      </c>
      <c r="E5775" s="30">
        <f t="shared" si="1456"/>
        <v>7</v>
      </c>
      <c r="F5775" s="30" t="str">
        <f t="shared" si="1453"/>
        <v>INF789F01PB4</v>
      </c>
      <c r="G5775" s="30">
        <f t="shared" si="1457"/>
        <v>20</v>
      </c>
      <c r="H5775" s="30" t="str">
        <f t="shared" si="1454"/>
        <v>INF789F01PC2</v>
      </c>
      <c r="I5775" s="30">
        <f t="shared" si="1459"/>
        <v>33</v>
      </c>
      <c r="J5775" s="35" t="str">
        <f t="shared" si="1455"/>
        <v>UTI - Treasury Advantage Fund - Institutional-weekly Dividend</v>
      </c>
      <c r="K5775" s="35">
        <f t="shared" si="1460"/>
        <v>95</v>
      </c>
      <c r="L5775" s="30" t="str">
        <f t="shared" si="1461"/>
        <v>1006.4591</v>
      </c>
      <c r="M5775" s="30">
        <f t="shared" si="1462"/>
        <v>105</v>
      </c>
      <c r="N5775" s="30" t="str">
        <f t="shared" si="1463"/>
        <v>1006.4591</v>
      </c>
      <c r="O5775" s="30">
        <f t="shared" si="1464"/>
        <v>115</v>
      </c>
      <c r="P5775" s="30" t="str">
        <f t="shared" si="1465"/>
        <v>1006.4591</v>
      </c>
      <c r="Q5775" s="30">
        <f t="shared" si="1466"/>
        <v>125</v>
      </c>
      <c r="R5775" s="36" t="str">
        <f t="shared" si="1467"/>
        <v>08-Aug-2017</v>
      </c>
      <c r="S5775" s="37">
        <f t="shared" si="1458"/>
        <v>1006.4591</v>
      </c>
    </row>
    <row r="5776" spans="1:19" ht="26">
      <c r="A5776" s="30" t="s">
        <v>11149</v>
      </c>
      <c r="D5776" s="30" t="str">
        <f t="shared" si="1452"/>
        <v>120739</v>
      </c>
      <c r="E5776" s="30">
        <f t="shared" si="1456"/>
        <v>7</v>
      </c>
      <c r="F5776" s="30" t="str">
        <f t="shared" si="1453"/>
        <v>INF789F01XN3</v>
      </c>
      <c r="G5776" s="30">
        <f t="shared" si="1457"/>
        <v>20</v>
      </c>
      <c r="H5776" s="30" t="str">
        <f t="shared" si="1454"/>
        <v>INF789F01XO1</v>
      </c>
      <c r="I5776" s="30">
        <f t="shared" si="1459"/>
        <v>33</v>
      </c>
      <c r="J5776" s="35" t="str">
        <f t="shared" si="1455"/>
        <v>UTI - Treasury Advantage Fund - Institutional-weekly Dividend-Direct</v>
      </c>
      <c r="K5776" s="35">
        <f t="shared" si="1460"/>
        <v>102</v>
      </c>
      <c r="L5776" s="30" t="str">
        <f t="shared" si="1461"/>
        <v>1014.6746</v>
      </c>
      <c r="M5776" s="30">
        <f t="shared" si="1462"/>
        <v>112</v>
      </c>
      <c r="N5776" s="30" t="str">
        <f t="shared" si="1463"/>
        <v>1014.6746</v>
      </c>
      <c r="O5776" s="30">
        <f t="shared" si="1464"/>
        <v>122</v>
      </c>
      <c r="P5776" s="30" t="str">
        <f t="shared" si="1465"/>
        <v>1014.6746</v>
      </c>
      <c r="Q5776" s="30">
        <f t="shared" si="1466"/>
        <v>132</v>
      </c>
      <c r="R5776" s="36" t="str">
        <f t="shared" si="1467"/>
        <v>08-Aug-2017</v>
      </c>
      <c r="S5776" s="37">
        <f t="shared" si="1458"/>
        <v>1014.6746000000001</v>
      </c>
    </row>
    <row r="5777" spans="1:19" ht="26">
      <c r="A5777" s="30" t="s">
        <v>11150</v>
      </c>
      <c r="D5777" s="30" t="str">
        <f t="shared" si="1452"/>
        <v>135191</v>
      </c>
      <c r="E5777" s="30">
        <f t="shared" si="1456"/>
        <v>7</v>
      </c>
      <c r="F5777" s="30" t="str">
        <f t="shared" si="1453"/>
        <v>INF789FA1O02</v>
      </c>
      <c r="G5777" s="30">
        <f t="shared" si="1457"/>
        <v>20</v>
      </c>
      <c r="H5777" s="30" t="str">
        <f t="shared" si="1454"/>
        <v>INF789FA1O10</v>
      </c>
      <c r="I5777" s="30">
        <f t="shared" si="1459"/>
        <v>33</v>
      </c>
      <c r="J5777" s="35" t="str">
        <f t="shared" si="1455"/>
        <v>UTI - Treasury Advantage Fund - Instn Fortnightly Div Option - Direct</v>
      </c>
      <c r="K5777" s="35">
        <f t="shared" si="1460"/>
        <v>103</v>
      </c>
      <c r="L5777" s="30" t="str">
        <f t="shared" si="1461"/>
        <v>1235.0402</v>
      </c>
      <c r="M5777" s="30">
        <f t="shared" si="1462"/>
        <v>113</v>
      </c>
      <c r="N5777" s="30" t="str">
        <f t="shared" si="1463"/>
        <v>1235.0402</v>
      </c>
      <c r="O5777" s="30">
        <f t="shared" si="1464"/>
        <v>123</v>
      </c>
      <c r="P5777" s="30" t="str">
        <f t="shared" si="1465"/>
        <v>0</v>
      </c>
      <c r="Q5777" s="30">
        <f t="shared" si="1466"/>
        <v>125</v>
      </c>
      <c r="R5777" s="36" t="str">
        <f t="shared" si="1467"/>
        <v>08-Aug-2017</v>
      </c>
      <c r="S5777" s="37">
        <f t="shared" si="1458"/>
        <v>1235.0401999999999</v>
      </c>
    </row>
    <row r="5778" spans="1:19" ht="26">
      <c r="A5778" s="30" t="s">
        <v>11151</v>
      </c>
      <c r="D5778" s="30" t="str">
        <f t="shared" si="1452"/>
        <v>133469</v>
      </c>
      <c r="E5778" s="30">
        <f t="shared" si="1456"/>
        <v>7</v>
      </c>
      <c r="F5778" s="30" t="str">
        <f t="shared" si="1453"/>
        <v>INF789FA1O28</v>
      </c>
      <c r="G5778" s="30">
        <f t="shared" si="1457"/>
        <v>20</v>
      </c>
      <c r="H5778" s="30" t="str">
        <f t="shared" si="1454"/>
        <v>INF789FA1O36</v>
      </c>
      <c r="I5778" s="30">
        <f t="shared" si="1459"/>
        <v>33</v>
      </c>
      <c r="J5778" s="35" t="str">
        <f t="shared" si="1455"/>
        <v>UTI - Treasury Advantage Fund - Instn Half Yearly Div Option  - Direct</v>
      </c>
      <c r="K5778" s="35">
        <f t="shared" si="1460"/>
        <v>104</v>
      </c>
      <c r="L5778" s="30" t="str">
        <f t="shared" si="1461"/>
        <v>1098.8843</v>
      </c>
      <c r="M5778" s="30">
        <f t="shared" si="1462"/>
        <v>114</v>
      </c>
      <c r="N5778" s="30" t="str">
        <f t="shared" si="1463"/>
        <v>1098.8843</v>
      </c>
      <c r="O5778" s="30">
        <f t="shared" si="1464"/>
        <v>124</v>
      </c>
      <c r="P5778" s="30" t="str">
        <f t="shared" si="1465"/>
        <v>1098.8843</v>
      </c>
      <c r="Q5778" s="30">
        <f t="shared" si="1466"/>
        <v>134</v>
      </c>
      <c r="R5778" s="36" t="str">
        <f t="shared" si="1467"/>
        <v>08-Aug-2017</v>
      </c>
      <c r="S5778" s="37">
        <f t="shared" si="1458"/>
        <v>1098.8842999999999</v>
      </c>
    </row>
    <row r="5779" spans="1:19" ht="26">
      <c r="A5779" s="30" t="s">
        <v>11152</v>
      </c>
      <c r="D5779" s="30" t="str">
        <f t="shared" si="1452"/>
        <v>105670</v>
      </c>
      <c r="E5779" s="30">
        <f t="shared" si="1456"/>
        <v>7</v>
      </c>
      <c r="F5779" s="30" t="str">
        <f t="shared" si="1453"/>
        <v>INF789F01OY9</v>
      </c>
      <c r="G5779" s="30">
        <f t="shared" si="1457"/>
        <v>20</v>
      </c>
      <c r="H5779" s="30" t="str">
        <f t="shared" si="1454"/>
        <v>INF789F01OZ6</v>
      </c>
      <c r="I5779" s="30">
        <f t="shared" si="1459"/>
        <v>33</v>
      </c>
      <c r="J5779" s="35" t="str">
        <f t="shared" si="1455"/>
        <v>UTI - Treasury Advantage Fund - Retail Monthly Dividend Option</v>
      </c>
      <c r="K5779" s="35">
        <f t="shared" si="1460"/>
        <v>96</v>
      </c>
      <c r="L5779" s="30" t="str">
        <f t="shared" si="1461"/>
        <v>1092.2483</v>
      </c>
      <c r="M5779" s="30">
        <f t="shared" si="1462"/>
        <v>106</v>
      </c>
      <c r="N5779" s="30" t="str">
        <f t="shared" si="1463"/>
        <v>1092.2483</v>
      </c>
      <c r="O5779" s="30">
        <f t="shared" si="1464"/>
        <v>116</v>
      </c>
      <c r="P5779" s="30" t="str">
        <f t="shared" si="1465"/>
        <v>0</v>
      </c>
      <c r="Q5779" s="30">
        <f t="shared" si="1466"/>
        <v>118</v>
      </c>
      <c r="R5779" s="36" t="str">
        <f t="shared" si="1467"/>
        <v>08-Aug-2017</v>
      </c>
      <c r="S5779" s="37">
        <f t="shared" si="1458"/>
        <v>1092.2483</v>
      </c>
    </row>
    <row r="5780" spans="1:19">
      <c r="A5780" s="30" t="s">
        <v>11153</v>
      </c>
      <c r="D5780" s="30" t="str">
        <f t="shared" si="1452"/>
        <v>105578</v>
      </c>
      <c r="E5780" s="30">
        <f t="shared" si="1456"/>
        <v>7</v>
      </c>
      <c r="F5780" s="30" t="str">
        <f t="shared" si="1453"/>
        <v>-</v>
      </c>
      <c r="G5780" s="30">
        <f t="shared" si="1457"/>
        <v>9</v>
      </c>
      <c r="H5780" s="30" t="str">
        <f t="shared" si="1454"/>
        <v>INF789F01349</v>
      </c>
      <c r="I5780" s="30">
        <f t="shared" si="1459"/>
        <v>22</v>
      </c>
      <c r="J5780" s="35" t="str">
        <f t="shared" si="1455"/>
        <v>UTI - Treasury Advantage Fund-  Periodic Dividend Plan</v>
      </c>
      <c r="K5780" s="35">
        <f t="shared" si="1460"/>
        <v>77</v>
      </c>
      <c r="L5780" s="30" t="str">
        <f t="shared" si="1461"/>
        <v>1047.4811</v>
      </c>
      <c r="M5780" s="30">
        <f t="shared" si="1462"/>
        <v>87</v>
      </c>
      <c r="N5780" s="30" t="str">
        <f t="shared" si="1463"/>
        <v>1047.4811</v>
      </c>
      <c r="O5780" s="30">
        <f t="shared" si="1464"/>
        <v>97</v>
      </c>
      <c r="P5780" s="30" t="str">
        <f t="shared" si="1465"/>
        <v>0</v>
      </c>
      <c r="Q5780" s="30">
        <f t="shared" si="1466"/>
        <v>99</v>
      </c>
      <c r="R5780" s="36" t="str">
        <f t="shared" si="1467"/>
        <v>08-Aug-2017</v>
      </c>
      <c r="S5780" s="37">
        <f t="shared" si="1458"/>
        <v>1047.4811</v>
      </c>
    </row>
    <row r="5781" spans="1:19">
      <c r="A5781" s="30" t="s">
        <v>11154</v>
      </c>
      <c r="D5781" s="30" t="str">
        <f t="shared" si="1452"/>
        <v>136345</v>
      </c>
      <c r="E5781" s="30">
        <f t="shared" si="1456"/>
        <v>7</v>
      </c>
      <c r="F5781" s="30" t="str">
        <f t="shared" si="1453"/>
        <v>INF789FA1N60</v>
      </c>
      <c r="G5781" s="30">
        <f t="shared" si="1457"/>
        <v>20</v>
      </c>
      <c r="H5781" s="30" t="str">
        <f t="shared" si="1454"/>
        <v>INF789FA1N78</v>
      </c>
      <c r="I5781" s="30">
        <f t="shared" si="1459"/>
        <v>33</v>
      </c>
      <c r="J5781" s="35" t="str">
        <f t="shared" si="1455"/>
        <v>UTI Treasury Advantage Fund - Instn Half Yearly Div Option</v>
      </c>
      <c r="K5781" s="35">
        <f t="shared" si="1460"/>
        <v>92</v>
      </c>
      <c r="L5781" s="30" t="str">
        <f t="shared" si="1461"/>
        <v>1056.7593</v>
      </c>
      <c r="M5781" s="30">
        <f t="shared" si="1462"/>
        <v>102</v>
      </c>
      <c r="N5781" s="30" t="str">
        <f t="shared" si="1463"/>
        <v>1056.7593</v>
      </c>
      <c r="O5781" s="30">
        <f t="shared" si="1464"/>
        <v>112</v>
      </c>
      <c r="P5781" s="30" t="str">
        <f t="shared" si="1465"/>
        <v>0</v>
      </c>
      <c r="Q5781" s="30">
        <f t="shared" si="1466"/>
        <v>114</v>
      </c>
      <c r="R5781" s="36" t="str">
        <f t="shared" si="1467"/>
        <v>08-Aug-2017</v>
      </c>
      <c r="S5781" s="37">
        <f t="shared" si="1458"/>
        <v>1056.7592999999999</v>
      </c>
    </row>
    <row r="5782" spans="1:19">
      <c r="A5782" s="30" t="s">
        <v>11155</v>
      </c>
      <c r="D5782" s="30" t="str">
        <f t="shared" si="1452"/>
        <v>140135</v>
      </c>
      <c r="E5782" s="30">
        <f t="shared" si="1456"/>
        <v>7</v>
      </c>
      <c r="F5782" s="30" t="str">
        <f t="shared" si="1453"/>
        <v>INF789FA1V03</v>
      </c>
      <c r="G5782" s="30">
        <f t="shared" si="1457"/>
        <v>20</v>
      </c>
      <c r="H5782" s="30" t="str">
        <f t="shared" si="1454"/>
        <v>INF789FA1V11</v>
      </c>
      <c r="I5782" s="30">
        <f t="shared" si="1459"/>
        <v>33</v>
      </c>
      <c r="J5782" s="35" t="str">
        <f t="shared" si="1455"/>
        <v>UTI Banking &amp; PSU Debt Fund - Direct Plan - Annual Div Option</v>
      </c>
      <c r="K5782" s="35">
        <f t="shared" si="1460"/>
        <v>95</v>
      </c>
      <c r="L5782" s="30" t="str">
        <f t="shared" si="1461"/>
        <v>10.7129</v>
      </c>
      <c r="M5782" s="30">
        <f t="shared" si="1462"/>
        <v>103</v>
      </c>
      <c r="N5782" s="30" t="str">
        <f t="shared" si="1463"/>
        <v>10.7129</v>
      </c>
      <c r="O5782" s="30">
        <f t="shared" si="1464"/>
        <v>111</v>
      </c>
      <c r="P5782" s="30" t="str">
        <f t="shared" si="1465"/>
        <v>0</v>
      </c>
      <c r="Q5782" s="30">
        <f t="shared" si="1466"/>
        <v>113</v>
      </c>
      <c r="R5782" s="36" t="str">
        <f t="shared" si="1467"/>
        <v>08-Aug-2017</v>
      </c>
      <c r="S5782" s="37">
        <f t="shared" si="1458"/>
        <v>10.712899999999999</v>
      </c>
    </row>
    <row r="5783" spans="1:19" ht="26">
      <c r="A5783" s="30" t="s">
        <v>11156</v>
      </c>
      <c r="D5783" s="30" t="str">
        <f t="shared" si="1452"/>
        <v>141375</v>
      </c>
      <c r="E5783" s="30">
        <f t="shared" si="1456"/>
        <v>7</v>
      </c>
      <c r="F5783" s="30" t="str">
        <f t="shared" si="1453"/>
        <v>-</v>
      </c>
      <c r="G5783" s="30">
        <f t="shared" si="1457"/>
        <v>9</v>
      </c>
      <c r="H5783" s="30" t="str">
        <f t="shared" si="1454"/>
        <v>-</v>
      </c>
      <c r="I5783" s="30">
        <f t="shared" si="1459"/>
        <v>11</v>
      </c>
      <c r="J5783" s="35" t="str">
        <f t="shared" si="1455"/>
        <v>UTI Banking &amp; PSU Debt Fund - Direct Plan - Half Yearly  Div Option</v>
      </c>
      <c r="K5783" s="35">
        <f t="shared" si="1460"/>
        <v>79</v>
      </c>
      <c r="L5783" s="30" t="str">
        <f t="shared" si="1461"/>
        <v>10.6639</v>
      </c>
      <c r="M5783" s="30">
        <f t="shared" si="1462"/>
        <v>87</v>
      </c>
      <c r="N5783" s="30" t="str">
        <f t="shared" si="1463"/>
        <v>10.6639</v>
      </c>
      <c r="O5783" s="30">
        <f t="shared" si="1464"/>
        <v>95</v>
      </c>
      <c r="P5783" s="30" t="str">
        <f t="shared" si="1465"/>
        <v>0</v>
      </c>
      <c r="Q5783" s="30">
        <f t="shared" si="1466"/>
        <v>97</v>
      </c>
      <c r="R5783" s="36" t="str">
        <f t="shared" si="1467"/>
        <v>08-Aug-2017</v>
      </c>
      <c r="S5783" s="37">
        <f t="shared" si="1458"/>
        <v>10.6639</v>
      </c>
    </row>
    <row r="5784" spans="1:19">
      <c r="A5784" s="30" t="s">
        <v>11157</v>
      </c>
      <c r="D5784" s="30" t="str">
        <f t="shared" si="1452"/>
        <v>133971</v>
      </c>
      <c r="E5784" s="30">
        <f t="shared" si="1456"/>
        <v>7</v>
      </c>
      <c r="F5784" s="30" t="str">
        <f t="shared" si="1453"/>
        <v>INF789FA1U61</v>
      </c>
      <c r="G5784" s="30">
        <f t="shared" si="1457"/>
        <v>20</v>
      </c>
      <c r="H5784" s="30" t="str">
        <f t="shared" si="1454"/>
        <v>INF789FA1U79</v>
      </c>
      <c r="I5784" s="30">
        <f t="shared" si="1459"/>
        <v>33</v>
      </c>
      <c r="J5784" s="35" t="str">
        <f t="shared" si="1455"/>
        <v>UTI Banking &amp; PSU Debt Fund - Flexi Div Option</v>
      </c>
      <c r="K5784" s="35">
        <f t="shared" si="1460"/>
        <v>80</v>
      </c>
      <c r="L5784" s="30" t="str">
        <f t="shared" si="1461"/>
        <v>10.5995</v>
      </c>
      <c r="M5784" s="30">
        <f t="shared" si="1462"/>
        <v>88</v>
      </c>
      <c r="N5784" s="30" t="str">
        <f t="shared" si="1463"/>
        <v>10.5995</v>
      </c>
      <c r="O5784" s="30">
        <f t="shared" si="1464"/>
        <v>96</v>
      </c>
      <c r="P5784" s="30" t="str">
        <f t="shared" si="1465"/>
        <v>0</v>
      </c>
      <c r="Q5784" s="30">
        <f t="shared" si="1466"/>
        <v>98</v>
      </c>
      <c r="R5784" s="36" t="str">
        <f t="shared" si="1467"/>
        <v>08-Aug-2017</v>
      </c>
      <c r="S5784" s="37">
        <f t="shared" si="1458"/>
        <v>10.599500000000001</v>
      </c>
    </row>
    <row r="5785" spans="1:19">
      <c r="A5785" s="30" t="s">
        <v>11158</v>
      </c>
      <c r="D5785" s="30" t="str">
        <f t="shared" si="1452"/>
        <v>133972</v>
      </c>
      <c r="E5785" s="30">
        <f t="shared" si="1456"/>
        <v>7</v>
      </c>
      <c r="F5785" s="30" t="str">
        <f t="shared" si="1453"/>
        <v>INF789FA1V29</v>
      </c>
      <c r="G5785" s="30">
        <f t="shared" si="1457"/>
        <v>20</v>
      </c>
      <c r="H5785" s="30" t="str">
        <f t="shared" si="1454"/>
        <v>INF789FA1V37</v>
      </c>
      <c r="I5785" s="30">
        <f t="shared" si="1459"/>
        <v>33</v>
      </c>
      <c r="J5785" s="35" t="str">
        <f t="shared" si="1455"/>
        <v>UTI Banking &amp; PSU Debt Fund - Flexi Div Option - Direct</v>
      </c>
      <c r="K5785" s="35">
        <f t="shared" si="1460"/>
        <v>89</v>
      </c>
      <c r="L5785" s="30" t="str">
        <f t="shared" si="1461"/>
        <v>11.8981</v>
      </c>
      <c r="M5785" s="30">
        <f t="shared" si="1462"/>
        <v>97</v>
      </c>
      <c r="N5785" s="30" t="str">
        <f t="shared" si="1463"/>
        <v>11.8981</v>
      </c>
      <c r="O5785" s="30">
        <f t="shared" si="1464"/>
        <v>105</v>
      </c>
      <c r="P5785" s="30" t="str">
        <f t="shared" si="1465"/>
        <v>0</v>
      </c>
      <c r="Q5785" s="30">
        <f t="shared" si="1466"/>
        <v>107</v>
      </c>
      <c r="R5785" s="36" t="str">
        <f t="shared" si="1467"/>
        <v>08-Aug-2017</v>
      </c>
      <c r="S5785" s="37">
        <f t="shared" si="1458"/>
        <v>11.898099999999999</v>
      </c>
    </row>
    <row r="5786" spans="1:19">
      <c r="A5786" s="30" t="s">
        <v>11159</v>
      </c>
      <c r="D5786" s="30" t="str">
        <f t="shared" si="1452"/>
        <v>134026</v>
      </c>
      <c r="E5786" s="30">
        <f t="shared" si="1456"/>
        <v>7</v>
      </c>
      <c r="F5786" s="30" t="str">
        <f t="shared" si="1453"/>
        <v>-</v>
      </c>
      <c r="G5786" s="30">
        <f t="shared" si="1457"/>
        <v>9</v>
      </c>
      <c r="H5786" s="30" t="str">
        <f t="shared" si="1454"/>
        <v>-</v>
      </c>
      <c r="I5786" s="30">
        <f t="shared" si="1459"/>
        <v>11</v>
      </c>
      <c r="J5786" s="35" t="str">
        <f t="shared" si="1455"/>
        <v>UTI Banking &amp; PSU Debt Fund - Monthly Div Option - Direct</v>
      </c>
      <c r="K5786" s="35">
        <f t="shared" si="1460"/>
        <v>69</v>
      </c>
      <c r="L5786" s="30" t="str">
        <f t="shared" si="1461"/>
        <v>11.6557</v>
      </c>
      <c r="M5786" s="30">
        <f t="shared" si="1462"/>
        <v>77</v>
      </c>
      <c r="N5786" s="30" t="str">
        <f t="shared" si="1463"/>
        <v>11.6557</v>
      </c>
      <c r="O5786" s="30">
        <f t="shared" si="1464"/>
        <v>85</v>
      </c>
      <c r="P5786" s="30" t="str">
        <f t="shared" si="1465"/>
        <v>0</v>
      </c>
      <c r="Q5786" s="30">
        <f t="shared" si="1466"/>
        <v>87</v>
      </c>
      <c r="R5786" s="36" t="str">
        <f t="shared" si="1467"/>
        <v>08-Aug-2017</v>
      </c>
      <c r="S5786" s="37">
        <f t="shared" si="1458"/>
        <v>11.6557</v>
      </c>
    </row>
    <row r="5787" spans="1:19" ht="26">
      <c r="A5787" s="30" t="s">
        <v>11160</v>
      </c>
      <c r="D5787" s="30" t="str">
        <f t="shared" si="1452"/>
        <v>140116</v>
      </c>
      <c r="E5787" s="30">
        <f t="shared" si="1456"/>
        <v>7</v>
      </c>
      <c r="F5787" s="30" t="str">
        <f t="shared" si="1453"/>
        <v>INF789FAIU46</v>
      </c>
      <c r="G5787" s="30">
        <f t="shared" si="1457"/>
        <v>20</v>
      </c>
      <c r="H5787" s="30" t="str">
        <f t="shared" si="1454"/>
        <v>INF789FA1U53</v>
      </c>
      <c r="I5787" s="30">
        <f t="shared" si="1459"/>
        <v>33</v>
      </c>
      <c r="J5787" s="35" t="str">
        <f t="shared" si="1455"/>
        <v>UTI Banking &amp; PSU Debt Fund - Regular Plan - Annual Div Option</v>
      </c>
      <c r="K5787" s="35">
        <f t="shared" si="1460"/>
        <v>96</v>
      </c>
      <c r="L5787" s="30" t="str">
        <f t="shared" si="1461"/>
        <v>10.6828</v>
      </c>
      <c r="M5787" s="30">
        <f t="shared" si="1462"/>
        <v>104</v>
      </c>
      <c r="N5787" s="30" t="str">
        <f t="shared" si="1463"/>
        <v>10.6828</v>
      </c>
      <c r="O5787" s="30">
        <f t="shared" si="1464"/>
        <v>112</v>
      </c>
      <c r="P5787" s="30" t="str">
        <f t="shared" si="1465"/>
        <v>0</v>
      </c>
      <c r="Q5787" s="30">
        <f t="shared" si="1466"/>
        <v>114</v>
      </c>
      <c r="R5787" s="36" t="str">
        <f t="shared" si="1467"/>
        <v>08-Aug-2017</v>
      </c>
      <c r="S5787" s="37">
        <f t="shared" si="1458"/>
        <v>10.6828</v>
      </c>
    </row>
    <row r="5788" spans="1:19" ht="26">
      <c r="A5788" s="30" t="s">
        <v>11161</v>
      </c>
      <c r="D5788" s="30" t="str">
        <f t="shared" si="1452"/>
        <v>139407</v>
      </c>
      <c r="E5788" s="30">
        <f t="shared" si="1456"/>
        <v>7</v>
      </c>
      <c r="F5788" s="30" t="str">
        <f t="shared" si="1453"/>
        <v>INF789FA1U20</v>
      </c>
      <c r="G5788" s="30">
        <f t="shared" si="1457"/>
        <v>20</v>
      </c>
      <c r="H5788" s="30" t="str">
        <f t="shared" si="1454"/>
        <v>INF789FA1U38</v>
      </c>
      <c r="I5788" s="30">
        <f t="shared" si="1459"/>
        <v>33</v>
      </c>
      <c r="J5788" s="35" t="str">
        <f t="shared" si="1455"/>
        <v>UTI Banking &amp; PSU Debt Fund - Regular Plan - Half Yearly Div Option</v>
      </c>
      <c r="K5788" s="35">
        <f t="shared" si="1460"/>
        <v>101</v>
      </c>
      <c r="L5788" s="30" t="str">
        <f t="shared" si="1461"/>
        <v>10.6621</v>
      </c>
      <c r="M5788" s="30">
        <f t="shared" si="1462"/>
        <v>109</v>
      </c>
      <c r="N5788" s="30" t="str">
        <f t="shared" si="1463"/>
        <v>10.6621</v>
      </c>
      <c r="O5788" s="30">
        <f t="shared" si="1464"/>
        <v>117</v>
      </c>
      <c r="P5788" s="30" t="str">
        <f t="shared" si="1465"/>
        <v>0</v>
      </c>
      <c r="Q5788" s="30">
        <f t="shared" si="1466"/>
        <v>119</v>
      </c>
      <c r="R5788" s="36" t="str">
        <f t="shared" si="1467"/>
        <v>08-Aug-2017</v>
      </c>
      <c r="S5788" s="37">
        <f t="shared" si="1458"/>
        <v>10.662100000000001</v>
      </c>
    </row>
    <row r="5789" spans="1:19" ht="26">
      <c r="A5789" s="30" t="s">
        <v>11162</v>
      </c>
      <c r="D5789" s="30" t="str">
        <f t="shared" si="1452"/>
        <v>136110</v>
      </c>
      <c r="E5789" s="30">
        <f t="shared" si="1456"/>
        <v>7</v>
      </c>
      <c r="F5789" s="30" t="str">
        <f t="shared" si="1453"/>
        <v>-</v>
      </c>
      <c r="G5789" s="30">
        <f t="shared" si="1457"/>
        <v>9</v>
      </c>
      <c r="H5789" s="30" t="str">
        <f t="shared" si="1454"/>
        <v>-</v>
      </c>
      <c r="I5789" s="30">
        <f t="shared" si="1459"/>
        <v>11</v>
      </c>
      <c r="J5789" s="35" t="str">
        <f t="shared" si="1455"/>
        <v>UTI Banking &amp; PSU Debt Fund - Regular Plan - Monthly div Option</v>
      </c>
      <c r="K5789" s="35">
        <f t="shared" si="1460"/>
        <v>75</v>
      </c>
      <c r="L5789" s="30" t="str">
        <f t="shared" si="1461"/>
        <v>11.6433</v>
      </c>
      <c r="M5789" s="30">
        <f t="shared" si="1462"/>
        <v>83</v>
      </c>
      <c r="N5789" s="30" t="str">
        <f t="shared" si="1463"/>
        <v>11.6433</v>
      </c>
      <c r="O5789" s="30">
        <f t="shared" si="1464"/>
        <v>91</v>
      </c>
      <c r="P5789" s="30" t="str">
        <f t="shared" si="1465"/>
        <v>0</v>
      </c>
      <c r="Q5789" s="30">
        <f t="shared" si="1466"/>
        <v>93</v>
      </c>
      <c r="R5789" s="36" t="str">
        <f t="shared" si="1467"/>
        <v>08-Aug-2017</v>
      </c>
      <c r="S5789" s="37">
        <f t="shared" si="1458"/>
        <v>11.6433</v>
      </c>
    </row>
    <row r="5790" spans="1:19">
      <c r="A5790" s="30" t="s">
        <v>11163</v>
      </c>
      <c r="D5790" s="30" t="str">
        <f t="shared" si="1452"/>
        <v>126939</v>
      </c>
      <c r="E5790" s="30">
        <f t="shared" si="1456"/>
        <v>7</v>
      </c>
      <c r="F5790" s="30" t="str">
        <f t="shared" si="1453"/>
        <v>INF789F014Z9</v>
      </c>
      <c r="G5790" s="30">
        <f t="shared" si="1457"/>
        <v>20</v>
      </c>
      <c r="H5790" s="30" t="str">
        <f t="shared" si="1454"/>
        <v>-</v>
      </c>
      <c r="I5790" s="30">
        <f t="shared" si="1459"/>
        <v>22</v>
      </c>
      <c r="J5790" s="35" t="str">
        <f t="shared" si="1455"/>
        <v>UTI Banking &amp; PSU Debt Fund- Growth Option</v>
      </c>
      <c r="K5790" s="35">
        <f t="shared" si="1460"/>
        <v>65</v>
      </c>
      <c r="L5790" s="30" t="str">
        <f t="shared" si="1461"/>
        <v>13.7552</v>
      </c>
      <c r="M5790" s="30">
        <f t="shared" si="1462"/>
        <v>73</v>
      </c>
      <c r="N5790" s="30" t="str">
        <f t="shared" si="1463"/>
        <v>13.7552</v>
      </c>
      <c r="O5790" s="30">
        <f t="shared" si="1464"/>
        <v>81</v>
      </c>
      <c r="P5790" s="30" t="str">
        <f t="shared" si="1465"/>
        <v>0</v>
      </c>
      <c r="Q5790" s="30">
        <f t="shared" si="1466"/>
        <v>83</v>
      </c>
      <c r="R5790" s="36" t="str">
        <f t="shared" si="1467"/>
        <v>08-Aug-2017</v>
      </c>
      <c r="S5790" s="37">
        <f t="shared" si="1458"/>
        <v>13.7552</v>
      </c>
    </row>
    <row r="5791" spans="1:19">
      <c r="A5791" s="30" t="s">
        <v>11164</v>
      </c>
      <c r="D5791" s="30" t="str">
        <f t="shared" si="1452"/>
        <v>126940</v>
      </c>
      <c r="E5791" s="30">
        <f t="shared" si="1456"/>
        <v>7</v>
      </c>
      <c r="F5791" s="30" t="str">
        <f t="shared" si="1453"/>
        <v>INF789F015Z6</v>
      </c>
      <c r="G5791" s="30">
        <f t="shared" si="1457"/>
        <v>20</v>
      </c>
      <c r="H5791" s="30" t="str">
        <f t="shared" si="1454"/>
        <v>-</v>
      </c>
      <c r="I5791" s="30">
        <f t="shared" si="1459"/>
        <v>22</v>
      </c>
      <c r="J5791" s="35" t="str">
        <f t="shared" si="1455"/>
        <v>UTI Banking &amp; PSU Debt Fund- Growth Option - Direct</v>
      </c>
      <c r="K5791" s="35">
        <f t="shared" si="1460"/>
        <v>74</v>
      </c>
      <c r="L5791" s="30" t="str">
        <f t="shared" si="1461"/>
        <v>13.8069</v>
      </c>
      <c r="M5791" s="30">
        <f t="shared" si="1462"/>
        <v>82</v>
      </c>
      <c r="N5791" s="30" t="str">
        <f t="shared" si="1463"/>
        <v>13.8069</v>
      </c>
      <c r="O5791" s="30">
        <f t="shared" si="1464"/>
        <v>90</v>
      </c>
      <c r="P5791" s="30" t="str">
        <f t="shared" si="1465"/>
        <v>0</v>
      </c>
      <c r="Q5791" s="30">
        <f t="shared" si="1466"/>
        <v>92</v>
      </c>
      <c r="R5791" s="36" t="str">
        <f t="shared" si="1467"/>
        <v>08-Aug-2017</v>
      </c>
      <c r="S5791" s="37">
        <f t="shared" si="1458"/>
        <v>13.806900000000001</v>
      </c>
    </row>
    <row r="5792" spans="1:19">
      <c r="A5792" s="30" t="s">
        <v>11165</v>
      </c>
      <c r="D5792" s="30" t="str">
        <f t="shared" si="1452"/>
        <v>126941</v>
      </c>
      <c r="E5792" s="30">
        <f t="shared" si="1456"/>
        <v>7</v>
      </c>
      <c r="F5792" s="30" t="str">
        <f t="shared" si="1453"/>
        <v>INF789F012Z3</v>
      </c>
      <c r="G5792" s="30">
        <f t="shared" si="1457"/>
        <v>20</v>
      </c>
      <c r="H5792" s="30" t="str">
        <f t="shared" si="1454"/>
        <v>INF789F013Z1</v>
      </c>
      <c r="I5792" s="30">
        <f t="shared" si="1459"/>
        <v>33</v>
      </c>
      <c r="J5792" s="35" t="str">
        <f t="shared" si="1455"/>
        <v>UTI Banking &amp; PSU Debt Fund- Quarterly Div Option</v>
      </c>
      <c r="K5792" s="35">
        <f t="shared" si="1460"/>
        <v>83</v>
      </c>
      <c r="L5792" s="30" t="str">
        <f t="shared" si="1461"/>
        <v>10.8904</v>
      </c>
      <c r="M5792" s="30">
        <f t="shared" si="1462"/>
        <v>91</v>
      </c>
      <c r="N5792" s="30" t="str">
        <f t="shared" si="1463"/>
        <v>10.8904</v>
      </c>
      <c r="O5792" s="30">
        <f t="shared" si="1464"/>
        <v>99</v>
      </c>
      <c r="P5792" s="30" t="str">
        <f t="shared" si="1465"/>
        <v>0</v>
      </c>
      <c r="Q5792" s="30">
        <f t="shared" si="1466"/>
        <v>101</v>
      </c>
      <c r="R5792" s="36" t="str">
        <f t="shared" si="1467"/>
        <v>08-Aug-2017</v>
      </c>
      <c r="S5792" s="37">
        <f t="shared" si="1458"/>
        <v>10.8904</v>
      </c>
    </row>
    <row r="5793" spans="1:19">
      <c r="A5793" s="30" t="s">
        <v>11166</v>
      </c>
      <c r="D5793" s="30" t="str">
        <f t="shared" si="1452"/>
        <v>126942</v>
      </c>
      <c r="E5793" s="30">
        <f t="shared" si="1456"/>
        <v>7</v>
      </c>
      <c r="F5793" s="30" t="str">
        <f t="shared" si="1453"/>
        <v>INF789F016Z4</v>
      </c>
      <c r="G5793" s="30">
        <f t="shared" si="1457"/>
        <v>20</v>
      </c>
      <c r="H5793" s="30" t="str">
        <f t="shared" si="1454"/>
        <v>INF789F017Z2</v>
      </c>
      <c r="I5793" s="30">
        <f t="shared" si="1459"/>
        <v>33</v>
      </c>
      <c r="J5793" s="35" t="str">
        <f t="shared" si="1455"/>
        <v>UTI Banking &amp; PSU Debt Fund- Quarterly Div Option - Direct</v>
      </c>
      <c r="K5793" s="35">
        <f t="shared" si="1460"/>
        <v>92</v>
      </c>
      <c r="L5793" s="30" t="str">
        <f t="shared" si="1461"/>
        <v>11.7245</v>
      </c>
      <c r="M5793" s="30">
        <f t="shared" si="1462"/>
        <v>100</v>
      </c>
      <c r="N5793" s="30" t="str">
        <f t="shared" si="1463"/>
        <v>11.7245</v>
      </c>
      <c r="O5793" s="30">
        <f t="shared" si="1464"/>
        <v>108</v>
      </c>
      <c r="P5793" s="30" t="str">
        <f t="shared" si="1465"/>
        <v>0</v>
      </c>
      <c r="Q5793" s="30">
        <f t="shared" si="1466"/>
        <v>110</v>
      </c>
      <c r="R5793" s="36" t="str">
        <f t="shared" si="1467"/>
        <v>08-Aug-2017</v>
      </c>
      <c r="S5793" s="37">
        <f t="shared" si="1458"/>
        <v>11.724500000000001</v>
      </c>
    </row>
    <row r="5794" spans="1:19">
      <c r="A5794" s="30" t="s">
        <v>97</v>
      </c>
      <c r="D5794" s="30" t="str">
        <f t="shared" si="1452"/>
        <v/>
      </c>
      <c r="E5794" s="30" t="str">
        <f t="shared" si="1456"/>
        <v/>
      </c>
      <c r="F5794" s="30" t="str">
        <f t="shared" si="1453"/>
        <v xml:space="preserve"> </v>
      </c>
      <c r="G5794" s="30" t="str">
        <f t="shared" si="1457"/>
        <v/>
      </c>
      <c r="H5794" s="30" t="str">
        <f t="shared" si="1454"/>
        <v/>
      </c>
      <c r="I5794" s="30" t="str">
        <f t="shared" si="1459"/>
        <v/>
      </c>
      <c r="J5794" s="35" t="str">
        <f t="shared" si="1455"/>
        <v/>
      </c>
      <c r="K5794" s="35" t="str">
        <f t="shared" si="1460"/>
        <v/>
      </c>
      <c r="L5794" s="30" t="str">
        <f t="shared" si="1461"/>
        <v/>
      </c>
      <c r="M5794" s="30" t="str">
        <f t="shared" si="1462"/>
        <v/>
      </c>
      <c r="N5794" s="30" t="str">
        <f t="shared" si="1463"/>
        <v/>
      </c>
      <c r="O5794" s="30" t="str">
        <f t="shared" si="1464"/>
        <v/>
      </c>
      <c r="P5794" s="30" t="str">
        <f t="shared" si="1465"/>
        <v/>
      </c>
      <c r="Q5794" s="30" t="str">
        <f t="shared" si="1466"/>
        <v/>
      </c>
      <c r="R5794" s="36" t="str">
        <f t="shared" si="1467"/>
        <v/>
      </c>
      <c r="S5794" s="37" t="str">
        <f t="shared" si="1458"/>
        <v/>
      </c>
    </row>
    <row r="5795" spans="1:19">
      <c r="A5795" s="30" t="s">
        <v>430</v>
      </c>
      <c r="D5795" s="30" t="str">
        <f t="shared" si="1452"/>
        <v/>
      </c>
      <c r="E5795" s="30" t="str">
        <f t="shared" si="1456"/>
        <v/>
      </c>
      <c r="F5795" s="30" t="str">
        <f t="shared" si="1453"/>
        <v>Open Ended Schemes(Liquid)</v>
      </c>
      <c r="G5795" s="30" t="str">
        <f t="shared" si="1457"/>
        <v/>
      </c>
      <c r="H5795" s="30" t="str">
        <f t="shared" si="1454"/>
        <v/>
      </c>
      <c r="I5795" s="30" t="str">
        <f t="shared" si="1459"/>
        <v/>
      </c>
      <c r="J5795" s="35" t="str">
        <f t="shared" si="1455"/>
        <v/>
      </c>
      <c r="K5795" s="35" t="str">
        <f t="shared" si="1460"/>
        <v/>
      </c>
      <c r="L5795" s="30" t="str">
        <f t="shared" si="1461"/>
        <v/>
      </c>
      <c r="M5795" s="30" t="str">
        <f t="shared" si="1462"/>
        <v/>
      </c>
      <c r="N5795" s="30" t="str">
        <f t="shared" si="1463"/>
        <v/>
      </c>
      <c r="O5795" s="30" t="str">
        <f t="shared" si="1464"/>
        <v/>
      </c>
      <c r="P5795" s="30" t="str">
        <f t="shared" si="1465"/>
        <v/>
      </c>
      <c r="Q5795" s="30" t="str">
        <f t="shared" si="1466"/>
        <v/>
      </c>
      <c r="R5795" s="36" t="str">
        <f t="shared" si="1467"/>
        <v/>
      </c>
      <c r="S5795" s="37" t="str">
        <f t="shared" si="1458"/>
        <v/>
      </c>
    </row>
    <row r="5796" spans="1:19">
      <c r="A5796" s="30" t="s">
        <v>97</v>
      </c>
      <c r="D5796" s="30" t="str">
        <f t="shared" si="1452"/>
        <v/>
      </c>
      <c r="E5796" s="30" t="str">
        <f t="shared" si="1456"/>
        <v/>
      </c>
      <c r="F5796" s="30" t="str">
        <f t="shared" si="1453"/>
        <v xml:space="preserve"> </v>
      </c>
      <c r="G5796" s="30" t="str">
        <f t="shared" si="1457"/>
        <v/>
      </c>
      <c r="H5796" s="30" t="str">
        <f t="shared" si="1454"/>
        <v/>
      </c>
      <c r="I5796" s="30" t="str">
        <f t="shared" si="1459"/>
        <v/>
      </c>
      <c r="J5796" s="35" t="str">
        <f t="shared" si="1455"/>
        <v/>
      </c>
      <c r="K5796" s="35" t="str">
        <f t="shared" si="1460"/>
        <v/>
      </c>
      <c r="L5796" s="30" t="str">
        <f t="shared" si="1461"/>
        <v/>
      </c>
      <c r="M5796" s="30" t="str">
        <f t="shared" si="1462"/>
        <v/>
      </c>
      <c r="N5796" s="30" t="str">
        <f t="shared" si="1463"/>
        <v/>
      </c>
      <c r="O5796" s="30" t="str">
        <f t="shared" si="1464"/>
        <v/>
      </c>
      <c r="P5796" s="30" t="str">
        <f t="shared" si="1465"/>
        <v/>
      </c>
      <c r="Q5796" s="30" t="str">
        <f t="shared" si="1466"/>
        <v/>
      </c>
      <c r="R5796" s="36" t="str">
        <f t="shared" si="1467"/>
        <v/>
      </c>
      <c r="S5796" s="37" t="str">
        <f t="shared" si="1458"/>
        <v/>
      </c>
    </row>
    <row r="5797" spans="1:19">
      <c r="A5797" s="30" t="s">
        <v>99</v>
      </c>
      <c r="D5797" s="30" t="str">
        <f t="shared" si="1452"/>
        <v/>
      </c>
      <c r="E5797" s="30" t="str">
        <f t="shared" si="1456"/>
        <v/>
      </c>
      <c r="F5797" s="30" t="str">
        <f t="shared" si="1453"/>
        <v>Axis Mutual Fund</v>
      </c>
      <c r="G5797" s="30" t="str">
        <f t="shared" si="1457"/>
        <v/>
      </c>
      <c r="H5797" s="30" t="str">
        <f t="shared" si="1454"/>
        <v/>
      </c>
      <c r="I5797" s="30" t="str">
        <f t="shared" si="1459"/>
        <v/>
      </c>
      <c r="J5797" s="35" t="str">
        <f t="shared" si="1455"/>
        <v/>
      </c>
      <c r="K5797" s="35" t="str">
        <f t="shared" si="1460"/>
        <v/>
      </c>
      <c r="L5797" s="30" t="str">
        <f t="shared" si="1461"/>
        <v/>
      </c>
      <c r="M5797" s="30" t="str">
        <f t="shared" si="1462"/>
        <v/>
      </c>
      <c r="N5797" s="30" t="str">
        <f t="shared" si="1463"/>
        <v/>
      </c>
      <c r="O5797" s="30" t="str">
        <f t="shared" si="1464"/>
        <v/>
      </c>
      <c r="P5797" s="30" t="str">
        <f t="shared" si="1465"/>
        <v/>
      </c>
      <c r="Q5797" s="30" t="str">
        <f t="shared" si="1466"/>
        <v/>
      </c>
      <c r="R5797" s="36" t="str">
        <f t="shared" si="1467"/>
        <v/>
      </c>
      <c r="S5797" s="37" t="str">
        <f t="shared" si="1458"/>
        <v/>
      </c>
    </row>
    <row r="5798" spans="1:19">
      <c r="A5798" s="30" t="s">
        <v>97</v>
      </c>
      <c r="D5798" s="30" t="str">
        <f t="shared" si="1452"/>
        <v/>
      </c>
      <c r="E5798" s="30" t="str">
        <f t="shared" si="1456"/>
        <v/>
      </c>
      <c r="F5798" s="30" t="str">
        <f t="shared" si="1453"/>
        <v xml:space="preserve"> </v>
      </c>
      <c r="G5798" s="30" t="str">
        <f t="shared" si="1457"/>
        <v/>
      </c>
      <c r="H5798" s="30" t="str">
        <f t="shared" si="1454"/>
        <v/>
      </c>
      <c r="I5798" s="30" t="str">
        <f t="shared" si="1459"/>
        <v/>
      </c>
      <c r="J5798" s="35" t="str">
        <f t="shared" si="1455"/>
        <v/>
      </c>
      <c r="K5798" s="35" t="str">
        <f t="shared" si="1460"/>
        <v/>
      </c>
      <c r="L5798" s="30" t="str">
        <f t="shared" si="1461"/>
        <v/>
      </c>
      <c r="M5798" s="30" t="str">
        <f t="shared" si="1462"/>
        <v/>
      </c>
      <c r="N5798" s="30" t="str">
        <f t="shared" si="1463"/>
        <v/>
      </c>
      <c r="O5798" s="30" t="str">
        <f t="shared" si="1464"/>
        <v/>
      </c>
      <c r="P5798" s="30" t="str">
        <f t="shared" si="1465"/>
        <v/>
      </c>
      <c r="Q5798" s="30" t="str">
        <f t="shared" si="1466"/>
        <v/>
      </c>
      <c r="R5798" s="36" t="str">
        <f t="shared" si="1467"/>
        <v/>
      </c>
      <c r="S5798" s="37" t="str">
        <f t="shared" si="1458"/>
        <v/>
      </c>
    </row>
    <row r="5799" spans="1:19">
      <c r="A5799" s="30" t="s">
        <v>11167</v>
      </c>
      <c r="D5799" s="30" t="str">
        <f t="shared" si="1452"/>
        <v>112211</v>
      </c>
      <c r="E5799" s="30">
        <f t="shared" si="1456"/>
        <v>7</v>
      </c>
      <c r="F5799" s="30" t="str">
        <f t="shared" si="1453"/>
        <v>-</v>
      </c>
      <c r="G5799" s="30">
        <f t="shared" si="1457"/>
        <v>9</v>
      </c>
      <c r="H5799" s="30" t="str">
        <f t="shared" si="1454"/>
        <v>INF846K01420</v>
      </c>
      <c r="I5799" s="30">
        <f t="shared" si="1459"/>
        <v>22</v>
      </c>
      <c r="J5799" s="35" t="str">
        <f t="shared" si="1455"/>
        <v>Axis Liquid Fund - Daily Dividend Option</v>
      </c>
      <c r="K5799" s="35">
        <f t="shared" si="1460"/>
        <v>63</v>
      </c>
      <c r="L5799" s="30" t="str">
        <f t="shared" si="1461"/>
        <v>1000.8759</v>
      </c>
      <c r="M5799" s="30">
        <f t="shared" si="1462"/>
        <v>73</v>
      </c>
      <c r="N5799" s="30" t="str">
        <f t="shared" si="1463"/>
        <v>1000.8759</v>
      </c>
      <c r="O5799" s="30">
        <f t="shared" si="1464"/>
        <v>83</v>
      </c>
      <c r="P5799" s="30" t="str">
        <f t="shared" si="1465"/>
        <v>1000.8759</v>
      </c>
      <c r="Q5799" s="30">
        <f t="shared" si="1466"/>
        <v>93</v>
      </c>
      <c r="R5799" s="36" t="str">
        <f t="shared" si="1467"/>
        <v>08-Aug-2017</v>
      </c>
      <c r="S5799" s="37">
        <f t="shared" si="1458"/>
        <v>1000.8759</v>
      </c>
    </row>
    <row r="5800" spans="1:19">
      <c r="A5800" s="30" t="s">
        <v>11168</v>
      </c>
      <c r="D5800" s="30" t="str">
        <f t="shared" si="1452"/>
        <v>128954</v>
      </c>
      <c r="E5800" s="30">
        <f t="shared" si="1456"/>
        <v>7</v>
      </c>
      <c r="F5800" s="30" t="str">
        <f t="shared" si="1453"/>
        <v>INF846K01NH4</v>
      </c>
      <c r="G5800" s="30">
        <f t="shared" si="1457"/>
        <v>20</v>
      </c>
      <c r="H5800" s="30" t="str">
        <f t="shared" si="1454"/>
        <v>-</v>
      </c>
      <c r="I5800" s="30">
        <f t="shared" si="1459"/>
        <v>22</v>
      </c>
      <c r="J5800" s="35" t="str">
        <f t="shared" si="1455"/>
        <v>Axis Liquid Fund - Direct plan - Bonus Option</v>
      </c>
      <c r="K5800" s="35">
        <f t="shared" si="1460"/>
        <v>68</v>
      </c>
      <c r="L5800" s="30" t="str">
        <f t="shared" si="1461"/>
        <v>1845.9682</v>
      </c>
      <c r="M5800" s="30">
        <f t="shared" si="1462"/>
        <v>78</v>
      </c>
      <c r="N5800" s="30" t="str">
        <f t="shared" si="1463"/>
        <v>1845.9682</v>
      </c>
      <c r="O5800" s="30">
        <f t="shared" si="1464"/>
        <v>88</v>
      </c>
      <c r="P5800" s="30" t="str">
        <f t="shared" si="1465"/>
        <v>1845.9682</v>
      </c>
      <c r="Q5800" s="30">
        <f t="shared" si="1466"/>
        <v>98</v>
      </c>
      <c r="R5800" s="36" t="str">
        <f t="shared" si="1467"/>
        <v>08-Aug-2017</v>
      </c>
      <c r="S5800" s="37">
        <f t="shared" si="1458"/>
        <v>1845.9682</v>
      </c>
    </row>
    <row r="5801" spans="1:19">
      <c r="A5801" s="30" t="s">
        <v>11169</v>
      </c>
      <c r="D5801" s="30" t="str">
        <f t="shared" si="1452"/>
        <v>120388</v>
      </c>
      <c r="E5801" s="30">
        <f t="shared" si="1456"/>
        <v>7</v>
      </c>
      <c r="F5801" s="30" t="str">
        <f t="shared" si="1453"/>
        <v>-</v>
      </c>
      <c r="G5801" s="30">
        <f t="shared" si="1457"/>
        <v>9</v>
      </c>
      <c r="H5801" s="30" t="str">
        <f t="shared" si="1454"/>
        <v>INF846K01DA0</v>
      </c>
      <c r="I5801" s="30">
        <f t="shared" si="1459"/>
        <v>22</v>
      </c>
      <c r="J5801" s="35" t="str">
        <f t="shared" si="1455"/>
        <v>Axis Liquid Fund - Direct Plan - Daily Dividend Option</v>
      </c>
      <c r="K5801" s="35">
        <f t="shared" si="1460"/>
        <v>77</v>
      </c>
      <c r="L5801" s="30" t="str">
        <f t="shared" si="1461"/>
        <v>1000.6413</v>
      </c>
      <c r="M5801" s="30">
        <f t="shared" si="1462"/>
        <v>87</v>
      </c>
      <c r="N5801" s="30" t="str">
        <f t="shared" si="1463"/>
        <v>1000.6413</v>
      </c>
      <c r="O5801" s="30">
        <f t="shared" si="1464"/>
        <v>97</v>
      </c>
      <c r="P5801" s="30" t="str">
        <f t="shared" si="1465"/>
        <v>1000.6413</v>
      </c>
      <c r="Q5801" s="30">
        <f t="shared" si="1466"/>
        <v>107</v>
      </c>
      <c r="R5801" s="36" t="str">
        <f t="shared" si="1467"/>
        <v>08-Aug-2017</v>
      </c>
      <c r="S5801" s="37">
        <f t="shared" si="1458"/>
        <v>1000.6413</v>
      </c>
    </row>
    <row r="5802" spans="1:19">
      <c r="A5802" s="30" t="s">
        <v>11170</v>
      </c>
      <c r="D5802" s="30" t="str">
        <f t="shared" si="1452"/>
        <v>120389</v>
      </c>
      <c r="E5802" s="30">
        <f t="shared" si="1456"/>
        <v>7</v>
      </c>
      <c r="F5802" s="30" t="str">
        <f t="shared" si="1453"/>
        <v>INF846K01CX4</v>
      </c>
      <c r="G5802" s="30">
        <f t="shared" si="1457"/>
        <v>20</v>
      </c>
      <c r="H5802" s="30" t="str">
        <f t="shared" si="1454"/>
        <v>-</v>
      </c>
      <c r="I5802" s="30">
        <f t="shared" si="1459"/>
        <v>22</v>
      </c>
      <c r="J5802" s="35" t="str">
        <f t="shared" si="1455"/>
        <v>Axis Liquid Fund - Direct Plan - Growth Option</v>
      </c>
      <c r="K5802" s="35">
        <f t="shared" si="1460"/>
        <v>69</v>
      </c>
      <c r="L5802" s="30" t="str">
        <f t="shared" si="1461"/>
        <v>1846.0838</v>
      </c>
      <c r="M5802" s="30">
        <f t="shared" si="1462"/>
        <v>79</v>
      </c>
      <c r="N5802" s="30" t="str">
        <f t="shared" si="1463"/>
        <v>1846.0838</v>
      </c>
      <c r="O5802" s="30">
        <f t="shared" si="1464"/>
        <v>89</v>
      </c>
      <c r="P5802" s="30" t="str">
        <f t="shared" si="1465"/>
        <v>1846.0838</v>
      </c>
      <c r="Q5802" s="30">
        <f t="shared" si="1466"/>
        <v>99</v>
      </c>
      <c r="R5802" s="36" t="str">
        <f t="shared" si="1467"/>
        <v>08-Aug-2017</v>
      </c>
      <c r="S5802" s="37">
        <f t="shared" si="1458"/>
        <v>1846.0838000000001</v>
      </c>
    </row>
    <row r="5803" spans="1:19">
      <c r="A5803" s="30" t="s">
        <v>11171</v>
      </c>
      <c r="D5803" s="30" t="str">
        <f t="shared" si="1452"/>
        <v>120391</v>
      </c>
      <c r="E5803" s="30">
        <f t="shared" si="1456"/>
        <v>7</v>
      </c>
      <c r="F5803" s="30" t="str">
        <f t="shared" si="1453"/>
        <v>INF846K01CY2</v>
      </c>
      <c r="G5803" s="30">
        <f t="shared" si="1457"/>
        <v>20</v>
      </c>
      <c r="H5803" s="30" t="str">
        <f t="shared" si="1454"/>
        <v>INF846K01CZ9</v>
      </c>
      <c r="I5803" s="30">
        <f t="shared" si="1459"/>
        <v>33</v>
      </c>
      <c r="J5803" s="35" t="str">
        <f t="shared" si="1455"/>
        <v>Axis Liquid Fund - Direct Plan - Monthly Dividend Option</v>
      </c>
      <c r="K5803" s="35">
        <f t="shared" si="1460"/>
        <v>90</v>
      </c>
      <c r="L5803" s="30" t="str">
        <f t="shared" si="1461"/>
        <v>1002.7325</v>
      </c>
      <c r="M5803" s="30">
        <f t="shared" si="1462"/>
        <v>100</v>
      </c>
      <c r="N5803" s="30" t="str">
        <f t="shared" si="1463"/>
        <v>1002.7325</v>
      </c>
      <c r="O5803" s="30">
        <f t="shared" si="1464"/>
        <v>110</v>
      </c>
      <c r="P5803" s="30" t="str">
        <f t="shared" si="1465"/>
        <v>1002.7325</v>
      </c>
      <c r="Q5803" s="30">
        <f t="shared" si="1466"/>
        <v>120</v>
      </c>
      <c r="R5803" s="36" t="str">
        <f t="shared" si="1467"/>
        <v>08-Aug-2017</v>
      </c>
      <c r="S5803" s="37">
        <f t="shared" si="1458"/>
        <v>1002.7325</v>
      </c>
    </row>
    <row r="5804" spans="1:19">
      <c r="A5804" s="30" t="s">
        <v>11172</v>
      </c>
      <c r="D5804" s="30" t="str">
        <f t="shared" si="1452"/>
        <v>120390</v>
      </c>
      <c r="E5804" s="30">
        <f t="shared" si="1456"/>
        <v>7</v>
      </c>
      <c r="F5804" s="30" t="str">
        <f t="shared" si="1453"/>
        <v>INF846K01DB8</v>
      </c>
      <c r="G5804" s="30">
        <f t="shared" si="1457"/>
        <v>20</v>
      </c>
      <c r="H5804" s="30" t="str">
        <f t="shared" si="1454"/>
        <v>INF846K01DC6</v>
      </c>
      <c r="I5804" s="30">
        <f t="shared" si="1459"/>
        <v>33</v>
      </c>
      <c r="J5804" s="35" t="str">
        <f t="shared" si="1455"/>
        <v>Axis Liquid Fund - Direct Plan - Weekly Dividend Option</v>
      </c>
      <c r="K5804" s="35">
        <f t="shared" si="1460"/>
        <v>89</v>
      </c>
      <c r="L5804" s="30" t="str">
        <f t="shared" si="1461"/>
        <v>1002.2731</v>
      </c>
      <c r="M5804" s="30">
        <f t="shared" si="1462"/>
        <v>99</v>
      </c>
      <c r="N5804" s="30" t="str">
        <f t="shared" si="1463"/>
        <v>1002.2731</v>
      </c>
      <c r="O5804" s="30">
        <f t="shared" si="1464"/>
        <v>109</v>
      </c>
      <c r="P5804" s="30" t="str">
        <f t="shared" si="1465"/>
        <v>1002.2731</v>
      </c>
      <c r="Q5804" s="30">
        <f t="shared" si="1466"/>
        <v>119</v>
      </c>
      <c r="R5804" s="36" t="str">
        <f t="shared" si="1467"/>
        <v>08-Aug-2017</v>
      </c>
      <c r="S5804" s="37">
        <f t="shared" si="1458"/>
        <v>1002.2731</v>
      </c>
    </row>
    <row r="5805" spans="1:19">
      <c r="A5805" s="30" t="s">
        <v>11173</v>
      </c>
      <c r="D5805" s="30" t="str">
        <f t="shared" si="1452"/>
        <v>112210</v>
      </c>
      <c r="E5805" s="30">
        <f t="shared" si="1456"/>
        <v>7</v>
      </c>
      <c r="F5805" s="30" t="str">
        <f t="shared" si="1453"/>
        <v>INF846K01412</v>
      </c>
      <c r="G5805" s="30">
        <f t="shared" si="1457"/>
        <v>20</v>
      </c>
      <c r="H5805" s="30" t="str">
        <f t="shared" si="1454"/>
        <v>-</v>
      </c>
      <c r="I5805" s="30">
        <f t="shared" si="1459"/>
        <v>22</v>
      </c>
      <c r="J5805" s="35" t="str">
        <f t="shared" si="1455"/>
        <v>Axis Liquid Fund - Growth Option</v>
      </c>
      <c r="K5805" s="35">
        <f t="shared" si="1460"/>
        <v>55</v>
      </c>
      <c r="L5805" s="30" t="str">
        <f t="shared" si="1461"/>
        <v>1840.2317</v>
      </c>
      <c r="M5805" s="30">
        <f t="shared" si="1462"/>
        <v>65</v>
      </c>
      <c r="N5805" s="30" t="str">
        <f t="shared" si="1463"/>
        <v>1840.2317</v>
      </c>
      <c r="O5805" s="30">
        <f t="shared" si="1464"/>
        <v>75</v>
      </c>
      <c r="P5805" s="30" t="str">
        <f t="shared" si="1465"/>
        <v>1840.2317</v>
      </c>
      <c r="Q5805" s="30">
        <f t="shared" si="1466"/>
        <v>85</v>
      </c>
      <c r="R5805" s="36" t="str">
        <f t="shared" si="1467"/>
        <v>08-Aug-2017</v>
      </c>
      <c r="S5805" s="37">
        <f t="shared" si="1458"/>
        <v>1840.2317</v>
      </c>
    </row>
    <row r="5806" spans="1:19">
      <c r="A5806" s="30" t="s">
        <v>11174</v>
      </c>
      <c r="D5806" s="30" t="str">
        <f t="shared" si="1452"/>
        <v>112213</v>
      </c>
      <c r="E5806" s="30">
        <f t="shared" si="1456"/>
        <v>7</v>
      </c>
      <c r="F5806" s="30" t="str">
        <f t="shared" si="1453"/>
        <v>INF846K01453</v>
      </c>
      <c r="G5806" s="30">
        <f t="shared" si="1457"/>
        <v>20</v>
      </c>
      <c r="H5806" s="30" t="str">
        <f t="shared" si="1454"/>
        <v>INF846K01461</v>
      </c>
      <c r="I5806" s="30">
        <f t="shared" si="1459"/>
        <v>33</v>
      </c>
      <c r="J5806" s="35" t="str">
        <f t="shared" si="1455"/>
        <v>Axis Liquid Fund - Monthly Dividend Option</v>
      </c>
      <c r="K5806" s="35">
        <f t="shared" si="1460"/>
        <v>76</v>
      </c>
      <c r="L5806" s="30" t="str">
        <f t="shared" si="1461"/>
        <v>1003.0833</v>
      </c>
      <c r="M5806" s="30">
        <f t="shared" si="1462"/>
        <v>86</v>
      </c>
      <c r="N5806" s="30" t="str">
        <f t="shared" si="1463"/>
        <v>1003.0833</v>
      </c>
      <c r="O5806" s="30">
        <f t="shared" si="1464"/>
        <v>96</v>
      </c>
      <c r="P5806" s="30" t="str">
        <f t="shared" si="1465"/>
        <v>1003.0833</v>
      </c>
      <c r="Q5806" s="30">
        <f t="shared" si="1466"/>
        <v>106</v>
      </c>
      <c r="R5806" s="36" t="str">
        <f t="shared" si="1467"/>
        <v>08-Aug-2017</v>
      </c>
      <c r="S5806" s="37">
        <f t="shared" si="1458"/>
        <v>1003.0833</v>
      </c>
    </row>
    <row r="5807" spans="1:19">
      <c r="A5807" s="30" t="s">
        <v>11175</v>
      </c>
      <c r="D5807" s="30" t="str">
        <f t="shared" si="1452"/>
        <v>112712</v>
      </c>
      <c r="E5807" s="30">
        <f t="shared" si="1456"/>
        <v>7</v>
      </c>
      <c r="F5807" s="30" t="str">
        <f t="shared" si="1453"/>
        <v>-</v>
      </c>
      <c r="G5807" s="30">
        <f t="shared" si="1457"/>
        <v>9</v>
      </c>
      <c r="H5807" s="30" t="str">
        <f t="shared" si="1454"/>
        <v>INF846K01362</v>
      </c>
      <c r="I5807" s="30">
        <f t="shared" si="1459"/>
        <v>22</v>
      </c>
      <c r="J5807" s="35" t="str">
        <f t="shared" si="1455"/>
        <v>Axis Liquid Fund - Retail Plan - Daily Dividend Option</v>
      </c>
      <c r="K5807" s="35">
        <f t="shared" si="1460"/>
        <v>77</v>
      </c>
      <c r="L5807" s="30" t="str">
        <f t="shared" si="1461"/>
        <v>1000.6413</v>
      </c>
      <c r="M5807" s="30">
        <f t="shared" si="1462"/>
        <v>87</v>
      </c>
      <c r="N5807" s="30" t="str">
        <f t="shared" si="1463"/>
        <v>1000.6413</v>
      </c>
      <c r="O5807" s="30">
        <f t="shared" si="1464"/>
        <v>97</v>
      </c>
      <c r="P5807" s="30" t="str">
        <f t="shared" si="1465"/>
        <v>1000.6413</v>
      </c>
      <c r="Q5807" s="30">
        <f t="shared" si="1466"/>
        <v>107</v>
      </c>
      <c r="R5807" s="36" t="str">
        <f t="shared" si="1467"/>
        <v>08-Aug-2017</v>
      </c>
      <c r="S5807" s="37">
        <f t="shared" si="1458"/>
        <v>1000.6413</v>
      </c>
    </row>
    <row r="5808" spans="1:19">
      <c r="A5808" s="30" t="s">
        <v>11176</v>
      </c>
      <c r="D5808" s="30" t="str">
        <f t="shared" si="1452"/>
        <v>112713</v>
      </c>
      <c r="E5808" s="30">
        <f t="shared" si="1456"/>
        <v>7</v>
      </c>
      <c r="F5808" s="30" t="str">
        <f t="shared" si="1453"/>
        <v>INF846K01354</v>
      </c>
      <c r="G5808" s="30">
        <f t="shared" si="1457"/>
        <v>20</v>
      </c>
      <c r="H5808" s="30" t="str">
        <f t="shared" si="1454"/>
        <v>-</v>
      </c>
      <c r="I5808" s="30">
        <f t="shared" si="1459"/>
        <v>22</v>
      </c>
      <c r="J5808" s="35" t="str">
        <f t="shared" si="1455"/>
        <v>Axis Liquid Fund - Retail Plan - Growth Option</v>
      </c>
      <c r="K5808" s="35">
        <f t="shared" si="1460"/>
        <v>69</v>
      </c>
      <c r="L5808" s="30" t="str">
        <f t="shared" si="1461"/>
        <v>1753.7360</v>
      </c>
      <c r="M5808" s="30">
        <f t="shared" si="1462"/>
        <v>79</v>
      </c>
      <c r="N5808" s="30" t="str">
        <f t="shared" si="1463"/>
        <v>1753.7360</v>
      </c>
      <c r="O5808" s="30">
        <f t="shared" si="1464"/>
        <v>89</v>
      </c>
      <c r="P5808" s="30" t="str">
        <f t="shared" si="1465"/>
        <v>1753.7360</v>
      </c>
      <c r="Q5808" s="30">
        <f t="shared" si="1466"/>
        <v>99</v>
      </c>
      <c r="R5808" s="36" t="str">
        <f t="shared" si="1467"/>
        <v>08-Aug-2017</v>
      </c>
      <c r="S5808" s="37">
        <f t="shared" si="1458"/>
        <v>1753.7360000000001</v>
      </c>
    </row>
    <row r="5809" spans="1:19">
      <c r="A5809" s="30" t="s">
        <v>11177</v>
      </c>
      <c r="D5809" s="30" t="str">
        <f t="shared" si="1452"/>
        <v>112714</v>
      </c>
      <c r="E5809" s="30">
        <f t="shared" si="1456"/>
        <v>7</v>
      </c>
      <c r="F5809" s="30" t="str">
        <f t="shared" si="1453"/>
        <v>INF846K01396</v>
      </c>
      <c r="G5809" s="30">
        <f t="shared" si="1457"/>
        <v>20</v>
      </c>
      <c r="H5809" s="30" t="str">
        <f t="shared" si="1454"/>
        <v>INF846K01404</v>
      </c>
      <c r="I5809" s="30">
        <f t="shared" si="1459"/>
        <v>33</v>
      </c>
      <c r="J5809" s="35" t="str">
        <f t="shared" si="1455"/>
        <v>Axis Liquid Fund - Retail Plan - Monthly Dividend Option</v>
      </c>
      <c r="K5809" s="35">
        <f t="shared" si="1460"/>
        <v>90</v>
      </c>
      <c r="L5809" s="30" t="str">
        <f t="shared" si="1461"/>
        <v>1002.4723</v>
      </c>
      <c r="M5809" s="30">
        <f t="shared" si="1462"/>
        <v>100</v>
      </c>
      <c r="N5809" s="30" t="str">
        <f t="shared" si="1463"/>
        <v>1002.4723</v>
      </c>
      <c r="O5809" s="30">
        <f t="shared" si="1464"/>
        <v>110</v>
      </c>
      <c r="P5809" s="30" t="str">
        <f t="shared" si="1465"/>
        <v>1002.4723</v>
      </c>
      <c r="Q5809" s="30">
        <f t="shared" si="1466"/>
        <v>120</v>
      </c>
      <c r="R5809" s="36" t="str">
        <f t="shared" si="1467"/>
        <v>08-Aug-2017</v>
      </c>
      <c r="S5809" s="37">
        <f t="shared" si="1458"/>
        <v>1002.4723</v>
      </c>
    </row>
    <row r="5810" spans="1:19">
      <c r="A5810" s="30" t="s">
        <v>11178</v>
      </c>
      <c r="D5810" s="30" t="str">
        <f t="shared" si="1452"/>
        <v>112715</v>
      </c>
      <c r="E5810" s="30">
        <f t="shared" si="1456"/>
        <v>7</v>
      </c>
      <c r="F5810" s="30" t="str">
        <f t="shared" si="1453"/>
        <v>INF846K01370</v>
      </c>
      <c r="G5810" s="30">
        <f t="shared" si="1457"/>
        <v>20</v>
      </c>
      <c r="H5810" s="30" t="str">
        <f t="shared" si="1454"/>
        <v>INF846K01388</v>
      </c>
      <c r="I5810" s="30">
        <f t="shared" si="1459"/>
        <v>33</v>
      </c>
      <c r="J5810" s="35" t="str">
        <f t="shared" si="1455"/>
        <v>Axis Liquid Fund - Retail Plan - Weekly Dividend Option</v>
      </c>
      <c r="K5810" s="35">
        <f t="shared" si="1460"/>
        <v>89</v>
      </c>
      <c r="L5810" s="30" t="str">
        <f t="shared" si="1461"/>
        <v>1000.6871</v>
      </c>
      <c r="M5810" s="30">
        <f t="shared" si="1462"/>
        <v>99</v>
      </c>
      <c r="N5810" s="30" t="str">
        <f t="shared" si="1463"/>
        <v>1000.6871</v>
      </c>
      <c r="O5810" s="30">
        <f t="shared" si="1464"/>
        <v>109</v>
      </c>
      <c r="P5810" s="30" t="str">
        <f t="shared" si="1465"/>
        <v>1000.6871</v>
      </c>
      <c r="Q5810" s="30">
        <f t="shared" si="1466"/>
        <v>119</v>
      </c>
      <c r="R5810" s="36" t="str">
        <f t="shared" si="1467"/>
        <v>08-Aug-2017</v>
      </c>
      <c r="S5810" s="37">
        <f t="shared" si="1458"/>
        <v>1000.6871</v>
      </c>
    </row>
    <row r="5811" spans="1:19">
      <c r="A5811" s="30" t="s">
        <v>11179</v>
      </c>
      <c r="D5811" s="30" t="str">
        <f t="shared" si="1452"/>
        <v>112212</v>
      </c>
      <c r="E5811" s="30">
        <f t="shared" si="1456"/>
        <v>7</v>
      </c>
      <c r="F5811" s="30" t="str">
        <f t="shared" si="1453"/>
        <v>INF846K01438</v>
      </c>
      <c r="G5811" s="30">
        <f t="shared" si="1457"/>
        <v>20</v>
      </c>
      <c r="H5811" s="30" t="str">
        <f t="shared" si="1454"/>
        <v>INF846K01446</v>
      </c>
      <c r="I5811" s="30">
        <f t="shared" si="1459"/>
        <v>33</v>
      </c>
      <c r="J5811" s="35" t="str">
        <f t="shared" si="1455"/>
        <v>Axis Liquid Fund - Weekly Dividend Option</v>
      </c>
      <c r="K5811" s="35">
        <f t="shared" si="1460"/>
        <v>75</v>
      </c>
      <c r="L5811" s="30" t="str">
        <f t="shared" si="1461"/>
        <v>1002.2716</v>
      </c>
      <c r="M5811" s="30">
        <f t="shared" si="1462"/>
        <v>85</v>
      </c>
      <c r="N5811" s="30" t="str">
        <f t="shared" si="1463"/>
        <v>1002.2716</v>
      </c>
      <c r="O5811" s="30">
        <f t="shared" si="1464"/>
        <v>95</v>
      </c>
      <c r="P5811" s="30" t="str">
        <f t="shared" si="1465"/>
        <v>1002.2716</v>
      </c>
      <c r="Q5811" s="30">
        <f t="shared" si="1466"/>
        <v>105</v>
      </c>
      <c r="R5811" s="36" t="str">
        <f t="shared" si="1467"/>
        <v>08-Aug-2017</v>
      </c>
      <c r="S5811" s="37">
        <f t="shared" si="1458"/>
        <v>1002.2716</v>
      </c>
    </row>
    <row r="5812" spans="1:19">
      <c r="A5812" s="30" t="s">
        <v>97</v>
      </c>
      <c r="D5812" s="30" t="str">
        <f t="shared" si="1452"/>
        <v/>
      </c>
      <c r="E5812" s="30" t="str">
        <f t="shared" si="1456"/>
        <v/>
      </c>
      <c r="F5812" s="30" t="str">
        <f t="shared" si="1453"/>
        <v xml:space="preserve"> </v>
      </c>
      <c r="G5812" s="30" t="str">
        <f t="shared" si="1457"/>
        <v/>
      </c>
      <c r="H5812" s="30" t="str">
        <f t="shared" si="1454"/>
        <v/>
      </c>
      <c r="I5812" s="30" t="str">
        <f t="shared" si="1459"/>
        <v/>
      </c>
      <c r="J5812" s="35" t="str">
        <f t="shared" si="1455"/>
        <v/>
      </c>
      <c r="K5812" s="35" t="str">
        <f t="shared" si="1460"/>
        <v/>
      </c>
      <c r="L5812" s="30" t="str">
        <f t="shared" si="1461"/>
        <v/>
      </c>
      <c r="M5812" s="30" t="str">
        <f t="shared" si="1462"/>
        <v/>
      </c>
      <c r="N5812" s="30" t="str">
        <f t="shared" si="1463"/>
        <v/>
      </c>
      <c r="O5812" s="30" t="str">
        <f t="shared" si="1464"/>
        <v/>
      </c>
      <c r="P5812" s="30" t="str">
        <f t="shared" si="1465"/>
        <v/>
      </c>
      <c r="Q5812" s="30" t="str">
        <f t="shared" si="1466"/>
        <v/>
      </c>
      <c r="R5812" s="36" t="str">
        <f t="shared" si="1467"/>
        <v/>
      </c>
      <c r="S5812" s="37" t="str">
        <f t="shared" si="1458"/>
        <v/>
      </c>
    </row>
    <row r="5813" spans="1:19">
      <c r="A5813" s="30" t="s">
        <v>100</v>
      </c>
      <c r="D5813" s="30" t="str">
        <f t="shared" si="1452"/>
        <v/>
      </c>
      <c r="E5813" s="30" t="str">
        <f t="shared" si="1456"/>
        <v/>
      </c>
      <c r="F5813" s="30" t="str">
        <f t="shared" si="1453"/>
        <v>Baroda Pioneer Mutual Fund</v>
      </c>
      <c r="G5813" s="30" t="str">
        <f t="shared" si="1457"/>
        <v/>
      </c>
      <c r="H5813" s="30" t="str">
        <f t="shared" si="1454"/>
        <v/>
      </c>
      <c r="I5813" s="30" t="str">
        <f t="shared" si="1459"/>
        <v/>
      </c>
      <c r="J5813" s="35" t="str">
        <f t="shared" si="1455"/>
        <v/>
      </c>
      <c r="K5813" s="35" t="str">
        <f t="shared" si="1460"/>
        <v/>
      </c>
      <c r="L5813" s="30" t="str">
        <f t="shared" si="1461"/>
        <v/>
      </c>
      <c r="M5813" s="30" t="str">
        <f t="shared" si="1462"/>
        <v/>
      </c>
      <c r="N5813" s="30" t="str">
        <f t="shared" si="1463"/>
        <v/>
      </c>
      <c r="O5813" s="30" t="str">
        <f t="shared" si="1464"/>
        <v/>
      </c>
      <c r="P5813" s="30" t="str">
        <f t="shared" si="1465"/>
        <v/>
      </c>
      <c r="Q5813" s="30" t="str">
        <f t="shared" si="1466"/>
        <v/>
      </c>
      <c r="R5813" s="36" t="str">
        <f t="shared" si="1467"/>
        <v/>
      </c>
      <c r="S5813" s="37" t="str">
        <f t="shared" si="1458"/>
        <v/>
      </c>
    </row>
    <row r="5814" spans="1:19">
      <c r="A5814" s="30" t="s">
        <v>97</v>
      </c>
      <c r="D5814" s="30" t="str">
        <f t="shared" si="1452"/>
        <v/>
      </c>
      <c r="E5814" s="30" t="str">
        <f t="shared" si="1456"/>
        <v/>
      </c>
      <c r="F5814" s="30" t="str">
        <f t="shared" si="1453"/>
        <v xml:space="preserve"> </v>
      </c>
      <c r="G5814" s="30" t="str">
        <f t="shared" si="1457"/>
        <v/>
      </c>
      <c r="H5814" s="30" t="str">
        <f t="shared" si="1454"/>
        <v/>
      </c>
      <c r="I5814" s="30" t="str">
        <f t="shared" si="1459"/>
        <v/>
      </c>
      <c r="J5814" s="35" t="str">
        <f t="shared" si="1455"/>
        <v/>
      </c>
      <c r="K5814" s="35" t="str">
        <f t="shared" si="1460"/>
        <v/>
      </c>
      <c r="L5814" s="30" t="str">
        <f t="shared" si="1461"/>
        <v/>
      </c>
      <c r="M5814" s="30" t="str">
        <f t="shared" si="1462"/>
        <v/>
      </c>
      <c r="N5814" s="30" t="str">
        <f t="shared" si="1463"/>
        <v/>
      </c>
      <c r="O5814" s="30" t="str">
        <f t="shared" si="1464"/>
        <v/>
      </c>
      <c r="P5814" s="30" t="str">
        <f t="shared" si="1465"/>
        <v/>
      </c>
      <c r="Q5814" s="30" t="str">
        <f t="shared" si="1466"/>
        <v/>
      </c>
      <c r="R5814" s="36" t="str">
        <f t="shared" si="1467"/>
        <v/>
      </c>
      <c r="S5814" s="37" t="str">
        <f t="shared" si="1458"/>
        <v/>
      </c>
    </row>
    <row r="5815" spans="1:19">
      <c r="A5815" s="30" t="s">
        <v>431</v>
      </c>
      <c r="D5815" s="30" t="str">
        <f t="shared" si="1452"/>
        <v>125128</v>
      </c>
      <c r="E5815" s="30">
        <f t="shared" si="1456"/>
        <v>7</v>
      </c>
      <c r="F5815" s="30" t="str">
        <f t="shared" si="1453"/>
        <v>INF955L01DR1</v>
      </c>
      <c r="G5815" s="30">
        <f t="shared" si="1457"/>
        <v>20</v>
      </c>
      <c r="H5815" s="30" t="str">
        <f t="shared" si="1454"/>
        <v>-</v>
      </c>
      <c r="I5815" s="30">
        <f t="shared" si="1459"/>
        <v>22</v>
      </c>
      <c r="J5815" s="35" t="str">
        <f t="shared" si="1455"/>
        <v>Baroda Pioneer Liquid Fund - Plan A - Bonus Option</v>
      </c>
      <c r="K5815" s="35">
        <f t="shared" si="1460"/>
        <v>73</v>
      </c>
      <c r="L5815" s="30" t="str">
        <f t="shared" si="1461"/>
        <v>1668.4050</v>
      </c>
      <c r="M5815" s="30">
        <f t="shared" si="1462"/>
        <v>83</v>
      </c>
      <c r="N5815" s="30" t="str">
        <f t="shared" si="1463"/>
        <v>1668.4050</v>
      </c>
      <c r="O5815" s="30">
        <f t="shared" si="1464"/>
        <v>93</v>
      </c>
      <c r="P5815" s="30" t="str">
        <f t="shared" si="1465"/>
        <v>1668.4050</v>
      </c>
      <c r="Q5815" s="30">
        <f t="shared" si="1466"/>
        <v>103</v>
      </c>
      <c r="R5815" s="36" t="str">
        <f t="shared" si="1467"/>
        <v>03-Nov-2015</v>
      </c>
      <c r="S5815" s="37">
        <f t="shared" si="1458"/>
        <v>1668.405</v>
      </c>
    </row>
    <row r="5816" spans="1:19" ht="26">
      <c r="A5816" s="30" t="s">
        <v>11180</v>
      </c>
      <c r="D5816" s="30" t="str">
        <f t="shared" si="1452"/>
        <v>111707</v>
      </c>
      <c r="E5816" s="30">
        <f t="shared" si="1456"/>
        <v>7</v>
      </c>
      <c r="F5816" s="30" t="str">
        <f t="shared" si="1453"/>
        <v>INF955L01468</v>
      </c>
      <c r="G5816" s="30">
        <f t="shared" si="1457"/>
        <v>20</v>
      </c>
      <c r="H5816" s="30" t="str">
        <f t="shared" si="1454"/>
        <v>INF955L01476</v>
      </c>
      <c r="I5816" s="30">
        <f t="shared" si="1459"/>
        <v>33</v>
      </c>
      <c r="J5816" s="35" t="str">
        <f t="shared" si="1455"/>
        <v>BARODA PIONEER LIQUID FUND - Plan A - DAILY DIVIDEND OPTION</v>
      </c>
      <c r="K5816" s="35">
        <f t="shared" si="1460"/>
        <v>93</v>
      </c>
      <c r="L5816" s="30" t="str">
        <f t="shared" si="1461"/>
        <v>1001.1191</v>
      </c>
      <c r="M5816" s="30">
        <f t="shared" si="1462"/>
        <v>103</v>
      </c>
      <c r="N5816" s="30" t="str">
        <f t="shared" si="1463"/>
        <v>1001.1191</v>
      </c>
      <c r="O5816" s="30">
        <f t="shared" si="1464"/>
        <v>113</v>
      </c>
      <c r="P5816" s="30" t="str">
        <f t="shared" si="1465"/>
        <v>1001.1191</v>
      </c>
      <c r="Q5816" s="30">
        <f t="shared" si="1466"/>
        <v>123</v>
      </c>
      <c r="R5816" s="36" t="str">
        <f t="shared" si="1467"/>
        <v>09-Aug-2017</v>
      </c>
      <c r="S5816" s="37">
        <f t="shared" si="1458"/>
        <v>1001.1191</v>
      </c>
    </row>
    <row r="5817" spans="1:19">
      <c r="A5817" s="30" t="s">
        <v>11181</v>
      </c>
      <c r="D5817" s="30" t="str">
        <f t="shared" si="1452"/>
        <v>111704</v>
      </c>
      <c r="E5817" s="30">
        <f t="shared" si="1456"/>
        <v>7</v>
      </c>
      <c r="F5817" s="30" t="str">
        <f t="shared" si="1453"/>
        <v>INF955L01484</v>
      </c>
      <c r="G5817" s="30">
        <f t="shared" si="1457"/>
        <v>20</v>
      </c>
      <c r="H5817" s="30" t="str">
        <f t="shared" si="1454"/>
        <v>-</v>
      </c>
      <c r="I5817" s="30">
        <f t="shared" si="1459"/>
        <v>22</v>
      </c>
      <c r="J5817" s="35" t="str">
        <f t="shared" si="1455"/>
        <v>BARODA PIONEER LIQUID FUND - Plan A - GROWTH OPTION</v>
      </c>
      <c r="K5817" s="35">
        <f t="shared" si="1460"/>
        <v>74</v>
      </c>
      <c r="L5817" s="30" t="str">
        <f t="shared" si="1461"/>
        <v>1906.6022</v>
      </c>
      <c r="M5817" s="30">
        <f t="shared" si="1462"/>
        <v>84</v>
      </c>
      <c r="N5817" s="30" t="str">
        <f t="shared" si="1463"/>
        <v>1906.6022</v>
      </c>
      <c r="O5817" s="30">
        <f t="shared" si="1464"/>
        <v>94</v>
      </c>
      <c r="P5817" s="30" t="str">
        <f t="shared" si="1465"/>
        <v>1906.6022</v>
      </c>
      <c r="Q5817" s="30">
        <f t="shared" si="1466"/>
        <v>104</v>
      </c>
      <c r="R5817" s="36" t="str">
        <f t="shared" si="1467"/>
        <v>09-Aug-2017</v>
      </c>
      <c r="S5817" s="37">
        <f t="shared" si="1458"/>
        <v>1906.6022</v>
      </c>
    </row>
    <row r="5818" spans="1:19" ht="26">
      <c r="A5818" s="30" t="s">
        <v>11182</v>
      </c>
      <c r="D5818" s="30" t="str">
        <f t="shared" si="1452"/>
        <v>111705</v>
      </c>
      <c r="E5818" s="30">
        <f t="shared" si="1456"/>
        <v>7</v>
      </c>
      <c r="F5818" s="30" t="str">
        <f t="shared" si="1453"/>
        <v>INF955L01492</v>
      </c>
      <c r="G5818" s="30">
        <f t="shared" si="1457"/>
        <v>20</v>
      </c>
      <c r="H5818" s="30" t="str">
        <f t="shared" si="1454"/>
        <v>INF955L01500</v>
      </c>
      <c r="I5818" s="30">
        <f t="shared" si="1459"/>
        <v>33</v>
      </c>
      <c r="J5818" s="35" t="str">
        <f t="shared" si="1455"/>
        <v>BARODA PIONEER LIQUID FUND - PLAN A - WEEKLY DIVIDEND OPTION</v>
      </c>
      <c r="K5818" s="35">
        <f t="shared" si="1460"/>
        <v>94</v>
      </c>
      <c r="L5818" s="30" t="str">
        <f t="shared" si="1461"/>
        <v>1000.3987</v>
      </c>
      <c r="M5818" s="30">
        <f t="shared" si="1462"/>
        <v>104</v>
      </c>
      <c r="N5818" s="30" t="str">
        <f t="shared" si="1463"/>
        <v>1000.3987</v>
      </c>
      <c r="O5818" s="30">
        <f t="shared" si="1464"/>
        <v>114</v>
      </c>
      <c r="P5818" s="30" t="str">
        <f t="shared" si="1465"/>
        <v>1000.3987</v>
      </c>
      <c r="Q5818" s="30">
        <f t="shared" si="1466"/>
        <v>124</v>
      </c>
      <c r="R5818" s="36" t="str">
        <f t="shared" si="1467"/>
        <v>09-Aug-2017</v>
      </c>
      <c r="S5818" s="37">
        <f t="shared" si="1458"/>
        <v>1000.3987</v>
      </c>
    </row>
    <row r="5819" spans="1:19">
      <c r="A5819" s="30" t="s">
        <v>11183</v>
      </c>
      <c r="D5819" s="30" t="str">
        <f t="shared" si="1452"/>
        <v>125129</v>
      </c>
      <c r="E5819" s="30">
        <f t="shared" si="1456"/>
        <v>7</v>
      </c>
      <c r="F5819" s="30" t="str">
        <f t="shared" si="1453"/>
        <v>INF955L01DS9</v>
      </c>
      <c r="G5819" s="30">
        <f t="shared" si="1457"/>
        <v>20</v>
      </c>
      <c r="H5819" s="30" t="str">
        <f t="shared" si="1454"/>
        <v>-</v>
      </c>
      <c r="I5819" s="30">
        <f t="shared" si="1459"/>
        <v>22</v>
      </c>
      <c r="J5819" s="35" t="str">
        <f t="shared" si="1455"/>
        <v>Baroda Pioneer Liquid Fund - Plan B (Direct) - Bonus Option</v>
      </c>
      <c r="K5819" s="35">
        <f t="shared" si="1460"/>
        <v>82</v>
      </c>
      <c r="L5819" s="30" t="str">
        <f t="shared" si="1461"/>
        <v>1915.1006</v>
      </c>
      <c r="M5819" s="30">
        <f t="shared" si="1462"/>
        <v>92</v>
      </c>
      <c r="N5819" s="30" t="str">
        <f t="shared" si="1463"/>
        <v>1915.1006</v>
      </c>
      <c r="O5819" s="30">
        <f t="shared" si="1464"/>
        <v>102</v>
      </c>
      <c r="P5819" s="30" t="str">
        <f t="shared" si="1465"/>
        <v>1915.1006</v>
      </c>
      <c r="Q5819" s="30">
        <f t="shared" si="1466"/>
        <v>112</v>
      </c>
      <c r="R5819" s="36" t="str">
        <f t="shared" si="1467"/>
        <v>09-Aug-2017</v>
      </c>
      <c r="S5819" s="37">
        <f t="shared" si="1458"/>
        <v>1915.1006</v>
      </c>
    </row>
    <row r="5820" spans="1:19" ht="26">
      <c r="A5820" s="30" t="s">
        <v>11184</v>
      </c>
      <c r="D5820" s="30" t="str">
        <f t="shared" si="1452"/>
        <v>119414</v>
      </c>
      <c r="E5820" s="30">
        <f t="shared" si="1456"/>
        <v>7</v>
      </c>
      <c r="F5820" s="30" t="str">
        <f t="shared" si="1453"/>
        <v>INF955L01AK2</v>
      </c>
      <c r="G5820" s="30">
        <f t="shared" si="1457"/>
        <v>20</v>
      </c>
      <c r="H5820" s="30" t="str">
        <f t="shared" si="1454"/>
        <v>-</v>
      </c>
      <c r="I5820" s="30">
        <f t="shared" si="1459"/>
        <v>22</v>
      </c>
      <c r="J5820" s="35" t="str">
        <f t="shared" si="1455"/>
        <v>BARODA PIONEER LIQUID FUND - PLAN B (DIRECT) - DAILY DIVIDEND OPTION</v>
      </c>
      <c r="K5820" s="35">
        <f t="shared" si="1460"/>
        <v>91</v>
      </c>
      <c r="L5820" s="30" t="str">
        <f t="shared" si="1461"/>
        <v>1001.8422</v>
      </c>
      <c r="M5820" s="30">
        <f t="shared" si="1462"/>
        <v>101</v>
      </c>
      <c r="N5820" s="30" t="str">
        <f t="shared" si="1463"/>
        <v>1001.8422</v>
      </c>
      <c r="O5820" s="30">
        <f t="shared" si="1464"/>
        <v>111</v>
      </c>
      <c r="P5820" s="30" t="str">
        <f t="shared" si="1465"/>
        <v>1001.8422</v>
      </c>
      <c r="Q5820" s="30">
        <f t="shared" si="1466"/>
        <v>121</v>
      </c>
      <c r="R5820" s="36" t="str">
        <f t="shared" si="1467"/>
        <v>09-Aug-2017</v>
      </c>
      <c r="S5820" s="37">
        <f t="shared" si="1458"/>
        <v>1001.8422</v>
      </c>
    </row>
    <row r="5821" spans="1:19" ht="26">
      <c r="A5821" s="30" t="s">
        <v>11185</v>
      </c>
      <c r="D5821" s="30" t="str">
        <f t="shared" si="1452"/>
        <v>119415</v>
      </c>
      <c r="E5821" s="30">
        <f t="shared" si="1456"/>
        <v>7</v>
      </c>
      <c r="F5821" s="30" t="str">
        <f t="shared" si="1453"/>
        <v>INF955L01AL0</v>
      </c>
      <c r="G5821" s="30">
        <f t="shared" si="1457"/>
        <v>20</v>
      </c>
      <c r="H5821" s="30" t="str">
        <f t="shared" si="1454"/>
        <v>-</v>
      </c>
      <c r="I5821" s="30">
        <f t="shared" si="1459"/>
        <v>22</v>
      </c>
      <c r="J5821" s="35" t="str">
        <f t="shared" si="1455"/>
        <v>BARODA PIONEER LIQUID FUND - PLAN B (DIRECT) - GROWTH OPTION</v>
      </c>
      <c r="K5821" s="35">
        <f t="shared" si="1460"/>
        <v>83</v>
      </c>
      <c r="L5821" s="30" t="str">
        <f t="shared" si="1461"/>
        <v>1914.7739</v>
      </c>
      <c r="M5821" s="30">
        <f t="shared" si="1462"/>
        <v>93</v>
      </c>
      <c r="N5821" s="30" t="str">
        <f t="shared" si="1463"/>
        <v>1914.7739</v>
      </c>
      <c r="O5821" s="30">
        <f t="shared" si="1464"/>
        <v>103</v>
      </c>
      <c r="P5821" s="30" t="str">
        <f t="shared" si="1465"/>
        <v>1914.7739</v>
      </c>
      <c r="Q5821" s="30">
        <f t="shared" si="1466"/>
        <v>113</v>
      </c>
      <c r="R5821" s="36" t="str">
        <f t="shared" si="1467"/>
        <v>09-Aug-2017</v>
      </c>
      <c r="S5821" s="37">
        <f t="shared" si="1458"/>
        <v>1914.7738999999999</v>
      </c>
    </row>
    <row r="5822" spans="1:19" ht="26">
      <c r="A5822" s="30" t="s">
        <v>11186</v>
      </c>
      <c r="D5822" s="30" t="str">
        <f t="shared" si="1452"/>
        <v>119416</v>
      </c>
      <c r="E5822" s="30">
        <f t="shared" si="1456"/>
        <v>7</v>
      </c>
      <c r="F5822" s="30" t="str">
        <f t="shared" si="1453"/>
        <v>INF955L01AN6</v>
      </c>
      <c r="G5822" s="30">
        <f t="shared" si="1457"/>
        <v>20</v>
      </c>
      <c r="H5822" s="30" t="str">
        <f t="shared" si="1454"/>
        <v>-</v>
      </c>
      <c r="I5822" s="30">
        <f t="shared" si="1459"/>
        <v>22</v>
      </c>
      <c r="J5822" s="35" t="str">
        <f t="shared" si="1455"/>
        <v>BARODA PIONEER LIQUID FUND - PLAN B (DIRECT) - WEEKLY DIVIDEND OPTION</v>
      </c>
      <c r="K5822" s="35">
        <f t="shared" si="1460"/>
        <v>92</v>
      </c>
      <c r="L5822" s="30" t="str">
        <f t="shared" si="1461"/>
        <v>1219.4514</v>
      </c>
      <c r="M5822" s="30">
        <f t="shared" si="1462"/>
        <v>102</v>
      </c>
      <c r="N5822" s="30" t="str">
        <f t="shared" si="1463"/>
        <v>1219.4514</v>
      </c>
      <c r="O5822" s="30">
        <f t="shared" si="1464"/>
        <v>112</v>
      </c>
      <c r="P5822" s="30" t="str">
        <f t="shared" si="1465"/>
        <v>1219.4514</v>
      </c>
      <c r="Q5822" s="30">
        <f t="shared" si="1466"/>
        <v>122</v>
      </c>
      <c r="R5822" s="36" t="str">
        <f t="shared" si="1467"/>
        <v>09-Aug-2017</v>
      </c>
      <c r="S5822" s="37">
        <f t="shared" si="1458"/>
        <v>1219.4513999999999</v>
      </c>
    </row>
    <row r="5823" spans="1:19" ht="26">
      <c r="A5823" s="30" t="s">
        <v>432</v>
      </c>
      <c r="D5823" s="30" t="str">
        <f t="shared" si="1452"/>
        <v>116803</v>
      </c>
      <c r="E5823" s="30">
        <f t="shared" si="1456"/>
        <v>7</v>
      </c>
      <c r="F5823" s="30" t="str">
        <f t="shared" si="1453"/>
        <v>INF955L01534</v>
      </c>
      <c r="G5823" s="30">
        <f t="shared" si="1457"/>
        <v>20</v>
      </c>
      <c r="H5823" s="30" t="str">
        <f t="shared" si="1454"/>
        <v>INF955L01542</v>
      </c>
      <c r="I5823" s="30">
        <f t="shared" si="1459"/>
        <v>33</v>
      </c>
      <c r="J5823" s="35" t="str">
        <f t="shared" si="1455"/>
        <v>Baroda Pioneer Liquid Fund - Regular - Weekly Dividend Option</v>
      </c>
      <c r="K5823" s="35">
        <f t="shared" si="1460"/>
        <v>95</v>
      </c>
      <c r="L5823" s="30" t="str">
        <f t="shared" si="1461"/>
        <v>0.0000</v>
      </c>
      <c r="M5823" s="30">
        <f t="shared" si="1462"/>
        <v>102</v>
      </c>
      <c r="N5823" s="30" t="str">
        <f t="shared" si="1463"/>
        <v>0.0000</v>
      </c>
      <c r="O5823" s="30">
        <f t="shared" si="1464"/>
        <v>109</v>
      </c>
      <c r="P5823" s="30" t="str">
        <f t="shared" si="1465"/>
        <v>0.0000</v>
      </c>
      <c r="Q5823" s="30">
        <f t="shared" si="1466"/>
        <v>116</v>
      </c>
      <c r="R5823" s="36" t="str">
        <f t="shared" si="1467"/>
        <v>03-May-2013</v>
      </c>
      <c r="S5823" s="37">
        <f t="shared" si="1458"/>
        <v>0</v>
      </c>
    </row>
    <row r="5824" spans="1:19" ht="26">
      <c r="A5824" s="30" t="s">
        <v>433</v>
      </c>
      <c r="D5824" s="30" t="str">
        <f t="shared" si="1452"/>
        <v>111706</v>
      </c>
      <c r="E5824" s="30">
        <f t="shared" si="1456"/>
        <v>7</v>
      </c>
      <c r="F5824" s="30" t="str">
        <f t="shared" si="1453"/>
        <v>-</v>
      </c>
      <c r="G5824" s="30">
        <f t="shared" si="1457"/>
        <v>9</v>
      </c>
      <c r="H5824" s="30" t="str">
        <f t="shared" si="1454"/>
        <v>-</v>
      </c>
      <c r="I5824" s="30">
        <f t="shared" si="1459"/>
        <v>11</v>
      </c>
      <c r="J5824" s="35" t="str">
        <f t="shared" si="1455"/>
        <v>BARODA PIONEER LIQUID FUND PLAN A - MONTHLY DIVIDEND OPTION</v>
      </c>
      <c r="K5824" s="35">
        <f t="shared" si="1460"/>
        <v>71</v>
      </c>
      <c r="L5824" s="30" t="str">
        <f t="shared" si="1461"/>
        <v>1001.3268</v>
      </c>
      <c r="M5824" s="30">
        <f t="shared" si="1462"/>
        <v>81</v>
      </c>
      <c r="N5824" s="30" t="str">
        <f t="shared" si="1463"/>
        <v>1001.3268</v>
      </c>
      <c r="O5824" s="30">
        <f t="shared" si="1464"/>
        <v>91</v>
      </c>
      <c r="P5824" s="30" t="str">
        <f t="shared" si="1465"/>
        <v>1001.3268</v>
      </c>
      <c r="Q5824" s="30">
        <f t="shared" si="1466"/>
        <v>101</v>
      </c>
      <c r="R5824" s="36" t="str">
        <f t="shared" si="1467"/>
        <v>29-Jun-2014</v>
      </c>
      <c r="S5824" s="37">
        <f t="shared" si="1458"/>
        <v>1001.3268</v>
      </c>
    </row>
    <row r="5825" spans="1:19">
      <c r="A5825" s="30" t="s">
        <v>11187</v>
      </c>
      <c r="D5825" s="30" t="str">
        <f t="shared" si="1452"/>
        <v>101408</v>
      </c>
      <c r="E5825" s="30">
        <f t="shared" si="1456"/>
        <v>7</v>
      </c>
      <c r="F5825" s="30" t="str">
        <f t="shared" si="1453"/>
        <v>INF955L01575</v>
      </c>
      <c r="G5825" s="30">
        <f t="shared" si="1457"/>
        <v>20</v>
      </c>
      <c r="H5825" s="30" t="str">
        <f t="shared" si="1454"/>
        <v>-</v>
      </c>
      <c r="I5825" s="30">
        <f t="shared" si="1459"/>
        <v>22</v>
      </c>
      <c r="J5825" s="35" t="str">
        <f t="shared" si="1455"/>
        <v>BARODA PIONEER LIQUID FUND- Regular Growth Option</v>
      </c>
      <c r="K5825" s="35">
        <f t="shared" si="1460"/>
        <v>72</v>
      </c>
      <c r="L5825" s="30" t="str">
        <f t="shared" si="1461"/>
        <v>2805.5574</v>
      </c>
      <c r="M5825" s="30">
        <f t="shared" si="1462"/>
        <v>82</v>
      </c>
      <c r="N5825" s="30" t="str">
        <f t="shared" si="1463"/>
        <v>2805.5574</v>
      </c>
      <c r="O5825" s="30">
        <f t="shared" si="1464"/>
        <v>92</v>
      </c>
      <c r="P5825" s="30" t="str">
        <f t="shared" si="1465"/>
        <v>2805.5574</v>
      </c>
      <c r="Q5825" s="30">
        <f t="shared" si="1466"/>
        <v>102</v>
      </c>
      <c r="R5825" s="36" t="str">
        <f t="shared" si="1467"/>
        <v>09-Aug-2017</v>
      </c>
      <c r="S5825" s="37">
        <f t="shared" si="1458"/>
        <v>2805.5574000000001</v>
      </c>
    </row>
    <row r="5826" spans="1:19">
      <c r="A5826" s="30" t="s">
        <v>11188</v>
      </c>
      <c r="D5826" s="30" t="str">
        <f t="shared" si="1452"/>
        <v>101409</v>
      </c>
      <c r="E5826" s="30">
        <f t="shared" si="1456"/>
        <v>7</v>
      </c>
      <c r="F5826" s="30" t="str">
        <f t="shared" si="1453"/>
        <v>INF955L01518</v>
      </c>
      <c r="G5826" s="30">
        <f t="shared" si="1457"/>
        <v>20</v>
      </c>
      <c r="H5826" s="30" t="str">
        <f t="shared" si="1454"/>
        <v>INF955L01526</v>
      </c>
      <c r="I5826" s="30">
        <f t="shared" si="1459"/>
        <v>33</v>
      </c>
      <c r="J5826" s="35" t="str">
        <f t="shared" si="1455"/>
        <v>BARODA PIONEER LIQUID FUND-Regular Daily Dividend Option</v>
      </c>
      <c r="K5826" s="35">
        <f t="shared" si="1460"/>
        <v>90</v>
      </c>
      <c r="L5826" s="30" t="str">
        <f t="shared" si="1461"/>
        <v>1006.0602</v>
      </c>
      <c r="M5826" s="30">
        <f t="shared" si="1462"/>
        <v>100</v>
      </c>
      <c r="N5826" s="30" t="str">
        <f t="shared" si="1463"/>
        <v>1006.0602</v>
      </c>
      <c r="O5826" s="30">
        <f t="shared" si="1464"/>
        <v>110</v>
      </c>
      <c r="P5826" s="30" t="str">
        <f t="shared" si="1465"/>
        <v>1006.0602</v>
      </c>
      <c r="Q5826" s="30">
        <f t="shared" si="1466"/>
        <v>120</v>
      </c>
      <c r="R5826" s="36" t="str">
        <f t="shared" si="1467"/>
        <v>09-Aug-2017</v>
      </c>
      <c r="S5826" s="37">
        <f t="shared" si="1458"/>
        <v>1006.0602</v>
      </c>
    </row>
    <row r="5827" spans="1:19">
      <c r="A5827" s="30" t="s">
        <v>11189</v>
      </c>
      <c r="D5827" s="30" t="str">
        <f t="shared" si="1452"/>
        <v>101407</v>
      </c>
      <c r="E5827" s="30">
        <f t="shared" si="1456"/>
        <v>7</v>
      </c>
      <c r="F5827" s="30" t="str">
        <f t="shared" si="1453"/>
        <v>INF955L01559</v>
      </c>
      <c r="G5827" s="30">
        <f t="shared" si="1457"/>
        <v>20</v>
      </c>
      <c r="H5827" s="30" t="str">
        <f t="shared" si="1454"/>
        <v>INF955L01567</v>
      </c>
      <c r="I5827" s="30">
        <f t="shared" si="1459"/>
        <v>33</v>
      </c>
      <c r="J5827" s="35" t="str">
        <f t="shared" si="1455"/>
        <v>BARODA PIONEER LIQUID FUND-Regular Dividend Option</v>
      </c>
      <c r="K5827" s="35">
        <f t="shared" si="1460"/>
        <v>84</v>
      </c>
      <c r="L5827" s="30" t="str">
        <f t="shared" si="1461"/>
        <v>2403.6794</v>
      </c>
      <c r="M5827" s="30">
        <f t="shared" si="1462"/>
        <v>94</v>
      </c>
      <c r="N5827" s="30" t="str">
        <f t="shared" si="1463"/>
        <v>2403.6794</v>
      </c>
      <c r="O5827" s="30">
        <f t="shared" si="1464"/>
        <v>104</v>
      </c>
      <c r="P5827" s="30" t="str">
        <f t="shared" si="1465"/>
        <v>2403.6794</v>
      </c>
      <c r="Q5827" s="30">
        <f t="shared" si="1466"/>
        <v>114</v>
      </c>
      <c r="R5827" s="36" t="str">
        <f t="shared" si="1467"/>
        <v>09-Aug-2017</v>
      </c>
      <c r="S5827" s="37">
        <f t="shared" si="1458"/>
        <v>2403.6794</v>
      </c>
    </row>
    <row r="5828" spans="1:19">
      <c r="A5828" s="30" t="s">
        <v>97</v>
      </c>
      <c r="D5828" s="30" t="str">
        <f t="shared" si="1452"/>
        <v/>
      </c>
      <c r="E5828" s="30" t="str">
        <f t="shared" si="1456"/>
        <v/>
      </c>
      <c r="F5828" s="30" t="str">
        <f t="shared" si="1453"/>
        <v xml:space="preserve"> </v>
      </c>
      <c r="G5828" s="30" t="str">
        <f t="shared" si="1457"/>
        <v/>
      </c>
      <c r="H5828" s="30" t="str">
        <f t="shared" si="1454"/>
        <v/>
      </c>
      <c r="I5828" s="30" t="str">
        <f t="shared" si="1459"/>
        <v/>
      </c>
      <c r="J5828" s="35" t="str">
        <f t="shared" si="1455"/>
        <v/>
      </c>
      <c r="K5828" s="35" t="str">
        <f t="shared" si="1460"/>
        <v/>
      </c>
      <c r="L5828" s="30" t="str">
        <f t="shared" si="1461"/>
        <v/>
      </c>
      <c r="M5828" s="30" t="str">
        <f t="shared" si="1462"/>
        <v/>
      </c>
      <c r="N5828" s="30" t="str">
        <f t="shared" si="1463"/>
        <v/>
      </c>
      <c r="O5828" s="30" t="str">
        <f t="shared" si="1464"/>
        <v/>
      </c>
      <c r="P5828" s="30" t="str">
        <f t="shared" si="1465"/>
        <v/>
      </c>
      <c r="Q5828" s="30" t="str">
        <f t="shared" si="1466"/>
        <v/>
      </c>
      <c r="R5828" s="36" t="str">
        <f t="shared" si="1467"/>
        <v/>
      </c>
      <c r="S5828" s="37" t="str">
        <f t="shared" si="1458"/>
        <v/>
      </c>
    </row>
    <row r="5829" spans="1:19">
      <c r="A5829" s="30" t="s">
        <v>101</v>
      </c>
      <c r="D5829" s="30" t="str">
        <f t="shared" si="1452"/>
        <v/>
      </c>
      <c r="E5829" s="30" t="str">
        <f t="shared" si="1456"/>
        <v/>
      </c>
      <c r="F5829" s="30" t="str">
        <f t="shared" si="1453"/>
        <v>Birla Sun Life Mutual Fund</v>
      </c>
      <c r="G5829" s="30" t="str">
        <f t="shared" si="1457"/>
        <v/>
      </c>
      <c r="H5829" s="30" t="str">
        <f t="shared" si="1454"/>
        <v/>
      </c>
      <c r="I5829" s="30" t="str">
        <f t="shared" si="1459"/>
        <v/>
      </c>
      <c r="J5829" s="35" t="str">
        <f t="shared" si="1455"/>
        <v/>
      </c>
      <c r="K5829" s="35" t="str">
        <f t="shared" si="1460"/>
        <v/>
      </c>
      <c r="L5829" s="30" t="str">
        <f t="shared" si="1461"/>
        <v/>
      </c>
      <c r="M5829" s="30" t="str">
        <f t="shared" si="1462"/>
        <v/>
      </c>
      <c r="N5829" s="30" t="str">
        <f t="shared" si="1463"/>
        <v/>
      </c>
      <c r="O5829" s="30" t="str">
        <f t="shared" si="1464"/>
        <v/>
      </c>
      <c r="P5829" s="30" t="str">
        <f t="shared" si="1465"/>
        <v/>
      </c>
      <c r="Q5829" s="30" t="str">
        <f t="shared" si="1466"/>
        <v/>
      </c>
      <c r="R5829" s="36" t="str">
        <f t="shared" si="1467"/>
        <v/>
      </c>
      <c r="S5829" s="37" t="str">
        <f t="shared" si="1458"/>
        <v/>
      </c>
    </row>
    <row r="5830" spans="1:19">
      <c r="A5830" s="30" t="s">
        <v>97</v>
      </c>
      <c r="D5830" s="30" t="str">
        <f t="shared" si="1452"/>
        <v/>
      </c>
      <c r="E5830" s="30" t="str">
        <f t="shared" si="1456"/>
        <v/>
      </c>
      <c r="F5830" s="30" t="str">
        <f t="shared" si="1453"/>
        <v xml:space="preserve"> </v>
      </c>
      <c r="G5830" s="30" t="str">
        <f t="shared" si="1457"/>
        <v/>
      </c>
      <c r="H5830" s="30" t="str">
        <f t="shared" si="1454"/>
        <v/>
      </c>
      <c r="I5830" s="30" t="str">
        <f t="shared" si="1459"/>
        <v/>
      </c>
      <c r="J5830" s="35" t="str">
        <f t="shared" si="1455"/>
        <v/>
      </c>
      <c r="K5830" s="35" t="str">
        <f t="shared" si="1460"/>
        <v/>
      </c>
      <c r="L5830" s="30" t="str">
        <f t="shared" si="1461"/>
        <v/>
      </c>
      <c r="M5830" s="30" t="str">
        <f t="shared" si="1462"/>
        <v/>
      </c>
      <c r="N5830" s="30" t="str">
        <f t="shared" si="1463"/>
        <v/>
      </c>
      <c r="O5830" s="30" t="str">
        <f t="shared" si="1464"/>
        <v/>
      </c>
      <c r="P5830" s="30" t="str">
        <f t="shared" si="1465"/>
        <v/>
      </c>
      <c r="Q5830" s="30" t="str">
        <f t="shared" si="1466"/>
        <v/>
      </c>
      <c r="R5830" s="36" t="str">
        <f t="shared" si="1467"/>
        <v/>
      </c>
      <c r="S5830" s="37" t="str">
        <f t="shared" si="1458"/>
        <v/>
      </c>
    </row>
    <row r="5831" spans="1:19">
      <c r="A5831" s="30" t="s">
        <v>11190</v>
      </c>
      <c r="D5831" s="30" t="str">
        <f t="shared" ref="D5831:D5894" si="1468">IF(ISERROR(LEFT(A5831,SEARCH(";",A5831)-1)),"",LEFT(A5831,SEARCH(";",A5831)-1))</f>
        <v>100046</v>
      </c>
      <c r="E5831" s="30">
        <f t="shared" si="1456"/>
        <v>7</v>
      </c>
      <c r="F5831" s="30" t="str">
        <f t="shared" ref="F5831:F5894" si="1469">IF($D5831="",A5831,MID($A5831,E5831+1,SEARCH(";",$A5831,E5831+1)-E5831-1))</f>
        <v>INF209K01KQ2</v>
      </c>
      <c r="G5831" s="30">
        <f t="shared" si="1457"/>
        <v>20</v>
      </c>
      <c r="H5831" s="30" t="str">
        <f t="shared" ref="H5831:H5894" si="1470">IF($D5831="","",MID($A5831,G5831+1,SEARCH(";",$A5831,G5831+1)-G5831-1))</f>
        <v>INF209K01SQ5</v>
      </c>
      <c r="I5831" s="30">
        <f t="shared" si="1459"/>
        <v>33</v>
      </c>
      <c r="J5831" s="35" t="str">
        <f t="shared" ref="J5831:J5894" si="1471">IF($D5831="","",MID($A5831,I5831+1,SEARCH(";",$A5831,I5831+1)-I5831-1))</f>
        <v>Birla Sun Life Cash Plus - Daily Dividend</v>
      </c>
      <c r="K5831" s="35">
        <f t="shared" si="1460"/>
        <v>75</v>
      </c>
      <c r="L5831" s="30" t="str">
        <f t="shared" si="1461"/>
        <v>100.1950</v>
      </c>
      <c r="M5831" s="30">
        <f t="shared" si="1462"/>
        <v>84</v>
      </c>
      <c r="N5831" s="30" t="str">
        <f t="shared" si="1463"/>
        <v>100.1950</v>
      </c>
      <c r="O5831" s="30">
        <f t="shared" si="1464"/>
        <v>93</v>
      </c>
      <c r="P5831" s="30" t="str">
        <f t="shared" si="1465"/>
        <v>100.1950</v>
      </c>
      <c r="Q5831" s="30">
        <f t="shared" si="1466"/>
        <v>102</v>
      </c>
      <c r="R5831" s="36" t="str">
        <f t="shared" si="1467"/>
        <v>08-Aug-2017</v>
      </c>
      <c r="S5831" s="37">
        <f t="shared" si="1458"/>
        <v>100.19499999999999</v>
      </c>
    </row>
    <row r="5832" spans="1:19">
      <c r="A5832" s="30" t="s">
        <v>11191</v>
      </c>
      <c r="D5832" s="30" t="str">
        <f t="shared" si="1468"/>
        <v>119569</v>
      </c>
      <c r="E5832" s="30">
        <f t="shared" ref="E5832:E5895" si="1472">IF($D5832="","",LEN(D5832)+1)</f>
        <v>7</v>
      </c>
      <c r="F5832" s="30" t="str">
        <f t="shared" si="1469"/>
        <v>INF209K01UZ2</v>
      </c>
      <c r="G5832" s="30">
        <f t="shared" ref="G5832:G5895" si="1473">IF($D5832="","",E5832+(LEN(F5832)+1))</f>
        <v>20</v>
      </c>
      <c r="H5832" s="30" t="str">
        <f t="shared" si="1470"/>
        <v>-</v>
      </c>
      <c r="I5832" s="30">
        <f t="shared" si="1459"/>
        <v>22</v>
      </c>
      <c r="J5832" s="35" t="str">
        <f t="shared" si="1471"/>
        <v>Birla Sun Life Cash Plus - Daily Dividend - Direct Plan</v>
      </c>
      <c r="K5832" s="35">
        <f t="shared" si="1460"/>
        <v>78</v>
      </c>
      <c r="L5832" s="30" t="str">
        <f t="shared" si="1461"/>
        <v>100.1950</v>
      </c>
      <c r="M5832" s="30">
        <f t="shared" si="1462"/>
        <v>87</v>
      </c>
      <c r="N5832" s="30" t="str">
        <f t="shared" si="1463"/>
        <v>100.1950</v>
      </c>
      <c r="O5832" s="30">
        <f t="shared" si="1464"/>
        <v>96</v>
      </c>
      <c r="P5832" s="30" t="str">
        <f t="shared" si="1465"/>
        <v>100.1950</v>
      </c>
      <c r="Q5832" s="30">
        <f t="shared" si="1466"/>
        <v>105</v>
      </c>
      <c r="R5832" s="36" t="str">
        <f t="shared" si="1467"/>
        <v>08-Aug-2017</v>
      </c>
      <c r="S5832" s="37">
        <f t="shared" ref="S5832:S5895" si="1474">IF(L5832="","",L5832+0)</f>
        <v>100.19499999999999</v>
      </c>
    </row>
    <row r="5833" spans="1:19">
      <c r="A5833" s="30" t="s">
        <v>11192</v>
      </c>
      <c r="D5833" s="30" t="str">
        <f t="shared" si="1468"/>
        <v>103885</v>
      </c>
      <c r="E5833" s="30">
        <f t="shared" si="1472"/>
        <v>7</v>
      </c>
      <c r="F5833" s="30" t="str">
        <f t="shared" si="1469"/>
        <v>INF209KA1LI1</v>
      </c>
      <c r="G5833" s="30">
        <f t="shared" si="1473"/>
        <v>20</v>
      </c>
      <c r="H5833" s="30" t="str">
        <f t="shared" si="1470"/>
        <v>-</v>
      </c>
      <c r="I5833" s="30">
        <f t="shared" si="1459"/>
        <v>22</v>
      </c>
      <c r="J5833" s="35" t="str">
        <f t="shared" si="1471"/>
        <v>Birla Sun Life Cash Plus - Dividend</v>
      </c>
      <c r="K5833" s="35">
        <f t="shared" si="1460"/>
        <v>58</v>
      </c>
      <c r="L5833" s="30" t="str">
        <f t="shared" si="1461"/>
        <v>111.5503</v>
      </c>
      <c r="M5833" s="30">
        <f t="shared" si="1462"/>
        <v>67</v>
      </c>
      <c r="N5833" s="30" t="str">
        <f t="shared" si="1463"/>
        <v>111.5503</v>
      </c>
      <c r="O5833" s="30">
        <f t="shared" si="1464"/>
        <v>76</v>
      </c>
      <c r="P5833" s="30" t="str">
        <f t="shared" si="1465"/>
        <v>111.5503</v>
      </c>
      <c r="Q5833" s="30">
        <f t="shared" si="1466"/>
        <v>85</v>
      </c>
      <c r="R5833" s="36" t="str">
        <f t="shared" si="1467"/>
        <v>08-Aug-2017</v>
      </c>
      <c r="S5833" s="37">
        <f t="shared" si="1474"/>
        <v>111.55029999999999</v>
      </c>
    </row>
    <row r="5834" spans="1:19">
      <c r="A5834" s="30" t="s">
        <v>11193</v>
      </c>
      <c r="D5834" s="30" t="str">
        <f t="shared" si="1468"/>
        <v>119571</v>
      </c>
      <c r="E5834" s="30">
        <f t="shared" si="1472"/>
        <v>7</v>
      </c>
      <c r="F5834" s="30" t="str">
        <f t="shared" si="1469"/>
        <v>INF209K01VD7</v>
      </c>
      <c r="G5834" s="30">
        <f t="shared" si="1473"/>
        <v>20</v>
      </c>
      <c r="H5834" s="30" t="str">
        <f t="shared" si="1470"/>
        <v>-</v>
      </c>
      <c r="I5834" s="30">
        <f t="shared" si="1459"/>
        <v>22</v>
      </c>
      <c r="J5834" s="35" t="str">
        <f t="shared" si="1471"/>
        <v>Birla Sun Life Cash Plus - Dividend - Direct Plan</v>
      </c>
      <c r="K5834" s="35">
        <f t="shared" si="1460"/>
        <v>72</v>
      </c>
      <c r="L5834" s="30" t="str">
        <f t="shared" si="1461"/>
        <v>145.2363</v>
      </c>
      <c r="M5834" s="30">
        <f t="shared" si="1462"/>
        <v>81</v>
      </c>
      <c r="N5834" s="30" t="str">
        <f t="shared" si="1463"/>
        <v>145.2363</v>
      </c>
      <c r="O5834" s="30">
        <f t="shared" si="1464"/>
        <v>90</v>
      </c>
      <c r="P5834" s="30" t="str">
        <f t="shared" si="1465"/>
        <v>145.2363</v>
      </c>
      <c r="Q5834" s="30">
        <f t="shared" si="1466"/>
        <v>99</v>
      </c>
      <c r="R5834" s="36" t="str">
        <f t="shared" si="1467"/>
        <v>08-Aug-2017</v>
      </c>
      <c r="S5834" s="37">
        <f t="shared" si="1474"/>
        <v>145.2363</v>
      </c>
    </row>
    <row r="5835" spans="1:19">
      <c r="A5835" s="30" t="s">
        <v>11194</v>
      </c>
      <c r="D5835" s="30" t="str">
        <f t="shared" si="1468"/>
        <v>100047</v>
      </c>
      <c r="E5835" s="30">
        <f t="shared" si="1472"/>
        <v>7</v>
      </c>
      <c r="F5835" s="30" t="str">
        <f t="shared" si="1469"/>
        <v>INF209K01RU9</v>
      </c>
      <c r="G5835" s="30">
        <f t="shared" si="1473"/>
        <v>20</v>
      </c>
      <c r="H5835" s="30" t="str">
        <f t="shared" si="1470"/>
        <v>-</v>
      </c>
      <c r="I5835" s="30">
        <f t="shared" si="1459"/>
        <v>22</v>
      </c>
      <c r="J5835" s="35" t="str">
        <f t="shared" si="1471"/>
        <v>Birla Sun Life Cash Plus - Growth</v>
      </c>
      <c r="K5835" s="35">
        <f t="shared" si="1460"/>
        <v>56</v>
      </c>
      <c r="L5835" s="30" t="str">
        <f t="shared" si="1461"/>
        <v>266.6206</v>
      </c>
      <c r="M5835" s="30">
        <f t="shared" si="1462"/>
        <v>65</v>
      </c>
      <c r="N5835" s="30" t="str">
        <f t="shared" si="1463"/>
        <v>266.6206</v>
      </c>
      <c r="O5835" s="30">
        <f t="shared" si="1464"/>
        <v>74</v>
      </c>
      <c r="P5835" s="30" t="str">
        <f t="shared" si="1465"/>
        <v>266.6206</v>
      </c>
      <c r="Q5835" s="30">
        <f t="shared" si="1466"/>
        <v>83</v>
      </c>
      <c r="R5835" s="36" t="str">
        <f t="shared" si="1467"/>
        <v>08-Aug-2017</v>
      </c>
      <c r="S5835" s="37">
        <f t="shared" si="1474"/>
        <v>266.62060000000002</v>
      </c>
    </row>
    <row r="5836" spans="1:19">
      <c r="A5836" s="30" t="s">
        <v>11195</v>
      </c>
      <c r="D5836" s="30" t="str">
        <f t="shared" si="1468"/>
        <v>119568</v>
      </c>
      <c r="E5836" s="30">
        <f t="shared" si="1472"/>
        <v>7</v>
      </c>
      <c r="F5836" s="30" t="str">
        <f t="shared" si="1469"/>
        <v>INF209K01VA3</v>
      </c>
      <c r="G5836" s="30">
        <f t="shared" si="1473"/>
        <v>20</v>
      </c>
      <c r="H5836" s="30" t="str">
        <f t="shared" si="1470"/>
        <v>-</v>
      </c>
      <c r="I5836" s="30">
        <f t="shared" si="1459"/>
        <v>22</v>
      </c>
      <c r="J5836" s="35" t="str">
        <f t="shared" si="1471"/>
        <v>Birla Sun Life Cash Plus - Growth - Direct Plan</v>
      </c>
      <c r="K5836" s="35">
        <f t="shared" si="1460"/>
        <v>70</v>
      </c>
      <c r="L5836" s="30" t="str">
        <f t="shared" si="1461"/>
        <v>267.5060</v>
      </c>
      <c r="M5836" s="30">
        <f t="shared" si="1462"/>
        <v>79</v>
      </c>
      <c r="N5836" s="30" t="str">
        <f t="shared" si="1463"/>
        <v>267.5060</v>
      </c>
      <c r="O5836" s="30">
        <f t="shared" si="1464"/>
        <v>88</v>
      </c>
      <c r="P5836" s="30" t="str">
        <f t="shared" si="1465"/>
        <v>267.5060</v>
      </c>
      <c r="Q5836" s="30">
        <f t="shared" si="1466"/>
        <v>97</v>
      </c>
      <c r="R5836" s="36" t="str">
        <f t="shared" si="1467"/>
        <v>08-Aug-2017</v>
      </c>
      <c r="S5836" s="37">
        <f t="shared" si="1474"/>
        <v>267.50599999999997</v>
      </c>
    </row>
    <row r="5837" spans="1:19">
      <c r="A5837" s="30" t="s">
        <v>11196</v>
      </c>
      <c r="D5837" s="30" t="str">
        <f t="shared" si="1468"/>
        <v>100041</v>
      </c>
      <c r="E5837" s="30">
        <f t="shared" si="1472"/>
        <v>7</v>
      </c>
      <c r="F5837" s="30" t="str">
        <f t="shared" si="1469"/>
        <v>-</v>
      </c>
      <c r="G5837" s="30">
        <f t="shared" si="1473"/>
        <v>9</v>
      </c>
      <c r="H5837" s="30" t="str">
        <f t="shared" si="1470"/>
        <v>INF209K01KN9</v>
      </c>
      <c r="I5837" s="30">
        <f t="shared" ref="I5837:I5900" si="1475">IF($D5837="","",G5837+LEN(H5837)+1)</f>
        <v>22</v>
      </c>
      <c r="J5837" s="35" t="str">
        <f t="shared" si="1471"/>
        <v>Birla Sun Life Cash Plus - Institutional Dividend</v>
      </c>
      <c r="K5837" s="35">
        <f t="shared" ref="K5837:K5900" si="1476">IF($D5837="","",I5837+LEN(J5837)+1)</f>
        <v>72</v>
      </c>
      <c r="L5837" s="30" t="str">
        <f t="shared" ref="L5837:L5900" si="1477">IF($D5837="","",MID($A5837,K5837+1,SEARCH(";",$A5837,K5837+1)-K5837-1))</f>
        <v>108.0230</v>
      </c>
      <c r="M5837" s="30">
        <f t="shared" ref="M5837:M5900" si="1478">IF($D5837="","",K5837+LEN(L5837)+1)</f>
        <v>81</v>
      </c>
      <c r="N5837" s="30" t="str">
        <f t="shared" ref="N5837:N5900" si="1479">IF($D5837="","",MID($A5837,M5837+1,SEARCH(";",$A5837,M5837+1)-M5837-1))</f>
        <v>108.0230</v>
      </c>
      <c r="O5837" s="30">
        <f t="shared" ref="O5837:O5900" si="1480">IF($D5837="","",M5837+LEN(N5837)+1)</f>
        <v>90</v>
      </c>
      <c r="P5837" s="30" t="str">
        <f t="shared" ref="P5837:P5900" si="1481">IF($D5837="","",MID($A5837,O5837+1,SEARCH(";",$A5837,O5837+1)-O5837-1))</f>
        <v>108.0230</v>
      </c>
      <c r="Q5837" s="30">
        <f t="shared" ref="Q5837:Q5900" si="1482">IF($D5837="","",O5837+LEN(P5837)+1)</f>
        <v>99</v>
      </c>
      <c r="R5837" s="36" t="str">
        <f t="shared" ref="R5837:R5900" si="1483">IF($D5837="","",MID($A5837,Q5837+1,15))</f>
        <v>08-Aug-2017</v>
      </c>
      <c r="S5837" s="37">
        <f t="shared" si="1474"/>
        <v>108.023</v>
      </c>
    </row>
    <row r="5838" spans="1:19">
      <c r="A5838" s="30" t="s">
        <v>11197</v>
      </c>
      <c r="D5838" s="30" t="str">
        <f t="shared" si="1468"/>
        <v>100051</v>
      </c>
      <c r="E5838" s="30">
        <f t="shared" si="1472"/>
        <v>7</v>
      </c>
      <c r="F5838" s="30" t="str">
        <f t="shared" si="1469"/>
        <v>INF209K01KU4</v>
      </c>
      <c r="G5838" s="30">
        <f t="shared" si="1473"/>
        <v>20</v>
      </c>
      <c r="H5838" s="30" t="str">
        <f t="shared" si="1470"/>
        <v>INF209K01KV2</v>
      </c>
      <c r="I5838" s="30">
        <f t="shared" si="1475"/>
        <v>33</v>
      </c>
      <c r="J5838" s="35" t="str">
        <f t="shared" si="1471"/>
        <v>Birla Sun Life Cash Plus - Weekly Dividend</v>
      </c>
      <c r="K5838" s="35">
        <f t="shared" si="1476"/>
        <v>76</v>
      </c>
      <c r="L5838" s="30" t="str">
        <f t="shared" si="1477"/>
        <v>100.2963</v>
      </c>
      <c r="M5838" s="30">
        <f t="shared" si="1478"/>
        <v>85</v>
      </c>
      <c r="N5838" s="30" t="str">
        <f t="shared" si="1479"/>
        <v>100.2963</v>
      </c>
      <c r="O5838" s="30">
        <f t="shared" si="1480"/>
        <v>94</v>
      </c>
      <c r="P5838" s="30" t="str">
        <f t="shared" si="1481"/>
        <v>100.2963</v>
      </c>
      <c r="Q5838" s="30">
        <f t="shared" si="1482"/>
        <v>103</v>
      </c>
      <c r="R5838" s="36" t="str">
        <f t="shared" si="1483"/>
        <v>08-Aug-2017</v>
      </c>
      <c r="S5838" s="37">
        <f t="shared" si="1474"/>
        <v>100.2963</v>
      </c>
    </row>
    <row r="5839" spans="1:19">
      <c r="A5839" s="30" t="s">
        <v>11198</v>
      </c>
      <c r="D5839" s="30" t="str">
        <f t="shared" si="1468"/>
        <v>119570</v>
      </c>
      <c r="E5839" s="30">
        <f t="shared" si="1472"/>
        <v>7</v>
      </c>
      <c r="F5839" s="30" t="str">
        <f t="shared" si="1469"/>
        <v>INF209K01VC9</v>
      </c>
      <c r="G5839" s="30">
        <f t="shared" si="1473"/>
        <v>20</v>
      </c>
      <c r="H5839" s="30" t="str">
        <f t="shared" si="1470"/>
        <v>-</v>
      </c>
      <c r="I5839" s="30">
        <f t="shared" si="1475"/>
        <v>22</v>
      </c>
      <c r="J5839" s="35" t="str">
        <f t="shared" si="1471"/>
        <v>Birla Sun Life Cash Plus - Weekly Dividend - Direct Plan</v>
      </c>
      <c r="K5839" s="35">
        <f t="shared" si="1476"/>
        <v>79</v>
      </c>
      <c r="L5839" s="30" t="str">
        <f t="shared" si="1477"/>
        <v>100.2972</v>
      </c>
      <c r="M5839" s="30">
        <f t="shared" si="1478"/>
        <v>88</v>
      </c>
      <c r="N5839" s="30" t="str">
        <f t="shared" si="1479"/>
        <v>100.2972</v>
      </c>
      <c r="O5839" s="30">
        <f t="shared" si="1480"/>
        <v>97</v>
      </c>
      <c r="P5839" s="30" t="str">
        <f t="shared" si="1481"/>
        <v>100.2972</v>
      </c>
      <c r="Q5839" s="30">
        <f t="shared" si="1482"/>
        <v>106</v>
      </c>
      <c r="R5839" s="36" t="str">
        <f t="shared" si="1483"/>
        <v>08-Aug-2017</v>
      </c>
      <c r="S5839" s="37">
        <f t="shared" si="1474"/>
        <v>100.2972</v>
      </c>
    </row>
    <row r="5840" spans="1:19">
      <c r="A5840" s="30" t="s">
        <v>11199</v>
      </c>
      <c r="D5840" s="30" t="str">
        <f t="shared" si="1468"/>
        <v>112014</v>
      </c>
      <c r="E5840" s="30">
        <f t="shared" si="1472"/>
        <v>7</v>
      </c>
      <c r="F5840" s="30" t="str">
        <f t="shared" si="1469"/>
        <v>INF209K01KZ3</v>
      </c>
      <c r="G5840" s="30">
        <f t="shared" si="1473"/>
        <v>20</v>
      </c>
      <c r="H5840" s="30" t="str">
        <f t="shared" si="1470"/>
        <v>-</v>
      </c>
      <c r="I5840" s="30">
        <f t="shared" si="1475"/>
        <v>22</v>
      </c>
      <c r="J5840" s="35" t="str">
        <f t="shared" si="1471"/>
        <v>Birla Sun Life Cash Plus- Discipline Advantage Plan</v>
      </c>
      <c r="K5840" s="35">
        <f t="shared" si="1476"/>
        <v>74</v>
      </c>
      <c r="L5840" s="30" t="str">
        <f t="shared" si="1477"/>
        <v>179.1710</v>
      </c>
      <c r="M5840" s="30">
        <f t="shared" si="1478"/>
        <v>83</v>
      </c>
      <c r="N5840" s="30" t="str">
        <f t="shared" si="1479"/>
        <v>179.1710</v>
      </c>
      <c r="O5840" s="30">
        <f t="shared" si="1480"/>
        <v>92</v>
      </c>
      <c r="P5840" s="30" t="str">
        <f t="shared" si="1481"/>
        <v>179.1710</v>
      </c>
      <c r="Q5840" s="30">
        <f t="shared" si="1482"/>
        <v>101</v>
      </c>
      <c r="R5840" s="36" t="str">
        <f t="shared" si="1483"/>
        <v>08-Aug-2017</v>
      </c>
      <c r="S5840" s="37">
        <f t="shared" si="1474"/>
        <v>179.17099999999999</v>
      </c>
    </row>
    <row r="5841" spans="1:19">
      <c r="A5841" s="30" t="s">
        <v>11200</v>
      </c>
      <c r="D5841" s="30" t="str">
        <f t="shared" si="1468"/>
        <v>100043</v>
      </c>
      <c r="E5841" s="30">
        <f t="shared" si="1472"/>
        <v>7</v>
      </c>
      <c r="F5841" s="30" t="str">
        <f t="shared" si="1469"/>
        <v>INF209K01RT1</v>
      </c>
      <c r="G5841" s="30">
        <f t="shared" si="1473"/>
        <v>20</v>
      </c>
      <c r="H5841" s="30" t="str">
        <f t="shared" si="1470"/>
        <v>-</v>
      </c>
      <c r="I5841" s="30">
        <f t="shared" si="1475"/>
        <v>22</v>
      </c>
      <c r="J5841" s="35" t="str">
        <f t="shared" si="1471"/>
        <v>Birla Sun Life Cash Plus-Institutional (Growth)</v>
      </c>
      <c r="K5841" s="35">
        <f t="shared" si="1476"/>
        <v>70</v>
      </c>
      <c r="L5841" s="30" t="str">
        <f t="shared" si="1477"/>
        <v>444.0022</v>
      </c>
      <c r="M5841" s="30">
        <f t="shared" si="1478"/>
        <v>79</v>
      </c>
      <c r="N5841" s="30" t="str">
        <f t="shared" si="1479"/>
        <v>444.0022</v>
      </c>
      <c r="O5841" s="30">
        <f t="shared" si="1480"/>
        <v>88</v>
      </c>
      <c r="P5841" s="30" t="str">
        <f t="shared" si="1481"/>
        <v>444.0022</v>
      </c>
      <c r="Q5841" s="30">
        <f t="shared" si="1482"/>
        <v>97</v>
      </c>
      <c r="R5841" s="36" t="str">
        <f t="shared" si="1483"/>
        <v>08-Aug-2017</v>
      </c>
      <c r="S5841" s="37">
        <f t="shared" si="1474"/>
        <v>444.00220000000002</v>
      </c>
    </row>
    <row r="5842" spans="1:19">
      <c r="A5842" s="30" t="s">
        <v>11201</v>
      </c>
      <c r="D5842" s="30" t="str">
        <f t="shared" si="1468"/>
        <v>100048</v>
      </c>
      <c r="E5842" s="30">
        <f t="shared" si="1472"/>
        <v>7</v>
      </c>
      <c r="F5842" s="30" t="str">
        <f t="shared" si="1469"/>
        <v>INF209K01KX8</v>
      </c>
      <c r="G5842" s="30">
        <f t="shared" si="1473"/>
        <v>20</v>
      </c>
      <c r="H5842" s="30" t="str">
        <f t="shared" si="1470"/>
        <v>INF209K01KY6</v>
      </c>
      <c r="I5842" s="30">
        <f t="shared" si="1475"/>
        <v>33</v>
      </c>
      <c r="J5842" s="35" t="str">
        <f t="shared" si="1471"/>
        <v>Birla Sun Life Cash Plus-Institutional -  Weekly Dividend</v>
      </c>
      <c r="K5842" s="35">
        <f t="shared" si="1476"/>
        <v>91</v>
      </c>
      <c r="L5842" s="30" t="str">
        <f t="shared" si="1477"/>
        <v>108.1449</v>
      </c>
      <c r="M5842" s="30">
        <f t="shared" si="1478"/>
        <v>100</v>
      </c>
      <c r="N5842" s="30" t="str">
        <f t="shared" si="1479"/>
        <v>108.1449</v>
      </c>
      <c r="O5842" s="30">
        <f t="shared" si="1480"/>
        <v>109</v>
      </c>
      <c r="P5842" s="30" t="str">
        <f t="shared" si="1481"/>
        <v>108.1449</v>
      </c>
      <c r="Q5842" s="30">
        <f t="shared" si="1482"/>
        <v>118</v>
      </c>
      <c r="R5842" s="36" t="str">
        <f t="shared" si="1483"/>
        <v>08-Aug-2017</v>
      </c>
      <c r="S5842" s="37">
        <f t="shared" si="1474"/>
        <v>108.14490000000001</v>
      </c>
    </row>
    <row r="5843" spans="1:19">
      <c r="A5843" s="30" t="s">
        <v>434</v>
      </c>
      <c r="D5843" s="30" t="str">
        <f t="shared" si="1468"/>
        <v>100049</v>
      </c>
      <c r="E5843" s="30">
        <f t="shared" si="1472"/>
        <v>7</v>
      </c>
      <c r="F5843" s="30" t="str">
        <f t="shared" si="1469"/>
        <v>-</v>
      </c>
      <c r="G5843" s="30">
        <f t="shared" si="1473"/>
        <v>9</v>
      </c>
      <c r="H5843" s="30" t="str">
        <f t="shared" si="1470"/>
        <v>-</v>
      </c>
      <c r="I5843" s="30">
        <f t="shared" si="1475"/>
        <v>11</v>
      </c>
      <c r="J5843" s="35" t="str">
        <f t="shared" si="1471"/>
        <v>Birla Sun Life Cash Plus-Institutional - Fortnightly Dividend</v>
      </c>
      <c r="K5843" s="35">
        <f t="shared" si="1476"/>
        <v>73</v>
      </c>
      <c r="L5843" s="30" t="str">
        <f t="shared" si="1477"/>
        <v>10.8210</v>
      </c>
      <c r="M5843" s="30">
        <f t="shared" si="1478"/>
        <v>81</v>
      </c>
      <c r="N5843" s="30" t="str">
        <f t="shared" si="1479"/>
        <v>10.8210</v>
      </c>
      <c r="O5843" s="30">
        <f t="shared" si="1480"/>
        <v>89</v>
      </c>
      <c r="P5843" s="30" t="str">
        <f t="shared" si="1481"/>
        <v>10.8210</v>
      </c>
      <c r="Q5843" s="30">
        <f t="shared" si="1482"/>
        <v>97</v>
      </c>
      <c r="R5843" s="36" t="str">
        <f t="shared" si="1483"/>
        <v>11-Feb-2011</v>
      </c>
      <c r="S5843" s="37">
        <f t="shared" si="1474"/>
        <v>10.821</v>
      </c>
    </row>
    <row r="5844" spans="1:19" ht="26">
      <c r="A5844" s="30" t="s">
        <v>435</v>
      </c>
      <c r="D5844" s="30" t="str">
        <f t="shared" si="1468"/>
        <v>100052</v>
      </c>
      <c r="E5844" s="30">
        <f t="shared" si="1472"/>
        <v>7</v>
      </c>
      <c r="F5844" s="30" t="str">
        <f t="shared" si="1469"/>
        <v>-</v>
      </c>
      <c r="G5844" s="30">
        <f t="shared" si="1473"/>
        <v>9</v>
      </c>
      <c r="H5844" s="30" t="str">
        <f t="shared" si="1470"/>
        <v>-</v>
      </c>
      <c r="I5844" s="30">
        <f t="shared" si="1475"/>
        <v>11</v>
      </c>
      <c r="J5844" s="35" t="str">
        <f t="shared" si="1471"/>
        <v>Birla Sun Life Cash Plus-Institutional Premium - Fortnightly Dividend</v>
      </c>
      <c r="K5844" s="35">
        <f t="shared" si="1476"/>
        <v>81</v>
      </c>
      <c r="L5844" s="30" t="str">
        <f t="shared" si="1477"/>
        <v>10.0000</v>
      </c>
      <c r="M5844" s="30">
        <f t="shared" si="1478"/>
        <v>89</v>
      </c>
      <c r="N5844" s="30" t="str">
        <f t="shared" si="1479"/>
        <v>10.0000</v>
      </c>
      <c r="O5844" s="30">
        <f t="shared" si="1480"/>
        <v>97</v>
      </c>
      <c r="P5844" s="30" t="str">
        <f t="shared" si="1481"/>
        <v>10.0000</v>
      </c>
      <c r="Q5844" s="30">
        <f t="shared" si="1482"/>
        <v>105</v>
      </c>
      <c r="R5844" s="36" t="str">
        <f t="shared" si="1483"/>
        <v>16-Feb-2011</v>
      </c>
      <c r="S5844" s="37">
        <f t="shared" si="1474"/>
        <v>10</v>
      </c>
    </row>
    <row r="5845" spans="1:19" ht="26">
      <c r="A5845" s="30" t="s">
        <v>436</v>
      </c>
      <c r="D5845" s="30" t="str">
        <f t="shared" si="1468"/>
        <v>100053</v>
      </c>
      <c r="E5845" s="30">
        <f t="shared" si="1472"/>
        <v>7</v>
      </c>
      <c r="F5845" s="30" t="str">
        <f t="shared" si="1469"/>
        <v>-</v>
      </c>
      <c r="G5845" s="30">
        <f t="shared" si="1473"/>
        <v>9</v>
      </c>
      <c r="H5845" s="30" t="str">
        <f t="shared" si="1470"/>
        <v>-</v>
      </c>
      <c r="I5845" s="30">
        <f t="shared" si="1475"/>
        <v>11</v>
      </c>
      <c r="J5845" s="35" t="str">
        <f t="shared" si="1471"/>
        <v>Birla Sun Life Cash Plus-Institutional Premium Plan-Monthly Dividend</v>
      </c>
      <c r="K5845" s="35">
        <f t="shared" si="1476"/>
        <v>80</v>
      </c>
      <c r="L5845" s="30" t="str">
        <f t="shared" si="1477"/>
        <v>10.0000</v>
      </c>
      <c r="M5845" s="30">
        <f t="shared" si="1478"/>
        <v>88</v>
      </c>
      <c r="N5845" s="30" t="str">
        <f t="shared" si="1479"/>
        <v>10.0000</v>
      </c>
      <c r="O5845" s="30">
        <f t="shared" si="1480"/>
        <v>96</v>
      </c>
      <c r="P5845" s="30" t="str">
        <f t="shared" si="1481"/>
        <v>10.0000</v>
      </c>
      <c r="Q5845" s="30">
        <f t="shared" si="1482"/>
        <v>104</v>
      </c>
      <c r="R5845" s="36" t="str">
        <f t="shared" si="1483"/>
        <v>15-Feb-2011</v>
      </c>
      <c r="S5845" s="37">
        <f t="shared" si="1474"/>
        <v>10</v>
      </c>
    </row>
    <row r="5846" spans="1:19">
      <c r="A5846" s="30" t="s">
        <v>11202</v>
      </c>
      <c r="D5846" s="30" t="str">
        <f t="shared" si="1468"/>
        <v>100044</v>
      </c>
      <c r="E5846" s="30">
        <f t="shared" si="1472"/>
        <v>7</v>
      </c>
      <c r="F5846" s="30" t="str">
        <f t="shared" si="1469"/>
        <v>-</v>
      </c>
      <c r="G5846" s="30">
        <f t="shared" si="1473"/>
        <v>9</v>
      </c>
      <c r="H5846" s="30" t="str">
        <f t="shared" si="1470"/>
        <v>INF209K01KP4</v>
      </c>
      <c r="I5846" s="30">
        <f t="shared" si="1475"/>
        <v>22</v>
      </c>
      <c r="J5846" s="35" t="str">
        <f t="shared" si="1471"/>
        <v>Birla Sun Life Cash Plus-Retail (Dividend)</v>
      </c>
      <c r="K5846" s="35">
        <f t="shared" si="1476"/>
        <v>65</v>
      </c>
      <c r="L5846" s="30" t="str">
        <f t="shared" si="1477"/>
        <v>163.6940</v>
      </c>
      <c r="M5846" s="30">
        <f t="shared" si="1478"/>
        <v>74</v>
      </c>
      <c r="N5846" s="30" t="str">
        <f t="shared" si="1479"/>
        <v>163.6940</v>
      </c>
      <c r="O5846" s="30">
        <f t="shared" si="1480"/>
        <v>83</v>
      </c>
      <c r="P5846" s="30" t="str">
        <f t="shared" si="1481"/>
        <v>163.6940</v>
      </c>
      <c r="Q5846" s="30">
        <f t="shared" si="1482"/>
        <v>92</v>
      </c>
      <c r="R5846" s="36" t="str">
        <f t="shared" si="1483"/>
        <v>08-Aug-2017</v>
      </c>
      <c r="S5846" s="37">
        <f t="shared" si="1474"/>
        <v>163.69399999999999</v>
      </c>
    </row>
    <row r="5847" spans="1:19">
      <c r="A5847" s="30" t="s">
        <v>11203</v>
      </c>
      <c r="D5847" s="30" t="str">
        <f t="shared" si="1468"/>
        <v>100042</v>
      </c>
      <c r="E5847" s="30">
        <f t="shared" si="1472"/>
        <v>7</v>
      </c>
      <c r="F5847" s="30" t="str">
        <f t="shared" si="1469"/>
        <v>INF209K01ME4</v>
      </c>
      <c r="G5847" s="30">
        <f t="shared" si="1473"/>
        <v>20</v>
      </c>
      <c r="H5847" s="30" t="str">
        <f t="shared" si="1470"/>
        <v>-</v>
      </c>
      <c r="I5847" s="30">
        <f t="shared" si="1475"/>
        <v>22</v>
      </c>
      <c r="J5847" s="35" t="str">
        <f t="shared" si="1471"/>
        <v>Birla Sun Life Cash Plus-Retail (Growth)</v>
      </c>
      <c r="K5847" s="35">
        <f t="shared" si="1476"/>
        <v>63</v>
      </c>
      <c r="L5847" s="30" t="str">
        <f t="shared" si="1477"/>
        <v>432.6637</v>
      </c>
      <c r="M5847" s="30">
        <f t="shared" si="1478"/>
        <v>72</v>
      </c>
      <c r="N5847" s="30" t="str">
        <f t="shared" si="1479"/>
        <v>432.6637</v>
      </c>
      <c r="O5847" s="30">
        <f t="shared" si="1480"/>
        <v>81</v>
      </c>
      <c r="P5847" s="30" t="str">
        <f t="shared" si="1481"/>
        <v>432.6637</v>
      </c>
      <c r="Q5847" s="30">
        <f t="shared" si="1482"/>
        <v>90</v>
      </c>
      <c r="R5847" s="36" t="str">
        <f t="shared" si="1483"/>
        <v>08-Aug-2017</v>
      </c>
      <c r="S5847" s="37">
        <f t="shared" si="1474"/>
        <v>432.66370000000001</v>
      </c>
    </row>
    <row r="5848" spans="1:19">
      <c r="A5848" s="30" t="s">
        <v>11204</v>
      </c>
      <c r="D5848" s="30" t="str">
        <f t="shared" si="1468"/>
        <v>101973</v>
      </c>
      <c r="E5848" s="30">
        <f t="shared" si="1472"/>
        <v>7</v>
      </c>
      <c r="F5848" s="30" t="str">
        <f t="shared" si="1469"/>
        <v>-</v>
      </c>
      <c r="G5848" s="30">
        <f t="shared" si="1473"/>
        <v>9</v>
      </c>
      <c r="H5848" s="30" t="str">
        <f t="shared" si="1470"/>
        <v>INF209K01KB4</v>
      </c>
      <c r="I5848" s="30">
        <f t="shared" si="1475"/>
        <v>22</v>
      </c>
      <c r="J5848" s="35" t="str">
        <f t="shared" si="1471"/>
        <v>Birla Sun Life Floating Rate - Short Term - Daily Dividend</v>
      </c>
      <c r="K5848" s="35">
        <f t="shared" si="1476"/>
        <v>81</v>
      </c>
      <c r="L5848" s="30" t="str">
        <f t="shared" si="1477"/>
        <v>100.0200</v>
      </c>
      <c r="M5848" s="30">
        <f t="shared" si="1478"/>
        <v>90</v>
      </c>
      <c r="N5848" s="30" t="str">
        <f t="shared" si="1479"/>
        <v>100.0200</v>
      </c>
      <c r="O5848" s="30">
        <f t="shared" si="1480"/>
        <v>99</v>
      </c>
      <c r="P5848" s="30" t="str">
        <f t="shared" si="1481"/>
        <v>100.0200</v>
      </c>
      <c r="Q5848" s="30">
        <f t="shared" si="1482"/>
        <v>108</v>
      </c>
      <c r="R5848" s="36" t="str">
        <f t="shared" si="1483"/>
        <v>08-Aug-2017</v>
      </c>
      <c r="S5848" s="37">
        <f t="shared" si="1474"/>
        <v>100.02</v>
      </c>
    </row>
    <row r="5849" spans="1:19" ht="26">
      <c r="A5849" s="30" t="s">
        <v>11205</v>
      </c>
      <c r="D5849" s="30" t="str">
        <f t="shared" si="1468"/>
        <v>119513</v>
      </c>
      <c r="E5849" s="30">
        <f t="shared" si="1472"/>
        <v>7</v>
      </c>
      <c r="F5849" s="30" t="str">
        <f t="shared" si="1469"/>
        <v>INF209K01UT5</v>
      </c>
      <c r="G5849" s="30">
        <f t="shared" si="1473"/>
        <v>20</v>
      </c>
      <c r="H5849" s="30" t="str">
        <f t="shared" si="1470"/>
        <v>-</v>
      </c>
      <c r="I5849" s="30">
        <f t="shared" si="1475"/>
        <v>22</v>
      </c>
      <c r="J5849" s="35" t="str">
        <f t="shared" si="1471"/>
        <v>Birla Sun Life Floating Rate - Short Term - Daily Dividend - Direct Plan</v>
      </c>
      <c r="K5849" s="35">
        <f t="shared" si="1476"/>
        <v>95</v>
      </c>
      <c r="L5849" s="30" t="str">
        <f t="shared" si="1477"/>
        <v>100.0200</v>
      </c>
      <c r="M5849" s="30">
        <f t="shared" si="1478"/>
        <v>104</v>
      </c>
      <c r="N5849" s="30" t="str">
        <f t="shared" si="1479"/>
        <v>100.0200</v>
      </c>
      <c r="O5849" s="30">
        <f t="shared" si="1480"/>
        <v>113</v>
      </c>
      <c r="P5849" s="30" t="str">
        <f t="shared" si="1481"/>
        <v>100.0200</v>
      </c>
      <c r="Q5849" s="30">
        <f t="shared" si="1482"/>
        <v>122</v>
      </c>
      <c r="R5849" s="36" t="str">
        <f t="shared" si="1483"/>
        <v>08-Aug-2017</v>
      </c>
      <c r="S5849" s="37">
        <f t="shared" si="1474"/>
        <v>100.02</v>
      </c>
    </row>
    <row r="5850" spans="1:19">
      <c r="A5850" s="30" t="s">
        <v>11206</v>
      </c>
      <c r="D5850" s="30" t="str">
        <f t="shared" si="1468"/>
        <v>101976</v>
      </c>
      <c r="E5850" s="30">
        <f t="shared" si="1472"/>
        <v>7</v>
      </c>
      <c r="F5850" s="30" t="str">
        <f t="shared" si="1469"/>
        <v>INF209K01RV7</v>
      </c>
      <c r="G5850" s="30">
        <f t="shared" si="1473"/>
        <v>20</v>
      </c>
      <c r="H5850" s="30" t="str">
        <f t="shared" si="1470"/>
        <v>-</v>
      </c>
      <c r="I5850" s="30">
        <f t="shared" si="1475"/>
        <v>22</v>
      </c>
      <c r="J5850" s="35" t="str">
        <f t="shared" si="1471"/>
        <v>Birla Sun Life Floating Rate - Short Term - Growth</v>
      </c>
      <c r="K5850" s="35">
        <f t="shared" si="1476"/>
        <v>73</v>
      </c>
      <c r="L5850" s="30" t="str">
        <f t="shared" si="1477"/>
        <v>221.3770</v>
      </c>
      <c r="M5850" s="30">
        <f t="shared" si="1478"/>
        <v>82</v>
      </c>
      <c r="N5850" s="30" t="str">
        <f t="shared" si="1479"/>
        <v>221.3770</v>
      </c>
      <c r="O5850" s="30">
        <f t="shared" si="1480"/>
        <v>91</v>
      </c>
      <c r="P5850" s="30" t="str">
        <f t="shared" si="1481"/>
        <v>221.3770</v>
      </c>
      <c r="Q5850" s="30">
        <f t="shared" si="1482"/>
        <v>100</v>
      </c>
      <c r="R5850" s="36" t="str">
        <f t="shared" si="1483"/>
        <v>08-Aug-2017</v>
      </c>
      <c r="S5850" s="37">
        <f t="shared" si="1474"/>
        <v>221.37700000000001</v>
      </c>
    </row>
    <row r="5851" spans="1:19">
      <c r="A5851" s="30" t="s">
        <v>11207</v>
      </c>
      <c r="D5851" s="30" t="str">
        <f t="shared" si="1468"/>
        <v>119511</v>
      </c>
      <c r="E5851" s="30">
        <f t="shared" si="1472"/>
        <v>7</v>
      </c>
      <c r="F5851" s="30" t="str">
        <f t="shared" si="1469"/>
        <v>INF209K01UU3</v>
      </c>
      <c r="G5851" s="30">
        <f t="shared" si="1473"/>
        <v>20</v>
      </c>
      <c r="H5851" s="30" t="str">
        <f t="shared" si="1470"/>
        <v>-</v>
      </c>
      <c r="I5851" s="30">
        <f t="shared" si="1475"/>
        <v>22</v>
      </c>
      <c r="J5851" s="35" t="str">
        <f t="shared" si="1471"/>
        <v>Birla Sun Life Floating Rate - Short Term - Growth - Direct Plan</v>
      </c>
      <c r="K5851" s="35">
        <f t="shared" si="1476"/>
        <v>87</v>
      </c>
      <c r="L5851" s="30" t="str">
        <f t="shared" si="1477"/>
        <v>222.0845</v>
      </c>
      <c r="M5851" s="30">
        <f t="shared" si="1478"/>
        <v>96</v>
      </c>
      <c r="N5851" s="30" t="str">
        <f t="shared" si="1479"/>
        <v>222.0845</v>
      </c>
      <c r="O5851" s="30">
        <f t="shared" si="1480"/>
        <v>105</v>
      </c>
      <c r="P5851" s="30" t="str">
        <f t="shared" si="1481"/>
        <v>222.0845</v>
      </c>
      <c r="Q5851" s="30">
        <f t="shared" si="1482"/>
        <v>114</v>
      </c>
      <c r="R5851" s="36" t="str">
        <f t="shared" si="1483"/>
        <v>08-Aug-2017</v>
      </c>
      <c r="S5851" s="37">
        <f t="shared" si="1474"/>
        <v>222.08449999999999</v>
      </c>
    </row>
    <row r="5852" spans="1:19">
      <c r="A5852" s="30" t="s">
        <v>11208</v>
      </c>
      <c r="D5852" s="30" t="str">
        <f t="shared" si="1468"/>
        <v>101972</v>
      </c>
      <c r="E5852" s="30">
        <f t="shared" si="1472"/>
        <v>7</v>
      </c>
      <c r="F5852" s="30" t="str">
        <f t="shared" si="1469"/>
        <v>-</v>
      </c>
      <c r="G5852" s="30">
        <f t="shared" si="1473"/>
        <v>9</v>
      </c>
      <c r="H5852" s="30" t="str">
        <f t="shared" si="1470"/>
        <v>INF209K01JZ5</v>
      </c>
      <c r="I5852" s="30">
        <f t="shared" si="1475"/>
        <v>22</v>
      </c>
      <c r="J5852" s="35" t="str">
        <f t="shared" si="1471"/>
        <v>Birla Sun Life Floating Rate - Short Term - Retail Daily Dividend</v>
      </c>
      <c r="K5852" s="35">
        <f t="shared" si="1476"/>
        <v>88</v>
      </c>
      <c r="L5852" s="30" t="str">
        <f t="shared" si="1477"/>
        <v>100.0150</v>
      </c>
      <c r="M5852" s="30">
        <f t="shared" si="1478"/>
        <v>97</v>
      </c>
      <c r="N5852" s="30" t="str">
        <f t="shared" si="1479"/>
        <v>100.0150</v>
      </c>
      <c r="O5852" s="30">
        <f t="shared" si="1480"/>
        <v>106</v>
      </c>
      <c r="P5852" s="30" t="str">
        <f t="shared" si="1481"/>
        <v>100.0150</v>
      </c>
      <c r="Q5852" s="30">
        <f t="shared" si="1482"/>
        <v>115</v>
      </c>
      <c r="R5852" s="36" t="str">
        <f t="shared" si="1483"/>
        <v>08-Aug-2017</v>
      </c>
      <c r="S5852" s="37">
        <f t="shared" si="1474"/>
        <v>100.015</v>
      </c>
    </row>
    <row r="5853" spans="1:19">
      <c r="A5853" s="30" t="s">
        <v>11209</v>
      </c>
      <c r="D5853" s="30" t="str">
        <f t="shared" si="1468"/>
        <v>101971</v>
      </c>
      <c r="E5853" s="30">
        <f t="shared" si="1472"/>
        <v>7</v>
      </c>
      <c r="F5853" s="30" t="str">
        <f t="shared" si="1469"/>
        <v>INF209K01MJ3</v>
      </c>
      <c r="G5853" s="30">
        <f t="shared" si="1473"/>
        <v>20</v>
      </c>
      <c r="H5853" s="30" t="str">
        <f t="shared" si="1470"/>
        <v>-</v>
      </c>
      <c r="I5853" s="30">
        <f t="shared" si="1475"/>
        <v>22</v>
      </c>
      <c r="J5853" s="35" t="str">
        <f t="shared" si="1471"/>
        <v>Birla Sun Life Floating Rate - Short Term - Retail Growth</v>
      </c>
      <c r="K5853" s="35">
        <f t="shared" si="1476"/>
        <v>80</v>
      </c>
      <c r="L5853" s="30" t="str">
        <f t="shared" si="1477"/>
        <v>272.8103</v>
      </c>
      <c r="M5853" s="30">
        <f t="shared" si="1478"/>
        <v>89</v>
      </c>
      <c r="N5853" s="30" t="str">
        <f t="shared" si="1479"/>
        <v>272.8103</v>
      </c>
      <c r="O5853" s="30">
        <f t="shared" si="1480"/>
        <v>98</v>
      </c>
      <c r="P5853" s="30" t="str">
        <f t="shared" si="1481"/>
        <v>272.8103</v>
      </c>
      <c r="Q5853" s="30">
        <f t="shared" si="1482"/>
        <v>107</v>
      </c>
      <c r="R5853" s="36" t="str">
        <f t="shared" si="1483"/>
        <v>08-Aug-2017</v>
      </c>
      <c r="S5853" s="37">
        <f t="shared" si="1474"/>
        <v>272.81029999999998</v>
      </c>
    </row>
    <row r="5854" spans="1:19" ht="26">
      <c r="A5854" s="30" t="s">
        <v>11210</v>
      </c>
      <c r="D5854" s="30" t="str">
        <f t="shared" si="1468"/>
        <v>101970</v>
      </c>
      <c r="E5854" s="30">
        <f t="shared" si="1472"/>
        <v>7</v>
      </c>
      <c r="F5854" s="30" t="str">
        <f t="shared" si="1469"/>
        <v>-</v>
      </c>
      <c r="G5854" s="30">
        <f t="shared" si="1473"/>
        <v>9</v>
      </c>
      <c r="H5854" s="30" t="str">
        <f t="shared" si="1470"/>
        <v>INF209K01JY8</v>
      </c>
      <c r="I5854" s="30">
        <f t="shared" si="1475"/>
        <v>22</v>
      </c>
      <c r="J5854" s="35" t="str">
        <f t="shared" si="1471"/>
        <v>Birla Sun Life Floating Rate - Short Term - Retail Weekly Dividend</v>
      </c>
      <c r="K5854" s="35">
        <f t="shared" si="1476"/>
        <v>89</v>
      </c>
      <c r="L5854" s="30" t="str">
        <f t="shared" si="1477"/>
        <v>103.8199</v>
      </c>
      <c r="M5854" s="30">
        <f t="shared" si="1478"/>
        <v>98</v>
      </c>
      <c r="N5854" s="30" t="str">
        <f t="shared" si="1479"/>
        <v>103.8199</v>
      </c>
      <c r="O5854" s="30">
        <f t="shared" si="1480"/>
        <v>107</v>
      </c>
      <c r="P5854" s="30" t="str">
        <f t="shared" si="1481"/>
        <v>103.8199</v>
      </c>
      <c r="Q5854" s="30">
        <f t="shared" si="1482"/>
        <v>116</v>
      </c>
      <c r="R5854" s="36" t="str">
        <f t="shared" si="1483"/>
        <v>08-Aug-2017</v>
      </c>
      <c r="S5854" s="37">
        <f t="shared" si="1474"/>
        <v>103.8199</v>
      </c>
    </row>
    <row r="5855" spans="1:19">
      <c r="A5855" s="30" t="s">
        <v>11211</v>
      </c>
      <c r="D5855" s="30" t="str">
        <f t="shared" si="1468"/>
        <v>101974</v>
      </c>
      <c r="E5855" s="30">
        <f t="shared" si="1472"/>
        <v>7</v>
      </c>
      <c r="F5855" s="30" t="str">
        <f t="shared" si="1469"/>
        <v>-</v>
      </c>
      <c r="G5855" s="30">
        <f t="shared" si="1473"/>
        <v>9</v>
      </c>
      <c r="H5855" s="30" t="str">
        <f t="shared" si="1470"/>
        <v>INF209K01KA6</v>
      </c>
      <c r="I5855" s="30">
        <f t="shared" si="1475"/>
        <v>22</v>
      </c>
      <c r="J5855" s="35" t="str">
        <f t="shared" si="1471"/>
        <v>Birla Sun Life Floating Rate - Short Term - Weekly Dividend</v>
      </c>
      <c r="K5855" s="35">
        <f t="shared" si="1476"/>
        <v>82</v>
      </c>
      <c r="L5855" s="30" t="str">
        <f t="shared" si="1477"/>
        <v>100.1483</v>
      </c>
      <c r="M5855" s="30">
        <f t="shared" si="1478"/>
        <v>91</v>
      </c>
      <c r="N5855" s="30" t="str">
        <f t="shared" si="1479"/>
        <v>100.1483</v>
      </c>
      <c r="O5855" s="30">
        <f t="shared" si="1480"/>
        <v>100</v>
      </c>
      <c r="P5855" s="30" t="str">
        <f t="shared" si="1481"/>
        <v>100.1483</v>
      </c>
      <c r="Q5855" s="30">
        <f t="shared" si="1482"/>
        <v>109</v>
      </c>
      <c r="R5855" s="36" t="str">
        <f t="shared" si="1483"/>
        <v>08-Aug-2017</v>
      </c>
      <c r="S5855" s="37">
        <f t="shared" si="1474"/>
        <v>100.14830000000001</v>
      </c>
    </row>
    <row r="5856" spans="1:19" ht="26">
      <c r="A5856" s="30" t="s">
        <v>11212</v>
      </c>
      <c r="D5856" s="30" t="str">
        <f t="shared" si="1468"/>
        <v>119512</v>
      </c>
      <c r="E5856" s="30">
        <f t="shared" si="1472"/>
        <v>7</v>
      </c>
      <c r="F5856" s="30" t="str">
        <f t="shared" si="1469"/>
        <v>INF209K01UV1</v>
      </c>
      <c r="G5856" s="30">
        <f t="shared" si="1473"/>
        <v>20</v>
      </c>
      <c r="H5856" s="30" t="str">
        <f t="shared" si="1470"/>
        <v>-</v>
      </c>
      <c r="I5856" s="30">
        <f t="shared" si="1475"/>
        <v>22</v>
      </c>
      <c r="J5856" s="35" t="str">
        <f t="shared" si="1471"/>
        <v>Birla Sun Life Floating Rate - Short Term - Weekly Dividend - Direct Plan</v>
      </c>
      <c r="K5856" s="35">
        <f t="shared" si="1476"/>
        <v>96</v>
      </c>
      <c r="L5856" s="30" t="str">
        <f t="shared" si="1477"/>
        <v>100.1495</v>
      </c>
      <c r="M5856" s="30">
        <f t="shared" si="1478"/>
        <v>105</v>
      </c>
      <c r="N5856" s="30" t="str">
        <f t="shared" si="1479"/>
        <v>100.1495</v>
      </c>
      <c r="O5856" s="30">
        <f t="shared" si="1480"/>
        <v>114</v>
      </c>
      <c r="P5856" s="30" t="str">
        <f t="shared" si="1481"/>
        <v>100.1495</v>
      </c>
      <c r="Q5856" s="30">
        <f t="shared" si="1482"/>
        <v>123</v>
      </c>
      <c r="R5856" s="36" t="str">
        <f t="shared" si="1483"/>
        <v>08-Aug-2017</v>
      </c>
      <c r="S5856" s="37">
        <f t="shared" si="1474"/>
        <v>100.1495</v>
      </c>
    </row>
    <row r="5857" spans="1:19" ht="26">
      <c r="A5857" s="30" t="s">
        <v>437</v>
      </c>
      <c r="D5857" s="30" t="str">
        <f t="shared" si="1468"/>
        <v>101975</v>
      </c>
      <c r="E5857" s="30">
        <f t="shared" si="1472"/>
        <v>7</v>
      </c>
      <c r="F5857" s="30" t="str">
        <f t="shared" si="1469"/>
        <v>-</v>
      </c>
      <c r="G5857" s="30">
        <f t="shared" si="1473"/>
        <v>9</v>
      </c>
      <c r="H5857" s="30" t="str">
        <f t="shared" si="1470"/>
        <v>-</v>
      </c>
      <c r="I5857" s="30">
        <f t="shared" si="1475"/>
        <v>11</v>
      </c>
      <c r="J5857" s="35" t="str">
        <f t="shared" si="1471"/>
        <v>Birla Sun Life Floating Rate Fund-Short Term Plan-Institutional Fortnightly Dividend</v>
      </c>
      <c r="K5857" s="35">
        <f t="shared" si="1476"/>
        <v>96</v>
      </c>
      <c r="L5857" s="30" t="str">
        <f t="shared" si="1477"/>
        <v>10.0000</v>
      </c>
      <c r="M5857" s="30">
        <f t="shared" si="1478"/>
        <v>104</v>
      </c>
      <c r="N5857" s="30" t="str">
        <f t="shared" si="1479"/>
        <v>10.0000</v>
      </c>
      <c r="O5857" s="30">
        <f t="shared" si="1480"/>
        <v>112</v>
      </c>
      <c r="P5857" s="30" t="str">
        <f t="shared" si="1481"/>
        <v>10.0000</v>
      </c>
      <c r="Q5857" s="30">
        <f t="shared" si="1482"/>
        <v>120</v>
      </c>
      <c r="R5857" s="36" t="str">
        <f t="shared" si="1483"/>
        <v>16-Feb-2011</v>
      </c>
      <c r="S5857" s="37">
        <f t="shared" si="1474"/>
        <v>10</v>
      </c>
    </row>
    <row r="5858" spans="1:19">
      <c r="A5858" s="30" t="s">
        <v>97</v>
      </c>
      <c r="D5858" s="30" t="str">
        <f t="shared" si="1468"/>
        <v/>
      </c>
      <c r="E5858" s="30" t="str">
        <f t="shared" si="1472"/>
        <v/>
      </c>
      <c r="F5858" s="30" t="str">
        <f t="shared" si="1469"/>
        <v xml:space="preserve"> </v>
      </c>
      <c r="G5858" s="30" t="str">
        <f t="shared" si="1473"/>
        <v/>
      </c>
      <c r="H5858" s="30" t="str">
        <f t="shared" si="1470"/>
        <v/>
      </c>
      <c r="I5858" s="30" t="str">
        <f t="shared" si="1475"/>
        <v/>
      </c>
      <c r="J5858" s="35" t="str">
        <f t="shared" si="1471"/>
        <v/>
      </c>
      <c r="K5858" s="35" t="str">
        <f t="shared" si="1476"/>
        <v/>
      </c>
      <c r="L5858" s="30" t="str">
        <f t="shared" si="1477"/>
        <v/>
      </c>
      <c r="M5858" s="30" t="str">
        <f t="shared" si="1478"/>
        <v/>
      </c>
      <c r="N5858" s="30" t="str">
        <f t="shared" si="1479"/>
        <v/>
      </c>
      <c r="O5858" s="30" t="str">
        <f t="shared" si="1480"/>
        <v/>
      </c>
      <c r="P5858" s="30" t="str">
        <f t="shared" si="1481"/>
        <v/>
      </c>
      <c r="Q5858" s="30" t="str">
        <f t="shared" si="1482"/>
        <v/>
      </c>
      <c r="R5858" s="36" t="str">
        <f t="shared" si="1483"/>
        <v/>
      </c>
      <c r="S5858" s="37" t="str">
        <f t="shared" si="1474"/>
        <v/>
      </c>
    </row>
    <row r="5859" spans="1:19">
      <c r="A5859" s="30" t="s">
        <v>122</v>
      </c>
      <c r="D5859" s="30" t="str">
        <f t="shared" si="1468"/>
        <v/>
      </c>
      <c r="E5859" s="30" t="str">
        <f t="shared" si="1472"/>
        <v/>
      </c>
      <c r="F5859" s="30" t="str">
        <f t="shared" si="1469"/>
        <v>BNP Paribas Mutual Fund</v>
      </c>
      <c r="G5859" s="30" t="str">
        <f t="shared" si="1473"/>
        <v/>
      </c>
      <c r="H5859" s="30" t="str">
        <f t="shared" si="1470"/>
        <v/>
      </c>
      <c r="I5859" s="30" t="str">
        <f t="shared" si="1475"/>
        <v/>
      </c>
      <c r="J5859" s="35" t="str">
        <f t="shared" si="1471"/>
        <v/>
      </c>
      <c r="K5859" s="35" t="str">
        <f t="shared" si="1476"/>
        <v/>
      </c>
      <c r="L5859" s="30" t="str">
        <f t="shared" si="1477"/>
        <v/>
      </c>
      <c r="M5859" s="30" t="str">
        <f t="shared" si="1478"/>
        <v/>
      </c>
      <c r="N5859" s="30" t="str">
        <f t="shared" si="1479"/>
        <v/>
      </c>
      <c r="O5859" s="30" t="str">
        <f t="shared" si="1480"/>
        <v/>
      </c>
      <c r="P5859" s="30" t="str">
        <f t="shared" si="1481"/>
        <v/>
      </c>
      <c r="Q5859" s="30" t="str">
        <f t="shared" si="1482"/>
        <v/>
      </c>
      <c r="R5859" s="36" t="str">
        <f t="shared" si="1483"/>
        <v/>
      </c>
      <c r="S5859" s="37" t="str">
        <f t="shared" si="1474"/>
        <v/>
      </c>
    </row>
    <row r="5860" spans="1:19">
      <c r="A5860" s="30" t="s">
        <v>97</v>
      </c>
      <c r="D5860" s="30" t="str">
        <f t="shared" si="1468"/>
        <v/>
      </c>
      <c r="E5860" s="30" t="str">
        <f t="shared" si="1472"/>
        <v/>
      </c>
      <c r="F5860" s="30" t="str">
        <f t="shared" si="1469"/>
        <v xml:space="preserve"> </v>
      </c>
      <c r="G5860" s="30" t="str">
        <f t="shared" si="1473"/>
        <v/>
      </c>
      <c r="H5860" s="30" t="str">
        <f t="shared" si="1470"/>
        <v/>
      </c>
      <c r="I5860" s="30" t="str">
        <f t="shared" si="1475"/>
        <v/>
      </c>
      <c r="J5860" s="35" t="str">
        <f t="shared" si="1471"/>
        <v/>
      </c>
      <c r="K5860" s="35" t="str">
        <f t="shared" si="1476"/>
        <v/>
      </c>
      <c r="L5860" s="30" t="str">
        <f t="shared" si="1477"/>
        <v/>
      </c>
      <c r="M5860" s="30" t="str">
        <f t="shared" si="1478"/>
        <v/>
      </c>
      <c r="N5860" s="30" t="str">
        <f t="shared" si="1479"/>
        <v/>
      </c>
      <c r="O5860" s="30" t="str">
        <f t="shared" si="1480"/>
        <v/>
      </c>
      <c r="P5860" s="30" t="str">
        <f t="shared" si="1481"/>
        <v/>
      </c>
      <c r="Q5860" s="30" t="str">
        <f t="shared" si="1482"/>
        <v/>
      </c>
      <c r="R5860" s="36" t="str">
        <f t="shared" si="1483"/>
        <v/>
      </c>
      <c r="S5860" s="37" t="str">
        <f t="shared" si="1474"/>
        <v/>
      </c>
    </row>
    <row r="5861" spans="1:19">
      <c r="A5861" s="30" t="s">
        <v>11213</v>
      </c>
      <c r="D5861" s="30" t="str">
        <f t="shared" si="1468"/>
        <v>130473</v>
      </c>
      <c r="E5861" s="30">
        <f t="shared" si="1472"/>
        <v>7</v>
      </c>
      <c r="F5861" s="30" t="str">
        <f t="shared" si="1469"/>
        <v>-</v>
      </c>
      <c r="G5861" s="30">
        <f t="shared" si="1473"/>
        <v>9</v>
      </c>
      <c r="H5861" s="30" t="str">
        <f t="shared" si="1470"/>
        <v>INF251K01NK1</v>
      </c>
      <c r="I5861" s="30">
        <f t="shared" si="1475"/>
        <v>22</v>
      </c>
      <c r="J5861" s="35" t="str">
        <f t="shared" si="1471"/>
        <v>BNP PARIBAS OVERNIGHT FUND - DAILY DIVIDEND OPTION</v>
      </c>
      <c r="K5861" s="35">
        <f t="shared" si="1476"/>
        <v>73</v>
      </c>
      <c r="L5861" s="30" t="str">
        <f t="shared" si="1477"/>
        <v>1000.4900</v>
      </c>
      <c r="M5861" s="30">
        <f t="shared" si="1478"/>
        <v>83</v>
      </c>
      <c r="N5861" s="30" t="str">
        <f t="shared" si="1479"/>
        <v>1000.4900</v>
      </c>
      <c r="O5861" s="30">
        <f t="shared" si="1480"/>
        <v>93</v>
      </c>
      <c r="P5861" s="30" t="str">
        <f t="shared" si="1481"/>
        <v>1000.4900</v>
      </c>
      <c r="Q5861" s="30">
        <f t="shared" si="1482"/>
        <v>103</v>
      </c>
      <c r="R5861" s="36" t="str">
        <f t="shared" si="1483"/>
        <v>08-Aug-2017</v>
      </c>
      <c r="S5861" s="37">
        <f t="shared" si="1474"/>
        <v>1000.49</v>
      </c>
    </row>
    <row r="5862" spans="1:19" ht="26">
      <c r="A5862" s="30" t="s">
        <v>11214</v>
      </c>
      <c r="D5862" s="30" t="str">
        <f t="shared" si="1468"/>
        <v>130486</v>
      </c>
      <c r="E5862" s="30">
        <f t="shared" si="1472"/>
        <v>7</v>
      </c>
      <c r="F5862" s="30" t="str">
        <f t="shared" si="1469"/>
        <v>-</v>
      </c>
      <c r="G5862" s="30">
        <f t="shared" si="1473"/>
        <v>9</v>
      </c>
      <c r="H5862" s="30" t="str">
        <f t="shared" si="1470"/>
        <v>INF251K01NP0</v>
      </c>
      <c r="I5862" s="30">
        <f t="shared" si="1475"/>
        <v>22</v>
      </c>
      <c r="J5862" s="35" t="str">
        <f t="shared" si="1471"/>
        <v>BNP PARIBAS OVERNIGHT FUND - DIRECT PLAN -- DAILY DIVIDEND OPTION</v>
      </c>
      <c r="K5862" s="35">
        <f t="shared" si="1476"/>
        <v>88</v>
      </c>
      <c r="L5862" s="30" t="str">
        <f t="shared" si="1477"/>
        <v>1000.8845</v>
      </c>
      <c r="M5862" s="30">
        <f t="shared" si="1478"/>
        <v>98</v>
      </c>
      <c r="N5862" s="30" t="str">
        <f t="shared" si="1479"/>
        <v>1000.8845</v>
      </c>
      <c r="O5862" s="30">
        <f t="shared" si="1480"/>
        <v>108</v>
      </c>
      <c r="P5862" s="30" t="str">
        <f t="shared" si="1481"/>
        <v>1000.8845</v>
      </c>
      <c r="Q5862" s="30">
        <f t="shared" si="1482"/>
        <v>118</v>
      </c>
      <c r="R5862" s="36" t="str">
        <f t="shared" si="1483"/>
        <v>08-Aug-2017</v>
      </c>
      <c r="S5862" s="37">
        <f t="shared" si="1474"/>
        <v>1000.8845</v>
      </c>
    </row>
    <row r="5863" spans="1:19">
      <c r="A5863" s="30" t="s">
        <v>11215</v>
      </c>
      <c r="D5863" s="30" t="str">
        <f t="shared" si="1468"/>
        <v>130472</v>
      </c>
      <c r="E5863" s="30">
        <f t="shared" si="1472"/>
        <v>7</v>
      </c>
      <c r="F5863" s="30" t="str">
        <f t="shared" si="1469"/>
        <v>INF251K01NJ3</v>
      </c>
      <c r="G5863" s="30">
        <f t="shared" si="1473"/>
        <v>20</v>
      </c>
      <c r="H5863" s="30" t="str">
        <f t="shared" si="1470"/>
        <v>-</v>
      </c>
      <c r="I5863" s="30">
        <f t="shared" si="1475"/>
        <v>22</v>
      </c>
      <c r="J5863" s="35" t="str">
        <f t="shared" si="1471"/>
        <v>BNP PARIBAS OVERNIGHT FUND - GROWTH OPTION</v>
      </c>
      <c r="K5863" s="35">
        <f t="shared" si="1476"/>
        <v>65</v>
      </c>
      <c r="L5863" s="30" t="str">
        <f t="shared" si="1477"/>
        <v>2548.2776</v>
      </c>
      <c r="M5863" s="30">
        <f t="shared" si="1478"/>
        <v>75</v>
      </c>
      <c r="N5863" s="30" t="str">
        <f t="shared" si="1479"/>
        <v>2548.2776</v>
      </c>
      <c r="O5863" s="30">
        <f t="shared" si="1480"/>
        <v>85</v>
      </c>
      <c r="P5863" s="30" t="str">
        <f t="shared" si="1481"/>
        <v>2548.2776</v>
      </c>
      <c r="Q5863" s="30">
        <f t="shared" si="1482"/>
        <v>95</v>
      </c>
      <c r="R5863" s="36" t="str">
        <f t="shared" si="1483"/>
        <v>08-Aug-2017</v>
      </c>
      <c r="S5863" s="37">
        <f t="shared" si="1474"/>
        <v>2548.2775999999999</v>
      </c>
    </row>
    <row r="5864" spans="1:19">
      <c r="A5864" s="30" t="s">
        <v>11216</v>
      </c>
      <c r="D5864" s="30" t="str">
        <f t="shared" si="1468"/>
        <v>130476</v>
      </c>
      <c r="E5864" s="30">
        <f t="shared" si="1472"/>
        <v>7</v>
      </c>
      <c r="F5864" s="30" t="str">
        <f t="shared" si="1469"/>
        <v>INF251K01NM7</v>
      </c>
      <c r="G5864" s="30">
        <f t="shared" si="1473"/>
        <v>20</v>
      </c>
      <c r="H5864" s="30" t="str">
        <f t="shared" si="1470"/>
        <v>INF251K01NN5</v>
      </c>
      <c r="I5864" s="30">
        <f t="shared" si="1475"/>
        <v>33</v>
      </c>
      <c r="J5864" s="35" t="str">
        <f t="shared" si="1471"/>
        <v>BNP PARIBAS OVERNIGHT FUND - MONTHLY DIVIDEND OPTION</v>
      </c>
      <c r="K5864" s="35">
        <f t="shared" si="1476"/>
        <v>86</v>
      </c>
      <c r="L5864" s="30" t="str">
        <f t="shared" si="1477"/>
        <v>1002.1070</v>
      </c>
      <c r="M5864" s="30">
        <f t="shared" si="1478"/>
        <v>96</v>
      </c>
      <c r="N5864" s="30" t="str">
        <f t="shared" si="1479"/>
        <v>1002.1070</v>
      </c>
      <c r="O5864" s="30">
        <f t="shared" si="1480"/>
        <v>106</v>
      </c>
      <c r="P5864" s="30" t="str">
        <f t="shared" si="1481"/>
        <v>1002.1070</v>
      </c>
      <c r="Q5864" s="30">
        <f t="shared" si="1482"/>
        <v>116</v>
      </c>
      <c r="R5864" s="36" t="str">
        <f t="shared" si="1483"/>
        <v>08-Aug-2017</v>
      </c>
      <c r="S5864" s="37">
        <f t="shared" si="1474"/>
        <v>1002.107</v>
      </c>
    </row>
    <row r="5865" spans="1:19" ht="26">
      <c r="A5865" s="30" t="s">
        <v>11217</v>
      </c>
      <c r="D5865" s="30" t="str">
        <f t="shared" si="1468"/>
        <v>130471</v>
      </c>
      <c r="E5865" s="30">
        <f t="shared" si="1472"/>
        <v>7</v>
      </c>
      <c r="F5865" s="30" t="str">
        <f t="shared" si="1469"/>
        <v>INF251K01NH7</v>
      </c>
      <c r="G5865" s="30">
        <f t="shared" si="1473"/>
        <v>20</v>
      </c>
      <c r="H5865" s="30" t="str">
        <f t="shared" si="1470"/>
        <v>INF251K01NI5</v>
      </c>
      <c r="I5865" s="30">
        <f t="shared" si="1475"/>
        <v>33</v>
      </c>
      <c r="J5865" s="35" t="str">
        <f t="shared" si="1471"/>
        <v>BNP PARIBAS OVERNIGHT FUND - REGULAR PLAN - MONTHLY DIVIDEND OPTION</v>
      </c>
      <c r="K5865" s="35">
        <f t="shared" si="1476"/>
        <v>101</v>
      </c>
      <c r="L5865" s="30" t="str">
        <f t="shared" si="1477"/>
        <v>1002.0970</v>
      </c>
      <c r="M5865" s="30">
        <f t="shared" si="1478"/>
        <v>111</v>
      </c>
      <c r="N5865" s="30" t="str">
        <f t="shared" si="1479"/>
        <v>1002.0970</v>
      </c>
      <c r="O5865" s="30">
        <f t="shared" si="1480"/>
        <v>121</v>
      </c>
      <c r="P5865" s="30" t="str">
        <f t="shared" si="1481"/>
        <v>1002.0970</v>
      </c>
      <c r="Q5865" s="30">
        <f t="shared" si="1482"/>
        <v>131</v>
      </c>
      <c r="R5865" s="36" t="str">
        <f t="shared" si="1483"/>
        <v>08-Aug-2017</v>
      </c>
      <c r="S5865" s="37">
        <f t="shared" si="1474"/>
        <v>1002.097</v>
      </c>
    </row>
    <row r="5866" spans="1:19" ht="26">
      <c r="A5866" s="30" t="s">
        <v>11218</v>
      </c>
      <c r="D5866" s="30" t="str">
        <f t="shared" si="1468"/>
        <v>130465</v>
      </c>
      <c r="E5866" s="30">
        <f t="shared" si="1472"/>
        <v>7</v>
      </c>
      <c r="F5866" s="30" t="str">
        <f t="shared" si="1469"/>
        <v>-</v>
      </c>
      <c r="G5866" s="30">
        <f t="shared" si="1473"/>
        <v>9</v>
      </c>
      <c r="H5866" s="30" t="str">
        <f t="shared" si="1470"/>
        <v>INF251K01NG9</v>
      </c>
      <c r="I5866" s="30">
        <f t="shared" si="1475"/>
        <v>22</v>
      </c>
      <c r="J5866" s="35" t="str">
        <f t="shared" si="1471"/>
        <v>BNP PARIBAS OVERNIGHT FUND - REGULAR PLAN - WEEKLY DIVIDEND OPTION</v>
      </c>
      <c r="K5866" s="35">
        <f t="shared" si="1476"/>
        <v>89</v>
      </c>
      <c r="L5866" s="30" t="str">
        <f t="shared" si="1477"/>
        <v>1001.0935</v>
      </c>
      <c r="M5866" s="30">
        <f t="shared" si="1478"/>
        <v>99</v>
      </c>
      <c r="N5866" s="30" t="str">
        <f t="shared" si="1479"/>
        <v>1001.0935</v>
      </c>
      <c r="O5866" s="30">
        <f t="shared" si="1480"/>
        <v>109</v>
      </c>
      <c r="P5866" s="30" t="str">
        <f t="shared" si="1481"/>
        <v>1001.0935</v>
      </c>
      <c r="Q5866" s="30">
        <f t="shared" si="1482"/>
        <v>119</v>
      </c>
      <c r="R5866" s="36" t="str">
        <f t="shared" si="1483"/>
        <v>08-Aug-2017</v>
      </c>
      <c r="S5866" s="37">
        <f t="shared" si="1474"/>
        <v>1001.0934999999999</v>
      </c>
    </row>
    <row r="5867" spans="1:19">
      <c r="A5867" s="30" t="s">
        <v>11219</v>
      </c>
      <c r="D5867" s="30" t="str">
        <f t="shared" si="1468"/>
        <v>130474</v>
      </c>
      <c r="E5867" s="30">
        <f t="shared" si="1472"/>
        <v>7</v>
      </c>
      <c r="F5867" s="30" t="str">
        <f t="shared" si="1469"/>
        <v>-</v>
      </c>
      <c r="G5867" s="30">
        <f t="shared" si="1473"/>
        <v>9</v>
      </c>
      <c r="H5867" s="30" t="str">
        <f t="shared" si="1470"/>
        <v>INF251K01NL9</v>
      </c>
      <c r="I5867" s="30">
        <f t="shared" si="1475"/>
        <v>22</v>
      </c>
      <c r="J5867" s="35" t="str">
        <f t="shared" si="1471"/>
        <v>BNP PARIBAS OVERNIGHT FUND - WEEKLY DIVIDEND OPTION</v>
      </c>
      <c r="K5867" s="35">
        <f t="shared" si="1476"/>
        <v>74</v>
      </c>
      <c r="L5867" s="30" t="str">
        <f t="shared" si="1477"/>
        <v>1001.0974</v>
      </c>
      <c r="M5867" s="30">
        <f t="shared" si="1478"/>
        <v>84</v>
      </c>
      <c r="N5867" s="30" t="str">
        <f t="shared" si="1479"/>
        <v>1001.0974</v>
      </c>
      <c r="O5867" s="30">
        <f t="shared" si="1480"/>
        <v>94</v>
      </c>
      <c r="P5867" s="30" t="str">
        <f t="shared" si="1481"/>
        <v>1001.0974</v>
      </c>
      <c r="Q5867" s="30">
        <f t="shared" si="1482"/>
        <v>104</v>
      </c>
      <c r="R5867" s="36" t="str">
        <f t="shared" si="1483"/>
        <v>08-Aug-2017</v>
      </c>
      <c r="S5867" s="37">
        <f t="shared" si="1474"/>
        <v>1001.0974</v>
      </c>
    </row>
    <row r="5868" spans="1:19" ht="26">
      <c r="A5868" s="30" t="s">
        <v>11220</v>
      </c>
      <c r="D5868" s="30" t="str">
        <f t="shared" si="1468"/>
        <v>130479</v>
      </c>
      <c r="E5868" s="30">
        <f t="shared" si="1472"/>
        <v>7</v>
      </c>
      <c r="F5868" s="30" t="str">
        <f t="shared" si="1469"/>
        <v>INF251K01NO3</v>
      </c>
      <c r="G5868" s="30">
        <f t="shared" si="1473"/>
        <v>20</v>
      </c>
      <c r="H5868" s="30" t="str">
        <f t="shared" si="1470"/>
        <v>-</v>
      </c>
      <c r="I5868" s="30">
        <f t="shared" si="1475"/>
        <v>22</v>
      </c>
      <c r="J5868" s="35" t="str">
        <f t="shared" si="1471"/>
        <v>BNP PARIBAS OVERNIGHT FUND -- DIRECT PLAN - GROWTH OPTION</v>
      </c>
      <c r="K5868" s="35">
        <f t="shared" si="1476"/>
        <v>80</v>
      </c>
      <c r="L5868" s="30" t="str">
        <f t="shared" si="1477"/>
        <v>2557.3978</v>
      </c>
      <c r="M5868" s="30">
        <f t="shared" si="1478"/>
        <v>90</v>
      </c>
      <c r="N5868" s="30" t="str">
        <f t="shared" si="1479"/>
        <v>2557.3978</v>
      </c>
      <c r="O5868" s="30">
        <f t="shared" si="1480"/>
        <v>100</v>
      </c>
      <c r="P5868" s="30" t="str">
        <f t="shared" si="1481"/>
        <v>2557.3978</v>
      </c>
      <c r="Q5868" s="30">
        <f t="shared" si="1482"/>
        <v>110</v>
      </c>
      <c r="R5868" s="36" t="str">
        <f t="shared" si="1483"/>
        <v>08-Aug-2017</v>
      </c>
      <c r="S5868" s="37">
        <f t="shared" si="1474"/>
        <v>2557.3978000000002</v>
      </c>
    </row>
    <row r="5869" spans="1:19" ht="26">
      <c r="A5869" s="30" t="s">
        <v>11221</v>
      </c>
      <c r="D5869" s="30" t="str">
        <f t="shared" si="1468"/>
        <v>130487</v>
      </c>
      <c r="E5869" s="30">
        <f t="shared" si="1472"/>
        <v>7</v>
      </c>
      <c r="F5869" s="30" t="str">
        <f t="shared" si="1469"/>
        <v>-</v>
      </c>
      <c r="G5869" s="30">
        <f t="shared" si="1473"/>
        <v>9</v>
      </c>
      <c r="H5869" s="30" t="str">
        <f t="shared" si="1470"/>
        <v>INF251K01NQ8</v>
      </c>
      <c r="I5869" s="30">
        <f t="shared" si="1475"/>
        <v>22</v>
      </c>
      <c r="J5869" s="35" t="str">
        <f t="shared" si="1471"/>
        <v>BNP PARIBAS OVERNIGHT FUND -- DIRECT PLAN - WEEKLY DIVIDEND OPTION</v>
      </c>
      <c r="K5869" s="35">
        <f t="shared" si="1476"/>
        <v>89</v>
      </c>
      <c r="L5869" s="30" t="str">
        <f t="shared" si="1477"/>
        <v>1001.1217</v>
      </c>
      <c r="M5869" s="30">
        <f t="shared" si="1478"/>
        <v>99</v>
      </c>
      <c r="N5869" s="30" t="str">
        <f t="shared" si="1479"/>
        <v>1001.1217</v>
      </c>
      <c r="O5869" s="30">
        <f t="shared" si="1480"/>
        <v>109</v>
      </c>
      <c r="P5869" s="30" t="str">
        <f t="shared" si="1481"/>
        <v>1001.1217</v>
      </c>
      <c r="Q5869" s="30">
        <f t="shared" si="1482"/>
        <v>119</v>
      </c>
      <c r="R5869" s="36" t="str">
        <f t="shared" si="1483"/>
        <v>08-Aug-2017</v>
      </c>
      <c r="S5869" s="37">
        <f t="shared" si="1474"/>
        <v>1001.1217</v>
      </c>
    </row>
    <row r="5870" spans="1:19" ht="26">
      <c r="A5870" s="30" t="s">
        <v>11222</v>
      </c>
      <c r="D5870" s="30" t="str">
        <f t="shared" si="1468"/>
        <v>139562</v>
      </c>
      <c r="E5870" s="30">
        <f t="shared" si="1472"/>
        <v>7</v>
      </c>
      <c r="F5870" s="30" t="str">
        <f t="shared" si="1469"/>
        <v>INF251K01OL7</v>
      </c>
      <c r="G5870" s="30">
        <f t="shared" si="1473"/>
        <v>20</v>
      </c>
      <c r="H5870" s="30" t="str">
        <f t="shared" si="1470"/>
        <v>-</v>
      </c>
      <c r="I5870" s="30">
        <f t="shared" si="1475"/>
        <v>22</v>
      </c>
      <c r="J5870" s="35" t="str">
        <f t="shared" si="1471"/>
        <v>BNP PARIBAS OVERNIGHT FUND SPECIAL UNCLAIMED DIV 36A -- GROWTH OPTION</v>
      </c>
      <c r="K5870" s="35">
        <f t="shared" si="1476"/>
        <v>92</v>
      </c>
      <c r="L5870" s="30" t="str">
        <f t="shared" si="1477"/>
        <v>1073.4920</v>
      </c>
      <c r="M5870" s="30">
        <f t="shared" si="1478"/>
        <v>102</v>
      </c>
      <c r="N5870" s="30" t="str">
        <f t="shared" si="1479"/>
        <v>1073.4920</v>
      </c>
      <c r="O5870" s="30">
        <f t="shared" si="1480"/>
        <v>112</v>
      </c>
      <c r="P5870" s="30" t="str">
        <f t="shared" si="1481"/>
        <v>1073.4920</v>
      </c>
      <c r="Q5870" s="30">
        <f t="shared" si="1482"/>
        <v>122</v>
      </c>
      <c r="R5870" s="36" t="str">
        <f t="shared" si="1483"/>
        <v>08-Aug-2017</v>
      </c>
      <c r="S5870" s="37">
        <f t="shared" si="1474"/>
        <v>1073.492</v>
      </c>
    </row>
    <row r="5871" spans="1:19" ht="26">
      <c r="A5871" s="30" t="s">
        <v>11223</v>
      </c>
      <c r="D5871" s="30" t="str">
        <f t="shared" si="1468"/>
        <v>139561</v>
      </c>
      <c r="E5871" s="30">
        <f t="shared" si="1472"/>
        <v>7</v>
      </c>
      <c r="F5871" s="30" t="str">
        <f t="shared" si="1469"/>
        <v>INF251K01OM5</v>
      </c>
      <c r="G5871" s="30">
        <f t="shared" si="1473"/>
        <v>20</v>
      </c>
      <c r="H5871" s="30" t="str">
        <f t="shared" si="1470"/>
        <v>-</v>
      </c>
      <c r="I5871" s="30">
        <f t="shared" si="1475"/>
        <v>22</v>
      </c>
      <c r="J5871" s="35" t="str">
        <f t="shared" si="1471"/>
        <v>BNP PARIBAS OVERNIGHT FUND SPECIAL UNCLAIMED DIV 36B -- GROWTH OPTION</v>
      </c>
      <c r="K5871" s="35">
        <f t="shared" si="1476"/>
        <v>92</v>
      </c>
      <c r="L5871" s="30" t="str">
        <f t="shared" si="1477"/>
        <v>1076.6890</v>
      </c>
      <c r="M5871" s="30">
        <f t="shared" si="1478"/>
        <v>102</v>
      </c>
      <c r="N5871" s="30" t="str">
        <f t="shared" si="1479"/>
        <v>1076.6890</v>
      </c>
      <c r="O5871" s="30">
        <f t="shared" si="1480"/>
        <v>112</v>
      </c>
      <c r="P5871" s="30" t="str">
        <f t="shared" si="1481"/>
        <v>1076.6890</v>
      </c>
      <c r="Q5871" s="30">
        <f t="shared" si="1482"/>
        <v>122</v>
      </c>
      <c r="R5871" s="36" t="str">
        <f t="shared" si="1483"/>
        <v>08-Aug-2017</v>
      </c>
      <c r="S5871" s="37">
        <f t="shared" si="1474"/>
        <v>1076.6890000000001</v>
      </c>
    </row>
    <row r="5872" spans="1:19" ht="26">
      <c r="A5872" s="30" t="s">
        <v>11224</v>
      </c>
      <c r="D5872" s="30" t="str">
        <f t="shared" si="1468"/>
        <v>139560</v>
      </c>
      <c r="E5872" s="30">
        <f t="shared" si="1472"/>
        <v>7</v>
      </c>
      <c r="F5872" s="30" t="str">
        <f t="shared" si="1469"/>
        <v>INF251K01OJ1</v>
      </c>
      <c r="G5872" s="30">
        <f t="shared" si="1473"/>
        <v>20</v>
      </c>
      <c r="H5872" s="30" t="str">
        <f t="shared" si="1470"/>
        <v>-</v>
      </c>
      <c r="I5872" s="30">
        <f t="shared" si="1475"/>
        <v>22</v>
      </c>
      <c r="J5872" s="35" t="str">
        <f t="shared" si="1471"/>
        <v>BNP PARIBAS OVERNIGHT FUND SPECIAL UNCLAIMED RED 36A-- GROWTH OPTION</v>
      </c>
      <c r="K5872" s="35">
        <f t="shared" si="1476"/>
        <v>91</v>
      </c>
      <c r="L5872" s="30" t="str">
        <f t="shared" si="1477"/>
        <v>1072.0811</v>
      </c>
      <c r="M5872" s="30">
        <f t="shared" si="1478"/>
        <v>101</v>
      </c>
      <c r="N5872" s="30" t="str">
        <f t="shared" si="1479"/>
        <v>1072.0811</v>
      </c>
      <c r="O5872" s="30">
        <f t="shared" si="1480"/>
        <v>111</v>
      </c>
      <c r="P5872" s="30" t="str">
        <f t="shared" si="1481"/>
        <v>1072.0811</v>
      </c>
      <c r="Q5872" s="30">
        <f t="shared" si="1482"/>
        <v>121</v>
      </c>
      <c r="R5872" s="36" t="str">
        <f t="shared" si="1483"/>
        <v>08-Aug-2017</v>
      </c>
      <c r="S5872" s="37">
        <f t="shared" si="1474"/>
        <v>1072.0811000000001</v>
      </c>
    </row>
    <row r="5873" spans="1:19" ht="26">
      <c r="A5873" s="30" t="s">
        <v>11225</v>
      </c>
      <c r="D5873" s="30" t="str">
        <f t="shared" si="1468"/>
        <v>139563</v>
      </c>
      <c r="E5873" s="30">
        <f t="shared" si="1472"/>
        <v>7</v>
      </c>
      <c r="F5873" s="30" t="str">
        <f t="shared" si="1469"/>
        <v>INF251K01OK9</v>
      </c>
      <c r="G5873" s="30">
        <f t="shared" si="1473"/>
        <v>20</v>
      </c>
      <c r="H5873" s="30" t="str">
        <f t="shared" si="1470"/>
        <v>-</v>
      </c>
      <c r="I5873" s="30">
        <f t="shared" si="1475"/>
        <v>22</v>
      </c>
      <c r="J5873" s="35" t="str">
        <f t="shared" si="1471"/>
        <v>BNP PARIBAS OVERNIGHT FUND SPECIAL UNCLAIMED RED 36B -- GROWTH OPTION</v>
      </c>
      <c r="K5873" s="35">
        <f t="shared" si="1476"/>
        <v>92</v>
      </c>
      <c r="L5873" s="30" t="str">
        <f t="shared" si="1477"/>
        <v>1073.6275</v>
      </c>
      <c r="M5873" s="30">
        <f t="shared" si="1478"/>
        <v>102</v>
      </c>
      <c r="N5873" s="30" t="str">
        <f t="shared" si="1479"/>
        <v>1073.6275</v>
      </c>
      <c r="O5873" s="30">
        <f t="shared" si="1480"/>
        <v>112</v>
      </c>
      <c r="P5873" s="30" t="str">
        <f t="shared" si="1481"/>
        <v>1073.6275</v>
      </c>
      <c r="Q5873" s="30">
        <f t="shared" si="1482"/>
        <v>122</v>
      </c>
      <c r="R5873" s="36" t="str">
        <f t="shared" si="1483"/>
        <v>08-Aug-2017</v>
      </c>
      <c r="S5873" s="37">
        <f t="shared" si="1474"/>
        <v>1073.6275000000001</v>
      </c>
    </row>
    <row r="5874" spans="1:19" ht="26">
      <c r="A5874" s="30" t="s">
        <v>11226</v>
      </c>
      <c r="D5874" s="30" t="str">
        <f t="shared" si="1468"/>
        <v>130489</v>
      </c>
      <c r="E5874" s="30">
        <f t="shared" si="1472"/>
        <v>7</v>
      </c>
      <c r="F5874" s="30" t="str">
        <f t="shared" si="1469"/>
        <v>INF251K01NR6</v>
      </c>
      <c r="G5874" s="30">
        <f t="shared" si="1473"/>
        <v>20</v>
      </c>
      <c r="H5874" s="30" t="str">
        <f t="shared" si="1470"/>
        <v>INF251K01NS4</v>
      </c>
      <c r="I5874" s="30">
        <f t="shared" si="1475"/>
        <v>33</v>
      </c>
      <c r="J5874" s="35" t="str">
        <f t="shared" si="1471"/>
        <v>BNP PARIBAS OVERNIGNT FUND - DIRECT PLAN - MONTHLY DIVIDEND OPTION</v>
      </c>
      <c r="K5874" s="35">
        <f t="shared" si="1476"/>
        <v>100</v>
      </c>
      <c r="L5874" s="30" t="str">
        <f t="shared" si="1477"/>
        <v>1002.1652</v>
      </c>
      <c r="M5874" s="30">
        <f t="shared" si="1478"/>
        <v>110</v>
      </c>
      <c r="N5874" s="30" t="str">
        <f t="shared" si="1479"/>
        <v>1002.1652</v>
      </c>
      <c r="O5874" s="30">
        <f t="shared" si="1480"/>
        <v>120</v>
      </c>
      <c r="P5874" s="30" t="str">
        <f t="shared" si="1481"/>
        <v>1002.1652</v>
      </c>
      <c r="Q5874" s="30">
        <f t="shared" si="1482"/>
        <v>130</v>
      </c>
      <c r="R5874" s="36" t="str">
        <f t="shared" si="1483"/>
        <v>08-Aug-2017</v>
      </c>
      <c r="S5874" s="37">
        <f t="shared" si="1474"/>
        <v>1002.1652</v>
      </c>
    </row>
    <row r="5875" spans="1:19" ht="26">
      <c r="A5875" s="30" t="s">
        <v>11227</v>
      </c>
      <c r="D5875" s="30" t="str">
        <f t="shared" si="1468"/>
        <v>130459</v>
      </c>
      <c r="E5875" s="30">
        <f t="shared" si="1472"/>
        <v>7</v>
      </c>
      <c r="F5875" s="30" t="str">
        <f t="shared" si="1469"/>
        <v>INF251K01NF1</v>
      </c>
      <c r="G5875" s="30">
        <f t="shared" si="1473"/>
        <v>20</v>
      </c>
      <c r="H5875" s="30" t="str">
        <f t="shared" si="1470"/>
        <v>-</v>
      </c>
      <c r="I5875" s="30">
        <f t="shared" si="1475"/>
        <v>22</v>
      </c>
      <c r="J5875" s="35" t="str">
        <f t="shared" si="1471"/>
        <v>BNP PARIBAS OVERNIGNT FUND - REGULAR PLAN - GROWTH OPTION</v>
      </c>
      <c r="K5875" s="35">
        <f t="shared" si="1476"/>
        <v>80</v>
      </c>
      <c r="L5875" s="30" t="str">
        <f t="shared" si="1477"/>
        <v>2412.4253</v>
      </c>
      <c r="M5875" s="30">
        <f t="shared" si="1478"/>
        <v>90</v>
      </c>
      <c r="N5875" s="30" t="str">
        <f t="shared" si="1479"/>
        <v>2412.4253</v>
      </c>
      <c r="O5875" s="30">
        <f t="shared" si="1480"/>
        <v>100</v>
      </c>
      <c r="P5875" s="30" t="str">
        <f t="shared" si="1481"/>
        <v>2412.4253</v>
      </c>
      <c r="Q5875" s="30">
        <f t="shared" si="1482"/>
        <v>110</v>
      </c>
      <c r="R5875" s="36" t="str">
        <f t="shared" si="1483"/>
        <v>08-Aug-2017</v>
      </c>
      <c r="S5875" s="37">
        <f t="shared" si="1474"/>
        <v>2412.4252999999999</v>
      </c>
    </row>
    <row r="5876" spans="1:19">
      <c r="A5876" s="30" t="s">
        <v>97</v>
      </c>
      <c r="D5876" s="30" t="str">
        <f t="shared" si="1468"/>
        <v/>
      </c>
      <c r="E5876" s="30" t="str">
        <f t="shared" si="1472"/>
        <v/>
      </c>
      <c r="F5876" s="30" t="str">
        <f t="shared" si="1469"/>
        <v xml:space="preserve"> </v>
      </c>
      <c r="G5876" s="30" t="str">
        <f t="shared" si="1473"/>
        <v/>
      </c>
      <c r="H5876" s="30" t="str">
        <f t="shared" si="1470"/>
        <v/>
      </c>
      <c r="I5876" s="30" t="str">
        <f t="shared" si="1475"/>
        <v/>
      </c>
      <c r="J5876" s="35" t="str">
        <f t="shared" si="1471"/>
        <v/>
      </c>
      <c r="K5876" s="35" t="str">
        <f t="shared" si="1476"/>
        <v/>
      </c>
      <c r="L5876" s="30" t="str">
        <f t="shared" si="1477"/>
        <v/>
      </c>
      <c r="M5876" s="30" t="str">
        <f t="shared" si="1478"/>
        <v/>
      </c>
      <c r="N5876" s="30" t="str">
        <f t="shared" si="1479"/>
        <v/>
      </c>
      <c r="O5876" s="30" t="str">
        <f t="shared" si="1480"/>
        <v/>
      </c>
      <c r="P5876" s="30" t="str">
        <f t="shared" si="1481"/>
        <v/>
      </c>
      <c r="Q5876" s="30" t="str">
        <f t="shared" si="1482"/>
        <v/>
      </c>
      <c r="R5876" s="36" t="str">
        <f t="shared" si="1483"/>
        <v/>
      </c>
      <c r="S5876" s="37" t="str">
        <f t="shared" si="1474"/>
        <v/>
      </c>
    </row>
    <row r="5877" spans="1:19">
      <c r="A5877" s="30" t="s">
        <v>102</v>
      </c>
      <c r="D5877" s="30" t="str">
        <f t="shared" si="1468"/>
        <v/>
      </c>
      <c r="E5877" s="30" t="str">
        <f t="shared" si="1472"/>
        <v/>
      </c>
      <c r="F5877" s="30" t="str">
        <f t="shared" si="1469"/>
        <v>BOI AXA Mutual Fund</v>
      </c>
      <c r="G5877" s="30" t="str">
        <f t="shared" si="1473"/>
        <v/>
      </c>
      <c r="H5877" s="30" t="str">
        <f t="shared" si="1470"/>
        <v/>
      </c>
      <c r="I5877" s="30" t="str">
        <f t="shared" si="1475"/>
        <v/>
      </c>
      <c r="J5877" s="35" t="str">
        <f t="shared" si="1471"/>
        <v/>
      </c>
      <c r="K5877" s="35" t="str">
        <f t="shared" si="1476"/>
        <v/>
      </c>
      <c r="L5877" s="30" t="str">
        <f t="shared" si="1477"/>
        <v/>
      </c>
      <c r="M5877" s="30" t="str">
        <f t="shared" si="1478"/>
        <v/>
      </c>
      <c r="N5877" s="30" t="str">
        <f t="shared" si="1479"/>
        <v/>
      </c>
      <c r="O5877" s="30" t="str">
        <f t="shared" si="1480"/>
        <v/>
      </c>
      <c r="P5877" s="30" t="str">
        <f t="shared" si="1481"/>
        <v/>
      </c>
      <c r="Q5877" s="30" t="str">
        <f t="shared" si="1482"/>
        <v/>
      </c>
      <c r="R5877" s="36" t="str">
        <f t="shared" si="1483"/>
        <v/>
      </c>
      <c r="S5877" s="37" t="str">
        <f t="shared" si="1474"/>
        <v/>
      </c>
    </row>
    <row r="5878" spans="1:19">
      <c r="A5878" s="30" t="s">
        <v>97</v>
      </c>
      <c r="D5878" s="30" t="str">
        <f t="shared" si="1468"/>
        <v/>
      </c>
      <c r="E5878" s="30" t="str">
        <f t="shared" si="1472"/>
        <v/>
      </c>
      <c r="F5878" s="30" t="str">
        <f t="shared" si="1469"/>
        <v xml:space="preserve"> </v>
      </c>
      <c r="G5878" s="30" t="str">
        <f t="shared" si="1473"/>
        <v/>
      </c>
      <c r="H5878" s="30" t="str">
        <f t="shared" si="1470"/>
        <v/>
      </c>
      <c r="I5878" s="30" t="str">
        <f t="shared" si="1475"/>
        <v/>
      </c>
      <c r="J5878" s="35" t="str">
        <f t="shared" si="1471"/>
        <v/>
      </c>
      <c r="K5878" s="35" t="str">
        <f t="shared" si="1476"/>
        <v/>
      </c>
      <c r="L5878" s="30" t="str">
        <f t="shared" si="1477"/>
        <v/>
      </c>
      <c r="M5878" s="30" t="str">
        <f t="shared" si="1478"/>
        <v/>
      </c>
      <c r="N5878" s="30" t="str">
        <f t="shared" si="1479"/>
        <v/>
      </c>
      <c r="O5878" s="30" t="str">
        <f t="shared" si="1480"/>
        <v/>
      </c>
      <c r="P5878" s="30" t="str">
        <f t="shared" si="1481"/>
        <v/>
      </c>
      <c r="Q5878" s="30" t="str">
        <f t="shared" si="1482"/>
        <v/>
      </c>
      <c r="R5878" s="36" t="str">
        <f t="shared" si="1483"/>
        <v/>
      </c>
      <c r="S5878" s="37" t="str">
        <f t="shared" si="1474"/>
        <v/>
      </c>
    </row>
    <row r="5879" spans="1:19">
      <c r="A5879" s="30" t="s">
        <v>11228</v>
      </c>
      <c r="D5879" s="30" t="str">
        <f t="shared" si="1468"/>
        <v>119368</v>
      </c>
      <c r="E5879" s="30">
        <f t="shared" si="1472"/>
        <v>7</v>
      </c>
      <c r="F5879" s="30" t="str">
        <f t="shared" si="1469"/>
        <v>-</v>
      </c>
      <c r="G5879" s="30">
        <f t="shared" si="1473"/>
        <v>9</v>
      </c>
      <c r="H5879" s="30" t="str">
        <f t="shared" si="1470"/>
        <v>INF761K01CL0</v>
      </c>
      <c r="I5879" s="30">
        <f t="shared" si="1475"/>
        <v>22</v>
      </c>
      <c r="J5879" s="35" t="str">
        <f t="shared" si="1471"/>
        <v>BOI AXA Liquid Fund- Direct Plan- Daily Dividend</v>
      </c>
      <c r="K5879" s="35">
        <f t="shared" si="1476"/>
        <v>71</v>
      </c>
      <c r="L5879" s="30" t="str">
        <f t="shared" si="1477"/>
        <v>1002.6483</v>
      </c>
      <c r="M5879" s="30">
        <f t="shared" si="1478"/>
        <v>81</v>
      </c>
      <c r="N5879" s="30" t="str">
        <f t="shared" si="1479"/>
        <v>1002.6483</v>
      </c>
      <c r="O5879" s="30">
        <f t="shared" si="1480"/>
        <v>91</v>
      </c>
      <c r="P5879" s="30" t="str">
        <f t="shared" si="1481"/>
        <v>1002.6483</v>
      </c>
      <c r="Q5879" s="30">
        <f t="shared" si="1482"/>
        <v>101</v>
      </c>
      <c r="R5879" s="36" t="str">
        <f t="shared" si="1483"/>
        <v>08-Aug-2017</v>
      </c>
      <c r="S5879" s="37">
        <f t="shared" si="1474"/>
        <v>1002.6482999999999</v>
      </c>
    </row>
    <row r="5880" spans="1:19">
      <c r="A5880" s="30" t="s">
        <v>11229</v>
      </c>
      <c r="D5880" s="30" t="str">
        <f t="shared" si="1468"/>
        <v>119369</v>
      </c>
      <c r="E5880" s="30">
        <f t="shared" si="1472"/>
        <v>7</v>
      </c>
      <c r="F5880" s="30" t="str">
        <f t="shared" si="1469"/>
        <v>INF761K01785</v>
      </c>
      <c r="G5880" s="30">
        <f t="shared" si="1473"/>
        <v>20</v>
      </c>
      <c r="H5880" s="30" t="str">
        <f t="shared" si="1470"/>
        <v>-</v>
      </c>
      <c r="I5880" s="30">
        <f t="shared" si="1475"/>
        <v>22</v>
      </c>
      <c r="J5880" s="35" t="str">
        <f t="shared" si="1471"/>
        <v>BOI AXA Liquid Fund- Direct Plan- Growth</v>
      </c>
      <c r="K5880" s="35">
        <f t="shared" si="1476"/>
        <v>63</v>
      </c>
      <c r="L5880" s="30" t="str">
        <f t="shared" si="1477"/>
        <v>1918.1772</v>
      </c>
      <c r="M5880" s="30">
        <f t="shared" si="1478"/>
        <v>73</v>
      </c>
      <c r="N5880" s="30" t="str">
        <f t="shared" si="1479"/>
        <v>1918.1772</v>
      </c>
      <c r="O5880" s="30">
        <f t="shared" si="1480"/>
        <v>83</v>
      </c>
      <c r="P5880" s="30" t="str">
        <f t="shared" si="1481"/>
        <v>1918.1772</v>
      </c>
      <c r="Q5880" s="30">
        <f t="shared" si="1482"/>
        <v>93</v>
      </c>
      <c r="R5880" s="36" t="str">
        <f t="shared" si="1483"/>
        <v>08-Aug-2017</v>
      </c>
      <c r="S5880" s="37">
        <f t="shared" si="1474"/>
        <v>1918.1772000000001</v>
      </c>
    </row>
    <row r="5881" spans="1:19">
      <c r="A5881" s="30" t="s">
        <v>11230</v>
      </c>
      <c r="D5881" s="30" t="str">
        <f t="shared" si="1468"/>
        <v>119370</v>
      </c>
      <c r="E5881" s="30">
        <f t="shared" si="1472"/>
        <v>7</v>
      </c>
      <c r="F5881" s="30" t="str">
        <f t="shared" si="1469"/>
        <v>-</v>
      </c>
      <c r="G5881" s="30">
        <f t="shared" si="1473"/>
        <v>9</v>
      </c>
      <c r="H5881" s="30" t="str">
        <f t="shared" si="1470"/>
        <v>INF761K01CM8</v>
      </c>
      <c r="I5881" s="30">
        <f t="shared" si="1475"/>
        <v>22</v>
      </c>
      <c r="J5881" s="35" t="str">
        <f t="shared" si="1471"/>
        <v>BOI AXA Liquid Fund- Direct Plan- Weekly Dividend</v>
      </c>
      <c r="K5881" s="35">
        <f t="shared" si="1476"/>
        <v>72</v>
      </c>
      <c r="L5881" s="30" t="str">
        <f t="shared" si="1477"/>
        <v>1061.7458</v>
      </c>
      <c r="M5881" s="30">
        <f t="shared" si="1478"/>
        <v>82</v>
      </c>
      <c r="N5881" s="30" t="str">
        <f t="shared" si="1479"/>
        <v>1061.7458</v>
      </c>
      <c r="O5881" s="30">
        <f t="shared" si="1480"/>
        <v>92</v>
      </c>
      <c r="P5881" s="30" t="str">
        <f t="shared" si="1481"/>
        <v>1061.7458</v>
      </c>
      <c r="Q5881" s="30">
        <f t="shared" si="1482"/>
        <v>102</v>
      </c>
      <c r="R5881" s="36" t="str">
        <f t="shared" si="1483"/>
        <v>08-Aug-2017</v>
      </c>
      <c r="S5881" s="37">
        <f t="shared" si="1474"/>
        <v>1061.7457999999999</v>
      </c>
    </row>
    <row r="5882" spans="1:19">
      <c r="A5882" s="30" t="s">
        <v>11231</v>
      </c>
      <c r="D5882" s="30" t="str">
        <f t="shared" si="1468"/>
        <v>111971</v>
      </c>
      <c r="E5882" s="30">
        <f t="shared" si="1472"/>
        <v>7</v>
      </c>
      <c r="F5882" s="30" t="str">
        <f t="shared" si="1469"/>
        <v>-</v>
      </c>
      <c r="G5882" s="30">
        <f t="shared" si="1473"/>
        <v>9</v>
      </c>
      <c r="H5882" s="30" t="str">
        <f t="shared" si="1470"/>
        <v>INF761K01CO4</v>
      </c>
      <c r="I5882" s="30">
        <f t="shared" si="1475"/>
        <v>22</v>
      </c>
      <c r="J5882" s="35" t="str">
        <f t="shared" si="1471"/>
        <v>BOI AXA Liquid Fund- Regular Plan- Daily Dividend</v>
      </c>
      <c r="K5882" s="35">
        <f t="shared" si="1476"/>
        <v>72</v>
      </c>
      <c r="L5882" s="30" t="str">
        <f t="shared" si="1477"/>
        <v>1002.1069</v>
      </c>
      <c r="M5882" s="30">
        <f t="shared" si="1478"/>
        <v>82</v>
      </c>
      <c r="N5882" s="30" t="str">
        <f t="shared" si="1479"/>
        <v>1002.1069</v>
      </c>
      <c r="O5882" s="30">
        <f t="shared" si="1480"/>
        <v>92</v>
      </c>
      <c r="P5882" s="30" t="str">
        <f t="shared" si="1481"/>
        <v>1002.1069</v>
      </c>
      <c r="Q5882" s="30">
        <f t="shared" si="1482"/>
        <v>102</v>
      </c>
      <c r="R5882" s="36" t="str">
        <f t="shared" si="1483"/>
        <v>08-Aug-2017</v>
      </c>
      <c r="S5882" s="37">
        <f t="shared" si="1474"/>
        <v>1002.1069</v>
      </c>
    </row>
    <row r="5883" spans="1:19">
      <c r="A5883" s="30" t="s">
        <v>11232</v>
      </c>
      <c r="D5883" s="30" t="str">
        <f t="shared" si="1468"/>
        <v>109254</v>
      </c>
      <c r="E5883" s="30">
        <f t="shared" si="1472"/>
        <v>7</v>
      </c>
      <c r="F5883" s="30" t="str">
        <f t="shared" si="1469"/>
        <v>INF761K01306</v>
      </c>
      <c r="G5883" s="30">
        <f t="shared" si="1473"/>
        <v>20</v>
      </c>
      <c r="H5883" s="30" t="str">
        <f t="shared" si="1470"/>
        <v>-</v>
      </c>
      <c r="I5883" s="30">
        <f t="shared" si="1475"/>
        <v>22</v>
      </c>
      <c r="J5883" s="35" t="str">
        <f t="shared" si="1471"/>
        <v>BOI AXA Liquid Fund- Regular Plan- Growth</v>
      </c>
      <c r="K5883" s="35">
        <f t="shared" si="1476"/>
        <v>64</v>
      </c>
      <c r="L5883" s="30" t="str">
        <f t="shared" si="1477"/>
        <v>1909.4057</v>
      </c>
      <c r="M5883" s="30">
        <f t="shared" si="1478"/>
        <v>74</v>
      </c>
      <c r="N5883" s="30" t="str">
        <f t="shared" si="1479"/>
        <v>1909.4057</v>
      </c>
      <c r="O5883" s="30">
        <f t="shared" si="1480"/>
        <v>84</v>
      </c>
      <c r="P5883" s="30" t="str">
        <f t="shared" si="1481"/>
        <v>1909.4057</v>
      </c>
      <c r="Q5883" s="30">
        <f t="shared" si="1482"/>
        <v>94</v>
      </c>
      <c r="R5883" s="36" t="str">
        <f t="shared" si="1483"/>
        <v>08-Aug-2017</v>
      </c>
      <c r="S5883" s="37">
        <f t="shared" si="1474"/>
        <v>1909.4057</v>
      </c>
    </row>
    <row r="5884" spans="1:19">
      <c r="A5884" s="30" t="s">
        <v>11233</v>
      </c>
      <c r="D5884" s="30" t="str">
        <f t="shared" si="1468"/>
        <v>109255</v>
      </c>
      <c r="E5884" s="30">
        <f t="shared" si="1472"/>
        <v>7</v>
      </c>
      <c r="F5884" s="30" t="str">
        <f t="shared" si="1469"/>
        <v>-</v>
      </c>
      <c r="G5884" s="30">
        <f t="shared" si="1473"/>
        <v>9</v>
      </c>
      <c r="H5884" s="30" t="str">
        <f t="shared" si="1470"/>
        <v>INF761K01CP1</v>
      </c>
      <c r="I5884" s="30">
        <f t="shared" si="1475"/>
        <v>22</v>
      </c>
      <c r="J5884" s="35" t="str">
        <f t="shared" si="1471"/>
        <v>BOI AXA Liquid Fund- Regular Plan- Weekly Dividend</v>
      </c>
      <c r="K5884" s="35">
        <f t="shared" si="1476"/>
        <v>73</v>
      </c>
      <c r="L5884" s="30" t="str">
        <f t="shared" si="1477"/>
        <v>1001.4928</v>
      </c>
      <c r="M5884" s="30">
        <f t="shared" si="1478"/>
        <v>83</v>
      </c>
      <c r="N5884" s="30" t="str">
        <f t="shared" si="1479"/>
        <v>1001.4928</v>
      </c>
      <c r="O5884" s="30">
        <f t="shared" si="1480"/>
        <v>93</v>
      </c>
      <c r="P5884" s="30" t="str">
        <f t="shared" si="1481"/>
        <v>1001.4928</v>
      </c>
      <c r="Q5884" s="30">
        <f t="shared" si="1482"/>
        <v>103</v>
      </c>
      <c r="R5884" s="36" t="str">
        <f t="shared" si="1483"/>
        <v>08-Aug-2017</v>
      </c>
      <c r="S5884" s="37">
        <f t="shared" si="1474"/>
        <v>1001.4928</v>
      </c>
    </row>
    <row r="5885" spans="1:19">
      <c r="A5885" s="30" t="s">
        <v>97</v>
      </c>
      <c r="D5885" s="30" t="str">
        <f t="shared" si="1468"/>
        <v/>
      </c>
      <c r="E5885" s="30" t="str">
        <f t="shared" si="1472"/>
        <v/>
      </c>
      <c r="F5885" s="30" t="str">
        <f t="shared" si="1469"/>
        <v xml:space="preserve"> </v>
      </c>
      <c r="G5885" s="30" t="str">
        <f t="shared" si="1473"/>
        <v/>
      </c>
      <c r="H5885" s="30" t="str">
        <f t="shared" si="1470"/>
        <v/>
      </c>
      <c r="I5885" s="30" t="str">
        <f t="shared" si="1475"/>
        <v/>
      </c>
      <c r="J5885" s="35" t="str">
        <f t="shared" si="1471"/>
        <v/>
      </c>
      <c r="K5885" s="35" t="str">
        <f t="shared" si="1476"/>
        <v/>
      </c>
      <c r="L5885" s="30" t="str">
        <f t="shared" si="1477"/>
        <v/>
      </c>
      <c r="M5885" s="30" t="str">
        <f t="shared" si="1478"/>
        <v/>
      </c>
      <c r="N5885" s="30" t="str">
        <f t="shared" si="1479"/>
        <v/>
      </c>
      <c r="O5885" s="30" t="str">
        <f t="shared" si="1480"/>
        <v/>
      </c>
      <c r="P5885" s="30" t="str">
        <f t="shared" si="1481"/>
        <v/>
      </c>
      <c r="Q5885" s="30" t="str">
        <f t="shared" si="1482"/>
        <v/>
      </c>
      <c r="R5885" s="36" t="str">
        <f t="shared" si="1483"/>
        <v/>
      </c>
      <c r="S5885" s="37" t="str">
        <f t="shared" si="1474"/>
        <v/>
      </c>
    </row>
    <row r="5886" spans="1:19">
      <c r="A5886" s="30" t="s">
        <v>103</v>
      </c>
      <c r="D5886" s="30" t="str">
        <f t="shared" si="1468"/>
        <v/>
      </c>
      <c r="E5886" s="30" t="str">
        <f t="shared" si="1472"/>
        <v/>
      </c>
      <c r="F5886" s="30" t="str">
        <f t="shared" si="1469"/>
        <v>Canara Robeco Mutual Fund</v>
      </c>
      <c r="G5886" s="30" t="str">
        <f t="shared" si="1473"/>
        <v/>
      </c>
      <c r="H5886" s="30" t="str">
        <f t="shared" si="1470"/>
        <v/>
      </c>
      <c r="I5886" s="30" t="str">
        <f t="shared" si="1475"/>
        <v/>
      </c>
      <c r="J5886" s="35" t="str">
        <f t="shared" si="1471"/>
        <v/>
      </c>
      <c r="K5886" s="35" t="str">
        <f t="shared" si="1476"/>
        <v/>
      </c>
      <c r="L5886" s="30" t="str">
        <f t="shared" si="1477"/>
        <v/>
      </c>
      <c r="M5886" s="30" t="str">
        <f t="shared" si="1478"/>
        <v/>
      </c>
      <c r="N5886" s="30" t="str">
        <f t="shared" si="1479"/>
        <v/>
      </c>
      <c r="O5886" s="30" t="str">
        <f t="shared" si="1480"/>
        <v/>
      </c>
      <c r="P5886" s="30" t="str">
        <f t="shared" si="1481"/>
        <v/>
      </c>
      <c r="Q5886" s="30" t="str">
        <f t="shared" si="1482"/>
        <v/>
      </c>
      <c r="R5886" s="36" t="str">
        <f t="shared" si="1483"/>
        <v/>
      </c>
      <c r="S5886" s="37" t="str">
        <f t="shared" si="1474"/>
        <v/>
      </c>
    </row>
    <row r="5887" spans="1:19">
      <c r="A5887" s="30" t="s">
        <v>97</v>
      </c>
      <c r="D5887" s="30" t="str">
        <f t="shared" si="1468"/>
        <v/>
      </c>
      <c r="E5887" s="30" t="str">
        <f t="shared" si="1472"/>
        <v/>
      </c>
      <c r="F5887" s="30" t="str">
        <f t="shared" si="1469"/>
        <v xml:space="preserve"> </v>
      </c>
      <c r="G5887" s="30" t="str">
        <f t="shared" si="1473"/>
        <v/>
      </c>
      <c r="H5887" s="30" t="str">
        <f t="shared" si="1470"/>
        <v/>
      </c>
      <c r="I5887" s="30" t="str">
        <f t="shared" si="1475"/>
        <v/>
      </c>
      <c r="J5887" s="35" t="str">
        <f t="shared" si="1471"/>
        <v/>
      </c>
      <c r="K5887" s="35" t="str">
        <f t="shared" si="1476"/>
        <v/>
      </c>
      <c r="L5887" s="30" t="str">
        <f t="shared" si="1477"/>
        <v/>
      </c>
      <c r="M5887" s="30" t="str">
        <f t="shared" si="1478"/>
        <v/>
      </c>
      <c r="N5887" s="30" t="str">
        <f t="shared" si="1479"/>
        <v/>
      </c>
      <c r="O5887" s="30" t="str">
        <f t="shared" si="1480"/>
        <v/>
      </c>
      <c r="P5887" s="30" t="str">
        <f t="shared" si="1481"/>
        <v/>
      </c>
      <c r="Q5887" s="30" t="str">
        <f t="shared" si="1482"/>
        <v/>
      </c>
      <c r="R5887" s="36" t="str">
        <f t="shared" si="1483"/>
        <v/>
      </c>
      <c r="S5887" s="37" t="str">
        <f t="shared" si="1474"/>
        <v/>
      </c>
    </row>
    <row r="5888" spans="1:19" ht="26">
      <c r="A5888" s="30" t="s">
        <v>11234</v>
      </c>
      <c r="D5888" s="30" t="str">
        <f t="shared" si="1468"/>
        <v>139235</v>
      </c>
      <c r="E5888" s="30">
        <f t="shared" si="1472"/>
        <v>7</v>
      </c>
      <c r="F5888" s="30" t="str">
        <f t="shared" si="1469"/>
        <v>INF760K01IC8</v>
      </c>
      <c r="G5888" s="30">
        <f t="shared" si="1473"/>
        <v>20</v>
      </c>
      <c r="H5888" s="30" t="str">
        <f t="shared" si="1470"/>
        <v>-</v>
      </c>
      <c r="I5888" s="30">
        <f t="shared" si="1475"/>
        <v>22</v>
      </c>
      <c r="J5888" s="35" t="str">
        <f t="shared" si="1471"/>
        <v>Canara Robeco Liquid -Unclaimed Redemption and Dividend Plan -Direct Growth Option</v>
      </c>
      <c r="K5888" s="35">
        <f t="shared" si="1476"/>
        <v>105</v>
      </c>
      <c r="L5888" s="30" t="str">
        <f t="shared" si="1477"/>
        <v>1095.2397</v>
      </c>
      <c r="M5888" s="30">
        <f t="shared" si="1478"/>
        <v>115</v>
      </c>
      <c r="N5888" s="30" t="str">
        <f t="shared" si="1479"/>
        <v>1095.2397</v>
      </c>
      <c r="O5888" s="30">
        <f t="shared" si="1480"/>
        <v>125</v>
      </c>
      <c r="P5888" s="30" t="str">
        <f t="shared" si="1481"/>
        <v>1095.2397</v>
      </c>
      <c r="Q5888" s="30">
        <f t="shared" si="1482"/>
        <v>135</v>
      </c>
      <c r="R5888" s="36" t="str">
        <f t="shared" si="1483"/>
        <v>09-Aug-2017</v>
      </c>
      <c r="S5888" s="37">
        <f t="shared" si="1474"/>
        <v>1095.2397000000001</v>
      </c>
    </row>
    <row r="5889" spans="1:19">
      <c r="A5889" s="30" t="s">
        <v>11235</v>
      </c>
      <c r="D5889" s="30" t="str">
        <f t="shared" si="1468"/>
        <v>118305</v>
      </c>
      <c r="E5889" s="30">
        <f t="shared" si="1472"/>
        <v>7</v>
      </c>
      <c r="F5889" s="30" t="str">
        <f t="shared" si="1469"/>
        <v>INF760K01FU6</v>
      </c>
      <c r="G5889" s="30">
        <f t="shared" si="1473"/>
        <v>20</v>
      </c>
      <c r="H5889" s="30" t="str">
        <f t="shared" si="1470"/>
        <v>-</v>
      </c>
      <c r="I5889" s="30">
        <f t="shared" si="1475"/>
        <v>22</v>
      </c>
      <c r="J5889" s="35" t="str">
        <f t="shared" si="1471"/>
        <v>Canara Robeco Liquid- Direct Plan-Growth</v>
      </c>
      <c r="K5889" s="35">
        <f t="shared" si="1476"/>
        <v>63</v>
      </c>
      <c r="L5889" s="30" t="str">
        <f t="shared" si="1477"/>
        <v>2015.5009</v>
      </c>
      <c r="M5889" s="30">
        <f t="shared" si="1478"/>
        <v>73</v>
      </c>
      <c r="N5889" s="30" t="str">
        <f t="shared" si="1479"/>
        <v>2015.5009</v>
      </c>
      <c r="O5889" s="30">
        <f t="shared" si="1480"/>
        <v>83</v>
      </c>
      <c r="P5889" s="30" t="str">
        <f t="shared" si="1481"/>
        <v>2015.5009</v>
      </c>
      <c r="Q5889" s="30">
        <f t="shared" si="1482"/>
        <v>93</v>
      </c>
      <c r="R5889" s="36" t="str">
        <f t="shared" si="1483"/>
        <v>09-Aug-2017</v>
      </c>
      <c r="S5889" s="37">
        <f t="shared" si="1474"/>
        <v>2015.5009</v>
      </c>
    </row>
    <row r="5890" spans="1:19">
      <c r="A5890" s="30" t="s">
        <v>11236</v>
      </c>
      <c r="D5890" s="30" t="str">
        <f t="shared" si="1468"/>
        <v>118308</v>
      </c>
      <c r="E5890" s="30">
        <f t="shared" si="1472"/>
        <v>7</v>
      </c>
      <c r="F5890" s="30" t="str">
        <f t="shared" si="1469"/>
        <v>INF760K01FY8</v>
      </c>
      <c r="G5890" s="30">
        <f t="shared" si="1473"/>
        <v>20</v>
      </c>
      <c r="H5890" s="30" t="str">
        <f t="shared" si="1470"/>
        <v>INF760K01FX0</v>
      </c>
      <c r="I5890" s="30">
        <f t="shared" si="1475"/>
        <v>33</v>
      </c>
      <c r="J5890" s="35" t="str">
        <f t="shared" si="1471"/>
        <v>Canara Robeco Liquid- Direct Plan-Weekly dividend</v>
      </c>
      <c r="K5890" s="35">
        <f t="shared" si="1476"/>
        <v>83</v>
      </c>
      <c r="L5890" s="30" t="str">
        <f t="shared" si="1477"/>
        <v>1000.0401</v>
      </c>
      <c r="M5890" s="30">
        <f t="shared" si="1478"/>
        <v>93</v>
      </c>
      <c r="N5890" s="30" t="str">
        <f t="shared" si="1479"/>
        <v>1000.0401</v>
      </c>
      <c r="O5890" s="30">
        <f t="shared" si="1480"/>
        <v>103</v>
      </c>
      <c r="P5890" s="30" t="str">
        <f t="shared" si="1481"/>
        <v>1000.0401</v>
      </c>
      <c r="Q5890" s="30">
        <f t="shared" si="1482"/>
        <v>113</v>
      </c>
      <c r="R5890" s="36" t="str">
        <f t="shared" si="1483"/>
        <v>09-Aug-2017</v>
      </c>
      <c r="S5890" s="37">
        <f t="shared" si="1474"/>
        <v>1000.0401000000001</v>
      </c>
    </row>
    <row r="5891" spans="1:19" ht="26">
      <c r="A5891" s="30" t="s">
        <v>6204</v>
      </c>
      <c r="D5891" s="30" t="str">
        <f t="shared" si="1468"/>
        <v>101363</v>
      </c>
      <c r="E5891" s="30">
        <f t="shared" si="1472"/>
        <v>7</v>
      </c>
      <c r="F5891" s="30" t="str">
        <f t="shared" si="1469"/>
        <v>-</v>
      </c>
      <c r="G5891" s="30">
        <f t="shared" si="1473"/>
        <v>9</v>
      </c>
      <c r="H5891" s="30" t="str">
        <f t="shared" si="1470"/>
        <v>INF760K01CC1</v>
      </c>
      <c r="I5891" s="30">
        <f t="shared" si="1475"/>
        <v>22</v>
      </c>
      <c r="J5891" s="35" t="str">
        <f t="shared" si="1471"/>
        <v>Canara Robeco Liquid- INSTITUTIONAL-Daily Dividend Reinvestment</v>
      </c>
      <c r="K5891" s="35">
        <f t="shared" si="1476"/>
        <v>86</v>
      </c>
      <c r="L5891" s="30" t="str">
        <f t="shared" si="1477"/>
        <v>1005.5000</v>
      </c>
      <c r="M5891" s="30">
        <f t="shared" si="1478"/>
        <v>96</v>
      </c>
      <c r="N5891" s="30" t="str">
        <f t="shared" si="1479"/>
        <v>1005.5000</v>
      </c>
      <c r="O5891" s="30">
        <f t="shared" si="1480"/>
        <v>106</v>
      </c>
      <c r="P5891" s="30" t="str">
        <f t="shared" si="1481"/>
        <v>1005.5000</v>
      </c>
      <c r="Q5891" s="30">
        <f t="shared" si="1482"/>
        <v>116</v>
      </c>
      <c r="R5891" s="36" t="str">
        <f t="shared" si="1483"/>
        <v>27-Jan-2017</v>
      </c>
      <c r="S5891" s="37">
        <f t="shared" si="1474"/>
        <v>1005.5</v>
      </c>
    </row>
    <row r="5892" spans="1:19">
      <c r="A5892" s="30" t="s">
        <v>6205</v>
      </c>
      <c r="D5892" s="30" t="str">
        <f t="shared" si="1468"/>
        <v>101362</v>
      </c>
      <c r="E5892" s="30">
        <f t="shared" si="1472"/>
        <v>7</v>
      </c>
      <c r="F5892" s="30" t="str">
        <f t="shared" si="1469"/>
        <v>INF760K01CD9</v>
      </c>
      <c r="G5892" s="30">
        <f t="shared" si="1473"/>
        <v>20</v>
      </c>
      <c r="H5892" s="30" t="str">
        <f t="shared" si="1470"/>
        <v>-</v>
      </c>
      <c r="I5892" s="30">
        <f t="shared" si="1475"/>
        <v>22</v>
      </c>
      <c r="J5892" s="35" t="str">
        <f t="shared" si="1471"/>
        <v>Canara Robeco Liquid- INSTITUTIONAL-Growth</v>
      </c>
      <c r="K5892" s="35">
        <f t="shared" si="1476"/>
        <v>65</v>
      </c>
      <c r="L5892" s="30" t="str">
        <f t="shared" si="1477"/>
        <v>2853.2956</v>
      </c>
      <c r="M5892" s="30">
        <f t="shared" si="1478"/>
        <v>75</v>
      </c>
      <c r="N5892" s="30" t="str">
        <f t="shared" si="1479"/>
        <v>2853.2956</v>
      </c>
      <c r="O5892" s="30">
        <f t="shared" si="1480"/>
        <v>85</v>
      </c>
      <c r="P5892" s="30" t="str">
        <f t="shared" si="1481"/>
        <v>2853.2956</v>
      </c>
      <c r="Q5892" s="30">
        <f t="shared" si="1482"/>
        <v>95</v>
      </c>
      <c r="R5892" s="36" t="str">
        <f t="shared" si="1483"/>
        <v>27-Jan-2017</v>
      </c>
      <c r="S5892" s="37">
        <f t="shared" si="1474"/>
        <v>2853.2955999999999</v>
      </c>
    </row>
    <row r="5893" spans="1:19">
      <c r="A5893" s="30" t="s">
        <v>11237</v>
      </c>
      <c r="D5893" s="30" t="str">
        <f t="shared" si="1468"/>
        <v>118307</v>
      </c>
      <c r="E5893" s="30">
        <f t="shared" si="1472"/>
        <v>7</v>
      </c>
      <c r="F5893" s="30" t="str">
        <f t="shared" si="1469"/>
        <v>-</v>
      </c>
      <c r="G5893" s="30">
        <f t="shared" si="1473"/>
        <v>9</v>
      </c>
      <c r="H5893" s="30" t="str">
        <f t="shared" si="1470"/>
        <v>INF760K01FS0</v>
      </c>
      <c r="I5893" s="30">
        <f t="shared" si="1475"/>
        <v>22</v>
      </c>
      <c r="J5893" s="35" t="str">
        <f t="shared" si="1471"/>
        <v>Canara Robeco Liquid-Direct Plan-Daily Dividend Reinvestment</v>
      </c>
      <c r="K5893" s="35">
        <f t="shared" si="1476"/>
        <v>83</v>
      </c>
      <c r="L5893" s="30" t="str">
        <f t="shared" si="1477"/>
        <v>1005.5000</v>
      </c>
      <c r="M5893" s="30">
        <f t="shared" si="1478"/>
        <v>93</v>
      </c>
      <c r="N5893" s="30" t="str">
        <f t="shared" si="1479"/>
        <v>1005.5000</v>
      </c>
      <c r="O5893" s="30">
        <f t="shared" si="1480"/>
        <v>103</v>
      </c>
      <c r="P5893" s="30" t="str">
        <f t="shared" si="1481"/>
        <v>1005.5000</v>
      </c>
      <c r="Q5893" s="30">
        <f t="shared" si="1482"/>
        <v>113</v>
      </c>
      <c r="R5893" s="36" t="str">
        <f t="shared" si="1483"/>
        <v>09-Aug-2017</v>
      </c>
      <c r="S5893" s="37">
        <f t="shared" si="1474"/>
        <v>1005.5</v>
      </c>
    </row>
    <row r="5894" spans="1:19">
      <c r="A5894" s="30" t="s">
        <v>11238</v>
      </c>
      <c r="D5894" s="30" t="str">
        <f t="shared" si="1468"/>
        <v>118304</v>
      </c>
      <c r="E5894" s="30">
        <f t="shared" si="1472"/>
        <v>7</v>
      </c>
      <c r="F5894" s="30" t="str">
        <f t="shared" si="1469"/>
        <v>INF760K01FT8</v>
      </c>
      <c r="G5894" s="30">
        <f t="shared" si="1473"/>
        <v>20</v>
      </c>
      <c r="H5894" s="30" t="str">
        <f t="shared" si="1470"/>
        <v>-</v>
      </c>
      <c r="I5894" s="30">
        <f t="shared" si="1475"/>
        <v>22</v>
      </c>
      <c r="J5894" s="35" t="str">
        <f t="shared" si="1471"/>
        <v>Canara Robeco Liquid-Direct Plan-Dividend Payout</v>
      </c>
      <c r="K5894" s="35">
        <f t="shared" si="1476"/>
        <v>71</v>
      </c>
      <c r="L5894" s="30" t="str">
        <f t="shared" si="1477"/>
        <v>1442.9712</v>
      </c>
      <c r="M5894" s="30">
        <f t="shared" si="1478"/>
        <v>81</v>
      </c>
      <c r="N5894" s="30" t="str">
        <f t="shared" si="1479"/>
        <v>1442.9712</v>
      </c>
      <c r="O5894" s="30">
        <f t="shared" si="1480"/>
        <v>91</v>
      </c>
      <c r="P5894" s="30" t="str">
        <f t="shared" si="1481"/>
        <v>1442.9712</v>
      </c>
      <c r="Q5894" s="30">
        <f t="shared" si="1482"/>
        <v>101</v>
      </c>
      <c r="R5894" s="36" t="str">
        <f t="shared" si="1483"/>
        <v>09-Aug-2017</v>
      </c>
      <c r="S5894" s="37">
        <f t="shared" si="1474"/>
        <v>1442.9712</v>
      </c>
    </row>
    <row r="5895" spans="1:19">
      <c r="A5895" s="30" t="s">
        <v>11239</v>
      </c>
      <c r="D5895" s="30" t="str">
        <f t="shared" ref="D5895:D5958" si="1484">IF(ISERROR(LEFT(A5895,SEARCH(";",A5895)-1)),"",LEFT(A5895,SEARCH(";",A5895)-1))</f>
        <v>118306</v>
      </c>
      <c r="E5895" s="30">
        <f t="shared" si="1472"/>
        <v>7</v>
      </c>
      <c r="F5895" s="30" t="str">
        <f t="shared" ref="F5895:F5958" si="1485">IF($D5895="",A5895,MID($A5895,E5895+1,SEARCH(";",$A5895,E5895+1)-E5895-1))</f>
        <v>INF760K01FV4</v>
      </c>
      <c r="G5895" s="30">
        <f t="shared" si="1473"/>
        <v>20</v>
      </c>
      <c r="H5895" s="30" t="str">
        <f t="shared" ref="H5895:H5958" si="1486">IF($D5895="","",MID($A5895,G5895+1,SEARCH(";",$A5895,G5895+1)-G5895-1))</f>
        <v>INF760K01FW2</v>
      </c>
      <c r="I5895" s="30">
        <f t="shared" si="1475"/>
        <v>33</v>
      </c>
      <c r="J5895" s="35" t="str">
        <f t="shared" ref="J5895:J5958" si="1487">IF($D5895="","",MID($A5895,I5895+1,SEARCH(";",$A5895,I5895+1)-I5895-1))</f>
        <v>Canara Robeco Liquid-Direct Plan-Monthly Dividend</v>
      </c>
      <c r="K5895" s="35">
        <f t="shared" si="1476"/>
        <v>83</v>
      </c>
      <c r="L5895" s="30" t="str">
        <f t="shared" si="1477"/>
        <v>1002.4729</v>
      </c>
      <c r="M5895" s="30">
        <f t="shared" si="1478"/>
        <v>93</v>
      </c>
      <c r="N5895" s="30" t="str">
        <f t="shared" si="1479"/>
        <v>1002.4729</v>
      </c>
      <c r="O5895" s="30">
        <f t="shared" si="1480"/>
        <v>103</v>
      </c>
      <c r="P5895" s="30" t="str">
        <f t="shared" si="1481"/>
        <v>1002.4729</v>
      </c>
      <c r="Q5895" s="30">
        <f t="shared" si="1482"/>
        <v>113</v>
      </c>
      <c r="R5895" s="36" t="str">
        <f t="shared" si="1483"/>
        <v>09-Aug-2017</v>
      </c>
      <c r="S5895" s="37">
        <f t="shared" si="1474"/>
        <v>1002.4729</v>
      </c>
    </row>
    <row r="5896" spans="1:19">
      <c r="A5896" s="30" t="s">
        <v>11240</v>
      </c>
      <c r="D5896" s="30" t="str">
        <f t="shared" si="1484"/>
        <v>109349</v>
      </c>
      <c r="E5896" s="30">
        <f t="shared" ref="E5896:E5959" si="1488">IF($D5896="","",LEN(D5896)+1)</f>
        <v>7</v>
      </c>
      <c r="F5896" s="30" t="str">
        <f t="shared" si="1485"/>
        <v>-</v>
      </c>
      <c r="G5896" s="30">
        <f t="shared" ref="G5896:G5959" si="1489">IF($D5896="","",E5896+(LEN(F5896)+1))</f>
        <v>9</v>
      </c>
      <c r="H5896" s="30" t="str">
        <f t="shared" si="1486"/>
        <v>INF760K01CU3</v>
      </c>
      <c r="I5896" s="30">
        <f t="shared" si="1475"/>
        <v>22</v>
      </c>
      <c r="J5896" s="35" t="str">
        <f t="shared" si="1487"/>
        <v>Canara Robeco Liquid-Regular Plan-Daily Div Reinvest.</v>
      </c>
      <c r="K5896" s="35">
        <f t="shared" si="1476"/>
        <v>76</v>
      </c>
      <c r="L5896" s="30" t="str">
        <f t="shared" si="1477"/>
        <v>1005.5000</v>
      </c>
      <c r="M5896" s="30">
        <f t="shared" si="1478"/>
        <v>86</v>
      </c>
      <c r="N5896" s="30" t="str">
        <f t="shared" si="1479"/>
        <v>1005.5000</v>
      </c>
      <c r="O5896" s="30">
        <f t="shared" si="1480"/>
        <v>96</v>
      </c>
      <c r="P5896" s="30" t="str">
        <f t="shared" si="1481"/>
        <v>1005.5000</v>
      </c>
      <c r="Q5896" s="30">
        <f t="shared" si="1482"/>
        <v>106</v>
      </c>
      <c r="R5896" s="36" t="str">
        <f t="shared" si="1483"/>
        <v>09-Aug-2017</v>
      </c>
      <c r="S5896" s="37">
        <f t="shared" ref="S5896:S5959" si="1490">IF(L5896="","",L5896+0)</f>
        <v>1005.5</v>
      </c>
    </row>
    <row r="5897" spans="1:19">
      <c r="A5897" s="30" t="s">
        <v>11241</v>
      </c>
      <c r="D5897" s="30" t="str">
        <f t="shared" si="1484"/>
        <v>109353</v>
      </c>
      <c r="E5897" s="30">
        <f t="shared" si="1488"/>
        <v>7</v>
      </c>
      <c r="F5897" s="30" t="str">
        <f t="shared" si="1485"/>
        <v>INF760K01CW9</v>
      </c>
      <c r="G5897" s="30">
        <f t="shared" si="1489"/>
        <v>20</v>
      </c>
      <c r="H5897" s="30" t="str">
        <f t="shared" si="1486"/>
        <v>-</v>
      </c>
      <c r="I5897" s="30">
        <f t="shared" si="1475"/>
        <v>22</v>
      </c>
      <c r="J5897" s="35" t="str">
        <f t="shared" si="1487"/>
        <v>Canara Robeco Liquid-Regular Plan-Growth</v>
      </c>
      <c r="K5897" s="35">
        <f t="shared" si="1476"/>
        <v>63</v>
      </c>
      <c r="L5897" s="30" t="str">
        <f t="shared" si="1477"/>
        <v>2011.6193</v>
      </c>
      <c r="M5897" s="30">
        <f t="shared" si="1478"/>
        <v>73</v>
      </c>
      <c r="N5897" s="30" t="str">
        <f t="shared" si="1479"/>
        <v>2011.6193</v>
      </c>
      <c r="O5897" s="30">
        <f t="shared" si="1480"/>
        <v>83</v>
      </c>
      <c r="P5897" s="30" t="str">
        <f t="shared" si="1481"/>
        <v>2011.6193</v>
      </c>
      <c r="Q5897" s="30">
        <f t="shared" si="1482"/>
        <v>93</v>
      </c>
      <c r="R5897" s="36" t="str">
        <f t="shared" si="1483"/>
        <v>09-Aug-2017</v>
      </c>
      <c r="S5897" s="37">
        <f t="shared" si="1490"/>
        <v>2011.6193000000001</v>
      </c>
    </row>
    <row r="5898" spans="1:19">
      <c r="A5898" s="30" t="s">
        <v>11242</v>
      </c>
      <c r="D5898" s="30" t="str">
        <f t="shared" si="1484"/>
        <v>109351</v>
      </c>
      <c r="E5898" s="30">
        <f t="shared" si="1488"/>
        <v>7</v>
      </c>
      <c r="F5898" s="30" t="str">
        <f t="shared" si="1485"/>
        <v>INF760K01CX7</v>
      </c>
      <c r="G5898" s="30">
        <f t="shared" si="1489"/>
        <v>20</v>
      </c>
      <c r="H5898" s="30" t="str">
        <f t="shared" si="1486"/>
        <v>INF760K01CY5</v>
      </c>
      <c r="I5898" s="30">
        <f t="shared" si="1475"/>
        <v>33</v>
      </c>
      <c r="J5898" s="35" t="str">
        <f t="shared" si="1487"/>
        <v>Canara Robeco Liquid-Regular Plan-Monthly Div Reinvest.</v>
      </c>
      <c r="K5898" s="35">
        <f t="shared" si="1476"/>
        <v>89</v>
      </c>
      <c r="L5898" s="30" t="str">
        <f t="shared" si="1477"/>
        <v>1002.4613</v>
      </c>
      <c r="M5898" s="30">
        <f t="shared" si="1478"/>
        <v>99</v>
      </c>
      <c r="N5898" s="30" t="str">
        <f t="shared" si="1479"/>
        <v>1002.4613</v>
      </c>
      <c r="O5898" s="30">
        <f t="shared" si="1480"/>
        <v>109</v>
      </c>
      <c r="P5898" s="30" t="str">
        <f t="shared" si="1481"/>
        <v>1002.4613</v>
      </c>
      <c r="Q5898" s="30">
        <f t="shared" si="1482"/>
        <v>119</v>
      </c>
      <c r="R5898" s="36" t="str">
        <f t="shared" si="1483"/>
        <v>09-Aug-2017</v>
      </c>
      <c r="S5898" s="37">
        <f t="shared" si="1490"/>
        <v>1002.4613000000001</v>
      </c>
    </row>
    <row r="5899" spans="1:19">
      <c r="A5899" s="30" t="s">
        <v>11243</v>
      </c>
      <c r="D5899" s="30" t="str">
        <f t="shared" si="1484"/>
        <v>109350</v>
      </c>
      <c r="E5899" s="30">
        <f t="shared" si="1488"/>
        <v>7</v>
      </c>
      <c r="F5899" s="30" t="str">
        <f t="shared" si="1485"/>
        <v>INF760K01BZ4</v>
      </c>
      <c r="G5899" s="30">
        <f t="shared" si="1489"/>
        <v>20</v>
      </c>
      <c r="H5899" s="30" t="str">
        <f t="shared" si="1486"/>
        <v>INF760K01CZ2</v>
      </c>
      <c r="I5899" s="30">
        <f t="shared" si="1475"/>
        <v>33</v>
      </c>
      <c r="J5899" s="35" t="str">
        <f t="shared" si="1487"/>
        <v>Canara Robeco Liquid-Regular Plan-Weekly Div Reinvest.</v>
      </c>
      <c r="K5899" s="35">
        <f t="shared" si="1476"/>
        <v>88</v>
      </c>
      <c r="L5899" s="30" t="str">
        <f t="shared" si="1477"/>
        <v>1000.0401</v>
      </c>
      <c r="M5899" s="30">
        <f t="shared" si="1478"/>
        <v>98</v>
      </c>
      <c r="N5899" s="30" t="str">
        <f t="shared" si="1479"/>
        <v>1000.0401</v>
      </c>
      <c r="O5899" s="30">
        <f t="shared" si="1480"/>
        <v>108</v>
      </c>
      <c r="P5899" s="30" t="str">
        <f t="shared" si="1481"/>
        <v>1000.0401</v>
      </c>
      <c r="Q5899" s="30">
        <f t="shared" si="1482"/>
        <v>118</v>
      </c>
      <c r="R5899" s="36" t="str">
        <f t="shared" si="1483"/>
        <v>09-Aug-2017</v>
      </c>
      <c r="S5899" s="37">
        <f t="shared" si="1490"/>
        <v>1000.0401000000001</v>
      </c>
    </row>
    <row r="5900" spans="1:19">
      <c r="A5900" s="30" t="s">
        <v>6206</v>
      </c>
      <c r="D5900" s="30" t="str">
        <f t="shared" si="1484"/>
        <v>101364</v>
      </c>
      <c r="E5900" s="30">
        <f t="shared" si="1488"/>
        <v>7</v>
      </c>
      <c r="F5900" s="30" t="str">
        <f t="shared" si="1485"/>
        <v>-</v>
      </c>
      <c r="G5900" s="30">
        <f t="shared" si="1489"/>
        <v>9</v>
      </c>
      <c r="H5900" s="30" t="str">
        <f t="shared" si="1486"/>
        <v>INF760K01CF4</v>
      </c>
      <c r="I5900" s="30">
        <f t="shared" si="1475"/>
        <v>22</v>
      </c>
      <c r="J5900" s="35" t="str">
        <f t="shared" si="1487"/>
        <v>Canara Robeco Liquid-Retail-DRI</v>
      </c>
      <c r="K5900" s="35">
        <f t="shared" si="1476"/>
        <v>54</v>
      </c>
      <c r="L5900" s="30" t="str">
        <f t="shared" si="1477"/>
        <v>1007.0000</v>
      </c>
      <c r="M5900" s="30">
        <f t="shared" si="1478"/>
        <v>64</v>
      </c>
      <c r="N5900" s="30" t="str">
        <f t="shared" si="1479"/>
        <v>1007.0000</v>
      </c>
      <c r="O5900" s="30">
        <f t="shared" si="1480"/>
        <v>74</v>
      </c>
      <c r="P5900" s="30" t="str">
        <f t="shared" si="1481"/>
        <v>1007.0000</v>
      </c>
      <c r="Q5900" s="30">
        <f t="shared" si="1482"/>
        <v>84</v>
      </c>
      <c r="R5900" s="36" t="str">
        <f t="shared" si="1483"/>
        <v>27-Jan-2017</v>
      </c>
      <c r="S5900" s="37">
        <f t="shared" si="1490"/>
        <v>1007</v>
      </c>
    </row>
    <row r="5901" spans="1:19">
      <c r="A5901" s="30" t="s">
        <v>6207</v>
      </c>
      <c r="D5901" s="30" t="str">
        <f t="shared" si="1484"/>
        <v>101365</v>
      </c>
      <c r="E5901" s="30">
        <f t="shared" si="1488"/>
        <v>7</v>
      </c>
      <c r="F5901" s="30" t="str">
        <f t="shared" si="1485"/>
        <v>INF760K01CH0</v>
      </c>
      <c r="G5901" s="30">
        <f t="shared" si="1489"/>
        <v>20</v>
      </c>
      <c r="H5901" s="30" t="str">
        <f t="shared" si="1486"/>
        <v>-</v>
      </c>
      <c r="I5901" s="30">
        <f t="shared" ref="I5901:I5964" si="1491">IF($D5901="","",G5901+LEN(H5901)+1)</f>
        <v>22</v>
      </c>
      <c r="J5901" s="35" t="str">
        <f t="shared" si="1487"/>
        <v>Canara Robeco Liquid-Retail-Growth</v>
      </c>
      <c r="K5901" s="35">
        <f t="shared" ref="K5901:K5964" si="1492">IF($D5901="","",I5901+LEN(J5901)+1)</f>
        <v>57</v>
      </c>
      <c r="L5901" s="30" t="str">
        <f t="shared" ref="L5901:L5964" si="1493">IF($D5901="","",MID($A5901,K5901+1,SEARCH(";",$A5901,K5901+1)-K5901-1))</f>
        <v>2769.6413</v>
      </c>
      <c r="M5901" s="30">
        <f t="shared" ref="M5901:M5964" si="1494">IF($D5901="","",K5901+LEN(L5901)+1)</f>
        <v>67</v>
      </c>
      <c r="N5901" s="30" t="str">
        <f t="shared" ref="N5901:N5964" si="1495">IF($D5901="","",MID($A5901,M5901+1,SEARCH(";",$A5901,M5901+1)-M5901-1))</f>
        <v>2769.6413</v>
      </c>
      <c r="O5901" s="30">
        <f t="shared" ref="O5901:O5964" si="1496">IF($D5901="","",M5901+LEN(N5901)+1)</f>
        <v>77</v>
      </c>
      <c r="P5901" s="30" t="str">
        <f t="shared" ref="P5901:P5964" si="1497">IF($D5901="","",MID($A5901,O5901+1,SEARCH(";",$A5901,O5901+1)-O5901-1))</f>
        <v>2769.6413</v>
      </c>
      <c r="Q5901" s="30">
        <f t="shared" ref="Q5901:Q5964" si="1498">IF($D5901="","",O5901+LEN(P5901)+1)</f>
        <v>87</v>
      </c>
      <c r="R5901" s="36" t="str">
        <f t="shared" ref="R5901:R5964" si="1499">IF($D5901="","",MID($A5901,Q5901+1,15))</f>
        <v>27-Jan-2017</v>
      </c>
      <c r="S5901" s="37">
        <f t="shared" si="1490"/>
        <v>2769.6412999999998</v>
      </c>
    </row>
    <row r="5902" spans="1:19">
      <c r="A5902" s="30" t="s">
        <v>6208</v>
      </c>
      <c r="D5902" s="30" t="str">
        <f t="shared" si="1484"/>
        <v>109347</v>
      </c>
      <c r="E5902" s="30">
        <f t="shared" si="1488"/>
        <v>7</v>
      </c>
      <c r="F5902" s="30" t="str">
        <f t="shared" si="1485"/>
        <v>-</v>
      </c>
      <c r="G5902" s="30">
        <f t="shared" si="1489"/>
        <v>9</v>
      </c>
      <c r="H5902" s="30" t="str">
        <f t="shared" si="1486"/>
        <v>INF760K01CI8</v>
      </c>
      <c r="I5902" s="30">
        <f t="shared" si="1491"/>
        <v>22</v>
      </c>
      <c r="J5902" s="35" t="str">
        <f t="shared" si="1487"/>
        <v>Canara Robeco Liquid-Retail-Monthly Div Reinvest</v>
      </c>
      <c r="K5902" s="35">
        <f t="shared" si="1492"/>
        <v>71</v>
      </c>
      <c r="L5902" s="30" t="str">
        <f t="shared" si="1493"/>
        <v>1005.8395</v>
      </c>
      <c r="M5902" s="30">
        <f t="shared" si="1494"/>
        <v>81</v>
      </c>
      <c r="N5902" s="30" t="str">
        <f t="shared" si="1495"/>
        <v>1005.8395</v>
      </c>
      <c r="O5902" s="30">
        <f t="shared" si="1496"/>
        <v>91</v>
      </c>
      <c r="P5902" s="30" t="str">
        <f t="shared" si="1497"/>
        <v>1005.8395</v>
      </c>
      <c r="Q5902" s="30">
        <f t="shared" si="1498"/>
        <v>101</v>
      </c>
      <c r="R5902" s="36" t="str">
        <f t="shared" si="1499"/>
        <v>27-Jan-2017</v>
      </c>
      <c r="S5902" s="37">
        <f t="shared" si="1490"/>
        <v>1005.8395</v>
      </c>
    </row>
    <row r="5903" spans="1:19">
      <c r="A5903" s="30" t="s">
        <v>6209</v>
      </c>
      <c r="D5903" s="30" t="str">
        <f t="shared" si="1484"/>
        <v>109356</v>
      </c>
      <c r="E5903" s="30">
        <f t="shared" si="1488"/>
        <v>7</v>
      </c>
      <c r="F5903" s="30" t="str">
        <f t="shared" si="1485"/>
        <v>-</v>
      </c>
      <c r="G5903" s="30">
        <f t="shared" si="1489"/>
        <v>9</v>
      </c>
      <c r="H5903" s="30" t="str">
        <f t="shared" si="1486"/>
        <v>INF760K01CJ6</v>
      </c>
      <c r="I5903" s="30">
        <f t="shared" si="1491"/>
        <v>22</v>
      </c>
      <c r="J5903" s="35" t="str">
        <f t="shared" si="1487"/>
        <v>Canara Robeco Liquid-Retail-Weekly Div Reinvest</v>
      </c>
      <c r="K5903" s="35">
        <f t="shared" si="1492"/>
        <v>70</v>
      </c>
      <c r="L5903" s="30" t="str">
        <f t="shared" si="1493"/>
        <v>1005.8396</v>
      </c>
      <c r="M5903" s="30">
        <f t="shared" si="1494"/>
        <v>80</v>
      </c>
      <c r="N5903" s="30" t="str">
        <f t="shared" si="1495"/>
        <v>1005.8396</v>
      </c>
      <c r="O5903" s="30">
        <f t="shared" si="1496"/>
        <v>90</v>
      </c>
      <c r="P5903" s="30" t="str">
        <f t="shared" si="1497"/>
        <v>1005.8396</v>
      </c>
      <c r="Q5903" s="30">
        <f t="shared" si="1498"/>
        <v>100</v>
      </c>
      <c r="R5903" s="36" t="str">
        <f t="shared" si="1499"/>
        <v>27-Jan-2017</v>
      </c>
      <c r="S5903" s="37">
        <f t="shared" si="1490"/>
        <v>1005.8396</v>
      </c>
    </row>
    <row r="5904" spans="1:19">
      <c r="A5904" s="30" t="s">
        <v>97</v>
      </c>
      <c r="D5904" s="30" t="str">
        <f t="shared" si="1484"/>
        <v/>
      </c>
      <c r="E5904" s="30" t="str">
        <f t="shared" si="1488"/>
        <v/>
      </c>
      <c r="F5904" s="30" t="str">
        <f t="shared" si="1485"/>
        <v xml:space="preserve"> </v>
      </c>
      <c r="G5904" s="30" t="str">
        <f t="shared" si="1489"/>
        <v/>
      </c>
      <c r="H5904" s="30" t="str">
        <f t="shared" si="1486"/>
        <v/>
      </c>
      <c r="I5904" s="30" t="str">
        <f t="shared" si="1491"/>
        <v/>
      </c>
      <c r="J5904" s="35" t="str">
        <f t="shared" si="1487"/>
        <v/>
      </c>
      <c r="K5904" s="35" t="str">
        <f t="shared" si="1492"/>
        <v/>
      </c>
      <c r="L5904" s="30" t="str">
        <f t="shared" si="1493"/>
        <v/>
      </c>
      <c r="M5904" s="30" t="str">
        <f t="shared" si="1494"/>
        <v/>
      </c>
      <c r="N5904" s="30" t="str">
        <f t="shared" si="1495"/>
        <v/>
      </c>
      <c r="O5904" s="30" t="str">
        <f t="shared" si="1496"/>
        <v/>
      </c>
      <c r="P5904" s="30" t="str">
        <f t="shared" si="1497"/>
        <v/>
      </c>
      <c r="Q5904" s="30" t="str">
        <f t="shared" si="1498"/>
        <v/>
      </c>
      <c r="R5904" s="36" t="str">
        <f t="shared" si="1499"/>
        <v/>
      </c>
      <c r="S5904" s="37" t="str">
        <f t="shared" si="1490"/>
        <v/>
      </c>
    </row>
    <row r="5905" spans="1:19">
      <c r="A5905" s="30" t="s">
        <v>123</v>
      </c>
      <c r="D5905" s="30" t="str">
        <f t="shared" si="1484"/>
        <v/>
      </c>
      <c r="E5905" s="30" t="str">
        <f t="shared" si="1488"/>
        <v/>
      </c>
      <c r="F5905" s="30" t="str">
        <f t="shared" si="1485"/>
        <v>DHFL Pramerica Mutual Fund</v>
      </c>
      <c r="G5905" s="30" t="str">
        <f t="shared" si="1489"/>
        <v/>
      </c>
      <c r="H5905" s="30" t="str">
        <f t="shared" si="1486"/>
        <v/>
      </c>
      <c r="I5905" s="30" t="str">
        <f t="shared" si="1491"/>
        <v/>
      </c>
      <c r="J5905" s="35" t="str">
        <f t="shared" si="1487"/>
        <v/>
      </c>
      <c r="K5905" s="35" t="str">
        <f t="shared" si="1492"/>
        <v/>
      </c>
      <c r="L5905" s="30" t="str">
        <f t="shared" si="1493"/>
        <v/>
      </c>
      <c r="M5905" s="30" t="str">
        <f t="shared" si="1494"/>
        <v/>
      </c>
      <c r="N5905" s="30" t="str">
        <f t="shared" si="1495"/>
        <v/>
      </c>
      <c r="O5905" s="30" t="str">
        <f t="shared" si="1496"/>
        <v/>
      </c>
      <c r="P5905" s="30" t="str">
        <f t="shared" si="1497"/>
        <v/>
      </c>
      <c r="Q5905" s="30" t="str">
        <f t="shared" si="1498"/>
        <v/>
      </c>
      <c r="R5905" s="36" t="str">
        <f t="shared" si="1499"/>
        <v/>
      </c>
      <c r="S5905" s="37" t="str">
        <f t="shared" si="1490"/>
        <v/>
      </c>
    </row>
    <row r="5906" spans="1:19">
      <c r="A5906" s="30" t="s">
        <v>97</v>
      </c>
      <c r="D5906" s="30" t="str">
        <f t="shared" si="1484"/>
        <v/>
      </c>
      <c r="E5906" s="30" t="str">
        <f t="shared" si="1488"/>
        <v/>
      </c>
      <c r="F5906" s="30" t="str">
        <f t="shared" si="1485"/>
        <v xml:space="preserve"> </v>
      </c>
      <c r="G5906" s="30" t="str">
        <f t="shared" si="1489"/>
        <v/>
      </c>
      <c r="H5906" s="30" t="str">
        <f t="shared" si="1486"/>
        <v/>
      </c>
      <c r="I5906" s="30" t="str">
        <f t="shared" si="1491"/>
        <v/>
      </c>
      <c r="J5906" s="35" t="str">
        <f t="shared" si="1487"/>
        <v/>
      </c>
      <c r="K5906" s="35" t="str">
        <f t="shared" si="1492"/>
        <v/>
      </c>
      <c r="L5906" s="30" t="str">
        <f t="shared" si="1493"/>
        <v/>
      </c>
      <c r="M5906" s="30" t="str">
        <f t="shared" si="1494"/>
        <v/>
      </c>
      <c r="N5906" s="30" t="str">
        <f t="shared" si="1495"/>
        <v/>
      </c>
      <c r="O5906" s="30" t="str">
        <f t="shared" si="1496"/>
        <v/>
      </c>
      <c r="P5906" s="30" t="str">
        <f t="shared" si="1497"/>
        <v/>
      </c>
      <c r="Q5906" s="30" t="str">
        <f t="shared" si="1498"/>
        <v/>
      </c>
      <c r="R5906" s="36" t="str">
        <f t="shared" si="1499"/>
        <v/>
      </c>
      <c r="S5906" s="37" t="str">
        <f t="shared" si="1490"/>
        <v/>
      </c>
    </row>
    <row r="5907" spans="1:19" ht="26">
      <c r="A5907" s="30" t="s">
        <v>11244</v>
      </c>
      <c r="D5907" s="30" t="str">
        <f t="shared" si="1484"/>
        <v>138306</v>
      </c>
      <c r="E5907" s="30">
        <f t="shared" si="1488"/>
        <v>7</v>
      </c>
      <c r="F5907" s="30" t="str">
        <f t="shared" si="1485"/>
        <v>INF223J01WV0</v>
      </c>
      <c r="G5907" s="30">
        <f t="shared" si="1489"/>
        <v>20</v>
      </c>
      <c r="H5907" s="30" t="str">
        <f t="shared" si="1486"/>
        <v>-</v>
      </c>
      <c r="I5907" s="30">
        <f t="shared" si="1491"/>
        <v>22</v>
      </c>
      <c r="J5907" s="35" t="str">
        <f t="shared" si="1487"/>
        <v>DHFL Pramerica INSTA CASH PLUS FUND - Annual Bonus Option</v>
      </c>
      <c r="K5907" s="35">
        <f t="shared" si="1492"/>
        <v>80</v>
      </c>
      <c r="L5907" s="30" t="str">
        <f t="shared" si="1493"/>
        <v>128.2287</v>
      </c>
      <c r="M5907" s="30">
        <f t="shared" si="1494"/>
        <v>89</v>
      </c>
      <c r="N5907" s="30" t="str">
        <f t="shared" si="1495"/>
        <v>128.2287</v>
      </c>
      <c r="O5907" s="30">
        <f t="shared" si="1496"/>
        <v>98</v>
      </c>
      <c r="P5907" s="30" t="str">
        <f t="shared" si="1497"/>
        <v>128.2287</v>
      </c>
      <c r="Q5907" s="30">
        <f t="shared" si="1498"/>
        <v>107</v>
      </c>
      <c r="R5907" s="36" t="str">
        <f t="shared" si="1499"/>
        <v>09-Aug-2017</v>
      </c>
      <c r="S5907" s="37">
        <f t="shared" si="1490"/>
        <v>128.2287</v>
      </c>
    </row>
    <row r="5908" spans="1:19">
      <c r="A5908" s="30" t="s">
        <v>11245</v>
      </c>
      <c r="D5908" s="30" t="str">
        <f t="shared" si="1484"/>
        <v>138292</v>
      </c>
      <c r="E5908" s="30">
        <f t="shared" si="1488"/>
        <v>7</v>
      </c>
      <c r="F5908" s="30" t="str">
        <f t="shared" si="1485"/>
        <v>INF223J01IP1</v>
      </c>
      <c r="G5908" s="30">
        <f t="shared" si="1489"/>
        <v>20</v>
      </c>
      <c r="H5908" s="30" t="str">
        <f t="shared" si="1486"/>
        <v>INF223J01IQ9</v>
      </c>
      <c r="I5908" s="30">
        <f t="shared" si="1491"/>
        <v>33</v>
      </c>
      <c r="J5908" s="35" t="str">
        <f t="shared" si="1487"/>
        <v>DHFL Pramerica Insta Cash Plus Fund - Annual Dividend Option</v>
      </c>
      <c r="K5908" s="35">
        <f t="shared" si="1492"/>
        <v>94</v>
      </c>
      <c r="L5908" s="30" t="str">
        <f t="shared" si="1493"/>
        <v>135.7346</v>
      </c>
      <c r="M5908" s="30">
        <f t="shared" si="1494"/>
        <v>103</v>
      </c>
      <c r="N5908" s="30" t="str">
        <f t="shared" si="1495"/>
        <v>135.7346</v>
      </c>
      <c r="O5908" s="30">
        <f t="shared" si="1496"/>
        <v>112</v>
      </c>
      <c r="P5908" s="30" t="str">
        <f t="shared" si="1497"/>
        <v>135.7346</v>
      </c>
      <c r="Q5908" s="30">
        <f t="shared" si="1498"/>
        <v>121</v>
      </c>
      <c r="R5908" s="36" t="str">
        <f t="shared" si="1499"/>
        <v>09-Aug-2017</v>
      </c>
      <c r="S5908" s="37">
        <f t="shared" si="1490"/>
        <v>135.7346</v>
      </c>
    </row>
    <row r="5909" spans="1:19">
      <c r="A5909" s="30" t="s">
        <v>11246</v>
      </c>
      <c r="D5909" s="30" t="str">
        <f t="shared" si="1484"/>
        <v>138286</v>
      </c>
      <c r="E5909" s="30">
        <f t="shared" si="1488"/>
        <v>7</v>
      </c>
      <c r="F5909" s="30" t="str">
        <f t="shared" si="1485"/>
        <v>INF223J01BQ4</v>
      </c>
      <c r="G5909" s="30">
        <f t="shared" si="1489"/>
        <v>20</v>
      </c>
      <c r="H5909" s="30" t="str">
        <f t="shared" si="1486"/>
        <v>-</v>
      </c>
      <c r="I5909" s="30">
        <f t="shared" si="1491"/>
        <v>22</v>
      </c>
      <c r="J5909" s="35" t="str">
        <f t="shared" si="1487"/>
        <v>DHFL Pramerica INSTA CASH PLUS FUND - BONUS OPTION</v>
      </c>
      <c r="K5909" s="35">
        <f t="shared" si="1492"/>
        <v>73</v>
      </c>
      <c r="L5909" s="30" t="str">
        <f t="shared" si="1493"/>
        <v>147.4786</v>
      </c>
      <c r="M5909" s="30">
        <f t="shared" si="1494"/>
        <v>82</v>
      </c>
      <c r="N5909" s="30" t="str">
        <f t="shared" si="1495"/>
        <v>147.4786</v>
      </c>
      <c r="O5909" s="30">
        <f t="shared" si="1496"/>
        <v>91</v>
      </c>
      <c r="P5909" s="30" t="str">
        <f t="shared" si="1497"/>
        <v>147.4786</v>
      </c>
      <c r="Q5909" s="30">
        <f t="shared" si="1498"/>
        <v>100</v>
      </c>
      <c r="R5909" s="36" t="str">
        <f t="shared" si="1499"/>
        <v>09-Aug-2017</v>
      </c>
      <c r="S5909" s="37">
        <f t="shared" si="1490"/>
        <v>147.4786</v>
      </c>
    </row>
    <row r="5910" spans="1:19" ht="26">
      <c r="A5910" s="30" t="s">
        <v>11247</v>
      </c>
      <c r="D5910" s="30" t="str">
        <f t="shared" si="1484"/>
        <v>138305</v>
      </c>
      <c r="E5910" s="30">
        <f t="shared" si="1488"/>
        <v>7</v>
      </c>
      <c r="F5910" s="30" t="str">
        <f t="shared" si="1485"/>
        <v>INF223J01WW8</v>
      </c>
      <c r="G5910" s="30">
        <f t="shared" si="1489"/>
        <v>20</v>
      </c>
      <c r="H5910" s="30" t="str">
        <f t="shared" si="1486"/>
        <v>-</v>
      </c>
      <c r="I5910" s="30">
        <f t="shared" si="1491"/>
        <v>22</v>
      </c>
      <c r="J5910" s="35" t="str">
        <f t="shared" si="1487"/>
        <v>DHFL Pramerica Insta Cash Plus Fund - Direct Plan -  Annual Bonus Option</v>
      </c>
      <c r="K5910" s="35">
        <f t="shared" si="1492"/>
        <v>95</v>
      </c>
      <c r="L5910" s="30" t="str">
        <f t="shared" si="1493"/>
        <v>130.7973</v>
      </c>
      <c r="M5910" s="30">
        <f t="shared" si="1494"/>
        <v>104</v>
      </c>
      <c r="N5910" s="30" t="str">
        <f t="shared" si="1495"/>
        <v>130.7973</v>
      </c>
      <c r="O5910" s="30">
        <f t="shared" si="1496"/>
        <v>113</v>
      </c>
      <c r="P5910" s="30" t="str">
        <f t="shared" si="1497"/>
        <v>130.7973</v>
      </c>
      <c r="Q5910" s="30">
        <f t="shared" si="1498"/>
        <v>122</v>
      </c>
      <c r="R5910" s="36" t="str">
        <f t="shared" si="1499"/>
        <v>09-Aug-2017</v>
      </c>
      <c r="S5910" s="37">
        <f t="shared" si="1490"/>
        <v>130.79730000000001</v>
      </c>
    </row>
    <row r="5911" spans="1:19" ht="26">
      <c r="A5911" s="30" t="s">
        <v>438</v>
      </c>
      <c r="D5911" s="30" t="str">
        <f t="shared" si="1484"/>
        <v>138302</v>
      </c>
      <c r="E5911" s="30">
        <f t="shared" si="1488"/>
        <v>7</v>
      </c>
      <c r="F5911" s="30" t="str">
        <f t="shared" si="1485"/>
        <v>INF223J01NQ9</v>
      </c>
      <c r="G5911" s="30">
        <f t="shared" si="1489"/>
        <v>20</v>
      </c>
      <c r="H5911" s="30" t="str">
        <f t="shared" si="1486"/>
        <v>-</v>
      </c>
      <c r="I5911" s="30">
        <f t="shared" si="1491"/>
        <v>22</v>
      </c>
      <c r="J5911" s="35" t="str">
        <f t="shared" si="1487"/>
        <v>DHFL Pramerica Insta Cash Plus Fund - Direct Plan -  Regular Bonus</v>
      </c>
      <c r="K5911" s="35">
        <f t="shared" si="1492"/>
        <v>89</v>
      </c>
      <c r="L5911" s="30" t="str">
        <f t="shared" si="1493"/>
        <v>138.2962</v>
      </c>
      <c r="M5911" s="30">
        <f t="shared" si="1494"/>
        <v>98</v>
      </c>
      <c r="N5911" s="30" t="str">
        <f t="shared" si="1495"/>
        <v>138.2962</v>
      </c>
      <c r="O5911" s="30">
        <f t="shared" si="1496"/>
        <v>107</v>
      </c>
      <c r="P5911" s="30" t="str">
        <f t="shared" si="1497"/>
        <v>138.2962</v>
      </c>
      <c r="Q5911" s="30">
        <f t="shared" si="1498"/>
        <v>116</v>
      </c>
      <c r="R5911" s="36" t="str">
        <f t="shared" si="1499"/>
        <v>01-Aug-2016</v>
      </c>
      <c r="S5911" s="37">
        <f t="shared" si="1490"/>
        <v>138.2962</v>
      </c>
    </row>
    <row r="5912" spans="1:19" ht="26">
      <c r="A5912" s="30" t="s">
        <v>11248</v>
      </c>
      <c r="D5912" s="30" t="str">
        <f t="shared" si="1484"/>
        <v>138296</v>
      </c>
      <c r="E5912" s="30">
        <f t="shared" si="1488"/>
        <v>7</v>
      </c>
      <c r="F5912" s="30" t="str">
        <f t="shared" si="1485"/>
        <v>-</v>
      </c>
      <c r="G5912" s="30">
        <f t="shared" si="1489"/>
        <v>9</v>
      </c>
      <c r="H5912" s="30" t="str">
        <f t="shared" si="1486"/>
        <v>-</v>
      </c>
      <c r="I5912" s="30">
        <f t="shared" si="1491"/>
        <v>11</v>
      </c>
      <c r="J5912" s="35" t="str">
        <f t="shared" si="1487"/>
        <v>DHFL Pramerica Insta Cash Plus Fund - Direct Plan - Annual Dividend</v>
      </c>
      <c r="K5912" s="35">
        <f t="shared" si="1492"/>
        <v>79</v>
      </c>
      <c r="L5912" s="30" t="str">
        <f t="shared" si="1493"/>
        <v>135.7531</v>
      </c>
      <c r="M5912" s="30">
        <f t="shared" si="1494"/>
        <v>88</v>
      </c>
      <c r="N5912" s="30" t="str">
        <f t="shared" si="1495"/>
        <v>135.7531</v>
      </c>
      <c r="O5912" s="30">
        <f t="shared" si="1496"/>
        <v>97</v>
      </c>
      <c r="P5912" s="30" t="str">
        <f t="shared" si="1497"/>
        <v>135.7531</v>
      </c>
      <c r="Q5912" s="30">
        <f t="shared" si="1498"/>
        <v>106</v>
      </c>
      <c r="R5912" s="36" t="str">
        <f t="shared" si="1499"/>
        <v>09-Aug-2017</v>
      </c>
      <c r="S5912" s="37">
        <f t="shared" si="1490"/>
        <v>135.75309999999999</v>
      </c>
    </row>
    <row r="5913" spans="1:19" ht="26">
      <c r="A5913" s="30" t="s">
        <v>11249</v>
      </c>
      <c r="D5913" s="30" t="str">
        <f t="shared" si="1484"/>
        <v>138297</v>
      </c>
      <c r="E5913" s="30">
        <f t="shared" si="1488"/>
        <v>7</v>
      </c>
      <c r="F5913" s="30" t="str">
        <f t="shared" si="1485"/>
        <v>INF223J01NR7</v>
      </c>
      <c r="G5913" s="30">
        <f t="shared" si="1489"/>
        <v>20</v>
      </c>
      <c r="H5913" s="30" t="str">
        <f t="shared" si="1486"/>
        <v>-</v>
      </c>
      <c r="I5913" s="30">
        <f t="shared" si="1491"/>
        <v>22</v>
      </c>
      <c r="J5913" s="35" t="str">
        <f t="shared" si="1487"/>
        <v>DHFL Pramerica Insta Cash Plus Fund - Direct Plan - Daily Dividend</v>
      </c>
      <c r="K5913" s="35">
        <f t="shared" si="1492"/>
        <v>89</v>
      </c>
      <c r="L5913" s="30" t="str">
        <f t="shared" si="1493"/>
        <v>100.304</v>
      </c>
      <c r="M5913" s="30">
        <f t="shared" si="1494"/>
        <v>97</v>
      </c>
      <c r="N5913" s="30" t="str">
        <f t="shared" si="1495"/>
        <v>100.304</v>
      </c>
      <c r="O5913" s="30">
        <f t="shared" si="1496"/>
        <v>105</v>
      </c>
      <c r="P5913" s="30" t="str">
        <f t="shared" si="1497"/>
        <v>100.304</v>
      </c>
      <c r="Q5913" s="30">
        <f t="shared" si="1498"/>
        <v>113</v>
      </c>
      <c r="R5913" s="36" t="str">
        <f t="shared" si="1499"/>
        <v>09-Aug-2017</v>
      </c>
      <c r="S5913" s="37">
        <f t="shared" si="1490"/>
        <v>100.304</v>
      </c>
    </row>
    <row r="5914" spans="1:19">
      <c r="A5914" s="30" t="s">
        <v>11250</v>
      </c>
      <c r="D5914" s="30" t="str">
        <f t="shared" si="1484"/>
        <v>138299</v>
      </c>
      <c r="E5914" s="30">
        <f t="shared" si="1488"/>
        <v>7</v>
      </c>
      <c r="F5914" s="30" t="str">
        <f t="shared" si="1485"/>
        <v>INF223J01NS5</v>
      </c>
      <c r="G5914" s="30">
        <f t="shared" si="1489"/>
        <v>20</v>
      </c>
      <c r="H5914" s="30" t="str">
        <f t="shared" si="1486"/>
        <v>-</v>
      </c>
      <c r="I5914" s="30">
        <f t="shared" si="1491"/>
        <v>22</v>
      </c>
      <c r="J5914" s="35" t="str">
        <f t="shared" si="1487"/>
        <v>DHFL Pramerica Insta Cash Plus Fund - Direct Plan - Growth</v>
      </c>
      <c r="K5914" s="35">
        <f t="shared" si="1492"/>
        <v>81</v>
      </c>
      <c r="L5914" s="30" t="str">
        <f t="shared" si="1493"/>
        <v>216.4062</v>
      </c>
      <c r="M5914" s="30">
        <f t="shared" si="1494"/>
        <v>90</v>
      </c>
      <c r="N5914" s="30" t="str">
        <f t="shared" si="1495"/>
        <v>216.4062</v>
      </c>
      <c r="O5914" s="30">
        <f t="shared" si="1496"/>
        <v>99</v>
      </c>
      <c r="P5914" s="30" t="str">
        <f t="shared" si="1497"/>
        <v>216.4062</v>
      </c>
      <c r="Q5914" s="30">
        <f t="shared" si="1498"/>
        <v>108</v>
      </c>
      <c r="R5914" s="36" t="str">
        <f t="shared" si="1499"/>
        <v>09-Aug-2017</v>
      </c>
      <c r="S5914" s="37">
        <f t="shared" si="1490"/>
        <v>216.40620000000001</v>
      </c>
    </row>
    <row r="5915" spans="1:19" ht="26">
      <c r="A5915" s="30" t="s">
        <v>11251</v>
      </c>
      <c r="D5915" s="30" t="str">
        <f t="shared" si="1484"/>
        <v>138298</v>
      </c>
      <c r="E5915" s="30">
        <f t="shared" si="1488"/>
        <v>7</v>
      </c>
      <c r="F5915" s="30" t="str">
        <f t="shared" si="1485"/>
        <v>INF223J01NT3</v>
      </c>
      <c r="G5915" s="30">
        <f t="shared" si="1489"/>
        <v>20</v>
      </c>
      <c r="H5915" s="30" t="str">
        <f t="shared" si="1486"/>
        <v>-</v>
      </c>
      <c r="I5915" s="30">
        <f t="shared" si="1491"/>
        <v>22</v>
      </c>
      <c r="J5915" s="35" t="str">
        <f t="shared" si="1487"/>
        <v>DHFL Pramerica Insta Cash Plus Fund - Direct Plan - Monthly Dividend</v>
      </c>
      <c r="K5915" s="35">
        <f t="shared" si="1492"/>
        <v>91</v>
      </c>
      <c r="L5915" s="30" t="str">
        <f t="shared" si="1493"/>
        <v>106.1944</v>
      </c>
      <c r="M5915" s="30">
        <f t="shared" si="1494"/>
        <v>100</v>
      </c>
      <c r="N5915" s="30" t="str">
        <f t="shared" si="1495"/>
        <v>106.1944</v>
      </c>
      <c r="O5915" s="30">
        <f t="shared" si="1496"/>
        <v>109</v>
      </c>
      <c r="P5915" s="30" t="str">
        <f t="shared" si="1497"/>
        <v>106.1944</v>
      </c>
      <c r="Q5915" s="30">
        <f t="shared" si="1498"/>
        <v>118</v>
      </c>
      <c r="R5915" s="36" t="str">
        <f t="shared" si="1499"/>
        <v>09-Aug-2017</v>
      </c>
      <c r="S5915" s="37">
        <f t="shared" si="1490"/>
        <v>106.1944</v>
      </c>
    </row>
    <row r="5916" spans="1:19" ht="26">
      <c r="A5916" s="30" t="s">
        <v>11252</v>
      </c>
      <c r="D5916" s="30" t="str">
        <f t="shared" si="1484"/>
        <v>138300</v>
      </c>
      <c r="E5916" s="30">
        <f t="shared" si="1488"/>
        <v>7</v>
      </c>
      <c r="F5916" s="30" t="str">
        <f t="shared" si="1485"/>
        <v>INF223J01NX5</v>
      </c>
      <c r="G5916" s="30">
        <f t="shared" si="1489"/>
        <v>20</v>
      </c>
      <c r="H5916" s="30" t="str">
        <f t="shared" si="1486"/>
        <v>-</v>
      </c>
      <c r="I5916" s="30">
        <f t="shared" si="1491"/>
        <v>22</v>
      </c>
      <c r="J5916" s="35" t="str">
        <f t="shared" si="1487"/>
        <v>DHFL Pramerica Insta Cash Plus Fund - Direct Plan - Quarterly Dividend</v>
      </c>
      <c r="K5916" s="35">
        <f t="shared" si="1492"/>
        <v>93</v>
      </c>
      <c r="L5916" s="30" t="str">
        <f t="shared" si="1493"/>
        <v>143.9468</v>
      </c>
      <c r="M5916" s="30">
        <f t="shared" si="1494"/>
        <v>102</v>
      </c>
      <c r="N5916" s="30" t="str">
        <f t="shared" si="1495"/>
        <v>143.9468</v>
      </c>
      <c r="O5916" s="30">
        <f t="shared" si="1496"/>
        <v>111</v>
      </c>
      <c r="P5916" s="30" t="str">
        <f t="shared" si="1497"/>
        <v>143.9468</v>
      </c>
      <c r="Q5916" s="30">
        <f t="shared" si="1498"/>
        <v>120</v>
      </c>
      <c r="R5916" s="36" t="str">
        <f t="shared" si="1499"/>
        <v>09-Aug-2017</v>
      </c>
      <c r="S5916" s="37">
        <f t="shared" si="1490"/>
        <v>143.9468</v>
      </c>
    </row>
    <row r="5917" spans="1:19" ht="26">
      <c r="A5917" s="30" t="s">
        <v>11253</v>
      </c>
      <c r="D5917" s="30" t="str">
        <f t="shared" si="1484"/>
        <v>138301</v>
      </c>
      <c r="E5917" s="30">
        <f t="shared" si="1488"/>
        <v>7</v>
      </c>
      <c r="F5917" s="30" t="str">
        <f t="shared" si="1485"/>
        <v>INF223J01NV9</v>
      </c>
      <c r="G5917" s="30">
        <f t="shared" si="1489"/>
        <v>20</v>
      </c>
      <c r="H5917" s="30" t="str">
        <f t="shared" si="1486"/>
        <v>INF223J01NW7</v>
      </c>
      <c r="I5917" s="30">
        <f t="shared" si="1491"/>
        <v>33</v>
      </c>
      <c r="J5917" s="35" t="str">
        <f t="shared" si="1487"/>
        <v>DHFL Pramerica Insta Cash Plus Fund - Direct Plan - Weekly Dividend</v>
      </c>
      <c r="K5917" s="35">
        <f t="shared" si="1492"/>
        <v>101</v>
      </c>
      <c r="L5917" s="30" t="str">
        <f t="shared" si="1493"/>
        <v>100.5976</v>
      </c>
      <c r="M5917" s="30">
        <f t="shared" si="1494"/>
        <v>110</v>
      </c>
      <c r="N5917" s="30" t="str">
        <f t="shared" si="1495"/>
        <v>100.5976</v>
      </c>
      <c r="O5917" s="30">
        <f t="shared" si="1496"/>
        <v>119</v>
      </c>
      <c r="P5917" s="30" t="str">
        <f t="shared" si="1497"/>
        <v>100.5976</v>
      </c>
      <c r="Q5917" s="30">
        <f t="shared" si="1498"/>
        <v>128</v>
      </c>
      <c r="R5917" s="36" t="str">
        <f t="shared" si="1499"/>
        <v>09-Aug-2017</v>
      </c>
      <c r="S5917" s="37">
        <f t="shared" si="1490"/>
        <v>100.5976</v>
      </c>
    </row>
    <row r="5918" spans="1:19" ht="26">
      <c r="A5918" s="30" t="s">
        <v>439</v>
      </c>
      <c r="D5918" s="30" t="str">
        <f t="shared" si="1484"/>
        <v>138303</v>
      </c>
      <c r="E5918" s="30">
        <f t="shared" si="1488"/>
        <v>7</v>
      </c>
      <c r="F5918" s="30" t="str">
        <f t="shared" si="1485"/>
        <v>INF223J01VE8</v>
      </c>
      <c r="G5918" s="30">
        <f t="shared" si="1489"/>
        <v>20</v>
      </c>
      <c r="H5918" s="30" t="str">
        <f t="shared" si="1486"/>
        <v>-</v>
      </c>
      <c r="I5918" s="30">
        <f t="shared" si="1491"/>
        <v>22</v>
      </c>
      <c r="J5918" s="35" t="str">
        <f t="shared" si="1487"/>
        <v>DHFL Pramerica Insta Cash Plus Fund - Direct Plan -Monthly Bonus</v>
      </c>
      <c r="K5918" s="35">
        <f t="shared" si="1492"/>
        <v>87</v>
      </c>
      <c r="L5918" s="30" t="str">
        <f t="shared" si="1493"/>
        <v>132.9596</v>
      </c>
      <c r="M5918" s="30">
        <f t="shared" si="1494"/>
        <v>96</v>
      </c>
      <c r="N5918" s="30" t="str">
        <f t="shared" si="1495"/>
        <v>132.9596</v>
      </c>
      <c r="O5918" s="30">
        <f t="shared" si="1496"/>
        <v>105</v>
      </c>
      <c r="P5918" s="30" t="str">
        <f t="shared" si="1497"/>
        <v>132.9596</v>
      </c>
      <c r="Q5918" s="30">
        <f t="shared" si="1498"/>
        <v>114</v>
      </c>
      <c r="R5918" s="36" t="str">
        <f t="shared" si="1499"/>
        <v>01-Aug-2016</v>
      </c>
      <c r="S5918" s="37">
        <f t="shared" si="1490"/>
        <v>132.95959999999999</v>
      </c>
    </row>
    <row r="5919" spans="1:19">
      <c r="A5919" s="30" t="s">
        <v>11254</v>
      </c>
      <c r="D5919" s="30" t="str">
        <f t="shared" si="1484"/>
        <v>138287</v>
      </c>
      <c r="E5919" s="30">
        <f t="shared" si="1488"/>
        <v>7</v>
      </c>
      <c r="F5919" s="30" t="str">
        <f t="shared" si="1485"/>
        <v>INF223J01BL5</v>
      </c>
      <c r="G5919" s="30">
        <f t="shared" si="1489"/>
        <v>20</v>
      </c>
      <c r="H5919" s="30" t="str">
        <f t="shared" si="1486"/>
        <v>-</v>
      </c>
      <c r="I5919" s="30">
        <f t="shared" si="1491"/>
        <v>22</v>
      </c>
      <c r="J5919" s="35" t="str">
        <f t="shared" si="1487"/>
        <v>DHFL Pramerica Insta Cash Plus Fund - Monthly Dividend</v>
      </c>
      <c r="K5919" s="35">
        <f t="shared" si="1492"/>
        <v>77</v>
      </c>
      <c r="L5919" s="30" t="str">
        <f t="shared" si="1493"/>
        <v>105.7635</v>
      </c>
      <c r="M5919" s="30">
        <f t="shared" si="1494"/>
        <v>86</v>
      </c>
      <c r="N5919" s="30" t="str">
        <f t="shared" si="1495"/>
        <v>105.7635</v>
      </c>
      <c r="O5919" s="30">
        <f t="shared" si="1496"/>
        <v>95</v>
      </c>
      <c r="P5919" s="30" t="str">
        <f t="shared" si="1497"/>
        <v>105.7635</v>
      </c>
      <c r="Q5919" s="30">
        <f t="shared" si="1498"/>
        <v>104</v>
      </c>
      <c r="R5919" s="36" t="str">
        <f t="shared" si="1499"/>
        <v>09-Aug-2017</v>
      </c>
      <c r="S5919" s="37">
        <f t="shared" si="1490"/>
        <v>105.76349999999999</v>
      </c>
    </row>
    <row r="5920" spans="1:19" ht="26">
      <c r="A5920" s="30" t="s">
        <v>11255</v>
      </c>
      <c r="D5920" s="30" t="str">
        <f t="shared" si="1484"/>
        <v>138284</v>
      </c>
      <c r="E5920" s="30">
        <f t="shared" si="1488"/>
        <v>7</v>
      </c>
      <c r="F5920" s="30" t="str">
        <f t="shared" si="1485"/>
        <v>INF223J01BH3</v>
      </c>
      <c r="G5920" s="30">
        <f t="shared" si="1489"/>
        <v>20</v>
      </c>
      <c r="H5920" s="30" t="str">
        <f t="shared" si="1486"/>
        <v>-</v>
      </c>
      <c r="I5920" s="30">
        <f t="shared" si="1491"/>
        <v>22</v>
      </c>
      <c r="J5920" s="35" t="str">
        <f t="shared" si="1487"/>
        <v>DHFL Pramerica INSTA CASH PLUS FUND - Regular Plan BONUS OPTION</v>
      </c>
      <c r="K5920" s="35">
        <f t="shared" si="1492"/>
        <v>86</v>
      </c>
      <c r="L5920" s="30" t="str">
        <f t="shared" si="1493"/>
        <v>13.1828</v>
      </c>
      <c r="M5920" s="30">
        <f t="shared" si="1494"/>
        <v>94</v>
      </c>
      <c r="N5920" s="30" t="str">
        <f t="shared" si="1495"/>
        <v>13.1828</v>
      </c>
      <c r="O5920" s="30">
        <f t="shared" si="1496"/>
        <v>102</v>
      </c>
      <c r="P5920" s="30" t="str">
        <f t="shared" si="1497"/>
        <v>13.1828</v>
      </c>
      <c r="Q5920" s="30">
        <f t="shared" si="1498"/>
        <v>110</v>
      </c>
      <c r="R5920" s="36" t="str">
        <f t="shared" si="1499"/>
        <v>09-Aug-2017</v>
      </c>
      <c r="S5920" s="37">
        <f t="shared" si="1490"/>
        <v>13.1828</v>
      </c>
    </row>
    <row r="5921" spans="1:19" ht="26">
      <c r="A5921" s="30" t="s">
        <v>11256</v>
      </c>
      <c r="D5921" s="30" t="str">
        <f t="shared" si="1484"/>
        <v>139603</v>
      </c>
      <c r="E5921" s="30">
        <f t="shared" si="1488"/>
        <v>7</v>
      </c>
      <c r="F5921" s="30" t="str">
        <f t="shared" si="1485"/>
        <v>-</v>
      </c>
      <c r="G5921" s="30">
        <f t="shared" si="1489"/>
        <v>9</v>
      </c>
      <c r="H5921" s="30" t="str">
        <f t="shared" si="1486"/>
        <v>-</v>
      </c>
      <c r="I5921" s="30">
        <f t="shared" si="1491"/>
        <v>11</v>
      </c>
      <c r="J5921" s="35" t="str">
        <f t="shared" si="1487"/>
        <v>DHFL Pramerica Insta Cash Plus Fund - Unclaimed Dividend Plan - Below 3 years</v>
      </c>
      <c r="K5921" s="35">
        <f t="shared" si="1492"/>
        <v>89</v>
      </c>
      <c r="L5921" s="30" t="str">
        <f t="shared" si="1493"/>
        <v>106.8699</v>
      </c>
      <c r="M5921" s="30">
        <f t="shared" si="1494"/>
        <v>98</v>
      </c>
      <c r="N5921" s="30" t="str">
        <f t="shared" si="1495"/>
        <v>106.8699</v>
      </c>
      <c r="O5921" s="30">
        <f t="shared" si="1496"/>
        <v>107</v>
      </c>
      <c r="P5921" s="30" t="str">
        <f t="shared" si="1497"/>
        <v>106.8699</v>
      </c>
      <c r="Q5921" s="30">
        <f t="shared" si="1498"/>
        <v>116</v>
      </c>
      <c r="R5921" s="36" t="str">
        <f t="shared" si="1499"/>
        <v>09-Aug-2017</v>
      </c>
      <c r="S5921" s="37">
        <f t="shared" si="1490"/>
        <v>106.8699</v>
      </c>
    </row>
    <row r="5922" spans="1:19" ht="26">
      <c r="A5922" s="30" t="s">
        <v>11257</v>
      </c>
      <c r="D5922" s="30" t="str">
        <f t="shared" si="1484"/>
        <v>139604</v>
      </c>
      <c r="E5922" s="30">
        <f t="shared" si="1488"/>
        <v>7</v>
      </c>
      <c r="F5922" s="30" t="str">
        <f t="shared" si="1485"/>
        <v>-</v>
      </c>
      <c r="G5922" s="30">
        <f t="shared" si="1489"/>
        <v>9</v>
      </c>
      <c r="H5922" s="30" t="str">
        <f t="shared" si="1486"/>
        <v>-</v>
      </c>
      <c r="I5922" s="30">
        <f t="shared" si="1491"/>
        <v>11</v>
      </c>
      <c r="J5922" s="35" t="str">
        <f t="shared" si="1487"/>
        <v>DHFL Pramerica Insta Cash Plus Fund - Unclaimed Redemption Plan - Above 3 years</v>
      </c>
      <c r="K5922" s="35">
        <f t="shared" si="1492"/>
        <v>91</v>
      </c>
      <c r="L5922" s="30" t="str">
        <f t="shared" si="1493"/>
        <v>103.157</v>
      </c>
      <c r="M5922" s="30">
        <f t="shared" si="1494"/>
        <v>99</v>
      </c>
      <c r="N5922" s="30" t="str">
        <f t="shared" si="1495"/>
        <v>103.157</v>
      </c>
      <c r="O5922" s="30">
        <f t="shared" si="1496"/>
        <v>107</v>
      </c>
      <c r="P5922" s="30" t="str">
        <f t="shared" si="1497"/>
        <v>103.157</v>
      </c>
      <c r="Q5922" s="30">
        <f t="shared" si="1498"/>
        <v>115</v>
      </c>
      <c r="R5922" s="36" t="str">
        <f t="shared" si="1499"/>
        <v>09-Aug-2017</v>
      </c>
      <c r="S5922" s="37">
        <f t="shared" si="1490"/>
        <v>103.157</v>
      </c>
    </row>
    <row r="5923" spans="1:19" ht="26">
      <c r="A5923" s="30" t="s">
        <v>11258</v>
      </c>
      <c r="D5923" s="30" t="str">
        <f t="shared" si="1484"/>
        <v>139605</v>
      </c>
      <c r="E5923" s="30">
        <f t="shared" si="1488"/>
        <v>7</v>
      </c>
      <c r="F5923" s="30" t="str">
        <f t="shared" si="1485"/>
        <v>-</v>
      </c>
      <c r="G5923" s="30">
        <f t="shared" si="1489"/>
        <v>9</v>
      </c>
      <c r="H5923" s="30" t="str">
        <f t="shared" si="1486"/>
        <v>-</v>
      </c>
      <c r="I5923" s="30">
        <f t="shared" si="1491"/>
        <v>11</v>
      </c>
      <c r="J5923" s="35" t="str">
        <f t="shared" si="1487"/>
        <v>DHFL Pramerica Insta Cash Plus Fund - Unclamied Dividend Plan - Above 3 years</v>
      </c>
      <c r="K5923" s="35">
        <f t="shared" si="1492"/>
        <v>89</v>
      </c>
      <c r="L5923" s="30" t="str">
        <f t="shared" si="1493"/>
        <v>102.2092</v>
      </c>
      <c r="M5923" s="30">
        <f t="shared" si="1494"/>
        <v>98</v>
      </c>
      <c r="N5923" s="30" t="str">
        <f t="shared" si="1495"/>
        <v>102.2092</v>
      </c>
      <c r="O5923" s="30">
        <f t="shared" si="1496"/>
        <v>107</v>
      </c>
      <c r="P5923" s="30" t="str">
        <f t="shared" si="1497"/>
        <v>102.2092</v>
      </c>
      <c r="Q5923" s="30">
        <f t="shared" si="1498"/>
        <v>116</v>
      </c>
      <c r="R5923" s="36" t="str">
        <f t="shared" si="1499"/>
        <v>09-Aug-2017</v>
      </c>
      <c r="S5923" s="37">
        <f t="shared" si="1490"/>
        <v>102.2092</v>
      </c>
    </row>
    <row r="5924" spans="1:19" ht="26">
      <c r="A5924" s="30" t="s">
        <v>11259</v>
      </c>
      <c r="D5924" s="30" t="str">
        <f t="shared" si="1484"/>
        <v>139602</v>
      </c>
      <c r="E5924" s="30">
        <f t="shared" si="1488"/>
        <v>7</v>
      </c>
      <c r="F5924" s="30" t="str">
        <f t="shared" si="1485"/>
        <v>-</v>
      </c>
      <c r="G5924" s="30">
        <f t="shared" si="1489"/>
        <v>9</v>
      </c>
      <c r="H5924" s="30" t="str">
        <f t="shared" si="1486"/>
        <v>-</v>
      </c>
      <c r="I5924" s="30">
        <f t="shared" si="1491"/>
        <v>11</v>
      </c>
      <c r="J5924" s="35" t="str">
        <f t="shared" si="1487"/>
        <v>DHFL Pramerica Insta Cash Plus Fund - Unlcaimed Redemption Plan - Below 3 years</v>
      </c>
      <c r="K5924" s="35">
        <f t="shared" si="1492"/>
        <v>91</v>
      </c>
      <c r="L5924" s="30" t="str">
        <f t="shared" si="1493"/>
        <v>106.8805</v>
      </c>
      <c r="M5924" s="30">
        <f t="shared" si="1494"/>
        <v>100</v>
      </c>
      <c r="N5924" s="30" t="str">
        <f t="shared" si="1495"/>
        <v>106.8805</v>
      </c>
      <c r="O5924" s="30">
        <f t="shared" si="1496"/>
        <v>109</v>
      </c>
      <c r="P5924" s="30" t="str">
        <f t="shared" si="1497"/>
        <v>106.8805</v>
      </c>
      <c r="Q5924" s="30">
        <f t="shared" si="1498"/>
        <v>118</v>
      </c>
      <c r="R5924" s="36" t="str">
        <f t="shared" si="1499"/>
        <v>09-Aug-2017</v>
      </c>
      <c r="S5924" s="37">
        <f t="shared" si="1490"/>
        <v>106.8805</v>
      </c>
    </row>
    <row r="5925" spans="1:19">
      <c r="A5925" s="30" t="s">
        <v>11260</v>
      </c>
      <c r="D5925" s="30" t="str">
        <f t="shared" si="1484"/>
        <v>138289</v>
      </c>
      <c r="E5925" s="30">
        <f t="shared" si="1488"/>
        <v>7</v>
      </c>
      <c r="F5925" s="30" t="str">
        <f t="shared" si="1485"/>
        <v>INF223J01BU6</v>
      </c>
      <c r="G5925" s="30">
        <f t="shared" si="1489"/>
        <v>20</v>
      </c>
      <c r="H5925" s="30" t="str">
        <f t="shared" si="1486"/>
        <v>-</v>
      </c>
      <c r="I5925" s="30">
        <f t="shared" si="1491"/>
        <v>22</v>
      </c>
      <c r="J5925" s="35" t="str">
        <f t="shared" si="1487"/>
        <v>DHFL Pramerica Insta Cash Plus Fund - Weekly Dividend</v>
      </c>
      <c r="K5925" s="35">
        <f t="shared" si="1492"/>
        <v>76</v>
      </c>
      <c r="L5925" s="30" t="str">
        <f t="shared" si="1493"/>
        <v>100.5969</v>
      </c>
      <c r="M5925" s="30">
        <f t="shared" si="1494"/>
        <v>85</v>
      </c>
      <c r="N5925" s="30" t="str">
        <f t="shared" si="1495"/>
        <v>100.5969</v>
      </c>
      <c r="O5925" s="30">
        <f t="shared" si="1496"/>
        <v>94</v>
      </c>
      <c r="P5925" s="30" t="str">
        <f t="shared" si="1497"/>
        <v>100.5969</v>
      </c>
      <c r="Q5925" s="30">
        <f t="shared" si="1498"/>
        <v>103</v>
      </c>
      <c r="R5925" s="36" t="str">
        <f t="shared" si="1499"/>
        <v>09-Aug-2017</v>
      </c>
      <c r="S5925" s="37">
        <f t="shared" si="1490"/>
        <v>100.59690000000001</v>
      </c>
    </row>
    <row r="5926" spans="1:19">
      <c r="A5926" s="30" t="s">
        <v>11261</v>
      </c>
      <c r="D5926" s="30" t="str">
        <f t="shared" si="1484"/>
        <v>138288</v>
      </c>
      <c r="E5926" s="30">
        <f t="shared" si="1488"/>
        <v>7</v>
      </c>
      <c r="F5926" s="30" t="str">
        <f t="shared" si="1485"/>
        <v>INF223J01BP6</v>
      </c>
      <c r="G5926" s="30">
        <f t="shared" si="1489"/>
        <v>20</v>
      </c>
      <c r="H5926" s="30" t="str">
        <f t="shared" si="1486"/>
        <v>-</v>
      </c>
      <c r="I5926" s="30">
        <f t="shared" si="1491"/>
        <v>22</v>
      </c>
      <c r="J5926" s="35" t="str">
        <f t="shared" si="1487"/>
        <v>DHFL Pramerica Insta Cash Plus Fund -Growth</v>
      </c>
      <c r="K5926" s="35">
        <f t="shared" si="1492"/>
        <v>66</v>
      </c>
      <c r="L5926" s="30" t="str">
        <f t="shared" si="1493"/>
        <v>215.7244</v>
      </c>
      <c r="M5926" s="30">
        <f t="shared" si="1494"/>
        <v>75</v>
      </c>
      <c r="N5926" s="30" t="str">
        <f t="shared" si="1495"/>
        <v>215.7244</v>
      </c>
      <c r="O5926" s="30">
        <f t="shared" si="1496"/>
        <v>84</v>
      </c>
      <c r="P5926" s="30" t="str">
        <f t="shared" si="1497"/>
        <v>215.7244</v>
      </c>
      <c r="Q5926" s="30">
        <f t="shared" si="1498"/>
        <v>93</v>
      </c>
      <c r="R5926" s="36" t="str">
        <f t="shared" si="1499"/>
        <v>09-Aug-2017</v>
      </c>
      <c r="S5926" s="37">
        <f t="shared" si="1490"/>
        <v>215.7244</v>
      </c>
    </row>
    <row r="5927" spans="1:19">
      <c r="A5927" s="30" t="s">
        <v>11262</v>
      </c>
      <c r="D5927" s="30" t="str">
        <f t="shared" si="1484"/>
        <v>138285</v>
      </c>
      <c r="E5927" s="30">
        <f t="shared" si="1488"/>
        <v>7</v>
      </c>
      <c r="F5927" s="30" t="str">
        <f t="shared" si="1485"/>
        <v>-</v>
      </c>
      <c r="G5927" s="30">
        <f t="shared" si="1489"/>
        <v>9</v>
      </c>
      <c r="H5927" s="30" t="str">
        <f t="shared" si="1486"/>
        <v>INF223J01BO9</v>
      </c>
      <c r="I5927" s="30">
        <f t="shared" si="1491"/>
        <v>22</v>
      </c>
      <c r="J5927" s="35" t="str">
        <f t="shared" si="1487"/>
        <v>DHFL Pramerica Insta Cash Plus Fund-Daily Dividend</v>
      </c>
      <c r="K5927" s="35">
        <f t="shared" si="1492"/>
        <v>73</v>
      </c>
      <c r="L5927" s="30" t="str">
        <f t="shared" si="1493"/>
        <v>100.304</v>
      </c>
      <c r="M5927" s="30">
        <f t="shared" si="1494"/>
        <v>81</v>
      </c>
      <c r="N5927" s="30" t="str">
        <f t="shared" si="1495"/>
        <v>100.304</v>
      </c>
      <c r="O5927" s="30">
        <f t="shared" si="1496"/>
        <v>89</v>
      </c>
      <c r="P5927" s="30" t="str">
        <f t="shared" si="1497"/>
        <v>100.304</v>
      </c>
      <c r="Q5927" s="30">
        <f t="shared" si="1498"/>
        <v>97</v>
      </c>
      <c r="R5927" s="36" t="str">
        <f t="shared" si="1499"/>
        <v>09-Aug-2017</v>
      </c>
      <c r="S5927" s="37">
        <f t="shared" si="1490"/>
        <v>100.304</v>
      </c>
    </row>
    <row r="5928" spans="1:19">
      <c r="A5928" s="30" t="s">
        <v>11263</v>
      </c>
      <c r="D5928" s="30" t="str">
        <f t="shared" si="1484"/>
        <v>138280</v>
      </c>
      <c r="E5928" s="30">
        <f t="shared" si="1488"/>
        <v>7</v>
      </c>
      <c r="F5928" s="30" t="str">
        <f t="shared" si="1485"/>
        <v>-</v>
      </c>
      <c r="G5928" s="30">
        <f t="shared" si="1489"/>
        <v>9</v>
      </c>
      <c r="H5928" s="30" t="str">
        <f t="shared" si="1486"/>
        <v>INF223J01BI1</v>
      </c>
      <c r="I5928" s="30">
        <f t="shared" si="1491"/>
        <v>22</v>
      </c>
      <c r="J5928" s="35" t="str">
        <f t="shared" si="1487"/>
        <v>DHFL Pramerica Insta Cash Plus Fund-DIVIDEND-Daily Dividend</v>
      </c>
      <c r="K5928" s="35">
        <f t="shared" si="1492"/>
        <v>82</v>
      </c>
      <c r="L5928" s="30" t="str">
        <f t="shared" si="1493"/>
        <v>10.301</v>
      </c>
      <c r="M5928" s="30">
        <f t="shared" si="1494"/>
        <v>89</v>
      </c>
      <c r="N5928" s="30" t="str">
        <f t="shared" si="1495"/>
        <v>10.301</v>
      </c>
      <c r="O5928" s="30">
        <f t="shared" si="1496"/>
        <v>96</v>
      </c>
      <c r="P5928" s="30" t="str">
        <f t="shared" si="1497"/>
        <v>10.301</v>
      </c>
      <c r="Q5928" s="30">
        <f t="shared" si="1498"/>
        <v>103</v>
      </c>
      <c r="R5928" s="36" t="str">
        <f t="shared" si="1499"/>
        <v>09-Aug-2017</v>
      </c>
      <c r="S5928" s="37">
        <f t="shared" si="1490"/>
        <v>10.301</v>
      </c>
    </row>
    <row r="5929" spans="1:19" ht="26">
      <c r="A5929" s="30" t="s">
        <v>11264</v>
      </c>
      <c r="D5929" s="30" t="str">
        <f t="shared" si="1484"/>
        <v>138279</v>
      </c>
      <c r="E5929" s="30">
        <f t="shared" si="1488"/>
        <v>7</v>
      </c>
      <c r="F5929" s="30" t="str">
        <f t="shared" si="1485"/>
        <v>INF223J01BR2</v>
      </c>
      <c r="G5929" s="30">
        <f t="shared" si="1489"/>
        <v>20</v>
      </c>
      <c r="H5929" s="30" t="str">
        <f t="shared" si="1486"/>
        <v>-</v>
      </c>
      <c r="I5929" s="30">
        <f t="shared" si="1491"/>
        <v>22</v>
      </c>
      <c r="J5929" s="35" t="str">
        <f t="shared" si="1487"/>
        <v>DHFL Pramerica Insta Cash Plus Fund-DIVIDEND-MONTHLY DIVIDEND</v>
      </c>
      <c r="K5929" s="35">
        <f t="shared" si="1492"/>
        <v>84</v>
      </c>
      <c r="L5929" s="30" t="str">
        <f t="shared" si="1493"/>
        <v>10.0223</v>
      </c>
      <c r="M5929" s="30">
        <f t="shared" si="1494"/>
        <v>92</v>
      </c>
      <c r="N5929" s="30" t="str">
        <f t="shared" si="1495"/>
        <v>10.0223</v>
      </c>
      <c r="O5929" s="30">
        <f t="shared" si="1496"/>
        <v>100</v>
      </c>
      <c r="P5929" s="30" t="str">
        <f t="shared" si="1497"/>
        <v>10.0223</v>
      </c>
      <c r="Q5929" s="30">
        <f t="shared" si="1498"/>
        <v>108</v>
      </c>
      <c r="R5929" s="36" t="str">
        <f t="shared" si="1499"/>
        <v>09-Aug-2017</v>
      </c>
      <c r="S5929" s="37">
        <f t="shared" si="1490"/>
        <v>10.0223</v>
      </c>
    </row>
    <row r="5930" spans="1:19" ht="26">
      <c r="A5930" s="30" t="s">
        <v>11265</v>
      </c>
      <c r="D5930" s="30" t="str">
        <f t="shared" si="1484"/>
        <v>138278</v>
      </c>
      <c r="E5930" s="30">
        <f t="shared" si="1488"/>
        <v>7</v>
      </c>
      <c r="F5930" s="30" t="str">
        <f t="shared" si="1485"/>
        <v>INF223J01BN1</v>
      </c>
      <c r="G5930" s="30">
        <f t="shared" si="1489"/>
        <v>20</v>
      </c>
      <c r="H5930" s="30" t="str">
        <f t="shared" si="1486"/>
        <v>-</v>
      </c>
      <c r="I5930" s="30">
        <f t="shared" si="1491"/>
        <v>22</v>
      </c>
      <c r="J5930" s="35" t="str">
        <f t="shared" si="1487"/>
        <v>DHFL Pramerica Insta Cash Plus Fund-DIVIDEND-WEEKLY DIVIDEND</v>
      </c>
      <c r="K5930" s="35">
        <f t="shared" si="1492"/>
        <v>83</v>
      </c>
      <c r="L5930" s="30" t="str">
        <f t="shared" si="1493"/>
        <v>10.3577</v>
      </c>
      <c r="M5930" s="30">
        <f t="shared" si="1494"/>
        <v>91</v>
      </c>
      <c r="N5930" s="30" t="str">
        <f t="shared" si="1495"/>
        <v>10.3577</v>
      </c>
      <c r="O5930" s="30">
        <f t="shared" si="1496"/>
        <v>99</v>
      </c>
      <c r="P5930" s="30" t="str">
        <f t="shared" si="1497"/>
        <v>10.3577</v>
      </c>
      <c r="Q5930" s="30">
        <f t="shared" si="1498"/>
        <v>107</v>
      </c>
      <c r="R5930" s="36" t="str">
        <f t="shared" si="1499"/>
        <v>09-Aug-2017</v>
      </c>
      <c r="S5930" s="37">
        <f t="shared" si="1490"/>
        <v>10.357699999999999</v>
      </c>
    </row>
    <row r="5931" spans="1:19">
      <c r="A5931" s="30" t="s">
        <v>11266</v>
      </c>
      <c r="D5931" s="30" t="str">
        <f t="shared" si="1484"/>
        <v>138281</v>
      </c>
      <c r="E5931" s="30">
        <f t="shared" si="1488"/>
        <v>7</v>
      </c>
      <c r="F5931" s="30" t="str">
        <f t="shared" si="1485"/>
        <v>INF223J01BJ9</v>
      </c>
      <c r="G5931" s="30">
        <f t="shared" si="1489"/>
        <v>20</v>
      </c>
      <c r="H5931" s="30" t="str">
        <f t="shared" si="1486"/>
        <v>-</v>
      </c>
      <c r="I5931" s="30">
        <f t="shared" si="1491"/>
        <v>22</v>
      </c>
      <c r="J5931" s="35" t="str">
        <f t="shared" si="1487"/>
        <v>DHFL Pramerica Insta Cash Plus Fund-Growth-GROWTH</v>
      </c>
      <c r="K5931" s="35">
        <f t="shared" si="1492"/>
        <v>72</v>
      </c>
      <c r="L5931" s="30" t="str">
        <f t="shared" si="1493"/>
        <v>24.9713</v>
      </c>
      <c r="M5931" s="30">
        <f t="shared" si="1494"/>
        <v>80</v>
      </c>
      <c r="N5931" s="30" t="str">
        <f t="shared" si="1495"/>
        <v>24.9713</v>
      </c>
      <c r="O5931" s="30">
        <f t="shared" si="1496"/>
        <v>88</v>
      </c>
      <c r="P5931" s="30" t="str">
        <f t="shared" si="1497"/>
        <v>24.9713</v>
      </c>
      <c r="Q5931" s="30">
        <f t="shared" si="1498"/>
        <v>96</v>
      </c>
      <c r="R5931" s="36" t="str">
        <f t="shared" si="1499"/>
        <v>09-Aug-2017</v>
      </c>
      <c r="S5931" s="37">
        <f t="shared" si="1490"/>
        <v>24.971299999999999</v>
      </c>
    </row>
    <row r="5932" spans="1:19" ht="26">
      <c r="A5932" s="30" t="s">
        <v>11267</v>
      </c>
      <c r="D5932" s="30" t="str">
        <f t="shared" si="1484"/>
        <v>138283</v>
      </c>
      <c r="E5932" s="30">
        <f t="shared" si="1488"/>
        <v>7</v>
      </c>
      <c r="F5932" s="30" t="str">
        <f t="shared" si="1485"/>
        <v>INF223J01BA8</v>
      </c>
      <c r="G5932" s="30">
        <f t="shared" si="1489"/>
        <v>20</v>
      </c>
      <c r="H5932" s="30" t="str">
        <f t="shared" si="1486"/>
        <v>-</v>
      </c>
      <c r="I5932" s="30">
        <f t="shared" si="1491"/>
        <v>22</v>
      </c>
      <c r="J5932" s="35" t="str">
        <f t="shared" si="1487"/>
        <v>DHFL Pramerica Insta Cash Plus Fund-Institutional Plan-Daily Dividend</v>
      </c>
      <c r="K5932" s="35">
        <f t="shared" si="1492"/>
        <v>92</v>
      </c>
      <c r="L5932" s="30" t="str">
        <f t="shared" si="1493"/>
        <v>10.0516</v>
      </c>
      <c r="M5932" s="30">
        <f t="shared" si="1494"/>
        <v>100</v>
      </c>
      <c r="N5932" s="30" t="str">
        <f t="shared" si="1495"/>
        <v>10.0516</v>
      </c>
      <c r="O5932" s="30">
        <f t="shared" si="1496"/>
        <v>108</v>
      </c>
      <c r="P5932" s="30" t="str">
        <f t="shared" si="1497"/>
        <v>10.0516</v>
      </c>
      <c r="Q5932" s="30">
        <f t="shared" si="1498"/>
        <v>116</v>
      </c>
      <c r="R5932" s="36" t="str">
        <f t="shared" si="1499"/>
        <v>09-Aug-2017</v>
      </c>
      <c r="S5932" s="37">
        <f t="shared" si="1490"/>
        <v>10.051600000000001</v>
      </c>
    </row>
    <row r="5933" spans="1:19" ht="26">
      <c r="A5933" s="30" t="s">
        <v>11268</v>
      </c>
      <c r="D5933" s="30" t="str">
        <f t="shared" si="1484"/>
        <v>138282</v>
      </c>
      <c r="E5933" s="30">
        <f t="shared" si="1488"/>
        <v>7</v>
      </c>
      <c r="F5933" s="30" t="str">
        <f t="shared" si="1485"/>
        <v>INF223J01BB6</v>
      </c>
      <c r="G5933" s="30">
        <f t="shared" si="1489"/>
        <v>20</v>
      </c>
      <c r="H5933" s="30" t="str">
        <f t="shared" si="1486"/>
        <v>-</v>
      </c>
      <c r="I5933" s="30">
        <f t="shared" si="1491"/>
        <v>22</v>
      </c>
      <c r="J5933" s="35" t="str">
        <f t="shared" si="1487"/>
        <v>DHFL Pramerica Insta Cash Plus Fund-Institutional Plan-Growth</v>
      </c>
      <c r="K5933" s="35">
        <f t="shared" si="1492"/>
        <v>84</v>
      </c>
      <c r="L5933" s="30" t="str">
        <f t="shared" si="1493"/>
        <v>23.6809</v>
      </c>
      <c r="M5933" s="30">
        <f t="shared" si="1494"/>
        <v>92</v>
      </c>
      <c r="N5933" s="30" t="str">
        <f t="shared" si="1495"/>
        <v>23.6809</v>
      </c>
      <c r="O5933" s="30">
        <f t="shared" si="1496"/>
        <v>100</v>
      </c>
      <c r="P5933" s="30" t="str">
        <f t="shared" si="1497"/>
        <v>23.6809</v>
      </c>
      <c r="Q5933" s="30">
        <f t="shared" si="1498"/>
        <v>108</v>
      </c>
      <c r="R5933" s="36" t="str">
        <f t="shared" si="1499"/>
        <v>09-Aug-2017</v>
      </c>
      <c r="S5933" s="37">
        <f t="shared" si="1490"/>
        <v>23.680900000000001</v>
      </c>
    </row>
    <row r="5934" spans="1:19" ht="26">
      <c r="A5934" s="30" t="s">
        <v>11269</v>
      </c>
      <c r="D5934" s="30" t="str">
        <f t="shared" si="1484"/>
        <v>138304</v>
      </c>
      <c r="E5934" s="30">
        <f t="shared" si="1488"/>
        <v>7</v>
      </c>
      <c r="F5934" s="30" t="str">
        <f t="shared" si="1485"/>
        <v>INF223J01VD0</v>
      </c>
      <c r="G5934" s="30">
        <f t="shared" si="1489"/>
        <v>20</v>
      </c>
      <c r="H5934" s="30" t="str">
        <f t="shared" si="1486"/>
        <v>-</v>
      </c>
      <c r="I5934" s="30">
        <f t="shared" si="1491"/>
        <v>22</v>
      </c>
      <c r="J5934" s="35" t="str">
        <f t="shared" si="1487"/>
        <v>DHFL Pramerica INSTA CASH PLUS FUND-Monthly Bonus Option</v>
      </c>
      <c r="K5934" s="35">
        <f t="shared" si="1492"/>
        <v>79</v>
      </c>
      <c r="L5934" s="30" t="str">
        <f t="shared" si="1493"/>
        <v>123.1612</v>
      </c>
      <c r="M5934" s="30">
        <f t="shared" si="1494"/>
        <v>88</v>
      </c>
      <c r="N5934" s="30" t="str">
        <f t="shared" si="1495"/>
        <v>123.1612</v>
      </c>
      <c r="O5934" s="30">
        <f t="shared" si="1496"/>
        <v>97</v>
      </c>
      <c r="P5934" s="30" t="str">
        <f t="shared" si="1497"/>
        <v>123.1612</v>
      </c>
      <c r="Q5934" s="30">
        <f t="shared" si="1498"/>
        <v>106</v>
      </c>
      <c r="R5934" s="36" t="str">
        <f t="shared" si="1499"/>
        <v>09-Aug-2017</v>
      </c>
      <c r="S5934" s="37">
        <f t="shared" si="1490"/>
        <v>123.16119999999999</v>
      </c>
    </row>
    <row r="5935" spans="1:19" ht="26">
      <c r="A5935" s="30" t="s">
        <v>11270</v>
      </c>
      <c r="D5935" s="30" t="str">
        <f t="shared" si="1484"/>
        <v>138294</v>
      </c>
      <c r="E5935" s="30">
        <f t="shared" si="1488"/>
        <v>7</v>
      </c>
      <c r="F5935" s="30" t="str">
        <f t="shared" si="1485"/>
        <v>INF223J01IN6</v>
      </c>
      <c r="G5935" s="30">
        <f t="shared" si="1489"/>
        <v>20</v>
      </c>
      <c r="H5935" s="30" t="str">
        <f t="shared" si="1486"/>
        <v>INF223J01IO4</v>
      </c>
      <c r="I5935" s="30">
        <f t="shared" si="1491"/>
        <v>33</v>
      </c>
      <c r="J5935" s="35" t="str">
        <f t="shared" si="1487"/>
        <v>DHFL Pramerica Insta CashPlus Fund - Quarterly Dividend Option</v>
      </c>
      <c r="K5935" s="35">
        <f t="shared" si="1492"/>
        <v>96</v>
      </c>
      <c r="L5935" s="30" t="str">
        <f t="shared" si="1493"/>
        <v>141.8213</v>
      </c>
      <c r="M5935" s="30">
        <f t="shared" si="1494"/>
        <v>105</v>
      </c>
      <c r="N5935" s="30" t="str">
        <f t="shared" si="1495"/>
        <v>141.8213</v>
      </c>
      <c r="O5935" s="30">
        <f t="shared" si="1496"/>
        <v>114</v>
      </c>
      <c r="P5935" s="30" t="str">
        <f t="shared" si="1497"/>
        <v>141.8213</v>
      </c>
      <c r="Q5935" s="30">
        <f t="shared" si="1498"/>
        <v>123</v>
      </c>
      <c r="R5935" s="36" t="str">
        <f t="shared" si="1499"/>
        <v>09-Aug-2017</v>
      </c>
      <c r="S5935" s="37">
        <f t="shared" si="1490"/>
        <v>141.82130000000001</v>
      </c>
    </row>
    <row r="5936" spans="1:19">
      <c r="A5936" s="30" t="s">
        <v>97</v>
      </c>
      <c r="D5936" s="30" t="str">
        <f t="shared" si="1484"/>
        <v/>
      </c>
      <c r="E5936" s="30" t="str">
        <f t="shared" si="1488"/>
        <v/>
      </c>
      <c r="F5936" s="30" t="str">
        <f t="shared" si="1485"/>
        <v xml:space="preserve"> </v>
      </c>
      <c r="G5936" s="30" t="str">
        <f t="shared" si="1489"/>
        <v/>
      </c>
      <c r="H5936" s="30" t="str">
        <f t="shared" si="1486"/>
        <v/>
      </c>
      <c r="I5936" s="30" t="str">
        <f t="shared" si="1491"/>
        <v/>
      </c>
      <c r="J5936" s="35" t="str">
        <f t="shared" si="1487"/>
        <v/>
      </c>
      <c r="K5936" s="35" t="str">
        <f t="shared" si="1492"/>
        <v/>
      </c>
      <c r="L5936" s="30" t="str">
        <f t="shared" si="1493"/>
        <v/>
      </c>
      <c r="M5936" s="30" t="str">
        <f t="shared" si="1494"/>
        <v/>
      </c>
      <c r="N5936" s="30" t="str">
        <f t="shared" si="1495"/>
        <v/>
      </c>
      <c r="O5936" s="30" t="str">
        <f t="shared" si="1496"/>
        <v/>
      </c>
      <c r="P5936" s="30" t="str">
        <f t="shared" si="1497"/>
        <v/>
      </c>
      <c r="Q5936" s="30" t="str">
        <f t="shared" si="1498"/>
        <v/>
      </c>
      <c r="R5936" s="36" t="str">
        <f t="shared" si="1499"/>
        <v/>
      </c>
      <c r="S5936" s="37" t="str">
        <f t="shared" si="1490"/>
        <v/>
      </c>
    </row>
    <row r="5937" spans="1:19">
      <c r="A5937" s="30" t="s">
        <v>104</v>
      </c>
      <c r="D5937" s="30" t="str">
        <f t="shared" si="1484"/>
        <v/>
      </c>
      <c r="E5937" s="30" t="str">
        <f t="shared" si="1488"/>
        <v/>
      </c>
      <c r="F5937" s="30" t="str">
        <f t="shared" si="1485"/>
        <v>DSP BlackRock Mutual Fund</v>
      </c>
      <c r="G5937" s="30" t="str">
        <f t="shared" si="1489"/>
        <v/>
      </c>
      <c r="H5937" s="30" t="str">
        <f t="shared" si="1486"/>
        <v/>
      </c>
      <c r="I5937" s="30" t="str">
        <f t="shared" si="1491"/>
        <v/>
      </c>
      <c r="J5937" s="35" t="str">
        <f t="shared" si="1487"/>
        <v/>
      </c>
      <c r="K5937" s="35" t="str">
        <f t="shared" si="1492"/>
        <v/>
      </c>
      <c r="L5937" s="30" t="str">
        <f t="shared" si="1493"/>
        <v/>
      </c>
      <c r="M5937" s="30" t="str">
        <f t="shared" si="1494"/>
        <v/>
      </c>
      <c r="N5937" s="30" t="str">
        <f t="shared" si="1495"/>
        <v/>
      </c>
      <c r="O5937" s="30" t="str">
        <f t="shared" si="1496"/>
        <v/>
      </c>
      <c r="P5937" s="30" t="str">
        <f t="shared" si="1497"/>
        <v/>
      </c>
      <c r="Q5937" s="30" t="str">
        <f t="shared" si="1498"/>
        <v/>
      </c>
      <c r="R5937" s="36" t="str">
        <f t="shared" si="1499"/>
        <v/>
      </c>
      <c r="S5937" s="37" t="str">
        <f t="shared" si="1490"/>
        <v/>
      </c>
    </row>
    <row r="5938" spans="1:19">
      <c r="A5938" s="30" t="s">
        <v>97</v>
      </c>
      <c r="D5938" s="30" t="str">
        <f t="shared" si="1484"/>
        <v/>
      </c>
      <c r="E5938" s="30" t="str">
        <f t="shared" si="1488"/>
        <v/>
      </c>
      <c r="F5938" s="30" t="str">
        <f t="shared" si="1485"/>
        <v xml:space="preserve"> </v>
      </c>
      <c r="G5938" s="30" t="str">
        <f t="shared" si="1489"/>
        <v/>
      </c>
      <c r="H5938" s="30" t="str">
        <f t="shared" si="1486"/>
        <v/>
      </c>
      <c r="I5938" s="30" t="str">
        <f t="shared" si="1491"/>
        <v/>
      </c>
      <c r="J5938" s="35" t="str">
        <f t="shared" si="1487"/>
        <v/>
      </c>
      <c r="K5938" s="35" t="str">
        <f t="shared" si="1492"/>
        <v/>
      </c>
      <c r="L5938" s="30" t="str">
        <f t="shared" si="1493"/>
        <v/>
      </c>
      <c r="M5938" s="30" t="str">
        <f t="shared" si="1494"/>
        <v/>
      </c>
      <c r="N5938" s="30" t="str">
        <f t="shared" si="1495"/>
        <v/>
      </c>
      <c r="O5938" s="30" t="str">
        <f t="shared" si="1496"/>
        <v/>
      </c>
      <c r="P5938" s="30" t="str">
        <f t="shared" si="1497"/>
        <v/>
      </c>
      <c r="Q5938" s="30" t="str">
        <f t="shared" si="1498"/>
        <v/>
      </c>
      <c r="R5938" s="36" t="str">
        <f t="shared" si="1499"/>
        <v/>
      </c>
      <c r="S5938" s="37" t="str">
        <f t="shared" si="1490"/>
        <v/>
      </c>
    </row>
    <row r="5939" spans="1:19">
      <c r="A5939" s="30" t="s">
        <v>11271</v>
      </c>
      <c r="D5939" s="30" t="str">
        <f t="shared" si="1484"/>
        <v>119124</v>
      </c>
      <c r="E5939" s="30">
        <f t="shared" si="1488"/>
        <v>7</v>
      </c>
      <c r="F5939" s="30" t="str">
        <f t="shared" si="1485"/>
        <v>-</v>
      </c>
      <c r="G5939" s="30">
        <f t="shared" si="1489"/>
        <v>9</v>
      </c>
      <c r="H5939" s="30" t="str">
        <f t="shared" si="1486"/>
        <v>-</v>
      </c>
      <c r="I5939" s="30">
        <f t="shared" si="1491"/>
        <v>11</v>
      </c>
      <c r="J5939" s="35" t="str">
        <f t="shared" si="1487"/>
        <v>DSP BlackRock Liquidity Fund - Direct Plan - Daily Dividend</v>
      </c>
      <c r="K5939" s="35">
        <f t="shared" si="1492"/>
        <v>71</v>
      </c>
      <c r="L5939" s="30" t="str">
        <f t="shared" si="1493"/>
        <v>1000.8071</v>
      </c>
      <c r="M5939" s="30">
        <f t="shared" si="1494"/>
        <v>81</v>
      </c>
      <c r="N5939" s="30" t="str">
        <f t="shared" si="1495"/>
        <v>1000.8071</v>
      </c>
      <c r="O5939" s="30">
        <f t="shared" si="1496"/>
        <v>91</v>
      </c>
      <c r="P5939" s="30" t="str">
        <f t="shared" si="1497"/>
        <v>1000.8071</v>
      </c>
      <c r="Q5939" s="30">
        <f t="shared" si="1498"/>
        <v>101</v>
      </c>
      <c r="R5939" s="36" t="str">
        <f t="shared" si="1499"/>
        <v>08-Aug-2017</v>
      </c>
      <c r="S5939" s="37">
        <f t="shared" si="1490"/>
        <v>1000.8071</v>
      </c>
    </row>
    <row r="5940" spans="1:19">
      <c r="A5940" s="30" t="s">
        <v>11272</v>
      </c>
      <c r="D5940" s="30" t="str">
        <f t="shared" si="1484"/>
        <v>119125</v>
      </c>
      <c r="E5940" s="30">
        <f t="shared" si="1488"/>
        <v>7</v>
      </c>
      <c r="F5940" s="30" t="str">
        <f t="shared" si="1485"/>
        <v>INF740K01QL4</v>
      </c>
      <c r="G5940" s="30">
        <f t="shared" si="1489"/>
        <v>20</v>
      </c>
      <c r="H5940" s="30" t="str">
        <f t="shared" si="1486"/>
        <v>-</v>
      </c>
      <c r="I5940" s="30">
        <f t="shared" si="1491"/>
        <v>22</v>
      </c>
      <c r="J5940" s="35" t="str">
        <f t="shared" si="1487"/>
        <v>DSP BlackRock Liquidity Fund - Direct Plan - Growth</v>
      </c>
      <c r="K5940" s="35">
        <f t="shared" si="1492"/>
        <v>74</v>
      </c>
      <c r="L5940" s="30" t="str">
        <f t="shared" si="1493"/>
        <v>2380.8086</v>
      </c>
      <c r="M5940" s="30">
        <f t="shared" si="1494"/>
        <v>84</v>
      </c>
      <c r="N5940" s="30" t="str">
        <f t="shared" si="1495"/>
        <v>2380.8086</v>
      </c>
      <c r="O5940" s="30">
        <f t="shared" si="1496"/>
        <v>94</v>
      </c>
      <c r="P5940" s="30" t="str">
        <f t="shared" si="1497"/>
        <v>2380.8086</v>
      </c>
      <c r="Q5940" s="30">
        <f t="shared" si="1498"/>
        <v>104</v>
      </c>
      <c r="R5940" s="36" t="str">
        <f t="shared" si="1499"/>
        <v>08-Aug-2017</v>
      </c>
      <c r="S5940" s="37">
        <f t="shared" si="1490"/>
        <v>2380.8085999999998</v>
      </c>
    </row>
    <row r="5941" spans="1:19">
      <c r="A5941" s="30" t="s">
        <v>11273</v>
      </c>
      <c r="D5941" s="30" t="str">
        <f t="shared" si="1484"/>
        <v>119123</v>
      </c>
      <c r="E5941" s="30">
        <f t="shared" si="1488"/>
        <v>7</v>
      </c>
      <c r="F5941" s="30" t="str">
        <f t="shared" si="1485"/>
        <v>-</v>
      </c>
      <c r="G5941" s="30">
        <f t="shared" si="1489"/>
        <v>9</v>
      </c>
      <c r="H5941" s="30" t="str">
        <f t="shared" si="1486"/>
        <v>-</v>
      </c>
      <c r="I5941" s="30">
        <f t="shared" si="1491"/>
        <v>11</v>
      </c>
      <c r="J5941" s="35" t="str">
        <f t="shared" si="1487"/>
        <v>DSP BlackRock Liquidity Fund - Direct Plan - Weekly Dividend</v>
      </c>
      <c r="K5941" s="35">
        <f t="shared" si="1492"/>
        <v>72</v>
      </c>
      <c r="L5941" s="30" t="str">
        <f t="shared" si="1493"/>
        <v>1001.7185</v>
      </c>
      <c r="M5941" s="30">
        <f t="shared" si="1494"/>
        <v>82</v>
      </c>
      <c r="N5941" s="30" t="str">
        <f t="shared" si="1495"/>
        <v>1001.7185</v>
      </c>
      <c r="O5941" s="30">
        <f t="shared" si="1496"/>
        <v>92</v>
      </c>
      <c r="P5941" s="30" t="str">
        <f t="shared" si="1497"/>
        <v>1001.7185</v>
      </c>
      <c r="Q5941" s="30">
        <f t="shared" si="1498"/>
        <v>102</v>
      </c>
      <c r="R5941" s="36" t="str">
        <f t="shared" si="1499"/>
        <v>08-Aug-2017</v>
      </c>
      <c r="S5941" s="37">
        <f t="shared" si="1490"/>
        <v>1001.7184999999999</v>
      </c>
    </row>
    <row r="5942" spans="1:19">
      <c r="A5942" s="30" t="s">
        <v>11274</v>
      </c>
      <c r="D5942" s="30" t="str">
        <f t="shared" si="1484"/>
        <v>103349</v>
      </c>
      <c r="E5942" s="30">
        <f t="shared" si="1488"/>
        <v>7</v>
      </c>
      <c r="F5942" s="30" t="str">
        <f t="shared" si="1485"/>
        <v>-</v>
      </c>
      <c r="G5942" s="30">
        <f t="shared" si="1489"/>
        <v>9</v>
      </c>
      <c r="H5942" s="30" t="str">
        <f t="shared" si="1486"/>
        <v>-</v>
      </c>
      <c r="I5942" s="30">
        <f t="shared" si="1491"/>
        <v>11</v>
      </c>
      <c r="J5942" s="35" t="str">
        <f t="shared" si="1487"/>
        <v>DSP BlackRock Liquidity Fund- Institutional Plan-Daily Dividend</v>
      </c>
      <c r="K5942" s="35">
        <f t="shared" si="1492"/>
        <v>75</v>
      </c>
      <c r="L5942" s="30" t="str">
        <f t="shared" si="1493"/>
        <v>1000.8071</v>
      </c>
      <c r="M5942" s="30">
        <f t="shared" si="1494"/>
        <v>85</v>
      </c>
      <c r="N5942" s="30" t="str">
        <f t="shared" si="1495"/>
        <v>1000.8071</v>
      </c>
      <c r="O5942" s="30">
        <f t="shared" si="1496"/>
        <v>95</v>
      </c>
      <c r="P5942" s="30" t="str">
        <f t="shared" si="1497"/>
        <v>1000.8071</v>
      </c>
      <c r="Q5942" s="30">
        <f t="shared" si="1498"/>
        <v>105</v>
      </c>
      <c r="R5942" s="36" t="str">
        <f t="shared" si="1499"/>
        <v>08-Aug-2017</v>
      </c>
      <c r="S5942" s="37">
        <f t="shared" si="1490"/>
        <v>1000.8071</v>
      </c>
    </row>
    <row r="5943" spans="1:19">
      <c r="A5943" s="30" t="s">
        <v>11275</v>
      </c>
      <c r="D5943" s="30" t="str">
        <f t="shared" si="1484"/>
        <v>103347</v>
      </c>
      <c r="E5943" s="30">
        <f t="shared" si="1488"/>
        <v>7</v>
      </c>
      <c r="F5943" s="30" t="str">
        <f t="shared" si="1485"/>
        <v>INF740K01FK9</v>
      </c>
      <c r="G5943" s="30">
        <f t="shared" si="1489"/>
        <v>20</v>
      </c>
      <c r="H5943" s="30" t="str">
        <f t="shared" si="1486"/>
        <v>-</v>
      </c>
      <c r="I5943" s="30">
        <f t="shared" si="1491"/>
        <v>22</v>
      </c>
      <c r="J5943" s="35" t="str">
        <f t="shared" si="1487"/>
        <v>DSP BlackRock Liquidity Fund- Institutional Plan-Growth</v>
      </c>
      <c r="K5943" s="35">
        <f t="shared" si="1492"/>
        <v>78</v>
      </c>
      <c r="L5943" s="30" t="str">
        <f t="shared" si="1493"/>
        <v>2371.6090</v>
      </c>
      <c r="M5943" s="30">
        <f t="shared" si="1494"/>
        <v>88</v>
      </c>
      <c r="N5943" s="30" t="str">
        <f t="shared" si="1495"/>
        <v>2371.6090</v>
      </c>
      <c r="O5943" s="30">
        <f t="shared" si="1496"/>
        <v>98</v>
      </c>
      <c r="P5943" s="30" t="str">
        <f t="shared" si="1497"/>
        <v>2371.6090</v>
      </c>
      <c r="Q5943" s="30">
        <f t="shared" si="1498"/>
        <v>108</v>
      </c>
      <c r="R5943" s="36" t="str">
        <f t="shared" si="1499"/>
        <v>08-Aug-2017</v>
      </c>
      <c r="S5943" s="37">
        <f t="shared" si="1490"/>
        <v>2371.6089999999999</v>
      </c>
    </row>
    <row r="5944" spans="1:19" ht="26">
      <c r="A5944" s="30" t="s">
        <v>11276</v>
      </c>
      <c r="D5944" s="30" t="str">
        <f t="shared" si="1484"/>
        <v>103348</v>
      </c>
      <c r="E5944" s="30">
        <f t="shared" si="1488"/>
        <v>7</v>
      </c>
      <c r="F5944" s="30" t="str">
        <f t="shared" si="1485"/>
        <v>-</v>
      </c>
      <c r="G5944" s="30">
        <f t="shared" si="1489"/>
        <v>9</v>
      </c>
      <c r="H5944" s="30" t="str">
        <f t="shared" si="1486"/>
        <v>-</v>
      </c>
      <c r="I5944" s="30">
        <f t="shared" si="1491"/>
        <v>11</v>
      </c>
      <c r="J5944" s="35" t="str">
        <f t="shared" si="1487"/>
        <v>DSP BlackRock Liquidity Fund- Institutional Plan-Weekly Dividend</v>
      </c>
      <c r="K5944" s="35">
        <f t="shared" si="1492"/>
        <v>76</v>
      </c>
      <c r="L5944" s="30" t="str">
        <f t="shared" si="1493"/>
        <v>1001.6965</v>
      </c>
      <c r="M5944" s="30">
        <f t="shared" si="1494"/>
        <v>86</v>
      </c>
      <c r="N5944" s="30" t="str">
        <f t="shared" si="1495"/>
        <v>1001.6965</v>
      </c>
      <c r="O5944" s="30">
        <f t="shared" si="1496"/>
        <v>96</v>
      </c>
      <c r="P5944" s="30" t="str">
        <f t="shared" si="1497"/>
        <v>1001.6965</v>
      </c>
      <c r="Q5944" s="30">
        <f t="shared" si="1498"/>
        <v>106</v>
      </c>
      <c r="R5944" s="36" t="str">
        <f t="shared" si="1499"/>
        <v>08-Aug-2017</v>
      </c>
      <c r="S5944" s="37">
        <f t="shared" si="1490"/>
        <v>1001.6965</v>
      </c>
    </row>
    <row r="5945" spans="1:19">
      <c r="A5945" s="30" t="s">
        <v>11277</v>
      </c>
      <c r="D5945" s="30" t="str">
        <f t="shared" si="1484"/>
        <v>100943</v>
      </c>
      <c r="E5945" s="30">
        <f t="shared" si="1488"/>
        <v>7</v>
      </c>
      <c r="F5945" s="30" t="str">
        <f t="shared" si="1485"/>
        <v>-</v>
      </c>
      <c r="G5945" s="30">
        <f t="shared" si="1489"/>
        <v>9</v>
      </c>
      <c r="H5945" s="30" t="str">
        <f t="shared" si="1486"/>
        <v>-</v>
      </c>
      <c r="I5945" s="30">
        <f t="shared" si="1491"/>
        <v>11</v>
      </c>
      <c r="J5945" s="35" t="str">
        <f t="shared" si="1487"/>
        <v>DSP BlackRock Liquidity Fund - Regular Plan - Daily Dividend</v>
      </c>
      <c r="K5945" s="35">
        <f t="shared" si="1492"/>
        <v>72</v>
      </c>
      <c r="L5945" s="30" t="str">
        <f t="shared" si="1493"/>
        <v>10.0188</v>
      </c>
      <c r="M5945" s="30">
        <f t="shared" si="1494"/>
        <v>80</v>
      </c>
      <c r="N5945" s="30" t="str">
        <f t="shared" si="1495"/>
        <v>10.0188</v>
      </c>
      <c r="O5945" s="30">
        <f t="shared" si="1496"/>
        <v>88</v>
      </c>
      <c r="P5945" s="30" t="str">
        <f t="shared" si="1497"/>
        <v>10.0188</v>
      </c>
      <c r="Q5945" s="30">
        <f t="shared" si="1498"/>
        <v>96</v>
      </c>
      <c r="R5945" s="36" t="str">
        <f t="shared" si="1499"/>
        <v>08-Aug-2017</v>
      </c>
      <c r="S5945" s="37">
        <f t="shared" si="1490"/>
        <v>10.018800000000001</v>
      </c>
    </row>
    <row r="5946" spans="1:19">
      <c r="A5946" s="30" t="s">
        <v>11278</v>
      </c>
      <c r="D5946" s="30" t="str">
        <f t="shared" si="1484"/>
        <v>100940</v>
      </c>
      <c r="E5946" s="30">
        <f t="shared" si="1488"/>
        <v>7</v>
      </c>
      <c r="F5946" s="30" t="str">
        <f t="shared" si="1485"/>
        <v>INF740K01CN0</v>
      </c>
      <c r="G5946" s="30">
        <f t="shared" si="1489"/>
        <v>20</v>
      </c>
      <c r="H5946" s="30" t="str">
        <f t="shared" si="1486"/>
        <v>-</v>
      </c>
      <c r="I5946" s="30">
        <f t="shared" si="1491"/>
        <v>22</v>
      </c>
      <c r="J5946" s="35" t="str">
        <f t="shared" si="1487"/>
        <v>DSP BlackRock Liquidity Fund - Regular Plan - Growth</v>
      </c>
      <c r="K5946" s="35">
        <f t="shared" si="1492"/>
        <v>75</v>
      </c>
      <c r="L5946" s="30" t="str">
        <f t="shared" si="1493"/>
        <v>38.9038</v>
      </c>
      <c r="M5946" s="30">
        <f t="shared" si="1494"/>
        <v>83</v>
      </c>
      <c r="N5946" s="30" t="str">
        <f t="shared" si="1495"/>
        <v>38.9038</v>
      </c>
      <c r="O5946" s="30">
        <f t="shared" si="1496"/>
        <v>91</v>
      </c>
      <c r="P5946" s="30" t="str">
        <f t="shared" si="1497"/>
        <v>38.9038</v>
      </c>
      <c r="Q5946" s="30">
        <f t="shared" si="1498"/>
        <v>99</v>
      </c>
      <c r="R5946" s="36" t="str">
        <f t="shared" si="1499"/>
        <v>08-Aug-2017</v>
      </c>
      <c r="S5946" s="37">
        <f t="shared" si="1490"/>
        <v>38.903799999999997</v>
      </c>
    </row>
    <row r="5947" spans="1:19">
      <c r="A5947" s="30" t="s">
        <v>11279</v>
      </c>
      <c r="D5947" s="30" t="str">
        <f t="shared" si="1484"/>
        <v>100941</v>
      </c>
      <c r="E5947" s="30">
        <f t="shared" si="1488"/>
        <v>7</v>
      </c>
      <c r="F5947" s="30" t="str">
        <f t="shared" si="1485"/>
        <v>-</v>
      </c>
      <c r="G5947" s="30">
        <f t="shared" si="1489"/>
        <v>9</v>
      </c>
      <c r="H5947" s="30" t="str">
        <f t="shared" si="1486"/>
        <v>-</v>
      </c>
      <c r="I5947" s="30">
        <f t="shared" si="1491"/>
        <v>11</v>
      </c>
      <c r="J5947" s="35" t="str">
        <f t="shared" si="1487"/>
        <v>DSP BlackRock Liquidity Fund - Regular Plan Weekly Dividend</v>
      </c>
      <c r="K5947" s="35">
        <f t="shared" si="1492"/>
        <v>71</v>
      </c>
      <c r="L5947" s="30" t="str">
        <f t="shared" si="1493"/>
        <v>12.4213</v>
      </c>
      <c r="M5947" s="30">
        <f t="shared" si="1494"/>
        <v>79</v>
      </c>
      <c r="N5947" s="30" t="str">
        <f t="shared" si="1495"/>
        <v>12.4213</v>
      </c>
      <c r="O5947" s="30">
        <f t="shared" si="1496"/>
        <v>87</v>
      </c>
      <c r="P5947" s="30" t="str">
        <f t="shared" si="1497"/>
        <v>12.4213</v>
      </c>
      <c r="Q5947" s="30">
        <f t="shared" si="1498"/>
        <v>95</v>
      </c>
      <c r="R5947" s="36" t="str">
        <f t="shared" si="1499"/>
        <v>08-Aug-2017</v>
      </c>
      <c r="S5947" s="37">
        <f t="shared" si="1490"/>
        <v>12.4213</v>
      </c>
    </row>
    <row r="5948" spans="1:19">
      <c r="A5948" s="30" t="s">
        <v>97</v>
      </c>
      <c r="D5948" s="30" t="str">
        <f t="shared" si="1484"/>
        <v/>
      </c>
      <c r="E5948" s="30" t="str">
        <f t="shared" si="1488"/>
        <v/>
      </c>
      <c r="F5948" s="30" t="str">
        <f t="shared" si="1485"/>
        <v xml:space="preserve"> </v>
      </c>
      <c r="G5948" s="30" t="str">
        <f t="shared" si="1489"/>
        <v/>
      </c>
      <c r="H5948" s="30" t="str">
        <f t="shared" si="1486"/>
        <v/>
      </c>
      <c r="I5948" s="30" t="str">
        <f t="shared" si="1491"/>
        <v/>
      </c>
      <c r="J5948" s="35" t="str">
        <f t="shared" si="1487"/>
        <v/>
      </c>
      <c r="K5948" s="35" t="str">
        <f t="shared" si="1492"/>
        <v/>
      </c>
      <c r="L5948" s="30" t="str">
        <f t="shared" si="1493"/>
        <v/>
      </c>
      <c r="M5948" s="30" t="str">
        <f t="shared" si="1494"/>
        <v/>
      </c>
      <c r="N5948" s="30" t="str">
        <f t="shared" si="1495"/>
        <v/>
      </c>
      <c r="O5948" s="30" t="str">
        <f t="shared" si="1496"/>
        <v/>
      </c>
      <c r="P5948" s="30" t="str">
        <f t="shared" si="1497"/>
        <v/>
      </c>
      <c r="Q5948" s="30" t="str">
        <f t="shared" si="1498"/>
        <v/>
      </c>
      <c r="R5948" s="36" t="str">
        <f t="shared" si="1499"/>
        <v/>
      </c>
      <c r="S5948" s="37" t="str">
        <f t="shared" si="1490"/>
        <v/>
      </c>
    </row>
    <row r="5949" spans="1:19">
      <c r="A5949" s="30" t="s">
        <v>124</v>
      </c>
      <c r="D5949" s="30" t="str">
        <f t="shared" si="1484"/>
        <v/>
      </c>
      <c r="E5949" s="30" t="str">
        <f t="shared" si="1488"/>
        <v/>
      </c>
      <c r="F5949" s="30" t="str">
        <f t="shared" si="1485"/>
        <v>Edelweiss Mutual Fund</v>
      </c>
      <c r="G5949" s="30" t="str">
        <f t="shared" si="1489"/>
        <v/>
      </c>
      <c r="H5949" s="30" t="str">
        <f t="shared" si="1486"/>
        <v/>
      </c>
      <c r="I5949" s="30" t="str">
        <f t="shared" si="1491"/>
        <v/>
      </c>
      <c r="J5949" s="35" t="str">
        <f t="shared" si="1487"/>
        <v/>
      </c>
      <c r="K5949" s="35" t="str">
        <f t="shared" si="1492"/>
        <v/>
      </c>
      <c r="L5949" s="30" t="str">
        <f t="shared" si="1493"/>
        <v/>
      </c>
      <c r="M5949" s="30" t="str">
        <f t="shared" si="1494"/>
        <v/>
      </c>
      <c r="N5949" s="30" t="str">
        <f t="shared" si="1495"/>
        <v/>
      </c>
      <c r="O5949" s="30" t="str">
        <f t="shared" si="1496"/>
        <v/>
      </c>
      <c r="P5949" s="30" t="str">
        <f t="shared" si="1497"/>
        <v/>
      </c>
      <c r="Q5949" s="30" t="str">
        <f t="shared" si="1498"/>
        <v/>
      </c>
      <c r="R5949" s="36" t="str">
        <f t="shared" si="1499"/>
        <v/>
      </c>
      <c r="S5949" s="37" t="str">
        <f t="shared" si="1490"/>
        <v/>
      </c>
    </row>
    <row r="5950" spans="1:19">
      <c r="A5950" s="30" t="s">
        <v>97</v>
      </c>
      <c r="D5950" s="30" t="str">
        <f t="shared" si="1484"/>
        <v/>
      </c>
      <c r="E5950" s="30" t="str">
        <f t="shared" si="1488"/>
        <v/>
      </c>
      <c r="F5950" s="30" t="str">
        <f t="shared" si="1485"/>
        <v xml:space="preserve"> </v>
      </c>
      <c r="G5950" s="30" t="str">
        <f t="shared" si="1489"/>
        <v/>
      </c>
      <c r="H5950" s="30" t="str">
        <f t="shared" si="1486"/>
        <v/>
      </c>
      <c r="I5950" s="30" t="str">
        <f t="shared" si="1491"/>
        <v/>
      </c>
      <c r="J5950" s="35" t="str">
        <f t="shared" si="1487"/>
        <v/>
      </c>
      <c r="K5950" s="35" t="str">
        <f t="shared" si="1492"/>
        <v/>
      </c>
      <c r="L5950" s="30" t="str">
        <f t="shared" si="1493"/>
        <v/>
      </c>
      <c r="M5950" s="30" t="str">
        <f t="shared" si="1494"/>
        <v/>
      </c>
      <c r="N5950" s="30" t="str">
        <f t="shared" si="1495"/>
        <v/>
      </c>
      <c r="O5950" s="30" t="str">
        <f t="shared" si="1496"/>
        <v/>
      </c>
      <c r="P5950" s="30" t="str">
        <f t="shared" si="1497"/>
        <v/>
      </c>
      <c r="Q5950" s="30" t="str">
        <f t="shared" si="1498"/>
        <v/>
      </c>
      <c r="R5950" s="36" t="str">
        <f t="shared" si="1499"/>
        <v/>
      </c>
      <c r="S5950" s="37" t="str">
        <f t="shared" si="1490"/>
        <v/>
      </c>
    </row>
    <row r="5951" spans="1:19">
      <c r="A5951" s="30" t="s">
        <v>11280</v>
      </c>
      <c r="D5951" s="30" t="str">
        <f t="shared" si="1484"/>
        <v>140197</v>
      </c>
      <c r="E5951" s="30">
        <f t="shared" si="1488"/>
        <v>7</v>
      </c>
      <c r="F5951" s="30" t="str">
        <f t="shared" si="1485"/>
        <v>INF754K01GW3</v>
      </c>
      <c r="G5951" s="30">
        <f t="shared" si="1489"/>
        <v>20</v>
      </c>
      <c r="H5951" s="30" t="str">
        <f t="shared" si="1486"/>
        <v>INF754K01GS1</v>
      </c>
      <c r="I5951" s="30">
        <f t="shared" si="1491"/>
        <v>33</v>
      </c>
      <c r="J5951" s="35" t="str">
        <f t="shared" si="1487"/>
        <v>Edelweiss  Liquid Fund - Direct Plan - Monthly Dividend Option</v>
      </c>
      <c r="K5951" s="35">
        <f t="shared" si="1492"/>
        <v>96</v>
      </c>
      <c r="L5951" s="30" t="str">
        <f t="shared" si="1493"/>
        <v>1011.1366</v>
      </c>
      <c r="M5951" s="30">
        <f t="shared" si="1494"/>
        <v>106</v>
      </c>
      <c r="N5951" s="30" t="str">
        <f t="shared" si="1495"/>
        <v>1011.1366</v>
      </c>
      <c r="O5951" s="30">
        <f t="shared" si="1496"/>
        <v>116</v>
      </c>
      <c r="P5951" s="30" t="str">
        <f t="shared" si="1497"/>
        <v>1011.1366</v>
      </c>
      <c r="Q5951" s="30">
        <f t="shared" si="1498"/>
        <v>126</v>
      </c>
      <c r="R5951" s="36" t="str">
        <f t="shared" si="1499"/>
        <v>09-Aug-2017</v>
      </c>
      <c r="S5951" s="37">
        <f t="shared" si="1490"/>
        <v>1011.1366</v>
      </c>
    </row>
    <row r="5952" spans="1:19">
      <c r="A5952" s="30" t="s">
        <v>11281</v>
      </c>
      <c r="D5952" s="30" t="str">
        <f t="shared" si="1484"/>
        <v>140194</v>
      </c>
      <c r="E5952" s="30">
        <f t="shared" si="1488"/>
        <v>7</v>
      </c>
      <c r="F5952" s="30" t="str">
        <f t="shared" si="1485"/>
        <v>INF754K01GY9</v>
      </c>
      <c r="G5952" s="30">
        <f t="shared" si="1489"/>
        <v>20</v>
      </c>
      <c r="H5952" s="30" t="str">
        <f t="shared" si="1486"/>
        <v>-</v>
      </c>
      <c r="I5952" s="30">
        <f t="shared" si="1491"/>
        <v>22</v>
      </c>
      <c r="J5952" s="35" t="str">
        <f t="shared" si="1487"/>
        <v>Edelweiss Liquid Fund - Direct Plan - Bonus Option</v>
      </c>
      <c r="K5952" s="35">
        <f t="shared" si="1492"/>
        <v>73</v>
      </c>
      <c r="L5952" s="30" t="str">
        <f t="shared" si="1493"/>
        <v>1244.9397</v>
      </c>
      <c r="M5952" s="30">
        <f t="shared" si="1494"/>
        <v>83</v>
      </c>
      <c r="N5952" s="30" t="str">
        <f t="shared" si="1495"/>
        <v>1244.9397</v>
      </c>
      <c r="O5952" s="30">
        <f t="shared" si="1496"/>
        <v>93</v>
      </c>
      <c r="P5952" s="30" t="str">
        <f t="shared" si="1497"/>
        <v>1244.9397</v>
      </c>
      <c r="Q5952" s="30">
        <f t="shared" si="1498"/>
        <v>103</v>
      </c>
      <c r="R5952" s="36" t="str">
        <f t="shared" si="1499"/>
        <v>09-Aug-2017</v>
      </c>
      <c r="S5952" s="37">
        <f t="shared" si="1490"/>
        <v>1244.9396999999999</v>
      </c>
    </row>
    <row r="5953" spans="1:19">
      <c r="A5953" s="30" t="s">
        <v>11282</v>
      </c>
      <c r="D5953" s="30" t="str">
        <f t="shared" si="1484"/>
        <v>140193</v>
      </c>
      <c r="E5953" s="30">
        <f t="shared" si="1488"/>
        <v>7</v>
      </c>
      <c r="F5953" s="30" t="str">
        <f t="shared" si="1485"/>
        <v>-</v>
      </c>
      <c r="G5953" s="30">
        <f t="shared" si="1489"/>
        <v>9</v>
      </c>
      <c r="H5953" s="30" t="str">
        <f t="shared" si="1486"/>
        <v>INF754K01GP7</v>
      </c>
      <c r="I5953" s="30">
        <f t="shared" si="1491"/>
        <v>22</v>
      </c>
      <c r="J5953" s="35" t="str">
        <f t="shared" si="1487"/>
        <v>Edelweiss Liquid Fund - Direct Plan - Daily Dividend Option</v>
      </c>
      <c r="K5953" s="35">
        <f t="shared" si="1492"/>
        <v>82</v>
      </c>
      <c r="L5953" s="30" t="str">
        <f t="shared" si="1493"/>
        <v>1001.01</v>
      </c>
      <c r="M5953" s="30">
        <f t="shared" si="1494"/>
        <v>90</v>
      </c>
      <c r="N5953" s="30" t="str">
        <f t="shared" si="1495"/>
        <v>1001.01</v>
      </c>
      <c r="O5953" s="30">
        <f t="shared" si="1496"/>
        <v>98</v>
      </c>
      <c r="P5953" s="30" t="str">
        <f t="shared" si="1497"/>
        <v>1001.01</v>
      </c>
      <c r="Q5953" s="30">
        <f t="shared" si="1498"/>
        <v>106</v>
      </c>
      <c r="R5953" s="36" t="str">
        <f t="shared" si="1499"/>
        <v>09-Aug-2017</v>
      </c>
      <c r="S5953" s="37">
        <f t="shared" si="1490"/>
        <v>1001.01</v>
      </c>
    </row>
    <row r="5954" spans="1:19">
      <c r="A5954" s="30" t="s">
        <v>11283</v>
      </c>
      <c r="D5954" s="30" t="str">
        <f t="shared" si="1484"/>
        <v>140196</v>
      </c>
      <c r="E5954" s="30">
        <f t="shared" si="1488"/>
        <v>7</v>
      </c>
      <c r="F5954" s="30" t="str">
        <f t="shared" si="1485"/>
        <v>INF754K01GM4</v>
      </c>
      <c r="G5954" s="30">
        <f t="shared" si="1489"/>
        <v>20</v>
      </c>
      <c r="H5954" s="30" t="str">
        <f t="shared" si="1486"/>
        <v>-</v>
      </c>
      <c r="I5954" s="30">
        <f t="shared" si="1491"/>
        <v>22</v>
      </c>
      <c r="J5954" s="35" t="str">
        <f t="shared" si="1487"/>
        <v>Edelweiss Liquid Fund - Direct Plan - Growth Option</v>
      </c>
      <c r="K5954" s="35">
        <f t="shared" si="1492"/>
        <v>74</v>
      </c>
      <c r="L5954" s="30" t="str">
        <f t="shared" si="1493"/>
        <v>2139.8668</v>
      </c>
      <c r="M5954" s="30">
        <f t="shared" si="1494"/>
        <v>84</v>
      </c>
      <c r="N5954" s="30" t="str">
        <f t="shared" si="1495"/>
        <v>2139.8668</v>
      </c>
      <c r="O5954" s="30">
        <f t="shared" si="1496"/>
        <v>94</v>
      </c>
      <c r="P5954" s="30" t="str">
        <f t="shared" si="1497"/>
        <v>2139.8668</v>
      </c>
      <c r="Q5954" s="30">
        <f t="shared" si="1498"/>
        <v>104</v>
      </c>
      <c r="R5954" s="36" t="str">
        <f t="shared" si="1499"/>
        <v>09-Aug-2017</v>
      </c>
      <c r="S5954" s="37">
        <f t="shared" si="1490"/>
        <v>2139.8667999999998</v>
      </c>
    </row>
    <row r="5955" spans="1:19">
      <c r="A5955" s="30" t="s">
        <v>11284</v>
      </c>
      <c r="D5955" s="30" t="str">
        <f t="shared" si="1484"/>
        <v>140188</v>
      </c>
      <c r="E5955" s="30">
        <f t="shared" si="1488"/>
        <v>7</v>
      </c>
      <c r="F5955" s="30" t="str">
        <f t="shared" si="1485"/>
        <v>INF754K01HQ3</v>
      </c>
      <c r="G5955" s="30">
        <f t="shared" si="1489"/>
        <v>20</v>
      </c>
      <c r="H5955" s="30" t="str">
        <f t="shared" si="1486"/>
        <v>INF754K01HP5</v>
      </c>
      <c r="I5955" s="30">
        <f t="shared" si="1491"/>
        <v>33</v>
      </c>
      <c r="J5955" s="35" t="str">
        <f t="shared" si="1487"/>
        <v>Edelweiss Liquid Fund - Regular Plan - Annual Dividend Option</v>
      </c>
      <c r="K5955" s="35">
        <f t="shared" si="1492"/>
        <v>95</v>
      </c>
      <c r="L5955" s="30" t="str">
        <f t="shared" si="1493"/>
        <v>1473.3594</v>
      </c>
      <c r="M5955" s="30">
        <f t="shared" si="1494"/>
        <v>105</v>
      </c>
      <c r="N5955" s="30" t="str">
        <f t="shared" si="1495"/>
        <v>1473.3594</v>
      </c>
      <c r="O5955" s="30">
        <f t="shared" si="1496"/>
        <v>115</v>
      </c>
      <c r="P5955" s="30" t="str">
        <f t="shared" si="1497"/>
        <v>1473.3594</v>
      </c>
      <c r="Q5955" s="30">
        <f t="shared" si="1498"/>
        <v>125</v>
      </c>
      <c r="R5955" s="36" t="str">
        <f t="shared" si="1499"/>
        <v>09-Aug-2017</v>
      </c>
      <c r="S5955" s="37">
        <f t="shared" si="1490"/>
        <v>1473.3594000000001</v>
      </c>
    </row>
    <row r="5956" spans="1:19">
      <c r="A5956" s="30" t="s">
        <v>11285</v>
      </c>
      <c r="D5956" s="30" t="str">
        <f t="shared" si="1484"/>
        <v>140189</v>
      </c>
      <c r="E5956" s="30">
        <f t="shared" si="1488"/>
        <v>7</v>
      </c>
      <c r="F5956" s="30" t="str">
        <f t="shared" si="1485"/>
        <v>INF754K01HR1</v>
      </c>
      <c r="G5956" s="30">
        <f t="shared" si="1489"/>
        <v>20</v>
      </c>
      <c r="H5956" s="30" t="str">
        <f t="shared" si="1486"/>
        <v>-</v>
      </c>
      <c r="I5956" s="30">
        <f t="shared" si="1491"/>
        <v>22</v>
      </c>
      <c r="J5956" s="35" t="str">
        <f t="shared" si="1487"/>
        <v>Edelweiss Liquid Fund - Regular Plan - Bonus Option</v>
      </c>
      <c r="K5956" s="35">
        <f t="shared" si="1492"/>
        <v>74</v>
      </c>
      <c r="L5956" s="30" t="str">
        <f t="shared" si="1493"/>
        <v>1240.5321</v>
      </c>
      <c r="M5956" s="30">
        <f t="shared" si="1494"/>
        <v>84</v>
      </c>
      <c r="N5956" s="30" t="str">
        <f t="shared" si="1495"/>
        <v>1240.5321</v>
      </c>
      <c r="O5956" s="30">
        <f t="shared" si="1496"/>
        <v>94</v>
      </c>
      <c r="P5956" s="30" t="str">
        <f t="shared" si="1497"/>
        <v>1240.5321</v>
      </c>
      <c r="Q5956" s="30">
        <f t="shared" si="1498"/>
        <v>104</v>
      </c>
      <c r="R5956" s="36" t="str">
        <f t="shared" si="1499"/>
        <v>09-Aug-2017</v>
      </c>
      <c r="S5956" s="37">
        <f t="shared" si="1490"/>
        <v>1240.5320999999999</v>
      </c>
    </row>
    <row r="5957" spans="1:19">
      <c r="A5957" s="30" t="s">
        <v>11286</v>
      </c>
      <c r="D5957" s="30" t="str">
        <f t="shared" si="1484"/>
        <v>140181</v>
      </c>
      <c r="E5957" s="30">
        <f t="shared" si="1488"/>
        <v>7</v>
      </c>
      <c r="F5957" s="30" t="str">
        <f t="shared" si="1485"/>
        <v>-</v>
      </c>
      <c r="G5957" s="30">
        <f t="shared" si="1489"/>
        <v>9</v>
      </c>
      <c r="H5957" s="30" t="str">
        <f t="shared" si="1486"/>
        <v>INF754K01HA7</v>
      </c>
      <c r="I5957" s="30">
        <f t="shared" si="1491"/>
        <v>22</v>
      </c>
      <c r="J5957" s="35" t="str">
        <f t="shared" si="1487"/>
        <v>Edelweiss Liquid Fund - Regular Plan - Daily Dividend Option</v>
      </c>
      <c r="K5957" s="35">
        <f t="shared" si="1492"/>
        <v>83</v>
      </c>
      <c r="L5957" s="30" t="str">
        <f t="shared" si="1493"/>
        <v>1002.79</v>
      </c>
      <c r="M5957" s="30">
        <f t="shared" si="1494"/>
        <v>91</v>
      </c>
      <c r="N5957" s="30" t="str">
        <f t="shared" si="1495"/>
        <v>1002.79</v>
      </c>
      <c r="O5957" s="30">
        <f t="shared" si="1496"/>
        <v>99</v>
      </c>
      <c r="P5957" s="30" t="str">
        <f t="shared" si="1497"/>
        <v>1002.79</v>
      </c>
      <c r="Q5957" s="30">
        <f t="shared" si="1498"/>
        <v>107</v>
      </c>
      <c r="R5957" s="36" t="str">
        <f t="shared" si="1499"/>
        <v>09-Aug-2017</v>
      </c>
      <c r="S5957" s="37">
        <f t="shared" si="1490"/>
        <v>1002.79</v>
      </c>
    </row>
    <row r="5958" spans="1:19">
      <c r="A5958" s="30" t="s">
        <v>11287</v>
      </c>
      <c r="D5958" s="30" t="str">
        <f t="shared" si="1484"/>
        <v>140182</v>
      </c>
      <c r="E5958" s="30">
        <f t="shared" si="1488"/>
        <v>7</v>
      </c>
      <c r="F5958" s="30" t="str">
        <f t="shared" si="1485"/>
        <v>INF754K01GZ6</v>
      </c>
      <c r="G5958" s="30">
        <f t="shared" si="1489"/>
        <v>20</v>
      </c>
      <c r="H5958" s="30" t="str">
        <f t="shared" si="1486"/>
        <v>-</v>
      </c>
      <c r="I5958" s="30">
        <f t="shared" si="1491"/>
        <v>22</v>
      </c>
      <c r="J5958" s="35" t="str">
        <f t="shared" si="1487"/>
        <v>Edelweiss Liquid Fund - Regular Plan - Growth Option</v>
      </c>
      <c r="K5958" s="35">
        <f t="shared" si="1492"/>
        <v>75</v>
      </c>
      <c r="L5958" s="30" t="str">
        <f t="shared" si="1493"/>
        <v>2129.5896</v>
      </c>
      <c r="M5958" s="30">
        <f t="shared" si="1494"/>
        <v>85</v>
      </c>
      <c r="N5958" s="30" t="str">
        <f t="shared" si="1495"/>
        <v>2129.5896</v>
      </c>
      <c r="O5958" s="30">
        <f t="shared" si="1496"/>
        <v>95</v>
      </c>
      <c r="P5958" s="30" t="str">
        <f t="shared" si="1497"/>
        <v>2129.5896</v>
      </c>
      <c r="Q5958" s="30">
        <f t="shared" si="1498"/>
        <v>105</v>
      </c>
      <c r="R5958" s="36" t="str">
        <f t="shared" si="1499"/>
        <v>09-Aug-2017</v>
      </c>
      <c r="S5958" s="37">
        <f t="shared" si="1490"/>
        <v>2129.5895999999998</v>
      </c>
    </row>
    <row r="5959" spans="1:19" ht="26">
      <c r="A5959" s="30" t="s">
        <v>11288</v>
      </c>
      <c r="D5959" s="30" t="str">
        <f t="shared" ref="D5959:D6022" si="1500">IF(ISERROR(LEFT(A5959,SEARCH(";",A5959)-1)),"",LEFT(A5959,SEARCH(";",A5959)-1))</f>
        <v>140183</v>
      </c>
      <c r="E5959" s="30">
        <f t="shared" si="1488"/>
        <v>7</v>
      </c>
      <c r="F5959" s="30" t="str">
        <f t="shared" ref="F5959:F6022" si="1501">IF($D5959="",A5959,MID($A5959,E5959+1,SEARCH(";",$A5959,E5959+1)-E5959-1))</f>
        <v>INF754K01HL4</v>
      </c>
      <c r="G5959" s="30">
        <f t="shared" si="1489"/>
        <v>20</v>
      </c>
      <c r="H5959" s="30" t="str">
        <f t="shared" ref="H5959:H6022" si="1502">IF($D5959="","",MID($A5959,G5959+1,SEARCH(";",$A5959,G5959+1)-G5959-1))</f>
        <v>INF754K01HD1</v>
      </c>
      <c r="I5959" s="30">
        <f t="shared" si="1491"/>
        <v>33</v>
      </c>
      <c r="J5959" s="35" t="str">
        <f t="shared" ref="J5959:J6022" si="1503">IF($D5959="","",MID($A5959,I5959+1,SEARCH(";",$A5959,I5959+1)-I5959-1))</f>
        <v>Edelweiss Liquid Fund - Regular Plan - Monthly Dividend Option</v>
      </c>
      <c r="K5959" s="35">
        <f t="shared" si="1492"/>
        <v>96</v>
      </c>
      <c r="L5959" s="30" t="str">
        <f t="shared" si="1493"/>
        <v>1005.7593</v>
      </c>
      <c r="M5959" s="30">
        <f t="shared" si="1494"/>
        <v>106</v>
      </c>
      <c r="N5959" s="30" t="str">
        <f t="shared" si="1495"/>
        <v>1005.7593</v>
      </c>
      <c r="O5959" s="30">
        <f t="shared" si="1496"/>
        <v>116</v>
      </c>
      <c r="P5959" s="30" t="str">
        <f t="shared" si="1497"/>
        <v>1005.7593</v>
      </c>
      <c r="Q5959" s="30">
        <f t="shared" si="1498"/>
        <v>126</v>
      </c>
      <c r="R5959" s="36" t="str">
        <f t="shared" si="1499"/>
        <v>09-Aug-2017</v>
      </c>
      <c r="S5959" s="37">
        <f t="shared" si="1490"/>
        <v>1005.7593000000001</v>
      </c>
    </row>
    <row r="5960" spans="1:19">
      <c r="A5960" s="30" t="s">
        <v>11289</v>
      </c>
      <c r="D5960" s="30" t="str">
        <f t="shared" si="1500"/>
        <v>140185</v>
      </c>
      <c r="E5960" s="30">
        <f t="shared" ref="E5960:E6023" si="1504">IF($D5960="","",LEN(D5960)+1)</f>
        <v>7</v>
      </c>
      <c r="F5960" s="30" t="str">
        <f t="shared" si="1501"/>
        <v>INF754K01HJ8</v>
      </c>
      <c r="G5960" s="30">
        <f t="shared" ref="G5960:G6023" si="1505">IF($D5960="","",E5960+(LEN(F5960)+1))</f>
        <v>20</v>
      </c>
      <c r="H5960" s="30" t="str">
        <f t="shared" si="1502"/>
        <v>INF754K01HB5</v>
      </c>
      <c r="I5960" s="30">
        <f t="shared" si="1491"/>
        <v>33</v>
      </c>
      <c r="J5960" s="35" t="str">
        <f t="shared" si="1503"/>
        <v>Edelweiss Liquid Fund - Regular Plan - Weekly Dividend Option</v>
      </c>
      <c r="K5960" s="35">
        <f t="shared" si="1492"/>
        <v>95</v>
      </c>
      <c r="L5960" s="30" t="str">
        <f t="shared" si="1493"/>
        <v>1018</v>
      </c>
      <c r="M5960" s="30">
        <f t="shared" si="1494"/>
        <v>100</v>
      </c>
      <c r="N5960" s="30" t="str">
        <f t="shared" si="1495"/>
        <v>1018</v>
      </c>
      <c r="O5960" s="30">
        <f t="shared" si="1496"/>
        <v>105</v>
      </c>
      <c r="P5960" s="30" t="str">
        <f t="shared" si="1497"/>
        <v>1018</v>
      </c>
      <c r="Q5960" s="30">
        <f t="shared" si="1498"/>
        <v>110</v>
      </c>
      <c r="R5960" s="36" t="str">
        <f t="shared" si="1499"/>
        <v>09-Aug-2017</v>
      </c>
      <c r="S5960" s="37">
        <f t="shared" ref="S5960:S6023" si="1506">IF(L5960="","",L5960+0)</f>
        <v>1018</v>
      </c>
    </row>
    <row r="5961" spans="1:19">
      <c r="A5961" s="30" t="s">
        <v>11290</v>
      </c>
      <c r="D5961" s="30" t="str">
        <f t="shared" si="1500"/>
        <v>140177</v>
      </c>
      <c r="E5961" s="30">
        <f t="shared" si="1504"/>
        <v>7</v>
      </c>
      <c r="F5961" s="30" t="str">
        <f t="shared" si="1501"/>
        <v>-</v>
      </c>
      <c r="G5961" s="30">
        <f t="shared" si="1505"/>
        <v>9</v>
      </c>
      <c r="H5961" s="30" t="str">
        <f t="shared" si="1502"/>
        <v>INF754K01HF6</v>
      </c>
      <c r="I5961" s="30">
        <f t="shared" si="1491"/>
        <v>22</v>
      </c>
      <c r="J5961" s="35" t="str">
        <f t="shared" si="1503"/>
        <v>Edelweiss Liquid Fund - Retail Plan - Daily Dividend Option</v>
      </c>
      <c r="K5961" s="35">
        <f t="shared" si="1492"/>
        <v>82</v>
      </c>
      <c r="L5961" s="30" t="str">
        <f t="shared" si="1493"/>
        <v>1001.9</v>
      </c>
      <c r="M5961" s="30">
        <f t="shared" si="1494"/>
        <v>89</v>
      </c>
      <c r="N5961" s="30" t="str">
        <f t="shared" si="1495"/>
        <v>1001.9</v>
      </c>
      <c r="O5961" s="30">
        <f t="shared" si="1496"/>
        <v>96</v>
      </c>
      <c r="P5961" s="30" t="str">
        <f t="shared" si="1497"/>
        <v>1001.9</v>
      </c>
      <c r="Q5961" s="30">
        <f t="shared" si="1498"/>
        <v>103</v>
      </c>
      <c r="R5961" s="36" t="str">
        <f t="shared" si="1499"/>
        <v>09-Aug-2017</v>
      </c>
      <c r="S5961" s="37">
        <f t="shared" si="1506"/>
        <v>1001.9</v>
      </c>
    </row>
    <row r="5962" spans="1:19">
      <c r="A5962" s="30" t="s">
        <v>11291</v>
      </c>
      <c r="D5962" s="30" t="str">
        <f t="shared" si="1500"/>
        <v>140176</v>
      </c>
      <c r="E5962" s="30">
        <f t="shared" si="1504"/>
        <v>7</v>
      </c>
      <c r="F5962" s="30" t="str">
        <f t="shared" si="1501"/>
        <v>INF754K01HE9</v>
      </c>
      <c r="G5962" s="30">
        <f t="shared" si="1505"/>
        <v>20</v>
      </c>
      <c r="H5962" s="30" t="str">
        <f t="shared" si="1502"/>
        <v>-</v>
      </c>
      <c r="I5962" s="30">
        <f t="shared" si="1491"/>
        <v>22</v>
      </c>
      <c r="J5962" s="35" t="str">
        <f t="shared" si="1503"/>
        <v>Edelweiss Liquid Fund - Retail Plan - Growth Option</v>
      </c>
      <c r="K5962" s="35">
        <f t="shared" si="1492"/>
        <v>74</v>
      </c>
      <c r="L5962" s="30" t="str">
        <f t="shared" si="1493"/>
        <v>1937.0538</v>
      </c>
      <c r="M5962" s="30">
        <f t="shared" si="1494"/>
        <v>84</v>
      </c>
      <c r="N5962" s="30" t="str">
        <f t="shared" si="1495"/>
        <v>1937.0538</v>
      </c>
      <c r="O5962" s="30">
        <f t="shared" si="1496"/>
        <v>94</v>
      </c>
      <c r="P5962" s="30" t="str">
        <f t="shared" si="1497"/>
        <v>1937.0538</v>
      </c>
      <c r="Q5962" s="30">
        <f t="shared" si="1498"/>
        <v>104</v>
      </c>
      <c r="R5962" s="36" t="str">
        <f t="shared" si="1499"/>
        <v>09-Aug-2017</v>
      </c>
      <c r="S5962" s="37">
        <f t="shared" si="1506"/>
        <v>1937.0537999999999</v>
      </c>
    </row>
    <row r="5963" spans="1:19">
      <c r="A5963" s="30" t="s">
        <v>11292</v>
      </c>
      <c r="D5963" s="30" t="str">
        <f t="shared" si="1500"/>
        <v>140180</v>
      </c>
      <c r="E5963" s="30">
        <f t="shared" si="1504"/>
        <v>7</v>
      </c>
      <c r="F5963" s="30" t="str">
        <f t="shared" si="1501"/>
        <v>-</v>
      </c>
      <c r="G5963" s="30">
        <f t="shared" si="1505"/>
        <v>9</v>
      </c>
      <c r="H5963" s="30" t="str">
        <f t="shared" si="1502"/>
        <v>INF754K01HI0</v>
      </c>
      <c r="I5963" s="30">
        <f t="shared" si="1491"/>
        <v>22</v>
      </c>
      <c r="J5963" s="35" t="str">
        <f t="shared" si="1503"/>
        <v>Edelweiss Liquid Fund - Retail Plan - Monthly Dividend Option</v>
      </c>
      <c r="K5963" s="35">
        <f t="shared" si="1492"/>
        <v>84</v>
      </c>
      <c r="L5963" s="30" t="str">
        <f t="shared" si="1493"/>
        <v>1010.1225</v>
      </c>
      <c r="M5963" s="30">
        <f t="shared" si="1494"/>
        <v>94</v>
      </c>
      <c r="N5963" s="30" t="str">
        <f t="shared" si="1495"/>
        <v>1010.1225</v>
      </c>
      <c r="O5963" s="30">
        <f t="shared" si="1496"/>
        <v>104</v>
      </c>
      <c r="P5963" s="30" t="str">
        <f t="shared" si="1497"/>
        <v>1010.1225</v>
      </c>
      <c r="Q5963" s="30">
        <f t="shared" si="1498"/>
        <v>114</v>
      </c>
      <c r="R5963" s="36" t="str">
        <f t="shared" si="1499"/>
        <v>09-Aug-2017</v>
      </c>
      <c r="S5963" s="37">
        <f t="shared" si="1506"/>
        <v>1010.1224999999999</v>
      </c>
    </row>
    <row r="5964" spans="1:19">
      <c r="A5964" s="30" t="s">
        <v>11293</v>
      </c>
      <c r="D5964" s="30" t="str">
        <f t="shared" si="1500"/>
        <v>140178</v>
      </c>
      <c r="E5964" s="30">
        <f t="shared" si="1504"/>
        <v>7</v>
      </c>
      <c r="F5964" s="30" t="str">
        <f t="shared" si="1501"/>
        <v>-</v>
      </c>
      <c r="G5964" s="30">
        <f t="shared" si="1505"/>
        <v>9</v>
      </c>
      <c r="H5964" s="30" t="str">
        <f t="shared" si="1502"/>
        <v>INF754K01HG4</v>
      </c>
      <c r="I5964" s="30">
        <f t="shared" si="1491"/>
        <v>22</v>
      </c>
      <c r="J5964" s="35" t="str">
        <f t="shared" si="1503"/>
        <v>Edelweiss Liquid Fund - Retail Plan - Weekly Dividend Option</v>
      </c>
      <c r="K5964" s="35">
        <f t="shared" si="1492"/>
        <v>83</v>
      </c>
      <c r="L5964" s="30" t="str">
        <f t="shared" si="1493"/>
        <v>1004.4264</v>
      </c>
      <c r="M5964" s="30">
        <f t="shared" si="1494"/>
        <v>93</v>
      </c>
      <c r="N5964" s="30" t="str">
        <f t="shared" si="1495"/>
        <v>1004.4264</v>
      </c>
      <c r="O5964" s="30">
        <f t="shared" si="1496"/>
        <v>103</v>
      </c>
      <c r="P5964" s="30" t="str">
        <f t="shared" si="1497"/>
        <v>1004.4264</v>
      </c>
      <c r="Q5964" s="30">
        <f t="shared" si="1498"/>
        <v>113</v>
      </c>
      <c r="R5964" s="36" t="str">
        <f t="shared" si="1499"/>
        <v>09-Aug-2017</v>
      </c>
      <c r="S5964" s="37">
        <f t="shared" si="1506"/>
        <v>1004.4263999999999</v>
      </c>
    </row>
    <row r="5965" spans="1:19" ht="26">
      <c r="A5965" s="30" t="s">
        <v>11294</v>
      </c>
      <c r="D5965" s="30" t="str">
        <f t="shared" si="1500"/>
        <v>141159</v>
      </c>
      <c r="E5965" s="30">
        <f t="shared" si="1504"/>
        <v>7</v>
      </c>
      <c r="F5965" s="30" t="str">
        <f t="shared" si="1501"/>
        <v>-</v>
      </c>
      <c r="G5965" s="30">
        <f t="shared" si="1505"/>
        <v>9</v>
      </c>
      <c r="H5965" s="30" t="str">
        <f t="shared" si="1502"/>
        <v>-</v>
      </c>
      <c r="I5965" s="30">
        <f t="shared" ref="I5965:I6028" si="1507">IF($D5965="","",G5965+LEN(H5965)+1)</f>
        <v>11</v>
      </c>
      <c r="J5965" s="35" t="str">
        <f t="shared" si="1503"/>
        <v>Edelweiss Liquid Fund - Unclaimed Dividend Plan- Above 3 years</v>
      </c>
      <c r="K5965" s="35">
        <f t="shared" ref="K5965:K6028" si="1508">IF($D5965="","",I5965+LEN(J5965)+1)</f>
        <v>74</v>
      </c>
      <c r="L5965" s="30" t="str">
        <f t="shared" ref="L5965:L6028" si="1509">IF($D5965="","",MID($A5965,K5965+1,SEARCH(";",$A5965,K5965+1)-K5965-1))</f>
        <v>1000</v>
      </c>
      <c r="M5965" s="30">
        <f t="shared" ref="M5965:M6028" si="1510">IF($D5965="","",K5965+LEN(L5965)+1)</f>
        <v>79</v>
      </c>
      <c r="N5965" s="30" t="str">
        <f t="shared" ref="N5965:N6028" si="1511">IF($D5965="","",MID($A5965,M5965+1,SEARCH(";",$A5965,M5965+1)-M5965-1))</f>
        <v>1000</v>
      </c>
      <c r="O5965" s="30">
        <f t="shared" ref="O5965:O6028" si="1512">IF($D5965="","",M5965+LEN(N5965)+1)</f>
        <v>84</v>
      </c>
      <c r="P5965" s="30" t="str">
        <f t="shared" ref="P5965:P6028" si="1513">IF($D5965="","",MID($A5965,O5965+1,SEARCH(";",$A5965,O5965+1)-O5965-1))</f>
        <v>1000</v>
      </c>
      <c r="Q5965" s="30">
        <f t="shared" ref="Q5965:Q6028" si="1514">IF($D5965="","",O5965+LEN(P5965)+1)</f>
        <v>89</v>
      </c>
      <c r="R5965" s="36" t="str">
        <f t="shared" ref="R5965:R6028" si="1515">IF($D5965="","",MID($A5965,Q5965+1,15))</f>
        <v>09-Aug-2017</v>
      </c>
      <c r="S5965" s="37">
        <f t="shared" si="1506"/>
        <v>1000</v>
      </c>
    </row>
    <row r="5966" spans="1:19" ht="26">
      <c r="A5966" s="30" t="s">
        <v>11295</v>
      </c>
      <c r="D5966" s="30" t="str">
        <f t="shared" si="1500"/>
        <v>141161</v>
      </c>
      <c r="E5966" s="30">
        <f t="shared" si="1504"/>
        <v>7</v>
      </c>
      <c r="F5966" s="30" t="str">
        <f t="shared" si="1501"/>
        <v>-</v>
      </c>
      <c r="G5966" s="30">
        <f t="shared" si="1505"/>
        <v>9</v>
      </c>
      <c r="H5966" s="30" t="str">
        <f t="shared" si="1502"/>
        <v>-</v>
      </c>
      <c r="I5966" s="30">
        <f t="shared" si="1507"/>
        <v>11</v>
      </c>
      <c r="J5966" s="35" t="str">
        <f t="shared" si="1503"/>
        <v>Edelweiss Liquid Fund - Unclaimed Dividend Plan- Upto 3 years</v>
      </c>
      <c r="K5966" s="35">
        <f t="shared" si="1508"/>
        <v>73</v>
      </c>
      <c r="L5966" s="30" t="str">
        <f t="shared" si="1509"/>
        <v>1023.8291</v>
      </c>
      <c r="M5966" s="30">
        <f t="shared" si="1510"/>
        <v>83</v>
      </c>
      <c r="N5966" s="30" t="str">
        <f t="shared" si="1511"/>
        <v>1023.8291</v>
      </c>
      <c r="O5966" s="30">
        <f t="shared" si="1512"/>
        <v>93</v>
      </c>
      <c r="P5966" s="30" t="str">
        <f t="shared" si="1513"/>
        <v>1023.8291</v>
      </c>
      <c r="Q5966" s="30">
        <f t="shared" si="1514"/>
        <v>103</v>
      </c>
      <c r="R5966" s="36" t="str">
        <f t="shared" si="1515"/>
        <v>09-Aug-2017</v>
      </c>
      <c r="S5966" s="37">
        <f t="shared" si="1506"/>
        <v>1023.8291</v>
      </c>
    </row>
    <row r="5967" spans="1:19" ht="26">
      <c r="A5967" s="30" t="s">
        <v>11296</v>
      </c>
      <c r="D5967" s="30" t="str">
        <f t="shared" si="1500"/>
        <v>141162</v>
      </c>
      <c r="E5967" s="30">
        <f t="shared" si="1504"/>
        <v>7</v>
      </c>
      <c r="F5967" s="30" t="str">
        <f t="shared" si="1501"/>
        <v>-</v>
      </c>
      <c r="G5967" s="30">
        <f t="shared" si="1505"/>
        <v>9</v>
      </c>
      <c r="H5967" s="30" t="str">
        <f t="shared" si="1502"/>
        <v>-</v>
      </c>
      <c r="I5967" s="30">
        <f t="shared" si="1507"/>
        <v>11</v>
      </c>
      <c r="J5967" s="35" t="str">
        <f t="shared" si="1503"/>
        <v>Edelweiss Liquid Fund - Unclaimed Redemption Plan- Above 3 years</v>
      </c>
      <c r="K5967" s="35">
        <f t="shared" si="1508"/>
        <v>76</v>
      </c>
      <c r="L5967" s="30" t="str">
        <f t="shared" si="1509"/>
        <v>1000</v>
      </c>
      <c r="M5967" s="30">
        <f t="shared" si="1510"/>
        <v>81</v>
      </c>
      <c r="N5967" s="30" t="str">
        <f t="shared" si="1511"/>
        <v>1000</v>
      </c>
      <c r="O5967" s="30">
        <f t="shared" si="1512"/>
        <v>86</v>
      </c>
      <c r="P5967" s="30" t="str">
        <f t="shared" si="1513"/>
        <v>1000</v>
      </c>
      <c r="Q5967" s="30">
        <f t="shared" si="1514"/>
        <v>91</v>
      </c>
      <c r="R5967" s="36" t="str">
        <f t="shared" si="1515"/>
        <v>09-Aug-2017</v>
      </c>
      <c r="S5967" s="37">
        <f t="shared" si="1506"/>
        <v>1000</v>
      </c>
    </row>
    <row r="5968" spans="1:19" ht="26">
      <c r="A5968" s="30" t="s">
        <v>11297</v>
      </c>
      <c r="D5968" s="30" t="str">
        <f t="shared" si="1500"/>
        <v>141160</v>
      </c>
      <c r="E5968" s="30">
        <f t="shared" si="1504"/>
        <v>7</v>
      </c>
      <c r="F5968" s="30" t="str">
        <f t="shared" si="1501"/>
        <v>-</v>
      </c>
      <c r="G5968" s="30">
        <f t="shared" si="1505"/>
        <v>9</v>
      </c>
      <c r="H5968" s="30" t="str">
        <f t="shared" si="1502"/>
        <v>-</v>
      </c>
      <c r="I5968" s="30">
        <f t="shared" si="1507"/>
        <v>11</v>
      </c>
      <c r="J5968" s="35" t="str">
        <f t="shared" si="1503"/>
        <v>Edelweiss Liquid Fund - Unclaimed Redemption Plan- Upto 3 years</v>
      </c>
      <c r="K5968" s="35">
        <f t="shared" si="1508"/>
        <v>75</v>
      </c>
      <c r="L5968" s="30" t="str">
        <f t="shared" si="1509"/>
        <v>1023.8275</v>
      </c>
      <c r="M5968" s="30">
        <f t="shared" si="1510"/>
        <v>85</v>
      </c>
      <c r="N5968" s="30" t="str">
        <f t="shared" si="1511"/>
        <v>1023.8275</v>
      </c>
      <c r="O5968" s="30">
        <f t="shared" si="1512"/>
        <v>95</v>
      </c>
      <c r="P5968" s="30" t="str">
        <f t="shared" si="1513"/>
        <v>1023.8275</v>
      </c>
      <c r="Q5968" s="30">
        <f t="shared" si="1514"/>
        <v>105</v>
      </c>
      <c r="R5968" s="36" t="str">
        <f t="shared" si="1515"/>
        <v>09-Aug-2017</v>
      </c>
      <c r="S5968" s="37">
        <f t="shared" si="1506"/>
        <v>1023.8275</v>
      </c>
    </row>
    <row r="5969" spans="1:19">
      <c r="A5969" s="30" t="s">
        <v>97</v>
      </c>
      <c r="D5969" s="30" t="str">
        <f t="shared" si="1500"/>
        <v/>
      </c>
      <c r="E5969" s="30" t="str">
        <f t="shared" si="1504"/>
        <v/>
      </c>
      <c r="F5969" s="30" t="str">
        <f t="shared" si="1501"/>
        <v xml:space="preserve"> </v>
      </c>
      <c r="G5969" s="30" t="str">
        <f t="shared" si="1505"/>
        <v/>
      </c>
      <c r="H5969" s="30" t="str">
        <f t="shared" si="1502"/>
        <v/>
      </c>
      <c r="I5969" s="30" t="str">
        <f t="shared" si="1507"/>
        <v/>
      </c>
      <c r="J5969" s="35" t="str">
        <f t="shared" si="1503"/>
        <v/>
      </c>
      <c r="K5969" s="35" t="str">
        <f t="shared" si="1508"/>
        <v/>
      </c>
      <c r="L5969" s="30" t="str">
        <f t="shared" si="1509"/>
        <v/>
      </c>
      <c r="M5969" s="30" t="str">
        <f t="shared" si="1510"/>
        <v/>
      </c>
      <c r="N5969" s="30" t="str">
        <f t="shared" si="1511"/>
        <v/>
      </c>
      <c r="O5969" s="30" t="str">
        <f t="shared" si="1512"/>
        <v/>
      </c>
      <c r="P5969" s="30" t="str">
        <f t="shared" si="1513"/>
        <v/>
      </c>
      <c r="Q5969" s="30" t="str">
        <f t="shared" si="1514"/>
        <v/>
      </c>
      <c r="R5969" s="36" t="str">
        <f t="shared" si="1515"/>
        <v/>
      </c>
      <c r="S5969" s="37" t="str">
        <f t="shared" si="1506"/>
        <v/>
      </c>
    </row>
    <row r="5970" spans="1:19">
      <c r="A5970" s="30" t="s">
        <v>105</v>
      </c>
      <c r="D5970" s="30" t="str">
        <f t="shared" si="1500"/>
        <v/>
      </c>
      <c r="E5970" s="30" t="str">
        <f t="shared" si="1504"/>
        <v/>
      </c>
      <c r="F5970" s="30" t="str">
        <f t="shared" si="1501"/>
        <v>Escorts Mutual Fund</v>
      </c>
      <c r="G5970" s="30" t="str">
        <f t="shared" si="1505"/>
        <v/>
      </c>
      <c r="H5970" s="30" t="str">
        <f t="shared" si="1502"/>
        <v/>
      </c>
      <c r="I5970" s="30" t="str">
        <f t="shared" si="1507"/>
        <v/>
      </c>
      <c r="J5970" s="35" t="str">
        <f t="shared" si="1503"/>
        <v/>
      </c>
      <c r="K5970" s="35" t="str">
        <f t="shared" si="1508"/>
        <v/>
      </c>
      <c r="L5970" s="30" t="str">
        <f t="shared" si="1509"/>
        <v/>
      </c>
      <c r="M5970" s="30" t="str">
        <f t="shared" si="1510"/>
        <v/>
      </c>
      <c r="N5970" s="30" t="str">
        <f t="shared" si="1511"/>
        <v/>
      </c>
      <c r="O5970" s="30" t="str">
        <f t="shared" si="1512"/>
        <v/>
      </c>
      <c r="P5970" s="30" t="str">
        <f t="shared" si="1513"/>
        <v/>
      </c>
      <c r="Q5970" s="30" t="str">
        <f t="shared" si="1514"/>
        <v/>
      </c>
      <c r="R5970" s="36" t="str">
        <f t="shared" si="1515"/>
        <v/>
      </c>
      <c r="S5970" s="37" t="str">
        <f t="shared" si="1506"/>
        <v/>
      </c>
    </row>
    <row r="5971" spans="1:19">
      <c r="A5971" s="30" t="s">
        <v>97</v>
      </c>
      <c r="D5971" s="30" t="str">
        <f t="shared" si="1500"/>
        <v/>
      </c>
      <c r="E5971" s="30" t="str">
        <f t="shared" si="1504"/>
        <v/>
      </c>
      <c r="F5971" s="30" t="str">
        <f t="shared" si="1501"/>
        <v xml:space="preserve"> </v>
      </c>
      <c r="G5971" s="30" t="str">
        <f t="shared" si="1505"/>
        <v/>
      </c>
      <c r="H5971" s="30" t="str">
        <f t="shared" si="1502"/>
        <v/>
      </c>
      <c r="I5971" s="30" t="str">
        <f t="shared" si="1507"/>
        <v/>
      </c>
      <c r="J5971" s="35" t="str">
        <f t="shared" si="1503"/>
        <v/>
      </c>
      <c r="K5971" s="35" t="str">
        <f t="shared" si="1508"/>
        <v/>
      </c>
      <c r="L5971" s="30" t="str">
        <f t="shared" si="1509"/>
        <v/>
      </c>
      <c r="M5971" s="30" t="str">
        <f t="shared" si="1510"/>
        <v/>
      </c>
      <c r="N5971" s="30" t="str">
        <f t="shared" si="1511"/>
        <v/>
      </c>
      <c r="O5971" s="30" t="str">
        <f t="shared" si="1512"/>
        <v/>
      </c>
      <c r="P5971" s="30" t="str">
        <f t="shared" si="1513"/>
        <v/>
      </c>
      <c r="Q5971" s="30" t="str">
        <f t="shared" si="1514"/>
        <v/>
      </c>
      <c r="R5971" s="36" t="str">
        <f t="shared" si="1515"/>
        <v/>
      </c>
      <c r="S5971" s="37" t="str">
        <f t="shared" si="1506"/>
        <v/>
      </c>
    </row>
    <row r="5972" spans="1:19">
      <c r="A5972" s="30" t="s">
        <v>11298</v>
      </c>
      <c r="D5972" s="30" t="str">
        <f t="shared" si="1500"/>
        <v>103226</v>
      </c>
      <c r="E5972" s="30">
        <f t="shared" si="1504"/>
        <v>7</v>
      </c>
      <c r="F5972" s="30" t="str">
        <f t="shared" si="1501"/>
        <v>-</v>
      </c>
      <c r="G5972" s="30">
        <f t="shared" si="1505"/>
        <v>9</v>
      </c>
      <c r="H5972" s="30" t="str">
        <f t="shared" si="1502"/>
        <v>INF966L01275</v>
      </c>
      <c r="I5972" s="30">
        <f t="shared" si="1507"/>
        <v>22</v>
      </c>
      <c r="J5972" s="35" t="str">
        <f t="shared" si="1503"/>
        <v>Escorts Liquid Plan-Daily Dividend Option</v>
      </c>
      <c r="K5972" s="35">
        <f t="shared" si="1508"/>
        <v>64</v>
      </c>
      <c r="L5972" s="30" t="str">
        <f t="shared" si="1509"/>
        <v>13.6765</v>
      </c>
      <c r="M5972" s="30">
        <f t="shared" si="1510"/>
        <v>72</v>
      </c>
      <c r="N5972" s="30" t="str">
        <f t="shared" si="1511"/>
        <v>13.6765</v>
      </c>
      <c r="O5972" s="30">
        <f t="shared" si="1512"/>
        <v>80</v>
      </c>
      <c r="P5972" s="30" t="str">
        <f t="shared" si="1513"/>
        <v>13.6765</v>
      </c>
      <c r="Q5972" s="30">
        <f t="shared" si="1514"/>
        <v>88</v>
      </c>
      <c r="R5972" s="36" t="str">
        <f t="shared" si="1515"/>
        <v>09-Aug-2017</v>
      </c>
      <c r="S5972" s="37">
        <f t="shared" si="1506"/>
        <v>13.676500000000001</v>
      </c>
    </row>
    <row r="5973" spans="1:19">
      <c r="A5973" s="30" t="s">
        <v>11299</v>
      </c>
      <c r="D5973" s="30" t="str">
        <f t="shared" si="1500"/>
        <v>120836</v>
      </c>
      <c r="E5973" s="30">
        <f t="shared" si="1504"/>
        <v>7</v>
      </c>
      <c r="F5973" s="30" t="str">
        <f t="shared" si="1501"/>
        <v>-</v>
      </c>
      <c r="G5973" s="30">
        <f t="shared" si="1505"/>
        <v>9</v>
      </c>
      <c r="H5973" s="30" t="str">
        <f t="shared" si="1502"/>
        <v>INF966L01770</v>
      </c>
      <c r="I5973" s="30">
        <f t="shared" si="1507"/>
        <v>22</v>
      </c>
      <c r="J5973" s="35" t="str">
        <f t="shared" si="1503"/>
        <v>Escorts Liquid Plan-Daily Dividend Option-Direct Plan</v>
      </c>
      <c r="K5973" s="35">
        <f t="shared" si="1508"/>
        <v>76</v>
      </c>
      <c r="L5973" s="30" t="str">
        <f t="shared" si="1509"/>
        <v>13.7648</v>
      </c>
      <c r="M5973" s="30">
        <f t="shared" si="1510"/>
        <v>84</v>
      </c>
      <c r="N5973" s="30" t="str">
        <f t="shared" si="1511"/>
        <v>13.7648</v>
      </c>
      <c r="O5973" s="30">
        <f t="shared" si="1512"/>
        <v>92</v>
      </c>
      <c r="P5973" s="30" t="str">
        <f t="shared" si="1513"/>
        <v>13.7648</v>
      </c>
      <c r="Q5973" s="30">
        <f t="shared" si="1514"/>
        <v>100</v>
      </c>
      <c r="R5973" s="36" t="str">
        <f t="shared" si="1515"/>
        <v>09-Aug-2017</v>
      </c>
      <c r="S5973" s="37">
        <f t="shared" si="1506"/>
        <v>13.764799999999999</v>
      </c>
    </row>
    <row r="5974" spans="1:19">
      <c r="A5974" s="30" t="s">
        <v>11300</v>
      </c>
      <c r="D5974" s="30" t="str">
        <f t="shared" si="1500"/>
        <v>103225</v>
      </c>
      <c r="E5974" s="30">
        <f t="shared" si="1504"/>
        <v>7</v>
      </c>
      <c r="F5974" s="30" t="str">
        <f t="shared" si="1501"/>
        <v>INF966L01317</v>
      </c>
      <c r="G5974" s="30">
        <f t="shared" si="1505"/>
        <v>20</v>
      </c>
      <c r="H5974" s="30" t="str">
        <f t="shared" si="1502"/>
        <v>-</v>
      </c>
      <c r="I5974" s="30">
        <f t="shared" si="1507"/>
        <v>22</v>
      </c>
      <c r="J5974" s="35" t="str">
        <f t="shared" si="1503"/>
        <v>Escorts Liquid Plan-Growth Option</v>
      </c>
      <c r="K5974" s="35">
        <f t="shared" si="1508"/>
        <v>56</v>
      </c>
      <c r="L5974" s="30" t="str">
        <f t="shared" si="1509"/>
        <v>26.0092</v>
      </c>
      <c r="M5974" s="30">
        <f t="shared" si="1510"/>
        <v>64</v>
      </c>
      <c r="N5974" s="30" t="str">
        <f t="shared" si="1511"/>
        <v>26.0092</v>
      </c>
      <c r="O5974" s="30">
        <f t="shared" si="1512"/>
        <v>72</v>
      </c>
      <c r="P5974" s="30" t="str">
        <f t="shared" si="1513"/>
        <v>26.0092</v>
      </c>
      <c r="Q5974" s="30">
        <f t="shared" si="1514"/>
        <v>80</v>
      </c>
      <c r="R5974" s="36" t="str">
        <f t="shared" si="1515"/>
        <v>09-Aug-2017</v>
      </c>
      <c r="S5974" s="37">
        <f t="shared" si="1506"/>
        <v>26.0092</v>
      </c>
    </row>
    <row r="5975" spans="1:19">
      <c r="A5975" s="30" t="s">
        <v>11301</v>
      </c>
      <c r="D5975" s="30" t="str">
        <f t="shared" si="1500"/>
        <v>120837</v>
      </c>
      <c r="E5975" s="30">
        <f t="shared" si="1504"/>
        <v>7</v>
      </c>
      <c r="F5975" s="30" t="str">
        <f t="shared" si="1501"/>
        <v>INF966L01820</v>
      </c>
      <c r="G5975" s="30">
        <f t="shared" si="1505"/>
        <v>20</v>
      </c>
      <c r="H5975" s="30" t="str">
        <f t="shared" si="1502"/>
        <v>-</v>
      </c>
      <c r="I5975" s="30">
        <f t="shared" si="1507"/>
        <v>22</v>
      </c>
      <c r="J5975" s="35" t="str">
        <f t="shared" si="1503"/>
        <v>Escorts Liquid Plan-Growth Option-Direct Plan</v>
      </c>
      <c r="K5975" s="35">
        <f t="shared" si="1508"/>
        <v>68</v>
      </c>
      <c r="L5975" s="30" t="str">
        <f t="shared" si="1509"/>
        <v>26.1278</v>
      </c>
      <c r="M5975" s="30">
        <f t="shared" si="1510"/>
        <v>76</v>
      </c>
      <c r="N5975" s="30" t="str">
        <f t="shared" si="1511"/>
        <v>26.1278</v>
      </c>
      <c r="O5975" s="30">
        <f t="shared" si="1512"/>
        <v>84</v>
      </c>
      <c r="P5975" s="30" t="str">
        <f t="shared" si="1513"/>
        <v>26.1278</v>
      </c>
      <c r="Q5975" s="30">
        <f t="shared" si="1514"/>
        <v>92</v>
      </c>
      <c r="R5975" s="36" t="str">
        <f t="shared" si="1515"/>
        <v>09-Aug-2017</v>
      </c>
      <c r="S5975" s="37">
        <f t="shared" si="1506"/>
        <v>26.127800000000001</v>
      </c>
    </row>
    <row r="5976" spans="1:19">
      <c r="A5976" s="30" t="s">
        <v>11302</v>
      </c>
      <c r="D5976" s="30" t="str">
        <f t="shared" si="1500"/>
        <v>103228</v>
      </c>
      <c r="E5976" s="30">
        <f t="shared" si="1504"/>
        <v>7</v>
      </c>
      <c r="F5976" s="30" t="str">
        <f t="shared" si="1501"/>
        <v>INF966L01291</v>
      </c>
      <c r="G5976" s="30">
        <f t="shared" si="1505"/>
        <v>20</v>
      </c>
      <c r="H5976" s="30" t="str">
        <f t="shared" si="1502"/>
        <v>INF966L01309</v>
      </c>
      <c r="I5976" s="30">
        <f t="shared" si="1507"/>
        <v>33</v>
      </c>
      <c r="J5976" s="35" t="str">
        <f t="shared" si="1503"/>
        <v>Escorts Liquid Plan-Monthly Dividend Option</v>
      </c>
      <c r="K5976" s="35">
        <f t="shared" si="1508"/>
        <v>77</v>
      </c>
      <c r="L5976" s="30" t="str">
        <f t="shared" si="1509"/>
        <v>15.1406</v>
      </c>
      <c r="M5976" s="30">
        <f t="shared" si="1510"/>
        <v>85</v>
      </c>
      <c r="N5976" s="30" t="str">
        <f t="shared" si="1511"/>
        <v>15.1406</v>
      </c>
      <c r="O5976" s="30">
        <f t="shared" si="1512"/>
        <v>93</v>
      </c>
      <c r="P5976" s="30" t="str">
        <f t="shared" si="1513"/>
        <v>15.1406</v>
      </c>
      <c r="Q5976" s="30">
        <f t="shared" si="1514"/>
        <v>101</v>
      </c>
      <c r="R5976" s="36" t="str">
        <f t="shared" si="1515"/>
        <v>09-Aug-2017</v>
      </c>
      <c r="S5976" s="37">
        <f t="shared" si="1506"/>
        <v>15.140599999999999</v>
      </c>
    </row>
    <row r="5977" spans="1:19">
      <c r="A5977" s="30" t="s">
        <v>11303</v>
      </c>
      <c r="D5977" s="30" t="str">
        <f t="shared" si="1500"/>
        <v>120838</v>
      </c>
      <c r="E5977" s="30">
        <f t="shared" si="1504"/>
        <v>7</v>
      </c>
      <c r="F5977" s="30" t="str">
        <f t="shared" si="1501"/>
        <v>INF966L01796</v>
      </c>
      <c r="G5977" s="30">
        <f t="shared" si="1505"/>
        <v>20</v>
      </c>
      <c r="H5977" s="30" t="str">
        <f t="shared" si="1502"/>
        <v>INF966L01812</v>
      </c>
      <c r="I5977" s="30">
        <f t="shared" si="1507"/>
        <v>33</v>
      </c>
      <c r="J5977" s="35" t="str">
        <f t="shared" si="1503"/>
        <v>Escorts Liquid Plan-Monthly Dividend Option-Direct Plan</v>
      </c>
      <c r="K5977" s="35">
        <f t="shared" si="1508"/>
        <v>89</v>
      </c>
      <c r="L5977" s="30" t="str">
        <f t="shared" si="1509"/>
        <v>15.2467</v>
      </c>
      <c r="M5977" s="30">
        <f t="shared" si="1510"/>
        <v>97</v>
      </c>
      <c r="N5977" s="30" t="str">
        <f t="shared" si="1511"/>
        <v>15.2467</v>
      </c>
      <c r="O5977" s="30">
        <f t="shared" si="1512"/>
        <v>105</v>
      </c>
      <c r="P5977" s="30" t="str">
        <f t="shared" si="1513"/>
        <v>15.2467</v>
      </c>
      <c r="Q5977" s="30">
        <f t="shared" si="1514"/>
        <v>113</v>
      </c>
      <c r="R5977" s="36" t="str">
        <f t="shared" si="1515"/>
        <v>09-Aug-2017</v>
      </c>
      <c r="S5977" s="37">
        <f t="shared" si="1506"/>
        <v>15.246700000000001</v>
      </c>
    </row>
    <row r="5978" spans="1:19">
      <c r="A5978" s="30" t="s">
        <v>11304</v>
      </c>
      <c r="D5978" s="30" t="str">
        <f t="shared" si="1500"/>
        <v>103227</v>
      </c>
      <c r="E5978" s="30">
        <f t="shared" si="1504"/>
        <v>7</v>
      </c>
      <c r="F5978" s="30" t="str">
        <f t="shared" si="1501"/>
        <v>-</v>
      </c>
      <c r="G5978" s="30">
        <f t="shared" si="1505"/>
        <v>9</v>
      </c>
      <c r="H5978" s="30" t="str">
        <f t="shared" si="1502"/>
        <v>INF966L01283</v>
      </c>
      <c r="I5978" s="30">
        <f t="shared" si="1507"/>
        <v>22</v>
      </c>
      <c r="J5978" s="35" t="str">
        <f t="shared" si="1503"/>
        <v>Escorts Liquid Plan-Weekly Dividend Option</v>
      </c>
      <c r="K5978" s="35">
        <f t="shared" si="1508"/>
        <v>65</v>
      </c>
      <c r="L5978" s="30" t="str">
        <f t="shared" si="1509"/>
        <v>13.5453</v>
      </c>
      <c r="M5978" s="30">
        <f t="shared" si="1510"/>
        <v>73</v>
      </c>
      <c r="N5978" s="30" t="str">
        <f t="shared" si="1511"/>
        <v>13.5453</v>
      </c>
      <c r="O5978" s="30">
        <f t="shared" si="1512"/>
        <v>81</v>
      </c>
      <c r="P5978" s="30" t="str">
        <f t="shared" si="1513"/>
        <v>13.5453</v>
      </c>
      <c r="Q5978" s="30">
        <f t="shared" si="1514"/>
        <v>89</v>
      </c>
      <c r="R5978" s="36" t="str">
        <f t="shared" si="1515"/>
        <v>09-Aug-2017</v>
      </c>
      <c r="S5978" s="37">
        <f t="shared" si="1506"/>
        <v>13.545299999999999</v>
      </c>
    </row>
    <row r="5979" spans="1:19">
      <c r="A5979" s="30" t="s">
        <v>11305</v>
      </c>
      <c r="D5979" s="30" t="str">
        <f t="shared" si="1500"/>
        <v>120839</v>
      </c>
      <c r="E5979" s="30">
        <f t="shared" si="1504"/>
        <v>7</v>
      </c>
      <c r="F5979" s="30" t="str">
        <f t="shared" si="1501"/>
        <v>INF966L01788</v>
      </c>
      <c r="G5979" s="30">
        <f t="shared" si="1505"/>
        <v>20</v>
      </c>
      <c r="H5979" s="30" t="str">
        <f t="shared" si="1502"/>
        <v>INF966L01804</v>
      </c>
      <c r="I5979" s="30">
        <f t="shared" si="1507"/>
        <v>33</v>
      </c>
      <c r="J5979" s="35" t="str">
        <f t="shared" si="1503"/>
        <v>Escorts Liquid Plan-Weekly Dividend Option-Direct Plan</v>
      </c>
      <c r="K5979" s="35">
        <f t="shared" si="1508"/>
        <v>88</v>
      </c>
      <c r="L5979" s="30" t="str">
        <f t="shared" si="1509"/>
        <v>13.7618</v>
      </c>
      <c r="M5979" s="30">
        <f t="shared" si="1510"/>
        <v>96</v>
      </c>
      <c r="N5979" s="30" t="str">
        <f t="shared" si="1511"/>
        <v>13.7618</v>
      </c>
      <c r="O5979" s="30">
        <f t="shared" si="1512"/>
        <v>104</v>
      </c>
      <c r="P5979" s="30" t="str">
        <f t="shared" si="1513"/>
        <v>13.7618</v>
      </c>
      <c r="Q5979" s="30">
        <f t="shared" si="1514"/>
        <v>112</v>
      </c>
      <c r="R5979" s="36" t="str">
        <f t="shared" si="1515"/>
        <v>09-Aug-2017</v>
      </c>
      <c r="S5979" s="37">
        <f t="shared" si="1506"/>
        <v>13.761799999999999</v>
      </c>
    </row>
    <row r="5980" spans="1:19">
      <c r="A5980" s="30" t="s">
        <v>97</v>
      </c>
      <c r="D5980" s="30" t="str">
        <f t="shared" si="1500"/>
        <v/>
      </c>
      <c r="E5980" s="30" t="str">
        <f t="shared" si="1504"/>
        <v/>
      </c>
      <c r="F5980" s="30" t="str">
        <f t="shared" si="1501"/>
        <v xml:space="preserve"> </v>
      </c>
      <c r="G5980" s="30" t="str">
        <f t="shared" si="1505"/>
        <v/>
      </c>
      <c r="H5980" s="30" t="str">
        <f t="shared" si="1502"/>
        <v/>
      </c>
      <c r="I5980" s="30" t="str">
        <f t="shared" si="1507"/>
        <v/>
      </c>
      <c r="J5980" s="35" t="str">
        <f t="shared" si="1503"/>
        <v/>
      </c>
      <c r="K5980" s="35" t="str">
        <f t="shared" si="1508"/>
        <v/>
      </c>
      <c r="L5980" s="30" t="str">
        <f t="shared" si="1509"/>
        <v/>
      </c>
      <c r="M5980" s="30" t="str">
        <f t="shared" si="1510"/>
        <v/>
      </c>
      <c r="N5980" s="30" t="str">
        <f t="shared" si="1511"/>
        <v/>
      </c>
      <c r="O5980" s="30" t="str">
        <f t="shared" si="1512"/>
        <v/>
      </c>
      <c r="P5980" s="30" t="str">
        <f t="shared" si="1513"/>
        <v/>
      </c>
      <c r="Q5980" s="30" t="str">
        <f t="shared" si="1514"/>
        <v/>
      </c>
      <c r="R5980" s="36" t="str">
        <f t="shared" si="1515"/>
        <v/>
      </c>
      <c r="S5980" s="37" t="str">
        <f t="shared" si="1506"/>
        <v/>
      </c>
    </row>
    <row r="5981" spans="1:19">
      <c r="A5981" s="30" t="s">
        <v>106</v>
      </c>
      <c r="D5981" s="30" t="str">
        <f t="shared" si="1500"/>
        <v/>
      </c>
      <c r="E5981" s="30" t="str">
        <f t="shared" si="1504"/>
        <v/>
      </c>
      <c r="F5981" s="30" t="str">
        <f t="shared" si="1501"/>
        <v>Franklin Templeton Mutual Fund</v>
      </c>
      <c r="G5981" s="30" t="str">
        <f t="shared" si="1505"/>
        <v/>
      </c>
      <c r="H5981" s="30" t="str">
        <f t="shared" si="1502"/>
        <v/>
      </c>
      <c r="I5981" s="30" t="str">
        <f t="shared" si="1507"/>
        <v/>
      </c>
      <c r="J5981" s="35" t="str">
        <f t="shared" si="1503"/>
        <v/>
      </c>
      <c r="K5981" s="35" t="str">
        <f t="shared" si="1508"/>
        <v/>
      </c>
      <c r="L5981" s="30" t="str">
        <f t="shared" si="1509"/>
        <v/>
      </c>
      <c r="M5981" s="30" t="str">
        <f t="shared" si="1510"/>
        <v/>
      </c>
      <c r="N5981" s="30" t="str">
        <f t="shared" si="1511"/>
        <v/>
      </c>
      <c r="O5981" s="30" t="str">
        <f t="shared" si="1512"/>
        <v/>
      </c>
      <c r="P5981" s="30" t="str">
        <f t="shared" si="1513"/>
        <v/>
      </c>
      <c r="Q5981" s="30" t="str">
        <f t="shared" si="1514"/>
        <v/>
      </c>
      <c r="R5981" s="36" t="str">
        <f t="shared" si="1515"/>
        <v/>
      </c>
      <c r="S5981" s="37" t="str">
        <f t="shared" si="1506"/>
        <v/>
      </c>
    </row>
    <row r="5982" spans="1:19">
      <c r="A5982" s="30" t="s">
        <v>97</v>
      </c>
      <c r="D5982" s="30" t="str">
        <f t="shared" si="1500"/>
        <v/>
      </c>
      <c r="E5982" s="30" t="str">
        <f t="shared" si="1504"/>
        <v/>
      </c>
      <c r="F5982" s="30" t="str">
        <f t="shared" si="1501"/>
        <v xml:space="preserve"> </v>
      </c>
      <c r="G5982" s="30" t="str">
        <f t="shared" si="1505"/>
        <v/>
      </c>
      <c r="H5982" s="30" t="str">
        <f t="shared" si="1502"/>
        <v/>
      </c>
      <c r="I5982" s="30" t="str">
        <f t="shared" si="1507"/>
        <v/>
      </c>
      <c r="J5982" s="35" t="str">
        <f t="shared" si="1503"/>
        <v/>
      </c>
      <c r="K5982" s="35" t="str">
        <f t="shared" si="1508"/>
        <v/>
      </c>
      <c r="L5982" s="30" t="str">
        <f t="shared" si="1509"/>
        <v/>
      </c>
      <c r="M5982" s="30" t="str">
        <f t="shared" si="1510"/>
        <v/>
      </c>
      <c r="N5982" s="30" t="str">
        <f t="shared" si="1511"/>
        <v/>
      </c>
      <c r="O5982" s="30" t="str">
        <f t="shared" si="1512"/>
        <v/>
      </c>
      <c r="P5982" s="30" t="str">
        <f t="shared" si="1513"/>
        <v/>
      </c>
      <c r="Q5982" s="30" t="str">
        <f t="shared" si="1514"/>
        <v/>
      </c>
      <c r="R5982" s="36" t="str">
        <f t="shared" si="1515"/>
        <v/>
      </c>
      <c r="S5982" s="37" t="str">
        <f t="shared" si="1506"/>
        <v/>
      </c>
    </row>
    <row r="5983" spans="1:19">
      <c r="A5983" s="30" t="s">
        <v>11306</v>
      </c>
      <c r="D5983" s="30" t="str">
        <f t="shared" si="1500"/>
        <v>118507</v>
      </c>
      <c r="E5983" s="30">
        <f t="shared" si="1504"/>
        <v>7</v>
      </c>
      <c r="F5983" s="30" t="str">
        <f t="shared" si="1501"/>
        <v>-</v>
      </c>
      <c r="G5983" s="30">
        <f t="shared" si="1505"/>
        <v>9</v>
      </c>
      <c r="H5983" s="30" t="str">
        <f t="shared" si="1502"/>
        <v>INF090I01LL9</v>
      </c>
      <c r="I5983" s="30">
        <f t="shared" si="1507"/>
        <v>22</v>
      </c>
      <c r="J5983" s="35" t="str">
        <f t="shared" si="1503"/>
        <v>Franklin India Cash Management Account - Direct - Dividend</v>
      </c>
      <c r="K5983" s="35">
        <f t="shared" si="1508"/>
        <v>81</v>
      </c>
      <c r="L5983" s="30" t="str">
        <f t="shared" si="1509"/>
        <v>10.0102</v>
      </c>
      <c r="M5983" s="30">
        <f t="shared" si="1510"/>
        <v>89</v>
      </c>
      <c r="N5983" s="30" t="str">
        <f t="shared" si="1511"/>
        <v>10.0102</v>
      </c>
      <c r="O5983" s="30">
        <f t="shared" si="1512"/>
        <v>97</v>
      </c>
      <c r="P5983" s="30" t="str">
        <f t="shared" si="1513"/>
        <v>10.0102</v>
      </c>
      <c r="Q5983" s="30">
        <f t="shared" si="1514"/>
        <v>105</v>
      </c>
      <c r="R5983" s="36" t="str">
        <f t="shared" si="1515"/>
        <v>08-Aug-2017</v>
      </c>
      <c r="S5983" s="37">
        <f t="shared" si="1506"/>
        <v>10.010199999999999</v>
      </c>
    </row>
    <row r="5984" spans="1:19">
      <c r="A5984" s="30" t="s">
        <v>11307</v>
      </c>
      <c r="D5984" s="30" t="str">
        <f t="shared" si="1500"/>
        <v>118508</v>
      </c>
      <c r="E5984" s="30">
        <f t="shared" si="1504"/>
        <v>7</v>
      </c>
      <c r="F5984" s="30" t="str">
        <f t="shared" si="1501"/>
        <v>INF090I01LM7</v>
      </c>
      <c r="G5984" s="30">
        <f t="shared" si="1505"/>
        <v>20</v>
      </c>
      <c r="H5984" s="30" t="str">
        <f t="shared" si="1502"/>
        <v>-</v>
      </c>
      <c r="I5984" s="30">
        <f t="shared" si="1507"/>
        <v>22</v>
      </c>
      <c r="J5984" s="35" t="str">
        <f t="shared" si="1503"/>
        <v>Franklin India Cash Management Account - Direct - Growth</v>
      </c>
      <c r="K5984" s="35">
        <f t="shared" si="1508"/>
        <v>79</v>
      </c>
      <c r="L5984" s="30" t="str">
        <f t="shared" si="1509"/>
        <v>26.0201</v>
      </c>
      <c r="M5984" s="30">
        <f t="shared" si="1510"/>
        <v>87</v>
      </c>
      <c r="N5984" s="30" t="str">
        <f t="shared" si="1511"/>
        <v>26.0201</v>
      </c>
      <c r="O5984" s="30">
        <f t="shared" si="1512"/>
        <v>95</v>
      </c>
      <c r="P5984" s="30" t="str">
        <f t="shared" si="1513"/>
        <v>26.0201</v>
      </c>
      <c r="Q5984" s="30">
        <f t="shared" si="1514"/>
        <v>103</v>
      </c>
      <c r="R5984" s="36" t="str">
        <f t="shared" si="1515"/>
        <v>08-Aug-2017</v>
      </c>
      <c r="S5984" s="37">
        <f t="shared" si="1506"/>
        <v>26.020099999999999</v>
      </c>
    </row>
    <row r="5985" spans="1:19">
      <c r="A5985" s="30" t="s">
        <v>11308</v>
      </c>
      <c r="D5985" s="30" t="str">
        <f t="shared" si="1500"/>
        <v>101044</v>
      </c>
      <c r="E5985" s="30">
        <f t="shared" si="1504"/>
        <v>7</v>
      </c>
      <c r="F5985" s="30" t="str">
        <f t="shared" si="1501"/>
        <v>-</v>
      </c>
      <c r="G5985" s="30">
        <f t="shared" si="1505"/>
        <v>9</v>
      </c>
      <c r="H5985" s="30" t="str">
        <f t="shared" si="1502"/>
        <v>INF090I01LN5</v>
      </c>
      <c r="I5985" s="30">
        <f t="shared" si="1507"/>
        <v>22</v>
      </c>
      <c r="J5985" s="35" t="str">
        <f t="shared" si="1503"/>
        <v>Franklin India Cash Management Account-Dividend Plan</v>
      </c>
      <c r="K5985" s="35">
        <f t="shared" si="1508"/>
        <v>75</v>
      </c>
      <c r="L5985" s="30" t="str">
        <f t="shared" si="1509"/>
        <v>10.0127</v>
      </c>
      <c r="M5985" s="30">
        <f t="shared" si="1510"/>
        <v>83</v>
      </c>
      <c r="N5985" s="30" t="str">
        <f t="shared" si="1511"/>
        <v>10.0127</v>
      </c>
      <c r="O5985" s="30">
        <f t="shared" si="1512"/>
        <v>91</v>
      </c>
      <c r="P5985" s="30" t="str">
        <f t="shared" si="1513"/>
        <v>10.0127</v>
      </c>
      <c r="Q5985" s="30">
        <f t="shared" si="1514"/>
        <v>99</v>
      </c>
      <c r="R5985" s="36" t="str">
        <f t="shared" si="1515"/>
        <v>08-Aug-2017</v>
      </c>
      <c r="S5985" s="37">
        <f t="shared" si="1506"/>
        <v>10.012700000000001</v>
      </c>
    </row>
    <row r="5986" spans="1:19">
      <c r="A5986" s="30" t="s">
        <v>11309</v>
      </c>
      <c r="D5986" s="30" t="str">
        <f t="shared" si="1500"/>
        <v>101048</v>
      </c>
      <c r="E5986" s="30">
        <f t="shared" si="1504"/>
        <v>7</v>
      </c>
      <c r="F5986" s="30" t="str">
        <f t="shared" si="1501"/>
        <v>INF090I01LK1</v>
      </c>
      <c r="G5986" s="30">
        <f t="shared" si="1505"/>
        <v>20</v>
      </c>
      <c r="H5986" s="30" t="str">
        <f t="shared" si="1502"/>
        <v>-</v>
      </c>
      <c r="I5986" s="30">
        <f t="shared" si="1507"/>
        <v>22</v>
      </c>
      <c r="J5986" s="35" t="str">
        <f t="shared" si="1503"/>
        <v>Franklin India Cash Management Account-Growth Plan</v>
      </c>
      <c r="K5986" s="35">
        <f t="shared" si="1508"/>
        <v>73</v>
      </c>
      <c r="L5986" s="30" t="str">
        <f t="shared" si="1509"/>
        <v>25.0973</v>
      </c>
      <c r="M5986" s="30">
        <f t="shared" si="1510"/>
        <v>81</v>
      </c>
      <c r="N5986" s="30" t="str">
        <f t="shared" si="1511"/>
        <v>25.0973</v>
      </c>
      <c r="O5986" s="30">
        <f t="shared" si="1512"/>
        <v>89</v>
      </c>
      <c r="P5986" s="30" t="str">
        <f t="shared" si="1513"/>
        <v>25.0973</v>
      </c>
      <c r="Q5986" s="30">
        <f t="shared" si="1514"/>
        <v>97</v>
      </c>
      <c r="R5986" s="36" t="str">
        <f t="shared" si="1515"/>
        <v>08-Aug-2017</v>
      </c>
      <c r="S5986" s="37">
        <f t="shared" si="1506"/>
        <v>25.097300000000001</v>
      </c>
    </row>
    <row r="5987" spans="1:19">
      <c r="A5987" s="30" t="s">
        <v>11310</v>
      </c>
      <c r="D5987" s="30" t="str">
        <f t="shared" si="1500"/>
        <v>102443</v>
      </c>
      <c r="E5987" s="30">
        <f t="shared" si="1504"/>
        <v>7</v>
      </c>
      <c r="F5987" s="30" t="str">
        <f t="shared" si="1501"/>
        <v>-</v>
      </c>
      <c r="G5987" s="30">
        <f t="shared" si="1505"/>
        <v>9</v>
      </c>
      <c r="H5987" s="30" t="str">
        <f t="shared" si="1502"/>
        <v>INF090I01BC9</v>
      </c>
      <c r="I5987" s="30">
        <f t="shared" si="1507"/>
        <v>22</v>
      </c>
      <c r="J5987" s="35" t="str">
        <f t="shared" si="1503"/>
        <v>Franklin India Treasury Management - Institution-Daily</v>
      </c>
      <c r="K5987" s="35">
        <f t="shared" si="1508"/>
        <v>77</v>
      </c>
      <c r="L5987" s="30" t="str">
        <f t="shared" si="1509"/>
        <v>1000.6505</v>
      </c>
      <c r="M5987" s="30">
        <f t="shared" si="1510"/>
        <v>87</v>
      </c>
      <c r="N5987" s="30" t="str">
        <f t="shared" si="1511"/>
        <v>1000.6505</v>
      </c>
      <c r="O5987" s="30">
        <f t="shared" si="1512"/>
        <v>97</v>
      </c>
      <c r="P5987" s="30" t="str">
        <f t="shared" si="1513"/>
        <v>1000.6505</v>
      </c>
      <c r="Q5987" s="30">
        <f t="shared" si="1514"/>
        <v>107</v>
      </c>
      <c r="R5987" s="36" t="str">
        <f t="shared" si="1515"/>
        <v>08-Aug-2017</v>
      </c>
      <c r="S5987" s="37">
        <f t="shared" si="1506"/>
        <v>1000.6505</v>
      </c>
    </row>
    <row r="5988" spans="1:19">
      <c r="A5988" s="30" t="s">
        <v>11311</v>
      </c>
      <c r="D5988" s="30" t="str">
        <f t="shared" si="1500"/>
        <v>102441</v>
      </c>
      <c r="E5988" s="30">
        <f t="shared" si="1504"/>
        <v>7</v>
      </c>
      <c r="F5988" s="30" t="str">
        <f t="shared" si="1501"/>
        <v>INF090I01BD7</v>
      </c>
      <c r="G5988" s="30">
        <f t="shared" si="1505"/>
        <v>20</v>
      </c>
      <c r="H5988" s="30" t="str">
        <f t="shared" si="1502"/>
        <v>-</v>
      </c>
      <c r="I5988" s="30">
        <f t="shared" si="1507"/>
        <v>22</v>
      </c>
      <c r="J5988" s="35" t="str">
        <f t="shared" si="1503"/>
        <v>Franklin India Treasury Management - Institution-Growth</v>
      </c>
      <c r="K5988" s="35">
        <f t="shared" si="1508"/>
        <v>78</v>
      </c>
      <c r="L5988" s="30" t="str">
        <f t="shared" si="1509"/>
        <v>2543.1137</v>
      </c>
      <c r="M5988" s="30">
        <f t="shared" si="1510"/>
        <v>88</v>
      </c>
      <c r="N5988" s="30" t="str">
        <f t="shared" si="1511"/>
        <v>2543.1137</v>
      </c>
      <c r="O5988" s="30">
        <f t="shared" si="1512"/>
        <v>98</v>
      </c>
      <c r="P5988" s="30" t="str">
        <f t="shared" si="1513"/>
        <v>2543.1137</v>
      </c>
      <c r="Q5988" s="30">
        <f t="shared" si="1514"/>
        <v>108</v>
      </c>
      <c r="R5988" s="36" t="str">
        <f t="shared" si="1515"/>
        <v>08-Aug-2017</v>
      </c>
      <c r="S5988" s="37">
        <f t="shared" si="1506"/>
        <v>2543.1136999999999</v>
      </c>
    </row>
    <row r="5989" spans="1:19">
      <c r="A5989" s="30" t="s">
        <v>11312</v>
      </c>
      <c r="D5989" s="30" t="str">
        <f t="shared" si="1500"/>
        <v>102442</v>
      </c>
      <c r="E5989" s="30">
        <f t="shared" si="1504"/>
        <v>7</v>
      </c>
      <c r="F5989" s="30" t="str">
        <f t="shared" si="1501"/>
        <v>INF090I01BJ4</v>
      </c>
      <c r="G5989" s="30">
        <f t="shared" si="1505"/>
        <v>20</v>
      </c>
      <c r="H5989" s="30" t="str">
        <f t="shared" si="1502"/>
        <v>INF090I01BE5</v>
      </c>
      <c r="I5989" s="30">
        <f t="shared" si="1507"/>
        <v>33</v>
      </c>
      <c r="J5989" s="35" t="str">
        <f t="shared" si="1503"/>
        <v>Franklin India Treasury Management - Institution-Weekly</v>
      </c>
      <c r="K5989" s="35">
        <f t="shared" si="1508"/>
        <v>89</v>
      </c>
      <c r="L5989" s="30" t="str">
        <f t="shared" si="1509"/>
        <v>1055.0731</v>
      </c>
      <c r="M5989" s="30">
        <f t="shared" si="1510"/>
        <v>99</v>
      </c>
      <c r="N5989" s="30" t="str">
        <f t="shared" si="1511"/>
        <v>1055.0731</v>
      </c>
      <c r="O5989" s="30">
        <f t="shared" si="1512"/>
        <v>109</v>
      </c>
      <c r="P5989" s="30" t="str">
        <f t="shared" si="1513"/>
        <v>1055.0731</v>
      </c>
      <c r="Q5989" s="30">
        <f t="shared" si="1514"/>
        <v>119</v>
      </c>
      <c r="R5989" s="36" t="str">
        <f t="shared" si="1515"/>
        <v>08-Aug-2017</v>
      </c>
      <c r="S5989" s="37">
        <f t="shared" si="1506"/>
        <v>1055.0731000000001</v>
      </c>
    </row>
    <row r="5990" spans="1:19" ht="26">
      <c r="A5990" s="30" t="s">
        <v>11313</v>
      </c>
      <c r="D5990" s="30" t="str">
        <f t="shared" si="1500"/>
        <v>118577</v>
      </c>
      <c r="E5990" s="30">
        <f t="shared" si="1504"/>
        <v>7</v>
      </c>
      <c r="F5990" s="30" t="str">
        <f t="shared" si="1501"/>
        <v>INF090I01JV2</v>
      </c>
      <c r="G5990" s="30">
        <f t="shared" si="1505"/>
        <v>20</v>
      </c>
      <c r="H5990" s="30" t="str">
        <f t="shared" si="1502"/>
        <v>-</v>
      </c>
      <c r="I5990" s="30">
        <f t="shared" si="1507"/>
        <v>22</v>
      </c>
      <c r="J5990" s="35" t="str">
        <f t="shared" si="1503"/>
        <v>Franklin India TREASURY MANAGEMENT ACCOUNT - Super Instittutional - Direct - Growth</v>
      </c>
      <c r="K5990" s="35">
        <f t="shared" si="1508"/>
        <v>106</v>
      </c>
      <c r="L5990" s="30" t="str">
        <f t="shared" si="1509"/>
        <v>2490.5559</v>
      </c>
      <c r="M5990" s="30">
        <f t="shared" si="1510"/>
        <v>116</v>
      </c>
      <c r="N5990" s="30" t="str">
        <f t="shared" si="1511"/>
        <v>2490.5559</v>
      </c>
      <c r="O5990" s="30">
        <f t="shared" si="1512"/>
        <v>126</v>
      </c>
      <c r="P5990" s="30" t="str">
        <f t="shared" si="1513"/>
        <v>2490.5559</v>
      </c>
      <c r="Q5990" s="30">
        <f t="shared" si="1514"/>
        <v>136</v>
      </c>
      <c r="R5990" s="36" t="str">
        <f t="shared" si="1515"/>
        <v>08-Aug-2017</v>
      </c>
      <c r="S5990" s="37">
        <f t="shared" si="1506"/>
        <v>2490.5558999999998</v>
      </c>
    </row>
    <row r="5991" spans="1:19" ht="26">
      <c r="A5991" s="30" t="s">
        <v>11314</v>
      </c>
      <c r="D5991" s="30" t="str">
        <f t="shared" si="1500"/>
        <v>118578</v>
      </c>
      <c r="E5991" s="30">
        <f t="shared" si="1504"/>
        <v>7</v>
      </c>
      <c r="F5991" s="30" t="str">
        <f t="shared" si="1501"/>
        <v>-</v>
      </c>
      <c r="G5991" s="30">
        <f t="shared" si="1505"/>
        <v>9</v>
      </c>
      <c r="H5991" s="30" t="str">
        <f t="shared" si="1502"/>
        <v>INF090I01JW0</v>
      </c>
      <c r="I5991" s="30">
        <f t="shared" si="1507"/>
        <v>22</v>
      </c>
      <c r="J5991" s="35" t="str">
        <f t="shared" si="1503"/>
        <v>Franklin India TREASURY MANAGEMENT ACCOUNT - Super Institutional - Direct - Daily Dividend</v>
      </c>
      <c r="K5991" s="35">
        <f t="shared" si="1508"/>
        <v>113</v>
      </c>
      <c r="L5991" s="30" t="str">
        <f t="shared" si="1509"/>
        <v>1001.8422</v>
      </c>
      <c r="M5991" s="30">
        <f t="shared" si="1510"/>
        <v>123</v>
      </c>
      <c r="N5991" s="30" t="str">
        <f t="shared" si="1511"/>
        <v>1001.8422</v>
      </c>
      <c r="O5991" s="30">
        <f t="shared" si="1512"/>
        <v>133</v>
      </c>
      <c r="P5991" s="30" t="str">
        <f t="shared" si="1513"/>
        <v>1001.8422</v>
      </c>
      <c r="Q5991" s="30">
        <f t="shared" si="1514"/>
        <v>143</v>
      </c>
      <c r="R5991" s="36" t="str">
        <f t="shared" si="1515"/>
        <v>08-Aug-2017</v>
      </c>
      <c r="S5991" s="37">
        <f t="shared" si="1506"/>
        <v>1001.8422</v>
      </c>
    </row>
    <row r="5992" spans="1:19" ht="26">
      <c r="A5992" s="30" t="s">
        <v>11315</v>
      </c>
      <c r="D5992" s="30" t="str">
        <f t="shared" si="1500"/>
        <v>118579</v>
      </c>
      <c r="E5992" s="30">
        <f t="shared" si="1504"/>
        <v>7</v>
      </c>
      <c r="F5992" s="30" t="str">
        <f t="shared" si="1501"/>
        <v>INF090I01JX8</v>
      </c>
      <c r="G5992" s="30">
        <f t="shared" si="1505"/>
        <v>20</v>
      </c>
      <c r="H5992" s="30" t="str">
        <f t="shared" si="1502"/>
        <v>INF090I01JY6</v>
      </c>
      <c r="I5992" s="30">
        <f t="shared" si="1507"/>
        <v>33</v>
      </c>
      <c r="J5992" s="35" t="str">
        <f t="shared" si="1503"/>
        <v>Franklin India TREASURY MANAGEMENT ACCOUNT - Super Institutional - Direct - Weekly Dividend</v>
      </c>
      <c r="K5992" s="35">
        <f t="shared" si="1508"/>
        <v>125</v>
      </c>
      <c r="L5992" s="30" t="str">
        <f t="shared" si="1509"/>
        <v>1021.7587</v>
      </c>
      <c r="M5992" s="30">
        <f t="shared" si="1510"/>
        <v>135</v>
      </c>
      <c r="N5992" s="30" t="str">
        <f t="shared" si="1511"/>
        <v>1021.7587</v>
      </c>
      <c r="O5992" s="30">
        <f t="shared" si="1512"/>
        <v>145</v>
      </c>
      <c r="P5992" s="30" t="str">
        <f t="shared" si="1513"/>
        <v>1021.7587</v>
      </c>
      <c r="Q5992" s="30">
        <f t="shared" si="1514"/>
        <v>155</v>
      </c>
      <c r="R5992" s="36" t="str">
        <f t="shared" si="1515"/>
        <v>08-Aug-2017</v>
      </c>
      <c r="S5992" s="37">
        <f t="shared" si="1506"/>
        <v>1021.7587</v>
      </c>
    </row>
    <row r="5993" spans="1:19" ht="26">
      <c r="A5993" s="30" t="s">
        <v>11316</v>
      </c>
      <c r="D5993" s="30" t="str">
        <f t="shared" si="1500"/>
        <v>139890</v>
      </c>
      <c r="E5993" s="30">
        <f t="shared" si="1504"/>
        <v>7</v>
      </c>
      <c r="F5993" s="30" t="str">
        <f t="shared" si="1501"/>
        <v>INF090I01LP0</v>
      </c>
      <c r="G5993" s="30">
        <f t="shared" si="1505"/>
        <v>20</v>
      </c>
      <c r="H5993" s="30" t="str">
        <f t="shared" si="1502"/>
        <v>-</v>
      </c>
      <c r="I5993" s="30">
        <f t="shared" si="1507"/>
        <v>22</v>
      </c>
      <c r="J5993" s="35" t="str">
        <f t="shared" si="1503"/>
        <v>Franklin India TREASURY MANAGEMENT ACCOUNT - Unclaimed Dividend Plan - Growth</v>
      </c>
      <c r="K5993" s="35">
        <f t="shared" si="1508"/>
        <v>100</v>
      </c>
      <c r="L5993" s="30" t="str">
        <f t="shared" si="1509"/>
        <v>10.5978</v>
      </c>
      <c r="M5993" s="30">
        <f t="shared" si="1510"/>
        <v>108</v>
      </c>
      <c r="N5993" s="30" t="str">
        <f t="shared" si="1511"/>
        <v>10.5978</v>
      </c>
      <c r="O5993" s="30">
        <f t="shared" si="1512"/>
        <v>116</v>
      </c>
      <c r="P5993" s="30" t="str">
        <f t="shared" si="1513"/>
        <v>10.5978</v>
      </c>
      <c r="Q5993" s="30">
        <f t="shared" si="1514"/>
        <v>124</v>
      </c>
      <c r="R5993" s="36" t="str">
        <f t="shared" si="1515"/>
        <v>08-Aug-2017</v>
      </c>
      <c r="S5993" s="37">
        <f t="shared" si="1506"/>
        <v>10.597799999999999</v>
      </c>
    </row>
    <row r="5994" spans="1:19" ht="26">
      <c r="A5994" s="30" t="s">
        <v>11317</v>
      </c>
      <c r="D5994" s="30" t="str">
        <f t="shared" si="1500"/>
        <v>139889</v>
      </c>
      <c r="E5994" s="30">
        <f t="shared" si="1504"/>
        <v>7</v>
      </c>
      <c r="F5994" s="30" t="str">
        <f t="shared" si="1501"/>
        <v>INF090I01LO3</v>
      </c>
      <c r="G5994" s="30">
        <f t="shared" si="1505"/>
        <v>20</v>
      </c>
      <c r="H5994" s="30" t="str">
        <f t="shared" si="1502"/>
        <v>-</v>
      </c>
      <c r="I5994" s="30">
        <f t="shared" si="1507"/>
        <v>22</v>
      </c>
      <c r="J5994" s="35" t="str">
        <f t="shared" si="1503"/>
        <v>Franklin India TREASURY MANAGEMENT ACCOUNT - Unclaimed Redemption Plan - Growth</v>
      </c>
      <c r="K5994" s="35">
        <f t="shared" si="1508"/>
        <v>102</v>
      </c>
      <c r="L5994" s="30" t="str">
        <f t="shared" si="1509"/>
        <v>10.5978</v>
      </c>
      <c r="M5994" s="30">
        <f t="shared" si="1510"/>
        <v>110</v>
      </c>
      <c r="N5994" s="30" t="str">
        <f t="shared" si="1511"/>
        <v>10.5978</v>
      </c>
      <c r="O5994" s="30">
        <f t="shared" si="1512"/>
        <v>118</v>
      </c>
      <c r="P5994" s="30" t="str">
        <f t="shared" si="1513"/>
        <v>10.5978</v>
      </c>
      <c r="Q5994" s="30">
        <f t="shared" si="1514"/>
        <v>126</v>
      </c>
      <c r="R5994" s="36" t="str">
        <f t="shared" si="1515"/>
        <v>08-Aug-2017</v>
      </c>
      <c r="S5994" s="37">
        <f t="shared" si="1506"/>
        <v>10.597799999999999</v>
      </c>
    </row>
    <row r="5995" spans="1:19" ht="26">
      <c r="A5995" s="30" t="s">
        <v>11318</v>
      </c>
      <c r="D5995" s="30" t="str">
        <f t="shared" si="1500"/>
        <v>100541</v>
      </c>
      <c r="E5995" s="30">
        <f t="shared" si="1504"/>
        <v>7</v>
      </c>
      <c r="F5995" s="30" t="str">
        <f t="shared" si="1501"/>
        <v>-</v>
      </c>
      <c r="G5995" s="30">
        <f t="shared" si="1505"/>
        <v>9</v>
      </c>
      <c r="H5995" s="30" t="str">
        <f t="shared" si="1502"/>
        <v>INF090I01BA3</v>
      </c>
      <c r="I5995" s="30">
        <f t="shared" si="1507"/>
        <v>22</v>
      </c>
      <c r="J5995" s="35" t="str">
        <f t="shared" si="1503"/>
        <v>Franklin India Treasury Management Account-Regular Plan - Daily Dividend</v>
      </c>
      <c r="K5995" s="35">
        <f t="shared" si="1508"/>
        <v>95</v>
      </c>
      <c r="L5995" s="30" t="str">
        <f t="shared" si="1509"/>
        <v>1512.2956</v>
      </c>
      <c r="M5995" s="30">
        <f t="shared" si="1510"/>
        <v>105</v>
      </c>
      <c r="N5995" s="30" t="str">
        <f t="shared" si="1511"/>
        <v>1512.2956</v>
      </c>
      <c r="O5995" s="30">
        <f t="shared" si="1512"/>
        <v>115</v>
      </c>
      <c r="P5995" s="30" t="str">
        <f t="shared" si="1513"/>
        <v>1512.2956</v>
      </c>
      <c r="Q5995" s="30">
        <f t="shared" si="1514"/>
        <v>125</v>
      </c>
      <c r="R5995" s="36" t="str">
        <f t="shared" si="1515"/>
        <v>08-Aug-2017</v>
      </c>
      <c r="S5995" s="37">
        <f t="shared" si="1506"/>
        <v>1512.2955999999999</v>
      </c>
    </row>
    <row r="5996" spans="1:19" ht="26">
      <c r="A5996" s="30" t="s">
        <v>11319</v>
      </c>
      <c r="D5996" s="30" t="str">
        <f t="shared" si="1500"/>
        <v>100538</v>
      </c>
      <c r="E5996" s="30">
        <f t="shared" si="1504"/>
        <v>7</v>
      </c>
      <c r="F5996" s="30" t="str">
        <f t="shared" si="1501"/>
        <v>INF090I01BB1</v>
      </c>
      <c r="G5996" s="30">
        <f t="shared" si="1505"/>
        <v>20</v>
      </c>
      <c r="H5996" s="30" t="str">
        <f t="shared" si="1502"/>
        <v>-</v>
      </c>
      <c r="I5996" s="30">
        <f t="shared" si="1507"/>
        <v>22</v>
      </c>
      <c r="J5996" s="35" t="str">
        <f t="shared" si="1503"/>
        <v>Franklin India Treasury Management Account-Regular Plan - Growth</v>
      </c>
      <c r="K5996" s="35">
        <f t="shared" si="1508"/>
        <v>87</v>
      </c>
      <c r="L5996" s="30" t="str">
        <f t="shared" si="1509"/>
        <v>3938.3951</v>
      </c>
      <c r="M5996" s="30">
        <f t="shared" si="1510"/>
        <v>97</v>
      </c>
      <c r="N5996" s="30" t="str">
        <f t="shared" si="1511"/>
        <v>3938.3951</v>
      </c>
      <c r="O5996" s="30">
        <f t="shared" si="1512"/>
        <v>107</v>
      </c>
      <c r="P5996" s="30" t="str">
        <f t="shared" si="1513"/>
        <v>3938.3951</v>
      </c>
      <c r="Q5996" s="30">
        <f t="shared" si="1514"/>
        <v>117</v>
      </c>
      <c r="R5996" s="36" t="str">
        <f t="shared" si="1515"/>
        <v>08-Aug-2017</v>
      </c>
      <c r="S5996" s="37">
        <f t="shared" si="1506"/>
        <v>3938.3951000000002</v>
      </c>
    </row>
    <row r="5997" spans="1:19" ht="26">
      <c r="A5997" s="30" t="s">
        <v>11320</v>
      </c>
      <c r="D5997" s="30" t="str">
        <f t="shared" si="1500"/>
        <v>100537</v>
      </c>
      <c r="E5997" s="30">
        <f t="shared" si="1504"/>
        <v>7</v>
      </c>
      <c r="F5997" s="30" t="str">
        <f t="shared" si="1501"/>
        <v>INF090I01BL0</v>
      </c>
      <c r="G5997" s="30">
        <f t="shared" si="1505"/>
        <v>20</v>
      </c>
      <c r="H5997" s="30" t="str">
        <f t="shared" si="1502"/>
        <v>INF090I01BI6</v>
      </c>
      <c r="I5997" s="30">
        <f t="shared" si="1507"/>
        <v>33</v>
      </c>
      <c r="J5997" s="35" t="str">
        <f t="shared" si="1503"/>
        <v>Franklin India Treasury Management Account-Regular Plan - Weekly Dividend</v>
      </c>
      <c r="K5997" s="35">
        <f t="shared" si="1508"/>
        <v>107</v>
      </c>
      <c r="L5997" s="30" t="str">
        <f t="shared" si="1509"/>
        <v>1244.7243</v>
      </c>
      <c r="M5997" s="30">
        <f t="shared" si="1510"/>
        <v>117</v>
      </c>
      <c r="N5997" s="30" t="str">
        <f t="shared" si="1511"/>
        <v>1244.7243</v>
      </c>
      <c r="O5997" s="30">
        <f t="shared" si="1512"/>
        <v>127</v>
      </c>
      <c r="P5997" s="30" t="str">
        <f t="shared" si="1513"/>
        <v>1244.7243</v>
      </c>
      <c r="Q5997" s="30">
        <f t="shared" si="1514"/>
        <v>137</v>
      </c>
      <c r="R5997" s="36" t="str">
        <f t="shared" si="1515"/>
        <v>08-Aug-2017</v>
      </c>
      <c r="S5997" s="37">
        <f t="shared" si="1506"/>
        <v>1244.7243000000001</v>
      </c>
    </row>
    <row r="5998" spans="1:19" ht="26">
      <c r="A5998" s="30" t="s">
        <v>11321</v>
      </c>
      <c r="D5998" s="30" t="str">
        <f t="shared" si="1500"/>
        <v>100547</v>
      </c>
      <c r="E5998" s="30">
        <f t="shared" si="1504"/>
        <v>7</v>
      </c>
      <c r="F5998" s="30" t="str">
        <f t="shared" si="1501"/>
        <v>-</v>
      </c>
      <c r="G5998" s="30">
        <f t="shared" si="1505"/>
        <v>9</v>
      </c>
      <c r="H5998" s="30" t="str">
        <f t="shared" si="1502"/>
        <v>INF090I01BF2</v>
      </c>
      <c r="I5998" s="30">
        <f t="shared" si="1507"/>
        <v>22</v>
      </c>
      <c r="J5998" s="35" t="str">
        <f t="shared" si="1503"/>
        <v>Franklin India Treasury Management Account-Super Institutional Plan - Daily Dividend</v>
      </c>
      <c r="K5998" s="35">
        <f t="shared" si="1508"/>
        <v>107</v>
      </c>
      <c r="L5998" s="30" t="str">
        <f t="shared" si="1509"/>
        <v>1000.7051</v>
      </c>
      <c r="M5998" s="30">
        <f t="shared" si="1510"/>
        <v>117</v>
      </c>
      <c r="N5998" s="30" t="str">
        <f t="shared" si="1511"/>
        <v>1000.7051</v>
      </c>
      <c r="O5998" s="30">
        <f t="shared" si="1512"/>
        <v>127</v>
      </c>
      <c r="P5998" s="30" t="str">
        <f t="shared" si="1513"/>
        <v>1000.7051</v>
      </c>
      <c r="Q5998" s="30">
        <f t="shared" si="1514"/>
        <v>137</v>
      </c>
      <c r="R5998" s="36" t="str">
        <f t="shared" si="1515"/>
        <v>08-Aug-2017</v>
      </c>
      <c r="S5998" s="37">
        <f t="shared" si="1506"/>
        <v>1000.7051</v>
      </c>
    </row>
    <row r="5999" spans="1:19" ht="26">
      <c r="A5999" s="30" t="s">
        <v>11322</v>
      </c>
      <c r="D5999" s="30" t="str">
        <f t="shared" si="1500"/>
        <v>100546</v>
      </c>
      <c r="E5999" s="30">
        <f t="shared" si="1504"/>
        <v>7</v>
      </c>
      <c r="F5999" s="30" t="str">
        <f t="shared" si="1501"/>
        <v>INF090I01BG0</v>
      </c>
      <c r="G5999" s="30">
        <f t="shared" si="1505"/>
        <v>20</v>
      </c>
      <c r="H5999" s="30" t="str">
        <f t="shared" si="1502"/>
        <v>-</v>
      </c>
      <c r="I5999" s="30">
        <f t="shared" si="1507"/>
        <v>22</v>
      </c>
      <c r="J5999" s="35" t="str">
        <f t="shared" si="1503"/>
        <v>Franklin India Treasury Management Account-Super Institutional Plan - Growth</v>
      </c>
      <c r="K5999" s="35">
        <f t="shared" si="1508"/>
        <v>99</v>
      </c>
      <c r="L5999" s="30" t="str">
        <f t="shared" si="1509"/>
        <v>2483.7145</v>
      </c>
      <c r="M5999" s="30">
        <f t="shared" si="1510"/>
        <v>109</v>
      </c>
      <c r="N5999" s="30" t="str">
        <f t="shared" si="1511"/>
        <v>2483.7145</v>
      </c>
      <c r="O5999" s="30">
        <f t="shared" si="1512"/>
        <v>119</v>
      </c>
      <c r="P5999" s="30" t="str">
        <f t="shared" si="1513"/>
        <v>2483.7145</v>
      </c>
      <c r="Q5999" s="30">
        <f t="shared" si="1514"/>
        <v>129</v>
      </c>
      <c r="R5999" s="36" t="str">
        <f t="shared" si="1515"/>
        <v>08-Aug-2017</v>
      </c>
      <c r="S5999" s="37">
        <f t="shared" si="1506"/>
        <v>2483.7145</v>
      </c>
    </row>
    <row r="6000" spans="1:19" ht="26">
      <c r="A6000" s="30" t="s">
        <v>11323</v>
      </c>
      <c r="D6000" s="30" t="str">
        <f t="shared" si="1500"/>
        <v>100548</v>
      </c>
      <c r="E6000" s="30">
        <f t="shared" si="1504"/>
        <v>7</v>
      </c>
      <c r="F6000" s="30" t="str">
        <f t="shared" si="1501"/>
        <v>INF090I01BM8</v>
      </c>
      <c r="G6000" s="30">
        <f t="shared" si="1505"/>
        <v>20</v>
      </c>
      <c r="H6000" s="30" t="str">
        <f t="shared" si="1502"/>
        <v>INF090I01BH8</v>
      </c>
      <c r="I6000" s="30">
        <f t="shared" si="1507"/>
        <v>33</v>
      </c>
      <c r="J6000" s="35" t="str">
        <f t="shared" si="1503"/>
        <v>Franklin India Treasury Management Account-Super Institutional Plan - Weekly Dividend</v>
      </c>
      <c r="K6000" s="35">
        <f t="shared" si="1508"/>
        <v>119</v>
      </c>
      <c r="L6000" s="30" t="str">
        <f t="shared" si="1509"/>
        <v>1021.4899</v>
      </c>
      <c r="M6000" s="30">
        <f t="shared" si="1510"/>
        <v>129</v>
      </c>
      <c r="N6000" s="30" t="str">
        <f t="shared" si="1511"/>
        <v>1021.4899</v>
      </c>
      <c r="O6000" s="30">
        <f t="shared" si="1512"/>
        <v>139</v>
      </c>
      <c r="P6000" s="30" t="str">
        <f t="shared" si="1513"/>
        <v>1021.4899</v>
      </c>
      <c r="Q6000" s="30">
        <f t="shared" si="1514"/>
        <v>149</v>
      </c>
      <c r="R6000" s="36" t="str">
        <f t="shared" si="1515"/>
        <v>08-Aug-2017</v>
      </c>
      <c r="S6000" s="37">
        <f t="shared" si="1506"/>
        <v>1021.4899</v>
      </c>
    </row>
    <row r="6001" spans="1:19">
      <c r="A6001" s="30" t="s">
        <v>97</v>
      </c>
      <c r="D6001" s="30" t="str">
        <f t="shared" si="1500"/>
        <v/>
      </c>
      <c r="E6001" s="30" t="str">
        <f t="shared" si="1504"/>
        <v/>
      </c>
      <c r="F6001" s="30" t="str">
        <f t="shared" si="1501"/>
        <v xml:space="preserve"> </v>
      </c>
      <c r="G6001" s="30" t="str">
        <f t="shared" si="1505"/>
        <v/>
      </c>
      <c r="H6001" s="30" t="str">
        <f t="shared" si="1502"/>
        <v/>
      </c>
      <c r="I6001" s="30" t="str">
        <f t="shared" si="1507"/>
        <v/>
      </c>
      <c r="J6001" s="35" t="str">
        <f t="shared" si="1503"/>
        <v/>
      </c>
      <c r="K6001" s="35" t="str">
        <f t="shared" si="1508"/>
        <v/>
      </c>
      <c r="L6001" s="30" t="str">
        <f t="shared" si="1509"/>
        <v/>
      </c>
      <c r="M6001" s="30" t="str">
        <f t="shared" si="1510"/>
        <v/>
      </c>
      <c r="N6001" s="30" t="str">
        <f t="shared" si="1511"/>
        <v/>
      </c>
      <c r="O6001" s="30" t="str">
        <f t="shared" si="1512"/>
        <v/>
      </c>
      <c r="P6001" s="30" t="str">
        <f t="shared" si="1513"/>
        <v/>
      </c>
      <c r="Q6001" s="30" t="str">
        <f t="shared" si="1514"/>
        <v/>
      </c>
      <c r="R6001" s="36" t="str">
        <f t="shared" si="1515"/>
        <v/>
      </c>
      <c r="S6001" s="37" t="str">
        <f t="shared" si="1506"/>
        <v/>
      </c>
    </row>
    <row r="6002" spans="1:19">
      <c r="A6002" s="30" t="s">
        <v>107</v>
      </c>
      <c r="D6002" s="30" t="str">
        <f t="shared" si="1500"/>
        <v/>
      </c>
      <c r="E6002" s="30" t="str">
        <f t="shared" si="1504"/>
        <v/>
      </c>
      <c r="F6002" s="30" t="str">
        <f t="shared" si="1501"/>
        <v>HDFC Mutual Fund</v>
      </c>
      <c r="G6002" s="30" t="str">
        <f t="shared" si="1505"/>
        <v/>
      </c>
      <c r="H6002" s="30" t="str">
        <f t="shared" si="1502"/>
        <v/>
      </c>
      <c r="I6002" s="30" t="str">
        <f t="shared" si="1507"/>
        <v/>
      </c>
      <c r="J6002" s="35" t="str">
        <f t="shared" si="1503"/>
        <v/>
      </c>
      <c r="K6002" s="35" t="str">
        <f t="shared" si="1508"/>
        <v/>
      </c>
      <c r="L6002" s="30" t="str">
        <f t="shared" si="1509"/>
        <v/>
      </c>
      <c r="M6002" s="30" t="str">
        <f t="shared" si="1510"/>
        <v/>
      </c>
      <c r="N6002" s="30" t="str">
        <f t="shared" si="1511"/>
        <v/>
      </c>
      <c r="O6002" s="30" t="str">
        <f t="shared" si="1512"/>
        <v/>
      </c>
      <c r="P6002" s="30" t="str">
        <f t="shared" si="1513"/>
        <v/>
      </c>
      <c r="Q6002" s="30" t="str">
        <f t="shared" si="1514"/>
        <v/>
      </c>
      <c r="R6002" s="36" t="str">
        <f t="shared" si="1515"/>
        <v/>
      </c>
      <c r="S6002" s="37" t="str">
        <f t="shared" si="1506"/>
        <v/>
      </c>
    </row>
    <row r="6003" spans="1:19">
      <c r="A6003" s="30" t="s">
        <v>97</v>
      </c>
      <c r="D6003" s="30" t="str">
        <f t="shared" si="1500"/>
        <v/>
      </c>
      <c r="E6003" s="30" t="str">
        <f t="shared" si="1504"/>
        <v/>
      </c>
      <c r="F6003" s="30" t="str">
        <f t="shared" si="1501"/>
        <v xml:space="preserve"> </v>
      </c>
      <c r="G6003" s="30" t="str">
        <f t="shared" si="1505"/>
        <v/>
      </c>
      <c r="H6003" s="30" t="str">
        <f t="shared" si="1502"/>
        <v/>
      </c>
      <c r="I6003" s="30" t="str">
        <f t="shared" si="1507"/>
        <v/>
      </c>
      <c r="J6003" s="35" t="str">
        <f t="shared" si="1503"/>
        <v/>
      </c>
      <c r="K6003" s="35" t="str">
        <f t="shared" si="1508"/>
        <v/>
      </c>
      <c r="L6003" s="30" t="str">
        <f t="shared" si="1509"/>
        <v/>
      </c>
      <c r="M6003" s="30" t="str">
        <f t="shared" si="1510"/>
        <v/>
      </c>
      <c r="N6003" s="30" t="str">
        <f t="shared" si="1511"/>
        <v/>
      </c>
      <c r="O6003" s="30" t="str">
        <f t="shared" si="1512"/>
        <v/>
      </c>
      <c r="P6003" s="30" t="str">
        <f t="shared" si="1513"/>
        <v/>
      </c>
      <c r="Q6003" s="30" t="str">
        <f t="shared" si="1514"/>
        <v/>
      </c>
      <c r="R6003" s="36" t="str">
        <f t="shared" si="1515"/>
        <v/>
      </c>
      <c r="S6003" s="37" t="str">
        <f t="shared" si="1506"/>
        <v/>
      </c>
    </row>
    <row r="6004" spans="1:19">
      <c r="A6004" s="30" t="s">
        <v>11324</v>
      </c>
      <c r="D6004" s="30" t="str">
        <f t="shared" si="1500"/>
        <v>101997</v>
      </c>
      <c r="E6004" s="30">
        <f t="shared" si="1504"/>
        <v>7</v>
      </c>
      <c r="F6004" s="30" t="str">
        <f t="shared" si="1501"/>
        <v>-</v>
      </c>
      <c r="G6004" s="30">
        <f t="shared" si="1505"/>
        <v>9</v>
      </c>
      <c r="H6004" s="30" t="str">
        <f t="shared" si="1502"/>
        <v>-</v>
      </c>
      <c r="I6004" s="30">
        <f t="shared" si="1507"/>
        <v>11</v>
      </c>
      <c r="J6004" s="35" t="str">
        <f t="shared" si="1503"/>
        <v>HDFC Cash Management Fund - Call Plan-Daily Dividend Plan</v>
      </c>
      <c r="K6004" s="35">
        <f t="shared" si="1508"/>
        <v>69</v>
      </c>
      <c r="L6004" s="30" t="str">
        <f t="shared" si="1509"/>
        <v>1042.6600</v>
      </c>
      <c r="M6004" s="30">
        <f t="shared" si="1510"/>
        <v>79</v>
      </c>
      <c r="N6004" s="30" t="str">
        <f t="shared" si="1511"/>
        <v>1042.6600</v>
      </c>
      <c r="O6004" s="30">
        <f t="shared" si="1512"/>
        <v>89</v>
      </c>
      <c r="P6004" s="30" t="str">
        <f t="shared" si="1513"/>
        <v>1042.6600</v>
      </c>
      <c r="Q6004" s="30">
        <f t="shared" si="1514"/>
        <v>99</v>
      </c>
      <c r="R6004" s="36" t="str">
        <f t="shared" si="1515"/>
        <v>09-Aug-2017</v>
      </c>
      <c r="S6004" s="37">
        <f t="shared" si="1506"/>
        <v>1042.6600000000001</v>
      </c>
    </row>
    <row r="6005" spans="1:19">
      <c r="A6005" s="30" t="s">
        <v>11325</v>
      </c>
      <c r="D6005" s="30" t="str">
        <f t="shared" si="1500"/>
        <v>101996</v>
      </c>
      <c r="E6005" s="30">
        <f t="shared" si="1504"/>
        <v>7</v>
      </c>
      <c r="F6005" s="30" t="str">
        <f t="shared" si="1501"/>
        <v>INF179KB1HS3</v>
      </c>
      <c r="G6005" s="30">
        <f t="shared" si="1505"/>
        <v>20</v>
      </c>
      <c r="H6005" s="30" t="str">
        <f t="shared" si="1502"/>
        <v>-</v>
      </c>
      <c r="I6005" s="30">
        <f t="shared" si="1507"/>
        <v>22</v>
      </c>
      <c r="J6005" s="35" t="str">
        <f t="shared" si="1503"/>
        <v>HDFC Cash Management Fund - Call Plan-Growth Option</v>
      </c>
      <c r="K6005" s="35">
        <f t="shared" si="1508"/>
        <v>74</v>
      </c>
      <c r="L6005" s="30" t="str">
        <f t="shared" si="1509"/>
        <v>2552.4684</v>
      </c>
      <c r="M6005" s="30">
        <f t="shared" si="1510"/>
        <v>84</v>
      </c>
      <c r="N6005" s="30" t="str">
        <f t="shared" si="1511"/>
        <v>2552.4684</v>
      </c>
      <c r="O6005" s="30">
        <f t="shared" si="1512"/>
        <v>94</v>
      </c>
      <c r="P6005" s="30" t="str">
        <f t="shared" si="1513"/>
        <v>2552.4684</v>
      </c>
      <c r="Q6005" s="30">
        <f t="shared" si="1514"/>
        <v>104</v>
      </c>
      <c r="R6005" s="36" t="str">
        <f t="shared" si="1515"/>
        <v>09-Aug-2017</v>
      </c>
      <c r="S6005" s="37">
        <f t="shared" si="1506"/>
        <v>2552.4684000000002</v>
      </c>
    </row>
    <row r="6006" spans="1:19">
      <c r="A6006" s="30" t="s">
        <v>11326</v>
      </c>
      <c r="D6006" s="30" t="str">
        <f t="shared" si="1500"/>
        <v>119109</v>
      </c>
      <c r="E6006" s="30">
        <f t="shared" si="1504"/>
        <v>7</v>
      </c>
      <c r="F6006" s="30" t="str">
        <f t="shared" si="1501"/>
        <v>-</v>
      </c>
      <c r="G6006" s="30">
        <f t="shared" si="1505"/>
        <v>9</v>
      </c>
      <c r="H6006" s="30" t="str">
        <f t="shared" si="1502"/>
        <v>-</v>
      </c>
      <c r="I6006" s="30">
        <f t="shared" si="1507"/>
        <v>11</v>
      </c>
      <c r="J6006" s="35" t="str">
        <f t="shared" si="1503"/>
        <v>HDFC CM Call Plan -Direct Plan - Daily Dividend Option</v>
      </c>
      <c r="K6006" s="35">
        <f t="shared" si="1508"/>
        <v>66</v>
      </c>
      <c r="L6006" s="30" t="str">
        <f t="shared" si="1509"/>
        <v>1042.6600</v>
      </c>
      <c r="M6006" s="30">
        <f t="shared" si="1510"/>
        <v>76</v>
      </c>
      <c r="N6006" s="30" t="str">
        <f t="shared" si="1511"/>
        <v>1042.6600</v>
      </c>
      <c r="O6006" s="30">
        <f t="shared" si="1512"/>
        <v>86</v>
      </c>
      <c r="P6006" s="30" t="str">
        <f t="shared" si="1513"/>
        <v>1042.6600</v>
      </c>
      <c r="Q6006" s="30">
        <f t="shared" si="1514"/>
        <v>96</v>
      </c>
      <c r="R6006" s="36" t="str">
        <f t="shared" si="1515"/>
        <v>09-Aug-2017</v>
      </c>
      <c r="S6006" s="37">
        <f t="shared" si="1506"/>
        <v>1042.6600000000001</v>
      </c>
    </row>
    <row r="6007" spans="1:19">
      <c r="A6007" s="30" t="s">
        <v>11327</v>
      </c>
      <c r="D6007" s="30" t="str">
        <f t="shared" si="1500"/>
        <v>119110</v>
      </c>
      <c r="E6007" s="30">
        <f t="shared" si="1504"/>
        <v>7</v>
      </c>
      <c r="F6007" s="30" t="str">
        <f t="shared" si="1501"/>
        <v>INF179KB1HT1</v>
      </c>
      <c r="G6007" s="30">
        <f t="shared" si="1505"/>
        <v>20</v>
      </c>
      <c r="H6007" s="30" t="str">
        <f t="shared" si="1502"/>
        <v>-</v>
      </c>
      <c r="I6007" s="30">
        <f t="shared" si="1507"/>
        <v>22</v>
      </c>
      <c r="J6007" s="35" t="str">
        <f t="shared" si="1503"/>
        <v>HDFC CM Call Plan -Direct Plan - Growth Option</v>
      </c>
      <c r="K6007" s="35">
        <f t="shared" si="1508"/>
        <v>69</v>
      </c>
      <c r="L6007" s="30" t="str">
        <f t="shared" si="1509"/>
        <v>2559.3613</v>
      </c>
      <c r="M6007" s="30">
        <f t="shared" si="1510"/>
        <v>79</v>
      </c>
      <c r="N6007" s="30" t="str">
        <f t="shared" si="1511"/>
        <v>2559.3613</v>
      </c>
      <c r="O6007" s="30">
        <f t="shared" si="1512"/>
        <v>89</v>
      </c>
      <c r="P6007" s="30" t="str">
        <f t="shared" si="1513"/>
        <v>2559.3613</v>
      </c>
      <c r="Q6007" s="30">
        <f t="shared" si="1514"/>
        <v>99</v>
      </c>
      <c r="R6007" s="36" t="str">
        <f t="shared" si="1515"/>
        <v>09-Aug-2017</v>
      </c>
      <c r="S6007" s="37">
        <f t="shared" si="1506"/>
        <v>2559.3613</v>
      </c>
    </row>
    <row r="6008" spans="1:19" ht="26">
      <c r="A6008" s="30" t="s">
        <v>11328</v>
      </c>
      <c r="D6008" s="30" t="str">
        <f t="shared" si="1500"/>
        <v>101994</v>
      </c>
      <c r="E6008" s="30">
        <f t="shared" si="1504"/>
        <v>7</v>
      </c>
      <c r="F6008" s="30" t="str">
        <f t="shared" si="1501"/>
        <v>-</v>
      </c>
      <c r="G6008" s="30">
        <f t="shared" si="1505"/>
        <v>9</v>
      </c>
      <c r="H6008" s="30" t="str">
        <f t="shared" si="1502"/>
        <v>-</v>
      </c>
      <c r="I6008" s="30">
        <f t="shared" si="1507"/>
        <v>11</v>
      </c>
      <c r="J6008" s="35" t="str">
        <f t="shared" si="1503"/>
        <v>HDFC Cash Management Fund - Savings Plan-Daily Dividend Option</v>
      </c>
      <c r="K6008" s="35">
        <f t="shared" si="1508"/>
        <v>74</v>
      </c>
      <c r="L6008" s="30" t="str">
        <f t="shared" si="1509"/>
        <v>1063.6400</v>
      </c>
      <c r="M6008" s="30">
        <f t="shared" si="1510"/>
        <v>84</v>
      </c>
      <c r="N6008" s="30" t="str">
        <f t="shared" si="1511"/>
        <v>1063.6400</v>
      </c>
      <c r="O6008" s="30">
        <f t="shared" si="1512"/>
        <v>94</v>
      </c>
      <c r="P6008" s="30" t="str">
        <f t="shared" si="1513"/>
        <v>1063.6400</v>
      </c>
      <c r="Q6008" s="30">
        <f t="shared" si="1514"/>
        <v>104</v>
      </c>
      <c r="R6008" s="36" t="str">
        <f t="shared" si="1515"/>
        <v>09-Aug-2017</v>
      </c>
      <c r="S6008" s="37">
        <f t="shared" si="1506"/>
        <v>1063.6400000000001</v>
      </c>
    </row>
    <row r="6009" spans="1:19">
      <c r="A6009" s="30" t="s">
        <v>11329</v>
      </c>
      <c r="D6009" s="30" t="str">
        <f t="shared" si="1500"/>
        <v>101993</v>
      </c>
      <c r="E6009" s="30">
        <f t="shared" si="1504"/>
        <v>7</v>
      </c>
      <c r="F6009" s="30" t="str">
        <f t="shared" si="1501"/>
        <v>INF179KB1HR5</v>
      </c>
      <c r="G6009" s="30">
        <f t="shared" si="1505"/>
        <v>20</v>
      </c>
      <c r="H6009" s="30" t="str">
        <f t="shared" si="1502"/>
        <v>-</v>
      </c>
      <c r="I6009" s="30">
        <f t="shared" si="1507"/>
        <v>22</v>
      </c>
      <c r="J6009" s="35" t="str">
        <f t="shared" si="1503"/>
        <v>HDFC Cash Management Fund - Savings Plan-Growth Option</v>
      </c>
      <c r="K6009" s="35">
        <f t="shared" si="1508"/>
        <v>77</v>
      </c>
      <c r="L6009" s="30" t="str">
        <f t="shared" si="1509"/>
        <v>3456.4255</v>
      </c>
      <c r="M6009" s="30">
        <f t="shared" si="1510"/>
        <v>87</v>
      </c>
      <c r="N6009" s="30" t="str">
        <f t="shared" si="1511"/>
        <v>3456.4255</v>
      </c>
      <c r="O6009" s="30">
        <f t="shared" si="1512"/>
        <v>97</v>
      </c>
      <c r="P6009" s="30" t="str">
        <f t="shared" si="1513"/>
        <v>3456.4255</v>
      </c>
      <c r="Q6009" s="30">
        <f t="shared" si="1514"/>
        <v>107</v>
      </c>
      <c r="R6009" s="36" t="str">
        <f t="shared" si="1515"/>
        <v>09-Aug-2017</v>
      </c>
      <c r="S6009" s="37">
        <f t="shared" si="1506"/>
        <v>3456.4254999999998</v>
      </c>
    </row>
    <row r="6010" spans="1:19" ht="26">
      <c r="A6010" s="30" t="s">
        <v>11330</v>
      </c>
      <c r="D6010" s="30" t="str">
        <f t="shared" si="1500"/>
        <v>101995</v>
      </c>
      <c r="E6010" s="30">
        <f t="shared" si="1504"/>
        <v>7</v>
      </c>
      <c r="F6010" s="30" t="str">
        <f t="shared" si="1501"/>
        <v>INF179K01KW5</v>
      </c>
      <c r="G6010" s="30">
        <f t="shared" si="1505"/>
        <v>20</v>
      </c>
      <c r="H6010" s="30" t="str">
        <f t="shared" si="1502"/>
        <v>-</v>
      </c>
      <c r="I6010" s="30">
        <f t="shared" si="1507"/>
        <v>22</v>
      </c>
      <c r="J6010" s="35" t="str">
        <f t="shared" si="1503"/>
        <v>HDFC Cash Management Fund - Savings Plan-Weekly Dividend Option</v>
      </c>
      <c r="K6010" s="35">
        <f t="shared" si="1508"/>
        <v>86</v>
      </c>
      <c r="L6010" s="30" t="str">
        <f t="shared" si="1509"/>
        <v>1063.3595</v>
      </c>
      <c r="M6010" s="30">
        <f t="shared" si="1510"/>
        <v>96</v>
      </c>
      <c r="N6010" s="30" t="str">
        <f t="shared" si="1511"/>
        <v>1063.3595</v>
      </c>
      <c r="O6010" s="30">
        <f t="shared" si="1512"/>
        <v>106</v>
      </c>
      <c r="P6010" s="30" t="str">
        <f t="shared" si="1513"/>
        <v>1063.3595</v>
      </c>
      <c r="Q6010" s="30">
        <f t="shared" si="1514"/>
        <v>116</v>
      </c>
      <c r="R6010" s="36" t="str">
        <f t="shared" si="1515"/>
        <v>09-Aug-2017</v>
      </c>
      <c r="S6010" s="37">
        <f t="shared" si="1506"/>
        <v>1063.3595</v>
      </c>
    </row>
    <row r="6011" spans="1:19">
      <c r="A6011" s="30" t="s">
        <v>11331</v>
      </c>
      <c r="D6011" s="30" t="str">
        <f t="shared" si="1500"/>
        <v>119093</v>
      </c>
      <c r="E6011" s="30">
        <f t="shared" si="1504"/>
        <v>7</v>
      </c>
      <c r="F6011" s="30" t="str">
        <f t="shared" si="1501"/>
        <v>-</v>
      </c>
      <c r="G6011" s="30">
        <f t="shared" si="1505"/>
        <v>9</v>
      </c>
      <c r="H6011" s="30" t="str">
        <f t="shared" si="1502"/>
        <v>-</v>
      </c>
      <c r="I6011" s="30">
        <f t="shared" si="1507"/>
        <v>11</v>
      </c>
      <c r="J6011" s="35" t="str">
        <f t="shared" si="1503"/>
        <v>HDFC CM Savings -Direct Plan - Daily Dividend Option</v>
      </c>
      <c r="K6011" s="35">
        <f t="shared" si="1508"/>
        <v>64</v>
      </c>
      <c r="L6011" s="30" t="str">
        <f t="shared" si="1509"/>
        <v>1063.6400</v>
      </c>
      <c r="M6011" s="30">
        <f t="shared" si="1510"/>
        <v>74</v>
      </c>
      <c r="N6011" s="30" t="str">
        <f t="shared" si="1511"/>
        <v>1063.6400</v>
      </c>
      <c r="O6011" s="30">
        <f t="shared" si="1512"/>
        <v>84</v>
      </c>
      <c r="P6011" s="30" t="str">
        <f t="shared" si="1513"/>
        <v>1063.6400</v>
      </c>
      <c r="Q6011" s="30">
        <f t="shared" si="1514"/>
        <v>94</v>
      </c>
      <c r="R6011" s="36" t="str">
        <f t="shared" si="1515"/>
        <v>09-Aug-2017</v>
      </c>
      <c r="S6011" s="37">
        <f t="shared" si="1506"/>
        <v>1063.6400000000001</v>
      </c>
    </row>
    <row r="6012" spans="1:19">
      <c r="A6012" s="30" t="s">
        <v>11332</v>
      </c>
      <c r="D6012" s="30" t="str">
        <f t="shared" si="1500"/>
        <v>119092</v>
      </c>
      <c r="E6012" s="30">
        <f t="shared" si="1504"/>
        <v>7</v>
      </c>
      <c r="F6012" s="30" t="str">
        <f t="shared" si="1501"/>
        <v>INF179KB1HU9</v>
      </c>
      <c r="G6012" s="30">
        <f t="shared" si="1505"/>
        <v>20</v>
      </c>
      <c r="H6012" s="30" t="str">
        <f t="shared" si="1502"/>
        <v>-</v>
      </c>
      <c r="I6012" s="30">
        <f t="shared" si="1507"/>
        <v>22</v>
      </c>
      <c r="J6012" s="35" t="str">
        <f t="shared" si="1503"/>
        <v>HDFC CM Savings -Direct Plan - Growth Option</v>
      </c>
      <c r="K6012" s="35">
        <f t="shared" si="1508"/>
        <v>67</v>
      </c>
      <c r="L6012" s="30" t="str">
        <f t="shared" si="1509"/>
        <v>3475.9185</v>
      </c>
      <c r="M6012" s="30">
        <f t="shared" si="1510"/>
        <v>77</v>
      </c>
      <c r="N6012" s="30" t="str">
        <f t="shared" si="1511"/>
        <v>3475.9185</v>
      </c>
      <c r="O6012" s="30">
        <f t="shared" si="1512"/>
        <v>87</v>
      </c>
      <c r="P6012" s="30" t="str">
        <f t="shared" si="1513"/>
        <v>3475.9185</v>
      </c>
      <c r="Q6012" s="30">
        <f t="shared" si="1514"/>
        <v>97</v>
      </c>
      <c r="R6012" s="36" t="str">
        <f t="shared" si="1515"/>
        <v>09-Aug-2017</v>
      </c>
      <c r="S6012" s="37">
        <f t="shared" si="1506"/>
        <v>3475.9185000000002</v>
      </c>
    </row>
    <row r="6013" spans="1:19">
      <c r="A6013" s="30" t="s">
        <v>11333</v>
      </c>
      <c r="D6013" s="30" t="str">
        <f t="shared" si="1500"/>
        <v>119094</v>
      </c>
      <c r="E6013" s="30">
        <f t="shared" si="1504"/>
        <v>7</v>
      </c>
      <c r="F6013" s="30" t="str">
        <f t="shared" si="1501"/>
        <v>-</v>
      </c>
      <c r="G6013" s="30">
        <f t="shared" si="1505"/>
        <v>9</v>
      </c>
      <c r="H6013" s="30" t="str">
        <f t="shared" si="1502"/>
        <v>-</v>
      </c>
      <c r="I6013" s="30">
        <f t="shared" si="1507"/>
        <v>11</v>
      </c>
      <c r="J6013" s="35" t="str">
        <f t="shared" si="1503"/>
        <v>HDFC CM Savings -Direct Plan - Weekly Dividend Option</v>
      </c>
      <c r="K6013" s="35">
        <f t="shared" si="1508"/>
        <v>65</v>
      </c>
      <c r="L6013" s="30" t="str">
        <f t="shared" si="1509"/>
        <v>1063.3904</v>
      </c>
      <c r="M6013" s="30">
        <f t="shared" si="1510"/>
        <v>75</v>
      </c>
      <c r="N6013" s="30" t="str">
        <f t="shared" si="1511"/>
        <v>1063.3904</v>
      </c>
      <c r="O6013" s="30">
        <f t="shared" si="1512"/>
        <v>85</v>
      </c>
      <c r="P6013" s="30" t="str">
        <f t="shared" si="1513"/>
        <v>1063.3904</v>
      </c>
      <c r="Q6013" s="30">
        <f t="shared" si="1514"/>
        <v>95</v>
      </c>
      <c r="R6013" s="36" t="str">
        <f t="shared" si="1515"/>
        <v>09-Aug-2017</v>
      </c>
      <c r="S6013" s="37">
        <f t="shared" si="1506"/>
        <v>1063.3904</v>
      </c>
    </row>
    <row r="6014" spans="1:19">
      <c r="A6014" s="30" t="s">
        <v>11334</v>
      </c>
      <c r="D6014" s="30" t="str">
        <f t="shared" si="1500"/>
        <v>119089</v>
      </c>
      <c r="E6014" s="30">
        <f t="shared" si="1504"/>
        <v>7</v>
      </c>
      <c r="F6014" s="30" t="str">
        <f t="shared" si="1501"/>
        <v>-</v>
      </c>
      <c r="G6014" s="30">
        <f t="shared" si="1505"/>
        <v>9</v>
      </c>
      <c r="H6014" s="30" t="str">
        <f t="shared" si="1502"/>
        <v>INF179KB1HV7</v>
      </c>
      <c r="I6014" s="30">
        <f t="shared" si="1507"/>
        <v>22</v>
      </c>
      <c r="J6014" s="35" t="str">
        <f t="shared" si="1503"/>
        <v>HDFC Liquid Fund -Direct Plan - Daily Dividend Option</v>
      </c>
      <c r="K6014" s="35">
        <f t="shared" si="1508"/>
        <v>76</v>
      </c>
      <c r="L6014" s="30" t="str">
        <f t="shared" si="1509"/>
        <v>1019.8200</v>
      </c>
      <c r="M6014" s="30">
        <f t="shared" si="1510"/>
        <v>86</v>
      </c>
      <c r="N6014" s="30" t="str">
        <f t="shared" si="1511"/>
        <v>1019.8200</v>
      </c>
      <c r="O6014" s="30">
        <f t="shared" si="1512"/>
        <v>96</v>
      </c>
      <c r="P6014" s="30" t="str">
        <f t="shared" si="1513"/>
        <v>1019.8200</v>
      </c>
      <c r="Q6014" s="30">
        <f t="shared" si="1514"/>
        <v>106</v>
      </c>
      <c r="R6014" s="36" t="str">
        <f t="shared" si="1515"/>
        <v>09-Aug-2017</v>
      </c>
      <c r="S6014" s="37">
        <f t="shared" si="1506"/>
        <v>1019.82</v>
      </c>
    </row>
    <row r="6015" spans="1:19">
      <c r="A6015" s="30" t="s">
        <v>11335</v>
      </c>
      <c r="D6015" s="30" t="str">
        <f t="shared" si="1500"/>
        <v>119091</v>
      </c>
      <c r="E6015" s="30">
        <f t="shared" si="1504"/>
        <v>7</v>
      </c>
      <c r="F6015" s="30" t="str">
        <f t="shared" si="1501"/>
        <v>INF179KB1HP9</v>
      </c>
      <c r="G6015" s="30">
        <f t="shared" si="1505"/>
        <v>20</v>
      </c>
      <c r="H6015" s="30" t="str">
        <f t="shared" si="1502"/>
        <v>-</v>
      </c>
      <c r="I6015" s="30">
        <f t="shared" si="1507"/>
        <v>22</v>
      </c>
      <c r="J6015" s="35" t="str">
        <f t="shared" si="1503"/>
        <v>HDFC Liquid Fund -Direct Plan - Growth Option</v>
      </c>
      <c r="K6015" s="35">
        <f t="shared" si="1508"/>
        <v>68</v>
      </c>
      <c r="L6015" s="30" t="str">
        <f t="shared" si="1509"/>
        <v>3284.0438</v>
      </c>
      <c r="M6015" s="30">
        <f t="shared" si="1510"/>
        <v>78</v>
      </c>
      <c r="N6015" s="30" t="str">
        <f t="shared" si="1511"/>
        <v>3284.0438</v>
      </c>
      <c r="O6015" s="30">
        <f t="shared" si="1512"/>
        <v>88</v>
      </c>
      <c r="P6015" s="30" t="str">
        <f t="shared" si="1513"/>
        <v>3284.0438</v>
      </c>
      <c r="Q6015" s="30">
        <f t="shared" si="1514"/>
        <v>98</v>
      </c>
      <c r="R6015" s="36" t="str">
        <f t="shared" si="1515"/>
        <v>09-Aug-2017</v>
      </c>
      <c r="S6015" s="37">
        <f t="shared" si="1506"/>
        <v>3284.0437999999999</v>
      </c>
    </row>
    <row r="6016" spans="1:19">
      <c r="A6016" s="30" t="s">
        <v>11336</v>
      </c>
      <c r="D6016" s="30" t="str">
        <f t="shared" si="1500"/>
        <v>119090</v>
      </c>
      <c r="E6016" s="30">
        <f t="shared" si="1504"/>
        <v>7</v>
      </c>
      <c r="F6016" s="30" t="str">
        <f t="shared" si="1501"/>
        <v>INF179KB1HO2</v>
      </c>
      <c r="G6016" s="30">
        <f t="shared" si="1505"/>
        <v>20</v>
      </c>
      <c r="H6016" s="30" t="str">
        <f t="shared" si="1502"/>
        <v>INF179KB1HQ7</v>
      </c>
      <c r="I6016" s="30">
        <f t="shared" si="1507"/>
        <v>33</v>
      </c>
      <c r="J6016" s="35" t="str">
        <f t="shared" si="1503"/>
        <v>HDFC Liquid Fund -Direct Plan - Monthly Dividend Option</v>
      </c>
      <c r="K6016" s="35">
        <f t="shared" si="1508"/>
        <v>89</v>
      </c>
      <c r="L6016" s="30" t="str">
        <f t="shared" si="1509"/>
        <v>1027.9093</v>
      </c>
      <c r="M6016" s="30">
        <f t="shared" si="1510"/>
        <v>99</v>
      </c>
      <c r="N6016" s="30" t="str">
        <f t="shared" si="1511"/>
        <v>1027.9093</v>
      </c>
      <c r="O6016" s="30">
        <f t="shared" si="1512"/>
        <v>109</v>
      </c>
      <c r="P6016" s="30" t="str">
        <f t="shared" si="1513"/>
        <v>1027.9093</v>
      </c>
      <c r="Q6016" s="30">
        <f t="shared" si="1514"/>
        <v>119</v>
      </c>
      <c r="R6016" s="36" t="str">
        <f t="shared" si="1515"/>
        <v>09-Aug-2017</v>
      </c>
      <c r="S6016" s="37">
        <f t="shared" si="1506"/>
        <v>1027.9093</v>
      </c>
    </row>
    <row r="6017" spans="1:19">
      <c r="A6017" s="30" t="s">
        <v>11337</v>
      </c>
      <c r="D6017" s="30" t="str">
        <f t="shared" si="1500"/>
        <v>119088</v>
      </c>
      <c r="E6017" s="30">
        <f t="shared" si="1504"/>
        <v>7</v>
      </c>
      <c r="F6017" s="30" t="str">
        <f t="shared" si="1501"/>
        <v>-</v>
      </c>
      <c r="G6017" s="30">
        <f t="shared" si="1505"/>
        <v>9</v>
      </c>
      <c r="H6017" s="30" t="str">
        <f t="shared" si="1502"/>
        <v>-</v>
      </c>
      <c r="I6017" s="30">
        <f t="shared" si="1507"/>
        <v>11</v>
      </c>
      <c r="J6017" s="35" t="str">
        <f t="shared" si="1503"/>
        <v>HDFC Liquid Fund -Direct Plan - Weekly Dividend Option</v>
      </c>
      <c r="K6017" s="35">
        <f t="shared" si="1508"/>
        <v>66</v>
      </c>
      <c r="L6017" s="30" t="str">
        <f t="shared" si="1509"/>
        <v>1031.3917</v>
      </c>
      <c r="M6017" s="30">
        <f t="shared" si="1510"/>
        <v>76</v>
      </c>
      <c r="N6017" s="30" t="str">
        <f t="shared" si="1511"/>
        <v>1031.3917</v>
      </c>
      <c r="O6017" s="30">
        <f t="shared" si="1512"/>
        <v>86</v>
      </c>
      <c r="P6017" s="30" t="str">
        <f t="shared" si="1513"/>
        <v>1031.3917</v>
      </c>
      <c r="Q6017" s="30">
        <f t="shared" si="1514"/>
        <v>96</v>
      </c>
      <c r="R6017" s="36" t="str">
        <f t="shared" si="1515"/>
        <v>09-Aug-2017</v>
      </c>
      <c r="S6017" s="37">
        <f t="shared" si="1506"/>
        <v>1031.3916999999999</v>
      </c>
    </row>
    <row r="6018" spans="1:19">
      <c r="A6018" s="30" t="s">
        <v>11338</v>
      </c>
      <c r="D6018" s="30" t="str">
        <f t="shared" si="1500"/>
        <v>100875</v>
      </c>
      <c r="E6018" s="30">
        <f t="shared" si="1504"/>
        <v>7</v>
      </c>
      <c r="F6018" s="30" t="str">
        <f t="shared" si="1501"/>
        <v>-</v>
      </c>
      <c r="G6018" s="30">
        <f t="shared" si="1505"/>
        <v>9</v>
      </c>
      <c r="H6018" s="30" t="str">
        <f t="shared" si="1502"/>
        <v>INF179KB1IC5</v>
      </c>
      <c r="I6018" s="30">
        <f t="shared" si="1507"/>
        <v>22</v>
      </c>
      <c r="J6018" s="35" t="str">
        <f t="shared" si="1503"/>
        <v>HDFC Liquid Fund-Dividend - Daily</v>
      </c>
      <c r="K6018" s="35">
        <f t="shared" si="1508"/>
        <v>56</v>
      </c>
      <c r="L6018" s="30" t="str">
        <f t="shared" si="1509"/>
        <v>1019.8200</v>
      </c>
      <c r="M6018" s="30">
        <f t="shared" si="1510"/>
        <v>66</v>
      </c>
      <c r="N6018" s="30" t="str">
        <f t="shared" si="1511"/>
        <v>1019.8200</v>
      </c>
      <c r="O6018" s="30">
        <f t="shared" si="1512"/>
        <v>76</v>
      </c>
      <c r="P6018" s="30" t="str">
        <f t="shared" si="1513"/>
        <v>1019.8200</v>
      </c>
      <c r="Q6018" s="30">
        <f t="shared" si="1514"/>
        <v>86</v>
      </c>
      <c r="R6018" s="36" t="str">
        <f t="shared" si="1515"/>
        <v>09-Aug-2017</v>
      </c>
      <c r="S6018" s="37">
        <f t="shared" si="1506"/>
        <v>1019.82</v>
      </c>
    </row>
    <row r="6019" spans="1:19">
      <c r="A6019" s="30" t="s">
        <v>11339</v>
      </c>
      <c r="D6019" s="30" t="str">
        <f t="shared" si="1500"/>
        <v>100876</v>
      </c>
      <c r="E6019" s="30">
        <f t="shared" si="1504"/>
        <v>7</v>
      </c>
      <c r="F6019" s="30" t="str">
        <f t="shared" si="1501"/>
        <v>INF179KB1HM6</v>
      </c>
      <c r="G6019" s="30">
        <f t="shared" si="1505"/>
        <v>20</v>
      </c>
      <c r="H6019" s="30" t="str">
        <f t="shared" si="1502"/>
        <v>INF179KB1HL8</v>
      </c>
      <c r="I6019" s="30">
        <f t="shared" si="1507"/>
        <v>33</v>
      </c>
      <c r="J6019" s="35" t="str">
        <f t="shared" si="1503"/>
        <v>HDFC Liquid Fund-Dividend - Monthly</v>
      </c>
      <c r="K6019" s="35">
        <f t="shared" si="1508"/>
        <v>69</v>
      </c>
      <c r="L6019" s="30" t="str">
        <f t="shared" si="1509"/>
        <v>1027.8839</v>
      </c>
      <c r="M6019" s="30">
        <f t="shared" si="1510"/>
        <v>79</v>
      </c>
      <c r="N6019" s="30" t="str">
        <f t="shared" si="1511"/>
        <v>1027.8839</v>
      </c>
      <c r="O6019" s="30">
        <f t="shared" si="1512"/>
        <v>89</v>
      </c>
      <c r="P6019" s="30" t="str">
        <f t="shared" si="1513"/>
        <v>1027.8839</v>
      </c>
      <c r="Q6019" s="30">
        <f t="shared" si="1514"/>
        <v>99</v>
      </c>
      <c r="R6019" s="36" t="str">
        <f t="shared" si="1515"/>
        <v>09-Aug-2017</v>
      </c>
      <c r="S6019" s="37">
        <f t="shared" si="1506"/>
        <v>1027.8839</v>
      </c>
    </row>
    <row r="6020" spans="1:19">
      <c r="A6020" s="30" t="s">
        <v>11340</v>
      </c>
      <c r="D6020" s="30" t="str">
        <f t="shared" si="1500"/>
        <v>100874</v>
      </c>
      <c r="E6020" s="30">
        <f t="shared" si="1504"/>
        <v>7</v>
      </c>
      <c r="F6020" s="30" t="str">
        <f t="shared" si="1501"/>
        <v>INF179K01KJ2</v>
      </c>
      <c r="G6020" s="30">
        <f t="shared" si="1505"/>
        <v>20</v>
      </c>
      <c r="H6020" s="30" t="str">
        <f t="shared" si="1502"/>
        <v>-</v>
      </c>
      <c r="I6020" s="30">
        <f t="shared" si="1507"/>
        <v>22</v>
      </c>
      <c r="J6020" s="35" t="str">
        <f t="shared" si="1503"/>
        <v>HDFC Liquid Fund-Dividend - Weekly</v>
      </c>
      <c r="K6020" s="35">
        <f t="shared" si="1508"/>
        <v>57</v>
      </c>
      <c r="L6020" s="30" t="str">
        <f t="shared" si="1509"/>
        <v>1031.3865</v>
      </c>
      <c r="M6020" s="30">
        <f t="shared" si="1510"/>
        <v>67</v>
      </c>
      <c r="N6020" s="30" t="str">
        <f t="shared" si="1511"/>
        <v>1031.3865</v>
      </c>
      <c r="O6020" s="30">
        <f t="shared" si="1512"/>
        <v>77</v>
      </c>
      <c r="P6020" s="30" t="str">
        <f t="shared" si="1513"/>
        <v>1031.3865</v>
      </c>
      <c r="Q6020" s="30">
        <f t="shared" si="1514"/>
        <v>87</v>
      </c>
      <c r="R6020" s="36" t="str">
        <f t="shared" si="1515"/>
        <v>09-Aug-2017</v>
      </c>
      <c r="S6020" s="37">
        <f t="shared" si="1506"/>
        <v>1031.3865000000001</v>
      </c>
    </row>
    <row r="6021" spans="1:19">
      <c r="A6021" s="30" t="s">
        <v>11341</v>
      </c>
      <c r="D6021" s="30" t="str">
        <f t="shared" si="1500"/>
        <v>100868</v>
      </c>
      <c r="E6021" s="30">
        <f t="shared" si="1504"/>
        <v>7</v>
      </c>
      <c r="F6021" s="30" t="str">
        <f t="shared" si="1501"/>
        <v>INF179KB1HK0</v>
      </c>
      <c r="G6021" s="30">
        <f t="shared" si="1505"/>
        <v>20</v>
      </c>
      <c r="H6021" s="30" t="str">
        <f t="shared" si="1502"/>
        <v>-</v>
      </c>
      <c r="I6021" s="30">
        <f t="shared" si="1507"/>
        <v>22</v>
      </c>
      <c r="J6021" s="35" t="str">
        <f t="shared" si="1503"/>
        <v>HDFC Liquid Fund-GROWTH</v>
      </c>
      <c r="K6021" s="35">
        <f t="shared" si="1508"/>
        <v>46</v>
      </c>
      <c r="L6021" s="30" t="str">
        <f t="shared" si="1509"/>
        <v>3273.3719</v>
      </c>
      <c r="M6021" s="30">
        <f t="shared" si="1510"/>
        <v>56</v>
      </c>
      <c r="N6021" s="30" t="str">
        <f t="shared" si="1511"/>
        <v>3273.3719</v>
      </c>
      <c r="O6021" s="30">
        <f t="shared" si="1512"/>
        <v>66</v>
      </c>
      <c r="P6021" s="30" t="str">
        <f t="shared" si="1513"/>
        <v>3273.3719</v>
      </c>
      <c r="Q6021" s="30">
        <f t="shared" si="1514"/>
        <v>76</v>
      </c>
      <c r="R6021" s="36" t="str">
        <f t="shared" si="1515"/>
        <v>09-Aug-2017</v>
      </c>
      <c r="S6021" s="37">
        <f t="shared" si="1506"/>
        <v>3273.3719000000001</v>
      </c>
    </row>
    <row r="6022" spans="1:19">
      <c r="A6022" s="30" t="s">
        <v>11342</v>
      </c>
      <c r="D6022" s="30" t="str">
        <f t="shared" si="1500"/>
        <v>100877</v>
      </c>
      <c r="E6022" s="30">
        <f t="shared" si="1504"/>
        <v>7</v>
      </c>
      <c r="F6022" s="30" t="str">
        <f t="shared" si="1501"/>
        <v>-</v>
      </c>
      <c r="G6022" s="30">
        <f t="shared" si="1505"/>
        <v>9</v>
      </c>
      <c r="H6022" s="30" t="str">
        <f t="shared" si="1502"/>
        <v>INF179K01KN4</v>
      </c>
      <c r="I6022" s="30">
        <f t="shared" si="1507"/>
        <v>22</v>
      </c>
      <c r="J6022" s="35" t="str">
        <f t="shared" si="1503"/>
        <v>HDFC Liquid Fund-Premium Plan - Dividend-Daily</v>
      </c>
      <c r="K6022" s="35">
        <f t="shared" si="1508"/>
        <v>69</v>
      </c>
      <c r="L6022" s="30" t="str">
        <f t="shared" si="1509"/>
        <v>1225.9800</v>
      </c>
      <c r="M6022" s="30">
        <f t="shared" si="1510"/>
        <v>79</v>
      </c>
      <c r="N6022" s="30" t="str">
        <f t="shared" si="1511"/>
        <v>1225.9800</v>
      </c>
      <c r="O6022" s="30">
        <f t="shared" si="1512"/>
        <v>89</v>
      </c>
      <c r="P6022" s="30" t="str">
        <f t="shared" si="1513"/>
        <v>1225.9800</v>
      </c>
      <c r="Q6022" s="30">
        <f t="shared" si="1514"/>
        <v>99</v>
      </c>
      <c r="R6022" s="36" t="str">
        <f t="shared" si="1515"/>
        <v>09-Aug-2017</v>
      </c>
      <c r="S6022" s="37">
        <f t="shared" si="1506"/>
        <v>1225.98</v>
      </c>
    </row>
    <row r="6023" spans="1:19">
      <c r="A6023" s="30" t="s">
        <v>440</v>
      </c>
      <c r="D6023" s="30" t="str">
        <f t="shared" ref="D6023:D6086" si="1516">IF(ISERROR(LEFT(A6023,SEARCH(";",A6023)-1)),"",LEFT(A6023,SEARCH(";",A6023)-1))</f>
        <v>100878</v>
      </c>
      <c r="E6023" s="30">
        <f t="shared" si="1504"/>
        <v>7</v>
      </c>
      <c r="F6023" s="30" t="str">
        <f t="shared" ref="F6023:F6086" si="1517">IF($D6023="",A6023,MID($A6023,E6023+1,SEARCH(";",$A6023,E6023+1)-E6023-1))</f>
        <v>INF179K01KP9</v>
      </c>
      <c r="G6023" s="30">
        <f t="shared" si="1505"/>
        <v>20</v>
      </c>
      <c r="H6023" s="30" t="str">
        <f t="shared" ref="H6023:H6086" si="1518">IF($D6023="","",MID($A6023,G6023+1,SEARCH(";",$A6023,G6023+1)-G6023-1))</f>
        <v>-</v>
      </c>
      <c r="I6023" s="30">
        <f t="shared" si="1507"/>
        <v>22</v>
      </c>
      <c r="J6023" s="35" t="str">
        <f t="shared" ref="J6023:J6086" si="1519">IF($D6023="","",MID($A6023,I6023+1,SEARCH(";",$A6023,I6023+1)-I6023-1))</f>
        <v>HDFC Liquid Fund-Premium Plan - Dividend-Weekly</v>
      </c>
      <c r="K6023" s="35">
        <f t="shared" si="1508"/>
        <v>70</v>
      </c>
      <c r="L6023" s="30" t="str">
        <f t="shared" si="1509"/>
        <v>10</v>
      </c>
      <c r="M6023" s="30">
        <f t="shared" si="1510"/>
        <v>73</v>
      </c>
      <c r="N6023" s="30" t="str">
        <f t="shared" si="1511"/>
        <v>10</v>
      </c>
      <c r="O6023" s="30">
        <f t="shared" si="1512"/>
        <v>76</v>
      </c>
      <c r="P6023" s="30" t="str">
        <f t="shared" si="1513"/>
        <v>10</v>
      </c>
      <c r="Q6023" s="30">
        <f t="shared" si="1514"/>
        <v>79</v>
      </c>
      <c r="R6023" s="36" t="str">
        <f t="shared" si="1515"/>
        <v>14-Apr-2015</v>
      </c>
      <c r="S6023" s="37">
        <f t="shared" si="1506"/>
        <v>10</v>
      </c>
    </row>
    <row r="6024" spans="1:19">
      <c r="A6024" s="30" t="s">
        <v>441</v>
      </c>
      <c r="D6024" s="30" t="str">
        <f t="shared" si="1516"/>
        <v>100881</v>
      </c>
      <c r="E6024" s="30">
        <f t="shared" ref="E6024:E6087" si="1520">IF($D6024="","",LEN(D6024)+1)</f>
        <v>7</v>
      </c>
      <c r="F6024" s="30" t="str">
        <f t="shared" si="1517"/>
        <v>INF179K01KS3</v>
      </c>
      <c r="G6024" s="30">
        <f t="shared" ref="G6024:G6087" si="1521">IF($D6024="","",E6024+(LEN(F6024)+1))</f>
        <v>20</v>
      </c>
      <c r="H6024" s="30" t="str">
        <f t="shared" si="1518"/>
        <v>-</v>
      </c>
      <c r="I6024" s="30">
        <f t="shared" si="1507"/>
        <v>22</v>
      </c>
      <c r="J6024" s="35" t="str">
        <f t="shared" si="1519"/>
        <v>HDFC Liquid Fund-Premium Plus Plan - Dividend-Weekly</v>
      </c>
      <c r="K6024" s="35">
        <f t="shared" si="1508"/>
        <v>75</v>
      </c>
      <c r="L6024" s="30" t="str">
        <f t="shared" si="1509"/>
        <v>10</v>
      </c>
      <c r="M6024" s="30">
        <f t="shared" si="1510"/>
        <v>78</v>
      </c>
      <c r="N6024" s="30" t="str">
        <f t="shared" si="1511"/>
        <v>10</v>
      </c>
      <c r="O6024" s="30">
        <f t="shared" si="1512"/>
        <v>81</v>
      </c>
      <c r="P6024" s="30" t="str">
        <f t="shared" si="1513"/>
        <v>10</v>
      </c>
      <c r="Q6024" s="30">
        <f t="shared" si="1514"/>
        <v>84</v>
      </c>
      <c r="R6024" s="36" t="str">
        <f t="shared" si="1515"/>
        <v>14-May-2012</v>
      </c>
      <c r="S6024" s="37">
        <f t="shared" ref="S6024:S6087" si="1522">IF(L6024="","",L6024+0)</f>
        <v>10</v>
      </c>
    </row>
    <row r="6025" spans="1:19">
      <c r="A6025" s="30" t="s">
        <v>442</v>
      </c>
      <c r="D6025" s="30" t="str">
        <f t="shared" si="1516"/>
        <v>100872</v>
      </c>
      <c r="E6025" s="30">
        <f t="shared" si="1520"/>
        <v>7</v>
      </c>
      <c r="F6025" s="30" t="str">
        <f t="shared" si="1517"/>
        <v>INF179K01KQ7</v>
      </c>
      <c r="G6025" s="30">
        <f t="shared" si="1521"/>
        <v>20</v>
      </c>
      <c r="H6025" s="30" t="str">
        <f t="shared" si="1518"/>
        <v>-</v>
      </c>
      <c r="I6025" s="30">
        <f t="shared" si="1507"/>
        <v>22</v>
      </c>
      <c r="J6025" s="35" t="str">
        <f t="shared" si="1519"/>
        <v>HDFC Liquid Fund-PREMIUM PLUS- Growth</v>
      </c>
      <c r="K6025" s="35">
        <f t="shared" si="1508"/>
        <v>60</v>
      </c>
      <c r="L6025" s="30" t="str">
        <f t="shared" si="1509"/>
        <v>10.0000</v>
      </c>
      <c r="M6025" s="30">
        <f t="shared" si="1510"/>
        <v>68</v>
      </c>
      <c r="N6025" s="30" t="str">
        <f t="shared" si="1511"/>
        <v>10.0000</v>
      </c>
      <c r="O6025" s="30">
        <f t="shared" si="1512"/>
        <v>76</v>
      </c>
      <c r="P6025" s="30" t="str">
        <f t="shared" si="1513"/>
        <v>10.0000</v>
      </c>
      <c r="Q6025" s="30">
        <f t="shared" si="1514"/>
        <v>84</v>
      </c>
      <c r="R6025" s="36" t="str">
        <f t="shared" si="1515"/>
        <v>17-Dec-2012</v>
      </c>
      <c r="S6025" s="37">
        <f t="shared" si="1522"/>
        <v>10</v>
      </c>
    </row>
    <row r="6026" spans="1:19">
      <c r="A6026" s="30" t="s">
        <v>11343</v>
      </c>
      <c r="D6026" s="30" t="str">
        <f t="shared" si="1516"/>
        <v>100873</v>
      </c>
      <c r="E6026" s="30">
        <f t="shared" si="1520"/>
        <v>7</v>
      </c>
      <c r="F6026" s="30" t="str">
        <f t="shared" si="1517"/>
        <v>INF179KB1HN4</v>
      </c>
      <c r="G6026" s="30">
        <f t="shared" si="1521"/>
        <v>20</v>
      </c>
      <c r="H6026" s="30" t="str">
        <f t="shared" si="1518"/>
        <v>-</v>
      </c>
      <c r="I6026" s="30">
        <f t="shared" si="1507"/>
        <v>22</v>
      </c>
      <c r="J6026" s="35" t="str">
        <f t="shared" si="1519"/>
        <v>HDFC Liquid Fund-PREMIUM- Growth</v>
      </c>
      <c r="K6026" s="35">
        <f t="shared" si="1508"/>
        <v>55</v>
      </c>
      <c r="L6026" s="30" t="str">
        <f t="shared" si="1509"/>
        <v>3335.3098</v>
      </c>
      <c r="M6026" s="30">
        <f t="shared" si="1510"/>
        <v>65</v>
      </c>
      <c r="N6026" s="30" t="str">
        <f t="shared" si="1511"/>
        <v>3335.3098</v>
      </c>
      <c r="O6026" s="30">
        <f t="shared" si="1512"/>
        <v>75</v>
      </c>
      <c r="P6026" s="30" t="str">
        <f t="shared" si="1513"/>
        <v>3335.3098</v>
      </c>
      <c r="Q6026" s="30">
        <f t="shared" si="1514"/>
        <v>85</v>
      </c>
      <c r="R6026" s="36" t="str">
        <f t="shared" si="1515"/>
        <v>09-Aug-2017</v>
      </c>
      <c r="S6026" s="37">
        <f t="shared" si="1522"/>
        <v>3335.3098</v>
      </c>
    </row>
    <row r="6027" spans="1:19">
      <c r="A6027" s="30" t="s">
        <v>97</v>
      </c>
      <c r="D6027" s="30" t="str">
        <f t="shared" si="1516"/>
        <v/>
      </c>
      <c r="E6027" s="30" t="str">
        <f t="shared" si="1520"/>
        <v/>
      </c>
      <c r="F6027" s="30" t="str">
        <f t="shared" si="1517"/>
        <v xml:space="preserve"> </v>
      </c>
      <c r="G6027" s="30" t="str">
        <f t="shared" si="1521"/>
        <v/>
      </c>
      <c r="H6027" s="30" t="str">
        <f t="shared" si="1518"/>
        <v/>
      </c>
      <c r="I6027" s="30" t="str">
        <f t="shared" si="1507"/>
        <v/>
      </c>
      <c r="J6027" s="35" t="str">
        <f t="shared" si="1519"/>
        <v/>
      </c>
      <c r="K6027" s="35" t="str">
        <f t="shared" si="1508"/>
        <v/>
      </c>
      <c r="L6027" s="30" t="str">
        <f t="shared" si="1509"/>
        <v/>
      </c>
      <c r="M6027" s="30" t="str">
        <f t="shared" si="1510"/>
        <v/>
      </c>
      <c r="N6027" s="30" t="str">
        <f t="shared" si="1511"/>
        <v/>
      </c>
      <c r="O6027" s="30" t="str">
        <f t="shared" si="1512"/>
        <v/>
      </c>
      <c r="P6027" s="30" t="str">
        <f t="shared" si="1513"/>
        <v/>
      </c>
      <c r="Q6027" s="30" t="str">
        <f t="shared" si="1514"/>
        <v/>
      </c>
      <c r="R6027" s="36" t="str">
        <f t="shared" si="1515"/>
        <v/>
      </c>
      <c r="S6027" s="37" t="str">
        <f t="shared" si="1522"/>
        <v/>
      </c>
    </row>
    <row r="6028" spans="1:19">
      <c r="A6028" s="30" t="s">
        <v>125</v>
      </c>
      <c r="D6028" s="30" t="str">
        <f t="shared" si="1516"/>
        <v/>
      </c>
      <c r="E6028" s="30" t="str">
        <f t="shared" si="1520"/>
        <v/>
      </c>
      <c r="F6028" s="30" t="str">
        <f t="shared" si="1517"/>
        <v>HSBC Mutual Fund</v>
      </c>
      <c r="G6028" s="30" t="str">
        <f t="shared" si="1521"/>
        <v/>
      </c>
      <c r="H6028" s="30" t="str">
        <f t="shared" si="1518"/>
        <v/>
      </c>
      <c r="I6028" s="30" t="str">
        <f t="shared" si="1507"/>
        <v/>
      </c>
      <c r="J6028" s="35" t="str">
        <f t="shared" si="1519"/>
        <v/>
      </c>
      <c r="K6028" s="35" t="str">
        <f t="shared" si="1508"/>
        <v/>
      </c>
      <c r="L6028" s="30" t="str">
        <f t="shared" si="1509"/>
        <v/>
      </c>
      <c r="M6028" s="30" t="str">
        <f t="shared" si="1510"/>
        <v/>
      </c>
      <c r="N6028" s="30" t="str">
        <f t="shared" si="1511"/>
        <v/>
      </c>
      <c r="O6028" s="30" t="str">
        <f t="shared" si="1512"/>
        <v/>
      </c>
      <c r="P6028" s="30" t="str">
        <f t="shared" si="1513"/>
        <v/>
      </c>
      <c r="Q6028" s="30" t="str">
        <f t="shared" si="1514"/>
        <v/>
      </c>
      <c r="R6028" s="36" t="str">
        <f t="shared" si="1515"/>
        <v/>
      </c>
      <c r="S6028" s="37" t="str">
        <f t="shared" si="1522"/>
        <v/>
      </c>
    </row>
    <row r="6029" spans="1:19">
      <c r="A6029" s="30" t="s">
        <v>97</v>
      </c>
      <c r="D6029" s="30" t="str">
        <f t="shared" si="1516"/>
        <v/>
      </c>
      <c r="E6029" s="30" t="str">
        <f t="shared" si="1520"/>
        <v/>
      </c>
      <c r="F6029" s="30" t="str">
        <f t="shared" si="1517"/>
        <v xml:space="preserve"> </v>
      </c>
      <c r="G6029" s="30" t="str">
        <f t="shared" si="1521"/>
        <v/>
      </c>
      <c r="H6029" s="30" t="str">
        <f t="shared" si="1518"/>
        <v/>
      </c>
      <c r="I6029" s="30" t="str">
        <f t="shared" ref="I6029:I6092" si="1523">IF($D6029="","",G6029+LEN(H6029)+1)</f>
        <v/>
      </c>
      <c r="J6029" s="35" t="str">
        <f t="shared" si="1519"/>
        <v/>
      </c>
      <c r="K6029" s="35" t="str">
        <f t="shared" ref="K6029:K6092" si="1524">IF($D6029="","",I6029+LEN(J6029)+1)</f>
        <v/>
      </c>
      <c r="L6029" s="30" t="str">
        <f t="shared" ref="L6029:L6092" si="1525">IF($D6029="","",MID($A6029,K6029+1,SEARCH(";",$A6029,K6029+1)-K6029-1))</f>
        <v/>
      </c>
      <c r="M6029" s="30" t="str">
        <f t="shared" ref="M6029:M6092" si="1526">IF($D6029="","",K6029+LEN(L6029)+1)</f>
        <v/>
      </c>
      <c r="N6029" s="30" t="str">
        <f t="shared" ref="N6029:N6092" si="1527">IF($D6029="","",MID($A6029,M6029+1,SEARCH(";",$A6029,M6029+1)-M6029-1))</f>
        <v/>
      </c>
      <c r="O6029" s="30" t="str">
        <f t="shared" ref="O6029:O6092" si="1528">IF($D6029="","",M6029+LEN(N6029)+1)</f>
        <v/>
      </c>
      <c r="P6029" s="30" t="str">
        <f t="shared" ref="P6029:P6092" si="1529">IF($D6029="","",MID($A6029,O6029+1,SEARCH(";",$A6029,O6029+1)-O6029-1))</f>
        <v/>
      </c>
      <c r="Q6029" s="30" t="str">
        <f t="shared" ref="Q6029:Q6092" si="1530">IF($D6029="","",O6029+LEN(P6029)+1)</f>
        <v/>
      </c>
      <c r="R6029" s="36" t="str">
        <f t="shared" ref="R6029:R6092" si="1531">IF($D6029="","",MID($A6029,Q6029+1,15))</f>
        <v/>
      </c>
      <c r="S6029" s="37" t="str">
        <f t="shared" si="1522"/>
        <v/>
      </c>
    </row>
    <row r="6030" spans="1:19">
      <c r="A6030" s="30" t="s">
        <v>11344</v>
      </c>
      <c r="D6030" s="30" t="str">
        <f t="shared" si="1516"/>
        <v>118902</v>
      </c>
      <c r="E6030" s="30">
        <f t="shared" si="1520"/>
        <v>7</v>
      </c>
      <c r="F6030" s="30" t="str">
        <f t="shared" si="1517"/>
        <v>INF336L01BN7</v>
      </c>
      <c r="G6030" s="30">
        <f t="shared" si="1521"/>
        <v>20</v>
      </c>
      <c r="H6030" s="30" t="str">
        <f t="shared" si="1518"/>
        <v>-</v>
      </c>
      <c r="I6030" s="30">
        <f t="shared" si="1523"/>
        <v>22</v>
      </c>
      <c r="J6030" s="35" t="str">
        <f t="shared" si="1519"/>
        <v>HSBC Cash Fund -  Growth</v>
      </c>
      <c r="K6030" s="35">
        <f t="shared" si="1524"/>
        <v>47</v>
      </c>
      <c r="L6030" s="30" t="str">
        <f t="shared" si="1525"/>
        <v>1655.1606</v>
      </c>
      <c r="M6030" s="30">
        <f t="shared" si="1526"/>
        <v>57</v>
      </c>
      <c r="N6030" s="30" t="str">
        <f t="shared" si="1527"/>
        <v>1655.1606</v>
      </c>
      <c r="O6030" s="30">
        <f t="shared" si="1528"/>
        <v>67</v>
      </c>
      <c r="P6030" s="30" t="str">
        <f t="shared" si="1529"/>
        <v>1655.1606</v>
      </c>
      <c r="Q6030" s="30">
        <f t="shared" si="1530"/>
        <v>77</v>
      </c>
      <c r="R6030" s="36" t="str">
        <f t="shared" si="1531"/>
        <v>09-Aug-2017</v>
      </c>
      <c r="S6030" s="37">
        <f t="shared" si="1522"/>
        <v>1655.1605999999999</v>
      </c>
    </row>
    <row r="6031" spans="1:19">
      <c r="A6031" s="30" t="s">
        <v>11345</v>
      </c>
      <c r="D6031" s="30" t="str">
        <f t="shared" si="1516"/>
        <v>120038</v>
      </c>
      <c r="E6031" s="30">
        <f t="shared" si="1520"/>
        <v>7</v>
      </c>
      <c r="F6031" s="30" t="str">
        <f t="shared" si="1517"/>
        <v>INF336L01CC8</v>
      </c>
      <c r="G6031" s="30">
        <f t="shared" si="1521"/>
        <v>20</v>
      </c>
      <c r="H6031" s="30" t="str">
        <f t="shared" si="1518"/>
        <v>-</v>
      </c>
      <c r="I6031" s="30">
        <f t="shared" si="1523"/>
        <v>22</v>
      </c>
      <c r="J6031" s="35" t="str">
        <f t="shared" si="1519"/>
        <v>HSBC Cash Fund -  Growth Direct</v>
      </c>
      <c r="K6031" s="35">
        <f t="shared" si="1524"/>
        <v>54</v>
      </c>
      <c r="L6031" s="30" t="str">
        <f t="shared" si="1525"/>
        <v>1658.7999</v>
      </c>
      <c r="M6031" s="30">
        <f t="shared" si="1526"/>
        <v>64</v>
      </c>
      <c r="N6031" s="30" t="str">
        <f t="shared" si="1527"/>
        <v>1658.7999</v>
      </c>
      <c r="O6031" s="30">
        <f t="shared" si="1528"/>
        <v>74</v>
      </c>
      <c r="P6031" s="30" t="str">
        <f t="shared" si="1529"/>
        <v>1658.7999</v>
      </c>
      <c r="Q6031" s="30">
        <f t="shared" si="1530"/>
        <v>84</v>
      </c>
      <c r="R6031" s="36" t="str">
        <f t="shared" si="1531"/>
        <v>09-Aug-2017</v>
      </c>
      <c r="S6031" s="37">
        <f t="shared" si="1522"/>
        <v>1658.7999</v>
      </c>
    </row>
    <row r="6032" spans="1:19">
      <c r="A6032" s="30" t="s">
        <v>11346</v>
      </c>
      <c r="D6032" s="30" t="str">
        <f t="shared" si="1516"/>
        <v>118901</v>
      </c>
      <c r="E6032" s="30">
        <f t="shared" si="1520"/>
        <v>7</v>
      </c>
      <c r="F6032" s="30" t="str">
        <f t="shared" si="1517"/>
        <v>-</v>
      </c>
      <c r="G6032" s="30">
        <f t="shared" si="1521"/>
        <v>9</v>
      </c>
      <c r="H6032" s="30" t="str">
        <f t="shared" si="1518"/>
        <v>INF336L01BM9</v>
      </c>
      <c r="I6032" s="30">
        <f t="shared" si="1523"/>
        <v>22</v>
      </c>
      <c r="J6032" s="35" t="str">
        <f t="shared" si="1519"/>
        <v>HSBC Cash Fund - Daily Dividend</v>
      </c>
      <c r="K6032" s="35">
        <f t="shared" si="1524"/>
        <v>54</v>
      </c>
      <c r="L6032" s="30" t="str">
        <f t="shared" si="1525"/>
        <v>1000.56</v>
      </c>
      <c r="M6032" s="30">
        <f t="shared" si="1526"/>
        <v>62</v>
      </c>
      <c r="N6032" s="30" t="str">
        <f t="shared" si="1527"/>
        <v>1000.56</v>
      </c>
      <c r="O6032" s="30">
        <f t="shared" si="1528"/>
        <v>70</v>
      </c>
      <c r="P6032" s="30" t="str">
        <f t="shared" si="1529"/>
        <v>1000.56</v>
      </c>
      <c r="Q6032" s="30">
        <f t="shared" si="1530"/>
        <v>78</v>
      </c>
      <c r="R6032" s="36" t="str">
        <f t="shared" si="1531"/>
        <v>09-Aug-2017</v>
      </c>
      <c r="S6032" s="37">
        <f t="shared" si="1522"/>
        <v>1000.56</v>
      </c>
    </row>
    <row r="6033" spans="1:19">
      <c r="A6033" s="30" t="s">
        <v>11347</v>
      </c>
      <c r="D6033" s="30" t="str">
        <f t="shared" si="1516"/>
        <v>120037</v>
      </c>
      <c r="E6033" s="30">
        <f t="shared" si="1520"/>
        <v>7</v>
      </c>
      <c r="F6033" s="30" t="str">
        <f t="shared" si="1517"/>
        <v>-</v>
      </c>
      <c r="G6033" s="30">
        <f t="shared" si="1521"/>
        <v>9</v>
      </c>
      <c r="H6033" s="30" t="str">
        <f t="shared" si="1518"/>
        <v>INF336L01CB0</v>
      </c>
      <c r="I6033" s="30">
        <f t="shared" si="1523"/>
        <v>22</v>
      </c>
      <c r="J6033" s="35" t="str">
        <f t="shared" si="1519"/>
        <v>HSBC Cash Fund - Daily Dividend Direct</v>
      </c>
      <c r="K6033" s="35">
        <f t="shared" si="1524"/>
        <v>61</v>
      </c>
      <c r="L6033" s="30" t="str">
        <f t="shared" si="1525"/>
        <v>1000.56</v>
      </c>
      <c r="M6033" s="30">
        <f t="shared" si="1526"/>
        <v>69</v>
      </c>
      <c r="N6033" s="30" t="str">
        <f t="shared" si="1527"/>
        <v>1000.56</v>
      </c>
      <c r="O6033" s="30">
        <f t="shared" si="1528"/>
        <v>77</v>
      </c>
      <c r="P6033" s="30" t="str">
        <f t="shared" si="1529"/>
        <v>1000.56</v>
      </c>
      <c r="Q6033" s="30">
        <f t="shared" si="1530"/>
        <v>85</v>
      </c>
      <c r="R6033" s="36" t="str">
        <f t="shared" si="1531"/>
        <v>09-Aug-2017</v>
      </c>
      <c r="S6033" s="37">
        <f t="shared" si="1522"/>
        <v>1000.56</v>
      </c>
    </row>
    <row r="6034" spans="1:19">
      <c r="A6034" s="30" t="s">
        <v>443</v>
      </c>
      <c r="D6034" s="30" t="str">
        <f t="shared" si="1516"/>
        <v>101702</v>
      </c>
      <c r="E6034" s="30">
        <f t="shared" si="1520"/>
        <v>7</v>
      </c>
      <c r="F6034" s="30" t="str">
        <f t="shared" si="1517"/>
        <v>INF336L01305</v>
      </c>
      <c r="G6034" s="30">
        <f t="shared" si="1521"/>
        <v>20</v>
      </c>
      <c r="H6034" s="30" t="str">
        <f t="shared" si="1518"/>
        <v>INF336L01297</v>
      </c>
      <c r="I6034" s="30">
        <f t="shared" si="1523"/>
        <v>33</v>
      </c>
      <c r="J6034" s="35" t="str">
        <f t="shared" si="1519"/>
        <v>HSBC Cash Fund - Dividend - Monthly</v>
      </c>
      <c r="K6034" s="35">
        <f t="shared" si="1524"/>
        <v>69</v>
      </c>
      <c r="L6034" s="30" t="str">
        <f t="shared" si="1525"/>
        <v>10.0651</v>
      </c>
      <c r="M6034" s="30">
        <f t="shared" si="1526"/>
        <v>77</v>
      </c>
      <c r="N6034" s="30" t="str">
        <f t="shared" si="1527"/>
        <v>10.0651</v>
      </c>
      <c r="O6034" s="30">
        <f t="shared" si="1528"/>
        <v>85</v>
      </c>
      <c r="P6034" s="30" t="str">
        <f t="shared" si="1529"/>
        <v>10.0651</v>
      </c>
      <c r="Q6034" s="30">
        <f t="shared" si="1530"/>
        <v>93</v>
      </c>
      <c r="R6034" s="36" t="str">
        <f t="shared" si="1531"/>
        <v>28-Dec-2012</v>
      </c>
      <c r="S6034" s="37">
        <f t="shared" si="1522"/>
        <v>10.065099999999999</v>
      </c>
    </row>
    <row r="6035" spans="1:19">
      <c r="A6035" s="30" t="s">
        <v>444</v>
      </c>
      <c r="D6035" s="30" t="str">
        <f t="shared" si="1516"/>
        <v>101699</v>
      </c>
      <c r="E6035" s="30">
        <f t="shared" si="1520"/>
        <v>7</v>
      </c>
      <c r="F6035" s="30" t="str">
        <f t="shared" si="1517"/>
        <v>INF336L01339</v>
      </c>
      <c r="G6035" s="30">
        <f t="shared" si="1521"/>
        <v>20</v>
      </c>
      <c r="H6035" s="30" t="str">
        <f t="shared" si="1518"/>
        <v>-</v>
      </c>
      <c r="I6035" s="30">
        <f t="shared" si="1523"/>
        <v>22</v>
      </c>
      <c r="J6035" s="35" t="str">
        <f t="shared" si="1519"/>
        <v>HSBC Cash Fund - Growth</v>
      </c>
      <c r="K6035" s="35">
        <f t="shared" si="1524"/>
        <v>46</v>
      </c>
      <c r="L6035" s="30" t="str">
        <f t="shared" si="1525"/>
        <v>11.4467</v>
      </c>
      <c r="M6035" s="30">
        <f t="shared" si="1526"/>
        <v>54</v>
      </c>
      <c r="N6035" s="30" t="str">
        <f t="shared" si="1527"/>
        <v>11.4467</v>
      </c>
      <c r="O6035" s="30">
        <f t="shared" si="1528"/>
        <v>62</v>
      </c>
      <c r="P6035" s="30" t="str">
        <f t="shared" si="1529"/>
        <v>11.4467</v>
      </c>
      <c r="Q6035" s="30">
        <f t="shared" si="1530"/>
        <v>70</v>
      </c>
      <c r="R6035" s="36" t="str">
        <f t="shared" si="1531"/>
        <v>28-Dec-2012</v>
      </c>
      <c r="S6035" s="37">
        <f t="shared" si="1522"/>
        <v>11.4467</v>
      </c>
    </row>
    <row r="6036" spans="1:19">
      <c r="A6036" s="30" t="s">
        <v>445</v>
      </c>
      <c r="D6036" s="30" t="str">
        <f t="shared" si="1516"/>
        <v>101694</v>
      </c>
      <c r="E6036" s="30">
        <f t="shared" si="1520"/>
        <v>7</v>
      </c>
      <c r="F6036" s="30" t="str">
        <f t="shared" si="1517"/>
        <v>INF336L01370</v>
      </c>
      <c r="G6036" s="30">
        <f t="shared" si="1521"/>
        <v>20</v>
      </c>
      <c r="H6036" s="30" t="str">
        <f t="shared" si="1518"/>
        <v>INF336L01362</v>
      </c>
      <c r="I6036" s="30">
        <f t="shared" si="1523"/>
        <v>33</v>
      </c>
      <c r="J6036" s="35" t="str">
        <f t="shared" si="1519"/>
        <v>HSBC Cash Fund - Inst. - Dividend - Monthly</v>
      </c>
      <c r="K6036" s="35">
        <f t="shared" si="1524"/>
        <v>77</v>
      </c>
      <c r="L6036" s="30" t="str">
        <f t="shared" si="1525"/>
        <v>10.0000</v>
      </c>
      <c r="M6036" s="30">
        <f t="shared" si="1526"/>
        <v>85</v>
      </c>
      <c r="N6036" s="30" t="str">
        <f t="shared" si="1527"/>
        <v>10.0000</v>
      </c>
      <c r="O6036" s="30">
        <f t="shared" si="1528"/>
        <v>93</v>
      </c>
      <c r="P6036" s="30" t="str">
        <f t="shared" si="1529"/>
        <v>10.0000</v>
      </c>
      <c r="Q6036" s="30">
        <f t="shared" si="1530"/>
        <v>101</v>
      </c>
      <c r="R6036" s="36" t="str">
        <f t="shared" si="1531"/>
        <v>28-Dec-2012</v>
      </c>
      <c r="S6036" s="37">
        <f t="shared" si="1522"/>
        <v>10</v>
      </c>
    </row>
    <row r="6037" spans="1:19">
      <c r="A6037" s="30" t="s">
        <v>446</v>
      </c>
      <c r="D6037" s="30" t="str">
        <f t="shared" si="1516"/>
        <v>101691</v>
      </c>
      <c r="E6037" s="30">
        <f t="shared" si="1520"/>
        <v>7</v>
      </c>
      <c r="F6037" s="30" t="str">
        <f t="shared" si="1517"/>
        <v>INF336L01289</v>
      </c>
      <c r="G6037" s="30">
        <f t="shared" si="1521"/>
        <v>20</v>
      </c>
      <c r="H6037" s="30" t="str">
        <f t="shared" si="1518"/>
        <v>-</v>
      </c>
      <c r="I6037" s="30">
        <f t="shared" si="1523"/>
        <v>22</v>
      </c>
      <c r="J6037" s="35" t="str">
        <f t="shared" si="1519"/>
        <v>HSBC Cash Fund - Inst. - Growth</v>
      </c>
      <c r="K6037" s="35">
        <f t="shared" si="1524"/>
        <v>54</v>
      </c>
      <c r="L6037" s="30" t="str">
        <f t="shared" si="1525"/>
        <v>18.2843</v>
      </c>
      <c r="M6037" s="30">
        <f t="shared" si="1526"/>
        <v>62</v>
      </c>
      <c r="N6037" s="30" t="str">
        <f t="shared" si="1527"/>
        <v>18.2843</v>
      </c>
      <c r="O6037" s="30">
        <f t="shared" si="1528"/>
        <v>70</v>
      </c>
      <c r="P6037" s="30" t="str">
        <f t="shared" si="1529"/>
        <v>18.2843</v>
      </c>
      <c r="Q6037" s="30">
        <f t="shared" si="1530"/>
        <v>78</v>
      </c>
      <c r="R6037" s="36" t="str">
        <f t="shared" si="1531"/>
        <v>28-Dec-2012</v>
      </c>
      <c r="S6037" s="37">
        <f t="shared" si="1522"/>
        <v>18.284300000000002</v>
      </c>
    </row>
    <row r="6038" spans="1:19">
      <c r="A6038" s="30" t="s">
        <v>11348</v>
      </c>
      <c r="D6038" s="30" t="str">
        <f t="shared" si="1516"/>
        <v>118910</v>
      </c>
      <c r="E6038" s="30">
        <f t="shared" si="1520"/>
        <v>7</v>
      </c>
      <c r="F6038" s="30" t="str">
        <f t="shared" si="1517"/>
        <v>INF336L01BT4</v>
      </c>
      <c r="G6038" s="30">
        <f t="shared" si="1521"/>
        <v>20</v>
      </c>
      <c r="H6038" s="30" t="str">
        <f t="shared" si="1518"/>
        <v>-</v>
      </c>
      <c r="I6038" s="30">
        <f t="shared" si="1523"/>
        <v>22</v>
      </c>
      <c r="J6038" s="35" t="str">
        <f t="shared" si="1519"/>
        <v>HSBC Cash Fund - Institutional Plan - Growth</v>
      </c>
      <c r="K6038" s="35">
        <f t="shared" si="1524"/>
        <v>67</v>
      </c>
      <c r="L6038" s="30" t="str">
        <f t="shared" si="1525"/>
        <v>2612.854</v>
      </c>
      <c r="M6038" s="30">
        <f t="shared" si="1526"/>
        <v>76</v>
      </c>
      <c r="N6038" s="30" t="str">
        <f t="shared" si="1527"/>
        <v>2612.854</v>
      </c>
      <c r="O6038" s="30">
        <f t="shared" si="1528"/>
        <v>85</v>
      </c>
      <c r="P6038" s="30" t="str">
        <f t="shared" si="1529"/>
        <v>2612.854</v>
      </c>
      <c r="Q6038" s="30">
        <f t="shared" si="1530"/>
        <v>94</v>
      </c>
      <c r="R6038" s="36" t="str">
        <f t="shared" si="1531"/>
        <v>09-Aug-2017</v>
      </c>
      <c r="S6038" s="37">
        <f t="shared" si="1522"/>
        <v>2612.8539999999998</v>
      </c>
    </row>
    <row r="6039" spans="1:19">
      <c r="A6039" s="30" t="s">
        <v>11349</v>
      </c>
      <c r="D6039" s="30" t="str">
        <f t="shared" si="1516"/>
        <v>118903</v>
      </c>
      <c r="E6039" s="30">
        <f t="shared" si="1520"/>
        <v>7</v>
      </c>
      <c r="F6039" s="30" t="str">
        <f t="shared" si="1517"/>
        <v>INF336L01BP2</v>
      </c>
      <c r="G6039" s="30">
        <f t="shared" si="1521"/>
        <v>20</v>
      </c>
      <c r="H6039" s="30" t="str">
        <f t="shared" si="1518"/>
        <v>INF336L01BO5</v>
      </c>
      <c r="I6039" s="30">
        <f t="shared" si="1523"/>
        <v>33</v>
      </c>
      <c r="J6039" s="35" t="str">
        <f t="shared" si="1519"/>
        <v>HSBC Cash Fund - Monthly Dividend</v>
      </c>
      <c r="K6039" s="35">
        <f t="shared" si="1524"/>
        <v>67</v>
      </c>
      <c r="L6039" s="30" t="str">
        <f t="shared" si="1525"/>
        <v>1002.9368</v>
      </c>
      <c r="M6039" s="30">
        <f t="shared" si="1526"/>
        <v>77</v>
      </c>
      <c r="N6039" s="30" t="str">
        <f t="shared" si="1527"/>
        <v>1002.9368</v>
      </c>
      <c r="O6039" s="30">
        <f t="shared" si="1528"/>
        <v>87</v>
      </c>
      <c r="P6039" s="30" t="str">
        <f t="shared" si="1529"/>
        <v>1002.9368</v>
      </c>
      <c r="Q6039" s="30">
        <f t="shared" si="1530"/>
        <v>97</v>
      </c>
      <c r="R6039" s="36" t="str">
        <f t="shared" si="1531"/>
        <v>09-Aug-2017</v>
      </c>
      <c r="S6039" s="37">
        <f t="shared" si="1522"/>
        <v>1002.9367999999999</v>
      </c>
    </row>
    <row r="6040" spans="1:19">
      <c r="A6040" s="30" t="s">
        <v>11350</v>
      </c>
      <c r="D6040" s="30" t="str">
        <f t="shared" si="1516"/>
        <v>120039</v>
      </c>
      <c r="E6040" s="30">
        <f t="shared" si="1520"/>
        <v>7</v>
      </c>
      <c r="F6040" s="30" t="str">
        <f t="shared" si="1517"/>
        <v>INF336L01BZ1</v>
      </c>
      <c r="G6040" s="30">
        <f t="shared" si="1521"/>
        <v>20</v>
      </c>
      <c r="H6040" s="30" t="str">
        <f t="shared" si="1518"/>
        <v>INF336L01CA2</v>
      </c>
      <c r="I6040" s="30">
        <f t="shared" si="1523"/>
        <v>33</v>
      </c>
      <c r="J6040" s="35" t="str">
        <f t="shared" si="1519"/>
        <v>HSBC Cash Fund - Monthly Dividend Direct</v>
      </c>
      <c r="K6040" s="35">
        <f t="shared" si="1524"/>
        <v>74</v>
      </c>
      <c r="L6040" s="30" t="str">
        <f t="shared" si="1525"/>
        <v>1011.3662</v>
      </c>
      <c r="M6040" s="30">
        <f t="shared" si="1526"/>
        <v>84</v>
      </c>
      <c r="N6040" s="30" t="str">
        <f t="shared" si="1527"/>
        <v>1011.3662</v>
      </c>
      <c r="O6040" s="30">
        <f t="shared" si="1528"/>
        <v>94</v>
      </c>
      <c r="P6040" s="30" t="str">
        <f t="shared" si="1529"/>
        <v>1011.3662</v>
      </c>
      <c r="Q6040" s="30">
        <f t="shared" si="1530"/>
        <v>104</v>
      </c>
      <c r="R6040" s="36" t="str">
        <f t="shared" si="1531"/>
        <v>09-Aug-2017</v>
      </c>
      <c r="S6040" s="37">
        <f t="shared" si="1522"/>
        <v>1011.3662</v>
      </c>
    </row>
    <row r="6041" spans="1:19">
      <c r="A6041" s="30" t="s">
        <v>447</v>
      </c>
      <c r="D6041" s="30" t="str">
        <f t="shared" si="1516"/>
        <v>101696</v>
      </c>
      <c r="E6041" s="30">
        <f t="shared" si="1520"/>
        <v>7</v>
      </c>
      <c r="F6041" s="30" t="str">
        <f t="shared" si="1517"/>
        <v>INF336L01271</v>
      </c>
      <c r="G6041" s="30">
        <f t="shared" si="1521"/>
        <v>20</v>
      </c>
      <c r="H6041" s="30" t="str">
        <f t="shared" si="1518"/>
        <v>-</v>
      </c>
      <c r="I6041" s="30">
        <f t="shared" si="1523"/>
        <v>22</v>
      </c>
      <c r="J6041" s="35" t="str">
        <f t="shared" si="1519"/>
        <v>HSBC Cash Fund - Regular - Growth</v>
      </c>
      <c r="K6041" s="35">
        <f t="shared" si="1524"/>
        <v>56</v>
      </c>
      <c r="L6041" s="30" t="str">
        <f t="shared" si="1525"/>
        <v>17.9770</v>
      </c>
      <c r="M6041" s="30">
        <f t="shared" si="1526"/>
        <v>64</v>
      </c>
      <c r="N6041" s="30" t="str">
        <f t="shared" si="1527"/>
        <v>17.9770</v>
      </c>
      <c r="O6041" s="30">
        <f t="shared" si="1528"/>
        <v>72</v>
      </c>
      <c r="P6041" s="30" t="str">
        <f t="shared" si="1529"/>
        <v>17.9770</v>
      </c>
      <c r="Q6041" s="30">
        <f t="shared" si="1530"/>
        <v>80</v>
      </c>
      <c r="R6041" s="36" t="str">
        <f t="shared" si="1531"/>
        <v>28-Dec-2012</v>
      </c>
      <c r="S6041" s="37">
        <f t="shared" si="1522"/>
        <v>17.977</v>
      </c>
    </row>
    <row r="6042" spans="1:19">
      <c r="A6042" s="30" t="s">
        <v>11351</v>
      </c>
      <c r="D6042" s="30" t="str">
        <f t="shared" si="1516"/>
        <v>118908</v>
      </c>
      <c r="E6042" s="30">
        <f t="shared" si="1520"/>
        <v>7</v>
      </c>
      <c r="F6042" s="30" t="str">
        <f t="shared" si="1517"/>
        <v>-</v>
      </c>
      <c r="G6042" s="30">
        <f t="shared" si="1521"/>
        <v>9</v>
      </c>
      <c r="H6042" s="30" t="str">
        <f t="shared" si="1518"/>
        <v>INF336L01BR8</v>
      </c>
      <c r="I6042" s="30">
        <f t="shared" si="1523"/>
        <v>22</v>
      </c>
      <c r="J6042" s="35" t="str">
        <f t="shared" si="1519"/>
        <v>HSBC Cash Fund - Regular - Weekly Dividend</v>
      </c>
      <c r="K6042" s="35">
        <f t="shared" si="1524"/>
        <v>65</v>
      </c>
      <c r="L6042" s="30" t="str">
        <f t="shared" si="1525"/>
        <v>1001.7264</v>
      </c>
      <c r="M6042" s="30">
        <f t="shared" si="1526"/>
        <v>75</v>
      </c>
      <c r="N6042" s="30" t="str">
        <f t="shared" si="1527"/>
        <v>1001.7264</v>
      </c>
      <c r="O6042" s="30">
        <f t="shared" si="1528"/>
        <v>85</v>
      </c>
      <c r="P6042" s="30" t="str">
        <f t="shared" si="1529"/>
        <v>1001.7264</v>
      </c>
      <c r="Q6042" s="30">
        <f t="shared" si="1530"/>
        <v>95</v>
      </c>
      <c r="R6042" s="36" t="str">
        <f t="shared" si="1531"/>
        <v>09-Aug-2017</v>
      </c>
      <c r="S6042" s="37">
        <f t="shared" si="1522"/>
        <v>1001.7264</v>
      </c>
    </row>
    <row r="6043" spans="1:19">
      <c r="A6043" s="30" t="s">
        <v>11352</v>
      </c>
      <c r="D6043" s="30" t="str">
        <f t="shared" si="1516"/>
        <v>118906</v>
      </c>
      <c r="E6043" s="30">
        <f t="shared" si="1520"/>
        <v>7</v>
      </c>
      <c r="F6043" s="30" t="str">
        <f t="shared" si="1517"/>
        <v>INF336L01BK3</v>
      </c>
      <c r="G6043" s="30">
        <f t="shared" si="1521"/>
        <v>20</v>
      </c>
      <c r="H6043" s="30" t="str">
        <f t="shared" si="1518"/>
        <v>-</v>
      </c>
      <c r="I6043" s="30">
        <f t="shared" si="1523"/>
        <v>22</v>
      </c>
      <c r="J6043" s="35" t="str">
        <f t="shared" si="1519"/>
        <v>HSBC Cash Fund - Regular- Dividend</v>
      </c>
      <c r="K6043" s="35">
        <f t="shared" si="1524"/>
        <v>57</v>
      </c>
      <c r="L6043" s="30" t="str">
        <f t="shared" si="1525"/>
        <v>1019.3</v>
      </c>
      <c r="M6043" s="30">
        <f t="shared" si="1526"/>
        <v>64</v>
      </c>
      <c r="N6043" s="30" t="str">
        <f t="shared" si="1527"/>
        <v>1019.3</v>
      </c>
      <c r="O6043" s="30">
        <f t="shared" si="1528"/>
        <v>71</v>
      </c>
      <c r="P6043" s="30" t="str">
        <f t="shared" si="1529"/>
        <v>1019.3</v>
      </c>
      <c r="Q6043" s="30">
        <f t="shared" si="1530"/>
        <v>78</v>
      </c>
      <c r="R6043" s="36" t="str">
        <f t="shared" si="1531"/>
        <v>09-Aug-2017</v>
      </c>
      <c r="S6043" s="37">
        <f t="shared" si="1522"/>
        <v>1019.3</v>
      </c>
    </row>
    <row r="6044" spans="1:19">
      <c r="A6044" s="30" t="s">
        <v>11353</v>
      </c>
      <c r="D6044" s="30" t="str">
        <f t="shared" si="1516"/>
        <v>139238</v>
      </c>
      <c r="E6044" s="30">
        <f t="shared" si="1520"/>
        <v>7</v>
      </c>
      <c r="F6044" s="30" t="str">
        <f t="shared" si="1517"/>
        <v>-</v>
      </c>
      <c r="G6044" s="30">
        <f t="shared" si="1521"/>
        <v>9</v>
      </c>
      <c r="H6044" s="30" t="str">
        <f t="shared" si="1518"/>
        <v>-</v>
      </c>
      <c r="I6044" s="30">
        <f t="shared" si="1523"/>
        <v>11</v>
      </c>
      <c r="J6044" s="35" t="str">
        <f t="shared" si="1519"/>
        <v>HSBC Cash Fund - Unclaimed Dividend Above 3 years</v>
      </c>
      <c r="K6044" s="35">
        <f t="shared" si="1524"/>
        <v>61</v>
      </c>
      <c r="L6044" s="30" t="str">
        <f t="shared" si="1525"/>
        <v>1000</v>
      </c>
      <c r="M6044" s="30">
        <f t="shared" si="1526"/>
        <v>66</v>
      </c>
      <c r="N6044" s="30" t="str">
        <f t="shared" si="1527"/>
        <v>1000</v>
      </c>
      <c r="O6044" s="30">
        <f t="shared" si="1528"/>
        <v>71</v>
      </c>
      <c r="P6044" s="30" t="str">
        <f t="shared" si="1529"/>
        <v>1000</v>
      </c>
      <c r="Q6044" s="30">
        <f t="shared" si="1530"/>
        <v>76</v>
      </c>
      <c r="R6044" s="36" t="str">
        <f t="shared" si="1531"/>
        <v>09-Aug-2017</v>
      </c>
      <c r="S6044" s="37">
        <f t="shared" si="1522"/>
        <v>1000</v>
      </c>
    </row>
    <row r="6045" spans="1:19">
      <c r="A6045" s="30" t="s">
        <v>11354</v>
      </c>
      <c r="D6045" s="30" t="str">
        <f t="shared" si="1516"/>
        <v>139237</v>
      </c>
      <c r="E6045" s="30">
        <f t="shared" si="1520"/>
        <v>7</v>
      </c>
      <c r="F6045" s="30" t="str">
        <f t="shared" si="1517"/>
        <v>-</v>
      </c>
      <c r="G6045" s="30">
        <f t="shared" si="1521"/>
        <v>9</v>
      </c>
      <c r="H6045" s="30" t="str">
        <f t="shared" si="1518"/>
        <v>-</v>
      </c>
      <c r="I6045" s="30">
        <f t="shared" si="1523"/>
        <v>11</v>
      </c>
      <c r="J6045" s="35" t="str">
        <f t="shared" si="1519"/>
        <v>HSBC Cash Fund - Unclaimed Dividend Below 3 years</v>
      </c>
      <c r="K6045" s="35">
        <f t="shared" si="1524"/>
        <v>61</v>
      </c>
      <c r="L6045" s="30" t="str">
        <f t="shared" si="1525"/>
        <v>1090.9598</v>
      </c>
      <c r="M6045" s="30">
        <f t="shared" si="1526"/>
        <v>71</v>
      </c>
      <c r="N6045" s="30" t="str">
        <f t="shared" si="1527"/>
        <v>1090.9598</v>
      </c>
      <c r="O6045" s="30">
        <f t="shared" si="1528"/>
        <v>81</v>
      </c>
      <c r="P6045" s="30" t="str">
        <f t="shared" si="1529"/>
        <v>1090.9598</v>
      </c>
      <c r="Q6045" s="30">
        <f t="shared" si="1530"/>
        <v>91</v>
      </c>
      <c r="R6045" s="36" t="str">
        <f t="shared" si="1531"/>
        <v>09-Aug-2017</v>
      </c>
      <c r="S6045" s="37">
        <f t="shared" si="1522"/>
        <v>1090.9598000000001</v>
      </c>
    </row>
    <row r="6046" spans="1:19">
      <c r="A6046" s="30" t="s">
        <v>11355</v>
      </c>
      <c r="D6046" s="30" t="str">
        <f t="shared" si="1516"/>
        <v>139239</v>
      </c>
      <c r="E6046" s="30">
        <f t="shared" si="1520"/>
        <v>7</v>
      </c>
      <c r="F6046" s="30" t="str">
        <f t="shared" si="1517"/>
        <v>-</v>
      </c>
      <c r="G6046" s="30">
        <f t="shared" si="1521"/>
        <v>9</v>
      </c>
      <c r="H6046" s="30" t="str">
        <f t="shared" si="1518"/>
        <v>-</v>
      </c>
      <c r="I6046" s="30">
        <f t="shared" si="1523"/>
        <v>11</v>
      </c>
      <c r="J6046" s="35" t="str">
        <f t="shared" si="1519"/>
        <v>HSBC Cash Fund - Unclaimed Redemption Above 3 years</v>
      </c>
      <c r="K6046" s="35">
        <f t="shared" si="1524"/>
        <v>63</v>
      </c>
      <c r="L6046" s="30" t="str">
        <f t="shared" si="1525"/>
        <v>1000</v>
      </c>
      <c r="M6046" s="30">
        <f t="shared" si="1526"/>
        <v>68</v>
      </c>
      <c r="N6046" s="30" t="str">
        <f t="shared" si="1527"/>
        <v>1000</v>
      </c>
      <c r="O6046" s="30">
        <f t="shared" si="1528"/>
        <v>73</v>
      </c>
      <c r="P6046" s="30" t="str">
        <f t="shared" si="1529"/>
        <v>1000</v>
      </c>
      <c r="Q6046" s="30">
        <f t="shared" si="1530"/>
        <v>78</v>
      </c>
      <c r="R6046" s="36" t="str">
        <f t="shared" si="1531"/>
        <v>09-Aug-2017</v>
      </c>
      <c r="S6046" s="37">
        <f t="shared" si="1522"/>
        <v>1000</v>
      </c>
    </row>
    <row r="6047" spans="1:19">
      <c r="A6047" s="30" t="s">
        <v>11356</v>
      </c>
      <c r="D6047" s="30" t="str">
        <f t="shared" si="1516"/>
        <v>139240</v>
      </c>
      <c r="E6047" s="30">
        <f t="shared" si="1520"/>
        <v>7</v>
      </c>
      <c r="F6047" s="30" t="str">
        <f t="shared" si="1517"/>
        <v>-</v>
      </c>
      <c r="G6047" s="30">
        <f t="shared" si="1521"/>
        <v>9</v>
      </c>
      <c r="H6047" s="30" t="str">
        <f t="shared" si="1518"/>
        <v>-</v>
      </c>
      <c r="I6047" s="30">
        <f t="shared" si="1523"/>
        <v>11</v>
      </c>
      <c r="J6047" s="35" t="str">
        <f t="shared" si="1519"/>
        <v>HSBC Cash Fund - Unclaimed Redemption Below 3 years</v>
      </c>
      <c r="K6047" s="35">
        <f t="shared" si="1524"/>
        <v>63</v>
      </c>
      <c r="L6047" s="30" t="str">
        <f t="shared" si="1525"/>
        <v>1090.9598</v>
      </c>
      <c r="M6047" s="30">
        <f t="shared" si="1526"/>
        <v>73</v>
      </c>
      <c r="N6047" s="30" t="str">
        <f t="shared" si="1527"/>
        <v>1090.9598</v>
      </c>
      <c r="O6047" s="30">
        <f t="shared" si="1528"/>
        <v>83</v>
      </c>
      <c r="P6047" s="30" t="str">
        <f t="shared" si="1529"/>
        <v>1090.9598</v>
      </c>
      <c r="Q6047" s="30">
        <f t="shared" si="1530"/>
        <v>93</v>
      </c>
      <c r="R6047" s="36" t="str">
        <f t="shared" si="1531"/>
        <v>09-Aug-2017</v>
      </c>
      <c r="S6047" s="37">
        <f t="shared" si="1522"/>
        <v>1090.9598000000001</v>
      </c>
    </row>
    <row r="6048" spans="1:19">
      <c r="A6048" s="30" t="s">
        <v>11357</v>
      </c>
      <c r="D6048" s="30" t="str">
        <f t="shared" si="1516"/>
        <v>118904</v>
      </c>
      <c r="E6048" s="30">
        <f t="shared" si="1520"/>
        <v>7</v>
      </c>
      <c r="F6048" s="30" t="str">
        <f t="shared" si="1517"/>
        <v>INF336L01LJ4</v>
      </c>
      <c r="G6048" s="30">
        <f t="shared" si="1521"/>
        <v>20</v>
      </c>
      <c r="H6048" s="30" t="str">
        <f t="shared" si="1518"/>
        <v>INF336L01BQ0</v>
      </c>
      <c r="I6048" s="30">
        <f t="shared" si="1523"/>
        <v>33</v>
      </c>
      <c r="J6048" s="35" t="str">
        <f t="shared" si="1519"/>
        <v>HSBC Cash Fund - Weekly Dividend</v>
      </c>
      <c r="K6048" s="35">
        <f t="shared" si="1524"/>
        <v>66</v>
      </c>
      <c r="L6048" s="30" t="str">
        <f t="shared" si="1525"/>
        <v>1110.6965</v>
      </c>
      <c r="M6048" s="30">
        <f t="shared" si="1526"/>
        <v>76</v>
      </c>
      <c r="N6048" s="30" t="str">
        <f t="shared" si="1527"/>
        <v>1110.6965</v>
      </c>
      <c r="O6048" s="30">
        <f t="shared" si="1528"/>
        <v>86</v>
      </c>
      <c r="P6048" s="30" t="str">
        <f t="shared" si="1529"/>
        <v>1110.6965</v>
      </c>
      <c r="Q6048" s="30">
        <f t="shared" si="1530"/>
        <v>96</v>
      </c>
      <c r="R6048" s="36" t="str">
        <f t="shared" si="1531"/>
        <v>09-Aug-2017</v>
      </c>
      <c r="S6048" s="37">
        <f t="shared" si="1522"/>
        <v>1110.6965</v>
      </c>
    </row>
    <row r="6049" spans="1:19">
      <c r="A6049" s="30" t="s">
        <v>11358</v>
      </c>
      <c r="D6049" s="30" t="str">
        <f t="shared" si="1516"/>
        <v>120040</v>
      </c>
      <c r="E6049" s="30">
        <f t="shared" si="1520"/>
        <v>7</v>
      </c>
      <c r="F6049" s="30" t="str">
        <f t="shared" si="1517"/>
        <v>INF336L01LK2</v>
      </c>
      <c r="G6049" s="30">
        <f t="shared" si="1521"/>
        <v>20</v>
      </c>
      <c r="H6049" s="30" t="str">
        <f t="shared" si="1518"/>
        <v>INF336L01CD6</v>
      </c>
      <c r="I6049" s="30">
        <f t="shared" si="1523"/>
        <v>33</v>
      </c>
      <c r="J6049" s="35" t="str">
        <f t="shared" si="1519"/>
        <v>HSBC Cash Fund - Weekly Dividend Direct</v>
      </c>
      <c r="K6049" s="35">
        <f t="shared" si="1524"/>
        <v>73</v>
      </c>
      <c r="L6049" s="30" t="str">
        <f t="shared" si="1525"/>
        <v>1110.6995</v>
      </c>
      <c r="M6049" s="30">
        <f t="shared" si="1526"/>
        <v>83</v>
      </c>
      <c r="N6049" s="30" t="str">
        <f t="shared" si="1527"/>
        <v>1110.6995</v>
      </c>
      <c r="O6049" s="30">
        <f t="shared" si="1528"/>
        <v>93</v>
      </c>
      <c r="P6049" s="30" t="str">
        <f t="shared" si="1529"/>
        <v>1110.6995</v>
      </c>
      <c r="Q6049" s="30">
        <f t="shared" si="1530"/>
        <v>103</v>
      </c>
      <c r="R6049" s="36" t="str">
        <f t="shared" si="1531"/>
        <v>09-Aug-2017</v>
      </c>
      <c r="S6049" s="37">
        <f t="shared" si="1522"/>
        <v>1110.6994999999999</v>
      </c>
    </row>
    <row r="6050" spans="1:19">
      <c r="A6050" s="30" t="s">
        <v>11359</v>
      </c>
      <c r="D6050" s="30" t="str">
        <f t="shared" si="1516"/>
        <v>118909</v>
      </c>
      <c r="E6050" s="30">
        <f t="shared" si="1520"/>
        <v>7</v>
      </c>
      <c r="F6050" s="30" t="str">
        <f t="shared" si="1517"/>
        <v>-</v>
      </c>
      <c r="G6050" s="30">
        <f t="shared" si="1521"/>
        <v>9</v>
      </c>
      <c r="H6050" s="30" t="str">
        <f t="shared" si="1518"/>
        <v>INF336L01BS6</v>
      </c>
      <c r="I6050" s="30">
        <f t="shared" si="1523"/>
        <v>22</v>
      </c>
      <c r="J6050" s="35" t="str">
        <f t="shared" si="1519"/>
        <v>HSBC Cash Fund-Institutional Plan - Daily Dividend</v>
      </c>
      <c r="K6050" s="35">
        <f t="shared" si="1524"/>
        <v>73</v>
      </c>
      <c r="L6050" s="30" t="str">
        <f t="shared" si="1525"/>
        <v>1230.2692</v>
      </c>
      <c r="M6050" s="30">
        <f t="shared" si="1526"/>
        <v>83</v>
      </c>
      <c r="N6050" s="30" t="str">
        <f t="shared" si="1527"/>
        <v>1230.2692</v>
      </c>
      <c r="O6050" s="30">
        <f t="shared" si="1528"/>
        <v>93</v>
      </c>
      <c r="P6050" s="30" t="str">
        <f t="shared" si="1529"/>
        <v>1230.2692</v>
      </c>
      <c r="Q6050" s="30">
        <f t="shared" si="1530"/>
        <v>103</v>
      </c>
      <c r="R6050" s="36" t="str">
        <f t="shared" si="1531"/>
        <v>09-Aug-2017</v>
      </c>
      <c r="S6050" s="37">
        <f t="shared" si="1522"/>
        <v>1230.2692</v>
      </c>
    </row>
    <row r="6051" spans="1:19">
      <c r="A6051" s="30" t="s">
        <v>11360</v>
      </c>
      <c r="D6051" s="30" t="str">
        <f t="shared" si="1516"/>
        <v>118907</v>
      </c>
      <c r="E6051" s="30">
        <f t="shared" si="1520"/>
        <v>7</v>
      </c>
      <c r="F6051" s="30" t="str">
        <f t="shared" si="1517"/>
        <v>INF336L01BL1</v>
      </c>
      <c r="G6051" s="30">
        <f t="shared" si="1521"/>
        <v>20</v>
      </c>
      <c r="H6051" s="30" t="str">
        <f t="shared" si="1518"/>
        <v>-</v>
      </c>
      <c r="I6051" s="30">
        <f t="shared" si="1523"/>
        <v>22</v>
      </c>
      <c r="J6051" s="35" t="str">
        <f t="shared" si="1519"/>
        <v>HSBC Cash Fund-Regular-Growth</v>
      </c>
      <c r="K6051" s="35">
        <f t="shared" si="1524"/>
        <v>52</v>
      </c>
      <c r="L6051" s="30" t="str">
        <f t="shared" si="1525"/>
        <v>2493.0393</v>
      </c>
      <c r="M6051" s="30">
        <f t="shared" si="1526"/>
        <v>62</v>
      </c>
      <c r="N6051" s="30" t="str">
        <f t="shared" si="1527"/>
        <v>2493.0393</v>
      </c>
      <c r="O6051" s="30">
        <f t="shared" si="1528"/>
        <v>72</v>
      </c>
      <c r="P6051" s="30" t="str">
        <f t="shared" si="1529"/>
        <v>2493.0393</v>
      </c>
      <c r="Q6051" s="30">
        <f t="shared" si="1530"/>
        <v>82</v>
      </c>
      <c r="R6051" s="36" t="str">
        <f t="shared" si="1531"/>
        <v>09-Aug-2017</v>
      </c>
      <c r="S6051" s="37">
        <f t="shared" si="1522"/>
        <v>2493.0392999999999</v>
      </c>
    </row>
    <row r="6052" spans="1:19">
      <c r="A6052" s="30" t="s">
        <v>97</v>
      </c>
      <c r="D6052" s="30" t="str">
        <f t="shared" si="1516"/>
        <v/>
      </c>
      <c r="E6052" s="30" t="str">
        <f t="shared" si="1520"/>
        <v/>
      </c>
      <c r="F6052" s="30" t="str">
        <f t="shared" si="1517"/>
        <v xml:space="preserve"> </v>
      </c>
      <c r="G6052" s="30" t="str">
        <f t="shared" si="1521"/>
        <v/>
      </c>
      <c r="H6052" s="30" t="str">
        <f t="shared" si="1518"/>
        <v/>
      </c>
      <c r="I6052" s="30" t="str">
        <f t="shared" si="1523"/>
        <v/>
      </c>
      <c r="J6052" s="35" t="str">
        <f t="shared" si="1519"/>
        <v/>
      </c>
      <c r="K6052" s="35" t="str">
        <f t="shared" si="1524"/>
        <v/>
      </c>
      <c r="L6052" s="30" t="str">
        <f t="shared" si="1525"/>
        <v/>
      </c>
      <c r="M6052" s="30" t="str">
        <f t="shared" si="1526"/>
        <v/>
      </c>
      <c r="N6052" s="30" t="str">
        <f t="shared" si="1527"/>
        <v/>
      </c>
      <c r="O6052" s="30" t="str">
        <f t="shared" si="1528"/>
        <v/>
      </c>
      <c r="P6052" s="30" t="str">
        <f t="shared" si="1529"/>
        <v/>
      </c>
      <c r="Q6052" s="30" t="str">
        <f t="shared" si="1530"/>
        <v/>
      </c>
      <c r="R6052" s="36" t="str">
        <f t="shared" si="1531"/>
        <v/>
      </c>
      <c r="S6052" s="37" t="str">
        <f t="shared" si="1522"/>
        <v/>
      </c>
    </row>
    <row r="6053" spans="1:19">
      <c r="A6053" s="30" t="s">
        <v>108</v>
      </c>
      <c r="D6053" s="30" t="str">
        <f t="shared" si="1516"/>
        <v/>
      </c>
      <c r="E6053" s="30" t="str">
        <f t="shared" si="1520"/>
        <v/>
      </c>
      <c r="F6053" s="30" t="str">
        <f t="shared" si="1517"/>
        <v>ICICI Prudential Mutual Fund</v>
      </c>
      <c r="G6053" s="30" t="str">
        <f t="shared" si="1521"/>
        <v/>
      </c>
      <c r="H6053" s="30" t="str">
        <f t="shared" si="1518"/>
        <v/>
      </c>
      <c r="I6053" s="30" t="str">
        <f t="shared" si="1523"/>
        <v/>
      </c>
      <c r="J6053" s="35" t="str">
        <f t="shared" si="1519"/>
        <v/>
      </c>
      <c r="K6053" s="35" t="str">
        <f t="shared" si="1524"/>
        <v/>
      </c>
      <c r="L6053" s="30" t="str">
        <f t="shared" si="1525"/>
        <v/>
      </c>
      <c r="M6053" s="30" t="str">
        <f t="shared" si="1526"/>
        <v/>
      </c>
      <c r="N6053" s="30" t="str">
        <f t="shared" si="1527"/>
        <v/>
      </c>
      <c r="O6053" s="30" t="str">
        <f t="shared" si="1528"/>
        <v/>
      </c>
      <c r="P6053" s="30" t="str">
        <f t="shared" si="1529"/>
        <v/>
      </c>
      <c r="Q6053" s="30" t="str">
        <f t="shared" si="1530"/>
        <v/>
      </c>
      <c r="R6053" s="36" t="str">
        <f t="shared" si="1531"/>
        <v/>
      </c>
      <c r="S6053" s="37" t="str">
        <f t="shared" si="1522"/>
        <v/>
      </c>
    </row>
    <row r="6054" spans="1:19">
      <c r="A6054" s="30" t="s">
        <v>97</v>
      </c>
      <c r="D6054" s="30" t="str">
        <f t="shared" si="1516"/>
        <v/>
      </c>
      <c r="E6054" s="30" t="str">
        <f t="shared" si="1520"/>
        <v/>
      </c>
      <c r="F6054" s="30" t="str">
        <f t="shared" si="1517"/>
        <v xml:space="preserve"> </v>
      </c>
      <c r="G6054" s="30" t="str">
        <f t="shared" si="1521"/>
        <v/>
      </c>
      <c r="H6054" s="30" t="str">
        <f t="shared" si="1518"/>
        <v/>
      </c>
      <c r="I6054" s="30" t="str">
        <f t="shared" si="1523"/>
        <v/>
      </c>
      <c r="J6054" s="35" t="str">
        <f t="shared" si="1519"/>
        <v/>
      </c>
      <c r="K6054" s="35" t="str">
        <f t="shared" si="1524"/>
        <v/>
      </c>
      <c r="L6054" s="30" t="str">
        <f t="shared" si="1525"/>
        <v/>
      </c>
      <c r="M6054" s="30" t="str">
        <f t="shared" si="1526"/>
        <v/>
      </c>
      <c r="N6054" s="30" t="str">
        <f t="shared" si="1527"/>
        <v/>
      </c>
      <c r="O6054" s="30" t="str">
        <f t="shared" si="1528"/>
        <v/>
      </c>
      <c r="P6054" s="30" t="str">
        <f t="shared" si="1529"/>
        <v/>
      </c>
      <c r="Q6054" s="30" t="str">
        <f t="shared" si="1530"/>
        <v/>
      </c>
      <c r="R6054" s="36" t="str">
        <f t="shared" si="1531"/>
        <v/>
      </c>
      <c r="S6054" s="37" t="str">
        <f t="shared" si="1522"/>
        <v/>
      </c>
    </row>
    <row r="6055" spans="1:19">
      <c r="A6055" s="30" t="s">
        <v>11361</v>
      </c>
      <c r="D6055" s="30" t="str">
        <f t="shared" si="1516"/>
        <v>100357</v>
      </c>
      <c r="E6055" s="30">
        <f t="shared" si="1520"/>
        <v>7</v>
      </c>
      <c r="F6055" s="30" t="str">
        <f t="shared" si="1517"/>
        <v>INF109K01UU5</v>
      </c>
      <c r="G6055" s="30">
        <f t="shared" si="1521"/>
        <v>20</v>
      </c>
      <c r="H6055" s="30" t="str">
        <f t="shared" si="1518"/>
        <v>INF109K01UT7</v>
      </c>
      <c r="I6055" s="30">
        <f t="shared" si="1523"/>
        <v>33</v>
      </c>
      <c r="J6055" s="35" t="str">
        <f t="shared" si="1519"/>
        <v>ICICI Prudential Liquid -Quarterly Dividend</v>
      </c>
      <c r="K6055" s="35">
        <f t="shared" si="1524"/>
        <v>77</v>
      </c>
      <c r="L6055" s="30" t="str">
        <f t="shared" si="1525"/>
        <v>101.0791</v>
      </c>
      <c r="M6055" s="30">
        <f t="shared" si="1526"/>
        <v>86</v>
      </c>
      <c r="N6055" s="30" t="str">
        <f t="shared" si="1527"/>
        <v>101.0791</v>
      </c>
      <c r="O6055" s="30">
        <f t="shared" si="1528"/>
        <v>95</v>
      </c>
      <c r="P6055" s="30" t="str">
        <f t="shared" si="1529"/>
        <v>101.0791</v>
      </c>
      <c r="Q6055" s="30">
        <f t="shared" si="1530"/>
        <v>104</v>
      </c>
      <c r="R6055" s="36" t="str">
        <f t="shared" si="1531"/>
        <v>08-Aug-2017</v>
      </c>
      <c r="S6055" s="37">
        <f t="shared" si="1522"/>
        <v>101.0791</v>
      </c>
    </row>
    <row r="6056" spans="1:19">
      <c r="A6056" s="30" t="s">
        <v>11362</v>
      </c>
      <c r="D6056" s="30" t="str">
        <f t="shared" si="1516"/>
        <v>100359</v>
      </c>
      <c r="E6056" s="30">
        <f t="shared" si="1520"/>
        <v>7</v>
      </c>
      <c r="F6056" s="30" t="str">
        <f t="shared" si="1517"/>
        <v>INF109K01VJ6</v>
      </c>
      <c r="G6056" s="30">
        <f t="shared" si="1521"/>
        <v>20</v>
      </c>
      <c r="H6056" s="30" t="str">
        <f t="shared" si="1518"/>
        <v>-</v>
      </c>
      <c r="I6056" s="30">
        <f t="shared" si="1523"/>
        <v>22</v>
      </c>
      <c r="J6056" s="35" t="str">
        <f t="shared" si="1519"/>
        <v>ICICI Prudential Liquid Institutional Plus Plan - Div - Daily</v>
      </c>
      <c r="K6056" s="35">
        <f t="shared" si="1524"/>
        <v>84</v>
      </c>
      <c r="L6056" s="30" t="str">
        <f t="shared" si="1525"/>
        <v>118.5152</v>
      </c>
      <c r="M6056" s="30">
        <f t="shared" si="1526"/>
        <v>93</v>
      </c>
      <c r="N6056" s="30" t="str">
        <f t="shared" si="1527"/>
        <v>118.5152</v>
      </c>
      <c r="O6056" s="30">
        <f t="shared" si="1528"/>
        <v>102</v>
      </c>
      <c r="P6056" s="30" t="str">
        <f t="shared" si="1529"/>
        <v>118.5152</v>
      </c>
      <c r="Q6056" s="30">
        <f t="shared" si="1530"/>
        <v>111</v>
      </c>
      <c r="R6056" s="36" t="str">
        <f t="shared" si="1531"/>
        <v>08-Aug-2017</v>
      </c>
      <c r="S6056" s="37">
        <f t="shared" si="1522"/>
        <v>118.51519999999999</v>
      </c>
    </row>
    <row r="6057" spans="1:19">
      <c r="A6057" s="30" t="s">
        <v>11363</v>
      </c>
      <c r="D6057" s="30" t="str">
        <f t="shared" si="1516"/>
        <v>120198</v>
      </c>
      <c r="E6057" s="30">
        <f t="shared" si="1520"/>
        <v>7</v>
      </c>
      <c r="F6057" s="30" t="str">
        <f t="shared" si="1517"/>
        <v>INF109K01P99</v>
      </c>
      <c r="G6057" s="30">
        <f t="shared" si="1521"/>
        <v>20</v>
      </c>
      <c r="H6057" s="30" t="str">
        <f t="shared" si="1518"/>
        <v>INF109K01Q07</v>
      </c>
      <c r="I6057" s="30">
        <f t="shared" si="1523"/>
        <v>33</v>
      </c>
      <c r="J6057" s="35" t="str">
        <f t="shared" si="1519"/>
        <v>ICICI Prudential Liquid - Direct Plan -  Annual Dividend</v>
      </c>
      <c r="K6057" s="35">
        <f t="shared" si="1524"/>
        <v>90</v>
      </c>
      <c r="L6057" s="30" t="str">
        <f t="shared" si="1525"/>
        <v>105.9432</v>
      </c>
      <c r="M6057" s="30">
        <f t="shared" si="1526"/>
        <v>99</v>
      </c>
      <c r="N6057" s="30" t="str">
        <f t="shared" si="1527"/>
        <v>105.9432</v>
      </c>
      <c r="O6057" s="30">
        <f t="shared" si="1528"/>
        <v>108</v>
      </c>
      <c r="P6057" s="30" t="str">
        <f t="shared" si="1529"/>
        <v>105.9432</v>
      </c>
      <c r="Q6057" s="30">
        <f t="shared" si="1530"/>
        <v>117</v>
      </c>
      <c r="R6057" s="36" t="str">
        <f t="shared" si="1531"/>
        <v>08-Aug-2017</v>
      </c>
      <c r="S6057" s="37">
        <f t="shared" si="1522"/>
        <v>105.9432</v>
      </c>
    </row>
    <row r="6058" spans="1:19">
      <c r="A6058" s="30" t="s">
        <v>11364</v>
      </c>
      <c r="D6058" s="30" t="str">
        <f t="shared" si="1516"/>
        <v>120188</v>
      </c>
      <c r="E6058" s="30">
        <f t="shared" si="1520"/>
        <v>7</v>
      </c>
      <c r="F6058" s="30" t="str">
        <f t="shared" si="1517"/>
        <v>INF109K01Q15</v>
      </c>
      <c r="G6058" s="30">
        <f t="shared" si="1521"/>
        <v>20</v>
      </c>
      <c r="H6058" s="30" t="str">
        <f t="shared" si="1518"/>
        <v>-</v>
      </c>
      <c r="I6058" s="30">
        <f t="shared" si="1523"/>
        <v>22</v>
      </c>
      <c r="J6058" s="35" t="str">
        <f t="shared" si="1519"/>
        <v>ICICI Prudential Liquid - Direct Plan -  Daily Dividend</v>
      </c>
      <c r="K6058" s="35">
        <f t="shared" si="1524"/>
        <v>78</v>
      </c>
      <c r="L6058" s="30" t="str">
        <f t="shared" si="1525"/>
        <v>100.0685</v>
      </c>
      <c r="M6058" s="30">
        <f t="shared" si="1526"/>
        <v>87</v>
      </c>
      <c r="N6058" s="30" t="str">
        <f t="shared" si="1527"/>
        <v>100.0685</v>
      </c>
      <c r="O6058" s="30">
        <f t="shared" si="1528"/>
        <v>96</v>
      </c>
      <c r="P6058" s="30" t="str">
        <f t="shared" si="1529"/>
        <v>100.0685</v>
      </c>
      <c r="Q6058" s="30">
        <f t="shared" si="1530"/>
        <v>105</v>
      </c>
      <c r="R6058" s="36" t="str">
        <f t="shared" si="1531"/>
        <v>08-Aug-2017</v>
      </c>
      <c r="S6058" s="37">
        <f t="shared" si="1522"/>
        <v>100.0685</v>
      </c>
    </row>
    <row r="6059" spans="1:19">
      <c r="A6059" s="30" t="s">
        <v>11365</v>
      </c>
      <c r="D6059" s="30" t="str">
        <f t="shared" si="1516"/>
        <v>120191</v>
      </c>
      <c r="E6059" s="30">
        <f t="shared" si="1520"/>
        <v>7</v>
      </c>
      <c r="F6059" s="30" t="str">
        <f t="shared" si="1517"/>
        <v>INF109K01Q31</v>
      </c>
      <c r="G6059" s="30">
        <f t="shared" si="1521"/>
        <v>20</v>
      </c>
      <c r="H6059" s="30" t="str">
        <f t="shared" si="1518"/>
        <v>INF109K01Q23</v>
      </c>
      <c r="I6059" s="30">
        <f t="shared" si="1523"/>
        <v>33</v>
      </c>
      <c r="J6059" s="35" t="str">
        <f t="shared" si="1519"/>
        <v>ICICI Prudential Liquid - Direct Plan -  Dividend Others</v>
      </c>
      <c r="K6059" s="35">
        <f t="shared" si="1524"/>
        <v>90</v>
      </c>
      <c r="L6059" s="30" t="str">
        <f t="shared" si="1525"/>
        <v>124.3051</v>
      </c>
      <c r="M6059" s="30">
        <f t="shared" si="1526"/>
        <v>99</v>
      </c>
      <c r="N6059" s="30" t="str">
        <f t="shared" si="1527"/>
        <v>124.3051</v>
      </c>
      <c r="O6059" s="30">
        <f t="shared" si="1528"/>
        <v>108</v>
      </c>
      <c r="P6059" s="30" t="str">
        <f t="shared" si="1529"/>
        <v>124.3051</v>
      </c>
      <c r="Q6059" s="30">
        <f t="shared" si="1530"/>
        <v>117</v>
      </c>
      <c r="R6059" s="36" t="str">
        <f t="shared" si="1531"/>
        <v>08-Aug-2017</v>
      </c>
      <c r="S6059" s="37">
        <f t="shared" si="1522"/>
        <v>124.3051</v>
      </c>
    </row>
    <row r="6060" spans="1:19">
      <c r="A6060" s="30" t="s">
        <v>11366</v>
      </c>
      <c r="D6060" s="30" t="str">
        <f t="shared" si="1516"/>
        <v>120197</v>
      </c>
      <c r="E6060" s="30">
        <f t="shared" si="1520"/>
        <v>7</v>
      </c>
      <c r="F6060" s="30" t="str">
        <f t="shared" si="1517"/>
        <v>INF109K01Q49</v>
      </c>
      <c r="G6060" s="30">
        <f t="shared" si="1521"/>
        <v>20</v>
      </c>
      <c r="H6060" s="30" t="str">
        <f t="shared" si="1518"/>
        <v>-</v>
      </c>
      <c r="I6060" s="30">
        <f t="shared" si="1523"/>
        <v>22</v>
      </c>
      <c r="J6060" s="35" t="str">
        <f t="shared" si="1519"/>
        <v>ICICI Prudential Liquid - Direct Plan -  Growth</v>
      </c>
      <c r="K6060" s="35">
        <f t="shared" si="1524"/>
        <v>70</v>
      </c>
      <c r="L6060" s="30" t="str">
        <f t="shared" si="1525"/>
        <v>246.3499</v>
      </c>
      <c r="M6060" s="30">
        <f t="shared" si="1526"/>
        <v>79</v>
      </c>
      <c r="N6060" s="30" t="str">
        <f t="shared" si="1527"/>
        <v>246.3499</v>
      </c>
      <c r="O6060" s="30">
        <f t="shared" si="1528"/>
        <v>88</v>
      </c>
      <c r="P6060" s="30" t="str">
        <f t="shared" si="1529"/>
        <v>246.3499</v>
      </c>
      <c r="Q6060" s="30">
        <f t="shared" si="1530"/>
        <v>97</v>
      </c>
      <c r="R6060" s="36" t="str">
        <f t="shared" si="1531"/>
        <v>08-Aug-2017</v>
      </c>
      <c r="S6060" s="37">
        <f t="shared" si="1522"/>
        <v>246.34989999999999</v>
      </c>
    </row>
    <row r="6061" spans="1:19">
      <c r="A6061" s="30" t="s">
        <v>11367</v>
      </c>
      <c r="D6061" s="30" t="str">
        <f t="shared" si="1516"/>
        <v>120187</v>
      </c>
      <c r="E6061" s="30">
        <f t="shared" si="1520"/>
        <v>7</v>
      </c>
      <c r="F6061" s="30" t="str">
        <f t="shared" si="1517"/>
        <v>INF109K01Q56</v>
      </c>
      <c r="G6061" s="30">
        <f t="shared" si="1521"/>
        <v>20</v>
      </c>
      <c r="H6061" s="30" t="str">
        <f t="shared" si="1518"/>
        <v>INF109K01Q64</v>
      </c>
      <c r="I6061" s="30">
        <f t="shared" si="1523"/>
        <v>33</v>
      </c>
      <c r="J6061" s="35" t="str">
        <f t="shared" si="1519"/>
        <v>ICICI Prudential Liquid - Direct Plan -  Half Yearly Dividend</v>
      </c>
      <c r="K6061" s="35">
        <f t="shared" si="1524"/>
        <v>95</v>
      </c>
      <c r="L6061" s="30" t="str">
        <f t="shared" si="1525"/>
        <v>107.0058</v>
      </c>
      <c r="M6061" s="30">
        <f t="shared" si="1526"/>
        <v>104</v>
      </c>
      <c r="N6061" s="30" t="str">
        <f t="shared" si="1527"/>
        <v>107.0058</v>
      </c>
      <c r="O6061" s="30">
        <f t="shared" si="1528"/>
        <v>113</v>
      </c>
      <c r="P6061" s="30" t="str">
        <f t="shared" si="1529"/>
        <v>107.0058</v>
      </c>
      <c r="Q6061" s="30">
        <f t="shared" si="1530"/>
        <v>122</v>
      </c>
      <c r="R6061" s="36" t="str">
        <f t="shared" si="1531"/>
        <v>08-Aug-2017</v>
      </c>
      <c r="S6061" s="37">
        <f t="shared" si="1522"/>
        <v>107.00579999999999</v>
      </c>
    </row>
    <row r="6062" spans="1:19">
      <c r="A6062" s="30" t="s">
        <v>11368</v>
      </c>
      <c r="D6062" s="30" t="str">
        <f t="shared" si="1516"/>
        <v>120196</v>
      </c>
      <c r="E6062" s="30">
        <f t="shared" si="1520"/>
        <v>7</v>
      </c>
      <c r="F6062" s="30" t="str">
        <f t="shared" si="1517"/>
        <v>INF109K01Q72</v>
      </c>
      <c r="G6062" s="30">
        <f t="shared" si="1521"/>
        <v>20</v>
      </c>
      <c r="H6062" s="30" t="str">
        <f t="shared" si="1518"/>
        <v>INF109K01Q80</v>
      </c>
      <c r="I6062" s="30">
        <f t="shared" si="1523"/>
        <v>33</v>
      </c>
      <c r="J6062" s="35" t="str">
        <f t="shared" si="1519"/>
        <v>ICICI Prudential Liquid - Direct Plan -  Quarterly Dividend</v>
      </c>
      <c r="K6062" s="35">
        <f t="shared" si="1524"/>
        <v>93</v>
      </c>
      <c r="L6062" s="30" t="str">
        <f t="shared" si="1525"/>
        <v>101.8367</v>
      </c>
      <c r="M6062" s="30">
        <f t="shared" si="1526"/>
        <v>102</v>
      </c>
      <c r="N6062" s="30" t="str">
        <f t="shared" si="1527"/>
        <v>101.8367</v>
      </c>
      <c r="O6062" s="30">
        <f t="shared" si="1528"/>
        <v>111</v>
      </c>
      <c r="P6062" s="30" t="str">
        <f t="shared" si="1529"/>
        <v>101.8367</v>
      </c>
      <c r="Q6062" s="30">
        <f t="shared" si="1530"/>
        <v>120</v>
      </c>
      <c r="R6062" s="36" t="str">
        <f t="shared" si="1531"/>
        <v>08-Aug-2017</v>
      </c>
      <c r="S6062" s="37">
        <f t="shared" si="1522"/>
        <v>101.83669999999999</v>
      </c>
    </row>
    <row r="6063" spans="1:19">
      <c r="A6063" s="30" t="s">
        <v>11369</v>
      </c>
      <c r="D6063" s="30" t="str">
        <f t="shared" si="1516"/>
        <v>120190</v>
      </c>
      <c r="E6063" s="30">
        <f t="shared" si="1520"/>
        <v>7</v>
      </c>
      <c r="F6063" s="30" t="str">
        <f t="shared" si="1517"/>
        <v>INF109K01Q98</v>
      </c>
      <c r="G6063" s="30">
        <f t="shared" si="1521"/>
        <v>20</v>
      </c>
      <c r="H6063" s="30" t="str">
        <f t="shared" si="1518"/>
        <v>-</v>
      </c>
      <c r="I6063" s="30">
        <f t="shared" si="1523"/>
        <v>22</v>
      </c>
      <c r="J6063" s="35" t="str">
        <f t="shared" si="1519"/>
        <v>ICICI Prudential Liquid - Direct Plan -  Weekly Dividend</v>
      </c>
      <c r="K6063" s="35">
        <f t="shared" si="1524"/>
        <v>79</v>
      </c>
      <c r="L6063" s="30" t="str">
        <f t="shared" si="1525"/>
        <v>100.2013</v>
      </c>
      <c r="M6063" s="30">
        <f t="shared" si="1526"/>
        <v>88</v>
      </c>
      <c r="N6063" s="30" t="str">
        <f t="shared" si="1527"/>
        <v>100.2013</v>
      </c>
      <c r="O6063" s="30">
        <f t="shared" si="1528"/>
        <v>97</v>
      </c>
      <c r="P6063" s="30" t="str">
        <f t="shared" si="1529"/>
        <v>100.2013</v>
      </c>
      <c r="Q6063" s="30">
        <f t="shared" si="1530"/>
        <v>106</v>
      </c>
      <c r="R6063" s="36" t="str">
        <f t="shared" si="1531"/>
        <v>08-Aug-2017</v>
      </c>
      <c r="S6063" s="37">
        <f t="shared" si="1522"/>
        <v>100.2013</v>
      </c>
    </row>
    <row r="6064" spans="1:19">
      <c r="A6064" s="30" t="s">
        <v>11370</v>
      </c>
      <c r="D6064" s="30" t="str">
        <f t="shared" si="1516"/>
        <v>115505</v>
      </c>
      <c r="E6064" s="30">
        <f t="shared" si="1520"/>
        <v>7</v>
      </c>
      <c r="F6064" s="30" t="str">
        <f t="shared" si="1517"/>
        <v>INF109K01VU3</v>
      </c>
      <c r="G6064" s="30">
        <f t="shared" si="1521"/>
        <v>20</v>
      </c>
      <c r="H6064" s="30" t="str">
        <f t="shared" si="1518"/>
        <v>INF109K01VT5</v>
      </c>
      <c r="I6064" s="30">
        <f t="shared" si="1523"/>
        <v>33</v>
      </c>
      <c r="J6064" s="35" t="str">
        <f t="shared" si="1519"/>
        <v>ICICI Prudential Liquid - Dividend Others</v>
      </c>
      <c r="K6064" s="35">
        <f t="shared" si="1524"/>
        <v>75</v>
      </c>
      <c r="L6064" s="30" t="str">
        <f t="shared" si="1525"/>
        <v>124.1315</v>
      </c>
      <c r="M6064" s="30">
        <f t="shared" si="1526"/>
        <v>84</v>
      </c>
      <c r="N6064" s="30" t="str">
        <f t="shared" si="1527"/>
        <v>124.1315</v>
      </c>
      <c r="O6064" s="30">
        <f t="shared" si="1528"/>
        <v>93</v>
      </c>
      <c r="P6064" s="30" t="str">
        <f t="shared" si="1529"/>
        <v>124.1315</v>
      </c>
      <c r="Q6064" s="30">
        <f t="shared" si="1530"/>
        <v>102</v>
      </c>
      <c r="R6064" s="36" t="str">
        <f t="shared" si="1531"/>
        <v>08-Aug-2017</v>
      </c>
      <c r="S6064" s="37">
        <f t="shared" si="1522"/>
        <v>124.1315</v>
      </c>
    </row>
    <row r="6065" spans="1:19">
      <c r="A6065" s="30" t="s">
        <v>11371</v>
      </c>
      <c r="D6065" s="30" t="str">
        <f t="shared" si="1516"/>
        <v>104308</v>
      </c>
      <c r="E6065" s="30">
        <f t="shared" si="1520"/>
        <v>7</v>
      </c>
      <c r="F6065" s="30" t="str">
        <f t="shared" si="1517"/>
        <v>INF109K01UX9</v>
      </c>
      <c r="G6065" s="30">
        <f t="shared" si="1521"/>
        <v>20</v>
      </c>
      <c r="H6065" s="30" t="str">
        <f t="shared" si="1518"/>
        <v>INF109K01UW1</v>
      </c>
      <c r="I6065" s="30">
        <f t="shared" si="1523"/>
        <v>33</v>
      </c>
      <c r="J6065" s="35" t="str">
        <f t="shared" si="1519"/>
        <v>ICICI Prudential Liquid - Half Yearly Dividend</v>
      </c>
      <c r="K6065" s="35">
        <f t="shared" si="1524"/>
        <v>80</v>
      </c>
      <c r="L6065" s="30" t="str">
        <f t="shared" si="1525"/>
        <v>105.9473</v>
      </c>
      <c r="M6065" s="30">
        <f t="shared" si="1526"/>
        <v>89</v>
      </c>
      <c r="N6065" s="30" t="str">
        <f t="shared" si="1527"/>
        <v>105.9473</v>
      </c>
      <c r="O6065" s="30">
        <f t="shared" si="1528"/>
        <v>98</v>
      </c>
      <c r="P6065" s="30" t="str">
        <f t="shared" si="1529"/>
        <v>105.9473</v>
      </c>
      <c r="Q6065" s="30">
        <f t="shared" si="1530"/>
        <v>107</v>
      </c>
      <c r="R6065" s="36" t="str">
        <f t="shared" si="1531"/>
        <v>08-Aug-2017</v>
      </c>
      <c r="S6065" s="37">
        <f t="shared" si="1522"/>
        <v>105.9473</v>
      </c>
    </row>
    <row r="6066" spans="1:19">
      <c r="A6066" s="30" t="s">
        <v>11372</v>
      </c>
      <c r="D6066" s="30" t="str">
        <f t="shared" si="1516"/>
        <v>103342</v>
      </c>
      <c r="E6066" s="30">
        <f t="shared" si="1520"/>
        <v>7</v>
      </c>
      <c r="F6066" s="30" t="str">
        <f t="shared" si="1517"/>
        <v>INF109K01VS7</v>
      </c>
      <c r="G6066" s="30">
        <f t="shared" si="1521"/>
        <v>20</v>
      </c>
      <c r="H6066" s="30" t="str">
        <f t="shared" si="1518"/>
        <v>-</v>
      </c>
      <c r="I6066" s="30">
        <f t="shared" si="1523"/>
        <v>22</v>
      </c>
      <c r="J6066" s="35" t="str">
        <f t="shared" si="1519"/>
        <v>ICICI Prudential Liquid - Weekly Dividend</v>
      </c>
      <c r="K6066" s="35">
        <f t="shared" si="1524"/>
        <v>64</v>
      </c>
      <c r="L6066" s="30" t="str">
        <f t="shared" si="1525"/>
        <v>100.1761</v>
      </c>
      <c r="M6066" s="30">
        <f t="shared" si="1526"/>
        <v>73</v>
      </c>
      <c r="N6066" s="30" t="str">
        <f t="shared" si="1527"/>
        <v>100.1761</v>
      </c>
      <c r="O6066" s="30">
        <f t="shared" si="1528"/>
        <v>82</v>
      </c>
      <c r="P6066" s="30" t="str">
        <f t="shared" si="1529"/>
        <v>100.1761</v>
      </c>
      <c r="Q6066" s="30">
        <f t="shared" si="1530"/>
        <v>91</v>
      </c>
      <c r="R6066" s="36" t="str">
        <f t="shared" si="1531"/>
        <v>08-Aug-2017</v>
      </c>
      <c r="S6066" s="37">
        <f t="shared" si="1522"/>
        <v>100.17610000000001</v>
      </c>
    </row>
    <row r="6067" spans="1:19">
      <c r="A6067" s="30" t="s">
        <v>11373</v>
      </c>
      <c r="D6067" s="30" t="str">
        <f t="shared" si="1516"/>
        <v>112119</v>
      </c>
      <c r="E6067" s="30">
        <f t="shared" si="1520"/>
        <v>7</v>
      </c>
      <c r="F6067" s="30" t="str">
        <f t="shared" si="1517"/>
        <v>INF109K01VD9</v>
      </c>
      <c r="G6067" s="30">
        <f t="shared" si="1521"/>
        <v>20</v>
      </c>
      <c r="H6067" s="30" t="str">
        <f t="shared" si="1518"/>
        <v>INF109K01VC1</v>
      </c>
      <c r="I6067" s="30">
        <f t="shared" si="1523"/>
        <v>33</v>
      </c>
      <c r="J6067" s="35" t="str">
        <f t="shared" si="1519"/>
        <v>ICICI Prudential Liquid -Annual Dividend</v>
      </c>
      <c r="K6067" s="35">
        <f t="shared" si="1524"/>
        <v>74</v>
      </c>
      <c r="L6067" s="30" t="str">
        <f t="shared" si="1525"/>
        <v>105.9063</v>
      </c>
      <c r="M6067" s="30">
        <f t="shared" si="1526"/>
        <v>83</v>
      </c>
      <c r="N6067" s="30" t="str">
        <f t="shared" si="1527"/>
        <v>105.9063</v>
      </c>
      <c r="O6067" s="30">
        <f t="shared" si="1528"/>
        <v>92</v>
      </c>
      <c r="P6067" s="30" t="str">
        <f t="shared" si="1529"/>
        <v>105.9063</v>
      </c>
      <c r="Q6067" s="30">
        <f t="shared" si="1530"/>
        <v>101</v>
      </c>
      <c r="R6067" s="36" t="str">
        <f t="shared" si="1531"/>
        <v>08-Aug-2017</v>
      </c>
      <c r="S6067" s="37">
        <f t="shared" si="1522"/>
        <v>105.9063</v>
      </c>
    </row>
    <row r="6068" spans="1:19">
      <c r="A6068" s="30" t="s">
        <v>11374</v>
      </c>
      <c r="D6068" s="30" t="str">
        <f t="shared" si="1516"/>
        <v>103343</v>
      </c>
      <c r="E6068" s="30">
        <f t="shared" si="1520"/>
        <v>7</v>
      </c>
      <c r="F6068" s="30" t="str">
        <f t="shared" si="1517"/>
        <v>INF109K01VP3</v>
      </c>
      <c r="G6068" s="30">
        <f t="shared" si="1521"/>
        <v>20</v>
      </c>
      <c r="H6068" s="30" t="str">
        <f t="shared" si="1518"/>
        <v>-</v>
      </c>
      <c r="I6068" s="30">
        <f t="shared" si="1523"/>
        <v>22</v>
      </c>
      <c r="J6068" s="35" t="str">
        <f t="shared" si="1519"/>
        <v>ICICI Prudential Liquid -Daily Dividend</v>
      </c>
      <c r="K6068" s="35">
        <f t="shared" si="1524"/>
        <v>62</v>
      </c>
      <c r="L6068" s="30" t="str">
        <f t="shared" si="1525"/>
        <v>100.0989</v>
      </c>
      <c r="M6068" s="30">
        <f t="shared" si="1526"/>
        <v>71</v>
      </c>
      <c r="N6068" s="30" t="str">
        <f t="shared" si="1527"/>
        <v>100.0989</v>
      </c>
      <c r="O6068" s="30">
        <f t="shared" si="1528"/>
        <v>80</v>
      </c>
      <c r="P6068" s="30" t="str">
        <f t="shared" si="1529"/>
        <v>100.0989</v>
      </c>
      <c r="Q6068" s="30">
        <f t="shared" si="1530"/>
        <v>89</v>
      </c>
      <c r="R6068" s="36" t="str">
        <f t="shared" si="1531"/>
        <v>08-Aug-2017</v>
      </c>
      <c r="S6068" s="37">
        <f t="shared" si="1522"/>
        <v>100.0989</v>
      </c>
    </row>
    <row r="6069" spans="1:19">
      <c r="A6069" s="30" t="s">
        <v>11375</v>
      </c>
      <c r="D6069" s="30" t="str">
        <f t="shared" si="1516"/>
        <v>103340</v>
      </c>
      <c r="E6069" s="30">
        <f t="shared" si="1520"/>
        <v>7</v>
      </c>
      <c r="F6069" s="30" t="str">
        <f t="shared" si="1517"/>
        <v>INF109K01VQ1</v>
      </c>
      <c r="G6069" s="30">
        <f t="shared" si="1521"/>
        <v>20</v>
      </c>
      <c r="H6069" s="30" t="str">
        <f t="shared" si="1518"/>
        <v>-</v>
      </c>
      <c r="I6069" s="30">
        <f t="shared" si="1523"/>
        <v>22</v>
      </c>
      <c r="J6069" s="35" t="str">
        <f t="shared" si="1519"/>
        <v>ICICI Prudential Liquid -Growth</v>
      </c>
      <c r="K6069" s="35">
        <f t="shared" si="1524"/>
        <v>54</v>
      </c>
      <c r="L6069" s="30" t="str">
        <f t="shared" si="1525"/>
        <v>245.7408</v>
      </c>
      <c r="M6069" s="30">
        <f t="shared" si="1526"/>
        <v>63</v>
      </c>
      <c r="N6069" s="30" t="str">
        <f t="shared" si="1527"/>
        <v>245.7408</v>
      </c>
      <c r="O6069" s="30">
        <f t="shared" si="1528"/>
        <v>72</v>
      </c>
      <c r="P6069" s="30" t="str">
        <f t="shared" si="1529"/>
        <v>245.7408</v>
      </c>
      <c r="Q6069" s="30">
        <f t="shared" si="1530"/>
        <v>81</v>
      </c>
      <c r="R6069" s="36" t="str">
        <f t="shared" si="1531"/>
        <v>08-Aug-2017</v>
      </c>
      <c r="S6069" s="37">
        <f t="shared" si="1522"/>
        <v>245.74080000000001</v>
      </c>
    </row>
    <row r="6070" spans="1:19">
      <c r="A6070" s="30" t="s">
        <v>6300</v>
      </c>
      <c r="D6070" s="30" t="str">
        <f t="shared" si="1516"/>
        <v>130933</v>
      </c>
      <c r="E6070" s="30">
        <f t="shared" si="1520"/>
        <v>7</v>
      </c>
      <c r="F6070" s="30" t="str">
        <f t="shared" si="1517"/>
        <v>INF109KA1G94</v>
      </c>
      <c r="G6070" s="30">
        <f t="shared" si="1521"/>
        <v>20</v>
      </c>
      <c r="H6070" s="30" t="str">
        <f t="shared" si="1518"/>
        <v>-</v>
      </c>
      <c r="I6070" s="30">
        <f t="shared" si="1523"/>
        <v>22</v>
      </c>
      <c r="J6070" s="35" t="str">
        <f t="shared" si="1519"/>
        <v>ICICI Prudential Liquid Plan - Bonus</v>
      </c>
      <c r="K6070" s="35">
        <f t="shared" si="1524"/>
        <v>59</v>
      </c>
      <c r="L6070" s="30" t="str">
        <f t="shared" si="1525"/>
        <v>121.0704</v>
      </c>
      <c r="M6070" s="30">
        <f t="shared" si="1526"/>
        <v>68</v>
      </c>
      <c r="N6070" s="30" t="str">
        <f t="shared" si="1527"/>
        <v>121.0704</v>
      </c>
      <c r="O6070" s="30">
        <f t="shared" si="1528"/>
        <v>77</v>
      </c>
      <c r="P6070" s="30" t="str">
        <f t="shared" si="1529"/>
        <v>121.0704</v>
      </c>
      <c r="Q6070" s="30">
        <f t="shared" si="1530"/>
        <v>86</v>
      </c>
      <c r="R6070" s="36" t="str">
        <f t="shared" si="1531"/>
        <v>08-Mar-2017</v>
      </c>
      <c r="S6070" s="37">
        <f t="shared" si="1522"/>
        <v>121.07040000000001</v>
      </c>
    </row>
    <row r="6071" spans="1:19">
      <c r="A6071" s="30" t="s">
        <v>11376</v>
      </c>
      <c r="D6071" s="30" t="str">
        <f t="shared" si="1516"/>
        <v>120189</v>
      </c>
      <c r="E6071" s="30">
        <f t="shared" si="1520"/>
        <v>7</v>
      </c>
      <c r="F6071" s="30" t="str">
        <f t="shared" si="1517"/>
        <v>INF109K01R06</v>
      </c>
      <c r="G6071" s="30">
        <f t="shared" si="1521"/>
        <v>20</v>
      </c>
      <c r="H6071" s="30" t="str">
        <f t="shared" si="1518"/>
        <v>-</v>
      </c>
      <c r="I6071" s="30">
        <f t="shared" si="1523"/>
        <v>22</v>
      </c>
      <c r="J6071" s="35" t="str">
        <f t="shared" si="1519"/>
        <v>ICICI Prudential Liquid Plan - Direct Plan - Monthly Dividend</v>
      </c>
      <c r="K6071" s="35">
        <f t="shared" si="1524"/>
        <v>84</v>
      </c>
      <c r="L6071" s="30" t="str">
        <f t="shared" si="1525"/>
        <v>100.4013</v>
      </c>
      <c r="M6071" s="30">
        <f t="shared" si="1526"/>
        <v>93</v>
      </c>
      <c r="N6071" s="30" t="str">
        <f t="shared" si="1527"/>
        <v>100.4013</v>
      </c>
      <c r="O6071" s="30">
        <f t="shared" si="1528"/>
        <v>102</v>
      </c>
      <c r="P6071" s="30" t="str">
        <f t="shared" si="1529"/>
        <v>100.4013</v>
      </c>
      <c r="Q6071" s="30">
        <f t="shared" si="1530"/>
        <v>111</v>
      </c>
      <c r="R6071" s="36" t="str">
        <f t="shared" si="1531"/>
        <v>08-Aug-2017</v>
      </c>
      <c r="S6071" s="37">
        <f t="shared" si="1522"/>
        <v>100.40130000000001</v>
      </c>
    </row>
    <row r="6072" spans="1:19">
      <c r="A6072" s="30" t="s">
        <v>11377</v>
      </c>
      <c r="D6072" s="30" t="str">
        <f t="shared" si="1516"/>
        <v>130934</v>
      </c>
      <c r="E6072" s="30">
        <f t="shared" si="1520"/>
        <v>7</v>
      </c>
      <c r="F6072" s="30" t="str">
        <f t="shared" si="1517"/>
        <v>INF109KA1G86</v>
      </c>
      <c r="G6072" s="30">
        <f t="shared" si="1521"/>
        <v>20</v>
      </c>
      <c r="H6072" s="30" t="str">
        <f t="shared" si="1518"/>
        <v>-</v>
      </c>
      <c r="I6072" s="30">
        <f t="shared" si="1523"/>
        <v>22</v>
      </c>
      <c r="J6072" s="35" t="str">
        <f t="shared" si="1519"/>
        <v>ICICI Prudential Liquid Plan - Direct Plan Bonus</v>
      </c>
      <c r="K6072" s="35">
        <f t="shared" si="1524"/>
        <v>71</v>
      </c>
      <c r="L6072" s="30" t="str">
        <f t="shared" si="1525"/>
        <v>124.6059</v>
      </c>
      <c r="M6072" s="30">
        <f t="shared" si="1526"/>
        <v>80</v>
      </c>
      <c r="N6072" s="30" t="str">
        <f t="shared" si="1527"/>
        <v>124.6059</v>
      </c>
      <c r="O6072" s="30">
        <f t="shared" si="1528"/>
        <v>89</v>
      </c>
      <c r="P6072" s="30" t="str">
        <f t="shared" si="1529"/>
        <v>124.6059</v>
      </c>
      <c r="Q6072" s="30">
        <f t="shared" si="1530"/>
        <v>98</v>
      </c>
      <c r="R6072" s="36" t="str">
        <f t="shared" si="1531"/>
        <v>08-Aug-2017</v>
      </c>
      <c r="S6072" s="37">
        <f t="shared" si="1522"/>
        <v>124.60590000000001</v>
      </c>
    </row>
    <row r="6073" spans="1:19">
      <c r="A6073" s="30" t="s">
        <v>11378</v>
      </c>
      <c r="D6073" s="30" t="str">
        <f t="shared" si="1516"/>
        <v>103344</v>
      </c>
      <c r="E6073" s="30">
        <f t="shared" si="1520"/>
        <v>7</v>
      </c>
      <c r="F6073" s="30" t="str">
        <f t="shared" si="1517"/>
        <v>INF109K01VH0</v>
      </c>
      <c r="G6073" s="30">
        <f t="shared" si="1521"/>
        <v>20</v>
      </c>
      <c r="H6073" s="30" t="str">
        <f t="shared" si="1518"/>
        <v>-</v>
      </c>
      <c r="I6073" s="30">
        <f t="shared" si="1523"/>
        <v>22</v>
      </c>
      <c r="J6073" s="35" t="str">
        <f t="shared" si="1519"/>
        <v>ICICI Prudential Liquid Plan - Institutional Option - I</v>
      </c>
      <c r="K6073" s="35">
        <f t="shared" si="1524"/>
        <v>78</v>
      </c>
      <c r="L6073" s="30" t="str">
        <f t="shared" si="1525"/>
        <v>232.6317</v>
      </c>
      <c r="M6073" s="30">
        <f t="shared" si="1526"/>
        <v>87</v>
      </c>
      <c r="N6073" s="30" t="str">
        <f t="shared" si="1527"/>
        <v>232.6317</v>
      </c>
      <c r="O6073" s="30">
        <f t="shared" si="1528"/>
        <v>96</v>
      </c>
      <c r="P6073" s="30" t="str">
        <f t="shared" si="1529"/>
        <v>232.6317</v>
      </c>
      <c r="Q6073" s="30">
        <f t="shared" si="1530"/>
        <v>105</v>
      </c>
      <c r="R6073" s="36" t="str">
        <f t="shared" si="1531"/>
        <v>08-Aug-2017</v>
      </c>
      <c r="S6073" s="37">
        <f t="shared" si="1522"/>
        <v>232.6317</v>
      </c>
    </row>
    <row r="6074" spans="1:19">
      <c r="A6074" s="30" t="s">
        <v>11379</v>
      </c>
      <c r="D6074" s="30" t="str">
        <f t="shared" si="1516"/>
        <v>139434</v>
      </c>
      <c r="E6074" s="30">
        <f t="shared" si="1520"/>
        <v>7</v>
      </c>
      <c r="F6074" s="30" t="str">
        <f t="shared" si="1517"/>
        <v>INF109KB1WR9</v>
      </c>
      <c r="G6074" s="30">
        <f t="shared" si="1521"/>
        <v>20</v>
      </c>
      <c r="H6074" s="30" t="str">
        <f t="shared" si="1518"/>
        <v>-</v>
      </c>
      <c r="I6074" s="30">
        <f t="shared" si="1523"/>
        <v>22</v>
      </c>
      <c r="J6074" s="35" t="str">
        <f t="shared" si="1519"/>
        <v>ICICI Prudential Liquid Plan - Unclaimed Dividend</v>
      </c>
      <c r="K6074" s="35">
        <f t="shared" si="1524"/>
        <v>72</v>
      </c>
      <c r="L6074" s="30" t="str">
        <f t="shared" si="1525"/>
        <v>108.4223</v>
      </c>
      <c r="M6074" s="30">
        <f t="shared" si="1526"/>
        <v>81</v>
      </c>
      <c r="N6074" s="30" t="str">
        <f t="shared" si="1527"/>
        <v>108.4223</v>
      </c>
      <c r="O6074" s="30">
        <f t="shared" si="1528"/>
        <v>90</v>
      </c>
      <c r="P6074" s="30" t="str">
        <f t="shared" si="1529"/>
        <v>108.4223</v>
      </c>
      <c r="Q6074" s="30">
        <f t="shared" si="1530"/>
        <v>99</v>
      </c>
      <c r="R6074" s="36" t="str">
        <f t="shared" si="1531"/>
        <v>08-Aug-2017</v>
      </c>
      <c r="S6074" s="37">
        <f t="shared" si="1522"/>
        <v>108.42230000000001</v>
      </c>
    </row>
    <row r="6075" spans="1:19">
      <c r="A6075" s="30" t="s">
        <v>11380</v>
      </c>
      <c r="D6075" s="30" t="str">
        <f t="shared" si="1516"/>
        <v>139433</v>
      </c>
      <c r="E6075" s="30">
        <f t="shared" si="1520"/>
        <v>7</v>
      </c>
      <c r="F6075" s="30" t="str">
        <f t="shared" si="1517"/>
        <v>INF109KB1WQ1</v>
      </c>
      <c r="G6075" s="30">
        <f t="shared" si="1521"/>
        <v>20</v>
      </c>
      <c r="H6075" s="30" t="str">
        <f t="shared" si="1518"/>
        <v>-</v>
      </c>
      <c r="I6075" s="30">
        <f t="shared" si="1523"/>
        <v>22</v>
      </c>
      <c r="J6075" s="35" t="str">
        <f t="shared" si="1519"/>
        <v>ICICI Prudential Liquid Plan - Unclaimed Redemption</v>
      </c>
      <c r="K6075" s="35">
        <f t="shared" si="1524"/>
        <v>74</v>
      </c>
      <c r="L6075" s="30" t="str">
        <f t="shared" si="1525"/>
        <v>108.4223</v>
      </c>
      <c r="M6075" s="30">
        <f t="shared" si="1526"/>
        <v>83</v>
      </c>
      <c r="N6075" s="30" t="str">
        <f t="shared" si="1527"/>
        <v>108.4223</v>
      </c>
      <c r="O6075" s="30">
        <f t="shared" si="1528"/>
        <v>92</v>
      </c>
      <c r="P6075" s="30" t="str">
        <f t="shared" si="1529"/>
        <v>108.4223</v>
      </c>
      <c r="Q6075" s="30">
        <f t="shared" si="1530"/>
        <v>101</v>
      </c>
      <c r="R6075" s="36" t="str">
        <f t="shared" si="1531"/>
        <v>08-Aug-2017</v>
      </c>
      <c r="S6075" s="37">
        <f t="shared" si="1522"/>
        <v>108.42230000000001</v>
      </c>
    </row>
    <row r="6076" spans="1:19">
      <c r="A6076" s="30" t="s">
        <v>11381</v>
      </c>
      <c r="D6076" s="30" t="str">
        <f t="shared" si="1516"/>
        <v>103341</v>
      </c>
      <c r="E6076" s="30">
        <f t="shared" si="1520"/>
        <v>7</v>
      </c>
      <c r="F6076" s="30" t="str">
        <f t="shared" si="1517"/>
        <v>INF109K01VR9</v>
      </c>
      <c r="G6076" s="30">
        <f t="shared" si="1521"/>
        <v>20</v>
      </c>
      <c r="H6076" s="30" t="str">
        <f t="shared" si="1518"/>
        <v>-</v>
      </c>
      <c r="I6076" s="30">
        <f t="shared" si="1523"/>
        <v>22</v>
      </c>
      <c r="J6076" s="35" t="str">
        <f t="shared" si="1519"/>
        <v>ICICI Prudential Liquid Plan -Monthly Dividend</v>
      </c>
      <c r="K6076" s="35">
        <f t="shared" si="1524"/>
        <v>69</v>
      </c>
      <c r="L6076" s="30" t="str">
        <f t="shared" si="1525"/>
        <v>100.2662</v>
      </c>
      <c r="M6076" s="30">
        <f t="shared" si="1526"/>
        <v>78</v>
      </c>
      <c r="N6076" s="30" t="str">
        <f t="shared" si="1527"/>
        <v>100.2662</v>
      </c>
      <c r="O6076" s="30">
        <f t="shared" si="1528"/>
        <v>87</v>
      </c>
      <c r="P6076" s="30" t="str">
        <f t="shared" si="1529"/>
        <v>100.2662</v>
      </c>
      <c r="Q6076" s="30">
        <f t="shared" si="1530"/>
        <v>96</v>
      </c>
      <c r="R6076" s="36" t="str">
        <f t="shared" si="1531"/>
        <v>08-Aug-2017</v>
      </c>
      <c r="S6076" s="37">
        <f t="shared" si="1522"/>
        <v>100.2662</v>
      </c>
    </row>
    <row r="6077" spans="1:19">
      <c r="A6077" s="30" t="s">
        <v>11382</v>
      </c>
      <c r="D6077" s="30" t="str">
        <f t="shared" si="1516"/>
        <v>101751</v>
      </c>
      <c r="E6077" s="30">
        <f t="shared" si="1520"/>
        <v>7</v>
      </c>
      <c r="F6077" s="30" t="str">
        <f t="shared" si="1517"/>
        <v>INF109K01VF4</v>
      </c>
      <c r="G6077" s="30">
        <f t="shared" si="1521"/>
        <v>20</v>
      </c>
      <c r="H6077" s="30" t="str">
        <f t="shared" si="1518"/>
        <v>-</v>
      </c>
      <c r="I6077" s="30">
        <f t="shared" si="1523"/>
        <v>22</v>
      </c>
      <c r="J6077" s="35" t="str">
        <f t="shared" si="1519"/>
        <v>ICICI Prudential Liquid Institutional Plan - Growth</v>
      </c>
      <c r="K6077" s="35">
        <f t="shared" si="1524"/>
        <v>74</v>
      </c>
      <c r="L6077" s="30" t="str">
        <f t="shared" si="1525"/>
        <v>390.9639</v>
      </c>
      <c r="M6077" s="30">
        <f t="shared" si="1526"/>
        <v>83</v>
      </c>
      <c r="N6077" s="30" t="str">
        <f t="shared" si="1527"/>
        <v>390.9639</v>
      </c>
      <c r="O6077" s="30">
        <f t="shared" si="1528"/>
        <v>92</v>
      </c>
      <c r="P6077" s="30" t="str">
        <f t="shared" si="1529"/>
        <v>390.9639</v>
      </c>
      <c r="Q6077" s="30">
        <f t="shared" si="1530"/>
        <v>101</v>
      </c>
      <c r="R6077" s="36" t="str">
        <f t="shared" si="1531"/>
        <v>08-Aug-2017</v>
      </c>
      <c r="S6077" s="37">
        <f t="shared" si="1522"/>
        <v>390.96390000000002</v>
      </c>
    </row>
    <row r="6078" spans="1:19">
      <c r="A6078" s="30" t="s">
        <v>11383</v>
      </c>
      <c r="D6078" s="30" t="str">
        <f t="shared" si="1516"/>
        <v>101748</v>
      </c>
      <c r="E6078" s="30">
        <f t="shared" si="1520"/>
        <v>7</v>
      </c>
      <c r="F6078" s="30" t="str">
        <f t="shared" si="1517"/>
        <v>INF109K01VE7</v>
      </c>
      <c r="G6078" s="30">
        <f t="shared" si="1521"/>
        <v>20</v>
      </c>
      <c r="H6078" s="30" t="str">
        <f t="shared" si="1518"/>
        <v>-</v>
      </c>
      <c r="I6078" s="30">
        <f t="shared" si="1523"/>
        <v>22</v>
      </c>
      <c r="J6078" s="35" t="str">
        <f t="shared" si="1519"/>
        <v>ICICI Prudential Liquid Plan - Institutional - Daily - Div</v>
      </c>
      <c r="K6078" s="35">
        <f t="shared" si="1524"/>
        <v>81</v>
      </c>
      <c r="L6078" s="30" t="str">
        <f t="shared" si="1525"/>
        <v>118.5022</v>
      </c>
      <c r="M6078" s="30">
        <f t="shared" si="1526"/>
        <v>90</v>
      </c>
      <c r="N6078" s="30" t="str">
        <f t="shared" si="1527"/>
        <v>118.5022</v>
      </c>
      <c r="O6078" s="30">
        <f t="shared" si="1528"/>
        <v>99</v>
      </c>
      <c r="P6078" s="30" t="str">
        <f t="shared" si="1529"/>
        <v>118.5022</v>
      </c>
      <c r="Q6078" s="30">
        <f t="shared" si="1530"/>
        <v>108</v>
      </c>
      <c r="R6078" s="36" t="str">
        <f t="shared" si="1531"/>
        <v>08-Aug-2017</v>
      </c>
      <c r="S6078" s="37">
        <f t="shared" si="1522"/>
        <v>118.5022</v>
      </c>
    </row>
    <row r="6079" spans="1:19">
      <c r="A6079" s="30" t="s">
        <v>448</v>
      </c>
      <c r="D6079" s="30" t="str">
        <f t="shared" si="1516"/>
        <v>101753</v>
      </c>
      <c r="E6079" s="30">
        <f t="shared" si="1520"/>
        <v>7</v>
      </c>
      <c r="F6079" s="30" t="str">
        <f t="shared" si="1517"/>
        <v>INF109K01VI8</v>
      </c>
      <c r="G6079" s="30">
        <f t="shared" si="1521"/>
        <v>20</v>
      </c>
      <c r="H6079" s="30" t="str">
        <f t="shared" si="1518"/>
        <v>-</v>
      </c>
      <c r="I6079" s="30">
        <f t="shared" si="1523"/>
        <v>22</v>
      </c>
      <c r="J6079" s="35" t="str">
        <f t="shared" si="1519"/>
        <v>ICICI Prudential Liquid Plan - Institutional - Weekly - Div</v>
      </c>
      <c r="K6079" s="35">
        <f t="shared" si="1524"/>
        <v>82</v>
      </c>
      <c r="L6079" s="30" t="str">
        <f t="shared" si="1525"/>
        <v>118.6133</v>
      </c>
      <c r="M6079" s="30">
        <f t="shared" si="1526"/>
        <v>91</v>
      </c>
      <c r="N6079" s="30" t="str">
        <f t="shared" si="1527"/>
        <v>118.6133</v>
      </c>
      <c r="O6079" s="30">
        <f t="shared" si="1528"/>
        <v>100</v>
      </c>
      <c r="P6079" s="30" t="str">
        <f t="shared" si="1529"/>
        <v>118.6133</v>
      </c>
      <c r="Q6079" s="30">
        <f t="shared" si="1530"/>
        <v>109</v>
      </c>
      <c r="R6079" s="36" t="str">
        <f t="shared" si="1531"/>
        <v>28-Sep-2015</v>
      </c>
      <c r="S6079" s="37">
        <f t="shared" si="1522"/>
        <v>118.6133</v>
      </c>
    </row>
    <row r="6080" spans="1:19">
      <c r="A6080" s="30" t="s">
        <v>11384</v>
      </c>
      <c r="D6080" s="30" t="str">
        <f t="shared" si="1516"/>
        <v>101754</v>
      </c>
      <c r="E6080" s="30">
        <f t="shared" si="1520"/>
        <v>7</v>
      </c>
      <c r="F6080" s="30" t="str">
        <f t="shared" si="1517"/>
        <v>INF109K01UR1</v>
      </c>
      <c r="G6080" s="30">
        <f t="shared" si="1521"/>
        <v>20</v>
      </c>
      <c r="H6080" s="30" t="str">
        <f t="shared" si="1518"/>
        <v>-</v>
      </c>
      <c r="I6080" s="30">
        <f t="shared" si="1523"/>
        <v>22</v>
      </c>
      <c r="J6080" s="35" t="str">
        <f t="shared" si="1519"/>
        <v>ICICI Prudential Liquid Plan Retail Daily Dividend</v>
      </c>
      <c r="K6080" s="35">
        <f t="shared" si="1524"/>
        <v>73</v>
      </c>
      <c r="L6080" s="30" t="str">
        <f t="shared" si="1525"/>
        <v>118.5142</v>
      </c>
      <c r="M6080" s="30">
        <f t="shared" si="1526"/>
        <v>82</v>
      </c>
      <c r="N6080" s="30" t="str">
        <f t="shared" si="1527"/>
        <v>118.5142</v>
      </c>
      <c r="O6080" s="30">
        <f t="shared" si="1528"/>
        <v>91</v>
      </c>
      <c r="P6080" s="30" t="str">
        <f t="shared" si="1529"/>
        <v>118.5142</v>
      </c>
      <c r="Q6080" s="30">
        <f t="shared" si="1530"/>
        <v>100</v>
      </c>
      <c r="R6080" s="36" t="str">
        <f t="shared" si="1531"/>
        <v>08-Aug-2017</v>
      </c>
      <c r="S6080" s="37">
        <f t="shared" si="1522"/>
        <v>118.5142</v>
      </c>
    </row>
    <row r="6081" spans="1:19">
      <c r="A6081" s="30" t="s">
        <v>11385</v>
      </c>
      <c r="D6081" s="30" t="str">
        <f t="shared" si="1516"/>
        <v>101750</v>
      </c>
      <c r="E6081" s="30">
        <f t="shared" si="1520"/>
        <v>7</v>
      </c>
      <c r="F6081" s="30" t="str">
        <f t="shared" si="1517"/>
        <v>INF109K01UQ3</v>
      </c>
      <c r="G6081" s="30">
        <f t="shared" si="1521"/>
        <v>20</v>
      </c>
      <c r="H6081" s="30" t="str">
        <f t="shared" si="1518"/>
        <v>-</v>
      </c>
      <c r="I6081" s="30">
        <f t="shared" si="1523"/>
        <v>22</v>
      </c>
      <c r="J6081" s="35" t="str">
        <f t="shared" si="1519"/>
        <v>ICICI Prudential Liquid Plan Retail Growth</v>
      </c>
      <c r="K6081" s="35">
        <f t="shared" si="1524"/>
        <v>65</v>
      </c>
      <c r="L6081" s="30" t="str">
        <f t="shared" si="1525"/>
        <v>381.1964</v>
      </c>
      <c r="M6081" s="30">
        <f t="shared" si="1526"/>
        <v>74</v>
      </c>
      <c r="N6081" s="30" t="str">
        <f t="shared" si="1527"/>
        <v>381.1964</v>
      </c>
      <c r="O6081" s="30">
        <f t="shared" si="1528"/>
        <v>83</v>
      </c>
      <c r="P6081" s="30" t="str">
        <f t="shared" si="1529"/>
        <v>381.1964</v>
      </c>
      <c r="Q6081" s="30">
        <f t="shared" si="1530"/>
        <v>92</v>
      </c>
      <c r="R6081" s="36" t="str">
        <f t="shared" si="1531"/>
        <v>08-Aug-2017</v>
      </c>
      <c r="S6081" s="37">
        <f t="shared" si="1522"/>
        <v>381.19639999999998</v>
      </c>
    </row>
    <row r="6082" spans="1:19">
      <c r="A6082" s="30" t="s">
        <v>11386</v>
      </c>
      <c r="D6082" s="30" t="str">
        <f t="shared" si="1516"/>
        <v>101755</v>
      </c>
      <c r="E6082" s="30">
        <f t="shared" si="1520"/>
        <v>7</v>
      </c>
      <c r="F6082" s="30" t="str">
        <f t="shared" si="1517"/>
        <v>INF109K01US9</v>
      </c>
      <c r="G6082" s="30">
        <f t="shared" si="1521"/>
        <v>20</v>
      </c>
      <c r="H6082" s="30" t="str">
        <f t="shared" si="1518"/>
        <v>-</v>
      </c>
      <c r="I6082" s="30">
        <f t="shared" si="1523"/>
        <v>22</v>
      </c>
      <c r="J6082" s="35" t="str">
        <f t="shared" si="1519"/>
        <v>ICICI Prudential Liquid Plan Retail Monthly Dividend</v>
      </c>
      <c r="K6082" s="35">
        <f t="shared" si="1524"/>
        <v>75</v>
      </c>
      <c r="L6082" s="30" t="str">
        <f t="shared" si="1525"/>
        <v>100.3024</v>
      </c>
      <c r="M6082" s="30">
        <f t="shared" si="1526"/>
        <v>84</v>
      </c>
      <c r="N6082" s="30" t="str">
        <f t="shared" si="1527"/>
        <v>100.3024</v>
      </c>
      <c r="O6082" s="30">
        <f t="shared" si="1528"/>
        <v>93</v>
      </c>
      <c r="P6082" s="30" t="str">
        <f t="shared" si="1529"/>
        <v>100.3024</v>
      </c>
      <c r="Q6082" s="30">
        <f t="shared" si="1530"/>
        <v>102</v>
      </c>
      <c r="R6082" s="36" t="str">
        <f t="shared" si="1531"/>
        <v>08-Aug-2017</v>
      </c>
      <c r="S6082" s="37">
        <f t="shared" si="1522"/>
        <v>100.30240000000001</v>
      </c>
    </row>
    <row r="6083" spans="1:19">
      <c r="A6083" s="30" t="s">
        <v>11387</v>
      </c>
      <c r="D6083" s="30" t="str">
        <f t="shared" si="1516"/>
        <v>101752</v>
      </c>
      <c r="E6083" s="30">
        <f t="shared" si="1520"/>
        <v>7</v>
      </c>
      <c r="F6083" s="30" t="str">
        <f t="shared" si="1517"/>
        <v>INF109K01UV3</v>
      </c>
      <c r="G6083" s="30">
        <f t="shared" si="1521"/>
        <v>20</v>
      </c>
      <c r="H6083" s="30" t="str">
        <f t="shared" si="1518"/>
        <v>-</v>
      </c>
      <c r="I6083" s="30">
        <f t="shared" si="1523"/>
        <v>22</v>
      </c>
      <c r="J6083" s="35" t="str">
        <f t="shared" si="1519"/>
        <v>ICICI Prudential Liquid Plan Retail Weekly Dividend</v>
      </c>
      <c r="K6083" s="35">
        <f t="shared" si="1524"/>
        <v>74</v>
      </c>
      <c r="L6083" s="30" t="str">
        <f t="shared" si="1525"/>
        <v>118.8434</v>
      </c>
      <c r="M6083" s="30">
        <f t="shared" si="1526"/>
        <v>83</v>
      </c>
      <c r="N6083" s="30" t="str">
        <f t="shared" si="1527"/>
        <v>118.8434</v>
      </c>
      <c r="O6083" s="30">
        <f t="shared" si="1528"/>
        <v>92</v>
      </c>
      <c r="P6083" s="30" t="str">
        <f t="shared" si="1529"/>
        <v>118.8434</v>
      </c>
      <c r="Q6083" s="30">
        <f t="shared" si="1530"/>
        <v>101</v>
      </c>
      <c r="R6083" s="36" t="str">
        <f t="shared" si="1531"/>
        <v>08-Aug-2017</v>
      </c>
      <c r="S6083" s="37">
        <f t="shared" si="1522"/>
        <v>118.8434</v>
      </c>
    </row>
    <row r="6084" spans="1:19">
      <c r="A6084" s="30" t="s">
        <v>11388</v>
      </c>
      <c r="D6084" s="30" t="str">
        <f t="shared" si="1516"/>
        <v>130946</v>
      </c>
      <c r="E6084" s="30">
        <f t="shared" si="1520"/>
        <v>7</v>
      </c>
      <c r="F6084" s="30" t="str">
        <f t="shared" si="1517"/>
        <v>INF109KA1H85</v>
      </c>
      <c r="G6084" s="30">
        <f t="shared" si="1521"/>
        <v>20</v>
      </c>
      <c r="H6084" s="30" t="str">
        <f t="shared" si="1518"/>
        <v>-</v>
      </c>
      <c r="I6084" s="30">
        <f t="shared" si="1523"/>
        <v>22</v>
      </c>
      <c r="J6084" s="35" t="str">
        <f t="shared" si="1519"/>
        <v>ICICI Prudential Money Market Fund - Direct Plan Bonus</v>
      </c>
      <c r="K6084" s="35">
        <f t="shared" si="1524"/>
        <v>77</v>
      </c>
      <c r="L6084" s="30" t="str">
        <f t="shared" si="1525"/>
        <v>123.8736</v>
      </c>
      <c r="M6084" s="30">
        <f t="shared" si="1526"/>
        <v>86</v>
      </c>
      <c r="N6084" s="30" t="str">
        <f t="shared" si="1527"/>
        <v>123.8736</v>
      </c>
      <c r="O6084" s="30">
        <f t="shared" si="1528"/>
        <v>95</v>
      </c>
      <c r="P6084" s="30" t="str">
        <f t="shared" si="1529"/>
        <v>123.8736</v>
      </c>
      <c r="Q6084" s="30">
        <f t="shared" si="1530"/>
        <v>104</v>
      </c>
      <c r="R6084" s="36" t="str">
        <f t="shared" si="1531"/>
        <v>08-Aug-2017</v>
      </c>
      <c r="S6084" s="37">
        <f t="shared" si="1522"/>
        <v>123.8736</v>
      </c>
    </row>
    <row r="6085" spans="1:19">
      <c r="A6085" s="30" t="s">
        <v>6044</v>
      </c>
      <c r="D6085" s="30" t="str">
        <f t="shared" si="1516"/>
        <v>130945</v>
      </c>
      <c r="E6085" s="30">
        <f t="shared" si="1520"/>
        <v>7</v>
      </c>
      <c r="F6085" s="30" t="str">
        <f t="shared" si="1517"/>
        <v>INF109KA1H93</v>
      </c>
      <c r="G6085" s="30">
        <f t="shared" si="1521"/>
        <v>20</v>
      </c>
      <c r="H6085" s="30" t="str">
        <f t="shared" si="1518"/>
        <v>-</v>
      </c>
      <c r="I6085" s="30">
        <f t="shared" si="1523"/>
        <v>22</v>
      </c>
      <c r="J6085" s="35" t="str">
        <f t="shared" si="1519"/>
        <v>ICICI Prudential Money Market Fund -Bonus</v>
      </c>
      <c r="K6085" s="35">
        <f t="shared" si="1524"/>
        <v>64</v>
      </c>
      <c r="L6085" s="30" t="str">
        <f t="shared" si="1525"/>
        <v>118.0134</v>
      </c>
      <c r="M6085" s="30">
        <f t="shared" si="1526"/>
        <v>73</v>
      </c>
      <c r="N6085" s="30" t="str">
        <f t="shared" si="1527"/>
        <v>118.0134</v>
      </c>
      <c r="O6085" s="30">
        <f t="shared" si="1528"/>
        <v>82</v>
      </c>
      <c r="P6085" s="30" t="str">
        <f t="shared" si="1529"/>
        <v>118.0134</v>
      </c>
      <c r="Q6085" s="30">
        <f t="shared" si="1530"/>
        <v>91</v>
      </c>
      <c r="R6085" s="36" t="str">
        <f t="shared" si="1531"/>
        <v>21-Nov-2016</v>
      </c>
      <c r="S6085" s="37">
        <f t="shared" si="1522"/>
        <v>118.0134</v>
      </c>
    </row>
    <row r="6086" spans="1:19">
      <c r="A6086" s="30" t="s">
        <v>11389</v>
      </c>
      <c r="D6086" s="30" t="str">
        <f t="shared" si="1516"/>
        <v>115328</v>
      </c>
      <c r="E6086" s="30">
        <f t="shared" si="1520"/>
        <v>7</v>
      </c>
      <c r="F6086" s="30" t="str">
        <f t="shared" si="1517"/>
        <v>INF109K01I72</v>
      </c>
      <c r="G6086" s="30">
        <f t="shared" si="1521"/>
        <v>20</v>
      </c>
      <c r="H6086" s="30" t="str">
        <f t="shared" si="1518"/>
        <v>-</v>
      </c>
      <c r="I6086" s="30">
        <f t="shared" si="1523"/>
        <v>22</v>
      </c>
      <c r="J6086" s="35" t="str">
        <f t="shared" si="1519"/>
        <v>ICICI Prudential Money Market Fund Dividend</v>
      </c>
      <c r="K6086" s="35">
        <f t="shared" si="1524"/>
        <v>66</v>
      </c>
      <c r="L6086" s="30" t="str">
        <f t="shared" si="1525"/>
        <v>100.1098</v>
      </c>
      <c r="M6086" s="30">
        <f t="shared" si="1526"/>
        <v>75</v>
      </c>
      <c r="N6086" s="30" t="str">
        <f t="shared" si="1527"/>
        <v>100.1098</v>
      </c>
      <c r="O6086" s="30">
        <f t="shared" si="1528"/>
        <v>84</v>
      </c>
      <c r="P6086" s="30" t="str">
        <f t="shared" si="1529"/>
        <v>100.1098</v>
      </c>
      <c r="Q6086" s="30">
        <f t="shared" si="1530"/>
        <v>93</v>
      </c>
      <c r="R6086" s="36" t="str">
        <f t="shared" si="1531"/>
        <v>08-Aug-2017</v>
      </c>
      <c r="S6086" s="37">
        <f t="shared" si="1522"/>
        <v>100.10980000000001</v>
      </c>
    </row>
    <row r="6087" spans="1:19" ht="26">
      <c r="A6087" s="30" t="s">
        <v>11390</v>
      </c>
      <c r="D6087" s="30" t="str">
        <f t="shared" ref="D6087:D6150" si="1532">IF(ISERROR(LEFT(A6087,SEARCH(";",A6087)-1)),"",LEFT(A6087,SEARCH(";",A6087)-1))</f>
        <v>120209</v>
      </c>
      <c r="E6087" s="30">
        <f t="shared" si="1520"/>
        <v>7</v>
      </c>
      <c r="F6087" s="30" t="str">
        <f t="shared" ref="F6087:F6150" si="1533">IF($D6087="",A6087,MID($A6087,E6087+1,SEARCH(";",$A6087,E6087+1)-E6087-1))</f>
        <v>INF109K01R22</v>
      </c>
      <c r="G6087" s="30">
        <f t="shared" si="1521"/>
        <v>20</v>
      </c>
      <c r="H6087" s="30" t="str">
        <f t="shared" ref="H6087:H6150" si="1534">IF($D6087="","",MID($A6087,G6087+1,SEARCH(";",$A6087,G6087+1)-G6087-1))</f>
        <v>-</v>
      </c>
      <c r="I6087" s="30">
        <f t="shared" si="1523"/>
        <v>22</v>
      </c>
      <c r="J6087" s="35" t="str">
        <f t="shared" ref="J6087:J6150" si="1535">IF($D6087="","",MID($A6087,I6087+1,SEARCH(";",$A6087,I6087+1)-I6087-1))</f>
        <v>ICICI Prudential Money Market Fund Option - Direct Plan -  Daily Dividend</v>
      </c>
      <c r="K6087" s="35">
        <f t="shared" si="1524"/>
        <v>96</v>
      </c>
      <c r="L6087" s="30" t="str">
        <f t="shared" si="1525"/>
        <v>100.1435</v>
      </c>
      <c r="M6087" s="30">
        <f t="shared" si="1526"/>
        <v>105</v>
      </c>
      <c r="N6087" s="30" t="str">
        <f t="shared" si="1527"/>
        <v>100.1435</v>
      </c>
      <c r="O6087" s="30">
        <f t="shared" si="1528"/>
        <v>114</v>
      </c>
      <c r="P6087" s="30" t="str">
        <f t="shared" si="1529"/>
        <v>100.1435</v>
      </c>
      <c r="Q6087" s="30">
        <f t="shared" si="1530"/>
        <v>123</v>
      </c>
      <c r="R6087" s="36" t="str">
        <f t="shared" si="1531"/>
        <v>08-Aug-2017</v>
      </c>
      <c r="S6087" s="37">
        <f t="shared" si="1522"/>
        <v>100.1435</v>
      </c>
    </row>
    <row r="6088" spans="1:19" ht="26">
      <c r="A6088" s="30" t="s">
        <v>11391</v>
      </c>
      <c r="D6088" s="30" t="str">
        <f t="shared" si="1532"/>
        <v>120216</v>
      </c>
      <c r="E6088" s="30">
        <f t="shared" ref="E6088:E6151" si="1536">IF($D6088="","",LEN(D6088)+1)</f>
        <v>7</v>
      </c>
      <c r="F6088" s="30" t="str">
        <f t="shared" si="1533"/>
        <v>INF109K01R30</v>
      </c>
      <c r="G6088" s="30">
        <f t="shared" ref="G6088:G6151" si="1537">IF($D6088="","",E6088+(LEN(F6088)+1))</f>
        <v>20</v>
      </c>
      <c r="H6088" s="30" t="str">
        <f t="shared" si="1534"/>
        <v>-</v>
      </c>
      <c r="I6088" s="30">
        <f t="shared" si="1523"/>
        <v>22</v>
      </c>
      <c r="J6088" s="35" t="str">
        <f t="shared" si="1535"/>
        <v>ICICI Prudential Money Market Fund Option - Direct Plan -  Dividend Others</v>
      </c>
      <c r="K6088" s="35">
        <f t="shared" si="1524"/>
        <v>97</v>
      </c>
      <c r="L6088" s="30" t="str">
        <f t="shared" si="1525"/>
        <v>117.2652</v>
      </c>
      <c r="M6088" s="30">
        <f t="shared" si="1526"/>
        <v>106</v>
      </c>
      <c r="N6088" s="30" t="str">
        <f t="shared" si="1527"/>
        <v>117.2652</v>
      </c>
      <c r="O6088" s="30">
        <f t="shared" si="1528"/>
        <v>115</v>
      </c>
      <c r="P6088" s="30" t="str">
        <f t="shared" si="1529"/>
        <v>117.2652</v>
      </c>
      <c r="Q6088" s="30">
        <f t="shared" si="1530"/>
        <v>124</v>
      </c>
      <c r="R6088" s="36" t="str">
        <f t="shared" si="1531"/>
        <v>08-Aug-2017</v>
      </c>
      <c r="S6088" s="37">
        <f t="shared" ref="S6088:S6151" si="1538">IF(L6088="","",L6088+0)</f>
        <v>117.26519999999999</v>
      </c>
    </row>
    <row r="6089" spans="1:19" ht="26">
      <c r="A6089" s="30" t="s">
        <v>11392</v>
      </c>
      <c r="D6089" s="30" t="str">
        <f t="shared" si="1532"/>
        <v>120210</v>
      </c>
      <c r="E6089" s="30">
        <f t="shared" si="1536"/>
        <v>7</v>
      </c>
      <c r="F6089" s="30" t="str">
        <f t="shared" si="1533"/>
        <v>INF109K01R55</v>
      </c>
      <c r="G6089" s="30">
        <f t="shared" si="1537"/>
        <v>20</v>
      </c>
      <c r="H6089" s="30" t="str">
        <f t="shared" si="1534"/>
        <v>-</v>
      </c>
      <c r="I6089" s="30">
        <f t="shared" si="1523"/>
        <v>22</v>
      </c>
      <c r="J6089" s="35" t="str">
        <f t="shared" si="1535"/>
        <v>ICICI Prudential Money Market Fund Option - Direct Plan -  Fortnightly Dividend</v>
      </c>
      <c r="K6089" s="35">
        <f t="shared" si="1524"/>
        <v>102</v>
      </c>
      <c r="L6089" s="30" t="str">
        <f t="shared" si="1525"/>
        <v>100.8078</v>
      </c>
      <c r="M6089" s="30">
        <f t="shared" si="1526"/>
        <v>111</v>
      </c>
      <c r="N6089" s="30" t="str">
        <f t="shared" si="1527"/>
        <v>100.8078</v>
      </c>
      <c r="O6089" s="30">
        <f t="shared" si="1528"/>
        <v>120</v>
      </c>
      <c r="P6089" s="30" t="str">
        <f t="shared" si="1529"/>
        <v>100.8078</v>
      </c>
      <c r="Q6089" s="30">
        <f t="shared" si="1530"/>
        <v>129</v>
      </c>
      <c r="R6089" s="36" t="str">
        <f t="shared" si="1531"/>
        <v>08-Aug-2017</v>
      </c>
      <c r="S6089" s="37">
        <f t="shared" si="1538"/>
        <v>100.8078</v>
      </c>
    </row>
    <row r="6090" spans="1:19" ht="26">
      <c r="A6090" s="30" t="s">
        <v>11393</v>
      </c>
      <c r="D6090" s="30" t="str">
        <f t="shared" si="1532"/>
        <v>120211</v>
      </c>
      <c r="E6090" s="30">
        <f t="shared" si="1536"/>
        <v>7</v>
      </c>
      <c r="F6090" s="30" t="str">
        <f t="shared" si="1533"/>
        <v>INF109K01R14</v>
      </c>
      <c r="G6090" s="30">
        <f t="shared" si="1537"/>
        <v>20</v>
      </c>
      <c r="H6090" s="30" t="str">
        <f t="shared" si="1534"/>
        <v>-</v>
      </c>
      <c r="I6090" s="30">
        <f t="shared" si="1523"/>
        <v>22</v>
      </c>
      <c r="J6090" s="35" t="str">
        <f t="shared" si="1535"/>
        <v>ICICI Prudential Money Market Fund Option - Direct Plan -  Growth</v>
      </c>
      <c r="K6090" s="35">
        <f t="shared" si="1524"/>
        <v>88</v>
      </c>
      <c r="L6090" s="30" t="str">
        <f t="shared" si="1525"/>
        <v>230.3438</v>
      </c>
      <c r="M6090" s="30">
        <f t="shared" si="1526"/>
        <v>97</v>
      </c>
      <c r="N6090" s="30" t="str">
        <f t="shared" si="1527"/>
        <v>230.3438</v>
      </c>
      <c r="O6090" s="30">
        <f t="shared" si="1528"/>
        <v>106</v>
      </c>
      <c r="P6090" s="30" t="str">
        <f t="shared" si="1529"/>
        <v>230.3438</v>
      </c>
      <c r="Q6090" s="30">
        <f t="shared" si="1530"/>
        <v>115</v>
      </c>
      <c r="R6090" s="36" t="str">
        <f t="shared" si="1531"/>
        <v>08-Aug-2017</v>
      </c>
      <c r="S6090" s="37">
        <f t="shared" si="1538"/>
        <v>230.34379999999999</v>
      </c>
    </row>
    <row r="6091" spans="1:19" ht="26">
      <c r="A6091" s="30" t="s">
        <v>11394</v>
      </c>
      <c r="D6091" s="30" t="str">
        <f t="shared" si="1532"/>
        <v>120213</v>
      </c>
      <c r="E6091" s="30">
        <f t="shared" si="1536"/>
        <v>7</v>
      </c>
      <c r="F6091" s="30" t="str">
        <f t="shared" si="1533"/>
        <v>INF109K01R63</v>
      </c>
      <c r="G6091" s="30">
        <f t="shared" si="1537"/>
        <v>20</v>
      </c>
      <c r="H6091" s="30" t="str">
        <f t="shared" si="1534"/>
        <v>INF109K01R71</v>
      </c>
      <c r="I6091" s="30">
        <f t="shared" si="1523"/>
        <v>33</v>
      </c>
      <c r="J6091" s="35" t="str">
        <f t="shared" si="1535"/>
        <v>ICICI Prudential Money Market Fund Option - Direct Plan -  Monthly Dividend</v>
      </c>
      <c r="K6091" s="35">
        <f t="shared" si="1524"/>
        <v>109</v>
      </c>
      <c r="L6091" s="30" t="str">
        <f t="shared" si="1525"/>
        <v>100.5906</v>
      </c>
      <c r="M6091" s="30">
        <f t="shared" si="1526"/>
        <v>118</v>
      </c>
      <c r="N6091" s="30" t="str">
        <f t="shared" si="1527"/>
        <v>100.5906</v>
      </c>
      <c r="O6091" s="30">
        <f t="shared" si="1528"/>
        <v>127</v>
      </c>
      <c r="P6091" s="30" t="str">
        <f t="shared" si="1529"/>
        <v>100.5906</v>
      </c>
      <c r="Q6091" s="30">
        <f t="shared" si="1530"/>
        <v>136</v>
      </c>
      <c r="R6091" s="36" t="str">
        <f t="shared" si="1531"/>
        <v>08-Aug-2017</v>
      </c>
      <c r="S6091" s="37">
        <f t="shared" si="1538"/>
        <v>100.59059999999999</v>
      </c>
    </row>
    <row r="6092" spans="1:19" ht="26">
      <c r="A6092" s="30" t="s">
        <v>11395</v>
      </c>
      <c r="D6092" s="30" t="str">
        <f t="shared" si="1532"/>
        <v>120212</v>
      </c>
      <c r="E6092" s="30">
        <f t="shared" si="1536"/>
        <v>7</v>
      </c>
      <c r="F6092" s="30" t="str">
        <f t="shared" si="1533"/>
        <v>INF109K01R89</v>
      </c>
      <c r="G6092" s="30">
        <f t="shared" si="1537"/>
        <v>20</v>
      </c>
      <c r="H6092" s="30" t="str">
        <f t="shared" si="1534"/>
        <v>-</v>
      </c>
      <c r="I6092" s="30">
        <f t="shared" si="1523"/>
        <v>22</v>
      </c>
      <c r="J6092" s="35" t="str">
        <f t="shared" si="1535"/>
        <v>ICICI Prudential Money Market Fund Option - Direct Plan -  Weekly Dividend</v>
      </c>
      <c r="K6092" s="35">
        <f t="shared" si="1524"/>
        <v>97</v>
      </c>
      <c r="L6092" s="30" t="str">
        <f t="shared" si="1525"/>
        <v>100.4294</v>
      </c>
      <c r="M6092" s="30">
        <f t="shared" si="1526"/>
        <v>106</v>
      </c>
      <c r="N6092" s="30" t="str">
        <f t="shared" si="1527"/>
        <v>100.4294</v>
      </c>
      <c r="O6092" s="30">
        <f t="shared" si="1528"/>
        <v>115</v>
      </c>
      <c r="P6092" s="30" t="str">
        <f t="shared" si="1529"/>
        <v>100.4294</v>
      </c>
      <c r="Q6092" s="30">
        <f t="shared" si="1530"/>
        <v>124</v>
      </c>
      <c r="R6092" s="36" t="str">
        <f t="shared" si="1531"/>
        <v>08-Aug-2017</v>
      </c>
      <c r="S6092" s="37">
        <f t="shared" si="1538"/>
        <v>100.4294</v>
      </c>
    </row>
    <row r="6093" spans="1:19" ht="26">
      <c r="A6093" s="30" t="s">
        <v>11396</v>
      </c>
      <c r="D6093" s="30" t="str">
        <f t="shared" si="1532"/>
        <v>101221</v>
      </c>
      <c r="E6093" s="30">
        <f t="shared" si="1536"/>
        <v>7</v>
      </c>
      <c r="F6093" s="30" t="str">
        <f t="shared" si="1533"/>
        <v>INF109K01TW3</v>
      </c>
      <c r="G6093" s="30">
        <f t="shared" si="1537"/>
        <v>20</v>
      </c>
      <c r="H6093" s="30" t="str">
        <f t="shared" si="1534"/>
        <v>-</v>
      </c>
      <c r="I6093" s="30">
        <f t="shared" ref="I6093:I6156" si="1539">IF($D6093="","",G6093+LEN(H6093)+1)</f>
        <v>22</v>
      </c>
      <c r="J6093" s="35" t="str">
        <f t="shared" si="1535"/>
        <v>ICICI Prudential Money Market Fund Retail Growth (erstwhile Cash Option)</v>
      </c>
      <c r="K6093" s="35">
        <f t="shared" ref="K6093:K6156" si="1540">IF($D6093="","",I6093+LEN(J6093)+1)</f>
        <v>95</v>
      </c>
      <c r="L6093" s="30" t="str">
        <f t="shared" ref="L6093:L6156" si="1541">IF($D6093="","",MID($A6093,K6093+1,SEARCH(";",$A6093,K6093+1)-K6093-1))</f>
        <v>254.4342</v>
      </c>
      <c r="M6093" s="30">
        <f t="shared" ref="M6093:M6156" si="1542">IF($D6093="","",K6093+LEN(L6093)+1)</f>
        <v>104</v>
      </c>
      <c r="N6093" s="30" t="str">
        <f t="shared" ref="N6093:N6156" si="1543">IF($D6093="","",MID($A6093,M6093+1,SEARCH(";",$A6093,M6093+1)-M6093-1))</f>
        <v>254.4342</v>
      </c>
      <c r="O6093" s="30">
        <f t="shared" ref="O6093:O6156" si="1544">IF($D6093="","",M6093+LEN(N6093)+1)</f>
        <v>113</v>
      </c>
      <c r="P6093" s="30" t="str">
        <f t="shared" ref="P6093:P6156" si="1545">IF($D6093="","",MID($A6093,O6093+1,SEARCH(";",$A6093,O6093+1)-O6093-1))</f>
        <v>254.4342</v>
      </c>
      <c r="Q6093" s="30">
        <f t="shared" ref="Q6093:Q6156" si="1546">IF($D6093="","",O6093+LEN(P6093)+1)</f>
        <v>122</v>
      </c>
      <c r="R6093" s="36" t="str">
        <f t="shared" ref="R6093:R6156" si="1547">IF($D6093="","",MID($A6093,Q6093+1,15))</f>
        <v>08-Aug-2017</v>
      </c>
      <c r="S6093" s="37">
        <f t="shared" si="1538"/>
        <v>254.4342</v>
      </c>
    </row>
    <row r="6094" spans="1:19">
      <c r="A6094" s="30" t="s">
        <v>11397</v>
      </c>
      <c r="D6094" s="30" t="str">
        <f t="shared" si="1532"/>
        <v>103634</v>
      </c>
      <c r="E6094" s="30">
        <f t="shared" si="1536"/>
        <v>7</v>
      </c>
      <c r="F6094" s="30" t="str">
        <f t="shared" si="1533"/>
        <v>INF109K01TY9</v>
      </c>
      <c r="G6094" s="30">
        <f t="shared" si="1537"/>
        <v>20</v>
      </c>
      <c r="H6094" s="30" t="str">
        <f t="shared" si="1534"/>
        <v>-</v>
      </c>
      <c r="I6094" s="30">
        <f t="shared" si="1539"/>
        <v>22</v>
      </c>
      <c r="J6094" s="35" t="str">
        <f t="shared" si="1535"/>
        <v>ICICI Prudential Money Market Fund Option - Daily Dividend</v>
      </c>
      <c r="K6094" s="35">
        <f t="shared" si="1540"/>
        <v>81</v>
      </c>
      <c r="L6094" s="30" t="str">
        <f t="shared" si="1541"/>
        <v>100.1295</v>
      </c>
      <c r="M6094" s="30">
        <f t="shared" si="1542"/>
        <v>90</v>
      </c>
      <c r="N6094" s="30" t="str">
        <f t="shared" si="1543"/>
        <v>100.1295</v>
      </c>
      <c r="O6094" s="30">
        <f t="shared" si="1544"/>
        <v>99</v>
      </c>
      <c r="P6094" s="30" t="str">
        <f t="shared" si="1545"/>
        <v>100.1295</v>
      </c>
      <c r="Q6094" s="30">
        <f t="shared" si="1546"/>
        <v>108</v>
      </c>
      <c r="R6094" s="36" t="str">
        <f t="shared" si="1547"/>
        <v>08-Aug-2017</v>
      </c>
      <c r="S6094" s="37">
        <f t="shared" si="1538"/>
        <v>100.12949999999999</v>
      </c>
    </row>
    <row r="6095" spans="1:19">
      <c r="A6095" s="30" t="s">
        <v>11398</v>
      </c>
      <c r="D6095" s="30" t="str">
        <f t="shared" si="1532"/>
        <v>130013</v>
      </c>
      <c r="E6095" s="30">
        <f t="shared" si="1536"/>
        <v>7</v>
      </c>
      <c r="F6095" s="30" t="str">
        <f t="shared" si="1533"/>
        <v>INF109K01I64</v>
      </c>
      <c r="G6095" s="30">
        <f t="shared" si="1537"/>
        <v>20</v>
      </c>
      <c r="H6095" s="30" t="str">
        <f t="shared" si="1534"/>
        <v>-</v>
      </c>
      <c r="I6095" s="30">
        <f t="shared" si="1539"/>
        <v>22</v>
      </c>
      <c r="J6095" s="35" t="str">
        <f t="shared" si="1535"/>
        <v>ICICI Prudential Money Market Fund Option - Dividend Others</v>
      </c>
      <c r="K6095" s="35">
        <f t="shared" si="1540"/>
        <v>82</v>
      </c>
      <c r="L6095" s="30" t="str">
        <f t="shared" si="1541"/>
        <v>117.0719</v>
      </c>
      <c r="M6095" s="30">
        <f t="shared" si="1542"/>
        <v>91</v>
      </c>
      <c r="N6095" s="30" t="str">
        <f t="shared" si="1543"/>
        <v>117.0719</v>
      </c>
      <c r="O6095" s="30">
        <f t="shared" si="1544"/>
        <v>100</v>
      </c>
      <c r="P6095" s="30" t="str">
        <f t="shared" si="1545"/>
        <v>117.0719</v>
      </c>
      <c r="Q6095" s="30">
        <f t="shared" si="1546"/>
        <v>109</v>
      </c>
      <c r="R6095" s="36" t="str">
        <f t="shared" si="1547"/>
        <v>08-Aug-2017</v>
      </c>
      <c r="S6095" s="37">
        <f t="shared" si="1538"/>
        <v>117.0719</v>
      </c>
    </row>
    <row r="6096" spans="1:19">
      <c r="A6096" s="30" t="s">
        <v>11399</v>
      </c>
      <c r="D6096" s="30" t="str">
        <f t="shared" si="1532"/>
        <v>103633</v>
      </c>
      <c r="E6096" s="30">
        <f t="shared" si="1536"/>
        <v>7</v>
      </c>
      <c r="F6096" s="30" t="str">
        <f t="shared" si="1533"/>
        <v>INF109K01TX1</v>
      </c>
      <c r="G6096" s="30">
        <f t="shared" si="1537"/>
        <v>20</v>
      </c>
      <c r="H6096" s="30" t="str">
        <f t="shared" si="1534"/>
        <v>-</v>
      </c>
      <c r="I6096" s="30">
        <f t="shared" si="1539"/>
        <v>22</v>
      </c>
      <c r="J6096" s="35" t="str">
        <f t="shared" si="1535"/>
        <v>ICICI Prudential Money Market Fund Option - Growth</v>
      </c>
      <c r="K6096" s="35">
        <f t="shared" si="1540"/>
        <v>73</v>
      </c>
      <c r="L6096" s="30" t="str">
        <f t="shared" si="1541"/>
        <v>229.6050</v>
      </c>
      <c r="M6096" s="30">
        <f t="shared" si="1542"/>
        <v>82</v>
      </c>
      <c r="N6096" s="30" t="str">
        <f t="shared" si="1543"/>
        <v>229.6050</v>
      </c>
      <c r="O6096" s="30">
        <f t="shared" si="1544"/>
        <v>91</v>
      </c>
      <c r="P6096" s="30" t="str">
        <f t="shared" si="1545"/>
        <v>229.6050</v>
      </c>
      <c r="Q6096" s="30">
        <f t="shared" si="1546"/>
        <v>100</v>
      </c>
      <c r="R6096" s="36" t="str">
        <f t="shared" si="1547"/>
        <v>08-Aug-2017</v>
      </c>
      <c r="S6096" s="37">
        <f t="shared" si="1538"/>
        <v>229.60499999999999</v>
      </c>
    </row>
    <row r="6097" spans="1:19" ht="26">
      <c r="A6097" s="30" t="s">
        <v>11400</v>
      </c>
      <c r="D6097" s="30" t="str">
        <f t="shared" si="1532"/>
        <v>103637</v>
      </c>
      <c r="E6097" s="30">
        <f t="shared" si="1536"/>
        <v>7</v>
      </c>
      <c r="F6097" s="30" t="str">
        <f t="shared" si="1533"/>
        <v>INF109K01UC3</v>
      </c>
      <c r="G6097" s="30">
        <f t="shared" si="1537"/>
        <v>20</v>
      </c>
      <c r="H6097" s="30" t="str">
        <f t="shared" si="1534"/>
        <v>INF109K01UB5</v>
      </c>
      <c r="I6097" s="30">
        <f t="shared" si="1539"/>
        <v>33</v>
      </c>
      <c r="J6097" s="35" t="str">
        <f t="shared" si="1535"/>
        <v>ICICI Prudential Money Market Fund Option - Monthly Dividend</v>
      </c>
      <c r="K6097" s="35">
        <f t="shared" si="1540"/>
        <v>94</v>
      </c>
      <c r="L6097" s="30" t="str">
        <f t="shared" si="1541"/>
        <v>100.4397</v>
      </c>
      <c r="M6097" s="30">
        <f t="shared" si="1542"/>
        <v>103</v>
      </c>
      <c r="N6097" s="30" t="str">
        <f t="shared" si="1543"/>
        <v>100.4397</v>
      </c>
      <c r="O6097" s="30">
        <f t="shared" si="1544"/>
        <v>112</v>
      </c>
      <c r="P6097" s="30" t="str">
        <f t="shared" si="1545"/>
        <v>100.4397</v>
      </c>
      <c r="Q6097" s="30">
        <f t="shared" si="1546"/>
        <v>121</v>
      </c>
      <c r="R6097" s="36" t="str">
        <f t="shared" si="1547"/>
        <v>08-Aug-2017</v>
      </c>
      <c r="S6097" s="37">
        <f t="shared" si="1538"/>
        <v>100.4397</v>
      </c>
    </row>
    <row r="6098" spans="1:19">
      <c r="A6098" s="30" t="s">
        <v>11401</v>
      </c>
      <c r="D6098" s="30" t="str">
        <f t="shared" si="1532"/>
        <v>103635</v>
      </c>
      <c r="E6098" s="30">
        <f t="shared" si="1536"/>
        <v>7</v>
      </c>
      <c r="F6098" s="30" t="str">
        <f t="shared" si="1533"/>
        <v>INF109K01TZ6</v>
      </c>
      <c r="G6098" s="30">
        <f t="shared" si="1537"/>
        <v>20</v>
      </c>
      <c r="H6098" s="30" t="str">
        <f t="shared" si="1534"/>
        <v>-</v>
      </c>
      <c r="I6098" s="30">
        <f t="shared" si="1539"/>
        <v>22</v>
      </c>
      <c r="J6098" s="35" t="str">
        <f t="shared" si="1535"/>
        <v>ICICI Prudential Money Market Fund Option - Weekly Dividend</v>
      </c>
      <c r="K6098" s="35">
        <f t="shared" si="1540"/>
        <v>82</v>
      </c>
      <c r="L6098" s="30" t="str">
        <f t="shared" si="1541"/>
        <v>100.0839</v>
      </c>
      <c r="M6098" s="30">
        <f t="shared" si="1542"/>
        <v>91</v>
      </c>
      <c r="N6098" s="30" t="str">
        <f t="shared" si="1543"/>
        <v>100.0839</v>
      </c>
      <c r="O6098" s="30">
        <f t="shared" si="1544"/>
        <v>100</v>
      </c>
      <c r="P6098" s="30" t="str">
        <f t="shared" si="1545"/>
        <v>100.0839</v>
      </c>
      <c r="Q6098" s="30">
        <f t="shared" si="1546"/>
        <v>109</v>
      </c>
      <c r="R6098" s="36" t="str">
        <f t="shared" si="1547"/>
        <v>08-Aug-2017</v>
      </c>
      <c r="S6098" s="37">
        <f t="shared" si="1538"/>
        <v>100.0839</v>
      </c>
    </row>
    <row r="6099" spans="1:19" ht="26">
      <c r="A6099" s="30" t="s">
        <v>11402</v>
      </c>
      <c r="D6099" s="30" t="str">
        <f t="shared" si="1532"/>
        <v>103636</v>
      </c>
      <c r="E6099" s="30">
        <f t="shared" si="1536"/>
        <v>7</v>
      </c>
      <c r="F6099" s="30" t="str">
        <f t="shared" si="1533"/>
        <v>INF109K01UA7</v>
      </c>
      <c r="G6099" s="30">
        <f t="shared" si="1537"/>
        <v>20</v>
      </c>
      <c r="H6099" s="30" t="str">
        <f t="shared" si="1534"/>
        <v>-</v>
      </c>
      <c r="I6099" s="30">
        <f t="shared" si="1539"/>
        <v>22</v>
      </c>
      <c r="J6099" s="35" t="str">
        <f t="shared" si="1535"/>
        <v>ICICI Prudential Money Market Fund Option -Fortnightly Dividend</v>
      </c>
      <c r="K6099" s="35">
        <f t="shared" si="1540"/>
        <v>86</v>
      </c>
      <c r="L6099" s="30" t="str">
        <f t="shared" si="1541"/>
        <v>100.4179</v>
      </c>
      <c r="M6099" s="30">
        <f t="shared" si="1542"/>
        <v>95</v>
      </c>
      <c r="N6099" s="30" t="str">
        <f t="shared" si="1543"/>
        <v>100.4179</v>
      </c>
      <c r="O6099" s="30">
        <f t="shared" si="1544"/>
        <v>104</v>
      </c>
      <c r="P6099" s="30" t="str">
        <f t="shared" si="1545"/>
        <v>100.4179</v>
      </c>
      <c r="Q6099" s="30">
        <f t="shared" si="1546"/>
        <v>113</v>
      </c>
      <c r="R6099" s="36" t="str">
        <f t="shared" si="1547"/>
        <v>08-Aug-2017</v>
      </c>
      <c r="S6099" s="37">
        <f t="shared" si="1538"/>
        <v>100.4179</v>
      </c>
    </row>
    <row r="6100" spans="1:19">
      <c r="A6100" s="30" t="s">
        <v>97</v>
      </c>
      <c r="D6100" s="30" t="str">
        <f t="shared" si="1532"/>
        <v/>
      </c>
      <c r="E6100" s="30" t="str">
        <f t="shared" si="1536"/>
        <v/>
      </c>
      <c r="F6100" s="30" t="str">
        <f t="shared" si="1533"/>
        <v xml:space="preserve"> </v>
      </c>
      <c r="G6100" s="30" t="str">
        <f t="shared" si="1537"/>
        <v/>
      </c>
      <c r="H6100" s="30" t="str">
        <f t="shared" si="1534"/>
        <v/>
      </c>
      <c r="I6100" s="30" t="str">
        <f t="shared" si="1539"/>
        <v/>
      </c>
      <c r="J6100" s="35" t="str">
        <f t="shared" si="1535"/>
        <v/>
      </c>
      <c r="K6100" s="35" t="str">
        <f t="shared" si="1540"/>
        <v/>
      </c>
      <c r="L6100" s="30" t="str">
        <f t="shared" si="1541"/>
        <v/>
      </c>
      <c r="M6100" s="30" t="str">
        <f t="shared" si="1542"/>
        <v/>
      </c>
      <c r="N6100" s="30" t="str">
        <f t="shared" si="1543"/>
        <v/>
      </c>
      <c r="O6100" s="30" t="str">
        <f t="shared" si="1544"/>
        <v/>
      </c>
      <c r="P6100" s="30" t="str">
        <f t="shared" si="1545"/>
        <v/>
      </c>
      <c r="Q6100" s="30" t="str">
        <f t="shared" si="1546"/>
        <v/>
      </c>
      <c r="R6100" s="36" t="str">
        <f t="shared" si="1547"/>
        <v/>
      </c>
      <c r="S6100" s="37" t="str">
        <f t="shared" si="1538"/>
        <v/>
      </c>
    </row>
    <row r="6101" spans="1:19">
      <c r="A6101" s="30" t="s">
        <v>126</v>
      </c>
      <c r="D6101" s="30" t="str">
        <f t="shared" si="1532"/>
        <v/>
      </c>
      <c r="E6101" s="30" t="str">
        <f t="shared" si="1536"/>
        <v/>
      </c>
      <c r="F6101" s="30" t="str">
        <f t="shared" si="1533"/>
        <v>IDBI Mutual Fund</v>
      </c>
      <c r="G6101" s="30" t="str">
        <f t="shared" si="1537"/>
        <v/>
      </c>
      <c r="H6101" s="30" t="str">
        <f t="shared" si="1534"/>
        <v/>
      </c>
      <c r="I6101" s="30" t="str">
        <f t="shared" si="1539"/>
        <v/>
      </c>
      <c r="J6101" s="35" t="str">
        <f t="shared" si="1535"/>
        <v/>
      </c>
      <c r="K6101" s="35" t="str">
        <f t="shared" si="1540"/>
        <v/>
      </c>
      <c r="L6101" s="30" t="str">
        <f t="shared" si="1541"/>
        <v/>
      </c>
      <c r="M6101" s="30" t="str">
        <f t="shared" si="1542"/>
        <v/>
      </c>
      <c r="N6101" s="30" t="str">
        <f t="shared" si="1543"/>
        <v/>
      </c>
      <c r="O6101" s="30" t="str">
        <f t="shared" si="1544"/>
        <v/>
      </c>
      <c r="P6101" s="30" t="str">
        <f t="shared" si="1545"/>
        <v/>
      </c>
      <c r="Q6101" s="30" t="str">
        <f t="shared" si="1546"/>
        <v/>
      </c>
      <c r="R6101" s="36" t="str">
        <f t="shared" si="1547"/>
        <v/>
      </c>
      <c r="S6101" s="37" t="str">
        <f t="shared" si="1538"/>
        <v/>
      </c>
    </row>
    <row r="6102" spans="1:19">
      <c r="A6102" s="30" t="s">
        <v>97</v>
      </c>
      <c r="D6102" s="30" t="str">
        <f t="shared" si="1532"/>
        <v/>
      </c>
      <c r="E6102" s="30" t="str">
        <f t="shared" si="1536"/>
        <v/>
      </c>
      <c r="F6102" s="30" t="str">
        <f t="shared" si="1533"/>
        <v xml:space="preserve"> </v>
      </c>
      <c r="G6102" s="30" t="str">
        <f t="shared" si="1537"/>
        <v/>
      </c>
      <c r="H6102" s="30" t="str">
        <f t="shared" si="1534"/>
        <v/>
      </c>
      <c r="I6102" s="30" t="str">
        <f t="shared" si="1539"/>
        <v/>
      </c>
      <c r="J6102" s="35" t="str">
        <f t="shared" si="1535"/>
        <v/>
      </c>
      <c r="K6102" s="35" t="str">
        <f t="shared" si="1540"/>
        <v/>
      </c>
      <c r="L6102" s="30" t="str">
        <f t="shared" si="1541"/>
        <v/>
      </c>
      <c r="M6102" s="30" t="str">
        <f t="shared" si="1542"/>
        <v/>
      </c>
      <c r="N6102" s="30" t="str">
        <f t="shared" si="1543"/>
        <v/>
      </c>
      <c r="O6102" s="30" t="str">
        <f t="shared" si="1544"/>
        <v/>
      </c>
      <c r="P6102" s="30" t="str">
        <f t="shared" si="1545"/>
        <v/>
      </c>
      <c r="Q6102" s="30" t="str">
        <f t="shared" si="1546"/>
        <v/>
      </c>
      <c r="R6102" s="36" t="str">
        <f t="shared" si="1547"/>
        <v/>
      </c>
      <c r="S6102" s="37" t="str">
        <f t="shared" si="1538"/>
        <v/>
      </c>
    </row>
    <row r="6103" spans="1:19">
      <c r="A6103" s="30" t="s">
        <v>11403</v>
      </c>
      <c r="D6103" s="30" t="str">
        <f t="shared" si="1532"/>
        <v>126163</v>
      </c>
      <c r="E6103" s="30">
        <f t="shared" si="1536"/>
        <v>7</v>
      </c>
      <c r="F6103" s="30" t="str">
        <f t="shared" si="1533"/>
        <v>INF397L01FP5</v>
      </c>
      <c r="G6103" s="30">
        <f t="shared" si="1537"/>
        <v>20</v>
      </c>
      <c r="H6103" s="30" t="str">
        <f t="shared" si="1534"/>
        <v>-</v>
      </c>
      <c r="I6103" s="30">
        <f t="shared" si="1539"/>
        <v>22</v>
      </c>
      <c r="J6103" s="35" t="str">
        <f t="shared" si="1535"/>
        <v>IDBI Liquid Fund Bonus Direct</v>
      </c>
      <c r="K6103" s="35">
        <f t="shared" si="1540"/>
        <v>52</v>
      </c>
      <c r="L6103" s="30" t="str">
        <f t="shared" si="1541"/>
        <v>1336.8999</v>
      </c>
      <c r="M6103" s="30">
        <f t="shared" si="1542"/>
        <v>62</v>
      </c>
      <c r="N6103" s="30" t="str">
        <f t="shared" si="1543"/>
        <v>1336.8999</v>
      </c>
      <c r="O6103" s="30">
        <f t="shared" si="1544"/>
        <v>72</v>
      </c>
      <c r="P6103" s="30" t="str">
        <f t="shared" si="1545"/>
        <v>1336.8999</v>
      </c>
      <c r="Q6103" s="30">
        <f t="shared" si="1546"/>
        <v>82</v>
      </c>
      <c r="R6103" s="36" t="str">
        <f t="shared" si="1547"/>
        <v>09-Aug-2017</v>
      </c>
      <c r="S6103" s="37">
        <f t="shared" si="1538"/>
        <v>1336.8998999999999</v>
      </c>
    </row>
    <row r="6104" spans="1:19">
      <c r="A6104" s="30" t="s">
        <v>11404</v>
      </c>
      <c r="D6104" s="30" t="str">
        <f t="shared" si="1532"/>
        <v>126164</v>
      </c>
      <c r="E6104" s="30">
        <f t="shared" si="1536"/>
        <v>7</v>
      </c>
      <c r="F6104" s="30" t="str">
        <f t="shared" si="1533"/>
        <v>INF397L01FO8</v>
      </c>
      <c r="G6104" s="30">
        <f t="shared" si="1537"/>
        <v>20</v>
      </c>
      <c r="H6104" s="30" t="str">
        <f t="shared" si="1534"/>
        <v>-</v>
      </c>
      <c r="I6104" s="30">
        <f t="shared" si="1539"/>
        <v>22</v>
      </c>
      <c r="J6104" s="35" t="str">
        <f t="shared" si="1535"/>
        <v>IDBI Liquid Fund Bonus Regular</v>
      </c>
      <c r="K6104" s="35">
        <f t="shared" si="1540"/>
        <v>53</v>
      </c>
      <c r="L6104" s="30" t="str">
        <f t="shared" si="1541"/>
        <v>1330.8006</v>
      </c>
      <c r="M6104" s="30">
        <f t="shared" si="1542"/>
        <v>63</v>
      </c>
      <c r="N6104" s="30" t="str">
        <f t="shared" si="1543"/>
        <v>1330.8006</v>
      </c>
      <c r="O6104" s="30">
        <f t="shared" si="1544"/>
        <v>73</v>
      </c>
      <c r="P6104" s="30" t="str">
        <f t="shared" si="1545"/>
        <v>1330.8006</v>
      </c>
      <c r="Q6104" s="30">
        <f t="shared" si="1546"/>
        <v>83</v>
      </c>
      <c r="R6104" s="36" t="str">
        <f t="shared" si="1547"/>
        <v>09-Aug-2017</v>
      </c>
      <c r="S6104" s="37">
        <f t="shared" si="1538"/>
        <v>1330.8006</v>
      </c>
    </row>
    <row r="6105" spans="1:19">
      <c r="A6105" s="30" t="s">
        <v>11405</v>
      </c>
      <c r="D6105" s="30" t="str">
        <f t="shared" si="1532"/>
        <v>118345</v>
      </c>
      <c r="E6105" s="30">
        <f t="shared" si="1536"/>
        <v>7</v>
      </c>
      <c r="F6105" s="30" t="str">
        <f t="shared" si="1533"/>
        <v>INF397L01AH3</v>
      </c>
      <c r="G6105" s="30">
        <f t="shared" si="1537"/>
        <v>20</v>
      </c>
      <c r="H6105" s="30" t="str">
        <f t="shared" si="1534"/>
        <v>-</v>
      </c>
      <c r="I6105" s="30">
        <f t="shared" si="1539"/>
        <v>22</v>
      </c>
      <c r="J6105" s="35" t="str">
        <f t="shared" si="1535"/>
        <v>IDBI Liquid Fund Growth Direct</v>
      </c>
      <c r="K6105" s="35">
        <f t="shared" si="1540"/>
        <v>53</v>
      </c>
      <c r="L6105" s="30" t="str">
        <f t="shared" si="1541"/>
        <v>1782.5359</v>
      </c>
      <c r="M6105" s="30">
        <f t="shared" si="1542"/>
        <v>63</v>
      </c>
      <c r="N6105" s="30" t="str">
        <f t="shared" si="1543"/>
        <v>1782.5359</v>
      </c>
      <c r="O6105" s="30">
        <f t="shared" si="1544"/>
        <v>73</v>
      </c>
      <c r="P6105" s="30" t="str">
        <f t="shared" si="1545"/>
        <v>1782.5359</v>
      </c>
      <c r="Q6105" s="30">
        <f t="shared" si="1546"/>
        <v>83</v>
      </c>
      <c r="R6105" s="36" t="str">
        <f t="shared" si="1547"/>
        <v>09-Aug-2017</v>
      </c>
      <c r="S6105" s="37">
        <f t="shared" si="1538"/>
        <v>1782.5359000000001</v>
      </c>
    </row>
    <row r="6106" spans="1:19">
      <c r="A6106" s="30" t="s">
        <v>11406</v>
      </c>
      <c r="D6106" s="30" t="str">
        <f t="shared" si="1532"/>
        <v>113104</v>
      </c>
      <c r="E6106" s="30">
        <f t="shared" si="1536"/>
        <v>7</v>
      </c>
      <c r="F6106" s="30" t="str">
        <f t="shared" si="1533"/>
        <v>INF397L01976</v>
      </c>
      <c r="G6106" s="30">
        <f t="shared" si="1537"/>
        <v>20</v>
      </c>
      <c r="H6106" s="30" t="str">
        <f t="shared" si="1534"/>
        <v>INF397L01968</v>
      </c>
      <c r="I6106" s="30">
        <f t="shared" si="1539"/>
        <v>33</v>
      </c>
      <c r="J6106" s="35" t="str">
        <f t="shared" si="1535"/>
        <v>IDBI Liquid Fund- Monthly Dividend</v>
      </c>
      <c r="K6106" s="35">
        <f t="shared" si="1540"/>
        <v>68</v>
      </c>
      <c r="L6106" s="30" t="str">
        <f t="shared" si="1541"/>
        <v>1006.2322</v>
      </c>
      <c r="M6106" s="30">
        <f t="shared" si="1542"/>
        <v>78</v>
      </c>
      <c r="N6106" s="30" t="str">
        <f t="shared" si="1543"/>
        <v>1006.2322</v>
      </c>
      <c r="O6106" s="30">
        <f t="shared" si="1544"/>
        <v>88</v>
      </c>
      <c r="P6106" s="30" t="str">
        <f t="shared" si="1545"/>
        <v>1006.2322</v>
      </c>
      <c r="Q6106" s="30">
        <f t="shared" si="1546"/>
        <v>98</v>
      </c>
      <c r="R6106" s="36" t="str">
        <f t="shared" si="1547"/>
        <v>09-Aug-2017</v>
      </c>
      <c r="S6106" s="37">
        <f t="shared" si="1538"/>
        <v>1006.2322</v>
      </c>
    </row>
    <row r="6107" spans="1:19">
      <c r="A6107" s="30" t="s">
        <v>11407</v>
      </c>
      <c r="D6107" s="30" t="str">
        <f t="shared" si="1532"/>
        <v>118449</v>
      </c>
      <c r="E6107" s="30">
        <f t="shared" si="1536"/>
        <v>7</v>
      </c>
      <c r="F6107" s="30" t="str">
        <f t="shared" si="1533"/>
        <v>INF397L01AK7</v>
      </c>
      <c r="G6107" s="30">
        <f t="shared" si="1537"/>
        <v>20</v>
      </c>
      <c r="H6107" s="30" t="str">
        <f t="shared" si="1534"/>
        <v>INF397L01AJ9</v>
      </c>
      <c r="I6107" s="30">
        <f t="shared" si="1539"/>
        <v>33</v>
      </c>
      <c r="J6107" s="35" t="str">
        <f t="shared" si="1535"/>
        <v>IDBI Liquid Fund- Monthly Dividend Direct</v>
      </c>
      <c r="K6107" s="35">
        <f t="shared" si="1540"/>
        <v>75</v>
      </c>
      <c r="L6107" s="30" t="str">
        <f t="shared" si="1541"/>
        <v>1004.8301</v>
      </c>
      <c r="M6107" s="30">
        <f t="shared" si="1542"/>
        <v>85</v>
      </c>
      <c r="N6107" s="30" t="str">
        <f t="shared" si="1543"/>
        <v>1004.8301</v>
      </c>
      <c r="O6107" s="30">
        <f t="shared" si="1544"/>
        <v>95</v>
      </c>
      <c r="P6107" s="30" t="str">
        <f t="shared" si="1545"/>
        <v>1004.8301</v>
      </c>
      <c r="Q6107" s="30">
        <f t="shared" si="1546"/>
        <v>105</v>
      </c>
      <c r="R6107" s="36" t="str">
        <f t="shared" si="1547"/>
        <v>09-Aug-2017</v>
      </c>
      <c r="S6107" s="37">
        <f t="shared" si="1538"/>
        <v>1004.8301</v>
      </c>
    </row>
    <row r="6108" spans="1:19">
      <c r="A6108" s="30" t="s">
        <v>11408</v>
      </c>
      <c r="D6108" s="30" t="str">
        <f t="shared" si="1532"/>
        <v>113102</v>
      </c>
      <c r="E6108" s="30">
        <f t="shared" si="1536"/>
        <v>7</v>
      </c>
      <c r="F6108" s="30" t="str">
        <f t="shared" si="1533"/>
        <v>-</v>
      </c>
      <c r="G6108" s="30">
        <f t="shared" si="1537"/>
        <v>9</v>
      </c>
      <c r="H6108" s="30" t="str">
        <f t="shared" si="1534"/>
        <v>INF397L01935</v>
      </c>
      <c r="I6108" s="30">
        <f t="shared" si="1539"/>
        <v>22</v>
      </c>
      <c r="J6108" s="35" t="str">
        <f t="shared" si="1535"/>
        <v>IDBI Liquid Fund-Daily Dividend</v>
      </c>
      <c r="K6108" s="35">
        <f t="shared" si="1540"/>
        <v>54</v>
      </c>
      <c r="L6108" s="30" t="str">
        <f t="shared" si="1541"/>
        <v>1005.2683</v>
      </c>
      <c r="M6108" s="30">
        <f t="shared" si="1542"/>
        <v>64</v>
      </c>
      <c r="N6108" s="30" t="str">
        <f t="shared" si="1543"/>
        <v>1005.2683</v>
      </c>
      <c r="O6108" s="30">
        <f t="shared" si="1544"/>
        <v>74</v>
      </c>
      <c r="P6108" s="30" t="str">
        <f t="shared" si="1545"/>
        <v>1005.2683</v>
      </c>
      <c r="Q6108" s="30">
        <f t="shared" si="1546"/>
        <v>84</v>
      </c>
      <c r="R6108" s="36" t="str">
        <f t="shared" si="1547"/>
        <v>09-Aug-2017</v>
      </c>
      <c r="S6108" s="37">
        <f t="shared" si="1538"/>
        <v>1005.2683</v>
      </c>
    </row>
    <row r="6109" spans="1:19">
      <c r="A6109" s="30" t="s">
        <v>11409</v>
      </c>
      <c r="D6109" s="30" t="str">
        <f t="shared" si="1532"/>
        <v>118450</v>
      </c>
      <c r="E6109" s="30">
        <f t="shared" si="1536"/>
        <v>7</v>
      </c>
      <c r="F6109" s="30" t="str">
        <f t="shared" si="1533"/>
        <v>-</v>
      </c>
      <c r="G6109" s="30">
        <f t="shared" si="1537"/>
        <v>9</v>
      </c>
      <c r="H6109" s="30" t="str">
        <f t="shared" si="1534"/>
        <v>INF397L01AI1</v>
      </c>
      <c r="I6109" s="30">
        <f t="shared" si="1539"/>
        <v>22</v>
      </c>
      <c r="J6109" s="35" t="str">
        <f t="shared" si="1535"/>
        <v>IDBI Liquid Fund-Daily Dividend Direct</v>
      </c>
      <c r="K6109" s="35">
        <f t="shared" si="1540"/>
        <v>61</v>
      </c>
      <c r="L6109" s="30" t="str">
        <f t="shared" si="1541"/>
        <v>1002.3548</v>
      </c>
      <c r="M6109" s="30">
        <f t="shared" si="1542"/>
        <v>71</v>
      </c>
      <c r="N6109" s="30" t="str">
        <f t="shared" si="1543"/>
        <v>1002.3548</v>
      </c>
      <c r="O6109" s="30">
        <f t="shared" si="1544"/>
        <v>81</v>
      </c>
      <c r="P6109" s="30" t="str">
        <f t="shared" si="1545"/>
        <v>1002.3548</v>
      </c>
      <c r="Q6109" s="30">
        <f t="shared" si="1546"/>
        <v>91</v>
      </c>
      <c r="R6109" s="36" t="str">
        <f t="shared" si="1547"/>
        <v>09-Aug-2017</v>
      </c>
      <c r="S6109" s="37">
        <f t="shared" si="1538"/>
        <v>1002.3548</v>
      </c>
    </row>
    <row r="6110" spans="1:19">
      <c r="A6110" s="30" t="s">
        <v>11410</v>
      </c>
      <c r="D6110" s="30" t="str">
        <f t="shared" si="1532"/>
        <v>113096</v>
      </c>
      <c r="E6110" s="30">
        <f t="shared" si="1536"/>
        <v>7</v>
      </c>
      <c r="F6110" s="30" t="str">
        <f t="shared" si="1533"/>
        <v>INF397L01984</v>
      </c>
      <c r="G6110" s="30">
        <f t="shared" si="1537"/>
        <v>20</v>
      </c>
      <c r="H6110" s="30" t="str">
        <f t="shared" si="1534"/>
        <v>-</v>
      </c>
      <c r="I6110" s="30">
        <f t="shared" si="1539"/>
        <v>22</v>
      </c>
      <c r="J6110" s="35" t="str">
        <f t="shared" si="1535"/>
        <v>IDBI Liquid Fund-Growth</v>
      </c>
      <c r="K6110" s="35">
        <f t="shared" si="1540"/>
        <v>46</v>
      </c>
      <c r="L6110" s="30" t="str">
        <f t="shared" si="1541"/>
        <v>1774.3962</v>
      </c>
      <c r="M6110" s="30">
        <f t="shared" si="1542"/>
        <v>56</v>
      </c>
      <c r="N6110" s="30" t="str">
        <f t="shared" si="1543"/>
        <v>1774.3962</v>
      </c>
      <c r="O6110" s="30">
        <f t="shared" si="1544"/>
        <v>66</v>
      </c>
      <c r="P6110" s="30" t="str">
        <f t="shared" si="1545"/>
        <v>1774.3962</v>
      </c>
      <c r="Q6110" s="30">
        <f t="shared" si="1546"/>
        <v>76</v>
      </c>
      <c r="R6110" s="36" t="str">
        <f t="shared" si="1547"/>
        <v>09-Aug-2017</v>
      </c>
      <c r="S6110" s="37">
        <f t="shared" si="1538"/>
        <v>1774.3961999999999</v>
      </c>
    </row>
    <row r="6111" spans="1:19">
      <c r="A6111" s="30" t="s">
        <v>11411</v>
      </c>
      <c r="D6111" s="30" t="str">
        <f t="shared" si="1532"/>
        <v>113103</v>
      </c>
      <c r="E6111" s="30">
        <f t="shared" si="1536"/>
        <v>7</v>
      </c>
      <c r="F6111" s="30" t="str">
        <f t="shared" si="1533"/>
        <v>INF397L01950</v>
      </c>
      <c r="G6111" s="30">
        <f t="shared" si="1537"/>
        <v>20</v>
      </c>
      <c r="H6111" s="30" t="str">
        <f t="shared" si="1534"/>
        <v>INF397L01943</v>
      </c>
      <c r="I6111" s="30">
        <f t="shared" si="1539"/>
        <v>33</v>
      </c>
      <c r="J6111" s="35" t="str">
        <f t="shared" si="1535"/>
        <v>IDBI Liquid Fund-Weekly Dividend</v>
      </c>
      <c r="K6111" s="35">
        <f t="shared" si="1540"/>
        <v>66</v>
      </c>
      <c r="L6111" s="30" t="str">
        <f t="shared" si="1541"/>
        <v>1011.1584</v>
      </c>
      <c r="M6111" s="30">
        <f t="shared" si="1542"/>
        <v>76</v>
      </c>
      <c r="N6111" s="30" t="str">
        <f t="shared" si="1543"/>
        <v>1011.1584</v>
      </c>
      <c r="O6111" s="30">
        <f t="shared" si="1544"/>
        <v>86</v>
      </c>
      <c r="P6111" s="30" t="str">
        <f t="shared" si="1545"/>
        <v>1011.1584</v>
      </c>
      <c r="Q6111" s="30">
        <f t="shared" si="1546"/>
        <v>96</v>
      </c>
      <c r="R6111" s="36" t="str">
        <f t="shared" si="1547"/>
        <v>09-Aug-2017</v>
      </c>
      <c r="S6111" s="37">
        <f t="shared" si="1538"/>
        <v>1011.1584</v>
      </c>
    </row>
    <row r="6112" spans="1:19">
      <c r="A6112" s="30" t="s">
        <v>11412</v>
      </c>
      <c r="D6112" s="30" t="str">
        <f t="shared" si="1532"/>
        <v>118451</v>
      </c>
      <c r="E6112" s="30">
        <f t="shared" si="1536"/>
        <v>7</v>
      </c>
      <c r="F6112" s="30" t="str">
        <f t="shared" si="1533"/>
        <v>INF397L01AM3</v>
      </c>
      <c r="G6112" s="30">
        <f t="shared" si="1537"/>
        <v>20</v>
      </c>
      <c r="H6112" s="30" t="str">
        <f t="shared" si="1534"/>
        <v>INF397L01AL5</v>
      </c>
      <c r="I6112" s="30">
        <f t="shared" si="1539"/>
        <v>33</v>
      </c>
      <c r="J6112" s="35" t="str">
        <f t="shared" si="1535"/>
        <v>IDBI Liquid Fund-Weekly Dividend Direct</v>
      </c>
      <c r="K6112" s="35">
        <f t="shared" si="1540"/>
        <v>73</v>
      </c>
      <c r="L6112" s="30" t="str">
        <f t="shared" si="1541"/>
        <v>1003.3386</v>
      </c>
      <c r="M6112" s="30">
        <f t="shared" si="1542"/>
        <v>83</v>
      </c>
      <c r="N6112" s="30" t="str">
        <f t="shared" si="1543"/>
        <v>1003.3386</v>
      </c>
      <c r="O6112" s="30">
        <f t="shared" si="1544"/>
        <v>93</v>
      </c>
      <c r="P6112" s="30" t="str">
        <f t="shared" si="1545"/>
        <v>1003.3386</v>
      </c>
      <c r="Q6112" s="30">
        <f t="shared" si="1546"/>
        <v>103</v>
      </c>
      <c r="R6112" s="36" t="str">
        <f t="shared" si="1547"/>
        <v>09-Aug-2017</v>
      </c>
      <c r="S6112" s="37">
        <f t="shared" si="1538"/>
        <v>1003.3386</v>
      </c>
    </row>
    <row r="6113" spans="1:19">
      <c r="A6113" s="30" t="s">
        <v>97</v>
      </c>
      <c r="D6113" s="30" t="str">
        <f t="shared" si="1532"/>
        <v/>
      </c>
      <c r="E6113" s="30" t="str">
        <f t="shared" si="1536"/>
        <v/>
      </c>
      <c r="F6113" s="30" t="str">
        <f t="shared" si="1533"/>
        <v xml:space="preserve"> </v>
      </c>
      <c r="G6113" s="30" t="str">
        <f t="shared" si="1537"/>
        <v/>
      </c>
      <c r="H6113" s="30" t="str">
        <f t="shared" si="1534"/>
        <v/>
      </c>
      <c r="I6113" s="30" t="str">
        <f t="shared" si="1539"/>
        <v/>
      </c>
      <c r="J6113" s="35" t="str">
        <f t="shared" si="1535"/>
        <v/>
      </c>
      <c r="K6113" s="35" t="str">
        <f t="shared" si="1540"/>
        <v/>
      </c>
      <c r="L6113" s="30" t="str">
        <f t="shared" si="1541"/>
        <v/>
      </c>
      <c r="M6113" s="30" t="str">
        <f t="shared" si="1542"/>
        <v/>
      </c>
      <c r="N6113" s="30" t="str">
        <f t="shared" si="1543"/>
        <v/>
      </c>
      <c r="O6113" s="30" t="str">
        <f t="shared" si="1544"/>
        <v/>
      </c>
      <c r="P6113" s="30" t="str">
        <f t="shared" si="1545"/>
        <v/>
      </c>
      <c r="Q6113" s="30" t="str">
        <f t="shared" si="1546"/>
        <v/>
      </c>
      <c r="R6113" s="36" t="str">
        <f t="shared" si="1547"/>
        <v/>
      </c>
      <c r="S6113" s="37" t="str">
        <f t="shared" si="1538"/>
        <v/>
      </c>
    </row>
    <row r="6114" spans="1:19">
      <c r="A6114" s="30" t="s">
        <v>127</v>
      </c>
      <c r="D6114" s="30" t="str">
        <f t="shared" si="1532"/>
        <v/>
      </c>
      <c r="E6114" s="30" t="str">
        <f t="shared" si="1536"/>
        <v/>
      </c>
      <c r="F6114" s="30" t="str">
        <f t="shared" si="1533"/>
        <v>IDFC Mutual Fund</v>
      </c>
      <c r="G6114" s="30" t="str">
        <f t="shared" si="1537"/>
        <v/>
      </c>
      <c r="H6114" s="30" t="str">
        <f t="shared" si="1534"/>
        <v/>
      </c>
      <c r="I6114" s="30" t="str">
        <f t="shared" si="1539"/>
        <v/>
      </c>
      <c r="J6114" s="35" t="str">
        <f t="shared" si="1535"/>
        <v/>
      </c>
      <c r="K6114" s="35" t="str">
        <f t="shared" si="1540"/>
        <v/>
      </c>
      <c r="L6114" s="30" t="str">
        <f t="shared" si="1541"/>
        <v/>
      </c>
      <c r="M6114" s="30" t="str">
        <f t="shared" si="1542"/>
        <v/>
      </c>
      <c r="N6114" s="30" t="str">
        <f t="shared" si="1543"/>
        <v/>
      </c>
      <c r="O6114" s="30" t="str">
        <f t="shared" si="1544"/>
        <v/>
      </c>
      <c r="P6114" s="30" t="str">
        <f t="shared" si="1545"/>
        <v/>
      </c>
      <c r="Q6114" s="30" t="str">
        <f t="shared" si="1546"/>
        <v/>
      </c>
      <c r="R6114" s="36" t="str">
        <f t="shared" si="1547"/>
        <v/>
      </c>
      <c r="S6114" s="37" t="str">
        <f t="shared" si="1538"/>
        <v/>
      </c>
    </row>
    <row r="6115" spans="1:19">
      <c r="A6115" s="30" t="s">
        <v>97</v>
      </c>
      <c r="D6115" s="30" t="str">
        <f t="shared" si="1532"/>
        <v/>
      </c>
      <c r="E6115" s="30" t="str">
        <f t="shared" si="1536"/>
        <v/>
      </c>
      <c r="F6115" s="30" t="str">
        <f t="shared" si="1533"/>
        <v xml:space="preserve"> </v>
      </c>
      <c r="G6115" s="30" t="str">
        <f t="shared" si="1537"/>
        <v/>
      </c>
      <c r="H6115" s="30" t="str">
        <f t="shared" si="1534"/>
        <v/>
      </c>
      <c r="I6115" s="30" t="str">
        <f t="shared" si="1539"/>
        <v/>
      </c>
      <c r="J6115" s="35" t="str">
        <f t="shared" si="1535"/>
        <v/>
      </c>
      <c r="K6115" s="35" t="str">
        <f t="shared" si="1540"/>
        <v/>
      </c>
      <c r="L6115" s="30" t="str">
        <f t="shared" si="1541"/>
        <v/>
      </c>
      <c r="M6115" s="30" t="str">
        <f t="shared" si="1542"/>
        <v/>
      </c>
      <c r="N6115" s="30" t="str">
        <f t="shared" si="1543"/>
        <v/>
      </c>
      <c r="O6115" s="30" t="str">
        <f t="shared" si="1544"/>
        <v/>
      </c>
      <c r="P6115" s="30" t="str">
        <f t="shared" si="1545"/>
        <v/>
      </c>
      <c r="Q6115" s="30" t="str">
        <f t="shared" si="1546"/>
        <v/>
      </c>
      <c r="R6115" s="36" t="str">
        <f t="shared" si="1547"/>
        <v/>
      </c>
      <c r="S6115" s="37" t="str">
        <f t="shared" si="1538"/>
        <v/>
      </c>
    </row>
    <row r="6116" spans="1:19">
      <c r="A6116" s="30" t="s">
        <v>449</v>
      </c>
      <c r="D6116" s="30" t="str">
        <f t="shared" si="1532"/>
        <v>108694</v>
      </c>
      <c r="E6116" s="30">
        <f t="shared" si="1536"/>
        <v>7</v>
      </c>
      <c r="F6116" s="30" t="str">
        <f t="shared" si="1533"/>
        <v>INF194K01VP5</v>
      </c>
      <c r="G6116" s="30">
        <f t="shared" si="1537"/>
        <v>20</v>
      </c>
      <c r="H6116" s="30" t="str">
        <f t="shared" si="1534"/>
        <v>INF194K01VO8</v>
      </c>
      <c r="I6116" s="30">
        <f t="shared" si="1539"/>
        <v>33</v>
      </c>
      <c r="J6116" s="35" t="str">
        <f t="shared" si="1535"/>
        <v>IDFC Cash Fund - Inst Plan B - Periodic Div</v>
      </c>
      <c r="K6116" s="35">
        <f t="shared" si="1540"/>
        <v>77</v>
      </c>
      <c r="L6116" s="30" t="str">
        <f t="shared" si="1541"/>
        <v>0</v>
      </c>
      <c r="M6116" s="30">
        <f t="shared" si="1542"/>
        <v>79</v>
      </c>
      <c r="N6116" s="30" t="str">
        <f t="shared" si="1543"/>
        <v>0</v>
      </c>
      <c r="O6116" s="30">
        <f t="shared" si="1544"/>
        <v>81</v>
      </c>
      <c r="P6116" s="30" t="str">
        <f t="shared" si="1545"/>
        <v>0</v>
      </c>
      <c r="Q6116" s="30">
        <f t="shared" si="1546"/>
        <v>83</v>
      </c>
      <c r="R6116" s="36" t="str">
        <f t="shared" si="1547"/>
        <v>02-Oct-2008</v>
      </c>
      <c r="S6116" s="37">
        <f t="shared" si="1538"/>
        <v>0</v>
      </c>
    </row>
    <row r="6117" spans="1:19">
      <c r="A6117" s="30" t="s">
        <v>11413</v>
      </c>
      <c r="D6117" s="30" t="str">
        <f t="shared" si="1532"/>
        <v>118366</v>
      </c>
      <c r="E6117" s="30">
        <f t="shared" si="1536"/>
        <v>7</v>
      </c>
      <c r="F6117" s="30" t="str">
        <f t="shared" si="1533"/>
        <v>-</v>
      </c>
      <c r="G6117" s="30">
        <f t="shared" si="1537"/>
        <v>9</v>
      </c>
      <c r="H6117" s="30" t="str">
        <f t="shared" si="1534"/>
        <v>INF194K01I78</v>
      </c>
      <c r="I6117" s="30">
        <f t="shared" si="1539"/>
        <v>22</v>
      </c>
      <c r="J6117" s="35" t="str">
        <f t="shared" si="1535"/>
        <v>IDFC Cash Fund -Direct Plan -Daily Dividend</v>
      </c>
      <c r="K6117" s="35">
        <f t="shared" si="1540"/>
        <v>66</v>
      </c>
      <c r="L6117" s="30" t="str">
        <f t="shared" si="1541"/>
        <v>1001.6663</v>
      </c>
      <c r="M6117" s="30">
        <f t="shared" si="1542"/>
        <v>76</v>
      </c>
      <c r="N6117" s="30" t="str">
        <f t="shared" si="1543"/>
        <v>1001.6663</v>
      </c>
      <c r="O6117" s="30">
        <f t="shared" si="1544"/>
        <v>86</v>
      </c>
      <c r="P6117" s="30" t="str">
        <f t="shared" si="1545"/>
        <v>1001.6663</v>
      </c>
      <c r="Q6117" s="30">
        <f t="shared" si="1546"/>
        <v>96</v>
      </c>
      <c r="R6117" s="36" t="str">
        <f t="shared" si="1547"/>
        <v>08-Aug-2017</v>
      </c>
      <c r="S6117" s="37">
        <f t="shared" si="1538"/>
        <v>1001.6663</v>
      </c>
    </row>
    <row r="6118" spans="1:19">
      <c r="A6118" s="30" t="s">
        <v>11414</v>
      </c>
      <c r="D6118" s="30" t="str">
        <f t="shared" si="1532"/>
        <v>118364</v>
      </c>
      <c r="E6118" s="30">
        <f t="shared" si="1536"/>
        <v>7</v>
      </c>
      <c r="F6118" s="30" t="str">
        <f t="shared" si="1533"/>
        <v>INF194K01I60</v>
      </c>
      <c r="G6118" s="30">
        <f t="shared" si="1537"/>
        <v>20</v>
      </c>
      <c r="H6118" s="30" t="str">
        <f t="shared" si="1534"/>
        <v>-</v>
      </c>
      <c r="I6118" s="30">
        <f t="shared" si="1539"/>
        <v>22</v>
      </c>
      <c r="J6118" s="35" t="str">
        <f t="shared" si="1535"/>
        <v>IDFC Cash Fund -Direct Plan -Growth</v>
      </c>
      <c r="K6118" s="35">
        <f t="shared" si="1540"/>
        <v>58</v>
      </c>
      <c r="L6118" s="30" t="str">
        <f t="shared" si="1541"/>
        <v>2022.0274</v>
      </c>
      <c r="M6118" s="30">
        <f t="shared" si="1542"/>
        <v>68</v>
      </c>
      <c r="N6118" s="30" t="str">
        <f t="shared" si="1543"/>
        <v>2022.0274</v>
      </c>
      <c r="O6118" s="30">
        <f t="shared" si="1544"/>
        <v>78</v>
      </c>
      <c r="P6118" s="30" t="str">
        <f t="shared" si="1545"/>
        <v>2022.0274</v>
      </c>
      <c r="Q6118" s="30">
        <f t="shared" si="1546"/>
        <v>88</v>
      </c>
      <c r="R6118" s="36" t="str">
        <f t="shared" si="1547"/>
        <v>08-Aug-2017</v>
      </c>
      <c r="S6118" s="37">
        <f t="shared" si="1538"/>
        <v>2022.0273999999999</v>
      </c>
    </row>
    <row r="6119" spans="1:19">
      <c r="A6119" s="30" t="s">
        <v>11415</v>
      </c>
      <c r="D6119" s="30" t="str">
        <f t="shared" si="1532"/>
        <v>118365</v>
      </c>
      <c r="E6119" s="30">
        <f t="shared" si="1536"/>
        <v>7</v>
      </c>
      <c r="F6119" s="30" t="str">
        <f t="shared" si="1533"/>
        <v>INF194K01J36</v>
      </c>
      <c r="G6119" s="30">
        <f t="shared" si="1537"/>
        <v>20</v>
      </c>
      <c r="H6119" s="30" t="str">
        <f t="shared" si="1534"/>
        <v>INF194K01J28</v>
      </c>
      <c r="I6119" s="30">
        <f t="shared" si="1539"/>
        <v>33</v>
      </c>
      <c r="J6119" s="35" t="str">
        <f t="shared" si="1535"/>
        <v>IDFC Cash Fund -Direct Plan -Monthly Dividend</v>
      </c>
      <c r="K6119" s="35">
        <f t="shared" si="1540"/>
        <v>79</v>
      </c>
      <c r="L6119" s="30" t="str">
        <f t="shared" si="1541"/>
        <v>1009.0046</v>
      </c>
      <c r="M6119" s="30">
        <f t="shared" si="1542"/>
        <v>89</v>
      </c>
      <c r="N6119" s="30" t="str">
        <f t="shared" si="1543"/>
        <v>1009.0046</v>
      </c>
      <c r="O6119" s="30">
        <f t="shared" si="1544"/>
        <v>99</v>
      </c>
      <c r="P6119" s="30" t="str">
        <f t="shared" si="1545"/>
        <v>1009.0046</v>
      </c>
      <c r="Q6119" s="30">
        <f t="shared" si="1546"/>
        <v>109</v>
      </c>
      <c r="R6119" s="36" t="str">
        <f t="shared" si="1547"/>
        <v>08-Aug-2017</v>
      </c>
      <c r="S6119" s="37">
        <f t="shared" si="1538"/>
        <v>1009.0046</v>
      </c>
    </row>
    <row r="6120" spans="1:19">
      <c r="A6120" s="30" t="s">
        <v>11416</v>
      </c>
      <c r="D6120" s="30" t="str">
        <f t="shared" si="1532"/>
        <v>118363</v>
      </c>
      <c r="E6120" s="30">
        <f t="shared" si="1536"/>
        <v>7</v>
      </c>
      <c r="F6120" s="30" t="str">
        <f t="shared" si="1533"/>
        <v>INF194K01J02</v>
      </c>
      <c r="G6120" s="30">
        <f t="shared" si="1537"/>
        <v>20</v>
      </c>
      <c r="H6120" s="30" t="str">
        <f t="shared" si="1534"/>
        <v>INF194K01I94</v>
      </c>
      <c r="I6120" s="30">
        <f t="shared" si="1539"/>
        <v>33</v>
      </c>
      <c r="J6120" s="35" t="str">
        <f t="shared" si="1535"/>
        <v>IDFC Cash Fund -Direct Plan -Periodic Dividend</v>
      </c>
      <c r="K6120" s="35">
        <f t="shared" si="1540"/>
        <v>80</v>
      </c>
      <c r="L6120" s="30" t="str">
        <f t="shared" si="1541"/>
        <v>1249.7130</v>
      </c>
      <c r="M6120" s="30">
        <f t="shared" si="1542"/>
        <v>90</v>
      </c>
      <c r="N6120" s="30" t="str">
        <f t="shared" si="1543"/>
        <v>1249.7130</v>
      </c>
      <c r="O6120" s="30">
        <f t="shared" si="1544"/>
        <v>100</v>
      </c>
      <c r="P6120" s="30" t="str">
        <f t="shared" si="1545"/>
        <v>1249.7130</v>
      </c>
      <c r="Q6120" s="30">
        <f t="shared" si="1546"/>
        <v>110</v>
      </c>
      <c r="R6120" s="36" t="str">
        <f t="shared" si="1547"/>
        <v>08-Aug-2017</v>
      </c>
      <c r="S6120" s="37">
        <f t="shared" si="1538"/>
        <v>1249.713</v>
      </c>
    </row>
    <row r="6121" spans="1:19">
      <c r="A6121" s="30" t="s">
        <v>11417</v>
      </c>
      <c r="D6121" s="30" t="str">
        <f t="shared" si="1532"/>
        <v>118367</v>
      </c>
      <c r="E6121" s="30">
        <f t="shared" si="1536"/>
        <v>7</v>
      </c>
      <c r="F6121" s="30" t="str">
        <f t="shared" si="1533"/>
        <v>-</v>
      </c>
      <c r="G6121" s="30">
        <f t="shared" si="1537"/>
        <v>9</v>
      </c>
      <c r="H6121" s="30" t="str">
        <f t="shared" si="1534"/>
        <v>INF194K01J51</v>
      </c>
      <c r="I6121" s="30">
        <f t="shared" si="1539"/>
        <v>22</v>
      </c>
      <c r="J6121" s="35" t="str">
        <f t="shared" si="1535"/>
        <v>IDFC Cash Fund -Direct Plan -Weekly Dividend</v>
      </c>
      <c r="K6121" s="35">
        <f t="shared" si="1540"/>
        <v>67</v>
      </c>
      <c r="L6121" s="30" t="str">
        <f t="shared" si="1541"/>
        <v>1007.6673</v>
      </c>
      <c r="M6121" s="30">
        <f t="shared" si="1542"/>
        <v>77</v>
      </c>
      <c r="N6121" s="30" t="str">
        <f t="shared" si="1543"/>
        <v>1007.6673</v>
      </c>
      <c r="O6121" s="30">
        <f t="shared" si="1544"/>
        <v>87</v>
      </c>
      <c r="P6121" s="30" t="str">
        <f t="shared" si="1545"/>
        <v>1007.6673</v>
      </c>
      <c r="Q6121" s="30">
        <f t="shared" si="1546"/>
        <v>97</v>
      </c>
      <c r="R6121" s="36" t="str">
        <f t="shared" si="1547"/>
        <v>08-Aug-2017</v>
      </c>
      <c r="S6121" s="37">
        <f t="shared" si="1538"/>
        <v>1007.6673</v>
      </c>
    </row>
    <row r="6122" spans="1:19">
      <c r="A6122" s="30" t="s">
        <v>11418</v>
      </c>
      <c r="D6122" s="30" t="str">
        <f t="shared" si="1532"/>
        <v>108692</v>
      </c>
      <c r="E6122" s="30">
        <f t="shared" si="1536"/>
        <v>7</v>
      </c>
      <c r="F6122" s="30" t="str">
        <f t="shared" si="1533"/>
        <v>INF194K01VZ4</v>
      </c>
      <c r="G6122" s="30">
        <f t="shared" si="1537"/>
        <v>20</v>
      </c>
      <c r="H6122" s="30" t="str">
        <f t="shared" si="1534"/>
        <v>INF194K01VY7</v>
      </c>
      <c r="I6122" s="30">
        <f t="shared" si="1539"/>
        <v>33</v>
      </c>
      <c r="J6122" s="35" t="str">
        <f t="shared" si="1535"/>
        <v>IDFC Cash Fund -Regular Plan-Daily Dividend</v>
      </c>
      <c r="K6122" s="35">
        <f t="shared" si="1540"/>
        <v>77</v>
      </c>
      <c r="L6122" s="30" t="str">
        <f t="shared" si="1541"/>
        <v>1001.0846</v>
      </c>
      <c r="M6122" s="30">
        <f t="shared" si="1542"/>
        <v>87</v>
      </c>
      <c r="N6122" s="30" t="str">
        <f t="shared" si="1543"/>
        <v>1001.0846</v>
      </c>
      <c r="O6122" s="30">
        <f t="shared" si="1544"/>
        <v>97</v>
      </c>
      <c r="P6122" s="30" t="str">
        <f t="shared" si="1545"/>
        <v>1001.0846</v>
      </c>
      <c r="Q6122" s="30">
        <f t="shared" si="1546"/>
        <v>107</v>
      </c>
      <c r="R6122" s="36" t="str">
        <f t="shared" si="1547"/>
        <v>08-Aug-2017</v>
      </c>
      <c r="S6122" s="37">
        <f t="shared" si="1538"/>
        <v>1001.0846</v>
      </c>
    </row>
    <row r="6123" spans="1:19">
      <c r="A6123" s="30" t="s">
        <v>11419</v>
      </c>
      <c r="D6123" s="30" t="str">
        <f t="shared" si="1532"/>
        <v>108690</v>
      </c>
      <c r="E6123" s="30">
        <f t="shared" si="1536"/>
        <v>7</v>
      </c>
      <c r="F6123" s="30" t="str">
        <f t="shared" si="1533"/>
        <v>INF194K01VX9</v>
      </c>
      <c r="G6123" s="30">
        <f t="shared" si="1537"/>
        <v>20</v>
      </c>
      <c r="H6123" s="30" t="str">
        <f t="shared" si="1534"/>
        <v>-</v>
      </c>
      <c r="I6123" s="30">
        <f t="shared" si="1539"/>
        <v>22</v>
      </c>
      <c r="J6123" s="35" t="str">
        <f t="shared" si="1535"/>
        <v>IDFC Cash Fund -Regular Plan-Growth</v>
      </c>
      <c r="K6123" s="35">
        <f t="shared" si="1540"/>
        <v>58</v>
      </c>
      <c r="L6123" s="30" t="str">
        <f t="shared" si="1541"/>
        <v>2016.5434</v>
      </c>
      <c r="M6123" s="30">
        <f t="shared" si="1542"/>
        <v>68</v>
      </c>
      <c r="N6123" s="30" t="str">
        <f t="shared" si="1543"/>
        <v>2016.5434</v>
      </c>
      <c r="O6123" s="30">
        <f t="shared" si="1544"/>
        <v>78</v>
      </c>
      <c r="P6123" s="30" t="str">
        <f t="shared" si="1545"/>
        <v>2016.5434</v>
      </c>
      <c r="Q6123" s="30">
        <f t="shared" si="1546"/>
        <v>88</v>
      </c>
      <c r="R6123" s="36" t="str">
        <f t="shared" si="1547"/>
        <v>08-Aug-2017</v>
      </c>
      <c r="S6123" s="37">
        <f t="shared" si="1538"/>
        <v>2016.5434</v>
      </c>
    </row>
    <row r="6124" spans="1:19">
      <c r="A6124" s="30" t="s">
        <v>11420</v>
      </c>
      <c r="D6124" s="30" t="str">
        <f t="shared" si="1532"/>
        <v>108693</v>
      </c>
      <c r="E6124" s="30">
        <f t="shared" si="1536"/>
        <v>7</v>
      </c>
      <c r="F6124" s="30" t="str">
        <f t="shared" si="1533"/>
        <v>INF194K01WF4</v>
      </c>
      <c r="G6124" s="30">
        <f t="shared" si="1537"/>
        <v>20</v>
      </c>
      <c r="H6124" s="30" t="str">
        <f t="shared" si="1534"/>
        <v>INF194K01WE7</v>
      </c>
      <c r="I6124" s="30">
        <f t="shared" si="1539"/>
        <v>33</v>
      </c>
      <c r="J6124" s="35" t="str">
        <f t="shared" si="1535"/>
        <v>IDFC Cash Fund -Regular Plan-Monthly Dividend</v>
      </c>
      <c r="K6124" s="35">
        <f t="shared" si="1540"/>
        <v>79</v>
      </c>
      <c r="L6124" s="30" t="str">
        <f t="shared" si="1541"/>
        <v>1002.2527</v>
      </c>
      <c r="M6124" s="30">
        <f t="shared" si="1542"/>
        <v>89</v>
      </c>
      <c r="N6124" s="30" t="str">
        <f t="shared" si="1543"/>
        <v>1002.2527</v>
      </c>
      <c r="O6124" s="30">
        <f t="shared" si="1544"/>
        <v>99</v>
      </c>
      <c r="P6124" s="30" t="str">
        <f t="shared" si="1545"/>
        <v>1002.2527</v>
      </c>
      <c r="Q6124" s="30">
        <f t="shared" si="1546"/>
        <v>109</v>
      </c>
      <c r="R6124" s="36" t="str">
        <f t="shared" si="1547"/>
        <v>08-Aug-2017</v>
      </c>
      <c r="S6124" s="37">
        <f t="shared" si="1538"/>
        <v>1002.2527</v>
      </c>
    </row>
    <row r="6125" spans="1:19">
      <c r="A6125" s="30" t="s">
        <v>11421</v>
      </c>
      <c r="D6125" s="30" t="str">
        <f t="shared" si="1532"/>
        <v>115489</v>
      </c>
      <c r="E6125" s="30">
        <f t="shared" si="1536"/>
        <v>7</v>
      </c>
      <c r="F6125" s="30" t="str">
        <f t="shared" si="1533"/>
        <v>INF194K01WC1</v>
      </c>
      <c r="G6125" s="30">
        <f t="shared" si="1537"/>
        <v>20</v>
      </c>
      <c r="H6125" s="30" t="str">
        <f t="shared" si="1534"/>
        <v>INF194K01WB3</v>
      </c>
      <c r="I6125" s="30">
        <f t="shared" si="1539"/>
        <v>33</v>
      </c>
      <c r="J6125" s="35" t="str">
        <f t="shared" si="1535"/>
        <v>IDFC Cash Fund -Regular Plan-Periodic Dividend</v>
      </c>
      <c r="K6125" s="35">
        <f t="shared" si="1540"/>
        <v>80</v>
      </c>
      <c r="L6125" s="30" t="str">
        <f t="shared" si="1541"/>
        <v>1329.7826</v>
      </c>
      <c r="M6125" s="30">
        <f t="shared" si="1542"/>
        <v>90</v>
      </c>
      <c r="N6125" s="30" t="str">
        <f t="shared" si="1543"/>
        <v>1329.7826</v>
      </c>
      <c r="O6125" s="30">
        <f t="shared" si="1544"/>
        <v>100</v>
      </c>
      <c r="P6125" s="30" t="str">
        <f t="shared" si="1545"/>
        <v>1329.7826</v>
      </c>
      <c r="Q6125" s="30">
        <f t="shared" si="1546"/>
        <v>110</v>
      </c>
      <c r="R6125" s="36" t="str">
        <f t="shared" si="1547"/>
        <v>08-Aug-2017</v>
      </c>
      <c r="S6125" s="37">
        <f t="shared" si="1538"/>
        <v>1329.7826</v>
      </c>
    </row>
    <row r="6126" spans="1:19">
      <c r="A6126" s="30" t="s">
        <v>11422</v>
      </c>
      <c r="D6126" s="30" t="str">
        <f t="shared" si="1532"/>
        <v>108691</v>
      </c>
      <c r="E6126" s="30">
        <f t="shared" si="1536"/>
        <v>7</v>
      </c>
      <c r="F6126" s="30" t="str">
        <f t="shared" si="1533"/>
        <v>INF194K01WI8</v>
      </c>
      <c r="G6126" s="30">
        <f t="shared" si="1537"/>
        <v>20</v>
      </c>
      <c r="H6126" s="30" t="str">
        <f t="shared" si="1534"/>
        <v>INF194K01WH0</v>
      </c>
      <c r="I6126" s="30">
        <f t="shared" si="1539"/>
        <v>33</v>
      </c>
      <c r="J6126" s="35" t="str">
        <f t="shared" si="1535"/>
        <v>IDFC Cash Fund -Regular Plan-Weekly Dividend</v>
      </c>
      <c r="K6126" s="35">
        <f t="shared" si="1540"/>
        <v>78</v>
      </c>
      <c r="L6126" s="30" t="str">
        <f t="shared" si="1541"/>
        <v>1001.7823</v>
      </c>
      <c r="M6126" s="30">
        <f t="shared" si="1542"/>
        <v>88</v>
      </c>
      <c r="N6126" s="30" t="str">
        <f t="shared" si="1543"/>
        <v>1001.7823</v>
      </c>
      <c r="O6126" s="30">
        <f t="shared" si="1544"/>
        <v>98</v>
      </c>
      <c r="P6126" s="30" t="str">
        <f t="shared" si="1545"/>
        <v>1001.7823</v>
      </c>
      <c r="Q6126" s="30">
        <f t="shared" si="1546"/>
        <v>108</v>
      </c>
      <c r="R6126" s="36" t="str">
        <f t="shared" si="1547"/>
        <v>08-Aug-2017</v>
      </c>
      <c r="S6126" s="37">
        <f t="shared" si="1538"/>
        <v>1001.7823</v>
      </c>
    </row>
    <row r="6127" spans="1:19">
      <c r="A6127" s="30" t="s">
        <v>11423</v>
      </c>
      <c r="D6127" s="30" t="str">
        <f t="shared" si="1532"/>
        <v>139582</v>
      </c>
      <c r="E6127" s="30">
        <f t="shared" si="1536"/>
        <v>7</v>
      </c>
      <c r="F6127" s="30" t="str">
        <f t="shared" si="1533"/>
        <v>INF194KA14C0</v>
      </c>
      <c r="G6127" s="30">
        <f t="shared" si="1537"/>
        <v>20</v>
      </c>
      <c r="H6127" s="30" t="str">
        <f t="shared" si="1534"/>
        <v>-</v>
      </c>
      <c r="I6127" s="30">
        <f t="shared" si="1539"/>
        <v>22</v>
      </c>
      <c r="J6127" s="35" t="str">
        <f t="shared" si="1535"/>
        <v>IDFC Cash Fund -Unclaimed Dividend Less than Three Years</v>
      </c>
      <c r="K6127" s="35">
        <f t="shared" si="1540"/>
        <v>79</v>
      </c>
      <c r="L6127" s="30" t="str">
        <f t="shared" si="1541"/>
        <v>1.0759</v>
      </c>
      <c r="M6127" s="30">
        <f t="shared" si="1542"/>
        <v>86</v>
      </c>
      <c r="N6127" s="30" t="str">
        <f t="shared" si="1543"/>
        <v>1.0759</v>
      </c>
      <c r="O6127" s="30">
        <f t="shared" si="1544"/>
        <v>93</v>
      </c>
      <c r="P6127" s="30" t="str">
        <f t="shared" si="1545"/>
        <v>1.0759</v>
      </c>
      <c r="Q6127" s="30">
        <f t="shared" si="1546"/>
        <v>100</v>
      </c>
      <c r="R6127" s="36" t="str">
        <f t="shared" si="1547"/>
        <v>08-Aug-2017</v>
      </c>
      <c r="S6127" s="37">
        <f t="shared" si="1538"/>
        <v>1.0759000000000001</v>
      </c>
    </row>
    <row r="6128" spans="1:19">
      <c r="A6128" s="30" t="s">
        <v>11424</v>
      </c>
      <c r="D6128" s="30" t="str">
        <f t="shared" si="1532"/>
        <v>139583</v>
      </c>
      <c r="E6128" s="30">
        <f t="shared" si="1536"/>
        <v>7</v>
      </c>
      <c r="F6128" s="30" t="str">
        <f t="shared" si="1533"/>
        <v>INF194KA15C7</v>
      </c>
      <c r="G6128" s="30">
        <f t="shared" si="1537"/>
        <v>20</v>
      </c>
      <c r="H6128" s="30" t="str">
        <f t="shared" si="1534"/>
        <v>-</v>
      </c>
      <c r="I6128" s="30">
        <f t="shared" si="1539"/>
        <v>22</v>
      </c>
      <c r="J6128" s="35" t="str">
        <f t="shared" si="1535"/>
        <v>IDFC Cash Fund -Unclaimed Dividend More than Three Years</v>
      </c>
      <c r="K6128" s="35">
        <f t="shared" si="1540"/>
        <v>79</v>
      </c>
      <c r="L6128" s="30" t="str">
        <f t="shared" si="1541"/>
        <v>1.0000</v>
      </c>
      <c r="M6128" s="30">
        <f t="shared" si="1542"/>
        <v>86</v>
      </c>
      <c r="N6128" s="30" t="str">
        <f t="shared" si="1543"/>
        <v>1.0000</v>
      </c>
      <c r="O6128" s="30">
        <f t="shared" si="1544"/>
        <v>93</v>
      </c>
      <c r="P6128" s="30" t="str">
        <f t="shared" si="1545"/>
        <v>1.0000</v>
      </c>
      <c r="Q6128" s="30">
        <f t="shared" si="1546"/>
        <v>100</v>
      </c>
      <c r="R6128" s="36" t="str">
        <f t="shared" si="1547"/>
        <v>08-Aug-2017</v>
      </c>
      <c r="S6128" s="37">
        <f t="shared" si="1538"/>
        <v>1</v>
      </c>
    </row>
    <row r="6129" spans="1:19">
      <c r="A6129" s="30" t="s">
        <v>11425</v>
      </c>
      <c r="D6129" s="30" t="str">
        <f t="shared" si="1532"/>
        <v>139584</v>
      </c>
      <c r="E6129" s="30">
        <f t="shared" si="1536"/>
        <v>7</v>
      </c>
      <c r="F6129" s="30" t="str">
        <f t="shared" si="1533"/>
        <v>INF194KA12C4</v>
      </c>
      <c r="G6129" s="30">
        <f t="shared" si="1537"/>
        <v>20</v>
      </c>
      <c r="H6129" s="30" t="str">
        <f t="shared" si="1534"/>
        <v>-</v>
      </c>
      <c r="I6129" s="30">
        <f t="shared" si="1539"/>
        <v>22</v>
      </c>
      <c r="J6129" s="35" t="str">
        <f t="shared" si="1535"/>
        <v>IDFC Cash Fund -Unclaimed Redemption Less than Three Years</v>
      </c>
      <c r="K6129" s="35">
        <f t="shared" si="1540"/>
        <v>81</v>
      </c>
      <c r="L6129" s="30" t="str">
        <f t="shared" si="1541"/>
        <v>1.0759</v>
      </c>
      <c r="M6129" s="30">
        <f t="shared" si="1542"/>
        <v>88</v>
      </c>
      <c r="N6129" s="30" t="str">
        <f t="shared" si="1543"/>
        <v>1.0759</v>
      </c>
      <c r="O6129" s="30">
        <f t="shared" si="1544"/>
        <v>95</v>
      </c>
      <c r="P6129" s="30" t="str">
        <f t="shared" si="1545"/>
        <v>1.0759</v>
      </c>
      <c r="Q6129" s="30">
        <f t="shared" si="1546"/>
        <v>102</v>
      </c>
      <c r="R6129" s="36" t="str">
        <f t="shared" si="1547"/>
        <v>08-Aug-2017</v>
      </c>
      <c r="S6129" s="37">
        <f t="shared" si="1538"/>
        <v>1.0759000000000001</v>
      </c>
    </row>
    <row r="6130" spans="1:19" ht="26">
      <c r="A6130" s="30" t="s">
        <v>11426</v>
      </c>
      <c r="D6130" s="30" t="str">
        <f t="shared" si="1532"/>
        <v>139585</v>
      </c>
      <c r="E6130" s="30">
        <f t="shared" si="1536"/>
        <v>7</v>
      </c>
      <c r="F6130" s="30" t="str">
        <f t="shared" si="1533"/>
        <v>INF194KA13C2</v>
      </c>
      <c r="G6130" s="30">
        <f t="shared" si="1537"/>
        <v>20</v>
      </c>
      <c r="H6130" s="30" t="str">
        <f t="shared" si="1534"/>
        <v>-</v>
      </c>
      <c r="I6130" s="30">
        <f t="shared" si="1539"/>
        <v>22</v>
      </c>
      <c r="J6130" s="35" t="str">
        <f t="shared" si="1535"/>
        <v>IDFC Cash Fund -Unclaimed Redemption More than Three Years</v>
      </c>
      <c r="K6130" s="35">
        <f t="shared" si="1540"/>
        <v>81</v>
      </c>
      <c r="L6130" s="30" t="str">
        <f t="shared" si="1541"/>
        <v>1.0000</v>
      </c>
      <c r="M6130" s="30">
        <f t="shared" si="1542"/>
        <v>88</v>
      </c>
      <c r="N6130" s="30" t="str">
        <f t="shared" si="1543"/>
        <v>1.0000</v>
      </c>
      <c r="O6130" s="30">
        <f t="shared" si="1544"/>
        <v>95</v>
      </c>
      <c r="P6130" s="30" t="str">
        <f t="shared" si="1545"/>
        <v>1.0000</v>
      </c>
      <c r="Q6130" s="30">
        <f t="shared" si="1546"/>
        <v>102</v>
      </c>
      <c r="R6130" s="36" t="str">
        <f t="shared" si="1547"/>
        <v>08-Aug-2017</v>
      </c>
      <c r="S6130" s="37">
        <f t="shared" si="1538"/>
        <v>1</v>
      </c>
    </row>
    <row r="6131" spans="1:19">
      <c r="A6131" s="30" t="s">
        <v>6276</v>
      </c>
      <c r="D6131" s="30" t="str">
        <f t="shared" si="1532"/>
        <v>108778</v>
      </c>
      <c r="E6131" s="30">
        <f t="shared" si="1536"/>
        <v>7</v>
      </c>
      <c r="F6131" s="30" t="str">
        <f t="shared" si="1533"/>
        <v>INF194K01UX1</v>
      </c>
      <c r="G6131" s="30">
        <f t="shared" si="1537"/>
        <v>20</v>
      </c>
      <c r="H6131" s="30" t="str">
        <f t="shared" si="1534"/>
        <v>-</v>
      </c>
      <c r="I6131" s="30">
        <f t="shared" si="1539"/>
        <v>22</v>
      </c>
      <c r="J6131" s="35" t="str">
        <f t="shared" si="1535"/>
        <v>IDFC Cash Fund-Paln A-Growth</v>
      </c>
      <c r="K6131" s="35">
        <f t="shared" si="1540"/>
        <v>51</v>
      </c>
      <c r="L6131" s="30" t="str">
        <f t="shared" si="1541"/>
        <v>2754.14997588</v>
      </c>
      <c r="M6131" s="30">
        <f t="shared" si="1542"/>
        <v>65</v>
      </c>
      <c r="N6131" s="30" t="str">
        <f t="shared" si="1543"/>
        <v>2754.14997588</v>
      </c>
      <c r="O6131" s="30">
        <f t="shared" si="1544"/>
        <v>79</v>
      </c>
      <c r="P6131" s="30" t="str">
        <f t="shared" si="1545"/>
        <v>2754.14997588</v>
      </c>
      <c r="Q6131" s="30">
        <f t="shared" si="1546"/>
        <v>93</v>
      </c>
      <c r="R6131" s="36" t="str">
        <f t="shared" si="1547"/>
        <v>17-Feb-2017</v>
      </c>
      <c r="S6131" s="37">
        <f t="shared" si="1538"/>
        <v>2754.1499758800001</v>
      </c>
    </row>
    <row r="6132" spans="1:19">
      <c r="A6132" s="30" t="s">
        <v>6277</v>
      </c>
      <c r="D6132" s="30" t="str">
        <f t="shared" si="1532"/>
        <v>115486</v>
      </c>
      <c r="E6132" s="30">
        <f t="shared" si="1536"/>
        <v>7</v>
      </c>
      <c r="F6132" s="30" t="str">
        <f t="shared" si="1533"/>
        <v>INF194K01VF6</v>
      </c>
      <c r="G6132" s="30">
        <f t="shared" si="1537"/>
        <v>20</v>
      </c>
      <c r="H6132" s="30" t="str">
        <f t="shared" si="1534"/>
        <v>INF194K01VE9</v>
      </c>
      <c r="I6132" s="30">
        <f t="shared" si="1539"/>
        <v>33</v>
      </c>
      <c r="J6132" s="35" t="str">
        <f t="shared" si="1535"/>
        <v>IDFC Cash Fund-Paln A-Monthly</v>
      </c>
      <c r="K6132" s="35">
        <f t="shared" si="1540"/>
        <v>63</v>
      </c>
      <c r="L6132" s="30" t="str">
        <f t="shared" si="1541"/>
        <v>1003.00312460</v>
      </c>
      <c r="M6132" s="30">
        <f t="shared" si="1542"/>
        <v>77</v>
      </c>
      <c r="N6132" s="30" t="str">
        <f t="shared" si="1543"/>
        <v>1003.00312460</v>
      </c>
      <c r="O6132" s="30">
        <f t="shared" si="1544"/>
        <v>91</v>
      </c>
      <c r="P6132" s="30" t="str">
        <f t="shared" si="1545"/>
        <v>1003.00312460</v>
      </c>
      <c r="Q6132" s="30">
        <f t="shared" si="1546"/>
        <v>105</v>
      </c>
      <c r="R6132" s="36" t="str">
        <f t="shared" si="1547"/>
        <v>17-Feb-2017</v>
      </c>
      <c r="S6132" s="37">
        <f t="shared" si="1538"/>
        <v>1003.0031246</v>
      </c>
    </row>
    <row r="6133" spans="1:19">
      <c r="A6133" s="30" t="s">
        <v>450</v>
      </c>
      <c r="D6133" s="30" t="str">
        <f t="shared" si="1532"/>
        <v>115487</v>
      </c>
      <c r="E6133" s="30">
        <f t="shared" si="1536"/>
        <v>7</v>
      </c>
      <c r="F6133" s="30" t="str">
        <f t="shared" si="1533"/>
        <v>INF194K01UZ6</v>
      </c>
      <c r="G6133" s="30">
        <f t="shared" si="1537"/>
        <v>20</v>
      </c>
      <c r="H6133" s="30" t="str">
        <f t="shared" si="1534"/>
        <v>INF194K01UY9</v>
      </c>
      <c r="I6133" s="30">
        <f t="shared" si="1539"/>
        <v>33</v>
      </c>
      <c r="J6133" s="35" t="str">
        <f t="shared" si="1535"/>
        <v>IDFC Cash Fund-Paln A-Periodic Dividend</v>
      </c>
      <c r="K6133" s="35">
        <f t="shared" si="1540"/>
        <v>73</v>
      </c>
      <c r="L6133" s="30" t="str">
        <f t="shared" si="1541"/>
        <v>1057.0519</v>
      </c>
      <c r="M6133" s="30">
        <f t="shared" si="1542"/>
        <v>83</v>
      </c>
      <c r="N6133" s="30" t="str">
        <f t="shared" si="1543"/>
        <v>1057.0519</v>
      </c>
      <c r="O6133" s="30">
        <f t="shared" si="1544"/>
        <v>93</v>
      </c>
      <c r="P6133" s="30" t="str">
        <f t="shared" si="1545"/>
        <v>1057.0519</v>
      </c>
      <c r="Q6133" s="30">
        <f t="shared" si="1546"/>
        <v>103</v>
      </c>
      <c r="R6133" s="36" t="str">
        <f t="shared" si="1547"/>
        <v>13-May-2015</v>
      </c>
      <c r="S6133" s="37">
        <f t="shared" si="1538"/>
        <v>1057.0518999999999</v>
      </c>
    </row>
    <row r="6134" spans="1:19">
      <c r="A6134" s="30" t="s">
        <v>6278</v>
      </c>
      <c r="D6134" s="30" t="str">
        <f t="shared" si="1532"/>
        <v>108779</v>
      </c>
      <c r="E6134" s="30">
        <f t="shared" si="1536"/>
        <v>7</v>
      </c>
      <c r="F6134" s="30" t="str">
        <f t="shared" si="1533"/>
        <v>INF194K01VC3</v>
      </c>
      <c r="G6134" s="30">
        <f t="shared" si="1537"/>
        <v>20</v>
      </c>
      <c r="H6134" s="30" t="str">
        <f t="shared" si="1534"/>
        <v>INF194K01VB5</v>
      </c>
      <c r="I6134" s="30">
        <f t="shared" si="1539"/>
        <v>33</v>
      </c>
      <c r="J6134" s="35" t="str">
        <f t="shared" si="1535"/>
        <v>IDFC Cash Fund-Plan A-Dividend (Daily)</v>
      </c>
      <c r="K6134" s="35">
        <f t="shared" si="1540"/>
        <v>72</v>
      </c>
      <c r="L6134" s="30" t="str">
        <f t="shared" si="1541"/>
        <v>1058.19000135</v>
      </c>
      <c r="M6134" s="30">
        <f t="shared" si="1542"/>
        <v>86</v>
      </c>
      <c r="N6134" s="30" t="str">
        <f t="shared" si="1543"/>
        <v>1058.19000135</v>
      </c>
      <c r="O6134" s="30">
        <f t="shared" si="1544"/>
        <v>100</v>
      </c>
      <c r="P6134" s="30" t="str">
        <f t="shared" si="1545"/>
        <v>1058.19000135</v>
      </c>
      <c r="Q6134" s="30">
        <f t="shared" si="1546"/>
        <v>114</v>
      </c>
      <c r="R6134" s="36" t="str">
        <f t="shared" si="1547"/>
        <v>17-Feb-2017</v>
      </c>
      <c r="S6134" s="37">
        <f t="shared" si="1538"/>
        <v>1058.1900013500001</v>
      </c>
    </row>
    <row r="6135" spans="1:19">
      <c r="A6135" s="30" t="s">
        <v>6279</v>
      </c>
      <c r="D6135" s="30" t="str">
        <f t="shared" si="1532"/>
        <v>108607</v>
      </c>
      <c r="E6135" s="30">
        <f t="shared" si="1536"/>
        <v>7</v>
      </c>
      <c r="F6135" s="30" t="str">
        <f t="shared" si="1533"/>
        <v>INF194K01VI0</v>
      </c>
      <c r="G6135" s="30">
        <f t="shared" si="1537"/>
        <v>20</v>
      </c>
      <c r="H6135" s="30" t="str">
        <f t="shared" si="1534"/>
        <v>INF194K01VH2</v>
      </c>
      <c r="I6135" s="30">
        <f t="shared" si="1539"/>
        <v>33</v>
      </c>
      <c r="J6135" s="35" t="str">
        <f t="shared" si="1535"/>
        <v>IDFC Cash Fund - Plan A-Dividend (Weekly)</v>
      </c>
      <c r="K6135" s="35">
        <f t="shared" si="1540"/>
        <v>75</v>
      </c>
      <c r="L6135" s="30" t="str">
        <f t="shared" si="1541"/>
        <v>1002.13111715</v>
      </c>
      <c r="M6135" s="30">
        <f t="shared" si="1542"/>
        <v>89</v>
      </c>
      <c r="N6135" s="30" t="str">
        <f t="shared" si="1543"/>
        <v>1002.13111715</v>
      </c>
      <c r="O6135" s="30">
        <f t="shared" si="1544"/>
        <v>103</v>
      </c>
      <c r="P6135" s="30" t="str">
        <f t="shared" si="1545"/>
        <v>1002.13111715</v>
      </c>
      <c r="Q6135" s="30">
        <f t="shared" si="1546"/>
        <v>117</v>
      </c>
      <c r="R6135" s="36" t="str">
        <f t="shared" si="1547"/>
        <v>17-Feb-2017</v>
      </c>
      <c r="S6135" s="37">
        <f t="shared" si="1538"/>
        <v>1002.13111715</v>
      </c>
    </row>
    <row r="6136" spans="1:19">
      <c r="A6136" s="30" t="s">
        <v>6280</v>
      </c>
      <c r="D6136" s="30" t="str">
        <f t="shared" si="1532"/>
        <v>108781</v>
      </c>
      <c r="E6136" s="30">
        <f t="shared" si="1536"/>
        <v>7</v>
      </c>
      <c r="F6136" s="30" t="str">
        <f t="shared" si="1533"/>
        <v>INF194K01VK6</v>
      </c>
      <c r="G6136" s="30">
        <f t="shared" si="1537"/>
        <v>20</v>
      </c>
      <c r="H6136" s="30" t="str">
        <f t="shared" si="1534"/>
        <v>-</v>
      </c>
      <c r="I6136" s="30">
        <f t="shared" si="1539"/>
        <v>22</v>
      </c>
      <c r="J6136" s="35" t="str">
        <f t="shared" si="1535"/>
        <v>IDFC Cash Fund - Plan B (G) (Institutional Plan)</v>
      </c>
      <c r="K6136" s="35">
        <f t="shared" si="1540"/>
        <v>71</v>
      </c>
      <c r="L6136" s="30" t="str">
        <f t="shared" si="1541"/>
        <v>2792.37692461</v>
      </c>
      <c r="M6136" s="30">
        <f t="shared" si="1542"/>
        <v>85</v>
      </c>
      <c r="N6136" s="30" t="str">
        <f t="shared" si="1543"/>
        <v>2792.37692461</v>
      </c>
      <c r="O6136" s="30">
        <f t="shared" si="1544"/>
        <v>99</v>
      </c>
      <c r="P6136" s="30" t="str">
        <f t="shared" si="1545"/>
        <v>2792.37692461</v>
      </c>
      <c r="Q6136" s="30">
        <f t="shared" si="1546"/>
        <v>113</v>
      </c>
      <c r="R6136" s="36" t="str">
        <f t="shared" si="1547"/>
        <v>17-Feb-2017</v>
      </c>
      <c r="S6136" s="37">
        <f t="shared" si="1538"/>
        <v>2792.3769246100001</v>
      </c>
    </row>
    <row r="6137" spans="1:19">
      <c r="A6137" s="30" t="s">
        <v>451</v>
      </c>
      <c r="D6137" s="30" t="str">
        <f t="shared" si="1532"/>
        <v>108629</v>
      </c>
      <c r="E6137" s="30">
        <f t="shared" si="1536"/>
        <v>7</v>
      </c>
      <c r="F6137" s="30" t="str">
        <f t="shared" si="1533"/>
        <v>INF194K01VS9</v>
      </c>
      <c r="G6137" s="30">
        <f t="shared" si="1537"/>
        <v>20</v>
      </c>
      <c r="H6137" s="30" t="str">
        <f t="shared" si="1534"/>
        <v>INF194K01VR1</v>
      </c>
      <c r="I6137" s="30">
        <f t="shared" si="1539"/>
        <v>33</v>
      </c>
      <c r="J6137" s="35" t="str">
        <f t="shared" si="1535"/>
        <v>IDFC CF - Plan B - Dividend-Weekly</v>
      </c>
      <c r="K6137" s="35">
        <f t="shared" si="1540"/>
        <v>68</v>
      </c>
      <c r="L6137" s="30" t="str">
        <f t="shared" si="1541"/>
        <v>1001.7370</v>
      </c>
      <c r="M6137" s="30">
        <f t="shared" si="1542"/>
        <v>78</v>
      </c>
      <c r="N6137" s="30" t="str">
        <f t="shared" si="1543"/>
        <v>1001.7370</v>
      </c>
      <c r="O6137" s="30">
        <f t="shared" si="1544"/>
        <v>88</v>
      </c>
      <c r="P6137" s="30" t="str">
        <f t="shared" si="1545"/>
        <v>1001.7370</v>
      </c>
      <c r="Q6137" s="30">
        <f t="shared" si="1546"/>
        <v>98</v>
      </c>
      <c r="R6137" s="36" t="str">
        <f t="shared" si="1547"/>
        <v>30-Jul-2014</v>
      </c>
      <c r="S6137" s="37">
        <f t="shared" si="1538"/>
        <v>1001.737</v>
      </c>
    </row>
    <row r="6138" spans="1:19">
      <c r="A6138" s="30" t="s">
        <v>452</v>
      </c>
      <c r="D6138" s="30" t="str">
        <f t="shared" si="1532"/>
        <v>108681</v>
      </c>
      <c r="E6138" s="30">
        <f t="shared" si="1536"/>
        <v>7</v>
      </c>
      <c r="F6138" s="30" t="str">
        <f t="shared" si="1533"/>
        <v>INF194K01VM2</v>
      </c>
      <c r="G6138" s="30">
        <f t="shared" si="1537"/>
        <v>20</v>
      </c>
      <c r="H6138" s="30" t="str">
        <f t="shared" si="1534"/>
        <v>INF194K01VL4</v>
      </c>
      <c r="I6138" s="30">
        <f t="shared" si="1539"/>
        <v>33</v>
      </c>
      <c r="J6138" s="35" t="str">
        <f t="shared" si="1535"/>
        <v>IDFC CF - Plan B-Daily-Dividend(Institutional Plan)</v>
      </c>
      <c r="K6138" s="35">
        <f t="shared" si="1540"/>
        <v>85</v>
      </c>
      <c r="L6138" s="30" t="str">
        <f t="shared" si="1541"/>
        <v>1063.1499</v>
      </c>
      <c r="M6138" s="30">
        <f t="shared" si="1542"/>
        <v>95</v>
      </c>
      <c r="N6138" s="30" t="str">
        <f t="shared" si="1543"/>
        <v>1063.1499</v>
      </c>
      <c r="O6138" s="30">
        <f t="shared" si="1544"/>
        <v>105</v>
      </c>
      <c r="P6138" s="30" t="str">
        <f t="shared" si="1545"/>
        <v>1063.1499</v>
      </c>
      <c r="Q6138" s="30">
        <f t="shared" si="1546"/>
        <v>115</v>
      </c>
      <c r="R6138" s="36" t="str">
        <f t="shared" si="1547"/>
        <v>06-Mar-2013</v>
      </c>
      <c r="S6138" s="37">
        <f t="shared" si="1538"/>
        <v>1063.1498999999999</v>
      </c>
    </row>
    <row r="6139" spans="1:19">
      <c r="A6139" s="30" t="s">
        <v>97</v>
      </c>
      <c r="D6139" s="30" t="str">
        <f t="shared" si="1532"/>
        <v/>
      </c>
      <c r="E6139" s="30" t="str">
        <f t="shared" si="1536"/>
        <v/>
      </c>
      <c r="F6139" s="30" t="str">
        <f t="shared" si="1533"/>
        <v xml:space="preserve"> </v>
      </c>
      <c r="G6139" s="30" t="str">
        <f t="shared" si="1537"/>
        <v/>
      </c>
      <c r="H6139" s="30" t="str">
        <f t="shared" si="1534"/>
        <v/>
      </c>
      <c r="I6139" s="30" t="str">
        <f t="shared" si="1539"/>
        <v/>
      </c>
      <c r="J6139" s="35" t="str">
        <f t="shared" si="1535"/>
        <v/>
      </c>
      <c r="K6139" s="35" t="str">
        <f t="shared" si="1540"/>
        <v/>
      </c>
      <c r="L6139" s="30" t="str">
        <f t="shared" si="1541"/>
        <v/>
      </c>
      <c r="M6139" s="30" t="str">
        <f t="shared" si="1542"/>
        <v/>
      </c>
      <c r="N6139" s="30" t="str">
        <f t="shared" si="1543"/>
        <v/>
      </c>
      <c r="O6139" s="30" t="str">
        <f t="shared" si="1544"/>
        <v/>
      </c>
      <c r="P6139" s="30" t="str">
        <f t="shared" si="1545"/>
        <v/>
      </c>
      <c r="Q6139" s="30" t="str">
        <f t="shared" si="1546"/>
        <v/>
      </c>
      <c r="R6139" s="36" t="str">
        <f t="shared" si="1547"/>
        <v/>
      </c>
      <c r="S6139" s="37" t="str">
        <f t="shared" si="1538"/>
        <v/>
      </c>
    </row>
    <row r="6140" spans="1:19">
      <c r="A6140" s="30" t="s">
        <v>235</v>
      </c>
      <c r="D6140" s="30" t="str">
        <f t="shared" si="1532"/>
        <v/>
      </c>
      <c r="E6140" s="30" t="str">
        <f t="shared" si="1536"/>
        <v/>
      </c>
      <c r="F6140" s="30" t="str">
        <f t="shared" si="1533"/>
        <v>IIFL Mutual Fund</v>
      </c>
      <c r="G6140" s="30" t="str">
        <f t="shared" si="1537"/>
        <v/>
      </c>
      <c r="H6140" s="30" t="str">
        <f t="shared" si="1534"/>
        <v/>
      </c>
      <c r="I6140" s="30" t="str">
        <f t="shared" si="1539"/>
        <v/>
      </c>
      <c r="J6140" s="35" t="str">
        <f t="shared" si="1535"/>
        <v/>
      </c>
      <c r="K6140" s="35" t="str">
        <f t="shared" si="1540"/>
        <v/>
      </c>
      <c r="L6140" s="30" t="str">
        <f t="shared" si="1541"/>
        <v/>
      </c>
      <c r="M6140" s="30" t="str">
        <f t="shared" si="1542"/>
        <v/>
      </c>
      <c r="N6140" s="30" t="str">
        <f t="shared" si="1543"/>
        <v/>
      </c>
      <c r="O6140" s="30" t="str">
        <f t="shared" si="1544"/>
        <v/>
      </c>
      <c r="P6140" s="30" t="str">
        <f t="shared" si="1545"/>
        <v/>
      </c>
      <c r="Q6140" s="30" t="str">
        <f t="shared" si="1546"/>
        <v/>
      </c>
      <c r="R6140" s="36" t="str">
        <f t="shared" si="1547"/>
        <v/>
      </c>
      <c r="S6140" s="37" t="str">
        <f t="shared" si="1538"/>
        <v/>
      </c>
    </row>
    <row r="6141" spans="1:19">
      <c r="A6141" s="30" t="s">
        <v>97</v>
      </c>
      <c r="D6141" s="30" t="str">
        <f t="shared" si="1532"/>
        <v/>
      </c>
      <c r="E6141" s="30" t="str">
        <f t="shared" si="1536"/>
        <v/>
      </c>
      <c r="F6141" s="30" t="str">
        <f t="shared" si="1533"/>
        <v xml:space="preserve"> </v>
      </c>
      <c r="G6141" s="30" t="str">
        <f t="shared" si="1537"/>
        <v/>
      </c>
      <c r="H6141" s="30" t="str">
        <f t="shared" si="1534"/>
        <v/>
      </c>
      <c r="I6141" s="30" t="str">
        <f t="shared" si="1539"/>
        <v/>
      </c>
      <c r="J6141" s="35" t="str">
        <f t="shared" si="1535"/>
        <v/>
      </c>
      <c r="K6141" s="35" t="str">
        <f t="shared" si="1540"/>
        <v/>
      </c>
      <c r="L6141" s="30" t="str">
        <f t="shared" si="1541"/>
        <v/>
      </c>
      <c r="M6141" s="30" t="str">
        <f t="shared" si="1542"/>
        <v/>
      </c>
      <c r="N6141" s="30" t="str">
        <f t="shared" si="1543"/>
        <v/>
      </c>
      <c r="O6141" s="30" t="str">
        <f t="shared" si="1544"/>
        <v/>
      </c>
      <c r="P6141" s="30" t="str">
        <f t="shared" si="1545"/>
        <v/>
      </c>
      <c r="Q6141" s="30" t="str">
        <f t="shared" si="1546"/>
        <v/>
      </c>
      <c r="R6141" s="36" t="str">
        <f t="shared" si="1547"/>
        <v/>
      </c>
      <c r="S6141" s="37" t="str">
        <f t="shared" si="1538"/>
        <v/>
      </c>
    </row>
    <row r="6142" spans="1:19" ht="26">
      <c r="A6142" s="30" t="s">
        <v>11427</v>
      </c>
      <c r="D6142" s="30" t="str">
        <f t="shared" si="1532"/>
        <v>125349</v>
      </c>
      <c r="E6142" s="30">
        <f t="shared" si="1536"/>
        <v>7</v>
      </c>
      <c r="F6142" s="30" t="str">
        <f t="shared" si="1533"/>
        <v>-</v>
      </c>
      <c r="G6142" s="30">
        <f t="shared" si="1537"/>
        <v>9</v>
      </c>
      <c r="H6142" s="30" t="str">
        <f t="shared" si="1534"/>
        <v>INF579M01688</v>
      </c>
      <c r="I6142" s="30">
        <f t="shared" si="1539"/>
        <v>22</v>
      </c>
      <c r="J6142" s="35" t="str">
        <f t="shared" si="1535"/>
        <v>IIFL LIQUID FUND DIRECT PLAN  DAILY DIVIDEND REINVESTMENT</v>
      </c>
      <c r="K6142" s="35">
        <f t="shared" si="1540"/>
        <v>80</v>
      </c>
      <c r="L6142" s="30" t="str">
        <f t="shared" si="1541"/>
        <v>1000.0427</v>
      </c>
      <c r="M6142" s="30">
        <f t="shared" si="1542"/>
        <v>90</v>
      </c>
      <c r="N6142" s="30" t="str">
        <f t="shared" si="1543"/>
        <v>1000.0427</v>
      </c>
      <c r="O6142" s="30">
        <f t="shared" si="1544"/>
        <v>100</v>
      </c>
      <c r="P6142" s="30" t="str">
        <f t="shared" si="1545"/>
        <v>1000.0427</v>
      </c>
      <c r="Q6142" s="30">
        <f t="shared" si="1546"/>
        <v>110</v>
      </c>
      <c r="R6142" s="36" t="str">
        <f t="shared" si="1547"/>
        <v>08-Aug-2017</v>
      </c>
      <c r="S6142" s="37">
        <f t="shared" si="1538"/>
        <v>1000.0427</v>
      </c>
    </row>
    <row r="6143" spans="1:19">
      <c r="A6143" s="30" t="s">
        <v>11428</v>
      </c>
      <c r="D6143" s="30" t="str">
        <f t="shared" si="1532"/>
        <v>125345</v>
      </c>
      <c r="E6143" s="30">
        <f t="shared" si="1536"/>
        <v>7</v>
      </c>
      <c r="F6143" s="30" t="str">
        <f t="shared" si="1533"/>
        <v>INF579M01621</v>
      </c>
      <c r="G6143" s="30">
        <f t="shared" si="1537"/>
        <v>20</v>
      </c>
      <c r="H6143" s="30" t="str">
        <f t="shared" si="1534"/>
        <v>-</v>
      </c>
      <c r="I6143" s="30">
        <f t="shared" si="1539"/>
        <v>22</v>
      </c>
      <c r="J6143" s="35" t="str">
        <f t="shared" si="1535"/>
        <v>IIFL LIQUID FUND DIRECT PLAN  GROWTH</v>
      </c>
      <c r="K6143" s="35">
        <f t="shared" si="1540"/>
        <v>59</v>
      </c>
      <c r="L6143" s="30" t="str">
        <f t="shared" si="1541"/>
        <v>1315.4049</v>
      </c>
      <c r="M6143" s="30">
        <f t="shared" si="1542"/>
        <v>69</v>
      </c>
      <c r="N6143" s="30" t="str">
        <f t="shared" si="1543"/>
        <v>1315.4049</v>
      </c>
      <c r="O6143" s="30">
        <f t="shared" si="1544"/>
        <v>79</v>
      </c>
      <c r="P6143" s="30" t="str">
        <f t="shared" si="1545"/>
        <v>1315.4049</v>
      </c>
      <c r="Q6143" s="30">
        <f t="shared" si="1546"/>
        <v>89</v>
      </c>
      <c r="R6143" s="36" t="str">
        <f t="shared" si="1547"/>
        <v>08-Aug-2017</v>
      </c>
      <c r="S6143" s="37">
        <f t="shared" si="1538"/>
        <v>1315.4049</v>
      </c>
    </row>
    <row r="6144" spans="1:19">
      <c r="A6144" s="30" t="s">
        <v>6374</v>
      </c>
      <c r="D6144" s="30" t="str">
        <f t="shared" si="1532"/>
        <v>125343</v>
      </c>
      <c r="E6144" s="30">
        <f t="shared" si="1536"/>
        <v>7</v>
      </c>
      <c r="F6144" s="30" t="str">
        <f t="shared" si="1533"/>
        <v>INF579M01639</v>
      </c>
      <c r="G6144" s="30">
        <f t="shared" si="1537"/>
        <v>20</v>
      </c>
      <c r="H6144" s="30" t="str">
        <f t="shared" si="1534"/>
        <v>INF579M01696</v>
      </c>
      <c r="I6144" s="30">
        <f t="shared" si="1539"/>
        <v>33</v>
      </c>
      <c r="J6144" s="35" t="str">
        <f t="shared" si="1535"/>
        <v>IIFL LIQUID FUND DIRECT PLAN  WEEKLY DIVIDEND</v>
      </c>
      <c r="K6144" s="35">
        <f t="shared" si="1540"/>
        <v>79</v>
      </c>
      <c r="L6144" s="30" t="str">
        <f t="shared" si="1541"/>
        <v>1005.9985</v>
      </c>
      <c r="M6144" s="30">
        <f t="shared" si="1542"/>
        <v>89</v>
      </c>
      <c r="N6144" s="30" t="str">
        <f t="shared" si="1543"/>
        <v>1005.9985</v>
      </c>
      <c r="O6144" s="30">
        <f t="shared" si="1544"/>
        <v>99</v>
      </c>
      <c r="P6144" s="30" t="str">
        <f t="shared" si="1545"/>
        <v>1005.9985</v>
      </c>
      <c r="Q6144" s="30">
        <f t="shared" si="1546"/>
        <v>109</v>
      </c>
      <c r="R6144" s="36" t="str">
        <f t="shared" si="1547"/>
        <v>17-Apr-2017</v>
      </c>
      <c r="S6144" s="37">
        <f t="shared" si="1538"/>
        <v>1005.9985</v>
      </c>
    </row>
    <row r="6145" spans="1:19" ht="26">
      <c r="A6145" s="30" t="s">
        <v>11429</v>
      </c>
      <c r="D6145" s="30" t="str">
        <f t="shared" si="1532"/>
        <v>125342</v>
      </c>
      <c r="E6145" s="30">
        <f t="shared" si="1536"/>
        <v>7</v>
      </c>
      <c r="F6145" s="30" t="str">
        <f t="shared" si="1533"/>
        <v>-</v>
      </c>
      <c r="G6145" s="30">
        <f t="shared" si="1537"/>
        <v>9</v>
      </c>
      <c r="H6145" s="30" t="str">
        <f t="shared" si="1534"/>
        <v>INF579M01563</v>
      </c>
      <c r="I6145" s="30">
        <f t="shared" si="1539"/>
        <v>22</v>
      </c>
      <c r="J6145" s="35" t="str">
        <f t="shared" si="1535"/>
        <v>IIFL LIQUID FUND REGULAR PLAN  DAILY DIVIDEND REINVESTMENT</v>
      </c>
      <c r="K6145" s="35">
        <f t="shared" si="1540"/>
        <v>81</v>
      </c>
      <c r="L6145" s="30" t="str">
        <f t="shared" si="1541"/>
        <v>1000.0869</v>
      </c>
      <c r="M6145" s="30">
        <f t="shared" si="1542"/>
        <v>91</v>
      </c>
      <c r="N6145" s="30" t="str">
        <f t="shared" si="1543"/>
        <v>1000.0869</v>
      </c>
      <c r="O6145" s="30">
        <f t="shared" si="1544"/>
        <v>101</v>
      </c>
      <c r="P6145" s="30" t="str">
        <f t="shared" si="1545"/>
        <v>1000.0869</v>
      </c>
      <c r="Q6145" s="30">
        <f t="shared" si="1546"/>
        <v>111</v>
      </c>
      <c r="R6145" s="36" t="str">
        <f t="shared" si="1547"/>
        <v>08-Aug-2017</v>
      </c>
      <c r="S6145" s="37">
        <f t="shared" si="1538"/>
        <v>1000.0869</v>
      </c>
    </row>
    <row r="6146" spans="1:19">
      <c r="A6146" s="30" t="s">
        <v>11430</v>
      </c>
      <c r="D6146" s="30" t="str">
        <f t="shared" si="1532"/>
        <v>125259</v>
      </c>
      <c r="E6146" s="30">
        <f t="shared" si="1536"/>
        <v>7</v>
      </c>
      <c r="F6146" s="30" t="str">
        <f t="shared" si="1533"/>
        <v>INF579M01506</v>
      </c>
      <c r="G6146" s="30">
        <f t="shared" si="1537"/>
        <v>20</v>
      </c>
      <c r="H6146" s="30" t="str">
        <f t="shared" si="1534"/>
        <v>-</v>
      </c>
      <c r="I6146" s="30">
        <f t="shared" si="1539"/>
        <v>22</v>
      </c>
      <c r="J6146" s="35" t="str">
        <f t="shared" si="1535"/>
        <v>IIFL LIQUID FUND REGULAR PLAN  GROWTH</v>
      </c>
      <c r="K6146" s="35">
        <f t="shared" si="1540"/>
        <v>60</v>
      </c>
      <c r="L6146" s="30" t="str">
        <f t="shared" si="1541"/>
        <v>1312.9413</v>
      </c>
      <c r="M6146" s="30">
        <f t="shared" si="1542"/>
        <v>70</v>
      </c>
      <c r="N6146" s="30" t="str">
        <f t="shared" si="1543"/>
        <v>1312.9413</v>
      </c>
      <c r="O6146" s="30">
        <f t="shared" si="1544"/>
        <v>80</v>
      </c>
      <c r="P6146" s="30" t="str">
        <f t="shared" si="1545"/>
        <v>1312.9413</v>
      </c>
      <c r="Q6146" s="30">
        <f t="shared" si="1546"/>
        <v>90</v>
      </c>
      <c r="R6146" s="36" t="str">
        <f t="shared" si="1547"/>
        <v>08-Aug-2017</v>
      </c>
      <c r="S6146" s="37">
        <f t="shared" si="1538"/>
        <v>1312.9413</v>
      </c>
    </row>
    <row r="6147" spans="1:19">
      <c r="A6147" s="30" t="s">
        <v>11431</v>
      </c>
      <c r="D6147" s="30" t="str">
        <f t="shared" si="1532"/>
        <v>125337</v>
      </c>
      <c r="E6147" s="30">
        <f t="shared" si="1536"/>
        <v>7</v>
      </c>
      <c r="F6147" s="30" t="str">
        <f t="shared" si="1533"/>
        <v>INF579M01514</v>
      </c>
      <c r="G6147" s="30">
        <f t="shared" si="1537"/>
        <v>20</v>
      </c>
      <c r="H6147" s="30" t="str">
        <f t="shared" si="1534"/>
        <v>INF579M01571</v>
      </c>
      <c r="I6147" s="30">
        <f t="shared" si="1539"/>
        <v>33</v>
      </c>
      <c r="J6147" s="35" t="str">
        <f t="shared" si="1535"/>
        <v>IIFL LIQUID FUND REGULAR PLAN  WEEKLY DIVIDEND</v>
      </c>
      <c r="K6147" s="35">
        <f t="shared" si="1540"/>
        <v>80</v>
      </c>
      <c r="L6147" s="30" t="str">
        <f t="shared" si="1541"/>
        <v>1005.0000</v>
      </c>
      <c r="M6147" s="30">
        <f t="shared" si="1542"/>
        <v>90</v>
      </c>
      <c r="N6147" s="30" t="str">
        <f t="shared" si="1543"/>
        <v>1005.0000</v>
      </c>
      <c r="O6147" s="30">
        <f t="shared" si="1544"/>
        <v>100</v>
      </c>
      <c r="P6147" s="30" t="str">
        <f t="shared" si="1545"/>
        <v>1005.0000</v>
      </c>
      <c r="Q6147" s="30">
        <f t="shared" si="1546"/>
        <v>110</v>
      </c>
      <c r="R6147" s="36" t="str">
        <f t="shared" si="1547"/>
        <v>08-Aug-2017</v>
      </c>
      <c r="S6147" s="37">
        <f t="shared" si="1538"/>
        <v>1005</v>
      </c>
    </row>
    <row r="6148" spans="1:19">
      <c r="A6148" s="30" t="s">
        <v>97</v>
      </c>
      <c r="D6148" s="30" t="str">
        <f t="shared" si="1532"/>
        <v/>
      </c>
      <c r="E6148" s="30" t="str">
        <f t="shared" si="1536"/>
        <v/>
      </c>
      <c r="F6148" s="30" t="str">
        <f t="shared" si="1533"/>
        <v xml:space="preserve"> </v>
      </c>
      <c r="G6148" s="30" t="str">
        <f t="shared" si="1537"/>
        <v/>
      </c>
      <c r="H6148" s="30" t="str">
        <f t="shared" si="1534"/>
        <v/>
      </c>
      <c r="I6148" s="30" t="str">
        <f t="shared" si="1539"/>
        <v/>
      </c>
      <c r="J6148" s="35" t="str">
        <f t="shared" si="1535"/>
        <v/>
      </c>
      <c r="K6148" s="35" t="str">
        <f t="shared" si="1540"/>
        <v/>
      </c>
      <c r="L6148" s="30" t="str">
        <f t="shared" si="1541"/>
        <v/>
      </c>
      <c r="M6148" s="30" t="str">
        <f t="shared" si="1542"/>
        <v/>
      </c>
      <c r="N6148" s="30" t="str">
        <f t="shared" si="1543"/>
        <v/>
      </c>
      <c r="O6148" s="30" t="str">
        <f t="shared" si="1544"/>
        <v/>
      </c>
      <c r="P6148" s="30" t="str">
        <f t="shared" si="1545"/>
        <v/>
      </c>
      <c r="Q6148" s="30" t="str">
        <f t="shared" si="1546"/>
        <v/>
      </c>
      <c r="R6148" s="36" t="str">
        <f t="shared" si="1547"/>
        <v/>
      </c>
      <c r="S6148" s="37" t="str">
        <f t="shared" si="1538"/>
        <v/>
      </c>
    </row>
    <row r="6149" spans="1:19">
      <c r="A6149" s="30" t="s">
        <v>202</v>
      </c>
      <c r="D6149" s="30" t="str">
        <f t="shared" si="1532"/>
        <v/>
      </c>
      <c r="E6149" s="30" t="str">
        <f t="shared" si="1536"/>
        <v/>
      </c>
      <c r="F6149" s="30" t="str">
        <f t="shared" si="1533"/>
        <v>Indiabulls Mutual Fund</v>
      </c>
      <c r="G6149" s="30" t="str">
        <f t="shared" si="1537"/>
        <v/>
      </c>
      <c r="H6149" s="30" t="str">
        <f t="shared" si="1534"/>
        <v/>
      </c>
      <c r="I6149" s="30" t="str">
        <f t="shared" si="1539"/>
        <v/>
      </c>
      <c r="J6149" s="35" t="str">
        <f t="shared" si="1535"/>
        <v/>
      </c>
      <c r="K6149" s="35" t="str">
        <f t="shared" si="1540"/>
        <v/>
      </c>
      <c r="L6149" s="30" t="str">
        <f t="shared" si="1541"/>
        <v/>
      </c>
      <c r="M6149" s="30" t="str">
        <f t="shared" si="1542"/>
        <v/>
      </c>
      <c r="N6149" s="30" t="str">
        <f t="shared" si="1543"/>
        <v/>
      </c>
      <c r="O6149" s="30" t="str">
        <f t="shared" si="1544"/>
        <v/>
      </c>
      <c r="P6149" s="30" t="str">
        <f t="shared" si="1545"/>
        <v/>
      </c>
      <c r="Q6149" s="30" t="str">
        <f t="shared" si="1546"/>
        <v/>
      </c>
      <c r="R6149" s="36" t="str">
        <f t="shared" si="1547"/>
        <v/>
      </c>
      <c r="S6149" s="37" t="str">
        <f t="shared" si="1538"/>
        <v/>
      </c>
    </row>
    <row r="6150" spans="1:19">
      <c r="A6150" s="30" t="s">
        <v>97</v>
      </c>
      <c r="D6150" s="30" t="str">
        <f t="shared" si="1532"/>
        <v/>
      </c>
      <c r="E6150" s="30" t="str">
        <f t="shared" si="1536"/>
        <v/>
      </c>
      <c r="F6150" s="30" t="str">
        <f t="shared" si="1533"/>
        <v xml:space="preserve"> </v>
      </c>
      <c r="G6150" s="30" t="str">
        <f t="shared" si="1537"/>
        <v/>
      </c>
      <c r="H6150" s="30" t="str">
        <f t="shared" si="1534"/>
        <v/>
      </c>
      <c r="I6150" s="30" t="str">
        <f t="shared" si="1539"/>
        <v/>
      </c>
      <c r="J6150" s="35" t="str">
        <f t="shared" si="1535"/>
        <v/>
      </c>
      <c r="K6150" s="35" t="str">
        <f t="shared" si="1540"/>
        <v/>
      </c>
      <c r="L6150" s="30" t="str">
        <f t="shared" si="1541"/>
        <v/>
      </c>
      <c r="M6150" s="30" t="str">
        <f t="shared" si="1542"/>
        <v/>
      </c>
      <c r="N6150" s="30" t="str">
        <f t="shared" si="1543"/>
        <v/>
      </c>
      <c r="O6150" s="30" t="str">
        <f t="shared" si="1544"/>
        <v/>
      </c>
      <c r="P6150" s="30" t="str">
        <f t="shared" si="1545"/>
        <v/>
      </c>
      <c r="Q6150" s="30" t="str">
        <f t="shared" si="1546"/>
        <v/>
      </c>
      <c r="R6150" s="36" t="str">
        <f t="shared" si="1547"/>
        <v/>
      </c>
      <c r="S6150" s="37" t="str">
        <f t="shared" si="1538"/>
        <v/>
      </c>
    </row>
    <row r="6151" spans="1:19">
      <c r="A6151" s="30" t="s">
        <v>11432</v>
      </c>
      <c r="D6151" s="30" t="str">
        <f t="shared" ref="D6151:D6214" si="1548">IF(ISERROR(LEFT(A6151,SEARCH(";",A6151)-1)),"",LEFT(A6151,SEARCH(";",A6151)-1))</f>
        <v>115992</v>
      </c>
      <c r="E6151" s="30">
        <f t="shared" si="1536"/>
        <v>7</v>
      </c>
      <c r="F6151" s="30" t="str">
        <f t="shared" ref="F6151:F6214" si="1549">IF($D6151="",A6151,MID($A6151,E6151+1,SEARCH(";",$A6151,E6151+1)-E6151-1))</f>
        <v>-</v>
      </c>
      <c r="G6151" s="30">
        <f t="shared" si="1537"/>
        <v>9</v>
      </c>
      <c r="H6151" s="30" t="str">
        <f t="shared" ref="H6151:H6214" si="1550">IF($D6151="","",MID($A6151,G6151+1,SEARCH(";",$A6151,G6151+1)-G6151-1))</f>
        <v>INF666M01022</v>
      </c>
      <c r="I6151" s="30">
        <f t="shared" si="1539"/>
        <v>22</v>
      </c>
      <c r="J6151" s="35" t="str">
        <f t="shared" ref="J6151:J6214" si="1551">IF($D6151="","",MID($A6151,I6151+1,SEARCH(";",$A6151,I6151+1)-I6151-1))</f>
        <v>Indiabulls Liquid Fund - Daily Dividend Option</v>
      </c>
      <c r="K6151" s="35">
        <f t="shared" si="1540"/>
        <v>69</v>
      </c>
      <c r="L6151" s="30" t="str">
        <f t="shared" si="1541"/>
        <v>1001.1451</v>
      </c>
      <c r="M6151" s="30">
        <f t="shared" si="1542"/>
        <v>79</v>
      </c>
      <c r="N6151" s="30" t="str">
        <f t="shared" si="1543"/>
        <v>1001.1451</v>
      </c>
      <c r="O6151" s="30">
        <f t="shared" si="1544"/>
        <v>89</v>
      </c>
      <c r="P6151" s="30" t="str">
        <f t="shared" si="1545"/>
        <v>1001.1451</v>
      </c>
      <c r="Q6151" s="30">
        <f t="shared" si="1546"/>
        <v>99</v>
      </c>
      <c r="R6151" s="36" t="str">
        <f t="shared" si="1547"/>
        <v>08-Aug-2017</v>
      </c>
      <c r="S6151" s="37">
        <f t="shared" si="1538"/>
        <v>1001.1451</v>
      </c>
    </row>
    <row r="6152" spans="1:19">
      <c r="A6152" s="30" t="s">
        <v>11433</v>
      </c>
      <c r="D6152" s="30" t="str">
        <f t="shared" si="1548"/>
        <v>119136</v>
      </c>
      <c r="E6152" s="30">
        <f t="shared" ref="E6152:E6215" si="1552">IF($D6152="","",LEN(D6152)+1)</f>
        <v>7</v>
      </c>
      <c r="F6152" s="30" t="str">
        <f t="shared" si="1549"/>
        <v>-</v>
      </c>
      <c r="G6152" s="30">
        <f t="shared" ref="G6152:G6215" si="1553">IF($D6152="","",E6152+(LEN(F6152)+1))</f>
        <v>9</v>
      </c>
      <c r="H6152" s="30" t="str">
        <f t="shared" si="1550"/>
        <v>INF666M01469</v>
      </c>
      <c r="I6152" s="30">
        <f t="shared" si="1539"/>
        <v>22</v>
      </c>
      <c r="J6152" s="35" t="str">
        <f t="shared" si="1551"/>
        <v>Indiabulls Liquid Fund - Direct Plan - Daily Dividend Option</v>
      </c>
      <c r="K6152" s="35">
        <f t="shared" si="1540"/>
        <v>83</v>
      </c>
      <c r="L6152" s="30" t="str">
        <f t="shared" si="1541"/>
        <v>1001.0600</v>
      </c>
      <c r="M6152" s="30">
        <f t="shared" si="1542"/>
        <v>93</v>
      </c>
      <c r="N6152" s="30" t="str">
        <f t="shared" si="1543"/>
        <v>1001.0600</v>
      </c>
      <c r="O6152" s="30">
        <f t="shared" si="1544"/>
        <v>103</v>
      </c>
      <c r="P6152" s="30" t="str">
        <f t="shared" si="1545"/>
        <v>1001.0600</v>
      </c>
      <c r="Q6152" s="30">
        <f t="shared" si="1546"/>
        <v>113</v>
      </c>
      <c r="R6152" s="36" t="str">
        <f t="shared" si="1547"/>
        <v>08-Aug-2017</v>
      </c>
      <c r="S6152" s="37">
        <f t="shared" ref="S6152:S6215" si="1554">IF(L6152="","",L6152+0)</f>
        <v>1001.06</v>
      </c>
    </row>
    <row r="6153" spans="1:19" ht="26">
      <c r="A6153" s="30" t="s">
        <v>11434</v>
      </c>
      <c r="D6153" s="30" t="str">
        <f t="shared" si="1548"/>
        <v>119138</v>
      </c>
      <c r="E6153" s="30">
        <f t="shared" si="1552"/>
        <v>7</v>
      </c>
      <c r="F6153" s="30" t="str">
        <f t="shared" si="1549"/>
        <v>INF666M01501</v>
      </c>
      <c r="G6153" s="30">
        <f t="shared" si="1553"/>
        <v>20</v>
      </c>
      <c r="H6153" s="30" t="str">
        <f t="shared" si="1550"/>
        <v>INF666M01485</v>
      </c>
      <c r="I6153" s="30">
        <f t="shared" si="1539"/>
        <v>33</v>
      </c>
      <c r="J6153" s="35" t="str">
        <f t="shared" si="1551"/>
        <v>Indiabulls Liquid Fund - Direct Plan - Fortnightly Dividend Option</v>
      </c>
      <c r="K6153" s="35">
        <f t="shared" si="1540"/>
        <v>100</v>
      </c>
      <c r="L6153" s="30" t="str">
        <f t="shared" si="1541"/>
        <v>1002.7385</v>
      </c>
      <c r="M6153" s="30">
        <f t="shared" si="1542"/>
        <v>110</v>
      </c>
      <c r="N6153" s="30" t="str">
        <f t="shared" si="1543"/>
        <v>1002.7385</v>
      </c>
      <c r="O6153" s="30">
        <f t="shared" si="1544"/>
        <v>120</v>
      </c>
      <c r="P6153" s="30" t="str">
        <f t="shared" si="1545"/>
        <v>1002.7385</v>
      </c>
      <c r="Q6153" s="30">
        <f t="shared" si="1546"/>
        <v>130</v>
      </c>
      <c r="R6153" s="36" t="str">
        <f t="shared" si="1547"/>
        <v>08-Aug-2017</v>
      </c>
      <c r="S6153" s="37">
        <f t="shared" si="1554"/>
        <v>1002.7385</v>
      </c>
    </row>
    <row r="6154" spans="1:19">
      <c r="A6154" s="30" t="s">
        <v>11435</v>
      </c>
      <c r="D6154" s="30" t="str">
        <f t="shared" si="1548"/>
        <v>119135</v>
      </c>
      <c r="E6154" s="30">
        <f t="shared" si="1552"/>
        <v>7</v>
      </c>
      <c r="F6154" s="30" t="str">
        <f t="shared" si="1549"/>
        <v>INF666M01451</v>
      </c>
      <c r="G6154" s="30">
        <f t="shared" si="1553"/>
        <v>20</v>
      </c>
      <c r="H6154" s="30" t="str">
        <f t="shared" si="1550"/>
        <v>-</v>
      </c>
      <c r="I6154" s="30">
        <f t="shared" si="1539"/>
        <v>22</v>
      </c>
      <c r="J6154" s="35" t="str">
        <f t="shared" si="1551"/>
        <v>Indiabulls Liquid Fund - Direct Plan - Growth Option</v>
      </c>
      <c r="K6154" s="35">
        <f t="shared" si="1540"/>
        <v>75</v>
      </c>
      <c r="L6154" s="30" t="str">
        <f t="shared" si="1541"/>
        <v>1626.8832</v>
      </c>
      <c r="M6154" s="30">
        <f t="shared" si="1542"/>
        <v>85</v>
      </c>
      <c r="N6154" s="30" t="str">
        <f t="shared" si="1543"/>
        <v>1626.8832</v>
      </c>
      <c r="O6154" s="30">
        <f t="shared" si="1544"/>
        <v>95</v>
      </c>
      <c r="P6154" s="30" t="str">
        <f t="shared" si="1545"/>
        <v>1626.8832</v>
      </c>
      <c r="Q6154" s="30">
        <f t="shared" si="1546"/>
        <v>105</v>
      </c>
      <c r="R6154" s="36" t="str">
        <f t="shared" si="1547"/>
        <v>08-Aug-2017</v>
      </c>
      <c r="S6154" s="37">
        <f t="shared" si="1554"/>
        <v>1626.8832</v>
      </c>
    </row>
    <row r="6155" spans="1:19">
      <c r="A6155" s="30" t="s">
        <v>11436</v>
      </c>
      <c r="D6155" s="30" t="str">
        <f t="shared" si="1548"/>
        <v>119139</v>
      </c>
      <c r="E6155" s="30">
        <f t="shared" si="1552"/>
        <v>7</v>
      </c>
      <c r="F6155" s="30" t="str">
        <f t="shared" si="1549"/>
        <v>INF666M01519</v>
      </c>
      <c r="G6155" s="30">
        <f t="shared" si="1553"/>
        <v>20</v>
      </c>
      <c r="H6155" s="30" t="str">
        <f t="shared" si="1550"/>
        <v>INF666M01493</v>
      </c>
      <c r="I6155" s="30">
        <f t="shared" si="1539"/>
        <v>33</v>
      </c>
      <c r="J6155" s="35" t="str">
        <f t="shared" si="1551"/>
        <v>Indiabulls Liquid Fund - Direct Plan - Monthly Dividend Option</v>
      </c>
      <c r="K6155" s="35">
        <f t="shared" si="1540"/>
        <v>96</v>
      </c>
      <c r="L6155" s="30" t="str">
        <f t="shared" si="1541"/>
        <v>1030.6672</v>
      </c>
      <c r="M6155" s="30">
        <f t="shared" si="1542"/>
        <v>106</v>
      </c>
      <c r="N6155" s="30" t="str">
        <f t="shared" si="1543"/>
        <v>1030.6672</v>
      </c>
      <c r="O6155" s="30">
        <f t="shared" si="1544"/>
        <v>116</v>
      </c>
      <c r="P6155" s="30" t="str">
        <f t="shared" si="1545"/>
        <v>1030.6672</v>
      </c>
      <c r="Q6155" s="30">
        <f t="shared" si="1546"/>
        <v>126</v>
      </c>
      <c r="R6155" s="36" t="str">
        <f t="shared" si="1547"/>
        <v>08-Aug-2017</v>
      </c>
      <c r="S6155" s="37">
        <f t="shared" si="1554"/>
        <v>1030.6672000000001</v>
      </c>
    </row>
    <row r="6156" spans="1:19">
      <c r="A6156" s="30" t="s">
        <v>11437</v>
      </c>
      <c r="D6156" s="30" t="str">
        <f t="shared" si="1548"/>
        <v>119137</v>
      </c>
      <c r="E6156" s="30">
        <f t="shared" si="1552"/>
        <v>7</v>
      </c>
      <c r="F6156" s="30" t="str">
        <f t="shared" si="1549"/>
        <v>INF666M01527</v>
      </c>
      <c r="G6156" s="30">
        <f t="shared" si="1553"/>
        <v>20</v>
      </c>
      <c r="H6156" s="30" t="str">
        <f t="shared" si="1550"/>
        <v>INF666M01477</v>
      </c>
      <c r="I6156" s="30">
        <f t="shared" si="1539"/>
        <v>33</v>
      </c>
      <c r="J6156" s="35" t="str">
        <f t="shared" si="1551"/>
        <v>Indiabulls Liquid Fund - Direct Plan - Weekly Dividend Option</v>
      </c>
      <c r="K6156" s="35">
        <f t="shared" si="1540"/>
        <v>95</v>
      </c>
      <c r="L6156" s="30" t="str">
        <f t="shared" si="1541"/>
        <v>1000.7243</v>
      </c>
      <c r="M6156" s="30">
        <f t="shared" si="1542"/>
        <v>105</v>
      </c>
      <c r="N6156" s="30" t="str">
        <f t="shared" si="1543"/>
        <v>1000.7243</v>
      </c>
      <c r="O6156" s="30">
        <f t="shared" si="1544"/>
        <v>115</v>
      </c>
      <c r="P6156" s="30" t="str">
        <f t="shared" si="1545"/>
        <v>1000.7243</v>
      </c>
      <c r="Q6156" s="30">
        <f t="shared" si="1546"/>
        <v>125</v>
      </c>
      <c r="R6156" s="36" t="str">
        <f t="shared" si="1547"/>
        <v>08-Aug-2017</v>
      </c>
      <c r="S6156" s="37">
        <f t="shared" si="1554"/>
        <v>1000.7243</v>
      </c>
    </row>
    <row r="6157" spans="1:19">
      <c r="A6157" s="30" t="s">
        <v>11438</v>
      </c>
      <c r="D6157" s="30" t="str">
        <f t="shared" si="1548"/>
        <v>115994</v>
      </c>
      <c r="E6157" s="30">
        <f t="shared" si="1552"/>
        <v>7</v>
      </c>
      <c r="F6157" s="30" t="str">
        <f t="shared" si="1549"/>
        <v>INF666M01063</v>
      </c>
      <c r="G6157" s="30">
        <f t="shared" si="1553"/>
        <v>20</v>
      </c>
      <c r="H6157" s="30" t="str">
        <f t="shared" si="1550"/>
        <v>INF666M01048</v>
      </c>
      <c r="I6157" s="30">
        <f t="shared" ref="I6157:I6220" si="1555">IF($D6157="","",G6157+LEN(H6157)+1)</f>
        <v>33</v>
      </c>
      <c r="J6157" s="35" t="str">
        <f t="shared" si="1551"/>
        <v>Indiabulls Liquid Fund - Fortnightly Dividend Option</v>
      </c>
      <c r="K6157" s="35">
        <f t="shared" ref="K6157:K6220" si="1556">IF($D6157="","",I6157+LEN(J6157)+1)</f>
        <v>86</v>
      </c>
      <c r="L6157" s="30" t="str">
        <f t="shared" ref="L6157:L6220" si="1557">IF($D6157="","",MID($A6157,K6157+1,SEARCH(";",$A6157,K6157+1)-K6157-1))</f>
        <v>1002.8584</v>
      </c>
      <c r="M6157" s="30">
        <f t="shared" ref="M6157:M6220" si="1558">IF($D6157="","",K6157+LEN(L6157)+1)</f>
        <v>96</v>
      </c>
      <c r="N6157" s="30" t="str">
        <f t="shared" ref="N6157:N6220" si="1559">IF($D6157="","",MID($A6157,M6157+1,SEARCH(";",$A6157,M6157+1)-M6157-1))</f>
        <v>1002.8584</v>
      </c>
      <c r="O6157" s="30">
        <f t="shared" ref="O6157:O6220" si="1560">IF($D6157="","",M6157+LEN(N6157)+1)</f>
        <v>106</v>
      </c>
      <c r="P6157" s="30" t="str">
        <f t="shared" ref="P6157:P6220" si="1561">IF($D6157="","",MID($A6157,O6157+1,SEARCH(";",$A6157,O6157+1)-O6157-1))</f>
        <v>1002.8584</v>
      </c>
      <c r="Q6157" s="30">
        <f t="shared" ref="Q6157:Q6220" si="1562">IF($D6157="","",O6157+LEN(P6157)+1)</f>
        <v>116</v>
      </c>
      <c r="R6157" s="36" t="str">
        <f t="shared" ref="R6157:R6220" si="1563">IF($D6157="","",MID($A6157,Q6157+1,15))</f>
        <v>08-Aug-2017</v>
      </c>
      <c r="S6157" s="37">
        <f t="shared" si="1554"/>
        <v>1002.8584</v>
      </c>
    </row>
    <row r="6158" spans="1:19">
      <c r="A6158" s="30" t="s">
        <v>11439</v>
      </c>
      <c r="D6158" s="30" t="str">
        <f t="shared" si="1548"/>
        <v>115991</v>
      </c>
      <c r="E6158" s="30">
        <f t="shared" si="1552"/>
        <v>7</v>
      </c>
      <c r="F6158" s="30" t="str">
        <f t="shared" si="1549"/>
        <v>INF666M01014</v>
      </c>
      <c r="G6158" s="30">
        <f t="shared" si="1553"/>
        <v>20</v>
      </c>
      <c r="H6158" s="30" t="str">
        <f t="shared" si="1550"/>
        <v>-</v>
      </c>
      <c r="I6158" s="30">
        <f t="shared" si="1555"/>
        <v>22</v>
      </c>
      <c r="J6158" s="35" t="str">
        <f t="shared" si="1551"/>
        <v>Indiabulls Liquid Fund - Growth Option</v>
      </c>
      <c r="K6158" s="35">
        <f t="shared" si="1556"/>
        <v>61</v>
      </c>
      <c r="L6158" s="30" t="str">
        <f t="shared" si="1557"/>
        <v>1619.6988</v>
      </c>
      <c r="M6158" s="30">
        <f t="shared" si="1558"/>
        <v>71</v>
      </c>
      <c r="N6158" s="30" t="str">
        <f t="shared" si="1559"/>
        <v>1619.6988</v>
      </c>
      <c r="O6158" s="30">
        <f t="shared" si="1560"/>
        <v>81</v>
      </c>
      <c r="P6158" s="30" t="str">
        <f t="shared" si="1561"/>
        <v>1619.6988</v>
      </c>
      <c r="Q6158" s="30">
        <f t="shared" si="1562"/>
        <v>91</v>
      </c>
      <c r="R6158" s="36" t="str">
        <f t="shared" si="1563"/>
        <v>08-Aug-2017</v>
      </c>
      <c r="S6158" s="37">
        <f t="shared" si="1554"/>
        <v>1619.6987999999999</v>
      </c>
    </row>
    <row r="6159" spans="1:19">
      <c r="A6159" s="30" t="s">
        <v>11440</v>
      </c>
      <c r="D6159" s="30" t="str">
        <f t="shared" si="1548"/>
        <v>115995</v>
      </c>
      <c r="E6159" s="30">
        <f t="shared" si="1552"/>
        <v>7</v>
      </c>
      <c r="F6159" s="30" t="str">
        <f t="shared" si="1549"/>
        <v>INF666M01071</v>
      </c>
      <c r="G6159" s="30">
        <f t="shared" si="1553"/>
        <v>20</v>
      </c>
      <c r="H6159" s="30" t="str">
        <f t="shared" si="1550"/>
        <v>INF666M01055</v>
      </c>
      <c r="I6159" s="30">
        <f t="shared" si="1555"/>
        <v>33</v>
      </c>
      <c r="J6159" s="35" t="str">
        <f t="shared" si="1551"/>
        <v>Indiabulls Liquid Fund - Monthly Dividend Option</v>
      </c>
      <c r="K6159" s="35">
        <f t="shared" si="1556"/>
        <v>82</v>
      </c>
      <c r="L6159" s="30" t="str">
        <f t="shared" si="1557"/>
        <v>1002.1345</v>
      </c>
      <c r="M6159" s="30">
        <f t="shared" si="1558"/>
        <v>92</v>
      </c>
      <c r="N6159" s="30" t="str">
        <f t="shared" si="1559"/>
        <v>1002.1345</v>
      </c>
      <c r="O6159" s="30">
        <f t="shared" si="1560"/>
        <v>102</v>
      </c>
      <c r="P6159" s="30" t="str">
        <f t="shared" si="1561"/>
        <v>1002.1345</v>
      </c>
      <c r="Q6159" s="30">
        <f t="shared" si="1562"/>
        <v>112</v>
      </c>
      <c r="R6159" s="36" t="str">
        <f t="shared" si="1563"/>
        <v>08-Aug-2017</v>
      </c>
      <c r="S6159" s="37">
        <f t="shared" si="1554"/>
        <v>1002.1345</v>
      </c>
    </row>
    <row r="6160" spans="1:19">
      <c r="A6160" s="30" t="s">
        <v>11441</v>
      </c>
      <c r="D6160" s="30" t="str">
        <f t="shared" si="1548"/>
        <v>115993</v>
      </c>
      <c r="E6160" s="30">
        <f t="shared" si="1552"/>
        <v>7</v>
      </c>
      <c r="F6160" s="30" t="str">
        <f t="shared" si="1549"/>
        <v>INF666M01089</v>
      </c>
      <c r="G6160" s="30">
        <f t="shared" si="1553"/>
        <v>20</v>
      </c>
      <c r="H6160" s="30" t="str">
        <f t="shared" si="1550"/>
        <v>INF666M01030</v>
      </c>
      <c r="I6160" s="30">
        <f t="shared" si="1555"/>
        <v>33</v>
      </c>
      <c r="J6160" s="35" t="str">
        <f t="shared" si="1551"/>
        <v>Indiabulls Liquid Fund - Weekly Dividend Option</v>
      </c>
      <c r="K6160" s="35">
        <f t="shared" si="1556"/>
        <v>81</v>
      </c>
      <c r="L6160" s="30" t="str">
        <f t="shared" si="1557"/>
        <v>1001.7923</v>
      </c>
      <c r="M6160" s="30">
        <f t="shared" si="1558"/>
        <v>91</v>
      </c>
      <c r="N6160" s="30" t="str">
        <f t="shared" si="1559"/>
        <v>1001.7923</v>
      </c>
      <c r="O6160" s="30">
        <f t="shared" si="1560"/>
        <v>101</v>
      </c>
      <c r="P6160" s="30" t="str">
        <f t="shared" si="1561"/>
        <v>1001.7923</v>
      </c>
      <c r="Q6160" s="30">
        <f t="shared" si="1562"/>
        <v>111</v>
      </c>
      <c r="R6160" s="36" t="str">
        <f t="shared" si="1563"/>
        <v>08-Aug-2017</v>
      </c>
      <c r="S6160" s="37">
        <f t="shared" si="1554"/>
        <v>1001.7923</v>
      </c>
    </row>
    <row r="6161" spans="1:19">
      <c r="A6161" s="30" t="s">
        <v>97</v>
      </c>
      <c r="D6161" s="30" t="str">
        <f t="shared" si="1548"/>
        <v/>
      </c>
      <c r="E6161" s="30" t="str">
        <f t="shared" si="1552"/>
        <v/>
      </c>
      <c r="F6161" s="30" t="str">
        <f t="shared" si="1549"/>
        <v xml:space="preserve"> </v>
      </c>
      <c r="G6161" s="30" t="str">
        <f t="shared" si="1553"/>
        <v/>
      </c>
      <c r="H6161" s="30" t="str">
        <f t="shared" si="1550"/>
        <v/>
      </c>
      <c r="I6161" s="30" t="str">
        <f t="shared" si="1555"/>
        <v/>
      </c>
      <c r="J6161" s="35" t="str">
        <f t="shared" si="1551"/>
        <v/>
      </c>
      <c r="K6161" s="35" t="str">
        <f t="shared" si="1556"/>
        <v/>
      </c>
      <c r="L6161" s="30" t="str">
        <f t="shared" si="1557"/>
        <v/>
      </c>
      <c r="M6161" s="30" t="str">
        <f t="shared" si="1558"/>
        <v/>
      </c>
      <c r="N6161" s="30" t="str">
        <f t="shared" si="1559"/>
        <v/>
      </c>
      <c r="O6161" s="30" t="str">
        <f t="shared" si="1560"/>
        <v/>
      </c>
      <c r="P6161" s="30" t="str">
        <f t="shared" si="1561"/>
        <v/>
      </c>
      <c r="Q6161" s="30" t="str">
        <f t="shared" si="1562"/>
        <v/>
      </c>
      <c r="R6161" s="36" t="str">
        <f t="shared" si="1563"/>
        <v/>
      </c>
      <c r="S6161" s="37" t="str">
        <f t="shared" si="1554"/>
        <v/>
      </c>
    </row>
    <row r="6162" spans="1:19">
      <c r="A6162" s="30" t="s">
        <v>128</v>
      </c>
      <c r="D6162" s="30" t="str">
        <f t="shared" si="1548"/>
        <v/>
      </c>
      <c r="E6162" s="30" t="str">
        <f t="shared" si="1552"/>
        <v/>
      </c>
      <c r="F6162" s="30" t="str">
        <f t="shared" si="1549"/>
        <v>Invesco Mutual Fund</v>
      </c>
      <c r="G6162" s="30" t="str">
        <f t="shared" si="1553"/>
        <v/>
      </c>
      <c r="H6162" s="30" t="str">
        <f t="shared" si="1550"/>
        <v/>
      </c>
      <c r="I6162" s="30" t="str">
        <f t="shared" si="1555"/>
        <v/>
      </c>
      <c r="J6162" s="35" t="str">
        <f t="shared" si="1551"/>
        <v/>
      </c>
      <c r="K6162" s="35" t="str">
        <f t="shared" si="1556"/>
        <v/>
      </c>
      <c r="L6162" s="30" t="str">
        <f t="shared" si="1557"/>
        <v/>
      </c>
      <c r="M6162" s="30" t="str">
        <f t="shared" si="1558"/>
        <v/>
      </c>
      <c r="N6162" s="30" t="str">
        <f t="shared" si="1559"/>
        <v/>
      </c>
      <c r="O6162" s="30" t="str">
        <f t="shared" si="1560"/>
        <v/>
      </c>
      <c r="P6162" s="30" t="str">
        <f t="shared" si="1561"/>
        <v/>
      </c>
      <c r="Q6162" s="30" t="str">
        <f t="shared" si="1562"/>
        <v/>
      </c>
      <c r="R6162" s="36" t="str">
        <f t="shared" si="1563"/>
        <v/>
      </c>
      <c r="S6162" s="37" t="str">
        <f t="shared" si="1554"/>
        <v/>
      </c>
    </row>
    <row r="6163" spans="1:19">
      <c r="A6163" s="30" t="s">
        <v>97</v>
      </c>
      <c r="D6163" s="30" t="str">
        <f t="shared" si="1548"/>
        <v/>
      </c>
      <c r="E6163" s="30" t="str">
        <f t="shared" si="1552"/>
        <v/>
      </c>
      <c r="F6163" s="30" t="str">
        <f t="shared" si="1549"/>
        <v xml:space="preserve"> </v>
      </c>
      <c r="G6163" s="30" t="str">
        <f t="shared" si="1553"/>
        <v/>
      </c>
      <c r="H6163" s="30" t="str">
        <f t="shared" si="1550"/>
        <v/>
      </c>
      <c r="I6163" s="30" t="str">
        <f t="shared" si="1555"/>
        <v/>
      </c>
      <c r="J6163" s="35" t="str">
        <f t="shared" si="1551"/>
        <v/>
      </c>
      <c r="K6163" s="35" t="str">
        <f t="shared" si="1556"/>
        <v/>
      </c>
      <c r="L6163" s="30" t="str">
        <f t="shared" si="1557"/>
        <v/>
      </c>
      <c r="M6163" s="30" t="str">
        <f t="shared" si="1558"/>
        <v/>
      </c>
      <c r="N6163" s="30" t="str">
        <f t="shared" si="1559"/>
        <v/>
      </c>
      <c r="O6163" s="30" t="str">
        <f t="shared" si="1560"/>
        <v/>
      </c>
      <c r="P6163" s="30" t="str">
        <f t="shared" si="1561"/>
        <v/>
      </c>
      <c r="Q6163" s="30" t="str">
        <f t="shared" si="1562"/>
        <v/>
      </c>
      <c r="R6163" s="36" t="str">
        <f t="shared" si="1563"/>
        <v/>
      </c>
      <c r="S6163" s="37" t="str">
        <f t="shared" si="1554"/>
        <v/>
      </c>
    </row>
    <row r="6164" spans="1:19">
      <c r="A6164" s="30" t="s">
        <v>11442</v>
      </c>
      <c r="D6164" s="30" t="str">
        <f t="shared" si="1548"/>
        <v>122786</v>
      </c>
      <c r="E6164" s="30">
        <f t="shared" si="1552"/>
        <v>7</v>
      </c>
      <c r="F6164" s="30" t="str">
        <f t="shared" si="1549"/>
        <v>INF205K01UX5</v>
      </c>
      <c r="G6164" s="30">
        <f t="shared" si="1553"/>
        <v>20</v>
      </c>
      <c r="H6164" s="30" t="str">
        <f t="shared" si="1550"/>
        <v>-</v>
      </c>
      <c r="I6164" s="30">
        <f t="shared" si="1555"/>
        <v>22</v>
      </c>
      <c r="J6164" s="35" t="str">
        <f t="shared" si="1551"/>
        <v>Invesco India Liquid Fund - Bonus Option</v>
      </c>
      <c r="K6164" s="35">
        <f t="shared" si="1556"/>
        <v>63</v>
      </c>
      <c r="L6164" s="30" t="str">
        <f t="shared" si="1557"/>
        <v>2284.7835</v>
      </c>
      <c r="M6164" s="30">
        <f t="shared" si="1558"/>
        <v>73</v>
      </c>
      <c r="N6164" s="30" t="str">
        <f t="shared" si="1559"/>
        <v>2284.7835</v>
      </c>
      <c r="O6164" s="30">
        <f t="shared" si="1560"/>
        <v>83</v>
      </c>
      <c r="P6164" s="30" t="str">
        <f t="shared" si="1561"/>
        <v>2284.7835</v>
      </c>
      <c r="Q6164" s="30">
        <f t="shared" si="1562"/>
        <v>93</v>
      </c>
      <c r="R6164" s="36" t="str">
        <f t="shared" si="1563"/>
        <v>08-Aug-2017</v>
      </c>
      <c r="S6164" s="37">
        <f t="shared" si="1554"/>
        <v>2284.7835</v>
      </c>
    </row>
    <row r="6165" spans="1:19">
      <c r="A6165" s="30" t="s">
        <v>11443</v>
      </c>
      <c r="D6165" s="30" t="str">
        <f t="shared" si="1548"/>
        <v>104484</v>
      </c>
      <c r="E6165" s="30">
        <f t="shared" si="1552"/>
        <v>7</v>
      </c>
      <c r="F6165" s="30" t="str">
        <f t="shared" si="1549"/>
        <v>-</v>
      </c>
      <c r="G6165" s="30">
        <f t="shared" si="1553"/>
        <v>9</v>
      </c>
      <c r="H6165" s="30" t="str">
        <f t="shared" si="1550"/>
        <v>INF205K01HN3</v>
      </c>
      <c r="I6165" s="30">
        <f t="shared" si="1555"/>
        <v>22</v>
      </c>
      <c r="J6165" s="35" t="str">
        <f t="shared" si="1551"/>
        <v>Invesco India Liquid Fund - Daily Dividend</v>
      </c>
      <c r="K6165" s="35">
        <f t="shared" si="1556"/>
        <v>65</v>
      </c>
      <c r="L6165" s="30" t="str">
        <f t="shared" si="1557"/>
        <v>1001.6232</v>
      </c>
      <c r="M6165" s="30">
        <f t="shared" si="1558"/>
        <v>75</v>
      </c>
      <c r="N6165" s="30" t="str">
        <f t="shared" si="1559"/>
        <v>1001.6232</v>
      </c>
      <c r="O6165" s="30">
        <f t="shared" si="1560"/>
        <v>85</v>
      </c>
      <c r="P6165" s="30" t="str">
        <f t="shared" si="1561"/>
        <v>1001.6232</v>
      </c>
      <c r="Q6165" s="30">
        <f t="shared" si="1562"/>
        <v>95</v>
      </c>
      <c r="R6165" s="36" t="str">
        <f t="shared" si="1563"/>
        <v>08-Aug-2017</v>
      </c>
      <c r="S6165" s="37">
        <f t="shared" si="1554"/>
        <v>1001.6232</v>
      </c>
    </row>
    <row r="6166" spans="1:19">
      <c r="A6166" s="30" t="s">
        <v>11444</v>
      </c>
      <c r="D6166" s="30" t="str">
        <f t="shared" si="1548"/>
        <v>120537</v>
      </c>
      <c r="E6166" s="30">
        <f t="shared" si="1552"/>
        <v>7</v>
      </c>
      <c r="F6166" s="30" t="str">
        <f t="shared" si="1549"/>
        <v>INF205K01MF9</v>
      </c>
      <c r="G6166" s="30">
        <f t="shared" si="1553"/>
        <v>20</v>
      </c>
      <c r="H6166" s="30" t="str">
        <f t="shared" si="1550"/>
        <v>-</v>
      </c>
      <c r="I6166" s="30">
        <f t="shared" si="1555"/>
        <v>22</v>
      </c>
      <c r="J6166" s="35" t="str">
        <f t="shared" si="1551"/>
        <v>Invesco India Liquid Fund - Direct Plan - Growth</v>
      </c>
      <c r="K6166" s="35">
        <f t="shared" si="1556"/>
        <v>71</v>
      </c>
      <c r="L6166" s="30" t="str">
        <f t="shared" si="1557"/>
        <v>2291.8597</v>
      </c>
      <c r="M6166" s="30">
        <f t="shared" si="1558"/>
        <v>81</v>
      </c>
      <c r="N6166" s="30" t="str">
        <f t="shared" si="1559"/>
        <v>2291.8597</v>
      </c>
      <c r="O6166" s="30">
        <f t="shared" si="1560"/>
        <v>91</v>
      </c>
      <c r="P6166" s="30" t="str">
        <f t="shared" si="1561"/>
        <v>2291.8597</v>
      </c>
      <c r="Q6166" s="30">
        <f t="shared" si="1562"/>
        <v>101</v>
      </c>
      <c r="R6166" s="36" t="str">
        <f t="shared" si="1563"/>
        <v>08-Aug-2017</v>
      </c>
      <c r="S6166" s="37">
        <f t="shared" si="1554"/>
        <v>2291.8597</v>
      </c>
    </row>
    <row r="6167" spans="1:19">
      <c r="A6167" s="30" t="s">
        <v>11445</v>
      </c>
      <c r="D6167" s="30" t="str">
        <f t="shared" si="1548"/>
        <v>120536</v>
      </c>
      <c r="E6167" s="30">
        <f t="shared" si="1552"/>
        <v>7</v>
      </c>
      <c r="F6167" s="30" t="str">
        <f t="shared" si="1549"/>
        <v>INF205K01MG7</v>
      </c>
      <c r="G6167" s="30">
        <f t="shared" si="1553"/>
        <v>20</v>
      </c>
      <c r="H6167" s="30" t="str">
        <f t="shared" si="1550"/>
        <v>INF205K01MH5</v>
      </c>
      <c r="I6167" s="30">
        <f t="shared" si="1555"/>
        <v>33</v>
      </c>
      <c r="J6167" s="35" t="str">
        <f t="shared" si="1551"/>
        <v>Invesco India Liquid Fund - Direct Plan - Monthly Dividend</v>
      </c>
      <c r="K6167" s="35">
        <f t="shared" si="1556"/>
        <v>92</v>
      </c>
      <c r="L6167" s="30" t="str">
        <f t="shared" si="1557"/>
        <v>1023.9834</v>
      </c>
      <c r="M6167" s="30">
        <f t="shared" si="1558"/>
        <v>102</v>
      </c>
      <c r="N6167" s="30" t="str">
        <f t="shared" si="1559"/>
        <v>1023.9834</v>
      </c>
      <c r="O6167" s="30">
        <f t="shared" si="1560"/>
        <v>112</v>
      </c>
      <c r="P6167" s="30" t="str">
        <f t="shared" si="1561"/>
        <v>1023.9834</v>
      </c>
      <c r="Q6167" s="30">
        <f t="shared" si="1562"/>
        <v>122</v>
      </c>
      <c r="R6167" s="36" t="str">
        <f t="shared" si="1563"/>
        <v>08-Aug-2017</v>
      </c>
      <c r="S6167" s="37">
        <f t="shared" si="1554"/>
        <v>1023.9834</v>
      </c>
    </row>
    <row r="6168" spans="1:19">
      <c r="A6168" s="30" t="s">
        <v>11446</v>
      </c>
      <c r="D6168" s="30" t="str">
        <f t="shared" si="1548"/>
        <v>120535</v>
      </c>
      <c r="E6168" s="30">
        <f t="shared" si="1552"/>
        <v>7</v>
      </c>
      <c r="F6168" s="30" t="str">
        <f t="shared" si="1549"/>
        <v>-</v>
      </c>
      <c r="G6168" s="30">
        <f t="shared" si="1553"/>
        <v>9</v>
      </c>
      <c r="H6168" s="30" t="str">
        <f t="shared" si="1550"/>
        <v>INF205K01MI3</v>
      </c>
      <c r="I6168" s="30">
        <f t="shared" si="1555"/>
        <v>22</v>
      </c>
      <c r="J6168" s="35" t="str">
        <f t="shared" si="1551"/>
        <v>Invesco India Liquid Fund - Direct Plan - Weekly Dividend</v>
      </c>
      <c r="K6168" s="35">
        <f t="shared" si="1556"/>
        <v>80</v>
      </c>
      <c r="L6168" s="30" t="str">
        <f t="shared" si="1557"/>
        <v>1000.683</v>
      </c>
      <c r="M6168" s="30">
        <f t="shared" si="1558"/>
        <v>89</v>
      </c>
      <c r="N6168" s="30" t="str">
        <f t="shared" si="1559"/>
        <v>1000.683</v>
      </c>
      <c r="O6168" s="30">
        <f t="shared" si="1560"/>
        <v>98</v>
      </c>
      <c r="P6168" s="30" t="str">
        <f t="shared" si="1561"/>
        <v>1000.683</v>
      </c>
      <c r="Q6168" s="30">
        <f t="shared" si="1562"/>
        <v>107</v>
      </c>
      <c r="R6168" s="36" t="str">
        <f t="shared" si="1563"/>
        <v>08-Aug-2017</v>
      </c>
      <c r="S6168" s="37">
        <f t="shared" si="1554"/>
        <v>1000.683</v>
      </c>
    </row>
    <row r="6169" spans="1:19">
      <c r="A6169" s="30" t="s">
        <v>11447</v>
      </c>
      <c r="D6169" s="30" t="str">
        <f t="shared" si="1548"/>
        <v>120534</v>
      </c>
      <c r="E6169" s="30">
        <f t="shared" si="1552"/>
        <v>7</v>
      </c>
      <c r="F6169" s="30" t="str">
        <f t="shared" si="1549"/>
        <v>-</v>
      </c>
      <c r="G6169" s="30">
        <f t="shared" si="1553"/>
        <v>9</v>
      </c>
      <c r="H6169" s="30" t="str">
        <f t="shared" si="1550"/>
        <v>INF205K01ME2</v>
      </c>
      <c r="I6169" s="30">
        <f t="shared" si="1555"/>
        <v>22</v>
      </c>
      <c r="J6169" s="35" t="str">
        <f t="shared" si="1551"/>
        <v>Invesco India Liquid Fund - Direct Plan-  Daily Dividend</v>
      </c>
      <c r="K6169" s="35">
        <f t="shared" si="1556"/>
        <v>79</v>
      </c>
      <c r="L6169" s="30" t="str">
        <f t="shared" si="1557"/>
        <v>1000.79</v>
      </c>
      <c r="M6169" s="30">
        <f t="shared" si="1558"/>
        <v>87</v>
      </c>
      <c r="N6169" s="30" t="str">
        <f t="shared" si="1559"/>
        <v>1000.79</v>
      </c>
      <c r="O6169" s="30">
        <f t="shared" si="1560"/>
        <v>95</v>
      </c>
      <c r="P6169" s="30" t="str">
        <f t="shared" si="1561"/>
        <v>1000.79</v>
      </c>
      <c r="Q6169" s="30">
        <f t="shared" si="1562"/>
        <v>103</v>
      </c>
      <c r="R6169" s="36" t="str">
        <f t="shared" si="1563"/>
        <v>08-Aug-2017</v>
      </c>
      <c r="S6169" s="37">
        <f t="shared" si="1554"/>
        <v>1000.79</v>
      </c>
    </row>
    <row r="6170" spans="1:19">
      <c r="A6170" s="30" t="s">
        <v>11448</v>
      </c>
      <c r="D6170" s="30" t="str">
        <f t="shared" si="1548"/>
        <v>104486</v>
      </c>
      <c r="E6170" s="30">
        <f t="shared" si="1552"/>
        <v>7</v>
      </c>
      <c r="F6170" s="30" t="str">
        <f t="shared" si="1549"/>
        <v>INF205K01HM5</v>
      </c>
      <c r="G6170" s="30">
        <f t="shared" si="1553"/>
        <v>20</v>
      </c>
      <c r="H6170" s="30" t="str">
        <f t="shared" si="1550"/>
        <v>-</v>
      </c>
      <c r="I6170" s="30">
        <f t="shared" si="1555"/>
        <v>22</v>
      </c>
      <c r="J6170" s="35" t="str">
        <f t="shared" si="1551"/>
        <v>Invesco India Liquid Fund - Growth</v>
      </c>
      <c r="K6170" s="35">
        <f t="shared" si="1556"/>
        <v>57</v>
      </c>
      <c r="L6170" s="30" t="str">
        <f t="shared" si="1557"/>
        <v>2284.8579</v>
      </c>
      <c r="M6170" s="30">
        <f t="shared" si="1558"/>
        <v>67</v>
      </c>
      <c r="N6170" s="30" t="str">
        <f t="shared" si="1559"/>
        <v>2284.8579</v>
      </c>
      <c r="O6170" s="30">
        <f t="shared" si="1560"/>
        <v>77</v>
      </c>
      <c r="P6170" s="30" t="str">
        <f t="shared" si="1561"/>
        <v>2284.8579</v>
      </c>
      <c r="Q6170" s="30">
        <f t="shared" si="1562"/>
        <v>87</v>
      </c>
      <c r="R6170" s="36" t="str">
        <f t="shared" si="1563"/>
        <v>08-Aug-2017</v>
      </c>
      <c r="S6170" s="37">
        <f t="shared" si="1554"/>
        <v>2284.8579</v>
      </c>
    </row>
    <row r="6171" spans="1:19">
      <c r="A6171" s="30" t="s">
        <v>11449</v>
      </c>
      <c r="D6171" s="30" t="str">
        <f t="shared" si="1548"/>
        <v>104492</v>
      </c>
      <c r="E6171" s="30">
        <f t="shared" si="1552"/>
        <v>7</v>
      </c>
      <c r="F6171" s="30" t="str">
        <f t="shared" si="1549"/>
        <v>INF205K01HQ6</v>
      </c>
      <c r="G6171" s="30">
        <f t="shared" si="1553"/>
        <v>20</v>
      </c>
      <c r="H6171" s="30" t="str">
        <f t="shared" si="1550"/>
        <v>INF205K01HP8</v>
      </c>
      <c r="I6171" s="30">
        <f t="shared" si="1555"/>
        <v>33</v>
      </c>
      <c r="J6171" s="35" t="str">
        <f t="shared" si="1551"/>
        <v>Invesco India Liquid Fund - Monthly Dividend</v>
      </c>
      <c r="K6171" s="35">
        <f t="shared" si="1556"/>
        <v>78</v>
      </c>
      <c r="L6171" s="30" t="str">
        <f t="shared" si="1557"/>
        <v>1004.9171</v>
      </c>
      <c r="M6171" s="30">
        <f t="shared" si="1558"/>
        <v>88</v>
      </c>
      <c r="N6171" s="30" t="str">
        <f t="shared" si="1559"/>
        <v>1004.9171</v>
      </c>
      <c r="O6171" s="30">
        <f t="shared" si="1560"/>
        <v>98</v>
      </c>
      <c r="P6171" s="30" t="str">
        <f t="shared" si="1561"/>
        <v>1004.9171</v>
      </c>
      <c r="Q6171" s="30">
        <f t="shared" si="1562"/>
        <v>108</v>
      </c>
      <c r="R6171" s="36" t="str">
        <f t="shared" si="1563"/>
        <v>08-Aug-2017</v>
      </c>
      <c r="S6171" s="37">
        <f t="shared" si="1554"/>
        <v>1004.9171</v>
      </c>
    </row>
    <row r="6172" spans="1:19">
      <c r="A6172" s="30" t="s">
        <v>11450</v>
      </c>
      <c r="D6172" s="30" t="str">
        <f t="shared" si="1548"/>
        <v>104488</v>
      </c>
      <c r="E6172" s="30">
        <f t="shared" si="1552"/>
        <v>7</v>
      </c>
      <c r="F6172" s="30" t="str">
        <f t="shared" si="1549"/>
        <v>INF205K01HG7</v>
      </c>
      <c r="G6172" s="30">
        <f t="shared" si="1553"/>
        <v>20</v>
      </c>
      <c r="H6172" s="30" t="str">
        <f t="shared" si="1550"/>
        <v>-</v>
      </c>
      <c r="I6172" s="30">
        <f t="shared" si="1555"/>
        <v>22</v>
      </c>
      <c r="J6172" s="35" t="str">
        <f t="shared" si="1551"/>
        <v>Invesco India Liquid Fund - Regular - Growth</v>
      </c>
      <c r="K6172" s="35">
        <f t="shared" si="1556"/>
        <v>67</v>
      </c>
      <c r="L6172" s="30" t="str">
        <f t="shared" si="1557"/>
        <v>2110.4289</v>
      </c>
      <c r="M6172" s="30">
        <f t="shared" si="1558"/>
        <v>77</v>
      </c>
      <c r="N6172" s="30" t="str">
        <f t="shared" si="1559"/>
        <v>2110.4289</v>
      </c>
      <c r="O6172" s="30">
        <f t="shared" si="1560"/>
        <v>87</v>
      </c>
      <c r="P6172" s="30" t="str">
        <f t="shared" si="1561"/>
        <v>2110.4289</v>
      </c>
      <c r="Q6172" s="30">
        <f t="shared" si="1562"/>
        <v>97</v>
      </c>
      <c r="R6172" s="36" t="str">
        <f t="shared" si="1563"/>
        <v>08-Aug-2017</v>
      </c>
      <c r="S6172" s="37">
        <f t="shared" si="1554"/>
        <v>2110.4288999999999</v>
      </c>
    </row>
    <row r="6173" spans="1:19">
      <c r="A6173" s="30" t="s">
        <v>11451</v>
      </c>
      <c r="D6173" s="30" t="str">
        <f t="shared" si="1548"/>
        <v>104489</v>
      </c>
      <c r="E6173" s="30">
        <f t="shared" si="1552"/>
        <v>7</v>
      </c>
      <c r="F6173" s="30" t="str">
        <f t="shared" si="1549"/>
        <v>-</v>
      </c>
      <c r="G6173" s="30">
        <f t="shared" si="1553"/>
        <v>9</v>
      </c>
      <c r="H6173" s="30" t="str">
        <f t="shared" si="1550"/>
        <v>INF205K01HH5</v>
      </c>
      <c r="I6173" s="30">
        <f t="shared" si="1555"/>
        <v>22</v>
      </c>
      <c r="J6173" s="35" t="str">
        <f t="shared" si="1551"/>
        <v>Invesco India Liquid Fund - Regular - Weekly Dividend</v>
      </c>
      <c r="K6173" s="35">
        <f t="shared" si="1556"/>
        <v>76</v>
      </c>
      <c r="L6173" s="30" t="str">
        <f t="shared" si="1557"/>
        <v>1001.0784</v>
      </c>
      <c r="M6173" s="30">
        <f t="shared" si="1558"/>
        <v>86</v>
      </c>
      <c r="N6173" s="30" t="str">
        <f t="shared" si="1559"/>
        <v>1001.0784</v>
      </c>
      <c r="O6173" s="30">
        <f t="shared" si="1560"/>
        <v>96</v>
      </c>
      <c r="P6173" s="30" t="str">
        <f t="shared" si="1561"/>
        <v>1001.0784</v>
      </c>
      <c r="Q6173" s="30">
        <f t="shared" si="1562"/>
        <v>106</v>
      </c>
      <c r="R6173" s="36" t="str">
        <f t="shared" si="1563"/>
        <v>08-Aug-2017</v>
      </c>
      <c r="S6173" s="37">
        <f t="shared" si="1554"/>
        <v>1001.0784</v>
      </c>
    </row>
    <row r="6174" spans="1:19" ht="26">
      <c r="A6174" s="30" t="s">
        <v>11452</v>
      </c>
      <c r="D6174" s="30" t="str">
        <f t="shared" si="1548"/>
        <v>139389</v>
      </c>
      <c r="E6174" s="30">
        <f t="shared" si="1552"/>
        <v>7</v>
      </c>
      <c r="F6174" s="30" t="str">
        <f t="shared" si="1549"/>
        <v>-</v>
      </c>
      <c r="G6174" s="30">
        <f t="shared" si="1553"/>
        <v>9</v>
      </c>
      <c r="H6174" s="30" t="str">
        <f t="shared" si="1550"/>
        <v>-</v>
      </c>
      <c r="I6174" s="30">
        <f t="shared" si="1555"/>
        <v>11</v>
      </c>
      <c r="J6174" s="35" t="str">
        <f t="shared" si="1551"/>
        <v>Invesco India Liquid Fund - Unclaimed Dividend Plan - Below 3 Years</v>
      </c>
      <c r="K6174" s="35">
        <f t="shared" si="1556"/>
        <v>79</v>
      </c>
      <c r="L6174" s="30" t="str">
        <f t="shared" si="1557"/>
        <v>1086.0309</v>
      </c>
      <c r="M6174" s="30">
        <f t="shared" si="1558"/>
        <v>89</v>
      </c>
      <c r="N6174" s="30" t="str">
        <f t="shared" si="1559"/>
        <v>1086.0309</v>
      </c>
      <c r="O6174" s="30">
        <f t="shared" si="1560"/>
        <v>99</v>
      </c>
      <c r="P6174" s="30" t="str">
        <f t="shared" si="1561"/>
        <v>1086.0309</v>
      </c>
      <c r="Q6174" s="30">
        <f t="shared" si="1562"/>
        <v>109</v>
      </c>
      <c r="R6174" s="36" t="str">
        <f t="shared" si="1563"/>
        <v>08-Aug-2017</v>
      </c>
      <c r="S6174" s="37">
        <f t="shared" si="1554"/>
        <v>1086.0309</v>
      </c>
    </row>
    <row r="6175" spans="1:19" ht="26">
      <c r="A6175" s="30" t="s">
        <v>11453</v>
      </c>
      <c r="D6175" s="30" t="str">
        <f t="shared" si="1548"/>
        <v>139387</v>
      </c>
      <c r="E6175" s="30">
        <f t="shared" si="1552"/>
        <v>7</v>
      </c>
      <c r="F6175" s="30" t="str">
        <f t="shared" si="1549"/>
        <v>-</v>
      </c>
      <c r="G6175" s="30">
        <f t="shared" si="1553"/>
        <v>9</v>
      </c>
      <c r="H6175" s="30" t="str">
        <f t="shared" si="1550"/>
        <v>-</v>
      </c>
      <c r="I6175" s="30">
        <f t="shared" si="1555"/>
        <v>11</v>
      </c>
      <c r="J6175" s="35" t="str">
        <f t="shared" si="1551"/>
        <v>Invesco India Liquid Fund - Unclaimed Redemption Plan - Below 3 years</v>
      </c>
      <c r="K6175" s="35">
        <f t="shared" si="1556"/>
        <v>81</v>
      </c>
      <c r="L6175" s="30" t="str">
        <f t="shared" si="1557"/>
        <v>1086.0321</v>
      </c>
      <c r="M6175" s="30">
        <f t="shared" si="1558"/>
        <v>91</v>
      </c>
      <c r="N6175" s="30" t="str">
        <f t="shared" si="1559"/>
        <v>1086.0321</v>
      </c>
      <c r="O6175" s="30">
        <f t="shared" si="1560"/>
        <v>101</v>
      </c>
      <c r="P6175" s="30" t="str">
        <f t="shared" si="1561"/>
        <v>1086.0321</v>
      </c>
      <c r="Q6175" s="30">
        <f t="shared" si="1562"/>
        <v>111</v>
      </c>
      <c r="R6175" s="36" t="str">
        <f t="shared" si="1563"/>
        <v>08-Aug-2017</v>
      </c>
      <c r="S6175" s="37">
        <f t="shared" si="1554"/>
        <v>1086.0320999999999</v>
      </c>
    </row>
    <row r="6176" spans="1:19">
      <c r="A6176" s="30" t="s">
        <v>11454</v>
      </c>
      <c r="D6176" s="30" t="str">
        <f t="shared" si="1548"/>
        <v>104485</v>
      </c>
      <c r="E6176" s="30">
        <f t="shared" si="1552"/>
        <v>7</v>
      </c>
      <c r="F6176" s="30" t="str">
        <f t="shared" si="1549"/>
        <v>-</v>
      </c>
      <c r="G6176" s="30">
        <f t="shared" si="1553"/>
        <v>9</v>
      </c>
      <c r="H6176" s="30" t="str">
        <f t="shared" si="1550"/>
        <v>INF205K01HO1</v>
      </c>
      <c r="I6176" s="30">
        <f t="shared" si="1555"/>
        <v>22</v>
      </c>
      <c r="J6176" s="35" t="str">
        <f t="shared" si="1551"/>
        <v>Invesco India Liquid Fund - Weekly Dividend</v>
      </c>
      <c r="K6176" s="35">
        <f t="shared" si="1556"/>
        <v>66</v>
      </c>
      <c r="L6176" s="30" t="str">
        <f t="shared" si="1557"/>
        <v>1001.3796</v>
      </c>
      <c r="M6176" s="30">
        <f t="shared" si="1558"/>
        <v>76</v>
      </c>
      <c r="N6176" s="30" t="str">
        <f t="shared" si="1559"/>
        <v>1001.3796</v>
      </c>
      <c r="O6176" s="30">
        <f t="shared" si="1560"/>
        <v>86</v>
      </c>
      <c r="P6176" s="30" t="str">
        <f t="shared" si="1561"/>
        <v>1001.3796</v>
      </c>
      <c r="Q6176" s="30">
        <f t="shared" si="1562"/>
        <v>96</v>
      </c>
      <c r="R6176" s="36" t="str">
        <f t="shared" si="1563"/>
        <v>08-Aug-2017</v>
      </c>
      <c r="S6176" s="37">
        <f t="shared" si="1554"/>
        <v>1001.3796</v>
      </c>
    </row>
    <row r="6177" spans="1:19">
      <c r="A6177" s="30" t="s">
        <v>97</v>
      </c>
      <c r="D6177" s="30" t="str">
        <f t="shared" si="1548"/>
        <v/>
      </c>
      <c r="E6177" s="30" t="str">
        <f t="shared" si="1552"/>
        <v/>
      </c>
      <c r="F6177" s="30" t="str">
        <f t="shared" si="1549"/>
        <v xml:space="preserve"> </v>
      </c>
      <c r="G6177" s="30" t="str">
        <f t="shared" si="1553"/>
        <v/>
      </c>
      <c r="H6177" s="30" t="str">
        <f t="shared" si="1550"/>
        <v/>
      </c>
      <c r="I6177" s="30" t="str">
        <f t="shared" si="1555"/>
        <v/>
      </c>
      <c r="J6177" s="35" t="str">
        <f t="shared" si="1551"/>
        <v/>
      </c>
      <c r="K6177" s="35" t="str">
        <f t="shared" si="1556"/>
        <v/>
      </c>
      <c r="L6177" s="30" t="str">
        <f t="shared" si="1557"/>
        <v/>
      </c>
      <c r="M6177" s="30" t="str">
        <f t="shared" si="1558"/>
        <v/>
      </c>
      <c r="N6177" s="30" t="str">
        <f t="shared" si="1559"/>
        <v/>
      </c>
      <c r="O6177" s="30" t="str">
        <f t="shared" si="1560"/>
        <v/>
      </c>
      <c r="P6177" s="30" t="str">
        <f t="shared" si="1561"/>
        <v/>
      </c>
      <c r="Q6177" s="30" t="str">
        <f t="shared" si="1562"/>
        <v/>
      </c>
      <c r="R6177" s="36" t="str">
        <f t="shared" si="1563"/>
        <v/>
      </c>
      <c r="S6177" s="37" t="str">
        <f t="shared" si="1554"/>
        <v/>
      </c>
    </row>
    <row r="6178" spans="1:19">
      <c r="A6178" s="30" t="s">
        <v>109</v>
      </c>
      <c r="D6178" s="30" t="str">
        <f t="shared" si="1548"/>
        <v/>
      </c>
      <c r="E6178" s="30" t="str">
        <f t="shared" si="1552"/>
        <v/>
      </c>
      <c r="F6178" s="30" t="str">
        <f t="shared" si="1549"/>
        <v>JM Financial Mutual Fund</v>
      </c>
      <c r="G6178" s="30" t="str">
        <f t="shared" si="1553"/>
        <v/>
      </c>
      <c r="H6178" s="30" t="str">
        <f t="shared" si="1550"/>
        <v/>
      </c>
      <c r="I6178" s="30" t="str">
        <f t="shared" si="1555"/>
        <v/>
      </c>
      <c r="J6178" s="35" t="str">
        <f t="shared" si="1551"/>
        <v/>
      </c>
      <c r="K6178" s="35" t="str">
        <f t="shared" si="1556"/>
        <v/>
      </c>
      <c r="L6178" s="30" t="str">
        <f t="shared" si="1557"/>
        <v/>
      </c>
      <c r="M6178" s="30" t="str">
        <f t="shared" si="1558"/>
        <v/>
      </c>
      <c r="N6178" s="30" t="str">
        <f t="shared" si="1559"/>
        <v/>
      </c>
      <c r="O6178" s="30" t="str">
        <f t="shared" si="1560"/>
        <v/>
      </c>
      <c r="P6178" s="30" t="str">
        <f t="shared" si="1561"/>
        <v/>
      </c>
      <c r="Q6178" s="30" t="str">
        <f t="shared" si="1562"/>
        <v/>
      </c>
      <c r="R6178" s="36" t="str">
        <f t="shared" si="1563"/>
        <v/>
      </c>
      <c r="S6178" s="37" t="str">
        <f t="shared" si="1554"/>
        <v/>
      </c>
    </row>
    <row r="6179" spans="1:19">
      <c r="A6179" s="30" t="s">
        <v>97</v>
      </c>
      <c r="D6179" s="30" t="str">
        <f t="shared" si="1548"/>
        <v/>
      </c>
      <c r="E6179" s="30" t="str">
        <f t="shared" si="1552"/>
        <v/>
      </c>
      <c r="F6179" s="30" t="str">
        <f t="shared" si="1549"/>
        <v xml:space="preserve"> </v>
      </c>
      <c r="G6179" s="30" t="str">
        <f t="shared" si="1553"/>
        <v/>
      </c>
      <c r="H6179" s="30" t="str">
        <f t="shared" si="1550"/>
        <v/>
      </c>
      <c r="I6179" s="30" t="str">
        <f t="shared" si="1555"/>
        <v/>
      </c>
      <c r="J6179" s="35" t="str">
        <f t="shared" si="1551"/>
        <v/>
      </c>
      <c r="K6179" s="35" t="str">
        <f t="shared" si="1556"/>
        <v/>
      </c>
      <c r="L6179" s="30" t="str">
        <f t="shared" si="1557"/>
        <v/>
      </c>
      <c r="M6179" s="30" t="str">
        <f t="shared" si="1558"/>
        <v/>
      </c>
      <c r="N6179" s="30" t="str">
        <f t="shared" si="1559"/>
        <v/>
      </c>
      <c r="O6179" s="30" t="str">
        <f t="shared" si="1560"/>
        <v/>
      </c>
      <c r="P6179" s="30" t="str">
        <f t="shared" si="1561"/>
        <v/>
      </c>
      <c r="Q6179" s="30" t="str">
        <f t="shared" si="1562"/>
        <v/>
      </c>
      <c r="R6179" s="36" t="str">
        <f t="shared" si="1563"/>
        <v/>
      </c>
      <c r="S6179" s="37" t="str">
        <f t="shared" si="1554"/>
        <v/>
      </c>
    </row>
    <row r="6180" spans="1:19" ht="26">
      <c r="A6180" s="30" t="s">
        <v>6380</v>
      </c>
      <c r="D6180" s="30" t="str">
        <f t="shared" si="1548"/>
        <v>122314</v>
      </c>
      <c r="E6180" s="30">
        <f t="shared" si="1552"/>
        <v>7</v>
      </c>
      <c r="F6180" s="30" t="str">
        <f t="shared" si="1549"/>
        <v>INF192K01EV3</v>
      </c>
      <c r="G6180" s="30">
        <f t="shared" si="1553"/>
        <v>20</v>
      </c>
      <c r="H6180" s="30" t="str">
        <f t="shared" si="1550"/>
        <v>-</v>
      </c>
      <c r="I6180" s="30">
        <f t="shared" si="1555"/>
        <v>22</v>
      </c>
      <c r="J6180" s="35" t="str">
        <f t="shared" si="1551"/>
        <v>JM Floater Short Term Fund (Direct) - Bonus Option - Principal Units</v>
      </c>
      <c r="K6180" s="35">
        <f t="shared" si="1556"/>
        <v>91</v>
      </c>
      <c r="L6180" s="30" t="str">
        <f t="shared" si="1557"/>
        <v>24.7152</v>
      </c>
      <c r="M6180" s="30">
        <f t="shared" si="1558"/>
        <v>99</v>
      </c>
      <c r="N6180" s="30" t="str">
        <f t="shared" si="1559"/>
        <v>24.7152</v>
      </c>
      <c r="O6180" s="30">
        <f t="shared" si="1560"/>
        <v>107</v>
      </c>
      <c r="P6180" s="30" t="str">
        <f t="shared" si="1561"/>
        <v>24.7152</v>
      </c>
      <c r="Q6180" s="30">
        <f t="shared" si="1562"/>
        <v>115</v>
      </c>
      <c r="R6180" s="36" t="str">
        <f t="shared" si="1563"/>
        <v>27-Apr-2017</v>
      </c>
      <c r="S6180" s="37">
        <f t="shared" si="1554"/>
        <v>24.715199999999999</v>
      </c>
    </row>
    <row r="6181" spans="1:19">
      <c r="A6181" s="30" t="s">
        <v>6381</v>
      </c>
      <c r="D6181" s="30" t="str">
        <f t="shared" si="1548"/>
        <v>120414</v>
      </c>
      <c r="E6181" s="30">
        <f t="shared" si="1552"/>
        <v>7</v>
      </c>
      <c r="F6181" s="30" t="str">
        <f t="shared" si="1549"/>
        <v>-</v>
      </c>
      <c r="G6181" s="30">
        <f t="shared" si="1553"/>
        <v>9</v>
      </c>
      <c r="H6181" s="30" t="str">
        <f t="shared" si="1550"/>
        <v>INF192K01CF0</v>
      </c>
      <c r="I6181" s="30">
        <f t="shared" si="1555"/>
        <v>22</v>
      </c>
      <c r="J6181" s="35" t="str">
        <f t="shared" si="1551"/>
        <v>JM Floater Short Term Fund (Direct) - Daily Dividend Option</v>
      </c>
      <c r="K6181" s="35">
        <f t="shared" si="1556"/>
        <v>82</v>
      </c>
      <c r="L6181" s="30" t="str">
        <f t="shared" si="1557"/>
        <v>10.0891</v>
      </c>
      <c r="M6181" s="30">
        <f t="shared" si="1558"/>
        <v>90</v>
      </c>
      <c r="N6181" s="30" t="str">
        <f t="shared" si="1559"/>
        <v>10.0891</v>
      </c>
      <c r="O6181" s="30">
        <f t="shared" si="1560"/>
        <v>98</v>
      </c>
      <c r="P6181" s="30" t="str">
        <f t="shared" si="1561"/>
        <v>10.0891</v>
      </c>
      <c r="Q6181" s="30">
        <f t="shared" si="1562"/>
        <v>106</v>
      </c>
      <c r="R6181" s="36" t="str">
        <f t="shared" si="1563"/>
        <v>27-Apr-2017</v>
      </c>
      <c r="S6181" s="37">
        <f t="shared" si="1554"/>
        <v>10.0891</v>
      </c>
    </row>
    <row r="6182" spans="1:19">
      <c r="A6182" s="30" t="s">
        <v>6382</v>
      </c>
      <c r="D6182" s="30" t="str">
        <f t="shared" si="1548"/>
        <v>120415</v>
      </c>
      <c r="E6182" s="30">
        <f t="shared" si="1552"/>
        <v>7</v>
      </c>
      <c r="F6182" s="30" t="str">
        <f t="shared" si="1549"/>
        <v>INF192K01CG8</v>
      </c>
      <c r="G6182" s="30">
        <f t="shared" si="1553"/>
        <v>20</v>
      </c>
      <c r="H6182" s="30" t="str">
        <f t="shared" si="1550"/>
        <v>-</v>
      </c>
      <c r="I6182" s="30">
        <f t="shared" si="1555"/>
        <v>22</v>
      </c>
      <c r="J6182" s="35" t="str">
        <f t="shared" si="1551"/>
        <v>JM Floater Short Term Fund (Direct) - Growth Option</v>
      </c>
      <c r="K6182" s="35">
        <f t="shared" si="1556"/>
        <v>74</v>
      </c>
      <c r="L6182" s="30" t="str">
        <f t="shared" si="1557"/>
        <v>24.6415</v>
      </c>
      <c r="M6182" s="30">
        <f t="shared" si="1558"/>
        <v>82</v>
      </c>
      <c r="N6182" s="30" t="str">
        <f t="shared" si="1559"/>
        <v>24.6415</v>
      </c>
      <c r="O6182" s="30">
        <f t="shared" si="1560"/>
        <v>90</v>
      </c>
      <c r="P6182" s="30" t="str">
        <f t="shared" si="1561"/>
        <v>24.6415</v>
      </c>
      <c r="Q6182" s="30">
        <f t="shared" si="1562"/>
        <v>98</v>
      </c>
      <c r="R6182" s="36" t="str">
        <f t="shared" si="1563"/>
        <v>27-Apr-2017</v>
      </c>
      <c r="S6182" s="37">
        <f t="shared" si="1554"/>
        <v>24.641500000000001</v>
      </c>
    </row>
    <row r="6183" spans="1:19" ht="26">
      <c r="A6183" s="30" t="s">
        <v>6383</v>
      </c>
      <c r="D6183" s="30" t="str">
        <f t="shared" si="1548"/>
        <v>133413</v>
      </c>
      <c r="E6183" s="30">
        <f t="shared" si="1552"/>
        <v>7</v>
      </c>
      <c r="F6183" s="30" t="str">
        <f t="shared" si="1549"/>
        <v>INF192K01IT8</v>
      </c>
      <c r="G6183" s="30">
        <f t="shared" si="1553"/>
        <v>20</v>
      </c>
      <c r="H6183" s="30" t="str">
        <f t="shared" si="1550"/>
        <v>INF192K01IU6</v>
      </c>
      <c r="I6183" s="30">
        <f t="shared" si="1555"/>
        <v>33</v>
      </c>
      <c r="J6183" s="35" t="str">
        <f t="shared" si="1551"/>
        <v>JM Floater Short Term Fund (Direct) - Monthly Dividend Option</v>
      </c>
      <c r="K6183" s="35">
        <f t="shared" si="1556"/>
        <v>95</v>
      </c>
      <c r="L6183" s="30" t="str">
        <f t="shared" si="1557"/>
        <v>11.6172</v>
      </c>
      <c r="M6183" s="30">
        <f t="shared" si="1558"/>
        <v>103</v>
      </c>
      <c r="N6183" s="30" t="str">
        <f t="shared" si="1559"/>
        <v>11.6172</v>
      </c>
      <c r="O6183" s="30">
        <f t="shared" si="1560"/>
        <v>111</v>
      </c>
      <c r="P6183" s="30" t="str">
        <f t="shared" si="1561"/>
        <v>11.6172</v>
      </c>
      <c r="Q6183" s="30">
        <f t="shared" si="1562"/>
        <v>119</v>
      </c>
      <c r="R6183" s="36" t="str">
        <f t="shared" si="1563"/>
        <v>27-Apr-2017</v>
      </c>
      <c r="S6183" s="37">
        <f t="shared" si="1554"/>
        <v>11.6172</v>
      </c>
    </row>
    <row r="6184" spans="1:19" ht="26">
      <c r="A6184" s="30" t="s">
        <v>6384</v>
      </c>
      <c r="D6184" s="30" t="str">
        <f t="shared" si="1548"/>
        <v>133391</v>
      </c>
      <c r="E6184" s="30">
        <f t="shared" si="1552"/>
        <v>7</v>
      </c>
      <c r="F6184" s="30" t="str">
        <f t="shared" si="1549"/>
        <v>INF192K01IX0</v>
      </c>
      <c r="G6184" s="30">
        <f t="shared" si="1553"/>
        <v>20</v>
      </c>
      <c r="H6184" s="30" t="str">
        <f t="shared" si="1550"/>
        <v>-</v>
      </c>
      <c r="I6184" s="30">
        <f t="shared" si="1555"/>
        <v>22</v>
      </c>
      <c r="J6184" s="35" t="str">
        <f t="shared" si="1551"/>
        <v>JM Floater Short Term Fund - (Direct) - Half Yearly Bonus Option - Principal Units</v>
      </c>
      <c r="K6184" s="35">
        <f t="shared" si="1556"/>
        <v>105</v>
      </c>
      <c r="L6184" s="30" t="str">
        <f t="shared" si="1557"/>
        <v>24.7325</v>
      </c>
      <c r="M6184" s="30">
        <f t="shared" si="1558"/>
        <v>113</v>
      </c>
      <c r="N6184" s="30" t="str">
        <f t="shared" si="1559"/>
        <v>24.7325</v>
      </c>
      <c r="O6184" s="30">
        <f t="shared" si="1560"/>
        <v>121</v>
      </c>
      <c r="P6184" s="30" t="str">
        <f t="shared" si="1561"/>
        <v>24.7325</v>
      </c>
      <c r="Q6184" s="30">
        <f t="shared" si="1562"/>
        <v>129</v>
      </c>
      <c r="R6184" s="36" t="str">
        <f t="shared" si="1563"/>
        <v>27-Apr-2017</v>
      </c>
      <c r="S6184" s="37">
        <f t="shared" si="1554"/>
        <v>24.732500000000002</v>
      </c>
    </row>
    <row r="6185" spans="1:19">
      <c r="A6185" s="30" t="s">
        <v>6385</v>
      </c>
      <c r="D6185" s="30" t="str">
        <f t="shared" si="1548"/>
        <v>122322</v>
      </c>
      <c r="E6185" s="30">
        <f t="shared" si="1552"/>
        <v>7</v>
      </c>
      <c r="F6185" s="30" t="str">
        <f t="shared" si="1549"/>
        <v>INF192K01ET7</v>
      </c>
      <c r="G6185" s="30">
        <f t="shared" si="1553"/>
        <v>20</v>
      </c>
      <c r="H6185" s="30" t="str">
        <f t="shared" si="1550"/>
        <v>-</v>
      </c>
      <c r="I6185" s="30">
        <f t="shared" si="1555"/>
        <v>22</v>
      </c>
      <c r="J6185" s="35" t="str">
        <f t="shared" si="1551"/>
        <v>JM Floater Short Term Fund - Bonus Option - Principal Units</v>
      </c>
      <c r="K6185" s="35">
        <f t="shared" si="1556"/>
        <v>82</v>
      </c>
      <c r="L6185" s="30" t="str">
        <f t="shared" si="1557"/>
        <v>24.5880</v>
      </c>
      <c r="M6185" s="30">
        <f t="shared" si="1558"/>
        <v>90</v>
      </c>
      <c r="N6185" s="30" t="str">
        <f t="shared" si="1559"/>
        <v>24.5880</v>
      </c>
      <c r="O6185" s="30">
        <f t="shared" si="1560"/>
        <v>98</v>
      </c>
      <c r="P6185" s="30" t="str">
        <f t="shared" si="1561"/>
        <v>24.5880</v>
      </c>
      <c r="Q6185" s="30">
        <f t="shared" si="1562"/>
        <v>106</v>
      </c>
      <c r="R6185" s="36" t="str">
        <f t="shared" si="1563"/>
        <v>27-Apr-2017</v>
      </c>
      <c r="S6185" s="37">
        <f t="shared" si="1554"/>
        <v>24.588000000000001</v>
      </c>
    </row>
    <row r="6186" spans="1:19">
      <c r="A6186" s="30" t="s">
        <v>6386</v>
      </c>
      <c r="D6186" s="30" t="str">
        <f t="shared" si="1548"/>
        <v>101420</v>
      </c>
      <c r="E6186" s="30">
        <f t="shared" si="1552"/>
        <v>7</v>
      </c>
      <c r="F6186" s="30" t="str">
        <f t="shared" si="1549"/>
        <v>-</v>
      </c>
      <c r="G6186" s="30">
        <f t="shared" si="1553"/>
        <v>9</v>
      </c>
      <c r="H6186" s="30" t="str">
        <f t="shared" si="1550"/>
        <v>INF192K01767</v>
      </c>
      <c r="I6186" s="30">
        <f t="shared" si="1555"/>
        <v>22</v>
      </c>
      <c r="J6186" s="35" t="str">
        <f t="shared" si="1551"/>
        <v>JM Floater Short Term Fund - Daily Dividend Option</v>
      </c>
      <c r="K6186" s="35">
        <f t="shared" si="1556"/>
        <v>73</v>
      </c>
      <c r="L6186" s="30" t="str">
        <f t="shared" si="1557"/>
        <v>10.0883</v>
      </c>
      <c r="M6186" s="30">
        <f t="shared" si="1558"/>
        <v>81</v>
      </c>
      <c r="N6186" s="30" t="str">
        <f t="shared" si="1559"/>
        <v>10.0883</v>
      </c>
      <c r="O6186" s="30">
        <f t="shared" si="1560"/>
        <v>89</v>
      </c>
      <c r="P6186" s="30" t="str">
        <f t="shared" si="1561"/>
        <v>10.0883</v>
      </c>
      <c r="Q6186" s="30">
        <f t="shared" si="1562"/>
        <v>97</v>
      </c>
      <c r="R6186" s="36" t="str">
        <f t="shared" si="1563"/>
        <v>27-Apr-2017</v>
      </c>
      <c r="S6186" s="37">
        <f t="shared" si="1554"/>
        <v>10.0883</v>
      </c>
    </row>
    <row r="6187" spans="1:19">
      <c r="A6187" s="30" t="s">
        <v>6387</v>
      </c>
      <c r="D6187" s="30" t="str">
        <f t="shared" si="1548"/>
        <v>101421</v>
      </c>
      <c r="E6187" s="30">
        <f t="shared" si="1552"/>
        <v>7</v>
      </c>
      <c r="F6187" s="30" t="str">
        <f t="shared" si="1549"/>
        <v>INF192K01775</v>
      </c>
      <c r="G6187" s="30">
        <f t="shared" si="1553"/>
        <v>20</v>
      </c>
      <c r="H6187" s="30" t="str">
        <f t="shared" si="1550"/>
        <v>-</v>
      </c>
      <c r="I6187" s="30">
        <f t="shared" si="1555"/>
        <v>22</v>
      </c>
      <c r="J6187" s="35" t="str">
        <f t="shared" si="1551"/>
        <v>JM Floater Short Term Fund - Growth Option</v>
      </c>
      <c r="K6187" s="35">
        <f t="shared" si="1556"/>
        <v>65</v>
      </c>
      <c r="L6187" s="30" t="str">
        <f t="shared" si="1557"/>
        <v>24.5068</v>
      </c>
      <c r="M6187" s="30">
        <f t="shared" si="1558"/>
        <v>73</v>
      </c>
      <c r="N6187" s="30" t="str">
        <f t="shared" si="1559"/>
        <v>24.5068</v>
      </c>
      <c r="O6187" s="30">
        <f t="shared" si="1560"/>
        <v>81</v>
      </c>
      <c r="P6187" s="30" t="str">
        <f t="shared" si="1561"/>
        <v>24.5068</v>
      </c>
      <c r="Q6187" s="30">
        <f t="shared" si="1562"/>
        <v>89</v>
      </c>
      <c r="R6187" s="36" t="str">
        <f t="shared" si="1563"/>
        <v>27-Apr-2017</v>
      </c>
      <c r="S6187" s="37">
        <f t="shared" si="1554"/>
        <v>24.506799999999998</v>
      </c>
    </row>
    <row r="6188" spans="1:19" ht="26">
      <c r="A6188" s="30" t="s">
        <v>6388</v>
      </c>
      <c r="D6188" s="30" t="str">
        <f t="shared" si="1548"/>
        <v>133393</v>
      </c>
      <c r="E6188" s="30">
        <f t="shared" si="1552"/>
        <v>7</v>
      </c>
      <c r="F6188" s="30" t="str">
        <f t="shared" si="1549"/>
        <v>INF192K01IV4</v>
      </c>
      <c r="G6188" s="30">
        <f t="shared" si="1553"/>
        <v>20</v>
      </c>
      <c r="H6188" s="30" t="str">
        <f t="shared" si="1550"/>
        <v>-</v>
      </c>
      <c r="I6188" s="30">
        <f t="shared" si="1555"/>
        <v>22</v>
      </c>
      <c r="J6188" s="35" t="str">
        <f t="shared" si="1551"/>
        <v>JM Floater Short Term Fund - Half Yearly Bonus Option - Principal Units</v>
      </c>
      <c r="K6188" s="35">
        <f t="shared" si="1556"/>
        <v>94</v>
      </c>
      <c r="L6188" s="30" t="str">
        <f t="shared" si="1557"/>
        <v>24.5880</v>
      </c>
      <c r="M6188" s="30">
        <f t="shared" si="1558"/>
        <v>102</v>
      </c>
      <c r="N6188" s="30" t="str">
        <f t="shared" si="1559"/>
        <v>24.5880</v>
      </c>
      <c r="O6188" s="30">
        <f t="shared" si="1560"/>
        <v>110</v>
      </c>
      <c r="P6188" s="30" t="str">
        <f t="shared" si="1561"/>
        <v>24.5880</v>
      </c>
      <c r="Q6188" s="30">
        <f t="shared" si="1562"/>
        <v>118</v>
      </c>
      <c r="R6188" s="36" t="str">
        <f t="shared" si="1563"/>
        <v>27-Apr-2017</v>
      </c>
      <c r="S6188" s="37">
        <f t="shared" si="1554"/>
        <v>24.588000000000001</v>
      </c>
    </row>
    <row r="6189" spans="1:19">
      <c r="A6189" s="30" t="s">
        <v>6389</v>
      </c>
      <c r="D6189" s="30" t="str">
        <f t="shared" si="1548"/>
        <v>133392</v>
      </c>
      <c r="E6189" s="30">
        <f t="shared" si="1552"/>
        <v>7</v>
      </c>
      <c r="F6189" s="30" t="str">
        <f t="shared" si="1549"/>
        <v>INF192K01IR2</v>
      </c>
      <c r="G6189" s="30">
        <f t="shared" si="1553"/>
        <v>20</v>
      </c>
      <c r="H6189" s="30" t="str">
        <f t="shared" si="1550"/>
        <v>INF192K01IS0</v>
      </c>
      <c r="I6189" s="30">
        <f t="shared" si="1555"/>
        <v>33</v>
      </c>
      <c r="J6189" s="35" t="str">
        <f t="shared" si="1551"/>
        <v>JM Floater Short Term Fund - Monthly Dividend Option</v>
      </c>
      <c r="K6189" s="35">
        <f t="shared" si="1556"/>
        <v>86</v>
      </c>
      <c r="L6189" s="30" t="str">
        <f t="shared" si="1557"/>
        <v>11.7559</v>
      </c>
      <c r="M6189" s="30">
        <f t="shared" si="1558"/>
        <v>94</v>
      </c>
      <c r="N6189" s="30" t="str">
        <f t="shared" si="1559"/>
        <v>11.7559</v>
      </c>
      <c r="O6189" s="30">
        <f t="shared" si="1560"/>
        <v>102</v>
      </c>
      <c r="P6189" s="30" t="str">
        <f t="shared" si="1561"/>
        <v>11.7559</v>
      </c>
      <c r="Q6189" s="30">
        <f t="shared" si="1562"/>
        <v>110</v>
      </c>
      <c r="R6189" s="36" t="str">
        <f t="shared" si="1563"/>
        <v>27-Apr-2017</v>
      </c>
      <c r="S6189" s="37">
        <f t="shared" si="1554"/>
        <v>11.7559</v>
      </c>
    </row>
    <row r="6190" spans="1:19">
      <c r="A6190" s="30" t="s">
        <v>11455</v>
      </c>
      <c r="D6190" s="30" t="str">
        <f t="shared" si="1548"/>
        <v>101549</v>
      </c>
      <c r="E6190" s="30">
        <f t="shared" si="1552"/>
        <v>7</v>
      </c>
      <c r="F6190" s="30" t="str">
        <f t="shared" si="1549"/>
        <v>INF192K01890</v>
      </c>
      <c r="G6190" s="30">
        <f t="shared" si="1553"/>
        <v>20</v>
      </c>
      <c r="H6190" s="30" t="str">
        <f t="shared" si="1550"/>
        <v>-</v>
      </c>
      <c r="I6190" s="30">
        <f t="shared" si="1555"/>
        <v>22</v>
      </c>
      <c r="J6190" s="35" t="str">
        <f t="shared" si="1551"/>
        <v>JM HIGH LIQUIDITY - BONUS OPTION</v>
      </c>
      <c r="K6190" s="35">
        <f t="shared" si="1556"/>
        <v>55</v>
      </c>
      <c r="L6190" s="30" t="str">
        <f t="shared" si="1557"/>
        <v>14.5461</v>
      </c>
      <c r="M6190" s="30">
        <f t="shared" si="1558"/>
        <v>63</v>
      </c>
      <c r="N6190" s="30" t="str">
        <f t="shared" si="1559"/>
        <v>14.5461</v>
      </c>
      <c r="O6190" s="30">
        <f t="shared" si="1560"/>
        <v>71</v>
      </c>
      <c r="P6190" s="30" t="str">
        <f t="shared" si="1561"/>
        <v>14.5461</v>
      </c>
      <c r="Q6190" s="30">
        <f t="shared" si="1562"/>
        <v>79</v>
      </c>
      <c r="R6190" s="36" t="str">
        <f t="shared" si="1563"/>
        <v>09-Aug-2017</v>
      </c>
      <c r="S6190" s="37">
        <f t="shared" si="1554"/>
        <v>14.546099999999999</v>
      </c>
    </row>
    <row r="6191" spans="1:19">
      <c r="A6191" s="30" t="s">
        <v>11456</v>
      </c>
      <c r="D6191" s="30" t="str">
        <f t="shared" si="1548"/>
        <v>101078</v>
      </c>
      <c r="E6191" s="30">
        <f t="shared" si="1552"/>
        <v>7</v>
      </c>
      <c r="F6191" s="30" t="str">
        <f t="shared" si="1549"/>
        <v>-</v>
      </c>
      <c r="G6191" s="30">
        <f t="shared" si="1553"/>
        <v>9</v>
      </c>
      <c r="H6191" s="30" t="str">
        <f t="shared" si="1550"/>
        <v>INF192K01833</v>
      </c>
      <c r="I6191" s="30">
        <f t="shared" si="1555"/>
        <v>22</v>
      </c>
      <c r="J6191" s="35" t="str">
        <f t="shared" si="1551"/>
        <v>JM HIGH LIQUIDITY DAILY DIVIDEND PLAN</v>
      </c>
      <c r="K6191" s="35">
        <f t="shared" si="1556"/>
        <v>60</v>
      </c>
      <c r="L6191" s="30" t="str">
        <f t="shared" si="1557"/>
        <v>10.4302</v>
      </c>
      <c r="M6191" s="30">
        <f t="shared" si="1558"/>
        <v>68</v>
      </c>
      <c r="N6191" s="30" t="str">
        <f t="shared" si="1559"/>
        <v>10.4302</v>
      </c>
      <c r="O6191" s="30">
        <f t="shared" si="1560"/>
        <v>76</v>
      </c>
      <c r="P6191" s="30" t="str">
        <f t="shared" si="1561"/>
        <v>10.4302</v>
      </c>
      <c r="Q6191" s="30">
        <f t="shared" si="1562"/>
        <v>84</v>
      </c>
      <c r="R6191" s="36" t="str">
        <f t="shared" si="1563"/>
        <v>09-Aug-2017</v>
      </c>
      <c r="S6191" s="37">
        <f t="shared" si="1554"/>
        <v>10.430199999999999</v>
      </c>
    </row>
    <row r="6192" spans="1:19">
      <c r="A6192" s="30" t="s">
        <v>11457</v>
      </c>
      <c r="D6192" s="30" t="str">
        <f t="shared" si="1548"/>
        <v>120407</v>
      </c>
      <c r="E6192" s="30">
        <f t="shared" si="1552"/>
        <v>7</v>
      </c>
      <c r="F6192" s="30" t="str">
        <f t="shared" si="1549"/>
        <v>INF192K01CI4</v>
      </c>
      <c r="G6192" s="30">
        <f t="shared" si="1553"/>
        <v>20</v>
      </c>
      <c r="H6192" s="30" t="str">
        <f t="shared" si="1550"/>
        <v>INF192K01CJ2</v>
      </c>
      <c r="I6192" s="30">
        <f t="shared" si="1555"/>
        <v>33</v>
      </c>
      <c r="J6192" s="35" t="str">
        <f t="shared" si="1551"/>
        <v>JM High Liquidity Fund (Direct)  - Weekly Dividend Option</v>
      </c>
      <c r="K6192" s="35">
        <f t="shared" si="1556"/>
        <v>91</v>
      </c>
      <c r="L6192" s="30" t="str">
        <f t="shared" si="1557"/>
        <v>11.0081</v>
      </c>
      <c r="M6192" s="30">
        <f t="shared" si="1558"/>
        <v>99</v>
      </c>
      <c r="N6192" s="30" t="str">
        <f t="shared" si="1559"/>
        <v>11.0081</v>
      </c>
      <c r="O6192" s="30">
        <f t="shared" si="1560"/>
        <v>107</v>
      </c>
      <c r="P6192" s="30" t="str">
        <f t="shared" si="1561"/>
        <v>11.0081</v>
      </c>
      <c r="Q6192" s="30">
        <f t="shared" si="1562"/>
        <v>115</v>
      </c>
      <c r="R6192" s="36" t="str">
        <f t="shared" si="1563"/>
        <v>09-Aug-2017</v>
      </c>
      <c r="S6192" s="37">
        <f t="shared" si="1554"/>
        <v>11.008100000000001</v>
      </c>
    </row>
    <row r="6193" spans="1:19" ht="26">
      <c r="A6193" s="30" t="s">
        <v>11458</v>
      </c>
      <c r="D6193" s="30" t="str">
        <f t="shared" si="1548"/>
        <v>120410</v>
      </c>
      <c r="E6193" s="30">
        <f t="shared" si="1552"/>
        <v>7</v>
      </c>
      <c r="F6193" s="30" t="str">
        <f t="shared" si="1549"/>
        <v>INF192K01CN4</v>
      </c>
      <c r="G6193" s="30">
        <f t="shared" si="1553"/>
        <v>20</v>
      </c>
      <c r="H6193" s="30" t="str">
        <f t="shared" si="1550"/>
        <v>-</v>
      </c>
      <c r="I6193" s="30">
        <f t="shared" si="1555"/>
        <v>22</v>
      </c>
      <c r="J6193" s="35" t="str">
        <f t="shared" si="1551"/>
        <v>JM High Liquidity Fund (Direct) - Bonus Option - Bonus Option - Principal units</v>
      </c>
      <c r="K6193" s="35">
        <f t="shared" si="1556"/>
        <v>102</v>
      </c>
      <c r="L6193" s="30" t="str">
        <f t="shared" si="1557"/>
        <v>14.6529</v>
      </c>
      <c r="M6193" s="30">
        <f t="shared" si="1558"/>
        <v>110</v>
      </c>
      <c r="N6193" s="30" t="str">
        <f t="shared" si="1559"/>
        <v>14.6529</v>
      </c>
      <c r="O6193" s="30">
        <f t="shared" si="1560"/>
        <v>118</v>
      </c>
      <c r="P6193" s="30" t="str">
        <f t="shared" si="1561"/>
        <v>14.6529</v>
      </c>
      <c r="Q6193" s="30">
        <f t="shared" si="1562"/>
        <v>126</v>
      </c>
      <c r="R6193" s="36" t="str">
        <f t="shared" si="1563"/>
        <v>09-Aug-2017</v>
      </c>
      <c r="S6193" s="37">
        <f t="shared" si="1554"/>
        <v>14.652900000000001</v>
      </c>
    </row>
    <row r="6194" spans="1:19">
      <c r="A6194" s="30" t="s">
        <v>11459</v>
      </c>
      <c r="D6194" s="30" t="str">
        <f t="shared" si="1548"/>
        <v>120411</v>
      </c>
      <c r="E6194" s="30">
        <f t="shared" si="1552"/>
        <v>7</v>
      </c>
      <c r="F6194" s="30" t="str">
        <f t="shared" si="1549"/>
        <v>-</v>
      </c>
      <c r="G6194" s="30">
        <f t="shared" si="1553"/>
        <v>9</v>
      </c>
      <c r="H6194" s="30" t="str">
        <f t="shared" si="1550"/>
        <v>INF192K01CH6</v>
      </c>
      <c r="I6194" s="30">
        <f t="shared" si="1555"/>
        <v>22</v>
      </c>
      <c r="J6194" s="35" t="str">
        <f t="shared" si="1551"/>
        <v>JM High Liquidity Fund (Direct) - Daily Dividend Option</v>
      </c>
      <c r="K6194" s="35">
        <f t="shared" si="1556"/>
        <v>78</v>
      </c>
      <c r="L6194" s="30" t="str">
        <f t="shared" si="1557"/>
        <v>10.4302</v>
      </c>
      <c r="M6194" s="30">
        <f t="shared" si="1558"/>
        <v>86</v>
      </c>
      <c r="N6194" s="30" t="str">
        <f t="shared" si="1559"/>
        <v>10.4302</v>
      </c>
      <c r="O6194" s="30">
        <f t="shared" si="1560"/>
        <v>94</v>
      </c>
      <c r="P6194" s="30" t="str">
        <f t="shared" si="1561"/>
        <v>10.4302</v>
      </c>
      <c r="Q6194" s="30">
        <f t="shared" si="1562"/>
        <v>102</v>
      </c>
      <c r="R6194" s="36" t="str">
        <f t="shared" si="1563"/>
        <v>09-Aug-2017</v>
      </c>
      <c r="S6194" s="37">
        <f t="shared" si="1554"/>
        <v>10.430199999999999</v>
      </c>
    </row>
    <row r="6195" spans="1:19">
      <c r="A6195" s="30" t="s">
        <v>11460</v>
      </c>
      <c r="D6195" s="30" t="str">
        <f t="shared" si="1548"/>
        <v>120406</v>
      </c>
      <c r="E6195" s="30">
        <f t="shared" si="1552"/>
        <v>7</v>
      </c>
      <c r="F6195" s="30" t="str">
        <f t="shared" si="1549"/>
        <v>INF192K01CM6</v>
      </c>
      <c r="G6195" s="30">
        <f t="shared" si="1553"/>
        <v>20</v>
      </c>
      <c r="H6195" s="30" t="str">
        <f t="shared" si="1550"/>
        <v>-</v>
      </c>
      <c r="I6195" s="30">
        <f t="shared" si="1555"/>
        <v>22</v>
      </c>
      <c r="J6195" s="35" t="str">
        <f t="shared" si="1551"/>
        <v>JM High Liquidity Fund (Direct) - Growth Option</v>
      </c>
      <c r="K6195" s="35">
        <f t="shared" si="1556"/>
        <v>70</v>
      </c>
      <c r="L6195" s="30" t="str">
        <f t="shared" si="1557"/>
        <v>45.5941</v>
      </c>
      <c r="M6195" s="30">
        <f t="shared" si="1558"/>
        <v>78</v>
      </c>
      <c r="N6195" s="30" t="str">
        <f t="shared" si="1559"/>
        <v>45.5941</v>
      </c>
      <c r="O6195" s="30">
        <f t="shared" si="1560"/>
        <v>86</v>
      </c>
      <c r="P6195" s="30" t="str">
        <f t="shared" si="1561"/>
        <v>45.5941</v>
      </c>
      <c r="Q6195" s="30">
        <f t="shared" si="1562"/>
        <v>94</v>
      </c>
      <c r="R6195" s="36" t="str">
        <f t="shared" si="1563"/>
        <v>09-Aug-2017</v>
      </c>
      <c r="S6195" s="37">
        <f t="shared" si="1554"/>
        <v>45.594099999999997</v>
      </c>
    </row>
    <row r="6196" spans="1:19">
      <c r="A6196" s="30" t="s">
        <v>11461</v>
      </c>
      <c r="D6196" s="30" t="str">
        <f t="shared" si="1548"/>
        <v>120408</v>
      </c>
      <c r="E6196" s="30">
        <f t="shared" si="1552"/>
        <v>7</v>
      </c>
      <c r="F6196" s="30" t="str">
        <f t="shared" si="1549"/>
        <v>INF192K01CK0</v>
      </c>
      <c r="G6196" s="30">
        <f t="shared" si="1553"/>
        <v>20</v>
      </c>
      <c r="H6196" s="30" t="str">
        <f t="shared" si="1550"/>
        <v>INF192K01CL8</v>
      </c>
      <c r="I6196" s="30">
        <f t="shared" si="1555"/>
        <v>33</v>
      </c>
      <c r="J6196" s="35" t="str">
        <f t="shared" si="1551"/>
        <v>JM High Liquidity Fund (Direct) - Quarterly Dividend Option</v>
      </c>
      <c r="K6196" s="35">
        <f t="shared" si="1556"/>
        <v>93</v>
      </c>
      <c r="L6196" s="30" t="str">
        <f t="shared" si="1557"/>
        <v>25.8856</v>
      </c>
      <c r="M6196" s="30">
        <f t="shared" si="1558"/>
        <v>101</v>
      </c>
      <c r="N6196" s="30" t="str">
        <f t="shared" si="1559"/>
        <v>25.8856</v>
      </c>
      <c r="O6196" s="30">
        <f t="shared" si="1560"/>
        <v>109</v>
      </c>
      <c r="P6196" s="30" t="str">
        <f t="shared" si="1561"/>
        <v>25.8856</v>
      </c>
      <c r="Q6196" s="30">
        <f t="shared" si="1562"/>
        <v>117</v>
      </c>
      <c r="R6196" s="36" t="str">
        <f t="shared" si="1563"/>
        <v>09-Aug-2017</v>
      </c>
      <c r="S6196" s="37">
        <f t="shared" si="1554"/>
        <v>25.8856</v>
      </c>
    </row>
    <row r="6197" spans="1:19">
      <c r="A6197" s="30" t="s">
        <v>11462</v>
      </c>
      <c r="D6197" s="30" t="str">
        <f t="shared" si="1548"/>
        <v>100233</v>
      </c>
      <c r="E6197" s="30">
        <f t="shared" si="1552"/>
        <v>7</v>
      </c>
      <c r="F6197" s="30" t="str">
        <f t="shared" si="1549"/>
        <v>INF192K01841</v>
      </c>
      <c r="G6197" s="30">
        <f t="shared" si="1553"/>
        <v>20</v>
      </c>
      <c r="H6197" s="30" t="str">
        <f t="shared" si="1550"/>
        <v>INF192K01858</v>
      </c>
      <c r="I6197" s="30">
        <f t="shared" si="1555"/>
        <v>33</v>
      </c>
      <c r="J6197" s="35" t="str">
        <f t="shared" si="1551"/>
        <v>JM High Liquidity Fund - Weekly Dividend Option</v>
      </c>
      <c r="K6197" s="35">
        <f t="shared" si="1556"/>
        <v>81</v>
      </c>
      <c r="L6197" s="30" t="str">
        <f t="shared" si="1557"/>
        <v>11.0055</v>
      </c>
      <c r="M6197" s="30">
        <f t="shared" si="1558"/>
        <v>89</v>
      </c>
      <c r="N6197" s="30" t="str">
        <f t="shared" si="1559"/>
        <v>11.0055</v>
      </c>
      <c r="O6197" s="30">
        <f t="shared" si="1560"/>
        <v>97</v>
      </c>
      <c r="P6197" s="30" t="str">
        <f t="shared" si="1561"/>
        <v>11.0055</v>
      </c>
      <c r="Q6197" s="30">
        <f t="shared" si="1562"/>
        <v>105</v>
      </c>
      <c r="R6197" s="36" t="str">
        <f t="shared" si="1563"/>
        <v>09-Aug-2017</v>
      </c>
      <c r="S6197" s="37">
        <f t="shared" si="1554"/>
        <v>11.0055</v>
      </c>
    </row>
    <row r="6198" spans="1:19" ht="26">
      <c r="A6198" s="30" t="s">
        <v>11463</v>
      </c>
      <c r="D6198" s="30" t="str">
        <f t="shared" si="1548"/>
        <v>139258</v>
      </c>
      <c r="E6198" s="30">
        <f t="shared" si="1552"/>
        <v>7</v>
      </c>
      <c r="F6198" s="30" t="str">
        <f t="shared" si="1549"/>
        <v>INF192K01LB0</v>
      </c>
      <c r="G6198" s="30">
        <f t="shared" si="1553"/>
        <v>20</v>
      </c>
      <c r="H6198" s="30" t="str">
        <f t="shared" si="1550"/>
        <v>-</v>
      </c>
      <c r="I6198" s="30">
        <f t="shared" si="1555"/>
        <v>22</v>
      </c>
      <c r="J6198" s="35" t="str">
        <f t="shared" si="1551"/>
        <v>JM High Liquidity Fund Unclaimed Dividend (Direct) Growth Plan</v>
      </c>
      <c r="K6198" s="35">
        <f t="shared" si="1556"/>
        <v>85</v>
      </c>
      <c r="L6198" s="30" t="str">
        <f t="shared" si="1557"/>
        <v>45.5958</v>
      </c>
      <c r="M6198" s="30">
        <f t="shared" si="1558"/>
        <v>93</v>
      </c>
      <c r="N6198" s="30" t="str">
        <f t="shared" si="1559"/>
        <v>45.5958</v>
      </c>
      <c r="O6198" s="30">
        <f t="shared" si="1560"/>
        <v>101</v>
      </c>
      <c r="P6198" s="30" t="str">
        <f t="shared" si="1561"/>
        <v>45.5958</v>
      </c>
      <c r="Q6198" s="30">
        <f t="shared" si="1562"/>
        <v>109</v>
      </c>
      <c r="R6198" s="36" t="str">
        <f t="shared" si="1563"/>
        <v>09-Aug-2017</v>
      </c>
      <c r="S6198" s="37">
        <f t="shared" si="1554"/>
        <v>45.595799999999997</v>
      </c>
    </row>
    <row r="6199" spans="1:19" ht="26">
      <c r="A6199" s="30" t="s">
        <v>11464</v>
      </c>
      <c r="D6199" s="30" t="str">
        <f t="shared" si="1548"/>
        <v>139260</v>
      </c>
      <c r="E6199" s="30">
        <f t="shared" si="1552"/>
        <v>7</v>
      </c>
      <c r="F6199" s="30" t="str">
        <f t="shared" si="1549"/>
        <v>INF192K01LD6</v>
      </c>
      <c r="G6199" s="30">
        <f t="shared" si="1553"/>
        <v>20</v>
      </c>
      <c r="H6199" s="30" t="str">
        <f t="shared" si="1550"/>
        <v>-</v>
      </c>
      <c r="I6199" s="30">
        <f t="shared" si="1555"/>
        <v>22</v>
      </c>
      <c r="J6199" s="35" t="str">
        <f t="shared" si="1551"/>
        <v>JM High Liquidity Fund Unclaimed Dividend IEF (Direct) Growth Plan</v>
      </c>
      <c r="K6199" s="35">
        <f t="shared" si="1556"/>
        <v>89</v>
      </c>
      <c r="L6199" s="30" t="str">
        <f t="shared" si="1557"/>
        <v>41.4437</v>
      </c>
      <c r="M6199" s="30">
        <f t="shared" si="1558"/>
        <v>97</v>
      </c>
      <c r="N6199" s="30" t="str">
        <f t="shared" si="1559"/>
        <v>41.4437</v>
      </c>
      <c r="O6199" s="30">
        <f t="shared" si="1560"/>
        <v>105</v>
      </c>
      <c r="P6199" s="30" t="str">
        <f t="shared" si="1561"/>
        <v>41.4437</v>
      </c>
      <c r="Q6199" s="30">
        <f t="shared" si="1562"/>
        <v>113</v>
      </c>
      <c r="R6199" s="36" t="str">
        <f t="shared" si="1563"/>
        <v>09-Aug-2017</v>
      </c>
      <c r="S6199" s="37">
        <f t="shared" si="1554"/>
        <v>41.4437</v>
      </c>
    </row>
    <row r="6200" spans="1:19" ht="26">
      <c r="A6200" s="30" t="s">
        <v>11465</v>
      </c>
      <c r="D6200" s="30" t="str">
        <f t="shared" si="1548"/>
        <v>139257</v>
      </c>
      <c r="E6200" s="30">
        <f t="shared" si="1552"/>
        <v>7</v>
      </c>
      <c r="F6200" s="30" t="str">
        <f t="shared" si="1549"/>
        <v>INF192K01LA2</v>
      </c>
      <c r="G6200" s="30">
        <f t="shared" si="1553"/>
        <v>20</v>
      </c>
      <c r="H6200" s="30" t="str">
        <f t="shared" si="1550"/>
        <v>-</v>
      </c>
      <c r="I6200" s="30">
        <f t="shared" si="1555"/>
        <v>22</v>
      </c>
      <c r="J6200" s="35" t="str">
        <f t="shared" si="1551"/>
        <v>JM High Liquidity Fund Unclaimed Redemption (Direct) Growth Plan</v>
      </c>
      <c r="K6200" s="35">
        <f t="shared" si="1556"/>
        <v>87</v>
      </c>
      <c r="L6200" s="30" t="str">
        <f t="shared" si="1557"/>
        <v>45.5958</v>
      </c>
      <c r="M6200" s="30">
        <f t="shared" si="1558"/>
        <v>95</v>
      </c>
      <c r="N6200" s="30" t="str">
        <f t="shared" si="1559"/>
        <v>45.5958</v>
      </c>
      <c r="O6200" s="30">
        <f t="shared" si="1560"/>
        <v>103</v>
      </c>
      <c r="P6200" s="30" t="str">
        <f t="shared" si="1561"/>
        <v>45.5958</v>
      </c>
      <c r="Q6200" s="30">
        <f t="shared" si="1562"/>
        <v>111</v>
      </c>
      <c r="R6200" s="36" t="str">
        <f t="shared" si="1563"/>
        <v>09-Aug-2017</v>
      </c>
      <c r="S6200" s="37">
        <f t="shared" si="1554"/>
        <v>45.595799999999997</v>
      </c>
    </row>
    <row r="6201" spans="1:19" ht="26">
      <c r="A6201" s="30" t="s">
        <v>11466</v>
      </c>
      <c r="D6201" s="30" t="str">
        <f t="shared" si="1548"/>
        <v>139259</v>
      </c>
      <c r="E6201" s="30">
        <f t="shared" si="1552"/>
        <v>7</v>
      </c>
      <c r="F6201" s="30" t="str">
        <f t="shared" si="1549"/>
        <v>INF192K01LC8</v>
      </c>
      <c r="G6201" s="30">
        <f t="shared" si="1553"/>
        <v>20</v>
      </c>
      <c r="H6201" s="30" t="str">
        <f t="shared" si="1550"/>
        <v>-</v>
      </c>
      <c r="I6201" s="30">
        <f t="shared" si="1555"/>
        <v>22</v>
      </c>
      <c r="J6201" s="35" t="str">
        <f t="shared" si="1551"/>
        <v>JM High Liquidity Fund Unclaimed Redemption IEF (Direct) Growth Plan</v>
      </c>
      <c r="K6201" s="35">
        <f t="shared" si="1556"/>
        <v>91</v>
      </c>
      <c r="L6201" s="30" t="str">
        <f t="shared" si="1557"/>
        <v>41.4437</v>
      </c>
      <c r="M6201" s="30">
        <f t="shared" si="1558"/>
        <v>99</v>
      </c>
      <c r="N6201" s="30" t="str">
        <f t="shared" si="1559"/>
        <v>41.4437</v>
      </c>
      <c r="O6201" s="30">
        <f t="shared" si="1560"/>
        <v>107</v>
      </c>
      <c r="P6201" s="30" t="str">
        <f t="shared" si="1561"/>
        <v>41.4437</v>
      </c>
      <c r="Q6201" s="30">
        <f t="shared" si="1562"/>
        <v>115</v>
      </c>
      <c r="R6201" s="36" t="str">
        <f t="shared" si="1563"/>
        <v>09-Aug-2017</v>
      </c>
      <c r="S6201" s="37">
        <f t="shared" si="1554"/>
        <v>41.4437</v>
      </c>
    </row>
    <row r="6202" spans="1:19">
      <c r="A6202" s="30" t="s">
        <v>453</v>
      </c>
      <c r="D6202" s="30" t="str">
        <f t="shared" si="1548"/>
        <v>100241</v>
      </c>
      <c r="E6202" s="30">
        <f t="shared" si="1552"/>
        <v>7</v>
      </c>
      <c r="F6202" s="30" t="str">
        <f t="shared" si="1549"/>
        <v>INF192K01924</v>
      </c>
      <c r="G6202" s="30">
        <f t="shared" si="1553"/>
        <v>20</v>
      </c>
      <c r="H6202" s="30" t="str">
        <f t="shared" si="1550"/>
        <v>INF192K01932</v>
      </c>
      <c r="I6202" s="30">
        <f t="shared" si="1555"/>
        <v>33</v>
      </c>
      <c r="J6202" s="35" t="str">
        <f t="shared" si="1551"/>
        <v>JM High Liquidity Fund-- Institutional Plan - Dividend</v>
      </c>
      <c r="K6202" s="35">
        <f t="shared" si="1556"/>
        <v>88</v>
      </c>
      <c r="L6202" s="30" t="str">
        <f t="shared" si="1557"/>
        <v>10.7545</v>
      </c>
      <c r="M6202" s="30">
        <f t="shared" si="1558"/>
        <v>96</v>
      </c>
      <c r="N6202" s="30" t="str">
        <f t="shared" si="1559"/>
        <v>10.7545</v>
      </c>
      <c r="O6202" s="30">
        <f t="shared" si="1560"/>
        <v>104</v>
      </c>
      <c r="P6202" s="30" t="str">
        <f t="shared" si="1561"/>
        <v>10.7545</v>
      </c>
      <c r="Q6202" s="30">
        <f t="shared" si="1562"/>
        <v>112</v>
      </c>
      <c r="R6202" s="36" t="str">
        <f t="shared" si="1563"/>
        <v>17-Jul-2013</v>
      </c>
      <c r="S6202" s="37">
        <f t="shared" si="1554"/>
        <v>10.7545</v>
      </c>
    </row>
    <row r="6203" spans="1:19">
      <c r="A6203" s="30" t="s">
        <v>454</v>
      </c>
      <c r="D6203" s="30" t="str">
        <f t="shared" si="1548"/>
        <v>100237</v>
      </c>
      <c r="E6203" s="30">
        <f t="shared" si="1552"/>
        <v>7</v>
      </c>
      <c r="F6203" s="30" t="str">
        <f t="shared" si="1549"/>
        <v>INF192K01940</v>
      </c>
      <c r="G6203" s="30">
        <f t="shared" si="1553"/>
        <v>20</v>
      </c>
      <c r="H6203" s="30" t="str">
        <f t="shared" si="1550"/>
        <v>-</v>
      </c>
      <c r="I6203" s="30">
        <f t="shared" si="1555"/>
        <v>22</v>
      </c>
      <c r="J6203" s="35" t="str">
        <f t="shared" si="1551"/>
        <v>JM High Liquidity Fund-- Institutional Plan - Growth</v>
      </c>
      <c r="K6203" s="35">
        <f t="shared" si="1556"/>
        <v>75</v>
      </c>
      <c r="L6203" s="30" t="str">
        <f t="shared" si="1557"/>
        <v>22.9625</v>
      </c>
      <c r="M6203" s="30">
        <f t="shared" si="1558"/>
        <v>83</v>
      </c>
      <c r="N6203" s="30" t="str">
        <f t="shared" si="1559"/>
        <v>22.9625</v>
      </c>
      <c r="O6203" s="30">
        <f t="shared" si="1560"/>
        <v>91</v>
      </c>
      <c r="P6203" s="30" t="str">
        <f t="shared" si="1561"/>
        <v>22.9625</v>
      </c>
      <c r="Q6203" s="30">
        <f t="shared" si="1562"/>
        <v>99</v>
      </c>
      <c r="R6203" s="36" t="str">
        <f t="shared" si="1563"/>
        <v>18-Mar-2015</v>
      </c>
      <c r="S6203" s="37">
        <f t="shared" si="1554"/>
        <v>22.962499999999999</v>
      </c>
    </row>
    <row r="6204" spans="1:19">
      <c r="A6204" s="30" t="s">
        <v>11467</v>
      </c>
      <c r="D6204" s="30" t="str">
        <f t="shared" si="1548"/>
        <v>100244</v>
      </c>
      <c r="E6204" s="30">
        <f t="shared" si="1552"/>
        <v>7</v>
      </c>
      <c r="F6204" s="30" t="str">
        <f t="shared" si="1549"/>
        <v>INF192K01866</v>
      </c>
      <c r="G6204" s="30">
        <f t="shared" si="1553"/>
        <v>20</v>
      </c>
      <c r="H6204" s="30" t="str">
        <f t="shared" si="1550"/>
        <v>INF192K01874</v>
      </c>
      <c r="I6204" s="30">
        <f t="shared" si="1555"/>
        <v>33</v>
      </c>
      <c r="J6204" s="35" t="str">
        <f t="shared" si="1551"/>
        <v>JM High Liquidity Fund-- Quarterly Dividend</v>
      </c>
      <c r="K6204" s="35">
        <f t="shared" si="1556"/>
        <v>77</v>
      </c>
      <c r="L6204" s="30" t="str">
        <f t="shared" si="1557"/>
        <v>25.7126</v>
      </c>
      <c r="M6204" s="30">
        <f t="shared" si="1558"/>
        <v>85</v>
      </c>
      <c r="N6204" s="30" t="str">
        <f t="shared" si="1559"/>
        <v>25.7126</v>
      </c>
      <c r="O6204" s="30">
        <f t="shared" si="1560"/>
        <v>93</v>
      </c>
      <c r="P6204" s="30" t="str">
        <f t="shared" si="1561"/>
        <v>25.7126</v>
      </c>
      <c r="Q6204" s="30">
        <f t="shared" si="1562"/>
        <v>101</v>
      </c>
      <c r="R6204" s="36" t="str">
        <f t="shared" si="1563"/>
        <v>09-Aug-2017</v>
      </c>
      <c r="S6204" s="37">
        <f t="shared" si="1554"/>
        <v>25.712599999999998</v>
      </c>
    </row>
    <row r="6205" spans="1:19">
      <c r="A6205" s="30" t="s">
        <v>11468</v>
      </c>
      <c r="D6205" s="30" t="str">
        <f t="shared" si="1548"/>
        <v>100234</v>
      </c>
      <c r="E6205" s="30">
        <f t="shared" si="1552"/>
        <v>7</v>
      </c>
      <c r="F6205" s="30" t="str">
        <f t="shared" si="1549"/>
        <v>INF192K01882</v>
      </c>
      <c r="G6205" s="30">
        <f t="shared" si="1553"/>
        <v>20</v>
      </c>
      <c r="H6205" s="30" t="str">
        <f t="shared" si="1550"/>
        <v>-</v>
      </c>
      <c r="I6205" s="30">
        <f t="shared" si="1555"/>
        <v>22</v>
      </c>
      <c r="J6205" s="35" t="str">
        <f t="shared" si="1551"/>
        <v>JM High Liquidity Fund-Growth</v>
      </c>
      <c r="K6205" s="35">
        <f t="shared" si="1556"/>
        <v>52</v>
      </c>
      <c r="L6205" s="30" t="str">
        <f t="shared" si="1557"/>
        <v>45.4282</v>
      </c>
      <c r="M6205" s="30">
        <f t="shared" si="1558"/>
        <v>60</v>
      </c>
      <c r="N6205" s="30" t="str">
        <f t="shared" si="1559"/>
        <v>45.4282</v>
      </c>
      <c r="O6205" s="30">
        <f t="shared" si="1560"/>
        <v>68</v>
      </c>
      <c r="P6205" s="30" t="str">
        <f t="shared" si="1561"/>
        <v>45.4282</v>
      </c>
      <c r="Q6205" s="30">
        <f t="shared" si="1562"/>
        <v>76</v>
      </c>
      <c r="R6205" s="36" t="str">
        <f t="shared" si="1563"/>
        <v>09-Aug-2017</v>
      </c>
      <c r="S6205" s="37">
        <f t="shared" si="1554"/>
        <v>45.428199999999997</v>
      </c>
    </row>
    <row r="6206" spans="1:19">
      <c r="A6206" s="30" t="s">
        <v>455</v>
      </c>
      <c r="D6206" s="30" t="str">
        <f t="shared" si="1548"/>
        <v>100238</v>
      </c>
      <c r="E6206" s="30">
        <f t="shared" si="1552"/>
        <v>7</v>
      </c>
      <c r="F6206" s="30" t="str">
        <f t="shared" si="1549"/>
        <v>-</v>
      </c>
      <c r="G6206" s="30">
        <f t="shared" si="1553"/>
        <v>9</v>
      </c>
      <c r="H6206" s="30" t="str">
        <f t="shared" si="1550"/>
        <v>INF192K01916</v>
      </c>
      <c r="I6206" s="30">
        <f t="shared" si="1555"/>
        <v>22</v>
      </c>
      <c r="J6206" s="35" t="str">
        <f t="shared" si="1551"/>
        <v>JM High Liquidity Fund-Institutional Plan - Daily Dividend</v>
      </c>
      <c r="K6206" s="35">
        <f t="shared" si="1556"/>
        <v>81</v>
      </c>
      <c r="L6206" s="30" t="str">
        <f t="shared" si="1557"/>
        <v>10.0159</v>
      </c>
      <c r="M6206" s="30">
        <f t="shared" si="1558"/>
        <v>89</v>
      </c>
      <c r="N6206" s="30" t="str">
        <f t="shared" si="1559"/>
        <v>10.0159</v>
      </c>
      <c r="O6206" s="30">
        <f t="shared" si="1560"/>
        <v>97</v>
      </c>
      <c r="P6206" s="30" t="str">
        <f t="shared" si="1561"/>
        <v>10.0159</v>
      </c>
      <c r="Q6206" s="30">
        <f t="shared" si="1562"/>
        <v>105</v>
      </c>
      <c r="R6206" s="36" t="str">
        <f t="shared" si="1563"/>
        <v>01-Aug-2016</v>
      </c>
      <c r="S6206" s="37">
        <f t="shared" si="1554"/>
        <v>10.0159</v>
      </c>
    </row>
    <row r="6207" spans="1:19">
      <c r="A6207" s="30" t="s">
        <v>456</v>
      </c>
      <c r="D6207" s="30" t="str">
        <f t="shared" si="1548"/>
        <v>100245</v>
      </c>
      <c r="E6207" s="30">
        <f t="shared" si="1552"/>
        <v>7</v>
      </c>
      <c r="F6207" s="30" t="str">
        <f t="shared" si="1549"/>
        <v>-</v>
      </c>
      <c r="G6207" s="30">
        <f t="shared" si="1553"/>
        <v>9</v>
      </c>
      <c r="H6207" s="30" t="str">
        <f t="shared" si="1550"/>
        <v>INF192K01957</v>
      </c>
      <c r="I6207" s="30">
        <f t="shared" si="1555"/>
        <v>22</v>
      </c>
      <c r="J6207" s="35" t="str">
        <f t="shared" si="1551"/>
        <v>JM High Liquidity Fund-Super Institutional Plan- Daily Dividend</v>
      </c>
      <c r="K6207" s="35">
        <f t="shared" si="1556"/>
        <v>86</v>
      </c>
      <c r="L6207" s="30" t="str">
        <f t="shared" si="1557"/>
        <v>10.0165</v>
      </c>
      <c r="M6207" s="30">
        <f t="shared" si="1558"/>
        <v>94</v>
      </c>
      <c r="N6207" s="30" t="str">
        <f t="shared" si="1559"/>
        <v>10.0165</v>
      </c>
      <c r="O6207" s="30">
        <f t="shared" si="1560"/>
        <v>102</v>
      </c>
      <c r="P6207" s="30" t="str">
        <f t="shared" si="1561"/>
        <v>10.0165</v>
      </c>
      <c r="Q6207" s="30">
        <f t="shared" si="1562"/>
        <v>110</v>
      </c>
      <c r="R6207" s="36" t="str">
        <f t="shared" si="1563"/>
        <v>14-Mar-2013</v>
      </c>
      <c r="S6207" s="37">
        <f t="shared" si="1554"/>
        <v>10.016500000000001</v>
      </c>
    </row>
    <row r="6208" spans="1:19">
      <c r="A6208" s="30" t="s">
        <v>11469</v>
      </c>
      <c r="D6208" s="30" t="str">
        <f t="shared" si="1548"/>
        <v>100247</v>
      </c>
      <c r="E6208" s="30">
        <f t="shared" si="1552"/>
        <v>7</v>
      </c>
      <c r="F6208" s="30" t="str">
        <f t="shared" si="1549"/>
        <v>INF192K01981</v>
      </c>
      <c r="G6208" s="30">
        <f t="shared" si="1553"/>
        <v>20</v>
      </c>
      <c r="H6208" s="30" t="str">
        <f t="shared" si="1550"/>
        <v>-</v>
      </c>
      <c r="I6208" s="30">
        <f t="shared" si="1555"/>
        <v>22</v>
      </c>
      <c r="J6208" s="35" t="str">
        <f t="shared" si="1551"/>
        <v>JM High Liquidity Fund-Super Institutional Plan- Growth</v>
      </c>
      <c r="K6208" s="35">
        <f t="shared" si="1556"/>
        <v>78</v>
      </c>
      <c r="L6208" s="30" t="str">
        <f t="shared" si="1557"/>
        <v>26.1222</v>
      </c>
      <c r="M6208" s="30">
        <f t="shared" si="1558"/>
        <v>86</v>
      </c>
      <c r="N6208" s="30" t="str">
        <f t="shared" si="1559"/>
        <v>26.1222</v>
      </c>
      <c r="O6208" s="30">
        <f t="shared" si="1560"/>
        <v>94</v>
      </c>
      <c r="P6208" s="30" t="str">
        <f t="shared" si="1561"/>
        <v>26.1222</v>
      </c>
      <c r="Q6208" s="30">
        <f t="shared" si="1562"/>
        <v>102</v>
      </c>
      <c r="R6208" s="36" t="str">
        <f t="shared" si="1563"/>
        <v>09-Aug-2017</v>
      </c>
      <c r="S6208" s="37">
        <f t="shared" si="1554"/>
        <v>26.122199999999999</v>
      </c>
    </row>
    <row r="6209" spans="1:19" ht="26">
      <c r="A6209" s="30" t="s">
        <v>457</v>
      </c>
      <c r="D6209" s="30" t="str">
        <f t="shared" si="1548"/>
        <v>100246</v>
      </c>
      <c r="E6209" s="30">
        <f t="shared" si="1552"/>
        <v>7</v>
      </c>
      <c r="F6209" s="30" t="str">
        <f t="shared" si="1549"/>
        <v>INF192K01965</v>
      </c>
      <c r="G6209" s="30">
        <f t="shared" si="1553"/>
        <v>20</v>
      </c>
      <c r="H6209" s="30" t="str">
        <f t="shared" si="1550"/>
        <v>INF192K01973</v>
      </c>
      <c r="I6209" s="30">
        <f t="shared" si="1555"/>
        <v>33</v>
      </c>
      <c r="J6209" s="35" t="str">
        <f t="shared" si="1551"/>
        <v>JM High Liquidity Fund-Super Institutional Plan- Weekly  Dividend</v>
      </c>
      <c r="K6209" s="35">
        <f t="shared" si="1556"/>
        <v>99</v>
      </c>
      <c r="L6209" s="30" t="str">
        <f t="shared" si="1557"/>
        <v>10.1653</v>
      </c>
      <c r="M6209" s="30">
        <f t="shared" si="1558"/>
        <v>107</v>
      </c>
      <c r="N6209" s="30" t="str">
        <f t="shared" si="1559"/>
        <v>10.1653</v>
      </c>
      <c r="O6209" s="30">
        <f t="shared" si="1560"/>
        <v>115</v>
      </c>
      <c r="P6209" s="30" t="str">
        <f t="shared" si="1561"/>
        <v>10.1653</v>
      </c>
      <c r="Q6209" s="30">
        <f t="shared" si="1562"/>
        <v>123</v>
      </c>
      <c r="R6209" s="36" t="str">
        <f t="shared" si="1563"/>
        <v>11-Aug-2013</v>
      </c>
      <c r="S6209" s="37">
        <f t="shared" si="1554"/>
        <v>10.1653</v>
      </c>
    </row>
    <row r="6210" spans="1:19">
      <c r="A6210" s="30" t="s">
        <v>97</v>
      </c>
      <c r="D6210" s="30" t="str">
        <f t="shared" si="1548"/>
        <v/>
      </c>
      <c r="E6210" s="30" t="str">
        <f t="shared" si="1552"/>
        <v/>
      </c>
      <c r="F6210" s="30" t="str">
        <f t="shared" si="1549"/>
        <v xml:space="preserve"> </v>
      </c>
      <c r="G6210" s="30" t="str">
        <f t="shared" si="1553"/>
        <v/>
      </c>
      <c r="H6210" s="30" t="str">
        <f t="shared" si="1550"/>
        <v/>
      </c>
      <c r="I6210" s="30" t="str">
        <f t="shared" si="1555"/>
        <v/>
      </c>
      <c r="J6210" s="35" t="str">
        <f t="shared" si="1551"/>
        <v/>
      </c>
      <c r="K6210" s="35" t="str">
        <f t="shared" si="1556"/>
        <v/>
      </c>
      <c r="L6210" s="30" t="str">
        <f t="shared" si="1557"/>
        <v/>
      </c>
      <c r="M6210" s="30" t="str">
        <f t="shared" si="1558"/>
        <v/>
      </c>
      <c r="N6210" s="30" t="str">
        <f t="shared" si="1559"/>
        <v/>
      </c>
      <c r="O6210" s="30" t="str">
        <f t="shared" si="1560"/>
        <v/>
      </c>
      <c r="P6210" s="30" t="str">
        <f t="shared" si="1561"/>
        <v/>
      </c>
      <c r="Q6210" s="30" t="str">
        <f t="shared" si="1562"/>
        <v/>
      </c>
      <c r="R6210" s="36" t="str">
        <f t="shared" si="1563"/>
        <v/>
      </c>
      <c r="S6210" s="37" t="str">
        <f t="shared" si="1554"/>
        <v/>
      </c>
    </row>
    <row r="6211" spans="1:19">
      <c r="A6211" s="30" t="s">
        <v>110</v>
      </c>
      <c r="D6211" s="30" t="str">
        <f t="shared" si="1548"/>
        <v/>
      </c>
      <c r="E6211" s="30" t="str">
        <f t="shared" si="1552"/>
        <v/>
      </c>
      <c r="F6211" s="30" t="str">
        <f t="shared" si="1549"/>
        <v>Kotak Mahindra Mutual Fund</v>
      </c>
      <c r="G6211" s="30" t="str">
        <f t="shared" si="1553"/>
        <v/>
      </c>
      <c r="H6211" s="30" t="str">
        <f t="shared" si="1550"/>
        <v/>
      </c>
      <c r="I6211" s="30" t="str">
        <f t="shared" si="1555"/>
        <v/>
      </c>
      <c r="J6211" s="35" t="str">
        <f t="shared" si="1551"/>
        <v/>
      </c>
      <c r="K6211" s="35" t="str">
        <f t="shared" si="1556"/>
        <v/>
      </c>
      <c r="L6211" s="30" t="str">
        <f t="shared" si="1557"/>
        <v/>
      </c>
      <c r="M6211" s="30" t="str">
        <f t="shared" si="1558"/>
        <v/>
      </c>
      <c r="N6211" s="30" t="str">
        <f t="shared" si="1559"/>
        <v/>
      </c>
      <c r="O6211" s="30" t="str">
        <f t="shared" si="1560"/>
        <v/>
      </c>
      <c r="P6211" s="30" t="str">
        <f t="shared" si="1561"/>
        <v/>
      </c>
      <c r="Q6211" s="30" t="str">
        <f t="shared" si="1562"/>
        <v/>
      </c>
      <c r="R6211" s="36" t="str">
        <f t="shared" si="1563"/>
        <v/>
      </c>
      <c r="S6211" s="37" t="str">
        <f t="shared" si="1554"/>
        <v/>
      </c>
    </row>
    <row r="6212" spans="1:19">
      <c r="A6212" s="30" t="s">
        <v>97</v>
      </c>
      <c r="D6212" s="30" t="str">
        <f t="shared" si="1548"/>
        <v/>
      </c>
      <c r="E6212" s="30" t="str">
        <f t="shared" si="1552"/>
        <v/>
      </c>
      <c r="F6212" s="30" t="str">
        <f t="shared" si="1549"/>
        <v xml:space="preserve"> </v>
      </c>
      <c r="G6212" s="30" t="str">
        <f t="shared" si="1553"/>
        <v/>
      </c>
      <c r="H6212" s="30" t="str">
        <f t="shared" si="1550"/>
        <v/>
      </c>
      <c r="I6212" s="30" t="str">
        <f t="shared" si="1555"/>
        <v/>
      </c>
      <c r="J6212" s="35" t="str">
        <f t="shared" si="1551"/>
        <v/>
      </c>
      <c r="K6212" s="35" t="str">
        <f t="shared" si="1556"/>
        <v/>
      </c>
      <c r="L6212" s="30" t="str">
        <f t="shared" si="1557"/>
        <v/>
      </c>
      <c r="M6212" s="30" t="str">
        <f t="shared" si="1558"/>
        <v/>
      </c>
      <c r="N6212" s="30" t="str">
        <f t="shared" si="1559"/>
        <v/>
      </c>
      <c r="O6212" s="30" t="str">
        <f t="shared" si="1560"/>
        <v/>
      </c>
      <c r="P6212" s="30" t="str">
        <f t="shared" si="1561"/>
        <v/>
      </c>
      <c r="Q6212" s="30" t="str">
        <f t="shared" si="1562"/>
        <v/>
      </c>
      <c r="R6212" s="36" t="str">
        <f t="shared" si="1563"/>
        <v/>
      </c>
      <c r="S6212" s="37" t="str">
        <f t="shared" si="1554"/>
        <v/>
      </c>
    </row>
    <row r="6213" spans="1:19">
      <c r="A6213" s="30" t="s">
        <v>11470</v>
      </c>
      <c r="D6213" s="30" t="str">
        <f t="shared" si="1548"/>
        <v>106842</v>
      </c>
      <c r="E6213" s="30">
        <f t="shared" si="1552"/>
        <v>7</v>
      </c>
      <c r="F6213" s="30" t="str">
        <f t="shared" si="1549"/>
        <v>-</v>
      </c>
      <c r="G6213" s="30">
        <f t="shared" si="1553"/>
        <v>9</v>
      </c>
      <c r="H6213" s="30" t="str">
        <f t="shared" si="1550"/>
        <v>INF174K01ND0</v>
      </c>
      <c r="I6213" s="30">
        <f t="shared" si="1555"/>
        <v>22</v>
      </c>
      <c r="J6213" s="35" t="str">
        <f t="shared" si="1551"/>
        <v>Kotak Floater Short Term - (Daily Dividend)</v>
      </c>
      <c r="K6213" s="35">
        <f t="shared" si="1556"/>
        <v>66</v>
      </c>
      <c r="L6213" s="30" t="str">
        <f t="shared" si="1557"/>
        <v>1011.62</v>
      </c>
      <c r="M6213" s="30">
        <f t="shared" si="1558"/>
        <v>74</v>
      </c>
      <c r="N6213" s="30" t="str">
        <f t="shared" si="1559"/>
        <v>1011.62</v>
      </c>
      <c r="O6213" s="30">
        <f t="shared" si="1560"/>
        <v>82</v>
      </c>
      <c r="P6213" s="30" t="str">
        <f t="shared" si="1561"/>
        <v>1011.62</v>
      </c>
      <c r="Q6213" s="30">
        <f t="shared" si="1562"/>
        <v>90</v>
      </c>
      <c r="R6213" s="36" t="str">
        <f t="shared" si="1563"/>
        <v>08-Aug-2017</v>
      </c>
      <c r="S6213" s="37">
        <f t="shared" si="1554"/>
        <v>1011.62</v>
      </c>
    </row>
    <row r="6214" spans="1:19">
      <c r="A6214" s="30" t="s">
        <v>11471</v>
      </c>
      <c r="D6214" s="30" t="str">
        <f t="shared" si="1548"/>
        <v>119745</v>
      </c>
      <c r="E6214" s="30">
        <f t="shared" si="1552"/>
        <v>7</v>
      </c>
      <c r="F6214" s="30" t="str">
        <f t="shared" si="1549"/>
        <v>INF174K01MZ5</v>
      </c>
      <c r="G6214" s="30">
        <f t="shared" si="1553"/>
        <v>20</v>
      </c>
      <c r="H6214" s="30" t="str">
        <f t="shared" si="1550"/>
        <v>-</v>
      </c>
      <c r="I6214" s="30">
        <f t="shared" si="1555"/>
        <v>22</v>
      </c>
      <c r="J6214" s="35" t="str">
        <f t="shared" si="1551"/>
        <v>Kotak Floater Short Term - (Daily Dividend) - Direct</v>
      </c>
      <c r="K6214" s="35">
        <f t="shared" si="1556"/>
        <v>75</v>
      </c>
      <c r="L6214" s="30" t="str">
        <f t="shared" si="1557"/>
        <v>1011.62</v>
      </c>
      <c r="M6214" s="30">
        <f t="shared" si="1558"/>
        <v>83</v>
      </c>
      <c r="N6214" s="30" t="str">
        <f t="shared" si="1559"/>
        <v>1011.62</v>
      </c>
      <c r="O6214" s="30">
        <f t="shared" si="1560"/>
        <v>91</v>
      </c>
      <c r="P6214" s="30" t="str">
        <f t="shared" si="1561"/>
        <v>1011.62</v>
      </c>
      <c r="Q6214" s="30">
        <f t="shared" si="1562"/>
        <v>99</v>
      </c>
      <c r="R6214" s="36" t="str">
        <f t="shared" si="1563"/>
        <v>08-Aug-2017</v>
      </c>
      <c r="S6214" s="37">
        <f t="shared" si="1554"/>
        <v>1011.62</v>
      </c>
    </row>
    <row r="6215" spans="1:19">
      <c r="A6215" s="30" t="s">
        <v>11472</v>
      </c>
      <c r="D6215" s="30" t="str">
        <f t="shared" ref="D6215:D6278" si="1564">IF(ISERROR(LEFT(A6215,SEARCH(";",A6215)-1)),"",LEFT(A6215,SEARCH(";",A6215)-1))</f>
        <v>101893</v>
      </c>
      <c r="E6215" s="30">
        <f t="shared" si="1552"/>
        <v>7</v>
      </c>
      <c r="F6215" s="30" t="str">
        <f t="shared" ref="F6215:F6278" si="1565">IF($D6215="",A6215,MID($A6215,E6215+1,SEARCH(";",$A6215,E6215+1)-E6215-1))</f>
        <v>INF174K01NA6</v>
      </c>
      <c r="G6215" s="30">
        <f t="shared" si="1553"/>
        <v>20</v>
      </c>
      <c r="H6215" s="30" t="str">
        <f t="shared" ref="H6215:H6278" si="1566">IF($D6215="","",MID($A6215,G6215+1,SEARCH(";",$A6215,G6215+1)-G6215-1))</f>
        <v>-</v>
      </c>
      <c r="I6215" s="30">
        <f t="shared" si="1555"/>
        <v>22</v>
      </c>
      <c r="J6215" s="35" t="str">
        <f t="shared" ref="J6215:J6278" si="1567">IF($D6215="","",MID($A6215,I6215+1,SEARCH(";",$A6215,I6215+1)-I6215-1))</f>
        <v>Kotak Floater Short Term-(Growth)</v>
      </c>
      <c r="K6215" s="35">
        <f t="shared" si="1556"/>
        <v>56</v>
      </c>
      <c r="L6215" s="30" t="str">
        <f t="shared" si="1557"/>
        <v>2726.1664</v>
      </c>
      <c r="M6215" s="30">
        <f t="shared" si="1558"/>
        <v>66</v>
      </c>
      <c r="N6215" s="30" t="str">
        <f t="shared" si="1559"/>
        <v>2726.1664</v>
      </c>
      <c r="O6215" s="30">
        <f t="shared" si="1560"/>
        <v>76</v>
      </c>
      <c r="P6215" s="30" t="str">
        <f t="shared" si="1561"/>
        <v>2726.1664</v>
      </c>
      <c r="Q6215" s="30">
        <f t="shared" si="1562"/>
        <v>86</v>
      </c>
      <c r="R6215" s="36" t="str">
        <f t="shared" si="1563"/>
        <v>08-Aug-2017</v>
      </c>
      <c r="S6215" s="37">
        <f t="shared" si="1554"/>
        <v>2726.1664000000001</v>
      </c>
    </row>
    <row r="6216" spans="1:19">
      <c r="A6216" s="30" t="s">
        <v>11473</v>
      </c>
      <c r="D6216" s="30" t="str">
        <f t="shared" si="1564"/>
        <v>119746</v>
      </c>
      <c r="E6216" s="30">
        <f t="shared" ref="E6216:E6279" si="1568">IF($D6216="","",LEN(D6216)+1)</f>
        <v>7</v>
      </c>
      <c r="F6216" s="30" t="str">
        <f t="shared" si="1565"/>
        <v>INF174K01MW2</v>
      </c>
      <c r="G6216" s="30">
        <f t="shared" ref="G6216:G6279" si="1569">IF($D6216="","",E6216+(LEN(F6216)+1))</f>
        <v>20</v>
      </c>
      <c r="H6216" s="30" t="str">
        <f t="shared" si="1566"/>
        <v>-</v>
      </c>
      <c r="I6216" s="30">
        <f t="shared" si="1555"/>
        <v>22</v>
      </c>
      <c r="J6216" s="35" t="str">
        <f t="shared" si="1567"/>
        <v>Kotak Floater Short Term-(Growth) - Direct</v>
      </c>
      <c r="K6216" s="35">
        <f t="shared" si="1556"/>
        <v>65</v>
      </c>
      <c r="L6216" s="30" t="str">
        <f t="shared" si="1557"/>
        <v>2732.357</v>
      </c>
      <c r="M6216" s="30">
        <f t="shared" si="1558"/>
        <v>74</v>
      </c>
      <c r="N6216" s="30" t="str">
        <f t="shared" si="1559"/>
        <v>2732.357</v>
      </c>
      <c r="O6216" s="30">
        <f t="shared" si="1560"/>
        <v>83</v>
      </c>
      <c r="P6216" s="30" t="str">
        <f t="shared" si="1561"/>
        <v>2732.357</v>
      </c>
      <c r="Q6216" s="30">
        <f t="shared" si="1562"/>
        <v>92</v>
      </c>
      <c r="R6216" s="36" t="str">
        <f t="shared" si="1563"/>
        <v>08-Aug-2017</v>
      </c>
      <c r="S6216" s="37">
        <f t="shared" ref="S6216:S6279" si="1570">IF(L6216="","",L6216+0)</f>
        <v>2732.357</v>
      </c>
    </row>
    <row r="6217" spans="1:19">
      <c r="A6217" s="30" t="s">
        <v>11474</v>
      </c>
      <c r="D6217" s="30" t="str">
        <f t="shared" si="1564"/>
        <v>101894</v>
      </c>
      <c r="E6217" s="30">
        <f t="shared" si="1568"/>
        <v>7</v>
      </c>
      <c r="F6217" s="30" t="str">
        <f t="shared" si="1565"/>
        <v>-</v>
      </c>
      <c r="G6217" s="30">
        <f t="shared" si="1569"/>
        <v>9</v>
      </c>
      <c r="H6217" s="30" t="str">
        <f t="shared" si="1566"/>
        <v>INF174K01NC2</v>
      </c>
      <c r="I6217" s="30">
        <f t="shared" si="1555"/>
        <v>22</v>
      </c>
      <c r="J6217" s="35" t="str">
        <f t="shared" si="1567"/>
        <v>Kotak Floater Short Term-(Weekly Dividend)</v>
      </c>
      <c r="K6217" s="35">
        <f t="shared" si="1556"/>
        <v>65</v>
      </c>
      <c r="L6217" s="30" t="str">
        <f t="shared" si="1557"/>
        <v>1012.141</v>
      </c>
      <c r="M6217" s="30">
        <f t="shared" si="1558"/>
        <v>74</v>
      </c>
      <c r="N6217" s="30" t="str">
        <f t="shared" si="1559"/>
        <v>1012.141</v>
      </c>
      <c r="O6217" s="30">
        <f t="shared" si="1560"/>
        <v>83</v>
      </c>
      <c r="P6217" s="30" t="str">
        <f t="shared" si="1561"/>
        <v>1012.141</v>
      </c>
      <c r="Q6217" s="30">
        <f t="shared" si="1562"/>
        <v>92</v>
      </c>
      <c r="R6217" s="36" t="str">
        <f t="shared" si="1563"/>
        <v>08-Aug-2017</v>
      </c>
      <c r="S6217" s="37">
        <f t="shared" si="1570"/>
        <v>1012.141</v>
      </c>
    </row>
    <row r="6218" spans="1:19">
      <c r="A6218" s="30" t="s">
        <v>11475</v>
      </c>
      <c r="D6218" s="30" t="str">
        <f t="shared" si="1564"/>
        <v>119748</v>
      </c>
      <c r="E6218" s="30">
        <f t="shared" si="1568"/>
        <v>7</v>
      </c>
      <c r="F6218" s="30" t="str">
        <f t="shared" si="1565"/>
        <v>-</v>
      </c>
      <c r="G6218" s="30">
        <f t="shared" si="1569"/>
        <v>9</v>
      </c>
      <c r="H6218" s="30" t="str">
        <f t="shared" si="1566"/>
        <v>INF174K01MY8</v>
      </c>
      <c r="I6218" s="30">
        <f t="shared" si="1555"/>
        <v>22</v>
      </c>
      <c r="J6218" s="35" t="str">
        <f t="shared" si="1567"/>
        <v>Kotak Floater Short Term-(Weekly Dividend) - Direct</v>
      </c>
      <c r="K6218" s="35">
        <f t="shared" si="1556"/>
        <v>74</v>
      </c>
      <c r="L6218" s="30" t="str">
        <f t="shared" si="1557"/>
        <v>1021.802</v>
      </c>
      <c r="M6218" s="30">
        <f t="shared" si="1558"/>
        <v>83</v>
      </c>
      <c r="N6218" s="30" t="str">
        <f t="shared" si="1559"/>
        <v>1021.802</v>
      </c>
      <c r="O6218" s="30">
        <f t="shared" si="1560"/>
        <v>92</v>
      </c>
      <c r="P6218" s="30" t="str">
        <f t="shared" si="1561"/>
        <v>1021.802</v>
      </c>
      <c r="Q6218" s="30">
        <f t="shared" si="1562"/>
        <v>101</v>
      </c>
      <c r="R6218" s="36" t="str">
        <f t="shared" si="1563"/>
        <v>08-Aug-2017</v>
      </c>
      <c r="S6218" s="37">
        <f t="shared" si="1570"/>
        <v>1021.802</v>
      </c>
    </row>
    <row r="6219" spans="1:19">
      <c r="A6219" s="30" t="s">
        <v>11476</v>
      </c>
      <c r="D6219" s="30" t="str">
        <f t="shared" si="1564"/>
        <v>119747</v>
      </c>
      <c r="E6219" s="30">
        <f t="shared" si="1568"/>
        <v>7</v>
      </c>
      <c r="F6219" s="30" t="str">
        <f t="shared" si="1565"/>
        <v>INF174K019O8</v>
      </c>
      <c r="G6219" s="30">
        <f t="shared" si="1569"/>
        <v>20</v>
      </c>
      <c r="H6219" s="30" t="str">
        <f t="shared" si="1566"/>
        <v>INF174K01MX0</v>
      </c>
      <c r="I6219" s="30">
        <f t="shared" si="1555"/>
        <v>33</v>
      </c>
      <c r="J6219" s="35" t="str">
        <f t="shared" si="1567"/>
        <v>Kotak Floater Short Term-Direct Plan-Monthly Dividend Option</v>
      </c>
      <c r="K6219" s="35">
        <f t="shared" si="1556"/>
        <v>94</v>
      </c>
      <c r="L6219" s="30" t="str">
        <f t="shared" si="1557"/>
        <v>1011.5242</v>
      </c>
      <c r="M6219" s="30">
        <f t="shared" si="1558"/>
        <v>104</v>
      </c>
      <c r="N6219" s="30" t="str">
        <f t="shared" si="1559"/>
        <v>1011.5242</v>
      </c>
      <c r="O6219" s="30">
        <f t="shared" si="1560"/>
        <v>114</v>
      </c>
      <c r="P6219" s="30" t="str">
        <f t="shared" si="1561"/>
        <v>1011.5242</v>
      </c>
      <c r="Q6219" s="30">
        <f t="shared" si="1562"/>
        <v>124</v>
      </c>
      <c r="R6219" s="36" t="str">
        <f t="shared" si="1563"/>
        <v>08-Aug-2017</v>
      </c>
      <c r="S6219" s="37">
        <f t="shared" si="1570"/>
        <v>1011.5242</v>
      </c>
    </row>
    <row r="6220" spans="1:19" ht="26">
      <c r="A6220" s="30" t="s">
        <v>11477</v>
      </c>
      <c r="D6220" s="30" t="str">
        <f t="shared" si="1564"/>
        <v>101892</v>
      </c>
      <c r="E6220" s="30">
        <f t="shared" si="1568"/>
        <v>7</v>
      </c>
      <c r="F6220" s="30" t="str">
        <f t="shared" si="1565"/>
        <v>INF174K018O0</v>
      </c>
      <c r="G6220" s="30">
        <f t="shared" si="1569"/>
        <v>20</v>
      </c>
      <c r="H6220" s="30" t="str">
        <f t="shared" si="1566"/>
        <v>INF174K01NB4</v>
      </c>
      <c r="I6220" s="30">
        <f t="shared" si="1555"/>
        <v>33</v>
      </c>
      <c r="J6220" s="35" t="str">
        <f t="shared" si="1567"/>
        <v>Kotak Floater Short Term-Regular Plan-Monthly Dividend Option</v>
      </c>
      <c r="K6220" s="35">
        <f t="shared" si="1556"/>
        <v>95</v>
      </c>
      <c r="L6220" s="30" t="str">
        <f t="shared" si="1557"/>
        <v>1006.1587</v>
      </c>
      <c r="M6220" s="30">
        <f t="shared" si="1558"/>
        <v>105</v>
      </c>
      <c r="N6220" s="30" t="str">
        <f t="shared" si="1559"/>
        <v>1006.1587</v>
      </c>
      <c r="O6220" s="30">
        <f t="shared" si="1560"/>
        <v>115</v>
      </c>
      <c r="P6220" s="30" t="str">
        <f t="shared" si="1561"/>
        <v>1006.1587</v>
      </c>
      <c r="Q6220" s="30">
        <f t="shared" si="1562"/>
        <v>125</v>
      </c>
      <c r="R6220" s="36" t="str">
        <f t="shared" si="1563"/>
        <v>08-Aug-2017</v>
      </c>
      <c r="S6220" s="37">
        <f t="shared" si="1570"/>
        <v>1006.1587</v>
      </c>
    </row>
    <row r="6221" spans="1:19">
      <c r="A6221" s="30" t="s">
        <v>11478</v>
      </c>
      <c r="D6221" s="30" t="str">
        <f t="shared" si="1564"/>
        <v>119764</v>
      </c>
      <c r="E6221" s="30">
        <f t="shared" si="1568"/>
        <v>7</v>
      </c>
      <c r="F6221" s="30" t="str">
        <f t="shared" si="1565"/>
        <v>INF174K01NH1</v>
      </c>
      <c r="G6221" s="30">
        <f t="shared" si="1569"/>
        <v>20</v>
      </c>
      <c r="H6221" s="30" t="str">
        <f t="shared" si="1566"/>
        <v>-</v>
      </c>
      <c r="I6221" s="30">
        <f t="shared" ref="I6221:I6284" si="1571">IF($D6221="","",G6221+LEN(H6221)+1)</f>
        <v>22</v>
      </c>
      <c r="J6221" s="35" t="str">
        <f t="shared" si="1567"/>
        <v>Kotak Liquid - Daily Dividend - Direct</v>
      </c>
      <c r="K6221" s="35">
        <f t="shared" ref="K6221:K6284" si="1572">IF($D6221="","",I6221+LEN(J6221)+1)</f>
        <v>61</v>
      </c>
      <c r="L6221" s="30" t="str">
        <f t="shared" ref="L6221:L6284" si="1573">IF($D6221="","",MID($A6221,K6221+1,SEARCH(";",$A6221,K6221+1)-K6221-1))</f>
        <v>1222.81</v>
      </c>
      <c r="M6221" s="30">
        <f t="shared" ref="M6221:M6284" si="1574">IF($D6221="","",K6221+LEN(L6221)+1)</f>
        <v>69</v>
      </c>
      <c r="N6221" s="30" t="str">
        <f t="shared" ref="N6221:N6284" si="1575">IF($D6221="","",MID($A6221,M6221+1,SEARCH(";",$A6221,M6221+1)-M6221-1))</f>
        <v>1222.81</v>
      </c>
      <c r="O6221" s="30">
        <f t="shared" ref="O6221:O6284" si="1576">IF($D6221="","",M6221+LEN(N6221)+1)</f>
        <v>77</v>
      </c>
      <c r="P6221" s="30" t="str">
        <f t="shared" ref="P6221:P6284" si="1577">IF($D6221="","",MID($A6221,O6221+1,SEARCH(";",$A6221,O6221+1)-O6221-1))</f>
        <v>1222.81</v>
      </c>
      <c r="Q6221" s="30">
        <f t="shared" ref="Q6221:Q6284" si="1578">IF($D6221="","",O6221+LEN(P6221)+1)</f>
        <v>85</v>
      </c>
      <c r="R6221" s="36" t="str">
        <f t="shared" ref="R6221:R6284" si="1579">IF($D6221="","",MID($A6221,Q6221+1,15))</f>
        <v>08-Aug-2017</v>
      </c>
      <c r="S6221" s="37">
        <f t="shared" si="1570"/>
        <v>1222.81</v>
      </c>
    </row>
    <row r="6222" spans="1:19">
      <c r="A6222" s="30" t="s">
        <v>11479</v>
      </c>
      <c r="D6222" s="30" t="str">
        <f t="shared" si="1564"/>
        <v>119766</v>
      </c>
      <c r="E6222" s="30">
        <f t="shared" si="1568"/>
        <v>7</v>
      </c>
      <c r="F6222" s="30" t="str">
        <f t="shared" si="1565"/>
        <v>INF174K01NE8</v>
      </c>
      <c r="G6222" s="30">
        <f t="shared" si="1569"/>
        <v>20</v>
      </c>
      <c r="H6222" s="30" t="str">
        <f t="shared" si="1566"/>
        <v>-</v>
      </c>
      <c r="I6222" s="30">
        <f t="shared" si="1571"/>
        <v>22</v>
      </c>
      <c r="J6222" s="35" t="str">
        <f t="shared" si="1567"/>
        <v>Kotak Liquid - Growth - Direct</v>
      </c>
      <c r="K6222" s="35">
        <f t="shared" si="1572"/>
        <v>53</v>
      </c>
      <c r="L6222" s="30" t="str">
        <f t="shared" si="1573"/>
        <v>3374.829</v>
      </c>
      <c r="M6222" s="30">
        <f t="shared" si="1574"/>
        <v>62</v>
      </c>
      <c r="N6222" s="30" t="str">
        <f t="shared" si="1575"/>
        <v>3374.829</v>
      </c>
      <c r="O6222" s="30">
        <f t="shared" si="1576"/>
        <v>71</v>
      </c>
      <c r="P6222" s="30" t="str">
        <f t="shared" si="1577"/>
        <v>3374.829</v>
      </c>
      <c r="Q6222" s="30">
        <f t="shared" si="1578"/>
        <v>80</v>
      </c>
      <c r="R6222" s="36" t="str">
        <f t="shared" si="1579"/>
        <v>08-Aug-2017</v>
      </c>
      <c r="S6222" s="37">
        <f t="shared" si="1570"/>
        <v>3374.8290000000002</v>
      </c>
    </row>
    <row r="6223" spans="1:19">
      <c r="A6223" s="30" t="s">
        <v>11480</v>
      </c>
      <c r="D6223" s="30" t="str">
        <f t="shared" si="1564"/>
        <v>119765</v>
      </c>
      <c r="E6223" s="30">
        <f t="shared" si="1568"/>
        <v>7</v>
      </c>
      <c r="F6223" s="30" t="str">
        <f t="shared" si="1565"/>
        <v>INF174K01NG3</v>
      </c>
      <c r="G6223" s="30">
        <f t="shared" si="1569"/>
        <v>20</v>
      </c>
      <c r="H6223" s="30" t="str">
        <f t="shared" si="1566"/>
        <v>-</v>
      </c>
      <c r="I6223" s="30">
        <f t="shared" si="1571"/>
        <v>22</v>
      </c>
      <c r="J6223" s="35" t="str">
        <f t="shared" si="1567"/>
        <v>Kotak Liquid - Weekly Dividend - Direct</v>
      </c>
      <c r="K6223" s="35">
        <f t="shared" si="1572"/>
        <v>62</v>
      </c>
      <c r="L6223" s="30" t="str">
        <f t="shared" si="1573"/>
        <v>1005.2999</v>
      </c>
      <c r="M6223" s="30">
        <f t="shared" si="1574"/>
        <v>72</v>
      </c>
      <c r="N6223" s="30" t="str">
        <f t="shared" si="1575"/>
        <v>1005.2999</v>
      </c>
      <c r="O6223" s="30">
        <f t="shared" si="1576"/>
        <v>82</v>
      </c>
      <c r="P6223" s="30" t="str">
        <f t="shared" si="1577"/>
        <v>1005.2999</v>
      </c>
      <c r="Q6223" s="30">
        <f t="shared" si="1578"/>
        <v>92</v>
      </c>
      <c r="R6223" s="36" t="str">
        <f t="shared" si="1579"/>
        <v>08-Aug-2017</v>
      </c>
      <c r="S6223" s="37">
        <f t="shared" si="1570"/>
        <v>1005.2999</v>
      </c>
    </row>
    <row r="6224" spans="1:19">
      <c r="A6224" s="30" t="s">
        <v>11481</v>
      </c>
      <c r="D6224" s="30" t="str">
        <f t="shared" si="1564"/>
        <v>100833</v>
      </c>
      <c r="E6224" s="30">
        <f t="shared" si="1568"/>
        <v>7</v>
      </c>
      <c r="F6224" s="30" t="str">
        <f t="shared" si="1565"/>
        <v>INF174K01NL3</v>
      </c>
      <c r="G6224" s="30">
        <f t="shared" si="1569"/>
        <v>20</v>
      </c>
      <c r="H6224" s="30" t="str">
        <f t="shared" si="1566"/>
        <v>-</v>
      </c>
      <c r="I6224" s="30">
        <f t="shared" si="1571"/>
        <v>22</v>
      </c>
      <c r="J6224" s="35" t="str">
        <f t="shared" si="1567"/>
        <v>Kotak Liquid Regular Plan Daily Dividend</v>
      </c>
      <c r="K6224" s="35">
        <f t="shared" si="1572"/>
        <v>63</v>
      </c>
      <c r="L6224" s="30" t="str">
        <f t="shared" si="1573"/>
        <v>1222.81</v>
      </c>
      <c r="M6224" s="30">
        <f t="shared" si="1574"/>
        <v>71</v>
      </c>
      <c r="N6224" s="30" t="str">
        <f t="shared" si="1575"/>
        <v>1222.81</v>
      </c>
      <c r="O6224" s="30">
        <f t="shared" si="1576"/>
        <v>79</v>
      </c>
      <c r="P6224" s="30" t="str">
        <f t="shared" si="1577"/>
        <v>1222.81</v>
      </c>
      <c r="Q6224" s="30">
        <f t="shared" si="1578"/>
        <v>87</v>
      </c>
      <c r="R6224" s="36" t="str">
        <f t="shared" si="1579"/>
        <v>08-Aug-2017</v>
      </c>
      <c r="S6224" s="37">
        <f t="shared" si="1570"/>
        <v>1222.81</v>
      </c>
    </row>
    <row r="6225" spans="1:19">
      <c r="A6225" s="30" t="s">
        <v>11482</v>
      </c>
      <c r="D6225" s="30" t="str">
        <f t="shared" si="1564"/>
        <v>100835</v>
      </c>
      <c r="E6225" s="30">
        <f t="shared" si="1568"/>
        <v>7</v>
      </c>
      <c r="F6225" s="30" t="str">
        <f t="shared" si="1565"/>
        <v>INF174K01NI9</v>
      </c>
      <c r="G6225" s="30">
        <f t="shared" si="1569"/>
        <v>20</v>
      </c>
      <c r="H6225" s="30" t="str">
        <f t="shared" si="1566"/>
        <v>-</v>
      </c>
      <c r="I6225" s="30">
        <f t="shared" si="1571"/>
        <v>22</v>
      </c>
      <c r="J6225" s="35" t="str">
        <f t="shared" si="1567"/>
        <v>Kotak Liquid Regular Plan Growth</v>
      </c>
      <c r="K6225" s="35">
        <f t="shared" si="1572"/>
        <v>55</v>
      </c>
      <c r="L6225" s="30" t="str">
        <f t="shared" si="1573"/>
        <v>3367.2293</v>
      </c>
      <c r="M6225" s="30">
        <f t="shared" si="1574"/>
        <v>65</v>
      </c>
      <c r="N6225" s="30" t="str">
        <f t="shared" si="1575"/>
        <v>3367.2293</v>
      </c>
      <c r="O6225" s="30">
        <f t="shared" si="1576"/>
        <v>75</v>
      </c>
      <c r="P6225" s="30" t="str">
        <f t="shared" si="1577"/>
        <v>3367.2293</v>
      </c>
      <c r="Q6225" s="30">
        <f t="shared" si="1578"/>
        <v>85</v>
      </c>
      <c r="R6225" s="36" t="str">
        <f t="shared" si="1579"/>
        <v>08-Aug-2017</v>
      </c>
      <c r="S6225" s="37">
        <f t="shared" si="1570"/>
        <v>3367.2293</v>
      </c>
    </row>
    <row r="6226" spans="1:19">
      <c r="A6226" s="30" t="s">
        <v>11483</v>
      </c>
      <c r="D6226" s="30" t="str">
        <f t="shared" si="1564"/>
        <v>100834</v>
      </c>
      <c r="E6226" s="30">
        <f t="shared" si="1568"/>
        <v>7</v>
      </c>
      <c r="F6226" s="30" t="str">
        <f t="shared" si="1565"/>
        <v>INF174K01NK5</v>
      </c>
      <c r="G6226" s="30">
        <f t="shared" si="1569"/>
        <v>20</v>
      </c>
      <c r="H6226" s="30" t="str">
        <f t="shared" si="1566"/>
        <v>-</v>
      </c>
      <c r="I6226" s="30">
        <f t="shared" si="1571"/>
        <v>22</v>
      </c>
      <c r="J6226" s="35" t="str">
        <f t="shared" si="1567"/>
        <v>Kotak Liquid Regular Plan Weekly Dividend</v>
      </c>
      <c r="K6226" s="35">
        <f t="shared" si="1572"/>
        <v>64</v>
      </c>
      <c r="L6226" s="30" t="str">
        <f t="shared" si="1573"/>
        <v>1000.2032</v>
      </c>
      <c r="M6226" s="30">
        <f t="shared" si="1574"/>
        <v>74</v>
      </c>
      <c r="N6226" s="30" t="str">
        <f t="shared" si="1575"/>
        <v>1000.2032</v>
      </c>
      <c r="O6226" s="30">
        <f t="shared" si="1576"/>
        <v>84</v>
      </c>
      <c r="P6226" s="30" t="str">
        <f t="shared" si="1577"/>
        <v>1000.2032</v>
      </c>
      <c r="Q6226" s="30">
        <f t="shared" si="1578"/>
        <v>94</v>
      </c>
      <c r="R6226" s="36" t="str">
        <f t="shared" si="1579"/>
        <v>08-Aug-2017</v>
      </c>
      <c r="S6226" s="37">
        <f t="shared" si="1570"/>
        <v>1000.2032</v>
      </c>
    </row>
    <row r="6227" spans="1:19">
      <c r="A6227" s="30" t="s">
        <v>6011</v>
      </c>
      <c r="D6227" s="30" t="str">
        <f t="shared" si="1564"/>
        <v>100830</v>
      </c>
      <c r="E6227" s="30">
        <f t="shared" si="1568"/>
        <v>7</v>
      </c>
      <c r="F6227" s="30" t="str">
        <f t="shared" si="1565"/>
        <v>INF174K01FZ9</v>
      </c>
      <c r="G6227" s="30">
        <f t="shared" si="1569"/>
        <v>20</v>
      </c>
      <c r="H6227" s="30" t="str">
        <f t="shared" si="1566"/>
        <v>-</v>
      </c>
      <c r="I6227" s="30">
        <f t="shared" si="1571"/>
        <v>22</v>
      </c>
      <c r="J6227" s="35" t="str">
        <f t="shared" si="1567"/>
        <v>Kotak Liquid-Institutional Plan  (Growth)</v>
      </c>
      <c r="K6227" s="35">
        <f t="shared" si="1572"/>
        <v>64</v>
      </c>
      <c r="L6227" s="30" t="str">
        <f t="shared" si="1573"/>
        <v>3046.6062</v>
      </c>
      <c r="M6227" s="30">
        <f t="shared" si="1574"/>
        <v>74</v>
      </c>
      <c r="N6227" s="30" t="str">
        <f t="shared" si="1575"/>
        <v>3046.6062</v>
      </c>
      <c r="O6227" s="30">
        <f t="shared" si="1576"/>
        <v>84</v>
      </c>
      <c r="P6227" s="30" t="str">
        <f t="shared" si="1577"/>
        <v>3046.6062</v>
      </c>
      <c r="Q6227" s="30">
        <f t="shared" si="1578"/>
        <v>94</v>
      </c>
      <c r="R6227" s="36" t="str">
        <f t="shared" si="1579"/>
        <v>21-Oct-2016</v>
      </c>
      <c r="S6227" s="37">
        <f t="shared" si="1570"/>
        <v>3046.6062000000002</v>
      </c>
    </row>
    <row r="6228" spans="1:19">
      <c r="A6228" s="30" t="s">
        <v>458</v>
      </c>
      <c r="D6228" s="30" t="str">
        <f t="shared" si="1564"/>
        <v>100832</v>
      </c>
      <c r="E6228" s="30">
        <f t="shared" si="1568"/>
        <v>7</v>
      </c>
      <c r="F6228" s="30" t="str">
        <f t="shared" si="1565"/>
        <v>-</v>
      </c>
      <c r="G6228" s="30">
        <f t="shared" si="1569"/>
        <v>9</v>
      </c>
      <c r="H6228" s="30" t="str">
        <f t="shared" si="1566"/>
        <v>INF174K01GB8</v>
      </c>
      <c r="I6228" s="30">
        <f t="shared" si="1571"/>
        <v>22</v>
      </c>
      <c r="J6228" s="35" t="str">
        <f t="shared" si="1567"/>
        <v>Kotak Liquid-Institutional Plan (Weekly Dividend)</v>
      </c>
      <c r="K6228" s="35">
        <f t="shared" si="1572"/>
        <v>72</v>
      </c>
      <c r="L6228" s="30" t="str">
        <f t="shared" si="1573"/>
        <v>1011.079</v>
      </c>
      <c r="M6228" s="30">
        <f t="shared" si="1574"/>
        <v>81</v>
      </c>
      <c r="N6228" s="30" t="str">
        <f t="shared" si="1575"/>
        <v>1011.079</v>
      </c>
      <c r="O6228" s="30">
        <f t="shared" si="1576"/>
        <v>90</v>
      </c>
      <c r="P6228" s="30" t="str">
        <f t="shared" si="1577"/>
        <v>1011.079</v>
      </c>
      <c r="Q6228" s="30">
        <f t="shared" si="1578"/>
        <v>99</v>
      </c>
      <c r="R6228" s="36" t="str">
        <f t="shared" si="1579"/>
        <v>23-Sep-2013</v>
      </c>
      <c r="S6228" s="37">
        <f t="shared" si="1570"/>
        <v>1011.079</v>
      </c>
    </row>
    <row r="6229" spans="1:19">
      <c r="A6229" s="30" t="s">
        <v>6012</v>
      </c>
      <c r="D6229" s="30" t="str">
        <f t="shared" si="1564"/>
        <v>100828</v>
      </c>
      <c r="E6229" s="30">
        <f t="shared" si="1568"/>
        <v>7</v>
      </c>
      <c r="F6229" s="30" t="str">
        <f t="shared" si="1565"/>
        <v>-</v>
      </c>
      <c r="G6229" s="30">
        <f t="shared" si="1569"/>
        <v>9</v>
      </c>
      <c r="H6229" s="30" t="str">
        <f t="shared" si="1566"/>
        <v>INF174K01FY2</v>
      </c>
      <c r="I6229" s="30">
        <f t="shared" si="1571"/>
        <v>22</v>
      </c>
      <c r="J6229" s="35" t="str">
        <f t="shared" si="1567"/>
        <v>Kotak Liquid-Regular (Dividend)</v>
      </c>
      <c r="K6229" s="35">
        <f t="shared" si="1572"/>
        <v>54</v>
      </c>
      <c r="L6229" s="30" t="str">
        <f t="shared" si="1573"/>
        <v>1002.9403</v>
      </c>
      <c r="M6229" s="30">
        <f t="shared" si="1574"/>
        <v>64</v>
      </c>
      <c r="N6229" s="30" t="str">
        <f t="shared" si="1575"/>
        <v>1002.9403</v>
      </c>
      <c r="O6229" s="30">
        <f t="shared" si="1576"/>
        <v>74</v>
      </c>
      <c r="P6229" s="30" t="str">
        <f t="shared" si="1577"/>
        <v>1002.9403</v>
      </c>
      <c r="Q6229" s="30">
        <f t="shared" si="1578"/>
        <v>84</v>
      </c>
      <c r="R6229" s="36" t="str">
        <f t="shared" si="1579"/>
        <v>21-Oct-2016</v>
      </c>
      <c r="S6229" s="37">
        <f t="shared" si="1570"/>
        <v>1002.9403</v>
      </c>
    </row>
    <row r="6230" spans="1:19">
      <c r="A6230" s="30" t="s">
        <v>6013</v>
      </c>
      <c r="D6230" s="30" t="str">
        <f t="shared" si="1564"/>
        <v>100829</v>
      </c>
      <c r="E6230" s="30">
        <f t="shared" si="1568"/>
        <v>7</v>
      </c>
      <c r="F6230" s="30" t="str">
        <f t="shared" si="1565"/>
        <v>INF174K01NM1</v>
      </c>
      <c r="G6230" s="30">
        <f t="shared" si="1569"/>
        <v>20</v>
      </c>
      <c r="H6230" s="30" t="str">
        <f t="shared" si="1566"/>
        <v>-</v>
      </c>
      <c r="I6230" s="30">
        <f t="shared" si="1571"/>
        <v>22</v>
      </c>
      <c r="J6230" s="35" t="str">
        <f t="shared" si="1567"/>
        <v>Kotak Liquid-Regular (Growth)</v>
      </c>
      <c r="K6230" s="35">
        <f t="shared" si="1572"/>
        <v>52</v>
      </c>
      <c r="L6230" s="30" t="str">
        <f t="shared" si="1573"/>
        <v>2893.5255</v>
      </c>
      <c r="M6230" s="30">
        <f t="shared" si="1574"/>
        <v>62</v>
      </c>
      <c r="N6230" s="30" t="str">
        <f t="shared" si="1575"/>
        <v>2893.5255</v>
      </c>
      <c r="O6230" s="30">
        <f t="shared" si="1576"/>
        <v>72</v>
      </c>
      <c r="P6230" s="30" t="str">
        <f t="shared" si="1577"/>
        <v>2893.5255</v>
      </c>
      <c r="Q6230" s="30">
        <f t="shared" si="1578"/>
        <v>82</v>
      </c>
      <c r="R6230" s="36" t="str">
        <f t="shared" si="1579"/>
        <v>21-Oct-2016</v>
      </c>
      <c r="S6230" s="37">
        <f t="shared" si="1570"/>
        <v>2893.5255000000002</v>
      </c>
    </row>
    <row r="6231" spans="1:19">
      <c r="A6231" s="30" t="s">
        <v>97</v>
      </c>
      <c r="D6231" s="30" t="str">
        <f t="shared" si="1564"/>
        <v/>
      </c>
      <c r="E6231" s="30" t="str">
        <f t="shared" si="1568"/>
        <v/>
      </c>
      <c r="F6231" s="30" t="str">
        <f t="shared" si="1565"/>
        <v xml:space="preserve"> </v>
      </c>
      <c r="G6231" s="30" t="str">
        <f t="shared" si="1569"/>
        <v/>
      </c>
      <c r="H6231" s="30" t="str">
        <f t="shared" si="1566"/>
        <v/>
      </c>
      <c r="I6231" s="30" t="str">
        <f t="shared" si="1571"/>
        <v/>
      </c>
      <c r="J6231" s="35" t="str">
        <f t="shared" si="1567"/>
        <v/>
      </c>
      <c r="K6231" s="35" t="str">
        <f t="shared" si="1572"/>
        <v/>
      </c>
      <c r="L6231" s="30" t="str">
        <f t="shared" si="1573"/>
        <v/>
      </c>
      <c r="M6231" s="30" t="str">
        <f t="shared" si="1574"/>
        <v/>
      </c>
      <c r="N6231" s="30" t="str">
        <f t="shared" si="1575"/>
        <v/>
      </c>
      <c r="O6231" s="30" t="str">
        <f t="shared" si="1576"/>
        <v/>
      </c>
      <c r="P6231" s="30" t="str">
        <f t="shared" si="1577"/>
        <v/>
      </c>
      <c r="Q6231" s="30" t="str">
        <f t="shared" si="1578"/>
        <v/>
      </c>
      <c r="R6231" s="36" t="str">
        <f t="shared" si="1579"/>
        <v/>
      </c>
      <c r="S6231" s="37" t="str">
        <f t="shared" si="1570"/>
        <v/>
      </c>
    </row>
    <row r="6232" spans="1:19">
      <c r="A6232" s="30" t="s">
        <v>129</v>
      </c>
      <c r="D6232" s="30" t="str">
        <f t="shared" si="1564"/>
        <v/>
      </c>
      <c r="E6232" s="30" t="str">
        <f t="shared" si="1568"/>
        <v/>
      </c>
      <c r="F6232" s="30" t="str">
        <f t="shared" si="1565"/>
        <v>L&amp;T Mutual Fund</v>
      </c>
      <c r="G6232" s="30" t="str">
        <f t="shared" si="1569"/>
        <v/>
      </c>
      <c r="H6232" s="30" t="str">
        <f t="shared" si="1566"/>
        <v/>
      </c>
      <c r="I6232" s="30" t="str">
        <f t="shared" si="1571"/>
        <v/>
      </c>
      <c r="J6232" s="35" t="str">
        <f t="shared" si="1567"/>
        <v/>
      </c>
      <c r="K6232" s="35" t="str">
        <f t="shared" si="1572"/>
        <v/>
      </c>
      <c r="L6232" s="30" t="str">
        <f t="shared" si="1573"/>
        <v/>
      </c>
      <c r="M6232" s="30" t="str">
        <f t="shared" si="1574"/>
        <v/>
      </c>
      <c r="N6232" s="30" t="str">
        <f t="shared" si="1575"/>
        <v/>
      </c>
      <c r="O6232" s="30" t="str">
        <f t="shared" si="1576"/>
        <v/>
      </c>
      <c r="P6232" s="30" t="str">
        <f t="shared" si="1577"/>
        <v/>
      </c>
      <c r="Q6232" s="30" t="str">
        <f t="shared" si="1578"/>
        <v/>
      </c>
      <c r="R6232" s="36" t="str">
        <f t="shared" si="1579"/>
        <v/>
      </c>
      <c r="S6232" s="37" t="str">
        <f t="shared" si="1570"/>
        <v/>
      </c>
    </row>
    <row r="6233" spans="1:19">
      <c r="A6233" s="30" t="s">
        <v>97</v>
      </c>
      <c r="D6233" s="30" t="str">
        <f t="shared" si="1564"/>
        <v/>
      </c>
      <c r="E6233" s="30" t="str">
        <f t="shared" si="1568"/>
        <v/>
      </c>
      <c r="F6233" s="30" t="str">
        <f t="shared" si="1565"/>
        <v xml:space="preserve"> </v>
      </c>
      <c r="G6233" s="30" t="str">
        <f t="shared" si="1569"/>
        <v/>
      </c>
      <c r="H6233" s="30" t="str">
        <f t="shared" si="1566"/>
        <v/>
      </c>
      <c r="I6233" s="30" t="str">
        <f t="shared" si="1571"/>
        <v/>
      </c>
      <c r="J6233" s="35" t="str">
        <f t="shared" si="1567"/>
        <v/>
      </c>
      <c r="K6233" s="35" t="str">
        <f t="shared" si="1572"/>
        <v/>
      </c>
      <c r="L6233" s="30" t="str">
        <f t="shared" si="1573"/>
        <v/>
      </c>
      <c r="M6233" s="30" t="str">
        <f t="shared" si="1574"/>
        <v/>
      </c>
      <c r="N6233" s="30" t="str">
        <f t="shared" si="1575"/>
        <v/>
      </c>
      <c r="O6233" s="30" t="str">
        <f t="shared" si="1576"/>
        <v/>
      </c>
      <c r="P6233" s="30" t="str">
        <f t="shared" si="1577"/>
        <v/>
      </c>
      <c r="Q6233" s="30" t="str">
        <f t="shared" si="1578"/>
        <v/>
      </c>
      <c r="R6233" s="36" t="str">
        <f t="shared" si="1579"/>
        <v/>
      </c>
      <c r="S6233" s="37" t="str">
        <f t="shared" si="1570"/>
        <v/>
      </c>
    </row>
    <row r="6234" spans="1:19">
      <c r="A6234" s="30" t="s">
        <v>11484</v>
      </c>
      <c r="D6234" s="30" t="str">
        <f t="shared" si="1564"/>
        <v>118066</v>
      </c>
      <c r="E6234" s="30">
        <f t="shared" si="1568"/>
        <v>7</v>
      </c>
      <c r="F6234" s="30" t="str">
        <f t="shared" si="1565"/>
        <v>INF917K01EL4</v>
      </c>
      <c r="G6234" s="30">
        <f t="shared" si="1569"/>
        <v>20</v>
      </c>
      <c r="H6234" s="30" t="str">
        <f t="shared" si="1566"/>
        <v>INF917K01EM2</v>
      </c>
      <c r="I6234" s="30">
        <f t="shared" si="1571"/>
        <v>33</v>
      </c>
      <c r="J6234" s="35" t="str">
        <f t="shared" si="1567"/>
        <v>L&amp;T  Cash Fund  - Regular Plan - Monthly Dividend Option</v>
      </c>
      <c r="K6234" s="35">
        <f t="shared" si="1572"/>
        <v>90</v>
      </c>
      <c r="L6234" s="30" t="str">
        <f t="shared" si="1573"/>
        <v>1028.4891</v>
      </c>
      <c r="M6234" s="30">
        <f t="shared" si="1574"/>
        <v>100</v>
      </c>
      <c r="N6234" s="30" t="str">
        <f t="shared" si="1575"/>
        <v>1028.4891</v>
      </c>
      <c r="O6234" s="30">
        <f t="shared" si="1576"/>
        <v>110</v>
      </c>
      <c r="P6234" s="30" t="str">
        <f t="shared" si="1577"/>
        <v>1028.4891</v>
      </c>
      <c r="Q6234" s="30">
        <f t="shared" si="1578"/>
        <v>120</v>
      </c>
      <c r="R6234" s="36" t="str">
        <f t="shared" si="1579"/>
        <v>08-Aug-2017</v>
      </c>
      <c r="S6234" s="37">
        <f t="shared" si="1570"/>
        <v>1028.4891</v>
      </c>
    </row>
    <row r="6235" spans="1:19">
      <c r="A6235" s="30" t="s">
        <v>11485</v>
      </c>
      <c r="D6235" s="30" t="str">
        <f t="shared" si="1564"/>
        <v>119283</v>
      </c>
      <c r="E6235" s="30">
        <f t="shared" si="1568"/>
        <v>7</v>
      </c>
      <c r="F6235" s="30" t="str">
        <f t="shared" si="1565"/>
        <v>INF917K01EN0</v>
      </c>
      <c r="G6235" s="30">
        <f t="shared" si="1569"/>
        <v>20</v>
      </c>
      <c r="H6235" s="30" t="str">
        <f t="shared" si="1566"/>
        <v>-</v>
      </c>
      <c r="I6235" s="30">
        <f t="shared" si="1571"/>
        <v>22</v>
      </c>
      <c r="J6235" s="35" t="str">
        <f t="shared" si="1567"/>
        <v>L&amp;T  Cash Fund - Direct Plan - Growth Option</v>
      </c>
      <c r="K6235" s="35">
        <f t="shared" si="1572"/>
        <v>67</v>
      </c>
      <c r="L6235" s="30" t="str">
        <f t="shared" si="1573"/>
        <v>1338.2941</v>
      </c>
      <c r="M6235" s="30">
        <f t="shared" si="1574"/>
        <v>77</v>
      </c>
      <c r="N6235" s="30" t="str">
        <f t="shared" si="1575"/>
        <v>1338.2941</v>
      </c>
      <c r="O6235" s="30">
        <f t="shared" si="1576"/>
        <v>87</v>
      </c>
      <c r="P6235" s="30" t="str">
        <f t="shared" si="1577"/>
        <v>1338.2941</v>
      </c>
      <c r="Q6235" s="30">
        <f t="shared" si="1578"/>
        <v>97</v>
      </c>
      <c r="R6235" s="36" t="str">
        <f t="shared" si="1579"/>
        <v>08-Aug-2017</v>
      </c>
      <c r="S6235" s="37">
        <f t="shared" si="1570"/>
        <v>1338.2941000000001</v>
      </c>
    </row>
    <row r="6236" spans="1:19">
      <c r="A6236" s="30" t="s">
        <v>11486</v>
      </c>
      <c r="D6236" s="30" t="str">
        <f t="shared" si="1564"/>
        <v>119284</v>
      </c>
      <c r="E6236" s="30">
        <f t="shared" si="1568"/>
        <v>7</v>
      </c>
      <c r="F6236" s="30" t="str">
        <f t="shared" si="1565"/>
        <v>-</v>
      </c>
      <c r="G6236" s="30">
        <f t="shared" si="1569"/>
        <v>9</v>
      </c>
      <c r="H6236" s="30" t="str">
        <f t="shared" si="1566"/>
        <v>INF917K01EO8</v>
      </c>
      <c r="I6236" s="30">
        <f t="shared" si="1571"/>
        <v>22</v>
      </c>
      <c r="J6236" s="35" t="str">
        <f t="shared" si="1567"/>
        <v>L&amp;T Cash Fund - Direct Plan- Daily Dividend Option</v>
      </c>
      <c r="K6236" s="35">
        <f t="shared" si="1572"/>
        <v>73</v>
      </c>
      <c r="L6236" s="30" t="str">
        <f t="shared" si="1573"/>
        <v>1023.3</v>
      </c>
      <c r="M6236" s="30">
        <f t="shared" si="1574"/>
        <v>80</v>
      </c>
      <c r="N6236" s="30" t="str">
        <f t="shared" si="1575"/>
        <v>1023.3</v>
      </c>
      <c r="O6236" s="30">
        <f t="shared" si="1576"/>
        <v>87</v>
      </c>
      <c r="P6236" s="30" t="str">
        <f t="shared" si="1577"/>
        <v>1023.3</v>
      </c>
      <c r="Q6236" s="30">
        <f t="shared" si="1578"/>
        <v>94</v>
      </c>
      <c r="R6236" s="36" t="str">
        <f t="shared" si="1579"/>
        <v>08-Aug-2017</v>
      </c>
      <c r="S6236" s="37">
        <f t="shared" si="1570"/>
        <v>1023.3</v>
      </c>
    </row>
    <row r="6237" spans="1:19">
      <c r="A6237" s="30" t="s">
        <v>11487</v>
      </c>
      <c r="D6237" s="30" t="str">
        <f t="shared" si="1564"/>
        <v>119282</v>
      </c>
      <c r="E6237" s="30">
        <f t="shared" si="1568"/>
        <v>7</v>
      </c>
      <c r="F6237" s="30" t="str">
        <f t="shared" si="1565"/>
        <v>INF917K01ER1</v>
      </c>
      <c r="G6237" s="30">
        <f t="shared" si="1569"/>
        <v>20</v>
      </c>
      <c r="H6237" s="30" t="str">
        <f t="shared" si="1566"/>
        <v>-</v>
      </c>
      <c r="I6237" s="30">
        <f t="shared" si="1571"/>
        <v>22</v>
      </c>
      <c r="J6237" s="35" t="str">
        <f t="shared" si="1567"/>
        <v>L&amp;T Cash Fund - Direct Plan- Monthly Dividend Option</v>
      </c>
      <c r="K6237" s="35">
        <f t="shared" si="1572"/>
        <v>75</v>
      </c>
      <c r="L6237" s="30" t="str">
        <f t="shared" si="1573"/>
        <v>1055.4493</v>
      </c>
      <c r="M6237" s="30">
        <f t="shared" si="1574"/>
        <v>85</v>
      </c>
      <c r="N6237" s="30" t="str">
        <f t="shared" si="1575"/>
        <v>1055.4493</v>
      </c>
      <c r="O6237" s="30">
        <f t="shared" si="1576"/>
        <v>95</v>
      </c>
      <c r="P6237" s="30" t="str">
        <f t="shared" si="1577"/>
        <v>1055.4493</v>
      </c>
      <c r="Q6237" s="30">
        <f t="shared" si="1578"/>
        <v>105</v>
      </c>
      <c r="R6237" s="36" t="str">
        <f t="shared" si="1579"/>
        <v>08-Aug-2017</v>
      </c>
      <c r="S6237" s="37">
        <f t="shared" si="1570"/>
        <v>1055.4493</v>
      </c>
    </row>
    <row r="6238" spans="1:19">
      <c r="A6238" s="30" t="s">
        <v>11488</v>
      </c>
      <c r="D6238" s="30" t="str">
        <f t="shared" si="1564"/>
        <v>119285</v>
      </c>
      <c r="E6238" s="30">
        <f t="shared" si="1568"/>
        <v>7</v>
      </c>
      <c r="F6238" s="30" t="str">
        <f t="shared" si="1565"/>
        <v>-</v>
      </c>
      <c r="G6238" s="30">
        <f t="shared" si="1569"/>
        <v>9</v>
      </c>
      <c r="H6238" s="30" t="str">
        <f t="shared" si="1566"/>
        <v>INF917K01EP5</v>
      </c>
      <c r="I6238" s="30">
        <f t="shared" si="1571"/>
        <v>22</v>
      </c>
      <c r="J6238" s="35" t="str">
        <f t="shared" si="1567"/>
        <v>L&amp;T Cash Fund - Direct Plan- Weekly Dividend Option</v>
      </c>
      <c r="K6238" s="35">
        <f t="shared" si="1572"/>
        <v>74</v>
      </c>
      <c r="L6238" s="30" t="str">
        <f t="shared" si="1573"/>
        <v>1001.5883</v>
      </c>
      <c r="M6238" s="30">
        <f t="shared" si="1574"/>
        <v>84</v>
      </c>
      <c r="N6238" s="30" t="str">
        <f t="shared" si="1575"/>
        <v>1001.5883</v>
      </c>
      <c r="O6238" s="30">
        <f t="shared" si="1576"/>
        <v>94</v>
      </c>
      <c r="P6238" s="30" t="str">
        <f t="shared" si="1577"/>
        <v>1001.5883</v>
      </c>
      <c r="Q6238" s="30">
        <f t="shared" si="1578"/>
        <v>104</v>
      </c>
      <c r="R6238" s="36" t="str">
        <f t="shared" si="1579"/>
        <v>08-Aug-2017</v>
      </c>
      <c r="S6238" s="37">
        <f t="shared" si="1570"/>
        <v>1001.5883</v>
      </c>
    </row>
    <row r="6239" spans="1:19">
      <c r="A6239" s="30" t="s">
        <v>459</v>
      </c>
      <c r="D6239" s="30" t="str">
        <f t="shared" si="1564"/>
        <v>118059</v>
      </c>
      <c r="E6239" s="30">
        <f t="shared" si="1568"/>
        <v>7</v>
      </c>
      <c r="F6239" s="30" t="str">
        <f t="shared" si="1565"/>
        <v>INF677K01AP3</v>
      </c>
      <c r="G6239" s="30">
        <f t="shared" si="1569"/>
        <v>20</v>
      </c>
      <c r="H6239" s="30" t="str">
        <f t="shared" si="1566"/>
        <v>-</v>
      </c>
      <c r="I6239" s="30">
        <f t="shared" si="1571"/>
        <v>22</v>
      </c>
      <c r="J6239" s="35" t="str">
        <f t="shared" si="1567"/>
        <v>L&amp;T Cash Fund - Institutional Plan - Growth Option</v>
      </c>
      <c r="K6239" s="35">
        <f t="shared" si="1572"/>
        <v>73</v>
      </c>
      <c r="L6239" s="30" t="str">
        <f t="shared" si="1573"/>
        <v>1927.0967</v>
      </c>
      <c r="M6239" s="30">
        <f t="shared" si="1574"/>
        <v>83</v>
      </c>
      <c r="N6239" s="30" t="str">
        <f t="shared" si="1575"/>
        <v>1922.2790</v>
      </c>
      <c r="O6239" s="30">
        <f t="shared" si="1576"/>
        <v>93</v>
      </c>
      <c r="P6239" s="30" t="str">
        <f t="shared" si="1577"/>
        <v>1927.0967</v>
      </c>
      <c r="Q6239" s="30">
        <f t="shared" si="1578"/>
        <v>103</v>
      </c>
      <c r="R6239" s="36" t="str">
        <f t="shared" si="1579"/>
        <v>04-Oct-2015</v>
      </c>
      <c r="S6239" s="37">
        <f t="shared" si="1570"/>
        <v>1927.0967000000001</v>
      </c>
    </row>
    <row r="6240" spans="1:19">
      <c r="A6240" s="30" t="s">
        <v>11489</v>
      </c>
      <c r="D6240" s="30" t="str">
        <f t="shared" si="1564"/>
        <v>118056</v>
      </c>
      <c r="E6240" s="30">
        <f t="shared" si="1568"/>
        <v>7</v>
      </c>
      <c r="F6240" s="30" t="str">
        <f t="shared" si="1565"/>
        <v>-</v>
      </c>
      <c r="G6240" s="30">
        <f t="shared" si="1569"/>
        <v>9</v>
      </c>
      <c r="H6240" s="30" t="str">
        <f t="shared" si="1566"/>
        <v>INF917K01EJ8</v>
      </c>
      <c r="I6240" s="30">
        <f t="shared" si="1571"/>
        <v>22</v>
      </c>
      <c r="J6240" s="35" t="str">
        <f t="shared" si="1567"/>
        <v>L&amp;T Cash Fund - Regular Plan - Daily Dividend Option</v>
      </c>
      <c r="K6240" s="35">
        <f t="shared" si="1572"/>
        <v>75</v>
      </c>
      <c r="L6240" s="30" t="str">
        <f t="shared" si="1573"/>
        <v>1023.3</v>
      </c>
      <c r="M6240" s="30">
        <f t="shared" si="1574"/>
        <v>82</v>
      </c>
      <c r="N6240" s="30" t="str">
        <f t="shared" si="1575"/>
        <v>1023.3</v>
      </c>
      <c r="O6240" s="30">
        <f t="shared" si="1576"/>
        <v>89</v>
      </c>
      <c r="P6240" s="30" t="str">
        <f t="shared" si="1577"/>
        <v>1023.3</v>
      </c>
      <c r="Q6240" s="30">
        <f t="shared" si="1578"/>
        <v>96</v>
      </c>
      <c r="R6240" s="36" t="str">
        <f t="shared" si="1579"/>
        <v>08-Aug-2017</v>
      </c>
      <c r="S6240" s="37">
        <f t="shared" si="1570"/>
        <v>1023.3</v>
      </c>
    </row>
    <row r="6241" spans="1:19">
      <c r="A6241" s="30" t="s">
        <v>11490</v>
      </c>
      <c r="D6241" s="30" t="str">
        <f t="shared" si="1564"/>
        <v>118058</v>
      </c>
      <c r="E6241" s="30">
        <f t="shared" si="1568"/>
        <v>7</v>
      </c>
      <c r="F6241" s="30" t="str">
        <f t="shared" si="1565"/>
        <v>INF917K01EI0</v>
      </c>
      <c r="G6241" s="30">
        <f t="shared" si="1569"/>
        <v>20</v>
      </c>
      <c r="H6241" s="30" t="str">
        <f t="shared" si="1566"/>
        <v>-</v>
      </c>
      <c r="I6241" s="30">
        <f t="shared" si="1571"/>
        <v>22</v>
      </c>
      <c r="J6241" s="35" t="str">
        <f t="shared" si="1567"/>
        <v>L&amp;T Cash Fund - Regular Plan - Growth Option</v>
      </c>
      <c r="K6241" s="35">
        <f t="shared" si="1572"/>
        <v>67</v>
      </c>
      <c r="L6241" s="30" t="str">
        <f t="shared" si="1573"/>
        <v>1301.9629</v>
      </c>
      <c r="M6241" s="30">
        <f t="shared" si="1574"/>
        <v>77</v>
      </c>
      <c r="N6241" s="30" t="str">
        <f t="shared" si="1575"/>
        <v>1301.9629</v>
      </c>
      <c r="O6241" s="30">
        <f t="shared" si="1576"/>
        <v>87</v>
      </c>
      <c r="P6241" s="30" t="str">
        <f t="shared" si="1577"/>
        <v>1301.9629</v>
      </c>
      <c r="Q6241" s="30">
        <f t="shared" si="1578"/>
        <v>97</v>
      </c>
      <c r="R6241" s="36" t="str">
        <f t="shared" si="1579"/>
        <v>08-Aug-2017</v>
      </c>
      <c r="S6241" s="37">
        <f t="shared" si="1570"/>
        <v>1301.9629</v>
      </c>
    </row>
    <row r="6242" spans="1:19">
      <c r="A6242" s="30" t="s">
        <v>11491</v>
      </c>
      <c r="D6242" s="30" t="str">
        <f t="shared" si="1564"/>
        <v>118065</v>
      </c>
      <c r="E6242" s="30">
        <f t="shared" si="1568"/>
        <v>7</v>
      </c>
      <c r="F6242" s="30" t="str">
        <f t="shared" si="1565"/>
        <v>-</v>
      </c>
      <c r="G6242" s="30">
        <f t="shared" si="1569"/>
        <v>9</v>
      </c>
      <c r="H6242" s="30" t="str">
        <f t="shared" si="1566"/>
        <v>INF917K01EK6</v>
      </c>
      <c r="I6242" s="30">
        <f t="shared" si="1571"/>
        <v>22</v>
      </c>
      <c r="J6242" s="35" t="str">
        <f t="shared" si="1567"/>
        <v>L&amp;T Cash Fund - Regular Plan - Weekly Dividend Option</v>
      </c>
      <c r="K6242" s="35">
        <f t="shared" si="1572"/>
        <v>76</v>
      </c>
      <c r="L6242" s="30" t="str">
        <f t="shared" si="1573"/>
        <v>1000.1726</v>
      </c>
      <c r="M6242" s="30">
        <f t="shared" si="1574"/>
        <v>86</v>
      </c>
      <c r="N6242" s="30" t="str">
        <f t="shared" si="1575"/>
        <v>1000.1726</v>
      </c>
      <c r="O6242" s="30">
        <f t="shared" si="1576"/>
        <v>96</v>
      </c>
      <c r="P6242" s="30" t="str">
        <f t="shared" si="1577"/>
        <v>1000.1726</v>
      </c>
      <c r="Q6242" s="30">
        <f t="shared" si="1578"/>
        <v>106</v>
      </c>
      <c r="R6242" s="36" t="str">
        <f t="shared" si="1579"/>
        <v>08-Aug-2017</v>
      </c>
      <c r="S6242" s="37">
        <f t="shared" si="1570"/>
        <v>1000.1726</v>
      </c>
    </row>
    <row r="6243" spans="1:19">
      <c r="A6243" s="30" t="s">
        <v>460</v>
      </c>
      <c r="D6243" s="30" t="str">
        <f t="shared" si="1564"/>
        <v>129923</v>
      </c>
      <c r="E6243" s="30">
        <f t="shared" si="1568"/>
        <v>7</v>
      </c>
      <c r="F6243" s="30" t="str">
        <f t="shared" si="1565"/>
        <v>INF917K01QI4</v>
      </c>
      <c r="G6243" s="30">
        <f t="shared" si="1569"/>
        <v>20</v>
      </c>
      <c r="H6243" s="30" t="str">
        <f t="shared" si="1566"/>
        <v>-</v>
      </c>
      <c r="I6243" s="30">
        <f t="shared" si="1571"/>
        <v>22</v>
      </c>
      <c r="J6243" s="35" t="str">
        <f t="shared" si="1567"/>
        <v>L&amp;T Liquid Fund - Direct Plan - Bonus</v>
      </c>
      <c r="K6243" s="35">
        <f t="shared" si="1572"/>
        <v>60</v>
      </c>
      <c r="L6243" s="30" t="str">
        <f t="shared" si="1573"/>
        <v>1877.9353</v>
      </c>
      <c r="M6243" s="30">
        <f t="shared" si="1574"/>
        <v>70</v>
      </c>
      <c r="N6243" s="30" t="str">
        <f t="shared" si="1575"/>
        <v>1877.9353</v>
      </c>
      <c r="O6243" s="30">
        <f t="shared" si="1576"/>
        <v>80</v>
      </c>
      <c r="P6243" s="30" t="str">
        <f t="shared" si="1577"/>
        <v>1877.9353</v>
      </c>
      <c r="Q6243" s="30">
        <f t="shared" si="1578"/>
        <v>90</v>
      </c>
      <c r="R6243" s="36" t="str">
        <f t="shared" si="1579"/>
        <v>30-Dec-2014</v>
      </c>
      <c r="S6243" s="37">
        <f t="shared" si="1570"/>
        <v>1877.9353000000001</v>
      </c>
    </row>
    <row r="6244" spans="1:19">
      <c r="A6244" s="30" t="s">
        <v>11492</v>
      </c>
      <c r="D6244" s="30" t="str">
        <f t="shared" si="1564"/>
        <v>119791</v>
      </c>
      <c r="E6244" s="30">
        <f t="shared" si="1568"/>
        <v>7</v>
      </c>
      <c r="F6244" s="30" t="str">
        <f t="shared" si="1565"/>
        <v>INF917K01HG7</v>
      </c>
      <c r="G6244" s="30">
        <f t="shared" si="1569"/>
        <v>20</v>
      </c>
      <c r="H6244" s="30" t="str">
        <f t="shared" si="1566"/>
        <v>-</v>
      </c>
      <c r="I6244" s="30">
        <f t="shared" si="1571"/>
        <v>22</v>
      </c>
      <c r="J6244" s="35" t="str">
        <f t="shared" si="1567"/>
        <v>L&amp;T Liquid Fund - Direct Plan -Daily Dividend</v>
      </c>
      <c r="K6244" s="35">
        <f t="shared" si="1572"/>
        <v>68</v>
      </c>
      <c r="L6244" s="30" t="str">
        <f t="shared" si="1573"/>
        <v>1012.8887</v>
      </c>
      <c r="M6244" s="30">
        <f t="shared" si="1574"/>
        <v>78</v>
      </c>
      <c r="N6244" s="30" t="str">
        <f t="shared" si="1575"/>
        <v>1012.8887</v>
      </c>
      <c r="O6244" s="30">
        <f t="shared" si="1576"/>
        <v>88</v>
      </c>
      <c r="P6244" s="30" t="str">
        <f t="shared" si="1577"/>
        <v>1012.8887</v>
      </c>
      <c r="Q6244" s="30">
        <f t="shared" si="1578"/>
        <v>98</v>
      </c>
      <c r="R6244" s="36" t="str">
        <f t="shared" si="1579"/>
        <v>08-Aug-2017</v>
      </c>
      <c r="S6244" s="37">
        <f t="shared" si="1570"/>
        <v>1012.8887</v>
      </c>
    </row>
    <row r="6245" spans="1:19">
      <c r="A6245" s="30" t="s">
        <v>11493</v>
      </c>
      <c r="D6245" s="30" t="str">
        <f t="shared" si="1564"/>
        <v>119790</v>
      </c>
      <c r="E6245" s="30">
        <f t="shared" si="1568"/>
        <v>7</v>
      </c>
      <c r="F6245" s="30" t="str">
        <f t="shared" si="1565"/>
        <v>INF917K01HF9</v>
      </c>
      <c r="G6245" s="30">
        <f t="shared" si="1569"/>
        <v>20</v>
      </c>
      <c r="H6245" s="30" t="str">
        <f t="shared" si="1566"/>
        <v>-</v>
      </c>
      <c r="I6245" s="30">
        <f t="shared" si="1571"/>
        <v>22</v>
      </c>
      <c r="J6245" s="35" t="str">
        <f t="shared" si="1567"/>
        <v>L&amp;T Liquid Fund - Direct Plan -Growth</v>
      </c>
      <c r="K6245" s="35">
        <f t="shared" si="1572"/>
        <v>60</v>
      </c>
      <c r="L6245" s="30" t="str">
        <f t="shared" si="1573"/>
        <v>2282.89</v>
      </c>
      <c r="M6245" s="30">
        <f t="shared" si="1574"/>
        <v>68</v>
      </c>
      <c r="N6245" s="30" t="str">
        <f t="shared" si="1575"/>
        <v>2282.89</v>
      </c>
      <c r="O6245" s="30">
        <f t="shared" si="1576"/>
        <v>76</v>
      </c>
      <c r="P6245" s="30" t="str">
        <f t="shared" si="1577"/>
        <v>2282.89</v>
      </c>
      <c r="Q6245" s="30">
        <f t="shared" si="1578"/>
        <v>84</v>
      </c>
      <c r="R6245" s="36" t="str">
        <f t="shared" si="1579"/>
        <v>08-Aug-2017</v>
      </c>
      <c r="S6245" s="37">
        <f t="shared" si="1570"/>
        <v>2282.89</v>
      </c>
    </row>
    <row r="6246" spans="1:19">
      <c r="A6246" s="30" t="s">
        <v>11494</v>
      </c>
      <c r="D6246" s="30" t="str">
        <f t="shared" si="1564"/>
        <v>112458</v>
      </c>
      <c r="E6246" s="30">
        <f t="shared" si="1568"/>
        <v>7</v>
      </c>
      <c r="F6246" s="30" t="str">
        <f t="shared" si="1565"/>
        <v>INF917K01BK2</v>
      </c>
      <c r="G6246" s="30">
        <f t="shared" si="1569"/>
        <v>20</v>
      </c>
      <c r="H6246" s="30" t="str">
        <f t="shared" si="1566"/>
        <v>INF917K01JG3</v>
      </c>
      <c r="I6246" s="30">
        <f t="shared" si="1571"/>
        <v>33</v>
      </c>
      <c r="J6246" s="35" t="str">
        <f t="shared" si="1567"/>
        <v>L&amp;T Liquid Fund - Regular Plan - Weekly Dividend</v>
      </c>
      <c r="K6246" s="35">
        <f t="shared" si="1572"/>
        <v>82</v>
      </c>
      <c r="L6246" s="30" t="str">
        <f t="shared" si="1573"/>
        <v>1001.8095</v>
      </c>
      <c r="M6246" s="30">
        <f t="shared" si="1574"/>
        <v>92</v>
      </c>
      <c r="N6246" s="30" t="str">
        <f t="shared" si="1575"/>
        <v>1001.8095</v>
      </c>
      <c r="O6246" s="30">
        <f t="shared" si="1576"/>
        <v>102</v>
      </c>
      <c r="P6246" s="30" t="str">
        <f t="shared" si="1577"/>
        <v>1001.8095</v>
      </c>
      <c r="Q6246" s="30">
        <f t="shared" si="1578"/>
        <v>112</v>
      </c>
      <c r="R6246" s="36" t="str">
        <f t="shared" si="1579"/>
        <v>08-Aug-2017</v>
      </c>
      <c r="S6246" s="37">
        <f t="shared" si="1570"/>
        <v>1001.8095</v>
      </c>
    </row>
    <row r="6247" spans="1:19">
      <c r="A6247" s="30" t="s">
        <v>11495</v>
      </c>
      <c r="D6247" s="30" t="str">
        <f t="shared" si="1564"/>
        <v>122235</v>
      </c>
      <c r="E6247" s="30">
        <f t="shared" si="1568"/>
        <v>7</v>
      </c>
      <c r="F6247" s="30" t="str">
        <f t="shared" si="1565"/>
        <v>-</v>
      </c>
      <c r="G6247" s="30">
        <f t="shared" si="1569"/>
        <v>9</v>
      </c>
      <c r="H6247" s="30" t="str">
        <f t="shared" si="1566"/>
        <v>INF917K01HE2</v>
      </c>
      <c r="I6247" s="30">
        <f t="shared" si="1571"/>
        <v>22</v>
      </c>
      <c r="J6247" s="35" t="str">
        <f t="shared" si="1567"/>
        <v>L&amp;T Liquid Fund -Direct Plan-Weekly Dividend</v>
      </c>
      <c r="K6247" s="35">
        <f t="shared" si="1572"/>
        <v>67</v>
      </c>
      <c r="L6247" s="30" t="str">
        <f t="shared" si="1573"/>
        <v>1000.6263</v>
      </c>
      <c r="M6247" s="30">
        <f t="shared" si="1574"/>
        <v>77</v>
      </c>
      <c r="N6247" s="30" t="str">
        <f t="shared" si="1575"/>
        <v>1000.6263</v>
      </c>
      <c r="O6247" s="30">
        <f t="shared" si="1576"/>
        <v>87</v>
      </c>
      <c r="P6247" s="30" t="str">
        <f t="shared" si="1577"/>
        <v>1000.6263</v>
      </c>
      <c r="Q6247" s="30">
        <f t="shared" si="1578"/>
        <v>97</v>
      </c>
      <c r="R6247" s="36" t="str">
        <f t="shared" si="1579"/>
        <v>08-Aug-2017</v>
      </c>
      <c r="S6247" s="37">
        <f t="shared" si="1570"/>
        <v>1000.6263</v>
      </c>
    </row>
    <row r="6248" spans="1:19">
      <c r="A6248" s="30" t="s">
        <v>11496</v>
      </c>
      <c r="D6248" s="30" t="str">
        <f t="shared" si="1564"/>
        <v>129924</v>
      </c>
      <c r="E6248" s="30">
        <f t="shared" si="1568"/>
        <v>7</v>
      </c>
      <c r="F6248" s="30" t="str">
        <f t="shared" si="1565"/>
        <v>INF917K01QH6</v>
      </c>
      <c r="G6248" s="30">
        <f t="shared" si="1569"/>
        <v>20</v>
      </c>
      <c r="H6248" s="30" t="str">
        <f t="shared" si="1566"/>
        <v>-</v>
      </c>
      <c r="I6248" s="30">
        <f t="shared" si="1571"/>
        <v>22</v>
      </c>
      <c r="J6248" s="35" t="str">
        <f t="shared" si="1567"/>
        <v>L&amp;T Liquid Fund -Regular Plan - Bonus</v>
      </c>
      <c r="K6248" s="35">
        <f t="shared" si="1572"/>
        <v>60</v>
      </c>
      <c r="L6248" s="30" t="str">
        <f t="shared" si="1573"/>
        <v>2277.1337</v>
      </c>
      <c r="M6248" s="30">
        <f t="shared" si="1574"/>
        <v>70</v>
      </c>
      <c r="N6248" s="30" t="str">
        <f t="shared" si="1575"/>
        <v>2277.1337</v>
      </c>
      <c r="O6248" s="30">
        <f t="shared" si="1576"/>
        <v>80</v>
      </c>
      <c r="P6248" s="30" t="str">
        <f t="shared" si="1577"/>
        <v>2277.1337</v>
      </c>
      <c r="Q6248" s="30">
        <f t="shared" si="1578"/>
        <v>90</v>
      </c>
      <c r="R6248" s="36" t="str">
        <f t="shared" si="1579"/>
        <v>08-Aug-2017</v>
      </c>
      <c r="S6248" s="37">
        <f t="shared" si="1570"/>
        <v>2277.1336999999999</v>
      </c>
    </row>
    <row r="6249" spans="1:19">
      <c r="A6249" s="30" t="s">
        <v>11497</v>
      </c>
      <c r="D6249" s="30" t="str">
        <f t="shared" si="1564"/>
        <v>112445</v>
      </c>
      <c r="E6249" s="30">
        <f t="shared" si="1568"/>
        <v>7</v>
      </c>
      <c r="F6249" s="30" t="str">
        <f t="shared" si="1565"/>
        <v>INF917K01JB4</v>
      </c>
      <c r="G6249" s="30">
        <f t="shared" si="1569"/>
        <v>20</v>
      </c>
      <c r="H6249" s="30" t="str">
        <f t="shared" si="1566"/>
        <v>-</v>
      </c>
      <c r="I6249" s="30">
        <f t="shared" si="1571"/>
        <v>22</v>
      </c>
      <c r="J6249" s="35" t="str">
        <f t="shared" si="1567"/>
        <v>L&amp;T Liquid Fund -Regular Plan - Daily Div Reinvt</v>
      </c>
      <c r="K6249" s="35">
        <f t="shared" si="1572"/>
        <v>71</v>
      </c>
      <c r="L6249" s="30" t="str">
        <f t="shared" si="1573"/>
        <v>1011.7794</v>
      </c>
      <c r="M6249" s="30">
        <f t="shared" si="1574"/>
        <v>81</v>
      </c>
      <c r="N6249" s="30" t="str">
        <f t="shared" si="1575"/>
        <v>1011.7794</v>
      </c>
      <c r="O6249" s="30">
        <f t="shared" si="1576"/>
        <v>91</v>
      </c>
      <c r="P6249" s="30" t="str">
        <f t="shared" si="1577"/>
        <v>1011.7794</v>
      </c>
      <c r="Q6249" s="30">
        <f t="shared" si="1578"/>
        <v>101</v>
      </c>
      <c r="R6249" s="36" t="str">
        <f t="shared" si="1579"/>
        <v>08-Aug-2017</v>
      </c>
      <c r="S6249" s="37">
        <f t="shared" si="1570"/>
        <v>1011.7794</v>
      </c>
    </row>
    <row r="6250" spans="1:19">
      <c r="A6250" s="30" t="s">
        <v>11498</v>
      </c>
      <c r="D6250" s="30" t="str">
        <f t="shared" si="1564"/>
        <v>112457</v>
      </c>
      <c r="E6250" s="30">
        <f t="shared" si="1568"/>
        <v>7</v>
      </c>
      <c r="F6250" s="30" t="str">
        <f t="shared" si="1565"/>
        <v>INF917K01JH1</v>
      </c>
      <c r="G6250" s="30">
        <f t="shared" si="1569"/>
        <v>20</v>
      </c>
      <c r="H6250" s="30" t="str">
        <f t="shared" si="1566"/>
        <v>-</v>
      </c>
      <c r="I6250" s="30">
        <f t="shared" si="1571"/>
        <v>22</v>
      </c>
      <c r="J6250" s="35" t="str">
        <f t="shared" si="1567"/>
        <v>L&amp;T Liquid Fund -Regular Plan - Growth</v>
      </c>
      <c r="K6250" s="35">
        <f t="shared" si="1572"/>
        <v>61</v>
      </c>
      <c r="L6250" s="30" t="str">
        <f t="shared" si="1573"/>
        <v>2277.0073</v>
      </c>
      <c r="M6250" s="30">
        <f t="shared" si="1574"/>
        <v>71</v>
      </c>
      <c r="N6250" s="30" t="str">
        <f t="shared" si="1575"/>
        <v>2277.0073</v>
      </c>
      <c r="O6250" s="30">
        <f t="shared" si="1576"/>
        <v>81</v>
      </c>
      <c r="P6250" s="30" t="str">
        <f t="shared" si="1577"/>
        <v>2277.0073</v>
      </c>
      <c r="Q6250" s="30">
        <f t="shared" si="1578"/>
        <v>91</v>
      </c>
      <c r="R6250" s="36" t="str">
        <f t="shared" si="1579"/>
        <v>08-Aug-2017</v>
      </c>
      <c r="S6250" s="37">
        <f t="shared" si="1570"/>
        <v>2277.0073000000002</v>
      </c>
    </row>
    <row r="6251" spans="1:19">
      <c r="A6251" s="30" t="s">
        <v>461</v>
      </c>
      <c r="D6251" s="30" t="str">
        <f t="shared" si="1564"/>
        <v>112456</v>
      </c>
      <c r="E6251" s="30">
        <f t="shared" si="1568"/>
        <v>7</v>
      </c>
      <c r="F6251" s="30" t="str">
        <f t="shared" si="1565"/>
        <v>INF917K01BJ4</v>
      </c>
      <c r="G6251" s="30">
        <f t="shared" si="1569"/>
        <v>20</v>
      </c>
      <c r="H6251" s="30" t="str">
        <f t="shared" si="1566"/>
        <v>-</v>
      </c>
      <c r="I6251" s="30">
        <f t="shared" si="1571"/>
        <v>22</v>
      </c>
      <c r="J6251" s="35" t="str">
        <f t="shared" si="1567"/>
        <v>L&amp;T Liquid Fund-Cum -Institutional Plus</v>
      </c>
      <c r="K6251" s="35">
        <f t="shared" si="1572"/>
        <v>62</v>
      </c>
      <c r="L6251" s="30" t="str">
        <f t="shared" si="1573"/>
        <v>2881.1854</v>
      </c>
      <c r="M6251" s="30">
        <f t="shared" si="1574"/>
        <v>72</v>
      </c>
      <c r="N6251" s="30" t="str">
        <f t="shared" si="1575"/>
        <v>2881.1854</v>
      </c>
      <c r="O6251" s="30">
        <f t="shared" si="1576"/>
        <v>82</v>
      </c>
      <c r="P6251" s="30" t="str">
        <f t="shared" si="1577"/>
        <v>2881.1854</v>
      </c>
      <c r="Q6251" s="30">
        <f t="shared" si="1578"/>
        <v>92</v>
      </c>
      <c r="R6251" s="36" t="str">
        <f t="shared" si="1579"/>
        <v>27-Aug-2015</v>
      </c>
      <c r="S6251" s="37">
        <f t="shared" si="1570"/>
        <v>2881.1853999999998</v>
      </c>
    </row>
    <row r="6252" spans="1:19">
      <c r="A6252" s="30" t="s">
        <v>6040</v>
      </c>
      <c r="D6252" s="30" t="str">
        <f t="shared" si="1564"/>
        <v>112442</v>
      </c>
      <c r="E6252" s="30">
        <f t="shared" si="1568"/>
        <v>7</v>
      </c>
      <c r="F6252" s="30" t="str">
        <f t="shared" si="1565"/>
        <v>INF917K01BF2</v>
      </c>
      <c r="G6252" s="30">
        <f t="shared" si="1569"/>
        <v>20</v>
      </c>
      <c r="H6252" s="30" t="str">
        <f t="shared" si="1566"/>
        <v>-</v>
      </c>
      <c r="I6252" s="30">
        <f t="shared" si="1571"/>
        <v>22</v>
      </c>
      <c r="J6252" s="35" t="str">
        <f t="shared" si="1567"/>
        <v>L&amp;T Liquid Fund-Regular Cumulative</v>
      </c>
      <c r="K6252" s="35">
        <f t="shared" si="1572"/>
        <v>57</v>
      </c>
      <c r="L6252" s="30" t="str">
        <f t="shared" si="1573"/>
        <v>3025.2376</v>
      </c>
      <c r="M6252" s="30">
        <f t="shared" si="1574"/>
        <v>67</v>
      </c>
      <c r="N6252" s="30" t="str">
        <f t="shared" si="1575"/>
        <v>3025.2376</v>
      </c>
      <c r="O6252" s="30">
        <f t="shared" si="1576"/>
        <v>77</v>
      </c>
      <c r="P6252" s="30" t="str">
        <f t="shared" si="1577"/>
        <v>3025.2376</v>
      </c>
      <c r="Q6252" s="30">
        <f t="shared" si="1578"/>
        <v>87</v>
      </c>
      <c r="R6252" s="36" t="str">
        <f t="shared" si="1579"/>
        <v>14-Nov-2016</v>
      </c>
      <c r="S6252" s="37">
        <f t="shared" si="1570"/>
        <v>3025.2375999999999</v>
      </c>
    </row>
    <row r="6253" spans="1:19">
      <c r="A6253" s="30" t="s">
        <v>97</v>
      </c>
      <c r="D6253" s="30" t="str">
        <f t="shared" si="1564"/>
        <v/>
      </c>
      <c r="E6253" s="30" t="str">
        <f t="shared" si="1568"/>
        <v/>
      </c>
      <c r="F6253" s="30" t="str">
        <f t="shared" si="1565"/>
        <v xml:space="preserve"> </v>
      </c>
      <c r="G6253" s="30" t="str">
        <f t="shared" si="1569"/>
        <v/>
      </c>
      <c r="H6253" s="30" t="str">
        <f t="shared" si="1566"/>
        <v/>
      </c>
      <c r="I6253" s="30" t="str">
        <f t="shared" si="1571"/>
        <v/>
      </c>
      <c r="J6253" s="35" t="str">
        <f t="shared" si="1567"/>
        <v/>
      </c>
      <c r="K6253" s="35" t="str">
        <f t="shared" si="1572"/>
        <v/>
      </c>
      <c r="L6253" s="30" t="str">
        <f t="shared" si="1573"/>
        <v/>
      </c>
      <c r="M6253" s="30" t="str">
        <f t="shared" si="1574"/>
        <v/>
      </c>
      <c r="N6253" s="30" t="str">
        <f t="shared" si="1575"/>
        <v/>
      </c>
      <c r="O6253" s="30" t="str">
        <f t="shared" si="1576"/>
        <v/>
      </c>
      <c r="P6253" s="30" t="str">
        <f t="shared" si="1577"/>
        <v/>
      </c>
      <c r="Q6253" s="30" t="str">
        <f t="shared" si="1578"/>
        <v/>
      </c>
      <c r="R6253" s="36" t="str">
        <f t="shared" si="1579"/>
        <v/>
      </c>
      <c r="S6253" s="37" t="str">
        <f t="shared" si="1570"/>
        <v/>
      </c>
    </row>
    <row r="6254" spans="1:19">
      <c r="A6254" s="30" t="s">
        <v>111</v>
      </c>
      <c r="D6254" s="30" t="str">
        <f t="shared" si="1564"/>
        <v/>
      </c>
      <c r="E6254" s="30" t="str">
        <f t="shared" si="1568"/>
        <v/>
      </c>
      <c r="F6254" s="30" t="str">
        <f t="shared" si="1565"/>
        <v>LIC Mutual Fund</v>
      </c>
      <c r="G6254" s="30" t="str">
        <f t="shared" si="1569"/>
        <v/>
      </c>
      <c r="H6254" s="30" t="str">
        <f t="shared" si="1566"/>
        <v/>
      </c>
      <c r="I6254" s="30" t="str">
        <f t="shared" si="1571"/>
        <v/>
      </c>
      <c r="J6254" s="35" t="str">
        <f t="shared" si="1567"/>
        <v/>
      </c>
      <c r="K6254" s="35" t="str">
        <f t="shared" si="1572"/>
        <v/>
      </c>
      <c r="L6254" s="30" t="str">
        <f t="shared" si="1573"/>
        <v/>
      </c>
      <c r="M6254" s="30" t="str">
        <f t="shared" si="1574"/>
        <v/>
      </c>
      <c r="N6254" s="30" t="str">
        <f t="shared" si="1575"/>
        <v/>
      </c>
      <c r="O6254" s="30" t="str">
        <f t="shared" si="1576"/>
        <v/>
      </c>
      <c r="P6254" s="30" t="str">
        <f t="shared" si="1577"/>
        <v/>
      </c>
      <c r="Q6254" s="30" t="str">
        <f t="shared" si="1578"/>
        <v/>
      </c>
      <c r="R6254" s="36" t="str">
        <f t="shared" si="1579"/>
        <v/>
      </c>
      <c r="S6254" s="37" t="str">
        <f t="shared" si="1570"/>
        <v/>
      </c>
    </row>
    <row r="6255" spans="1:19">
      <c r="A6255" s="30" t="s">
        <v>97</v>
      </c>
      <c r="D6255" s="30" t="str">
        <f t="shared" si="1564"/>
        <v/>
      </c>
      <c r="E6255" s="30" t="str">
        <f t="shared" si="1568"/>
        <v/>
      </c>
      <c r="F6255" s="30" t="str">
        <f t="shared" si="1565"/>
        <v xml:space="preserve"> </v>
      </c>
      <c r="G6255" s="30" t="str">
        <f t="shared" si="1569"/>
        <v/>
      </c>
      <c r="H6255" s="30" t="str">
        <f t="shared" si="1566"/>
        <v/>
      </c>
      <c r="I6255" s="30" t="str">
        <f t="shared" si="1571"/>
        <v/>
      </c>
      <c r="J6255" s="35" t="str">
        <f t="shared" si="1567"/>
        <v/>
      </c>
      <c r="K6255" s="35" t="str">
        <f t="shared" si="1572"/>
        <v/>
      </c>
      <c r="L6255" s="30" t="str">
        <f t="shared" si="1573"/>
        <v/>
      </c>
      <c r="M6255" s="30" t="str">
        <f t="shared" si="1574"/>
        <v/>
      </c>
      <c r="N6255" s="30" t="str">
        <f t="shared" si="1575"/>
        <v/>
      </c>
      <c r="O6255" s="30" t="str">
        <f t="shared" si="1576"/>
        <v/>
      </c>
      <c r="P6255" s="30" t="str">
        <f t="shared" si="1577"/>
        <v/>
      </c>
      <c r="Q6255" s="30" t="str">
        <f t="shared" si="1578"/>
        <v/>
      </c>
      <c r="R6255" s="36" t="str">
        <f t="shared" si="1579"/>
        <v/>
      </c>
      <c r="S6255" s="37" t="str">
        <f t="shared" si="1570"/>
        <v/>
      </c>
    </row>
    <row r="6256" spans="1:19">
      <c r="A6256" s="30" t="s">
        <v>11499</v>
      </c>
      <c r="D6256" s="30" t="str">
        <f t="shared" si="1564"/>
        <v>120248</v>
      </c>
      <c r="E6256" s="30">
        <f t="shared" si="1568"/>
        <v>7</v>
      </c>
      <c r="F6256" s="30" t="str">
        <f t="shared" si="1565"/>
        <v>INF767K01DL5</v>
      </c>
      <c r="G6256" s="30">
        <f t="shared" si="1569"/>
        <v>20</v>
      </c>
      <c r="H6256" s="30" t="str">
        <f t="shared" si="1566"/>
        <v>INF767K01DM3</v>
      </c>
      <c r="I6256" s="30">
        <f t="shared" si="1571"/>
        <v>33</v>
      </c>
      <c r="J6256" s="35" t="str">
        <f t="shared" si="1567"/>
        <v>LIC MF Liquid Fund-Direct Plan Dividend Option</v>
      </c>
      <c r="K6256" s="35">
        <f t="shared" si="1572"/>
        <v>80</v>
      </c>
      <c r="L6256" s="30" t="str">
        <f t="shared" si="1573"/>
        <v>1098.0000</v>
      </c>
      <c r="M6256" s="30">
        <f t="shared" si="1574"/>
        <v>90</v>
      </c>
      <c r="N6256" s="30" t="str">
        <f t="shared" si="1575"/>
        <v>1098.0000</v>
      </c>
      <c r="O6256" s="30">
        <f t="shared" si="1576"/>
        <v>100</v>
      </c>
      <c r="P6256" s="30" t="str">
        <f t="shared" si="1577"/>
        <v>1098.0000</v>
      </c>
      <c r="Q6256" s="30">
        <f t="shared" si="1578"/>
        <v>110</v>
      </c>
      <c r="R6256" s="36" t="str">
        <f t="shared" si="1579"/>
        <v>08-Aug-2017</v>
      </c>
      <c r="S6256" s="37">
        <f t="shared" si="1570"/>
        <v>1098</v>
      </c>
    </row>
    <row r="6257" spans="1:19">
      <c r="A6257" s="30" t="s">
        <v>11500</v>
      </c>
      <c r="D6257" s="30" t="str">
        <f t="shared" si="1564"/>
        <v>120249</v>
      </c>
      <c r="E6257" s="30">
        <f t="shared" si="1568"/>
        <v>7</v>
      </c>
      <c r="F6257" s="30" t="str">
        <f t="shared" si="1565"/>
        <v>INF767K01DN1</v>
      </c>
      <c r="G6257" s="30">
        <f t="shared" si="1569"/>
        <v>20</v>
      </c>
      <c r="H6257" s="30" t="str">
        <f t="shared" si="1566"/>
        <v>-</v>
      </c>
      <c r="I6257" s="30">
        <f t="shared" si="1571"/>
        <v>22</v>
      </c>
      <c r="J6257" s="35" t="str">
        <f t="shared" si="1567"/>
        <v>LIC MF Liquid Fund-Direct Plan-Growth Option</v>
      </c>
      <c r="K6257" s="35">
        <f t="shared" si="1572"/>
        <v>67</v>
      </c>
      <c r="L6257" s="30" t="str">
        <f t="shared" si="1573"/>
        <v>3018.9405</v>
      </c>
      <c r="M6257" s="30">
        <f t="shared" si="1574"/>
        <v>77</v>
      </c>
      <c r="N6257" s="30" t="str">
        <f t="shared" si="1575"/>
        <v>3018.9405</v>
      </c>
      <c r="O6257" s="30">
        <f t="shared" si="1576"/>
        <v>87</v>
      </c>
      <c r="P6257" s="30" t="str">
        <f t="shared" si="1577"/>
        <v>3018.9405</v>
      </c>
      <c r="Q6257" s="30">
        <f t="shared" si="1578"/>
        <v>97</v>
      </c>
      <c r="R6257" s="36" t="str">
        <f t="shared" si="1579"/>
        <v>08-Aug-2017</v>
      </c>
      <c r="S6257" s="37">
        <f t="shared" si="1570"/>
        <v>3018.9405000000002</v>
      </c>
    </row>
    <row r="6258" spans="1:19">
      <c r="A6258" s="30" t="s">
        <v>11501</v>
      </c>
      <c r="D6258" s="30" t="str">
        <f t="shared" si="1564"/>
        <v>101184</v>
      </c>
      <c r="E6258" s="30">
        <f t="shared" si="1568"/>
        <v>7</v>
      </c>
      <c r="F6258" s="30" t="str">
        <f t="shared" si="1565"/>
        <v>INF767K01IQ3</v>
      </c>
      <c r="G6258" s="30">
        <f t="shared" si="1569"/>
        <v>20</v>
      </c>
      <c r="H6258" s="30" t="str">
        <f t="shared" si="1566"/>
        <v>INF767K01IR1</v>
      </c>
      <c r="I6258" s="30">
        <f t="shared" si="1571"/>
        <v>33</v>
      </c>
      <c r="J6258" s="35" t="str">
        <f t="shared" si="1567"/>
        <v>LIC MF Liquid Fund-Dividend</v>
      </c>
      <c r="K6258" s="35">
        <f t="shared" si="1572"/>
        <v>61</v>
      </c>
      <c r="L6258" s="30" t="str">
        <f t="shared" si="1573"/>
        <v>1098.0000</v>
      </c>
      <c r="M6258" s="30">
        <f t="shared" si="1574"/>
        <v>71</v>
      </c>
      <c r="N6258" s="30" t="str">
        <f t="shared" si="1575"/>
        <v>1098.0000</v>
      </c>
      <c r="O6258" s="30">
        <f t="shared" si="1576"/>
        <v>81</v>
      </c>
      <c r="P6258" s="30" t="str">
        <f t="shared" si="1577"/>
        <v>1098.0000</v>
      </c>
      <c r="Q6258" s="30">
        <f t="shared" si="1578"/>
        <v>91</v>
      </c>
      <c r="R6258" s="36" t="str">
        <f t="shared" si="1579"/>
        <v>08-Aug-2017</v>
      </c>
      <c r="S6258" s="37">
        <f t="shared" si="1570"/>
        <v>1098</v>
      </c>
    </row>
    <row r="6259" spans="1:19">
      <c r="A6259" s="30" t="s">
        <v>11502</v>
      </c>
      <c r="D6259" s="30" t="str">
        <f t="shared" si="1564"/>
        <v>101185</v>
      </c>
      <c r="E6259" s="30">
        <f t="shared" si="1568"/>
        <v>7</v>
      </c>
      <c r="F6259" s="30" t="str">
        <f t="shared" si="1565"/>
        <v>INF767K01IS9</v>
      </c>
      <c r="G6259" s="30">
        <f t="shared" si="1569"/>
        <v>20</v>
      </c>
      <c r="H6259" s="30" t="str">
        <f t="shared" si="1566"/>
        <v>-</v>
      </c>
      <c r="I6259" s="30">
        <f t="shared" si="1571"/>
        <v>22</v>
      </c>
      <c r="J6259" s="35" t="str">
        <f t="shared" si="1567"/>
        <v>LIC MF Liquid Fund-Growth</v>
      </c>
      <c r="K6259" s="35">
        <f t="shared" si="1572"/>
        <v>48</v>
      </c>
      <c r="L6259" s="30" t="str">
        <f t="shared" si="1573"/>
        <v>3006.5784</v>
      </c>
      <c r="M6259" s="30">
        <f t="shared" si="1574"/>
        <v>58</v>
      </c>
      <c r="N6259" s="30" t="str">
        <f t="shared" si="1575"/>
        <v>3006.5784</v>
      </c>
      <c r="O6259" s="30">
        <f t="shared" si="1576"/>
        <v>68</v>
      </c>
      <c r="P6259" s="30" t="str">
        <f t="shared" si="1577"/>
        <v>3006.5784</v>
      </c>
      <c r="Q6259" s="30">
        <f t="shared" si="1578"/>
        <v>78</v>
      </c>
      <c r="R6259" s="36" t="str">
        <f t="shared" si="1579"/>
        <v>08-Aug-2017</v>
      </c>
      <c r="S6259" s="37">
        <f t="shared" si="1570"/>
        <v>3006.5783999999999</v>
      </c>
    </row>
    <row r="6260" spans="1:19">
      <c r="A6260" s="30" t="s">
        <v>97</v>
      </c>
      <c r="D6260" s="30" t="str">
        <f t="shared" si="1564"/>
        <v/>
      </c>
      <c r="E6260" s="30" t="str">
        <f t="shared" si="1568"/>
        <v/>
      </c>
      <c r="F6260" s="30" t="str">
        <f t="shared" si="1565"/>
        <v xml:space="preserve"> </v>
      </c>
      <c r="G6260" s="30" t="str">
        <f t="shared" si="1569"/>
        <v/>
      </c>
      <c r="H6260" s="30" t="str">
        <f t="shared" si="1566"/>
        <v/>
      </c>
      <c r="I6260" s="30" t="str">
        <f t="shared" si="1571"/>
        <v/>
      </c>
      <c r="J6260" s="35" t="str">
        <f t="shared" si="1567"/>
        <v/>
      </c>
      <c r="K6260" s="35" t="str">
        <f t="shared" si="1572"/>
        <v/>
      </c>
      <c r="L6260" s="30" t="str">
        <f t="shared" si="1573"/>
        <v/>
      </c>
      <c r="M6260" s="30" t="str">
        <f t="shared" si="1574"/>
        <v/>
      </c>
      <c r="N6260" s="30" t="str">
        <f t="shared" si="1575"/>
        <v/>
      </c>
      <c r="O6260" s="30" t="str">
        <f t="shared" si="1576"/>
        <v/>
      </c>
      <c r="P6260" s="30" t="str">
        <f t="shared" si="1577"/>
        <v/>
      </c>
      <c r="Q6260" s="30" t="str">
        <f t="shared" si="1578"/>
        <v/>
      </c>
      <c r="R6260" s="36" t="str">
        <f t="shared" si="1579"/>
        <v/>
      </c>
      <c r="S6260" s="37" t="str">
        <f t="shared" si="1570"/>
        <v/>
      </c>
    </row>
    <row r="6261" spans="1:19">
      <c r="A6261" s="30" t="s">
        <v>462</v>
      </c>
      <c r="D6261" s="30" t="str">
        <f t="shared" si="1564"/>
        <v/>
      </c>
      <c r="E6261" s="30" t="str">
        <f t="shared" si="1568"/>
        <v/>
      </c>
      <c r="F6261" s="30" t="str">
        <f t="shared" si="1565"/>
        <v>Mahindra Mutual Fund</v>
      </c>
      <c r="G6261" s="30" t="str">
        <f t="shared" si="1569"/>
        <v/>
      </c>
      <c r="H6261" s="30" t="str">
        <f t="shared" si="1566"/>
        <v/>
      </c>
      <c r="I6261" s="30" t="str">
        <f t="shared" si="1571"/>
        <v/>
      </c>
      <c r="J6261" s="35" t="str">
        <f t="shared" si="1567"/>
        <v/>
      </c>
      <c r="K6261" s="35" t="str">
        <f t="shared" si="1572"/>
        <v/>
      </c>
      <c r="L6261" s="30" t="str">
        <f t="shared" si="1573"/>
        <v/>
      </c>
      <c r="M6261" s="30" t="str">
        <f t="shared" si="1574"/>
        <v/>
      </c>
      <c r="N6261" s="30" t="str">
        <f t="shared" si="1575"/>
        <v/>
      </c>
      <c r="O6261" s="30" t="str">
        <f t="shared" si="1576"/>
        <v/>
      </c>
      <c r="P6261" s="30" t="str">
        <f t="shared" si="1577"/>
        <v/>
      </c>
      <c r="Q6261" s="30" t="str">
        <f t="shared" si="1578"/>
        <v/>
      </c>
      <c r="R6261" s="36" t="str">
        <f t="shared" si="1579"/>
        <v/>
      </c>
      <c r="S6261" s="37" t="str">
        <f t="shared" si="1570"/>
        <v/>
      </c>
    </row>
    <row r="6262" spans="1:19">
      <c r="A6262" s="30" t="s">
        <v>97</v>
      </c>
      <c r="D6262" s="30" t="str">
        <f t="shared" si="1564"/>
        <v/>
      </c>
      <c r="E6262" s="30" t="str">
        <f t="shared" si="1568"/>
        <v/>
      </c>
      <c r="F6262" s="30" t="str">
        <f t="shared" si="1565"/>
        <v xml:space="preserve"> </v>
      </c>
      <c r="G6262" s="30" t="str">
        <f t="shared" si="1569"/>
        <v/>
      </c>
      <c r="H6262" s="30" t="str">
        <f t="shared" si="1566"/>
        <v/>
      </c>
      <c r="I6262" s="30" t="str">
        <f t="shared" si="1571"/>
        <v/>
      </c>
      <c r="J6262" s="35" t="str">
        <f t="shared" si="1567"/>
        <v/>
      </c>
      <c r="K6262" s="35" t="str">
        <f t="shared" si="1572"/>
        <v/>
      </c>
      <c r="L6262" s="30" t="str">
        <f t="shared" si="1573"/>
        <v/>
      </c>
      <c r="M6262" s="30" t="str">
        <f t="shared" si="1574"/>
        <v/>
      </c>
      <c r="N6262" s="30" t="str">
        <f t="shared" si="1575"/>
        <v/>
      </c>
      <c r="O6262" s="30" t="str">
        <f t="shared" si="1576"/>
        <v/>
      </c>
      <c r="P6262" s="30" t="str">
        <f t="shared" si="1577"/>
        <v/>
      </c>
      <c r="Q6262" s="30" t="str">
        <f t="shared" si="1578"/>
        <v/>
      </c>
      <c r="R6262" s="36" t="str">
        <f t="shared" si="1579"/>
        <v/>
      </c>
      <c r="S6262" s="37" t="str">
        <f t="shared" si="1570"/>
        <v/>
      </c>
    </row>
    <row r="6263" spans="1:19" ht="26">
      <c r="A6263" s="30" t="s">
        <v>11503</v>
      </c>
      <c r="D6263" s="30" t="str">
        <f t="shared" si="1564"/>
        <v>139535</v>
      </c>
      <c r="E6263" s="30">
        <f t="shared" si="1568"/>
        <v>7</v>
      </c>
      <c r="F6263" s="30" t="str">
        <f t="shared" si="1565"/>
        <v>-</v>
      </c>
      <c r="G6263" s="30">
        <f t="shared" si="1569"/>
        <v>9</v>
      </c>
      <c r="H6263" s="30" t="str">
        <f t="shared" si="1566"/>
        <v>INF174V01051</v>
      </c>
      <c r="I6263" s="30">
        <f t="shared" si="1571"/>
        <v>22</v>
      </c>
      <c r="J6263" s="35" t="str">
        <f t="shared" si="1567"/>
        <v>Mahindra Liquid Fund - Direct Plan - Daily Dividend Reinvestment</v>
      </c>
      <c r="K6263" s="35">
        <f t="shared" si="1572"/>
        <v>87</v>
      </c>
      <c r="L6263" s="30" t="str">
        <f t="shared" si="1573"/>
        <v>1000.1594</v>
      </c>
      <c r="M6263" s="30">
        <f t="shared" si="1574"/>
        <v>97</v>
      </c>
      <c r="N6263" s="30" t="str">
        <f t="shared" si="1575"/>
        <v>1000.1594</v>
      </c>
      <c r="O6263" s="30">
        <f t="shared" si="1576"/>
        <v>107</v>
      </c>
      <c r="P6263" s="30" t="str">
        <f t="shared" si="1577"/>
        <v>1000.1594</v>
      </c>
      <c r="Q6263" s="30">
        <f t="shared" si="1578"/>
        <v>117</v>
      </c>
      <c r="R6263" s="36" t="str">
        <f t="shared" si="1579"/>
        <v>08-Aug-2017</v>
      </c>
      <c r="S6263" s="37">
        <f t="shared" si="1570"/>
        <v>1000.1594</v>
      </c>
    </row>
    <row r="6264" spans="1:19" ht="26">
      <c r="A6264" s="30" t="s">
        <v>11504</v>
      </c>
      <c r="D6264" s="30" t="str">
        <f t="shared" si="1564"/>
        <v>139536</v>
      </c>
      <c r="E6264" s="30">
        <f t="shared" si="1568"/>
        <v>7</v>
      </c>
      <c r="F6264" s="30" t="str">
        <f t="shared" si="1565"/>
        <v>-</v>
      </c>
      <c r="G6264" s="30">
        <f t="shared" si="1569"/>
        <v>9</v>
      </c>
      <c r="H6264" s="30" t="str">
        <f t="shared" si="1566"/>
        <v>INF174V01069</v>
      </c>
      <c r="I6264" s="30">
        <f t="shared" si="1571"/>
        <v>22</v>
      </c>
      <c r="J6264" s="35" t="str">
        <f t="shared" si="1567"/>
        <v>Mahindra Liquid Fund - Direct Plan - Weekly Dividend Reinvestment</v>
      </c>
      <c r="K6264" s="35">
        <f t="shared" si="1572"/>
        <v>88</v>
      </c>
      <c r="L6264" s="30" t="str">
        <f t="shared" si="1573"/>
        <v>1003.9100</v>
      </c>
      <c r="M6264" s="30">
        <f t="shared" si="1574"/>
        <v>98</v>
      </c>
      <c r="N6264" s="30" t="str">
        <f t="shared" si="1575"/>
        <v>1003.9100</v>
      </c>
      <c r="O6264" s="30">
        <f t="shared" si="1576"/>
        <v>108</v>
      </c>
      <c r="P6264" s="30" t="str">
        <f t="shared" si="1577"/>
        <v>1003.9100</v>
      </c>
      <c r="Q6264" s="30">
        <f t="shared" si="1578"/>
        <v>118</v>
      </c>
      <c r="R6264" s="36" t="str">
        <f t="shared" si="1579"/>
        <v>08-Aug-2017</v>
      </c>
      <c r="S6264" s="37">
        <f t="shared" si="1570"/>
        <v>1003.91</v>
      </c>
    </row>
    <row r="6265" spans="1:19">
      <c r="A6265" s="30" t="s">
        <v>11505</v>
      </c>
      <c r="D6265" s="30" t="str">
        <f t="shared" si="1564"/>
        <v>139538</v>
      </c>
      <c r="E6265" s="30">
        <f t="shared" si="1568"/>
        <v>7</v>
      </c>
      <c r="F6265" s="30" t="str">
        <f t="shared" si="1565"/>
        <v>INF174V01044</v>
      </c>
      <c r="G6265" s="30">
        <f t="shared" si="1569"/>
        <v>20</v>
      </c>
      <c r="H6265" s="30" t="str">
        <f t="shared" si="1566"/>
        <v>-</v>
      </c>
      <c r="I6265" s="30">
        <f t="shared" si="1571"/>
        <v>22</v>
      </c>
      <c r="J6265" s="35" t="str">
        <f t="shared" si="1567"/>
        <v>Mahindra liquid Fund - Direct Plan -Growth</v>
      </c>
      <c r="K6265" s="35">
        <f t="shared" si="1572"/>
        <v>65</v>
      </c>
      <c r="L6265" s="30" t="str">
        <f t="shared" si="1573"/>
        <v>1077.8350</v>
      </c>
      <c r="M6265" s="30">
        <f t="shared" si="1574"/>
        <v>75</v>
      </c>
      <c r="N6265" s="30" t="str">
        <f t="shared" si="1575"/>
        <v>1077.8350</v>
      </c>
      <c r="O6265" s="30">
        <f t="shared" si="1576"/>
        <v>85</v>
      </c>
      <c r="P6265" s="30" t="str">
        <f t="shared" si="1577"/>
        <v>1077.8350</v>
      </c>
      <c r="Q6265" s="30">
        <f t="shared" si="1578"/>
        <v>95</v>
      </c>
      <c r="R6265" s="36" t="str">
        <f t="shared" si="1579"/>
        <v>08-Aug-2017</v>
      </c>
      <c r="S6265" s="37">
        <f t="shared" si="1570"/>
        <v>1077.835</v>
      </c>
    </row>
    <row r="6266" spans="1:19" ht="26">
      <c r="A6266" s="30" t="s">
        <v>11506</v>
      </c>
      <c r="D6266" s="30" t="str">
        <f t="shared" si="1564"/>
        <v>139534</v>
      </c>
      <c r="E6266" s="30">
        <f t="shared" si="1568"/>
        <v>7</v>
      </c>
      <c r="F6266" s="30" t="str">
        <f t="shared" si="1565"/>
        <v>-</v>
      </c>
      <c r="G6266" s="30">
        <f t="shared" si="1569"/>
        <v>9</v>
      </c>
      <c r="H6266" s="30" t="str">
        <f t="shared" si="1566"/>
        <v>INF174V01028</v>
      </c>
      <c r="I6266" s="30">
        <f t="shared" si="1571"/>
        <v>22</v>
      </c>
      <c r="J6266" s="35" t="str">
        <f t="shared" si="1567"/>
        <v>Mahindra Liquid Fund - Regular Plan - Daily Dividend Reinvestment</v>
      </c>
      <c r="K6266" s="35">
        <f t="shared" si="1572"/>
        <v>88</v>
      </c>
      <c r="L6266" s="30" t="str">
        <f t="shared" si="1573"/>
        <v>1000.1594</v>
      </c>
      <c r="M6266" s="30">
        <f t="shared" si="1574"/>
        <v>98</v>
      </c>
      <c r="N6266" s="30" t="str">
        <f t="shared" si="1575"/>
        <v>1000.1594</v>
      </c>
      <c r="O6266" s="30">
        <f t="shared" si="1576"/>
        <v>108</v>
      </c>
      <c r="P6266" s="30" t="str">
        <f t="shared" si="1577"/>
        <v>1000.1594</v>
      </c>
      <c r="Q6266" s="30">
        <f t="shared" si="1578"/>
        <v>118</v>
      </c>
      <c r="R6266" s="36" t="str">
        <f t="shared" si="1579"/>
        <v>08-Aug-2017</v>
      </c>
      <c r="S6266" s="37">
        <f t="shared" si="1570"/>
        <v>1000.1594</v>
      </c>
    </row>
    <row r="6267" spans="1:19">
      <c r="A6267" s="30" t="s">
        <v>11507</v>
      </c>
      <c r="D6267" s="30" t="str">
        <f t="shared" si="1564"/>
        <v>139537</v>
      </c>
      <c r="E6267" s="30">
        <f t="shared" si="1568"/>
        <v>7</v>
      </c>
      <c r="F6267" s="30" t="str">
        <f t="shared" si="1565"/>
        <v>INF174V01010</v>
      </c>
      <c r="G6267" s="30">
        <f t="shared" si="1569"/>
        <v>20</v>
      </c>
      <c r="H6267" s="30" t="str">
        <f t="shared" si="1566"/>
        <v>-</v>
      </c>
      <c r="I6267" s="30">
        <f t="shared" si="1571"/>
        <v>22</v>
      </c>
      <c r="J6267" s="35" t="str">
        <f t="shared" si="1567"/>
        <v>Mahindra Liquid Fund - Regular Plan - Growth</v>
      </c>
      <c r="K6267" s="35">
        <f t="shared" si="1572"/>
        <v>67</v>
      </c>
      <c r="L6267" s="30" t="str">
        <f t="shared" si="1573"/>
        <v>1076.2011</v>
      </c>
      <c r="M6267" s="30">
        <f t="shared" si="1574"/>
        <v>77</v>
      </c>
      <c r="N6267" s="30" t="str">
        <f t="shared" si="1575"/>
        <v>1076.2011</v>
      </c>
      <c r="O6267" s="30">
        <f t="shared" si="1576"/>
        <v>87</v>
      </c>
      <c r="P6267" s="30" t="str">
        <f t="shared" si="1577"/>
        <v>1076.2011</v>
      </c>
      <c r="Q6267" s="30">
        <f t="shared" si="1578"/>
        <v>97</v>
      </c>
      <c r="R6267" s="36" t="str">
        <f t="shared" si="1579"/>
        <v>08-Aug-2017</v>
      </c>
      <c r="S6267" s="37">
        <f t="shared" si="1570"/>
        <v>1076.2011</v>
      </c>
    </row>
    <row r="6268" spans="1:19" ht="26">
      <c r="A6268" s="30" t="s">
        <v>11508</v>
      </c>
      <c r="D6268" s="30" t="str">
        <f t="shared" si="1564"/>
        <v>139541</v>
      </c>
      <c r="E6268" s="30">
        <f t="shared" si="1568"/>
        <v>7</v>
      </c>
      <c r="F6268" s="30" t="str">
        <f t="shared" si="1565"/>
        <v>-</v>
      </c>
      <c r="G6268" s="30">
        <f t="shared" si="1569"/>
        <v>9</v>
      </c>
      <c r="H6268" s="30" t="str">
        <f t="shared" si="1566"/>
        <v>INF174V01036</v>
      </c>
      <c r="I6268" s="30">
        <f t="shared" si="1571"/>
        <v>22</v>
      </c>
      <c r="J6268" s="35" t="str">
        <f t="shared" si="1567"/>
        <v>Mahindra Liquid Fund - Regular Plan - Weekly Dividend Reinvestment</v>
      </c>
      <c r="K6268" s="35">
        <f t="shared" si="1572"/>
        <v>89</v>
      </c>
      <c r="L6268" s="30" t="str">
        <f t="shared" si="1573"/>
        <v>1010.3154</v>
      </c>
      <c r="M6268" s="30">
        <f t="shared" si="1574"/>
        <v>99</v>
      </c>
      <c r="N6268" s="30" t="str">
        <f t="shared" si="1575"/>
        <v>1010.3154</v>
      </c>
      <c r="O6268" s="30">
        <f t="shared" si="1576"/>
        <v>109</v>
      </c>
      <c r="P6268" s="30" t="str">
        <f t="shared" si="1577"/>
        <v>1010.3154</v>
      </c>
      <c r="Q6268" s="30">
        <f t="shared" si="1578"/>
        <v>119</v>
      </c>
      <c r="R6268" s="36" t="str">
        <f t="shared" si="1579"/>
        <v>08-Aug-2017</v>
      </c>
      <c r="S6268" s="37">
        <f t="shared" si="1570"/>
        <v>1010.3154</v>
      </c>
    </row>
    <row r="6269" spans="1:19">
      <c r="A6269" s="30" t="s">
        <v>97</v>
      </c>
      <c r="D6269" s="30" t="str">
        <f t="shared" si="1564"/>
        <v/>
      </c>
      <c r="E6269" s="30" t="str">
        <f t="shared" si="1568"/>
        <v/>
      </c>
      <c r="F6269" s="30" t="str">
        <f t="shared" si="1565"/>
        <v xml:space="preserve"> </v>
      </c>
      <c r="G6269" s="30" t="str">
        <f t="shared" si="1569"/>
        <v/>
      </c>
      <c r="H6269" s="30" t="str">
        <f t="shared" si="1566"/>
        <v/>
      </c>
      <c r="I6269" s="30" t="str">
        <f t="shared" si="1571"/>
        <v/>
      </c>
      <c r="J6269" s="35" t="str">
        <f t="shared" si="1567"/>
        <v/>
      </c>
      <c r="K6269" s="35" t="str">
        <f t="shared" si="1572"/>
        <v/>
      </c>
      <c r="L6269" s="30" t="str">
        <f t="shared" si="1573"/>
        <v/>
      </c>
      <c r="M6269" s="30" t="str">
        <f t="shared" si="1574"/>
        <v/>
      </c>
      <c r="N6269" s="30" t="str">
        <f t="shared" si="1575"/>
        <v/>
      </c>
      <c r="O6269" s="30" t="str">
        <f t="shared" si="1576"/>
        <v/>
      </c>
      <c r="P6269" s="30" t="str">
        <f t="shared" si="1577"/>
        <v/>
      </c>
      <c r="Q6269" s="30" t="str">
        <f t="shared" si="1578"/>
        <v/>
      </c>
      <c r="R6269" s="36" t="str">
        <f t="shared" si="1579"/>
        <v/>
      </c>
      <c r="S6269" s="37" t="str">
        <f t="shared" si="1570"/>
        <v/>
      </c>
    </row>
    <row r="6270" spans="1:19">
      <c r="A6270" s="30" t="s">
        <v>130</v>
      </c>
      <c r="D6270" s="30" t="str">
        <f t="shared" si="1564"/>
        <v/>
      </c>
      <c r="E6270" s="30" t="str">
        <f t="shared" si="1568"/>
        <v/>
      </c>
      <c r="F6270" s="30" t="str">
        <f t="shared" si="1565"/>
        <v>Mirae Asset Mutual Fund</v>
      </c>
      <c r="G6270" s="30" t="str">
        <f t="shared" si="1569"/>
        <v/>
      </c>
      <c r="H6270" s="30" t="str">
        <f t="shared" si="1566"/>
        <v/>
      </c>
      <c r="I6270" s="30" t="str">
        <f t="shared" si="1571"/>
        <v/>
      </c>
      <c r="J6270" s="35" t="str">
        <f t="shared" si="1567"/>
        <v/>
      </c>
      <c r="K6270" s="35" t="str">
        <f t="shared" si="1572"/>
        <v/>
      </c>
      <c r="L6270" s="30" t="str">
        <f t="shared" si="1573"/>
        <v/>
      </c>
      <c r="M6270" s="30" t="str">
        <f t="shared" si="1574"/>
        <v/>
      </c>
      <c r="N6270" s="30" t="str">
        <f t="shared" si="1575"/>
        <v/>
      </c>
      <c r="O6270" s="30" t="str">
        <f t="shared" si="1576"/>
        <v/>
      </c>
      <c r="P6270" s="30" t="str">
        <f t="shared" si="1577"/>
        <v/>
      </c>
      <c r="Q6270" s="30" t="str">
        <f t="shared" si="1578"/>
        <v/>
      </c>
      <c r="R6270" s="36" t="str">
        <f t="shared" si="1579"/>
        <v/>
      </c>
      <c r="S6270" s="37" t="str">
        <f t="shared" si="1570"/>
        <v/>
      </c>
    </row>
    <row r="6271" spans="1:19">
      <c r="A6271" s="30" t="s">
        <v>97</v>
      </c>
      <c r="D6271" s="30" t="str">
        <f t="shared" si="1564"/>
        <v/>
      </c>
      <c r="E6271" s="30" t="str">
        <f t="shared" si="1568"/>
        <v/>
      </c>
      <c r="F6271" s="30" t="str">
        <f t="shared" si="1565"/>
        <v xml:space="preserve"> </v>
      </c>
      <c r="G6271" s="30" t="str">
        <f t="shared" si="1569"/>
        <v/>
      </c>
      <c r="H6271" s="30" t="str">
        <f t="shared" si="1566"/>
        <v/>
      </c>
      <c r="I6271" s="30" t="str">
        <f t="shared" si="1571"/>
        <v/>
      </c>
      <c r="J6271" s="35" t="str">
        <f t="shared" si="1567"/>
        <v/>
      </c>
      <c r="K6271" s="35" t="str">
        <f t="shared" si="1572"/>
        <v/>
      </c>
      <c r="L6271" s="30" t="str">
        <f t="shared" si="1573"/>
        <v/>
      </c>
      <c r="M6271" s="30" t="str">
        <f t="shared" si="1574"/>
        <v/>
      </c>
      <c r="N6271" s="30" t="str">
        <f t="shared" si="1575"/>
        <v/>
      </c>
      <c r="O6271" s="30" t="str">
        <f t="shared" si="1576"/>
        <v/>
      </c>
      <c r="P6271" s="30" t="str">
        <f t="shared" si="1577"/>
        <v/>
      </c>
      <c r="Q6271" s="30" t="str">
        <f t="shared" si="1578"/>
        <v/>
      </c>
      <c r="R6271" s="36" t="str">
        <f t="shared" si="1579"/>
        <v/>
      </c>
      <c r="S6271" s="37" t="str">
        <f t="shared" si="1570"/>
        <v/>
      </c>
    </row>
    <row r="6272" spans="1:19">
      <c r="A6272" s="30" t="s">
        <v>11509</v>
      </c>
      <c r="D6272" s="30" t="str">
        <f t="shared" si="1564"/>
        <v>111647</v>
      </c>
      <c r="E6272" s="30">
        <f t="shared" si="1568"/>
        <v>7</v>
      </c>
      <c r="F6272" s="30" t="str">
        <f t="shared" si="1565"/>
        <v>-</v>
      </c>
      <c r="G6272" s="30">
        <f t="shared" si="1569"/>
        <v>9</v>
      </c>
      <c r="H6272" s="30" t="str">
        <f t="shared" si="1566"/>
        <v>INF769K01804</v>
      </c>
      <c r="I6272" s="30">
        <f t="shared" si="1571"/>
        <v>22</v>
      </c>
      <c r="J6272" s="35" t="str">
        <f t="shared" si="1567"/>
        <v>Mirae Asset Cash Management Fund - Daily Dividend</v>
      </c>
      <c r="K6272" s="35">
        <f t="shared" si="1572"/>
        <v>72</v>
      </c>
      <c r="L6272" s="30" t="str">
        <f t="shared" si="1573"/>
        <v>1065.6052</v>
      </c>
      <c r="M6272" s="30">
        <f t="shared" si="1574"/>
        <v>82</v>
      </c>
      <c r="N6272" s="30" t="str">
        <f t="shared" si="1575"/>
        <v>1065.6052</v>
      </c>
      <c r="O6272" s="30">
        <f t="shared" si="1576"/>
        <v>92</v>
      </c>
      <c r="P6272" s="30" t="str">
        <f t="shared" si="1577"/>
        <v>1065.6052</v>
      </c>
      <c r="Q6272" s="30">
        <f t="shared" si="1578"/>
        <v>102</v>
      </c>
      <c r="R6272" s="36" t="str">
        <f t="shared" si="1579"/>
        <v>08-Aug-2017</v>
      </c>
      <c r="S6272" s="37">
        <f t="shared" si="1570"/>
        <v>1065.6052</v>
      </c>
    </row>
    <row r="6273" spans="1:19" ht="26">
      <c r="A6273" s="30" t="s">
        <v>11510</v>
      </c>
      <c r="D6273" s="30" t="str">
        <f t="shared" si="1564"/>
        <v>118861</v>
      </c>
      <c r="E6273" s="30">
        <f t="shared" si="1568"/>
        <v>7</v>
      </c>
      <c r="F6273" s="30" t="str">
        <f t="shared" si="1565"/>
        <v>-</v>
      </c>
      <c r="G6273" s="30">
        <f t="shared" si="1569"/>
        <v>9</v>
      </c>
      <c r="H6273" s="30" t="str">
        <f t="shared" si="1566"/>
        <v>INF769K01CO7</v>
      </c>
      <c r="I6273" s="30">
        <f t="shared" si="1571"/>
        <v>22</v>
      </c>
      <c r="J6273" s="35" t="str">
        <f t="shared" si="1567"/>
        <v>Mirae Asset Cash Management Fund - Direct Plan - Daily Dividend</v>
      </c>
      <c r="K6273" s="35">
        <f t="shared" si="1572"/>
        <v>86</v>
      </c>
      <c r="L6273" s="30" t="str">
        <f t="shared" si="1573"/>
        <v>1074.9869</v>
      </c>
      <c r="M6273" s="30">
        <f t="shared" si="1574"/>
        <v>96</v>
      </c>
      <c r="N6273" s="30" t="str">
        <f t="shared" si="1575"/>
        <v>1074.9869</v>
      </c>
      <c r="O6273" s="30">
        <f t="shared" si="1576"/>
        <v>106</v>
      </c>
      <c r="P6273" s="30" t="str">
        <f t="shared" si="1577"/>
        <v>1074.9869</v>
      </c>
      <c r="Q6273" s="30">
        <f t="shared" si="1578"/>
        <v>116</v>
      </c>
      <c r="R6273" s="36" t="str">
        <f t="shared" si="1579"/>
        <v>08-Aug-2017</v>
      </c>
      <c r="S6273" s="37">
        <f t="shared" si="1570"/>
        <v>1074.9869000000001</v>
      </c>
    </row>
    <row r="6274" spans="1:19">
      <c r="A6274" s="30" t="s">
        <v>11511</v>
      </c>
      <c r="D6274" s="30" t="str">
        <f t="shared" si="1564"/>
        <v>118859</v>
      </c>
      <c r="E6274" s="30">
        <f t="shared" si="1568"/>
        <v>7</v>
      </c>
      <c r="F6274" s="30" t="str">
        <f t="shared" si="1565"/>
        <v>INF769K01CM1</v>
      </c>
      <c r="G6274" s="30">
        <f t="shared" si="1569"/>
        <v>20</v>
      </c>
      <c r="H6274" s="30" t="str">
        <f t="shared" si="1566"/>
        <v>-</v>
      </c>
      <c r="I6274" s="30">
        <f t="shared" si="1571"/>
        <v>22</v>
      </c>
      <c r="J6274" s="35" t="str">
        <f t="shared" si="1567"/>
        <v>Mirae Asset Cash Management Fund - Direct Plan - Growth</v>
      </c>
      <c r="K6274" s="35">
        <f t="shared" si="1572"/>
        <v>78</v>
      </c>
      <c r="L6274" s="30" t="str">
        <f t="shared" si="1573"/>
        <v>1756.3904</v>
      </c>
      <c r="M6274" s="30">
        <f t="shared" si="1574"/>
        <v>88</v>
      </c>
      <c r="N6274" s="30" t="str">
        <f t="shared" si="1575"/>
        <v>1756.3904</v>
      </c>
      <c r="O6274" s="30">
        <f t="shared" si="1576"/>
        <v>98</v>
      </c>
      <c r="P6274" s="30" t="str">
        <f t="shared" si="1577"/>
        <v>1756.3904</v>
      </c>
      <c r="Q6274" s="30">
        <f t="shared" si="1578"/>
        <v>108</v>
      </c>
      <c r="R6274" s="36" t="str">
        <f t="shared" si="1579"/>
        <v>08-Aug-2017</v>
      </c>
      <c r="S6274" s="37">
        <f t="shared" si="1570"/>
        <v>1756.3904</v>
      </c>
    </row>
    <row r="6275" spans="1:19" ht="26">
      <c r="A6275" s="30" t="s">
        <v>11512</v>
      </c>
      <c r="D6275" s="30" t="str">
        <f t="shared" si="1564"/>
        <v>118860</v>
      </c>
      <c r="E6275" s="30">
        <f t="shared" si="1568"/>
        <v>7</v>
      </c>
      <c r="F6275" s="30" t="str">
        <f t="shared" si="1565"/>
        <v>INF769K01CN9</v>
      </c>
      <c r="G6275" s="30">
        <f t="shared" si="1569"/>
        <v>20</v>
      </c>
      <c r="H6275" s="30" t="str">
        <f t="shared" si="1566"/>
        <v>INF769K01CQ2</v>
      </c>
      <c r="I6275" s="30">
        <f t="shared" si="1571"/>
        <v>33</v>
      </c>
      <c r="J6275" s="35" t="str">
        <f t="shared" si="1567"/>
        <v>Mirae Asset Cash Management Fund - Direct Plan - Monthly Dividend</v>
      </c>
      <c r="K6275" s="35">
        <f t="shared" si="1572"/>
        <v>99</v>
      </c>
      <c r="L6275" s="30" t="str">
        <f t="shared" si="1573"/>
        <v>1119.2609</v>
      </c>
      <c r="M6275" s="30">
        <f t="shared" si="1574"/>
        <v>109</v>
      </c>
      <c r="N6275" s="30" t="str">
        <f t="shared" si="1575"/>
        <v>1119.2609</v>
      </c>
      <c r="O6275" s="30">
        <f t="shared" si="1576"/>
        <v>119</v>
      </c>
      <c r="P6275" s="30" t="str">
        <f t="shared" si="1577"/>
        <v>1119.2609</v>
      </c>
      <c r="Q6275" s="30">
        <f t="shared" si="1578"/>
        <v>129</v>
      </c>
      <c r="R6275" s="36" t="str">
        <f t="shared" si="1579"/>
        <v>08-Aug-2017</v>
      </c>
      <c r="S6275" s="37">
        <f t="shared" si="1570"/>
        <v>1119.2609</v>
      </c>
    </row>
    <row r="6276" spans="1:19" ht="26">
      <c r="A6276" s="30" t="s">
        <v>11513</v>
      </c>
      <c r="D6276" s="30" t="str">
        <f t="shared" si="1564"/>
        <v>118862</v>
      </c>
      <c r="E6276" s="30">
        <f t="shared" si="1568"/>
        <v>7</v>
      </c>
      <c r="F6276" s="30" t="str">
        <f t="shared" si="1565"/>
        <v>-</v>
      </c>
      <c r="G6276" s="30">
        <f t="shared" si="1569"/>
        <v>9</v>
      </c>
      <c r="H6276" s="30" t="str">
        <f t="shared" si="1566"/>
        <v>INF769K01CP4</v>
      </c>
      <c r="I6276" s="30">
        <f t="shared" si="1571"/>
        <v>22</v>
      </c>
      <c r="J6276" s="35" t="str">
        <f t="shared" si="1567"/>
        <v>Mirae Asset Cash Management Fund - Direct Plan - Weekly Dividend</v>
      </c>
      <c r="K6276" s="35">
        <f t="shared" si="1572"/>
        <v>87</v>
      </c>
      <c r="L6276" s="30" t="str">
        <f t="shared" si="1573"/>
        <v>1215.6070</v>
      </c>
      <c r="M6276" s="30">
        <f t="shared" si="1574"/>
        <v>97</v>
      </c>
      <c r="N6276" s="30" t="str">
        <f t="shared" si="1575"/>
        <v>1215.6070</v>
      </c>
      <c r="O6276" s="30">
        <f t="shared" si="1576"/>
        <v>107</v>
      </c>
      <c r="P6276" s="30" t="str">
        <f t="shared" si="1577"/>
        <v>1215.6070</v>
      </c>
      <c r="Q6276" s="30">
        <f t="shared" si="1578"/>
        <v>117</v>
      </c>
      <c r="R6276" s="36" t="str">
        <f t="shared" si="1579"/>
        <v>08-Aug-2017</v>
      </c>
      <c r="S6276" s="37">
        <f t="shared" si="1570"/>
        <v>1215.607</v>
      </c>
    </row>
    <row r="6277" spans="1:19">
      <c r="A6277" s="30" t="s">
        <v>11514</v>
      </c>
      <c r="D6277" s="30" t="str">
        <f t="shared" si="1564"/>
        <v>111646</v>
      </c>
      <c r="E6277" s="30">
        <f t="shared" si="1568"/>
        <v>7</v>
      </c>
      <c r="F6277" s="30" t="str">
        <f t="shared" si="1565"/>
        <v>INF769K01788</v>
      </c>
      <c r="G6277" s="30">
        <f t="shared" si="1569"/>
        <v>20</v>
      </c>
      <c r="H6277" s="30" t="str">
        <f t="shared" si="1566"/>
        <v>-</v>
      </c>
      <c r="I6277" s="30">
        <f t="shared" si="1571"/>
        <v>22</v>
      </c>
      <c r="J6277" s="35" t="str">
        <f t="shared" si="1567"/>
        <v>Mirae Asset Cash Management Fund - Growth</v>
      </c>
      <c r="K6277" s="35">
        <f t="shared" si="1572"/>
        <v>64</v>
      </c>
      <c r="L6277" s="30" t="str">
        <f t="shared" si="1573"/>
        <v>1739.7307</v>
      </c>
      <c r="M6277" s="30">
        <f t="shared" si="1574"/>
        <v>74</v>
      </c>
      <c r="N6277" s="30" t="str">
        <f t="shared" si="1575"/>
        <v>1739.7307</v>
      </c>
      <c r="O6277" s="30">
        <f t="shared" si="1576"/>
        <v>84</v>
      </c>
      <c r="P6277" s="30" t="str">
        <f t="shared" si="1577"/>
        <v>1739.7307</v>
      </c>
      <c r="Q6277" s="30">
        <f t="shared" si="1578"/>
        <v>94</v>
      </c>
      <c r="R6277" s="36" t="str">
        <f t="shared" si="1579"/>
        <v>08-Aug-2017</v>
      </c>
      <c r="S6277" s="37">
        <f t="shared" si="1570"/>
        <v>1739.7307000000001</v>
      </c>
    </row>
    <row r="6278" spans="1:19">
      <c r="A6278" s="30" t="s">
        <v>11515</v>
      </c>
      <c r="D6278" s="30" t="str">
        <f t="shared" si="1564"/>
        <v>111645</v>
      </c>
      <c r="E6278" s="30">
        <f t="shared" si="1568"/>
        <v>7</v>
      </c>
      <c r="F6278" s="30" t="str">
        <f t="shared" si="1565"/>
        <v>INF769K01838</v>
      </c>
      <c r="G6278" s="30">
        <f t="shared" si="1569"/>
        <v>20</v>
      </c>
      <c r="H6278" s="30" t="str">
        <f t="shared" si="1566"/>
        <v>INF769K01820</v>
      </c>
      <c r="I6278" s="30">
        <f t="shared" si="1571"/>
        <v>33</v>
      </c>
      <c r="J6278" s="35" t="str">
        <f t="shared" si="1567"/>
        <v>Mirae Asset Cash Management Fund - Monthly Dividend</v>
      </c>
      <c r="K6278" s="35">
        <f t="shared" si="1572"/>
        <v>85</v>
      </c>
      <c r="L6278" s="30" t="str">
        <f t="shared" si="1573"/>
        <v>1154.5565</v>
      </c>
      <c r="M6278" s="30">
        <f t="shared" si="1574"/>
        <v>95</v>
      </c>
      <c r="N6278" s="30" t="str">
        <f t="shared" si="1575"/>
        <v>1154.5565</v>
      </c>
      <c r="O6278" s="30">
        <f t="shared" si="1576"/>
        <v>105</v>
      </c>
      <c r="P6278" s="30" t="str">
        <f t="shared" si="1577"/>
        <v>1154.5565</v>
      </c>
      <c r="Q6278" s="30">
        <f t="shared" si="1578"/>
        <v>115</v>
      </c>
      <c r="R6278" s="36" t="str">
        <f t="shared" si="1579"/>
        <v>08-Aug-2017</v>
      </c>
      <c r="S6278" s="37">
        <f t="shared" si="1570"/>
        <v>1154.5564999999999</v>
      </c>
    </row>
    <row r="6279" spans="1:19">
      <c r="A6279" s="30" t="s">
        <v>11516</v>
      </c>
      <c r="D6279" s="30" t="str">
        <f t="shared" ref="D6279:D6342" si="1580">IF(ISERROR(LEFT(A6279,SEARCH(";",A6279)-1)),"",LEFT(A6279,SEARCH(";",A6279)-1))</f>
        <v>111644</v>
      </c>
      <c r="E6279" s="30">
        <f t="shared" si="1568"/>
        <v>7</v>
      </c>
      <c r="F6279" s="30" t="str">
        <f t="shared" ref="F6279:F6342" si="1581">IF($D6279="",A6279,MID($A6279,E6279+1,SEARCH(";",$A6279,E6279+1)-E6279-1))</f>
        <v>-</v>
      </c>
      <c r="G6279" s="30">
        <f t="shared" si="1569"/>
        <v>9</v>
      </c>
      <c r="H6279" s="30" t="str">
        <f t="shared" ref="H6279:H6342" si="1582">IF($D6279="","",MID($A6279,G6279+1,SEARCH(";",$A6279,G6279+1)-G6279-1))</f>
        <v>INF769K01812</v>
      </c>
      <c r="I6279" s="30">
        <f t="shared" si="1571"/>
        <v>22</v>
      </c>
      <c r="J6279" s="35" t="str">
        <f t="shared" ref="J6279:J6342" si="1583">IF($D6279="","",MID($A6279,I6279+1,SEARCH(";",$A6279,I6279+1)-I6279-1))</f>
        <v>Mirae Asset Cash Management Fund - Weekly Dividend</v>
      </c>
      <c r="K6279" s="35">
        <f t="shared" si="1572"/>
        <v>73</v>
      </c>
      <c r="L6279" s="30" t="str">
        <f t="shared" si="1573"/>
        <v>1152.9253</v>
      </c>
      <c r="M6279" s="30">
        <f t="shared" si="1574"/>
        <v>83</v>
      </c>
      <c r="N6279" s="30" t="str">
        <f t="shared" si="1575"/>
        <v>1152.9253</v>
      </c>
      <c r="O6279" s="30">
        <f t="shared" si="1576"/>
        <v>93</v>
      </c>
      <c r="P6279" s="30" t="str">
        <f t="shared" si="1577"/>
        <v>1152.9253</v>
      </c>
      <c r="Q6279" s="30">
        <f t="shared" si="1578"/>
        <v>103</v>
      </c>
      <c r="R6279" s="36" t="str">
        <f t="shared" si="1579"/>
        <v>08-Aug-2017</v>
      </c>
      <c r="S6279" s="37">
        <f t="shared" si="1570"/>
        <v>1152.9253000000001</v>
      </c>
    </row>
    <row r="6280" spans="1:19">
      <c r="A6280" s="30" t="s">
        <v>97</v>
      </c>
      <c r="D6280" s="30" t="str">
        <f t="shared" si="1580"/>
        <v/>
      </c>
      <c r="E6280" s="30" t="str">
        <f t="shared" ref="E6280:E6343" si="1584">IF($D6280="","",LEN(D6280)+1)</f>
        <v/>
      </c>
      <c r="F6280" s="30" t="str">
        <f t="shared" si="1581"/>
        <v xml:space="preserve"> </v>
      </c>
      <c r="G6280" s="30" t="str">
        <f t="shared" ref="G6280:G6343" si="1585">IF($D6280="","",E6280+(LEN(F6280)+1))</f>
        <v/>
      </c>
      <c r="H6280" s="30" t="str">
        <f t="shared" si="1582"/>
        <v/>
      </c>
      <c r="I6280" s="30" t="str">
        <f t="shared" si="1571"/>
        <v/>
      </c>
      <c r="J6280" s="35" t="str">
        <f t="shared" si="1583"/>
        <v/>
      </c>
      <c r="K6280" s="35" t="str">
        <f t="shared" si="1572"/>
        <v/>
      </c>
      <c r="L6280" s="30" t="str">
        <f t="shared" si="1573"/>
        <v/>
      </c>
      <c r="M6280" s="30" t="str">
        <f t="shared" si="1574"/>
        <v/>
      </c>
      <c r="N6280" s="30" t="str">
        <f t="shared" si="1575"/>
        <v/>
      </c>
      <c r="O6280" s="30" t="str">
        <f t="shared" si="1576"/>
        <v/>
      </c>
      <c r="P6280" s="30" t="str">
        <f t="shared" si="1577"/>
        <v/>
      </c>
      <c r="Q6280" s="30" t="str">
        <f t="shared" si="1578"/>
        <v/>
      </c>
      <c r="R6280" s="36" t="str">
        <f t="shared" si="1579"/>
        <v/>
      </c>
      <c r="S6280" s="37" t="str">
        <f t="shared" ref="S6280:S6343" si="1586">IF(L6280="","",L6280+0)</f>
        <v/>
      </c>
    </row>
    <row r="6281" spans="1:19">
      <c r="A6281" s="30" t="s">
        <v>132</v>
      </c>
      <c r="D6281" s="30" t="str">
        <f t="shared" si="1580"/>
        <v/>
      </c>
      <c r="E6281" s="30" t="str">
        <f t="shared" si="1584"/>
        <v/>
      </c>
      <c r="F6281" s="30" t="str">
        <f t="shared" si="1581"/>
        <v>Peerless Mutual Fund</v>
      </c>
      <c r="G6281" s="30" t="str">
        <f t="shared" si="1585"/>
        <v/>
      </c>
      <c r="H6281" s="30" t="str">
        <f t="shared" si="1582"/>
        <v/>
      </c>
      <c r="I6281" s="30" t="str">
        <f t="shared" si="1571"/>
        <v/>
      </c>
      <c r="J6281" s="35" t="str">
        <f t="shared" si="1583"/>
        <v/>
      </c>
      <c r="K6281" s="35" t="str">
        <f t="shared" si="1572"/>
        <v/>
      </c>
      <c r="L6281" s="30" t="str">
        <f t="shared" si="1573"/>
        <v/>
      </c>
      <c r="M6281" s="30" t="str">
        <f t="shared" si="1574"/>
        <v/>
      </c>
      <c r="N6281" s="30" t="str">
        <f t="shared" si="1575"/>
        <v/>
      </c>
      <c r="O6281" s="30" t="str">
        <f t="shared" si="1576"/>
        <v/>
      </c>
      <c r="P6281" s="30" t="str">
        <f t="shared" si="1577"/>
        <v/>
      </c>
      <c r="Q6281" s="30" t="str">
        <f t="shared" si="1578"/>
        <v/>
      </c>
      <c r="R6281" s="36" t="str">
        <f t="shared" si="1579"/>
        <v/>
      </c>
      <c r="S6281" s="37" t="str">
        <f t="shared" si="1586"/>
        <v/>
      </c>
    </row>
    <row r="6282" spans="1:19">
      <c r="A6282" s="30" t="s">
        <v>97</v>
      </c>
      <c r="D6282" s="30" t="str">
        <f t="shared" si="1580"/>
        <v/>
      </c>
      <c r="E6282" s="30" t="str">
        <f t="shared" si="1584"/>
        <v/>
      </c>
      <c r="F6282" s="30" t="str">
        <f t="shared" si="1581"/>
        <v xml:space="preserve"> </v>
      </c>
      <c r="G6282" s="30" t="str">
        <f t="shared" si="1585"/>
        <v/>
      </c>
      <c r="H6282" s="30" t="str">
        <f t="shared" si="1582"/>
        <v/>
      </c>
      <c r="I6282" s="30" t="str">
        <f t="shared" si="1571"/>
        <v/>
      </c>
      <c r="J6282" s="35" t="str">
        <f t="shared" si="1583"/>
        <v/>
      </c>
      <c r="K6282" s="35" t="str">
        <f t="shared" si="1572"/>
        <v/>
      </c>
      <c r="L6282" s="30" t="str">
        <f t="shared" si="1573"/>
        <v/>
      </c>
      <c r="M6282" s="30" t="str">
        <f t="shared" si="1574"/>
        <v/>
      </c>
      <c r="N6282" s="30" t="str">
        <f t="shared" si="1575"/>
        <v/>
      </c>
      <c r="O6282" s="30" t="str">
        <f t="shared" si="1576"/>
        <v/>
      </c>
      <c r="P6282" s="30" t="str">
        <f t="shared" si="1577"/>
        <v/>
      </c>
      <c r="Q6282" s="30" t="str">
        <f t="shared" si="1578"/>
        <v/>
      </c>
      <c r="R6282" s="36" t="str">
        <f t="shared" si="1579"/>
        <v/>
      </c>
      <c r="S6282" s="37" t="str">
        <f t="shared" si="1586"/>
        <v/>
      </c>
    </row>
    <row r="6283" spans="1:19">
      <c r="A6283" s="30" t="s">
        <v>11517</v>
      </c>
      <c r="D6283" s="30" t="str">
        <f t="shared" si="1580"/>
        <v>119163</v>
      </c>
      <c r="E6283" s="30">
        <f t="shared" si="1584"/>
        <v>7</v>
      </c>
      <c r="F6283" s="30" t="str">
        <f t="shared" si="1581"/>
        <v>-</v>
      </c>
      <c r="G6283" s="30">
        <f t="shared" si="1585"/>
        <v>9</v>
      </c>
      <c r="H6283" s="30" t="str">
        <f t="shared" si="1582"/>
        <v>INF959L01AX7</v>
      </c>
      <c r="I6283" s="30">
        <f t="shared" si="1571"/>
        <v>22</v>
      </c>
      <c r="J6283" s="35" t="str">
        <f t="shared" si="1583"/>
        <v>Peerless Liquid Fund-Direct Plan-Dividend Option-Daily</v>
      </c>
      <c r="K6283" s="35">
        <f t="shared" si="1572"/>
        <v>77</v>
      </c>
      <c r="L6283" s="30" t="str">
        <f t="shared" si="1573"/>
        <v>1001.2900</v>
      </c>
      <c r="M6283" s="30">
        <f t="shared" si="1574"/>
        <v>87</v>
      </c>
      <c r="N6283" s="30" t="str">
        <f t="shared" si="1575"/>
        <v>1001.2900</v>
      </c>
      <c r="O6283" s="30">
        <f t="shared" si="1576"/>
        <v>97</v>
      </c>
      <c r="P6283" s="30" t="str">
        <f t="shared" si="1577"/>
        <v>1001.2900</v>
      </c>
      <c r="Q6283" s="30">
        <f t="shared" si="1578"/>
        <v>107</v>
      </c>
      <c r="R6283" s="36" t="str">
        <f t="shared" si="1579"/>
        <v>09-Aug-2017</v>
      </c>
      <c r="S6283" s="37">
        <f t="shared" si="1586"/>
        <v>1001.29</v>
      </c>
    </row>
    <row r="6284" spans="1:19">
      <c r="A6284" s="30" t="s">
        <v>11518</v>
      </c>
      <c r="D6284" s="30" t="str">
        <f t="shared" si="1580"/>
        <v>119161</v>
      </c>
      <c r="E6284" s="30">
        <f t="shared" si="1584"/>
        <v>7</v>
      </c>
      <c r="F6284" s="30" t="str">
        <f t="shared" si="1581"/>
        <v>INF959L01AR9</v>
      </c>
      <c r="G6284" s="30">
        <f t="shared" si="1585"/>
        <v>20</v>
      </c>
      <c r="H6284" s="30" t="str">
        <f t="shared" si="1582"/>
        <v>INF959L01AS7</v>
      </c>
      <c r="I6284" s="30">
        <f t="shared" si="1571"/>
        <v>33</v>
      </c>
      <c r="J6284" s="35" t="str">
        <f t="shared" si="1583"/>
        <v>Peerless Liquid Fund-Direct Plan-Dividend Option-Monthly</v>
      </c>
      <c r="K6284" s="35">
        <f t="shared" si="1572"/>
        <v>90</v>
      </c>
      <c r="L6284" s="30" t="str">
        <f t="shared" si="1573"/>
        <v>1003.5181</v>
      </c>
      <c r="M6284" s="30">
        <f t="shared" si="1574"/>
        <v>100</v>
      </c>
      <c r="N6284" s="30" t="str">
        <f t="shared" si="1575"/>
        <v>1003.5181</v>
      </c>
      <c r="O6284" s="30">
        <f t="shared" si="1576"/>
        <v>110</v>
      </c>
      <c r="P6284" s="30" t="str">
        <f t="shared" si="1577"/>
        <v>1003.5181</v>
      </c>
      <c r="Q6284" s="30">
        <f t="shared" si="1578"/>
        <v>120</v>
      </c>
      <c r="R6284" s="36" t="str">
        <f t="shared" si="1579"/>
        <v>09-Aug-2017</v>
      </c>
      <c r="S6284" s="37">
        <f t="shared" si="1586"/>
        <v>1003.5181</v>
      </c>
    </row>
    <row r="6285" spans="1:19">
      <c r="A6285" s="30" t="s">
        <v>11519</v>
      </c>
      <c r="D6285" s="30" t="str">
        <f t="shared" si="1580"/>
        <v>119162</v>
      </c>
      <c r="E6285" s="30">
        <f t="shared" si="1584"/>
        <v>7</v>
      </c>
      <c r="F6285" s="30" t="str">
        <f t="shared" si="1581"/>
        <v>INF959L01AU3</v>
      </c>
      <c r="G6285" s="30">
        <f t="shared" si="1585"/>
        <v>20</v>
      </c>
      <c r="H6285" s="30" t="str">
        <f t="shared" si="1582"/>
        <v>INF959L01AW9</v>
      </c>
      <c r="I6285" s="30">
        <f t="shared" ref="I6285:I6348" si="1587">IF($D6285="","",G6285+LEN(H6285)+1)</f>
        <v>33</v>
      </c>
      <c r="J6285" s="35" t="str">
        <f t="shared" si="1583"/>
        <v>Peerless Liquid Fund-Direct Plan-Dividend Option-Weekly</v>
      </c>
      <c r="K6285" s="35">
        <f t="shared" ref="K6285:K6348" si="1588">IF($D6285="","",I6285+LEN(J6285)+1)</f>
        <v>89</v>
      </c>
      <c r="L6285" s="30" t="str">
        <f t="shared" ref="L6285:L6348" si="1589">IF($D6285="","",MID($A6285,K6285+1,SEARCH(";",$A6285,K6285+1)-K6285-1))</f>
        <v>1000.7977</v>
      </c>
      <c r="M6285" s="30">
        <f t="shared" ref="M6285:M6348" si="1590">IF($D6285="","",K6285+LEN(L6285)+1)</f>
        <v>99</v>
      </c>
      <c r="N6285" s="30" t="str">
        <f t="shared" ref="N6285:N6348" si="1591">IF($D6285="","",MID($A6285,M6285+1,SEARCH(";",$A6285,M6285+1)-M6285-1))</f>
        <v>1000.7977</v>
      </c>
      <c r="O6285" s="30">
        <f t="shared" ref="O6285:O6348" si="1592">IF($D6285="","",M6285+LEN(N6285)+1)</f>
        <v>109</v>
      </c>
      <c r="P6285" s="30" t="str">
        <f t="shared" ref="P6285:P6348" si="1593">IF($D6285="","",MID($A6285,O6285+1,SEARCH(";",$A6285,O6285+1)-O6285-1))</f>
        <v>1000.7977</v>
      </c>
      <c r="Q6285" s="30">
        <f t="shared" ref="Q6285:Q6348" si="1594">IF($D6285="","",O6285+LEN(P6285)+1)</f>
        <v>119</v>
      </c>
      <c r="R6285" s="36" t="str">
        <f t="shared" ref="R6285:R6348" si="1595">IF($D6285="","",MID($A6285,Q6285+1,15))</f>
        <v>09-Aug-2017</v>
      </c>
      <c r="S6285" s="37">
        <f t="shared" si="1586"/>
        <v>1000.7977</v>
      </c>
    </row>
    <row r="6286" spans="1:19">
      <c r="A6286" s="30" t="s">
        <v>11520</v>
      </c>
      <c r="D6286" s="30" t="str">
        <f t="shared" si="1580"/>
        <v>119164</v>
      </c>
      <c r="E6286" s="30">
        <f t="shared" si="1584"/>
        <v>7</v>
      </c>
      <c r="F6286" s="30" t="str">
        <f t="shared" si="1581"/>
        <v>INF959L01AT5</v>
      </c>
      <c r="G6286" s="30">
        <f t="shared" si="1585"/>
        <v>20</v>
      </c>
      <c r="H6286" s="30" t="str">
        <f t="shared" si="1582"/>
        <v>-</v>
      </c>
      <c r="I6286" s="30">
        <f t="shared" si="1587"/>
        <v>22</v>
      </c>
      <c r="J6286" s="35" t="str">
        <f t="shared" si="1583"/>
        <v>Peerless Liquid Fund-Direct Plan-Growth Option</v>
      </c>
      <c r="K6286" s="35">
        <f t="shared" si="1588"/>
        <v>69</v>
      </c>
      <c r="L6286" s="30" t="str">
        <f t="shared" si="1589"/>
        <v>1834.1480</v>
      </c>
      <c r="M6286" s="30">
        <f t="shared" si="1590"/>
        <v>79</v>
      </c>
      <c r="N6286" s="30" t="str">
        <f t="shared" si="1591"/>
        <v>1834.1480</v>
      </c>
      <c r="O6286" s="30">
        <f t="shared" si="1592"/>
        <v>89</v>
      </c>
      <c r="P6286" s="30" t="str">
        <f t="shared" si="1593"/>
        <v>1834.1480</v>
      </c>
      <c r="Q6286" s="30">
        <f t="shared" si="1594"/>
        <v>99</v>
      </c>
      <c r="R6286" s="36" t="str">
        <f t="shared" si="1595"/>
        <v>09-Aug-2017</v>
      </c>
      <c r="S6286" s="37">
        <f t="shared" si="1586"/>
        <v>1834.1479999999999</v>
      </c>
    </row>
    <row r="6287" spans="1:19">
      <c r="A6287" s="30" t="s">
        <v>11521</v>
      </c>
      <c r="D6287" s="30" t="str">
        <f t="shared" si="1580"/>
        <v>112647</v>
      </c>
      <c r="E6287" s="30">
        <f t="shared" si="1584"/>
        <v>7</v>
      </c>
      <c r="F6287" s="30" t="str">
        <f t="shared" si="1581"/>
        <v>INF959L01BD7</v>
      </c>
      <c r="G6287" s="30">
        <f t="shared" si="1585"/>
        <v>20</v>
      </c>
      <c r="H6287" s="30" t="str">
        <f t="shared" si="1582"/>
        <v>INF959L01BE5</v>
      </c>
      <c r="I6287" s="30">
        <f t="shared" si="1587"/>
        <v>33</v>
      </c>
      <c r="J6287" s="35" t="str">
        <f t="shared" si="1583"/>
        <v>Peerless Liquid Fund-Regular Plan- Monthly Dividend Option</v>
      </c>
      <c r="K6287" s="35">
        <f t="shared" si="1588"/>
        <v>92</v>
      </c>
      <c r="L6287" s="30" t="str">
        <f t="shared" si="1589"/>
        <v>1003.4809</v>
      </c>
      <c r="M6287" s="30">
        <f t="shared" si="1590"/>
        <v>102</v>
      </c>
      <c r="N6287" s="30" t="str">
        <f t="shared" si="1591"/>
        <v>1003.4809</v>
      </c>
      <c r="O6287" s="30">
        <f t="shared" si="1592"/>
        <v>112</v>
      </c>
      <c r="P6287" s="30" t="str">
        <f t="shared" si="1593"/>
        <v>1003.4809</v>
      </c>
      <c r="Q6287" s="30">
        <f t="shared" si="1594"/>
        <v>122</v>
      </c>
      <c r="R6287" s="36" t="str">
        <f t="shared" si="1595"/>
        <v>09-Aug-2017</v>
      </c>
      <c r="S6287" s="37">
        <f t="shared" si="1586"/>
        <v>1003.4809</v>
      </c>
    </row>
    <row r="6288" spans="1:19">
      <c r="A6288" s="30" t="s">
        <v>11522</v>
      </c>
      <c r="D6288" s="30" t="str">
        <f t="shared" si="1580"/>
        <v>112645</v>
      </c>
      <c r="E6288" s="30">
        <f t="shared" si="1584"/>
        <v>7</v>
      </c>
      <c r="F6288" s="30" t="str">
        <f t="shared" si="1581"/>
        <v>-</v>
      </c>
      <c r="G6288" s="30">
        <f t="shared" si="1585"/>
        <v>9</v>
      </c>
      <c r="H6288" s="30" t="str">
        <f t="shared" si="1582"/>
        <v>INF959L01BB1</v>
      </c>
      <c r="I6288" s="30">
        <f t="shared" si="1587"/>
        <v>22</v>
      </c>
      <c r="J6288" s="35" t="str">
        <f t="shared" si="1583"/>
        <v>Peerless Liquid Fund-Regular Plan-Daily Dividend Option</v>
      </c>
      <c r="K6288" s="35">
        <f t="shared" si="1588"/>
        <v>78</v>
      </c>
      <c r="L6288" s="30" t="str">
        <f t="shared" si="1589"/>
        <v>1001.2900</v>
      </c>
      <c r="M6288" s="30">
        <f t="shared" si="1590"/>
        <v>88</v>
      </c>
      <c r="N6288" s="30" t="str">
        <f t="shared" si="1591"/>
        <v>1001.2900</v>
      </c>
      <c r="O6288" s="30">
        <f t="shared" si="1592"/>
        <v>98</v>
      </c>
      <c r="P6288" s="30" t="str">
        <f t="shared" si="1593"/>
        <v>1001.2900</v>
      </c>
      <c r="Q6288" s="30">
        <f t="shared" si="1594"/>
        <v>108</v>
      </c>
      <c r="R6288" s="36" t="str">
        <f t="shared" si="1595"/>
        <v>09-Aug-2017</v>
      </c>
      <c r="S6288" s="37">
        <f t="shared" si="1586"/>
        <v>1001.29</v>
      </c>
    </row>
    <row r="6289" spans="1:19">
      <c r="A6289" s="30" t="s">
        <v>11523</v>
      </c>
      <c r="D6289" s="30" t="str">
        <f t="shared" si="1580"/>
        <v>112636</v>
      </c>
      <c r="E6289" s="30">
        <f t="shared" si="1584"/>
        <v>7</v>
      </c>
      <c r="F6289" s="30" t="str">
        <f t="shared" si="1581"/>
        <v>INF959L01AV1</v>
      </c>
      <c r="G6289" s="30">
        <f t="shared" si="1585"/>
        <v>20</v>
      </c>
      <c r="H6289" s="30" t="str">
        <f t="shared" si="1582"/>
        <v>-</v>
      </c>
      <c r="I6289" s="30">
        <f t="shared" si="1587"/>
        <v>22</v>
      </c>
      <c r="J6289" s="35" t="str">
        <f t="shared" si="1583"/>
        <v>Peerless Liquid Fund-Regular Plan-Growth Option</v>
      </c>
      <c r="K6289" s="35">
        <f t="shared" si="1588"/>
        <v>70</v>
      </c>
      <c r="L6289" s="30" t="str">
        <f t="shared" si="1589"/>
        <v>1827.2695</v>
      </c>
      <c r="M6289" s="30">
        <f t="shared" si="1590"/>
        <v>80</v>
      </c>
      <c r="N6289" s="30" t="str">
        <f t="shared" si="1591"/>
        <v>1827.2695</v>
      </c>
      <c r="O6289" s="30">
        <f t="shared" si="1592"/>
        <v>90</v>
      </c>
      <c r="P6289" s="30" t="str">
        <f t="shared" si="1593"/>
        <v>1827.2695</v>
      </c>
      <c r="Q6289" s="30">
        <f t="shared" si="1594"/>
        <v>100</v>
      </c>
      <c r="R6289" s="36" t="str">
        <f t="shared" si="1595"/>
        <v>09-Aug-2017</v>
      </c>
      <c r="S6289" s="37">
        <f t="shared" si="1586"/>
        <v>1827.2695000000001</v>
      </c>
    </row>
    <row r="6290" spans="1:19">
      <c r="A6290" s="30" t="s">
        <v>11524</v>
      </c>
      <c r="D6290" s="30" t="str">
        <f t="shared" si="1580"/>
        <v>112646</v>
      </c>
      <c r="E6290" s="30">
        <f t="shared" si="1584"/>
        <v>7</v>
      </c>
      <c r="F6290" s="30" t="str">
        <f t="shared" si="1581"/>
        <v>INF959L01AZ2</v>
      </c>
      <c r="G6290" s="30">
        <f t="shared" si="1585"/>
        <v>20</v>
      </c>
      <c r="H6290" s="30" t="str">
        <f t="shared" si="1582"/>
        <v>INF959L01BA3</v>
      </c>
      <c r="I6290" s="30">
        <f t="shared" si="1587"/>
        <v>33</v>
      </c>
      <c r="J6290" s="35" t="str">
        <f t="shared" si="1583"/>
        <v>Peerless Liquid Fund-Regular Plan-Weekly Dividend Option</v>
      </c>
      <c r="K6290" s="35">
        <f t="shared" si="1588"/>
        <v>90</v>
      </c>
      <c r="L6290" s="30" t="str">
        <f t="shared" si="1589"/>
        <v>1000.8313</v>
      </c>
      <c r="M6290" s="30">
        <f t="shared" si="1590"/>
        <v>100</v>
      </c>
      <c r="N6290" s="30" t="str">
        <f t="shared" si="1591"/>
        <v>1000.8313</v>
      </c>
      <c r="O6290" s="30">
        <f t="shared" si="1592"/>
        <v>110</v>
      </c>
      <c r="P6290" s="30" t="str">
        <f t="shared" si="1593"/>
        <v>1000.8313</v>
      </c>
      <c r="Q6290" s="30">
        <f t="shared" si="1594"/>
        <v>120</v>
      </c>
      <c r="R6290" s="36" t="str">
        <f t="shared" si="1595"/>
        <v>09-Aug-2017</v>
      </c>
      <c r="S6290" s="37">
        <f t="shared" si="1586"/>
        <v>1000.8313000000001</v>
      </c>
    </row>
    <row r="6291" spans="1:19" ht="26">
      <c r="A6291" s="30" t="s">
        <v>11525</v>
      </c>
      <c r="D6291" s="30" t="str">
        <f t="shared" si="1580"/>
        <v>140437</v>
      </c>
      <c r="E6291" s="30">
        <f t="shared" si="1584"/>
        <v>7</v>
      </c>
      <c r="F6291" s="30" t="str">
        <f t="shared" si="1581"/>
        <v>INF959L01CO2</v>
      </c>
      <c r="G6291" s="30">
        <f t="shared" si="1585"/>
        <v>20</v>
      </c>
      <c r="H6291" s="30" t="str">
        <f t="shared" si="1582"/>
        <v>-</v>
      </c>
      <c r="I6291" s="30">
        <f t="shared" si="1587"/>
        <v>22</v>
      </c>
      <c r="J6291" s="35" t="str">
        <f t="shared" si="1583"/>
        <v>Peerless Liquid Fund-Unclaimed Redemption and Dividend Plan greater than 3 years</v>
      </c>
      <c r="K6291" s="35">
        <f t="shared" si="1588"/>
        <v>103</v>
      </c>
      <c r="L6291" s="30" t="str">
        <f t="shared" si="1589"/>
        <v>1000.0000</v>
      </c>
      <c r="M6291" s="30">
        <f t="shared" si="1590"/>
        <v>113</v>
      </c>
      <c r="N6291" s="30" t="str">
        <f t="shared" si="1591"/>
        <v>1000.0000</v>
      </c>
      <c r="O6291" s="30">
        <f t="shared" si="1592"/>
        <v>123</v>
      </c>
      <c r="P6291" s="30" t="str">
        <f t="shared" si="1593"/>
        <v>1000.0000</v>
      </c>
      <c r="Q6291" s="30">
        <f t="shared" si="1594"/>
        <v>133</v>
      </c>
      <c r="R6291" s="36" t="str">
        <f t="shared" si="1595"/>
        <v>09-Aug-2017</v>
      </c>
      <c r="S6291" s="37">
        <f t="shared" si="1586"/>
        <v>1000</v>
      </c>
    </row>
    <row r="6292" spans="1:19" ht="26">
      <c r="A6292" s="30" t="s">
        <v>11526</v>
      </c>
      <c r="D6292" s="30" t="str">
        <f t="shared" si="1580"/>
        <v>139386</v>
      </c>
      <c r="E6292" s="30">
        <f t="shared" si="1584"/>
        <v>7</v>
      </c>
      <c r="F6292" s="30" t="str">
        <f t="shared" si="1581"/>
        <v>INF959L01CN4</v>
      </c>
      <c r="G6292" s="30">
        <f t="shared" si="1585"/>
        <v>20</v>
      </c>
      <c r="H6292" s="30" t="str">
        <f t="shared" si="1582"/>
        <v>-</v>
      </c>
      <c r="I6292" s="30">
        <f t="shared" si="1587"/>
        <v>22</v>
      </c>
      <c r="J6292" s="35" t="str">
        <f t="shared" si="1583"/>
        <v>Peerless Liquid Fund-Unclaimed Redemption and Dividend Plan less than 3 years</v>
      </c>
      <c r="K6292" s="35">
        <f t="shared" si="1588"/>
        <v>100</v>
      </c>
      <c r="L6292" s="30" t="str">
        <f t="shared" si="1589"/>
        <v>1831.3891</v>
      </c>
      <c r="M6292" s="30">
        <f t="shared" si="1590"/>
        <v>110</v>
      </c>
      <c r="N6292" s="30" t="str">
        <f t="shared" si="1591"/>
        <v>1831.3891</v>
      </c>
      <c r="O6292" s="30">
        <f t="shared" si="1592"/>
        <v>120</v>
      </c>
      <c r="P6292" s="30" t="str">
        <f t="shared" si="1593"/>
        <v>1831.3891</v>
      </c>
      <c r="Q6292" s="30">
        <f t="shared" si="1594"/>
        <v>130</v>
      </c>
      <c r="R6292" s="36" t="str">
        <f t="shared" si="1595"/>
        <v>09-Aug-2017</v>
      </c>
      <c r="S6292" s="37">
        <f t="shared" si="1586"/>
        <v>1831.3891000000001</v>
      </c>
    </row>
    <row r="6293" spans="1:19">
      <c r="A6293" s="30" t="s">
        <v>97</v>
      </c>
      <c r="D6293" s="30" t="str">
        <f t="shared" si="1580"/>
        <v/>
      </c>
      <c r="E6293" s="30" t="str">
        <f t="shared" si="1584"/>
        <v/>
      </c>
      <c r="F6293" s="30" t="str">
        <f t="shared" si="1581"/>
        <v xml:space="preserve"> </v>
      </c>
      <c r="G6293" s="30" t="str">
        <f t="shared" si="1585"/>
        <v/>
      </c>
      <c r="H6293" s="30" t="str">
        <f t="shared" si="1582"/>
        <v/>
      </c>
      <c r="I6293" s="30" t="str">
        <f t="shared" si="1587"/>
        <v/>
      </c>
      <c r="J6293" s="35" t="str">
        <f t="shared" si="1583"/>
        <v/>
      </c>
      <c r="K6293" s="35" t="str">
        <f t="shared" si="1588"/>
        <v/>
      </c>
      <c r="L6293" s="30" t="str">
        <f t="shared" si="1589"/>
        <v/>
      </c>
      <c r="M6293" s="30" t="str">
        <f t="shared" si="1590"/>
        <v/>
      </c>
      <c r="N6293" s="30" t="str">
        <f t="shared" si="1591"/>
        <v/>
      </c>
      <c r="O6293" s="30" t="str">
        <f t="shared" si="1592"/>
        <v/>
      </c>
      <c r="P6293" s="30" t="str">
        <f t="shared" si="1593"/>
        <v/>
      </c>
      <c r="Q6293" s="30" t="str">
        <f t="shared" si="1594"/>
        <v/>
      </c>
      <c r="R6293" s="36" t="str">
        <f t="shared" si="1595"/>
        <v/>
      </c>
      <c r="S6293" s="37" t="str">
        <f t="shared" si="1586"/>
        <v/>
      </c>
    </row>
    <row r="6294" spans="1:19">
      <c r="A6294" s="30" t="s">
        <v>112</v>
      </c>
      <c r="D6294" s="30" t="str">
        <f t="shared" si="1580"/>
        <v/>
      </c>
      <c r="E6294" s="30" t="str">
        <f t="shared" si="1584"/>
        <v/>
      </c>
      <c r="F6294" s="30" t="str">
        <f t="shared" si="1581"/>
        <v>PRINCIPAL Mutual Fund</v>
      </c>
      <c r="G6294" s="30" t="str">
        <f t="shared" si="1585"/>
        <v/>
      </c>
      <c r="H6294" s="30" t="str">
        <f t="shared" si="1582"/>
        <v/>
      </c>
      <c r="I6294" s="30" t="str">
        <f t="shared" si="1587"/>
        <v/>
      </c>
      <c r="J6294" s="35" t="str">
        <f t="shared" si="1583"/>
        <v/>
      </c>
      <c r="K6294" s="35" t="str">
        <f t="shared" si="1588"/>
        <v/>
      </c>
      <c r="L6294" s="30" t="str">
        <f t="shared" si="1589"/>
        <v/>
      </c>
      <c r="M6294" s="30" t="str">
        <f t="shared" si="1590"/>
        <v/>
      </c>
      <c r="N6294" s="30" t="str">
        <f t="shared" si="1591"/>
        <v/>
      </c>
      <c r="O6294" s="30" t="str">
        <f t="shared" si="1592"/>
        <v/>
      </c>
      <c r="P6294" s="30" t="str">
        <f t="shared" si="1593"/>
        <v/>
      </c>
      <c r="Q6294" s="30" t="str">
        <f t="shared" si="1594"/>
        <v/>
      </c>
      <c r="R6294" s="36" t="str">
        <f t="shared" si="1595"/>
        <v/>
      </c>
      <c r="S6294" s="37" t="str">
        <f t="shared" si="1586"/>
        <v/>
      </c>
    </row>
    <row r="6295" spans="1:19">
      <c r="A6295" s="30" t="s">
        <v>97</v>
      </c>
      <c r="D6295" s="30" t="str">
        <f t="shared" si="1580"/>
        <v/>
      </c>
      <c r="E6295" s="30" t="str">
        <f t="shared" si="1584"/>
        <v/>
      </c>
      <c r="F6295" s="30" t="str">
        <f t="shared" si="1581"/>
        <v xml:space="preserve"> </v>
      </c>
      <c r="G6295" s="30" t="str">
        <f t="shared" si="1585"/>
        <v/>
      </c>
      <c r="H6295" s="30" t="str">
        <f t="shared" si="1582"/>
        <v/>
      </c>
      <c r="I6295" s="30" t="str">
        <f t="shared" si="1587"/>
        <v/>
      </c>
      <c r="J6295" s="35" t="str">
        <f t="shared" si="1583"/>
        <v/>
      </c>
      <c r="K6295" s="35" t="str">
        <f t="shared" si="1588"/>
        <v/>
      </c>
      <c r="L6295" s="30" t="str">
        <f t="shared" si="1589"/>
        <v/>
      </c>
      <c r="M6295" s="30" t="str">
        <f t="shared" si="1590"/>
        <v/>
      </c>
      <c r="N6295" s="30" t="str">
        <f t="shared" si="1591"/>
        <v/>
      </c>
      <c r="O6295" s="30" t="str">
        <f t="shared" si="1592"/>
        <v/>
      </c>
      <c r="P6295" s="30" t="str">
        <f t="shared" si="1593"/>
        <v/>
      </c>
      <c r="Q6295" s="30" t="str">
        <f t="shared" si="1594"/>
        <v/>
      </c>
      <c r="R6295" s="36" t="str">
        <f t="shared" si="1595"/>
        <v/>
      </c>
      <c r="S6295" s="37" t="str">
        <f t="shared" si="1586"/>
        <v/>
      </c>
    </row>
    <row r="6296" spans="1:19">
      <c r="A6296" s="30" t="s">
        <v>11527</v>
      </c>
      <c r="D6296" s="30" t="str">
        <f t="shared" si="1580"/>
        <v>100895</v>
      </c>
      <c r="E6296" s="30">
        <f t="shared" si="1584"/>
        <v>7</v>
      </c>
      <c r="F6296" s="30" t="str">
        <f t="shared" si="1581"/>
        <v>-</v>
      </c>
      <c r="G6296" s="30">
        <f t="shared" si="1585"/>
        <v>9</v>
      </c>
      <c r="H6296" s="30" t="str">
        <f t="shared" si="1582"/>
        <v>INF173K01DB7</v>
      </c>
      <c r="I6296" s="30">
        <f t="shared" si="1587"/>
        <v>22</v>
      </c>
      <c r="J6296" s="35" t="str">
        <f t="shared" si="1583"/>
        <v>Principal Cash Management Fund - Daily Dividend</v>
      </c>
      <c r="K6296" s="35">
        <f t="shared" si="1588"/>
        <v>70</v>
      </c>
      <c r="L6296" s="30" t="str">
        <f t="shared" si="1589"/>
        <v>1000.8893</v>
      </c>
      <c r="M6296" s="30">
        <f t="shared" si="1590"/>
        <v>80</v>
      </c>
      <c r="N6296" s="30" t="str">
        <f t="shared" si="1591"/>
        <v>1000.8893</v>
      </c>
      <c r="O6296" s="30">
        <f t="shared" si="1592"/>
        <v>90</v>
      </c>
      <c r="P6296" s="30" t="str">
        <f t="shared" si="1593"/>
        <v>1000.8893</v>
      </c>
      <c r="Q6296" s="30">
        <f t="shared" si="1594"/>
        <v>100</v>
      </c>
      <c r="R6296" s="36" t="str">
        <f t="shared" si="1595"/>
        <v>09-Aug-2017</v>
      </c>
      <c r="S6296" s="37">
        <f t="shared" si="1586"/>
        <v>1000.8893</v>
      </c>
    </row>
    <row r="6297" spans="1:19" ht="26">
      <c r="A6297" s="30" t="s">
        <v>11528</v>
      </c>
      <c r="D6297" s="30" t="str">
        <f t="shared" si="1580"/>
        <v>119467</v>
      </c>
      <c r="E6297" s="30">
        <f t="shared" si="1584"/>
        <v>7</v>
      </c>
      <c r="F6297" s="30" t="str">
        <f t="shared" si="1581"/>
        <v>-</v>
      </c>
      <c r="G6297" s="30">
        <f t="shared" si="1585"/>
        <v>9</v>
      </c>
      <c r="H6297" s="30" t="str">
        <f t="shared" si="1582"/>
        <v>INF173K01GT2</v>
      </c>
      <c r="I6297" s="30">
        <f t="shared" si="1587"/>
        <v>22</v>
      </c>
      <c r="J6297" s="35" t="str">
        <f t="shared" si="1583"/>
        <v>Principal Cash Management Fund - Direct Plan - Dividend Option - Daily</v>
      </c>
      <c r="K6297" s="35">
        <f t="shared" si="1588"/>
        <v>93</v>
      </c>
      <c r="L6297" s="30" t="str">
        <f t="shared" si="1589"/>
        <v>1000.6367</v>
      </c>
      <c r="M6297" s="30">
        <f t="shared" si="1590"/>
        <v>103</v>
      </c>
      <c r="N6297" s="30" t="str">
        <f t="shared" si="1591"/>
        <v>1000.6367</v>
      </c>
      <c r="O6297" s="30">
        <f t="shared" si="1592"/>
        <v>113</v>
      </c>
      <c r="P6297" s="30" t="str">
        <f t="shared" si="1593"/>
        <v>1000.6367</v>
      </c>
      <c r="Q6297" s="30">
        <f t="shared" si="1594"/>
        <v>123</v>
      </c>
      <c r="R6297" s="36" t="str">
        <f t="shared" si="1595"/>
        <v>09-Aug-2017</v>
      </c>
      <c r="S6297" s="37">
        <f t="shared" si="1586"/>
        <v>1000.6367</v>
      </c>
    </row>
    <row r="6298" spans="1:19" ht="26">
      <c r="A6298" s="30" t="s">
        <v>11529</v>
      </c>
      <c r="D6298" s="30" t="str">
        <f t="shared" si="1580"/>
        <v>119469</v>
      </c>
      <c r="E6298" s="30">
        <f t="shared" si="1584"/>
        <v>7</v>
      </c>
      <c r="F6298" s="30" t="str">
        <f t="shared" si="1581"/>
        <v>-</v>
      </c>
      <c r="G6298" s="30">
        <f t="shared" si="1585"/>
        <v>9</v>
      </c>
      <c r="H6298" s="30" t="str">
        <f t="shared" si="1582"/>
        <v>INF173K01GY2</v>
      </c>
      <c r="I6298" s="30">
        <f t="shared" si="1587"/>
        <v>22</v>
      </c>
      <c r="J6298" s="35" t="str">
        <f t="shared" si="1583"/>
        <v>Principal Cash Management Fund - Direct Plan - Dividend Option - Weekly</v>
      </c>
      <c r="K6298" s="35">
        <f t="shared" si="1588"/>
        <v>94</v>
      </c>
      <c r="L6298" s="30" t="str">
        <f t="shared" si="1589"/>
        <v>1008.0168</v>
      </c>
      <c r="M6298" s="30">
        <f t="shared" si="1590"/>
        <v>104</v>
      </c>
      <c r="N6298" s="30" t="str">
        <f t="shared" si="1591"/>
        <v>1008.0168</v>
      </c>
      <c r="O6298" s="30">
        <f t="shared" si="1592"/>
        <v>114</v>
      </c>
      <c r="P6298" s="30" t="str">
        <f t="shared" si="1593"/>
        <v>1008.0168</v>
      </c>
      <c r="Q6298" s="30">
        <f t="shared" si="1594"/>
        <v>124</v>
      </c>
      <c r="R6298" s="36" t="str">
        <f t="shared" si="1595"/>
        <v>09-Aug-2017</v>
      </c>
      <c r="S6298" s="37">
        <f t="shared" si="1586"/>
        <v>1008.0168</v>
      </c>
    </row>
    <row r="6299" spans="1:19" ht="26">
      <c r="A6299" s="30" t="s">
        <v>11530</v>
      </c>
      <c r="D6299" s="30" t="str">
        <f t="shared" si="1580"/>
        <v>119468</v>
      </c>
      <c r="E6299" s="30">
        <f t="shared" si="1584"/>
        <v>7</v>
      </c>
      <c r="F6299" s="30" t="str">
        <f t="shared" si="1581"/>
        <v>INF173K01GU0</v>
      </c>
      <c r="G6299" s="30">
        <f t="shared" si="1585"/>
        <v>20</v>
      </c>
      <c r="H6299" s="30" t="str">
        <f t="shared" si="1582"/>
        <v>-</v>
      </c>
      <c r="I6299" s="30">
        <f t="shared" si="1587"/>
        <v>22</v>
      </c>
      <c r="J6299" s="35" t="str">
        <f t="shared" si="1583"/>
        <v>Principal Cash Management Fund - Direct Plan - Growth Option</v>
      </c>
      <c r="K6299" s="35">
        <f t="shared" si="1588"/>
        <v>83</v>
      </c>
      <c r="L6299" s="30" t="str">
        <f t="shared" si="1589"/>
        <v>1622.1233</v>
      </c>
      <c r="M6299" s="30">
        <f t="shared" si="1590"/>
        <v>93</v>
      </c>
      <c r="N6299" s="30" t="str">
        <f t="shared" si="1591"/>
        <v>1622.1233</v>
      </c>
      <c r="O6299" s="30">
        <f t="shared" si="1592"/>
        <v>103</v>
      </c>
      <c r="P6299" s="30" t="str">
        <f t="shared" si="1593"/>
        <v>1622.1233</v>
      </c>
      <c r="Q6299" s="30">
        <f t="shared" si="1594"/>
        <v>113</v>
      </c>
      <c r="R6299" s="36" t="str">
        <f t="shared" si="1595"/>
        <v>09-Aug-2017</v>
      </c>
      <c r="S6299" s="37">
        <f t="shared" si="1586"/>
        <v>1622.1233</v>
      </c>
    </row>
    <row r="6300" spans="1:19">
      <c r="A6300" s="30" t="s">
        <v>11531</v>
      </c>
      <c r="D6300" s="30" t="str">
        <f t="shared" si="1580"/>
        <v>100897</v>
      </c>
      <c r="E6300" s="30">
        <f t="shared" si="1584"/>
        <v>7</v>
      </c>
      <c r="F6300" s="30" t="str">
        <f t="shared" si="1581"/>
        <v>INF173K01BV9</v>
      </c>
      <c r="G6300" s="30">
        <f t="shared" si="1585"/>
        <v>20</v>
      </c>
      <c r="H6300" s="30" t="str">
        <f t="shared" si="1582"/>
        <v>INF173K01BW7</v>
      </c>
      <c r="I6300" s="30">
        <f t="shared" si="1587"/>
        <v>33</v>
      </c>
      <c r="J6300" s="35" t="str">
        <f t="shared" si="1583"/>
        <v>Principal Cash Management Fund - Monthly Dividend Option</v>
      </c>
      <c r="K6300" s="35">
        <f t="shared" si="1588"/>
        <v>90</v>
      </c>
      <c r="L6300" s="30" t="str">
        <f t="shared" si="1589"/>
        <v>1026.9430</v>
      </c>
      <c r="M6300" s="30">
        <f t="shared" si="1590"/>
        <v>100</v>
      </c>
      <c r="N6300" s="30" t="str">
        <f t="shared" si="1591"/>
        <v>1026.9430</v>
      </c>
      <c r="O6300" s="30">
        <f t="shared" si="1592"/>
        <v>110</v>
      </c>
      <c r="P6300" s="30" t="str">
        <f t="shared" si="1593"/>
        <v>1026.9430</v>
      </c>
      <c r="Q6300" s="30">
        <f t="shared" si="1594"/>
        <v>120</v>
      </c>
      <c r="R6300" s="36" t="str">
        <f t="shared" si="1595"/>
        <v>09-Aug-2017</v>
      </c>
      <c r="S6300" s="37">
        <f t="shared" si="1586"/>
        <v>1026.943</v>
      </c>
    </row>
    <row r="6301" spans="1:19">
      <c r="A6301" s="30" t="s">
        <v>11532</v>
      </c>
      <c r="D6301" s="30" t="str">
        <f t="shared" si="1580"/>
        <v>100896</v>
      </c>
      <c r="E6301" s="30">
        <f t="shared" si="1584"/>
        <v>7</v>
      </c>
      <c r="F6301" s="30" t="str">
        <f t="shared" si="1581"/>
        <v>-</v>
      </c>
      <c r="G6301" s="30">
        <f t="shared" si="1585"/>
        <v>9</v>
      </c>
      <c r="H6301" s="30" t="str">
        <f t="shared" si="1582"/>
        <v>INF173K01DC5</v>
      </c>
      <c r="I6301" s="30">
        <f t="shared" si="1587"/>
        <v>22</v>
      </c>
      <c r="J6301" s="35" t="str">
        <f t="shared" si="1583"/>
        <v>Principal Cash Management Fund - Weekly Dividend Option</v>
      </c>
      <c r="K6301" s="35">
        <f t="shared" si="1588"/>
        <v>78</v>
      </c>
      <c r="L6301" s="30" t="str">
        <f t="shared" si="1589"/>
        <v>1007.4941</v>
      </c>
      <c r="M6301" s="30">
        <f t="shared" si="1590"/>
        <v>88</v>
      </c>
      <c r="N6301" s="30" t="str">
        <f t="shared" si="1591"/>
        <v>1007.4941</v>
      </c>
      <c r="O6301" s="30">
        <f t="shared" si="1592"/>
        <v>98</v>
      </c>
      <c r="P6301" s="30" t="str">
        <f t="shared" si="1593"/>
        <v>1007.4941</v>
      </c>
      <c r="Q6301" s="30">
        <f t="shared" si="1594"/>
        <v>108</v>
      </c>
      <c r="R6301" s="36" t="str">
        <f t="shared" si="1595"/>
        <v>09-Aug-2017</v>
      </c>
      <c r="S6301" s="37">
        <f t="shared" si="1586"/>
        <v>1007.4941</v>
      </c>
    </row>
    <row r="6302" spans="1:19" ht="26">
      <c r="A6302" s="30" t="s">
        <v>11533</v>
      </c>
      <c r="D6302" s="30" t="str">
        <f t="shared" si="1580"/>
        <v>119466</v>
      </c>
      <c r="E6302" s="30">
        <f t="shared" si="1584"/>
        <v>7</v>
      </c>
      <c r="F6302" s="30" t="str">
        <f t="shared" si="1581"/>
        <v>INF173K01GV8</v>
      </c>
      <c r="G6302" s="30">
        <f t="shared" si="1585"/>
        <v>20</v>
      </c>
      <c r="H6302" s="30" t="str">
        <f t="shared" si="1582"/>
        <v>INF173K01GW6</v>
      </c>
      <c r="I6302" s="30">
        <f t="shared" si="1587"/>
        <v>33</v>
      </c>
      <c r="J6302" s="35" t="str">
        <f t="shared" si="1583"/>
        <v>Principal Cash Management Fund -Direct Plan - Dividend Option - Monthly</v>
      </c>
      <c r="K6302" s="35">
        <f t="shared" si="1588"/>
        <v>105</v>
      </c>
      <c r="L6302" s="30" t="str">
        <f t="shared" si="1589"/>
        <v>1027.0057</v>
      </c>
      <c r="M6302" s="30">
        <f t="shared" si="1590"/>
        <v>115</v>
      </c>
      <c r="N6302" s="30" t="str">
        <f t="shared" si="1591"/>
        <v>1027.0057</v>
      </c>
      <c r="O6302" s="30">
        <f t="shared" si="1592"/>
        <v>125</v>
      </c>
      <c r="P6302" s="30" t="str">
        <f t="shared" si="1593"/>
        <v>1027.0057</v>
      </c>
      <c r="Q6302" s="30">
        <f t="shared" si="1594"/>
        <v>135</v>
      </c>
      <c r="R6302" s="36" t="str">
        <f t="shared" si="1595"/>
        <v>09-Aug-2017</v>
      </c>
      <c r="S6302" s="37">
        <f t="shared" si="1586"/>
        <v>1027.0056999999999</v>
      </c>
    </row>
    <row r="6303" spans="1:19">
      <c r="A6303" s="30" t="s">
        <v>11534</v>
      </c>
      <c r="D6303" s="30" t="str">
        <f t="shared" si="1580"/>
        <v>100898</v>
      </c>
      <c r="E6303" s="30">
        <f t="shared" si="1584"/>
        <v>7</v>
      </c>
      <c r="F6303" s="30" t="str">
        <f t="shared" si="1581"/>
        <v>INF173K01DA9</v>
      </c>
      <c r="G6303" s="30">
        <f t="shared" si="1585"/>
        <v>20</v>
      </c>
      <c r="H6303" s="30" t="str">
        <f t="shared" si="1582"/>
        <v>-</v>
      </c>
      <c r="I6303" s="30">
        <f t="shared" si="1587"/>
        <v>22</v>
      </c>
      <c r="J6303" s="35" t="str">
        <f t="shared" si="1583"/>
        <v>Principal Cash Management Fund -Growth Option</v>
      </c>
      <c r="K6303" s="35">
        <f t="shared" si="1588"/>
        <v>68</v>
      </c>
      <c r="L6303" s="30" t="str">
        <f t="shared" si="1589"/>
        <v>1616.1637</v>
      </c>
      <c r="M6303" s="30">
        <f t="shared" si="1590"/>
        <v>78</v>
      </c>
      <c r="N6303" s="30" t="str">
        <f t="shared" si="1591"/>
        <v>1616.1637</v>
      </c>
      <c r="O6303" s="30">
        <f t="shared" si="1592"/>
        <v>88</v>
      </c>
      <c r="P6303" s="30" t="str">
        <f t="shared" si="1593"/>
        <v>1616.1637</v>
      </c>
      <c r="Q6303" s="30">
        <f t="shared" si="1594"/>
        <v>98</v>
      </c>
      <c r="R6303" s="36" t="str">
        <f t="shared" si="1595"/>
        <v>09-Aug-2017</v>
      </c>
      <c r="S6303" s="37">
        <f t="shared" si="1586"/>
        <v>1616.1637000000001</v>
      </c>
    </row>
    <row r="6304" spans="1:19">
      <c r="A6304" s="30" t="s">
        <v>97</v>
      </c>
      <c r="D6304" s="30" t="str">
        <f t="shared" si="1580"/>
        <v/>
      </c>
      <c r="E6304" s="30" t="str">
        <f t="shared" si="1584"/>
        <v/>
      </c>
      <c r="F6304" s="30" t="str">
        <f t="shared" si="1581"/>
        <v xml:space="preserve"> </v>
      </c>
      <c r="G6304" s="30" t="str">
        <f t="shared" si="1585"/>
        <v/>
      </c>
      <c r="H6304" s="30" t="str">
        <f t="shared" si="1582"/>
        <v/>
      </c>
      <c r="I6304" s="30" t="str">
        <f t="shared" si="1587"/>
        <v/>
      </c>
      <c r="J6304" s="35" t="str">
        <f t="shared" si="1583"/>
        <v/>
      </c>
      <c r="K6304" s="35" t="str">
        <f t="shared" si="1588"/>
        <v/>
      </c>
      <c r="L6304" s="30" t="str">
        <f t="shared" si="1589"/>
        <v/>
      </c>
      <c r="M6304" s="30" t="str">
        <f t="shared" si="1590"/>
        <v/>
      </c>
      <c r="N6304" s="30" t="str">
        <f t="shared" si="1591"/>
        <v/>
      </c>
      <c r="O6304" s="30" t="str">
        <f t="shared" si="1592"/>
        <v/>
      </c>
      <c r="P6304" s="30" t="str">
        <f t="shared" si="1593"/>
        <v/>
      </c>
      <c r="Q6304" s="30" t="str">
        <f t="shared" si="1594"/>
        <v/>
      </c>
      <c r="R6304" s="36" t="str">
        <f t="shared" si="1595"/>
        <v/>
      </c>
      <c r="S6304" s="37" t="str">
        <f t="shared" si="1586"/>
        <v/>
      </c>
    </row>
    <row r="6305" spans="1:19">
      <c r="A6305" s="30" t="s">
        <v>133</v>
      </c>
      <c r="D6305" s="30" t="str">
        <f t="shared" si="1580"/>
        <v/>
      </c>
      <c r="E6305" s="30" t="str">
        <f t="shared" si="1584"/>
        <v/>
      </c>
      <c r="F6305" s="30" t="str">
        <f t="shared" si="1581"/>
        <v>Quantum Mutual Fund</v>
      </c>
      <c r="G6305" s="30" t="str">
        <f t="shared" si="1585"/>
        <v/>
      </c>
      <c r="H6305" s="30" t="str">
        <f t="shared" si="1582"/>
        <v/>
      </c>
      <c r="I6305" s="30" t="str">
        <f t="shared" si="1587"/>
        <v/>
      </c>
      <c r="J6305" s="35" t="str">
        <f t="shared" si="1583"/>
        <v/>
      </c>
      <c r="K6305" s="35" t="str">
        <f t="shared" si="1588"/>
        <v/>
      </c>
      <c r="L6305" s="30" t="str">
        <f t="shared" si="1589"/>
        <v/>
      </c>
      <c r="M6305" s="30" t="str">
        <f t="shared" si="1590"/>
        <v/>
      </c>
      <c r="N6305" s="30" t="str">
        <f t="shared" si="1591"/>
        <v/>
      </c>
      <c r="O6305" s="30" t="str">
        <f t="shared" si="1592"/>
        <v/>
      </c>
      <c r="P6305" s="30" t="str">
        <f t="shared" si="1593"/>
        <v/>
      </c>
      <c r="Q6305" s="30" t="str">
        <f t="shared" si="1594"/>
        <v/>
      </c>
      <c r="R6305" s="36" t="str">
        <f t="shared" si="1595"/>
        <v/>
      </c>
      <c r="S6305" s="37" t="str">
        <f t="shared" si="1586"/>
        <v/>
      </c>
    </row>
    <row r="6306" spans="1:19">
      <c r="A6306" s="30" t="s">
        <v>97</v>
      </c>
      <c r="D6306" s="30" t="str">
        <f t="shared" si="1580"/>
        <v/>
      </c>
      <c r="E6306" s="30" t="str">
        <f t="shared" si="1584"/>
        <v/>
      </c>
      <c r="F6306" s="30" t="str">
        <f t="shared" si="1581"/>
        <v xml:space="preserve"> </v>
      </c>
      <c r="G6306" s="30" t="str">
        <f t="shared" si="1585"/>
        <v/>
      </c>
      <c r="H6306" s="30" t="str">
        <f t="shared" si="1582"/>
        <v/>
      </c>
      <c r="I6306" s="30" t="str">
        <f t="shared" si="1587"/>
        <v/>
      </c>
      <c r="J6306" s="35" t="str">
        <f t="shared" si="1583"/>
        <v/>
      </c>
      <c r="K6306" s="35" t="str">
        <f t="shared" si="1588"/>
        <v/>
      </c>
      <c r="L6306" s="30" t="str">
        <f t="shared" si="1589"/>
        <v/>
      </c>
      <c r="M6306" s="30" t="str">
        <f t="shared" si="1590"/>
        <v/>
      </c>
      <c r="N6306" s="30" t="str">
        <f t="shared" si="1591"/>
        <v/>
      </c>
      <c r="O6306" s="30" t="str">
        <f t="shared" si="1592"/>
        <v/>
      </c>
      <c r="P6306" s="30" t="str">
        <f t="shared" si="1593"/>
        <v/>
      </c>
      <c r="Q6306" s="30" t="str">
        <f t="shared" si="1594"/>
        <v/>
      </c>
      <c r="R6306" s="36" t="str">
        <f t="shared" si="1595"/>
        <v/>
      </c>
      <c r="S6306" s="37" t="str">
        <f t="shared" si="1586"/>
        <v/>
      </c>
    </row>
    <row r="6307" spans="1:19" ht="26">
      <c r="A6307" s="30" t="s">
        <v>11535</v>
      </c>
      <c r="D6307" s="30" t="str">
        <f t="shared" si="1580"/>
        <v>103736</v>
      </c>
      <c r="E6307" s="30">
        <f t="shared" si="1584"/>
        <v>7</v>
      </c>
      <c r="F6307" s="30" t="str">
        <f t="shared" si="1581"/>
        <v>-</v>
      </c>
      <c r="G6307" s="30">
        <f t="shared" si="1585"/>
        <v>9</v>
      </c>
      <c r="H6307" s="30" t="str">
        <f t="shared" si="1582"/>
        <v>INF082J01135</v>
      </c>
      <c r="I6307" s="30">
        <f t="shared" si="1587"/>
        <v>22</v>
      </c>
      <c r="J6307" s="35" t="str">
        <f t="shared" si="1583"/>
        <v>Quantum Liquid Fund - Direct Plan Daily Dividend Re-investment Option</v>
      </c>
      <c r="K6307" s="35">
        <f t="shared" si="1588"/>
        <v>92</v>
      </c>
      <c r="L6307" s="30" t="str">
        <f t="shared" si="1589"/>
        <v>10.0056</v>
      </c>
      <c r="M6307" s="30">
        <f t="shared" si="1590"/>
        <v>100</v>
      </c>
      <c r="N6307" s="30" t="str">
        <f t="shared" si="1591"/>
        <v>10.0056</v>
      </c>
      <c r="O6307" s="30">
        <f t="shared" si="1592"/>
        <v>108</v>
      </c>
      <c r="P6307" s="30" t="str">
        <f t="shared" si="1593"/>
        <v>10.0056</v>
      </c>
      <c r="Q6307" s="30">
        <f t="shared" si="1594"/>
        <v>116</v>
      </c>
      <c r="R6307" s="36" t="str">
        <f t="shared" si="1595"/>
        <v>08-Aug-2017</v>
      </c>
      <c r="S6307" s="37">
        <f t="shared" si="1586"/>
        <v>10.005599999999999</v>
      </c>
    </row>
    <row r="6308" spans="1:19">
      <c r="A6308" s="30" t="s">
        <v>11536</v>
      </c>
      <c r="D6308" s="30" t="str">
        <f t="shared" si="1580"/>
        <v>103734</v>
      </c>
      <c r="E6308" s="30">
        <f t="shared" si="1584"/>
        <v>7</v>
      </c>
      <c r="F6308" s="30" t="str">
        <f t="shared" si="1581"/>
        <v>INF082J01127</v>
      </c>
      <c r="G6308" s="30">
        <f t="shared" si="1585"/>
        <v>20</v>
      </c>
      <c r="H6308" s="30" t="str">
        <f t="shared" si="1582"/>
        <v>-</v>
      </c>
      <c r="I6308" s="30">
        <f t="shared" si="1587"/>
        <v>22</v>
      </c>
      <c r="J6308" s="35" t="str">
        <f t="shared" si="1583"/>
        <v>Quantum Liquid Fund - Direct Plan Growth Option</v>
      </c>
      <c r="K6308" s="35">
        <f t="shared" si="1588"/>
        <v>70</v>
      </c>
      <c r="L6308" s="30" t="str">
        <f t="shared" si="1589"/>
        <v>22.9928</v>
      </c>
      <c r="M6308" s="30">
        <f t="shared" si="1590"/>
        <v>78</v>
      </c>
      <c r="N6308" s="30" t="str">
        <f t="shared" si="1591"/>
        <v>22.9928</v>
      </c>
      <c r="O6308" s="30">
        <f t="shared" si="1592"/>
        <v>86</v>
      </c>
      <c r="P6308" s="30" t="str">
        <f t="shared" si="1593"/>
        <v>22.9928</v>
      </c>
      <c r="Q6308" s="30">
        <f t="shared" si="1594"/>
        <v>94</v>
      </c>
      <c r="R6308" s="36" t="str">
        <f t="shared" si="1595"/>
        <v>08-Aug-2017</v>
      </c>
      <c r="S6308" s="37">
        <f t="shared" si="1586"/>
        <v>22.992799999999999</v>
      </c>
    </row>
    <row r="6309" spans="1:19">
      <c r="A6309" s="30" t="s">
        <v>11537</v>
      </c>
      <c r="D6309" s="30" t="str">
        <f t="shared" si="1580"/>
        <v>103735</v>
      </c>
      <c r="E6309" s="30">
        <f t="shared" si="1584"/>
        <v>7</v>
      </c>
      <c r="F6309" s="30" t="str">
        <f t="shared" si="1581"/>
        <v>INF082J01143</v>
      </c>
      <c r="G6309" s="30">
        <f t="shared" si="1585"/>
        <v>20</v>
      </c>
      <c r="H6309" s="30" t="str">
        <f t="shared" si="1582"/>
        <v>INF082J01200</v>
      </c>
      <c r="I6309" s="30">
        <f t="shared" si="1587"/>
        <v>33</v>
      </c>
      <c r="J6309" s="35" t="str">
        <f t="shared" si="1583"/>
        <v>Quantum Liquid Fund - Direct Plan Monthly Dividend Option</v>
      </c>
      <c r="K6309" s="35">
        <f t="shared" si="1588"/>
        <v>91</v>
      </c>
      <c r="L6309" s="30" t="str">
        <f t="shared" si="1589"/>
        <v>10.0289</v>
      </c>
      <c r="M6309" s="30">
        <f t="shared" si="1590"/>
        <v>99</v>
      </c>
      <c r="N6309" s="30" t="str">
        <f t="shared" si="1591"/>
        <v>10.0289</v>
      </c>
      <c r="O6309" s="30">
        <f t="shared" si="1592"/>
        <v>107</v>
      </c>
      <c r="P6309" s="30" t="str">
        <f t="shared" si="1593"/>
        <v>10.0289</v>
      </c>
      <c r="Q6309" s="30">
        <f t="shared" si="1594"/>
        <v>115</v>
      </c>
      <c r="R6309" s="36" t="str">
        <f t="shared" si="1595"/>
        <v>08-Aug-2017</v>
      </c>
      <c r="S6309" s="37">
        <f t="shared" si="1586"/>
        <v>10.0289</v>
      </c>
    </row>
    <row r="6310" spans="1:19" ht="26">
      <c r="A6310" s="30" t="s">
        <v>11538</v>
      </c>
      <c r="D6310" s="30" t="str">
        <f t="shared" si="1580"/>
        <v>141065</v>
      </c>
      <c r="E6310" s="30">
        <f t="shared" si="1584"/>
        <v>7</v>
      </c>
      <c r="F6310" s="30" t="str">
        <f t="shared" si="1581"/>
        <v>-</v>
      </c>
      <c r="G6310" s="30">
        <f t="shared" si="1585"/>
        <v>9</v>
      </c>
      <c r="H6310" s="30" t="str">
        <f t="shared" si="1582"/>
        <v>INF082J01317</v>
      </c>
      <c r="I6310" s="30">
        <f t="shared" si="1587"/>
        <v>22</v>
      </c>
      <c r="J6310" s="35" t="str">
        <f t="shared" si="1583"/>
        <v>Quantum Liquid Fund - Regular Plan Daily Dividend Re-Investment Option</v>
      </c>
      <c r="K6310" s="35">
        <f t="shared" si="1588"/>
        <v>93</v>
      </c>
      <c r="L6310" s="30" t="str">
        <f t="shared" si="1589"/>
        <v>10.0042</v>
      </c>
      <c r="M6310" s="30">
        <f t="shared" si="1590"/>
        <v>101</v>
      </c>
      <c r="N6310" s="30" t="str">
        <f t="shared" si="1591"/>
        <v>10.0042</v>
      </c>
      <c r="O6310" s="30">
        <f t="shared" si="1592"/>
        <v>109</v>
      </c>
      <c r="P6310" s="30" t="str">
        <f t="shared" si="1593"/>
        <v>10.0042</v>
      </c>
      <c r="Q6310" s="30">
        <f t="shared" si="1594"/>
        <v>117</v>
      </c>
      <c r="R6310" s="36" t="str">
        <f t="shared" si="1595"/>
        <v>08-Aug-2017</v>
      </c>
      <c r="S6310" s="37">
        <f t="shared" si="1586"/>
        <v>10.004200000000001</v>
      </c>
    </row>
    <row r="6311" spans="1:19">
      <c r="A6311" s="30" t="s">
        <v>11539</v>
      </c>
      <c r="D6311" s="30" t="str">
        <f t="shared" si="1580"/>
        <v>141066</v>
      </c>
      <c r="E6311" s="30">
        <f t="shared" si="1584"/>
        <v>7</v>
      </c>
      <c r="F6311" s="30" t="str">
        <f t="shared" si="1581"/>
        <v>INF082J01309</v>
      </c>
      <c r="G6311" s="30">
        <f t="shared" si="1585"/>
        <v>20</v>
      </c>
      <c r="H6311" s="30" t="str">
        <f t="shared" si="1582"/>
        <v>-</v>
      </c>
      <c r="I6311" s="30">
        <f t="shared" si="1587"/>
        <v>22</v>
      </c>
      <c r="J6311" s="35" t="str">
        <f t="shared" si="1583"/>
        <v>Quantum Liquid Fund - Regular Plan Growth Option</v>
      </c>
      <c r="K6311" s="35">
        <f t="shared" si="1588"/>
        <v>71</v>
      </c>
      <c r="L6311" s="30" t="str">
        <f t="shared" si="1589"/>
        <v>22.9881</v>
      </c>
      <c r="M6311" s="30">
        <f t="shared" si="1590"/>
        <v>79</v>
      </c>
      <c r="N6311" s="30" t="str">
        <f t="shared" si="1591"/>
        <v>22.9881</v>
      </c>
      <c r="O6311" s="30">
        <f t="shared" si="1592"/>
        <v>87</v>
      </c>
      <c r="P6311" s="30" t="str">
        <f t="shared" si="1593"/>
        <v>22.9881</v>
      </c>
      <c r="Q6311" s="30">
        <f t="shared" si="1594"/>
        <v>95</v>
      </c>
      <c r="R6311" s="36" t="str">
        <f t="shared" si="1595"/>
        <v>08-Aug-2017</v>
      </c>
      <c r="S6311" s="37">
        <f t="shared" si="1586"/>
        <v>22.988099999999999</v>
      </c>
    </row>
    <row r="6312" spans="1:19">
      <c r="A6312" s="30" t="s">
        <v>11540</v>
      </c>
      <c r="D6312" s="30" t="str">
        <f t="shared" si="1580"/>
        <v>141067</v>
      </c>
      <c r="E6312" s="30">
        <f t="shared" si="1584"/>
        <v>7</v>
      </c>
      <c r="F6312" s="30" t="str">
        <f t="shared" si="1581"/>
        <v>INF082J01325</v>
      </c>
      <c r="G6312" s="30">
        <f t="shared" si="1585"/>
        <v>20</v>
      </c>
      <c r="H6312" s="30" t="str">
        <f t="shared" si="1582"/>
        <v>INF082J01333</v>
      </c>
      <c r="I6312" s="30">
        <f t="shared" si="1587"/>
        <v>33</v>
      </c>
      <c r="J6312" s="35" t="str">
        <f t="shared" si="1583"/>
        <v>Quantum Liquid Fund - Regular Plan Monthly Dividend Option</v>
      </c>
      <c r="K6312" s="35">
        <f t="shared" si="1588"/>
        <v>92</v>
      </c>
      <c r="L6312" s="30" t="str">
        <f t="shared" si="1589"/>
        <v>10.0282</v>
      </c>
      <c r="M6312" s="30">
        <f t="shared" si="1590"/>
        <v>100</v>
      </c>
      <c r="N6312" s="30" t="str">
        <f t="shared" si="1591"/>
        <v>10.0282</v>
      </c>
      <c r="O6312" s="30">
        <f t="shared" si="1592"/>
        <v>108</v>
      </c>
      <c r="P6312" s="30" t="str">
        <f t="shared" si="1593"/>
        <v>10.0282</v>
      </c>
      <c r="Q6312" s="30">
        <f t="shared" si="1594"/>
        <v>116</v>
      </c>
      <c r="R6312" s="36" t="str">
        <f t="shared" si="1595"/>
        <v>08-Aug-2017</v>
      </c>
      <c r="S6312" s="37">
        <f t="shared" si="1586"/>
        <v>10.0282</v>
      </c>
    </row>
    <row r="6313" spans="1:19">
      <c r="A6313" s="30" t="s">
        <v>97</v>
      </c>
      <c r="D6313" s="30" t="str">
        <f t="shared" si="1580"/>
        <v/>
      </c>
      <c r="E6313" s="30" t="str">
        <f t="shared" si="1584"/>
        <v/>
      </c>
      <c r="F6313" s="30" t="str">
        <f t="shared" si="1581"/>
        <v xml:space="preserve"> </v>
      </c>
      <c r="G6313" s="30" t="str">
        <f t="shared" si="1585"/>
        <v/>
      </c>
      <c r="H6313" s="30" t="str">
        <f t="shared" si="1582"/>
        <v/>
      </c>
      <c r="I6313" s="30" t="str">
        <f t="shared" si="1587"/>
        <v/>
      </c>
      <c r="J6313" s="35" t="str">
        <f t="shared" si="1583"/>
        <v/>
      </c>
      <c r="K6313" s="35" t="str">
        <f t="shared" si="1588"/>
        <v/>
      </c>
      <c r="L6313" s="30" t="str">
        <f t="shared" si="1589"/>
        <v/>
      </c>
      <c r="M6313" s="30" t="str">
        <f t="shared" si="1590"/>
        <v/>
      </c>
      <c r="N6313" s="30" t="str">
        <f t="shared" si="1591"/>
        <v/>
      </c>
      <c r="O6313" s="30" t="str">
        <f t="shared" si="1592"/>
        <v/>
      </c>
      <c r="P6313" s="30" t="str">
        <f t="shared" si="1593"/>
        <v/>
      </c>
      <c r="Q6313" s="30" t="str">
        <f t="shared" si="1594"/>
        <v/>
      </c>
      <c r="R6313" s="36" t="str">
        <f t="shared" si="1595"/>
        <v/>
      </c>
      <c r="S6313" s="37" t="str">
        <f t="shared" si="1586"/>
        <v/>
      </c>
    </row>
    <row r="6314" spans="1:19">
      <c r="A6314" s="30" t="s">
        <v>113</v>
      </c>
      <c r="D6314" s="30" t="str">
        <f t="shared" si="1580"/>
        <v/>
      </c>
      <c r="E6314" s="30" t="str">
        <f t="shared" si="1584"/>
        <v/>
      </c>
      <c r="F6314" s="30" t="str">
        <f t="shared" si="1581"/>
        <v>Reliance Mutual Fund</v>
      </c>
      <c r="G6314" s="30" t="str">
        <f t="shared" si="1585"/>
        <v/>
      </c>
      <c r="H6314" s="30" t="str">
        <f t="shared" si="1582"/>
        <v/>
      </c>
      <c r="I6314" s="30" t="str">
        <f t="shared" si="1587"/>
        <v/>
      </c>
      <c r="J6314" s="35" t="str">
        <f t="shared" si="1583"/>
        <v/>
      </c>
      <c r="K6314" s="35" t="str">
        <f t="shared" si="1588"/>
        <v/>
      </c>
      <c r="L6314" s="30" t="str">
        <f t="shared" si="1589"/>
        <v/>
      </c>
      <c r="M6314" s="30" t="str">
        <f t="shared" si="1590"/>
        <v/>
      </c>
      <c r="N6314" s="30" t="str">
        <f t="shared" si="1591"/>
        <v/>
      </c>
      <c r="O6314" s="30" t="str">
        <f t="shared" si="1592"/>
        <v/>
      </c>
      <c r="P6314" s="30" t="str">
        <f t="shared" si="1593"/>
        <v/>
      </c>
      <c r="Q6314" s="30" t="str">
        <f t="shared" si="1594"/>
        <v/>
      </c>
      <c r="R6314" s="36" t="str">
        <f t="shared" si="1595"/>
        <v/>
      </c>
      <c r="S6314" s="37" t="str">
        <f t="shared" si="1586"/>
        <v/>
      </c>
    </row>
    <row r="6315" spans="1:19">
      <c r="A6315" s="30" t="s">
        <v>97</v>
      </c>
      <c r="D6315" s="30" t="str">
        <f t="shared" si="1580"/>
        <v/>
      </c>
      <c r="E6315" s="30" t="str">
        <f t="shared" si="1584"/>
        <v/>
      </c>
      <c r="F6315" s="30" t="str">
        <f t="shared" si="1581"/>
        <v xml:space="preserve"> </v>
      </c>
      <c r="G6315" s="30" t="str">
        <f t="shared" si="1585"/>
        <v/>
      </c>
      <c r="H6315" s="30" t="str">
        <f t="shared" si="1582"/>
        <v/>
      </c>
      <c r="I6315" s="30" t="str">
        <f t="shared" si="1587"/>
        <v/>
      </c>
      <c r="J6315" s="35" t="str">
        <f t="shared" si="1583"/>
        <v/>
      </c>
      <c r="K6315" s="35" t="str">
        <f t="shared" si="1588"/>
        <v/>
      </c>
      <c r="L6315" s="30" t="str">
        <f t="shared" si="1589"/>
        <v/>
      </c>
      <c r="M6315" s="30" t="str">
        <f t="shared" si="1590"/>
        <v/>
      </c>
      <c r="N6315" s="30" t="str">
        <f t="shared" si="1591"/>
        <v/>
      </c>
      <c r="O6315" s="30" t="str">
        <f t="shared" si="1592"/>
        <v/>
      </c>
      <c r="P6315" s="30" t="str">
        <f t="shared" si="1593"/>
        <v/>
      </c>
      <c r="Q6315" s="30" t="str">
        <f t="shared" si="1594"/>
        <v/>
      </c>
      <c r="R6315" s="36" t="str">
        <f t="shared" si="1595"/>
        <v/>
      </c>
      <c r="S6315" s="37" t="str">
        <f t="shared" si="1586"/>
        <v/>
      </c>
    </row>
    <row r="6316" spans="1:19" ht="26">
      <c r="A6316" s="30" t="s">
        <v>11541</v>
      </c>
      <c r="D6316" s="30" t="str">
        <f t="shared" si="1580"/>
        <v>118610</v>
      </c>
      <c r="E6316" s="30">
        <f t="shared" si="1584"/>
        <v>7</v>
      </c>
      <c r="F6316" s="30" t="str">
        <f t="shared" si="1581"/>
        <v>INF204K01YH3</v>
      </c>
      <c r="G6316" s="30">
        <f t="shared" si="1585"/>
        <v>20</v>
      </c>
      <c r="H6316" s="30" t="str">
        <f t="shared" si="1582"/>
        <v>-</v>
      </c>
      <c r="I6316" s="30">
        <f t="shared" si="1587"/>
        <v>22</v>
      </c>
      <c r="J6316" s="35" t="str">
        <f t="shared" si="1583"/>
        <v>Reliance Liquid Fund - Cash Plan - Direct Plan - Growth Plan - Growth Option</v>
      </c>
      <c r="K6316" s="35">
        <f t="shared" si="1588"/>
        <v>99</v>
      </c>
      <c r="L6316" s="30" t="str">
        <f t="shared" si="1589"/>
        <v>2687.5915</v>
      </c>
      <c r="M6316" s="30">
        <f t="shared" si="1590"/>
        <v>109</v>
      </c>
      <c r="N6316" s="30" t="str">
        <f t="shared" si="1591"/>
        <v>2687.5915</v>
      </c>
      <c r="O6316" s="30">
        <f t="shared" si="1592"/>
        <v>119</v>
      </c>
      <c r="P6316" s="30" t="str">
        <f t="shared" si="1593"/>
        <v>2687.5915</v>
      </c>
      <c r="Q6316" s="30">
        <f t="shared" si="1594"/>
        <v>129</v>
      </c>
      <c r="R6316" s="36" t="str">
        <f t="shared" si="1595"/>
        <v>08-Aug-2017</v>
      </c>
      <c r="S6316" s="37">
        <f t="shared" si="1586"/>
        <v>2687.5915</v>
      </c>
    </row>
    <row r="6317" spans="1:19" ht="26">
      <c r="A6317" s="30" t="s">
        <v>11542</v>
      </c>
      <c r="D6317" s="30" t="str">
        <f t="shared" si="1580"/>
        <v>118618</v>
      </c>
      <c r="E6317" s="30">
        <f t="shared" si="1584"/>
        <v>7</v>
      </c>
      <c r="F6317" s="30" t="str">
        <f t="shared" si="1581"/>
        <v>-</v>
      </c>
      <c r="G6317" s="30">
        <f t="shared" si="1585"/>
        <v>9</v>
      </c>
      <c r="H6317" s="30" t="str">
        <f t="shared" si="1582"/>
        <v>INF204K01YF7</v>
      </c>
      <c r="I6317" s="30">
        <f t="shared" si="1587"/>
        <v>22</v>
      </c>
      <c r="J6317" s="35" t="str">
        <f t="shared" si="1583"/>
        <v>Reliance Liquid Fund - Cash Plan - Direct Plan Daily Dividend Reinvestment Option</v>
      </c>
      <c r="K6317" s="35">
        <f t="shared" si="1588"/>
        <v>104</v>
      </c>
      <c r="L6317" s="30" t="str">
        <f t="shared" si="1589"/>
        <v>1114.1500</v>
      </c>
      <c r="M6317" s="30">
        <f t="shared" si="1590"/>
        <v>114</v>
      </c>
      <c r="N6317" s="30" t="str">
        <f t="shared" si="1591"/>
        <v>1114.1500</v>
      </c>
      <c r="O6317" s="30">
        <f t="shared" si="1592"/>
        <v>124</v>
      </c>
      <c r="P6317" s="30" t="str">
        <f t="shared" si="1593"/>
        <v>1114.1500</v>
      </c>
      <c r="Q6317" s="30">
        <f t="shared" si="1594"/>
        <v>134</v>
      </c>
      <c r="R6317" s="36" t="str">
        <f t="shared" si="1595"/>
        <v>08-Aug-2017</v>
      </c>
      <c r="S6317" s="37">
        <f t="shared" si="1586"/>
        <v>1114.1500000000001</v>
      </c>
    </row>
    <row r="6318" spans="1:19" ht="26">
      <c r="A6318" s="30" t="s">
        <v>11543</v>
      </c>
      <c r="D6318" s="30" t="str">
        <f t="shared" si="1580"/>
        <v>118609</v>
      </c>
      <c r="E6318" s="30">
        <f t="shared" si="1584"/>
        <v>7</v>
      </c>
      <c r="F6318" s="30" t="str">
        <f t="shared" si="1581"/>
        <v>INF204K01YI1</v>
      </c>
      <c r="G6318" s="30">
        <f t="shared" si="1585"/>
        <v>20</v>
      </c>
      <c r="H6318" s="30" t="str">
        <f t="shared" si="1582"/>
        <v>INF204K01YJ9</v>
      </c>
      <c r="I6318" s="30">
        <f t="shared" si="1587"/>
        <v>33</v>
      </c>
      <c r="J6318" s="35" t="str">
        <f t="shared" si="1583"/>
        <v>Reliance Liquid Fund - Cash Plan - Direct Plan Monthly Dividend Plan</v>
      </c>
      <c r="K6318" s="35">
        <f t="shared" si="1588"/>
        <v>102</v>
      </c>
      <c r="L6318" s="30" t="str">
        <f t="shared" si="1589"/>
        <v>1005.7120</v>
      </c>
      <c r="M6318" s="30">
        <f t="shared" si="1590"/>
        <v>112</v>
      </c>
      <c r="N6318" s="30" t="str">
        <f t="shared" si="1591"/>
        <v>1005.7120</v>
      </c>
      <c r="O6318" s="30">
        <f t="shared" si="1592"/>
        <v>122</v>
      </c>
      <c r="P6318" s="30" t="str">
        <f t="shared" si="1593"/>
        <v>1005.7120</v>
      </c>
      <c r="Q6318" s="30">
        <f t="shared" si="1594"/>
        <v>132</v>
      </c>
      <c r="R6318" s="36" t="str">
        <f t="shared" si="1595"/>
        <v>08-Aug-2017</v>
      </c>
      <c r="S6318" s="37">
        <f t="shared" si="1586"/>
        <v>1005.712</v>
      </c>
    </row>
    <row r="6319" spans="1:19" ht="26">
      <c r="A6319" s="30" t="s">
        <v>11544</v>
      </c>
      <c r="D6319" s="30" t="str">
        <f t="shared" si="1580"/>
        <v>118612</v>
      </c>
      <c r="E6319" s="30">
        <f t="shared" si="1584"/>
        <v>7</v>
      </c>
      <c r="F6319" s="30" t="str">
        <f t="shared" si="1581"/>
        <v>INF204K01YK7</v>
      </c>
      <c r="G6319" s="30">
        <f t="shared" si="1585"/>
        <v>20</v>
      </c>
      <c r="H6319" s="30" t="str">
        <f t="shared" si="1582"/>
        <v>INF204K01YL5</v>
      </c>
      <c r="I6319" s="30">
        <f t="shared" si="1587"/>
        <v>33</v>
      </c>
      <c r="J6319" s="35" t="str">
        <f t="shared" si="1583"/>
        <v>Reliance Liquid Fund - Cash Plan - Direct Plan Quarterly Dividend Plan</v>
      </c>
      <c r="K6319" s="35">
        <f t="shared" si="1588"/>
        <v>104</v>
      </c>
      <c r="L6319" s="30" t="str">
        <f t="shared" si="1589"/>
        <v>1018.7620</v>
      </c>
      <c r="M6319" s="30">
        <f t="shared" si="1590"/>
        <v>114</v>
      </c>
      <c r="N6319" s="30" t="str">
        <f t="shared" si="1591"/>
        <v>1018.7620</v>
      </c>
      <c r="O6319" s="30">
        <f t="shared" si="1592"/>
        <v>124</v>
      </c>
      <c r="P6319" s="30" t="str">
        <f t="shared" si="1593"/>
        <v>1018.7620</v>
      </c>
      <c r="Q6319" s="30">
        <f t="shared" si="1594"/>
        <v>134</v>
      </c>
      <c r="R6319" s="36" t="str">
        <f t="shared" si="1595"/>
        <v>08-Aug-2017</v>
      </c>
      <c r="S6319" s="37">
        <f t="shared" si="1586"/>
        <v>1018.7619999999999</v>
      </c>
    </row>
    <row r="6320" spans="1:19" ht="26">
      <c r="A6320" s="30" t="s">
        <v>11545</v>
      </c>
      <c r="D6320" s="30" t="str">
        <f t="shared" si="1580"/>
        <v>118611</v>
      </c>
      <c r="E6320" s="30">
        <f t="shared" si="1584"/>
        <v>7</v>
      </c>
      <c r="F6320" s="30" t="str">
        <f t="shared" si="1581"/>
        <v>-</v>
      </c>
      <c r="G6320" s="30">
        <f t="shared" si="1585"/>
        <v>9</v>
      </c>
      <c r="H6320" s="30" t="str">
        <f t="shared" si="1582"/>
        <v>INF204K01YG5</v>
      </c>
      <c r="I6320" s="30">
        <f t="shared" si="1587"/>
        <v>22</v>
      </c>
      <c r="J6320" s="35" t="str">
        <f t="shared" si="1583"/>
        <v>Reliance Liquid Fund - Cash Plan - Direct Plan Weekly Dividend Reinvestment Option</v>
      </c>
      <c r="K6320" s="35">
        <f t="shared" si="1588"/>
        <v>105</v>
      </c>
      <c r="L6320" s="30" t="str">
        <f t="shared" si="1589"/>
        <v>1092.5016</v>
      </c>
      <c r="M6320" s="30">
        <f t="shared" si="1590"/>
        <v>115</v>
      </c>
      <c r="N6320" s="30" t="str">
        <f t="shared" si="1591"/>
        <v>1092.5016</v>
      </c>
      <c r="O6320" s="30">
        <f t="shared" si="1592"/>
        <v>125</v>
      </c>
      <c r="P6320" s="30" t="str">
        <f t="shared" si="1593"/>
        <v>1092.5016</v>
      </c>
      <c r="Q6320" s="30">
        <f t="shared" si="1594"/>
        <v>135</v>
      </c>
      <c r="R6320" s="36" t="str">
        <f t="shared" si="1595"/>
        <v>08-Aug-2017</v>
      </c>
      <c r="S6320" s="37">
        <f t="shared" si="1586"/>
        <v>1092.5016000000001</v>
      </c>
    </row>
    <row r="6321" spans="1:19" ht="26">
      <c r="A6321" s="30" t="s">
        <v>11546</v>
      </c>
      <c r="D6321" s="30" t="str">
        <f t="shared" si="1580"/>
        <v>118695</v>
      </c>
      <c r="E6321" s="30">
        <f t="shared" si="1584"/>
        <v>7</v>
      </c>
      <c r="F6321" s="30" t="str">
        <f t="shared" si="1581"/>
        <v>-</v>
      </c>
      <c r="G6321" s="30">
        <f t="shared" si="1585"/>
        <v>9</v>
      </c>
      <c r="H6321" s="30" t="str">
        <f t="shared" si="1582"/>
        <v>INF204K01ZG2</v>
      </c>
      <c r="I6321" s="30">
        <f t="shared" si="1587"/>
        <v>22</v>
      </c>
      <c r="J6321" s="35" t="str">
        <f t="shared" si="1583"/>
        <v>Reliance Liquid Fund - Treasury Plan - Direct Plan Daily Dividend Reinvestment Option</v>
      </c>
      <c r="K6321" s="35">
        <f t="shared" si="1588"/>
        <v>108</v>
      </c>
      <c r="L6321" s="30" t="str">
        <f t="shared" si="1589"/>
        <v>1528.7400</v>
      </c>
      <c r="M6321" s="30">
        <f t="shared" si="1590"/>
        <v>118</v>
      </c>
      <c r="N6321" s="30" t="str">
        <f t="shared" si="1591"/>
        <v>1528.7400</v>
      </c>
      <c r="O6321" s="30">
        <f t="shared" si="1592"/>
        <v>128</v>
      </c>
      <c r="P6321" s="30" t="str">
        <f t="shared" si="1593"/>
        <v>1528.7400</v>
      </c>
      <c r="Q6321" s="30">
        <f t="shared" si="1594"/>
        <v>138</v>
      </c>
      <c r="R6321" s="36" t="str">
        <f t="shared" si="1595"/>
        <v>08-Aug-2017</v>
      </c>
      <c r="S6321" s="37">
        <f t="shared" si="1586"/>
        <v>1528.74</v>
      </c>
    </row>
    <row r="6322" spans="1:19" ht="26">
      <c r="A6322" s="30" t="s">
        <v>11547</v>
      </c>
      <c r="D6322" s="30" t="str">
        <f t="shared" si="1580"/>
        <v>118701</v>
      </c>
      <c r="E6322" s="30">
        <f t="shared" si="1584"/>
        <v>7</v>
      </c>
      <c r="F6322" s="30" t="str">
        <f t="shared" si="1581"/>
        <v>INF204K01ZH0</v>
      </c>
      <c r="G6322" s="30">
        <f t="shared" si="1585"/>
        <v>20</v>
      </c>
      <c r="H6322" s="30" t="str">
        <f t="shared" si="1582"/>
        <v>-</v>
      </c>
      <c r="I6322" s="30">
        <f t="shared" si="1587"/>
        <v>22</v>
      </c>
      <c r="J6322" s="35" t="str">
        <f t="shared" si="1583"/>
        <v>Reliance Liquid Fund - Treasury Plan - Direct Plan Growth Plan - Growth Option</v>
      </c>
      <c r="K6322" s="35">
        <f t="shared" si="1588"/>
        <v>101</v>
      </c>
      <c r="L6322" s="30" t="str">
        <f t="shared" si="1589"/>
        <v>4061.4052</v>
      </c>
      <c r="M6322" s="30">
        <f t="shared" si="1590"/>
        <v>111</v>
      </c>
      <c r="N6322" s="30" t="str">
        <f t="shared" si="1591"/>
        <v>4061.4052</v>
      </c>
      <c r="O6322" s="30">
        <f t="shared" si="1592"/>
        <v>121</v>
      </c>
      <c r="P6322" s="30" t="str">
        <f t="shared" si="1593"/>
        <v>4061.4052</v>
      </c>
      <c r="Q6322" s="30">
        <f t="shared" si="1594"/>
        <v>131</v>
      </c>
      <c r="R6322" s="36" t="str">
        <f t="shared" si="1595"/>
        <v>08-Aug-2017</v>
      </c>
      <c r="S6322" s="37">
        <f t="shared" si="1586"/>
        <v>4061.4052000000001</v>
      </c>
    </row>
    <row r="6323" spans="1:19" ht="26">
      <c r="A6323" s="30" t="s">
        <v>11548</v>
      </c>
      <c r="D6323" s="30" t="str">
        <f t="shared" si="1580"/>
        <v>118696</v>
      </c>
      <c r="E6323" s="30">
        <f t="shared" si="1584"/>
        <v>7</v>
      </c>
      <c r="F6323" s="30" t="str">
        <f t="shared" si="1581"/>
        <v>INF204K01ZI8</v>
      </c>
      <c r="G6323" s="30">
        <f t="shared" si="1585"/>
        <v>20</v>
      </c>
      <c r="H6323" s="30" t="str">
        <f t="shared" si="1582"/>
        <v>INF204K01ZJ6</v>
      </c>
      <c r="I6323" s="30">
        <f t="shared" si="1587"/>
        <v>33</v>
      </c>
      <c r="J6323" s="35" t="str">
        <f t="shared" si="1583"/>
        <v>Reliance Liquid Fund - Treasury Plan - Direct Plan Monthly Dividend Plan</v>
      </c>
      <c r="K6323" s="35">
        <f t="shared" si="1588"/>
        <v>106</v>
      </c>
      <c r="L6323" s="30" t="str">
        <f t="shared" si="1589"/>
        <v>1593.4183</v>
      </c>
      <c r="M6323" s="30">
        <f t="shared" si="1590"/>
        <v>116</v>
      </c>
      <c r="N6323" s="30" t="str">
        <f t="shared" si="1591"/>
        <v>1593.4183</v>
      </c>
      <c r="O6323" s="30">
        <f t="shared" si="1592"/>
        <v>126</v>
      </c>
      <c r="P6323" s="30" t="str">
        <f t="shared" si="1593"/>
        <v>1593.4183</v>
      </c>
      <c r="Q6323" s="30">
        <f t="shared" si="1594"/>
        <v>136</v>
      </c>
      <c r="R6323" s="36" t="str">
        <f t="shared" si="1595"/>
        <v>08-Aug-2017</v>
      </c>
      <c r="S6323" s="37">
        <f t="shared" si="1586"/>
        <v>1593.4183</v>
      </c>
    </row>
    <row r="6324" spans="1:19" ht="26">
      <c r="A6324" s="30" t="s">
        <v>11549</v>
      </c>
      <c r="D6324" s="30" t="str">
        <f t="shared" si="1580"/>
        <v>118698</v>
      </c>
      <c r="E6324" s="30">
        <f t="shared" si="1584"/>
        <v>7</v>
      </c>
      <c r="F6324" s="30" t="str">
        <f t="shared" si="1581"/>
        <v>INF204K01ZK4</v>
      </c>
      <c r="G6324" s="30">
        <f t="shared" si="1585"/>
        <v>20</v>
      </c>
      <c r="H6324" s="30" t="str">
        <f t="shared" si="1582"/>
        <v>INF204K01ZL2</v>
      </c>
      <c r="I6324" s="30">
        <f t="shared" si="1587"/>
        <v>33</v>
      </c>
      <c r="J6324" s="35" t="str">
        <f t="shared" si="1583"/>
        <v>Reliance Liquid Fund - Treasury Plan - Direct Plan Quarterly Dividend Plan</v>
      </c>
      <c r="K6324" s="35">
        <f t="shared" si="1588"/>
        <v>108</v>
      </c>
      <c r="L6324" s="30" t="str">
        <f t="shared" si="1589"/>
        <v>1014.9344</v>
      </c>
      <c r="M6324" s="30">
        <f t="shared" si="1590"/>
        <v>118</v>
      </c>
      <c r="N6324" s="30" t="str">
        <f t="shared" si="1591"/>
        <v>1014.9344</v>
      </c>
      <c r="O6324" s="30">
        <f t="shared" si="1592"/>
        <v>128</v>
      </c>
      <c r="P6324" s="30" t="str">
        <f t="shared" si="1593"/>
        <v>1014.9344</v>
      </c>
      <c r="Q6324" s="30">
        <f t="shared" si="1594"/>
        <v>138</v>
      </c>
      <c r="R6324" s="36" t="str">
        <f t="shared" si="1595"/>
        <v>08-Aug-2017</v>
      </c>
      <c r="S6324" s="37">
        <f t="shared" si="1586"/>
        <v>1014.9344</v>
      </c>
    </row>
    <row r="6325" spans="1:19" ht="26">
      <c r="A6325" s="30" t="s">
        <v>11550</v>
      </c>
      <c r="D6325" s="30" t="str">
        <f t="shared" si="1580"/>
        <v>118700</v>
      </c>
      <c r="E6325" s="30">
        <f t="shared" si="1584"/>
        <v>7</v>
      </c>
      <c r="F6325" s="30" t="str">
        <f t="shared" si="1581"/>
        <v>-</v>
      </c>
      <c r="G6325" s="30">
        <f t="shared" si="1585"/>
        <v>9</v>
      </c>
      <c r="H6325" s="30" t="str">
        <f t="shared" si="1582"/>
        <v>INF204K01ZM0</v>
      </c>
      <c r="I6325" s="30">
        <f t="shared" si="1587"/>
        <v>22</v>
      </c>
      <c r="J6325" s="35" t="str">
        <f t="shared" si="1583"/>
        <v>Reliance Liquid Fund - Treasury Plan - Direct Plan Weekly Dividend Reinvestment Option</v>
      </c>
      <c r="K6325" s="35">
        <f t="shared" si="1588"/>
        <v>109</v>
      </c>
      <c r="L6325" s="30" t="str">
        <f t="shared" si="1589"/>
        <v>1531.4029</v>
      </c>
      <c r="M6325" s="30">
        <f t="shared" si="1590"/>
        <v>119</v>
      </c>
      <c r="N6325" s="30" t="str">
        <f t="shared" si="1591"/>
        <v>1531.4029</v>
      </c>
      <c r="O6325" s="30">
        <f t="shared" si="1592"/>
        <v>129</v>
      </c>
      <c r="P6325" s="30" t="str">
        <f t="shared" si="1593"/>
        <v>1531.4029</v>
      </c>
      <c r="Q6325" s="30">
        <f t="shared" si="1594"/>
        <v>139</v>
      </c>
      <c r="R6325" s="36" t="str">
        <f t="shared" si="1595"/>
        <v>08-Aug-2017</v>
      </c>
      <c r="S6325" s="37">
        <f t="shared" si="1586"/>
        <v>1531.4029</v>
      </c>
    </row>
    <row r="6326" spans="1:19" ht="26">
      <c r="A6326" s="30" t="s">
        <v>11551</v>
      </c>
      <c r="D6326" s="30" t="str">
        <f t="shared" si="1580"/>
        <v>100849</v>
      </c>
      <c r="E6326" s="30">
        <f t="shared" si="1584"/>
        <v>7</v>
      </c>
      <c r="F6326" s="30" t="str">
        <f t="shared" si="1581"/>
        <v>-</v>
      </c>
      <c r="G6326" s="30">
        <f t="shared" si="1585"/>
        <v>9</v>
      </c>
      <c r="H6326" s="30" t="str">
        <f t="shared" si="1582"/>
        <v>INF204K01UC2</v>
      </c>
      <c r="I6326" s="30">
        <f t="shared" si="1587"/>
        <v>22</v>
      </c>
      <c r="J6326" s="35" t="str">
        <f t="shared" si="1583"/>
        <v>Reliance Liquid Fund-Cash Plan-Daily Dividend Reinvestment Option</v>
      </c>
      <c r="K6326" s="35">
        <f t="shared" si="1588"/>
        <v>88</v>
      </c>
      <c r="L6326" s="30" t="str">
        <f t="shared" si="1589"/>
        <v>1114.1500</v>
      </c>
      <c r="M6326" s="30">
        <f t="shared" si="1590"/>
        <v>98</v>
      </c>
      <c r="N6326" s="30" t="str">
        <f t="shared" si="1591"/>
        <v>1114.1500</v>
      </c>
      <c r="O6326" s="30">
        <f t="shared" si="1592"/>
        <v>108</v>
      </c>
      <c r="P6326" s="30" t="str">
        <f t="shared" si="1593"/>
        <v>1114.1500</v>
      </c>
      <c r="Q6326" s="30">
        <f t="shared" si="1594"/>
        <v>118</v>
      </c>
      <c r="R6326" s="36" t="str">
        <f t="shared" si="1595"/>
        <v>08-Aug-2017</v>
      </c>
      <c r="S6326" s="37">
        <f t="shared" si="1586"/>
        <v>1114.1500000000001</v>
      </c>
    </row>
    <row r="6327" spans="1:19">
      <c r="A6327" s="30" t="s">
        <v>11552</v>
      </c>
      <c r="D6327" s="30" t="str">
        <f t="shared" si="1580"/>
        <v>100845</v>
      </c>
      <c r="E6327" s="30">
        <f t="shared" si="1584"/>
        <v>7</v>
      </c>
      <c r="F6327" s="30" t="str">
        <f t="shared" si="1581"/>
        <v>INF204K01UE8</v>
      </c>
      <c r="G6327" s="30">
        <f t="shared" si="1585"/>
        <v>20</v>
      </c>
      <c r="H6327" s="30" t="str">
        <f t="shared" si="1582"/>
        <v>-</v>
      </c>
      <c r="I6327" s="30">
        <f t="shared" si="1587"/>
        <v>22</v>
      </c>
      <c r="J6327" s="35" t="str">
        <f t="shared" si="1583"/>
        <v>Reliance Liquid Fund-Cash Plan-Growth Plan</v>
      </c>
      <c r="K6327" s="35">
        <f t="shared" si="1588"/>
        <v>65</v>
      </c>
      <c r="L6327" s="30" t="str">
        <f t="shared" si="1589"/>
        <v>2595.6480</v>
      </c>
      <c r="M6327" s="30">
        <f t="shared" si="1590"/>
        <v>75</v>
      </c>
      <c r="N6327" s="30" t="str">
        <f t="shared" si="1591"/>
        <v>2595.6480</v>
      </c>
      <c r="O6327" s="30">
        <f t="shared" si="1592"/>
        <v>85</v>
      </c>
      <c r="P6327" s="30" t="str">
        <f t="shared" si="1593"/>
        <v>2595.6480</v>
      </c>
      <c r="Q6327" s="30">
        <f t="shared" si="1594"/>
        <v>95</v>
      </c>
      <c r="R6327" s="36" t="str">
        <f t="shared" si="1595"/>
        <v>08-Aug-2017</v>
      </c>
      <c r="S6327" s="37">
        <f t="shared" si="1586"/>
        <v>2595.6480000000001</v>
      </c>
    </row>
    <row r="6328" spans="1:19">
      <c r="A6328" s="30" t="s">
        <v>11553</v>
      </c>
      <c r="D6328" s="30" t="str">
        <f t="shared" si="1580"/>
        <v>114251</v>
      </c>
      <c r="E6328" s="30">
        <f t="shared" si="1584"/>
        <v>7</v>
      </c>
      <c r="F6328" s="30" t="str">
        <f t="shared" si="1581"/>
        <v>INF204K01UF5</v>
      </c>
      <c r="G6328" s="30">
        <f t="shared" si="1585"/>
        <v>20</v>
      </c>
      <c r="H6328" s="30" t="str">
        <f t="shared" si="1582"/>
        <v>INF204K01UG3</v>
      </c>
      <c r="I6328" s="30">
        <f t="shared" si="1587"/>
        <v>33</v>
      </c>
      <c r="J6328" s="35" t="str">
        <f t="shared" si="1583"/>
        <v>Reliance Liquid Fund-Cash Plan-Monthly Dividend Plan</v>
      </c>
      <c r="K6328" s="35">
        <f t="shared" si="1588"/>
        <v>86</v>
      </c>
      <c r="L6328" s="30" t="str">
        <f t="shared" si="1589"/>
        <v>1003.5426</v>
      </c>
      <c r="M6328" s="30">
        <f t="shared" si="1590"/>
        <v>96</v>
      </c>
      <c r="N6328" s="30" t="str">
        <f t="shared" si="1591"/>
        <v>1003.5426</v>
      </c>
      <c r="O6328" s="30">
        <f t="shared" si="1592"/>
        <v>106</v>
      </c>
      <c r="P6328" s="30" t="str">
        <f t="shared" si="1593"/>
        <v>1003.5426</v>
      </c>
      <c r="Q6328" s="30">
        <f t="shared" si="1594"/>
        <v>116</v>
      </c>
      <c r="R6328" s="36" t="str">
        <f t="shared" si="1595"/>
        <v>08-Aug-2017</v>
      </c>
      <c r="S6328" s="37">
        <f t="shared" si="1586"/>
        <v>1003.5426</v>
      </c>
    </row>
    <row r="6329" spans="1:19">
      <c r="A6329" s="30" t="s">
        <v>11554</v>
      </c>
      <c r="D6329" s="30" t="str">
        <f t="shared" si="1580"/>
        <v>114252</v>
      </c>
      <c r="E6329" s="30">
        <f t="shared" si="1584"/>
        <v>7</v>
      </c>
      <c r="F6329" s="30" t="str">
        <f t="shared" si="1581"/>
        <v>INF204K01UH1</v>
      </c>
      <c r="G6329" s="30">
        <f t="shared" si="1585"/>
        <v>20</v>
      </c>
      <c r="H6329" s="30" t="str">
        <f t="shared" si="1582"/>
        <v>INF204K01UI9</v>
      </c>
      <c r="I6329" s="30">
        <f t="shared" si="1587"/>
        <v>33</v>
      </c>
      <c r="J6329" s="35" t="str">
        <f t="shared" si="1583"/>
        <v>Reliance Liquid Fund-Cash Plan-Quarterly Dividend Plan</v>
      </c>
      <c r="K6329" s="35">
        <f t="shared" si="1588"/>
        <v>88</v>
      </c>
      <c r="L6329" s="30" t="str">
        <f t="shared" si="1589"/>
        <v>1011.4932</v>
      </c>
      <c r="M6329" s="30">
        <f t="shared" si="1590"/>
        <v>98</v>
      </c>
      <c r="N6329" s="30" t="str">
        <f t="shared" si="1591"/>
        <v>1011.4932</v>
      </c>
      <c r="O6329" s="30">
        <f t="shared" si="1592"/>
        <v>108</v>
      </c>
      <c r="P6329" s="30" t="str">
        <f t="shared" si="1593"/>
        <v>1011.4932</v>
      </c>
      <c r="Q6329" s="30">
        <f t="shared" si="1594"/>
        <v>118</v>
      </c>
      <c r="R6329" s="36" t="str">
        <f t="shared" si="1595"/>
        <v>08-Aug-2017</v>
      </c>
      <c r="S6329" s="37">
        <f t="shared" si="1586"/>
        <v>1011.4932</v>
      </c>
    </row>
    <row r="6330" spans="1:19" ht="26">
      <c r="A6330" s="30" t="s">
        <v>11555</v>
      </c>
      <c r="D6330" s="30" t="str">
        <f t="shared" si="1580"/>
        <v>100848</v>
      </c>
      <c r="E6330" s="30">
        <f t="shared" si="1584"/>
        <v>7</v>
      </c>
      <c r="F6330" s="30" t="str">
        <f t="shared" si="1581"/>
        <v>-</v>
      </c>
      <c r="G6330" s="30">
        <f t="shared" si="1585"/>
        <v>9</v>
      </c>
      <c r="H6330" s="30" t="str">
        <f t="shared" si="1582"/>
        <v>INF204K01UD0</v>
      </c>
      <c r="I6330" s="30">
        <f t="shared" si="1587"/>
        <v>22</v>
      </c>
      <c r="J6330" s="35" t="str">
        <f t="shared" si="1583"/>
        <v>Reliance Liquid Fund-Cash Plan-Weekly Dividend Reinvestment Option</v>
      </c>
      <c r="K6330" s="35">
        <f t="shared" si="1588"/>
        <v>89</v>
      </c>
      <c r="L6330" s="30" t="str">
        <f t="shared" si="1589"/>
        <v>1092.3832</v>
      </c>
      <c r="M6330" s="30">
        <f t="shared" si="1590"/>
        <v>99</v>
      </c>
      <c r="N6330" s="30" t="str">
        <f t="shared" si="1591"/>
        <v>1092.3832</v>
      </c>
      <c r="O6330" s="30">
        <f t="shared" si="1592"/>
        <v>109</v>
      </c>
      <c r="P6330" s="30" t="str">
        <f t="shared" si="1593"/>
        <v>1092.3832</v>
      </c>
      <c r="Q6330" s="30">
        <f t="shared" si="1594"/>
        <v>119</v>
      </c>
      <c r="R6330" s="36" t="str">
        <f t="shared" si="1595"/>
        <v>08-Aug-2017</v>
      </c>
      <c r="S6330" s="37">
        <f t="shared" si="1586"/>
        <v>1092.3832</v>
      </c>
    </row>
    <row r="6331" spans="1:19">
      <c r="A6331" s="30" t="s">
        <v>11556</v>
      </c>
      <c r="D6331" s="30" t="str">
        <f t="shared" si="1580"/>
        <v>112340</v>
      </c>
      <c r="E6331" s="30">
        <f t="shared" si="1584"/>
        <v>7</v>
      </c>
      <c r="F6331" s="30" t="str">
        <f t="shared" si="1581"/>
        <v>INF204K01UQ2</v>
      </c>
      <c r="G6331" s="30">
        <f t="shared" si="1585"/>
        <v>20</v>
      </c>
      <c r="H6331" s="30" t="str">
        <f t="shared" si="1582"/>
        <v>INF204K01UR0</v>
      </c>
      <c r="I6331" s="30">
        <f t="shared" si="1587"/>
        <v>33</v>
      </c>
      <c r="J6331" s="35" t="str">
        <f t="shared" si="1583"/>
        <v>Reliance Liquid Fund-Treasury Plan - Quarterly Dividend Plan</v>
      </c>
      <c r="K6331" s="35">
        <f t="shared" si="1588"/>
        <v>94</v>
      </c>
      <c r="L6331" s="30" t="str">
        <f t="shared" si="1589"/>
        <v>1012.5417</v>
      </c>
      <c r="M6331" s="30">
        <f t="shared" si="1590"/>
        <v>104</v>
      </c>
      <c r="N6331" s="30" t="str">
        <f t="shared" si="1591"/>
        <v>1012.5417</v>
      </c>
      <c r="O6331" s="30">
        <f t="shared" si="1592"/>
        <v>114</v>
      </c>
      <c r="P6331" s="30" t="str">
        <f t="shared" si="1593"/>
        <v>1012.5417</v>
      </c>
      <c r="Q6331" s="30">
        <f t="shared" si="1594"/>
        <v>124</v>
      </c>
      <c r="R6331" s="36" t="str">
        <f t="shared" si="1595"/>
        <v>08-Aug-2017</v>
      </c>
      <c r="S6331" s="37">
        <f t="shared" si="1586"/>
        <v>1012.5417</v>
      </c>
    </row>
    <row r="6332" spans="1:19" ht="26">
      <c r="A6332" s="30" t="s">
        <v>11557</v>
      </c>
      <c r="D6332" s="30" t="str">
        <f t="shared" si="1580"/>
        <v>100852</v>
      </c>
      <c r="E6332" s="30">
        <f t="shared" si="1584"/>
        <v>7</v>
      </c>
      <c r="F6332" s="30" t="str">
        <f t="shared" si="1581"/>
        <v>-</v>
      </c>
      <c r="G6332" s="30">
        <f t="shared" si="1585"/>
        <v>9</v>
      </c>
      <c r="H6332" s="30" t="str">
        <f t="shared" si="1582"/>
        <v>INF204K01UM1</v>
      </c>
      <c r="I6332" s="30">
        <f t="shared" si="1587"/>
        <v>22</v>
      </c>
      <c r="J6332" s="35" t="str">
        <f t="shared" si="1583"/>
        <v>Reliance Liquid Fund-Treasury Plan -Daily Dividend Reinvestment Option</v>
      </c>
      <c r="K6332" s="35">
        <f t="shared" si="1588"/>
        <v>93</v>
      </c>
      <c r="L6332" s="30" t="str">
        <f t="shared" si="1589"/>
        <v>1528.7400</v>
      </c>
      <c r="M6332" s="30">
        <f t="shared" si="1590"/>
        <v>103</v>
      </c>
      <c r="N6332" s="30" t="str">
        <f t="shared" si="1591"/>
        <v>1528.7400</v>
      </c>
      <c r="O6332" s="30">
        <f t="shared" si="1592"/>
        <v>113</v>
      </c>
      <c r="P6332" s="30" t="str">
        <f t="shared" si="1593"/>
        <v>1528.7400</v>
      </c>
      <c r="Q6332" s="30">
        <f t="shared" si="1594"/>
        <v>123</v>
      </c>
      <c r="R6332" s="36" t="str">
        <f t="shared" si="1595"/>
        <v>08-Aug-2017</v>
      </c>
      <c r="S6332" s="37">
        <f t="shared" si="1586"/>
        <v>1528.74</v>
      </c>
    </row>
    <row r="6333" spans="1:19">
      <c r="A6333" s="30" t="s">
        <v>11558</v>
      </c>
      <c r="D6333" s="30" t="str">
        <f t="shared" si="1580"/>
        <v>100851</v>
      </c>
      <c r="E6333" s="30">
        <f t="shared" si="1584"/>
        <v>7</v>
      </c>
      <c r="F6333" s="30" t="str">
        <f t="shared" si="1581"/>
        <v>INF204K01UN9</v>
      </c>
      <c r="G6333" s="30">
        <f t="shared" si="1585"/>
        <v>20</v>
      </c>
      <c r="H6333" s="30" t="str">
        <f t="shared" si="1582"/>
        <v>-</v>
      </c>
      <c r="I6333" s="30">
        <f t="shared" si="1587"/>
        <v>22</v>
      </c>
      <c r="J6333" s="35" t="str">
        <f t="shared" si="1583"/>
        <v>Reliance Liquid Fund-Treasury Plan -Growth Plan</v>
      </c>
      <c r="K6333" s="35">
        <f t="shared" si="1588"/>
        <v>70</v>
      </c>
      <c r="L6333" s="30" t="str">
        <f t="shared" si="1589"/>
        <v>4046.5509</v>
      </c>
      <c r="M6333" s="30">
        <f t="shared" si="1590"/>
        <v>80</v>
      </c>
      <c r="N6333" s="30" t="str">
        <f t="shared" si="1591"/>
        <v>4046.5509</v>
      </c>
      <c r="O6333" s="30">
        <f t="shared" si="1592"/>
        <v>90</v>
      </c>
      <c r="P6333" s="30" t="str">
        <f t="shared" si="1593"/>
        <v>4046.5509</v>
      </c>
      <c r="Q6333" s="30">
        <f t="shared" si="1594"/>
        <v>100</v>
      </c>
      <c r="R6333" s="36" t="str">
        <f t="shared" si="1595"/>
        <v>08-Aug-2017</v>
      </c>
      <c r="S6333" s="37">
        <f t="shared" si="1586"/>
        <v>4046.5509000000002</v>
      </c>
    </row>
    <row r="6334" spans="1:19">
      <c r="A6334" s="30" t="s">
        <v>11559</v>
      </c>
      <c r="D6334" s="30" t="str">
        <f t="shared" si="1580"/>
        <v>100855</v>
      </c>
      <c r="E6334" s="30">
        <f t="shared" si="1584"/>
        <v>7</v>
      </c>
      <c r="F6334" s="30" t="str">
        <f t="shared" si="1581"/>
        <v>INF204K01UO7</v>
      </c>
      <c r="G6334" s="30">
        <f t="shared" si="1585"/>
        <v>20</v>
      </c>
      <c r="H6334" s="30" t="str">
        <f t="shared" si="1582"/>
        <v>INF204K01UP4</v>
      </c>
      <c r="I6334" s="30">
        <f t="shared" si="1587"/>
        <v>33</v>
      </c>
      <c r="J6334" s="35" t="str">
        <f t="shared" si="1583"/>
        <v>Reliance Liquid Fund-Treasury Plan -Monthly Dividend Plan</v>
      </c>
      <c r="K6334" s="35">
        <f t="shared" si="1588"/>
        <v>91</v>
      </c>
      <c r="L6334" s="30" t="str">
        <f t="shared" si="1589"/>
        <v>1590.0569</v>
      </c>
      <c r="M6334" s="30">
        <f t="shared" si="1590"/>
        <v>101</v>
      </c>
      <c r="N6334" s="30" t="str">
        <f t="shared" si="1591"/>
        <v>1590.0569</v>
      </c>
      <c r="O6334" s="30">
        <f t="shared" si="1592"/>
        <v>111</v>
      </c>
      <c r="P6334" s="30" t="str">
        <f t="shared" si="1593"/>
        <v>1590.0569</v>
      </c>
      <c r="Q6334" s="30">
        <f t="shared" si="1594"/>
        <v>121</v>
      </c>
      <c r="R6334" s="36" t="str">
        <f t="shared" si="1595"/>
        <v>08-Aug-2017</v>
      </c>
      <c r="S6334" s="37">
        <f t="shared" si="1586"/>
        <v>1590.0569</v>
      </c>
    </row>
    <row r="6335" spans="1:19" ht="26">
      <c r="A6335" s="30" t="s">
        <v>11560</v>
      </c>
      <c r="D6335" s="30" t="str">
        <f t="shared" si="1580"/>
        <v>100853</v>
      </c>
      <c r="E6335" s="30">
        <f t="shared" si="1584"/>
        <v>7</v>
      </c>
      <c r="F6335" s="30" t="str">
        <f t="shared" si="1581"/>
        <v>-</v>
      </c>
      <c r="G6335" s="30">
        <f t="shared" si="1585"/>
        <v>9</v>
      </c>
      <c r="H6335" s="30" t="str">
        <f t="shared" si="1582"/>
        <v>INF204K01US8</v>
      </c>
      <c r="I6335" s="30">
        <f t="shared" si="1587"/>
        <v>22</v>
      </c>
      <c r="J6335" s="35" t="str">
        <f t="shared" si="1583"/>
        <v>Reliance Liquid Fund-Treasury Plan -Weekly Dividend Reinvestment Option</v>
      </c>
      <c r="K6335" s="35">
        <f t="shared" si="1588"/>
        <v>94</v>
      </c>
      <c r="L6335" s="30" t="str">
        <f t="shared" si="1589"/>
        <v>1531.3891</v>
      </c>
      <c r="M6335" s="30">
        <f t="shared" si="1590"/>
        <v>104</v>
      </c>
      <c r="N6335" s="30" t="str">
        <f t="shared" si="1591"/>
        <v>1531.3891</v>
      </c>
      <c r="O6335" s="30">
        <f t="shared" si="1592"/>
        <v>114</v>
      </c>
      <c r="P6335" s="30" t="str">
        <f t="shared" si="1593"/>
        <v>1531.3891</v>
      </c>
      <c r="Q6335" s="30">
        <f t="shared" si="1594"/>
        <v>124</v>
      </c>
      <c r="R6335" s="36" t="str">
        <f t="shared" si="1595"/>
        <v>08-Aug-2017</v>
      </c>
      <c r="S6335" s="37">
        <f t="shared" si="1586"/>
        <v>1531.3891000000001</v>
      </c>
    </row>
    <row r="6336" spans="1:19" ht="26">
      <c r="A6336" s="30" t="s">
        <v>11561</v>
      </c>
      <c r="D6336" s="30" t="str">
        <f t="shared" si="1580"/>
        <v>100842</v>
      </c>
      <c r="E6336" s="30">
        <f t="shared" si="1584"/>
        <v>7</v>
      </c>
      <c r="F6336" s="30" t="str">
        <f t="shared" si="1581"/>
        <v>-</v>
      </c>
      <c r="G6336" s="30">
        <f t="shared" si="1585"/>
        <v>9</v>
      </c>
      <c r="H6336" s="30" t="str">
        <f t="shared" si="1582"/>
        <v>INF204K01UJ7</v>
      </c>
      <c r="I6336" s="30">
        <f t="shared" si="1587"/>
        <v>22</v>
      </c>
      <c r="J6336" s="35" t="str">
        <f t="shared" si="1583"/>
        <v>Reliance Liquid Fund-Treasury Plan-Retail Option - Daily Dividend Reinvestmetn Option</v>
      </c>
      <c r="K6336" s="35">
        <f t="shared" si="1588"/>
        <v>108</v>
      </c>
      <c r="L6336" s="30" t="str">
        <f t="shared" si="1589"/>
        <v>1524.2800</v>
      </c>
      <c r="M6336" s="30">
        <f t="shared" si="1590"/>
        <v>118</v>
      </c>
      <c r="N6336" s="30" t="str">
        <f t="shared" si="1591"/>
        <v>1524.2800</v>
      </c>
      <c r="O6336" s="30">
        <f t="shared" si="1592"/>
        <v>128</v>
      </c>
      <c r="P6336" s="30" t="str">
        <f t="shared" si="1593"/>
        <v>1524.2800</v>
      </c>
      <c r="Q6336" s="30">
        <f t="shared" si="1594"/>
        <v>138</v>
      </c>
      <c r="R6336" s="36" t="str">
        <f t="shared" si="1595"/>
        <v>08-Aug-2017</v>
      </c>
      <c r="S6336" s="37">
        <f t="shared" si="1586"/>
        <v>1524.28</v>
      </c>
    </row>
    <row r="6337" spans="1:19" ht="26">
      <c r="A6337" s="30" t="s">
        <v>11562</v>
      </c>
      <c r="D6337" s="30" t="str">
        <f t="shared" si="1580"/>
        <v>100837</v>
      </c>
      <c r="E6337" s="30">
        <f t="shared" si="1584"/>
        <v>7</v>
      </c>
      <c r="F6337" s="30" t="str">
        <f t="shared" si="1581"/>
        <v>INF204K01UL3</v>
      </c>
      <c r="G6337" s="30">
        <f t="shared" si="1585"/>
        <v>20</v>
      </c>
      <c r="H6337" s="30" t="str">
        <f t="shared" si="1582"/>
        <v>-</v>
      </c>
      <c r="I6337" s="30">
        <f t="shared" si="1587"/>
        <v>22</v>
      </c>
      <c r="J6337" s="35" t="str">
        <f t="shared" si="1583"/>
        <v>Reliance Liquid Fund-Treasury Plan-Retail Option - Growth Plan</v>
      </c>
      <c r="K6337" s="35">
        <f t="shared" si="1588"/>
        <v>85</v>
      </c>
      <c r="L6337" s="30" t="str">
        <f t="shared" si="1589"/>
        <v>3778.3390</v>
      </c>
      <c r="M6337" s="30">
        <f t="shared" si="1590"/>
        <v>95</v>
      </c>
      <c r="N6337" s="30" t="str">
        <f t="shared" si="1591"/>
        <v>3778.3390</v>
      </c>
      <c r="O6337" s="30">
        <f t="shared" si="1592"/>
        <v>105</v>
      </c>
      <c r="P6337" s="30" t="str">
        <f t="shared" si="1593"/>
        <v>3778.3390</v>
      </c>
      <c r="Q6337" s="30">
        <f t="shared" si="1594"/>
        <v>115</v>
      </c>
      <c r="R6337" s="36" t="str">
        <f t="shared" si="1595"/>
        <v>08-Aug-2017</v>
      </c>
      <c r="S6337" s="37">
        <f t="shared" si="1586"/>
        <v>3778.3389999999999</v>
      </c>
    </row>
    <row r="6338" spans="1:19" ht="26">
      <c r="A6338" s="30" t="s">
        <v>11563</v>
      </c>
      <c r="D6338" s="30" t="str">
        <f t="shared" si="1580"/>
        <v>100838</v>
      </c>
      <c r="E6338" s="30">
        <f t="shared" si="1584"/>
        <v>7</v>
      </c>
      <c r="F6338" s="30" t="str">
        <f t="shared" si="1581"/>
        <v>-</v>
      </c>
      <c r="G6338" s="30">
        <f t="shared" si="1585"/>
        <v>9</v>
      </c>
      <c r="H6338" s="30" t="str">
        <f t="shared" si="1582"/>
        <v>INF204K01UK5</v>
      </c>
      <c r="I6338" s="30">
        <f t="shared" si="1587"/>
        <v>22</v>
      </c>
      <c r="J6338" s="35" t="str">
        <f t="shared" si="1583"/>
        <v>Reliance Liquid Fund-Treasury Plan-Retail Plan - Weekly Dividend Reinvestment Option</v>
      </c>
      <c r="K6338" s="35">
        <f t="shared" si="1588"/>
        <v>107</v>
      </c>
      <c r="L6338" s="30" t="str">
        <f t="shared" si="1589"/>
        <v>1034.8059</v>
      </c>
      <c r="M6338" s="30">
        <f t="shared" si="1590"/>
        <v>117</v>
      </c>
      <c r="N6338" s="30" t="str">
        <f t="shared" si="1591"/>
        <v>1034.8059</v>
      </c>
      <c r="O6338" s="30">
        <f t="shared" si="1592"/>
        <v>127</v>
      </c>
      <c r="P6338" s="30" t="str">
        <f t="shared" si="1593"/>
        <v>1034.8059</v>
      </c>
      <c r="Q6338" s="30">
        <f t="shared" si="1594"/>
        <v>137</v>
      </c>
      <c r="R6338" s="36" t="str">
        <f t="shared" si="1595"/>
        <v>08-Aug-2017</v>
      </c>
      <c r="S6338" s="37">
        <f t="shared" si="1586"/>
        <v>1034.8059000000001</v>
      </c>
    </row>
    <row r="6339" spans="1:19" ht="26">
      <c r="A6339" s="30" t="s">
        <v>11564</v>
      </c>
      <c r="D6339" s="30" t="str">
        <f t="shared" si="1580"/>
        <v>100843</v>
      </c>
      <c r="E6339" s="30">
        <f t="shared" si="1584"/>
        <v>7</v>
      </c>
      <c r="F6339" s="30" t="str">
        <f t="shared" si="1581"/>
        <v>INF204K01UT6</v>
      </c>
      <c r="G6339" s="30">
        <f t="shared" si="1585"/>
        <v>20</v>
      </c>
      <c r="H6339" s="30" t="str">
        <f t="shared" si="1582"/>
        <v>INF204K01UU4</v>
      </c>
      <c r="I6339" s="30">
        <f t="shared" si="1587"/>
        <v>33</v>
      </c>
      <c r="J6339" s="35" t="str">
        <f t="shared" si="1583"/>
        <v>Reliance Liquid Fund-Treasury Plan-Retail Plan Monthly Dividend Plan</v>
      </c>
      <c r="K6339" s="35">
        <f t="shared" si="1588"/>
        <v>102</v>
      </c>
      <c r="L6339" s="30" t="str">
        <f t="shared" si="1589"/>
        <v>1331.2853</v>
      </c>
      <c r="M6339" s="30">
        <f t="shared" si="1590"/>
        <v>112</v>
      </c>
      <c r="N6339" s="30" t="str">
        <f t="shared" si="1591"/>
        <v>1331.2853</v>
      </c>
      <c r="O6339" s="30">
        <f t="shared" si="1592"/>
        <v>122</v>
      </c>
      <c r="P6339" s="30" t="str">
        <f t="shared" si="1593"/>
        <v>1331.2853</v>
      </c>
      <c r="Q6339" s="30">
        <f t="shared" si="1594"/>
        <v>132</v>
      </c>
      <c r="R6339" s="36" t="str">
        <f t="shared" si="1595"/>
        <v>08-Aug-2017</v>
      </c>
      <c r="S6339" s="37">
        <f t="shared" si="1586"/>
        <v>1331.2853</v>
      </c>
    </row>
    <row r="6340" spans="1:19" ht="26">
      <c r="A6340" s="30" t="s">
        <v>11565</v>
      </c>
      <c r="D6340" s="30" t="str">
        <f t="shared" si="1580"/>
        <v>100844</v>
      </c>
      <c r="E6340" s="30">
        <f t="shared" si="1584"/>
        <v>7</v>
      </c>
      <c r="F6340" s="30" t="str">
        <f t="shared" si="1581"/>
        <v>INF204K01UV2</v>
      </c>
      <c r="G6340" s="30">
        <f t="shared" si="1585"/>
        <v>20</v>
      </c>
      <c r="H6340" s="30" t="str">
        <f t="shared" si="1582"/>
        <v>INF204K01UW0</v>
      </c>
      <c r="I6340" s="30">
        <f t="shared" si="1587"/>
        <v>33</v>
      </c>
      <c r="J6340" s="35" t="str">
        <f t="shared" si="1583"/>
        <v>Reliance Liquid Fund-Treasury Plan-Retail Plan Quarterly Dividend Plan</v>
      </c>
      <c r="K6340" s="35">
        <f t="shared" si="1588"/>
        <v>104</v>
      </c>
      <c r="L6340" s="30" t="str">
        <f t="shared" si="1589"/>
        <v>1225.3858</v>
      </c>
      <c r="M6340" s="30">
        <f t="shared" si="1590"/>
        <v>114</v>
      </c>
      <c r="N6340" s="30" t="str">
        <f t="shared" si="1591"/>
        <v>1225.3858</v>
      </c>
      <c r="O6340" s="30">
        <f t="shared" si="1592"/>
        <v>124</v>
      </c>
      <c r="P6340" s="30" t="str">
        <f t="shared" si="1593"/>
        <v>1225.3858</v>
      </c>
      <c r="Q6340" s="30">
        <f t="shared" si="1594"/>
        <v>134</v>
      </c>
      <c r="R6340" s="36" t="str">
        <f t="shared" si="1595"/>
        <v>08-Aug-2017</v>
      </c>
      <c r="S6340" s="37">
        <f t="shared" si="1586"/>
        <v>1225.3858</v>
      </c>
    </row>
    <row r="6341" spans="1:19" ht="26">
      <c r="A6341" s="30" t="s">
        <v>11566</v>
      </c>
      <c r="D6341" s="30" t="str">
        <f t="shared" si="1580"/>
        <v>118718</v>
      </c>
      <c r="E6341" s="30">
        <f t="shared" si="1584"/>
        <v>7</v>
      </c>
      <c r="F6341" s="30" t="str">
        <f t="shared" si="1581"/>
        <v>-</v>
      </c>
      <c r="G6341" s="30">
        <f t="shared" si="1585"/>
        <v>9</v>
      </c>
      <c r="H6341" s="30" t="str">
        <f t="shared" si="1582"/>
        <v>INF204K01ZN8</v>
      </c>
      <c r="I6341" s="30">
        <f t="shared" si="1587"/>
        <v>22</v>
      </c>
      <c r="J6341" s="35" t="str">
        <f t="shared" si="1583"/>
        <v>Reliance Liquidity Fund - Direct Plan Daily Dividend Reinvestment Option</v>
      </c>
      <c r="K6341" s="35">
        <f t="shared" si="1588"/>
        <v>95</v>
      </c>
      <c r="L6341" s="30" t="str">
        <f t="shared" si="1589"/>
        <v>1000.5100</v>
      </c>
      <c r="M6341" s="30">
        <f t="shared" si="1590"/>
        <v>105</v>
      </c>
      <c r="N6341" s="30" t="str">
        <f t="shared" si="1591"/>
        <v>1000.5100</v>
      </c>
      <c r="O6341" s="30">
        <f t="shared" si="1592"/>
        <v>115</v>
      </c>
      <c r="P6341" s="30" t="str">
        <f t="shared" si="1593"/>
        <v>1000.5100</v>
      </c>
      <c r="Q6341" s="30">
        <f t="shared" si="1594"/>
        <v>125</v>
      </c>
      <c r="R6341" s="36" t="str">
        <f t="shared" si="1595"/>
        <v>08-Aug-2017</v>
      </c>
      <c r="S6341" s="37">
        <f t="shared" si="1586"/>
        <v>1000.51</v>
      </c>
    </row>
    <row r="6342" spans="1:19" ht="26">
      <c r="A6342" s="30" t="s">
        <v>11567</v>
      </c>
      <c r="D6342" s="30" t="str">
        <f t="shared" si="1580"/>
        <v>118715</v>
      </c>
      <c r="E6342" s="30">
        <f t="shared" si="1584"/>
        <v>7</v>
      </c>
      <c r="F6342" s="30" t="str">
        <f t="shared" si="1581"/>
        <v>INF204K01G11</v>
      </c>
      <c r="G6342" s="30">
        <f t="shared" si="1585"/>
        <v>20</v>
      </c>
      <c r="H6342" s="30" t="str">
        <f t="shared" si="1582"/>
        <v>-</v>
      </c>
      <c r="I6342" s="30">
        <f t="shared" si="1587"/>
        <v>22</v>
      </c>
      <c r="J6342" s="35" t="str">
        <f t="shared" si="1583"/>
        <v>Reliance Liquidity Fund - Direct Plan Growth Plan - Bonus Option</v>
      </c>
      <c r="K6342" s="35">
        <f t="shared" si="1588"/>
        <v>87</v>
      </c>
      <c r="L6342" s="30" t="str">
        <f t="shared" si="1589"/>
        <v>1475.1281</v>
      </c>
      <c r="M6342" s="30">
        <f t="shared" si="1590"/>
        <v>97</v>
      </c>
      <c r="N6342" s="30" t="str">
        <f t="shared" si="1591"/>
        <v>1475.1281</v>
      </c>
      <c r="O6342" s="30">
        <f t="shared" si="1592"/>
        <v>107</v>
      </c>
      <c r="P6342" s="30" t="str">
        <f t="shared" si="1593"/>
        <v>1475.1281</v>
      </c>
      <c r="Q6342" s="30">
        <f t="shared" si="1594"/>
        <v>117</v>
      </c>
      <c r="R6342" s="36" t="str">
        <f t="shared" si="1595"/>
        <v>08-Aug-2017</v>
      </c>
      <c r="S6342" s="37">
        <f t="shared" si="1586"/>
        <v>1475.1280999999999</v>
      </c>
    </row>
    <row r="6343" spans="1:19" ht="26">
      <c r="A6343" s="30" t="s">
        <v>11568</v>
      </c>
      <c r="D6343" s="30" t="str">
        <f t="shared" ref="D6343:D6406" si="1596">IF(ISERROR(LEFT(A6343,SEARCH(";",A6343)-1)),"",LEFT(A6343,SEARCH(";",A6343)-1))</f>
        <v>118719</v>
      </c>
      <c r="E6343" s="30">
        <f t="shared" si="1584"/>
        <v>7</v>
      </c>
      <c r="F6343" s="30" t="str">
        <f t="shared" ref="F6343:F6406" si="1597">IF($D6343="",A6343,MID($A6343,E6343+1,SEARCH(";",$A6343,E6343+1)-E6343-1))</f>
        <v>INF204K01ZP3</v>
      </c>
      <c r="G6343" s="30">
        <f t="shared" si="1585"/>
        <v>20</v>
      </c>
      <c r="H6343" s="30" t="str">
        <f t="shared" ref="H6343:H6406" si="1598">IF($D6343="","",MID($A6343,G6343+1,SEARCH(";",$A6343,G6343+1)-G6343-1))</f>
        <v>-</v>
      </c>
      <c r="I6343" s="30">
        <f t="shared" si="1587"/>
        <v>22</v>
      </c>
      <c r="J6343" s="35" t="str">
        <f t="shared" ref="J6343:J6406" si="1599">IF($D6343="","",MID($A6343,I6343+1,SEARCH(";",$A6343,I6343+1)-I6343-1))</f>
        <v>Reliance Liquidity Fund - Direct Plan Growth Plan - Growth Option</v>
      </c>
      <c r="K6343" s="35">
        <f t="shared" si="1588"/>
        <v>88</v>
      </c>
      <c r="L6343" s="30" t="str">
        <f t="shared" si="1589"/>
        <v>2508.6260</v>
      </c>
      <c r="M6343" s="30">
        <f t="shared" si="1590"/>
        <v>98</v>
      </c>
      <c r="N6343" s="30" t="str">
        <f t="shared" si="1591"/>
        <v>2508.6260</v>
      </c>
      <c r="O6343" s="30">
        <f t="shared" si="1592"/>
        <v>108</v>
      </c>
      <c r="P6343" s="30" t="str">
        <f t="shared" si="1593"/>
        <v>2508.6260</v>
      </c>
      <c r="Q6343" s="30">
        <f t="shared" si="1594"/>
        <v>118</v>
      </c>
      <c r="R6343" s="36" t="str">
        <f t="shared" si="1595"/>
        <v>08-Aug-2017</v>
      </c>
      <c r="S6343" s="37">
        <f t="shared" si="1586"/>
        <v>2508.6260000000002</v>
      </c>
    </row>
    <row r="6344" spans="1:19">
      <c r="A6344" s="30" t="s">
        <v>11569</v>
      </c>
      <c r="D6344" s="30" t="str">
        <f t="shared" si="1596"/>
        <v>118720</v>
      </c>
      <c r="E6344" s="30">
        <f t="shared" ref="E6344:E6407" si="1600">IF($D6344="","",LEN(D6344)+1)</f>
        <v>7</v>
      </c>
      <c r="F6344" s="30" t="str">
        <f t="shared" si="1597"/>
        <v>INF204K01ZQ1</v>
      </c>
      <c r="G6344" s="30">
        <f t="shared" ref="G6344:G6407" si="1601">IF($D6344="","",E6344+(LEN(F6344)+1))</f>
        <v>20</v>
      </c>
      <c r="H6344" s="30" t="str">
        <f t="shared" si="1598"/>
        <v>INF204K01ZR9</v>
      </c>
      <c r="I6344" s="30">
        <f t="shared" si="1587"/>
        <v>33</v>
      </c>
      <c r="J6344" s="35" t="str">
        <f t="shared" si="1599"/>
        <v>Reliance Liquidity Fund - Direct Plan Monthly Dividend Plan</v>
      </c>
      <c r="K6344" s="35">
        <f t="shared" si="1588"/>
        <v>93</v>
      </c>
      <c r="L6344" s="30" t="str">
        <f t="shared" si="1589"/>
        <v>1004.3593</v>
      </c>
      <c r="M6344" s="30">
        <f t="shared" si="1590"/>
        <v>103</v>
      </c>
      <c r="N6344" s="30" t="str">
        <f t="shared" si="1591"/>
        <v>1004.3593</v>
      </c>
      <c r="O6344" s="30">
        <f t="shared" si="1592"/>
        <v>113</v>
      </c>
      <c r="P6344" s="30" t="str">
        <f t="shared" si="1593"/>
        <v>1004.3593</v>
      </c>
      <c r="Q6344" s="30">
        <f t="shared" si="1594"/>
        <v>123</v>
      </c>
      <c r="R6344" s="36" t="str">
        <f t="shared" si="1595"/>
        <v>08-Aug-2017</v>
      </c>
      <c r="S6344" s="37">
        <f t="shared" ref="S6344:S6407" si="1602">IF(L6344="","",L6344+0)</f>
        <v>1004.3593</v>
      </c>
    </row>
    <row r="6345" spans="1:19">
      <c r="A6345" s="30" t="s">
        <v>11570</v>
      </c>
      <c r="D6345" s="30" t="str">
        <f t="shared" si="1596"/>
        <v>118716</v>
      </c>
      <c r="E6345" s="30">
        <f t="shared" si="1600"/>
        <v>7</v>
      </c>
      <c r="F6345" s="30" t="str">
        <f t="shared" si="1597"/>
        <v>INF204K01ZS7</v>
      </c>
      <c r="G6345" s="30">
        <f t="shared" si="1601"/>
        <v>20</v>
      </c>
      <c r="H6345" s="30" t="str">
        <f t="shared" si="1598"/>
        <v>INF204K01ZT5</v>
      </c>
      <c r="I6345" s="30">
        <f t="shared" si="1587"/>
        <v>33</v>
      </c>
      <c r="J6345" s="35" t="str">
        <f t="shared" si="1599"/>
        <v>Reliance Liquidity Fund - Direct Plan Quarterly Dividend Plan</v>
      </c>
      <c r="K6345" s="35">
        <f t="shared" si="1588"/>
        <v>95</v>
      </c>
      <c r="L6345" s="30" t="str">
        <f t="shared" si="1589"/>
        <v>1012.0133</v>
      </c>
      <c r="M6345" s="30">
        <f t="shared" si="1590"/>
        <v>105</v>
      </c>
      <c r="N6345" s="30" t="str">
        <f t="shared" si="1591"/>
        <v>1012.0133</v>
      </c>
      <c r="O6345" s="30">
        <f t="shared" si="1592"/>
        <v>115</v>
      </c>
      <c r="P6345" s="30" t="str">
        <f t="shared" si="1593"/>
        <v>1012.0133</v>
      </c>
      <c r="Q6345" s="30">
        <f t="shared" si="1594"/>
        <v>125</v>
      </c>
      <c r="R6345" s="36" t="str">
        <f t="shared" si="1595"/>
        <v>08-Aug-2017</v>
      </c>
      <c r="S6345" s="37">
        <f t="shared" si="1602"/>
        <v>1012.0133</v>
      </c>
    </row>
    <row r="6346" spans="1:19" ht="26">
      <c r="A6346" s="30" t="s">
        <v>11571</v>
      </c>
      <c r="D6346" s="30" t="str">
        <f t="shared" si="1596"/>
        <v>118717</v>
      </c>
      <c r="E6346" s="30">
        <f t="shared" si="1600"/>
        <v>7</v>
      </c>
      <c r="F6346" s="30" t="str">
        <f t="shared" si="1597"/>
        <v>-</v>
      </c>
      <c r="G6346" s="30">
        <f t="shared" si="1601"/>
        <v>9</v>
      </c>
      <c r="H6346" s="30" t="str">
        <f t="shared" si="1598"/>
        <v>INF204K01ZO6</v>
      </c>
      <c r="I6346" s="30">
        <f t="shared" si="1587"/>
        <v>22</v>
      </c>
      <c r="J6346" s="35" t="str">
        <f t="shared" si="1599"/>
        <v>Reliance Liquidity Fund - Direct Plan Weekly Dividend Reinvestment Option</v>
      </c>
      <c r="K6346" s="35">
        <f t="shared" si="1588"/>
        <v>96</v>
      </c>
      <c r="L6346" s="30" t="str">
        <f t="shared" si="1589"/>
        <v>1001.3137</v>
      </c>
      <c r="M6346" s="30">
        <f t="shared" si="1590"/>
        <v>106</v>
      </c>
      <c r="N6346" s="30" t="str">
        <f t="shared" si="1591"/>
        <v>1001.3137</v>
      </c>
      <c r="O6346" s="30">
        <f t="shared" si="1592"/>
        <v>116</v>
      </c>
      <c r="P6346" s="30" t="str">
        <f t="shared" si="1593"/>
        <v>1001.3137</v>
      </c>
      <c r="Q6346" s="30">
        <f t="shared" si="1594"/>
        <v>126</v>
      </c>
      <c r="R6346" s="36" t="str">
        <f t="shared" si="1595"/>
        <v>08-Aug-2017</v>
      </c>
      <c r="S6346" s="37">
        <f t="shared" si="1602"/>
        <v>1001.3137</v>
      </c>
    </row>
    <row r="6347" spans="1:19" ht="26">
      <c r="A6347" s="30" t="s">
        <v>11572</v>
      </c>
      <c r="D6347" s="30" t="str">
        <f t="shared" si="1596"/>
        <v>103050</v>
      </c>
      <c r="E6347" s="30">
        <f t="shared" si="1600"/>
        <v>7</v>
      </c>
      <c r="F6347" s="30" t="str">
        <f t="shared" si="1597"/>
        <v>-</v>
      </c>
      <c r="G6347" s="30">
        <f t="shared" si="1601"/>
        <v>9</v>
      </c>
      <c r="H6347" s="30" t="str">
        <f t="shared" si="1598"/>
        <v>INF204K01UY6</v>
      </c>
      <c r="I6347" s="30">
        <f t="shared" si="1587"/>
        <v>22</v>
      </c>
      <c r="J6347" s="35" t="str">
        <f t="shared" si="1599"/>
        <v>Reliance Liquidity Fund-Dividend Plan-Daily Dividend Reinvestment Option</v>
      </c>
      <c r="K6347" s="35">
        <f t="shared" si="1588"/>
        <v>95</v>
      </c>
      <c r="L6347" s="30" t="str">
        <f t="shared" si="1589"/>
        <v>1000.5100</v>
      </c>
      <c r="M6347" s="30">
        <f t="shared" si="1590"/>
        <v>105</v>
      </c>
      <c r="N6347" s="30" t="str">
        <f t="shared" si="1591"/>
        <v>1000.5100</v>
      </c>
      <c r="O6347" s="30">
        <f t="shared" si="1592"/>
        <v>115</v>
      </c>
      <c r="P6347" s="30" t="str">
        <f t="shared" si="1593"/>
        <v>1000.5100</v>
      </c>
      <c r="Q6347" s="30">
        <f t="shared" si="1594"/>
        <v>125</v>
      </c>
      <c r="R6347" s="36" t="str">
        <f t="shared" si="1595"/>
        <v>08-Aug-2017</v>
      </c>
      <c r="S6347" s="37">
        <f t="shared" si="1602"/>
        <v>1000.51</v>
      </c>
    </row>
    <row r="6348" spans="1:19">
      <c r="A6348" s="30" t="s">
        <v>11573</v>
      </c>
      <c r="D6348" s="30" t="str">
        <f t="shared" si="1596"/>
        <v>103052</v>
      </c>
      <c r="E6348" s="30">
        <f t="shared" si="1600"/>
        <v>7</v>
      </c>
      <c r="F6348" s="30" t="str">
        <f t="shared" si="1597"/>
        <v>INF204K01VB2</v>
      </c>
      <c r="G6348" s="30">
        <f t="shared" si="1601"/>
        <v>20</v>
      </c>
      <c r="H6348" s="30" t="str">
        <f t="shared" si="1598"/>
        <v>INF204K01VC0</v>
      </c>
      <c r="I6348" s="30">
        <f t="shared" si="1587"/>
        <v>33</v>
      </c>
      <c r="J6348" s="35" t="str">
        <f t="shared" si="1599"/>
        <v>Reliance Liquidity Fund-Dividend Plan-Monthly Dividend Plan</v>
      </c>
      <c r="K6348" s="35">
        <f t="shared" si="1588"/>
        <v>93</v>
      </c>
      <c r="L6348" s="30" t="str">
        <f t="shared" si="1589"/>
        <v>1004.3080</v>
      </c>
      <c r="M6348" s="30">
        <f t="shared" si="1590"/>
        <v>103</v>
      </c>
      <c r="N6348" s="30" t="str">
        <f t="shared" si="1591"/>
        <v>1004.3080</v>
      </c>
      <c r="O6348" s="30">
        <f t="shared" si="1592"/>
        <v>113</v>
      </c>
      <c r="P6348" s="30" t="str">
        <f t="shared" si="1593"/>
        <v>1004.3080</v>
      </c>
      <c r="Q6348" s="30">
        <f t="shared" si="1594"/>
        <v>123</v>
      </c>
      <c r="R6348" s="36" t="str">
        <f t="shared" si="1595"/>
        <v>08-Aug-2017</v>
      </c>
      <c r="S6348" s="37">
        <f t="shared" si="1602"/>
        <v>1004.308</v>
      </c>
    </row>
    <row r="6349" spans="1:19">
      <c r="A6349" s="30" t="s">
        <v>11574</v>
      </c>
      <c r="D6349" s="30" t="str">
        <f t="shared" si="1596"/>
        <v>112341</v>
      </c>
      <c r="E6349" s="30">
        <f t="shared" si="1600"/>
        <v>7</v>
      </c>
      <c r="F6349" s="30" t="str">
        <f t="shared" si="1597"/>
        <v>INF204K01VD8</v>
      </c>
      <c r="G6349" s="30">
        <f t="shared" si="1601"/>
        <v>20</v>
      </c>
      <c r="H6349" s="30" t="str">
        <f t="shared" si="1598"/>
        <v>INF204K01VE6</v>
      </c>
      <c r="I6349" s="30">
        <f t="shared" ref="I6349:I6412" si="1603">IF($D6349="","",G6349+LEN(H6349)+1)</f>
        <v>33</v>
      </c>
      <c r="J6349" s="35" t="str">
        <f t="shared" si="1599"/>
        <v>Reliance Liquidity Fund-Dividend Plan-Quarterly Dividend Plan</v>
      </c>
      <c r="K6349" s="35">
        <f t="shared" ref="K6349:K6412" si="1604">IF($D6349="","",I6349+LEN(J6349)+1)</f>
        <v>95</v>
      </c>
      <c r="L6349" s="30" t="str">
        <f t="shared" ref="L6349:L6412" si="1605">IF($D6349="","",MID($A6349,K6349+1,SEARCH(";",$A6349,K6349+1)-K6349-1))</f>
        <v>1012.1206</v>
      </c>
      <c r="M6349" s="30">
        <f t="shared" ref="M6349:M6412" si="1606">IF($D6349="","",K6349+LEN(L6349)+1)</f>
        <v>105</v>
      </c>
      <c r="N6349" s="30" t="str">
        <f t="shared" ref="N6349:N6412" si="1607">IF($D6349="","",MID($A6349,M6349+1,SEARCH(";",$A6349,M6349+1)-M6349-1))</f>
        <v>1012.1206</v>
      </c>
      <c r="O6349" s="30">
        <f t="shared" ref="O6349:O6412" si="1608">IF($D6349="","",M6349+LEN(N6349)+1)</f>
        <v>115</v>
      </c>
      <c r="P6349" s="30" t="str">
        <f t="shared" ref="P6349:P6412" si="1609">IF($D6349="","",MID($A6349,O6349+1,SEARCH(";",$A6349,O6349+1)-O6349-1))</f>
        <v>1012.1206</v>
      </c>
      <c r="Q6349" s="30">
        <f t="shared" ref="Q6349:Q6412" si="1610">IF($D6349="","",O6349+LEN(P6349)+1)</f>
        <v>125</v>
      </c>
      <c r="R6349" s="36" t="str">
        <f t="shared" ref="R6349:R6412" si="1611">IF($D6349="","",MID($A6349,Q6349+1,15))</f>
        <v>08-Aug-2017</v>
      </c>
      <c r="S6349" s="37">
        <f t="shared" si="1602"/>
        <v>1012.1206</v>
      </c>
    </row>
    <row r="6350" spans="1:19" ht="26">
      <c r="A6350" s="30" t="s">
        <v>11575</v>
      </c>
      <c r="D6350" s="30" t="str">
        <f t="shared" si="1596"/>
        <v>103051</v>
      </c>
      <c r="E6350" s="30">
        <f t="shared" si="1600"/>
        <v>7</v>
      </c>
      <c r="F6350" s="30" t="str">
        <f t="shared" si="1597"/>
        <v>-</v>
      </c>
      <c r="G6350" s="30">
        <f t="shared" si="1601"/>
        <v>9</v>
      </c>
      <c r="H6350" s="30" t="str">
        <f t="shared" si="1598"/>
        <v>INF204K01UZ3</v>
      </c>
      <c r="I6350" s="30">
        <f t="shared" si="1603"/>
        <v>22</v>
      </c>
      <c r="J6350" s="35" t="str">
        <f t="shared" si="1599"/>
        <v>Reliance Liquidity Fund-Dividend Plan-Weekly Dividend Reinvesment Option</v>
      </c>
      <c r="K6350" s="35">
        <f t="shared" si="1604"/>
        <v>95</v>
      </c>
      <c r="L6350" s="30" t="str">
        <f t="shared" si="1605"/>
        <v>1001.2927</v>
      </c>
      <c r="M6350" s="30">
        <f t="shared" si="1606"/>
        <v>105</v>
      </c>
      <c r="N6350" s="30" t="str">
        <f t="shared" si="1607"/>
        <v>1001.2927</v>
      </c>
      <c r="O6350" s="30">
        <f t="shared" si="1608"/>
        <v>115</v>
      </c>
      <c r="P6350" s="30" t="str">
        <f t="shared" si="1609"/>
        <v>1001.2927</v>
      </c>
      <c r="Q6350" s="30">
        <f t="shared" si="1610"/>
        <v>125</v>
      </c>
      <c r="R6350" s="36" t="str">
        <f t="shared" si="1611"/>
        <v>08-Aug-2017</v>
      </c>
      <c r="S6350" s="37">
        <f t="shared" si="1602"/>
        <v>1001.2927</v>
      </c>
    </row>
    <row r="6351" spans="1:19">
      <c r="A6351" s="30" t="s">
        <v>11576</v>
      </c>
      <c r="D6351" s="30" t="str">
        <f t="shared" si="1596"/>
        <v>103049</v>
      </c>
      <c r="E6351" s="30">
        <f t="shared" si="1600"/>
        <v>7</v>
      </c>
      <c r="F6351" s="30" t="str">
        <f t="shared" si="1597"/>
        <v>INF204K01UX8</v>
      </c>
      <c r="G6351" s="30">
        <f t="shared" si="1601"/>
        <v>20</v>
      </c>
      <c r="H6351" s="30" t="str">
        <f t="shared" si="1598"/>
        <v>-</v>
      </c>
      <c r="I6351" s="30">
        <f t="shared" si="1603"/>
        <v>22</v>
      </c>
      <c r="J6351" s="35" t="str">
        <f t="shared" si="1599"/>
        <v>Reliance Liquidity Fund-Growth Plan-Bonus Option</v>
      </c>
      <c r="K6351" s="35">
        <f t="shared" si="1604"/>
        <v>71</v>
      </c>
      <c r="L6351" s="30" t="str">
        <f t="shared" si="1605"/>
        <v>1469.2976</v>
      </c>
      <c r="M6351" s="30">
        <f t="shared" si="1606"/>
        <v>81</v>
      </c>
      <c r="N6351" s="30" t="str">
        <f t="shared" si="1607"/>
        <v>1469.2976</v>
      </c>
      <c r="O6351" s="30">
        <f t="shared" si="1608"/>
        <v>91</v>
      </c>
      <c r="P6351" s="30" t="str">
        <f t="shared" si="1609"/>
        <v>1469.2976</v>
      </c>
      <c r="Q6351" s="30">
        <f t="shared" si="1610"/>
        <v>101</v>
      </c>
      <c r="R6351" s="36" t="str">
        <f t="shared" si="1611"/>
        <v>08-Aug-2017</v>
      </c>
      <c r="S6351" s="37">
        <f t="shared" si="1602"/>
        <v>1469.2976000000001</v>
      </c>
    </row>
    <row r="6352" spans="1:19">
      <c r="A6352" s="30" t="s">
        <v>11577</v>
      </c>
      <c r="D6352" s="30" t="str">
        <f t="shared" si="1596"/>
        <v>103048</v>
      </c>
      <c r="E6352" s="30">
        <f t="shared" si="1600"/>
        <v>7</v>
      </c>
      <c r="F6352" s="30" t="str">
        <f t="shared" si="1597"/>
        <v>INF204K01VA4</v>
      </c>
      <c r="G6352" s="30">
        <f t="shared" si="1601"/>
        <v>20</v>
      </c>
      <c r="H6352" s="30" t="str">
        <f t="shared" si="1598"/>
        <v>-</v>
      </c>
      <c r="I6352" s="30">
        <f t="shared" si="1603"/>
        <v>22</v>
      </c>
      <c r="J6352" s="35" t="str">
        <f t="shared" si="1599"/>
        <v>Reliance Liquidity Fund-Growth Plan-Growth Option</v>
      </c>
      <c r="K6352" s="35">
        <f t="shared" si="1604"/>
        <v>72</v>
      </c>
      <c r="L6352" s="30" t="str">
        <f t="shared" si="1605"/>
        <v>2498.5322</v>
      </c>
      <c r="M6352" s="30">
        <f t="shared" si="1606"/>
        <v>82</v>
      </c>
      <c r="N6352" s="30" t="str">
        <f t="shared" si="1607"/>
        <v>2498.5322</v>
      </c>
      <c r="O6352" s="30">
        <f t="shared" si="1608"/>
        <v>92</v>
      </c>
      <c r="P6352" s="30" t="str">
        <f t="shared" si="1609"/>
        <v>2498.5322</v>
      </c>
      <c r="Q6352" s="30">
        <f t="shared" si="1610"/>
        <v>102</v>
      </c>
      <c r="R6352" s="36" t="str">
        <f t="shared" si="1611"/>
        <v>08-Aug-2017</v>
      </c>
      <c r="S6352" s="37">
        <f t="shared" si="1602"/>
        <v>2498.5322000000001</v>
      </c>
    </row>
    <row r="6353" spans="1:19">
      <c r="A6353" s="30" t="s">
        <v>97</v>
      </c>
      <c r="D6353" s="30" t="str">
        <f t="shared" si="1596"/>
        <v/>
      </c>
      <c r="E6353" s="30" t="str">
        <f t="shared" si="1600"/>
        <v/>
      </c>
      <c r="F6353" s="30" t="str">
        <f t="shared" si="1597"/>
        <v xml:space="preserve"> </v>
      </c>
      <c r="G6353" s="30" t="str">
        <f t="shared" si="1601"/>
        <v/>
      </c>
      <c r="H6353" s="30" t="str">
        <f t="shared" si="1598"/>
        <v/>
      </c>
      <c r="I6353" s="30" t="str">
        <f t="shared" si="1603"/>
        <v/>
      </c>
      <c r="J6353" s="35" t="str">
        <f t="shared" si="1599"/>
        <v/>
      </c>
      <c r="K6353" s="35" t="str">
        <f t="shared" si="1604"/>
        <v/>
      </c>
      <c r="L6353" s="30" t="str">
        <f t="shared" si="1605"/>
        <v/>
      </c>
      <c r="M6353" s="30" t="str">
        <f t="shared" si="1606"/>
        <v/>
      </c>
      <c r="N6353" s="30" t="str">
        <f t="shared" si="1607"/>
        <v/>
      </c>
      <c r="O6353" s="30" t="str">
        <f t="shared" si="1608"/>
        <v/>
      </c>
      <c r="P6353" s="30" t="str">
        <f t="shared" si="1609"/>
        <v/>
      </c>
      <c r="Q6353" s="30" t="str">
        <f t="shared" si="1610"/>
        <v/>
      </c>
      <c r="R6353" s="36" t="str">
        <f t="shared" si="1611"/>
        <v/>
      </c>
      <c r="S6353" s="37" t="str">
        <f t="shared" si="1602"/>
        <v/>
      </c>
    </row>
    <row r="6354" spans="1:19">
      <c r="A6354" s="30" t="s">
        <v>134</v>
      </c>
      <c r="D6354" s="30" t="str">
        <f t="shared" si="1596"/>
        <v/>
      </c>
      <c r="E6354" s="30" t="str">
        <f t="shared" si="1600"/>
        <v/>
      </c>
      <c r="F6354" s="30" t="str">
        <f t="shared" si="1597"/>
        <v>Sahara Mutual Fund</v>
      </c>
      <c r="G6354" s="30" t="str">
        <f t="shared" si="1601"/>
        <v/>
      </c>
      <c r="H6354" s="30" t="str">
        <f t="shared" si="1598"/>
        <v/>
      </c>
      <c r="I6354" s="30" t="str">
        <f t="shared" si="1603"/>
        <v/>
      </c>
      <c r="J6354" s="35" t="str">
        <f t="shared" si="1599"/>
        <v/>
      </c>
      <c r="K6354" s="35" t="str">
        <f t="shared" si="1604"/>
        <v/>
      </c>
      <c r="L6354" s="30" t="str">
        <f t="shared" si="1605"/>
        <v/>
      </c>
      <c r="M6354" s="30" t="str">
        <f t="shared" si="1606"/>
        <v/>
      </c>
      <c r="N6354" s="30" t="str">
        <f t="shared" si="1607"/>
        <v/>
      </c>
      <c r="O6354" s="30" t="str">
        <f t="shared" si="1608"/>
        <v/>
      </c>
      <c r="P6354" s="30" t="str">
        <f t="shared" si="1609"/>
        <v/>
      </c>
      <c r="Q6354" s="30" t="str">
        <f t="shared" si="1610"/>
        <v/>
      </c>
      <c r="R6354" s="36" t="str">
        <f t="shared" si="1611"/>
        <v/>
      </c>
      <c r="S6354" s="37" t="str">
        <f t="shared" si="1602"/>
        <v/>
      </c>
    </row>
    <row r="6355" spans="1:19">
      <c r="A6355" s="30" t="s">
        <v>97</v>
      </c>
      <c r="D6355" s="30" t="str">
        <f t="shared" si="1596"/>
        <v/>
      </c>
      <c r="E6355" s="30" t="str">
        <f t="shared" si="1600"/>
        <v/>
      </c>
      <c r="F6355" s="30" t="str">
        <f t="shared" si="1597"/>
        <v xml:space="preserve"> </v>
      </c>
      <c r="G6355" s="30" t="str">
        <f t="shared" si="1601"/>
        <v/>
      </c>
      <c r="H6355" s="30" t="str">
        <f t="shared" si="1598"/>
        <v/>
      </c>
      <c r="I6355" s="30" t="str">
        <f t="shared" si="1603"/>
        <v/>
      </c>
      <c r="J6355" s="35" t="str">
        <f t="shared" si="1599"/>
        <v/>
      </c>
      <c r="K6355" s="35" t="str">
        <f t="shared" si="1604"/>
        <v/>
      </c>
      <c r="L6355" s="30" t="str">
        <f t="shared" si="1605"/>
        <v/>
      </c>
      <c r="M6355" s="30" t="str">
        <f t="shared" si="1606"/>
        <v/>
      </c>
      <c r="N6355" s="30" t="str">
        <f t="shared" si="1607"/>
        <v/>
      </c>
      <c r="O6355" s="30" t="str">
        <f t="shared" si="1608"/>
        <v/>
      </c>
      <c r="P6355" s="30" t="str">
        <f t="shared" si="1609"/>
        <v/>
      </c>
      <c r="Q6355" s="30" t="str">
        <f t="shared" si="1610"/>
        <v/>
      </c>
      <c r="R6355" s="36" t="str">
        <f t="shared" si="1611"/>
        <v/>
      </c>
      <c r="S6355" s="37" t="str">
        <f t="shared" si="1602"/>
        <v/>
      </c>
    </row>
    <row r="6356" spans="1:19">
      <c r="A6356" s="30" t="s">
        <v>11578</v>
      </c>
      <c r="D6356" s="30" t="str">
        <f t="shared" si="1596"/>
        <v>101397</v>
      </c>
      <c r="E6356" s="30">
        <f t="shared" si="1600"/>
        <v>7</v>
      </c>
      <c r="F6356" s="30" t="str">
        <f t="shared" si="1597"/>
        <v>-</v>
      </c>
      <c r="G6356" s="30">
        <f t="shared" si="1601"/>
        <v>9</v>
      </c>
      <c r="H6356" s="30" t="str">
        <f t="shared" si="1598"/>
        <v>INF515L01064</v>
      </c>
      <c r="I6356" s="30">
        <f t="shared" si="1603"/>
        <v>22</v>
      </c>
      <c r="J6356" s="35" t="str">
        <f t="shared" si="1599"/>
        <v>Sahara Liquid Fund-Fixed Pricing -  Weekly Dividend Option</v>
      </c>
      <c r="K6356" s="35">
        <f t="shared" si="1604"/>
        <v>81</v>
      </c>
      <c r="L6356" s="30" t="str">
        <f t="shared" si="1605"/>
        <v>1027.4373</v>
      </c>
      <c r="M6356" s="30">
        <f t="shared" si="1606"/>
        <v>91</v>
      </c>
      <c r="N6356" s="30" t="str">
        <f t="shared" si="1607"/>
        <v>1027.4373</v>
      </c>
      <c r="O6356" s="30">
        <f t="shared" si="1608"/>
        <v>101</v>
      </c>
      <c r="P6356" s="30" t="str">
        <f t="shared" si="1609"/>
        <v>1027.4373</v>
      </c>
      <c r="Q6356" s="30">
        <f t="shared" si="1610"/>
        <v>111</v>
      </c>
      <c r="R6356" s="36" t="str">
        <f t="shared" si="1611"/>
        <v>09-Aug-2017</v>
      </c>
      <c r="S6356" s="37">
        <f t="shared" si="1602"/>
        <v>1027.4373000000001</v>
      </c>
    </row>
    <row r="6357" spans="1:19">
      <c r="A6357" s="30" t="s">
        <v>11579</v>
      </c>
      <c r="D6357" s="30" t="str">
        <f t="shared" si="1596"/>
        <v>101393</v>
      </c>
      <c r="E6357" s="30">
        <f t="shared" si="1600"/>
        <v>7</v>
      </c>
      <c r="F6357" s="30" t="str">
        <f t="shared" si="1597"/>
        <v>-</v>
      </c>
      <c r="G6357" s="30">
        <f t="shared" si="1601"/>
        <v>9</v>
      </c>
      <c r="H6357" s="30" t="str">
        <f t="shared" si="1598"/>
        <v>INF515L01049</v>
      </c>
      <c r="I6357" s="30">
        <f t="shared" si="1603"/>
        <v>22</v>
      </c>
      <c r="J6357" s="35" t="str">
        <f t="shared" si="1599"/>
        <v>Sahara Liquid Fund-Fixed Pricing - Daily Dividend Option</v>
      </c>
      <c r="K6357" s="35">
        <f t="shared" si="1604"/>
        <v>79</v>
      </c>
      <c r="L6357" s="30" t="str">
        <f t="shared" si="1605"/>
        <v>1168.8824</v>
      </c>
      <c r="M6357" s="30">
        <f t="shared" si="1606"/>
        <v>89</v>
      </c>
      <c r="N6357" s="30" t="str">
        <f t="shared" si="1607"/>
        <v>1168.8824</v>
      </c>
      <c r="O6357" s="30">
        <f t="shared" si="1608"/>
        <v>99</v>
      </c>
      <c r="P6357" s="30" t="str">
        <f t="shared" si="1609"/>
        <v>1168.8824</v>
      </c>
      <c r="Q6357" s="30">
        <f t="shared" si="1610"/>
        <v>109</v>
      </c>
      <c r="R6357" s="36" t="str">
        <f t="shared" si="1611"/>
        <v>09-Aug-2017</v>
      </c>
      <c r="S6357" s="37">
        <f t="shared" si="1602"/>
        <v>1168.8824</v>
      </c>
    </row>
    <row r="6358" spans="1:19" ht="26">
      <c r="A6358" s="30" t="s">
        <v>11580</v>
      </c>
      <c r="D6358" s="30" t="str">
        <f t="shared" si="1596"/>
        <v>120265</v>
      </c>
      <c r="E6358" s="30">
        <f t="shared" si="1600"/>
        <v>7</v>
      </c>
      <c r="F6358" s="30" t="str">
        <f t="shared" si="1597"/>
        <v>-</v>
      </c>
      <c r="G6358" s="30">
        <f t="shared" si="1601"/>
        <v>9</v>
      </c>
      <c r="H6358" s="30" t="str">
        <f t="shared" si="1598"/>
        <v>INF515L01668</v>
      </c>
      <c r="I6358" s="30">
        <f t="shared" si="1603"/>
        <v>22</v>
      </c>
      <c r="J6358" s="35" t="str">
        <f t="shared" si="1599"/>
        <v>Sahara Liquid Fund-Fixed Pricing - Direct - Weekly Dividend Option</v>
      </c>
      <c r="K6358" s="35">
        <f t="shared" si="1604"/>
        <v>89</v>
      </c>
      <c r="L6358" s="30" t="str">
        <f t="shared" si="1605"/>
        <v>1027.4373</v>
      </c>
      <c r="M6358" s="30">
        <f t="shared" si="1606"/>
        <v>99</v>
      </c>
      <c r="N6358" s="30" t="str">
        <f t="shared" si="1607"/>
        <v>1027.4373</v>
      </c>
      <c r="O6358" s="30">
        <f t="shared" si="1608"/>
        <v>109</v>
      </c>
      <c r="P6358" s="30" t="str">
        <f t="shared" si="1609"/>
        <v>1027.4373</v>
      </c>
      <c r="Q6358" s="30">
        <f t="shared" si="1610"/>
        <v>119</v>
      </c>
      <c r="R6358" s="36" t="str">
        <f t="shared" si="1611"/>
        <v>09-Aug-2017</v>
      </c>
      <c r="S6358" s="37">
        <f t="shared" si="1602"/>
        <v>1027.4373000000001</v>
      </c>
    </row>
    <row r="6359" spans="1:19">
      <c r="A6359" s="30" t="s">
        <v>11581</v>
      </c>
      <c r="D6359" s="30" t="str">
        <f t="shared" si="1596"/>
        <v>120262</v>
      </c>
      <c r="E6359" s="30">
        <f t="shared" si="1600"/>
        <v>7</v>
      </c>
      <c r="F6359" s="30" t="str">
        <f t="shared" si="1597"/>
        <v>INF515L01650</v>
      </c>
      <c r="G6359" s="30">
        <f t="shared" si="1601"/>
        <v>20</v>
      </c>
      <c r="H6359" s="30" t="str">
        <f t="shared" si="1598"/>
        <v>-</v>
      </c>
      <c r="I6359" s="30">
        <f t="shared" si="1603"/>
        <v>22</v>
      </c>
      <c r="J6359" s="35" t="str">
        <f t="shared" si="1599"/>
        <v>Sahara Liquid Fund-Fixed Pricing - Direct -Growth option</v>
      </c>
      <c r="K6359" s="35">
        <f t="shared" si="1604"/>
        <v>79</v>
      </c>
      <c r="L6359" s="30" t="str">
        <f t="shared" si="1605"/>
        <v>2862.8165</v>
      </c>
      <c r="M6359" s="30">
        <f t="shared" si="1606"/>
        <v>89</v>
      </c>
      <c r="N6359" s="30" t="str">
        <f t="shared" si="1607"/>
        <v>2862.8165</v>
      </c>
      <c r="O6359" s="30">
        <f t="shared" si="1608"/>
        <v>99</v>
      </c>
      <c r="P6359" s="30" t="str">
        <f t="shared" si="1609"/>
        <v>2862.8165</v>
      </c>
      <c r="Q6359" s="30">
        <f t="shared" si="1610"/>
        <v>109</v>
      </c>
      <c r="R6359" s="36" t="str">
        <f t="shared" si="1611"/>
        <v>09-Aug-2017</v>
      </c>
      <c r="S6359" s="37">
        <f t="shared" si="1602"/>
        <v>2862.8164999999999</v>
      </c>
    </row>
    <row r="6360" spans="1:19">
      <c r="A6360" s="30" t="s">
        <v>11582</v>
      </c>
      <c r="D6360" s="30" t="str">
        <f t="shared" si="1596"/>
        <v>101394</v>
      </c>
      <c r="E6360" s="30">
        <f t="shared" si="1600"/>
        <v>7</v>
      </c>
      <c r="F6360" s="30" t="str">
        <f t="shared" si="1597"/>
        <v>INF515L01056</v>
      </c>
      <c r="G6360" s="30">
        <f t="shared" si="1601"/>
        <v>20</v>
      </c>
      <c r="H6360" s="30" t="str">
        <f t="shared" si="1598"/>
        <v>-</v>
      </c>
      <c r="I6360" s="30">
        <f t="shared" si="1603"/>
        <v>22</v>
      </c>
      <c r="J6360" s="35" t="str">
        <f t="shared" si="1599"/>
        <v>Sahara Liquid Fund-Fixed Pricing - Growth option</v>
      </c>
      <c r="K6360" s="35">
        <f t="shared" si="1604"/>
        <v>71</v>
      </c>
      <c r="L6360" s="30" t="str">
        <f t="shared" si="1605"/>
        <v>2860.3830</v>
      </c>
      <c r="M6360" s="30">
        <f t="shared" si="1606"/>
        <v>81</v>
      </c>
      <c r="N6360" s="30" t="str">
        <f t="shared" si="1607"/>
        <v>2860.3830</v>
      </c>
      <c r="O6360" s="30">
        <f t="shared" si="1608"/>
        <v>91</v>
      </c>
      <c r="P6360" s="30" t="str">
        <f t="shared" si="1609"/>
        <v>2860.3830</v>
      </c>
      <c r="Q6360" s="30">
        <f t="shared" si="1610"/>
        <v>101</v>
      </c>
      <c r="R6360" s="36" t="str">
        <f t="shared" si="1611"/>
        <v>09-Aug-2017</v>
      </c>
      <c r="S6360" s="37">
        <f t="shared" si="1602"/>
        <v>2860.3829999999998</v>
      </c>
    </row>
    <row r="6361" spans="1:19">
      <c r="A6361" s="30" t="s">
        <v>11583</v>
      </c>
      <c r="D6361" s="30" t="str">
        <f t="shared" si="1596"/>
        <v>101398</v>
      </c>
      <c r="E6361" s="30">
        <f t="shared" si="1600"/>
        <v>7</v>
      </c>
      <c r="F6361" s="30" t="str">
        <f t="shared" si="1597"/>
        <v>-</v>
      </c>
      <c r="G6361" s="30">
        <f t="shared" si="1601"/>
        <v>9</v>
      </c>
      <c r="H6361" s="30" t="str">
        <f t="shared" si="1598"/>
        <v>INF515L01072</v>
      </c>
      <c r="I6361" s="30">
        <f t="shared" si="1603"/>
        <v>22</v>
      </c>
      <c r="J6361" s="35" t="str">
        <f t="shared" si="1599"/>
        <v>Sahara Liquid Fund-Fixed Pricing - Monthly Dividend Option</v>
      </c>
      <c r="K6361" s="35">
        <f t="shared" si="1604"/>
        <v>81</v>
      </c>
      <c r="L6361" s="30" t="str">
        <f t="shared" si="1605"/>
        <v>1043.3721</v>
      </c>
      <c r="M6361" s="30">
        <f t="shared" si="1606"/>
        <v>91</v>
      </c>
      <c r="N6361" s="30" t="str">
        <f t="shared" si="1607"/>
        <v>1043.3721</v>
      </c>
      <c r="O6361" s="30">
        <f t="shared" si="1608"/>
        <v>101</v>
      </c>
      <c r="P6361" s="30" t="str">
        <f t="shared" si="1609"/>
        <v>1043.3721</v>
      </c>
      <c r="Q6361" s="30">
        <f t="shared" si="1610"/>
        <v>111</v>
      </c>
      <c r="R6361" s="36" t="str">
        <f t="shared" si="1611"/>
        <v>09-Aug-2017</v>
      </c>
      <c r="S6361" s="37">
        <f t="shared" si="1602"/>
        <v>1043.3721</v>
      </c>
    </row>
    <row r="6362" spans="1:19" ht="26">
      <c r="A6362" s="30" t="s">
        <v>11584</v>
      </c>
      <c r="D6362" s="30" t="str">
        <f t="shared" si="1596"/>
        <v>120253</v>
      </c>
      <c r="E6362" s="30">
        <f t="shared" si="1600"/>
        <v>7</v>
      </c>
      <c r="F6362" s="30" t="str">
        <f t="shared" si="1597"/>
        <v>-</v>
      </c>
      <c r="G6362" s="30">
        <f t="shared" si="1601"/>
        <v>9</v>
      </c>
      <c r="H6362" s="30" t="str">
        <f t="shared" si="1598"/>
        <v>INF515L01643</v>
      </c>
      <c r="I6362" s="30">
        <f t="shared" si="1603"/>
        <v>22</v>
      </c>
      <c r="J6362" s="35" t="str">
        <f t="shared" si="1599"/>
        <v>Sahara Liquid Fund-Fixed Pricing -Direct - Daily Dividend Option- Direct</v>
      </c>
      <c r="K6362" s="35">
        <f t="shared" si="1604"/>
        <v>95</v>
      </c>
      <c r="L6362" s="30" t="str">
        <f t="shared" si="1605"/>
        <v>1168.8824</v>
      </c>
      <c r="M6362" s="30">
        <f t="shared" si="1606"/>
        <v>105</v>
      </c>
      <c r="N6362" s="30" t="str">
        <f t="shared" si="1607"/>
        <v>1168.8824</v>
      </c>
      <c r="O6362" s="30">
        <f t="shared" si="1608"/>
        <v>115</v>
      </c>
      <c r="P6362" s="30" t="str">
        <f t="shared" si="1609"/>
        <v>1168.8824</v>
      </c>
      <c r="Q6362" s="30">
        <f t="shared" si="1610"/>
        <v>125</v>
      </c>
      <c r="R6362" s="36" t="str">
        <f t="shared" si="1611"/>
        <v>09-Aug-2017</v>
      </c>
      <c r="S6362" s="37">
        <f t="shared" si="1602"/>
        <v>1168.8824</v>
      </c>
    </row>
    <row r="6363" spans="1:19" ht="26">
      <c r="A6363" s="30" t="s">
        <v>11585</v>
      </c>
      <c r="D6363" s="30" t="str">
        <f t="shared" si="1596"/>
        <v>120266</v>
      </c>
      <c r="E6363" s="30">
        <f t="shared" si="1600"/>
        <v>7</v>
      </c>
      <c r="F6363" s="30" t="str">
        <f t="shared" si="1597"/>
        <v>-</v>
      </c>
      <c r="G6363" s="30">
        <f t="shared" si="1601"/>
        <v>9</v>
      </c>
      <c r="H6363" s="30" t="str">
        <f t="shared" si="1598"/>
        <v>INF515L01676</v>
      </c>
      <c r="I6363" s="30">
        <f t="shared" si="1603"/>
        <v>22</v>
      </c>
      <c r="J6363" s="35" t="str">
        <f t="shared" si="1599"/>
        <v>Sahara Liquid Fund-Fixed Pricing -Direct - Monthly Dividend Option</v>
      </c>
      <c r="K6363" s="35">
        <f t="shared" si="1604"/>
        <v>89</v>
      </c>
      <c r="L6363" s="30" t="str">
        <f t="shared" si="1605"/>
        <v>1043.3721</v>
      </c>
      <c r="M6363" s="30">
        <f t="shared" si="1606"/>
        <v>99</v>
      </c>
      <c r="N6363" s="30" t="str">
        <f t="shared" si="1607"/>
        <v>1043.3721</v>
      </c>
      <c r="O6363" s="30">
        <f t="shared" si="1608"/>
        <v>109</v>
      </c>
      <c r="P6363" s="30" t="str">
        <f t="shared" si="1609"/>
        <v>1043.3721</v>
      </c>
      <c r="Q6363" s="30">
        <f t="shared" si="1610"/>
        <v>119</v>
      </c>
      <c r="R6363" s="36" t="str">
        <f t="shared" si="1611"/>
        <v>09-Aug-2017</v>
      </c>
      <c r="S6363" s="37">
        <f t="shared" si="1602"/>
        <v>1043.3721</v>
      </c>
    </row>
    <row r="6364" spans="1:19">
      <c r="A6364" s="30" t="s">
        <v>11586</v>
      </c>
      <c r="D6364" s="30" t="str">
        <f t="shared" si="1596"/>
        <v>101399</v>
      </c>
      <c r="E6364" s="30">
        <f t="shared" si="1600"/>
        <v>7</v>
      </c>
      <c r="F6364" s="30" t="str">
        <f t="shared" si="1597"/>
        <v>-</v>
      </c>
      <c r="G6364" s="30">
        <f t="shared" si="1601"/>
        <v>9</v>
      </c>
      <c r="H6364" s="30" t="str">
        <f t="shared" si="1598"/>
        <v>INF515L01080</v>
      </c>
      <c r="I6364" s="30">
        <f t="shared" si="1603"/>
        <v>22</v>
      </c>
      <c r="J6364" s="35" t="str">
        <f t="shared" si="1599"/>
        <v>Sahara Liquid Fund-Variable Pricing - Daily Dividend option</v>
      </c>
      <c r="K6364" s="35">
        <f t="shared" si="1604"/>
        <v>82</v>
      </c>
      <c r="L6364" s="30" t="str">
        <f t="shared" si="1605"/>
        <v>1175.2495</v>
      </c>
      <c r="M6364" s="30">
        <f t="shared" si="1606"/>
        <v>92</v>
      </c>
      <c r="N6364" s="30" t="str">
        <f t="shared" si="1607"/>
        <v>1175.2495</v>
      </c>
      <c r="O6364" s="30">
        <f t="shared" si="1608"/>
        <v>102</v>
      </c>
      <c r="P6364" s="30" t="str">
        <f t="shared" si="1609"/>
        <v>1175.2495</v>
      </c>
      <c r="Q6364" s="30">
        <f t="shared" si="1610"/>
        <v>112</v>
      </c>
      <c r="R6364" s="36" t="str">
        <f t="shared" si="1611"/>
        <v>09-Aug-2017</v>
      </c>
      <c r="S6364" s="37">
        <f t="shared" si="1602"/>
        <v>1175.2494999999999</v>
      </c>
    </row>
    <row r="6365" spans="1:19">
      <c r="A6365" s="30" t="s">
        <v>11587</v>
      </c>
      <c r="D6365" s="30" t="str">
        <f t="shared" si="1596"/>
        <v>101402</v>
      </c>
      <c r="E6365" s="30">
        <f t="shared" si="1600"/>
        <v>7</v>
      </c>
      <c r="F6365" s="30" t="str">
        <f t="shared" si="1597"/>
        <v>INF515L01114</v>
      </c>
      <c r="G6365" s="30">
        <f t="shared" si="1601"/>
        <v>20</v>
      </c>
      <c r="H6365" s="30" t="str">
        <f t="shared" si="1598"/>
        <v>-</v>
      </c>
      <c r="I6365" s="30">
        <f t="shared" si="1603"/>
        <v>22</v>
      </c>
      <c r="J6365" s="35" t="str">
        <f t="shared" si="1599"/>
        <v>Sahara Liquid Fund-Variable Pricing - Growth option</v>
      </c>
      <c r="K6365" s="35">
        <f t="shared" si="1604"/>
        <v>74</v>
      </c>
      <c r="L6365" s="30" t="str">
        <f t="shared" si="1605"/>
        <v>2914.8870</v>
      </c>
      <c r="M6365" s="30">
        <f t="shared" si="1606"/>
        <v>84</v>
      </c>
      <c r="N6365" s="30" t="str">
        <f t="shared" si="1607"/>
        <v>2914.8870</v>
      </c>
      <c r="O6365" s="30">
        <f t="shared" si="1608"/>
        <v>94</v>
      </c>
      <c r="P6365" s="30" t="str">
        <f t="shared" si="1609"/>
        <v>2914.8870</v>
      </c>
      <c r="Q6365" s="30">
        <f t="shared" si="1610"/>
        <v>104</v>
      </c>
      <c r="R6365" s="36" t="str">
        <f t="shared" si="1611"/>
        <v>09-Aug-2017</v>
      </c>
      <c r="S6365" s="37">
        <f t="shared" si="1602"/>
        <v>2914.8870000000002</v>
      </c>
    </row>
    <row r="6366" spans="1:19">
      <c r="A6366" s="30" t="s">
        <v>11588</v>
      </c>
      <c r="D6366" s="30" t="str">
        <f t="shared" si="1596"/>
        <v>101400</v>
      </c>
      <c r="E6366" s="30">
        <f t="shared" si="1600"/>
        <v>7</v>
      </c>
      <c r="F6366" s="30" t="str">
        <f t="shared" si="1597"/>
        <v>-</v>
      </c>
      <c r="G6366" s="30">
        <f t="shared" si="1601"/>
        <v>9</v>
      </c>
      <c r="H6366" s="30" t="str">
        <f t="shared" si="1598"/>
        <v>INF515L01098</v>
      </c>
      <c r="I6366" s="30">
        <f t="shared" si="1603"/>
        <v>22</v>
      </c>
      <c r="J6366" s="35" t="str">
        <f t="shared" si="1599"/>
        <v>Sahara Liquid Fund-Variable Pricing - Weekly Dividend Option</v>
      </c>
      <c r="K6366" s="35">
        <f t="shared" si="1604"/>
        <v>83</v>
      </c>
      <c r="L6366" s="30" t="str">
        <f t="shared" si="1605"/>
        <v>1182.9871</v>
      </c>
      <c r="M6366" s="30">
        <f t="shared" si="1606"/>
        <v>93</v>
      </c>
      <c r="N6366" s="30" t="str">
        <f t="shared" si="1607"/>
        <v>1182.9871</v>
      </c>
      <c r="O6366" s="30">
        <f t="shared" si="1608"/>
        <v>103</v>
      </c>
      <c r="P6366" s="30" t="str">
        <f t="shared" si="1609"/>
        <v>1182.9871</v>
      </c>
      <c r="Q6366" s="30">
        <f t="shared" si="1610"/>
        <v>113</v>
      </c>
      <c r="R6366" s="36" t="str">
        <f t="shared" si="1611"/>
        <v>09-Aug-2017</v>
      </c>
      <c r="S6366" s="37">
        <f t="shared" si="1602"/>
        <v>1182.9871000000001</v>
      </c>
    </row>
    <row r="6367" spans="1:19" ht="26">
      <c r="A6367" s="30" t="s">
        <v>11589</v>
      </c>
      <c r="D6367" s="30" t="str">
        <f t="shared" si="1596"/>
        <v>120271</v>
      </c>
      <c r="E6367" s="30">
        <f t="shared" si="1600"/>
        <v>7</v>
      </c>
      <c r="F6367" s="30" t="str">
        <f t="shared" si="1597"/>
        <v>-</v>
      </c>
      <c r="G6367" s="30">
        <f t="shared" si="1601"/>
        <v>9</v>
      </c>
      <c r="H6367" s="30" t="str">
        <f t="shared" si="1598"/>
        <v>INF515L01684</v>
      </c>
      <c r="I6367" s="30">
        <f t="shared" si="1603"/>
        <v>22</v>
      </c>
      <c r="J6367" s="35" t="str">
        <f t="shared" si="1599"/>
        <v>Sahara Liquid Fund-Variable Pricing -Direct - Daily Dividend option</v>
      </c>
      <c r="K6367" s="35">
        <f t="shared" si="1604"/>
        <v>90</v>
      </c>
      <c r="L6367" s="30" t="str">
        <f t="shared" si="1605"/>
        <v>1038.8267</v>
      </c>
      <c r="M6367" s="30">
        <f t="shared" si="1606"/>
        <v>100</v>
      </c>
      <c r="N6367" s="30" t="str">
        <f t="shared" si="1607"/>
        <v>1038.8267</v>
      </c>
      <c r="O6367" s="30">
        <f t="shared" si="1608"/>
        <v>110</v>
      </c>
      <c r="P6367" s="30" t="str">
        <f t="shared" si="1609"/>
        <v>1038.8267</v>
      </c>
      <c r="Q6367" s="30">
        <f t="shared" si="1610"/>
        <v>120</v>
      </c>
      <c r="R6367" s="36" t="str">
        <f t="shared" si="1611"/>
        <v>09-Aug-2017</v>
      </c>
      <c r="S6367" s="37">
        <f t="shared" si="1602"/>
        <v>1038.8267000000001</v>
      </c>
    </row>
    <row r="6368" spans="1:19">
      <c r="A6368" s="30" t="s">
        <v>11590</v>
      </c>
      <c r="D6368" s="30" t="str">
        <f t="shared" si="1596"/>
        <v>120280</v>
      </c>
      <c r="E6368" s="30">
        <f t="shared" si="1600"/>
        <v>7</v>
      </c>
      <c r="F6368" s="30" t="str">
        <f t="shared" si="1597"/>
        <v>INF515L01718</v>
      </c>
      <c r="G6368" s="30">
        <f t="shared" si="1601"/>
        <v>20</v>
      </c>
      <c r="H6368" s="30" t="str">
        <f t="shared" si="1598"/>
        <v>-</v>
      </c>
      <c r="I6368" s="30">
        <f t="shared" si="1603"/>
        <v>22</v>
      </c>
      <c r="J6368" s="35" t="str">
        <f t="shared" si="1599"/>
        <v>Sahara Liquid Fund-Variable Pricing -Direct - Growth option</v>
      </c>
      <c r="K6368" s="35">
        <f t="shared" si="1604"/>
        <v>82</v>
      </c>
      <c r="L6368" s="30" t="str">
        <f t="shared" si="1605"/>
        <v>2919.6017</v>
      </c>
      <c r="M6368" s="30">
        <f t="shared" si="1606"/>
        <v>92</v>
      </c>
      <c r="N6368" s="30" t="str">
        <f t="shared" si="1607"/>
        <v>2919.6017</v>
      </c>
      <c r="O6368" s="30">
        <f t="shared" si="1608"/>
        <v>102</v>
      </c>
      <c r="P6368" s="30" t="str">
        <f t="shared" si="1609"/>
        <v>2919.6017</v>
      </c>
      <c r="Q6368" s="30">
        <f t="shared" si="1610"/>
        <v>112</v>
      </c>
      <c r="R6368" s="36" t="str">
        <f t="shared" si="1611"/>
        <v>09-Aug-2017</v>
      </c>
      <c r="S6368" s="37">
        <f t="shared" si="1602"/>
        <v>2919.6017000000002</v>
      </c>
    </row>
    <row r="6369" spans="1:19" ht="26">
      <c r="A6369" s="30" t="s">
        <v>11591</v>
      </c>
      <c r="D6369" s="30" t="str">
        <f t="shared" si="1596"/>
        <v>120272</v>
      </c>
      <c r="E6369" s="30">
        <f t="shared" si="1600"/>
        <v>7</v>
      </c>
      <c r="F6369" s="30" t="str">
        <f t="shared" si="1597"/>
        <v>-</v>
      </c>
      <c r="G6369" s="30">
        <f t="shared" si="1601"/>
        <v>9</v>
      </c>
      <c r="H6369" s="30" t="str">
        <f t="shared" si="1598"/>
        <v>INF515L01692</v>
      </c>
      <c r="I6369" s="30">
        <f t="shared" si="1603"/>
        <v>22</v>
      </c>
      <c r="J6369" s="35" t="str">
        <f t="shared" si="1599"/>
        <v>Sahara Liquid Fund-Variable Pricing -Direct - Weekly Dividend Option</v>
      </c>
      <c r="K6369" s="35">
        <f t="shared" si="1604"/>
        <v>91</v>
      </c>
      <c r="L6369" s="30" t="str">
        <f t="shared" si="1605"/>
        <v>1182.9871</v>
      </c>
      <c r="M6369" s="30">
        <f t="shared" si="1606"/>
        <v>101</v>
      </c>
      <c r="N6369" s="30" t="str">
        <f t="shared" si="1607"/>
        <v>1182.9871</v>
      </c>
      <c r="O6369" s="30">
        <f t="shared" si="1608"/>
        <v>111</v>
      </c>
      <c r="P6369" s="30" t="str">
        <f t="shared" si="1609"/>
        <v>1182.9871</v>
      </c>
      <c r="Q6369" s="30">
        <f t="shared" si="1610"/>
        <v>121</v>
      </c>
      <c r="R6369" s="36" t="str">
        <f t="shared" si="1611"/>
        <v>09-Aug-2017</v>
      </c>
      <c r="S6369" s="37">
        <f t="shared" si="1602"/>
        <v>1182.9871000000001</v>
      </c>
    </row>
    <row r="6370" spans="1:19" ht="26">
      <c r="A6370" s="30" t="s">
        <v>11592</v>
      </c>
      <c r="D6370" s="30" t="str">
        <f t="shared" si="1596"/>
        <v>120273</v>
      </c>
      <c r="E6370" s="30">
        <f t="shared" si="1600"/>
        <v>7</v>
      </c>
      <c r="F6370" s="30" t="str">
        <f t="shared" si="1597"/>
        <v>-</v>
      </c>
      <c r="G6370" s="30">
        <f t="shared" si="1601"/>
        <v>9</v>
      </c>
      <c r="H6370" s="30" t="str">
        <f t="shared" si="1598"/>
        <v>INF515L01700</v>
      </c>
      <c r="I6370" s="30">
        <f t="shared" si="1603"/>
        <v>22</v>
      </c>
      <c r="J6370" s="35" t="str">
        <f t="shared" si="1599"/>
        <v>Sahara Liquid Fund-Variable Pricing- Direct - Monthly Dividend Option</v>
      </c>
      <c r="K6370" s="35">
        <f t="shared" si="1604"/>
        <v>92</v>
      </c>
      <c r="L6370" s="30" t="str">
        <f t="shared" si="1605"/>
        <v>1055.8972</v>
      </c>
      <c r="M6370" s="30">
        <f t="shared" si="1606"/>
        <v>102</v>
      </c>
      <c r="N6370" s="30" t="str">
        <f t="shared" si="1607"/>
        <v>1055.8972</v>
      </c>
      <c r="O6370" s="30">
        <f t="shared" si="1608"/>
        <v>112</v>
      </c>
      <c r="P6370" s="30" t="str">
        <f t="shared" si="1609"/>
        <v>1055.8972</v>
      </c>
      <c r="Q6370" s="30">
        <f t="shared" si="1610"/>
        <v>122</v>
      </c>
      <c r="R6370" s="36" t="str">
        <f t="shared" si="1611"/>
        <v>09-Aug-2017</v>
      </c>
      <c r="S6370" s="37">
        <f t="shared" si="1602"/>
        <v>1055.8972000000001</v>
      </c>
    </row>
    <row r="6371" spans="1:19">
      <c r="A6371" s="30" t="s">
        <v>11593</v>
      </c>
      <c r="D6371" s="30" t="str">
        <f t="shared" si="1596"/>
        <v>101401</v>
      </c>
      <c r="E6371" s="30">
        <f t="shared" si="1600"/>
        <v>7</v>
      </c>
      <c r="F6371" s="30" t="str">
        <f t="shared" si="1597"/>
        <v>-</v>
      </c>
      <c r="G6371" s="30">
        <f t="shared" si="1601"/>
        <v>9</v>
      </c>
      <c r="H6371" s="30" t="str">
        <f t="shared" si="1598"/>
        <v>INF515L01106</v>
      </c>
      <c r="I6371" s="30">
        <f t="shared" si="1603"/>
        <v>22</v>
      </c>
      <c r="J6371" s="35" t="str">
        <f t="shared" si="1599"/>
        <v>Sahara Liquid Fund-Variable Pricing- Monthly Dividend Option</v>
      </c>
      <c r="K6371" s="35">
        <f t="shared" si="1604"/>
        <v>83</v>
      </c>
      <c r="L6371" s="30" t="str">
        <f t="shared" si="1605"/>
        <v>1195.2686</v>
      </c>
      <c r="M6371" s="30">
        <f t="shared" si="1606"/>
        <v>93</v>
      </c>
      <c r="N6371" s="30" t="str">
        <f t="shared" si="1607"/>
        <v>1195.2686</v>
      </c>
      <c r="O6371" s="30">
        <f t="shared" si="1608"/>
        <v>103</v>
      </c>
      <c r="P6371" s="30" t="str">
        <f t="shared" si="1609"/>
        <v>1195.2686</v>
      </c>
      <c r="Q6371" s="30">
        <f t="shared" si="1610"/>
        <v>113</v>
      </c>
      <c r="R6371" s="36" t="str">
        <f t="shared" si="1611"/>
        <v>09-Aug-2017</v>
      </c>
      <c r="S6371" s="37">
        <f t="shared" si="1602"/>
        <v>1195.2686000000001</v>
      </c>
    </row>
    <row r="6372" spans="1:19">
      <c r="A6372" s="30" t="s">
        <v>97</v>
      </c>
      <c r="D6372" s="30" t="str">
        <f t="shared" si="1596"/>
        <v/>
      </c>
      <c r="E6372" s="30" t="str">
        <f t="shared" si="1600"/>
        <v/>
      </c>
      <c r="F6372" s="30" t="str">
        <f t="shared" si="1597"/>
        <v xml:space="preserve"> </v>
      </c>
      <c r="G6372" s="30" t="str">
        <f t="shared" si="1601"/>
        <v/>
      </c>
      <c r="H6372" s="30" t="str">
        <f t="shared" si="1598"/>
        <v/>
      </c>
      <c r="I6372" s="30" t="str">
        <f t="shared" si="1603"/>
        <v/>
      </c>
      <c r="J6372" s="35" t="str">
        <f t="shared" si="1599"/>
        <v/>
      </c>
      <c r="K6372" s="35" t="str">
        <f t="shared" si="1604"/>
        <v/>
      </c>
      <c r="L6372" s="30" t="str">
        <f t="shared" si="1605"/>
        <v/>
      </c>
      <c r="M6372" s="30" t="str">
        <f t="shared" si="1606"/>
        <v/>
      </c>
      <c r="N6372" s="30" t="str">
        <f t="shared" si="1607"/>
        <v/>
      </c>
      <c r="O6372" s="30" t="str">
        <f t="shared" si="1608"/>
        <v/>
      </c>
      <c r="P6372" s="30" t="str">
        <f t="shared" si="1609"/>
        <v/>
      </c>
      <c r="Q6372" s="30" t="str">
        <f t="shared" si="1610"/>
        <v/>
      </c>
      <c r="R6372" s="36" t="str">
        <f t="shared" si="1611"/>
        <v/>
      </c>
      <c r="S6372" s="37" t="str">
        <f t="shared" si="1602"/>
        <v/>
      </c>
    </row>
    <row r="6373" spans="1:19">
      <c r="A6373" s="30" t="s">
        <v>114</v>
      </c>
      <c r="D6373" s="30" t="str">
        <f t="shared" si="1596"/>
        <v/>
      </c>
      <c r="E6373" s="30" t="str">
        <f t="shared" si="1600"/>
        <v/>
      </c>
      <c r="F6373" s="30" t="str">
        <f t="shared" si="1597"/>
        <v>SBI Mutual Fund</v>
      </c>
      <c r="G6373" s="30" t="str">
        <f t="shared" si="1601"/>
        <v/>
      </c>
      <c r="H6373" s="30" t="str">
        <f t="shared" si="1598"/>
        <v/>
      </c>
      <c r="I6373" s="30" t="str">
        <f t="shared" si="1603"/>
        <v/>
      </c>
      <c r="J6373" s="35" t="str">
        <f t="shared" si="1599"/>
        <v/>
      </c>
      <c r="K6373" s="35" t="str">
        <f t="shared" si="1604"/>
        <v/>
      </c>
      <c r="L6373" s="30" t="str">
        <f t="shared" si="1605"/>
        <v/>
      </c>
      <c r="M6373" s="30" t="str">
        <f t="shared" si="1606"/>
        <v/>
      </c>
      <c r="N6373" s="30" t="str">
        <f t="shared" si="1607"/>
        <v/>
      </c>
      <c r="O6373" s="30" t="str">
        <f t="shared" si="1608"/>
        <v/>
      </c>
      <c r="P6373" s="30" t="str">
        <f t="shared" si="1609"/>
        <v/>
      </c>
      <c r="Q6373" s="30" t="str">
        <f t="shared" si="1610"/>
        <v/>
      </c>
      <c r="R6373" s="36" t="str">
        <f t="shared" si="1611"/>
        <v/>
      </c>
      <c r="S6373" s="37" t="str">
        <f t="shared" si="1602"/>
        <v/>
      </c>
    </row>
    <row r="6374" spans="1:19">
      <c r="A6374" s="30" t="s">
        <v>97</v>
      </c>
      <c r="D6374" s="30" t="str">
        <f t="shared" si="1596"/>
        <v/>
      </c>
      <c r="E6374" s="30" t="str">
        <f t="shared" si="1600"/>
        <v/>
      </c>
      <c r="F6374" s="30" t="str">
        <f t="shared" si="1597"/>
        <v xml:space="preserve"> </v>
      </c>
      <c r="G6374" s="30" t="str">
        <f t="shared" si="1601"/>
        <v/>
      </c>
      <c r="H6374" s="30" t="str">
        <f t="shared" si="1598"/>
        <v/>
      </c>
      <c r="I6374" s="30" t="str">
        <f t="shared" si="1603"/>
        <v/>
      </c>
      <c r="J6374" s="35" t="str">
        <f t="shared" si="1599"/>
        <v/>
      </c>
      <c r="K6374" s="35" t="str">
        <f t="shared" si="1604"/>
        <v/>
      </c>
      <c r="L6374" s="30" t="str">
        <f t="shared" si="1605"/>
        <v/>
      </c>
      <c r="M6374" s="30" t="str">
        <f t="shared" si="1606"/>
        <v/>
      </c>
      <c r="N6374" s="30" t="str">
        <f t="shared" si="1607"/>
        <v/>
      </c>
      <c r="O6374" s="30" t="str">
        <f t="shared" si="1608"/>
        <v/>
      </c>
      <c r="P6374" s="30" t="str">
        <f t="shared" si="1609"/>
        <v/>
      </c>
      <c r="Q6374" s="30" t="str">
        <f t="shared" si="1610"/>
        <v/>
      </c>
      <c r="R6374" s="36" t="str">
        <f t="shared" si="1611"/>
        <v/>
      </c>
      <c r="S6374" s="37" t="str">
        <f t="shared" si="1602"/>
        <v/>
      </c>
    </row>
    <row r="6375" spans="1:19" ht="26">
      <c r="A6375" s="30" t="s">
        <v>11594</v>
      </c>
      <c r="D6375" s="30" t="str">
        <f t="shared" si="1596"/>
        <v>119829</v>
      </c>
      <c r="E6375" s="30">
        <f t="shared" si="1600"/>
        <v>7</v>
      </c>
      <c r="F6375" s="30" t="str">
        <f t="shared" si="1597"/>
        <v>INF200K01TH1</v>
      </c>
      <c r="G6375" s="30">
        <f t="shared" si="1601"/>
        <v>20</v>
      </c>
      <c r="H6375" s="30" t="str">
        <f t="shared" si="1598"/>
        <v>INF200K01TI9</v>
      </c>
      <c r="I6375" s="30">
        <f t="shared" si="1603"/>
        <v>33</v>
      </c>
      <c r="J6375" s="35" t="str">
        <f t="shared" si="1599"/>
        <v>SBI MAGNUM INSTA CASH FUND -  DIRECT PLAN - WEEKLY DIVIDEND</v>
      </c>
      <c r="K6375" s="35">
        <f t="shared" si="1604"/>
        <v>93</v>
      </c>
      <c r="L6375" s="30" t="str">
        <f t="shared" si="1605"/>
        <v>1078.1794</v>
      </c>
      <c r="M6375" s="30">
        <f t="shared" si="1606"/>
        <v>103</v>
      </c>
      <c r="N6375" s="30" t="str">
        <f t="shared" si="1607"/>
        <v>1078.1794</v>
      </c>
      <c r="O6375" s="30">
        <f t="shared" si="1608"/>
        <v>113</v>
      </c>
      <c r="P6375" s="30" t="str">
        <f t="shared" si="1609"/>
        <v>1078.1794</v>
      </c>
      <c r="Q6375" s="30">
        <f t="shared" si="1610"/>
        <v>123</v>
      </c>
      <c r="R6375" s="36" t="str">
        <f t="shared" si="1611"/>
        <v>08-Aug-2017</v>
      </c>
      <c r="S6375" s="37">
        <f t="shared" si="1602"/>
        <v>1078.1794</v>
      </c>
    </row>
    <row r="6376" spans="1:19" ht="26">
      <c r="A6376" s="30" t="s">
        <v>11595</v>
      </c>
      <c r="D6376" s="30" t="str">
        <f t="shared" si="1596"/>
        <v>103884</v>
      </c>
      <c r="E6376" s="30">
        <f t="shared" si="1600"/>
        <v>7</v>
      </c>
      <c r="F6376" s="30" t="str">
        <f t="shared" si="1597"/>
        <v>INF200K01LM8</v>
      </c>
      <c r="G6376" s="30">
        <f t="shared" si="1601"/>
        <v>20</v>
      </c>
      <c r="H6376" s="30" t="str">
        <f t="shared" si="1598"/>
        <v>INF200K01LL0</v>
      </c>
      <c r="I6376" s="30">
        <f t="shared" si="1603"/>
        <v>33</v>
      </c>
      <c r="J6376" s="35" t="str">
        <f t="shared" si="1599"/>
        <v>SBI MAGNUM INSTA CASH FUND - REGULAR PLAN - WEEKLY DIVIDEND</v>
      </c>
      <c r="K6376" s="35">
        <f t="shared" si="1604"/>
        <v>93</v>
      </c>
      <c r="L6376" s="30" t="str">
        <f t="shared" si="1605"/>
        <v>1078.1697</v>
      </c>
      <c r="M6376" s="30">
        <f t="shared" si="1606"/>
        <v>103</v>
      </c>
      <c r="N6376" s="30" t="str">
        <f t="shared" si="1607"/>
        <v>1078.1697</v>
      </c>
      <c r="O6376" s="30">
        <f t="shared" si="1608"/>
        <v>113</v>
      </c>
      <c r="P6376" s="30" t="str">
        <f t="shared" si="1609"/>
        <v>1078.1697</v>
      </c>
      <c r="Q6376" s="30">
        <f t="shared" si="1610"/>
        <v>123</v>
      </c>
      <c r="R6376" s="36" t="str">
        <f t="shared" si="1611"/>
        <v>08-Aug-2017</v>
      </c>
      <c r="S6376" s="37">
        <f t="shared" si="1602"/>
        <v>1078.1696999999999</v>
      </c>
    </row>
    <row r="6377" spans="1:19" ht="26">
      <c r="A6377" s="30" t="s">
        <v>11596</v>
      </c>
      <c r="D6377" s="30" t="str">
        <f t="shared" si="1596"/>
        <v>119784</v>
      </c>
      <c r="E6377" s="30">
        <f t="shared" si="1600"/>
        <v>7</v>
      </c>
      <c r="F6377" s="30" t="str">
        <f t="shared" si="1597"/>
        <v>-</v>
      </c>
      <c r="G6377" s="30">
        <f t="shared" si="1601"/>
        <v>9</v>
      </c>
      <c r="H6377" s="30" t="str">
        <f t="shared" si="1598"/>
        <v>INF200K01TG3</v>
      </c>
      <c r="I6377" s="30">
        <f t="shared" si="1603"/>
        <v>22</v>
      </c>
      <c r="J6377" s="35" t="str">
        <f t="shared" si="1599"/>
        <v>SBI MAGNUM INSTA CASH FUND -  DIRECT PLAN - DAILY  DIVIDEND</v>
      </c>
      <c r="K6377" s="35">
        <f t="shared" si="1604"/>
        <v>82</v>
      </c>
      <c r="L6377" s="30" t="str">
        <f t="shared" si="1605"/>
        <v>1675.0300</v>
      </c>
      <c r="M6377" s="30">
        <f t="shared" si="1606"/>
        <v>92</v>
      </c>
      <c r="N6377" s="30" t="str">
        <f t="shared" si="1607"/>
        <v>1675.0300</v>
      </c>
      <c r="O6377" s="30">
        <f t="shared" si="1608"/>
        <v>102</v>
      </c>
      <c r="P6377" s="30" t="str">
        <f t="shared" si="1609"/>
        <v>1675.0300</v>
      </c>
      <c r="Q6377" s="30">
        <f t="shared" si="1610"/>
        <v>112</v>
      </c>
      <c r="R6377" s="36" t="str">
        <f t="shared" si="1611"/>
        <v>08-Aug-2017</v>
      </c>
      <c r="S6377" s="37">
        <f t="shared" si="1602"/>
        <v>1675.03</v>
      </c>
    </row>
    <row r="6378" spans="1:19" ht="26">
      <c r="A6378" s="30" t="s">
        <v>11597</v>
      </c>
      <c r="D6378" s="30" t="str">
        <f t="shared" si="1596"/>
        <v>105080</v>
      </c>
      <c r="E6378" s="30">
        <f t="shared" si="1600"/>
        <v>7</v>
      </c>
      <c r="F6378" s="30" t="str">
        <f t="shared" si="1597"/>
        <v>-</v>
      </c>
      <c r="G6378" s="30">
        <f t="shared" si="1601"/>
        <v>9</v>
      </c>
      <c r="H6378" s="30" t="str">
        <f t="shared" si="1598"/>
        <v>INF200K01LK2</v>
      </c>
      <c r="I6378" s="30">
        <f t="shared" si="1603"/>
        <v>22</v>
      </c>
      <c r="J6378" s="35" t="str">
        <f t="shared" si="1599"/>
        <v>SBI MAGNUM INSTA CASH FUND - REGULAR PLAN - DAILY  DIVIDEND</v>
      </c>
      <c r="K6378" s="35">
        <f t="shared" si="1604"/>
        <v>82</v>
      </c>
      <c r="L6378" s="30" t="str">
        <f t="shared" si="1605"/>
        <v>1675.0300</v>
      </c>
      <c r="M6378" s="30">
        <f t="shared" si="1606"/>
        <v>92</v>
      </c>
      <c r="N6378" s="30" t="str">
        <f t="shared" si="1607"/>
        <v>1675.0300</v>
      </c>
      <c r="O6378" s="30">
        <f t="shared" si="1608"/>
        <v>102</v>
      </c>
      <c r="P6378" s="30" t="str">
        <f t="shared" si="1609"/>
        <v>1675.0300</v>
      </c>
      <c r="Q6378" s="30">
        <f t="shared" si="1610"/>
        <v>112</v>
      </c>
      <c r="R6378" s="36" t="str">
        <f t="shared" si="1611"/>
        <v>08-Aug-2017</v>
      </c>
      <c r="S6378" s="37">
        <f t="shared" si="1602"/>
        <v>1675.03</v>
      </c>
    </row>
    <row r="6379" spans="1:19">
      <c r="A6379" s="30" t="s">
        <v>11598</v>
      </c>
      <c r="D6379" s="30" t="str">
        <f t="shared" si="1596"/>
        <v>119828</v>
      </c>
      <c r="E6379" s="30">
        <f t="shared" si="1600"/>
        <v>7</v>
      </c>
      <c r="F6379" s="30" t="str">
        <f t="shared" si="1597"/>
        <v>INF200K01TF5</v>
      </c>
      <c r="G6379" s="30">
        <f t="shared" si="1601"/>
        <v>20</v>
      </c>
      <c r="H6379" s="30" t="str">
        <f t="shared" si="1598"/>
        <v>-</v>
      </c>
      <c r="I6379" s="30">
        <f t="shared" si="1603"/>
        <v>22</v>
      </c>
      <c r="J6379" s="35" t="str">
        <f t="shared" si="1599"/>
        <v>SBI MAGNUM INSTA CASH FUND - DIRECT PLAN - GROWTH</v>
      </c>
      <c r="K6379" s="35">
        <f t="shared" si="1604"/>
        <v>72</v>
      </c>
      <c r="L6379" s="30" t="str">
        <f t="shared" si="1605"/>
        <v>3682.4754</v>
      </c>
      <c r="M6379" s="30">
        <f t="shared" si="1606"/>
        <v>82</v>
      </c>
      <c r="N6379" s="30" t="str">
        <f t="shared" si="1607"/>
        <v>3682.4754</v>
      </c>
      <c r="O6379" s="30">
        <f t="shared" si="1608"/>
        <v>92</v>
      </c>
      <c r="P6379" s="30" t="str">
        <f t="shared" si="1609"/>
        <v>3682.4754</v>
      </c>
      <c r="Q6379" s="30">
        <f t="shared" si="1610"/>
        <v>102</v>
      </c>
      <c r="R6379" s="36" t="str">
        <f t="shared" si="1611"/>
        <v>08-Aug-2017</v>
      </c>
      <c r="S6379" s="37">
        <f t="shared" si="1602"/>
        <v>3682.4753999999998</v>
      </c>
    </row>
    <row r="6380" spans="1:19">
      <c r="A6380" s="30" t="s">
        <v>11599</v>
      </c>
      <c r="D6380" s="30" t="str">
        <f t="shared" si="1596"/>
        <v>100641</v>
      </c>
      <c r="E6380" s="30">
        <f t="shared" si="1600"/>
        <v>7</v>
      </c>
      <c r="F6380" s="30" t="str">
        <f t="shared" si="1597"/>
        <v>INF200K01LJ4</v>
      </c>
      <c r="G6380" s="30">
        <f t="shared" si="1601"/>
        <v>20</v>
      </c>
      <c r="H6380" s="30" t="str">
        <f t="shared" si="1598"/>
        <v>-</v>
      </c>
      <c r="I6380" s="30">
        <f t="shared" si="1603"/>
        <v>22</v>
      </c>
      <c r="J6380" s="35" t="str">
        <f t="shared" si="1599"/>
        <v>SBI MAGNUM INSTA CASH FUND - REGULAR PLAN - GROWTH</v>
      </c>
      <c r="K6380" s="35">
        <f t="shared" si="1604"/>
        <v>73</v>
      </c>
      <c r="L6380" s="30" t="str">
        <f t="shared" si="1605"/>
        <v>3669.4666</v>
      </c>
      <c r="M6380" s="30">
        <f t="shared" si="1606"/>
        <v>83</v>
      </c>
      <c r="N6380" s="30" t="str">
        <f t="shared" si="1607"/>
        <v>3669.4666</v>
      </c>
      <c r="O6380" s="30">
        <f t="shared" si="1608"/>
        <v>93</v>
      </c>
      <c r="P6380" s="30" t="str">
        <f t="shared" si="1609"/>
        <v>3669.4666</v>
      </c>
      <c r="Q6380" s="30">
        <f t="shared" si="1610"/>
        <v>103</v>
      </c>
      <c r="R6380" s="36" t="str">
        <f t="shared" si="1611"/>
        <v>08-Aug-2017</v>
      </c>
      <c r="S6380" s="37">
        <f t="shared" si="1602"/>
        <v>3669.4666000000002</v>
      </c>
    </row>
    <row r="6381" spans="1:19" ht="26">
      <c r="A6381" s="30" t="s">
        <v>11600</v>
      </c>
      <c r="D6381" s="30" t="str">
        <f t="shared" si="1596"/>
        <v>119831</v>
      </c>
      <c r="E6381" s="30">
        <f t="shared" si="1600"/>
        <v>7</v>
      </c>
      <c r="F6381" s="30" t="str">
        <f t="shared" si="1597"/>
        <v>-</v>
      </c>
      <c r="G6381" s="30">
        <f t="shared" si="1601"/>
        <v>9</v>
      </c>
      <c r="H6381" s="30" t="str">
        <f t="shared" si="1598"/>
        <v>INF200K01TJ7</v>
      </c>
      <c r="I6381" s="30">
        <f t="shared" si="1603"/>
        <v>22</v>
      </c>
      <c r="J6381" s="35" t="str">
        <f t="shared" si="1599"/>
        <v>SBI MAGNUM INSTA CASH FUND - LIQUID FLOATER - DIRECT PLAN - DAILY DIVIDEND</v>
      </c>
      <c r="K6381" s="35">
        <f t="shared" si="1604"/>
        <v>97</v>
      </c>
      <c r="L6381" s="30" t="str">
        <f t="shared" si="1605"/>
        <v>1009.9100</v>
      </c>
      <c r="M6381" s="30">
        <f t="shared" si="1606"/>
        <v>107</v>
      </c>
      <c r="N6381" s="30" t="str">
        <f t="shared" si="1607"/>
        <v>1009.9100</v>
      </c>
      <c r="O6381" s="30">
        <f t="shared" si="1608"/>
        <v>117</v>
      </c>
      <c r="P6381" s="30" t="str">
        <f t="shared" si="1609"/>
        <v>1009.9100</v>
      </c>
      <c r="Q6381" s="30">
        <f t="shared" si="1610"/>
        <v>127</v>
      </c>
      <c r="R6381" s="36" t="str">
        <f t="shared" si="1611"/>
        <v>08-Aug-2017</v>
      </c>
      <c r="S6381" s="37">
        <f t="shared" si="1602"/>
        <v>1009.91</v>
      </c>
    </row>
    <row r="6382" spans="1:19" ht="26">
      <c r="A6382" s="30" t="s">
        <v>11601</v>
      </c>
      <c r="D6382" s="30" t="str">
        <f t="shared" si="1596"/>
        <v>119832</v>
      </c>
      <c r="E6382" s="30">
        <f t="shared" si="1600"/>
        <v>7</v>
      </c>
      <c r="F6382" s="30" t="str">
        <f t="shared" si="1597"/>
        <v>INF200K01TL3</v>
      </c>
      <c r="G6382" s="30">
        <f t="shared" si="1601"/>
        <v>20</v>
      </c>
      <c r="H6382" s="30" t="str">
        <f t="shared" si="1598"/>
        <v>INF200K01TM1</v>
      </c>
      <c r="I6382" s="30">
        <f t="shared" si="1603"/>
        <v>33</v>
      </c>
      <c r="J6382" s="35" t="str">
        <f t="shared" si="1599"/>
        <v>SBI MAGNUM INSTA CASH FUND - LIQUID FLOATER - DIRECT PLAN - WEEKLY DIVIDEND</v>
      </c>
      <c r="K6382" s="35">
        <f t="shared" si="1604"/>
        <v>109</v>
      </c>
      <c r="L6382" s="30" t="str">
        <f t="shared" si="1605"/>
        <v>1031.6792</v>
      </c>
      <c r="M6382" s="30">
        <f t="shared" si="1606"/>
        <v>119</v>
      </c>
      <c r="N6382" s="30" t="str">
        <f t="shared" si="1607"/>
        <v>1031.6792</v>
      </c>
      <c r="O6382" s="30">
        <f t="shared" si="1608"/>
        <v>129</v>
      </c>
      <c r="P6382" s="30" t="str">
        <f t="shared" si="1609"/>
        <v>1031.6792</v>
      </c>
      <c r="Q6382" s="30">
        <f t="shared" si="1610"/>
        <v>139</v>
      </c>
      <c r="R6382" s="36" t="str">
        <f t="shared" si="1611"/>
        <v>08-Aug-2017</v>
      </c>
      <c r="S6382" s="37">
        <f t="shared" si="1602"/>
        <v>1031.6792</v>
      </c>
    </row>
    <row r="6383" spans="1:19" ht="26">
      <c r="A6383" s="30" t="s">
        <v>11602</v>
      </c>
      <c r="D6383" s="30" t="str">
        <f t="shared" si="1596"/>
        <v>103140</v>
      </c>
      <c r="E6383" s="30">
        <f t="shared" si="1600"/>
        <v>7</v>
      </c>
      <c r="F6383" s="30" t="str">
        <f t="shared" si="1597"/>
        <v>INF200K01LO4</v>
      </c>
      <c r="G6383" s="30">
        <f t="shared" si="1601"/>
        <v>20</v>
      </c>
      <c r="H6383" s="30" t="str">
        <f t="shared" si="1598"/>
        <v>INF200K01LP1</v>
      </c>
      <c r="I6383" s="30">
        <f t="shared" si="1603"/>
        <v>33</v>
      </c>
      <c r="J6383" s="35" t="str">
        <f t="shared" si="1599"/>
        <v>SBI MAGNUM INSTA CASH FUND - LIQUID FLOATER - REGULAR PLAN - WEEKLY DIVIDEND</v>
      </c>
      <c r="K6383" s="35">
        <f t="shared" si="1604"/>
        <v>110</v>
      </c>
      <c r="L6383" s="30" t="str">
        <f t="shared" si="1605"/>
        <v>1031.6701</v>
      </c>
      <c r="M6383" s="30">
        <f t="shared" si="1606"/>
        <v>120</v>
      </c>
      <c r="N6383" s="30" t="str">
        <f t="shared" si="1607"/>
        <v>1031.6701</v>
      </c>
      <c r="O6383" s="30">
        <f t="shared" si="1608"/>
        <v>130</v>
      </c>
      <c r="P6383" s="30" t="str">
        <f t="shared" si="1609"/>
        <v>1031.6701</v>
      </c>
      <c r="Q6383" s="30">
        <f t="shared" si="1610"/>
        <v>140</v>
      </c>
      <c r="R6383" s="36" t="str">
        <f t="shared" si="1611"/>
        <v>08-Aug-2017</v>
      </c>
      <c r="S6383" s="37">
        <f t="shared" si="1602"/>
        <v>1031.6701</v>
      </c>
    </row>
    <row r="6384" spans="1:19" ht="26">
      <c r="A6384" s="30" t="s">
        <v>11603</v>
      </c>
      <c r="D6384" s="30" t="str">
        <f t="shared" si="1596"/>
        <v>114297</v>
      </c>
      <c r="E6384" s="30">
        <f t="shared" si="1600"/>
        <v>7</v>
      </c>
      <c r="F6384" s="30" t="str">
        <f t="shared" si="1597"/>
        <v>-</v>
      </c>
      <c r="G6384" s="30">
        <f t="shared" si="1601"/>
        <v>9</v>
      </c>
      <c r="H6384" s="30" t="str">
        <f t="shared" si="1598"/>
        <v>INF200K01LN6</v>
      </c>
      <c r="I6384" s="30">
        <f t="shared" si="1603"/>
        <v>22</v>
      </c>
      <c r="J6384" s="35" t="str">
        <f t="shared" si="1599"/>
        <v>SBI MAGNUM INSTA CASH FUND - LIQUID FLOATER - REGULAR PLAN -DAILY DIVIDEND</v>
      </c>
      <c r="K6384" s="35">
        <f t="shared" si="1604"/>
        <v>97</v>
      </c>
      <c r="L6384" s="30" t="str">
        <f t="shared" si="1605"/>
        <v>1009.9100</v>
      </c>
      <c r="M6384" s="30">
        <f t="shared" si="1606"/>
        <v>107</v>
      </c>
      <c r="N6384" s="30" t="str">
        <f t="shared" si="1607"/>
        <v>1009.9100</v>
      </c>
      <c r="O6384" s="30">
        <f t="shared" si="1608"/>
        <v>117</v>
      </c>
      <c r="P6384" s="30" t="str">
        <f t="shared" si="1609"/>
        <v>1009.9100</v>
      </c>
      <c r="Q6384" s="30">
        <f t="shared" si="1610"/>
        <v>127</v>
      </c>
      <c r="R6384" s="36" t="str">
        <f t="shared" si="1611"/>
        <v>08-Aug-2017</v>
      </c>
      <c r="S6384" s="37">
        <f t="shared" si="1602"/>
        <v>1009.91</v>
      </c>
    </row>
    <row r="6385" spans="1:19" ht="26">
      <c r="A6385" s="30" t="s">
        <v>11604</v>
      </c>
      <c r="D6385" s="30" t="str">
        <f t="shared" si="1596"/>
        <v>119833</v>
      </c>
      <c r="E6385" s="30">
        <f t="shared" si="1600"/>
        <v>7</v>
      </c>
      <c r="F6385" s="30" t="str">
        <f t="shared" si="1597"/>
        <v>INF200K01TK5</v>
      </c>
      <c r="G6385" s="30">
        <f t="shared" si="1601"/>
        <v>20</v>
      </c>
      <c r="H6385" s="30" t="str">
        <f t="shared" si="1598"/>
        <v>-</v>
      </c>
      <c r="I6385" s="30">
        <f t="shared" si="1603"/>
        <v>22</v>
      </c>
      <c r="J6385" s="35" t="str">
        <f t="shared" si="1599"/>
        <v>SBI MAGNUM INSTA CASH FUND - LIQUID FLOATER - DIRECT PLAN - GROWTH</v>
      </c>
      <c r="K6385" s="35">
        <f t="shared" si="1604"/>
        <v>89</v>
      </c>
      <c r="L6385" s="30" t="str">
        <f t="shared" si="1605"/>
        <v>2801.7982</v>
      </c>
      <c r="M6385" s="30">
        <f t="shared" si="1606"/>
        <v>99</v>
      </c>
      <c r="N6385" s="30" t="str">
        <f t="shared" si="1607"/>
        <v>2801.7982</v>
      </c>
      <c r="O6385" s="30">
        <f t="shared" si="1608"/>
        <v>109</v>
      </c>
      <c r="P6385" s="30" t="str">
        <f t="shared" si="1609"/>
        <v>2801.7982</v>
      </c>
      <c r="Q6385" s="30">
        <f t="shared" si="1610"/>
        <v>119</v>
      </c>
      <c r="R6385" s="36" t="str">
        <f t="shared" si="1611"/>
        <v>08-Aug-2017</v>
      </c>
      <c r="S6385" s="37">
        <f t="shared" si="1602"/>
        <v>2801.7982000000002</v>
      </c>
    </row>
    <row r="6386" spans="1:19" ht="26">
      <c r="A6386" s="30" t="s">
        <v>11605</v>
      </c>
      <c r="D6386" s="30" t="str">
        <f t="shared" si="1596"/>
        <v>101206</v>
      </c>
      <c r="E6386" s="30">
        <f t="shared" si="1600"/>
        <v>7</v>
      </c>
      <c r="F6386" s="30" t="str">
        <f t="shared" si="1597"/>
        <v>INF200K01LQ9</v>
      </c>
      <c r="G6386" s="30">
        <f t="shared" si="1601"/>
        <v>20</v>
      </c>
      <c r="H6386" s="30" t="str">
        <f t="shared" si="1598"/>
        <v>-</v>
      </c>
      <c r="I6386" s="30">
        <f t="shared" si="1603"/>
        <v>22</v>
      </c>
      <c r="J6386" s="35" t="str">
        <f t="shared" si="1599"/>
        <v>SBI MAGNUM INSTA CASH FUND - LIQUID FLOATER - REGULAR PLAN - GROWTH</v>
      </c>
      <c r="K6386" s="35">
        <f t="shared" si="1604"/>
        <v>90</v>
      </c>
      <c r="L6386" s="30" t="str">
        <f t="shared" si="1605"/>
        <v>2781.9619</v>
      </c>
      <c r="M6386" s="30">
        <f t="shared" si="1606"/>
        <v>100</v>
      </c>
      <c r="N6386" s="30" t="str">
        <f t="shared" si="1607"/>
        <v>2781.9619</v>
      </c>
      <c r="O6386" s="30">
        <f t="shared" si="1608"/>
        <v>110</v>
      </c>
      <c r="P6386" s="30" t="str">
        <f t="shared" si="1609"/>
        <v>2781.9619</v>
      </c>
      <c r="Q6386" s="30">
        <f t="shared" si="1610"/>
        <v>120</v>
      </c>
      <c r="R6386" s="36" t="str">
        <f t="shared" si="1611"/>
        <v>08-Aug-2017</v>
      </c>
      <c r="S6386" s="37">
        <f t="shared" si="1602"/>
        <v>2781.9618999999998</v>
      </c>
    </row>
    <row r="6387" spans="1:19">
      <c r="A6387" s="30" t="s">
        <v>11606</v>
      </c>
      <c r="D6387" s="30" t="str">
        <f t="shared" si="1596"/>
        <v>119805</v>
      </c>
      <c r="E6387" s="30">
        <f t="shared" si="1600"/>
        <v>7</v>
      </c>
      <c r="F6387" s="30" t="str">
        <f t="shared" si="1597"/>
        <v>-</v>
      </c>
      <c r="G6387" s="30">
        <f t="shared" si="1601"/>
        <v>9</v>
      </c>
      <c r="H6387" s="30" t="str">
        <f t="shared" si="1598"/>
        <v>INF200K01UQ0</v>
      </c>
      <c r="I6387" s="30">
        <f t="shared" si="1603"/>
        <v>22</v>
      </c>
      <c r="J6387" s="35" t="str">
        <f t="shared" si="1599"/>
        <v>SBI Premier Liquid Fund - DIRECT PLAN -Daily Dividend</v>
      </c>
      <c r="K6387" s="35">
        <f t="shared" si="1604"/>
        <v>76</v>
      </c>
      <c r="L6387" s="30" t="str">
        <f t="shared" si="1605"/>
        <v>1003.2500</v>
      </c>
      <c r="M6387" s="30">
        <f t="shared" si="1606"/>
        <v>86</v>
      </c>
      <c r="N6387" s="30" t="str">
        <f t="shared" si="1607"/>
        <v>1003.2500</v>
      </c>
      <c r="O6387" s="30">
        <f t="shared" si="1608"/>
        <v>96</v>
      </c>
      <c r="P6387" s="30" t="str">
        <f t="shared" si="1609"/>
        <v>1003.2500</v>
      </c>
      <c r="Q6387" s="30">
        <f t="shared" si="1610"/>
        <v>106</v>
      </c>
      <c r="R6387" s="36" t="str">
        <f t="shared" si="1611"/>
        <v>08-Aug-2017</v>
      </c>
      <c r="S6387" s="37">
        <f t="shared" si="1602"/>
        <v>1003.25</v>
      </c>
    </row>
    <row r="6388" spans="1:19">
      <c r="A6388" s="30" t="s">
        <v>11607</v>
      </c>
      <c r="D6388" s="30" t="str">
        <f t="shared" si="1596"/>
        <v>105281</v>
      </c>
      <c r="E6388" s="30">
        <f t="shared" si="1600"/>
        <v>7</v>
      </c>
      <c r="F6388" s="30" t="str">
        <f t="shared" si="1597"/>
        <v>-</v>
      </c>
      <c r="G6388" s="30">
        <f t="shared" si="1601"/>
        <v>9</v>
      </c>
      <c r="H6388" s="30" t="str">
        <f t="shared" si="1598"/>
        <v>INF200K01LX5</v>
      </c>
      <c r="I6388" s="30">
        <f t="shared" si="1603"/>
        <v>22</v>
      </c>
      <c r="J6388" s="35" t="str">
        <f t="shared" si="1599"/>
        <v>SBI Premier Liquid Fund - REGULAR PLAN - Daily Dividend</v>
      </c>
      <c r="K6388" s="35">
        <f t="shared" si="1604"/>
        <v>78</v>
      </c>
      <c r="L6388" s="30" t="str">
        <f t="shared" si="1605"/>
        <v>1003.2500</v>
      </c>
      <c r="M6388" s="30">
        <f t="shared" si="1606"/>
        <v>88</v>
      </c>
      <c r="N6388" s="30" t="str">
        <f t="shared" si="1607"/>
        <v>1003.2500</v>
      </c>
      <c r="O6388" s="30">
        <f t="shared" si="1608"/>
        <v>98</v>
      </c>
      <c r="P6388" s="30" t="str">
        <f t="shared" si="1609"/>
        <v>1003.2500</v>
      </c>
      <c r="Q6388" s="30">
        <f t="shared" si="1610"/>
        <v>108</v>
      </c>
      <c r="R6388" s="36" t="str">
        <f t="shared" si="1611"/>
        <v>08-Aug-2017</v>
      </c>
      <c r="S6388" s="37">
        <f t="shared" si="1602"/>
        <v>1003.25</v>
      </c>
    </row>
    <row r="6389" spans="1:19">
      <c r="A6389" s="30" t="s">
        <v>11608</v>
      </c>
      <c r="D6389" s="30" t="str">
        <f t="shared" si="1596"/>
        <v>119804</v>
      </c>
      <c r="E6389" s="30">
        <f t="shared" si="1600"/>
        <v>7</v>
      </c>
      <c r="F6389" s="30" t="str">
        <f t="shared" si="1597"/>
        <v>INF200K01UR8</v>
      </c>
      <c r="G6389" s="30">
        <f t="shared" si="1601"/>
        <v>20</v>
      </c>
      <c r="H6389" s="30" t="str">
        <f t="shared" si="1598"/>
        <v>INF200K01US6</v>
      </c>
      <c r="I6389" s="30">
        <f t="shared" si="1603"/>
        <v>33</v>
      </c>
      <c r="J6389" s="35" t="str">
        <f t="shared" si="1599"/>
        <v>SBI Premier Liquid Fund - DIRECT PLAN -Fortnightly Dividend</v>
      </c>
      <c r="K6389" s="35">
        <f t="shared" si="1604"/>
        <v>93</v>
      </c>
      <c r="L6389" s="30" t="str">
        <f t="shared" si="1605"/>
        <v>1013.6668</v>
      </c>
      <c r="M6389" s="30">
        <f t="shared" si="1606"/>
        <v>103</v>
      </c>
      <c r="N6389" s="30" t="str">
        <f t="shared" si="1607"/>
        <v>1013.6668</v>
      </c>
      <c r="O6389" s="30">
        <f t="shared" si="1608"/>
        <v>113</v>
      </c>
      <c r="P6389" s="30" t="str">
        <f t="shared" si="1609"/>
        <v>1013.6668</v>
      </c>
      <c r="Q6389" s="30">
        <f t="shared" si="1610"/>
        <v>123</v>
      </c>
      <c r="R6389" s="36" t="str">
        <f t="shared" si="1611"/>
        <v>08-Aug-2017</v>
      </c>
      <c r="S6389" s="37">
        <f t="shared" si="1602"/>
        <v>1013.6668</v>
      </c>
    </row>
    <row r="6390" spans="1:19" ht="26">
      <c r="A6390" s="30" t="s">
        <v>11609</v>
      </c>
      <c r="D6390" s="30" t="str">
        <f t="shared" si="1596"/>
        <v>105283</v>
      </c>
      <c r="E6390" s="30">
        <f t="shared" si="1600"/>
        <v>7</v>
      </c>
      <c r="F6390" s="30" t="str">
        <f t="shared" si="1597"/>
        <v>INF200K01LY3</v>
      </c>
      <c r="G6390" s="30">
        <f t="shared" si="1601"/>
        <v>20</v>
      </c>
      <c r="H6390" s="30" t="str">
        <f t="shared" si="1598"/>
        <v>INF200K01LZ0</v>
      </c>
      <c r="I6390" s="30">
        <f t="shared" si="1603"/>
        <v>33</v>
      </c>
      <c r="J6390" s="35" t="str">
        <f t="shared" si="1599"/>
        <v>SBI Premier Liquid Fund - REGULAR PLAN - Fortnightly Dividend</v>
      </c>
      <c r="K6390" s="35">
        <f t="shared" si="1604"/>
        <v>95</v>
      </c>
      <c r="L6390" s="30" t="str">
        <f t="shared" si="1605"/>
        <v>1013.6495</v>
      </c>
      <c r="M6390" s="30">
        <f t="shared" si="1606"/>
        <v>105</v>
      </c>
      <c r="N6390" s="30" t="str">
        <f t="shared" si="1607"/>
        <v>1013.6495</v>
      </c>
      <c r="O6390" s="30">
        <f t="shared" si="1608"/>
        <v>115</v>
      </c>
      <c r="P6390" s="30" t="str">
        <f t="shared" si="1609"/>
        <v>1013.6495</v>
      </c>
      <c r="Q6390" s="30">
        <f t="shared" si="1610"/>
        <v>125</v>
      </c>
      <c r="R6390" s="36" t="str">
        <f t="shared" si="1611"/>
        <v>08-Aug-2017</v>
      </c>
      <c r="S6390" s="37">
        <f t="shared" si="1602"/>
        <v>1013.6495</v>
      </c>
    </row>
    <row r="6391" spans="1:19">
      <c r="A6391" s="30" t="s">
        <v>11610</v>
      </c>
      <c r="D6391" s="30" t="str">
        <f t="shared" si="1596"/>
        <v>119800</v>
      </c>
      <c r="E6391" s="30">
        <f t="shared" si="1600"/>
        <v>7</v>
      </c>
      <c r="F6391" s="30" t="str">
        <f t="shared" si="1597"/>
        <v>INF200K01UT4</v>
      </c>
      <c r="G6391" s="30">
        <f t="shared" si="1601"/>
        <v>20</v>
      </c>
      <c r="H6391" s="30" t="str">
        <f t="shared" si="1598"/>
        <v>-</v>
      </c>
      <c r="I6391" s="30">
        <f t="shared" si="1603"/>
        <v>22</v>
      </c>
      <c r="J6391" s="35" t="str">
        <f t="shared" si="1599"/>
        <v>SBI Premier Liquid Fund - DIRECT PLAN -Growth</v>
      </c>
      <c r="K6391" s="35">
        <f t="shared" si="1604"/>
        <v>68</v>
      </c>
      <c r="L6391" s="30" t="str">
        <f t="shared" si="1605"/>
        <v>2611.4851</v>
      </c>
      <c r="M6391" s="30">
        <f t="shared" si="1606"/>
        <v>78</v>
      </c>
      <c r="N6391" s="30" t="str">
        <f t="shared" si="1607"/>
        <v>2611.4851</v>
      </c>
      <c r="O6391" s="30">
        <f t="shared" si="1608"/>
        <v>88</v>
      </c>
      <c r="P6391" s="30" t="str">
        <f t="shared" si="1609"/>
        <v>2611.4851</v>
      </c>
      <c r="Q6391" s="30">
        <f t="shared" si="1610"/>
        <v>98</v>
      </c>
      <c r="R6391" s="36" t="str">
        <f t="shared" si="1611"/>
        <v>08-Aug-2017</v>
      </c>
      <c r="S6391" s="37">
        <f t="shared" si="1602"/>
        <v>2611.4850999999999</v>
      </c>
    </row>
    <row r="6392" spans="1:19">
      <c r="A6392" s="30" t="s">
        <v>11611</v>
      </c>
      <c r="D6392" s="30" t="str">
        <f t="shared" si="1596"/>
        <v>105280</v>
      </c>
      <c r="E6392" s="30">
        <f t="shared" si="1600"/>
        <v>7</v>
      </c>
      <c r="F6392" s="30" t="str">
        <f t="shared" si="1597"/>
        <v>INF200K01MA1</v>
      </c>
      <c r="G6392" s="30">
        <f t="shared" si="1601"/>
        <v>20</v>
      </c>
      <c r="H6392" s="30" t="str">
        <f t="shared" si="1598"/>
        <v>-</v>
      </c>
      <c r="I6392" s="30">
        <f t="shared" si="1603"/>
        <v>22</v>
      </c>
      <c r="J6392" s="35" t="str">
        <f t="shared" si="1599"/>
        <v>SBI Premier Liquid Fund - REGULAR PLAN -Growth</v>
      </c>
      <c r="K6392" s="35">
        <f t="shared" si="1604"/>
        <v>69</v>
      </c>
      <c r="L6392" s="30" t="str">
        <f t="shared" si="1605"/>
        <v>2604.1476</v>
      </c>
      <c r="M6392" s="30">
        <f t="shared" si="1606"/>
        <v>79</v>
      </c>
      <c r="N6392" s="30" t="str">
        <f t="shared" si="1607"/>
        <v>2604.1476</v>
      </c>
      <c r="O6392" s="30">
        <f t="shared" si="1608"/>
        <v>89</v>
      </c>
      <c r="P6392" s="30" t="str">
        <f t="shared" si="1609"/>
        <v>2604.1476</v>
      </c>
      <c r="Q6392" s="30">
        <f t="shared" si="1610"/>
        <v>99</v>
      </c>
      <c r="R6392" s="36" t="str">
        <f t="shared" si="1611"/>
        <v>08-Aug-2017</v>
      </c>
      <c r="S6392" s="37">
        <f t="shared" si="1602"/>
        <v>2604.1475999999998</v>
      </c>
    </row>
    <row r="6393" spans="1:19">
      <c r="A6393" s="30" t="s">
        <v>11612</v>
      </c>
      <c r="D6393" s="30" t="str">
        <f t="shared" si="1596"/>
        <v>105279</v>
      </c>
      <c r="E6393" s="30">
        <f t="shared" si="1600"/>
        <v>7</v>
      </c>
      <c r="F6393" s="30" t="str">
        <f t="shared" si="1597"/>
        <v>INF200K01LS5</v>
      </c>
      <c r="G6393" s="30">
        <f t="shared" si="1601"/>
        <v>20</v>
      </c>
      <c r="H6393" s="30" t="str">
        <f t="shared" si="1598"/>
        <v>INF200K01LT3</v>
      </c>
      <c r="I6393" s="30">
        <f t="shared" si="1603"/>
        <v>33</v>
      </c>
      <c r="J6393" s="35" t="str">
        <f t="shared" si="1599"/>
        <v>SBI Premier Liquid Fund - Institutional  - Fortnightly Dividend</v>
      </c>
      <c r="K6393" s="35">
        <f t="shared" si="1604"/>
        <v>97</v>
      </c>
      <c r="L6393" s="30" t="str">
        <f t="shared" si="1605"/>
        <v>1024.9752</v>
      </c>
      <c r="M6393" s="30">
        <f t="shared" si="1606"/>
        <v>107</v>
      </c>
      <c r="N6393" s="30" t="str">
        <f t="shared" si="1607"/>
        <v>1024.9752</v>
      </c>
      <c r="O6393" s="30">
        <f t="shared" si="1608"/>
        <v>117</v>
      </c>
      <c r="P6393" s="30" t="str">
        <f t="shared" si="1609"/>
        <v>1024.9752</v>
      </c>
      <c r="Q6393" s="30">
        <f t="shared" si="1610"/>
        <v>127</v>
      </c>
      <c r="R6393" s="36" t="str">
        <f t="shared" si="1611"/>
        <v>08-Aug-2017</v>
      </c>
      <c r="S6393" s="37">
        <f t="shared" si="1602"/>
        <v>1024.9752000000001</v>
      </c>
    </row>
    <row r="6394" spans="1:19">
      <c r="A6394" s="30" t="s">
        <v>11613</v>
      </c>
      <c r="D6394" s="30" t="str">
        <f t="shared" si="1596"/>
        <v>105278</v>
      </c>
      <c r="E6394" s="30">
        <f t="shared" si="1600"/>
        <v>7</v>
      </c>
      <c r="F6394" s="30" t="str">
        <f t="shared" si="1597"/>
        <v>INF200K01LV9</v>
      </c>
      <c r="G6394" s="30">
        <f t="shared" si="1601"/>
        <v>20</v>
      </c>
      <c r="H6394" s="30" t="str">
        <f t="shared" si="1598"/>
        <v>INF200K01LW7</v>
      </c>
      <c r="I6394" s="30">
        <f t="shared" si="1603"/>
        <v>33</v>
      </c>
      <c r="J6394" s="35" t="str">
        <f t="shared" si="1599"/>
        <v>SBI Premier Liquid Fund - Institutional  - Weekly Dividend</v>
      </c>
      <c r="K6394" s="35">
        <f t="shared" si="1604"/>
        <v>92</v>
      </c>
      <c r="L6394" s="30" t="str">
        <f t="shared" si="1605"/>
        <v>1060.9247</v>
      </c>
      <c r="M6394" s="30">
        <f t="shared" si="1606"/>
        <v>102</v>
      </c>
      <c r="N6394" s="30" t="str">
        <f t="shared" si="1607"/>
        <v>1060.9247</v>
      </c>
      <c r="O6394" s="30">
        <f t="shared" si="1608"/>
        <v>112</v>
      </c>
      <c r="P6394" s="30" t="str">
        <f t="shared" si="1609"/>
        <v>1060.9247</v>
      </c>
      <c r="Q6394" s="30">
        <f t="shared" si="1610"/>
        <v>122</v>
      </c>
      <c r="R6394" s="36" t="str">
        <f t="shared" si="1611"/>
        <v>08-Aug-2017</v>
      </c>
      <c r="S6394" s="37">
        <f t="shared" si="1602"/>
        <v>1060.9247</v>
      </c>
    </row>
    <row r="6395" spans="1:19">
      <c r="A6395" s="30" t="s">
        <v>11614</v>
      </c>
      <c r="D6395" s="30" t="str">
        <f t="shared" si="1596"/>
        <v>105275</v>
      </c>
      <c r="E6395" s="30">
        <f t="shared" si="1600"/>
        <v>7</v>
      </c>
      <c r="F6395" s="30" t="str">
        <f t="shared" si="1597"/>
        <v>-</v>
      </c>
      <c r="G6395" s="30">
        <f t="shared" si="1601"/>
        <v>9</v>
      </c>
      <c r="H6395" s="30" t="str">
        <f t="shared" si="1598"/>
        <v>INF200K01LR7</v>
      </c>
      <c r="I6395" s="30">
        <f t="shared" si="1603"/>
        <v>22</v>
      </c>
      <c r="J6395" s="35" t="str">
        <f t="shared" si="1599"/>
        <v>SBI Premier Liquid Fund - Institutional - Daily Dividend</v>
      </c>
      <c r="K6395" s="35">
        <f t="shared" si="1604"/>
        <v>79</v>
      </c>
      <c r="L6395" s="30" t="str">
        <f t="shared" si="1605"/>
        <v>1003.2500</v>
      </c>
      <c r="M6395" s="30">
        <f t="shared" si="1606"/>
        <v>89</v>
      </c>
      <c r="N6395" s="30" t="str">
        <f t="shared" si="1607"/>
        <v>1003.2500</v>
      </c>
      <c r="O6395" s="30">
        <f t="shared" si="1608"/>
        <v>99</v>
      </c>
      <c r="P6395" s="30" t="str">
        <f t="shared" si="1609"/>
        <v>1003.2500</v>
      </c>
      <c r="Q6395" s="30">
        <f t="shared" si="1610"/>
        <v>109</v>
      </c>
      <c r="R6395" s="36" t="str">
        <f t="shared" si="1611"/>
        <v>08-Aug-2017</v>
      </c>
      <c r="S6395" s="37">
        <f t="shared" si="1602"/>
        <v>1003.25</v>
      </c>
    </row>
    <row r="6396" spans="1:19">
      <c r="A6396" s="30" t="s">
        <v>11615</v>
      </c>
      <c r="D6396" s="30" t="str">
        <f t="shared" si="1596"/>
        <v>105274</v>
      </c>
      <c r="E6396" s="30">
        <f t="shared" si="1600"/>
        <v>7</v>
      </c>
      <c r="F6396" s="30" t="str">
        <f t="shared" si="1597"/>
        <v>INF200K01LU1</v>
      </c>
      <c r="G6396" s="30">
        <f t="shared" si="1601"/>
        <v>20</v>
      </c>
      <c r="H6396" s="30" t="str">
        <f t="shared" si="1598"/>
        <v>-</v>
      </c>
      <c r="I6396" s="30">
        <f t="shared" si="1603"/>
        <v>22</v>
      </c>
      <c r="J6396" s="35" t="str">
        <f t="shared" si="1599"/>
        <v>SBI Premier Liquid Fund - Institutional - Growth</v>
      </c>
      <c r="K6396" s="35">
        <f t="shared" si="1604"/>
        <v>71</v>
      </c>
      <c r="L6396" s="30" t="str">
        <f t="shared" si="1605"/>
        <v>2628.6385</v>
      </c>
      <c r="M6396" s="30">
        <f t="shared" si="1606"/>
        <v>81</v>
      </c>
      <c r="N6396" s="30" t="str">
        <f t="shared" si="1607"/>
        <v>2628.6385</v>
      </c>
      <c r="O6396" s="30">
        <f t="shared" si="1608"/>
        <v>91</v>
      </c>
      <c r="P6396" s="30" t="str">
        <f t="shared" si="1609"/>
        <v>2628.6385</v>
      </c>
      <c r="Q6396" s="30">
        <f t="shared" si="1610"/>
        <v>101</v>
      </c>
      <c r="R6396" s="36" t="str">
        <f t="shared" si="1611"/>
        <v>08-Aug-2017</v>
      </c>
      <c r="S6396" s="37">
        <f t="shared" si="1602"/>
        <v>2628.6385</v>
      </c>
    </row>
    <row r="6397" spans="1:19">
      <c r="A6397" s="30" t="s">
        <v>11616</v>
      </c>
      <c r="D6397" s="30" t="str">
        <f t="shared" si="1596"/>
        <v>119799</v>
      </c>
      <c r="E6397" s="30">
        <f t="shared" si="1600"/>
        <v>7</v>
      </c>
      <c r="F6397" s="30" t="str">
        <f t="shared" si="1597"/>
        <v>INF200K01UU2</v>
      </c>
      <c r="G6397" s="30">
        <f t="shared" si="1601"/>
        <v>20</v>
      </c>
      <c r="H6397" s="30" t="str">
        <f t="shared" si="1598"/>
        <v>INF200K01UV0</v>
      </c>
      <c r="I6397" s="30">
        <f t="shared" si="1603"/>
        <v>33</v>
      </c>
      <c r="J6397" s="35" t="str">
        <f t="shared" si="1599"/>
        <v>SBI Premier Liquid Fund - DIRECT PLAN - Weekly Dividend</v>
      </c>
      <c r="K6397" s="35">
        <f t="shared" si="1604"/>
        <v>89</v>
      </c>
      <c r="L6397" s="30" t="str">
        <f t="shared" si="1605"/>
        <v>1061.6380</v>
      </c>
      <c r="M6397" s="30">
        <f t="shared" si="1606"/>
        <v>99</v>
      </c>
      <c r="N6397" s="30" t="str">
        <f t="shared" si="1607"/>
        <v>1061.6380</v>
      </c>
      <c r="O6397" s="30">
        <f t="shared" si="1608"/>
        <v>109</v>
      </c>
      <c r="P6397" s="30" t="str">
        <f t="shared" si="1609"/>
        <v>1061.6380</v>
      </c>
      <c r="Q6397" s="30">
        <f t="shared" si="1610"/>
        <v>119</v>
      </c>
      <c r="R6397" s="36" t="str">
        <f t="shared" si="1611"/>
        <v>08-Aug-2017</v>
      </c>
      <c r="S6397" s="37">
        <f t="shared" si="1602"/>
        <v>1061.6379999999999</v>
      </c>
    </row>
    <row r="6398" spans="1:19">
      <c r="A6398" s="30" t="s">
        <v>11617</v>
      </c>
      <c r="D6398" s="30" t="str">
        <f t="shared" si="1596"/>
        <v>105282</v>
      </c>
      <c r="E6398" s="30">
        <f t="shared" si="1600"/>
        <v>7</v>
      </c>
      <c r="F6398" s="30" t="str">
        <f t="shared" si="1597"/>
        <v>INF200K01MB9</v>
      </c>
      <c r="G6398" s="30">
        <f t="shared" si="1601"/>
        <v>20</v>
      </c>
      <c r="H6398" s="30" t="str">
        <f t="shared" si="1598"/>
        <v>INF200K01MC7</v>
      </c>
      <c r="I6398" s="30">
        <f t="shared" si="1603"/>
        <v>33</v>
      </c>
      <c r="J6398" s="35" t="str">
        <f t="shared" si="1599"/>
        <v>SBI Premier Liquid Fund - REGULAR PLAN -Weekly Dividend</v>
      </c>
      <c r="K6398" s="35">
        <f t="shared" si="1604"/>
        <v>89</v>
      </c>
      <c r="L6398" s="30" t="str">
        <f t="shared" si="1605"/>
        <v>1061.6344</v>
      </c>
      <c r="M6398" s="30">
        <f t="shared" si="1606"/>
        <v>99</v>
      </c>
      <c r="N6398" s="30" t="str">
        <f t="shared" si="1607"/>
        <v>1061.6344</v>
      </c>
      <c r="O6398" s="30">
        <f t="shared" si="1608"/>
        <v>109</v>
      </c>
      <c r="P6398" s="30" t="str">
        <f t="shared" si="1609"/>
        <v>1061.6344</v>
      </c>
      <c r="Q6398" s="30">
        <f t="shared" si="1610"/>
        <v>119</v>
      </c>
      <c r="R6398" s="36" t="str">
        <f t="shared" si="1611"/>
        <v>08-Aug-2017</v>
      </c>
      <c r="S6398" s="37">
        <f t="shared" si="1602"/>
        <v>1061.6343999999999</v>
      </c>
    </row>
    <row r="6399" spans="1:19">
      <c r="A6399" s="30" t="s">
        <v>97</v>
      </c>
      <c r="D6399" s="30" t="str">
        <f t="shared" si="1596"/>
        <v/>
      </c>
      <c r="E6399" s="30" t="str">
        <f t="shared" si="1600"/>
        <v/>
      </c>
      <c r="F6399" s="30" t="str">
        <f t="shared" si="1597"/>
        <v xml:space="preserve"> </v>
      </c>
      <c r="G6399" s="30" t="str">
        <f t="shared" si="1601"/>
        <v/>
      </c>
      <c r="H6399" s="30" t="str">
        <f t="shared" si="1598"/>
        <v/>
      </c>
      <c r="I6399" s="30" t="str">
        <f t="shared" si="1603"/>
        <v/>
      </c>
      <c r="J6399" s="35" t="str">
        <f t="shared" si="1599"/>
        <v/>
      </c>
      <c r="K6399" s="35" t="str">
        <f t="shared" si="1604"/>
        <v/>
      </c>
      <c r="L6399" s="30" t="str">
        <f t="shared" si="1605"/>
        <v/>
      </c>
      <c r="M6399" s="30" t="str">
        <f t="shared" si="1606"/>
        <v/>
      </c>
      <c r="N6399" s="30" t="str">
        <f t="shared" si="1607"/>
        <v/>
      </c>
      <c r="O6399" s="30" t="str">
        <f t="shared" si="1608"/>
        <v/>
      </c>
      <c r="P6399" s="30" t="str">
        <f t="shared" si="1609"/>
        <v/>
      </c>
      <c r="Q6399" s="30" t="str">
        <f t="shared" si="1610"/>
        <v/>
      </c>
      <c r="R6399" s="36" t="str">
        <f t="shared" si="1611"/>
        <v/>
      </c>
      <c r="S6399" s="37" t="str">
        <f t="shared" si="1602"/>
        <v/>
      </c>
    </row>
    <row r="6400" spans="1:19">
      <c r="A6400" s="30" t="s">
        <v>115</v>
      </c>
      <c r="D6400" s="30" t="str">
        <f t="shared" si="1596"/>
        <v/>
      </c>
      <c r="E6400" s="30" t="str">
        <f t="shared" si="1600"/>
        <v/>
      </c>
      <c r="F6400" s="30" t="str">
        <f t="shared" si="1597"/>
        <v>Sundaram Mutual Fund</v>
      </c>
      <c r="G6400" s="30" t="str">
        <f t="shared" si="1601"/>
        <v/>
      </c>
      <c r="H6400" s="30" t="str">
        <f t="shared" si="1598"/>
        <v/>
      </c>
      <c r="I6400" s="30" t="str">
        <f t="shared" si="1603"/>
        <v/>
      </c>
      <c r="J6400" s="35" t="str">
        <f t="shared" si="1599"/>
        <v/>
      </c>
      <c r="K6400" s="35" t="str">
        <f t="shared" si="1604"/>
        <v/>
      </c>
      <c r="L6400" s="30" t="str">
        <f t="shared" si="1605"/>
        <v/>
      </c>
      <c r="M6400" s="30" t="str">
        <f t="shared" si="1606"/>
        <v/>
      </c>
      <c r="N6400" s="30" t="str">
        <f t="shared" si="1607"/>
        <v/>
      </c>
      <c r="O6400" s="30" t="str">
        <f t="shared" si="1608"/>
        <v/>
      </c>
      <c r="P6400" s="30" t="str">
        <f t="shared" si="1609"/>
        <v/>
      </c>
      <c r="Q6400" s="30" t="str">
        <f t="shared" si="1610"/>
        <v/>
      </c>
      <c r="R6400" s="36" t="str">
        <f t="shared" si="1611"/>
        <v/>
      </c>
      <c r="S6400" s="37" t="str">
        <f t="shared" si="1602"/>
        <v/>
      </c>
    </row>
    <row r="6401" spans="1:19">
      <c r="A6401" s="30" t="s">
        <v>97</v>
      </c>
      <c r="D6401" s="30" t="str">
        <f t="shared" si="1596"/>
        <v/>
      </c>
      <c r="E6401" s="30" t="str">
        <f t="shared" si="1600"/>
        <v/>
      </c>
      <c r="F6401" s="30" t="str">
        <f t="shared" si="1597"/>
        <v xml:space="preserve"> </v>
      </c>
      <c r="G6401" s="30" t="str">
        <f t="shared" si="1601"/>
        <v/>
      </c>
      <c r="H6401" s="30" t="str">
        <f t="shared" si="1598"/>
        <v/>
      </c>
      <c r="I6401" s="30" t="str">
        <f t="shared" si="1603"/>
        <v/>
      </c>
      <c r="J6401" s="35" t="str">
        <f t="shared" si="1599"/>
        <v/>
      </c>
      <c r="K6401" s="35" t="str">
        <f t="shared" si="1604"/>
        <v/>
      </c>
      <c r="L6401" s="30" t="str">
        <f t="shared" si="1605"/>
        <v/>
      </c>
      <c r="M6401" s="30" t="str">
        <f t="shared" si="1606"/>
        <v/>
      </c>
      <c r="N6401" s="30" t="str">
        <f t="shared" si="1607"/>
        <v/>
      </c>
      <c r="O6401" s="30" t="str">
        <f t="shared" si="1608"/>
        <v/>
      </c>
      <c r="P6401" s="30" t="str">
        <f t="shared" si="1609"/>
        <v/>
      </c>
      <c r="Q6401" s="30" t="str">
        <f t="shared" si="1610"/>
        <v/>
      </c>
      <c r="R6401" s="36" t="str">
        <f t="shared" si="1611"/>
        <v/>
      </c>
      <c r="S6401" s="37" t="str">
        <f t="shared" si="1602"/>
        <v/>
      </c>
    </row>
    <row r="6402" spans="1:19">
      <c r="A6402" s="30" t="s">
        <v>11618</v>
      </c>
      <c r="D6402" s="30" t="str">
        <f t="shared" si="1596"/>
        <v>119690</v>
      </c>
      <c r="E6402" s="30">
        <f t="shared" si="1600"/>
        <v>7</v>
      </c>
      <c r="F6402" s="30" t="str">
        <f t="shared" si="1597"/>
        <v>INF903J01RL8</v>
      </c>
      <c r="G6402" s="30">
        <f t="shared" si="1601"/>
        <v>20</v>
      </c>
      <c r="H6402" s="30" t="str">
        <f t="shared" si="1598"/>
        <v>-</v>
      </c>
      <c r="I6402" s="30">
        <f t="shared" si="1603"/>
        <v>22</v>
      </c>
      <c r="J6402" s="35" t="str">
        <f t="shared" si="1599"/>
        <v>Sundaram Money Fund - Direct Plan - Bonus Option</v>
      </c>
      <c r="K6402" s="35">
        <f t="shared" si="1604"/>
        <v>71</v>
      </c>
      <c r="L6402" s="30" t="str">
        <f t="shared" si="1605"/>
        <v>12.5630</v>
      </c>
      <c r="M6402" s="30">
        <f t="shared" si="1606"/>
        <v>79</v>
      </c>
      <c r="N6402" s="30" t="str">
        <f t="shared" si="1607"/>
        <v>12.5630</v>
      </c>
      <c r="O6402" s="30">
        <f t="shared" si="1608"/>
        <v>87</v>
      </c>
      <c r="P6402" s="30" t="str">
        <f t="shared" si="1609"/>
        <v>12.5630</v>
      </c>
      <c r="Q6402" s="30">
        <f t="shared" si="1610"/>
        <v>95</v>
      </c>
      <c r="R6402" s="36" t="str">
        <f t="shared" si="1611"/>
        <v>08-Aug-2017</v>
      </c>
      <c r="S6402" s="37">
        <f t="shared" si="1602"/>
        <v>12.563000000000001</v>
      </c>
    </row>
    <row r="6403" spans="1:19" ht="26">
      <c r="A6403" s="30" t="s">
        <v>11619</v>
      </c>
      <c r="D6403" s="30" t="str">
        <f t="shared" si="1596"/>
        <v>119688</v>
      </c>
      <c r="E6403" s="30">
        <f t="shared" si="1600"/>
        <v>7</v>
      </c>
      <c r="F6403" s="30" t="str">
        <f t="shared" si="1597"/>
        <v>-</v>
      </c>
      <c r="G6403" s="30">
        <f t="shared" si="1601"/>
        <v>9</v>
      </c>
      <c r="H6403" s="30" t="str">
        <f t="shared" si="1598"/>
        <v>INF903J01QA3</v>
      </c>
      <c r="I6403" s="30">
        <f t="shared" si="1603"/>
        <v>22</v>
      </c>
      <c r="J6403" s="35" t="str">
        <f t="shared" si="1599"/>
        <v>Sundaram Money Fund - Direct Plan - Daily Dividend Reinvestment Option</v>
      </c>
      <c r="K6403" s="35">
        <f t="shared" si="1604"/>
        <v>93</v>
      </c>
      <c r="L6403" s="30" t="str">
        <f t="shared" si="1605"/>
        <v>10.1025</v>
      </c>
      <c r="M6403" s="30">
        <f t="shared" si="1606"/>
        <v>101</v>
      </c>
      <c r="N6403" s="30" t="str">
        <f t="shared" si="1607"/>
        <v>10.1025</v>
      </c>
      <c r="O6403" s="30">
        <f t="shared" si="1608"/>
        <v>109</v>
      </c>
      <c r="P6403" s="30" t="str">
        <f t="shared" si="1609"/>
        <v>10.1025</v>
      </c>
      <c r="Q6403" s="30">
        <f t="shared" si="1610"/>
        <v>117</v>
      </c>
      <c r="R6403" s="36" t="str">
        <f t="shared" si="1611"/>
        <v>08-Aug-2017</v>
      </c>
      <c r="S6403" s="37">
        <f t="shared" si="1602"/>
        <v>10.102499999999999</v>
      </c>
    </row>
    <row r="6404" spans="1:19" ht="26">
      <c r="A6404" s="30" t="s">
        <v>11620</v>
      </c>
      <c r="D6404" s="30" t="str">
        <f t="shared" si="1596"/>
        <v>119692</v>
      </c>
      <c r="E6404" s="30">
        <f t="shared" si="1600"/>
        <v>7</v>
      </c>
      <c r="F6404" s="30" t="str">
        <f t="shared" si="1597"/>
        <v>-</v>
      </c>
      <c r="G6404" s="30">
        <f t="shared" si="1601"/>
        <v>9</v>
      </c>
      <c r="H6404" s="30" t="str">
        <f t="shared" si="1598"/>
        <v>INF903J01QB1</v>
      </c>
      <c r="I6404" s="30">
        <f t="shared" si="1603"/>
        <v>22</v>
      </c>
      <c r="J6404" s="35" t="str">
        <f t="shared" si="1599"/>
        <v>Sundaram Money Fund - Direct Plan - Fortnightly Dividend Reinvestment Option</v>
      </c>
      <c r="K6404" s="35">
        <f t="shared" si="1604"/>
        <v>99</v>
      </c>
      <c r="L6404" s="30" t="str">
        <f t="shared" si="1605"/>
        <v>25.9189</v>
      </c>
      <c r="M6404" s="30">
        <f t="shared" si="1606"/>
        <v>107</v>
      </c>
      <c r="N6404" s="30" t="str">
        <f t="shared" si="1607"/>
        <v>25.9189</v>
      </c>
      <c r="O6404" s="30">
        <f t="shared" si="1608"/>
        <v>115</v>
      </c>
      <c r="P6404" s="30" t="str">
        <f t="shared" si="1609"/>
        <v>25.9189</v>
      </c>
      <c r="Q6404" s="30">
        <f t="shared" si="1610"/>
        <v>123</v>
      </c>
      <c r="R6404" s="36" t="str">
        <f t="shared" si="1611"/>
        <v>08-Aug-2017</v>
      </c>
      <c r="S6404" s="37">
        <f t="shared" si="1602"/>
        <v>25.918900000000001</v>
      </c>
    </row>
    <row r="6405" spans="1:19">
      <c r="A6405" s="30" t="s">
        <v>11621</v>
      </c>
      <c r="D6405" s="30" t="str">
        <f t="shared" si="1596"/>
        <v>119686</v>
      </c>
      <c r="E6405" s="30">
        <f t="shared" si="1600"/>
        <v>7</v>
      </c>
      <c r="F6405" s="30" t="str">
        <f t="shared" si="1597"/>
        <v>INF903J01QF2</v>
      </c>
      <c r="G6405" s="30">
        <f t="shared" si="1601"/>
        <v>20</v>
      </c>
      <c r="H6405" s="30" t="str">
        <f t="shared" si="1598"/>
        <v>-</v>
      </c>
      <c r="I6405" s="30">
        <f t="shared" si="1603"/>
        <v>22</v>
      </c>
      <c r="J6405" s="35" t="str">
        <f t="shared" si="1599"/>
        <v>Sundaram Money Fund - Direct Plan - Growth Option</v>
      </c>
      <c r="K6405" s="35">
        <f t="shared" si="1604"/>
        <v>72</v>
      </c>
      <c r="L6405" s="30" t="str">
        <f t="shared" si="1605"/>
        <v>35.1049</v>
      </c>
      <c r="M6405" s="30">
        <f t="shared" si="1606"/>
        <v>80</v>
      </c>
      <c r="N6405" s="30" t="str">
        <f t="shared" si="1607"/>
        <v>35.1049</v>
      </c>
      <c r="O6405" s="30">
        <f t="shared" si="1608"/>
        <v>88</v>
      </c>
      <c r="P6405" s="30" t="str">
        <f t="shared" si="1609"/>
        <v>35.1049</v>
      </c>
      <c r="Q6405" s="30">
        <f t="shared" si="1610"/>
        <v>96</v>
      </c>
      <c r="R6405" s="36" t="str">
        <f t="shared" si="1611"/>
        <v>08-Aug-2017</v>
      </c>
      <c r="S6405" s="37">
        <f t="shared" si="1602"/>
        <v>35.104900000000001</v>
      </c>
    </row>
    <row r="6406" spans="1:19" ht="26">
      <c r="A6406" s="30" t="s">
        <v>11622</v>
      </c>
      <c r="D6406" s="30" t="str">
        <f t="shared" si="1596"/>
        <v>119687</v>
      </c>
      <c r="E6406" s="30">
        <f t="shared" si="1600"/>
        <v>7</v>
      </c>
      <c r="F6406" s="30" t="str">
        <f t="shared" si="1597"/>
        <v>INF903J01QC9</v>
      </c>
      <c r="G6406" s="30">
        <f t="shared" si="1601"/>
        <v>20</v>
      </c>
      <c r="H6406" s="30" t="str">
        <f t="shared" si="1598"/>
        <v>INF903J01QD7</v>
      </c>
      <c r="I6406" s="30">
        <f t="shared" si="1603"/>
        <v>33</v>
      </c>
      <c r="J6406" s="35" t="str">
        <f t="shared" si="1599"/>
        <v>Sundaram Money Fund - Direct Plan - Monthly Dividend Option</v>
      </c>
      <c r="K6406" s="35">
        <f t="shared" si="1604"/>
        <v>93</v>
      </c>
      <c r="L6406" s="30" t="str">
        <f t="shared" si="1605"/>
        <v>10.6759</v>
      </c>
      <c r="M6406" s="30">
        <f t="shared" si="1606"/>
        <v>101</v>
      </c>
      <c r="N6406" s="30" t="str">
        <f t="shared" si="1607"/>
        <v>10.6759</v>
      </c>
      <c r="O6406" s="30">
        <f t="shared" si="1608"/>
        <v>109</v>
      </c>
      <c r="P6406" s="30" t="str">
        <f t="shared" si="1609"/>
        <v>10.6759</v>
      </c>
      <c r="Q6406" s="30">
        <f t="shared" si="1610"/>
        <v>117</v>
      </c>
      <c r="R6406" s="36" t="str">
        <f t="shared" si="1611"/>
        <v>08-Aug-2017</v>
      </c>
      <c r="S6406" s="37">
        <f t="shared" si="1602"/>
        <v>10.6759</v>
      </c>
    </row>
    <row r="6407" spans="1:19" ht="26">
      <c r="A6407" s="30" t="s">
        <v>11623</v>
      </c>
      <c r="D6407" s="30" t="str">
        <f t="shared" ref="D6407:D6470" si="1612">IF(ISERROR(LEFT(A6407,SEARCH(";",A6407)-1)),"",LEFT(A6407,SEARCH(";",A6407)-1))</f>
        <v>119689</v>
      </c>
      <c r="E6407" s="30">
        <f t="shared" si="1600"/>
        <v>7</v>
      </c>
      <c r="F6407" s="30" t="str">
        <f t="shared" ref="F6407:F6430" si="1613">IF($D6407="",A6407,MID($A6407,E6407+1,SEARCH(";",$A6407,E6407+1)-E6407-1))</f>
        <v>-</v>
      </c>
      <c r="G6407" s="30">
        <f t="shared" si="1601"/>
        <v>9</v>
      </c>
      <c r="H6407" s="30" t="str">
        <f t="shared" ref="H6407:H6430" si="1614">IF($D6407="","",MID($A6407,G6407+1,SEARCH(";",$A6407,G6407+1)-G6407-1))</f>
        <v>INF903J01QE5</v>
      </c>
      <c r="I6407" s="30">
        <f t="shared" si="1603"/>
        <v>22</v>
      </c>
      <c r="J6407" s="35" t="str">
        <f t="shared" ref="J6407:J6430" si="1615">IF($D6407="","",MID($A6407,I6407+1,SEARCH(";",$A6407,I6407+1)-I6407-1))</f>
        <v>Sundaram Money Fund - Direct Plan - Quarterly Dividend Reinvestment Option</v>
      </c>
      <c r="K6407" s="35">
        <f t="shared" si="1604"/>
        <v>97</v>
      </c>
      <c r="L6407" s="30" t="str">
        <f t="shared" si="1605"/>
        <v>34.1157</v>
      </c>
      <c r="M6407" s="30">
        <f t="shared" si="1606"/>
        <v>105</v>
      </c>
      <c r="N6407" s="30" t="str">
        <f t="shared" si="1607"/>
        <v>34.1157</v>
      </c>
      <c r="O6407" s="30">
        <f t="shared" si="1608"/>
        <v>113</v>
      </c>
      <c r="P6407" s="30" t="str">
        <f t="shared" si="1609"/>
        <v>34.1157</v>
      </c>
      <c r="Q6407" s="30">
        <f t="shared" si="1610"/>
        <v>121</v>
      </c>
      <c r="R6407" s="36" t="str">
        <f t="shared" si="1611"/>
        <v>08-Aug-2017</v>
      </c>
      <c r="S6407" s="37">
        <f t="shared" si="1602"/>
        <v>34.115699999999997</v>
      </c>
    </row>
    <row r="6408" spans="1:19" ht="26">
      <c r="A6408" s="30" t="s">
        <v>11624</v>
      </c>
      <c r="D6408" s="30" t="str">
        <f t="shared" si="1612"/>
        <v>119691</v>
      </c>
      <c r="E6408" s="30">
        <f t="shared" ref="E6408:E6430" si="1616">IF($D6408="","",LEN(D6408)+1)</f>
        <v>7</v>
      </c>
      <c r="F6408" s="30" t="str">
        <f t="shared" si="1613"/>
        <v>-</v>
      </c>
      <c r="G6408" s="30">
        <f t="shared" ref="G6408:G6430" si="1617">IF($D6408="","",E6408+(LEN(F6408)+1))</f>
        <v>9</v>
      </c>
      <c r="H6408" s="30" t="str">
        <f t="shared" si="1614"/>
        <v>INF903J01QG0</v>
      </c>
      <c r="I6408" s="30">
        <f t="shared" si="1603"/>
        <v>22</v>
      </c>
      <c r="J6408" s="35" t="str">
        <f t="shared" si="1615"/>
        <v>Sundaram Money Fund - Direct Plan - Weekly Dividend Reinvestment Option</v>
      </c>
      <c r="K6408" s="35">
        <f t="shared" si="1604"/>
        <v>94</v>
      </c>
      <c r="L6408" s="30" t="str">
        <f t="shared" si="1605"/>
        <v>11.6466</v>
      </c>
      <c r="M6408" s="30">
        <f t="shared" si="1606"/>
        <v>102</v>
      </c>
      <c r="N6408" s="30" t="str">
        <f t="shared" si="1607"/>
        <v>11.6466</v>
      </c>
      <c r="O6408" s="30">
        <f t="shared" si="1608"/>
        <v>110</v>
      </c>
      <c r="P6408" s="30" t="str">
        <f t="shared" si="1609"/>
        <v>11.6466</v>
      </c>
      <c r="Q6408" s="30">
        <f t="shared" si="1610"/>
        <v>118</v>
      </c>
      <c r="R6408" s="36" t="str">
        <f t="shared" si="1611"/>
        <v>08-Aug-2017</v>
      </c>
      <c r="S6408" s="37">
        <f t="shared" ref="S6408:S6430" si="1618">IF(L6408="","",L6408+0)</f>
        <v>11.646599999999999</v>
      </c>
    </row>
    <row r="6409" spans="1:19">
      <c r="A6409" s="30" t="s">
        <v>11625</v>
      </c>
      <c r="D6409" s="30" t="str">
        <f t="shared" si="1612"/>
        <v>100618</v>
      </c>
      <c r="E6409" s="30">
        <f t="shared" si="1616"/>
        <v>7</v>
      </c>
      <c r="F6409" s="30" t="str">
        <f t="shared" si="1613"/>
        <v>INF903J01GG1</v>
      </c>
      <c r="G6409" s="30">
        <f t="shared" si="1617"/>
        <v>20</v>
      </c>
      <c r="H6409" s="30" t="str">
        <f t="shared" si="1614"/>
        <v>-</v>
      </c>
      <c r="I6409" s="30">
        <f t="shared" si="1603"/>
        <v>22</v>
      </c>
      <c r="J6409" s="35" t="str">
        <f t="shared" si="1615"/>
        <v>Sundaram Money Fund- Retail Appreciation</v>
      </c>
      <c r="K6409" s="35">
        <f t="shared" si="1604"/>
        <v>63</v>
      </c>
      <c r="L6409" s="30" t="str">
        <f t="shared" si="1605"/>
        <v>32.6978</v>
      </c>
      <c r="M6409" s="30">
        <f t="shared" si="1606"/>
        <v>71</v>
      </c>
      <c r="N6409" s="30" t="str">
        <f t="shared" si="1607"/>
        <v>32.6978</v>
      </c>
      <c r="O6409" s="30">
        <f t="shared" si="1608"/>
        <v>79</v>
      </c>
      <c r="P6409" s="30" t="str">
        <f t="shared" si="1609"/>
        <v>32.6978</v>
      </c>
      <c r="Q6409" s="30">
        <f t="shared" si="1610"/>
        <v>87</v>
      </c>
      <c r="R6409" s="36" t="str">
        <f t="shared" si="1611"/>
        <v>08-Aug-2017</v>
      </c>
      <c r="S6409" s="37">
        <f t="shared" si="1618"/>
        <v>32.697800000000001</v>
      </c>
    </row>
    <row r="6410" spans="1:19">
      <c r="A6410" s="30" t="s">
        <v>11626</v>
      </c>
      <c r="D6410" s="30" t="str">
        <f t="shared" si="1612"/>
        <v>100620</v>
      </c>
      <c r="E6410" s="30">
        <f t="shared" si="1616"/>
        <v>7</v>
      </c>
      <c r="F6410" s="30" t="str">
        <f t="shared" si="1613"/>
        <v>-</v>
      </c>
      <c r="G6410" s="30">
        <f t="shared" si="1617"/>
        <v>9</v>
      </c>
      <c r="H6410" s="30" t="str">
        <f t="shared" si="1614"/>
        <v>INF903J01GI7</v>
      </c>
      <c r="I6410" s="30">
        <f t="shared" si="1603"/>
        <v>22</v>
      </c>
      <c r="J6410" s="35" t="str">
        <f t="shared" si="1615"/>
        <v>Sundaram Money Fund- Retail Daily Dividend Reinvestment</v>
      </c>
      <c r="K6410" s="35">
        <f t="shared" si="1604"/>
        <v>78</v>
      </c>
      <c r="L6410" s="30" t="str">
        <f t="shared" si="1605"/>
        <v>10.0953</v>
      </c>
      <c r="M6410" s="30">
        <f t="shared" si="1606"/>
        <v>86</v>
      </c>
      <c r="N6410" s="30" t="str">
        <f t="shared" si="1607"/>
        <v>10.0953</v>
      </c>
      <c r="O6410" s="30">
        <f t="shared" si="1608"/>
        <v>94</v>
      </c>
      <c r="P6410" s="30" t="str">
        <f t="shared" si="1609"/>
        <v>10.0953</v>
      </c>
      <c r="Q6410" s="30">
        <f t="shared" si="1610"/>
        <v>102</v>
      </c>
      <c r="R6410" s="36" t="str">
        <f t="shared" si="1611"/>
        <v>08-Aug-2017</v>
      </c>
      <c r="S6410" s="37">
        <f t="shared" si="1618"/>
        <v>10.0953</v>
      </c>
    </row>
    <row r="6411" spans="1:19">
      <c r="A6411" s="30" t="s">
        <v>11627</v>
      </c>
      <c r="D6411" s="30" t="str">
        <f t="shared" si="1612"/>
        <v>100622</v>
      </c>
      <c r="E6411" s="30">
        <f t="shared" si="1616"/>
        <v>7</v>
      </c>
      <c r="F6411" s="30" t="str">
        <f t="shared" si="1613"/>
        <v>-</v>
      </c>
      <c r="G6411" s="30">
        <f t="shared" si="1617"/>
        <v>9</v>
      </c>
      <c r="H6411" s="30" t="str">
        <f t="shared" si="1614"/>
        <v>INF903J01GK3</v>
      </c>
      <c r="I6411" s="30">
        <f t="shared" si="1603"/>
        <v>22</v>
      </c>
      <c r="J6411" s="35" t="str">
        <f t="shared" si="1615"/>
        <v>Sundaram Money Fund- Retail Fortnightly Div Reinvst</v>
      </c>
      <c r="K6411" s="35">
        <f t="shared" si="1604"/>
        <v>74</v>
      </c>
      <c r="L6411" s="30" t="str">
        <f t="shared" si="1605"/>
        <v>10.9334</v>
      </c>
      <c r="M6411" s="30">
        <f t="shared" si="1606"/>
        <v>82</v>
      </c>
      <c r="N6411" s="30" t="str">
        <f t="shared" si="1607"/>
        <v>10.9334</v>
      </c>
      <c r="O6411" s="30">
        <f t="shared" si="1608"/>
        <v>90</v>
      </c>
      <c r="P6411" s="30" t="str">
        <f t="shared" si="1609"/>
        <v>10.9334</v>
      </c>
      <c r="Q6411" s="30">
        <f t="shared" si="1610"/>
        <v>98</v>
      </c>
      <c r="R6411" s="36" t="str">
        <f t="shared" si="1611"/>
        <v>08-Aug-2017</v>
      </c>
      <c r="S6411" s="37">
        <f t="shared" si="1618"/>
        <v>10.933400000000001</v>
      </c>
    </row>
    <row r="6412" spans="1:19">
      <c r="A6412" s="30" t="s">
        <v>11628</v>
      </c>
      <c r="D6412" s="30" t="str">
        <f t="shared" si="1612"/>
        <v>100623</v>
      </c>
      <c r="E6412" s="30">
        <f t="shared" si="1616"/>
        <v>7</v>
      </c>
      <c r="F6412" s="30" t="str">
        <f t="shared" si="1613"/>
        <v>INF903J01GH9</v>
      </c>
      <c r="G6412" s="30">
        <f t="shared" si="1617"/>
        <v>20</v>
      </c>
      <c r="H6412" s="30" t="str">
        <f t="shared" si="1614"/>
        <v>INF903J01GL1</v>
      </c>
      <c r="I6412" s="30">
        <f t="shared" si="1603"/>
        <v>33</v>
      </c>
      <c r="J6412" s="35" t="str">
        <f t="shared" si="1615"/>
        <v>Sundaram Money Fund- Retail Monthly Div. Reinvst</v>
      </c>
      <c r="K6412" s="35">
        <f t="shared" si="1604"/>
        <v>82</v>
      </c>
      <c r="L6412" s="30" t="str">
        <f t="shared" si="1605"/>
        <v>10.5463</v>
      </c>
      <c r="M6412" s="30">
        <f t="shared" si="1606"/>
        <v>90</v>
      </c>
      <c r="N6412" s="30" t="str">
        <f t="shared" si="1607"/>
        <v>10.5463</v>
      </c>
      <c r="O6412" s="30">
        <f t="shared" si="1608"/>
        <v>98</v>
      </c>
      <c r="P6412" s="30" t="str">
        <f t="shared" si="1609"/>
        <v>10.5463</v>
      </c>
      <c r="Q6412" s="30">
        <f t="shared" si="1610"/>
        <v>106</v>
      </c>
      <c r="R6412" s="36" t="str">
        <f t="shared" si="1611"/>
        <v>08-Aug-2017</v>
      </c>
      <c r="S6412" s="37">
        <f t="shared" si="1618"/>
        <v>10.5463</v>
      </c>
    </row>
    <row r="6413" spans="1:19" ht="26">
      <c r="A6413" s="30" t="s">
        <v>11629</v>
      </c>
      <c r="D6413" s="30" t="str">
        <f t="shared" si="1612"/>
        <v>100619</v>
      </c>
      <c r="E6413" s="30">
        <f t="shared" si="1616"/>
        <v>7</v>
      </c>
      <c r="F6413" s="30" t="str">
        <f t="shared" si="1613"/>
        <v>-</v>
      </c>
      <c r="G6413" s="30">
        <f t="shared" si="1617"/>
        <v>9</v>
      </c>
      <c r="H6413" s="30" t="str">
        <f t="shared" si="1614"/>
        <v>INF903J01GM9</v>
      </c>
      <c r="I6413" s="30">
        <f t="shared" ref="I6413:I6430" si="1619">IF($D6413="","",G6413+LEN(H6413)+1)</f>
        <v>22</v>
      </c>
      <c r="J6413" s="35" t="str">
        <f t="shared" si="1615"/>
        <v>Sundaram Money Fund- Retail Quarterly Dividend Reinvestment</v>
      </c>
      <c r="K6413" s="35">
        <f t="shared" ref="K6413:K6430" si="1620">IF($D6413="","",I6413+LEN(J6413)+1)</f>
        <v>82</v>
      </c>
      <c r="L6413" s="30" t="str">
        <f t="shared" ref="L6413:L6430" si="1621">IF($D6413="","",MID($A6413,K6413+1,SEARCH(";",$A6413,K6413+1)-K6413-1))</f>
        <v>12.1118</v>
      </c>
      <c r="M6413" s="30">
        <f t="shared" ref="M6413:M6430" si="1622">IF($D6413="","",K6413+LEN(L6413)+1)</f>
        <v>90</v>
      </c>
      <c r="N6413" s="30" t="str">
        <f t="shared" ref="N6413:N6430" si="1623">IF($D6413="","",MID($A6413,M6413+1,SEARCH(";",$A6413,M6413+1)-M6413-1))</f>
        <v>12.1118</v>
      </c>
      <c r="O6413" s="30">
        <f t="shared" ref="O6413:O6430" si="1624">IF($D6413="","",M6413+LEN(N6413)+1)</f>
        <v>98</v>
      </c>
      <c r="P6413" s="30" t="str">
        <f t="shared" ref="P6413:P6430" si="1625">IF($D6413="","",MID($A6413,O6413+1,SEARCH(";",$A6413,O6413+1)-O6413-1))</f>
        <v>12.1118</v>
      </c>
      <c r="Q6413" s="30">
        <f t="shared" ref="Q6413:Q6430" si="1626">IF($D6413="","",O6413+LEN(P6413)+1)</f>
        <v>106</v>
      </c>
      <c r="R6413" s="36" t="str">
        <f t="shared" ref="R6413:R6430" si="1627">IF($D6413="","",MID($A6413,Q6413+1,15))</f>
        <v>08-Aug-2017</v>
      </c>
      <c r="S6413" s="37">
        <f t="shared" si="1618"/>
        <v>12.111800000000001</v>
      </c>
    </row>
    <row r="6414" spans="1:19">
      <c r="A6414" s="30" t="s">
        <v>11630</v>
      </c>
      <c r="D6414" s="30" t="str">
        <f t="shared" si="1612"/>
        <v>100621</v>
      </c>
      <c r="E6414" s="30">
        <f t="shared" si="1616"/>
        <v>7</v>
      </c>
      <c r="F6414" s="30" t="str">
        <f t="shared" si="1613"/>
        <v>-</v>
      </c>
      <c r="G6414" s="30">
        <f t="shared" si="1617"/>
        <v>9</v>
      </c>
      <c r="H6414" s="30" t="str">
        <f t="shared" si="1614"/>
        <v>INF903J01GJ5</v>
      </c>
      <c r="I6414" s="30">
        <f t="shared" si="1619"/>
        <v>22</v>
      </c>
      <c r="J6414" s="35" t="str">
        <f t="shared" si="1615"/>
        <v>Sundaram Money Fund- Retail Weekly Div. Reinvst</v>
      </c>
      <c r="K6414" s="35">
        <f t="shared" si="1620"/>
        <v>70</v>
      </c>
      <c r="L6414" s="30" t="str">
        <f t="shared" si="1621"/>
        <v>11.5856</v>
      </c>
      <c r="M6414" s="30">
        <f t="shared" si="1622"/>
        <v>78</v>
      </c>
      <c r="N6414" s="30" t="str">
        <f t="shared" si="1623"/>
        <v>11.5856</v>
      </c>
      <c r="O6414" s="30">
        <f t="shared" si="1624"/>
        <v>86</v>
      </c>
      <c r="P6414" s="30" t="str">
        <f t="shared" si="1625"/>
        <v>11.5856</v>
      </c>
      <c r="Q6414" s="30">
        <f t="shared" si="1626"/>
        <v>94</v>
      </c>
      <c r="R6414" s="36" t="str">
        <f t="shared" si="1627"/>
        <v>08-Aug-2017</v>
      </c>
      <c r="S6414" s="37">
        <f t="shared" si="1618"/>
        <v>11.585599999999999</v>
      </c>
    </row>
    <row r="6415" spans="1:19" ht="26">
      <c r="A6415" s="30" t="s">
        <v>11631</v>
      </c>
      <c r="D6415" s="30" t="str">
        <f t="shared" si="1612"/>
        <v>103392</v>
      </c>
      <c r="E6415" s="30">
        <f t="shared" si="1616"/>
        <v>7</v>
      </c>
      <c r="F6415" s="30" t="str">
        <f t="shared" si="1613"/>
        <v>-</v>
      </c>
      <c r="G6415" s="30">
        <f t="shared" si="1617"/>
        <v>9</v>
      </c>
      <c r="H6415" s="30" t="str">
        <f t="shared" si="1614"/>
        <v>INF903J01GW8</v>
      </c>
      <c r="I6415" s="30">
        <f t="shared" si="1619"/>
        <v>22</v>
      </c>
      <c r="J6415" s="35" t="str">
        <f t="shared" si="1615"/>
        <v>Sundaram Money Fund Regular Daily Div. Reinvest (Formerly Super Institutional Plan)</v>
      </c>
      <c r="K6415" s="35">
        <f t="shared" si="1620"/>
        <v>106</v>
      </c>
      <c r="L6415" s="30" t="str">
        <f t="shared" si="1621"/>
        <v>10.0953</v>
      </c>
      <c r="M6415" s="30">
        <f t="shared" si="1622"/>
        <v>114</v>
      </c>
      <c r="N6415" s="30" t="str">
        <f t="shared" si="1623"/>
        <v>10.0953</v>
      </c>
      <c r="O6415" s="30">
        <f t="shared" si="1624"/>
        <v>122</v>
      </c>
      <c r="P6415" s="30" t="str">
        <f t="shared" si="1625"/>
        <v>10.0953</v>
      </c>
      <c r="Q6415" s="30">
        <f t="shared" si="1626"/>
        <v>130</v>
      </c>
      <c r="R6415" s="36" t="str">
        <f t="shared" si="1627"/>
        <v>08-Aug-2017</v>
      </c>
      <c r="S6415" s="37">
        <f t="shared" si="1618"/>
        <v>10.0953</v>
      </c>
    </row>
    <row r="6416" spans="1:19" ht="26">
      <c r="A6416" s="30" t="s">
        <v>11632</v>
      </c>
      <c r="D6416" s="30" t="str">
        <f t="shared" si="1612"/>
        <v>103395</v>
      </c>
      <c r="E6416" s="30">
        <f t="shared" si="1616"/>
        <v>7</v>
      </c>
      <c r="F6416" s="30" t="str">
        <f t="shared" si="1613"/>
        <v>-</v>
      </c>
      <c r="G6416" s="30">
        <f t="shared" si="1617"/>
        <v>9</v>
      </c>
      <c r="H6416" s="30" t="str">
        <f t="shared" si="1614"/>
        <v>INF903J01GY4</v>
      </c>
      <c r="I6416" s="30">
        <f t="shared" si="1619"/>
        <v>22</v>
      </c>
      <c r="J6416" s="35" t="str">
        <f t="shared" si="1615"/>
        <v>Sundaram Money Fund Regular fortnightly Div.Rein (Formerly Super Institutional Plan)</v>
      </c>
      <c r="K6416" s="35">
        <f t="shared" si="1620"/>
        <v>107</v>
      </c>
      <c r="L6416" s="30" t="str">
        <f t="shared" si="1621"/>
        <v>10.9659</v>
      </c>
      <c r="M6416" s="30">
        <f t="shared" si="1622"/>
        <v>115</v>
      </c>
      <c r="N6416" s="30" t="str">
        <f t="shared" si="1623"/>
        <v>10.9659</v>
      </c>
      <c r="O6416" s="30">
        <f t="shared" si="1624"/>
        <v>123</v>
      </c>
      <c r="P6416" s="30" t="str">
        <f t="shared" si="1625"/>
        <v>10.9659</v>
      </c>
      <c r="Q6416" s="30">
        <f t="shared" si="1626"/>
        <v>131</v>
      </c>
      <c r="R6416" s="36" t="str">
        <f t="shared" si="1627"/>
        <v>08-Aug-2017</v>
      </c>
      <c r="S6416" s="37">
        <f t="shared" si="1618"/>
        <v>10.9659</v>
      </c>
    </row>
    <row r="6417" spans="1:19">
      <c r="A6417" s="30" t="s">
        <v>11633</v>
      </c>
      <c r="D6417" s="30" t="str">
        <f t="shared" si="1612"/>
        <v>118328</v>
      </c>
      <c r="E6417" s="30">
        <f t="shared" si="1616"/>
        <v>7</v>
      </c>
      <c r="F6417" s="30" t="str">
        <f t="shared" si="1613"/>
        <v>INF903J01MB0</v>
      </c>
      <c r="G6417" s="30">
        <f t="shared" si="1617"/>
        <v>20</v>
      </c>
      <c r="H6417" s="30" t="str">
        <f t="shared" si="1614"/>
        <v>-</v>
      </c>
      <c r="I6417" s="30">
        <f t="shared" si="1619"/>
        <v>22</v>
      </c>
      <c r="J6417" s="35" t="str">
        <f t="shared" si="1615"/>
        <v>Sundaram Money Fund - Bonus Option</v>
      </c>
      <c r="K6417" s="35">
        <f t="shared" si="1620"/>
        <v>57</v>
      </c>
      <c r="L6417" s="30" t="str">
        <f t="shared" si="1621"/>
        <v>12.5066</v>
      </c>
      <c r="M6417" s="30">
        <f t="shared" si="1622"/>
        <v>65</v>
      </c>
      <c r="N6417" s="30" t="str">
        <f t="shared" si="1623"/>
        <v>12.5066</v>
      </c>
      <c r="O6417" s="30">
        <f t="shared" si="1624"/>
        <v>73</v>
      </c>
      <c r="P6417" s="30" t="str">
        <f t="shared" si="1625"/>
        <v>12.5066</v>
      </c>
      <c r="Q6417" s="30">
        <f t="shared" si="1626"/>
        <v>81</v>
      </c>
      <c r="R6417" s="36" t="str">
        <f t="shared" si="1627"/>
        <v>08-Aug-2017</v>
      </c>
      <c r="S6417" s="37">
        <f t="shared" si="1618"/>
        <v>12.506600000000001</v>
      </c>
    </row>
    <row r="6418" spans="1:19" ht="26">
      <c r="A6418" s="30" t="s">
        <v>11634</v>
      </c>
      <c r="D6418" s="30" t="str">
        <f t="shared" si="1612"/>
        <v>103397</v>
      </c>
      <c r="E6418" s="30">
        <f t="shared" si="1616"/>
        <v>7</v>
      </c>
      <c r="F6418" s="30" t="str">
        <f t="shared" si="1613"/>
        <v>INF903J01GU2</v>
      </c>
      <c r="G6418" s="30">
        <f t="shared" si="1617"/>
        <v>20</v>
      </c>
      <c r="H6418" s="30" t="str">
        <f t="shared" si="1614"/>
        <v>-</v>
      </c>
      <c r="I6418" s="30">
        <f t="shared" si="1619"/>
        <v>22</v>
      </c>
      <c r="J6418" s="35" t="str">
        <f t="shared" si="1615"/>
        <v>Sundaram Money Fund Regular Growth (Formerly Super Institutional Plan)</v>
      </c>
      <c r="K6418" s="35">
        <f t="shared" si="1620"/>
        <v>93</v>
      </c>
      <c r="L6418" s="30" t="str">
        <f t="shared" si="1621"/>
        <v>34.9876</v>
      </c>
      <c r="M6418" s="30">
        <f t="shared" si="1622"/>
        <v>101</v>
      </c>
      <c r="N6418" s="30" t="str">
        <f t="shared" si="1623"/>
        <v>34.9876</v>
      </c>
      <c r="O6418" s="30">
        <f t="shared" si="1624"/>
        <v>109</v>
      </c>
      <c r="P6418" s="30" t="str">
        <f t="shared" si="1625"/>
        <v>34.9876</v>
      </c>
      <c r="Q6418" s="30">
        <f t="shared" si="1626"/>
        <v>117</v>
      </c>
      <c r="R6418" s="36" t="str">
        <f t="shared" si="1627"/>
        <v>08-Aug-2017</v>
      </c>
      <c r="S6418" s="37">
        <f t="shared" si="1618"/>
        <v>34.9876</v>
      </c>
    </row>
    <row r="6419" spans="1:19" ht="26">
      <c r="A6419" s="30" t="s">
        <v>11635</v>
      </c>
      <c r="D6419" s="30" t="str">
        <f t="shared" si="1612"/>
        <v>103396</v>
      </c>
      <c r="E6419" s="30">
        <f t="shared" si="1616"/>
        <v>7</v>
      </c>
      <c r="F6419" s="30" t="str">
        <f t="shared" si="1613"/>
        <v>INF903J01GV0</v>
      </c>
      <c r="G6419" s="30">
        <f t="shared" si="1617"/>
        <v>20</v>
      </c>
      <c r="H6419" s="30" t="str">
        <f t="shared" si="1614"/>
        <v>INF903J01GZ1</v>
      </c>
      <c r="I6419" s="30">
        <f t="shared" si="1619"/>
        <v>33</v>
      </c>
      <c r="J6419" s="35" t="str">
        <f t="shared" si="1615"/>
        <v>Sundaram Money Fund Regular monthly Div. (Formerly Super Institutional Plan)</v>
      </c>
      <c r="K6419" s="35">
        <f t="shared" si="1620"/>
        <v>110</v>
      </c>
      <c r="L6419" s="30" t="str">
        <f t="shared" si="1621"/>
        <v>10.5332</v>
      </c>
      <c r="M6419" s="30">
        <f t="shared" si="1622"/>
        <v>118</v>
      </c>
      <c r="N6419" s="30" t="str">
        <f t="shared" si="1623"/>
        <v>10.5332</v>
      </c>
      <c r="O6419" s="30">
        <f t="shared" si="1624"/>
        <v>126</v>
      </c>
      <c r="P6419" s="30" t="str">
        <f t="shared" si="1625"/>
        <v>10.5332</v>
      </c>
      <c r="Q6419" s="30">
        <f t="shared" si="1626"/>
        <v>134</v>
      </c>
      <c r="R6419" s="36" t="str">
        <f t="shared" si="1627"/>
        <v>08-Aug-2017</v>
      </c>
      <c r="S6419" s="37">
        <f t="shared" si="1618"/>
        <v>10.533200000000001</v>
      </c>
    </row>
    <row r="6420" spans="1:19" ht="26">
      <c r="A6420" s="30" t="s">
        <v>11636</v>
      </c>
      <c r="D6420" s="30" t="str">
        <f t="shared" si="1612"/>
        <v>103393</v>
      </c>
      <c r="E6420" s="30">
        <f t="shared" si="1616"/>
        <v>7</v>
      </c>
      <c r="F6420" s="30" t="str">
        <f t="shared" si="1613"/>
        <v>-</v>
      </c>
      <c r="G6420" s="30">
        <f t="shared" si="1617"/>
        <v>9</v>
      </c>
      <c r="H6420" s="30" t="str">
        <f t="shared" si="1614"/>
        <v>INF903J01HA2</v>
      </c>
      <c r="I6420" s="30">
        <f t="shared" si="1619"/>
        <v>22</v>
      </c>
      <c r="J6420" s="35" t="str">
        <f t="shared" si="1615"/>
        <v>Sundaram Money Fund Regular Qrtly Div. Reinvest (Formerly Super Institutional Plan)</v>
      </c>
      <c r="K6420" s="35">
        <f t="shared" si="1620"/>
        <v>106</v>
      </c>
      <c r="L6420" s="30" t="str">
        <f t="shared" si="1621"/>
        <v>34.0426</v>
      </c>
      <c r="M6420" s="30">
        <f t="shared" si="1622"/>
        <v>114</v>
      </c>
      <c r="N6420" s="30" t="str">
        <f t="shared" si="1623"/>
        <v>34.0426</v>
      </c>
      <c r="O6420" s="30">
        <f t="shared" si="1624"/>
        <v>122</v>
      </c>
      <c r="P6420" s="30" t="str">
        <f t="shared" si="1625"/>
        <v>34.0426</v>
      </c>
      <c r="Q6420" s="30">
        <f t="shared" si="1626"/>
        <v>130</v>
      </c>
      <c r="R6420" s="36" t="str">
        <f t="shared" si="1627"/>
        <v>08-Aug-2017</v>
      </c>
      <c r="S6420" s="37">
        <f t="shared" si="1618"/>
        <v>34.0426</v>
      </c>
    </row>
    <row r="6421" spans="1:19" ht="26">
      <c r="A6421" s="30" t="s">
        <v>11637</v>
      </c>
      <c r="D6421" s="30" t="str">
        <f t="shared" si="1612"/>
        <v>103394</v>
      </c>
      <c r="E6421" s="30">
        <f t="shared" si="1616"/>
        <v>7</v>
      </c>
      <c r="F6421" s="30" t="str">
        <f t="shared" si="1613"/>
        <v>-</v>
      </c>
      <c r="G6421" s="30">
        <f t="shared" si="1617"/>
        <v>9</v>
      </c>
      <c r="H6421" s="30" t="str">
        <f t="shared" si="1614"/>
        <v>INF903J01GX6</v>
      </c>
      <c r="I6421" s="30">
        <f t="shared" si="1619"/>
        <v>22</v>
      </c>
      <c r="J6421" s="35" t="str">
        <f t="shared" si="1615"/>
        <v>Sundaram Money Fund Regular weekly Dividend. Rein (Formerly Super Institutional Plan)</v>
      </c>
      <c r="K6421" s="35">
        <f t="shared" si="1620"/>
        <v>108</v>
      </c>
      <c r="L6421" s="30" t="str">
        <f t="shared" si="1621"/>
        <v>11.6280</v>
      </c>
      <c r="M6421" s="30">
        <f t="shared" si="1622"/>
        <v>116</v>
      </c>
      <c r="N6421" s="30" t="str">
        <f t="shared" si="1623"/>
        <v>11.6280</v>
      </c>
      <c r="O6421" s="30">
        <f t="shared" si="1624"/>
        <v>124</v>
      </c>
      <c r="P6421" s="30" t="str">
        <f t="shared" si="1625"/>
        <v>11.6280</v>
      </c>
      <c r="Q6421" s="30">
        <f t="shared" si="1626"/>
        <v>132</v>
      </c>
      <c r="R6421" s="36" t="str">
        <f t="shared" si="1627"/>
        <v>08-Aug-2017</v>
      </c>
      <c r="S6421" s="37">
        <f t="shared" si="1618"/>
        <v>11.628</v>
      </c>
    </row>
    <row r="6422" spans="1:19" ht="26">
      <c r="A6422" s="30" t="s">
        <v>11638</v>
      </c>
      <c r="D6422" s="30" t="str">
        <f t="shared" si="1612"/>
        <v>102701</v>
      </c>
      <c r="E6422" s="30">
        <f t="shared" si="1616"/>
        <v>7</v>
      </c>
      <c r="F6422" s="30" t="str">
        <f t="shared" si="1613"/>
        <v>-</v>
      </c>
      <c r="G6422" s="30">
        <f t="shared" si="1617"/>
        <v>9</v>
      </c>
      <c r="H6422" s="30" t="str">
        <f t="shared" si="1614"/>
        <v>INF903J01GP2</v>
      </c>
      <c r="I6422" s="30">
        <f t="shared" si="1619"/>
        <v>22</v>
      </c>
      <c r="J6422" s="35" t="str">
        <f t="shared" si="1615"/>
        <v>Sundaram Money Fund-Institutional Plan-Daily Div. Reinvestment</v>
      </c>
      <c r="K6422" s="35">
        <f t="shared" si="1620"/>
        <v>85</v>
      </c>
      <c r="L6422" s="30" t="str">
        <f t="shared" si="1621"/>
        <v>10.0953</v>
      </c>
      <c r="M6422" s="30">
        <f t="shared" si="1622"/>
        <v>93</v>
      </c>
      <c r="N6422" s="30" t="str">
        <f t="shared" si="1623"/>
        <v>10.0953</v>
      </c>
      <c r="O6422" s="30">
        <f t="shared" si="1624"/>
        <v>101</v>
      </c>
      <c r="P6422" s="30" t="str">
        <f t="shared" si="1625"/>
        <v>10.0953</v>
      </c>
      <c r="Q6422" s="30">
        <f t="shared" si="1626"/>
        <v>109</v>
      </c>
      <c r="R6422" s="36" t="str">
        <f t="shared" si="1627"/>
        <v>08-Aug-2017</v>
      </c>
      <c r="S6422" s="37">
        <f t="shared" si="1618"/>
        <v>10.0953</v>
      </c>
    </row>
    <row r="6423" spans="1:19" ht="26">
      <c r="A6423" s="30" t="s">
        <v>463</v>
      </c>
      <c r="D6423" s="30" t="str">
        <f t="shared" si="1612"/>
        <v>102702</v>
      </c>
      <c r="E6423" s="30">
        <f t="shared" si="1616"/>
        <v>7</v>
      </c>
      <c r="F6423" s="30" t="str">
        <f t="shared" si="1613"/>
        <v>-</v>
      </c>
      <c r="G6423" s="30">
        <f t="shared" si="1617"/>
        <v>9</v>
      </c>
      <c r="H6423" s="30" t="str">
        <f t="shared" si="1614"/>
        <v>INF903J01GR8</v>
      </c>
      <c r="I6423" s="30">
        <f t="shared" si="1619"/>
        <v>22</v>
      </c>
      <c r="J6423" s="35" t="str">
        <f t="shared" si="1615"/>
        <v>Sundaram Money Fund-Institutional Plan-Fortnightly Div Reinvestment</v>
      </c>
      <c r="K6423" s="35">
        <f t="shared" si="1620"/>
        <v>90</v>
      </c>
      <c r="L6423" s="30" t="str">
        <f t="shared" si="1621"/>
        <v>0.0000</v>
      </c>
      <c r="M6423" s="30">
        <f t="shared" si="1622"/>
        <v>97</v>
      </c>
      <c r="N6423" s="30" t="str">
        <f t="shared" si="1623"/>
        <v>0.0000</v>
      </c>
      <c r="O6423" s="30">
        <f t="shared" si="1624"/>
        <v>104</v>
      </c>
      <c r="P6423" s="30" t="str">
        <f t="shared" si="1625"/>
        <v>0.0000</v>
      </c>
      <c r="Q6423" s="30">
        <f t="shared" si="1626"/>
        <v>111</v>
      </c>
      <c r="R6423" s="36" t="str">
        <f t="shared" si="1627"/>
        <v>18-Dec-2013</v>
      </c>
      <c r="S6423" s="37">
        <f t="shared" si="1618"/>
        <v>0</v>
      </c>
    </row>
    <row r="6424" spans="1:19">
      <c r="A6424" s="30" t="s">
        <v>11639</v>
      </c>
      <c r="D6424" s="30" t="str">
        <f t="shared" si="1612"/>
        <v>102703</v>
      </c>
      <c r="E6424" s="30">
        <f t="shared" si="1616"/>
        <v>7</v>
      </c>
      <c r="F6424" s="30" t="str">
        <f t="shared" si="1613"/>
        <v>INF903J01GN7</v>
      </c>
      <c r="G6424" s="30">
        <f t="shared" si="1617"/>
        <v>20</v>
      </c>
      <c r="H6424" s="30" t="str">
        <f t="shared" si="1614"/>
        <v>-</v>
      </c>
      <c r="I6424" s="30">
        <f t="shared" si="1619"/>
        <v>22</v>
      </c>
      <c r="J6424" s="35" t="str">
        <f t="shared" si="1615"/>
        <v>Sundaram Money Fund-Institutional Plan-Growth Option</v>
      </c>
      <c r="K6424" s="35">
        <f t="shared" si="1620"/>
        <v>75</v>
      </c>
      <c r="L6424" s="30" t="str">
        <f t="shared" si="1621"/>
        <v>34.1200</v>
      </c>
      <c r="M6424" s="30">
        <f t="shared" si="1622"/>
        <v>83</v>
      </c>
      <c r="N6424" s="30" t="str">
        <f t="shared" si="1623"/>
        <v>34.1200</v>
      </c>
      <c r="O6424" s="30">
        <f t="shared" si="1624"/>
        <v>91</v>
      </c>
      <c r="P6424" s="30" t="str">
        <f t="shared" si="1625"/>
        <v>34.1200</v>
      </c>
      <c r="Q6424" s="30">
        <f t="shared" si="1626"/>
        <v>99</v>
      </c>
      <c r="R6424" s="36" t="str">
        <f t="shared" si="1627"/>
        <v>08-Aug-2017</v>
      </c>
      <c r="S6424" s="37">
        <f t="shared" si="1618"/>
        <v>34.119999999999997</v>
      </c>
    </row>
    <row r="6425" spans="1:19" ht="26">
      <c r="A6425" s="30" t="s">
        <v>464</v>
      </c>
      <c r="D6425" s="30" t="str">
        <f t="shared" si="1612"/>
        <v>102704</v>
      </c>
      <c r="E6425" s="30">
        <f t="shared" si="1616"/>
        <v>7</v>
      </c>
      <c r="F6425" s="30" t="str">
        <f t="shared" si="1613"/>
        <v>INF903J01GO5</v>
      </c>
      <c r="G6425" s="30">
        <f t="shared" si="1617"/>
        <v>20</v>
      </c>
      <c r="H6425" s="30" t="str">
        <f t="shared" si="1614"/>
        <v>INF903J01GS6</v>
      </c>
      <c r="I6425" s="30">
        <f t="shared" si="1619"/>
        <v>33</v>
      </c>
      <c r="J6425" s="35" t="str">
        <f t="shared" si="1615"/>
        <v>Sundaram Money Fund-Institutional Plan-Monthly Div. Reinvestment</v>
      </c>
      <c r="K6425" s="35">
        <f t="shared" si="1620"/>
        <v>98</v>
      </c>
      <c r="L6425" s="30" t="str">
        <f t="shared" si="1621"/>
        <v>0.0000</v>
      </c>
      <c r="M6425" s="30">
        <f t="shared" si="1622"/>
        <v>105</v>
      </c>
      <c r="N6425" s="30" t="str">
        <f t="shared" si="1623"/>
        <v>0.0000</v>
      </c>
      <c r="O6425" s="30">
        <f t="shared" si="1624"/>
        <v>112</v>
      </c>
      <c r="P6425" s="30" t="str">
        <f t="shared" si="1625"/>
        <v>0.0000</v>
      </c>
      <c r="Q6425" s="30">
        <f t="shared" si="1626"/>
        <v>119</v>
      </c>
      <c r="R6425" s="36" t="str">
        <f t="shared" si="1627"/>
        <v>18-Dec-2013</v>
      </c>
      <c r="S6425" s="37">
        <f t="shared" si="1618"/>
        <v>0</v>
      </c>
    </row>
    <row r="6426" spans="1:19" ht="26">
      <c r="A6426" s="30" t="s">
        <v>465</v>
      </c>
      <c r="D6426" s="30" t="str">
        <f t="shared" si="1612"/>
        <v>102705</v>
      </c>
      <c r="E6426" s="30">
        <f t="shared" si="1616"/>
        <v>7</v>
      </c>
      <c r="F6426" s="30" t="str">
        <f t="shared" si="1613"/>
        <v>-</v>
      </c>
      <c r="G6426" s="30">
        <f t="shared" si="1617"/>
        <v>9</v>
      </c>
      <c r="H6426" s="30" t="str">
        <f t="shared" si="1614"/>
        <v>INF903J01GT4</v>
      </c>
      <c r="I6426" s="30">
        <f t="shared" si="1619"/>
        <v>22</v>
      </c>
      <c r="J6426" s="35" t="str">
        <f t="shared" si="1615"/>
        <v>Sundaram Money Fund-Institutional Plan-Quarterly Div. Reinvestment</v>
      </c>
      <c r="K6426" s="35">
        <f t="shared" si="1620"/>
        <v>89</v>
      </c>
      <c r="L6426" s="30" t="str">
        <f t="shared" si="1621"/>
        <v>0.0000</v>
      </c>
      <c r="M6426" s="30">
        <f t="shared" si="1622"/>
        <v>96</v>
      </c>
      <c r="N6426" s="30" t="str">
        <f t="shared" si="1623"/>
        <v>0.0000</v>
      </c>
      <c r="O6426" s="30">
        <f t="shared" si="1624"/>
        <v>103</v>
      </c>
      <c r="P6426" s="30" t="str">
        <f t="shared" si="1625"/>
        <v>0.0000</v>
      </c>
      <c r="Q6426" s="30">
        <f t="shared" si="1626"/>
        <v>110</v>
      </c>
      <c r="R6426" s="36" t="str">
        <f t="shared" si="1627"/>
        <v>18-Dec-2013</v>
      </c>
      <c r="S6426" s="37">
        <f t="shared" si="1618"/>
        <v>0</v>
      </c>
    </row>
    <row r="6427" spans="1:19" ht="26">
      <c r="A6427" s="30" t="s">
        <v>466</v>
      </c>
      <c r="D6427" s="30" t="str">
        <f t="shared" si="1612"/>
        <v>102706</v>
      </c>
      <c r="E6427" s="30">
        <f t="shared" si="1616"/>
        <v>7</v>
      </c>
      <c r="F6427" s="30" t="str">
        <f t="shared" si="1613"/>
        <v>-</v>
      </c>
      <c r="G6427" s="30">
        <f t="shared" si="1617"/>
        <v>9</v>
      </c>
      <c r="H6427" s="30" t="str">
        <f t="shared" si="1614"/>
        <v>INF903J01GQ0</v>
      </c>
      <c r="I6427" s="30">
        <f t="shared" si="1619"/>
        <v>22</v>
      </c>
      <c r="J6427" s="35" t="str">
        <f t="shared" si="1615"/>
        <v>Sundaram Money Fund-Institutional Plan-Weekly Dividend Reinvestment</v>
      </c>
      <c r="K6427" s="35">
        <f t="shared" si="1620"/>
        <v>90</v>
      </c>
      <c r="L6427" s="30" t="str">
        <f t="shared" si="1621"/>
        <v>0.0000</v>
      </c>
      <c r="M6427" s="30">
        <f t="shared" si="1622"/>
        <v>97</v>
      </c>
      <c r="N6427" s="30" t="str">
        <f t="shared" si="1623"/>
        <v>0.0000</v>
      </c>
      <c r="O6427" s="30">
        <f t="shared" si="1624"/>
        <v>104</v>
      </c>
      <c r="P6427" s="30" t="str">
        <f t="shared" si="1625"/>
        <v>0.0000</v>
      </c>
      <c r="Q6427" s="30">
        <f t="shared" si="1626"/>
        <v>111</v>
      </c>
      <c r="R6427" s="36" t="str">
        <f t="shared" si="1627"/>
        <v>18-Dec-2013</v>
      </c>
      <c r="S6427" s="37">
        <f t="shared" si="1618"/>
        <v>0</v>
      </c>
    </row>
    <row r="6428" spans="1:19" ht="26">
      <c r="A6428" s="30" t="s">
        <v>11640</v>
      </c>
      <c r="D6428" s="30" t="str">
        <f t="shared" si="1612"/>
        <v>140006</v>
      </c>
      <c r="E6428" s="30">
        <f t="shared" si="1616"/>
        <v>7</v>
      </c>
      <c r="F6428" s="30" t="str">
        <f t="shared" si="1613"/>
        <v>INF903JA1567</v>
      </c>
      <c r="G6428" s="30">
        <f t="shared" si="1617"/>
        <v>20</v>
      </c>
      <c r="H6428" s="30" t="str">
        <f t="shared" si="1614"/>
        <v>-</v>
      </c>
      <c r="I6428" s="30">
        <f t="shared" si="1619"/>
        <v>22</v>
      </c>
      <c r="J6428" s="35" t="str">
        <f t="shared" si="1615"/>
        <v>SUNDARAM MONEY FUND - UNCLAIMED AMOUNT PLAN - UNCLAIMED DIVIDEND LESS THAN THREE YEARS</v>
      </c>
      <c r="K6428" s="35">
        <f t="shared" si="1620"/>
        <v>109</v>
      </c>
      <c r="L6428" s="30" t="str">
        <f t="shared" si="1621"/>
        <v>10.5436</v>
      </c>
      <c r="M6428" s="30">
        <f t="shared" si="1622"/>
        <v>117</v>
      </c>
      <c r="N6428" s="30" t="str">
        <f t="shared" si="1623"/>
        <v>10.5436</v>
      </c>
      <c r="O6428" s="30">
        <f t="shared" si="1624"/>
        <v>125</v>
      </c>
      <c r="P6428" s="30" t="str">
        <f t="shared" si="1625"/>
        <v>10.5436</v>
      </c>
      <c r="Q6428" s="30">
        <f t="shared" si="1626"/>
        <v>133</v>
      </c>
      <c r="R6428" s="36" t="str">
        <f t="shared" si="1627"/>
        <v>08-Aug-2017</v>
      </c>
      <c r="S6428" s="37">
        <f t="shared" si="1618"/>
        <v>10.5436</v>
      </c>
    </row>
    <row r="6429" spans="1:19" ht="26">
      <c r="A6429" s="30" t="s">
        <v>11641</v>
      </c>
      <c r="D6429" s="30" t="str">
        <f t="shared" si="1612"/>
        <v>140005</v>
      </c>
      <c r="E6429" s="30">
        <f t="shared" si="1616"/>
        <v>7</v>
      </c>
      <c r="F6429" s="30" t="str">
        <f t="shared" si="1613"/>
        <v>INF903JA1575</v>
      </c>
      <c r="G6429" s="30">
        <f t="shared" si="1617"/>
        <v>20</v>
      </c>
      <c r="H6429" s="30" t="str">
        <f t="shared" si="1614"/>
        <v>-</v>
      </c>
      <c r="I6429" s="30">
        <f t="shared" si="1619"/>
        <v>22</v>
      </c>
      <c r="J6429" s="35" t="str">
        <f t="shared" si="1615"/>
        <v>SUNDARAM MONEY FUND - UNCLAIMED AMOUNT PLAN - UNCLAIMED DIVIDEND MORE THAN THREE YEARS</v>
      </c>
      <c r="K6429" s="35">
        <f t="shared" si="1620"/>
        <v>109</v>
      </c>
      <c r="L6429" s="30" t="str">
        <f t="shared" si="1621"/>
        <v>10.0000</v>
      </c>
      <c r="M6429" s="30">
        <f t="shared" si="1622"/>
        <v>117</v>
      </c>
      <c r="N6429" s="30" t="str">
        <f t="shared" si="1623"/>
        <v>10.0000</v>
      </c>
      <c r="O6429" s="30">
        <f t="shared" si="1624"/>
        <v>125</v>
      </c>
      <c r="P6429" s="30" t="str">
        <f t="shared" si="1625"/>
        <v>10.0000</v>
      </c>
      <c r="Q6429" s="30">
        <f t="shared" si="1626"/>
        <v>133</v>
      </c>
      <c r="R6429" s="36" t="str">
        <f t="shared" si="1627"/>
        <v>08-Aug-2017</v>
      </c>
      <c r="S6429" s="37">
        <f t="shared" si="1618"/>
        <v>10</v>
      </c>
    </row>
    <row r="6430" spans="1:19" ht="26">
      <c r="A6430" s="30" t="s">
        <v>11642</v>
      </c>
      <c r="D6430" s="30" t="str">
        <f t="shared" si="1612"/>
        <v>140003</v>
      </c>
      <c r="E6430" s="30">
        <f t="shared" si="1616"/>
        <v>7</v>
      </c>
      <c r="F6430" s="30" t="str">
        <f t="shared" si="1613"/>
        <v>INF903JA1542</v>
      </c>
      <c r="G6430" s="30">
        <f t="shared" si="1617"/>
        <v>20</v>
      </c>
      <c r="H6430" s="30" t="str">
        <f t="shared" si="1614"/>
        <v>-</v>
      </c>
      <c r="I6430" s="30">
        <f t="shared" si="1619"/>
        <v>22</v>
      </c>
      <c r="J6430" s="35" t="str">
        <f t="shared" si="1615"/>
        <v>SUNDARAM MONEY FUND - UNCLAIMED AMOUNT PLAN - UNCLAIMED REDEMPTION LESS THAN THREE YEARS</v>
      </c>
      <c r="K6430" s="35">
        <f t="shared" si="1620"/>
        <v>111</v>
      </c>
      <c r="L6430" s="30" t="str">
        <f t="shared" si="1621"/>
        <v>10.5524</v>
      </c>
      <c r="M6430" s="30">
        <f t="shared" si="1622"/>
        <v>119</v>
      </c>
      <c r="N6430" s="30" t="str">
        <f t="shared" si="1623"/>
        <v>10.5524</v>
      </c>
      <c r="O6430" s="30">
        <f t="shared" si="1624"/>
        <v>127</v>
      </c>
      <c r="P6430" s="30" t="str">
        <f t="shared" si="1625"/>
        <v>10.5524</v>
      </c>
      <c r="Q6430" s="30">
        <f t="shared" si="1626"/>
        <v>135</v>
      </c>
      <c r="R6430" s="36" t="str">
        <f t="shared" si="1627"/>
        <v>08-Aug-2017</v>
      </c>
      <c r="S6430" s="37">
        <f t="shared" si="1618"/>
        <v>10.5524</v>
      </c>
    </row>
    <row r="6431" spans="1:19" ht="26">
      <c r="A6431" s="30" t="s">
        <v>11643</v>
      </c>
      <c r="D6431" s="30" t="str">
        <f t="shared" si="1612"/>
        <v>140004</v>
      </c>
      <c r="E6431" s="30">
        <f t="shared" ref="E6431:E6494" si="1628">IF($D6431="","",LEN(D6431)+1)</f>
        <v>7</v>
      </c>
      <c r="F6431" s="30" t="str">
        <f t="shared" ref="F6431:F6494" si="1629">IF($D6431="",A6431,MID($A6431,E6431+1,SEARCH(";",$A6431,E6431+1)-E6431-1))</f>
        <v>INF903JA1559</v>
      </c>
      <c r="G6431" s="30">
        <f t="shared" ref="G6431:G6494" si="1630">IF($D6431="","",E6431+(LEN(F6431)+1))</f>
        <v>20</v>
      </c>
      <c r="H6431" s="30" t="str">
        <f t="shared" ref="H6431:H6494" si="1631">IF($D6431="","",MID($A6431,G6431+1,SEARCH(";",$A6431,G6431+1)-G6431-1))</f>
        <v>-</v>
      </c>
      <c r="I6431" s="30">
        <f t="shared" ref="I6431:I6494" si="1632">IF($D6431="","",G6431+LEN(H6431)+1)</f>
        <v>22</v>
      </c>
      <c r="J6431" s="35" t="str">
        <f t="shared" ref="J6431:J6494" si="1633">IF($D6431="","",MID($A6431,I6431+1,SEARCH(";",$A6431,I6431+1)-I6431-1))</f>
        <v>SUNDARAM MONEY FUND - UNCLAIMED AMOUNT PLAN - UNCLAIMED REDEMPTION MORE THAN THREE YEARS</v>
      </c>
      <c r="K6431" s="35">
        <f t="shared" ref="K6431:K6494" si="1634">IF($D6431="","",I6431+LEN(J6431)+1)</f>
        <v>111</v>
      </c>
      <c r="L6431" s="30" t="str">
        <f t="shared" ref="L6431:L6494" si="1635">IF($D6431="","",MID($A6431,K6431+1,SEARCH(";",$A6431,K6431+1)-K6431-1))</f>
        <v>10.0000</v>
      </c>
      <c r="M6431" s="30">
        <f t="shared" ref="M6431:M6494" si="1636">IF($D6431="","",K6431+LEN(L6431)+1)</f>
        <v>119</v>
      </c>
      <c r="N6431" s="30" t="str">
        <f t="shared" ref="N6431:N6494" si="1637">IF($D6431="","",MID($A6431,M6431+1,SEARCH(";",$A6431,M6431+1)-M6431-1))</f>
        <v>10.0000</v>
      </c>
      <c r="O6431" s="30">
        <f t="shared" ref="O6431:O6494" si="1638">IF($D6431="","",M6431+LEN(N6431)+1)</f>
        <v>127</v>
      </c>
      <c r="P6431" s="30" t="str">
        <f t="shared" ref="P6431:P6494" si="1639">IF($D6431="","",MID($A6431,O6431+1,SEARCH(";",$A6431,O6431+1)-O6431-1))</f>
        <v>10.0000</v>
      </c>
      <c r="Q6431" s="30">
        <f t="shared" ref="Q6431:Q6494" si="1640">IF($D6431="","",O6431+LEN(P6431)+1)</f>
        <v>135</v>
      </c>
      <c r="R6431" s="36" t="str">
        <f t="shared" ref="R6431:R6494" si="1641">IF($D6431="","",MID($A6431,Q6431+1,15))</f>
        <v>08-Aug-2017</v>
      </c>
      <c r="S6431" s="37">
        <f t="shared" ref="S6431:S6494" si="1642">IF(L6431="","",L6431+0)</f>
        <v>10</v>
      </c>
    </row>
    <row r="6432" spans="1:19">
      <c r="A6432" s="30" t="s">
        <v>97</v>
      </c>
      <c r="D6432" s="30" t="str">
        <f t="shared" si="1612"/>
        <v/>
      </c>
      <c r="E6432" s="30" t="str">
        <f t="shared" si="1628"/>
        <v/>
      </c>
      <c r="F6432" s="30" t="str">
        <f t="shared" si="1629"/>
        <v xml:space="preserve"> </v>
      </c>
      <c r="G6432" s="30" t="str">
        <f t="shared" si="1630"/>
        <v/>
      </c>
      <c r="H6432" s="30" t="str">
        <f t="shared" si="1631"/>
        <v/>
      </c>
      <c r="I6432" s="30" t="str">
        <f t="shared" si="1632"/>
        <v/>
      </c>
      <c r="J6432" s="35" t="str">
        <f t="shared" si="1633"/>
        <v/>
      </c>
      <c r="K6432" s="35" t="str">
        <f t="shared" si="1634"/>
        <v/>
      </c>
      <c r="L6432" s="30" t="str">
        <f t="shared" si="1635"/>
        <v/>
      </c>
      <c r="M6432" s="30" t="str">
        <f t="shared" si="1636"/>
        <v/>
      </c>
      <c r="N6432" s="30" t="str">
        <f t="shared" si="1637"/>
        <v/>
      </c>
      <c r="O6432" s="30" t="str">
        <f t="shared" si="1638"/>
        <v/>
      </c>
      <c r="P6432" s="30" t="str">
        <f t="shared" si="1639"/>
        <v/>
      </c>
      <c r="Q6432" s="30" t="str">
        <f t="shared" si="1640"/>
        <v/>
      </c>
      <c r="R6432" s="36" t="str">
        <f t="shared" si="1641"/>
        <v/>
      </c>
      <c r="S6432" s="37" t="str">
        <f t="shared" si="1642"/>
        <v/>
      </c>
    </row>
    <row r="6433" spans="1:19">
      <c r="A6433" s="30" t="s">
        <v>117</v>
      </c>
      <c r="D6433" s="30" t="str">
        <f t="shared" si="1612"/>
        <v/>
      </c>
      <c r="E6433" s="30" t="str">
        <f t="shared" si="1628"/>
        <v/>
      </c>
      <c r="F6433" s="30" t="str">
        <f t="shared" si="1629"/>
        <v>Tata Mutual Fund</v>
      </c>
      <c r="G6433" s="30" t="str">
        <f t="shared" si="1630"/>
        <v/>
      </c>
      <c r="H6433" s="30" t="str">
        <f t="shared" si="1631"/>
        <v/>
      </c>
      <c r="I6433" s="30" t="str">
        <f t="shared" si="1632"/>
        <v/>
      </c>
      <c r="J6433" s="35" t="str">
        <f t="shared" si="1633"/>
        <v/>
      </c>
      <c r="K6433" s="35" t="str">
        <f t="shared" si="1634"/>
        <v/>
      </c>
      <c r="L6433" s="30" t="str">
        <f t="shared" si="1635"/>
        <v/>
      </c>
      <c r="M6433" s="30" t="str">
        <f t="shared" si="1636"/>
        <v/>
      </c>
      <c r="N6433" s="30" t="str">
        <f t="shared" si="1637"/>
        <v/>
      </c>
      <c r="O6433" s="30" t="str">
        <f t="shared" si="1638"/>
        <v/>
      </c>
      <c r="P6433" s="30" t="str">
        <f t="shared" si="1639"/>
        <v/>
      </c>
      <c r="Q6433" s="30" t="str">
        <f t="shared" si="1640"/>
        <v/>
      </c>
      <c r="R6433" s="36" t="str">
        <f t="shared" si="1641"/>
        <v/>
      </c>
      <c r="S6433" s="37" t="str">
        <f t="shared" si="1642"/>
        <v/>
      </c>
    </row>
    <row r="6434" spans="1:19">
      <c r="A6434" s="30" t="s">
        <v>97</v>
      </c>
      <c r="D6434" s="30" t="str">
        <f t="shared" si="1612"/>
        <v/>
      </c>
      <c r="E6434" s="30" t="str">
        <f t="shared" si="1628"/>
        <v/>
      </c>
      <c r="F6434" s="30" t="str">
        <f t="shared" si="1629"/>
        <v xml:space="preserve"> </v>
      </c>
      <c r="G6434" s="30" t="str">
        <f t="shared" si="1630"/>
        <v/>
      </c>
      <c r="H6434" s="30" t="str">
        <f t="shared" si="1631"/>
        <v/>
      </c>
      <c r="I6434" s="30" t="str">
        <f t="shared" si="1632"/>
        <v/>
      </c>
      <c r="J6434" s="35" t="str">
        <f t="shared" si="1633"/>
        <v/>
      </c>
      <c r="K6434" s="35" t="str">
        <f t="shared" si="1634"/>
        <v/>
      </c>
      <c r="L6434" s="30" t="str">
        <f t="shared" si="1635"/>
        <v/>
      </c>
      <c r="M6434" s="30" t="str">
        <f t="shared" si="1636"/>
        <v/>
      </c>
      <c r="N6434" s="30" t="str">
        <f t="shared" si="1637"/>
        <v/>
      </c>
      <c r="O6434" s="30" t="str">
        <f t="shared" si="1638"/>
        <v/>
      </c>
      <c r="P6434" s="30" t="str">
        <f t="shared" si="1639"/>
        <v/>
      </c>
      <c r="Q6434" s="30" t="str">
        <f t="shared" si="1640"/>
        <v/>
      </c>
      <c r="R6434" s="36" t="str">
        <f t="shared" si="1641"/>
        <v/>
      </c>
      <c r="S6434" s="37" t="str">
        <f t="shared" si="1642"/>
        <v/>
      </c>
    </row>
    <row r="6435" spans="1:19">
      <c r="A6435" s="30" t="s">
        <v>11644</v>
      </c>
      <c r="D6435" s="30" t="str">
        <f t="shared" si="1612"/>
        <v>101847</v>
      </c>
      <c r="E6435" s="30">
        <f t="shared" si="1628"/>
        <v>7</v>
      </c>
      <c r="F6435" s="30" t="str">
        <f t="shared" si="1629"/>
        <v>INF277K01LQ7</v>
      </c>
      <c r="G6435" s="30">
        <f t="shared" si="1630"/>
        <v>20</v>
      </c>
      <c r="H6435" s="30" t="str">
        <f t="shared" si="1631"/>
        <v>-</v>
      </c>
      <c r="I6435" s="30">
        <f t="shared" si="1632"/>
        <v>22</v>
      </c>
      <c r="J6435" s="35" t="str">
        <f t="shared" si="1633"/>
        <v>Tata Liquid Fund-Regular Plan  -  Growth</v>
      </c>
      <c r="K6435" s="35">
        <f t="shared" si="1634"/>
        <v>63</v>
      </c>
      <c r="L6435" s="30" t="str">
        <f t="shared" si="1635"/>
        <v>3060.1756</v>
      </c>
      <c r="M6435" s="30">
        <f t="shared" si="1636"/>
        <v>73</v>
      </c>
      <c r="N6435" s="30" t="str">
        <f t="shared" si="1637"/>
        <v>3060.1756</v>
      </c>
      <c r="O6435" s="30">
        <f t="shared" si="1638"/>
        <v>83</v>
      </c>
      <c r="P6435" s="30" t="str">
        <f t="shared" si="1639"/>
        <v>3060.1756</v>
      </c>
      <c r="Q6435" s="30">
        <f t="shared" si="1640"/>
        <v>93</v>
      </c>
      <c r="R6435" s="36" t="str">
        <f t="shared" si="1641"/>
        <v>09-Aug-2017</v>
      </c>
      <c r="S6435" s="37">
        <f t="shared" si="1642"/>
        <v>3060.1756</v>
      </c>
    </row>
    <row r="6436" spans="1:19">
      <c r="A6436" s="30" t="s">
        <v>11645</v>
      </c>
      <c r="D6436" s="30" t="str">
        <f t="shared" si="1612"/>
        <v>119424</v>
      </c>
      <c r="E6436" s="30">
        <f t="shared" si="1628"/>
        <v>7</v>
      </c>
      <c r="F6436" s="30" t="str">
        <f t="shared" si="1629"/>
        <v>INF277K01PR6</v>
      </c>
      <c r="G6436" s="30">
        <f t="shared" si="1630"/>
        <v>20</v>
      </c>
      <c r="H6436" s="30" t="str">
        <f t="shared" si="1631"/>
        <v>-</v>
      </c>
      <c r="I6436" s="30">
        <f t="shared" si="1632"/>
        <v>22</v>
      </c>
      <c r="J6436" s="35" t="str">
        <f t="shared" si="1633"/>
        <v>Tata Liquid Fund- Direct Plan- Growth</v>
      </c>
      <c r="K6436" s="35">
        <f t="shared" si="1634"/>
        <v>60</v>
      </c>
      <c r="L6436" s="30" t="str">
        <f t="shared" si="1635"/>
        <v>3070.6369</v>
      </c>
      <c r="M6436" s="30">
        <f t="shared" si="1636"/>
        <v>70</v>
      </c>
      <c r="N6436" s="30" t="str">
        <f t="shared" si="1637"/>
        <v>3070.6369</v>
      </c>
      <c r="O6436" s="30">
        <f t="shared" si="1638"/>
        <v>80</v>
      </c>
      <c r="P6436" s="30" t="str">
        <f t="shared" si="1639"/>
        <v>3070.6369</v>
      </c>
      <c r="Q6436" s="30">
        <f t="shared" si="1640"/>
        <v>90</v>
      </c>
      <c r="R6436" s="36" t="str">
        <f t="shared" si="1641"/>
        <v>09-Aug-2017</v>
      </c>
      <c r="S6436" s="37">
        <f t="shared" si="1642"/>
        <v>3070.6369</v>
      </c>
    </row>
    <row r="6437" spans="1:19">
      <c r="A6437" s="30" t="s">
        <v>11646</v>
      </c>
      <c r="D6437" s="30" t="str">
        <f t="shared" si="1612"/>
        <v>119423</v>
      </c>
      <c r="E6437" s="30">
        <f t="shared" si="1628"/>
        <v>7</v>
      </c>
      <c r="F6437" s="30" t="str">
        <f t="shared" si="1629"/>
        <v>INF277K01PS4</v>
      </c>
      <c r="G6437" s="30">
        <f t="shared" si="1630"/>
        <v>20</v>
      </c>
      <c r="H6437" s="30" t="str">
        <f t="shared" si="1631"/>
        <v>INF277K01PT2</v>
      </c>
      <c r="I6437" s="30">
        <f t="shared" si="1632"/>
        <v>33</v>
      </c>
      <c r="J6437" s="35" t="str">
        <f t="shared" si="1633"/>
        <v>Tata Liquid Fund- Direct Plan- Monthly Dividend</v>
      </c>
      <c r="K6437" s="35">
        <f t="shared" si="1634"/>
        <v>81</v>
      </c>
      <c r="L6437" s="30" t="str">
        <f t="shared" si="1635"/>
        <v>1002.3216</v>
      </c>
      <c r="M6437" s="30">
        <f t="shared" si="1636"/>
        <v>91</v>
      </c>
      <c r="N6437" s="30" t="str">
        <f t="shared" si="1637"/>
        <v>1002.3216</v>
      </c>
      <c r="O6437" s="30">
        <f t="shared" si="1638"/>
        <v>101</v>
      </c>
      <c r="P6437" s="30" t="str">
        <f t="shared" si="1639"/>
        <v>1002.3216</v>
      </c>
      <c r="Q6437" s="30">
        <f t="shared" si="1640"/>
        <v>111</v>
      </c>
      <c r="R6437" s="36" t="str">
        <f t="shared" si="1641"/>
        <v>09-Aug-2017</v>
      </c>
      <c r="S6437" s="37">
        <f t="shared" si="1642"/>
        <v>1002.3216</v>
      </c>
    </row>
    <row r="6438" spans="1:19">
      <c r="A6438" s="30" t="s">
        <v>11647</v>
      </c>
      <c r="D6438" s="30" t="str">
        <f t="shared" si="1612"/>
        <v>119422</v>
      </c>
      <c r="E6438" s="30">
        <f t="shared" si="1628"/>
        <v>7</v>
      </c>
      <c r="F6438" s="30" t="str">
        <f t="shared" si="1629"/>
        <v>INF277K013C2</v>
      </c>
      <c r="G6438" s="30">
        <f t="shared" si="1630"/>
        <v>20</v>
      </c>
      <c r="H6438" s="30" t="str">
        <f t="shared" si="1631"/>
        <v>-</v>
      </c>
      <c r="I6438" s="30">
        <f t="shared" si="1632"/>
        <v>22</v>
      </c>
      <c r="J6438" s="35" t="str">
        <f t="shared" si="1633"/>
        <v>Tata Liquid Fund- Direct Plan- Weekly Dividend</v>
      </c>
      <c r="K6438" s="35">
        <f t="shared" si="1634"/>
        <v>69</v>
      </c>
      <c r="L6438" s="30" t="str">
        <f t="shared" si="1635"/>
        <v>1000.8594</v>
      </c>
      <c r="M6438" s="30">
        <f t="shared" si="1636"/>
        <v>79</v>
      </c>
      <c r="N6438" s="30" t="str">
        <f t="shared" si="1637"/>
        <v>1000.8594</v>
      </c>
      <c r="O6438" s="30">
        <f t="shared" si="1638"/>
        <v>89</v>
      </c>
      <c r="P6438" s="30" t="str">
        <f t="shared" si="1639"/>
        <v>1000.8594</v>
      </c>
      <c r="Q6438" s="30">
        <f t="shared" si="1640"/>
        <v>99</v>
      </c>
      <c r="R6438" s="36" t="str">
        <f t="shared" si="1641"/>
        <v>09-Aug-2017</v>
      </c>
      <c r="S6438" s="37">
        <f t="shared" si="1642"/>
        <v>1000.8594000000001</v>
      </c>
    </row>
    <row r="6439" spans="1:19">
      <c r="A6439" s="30" t="s">
        <v>11648</v>
      </c>
      <c r="D6439" s="30" t="str">
        <f t="shared" si="1612"/>
        <v>119421</v>
      </c>
      <c r="E6439" s="30">
        <f t="shared" si="1628"/>
        <v>7</v>
      </c>
      <c r="F6439" s="30" t="str">
        <f t="shared" si="1629"/>
        <v>INF277K011C6</v>
      </c>
      <c r="G6439" s="30">
        <f t="shared" si="1630"/>
        <v>20</v>
      </c>
      <c r="H6439" s="30" t="str">
        <f t="shared" si="1631"/>
        <v>-</v>
      </c>
      <c r="I6439" s="30">
        <f t="shared" si="1632"/>
        <v>22</v>
      </c>
      <c r="J6439" s="35" t="str">
        <f t="shared" si="1633"/>
        <v>Tata Liquid Fund- Direct Plan-Daily Dividend</v>
      </c>
      <c r="K6439" s="35">
        <f t="shared" si="1634"/>
        <v>67</v>
      </c>
      <c r="L6439" s="30" t="str">
        <f t="shared" si="1635"/>
        <v>1114.5200</v>
      </c>
      <c r="M6439" s="30">
        <f t="shared" si="1636"/>
        <v>77</v>
      </c>
      <c r="N6439" s="30" t="str">
        <f t="shared" si="1637"/>
        <v>1114.5200</v>
      </c>
      <c r="O6439" s="30">
        <f t="shared" si="1638"/>
        <v>87</v>
      </c>
      <c r="P6439" s="30" t="str">
        <f t="shared" si="1639"/>
        <v>1114.5200</v>
      </c>
      <c r="Q6439" s="30">
        <f t="shared" si="1640"/>
        <v>97</v>
      </c>
      <c r="R6439" s="36" t="str">
        <f t="shared" si="1641"/>
        <v>09-Aug-2017</v>
      </c>
      <c r="S6439" s="37">
        <f t="shared" si="1642"/>
        <v>1114.52</v>
      </c>
    </row>
    <row r="6440" spans="1:19">
      <c r="A6440" s="30" t="s">
        <v>11649</v>
      </c>
      <c r="D6440" s="30" t="str">
        <f t="shared" si="1612"/>
        <v>101987</v>
      </c>
      <c r="E6440" s="30">
        <f t="shared" si="1628"/>
        <v>7</v>
      </c>
      <c r="F6440" s="30" t="str">
        <f t="shared" si="1629"/>
        <v>INF277K01LR5</v>
      </c>
      <c r="G6440" s="30">
        <f t="shared" si="1630"/>
        <v>20</v>
      </c>
      <c r="H6440" s="30" t="str">
        <f t="shared" si="1631"/>
        <v>INF277K01LS3</v>
      </c>
      <c r="I6440" s="30">
        <f t="shared" si="1632"/>
        <v>33</v>
      </c>
      <c r="J6440" s="35" t="str">
        <f t="shared" si="1633"/>
        <v>Tata Liquid Fund Reglar Plan - Monthly Dividend</v>
      </c>
      <c r="K6440" s="35">
        <f t="shared" si="1634"/>
        <v>81</v>
      </c>
      <c r="L6440" s="30" t="str">
        <f t="shared" si="1635"/>
        <v>1002.3036</v>
      </c>
      <c r="M6440" s="30">
        <f t="shared" si="1636"/>
        <v>91</v>
      </c>
      <c r="N6440" s="30" t="str">
        <f t="shared" si="1637"/>
        <v>1002.3036</v>
      </c>
      <c r="O6440" s="30">
        <f t="shared" si="1638"/>
        <v>101</v>
      </c>
      <c r="P6440" s="30" t="str">
        <f t="shared" si="1639"/>
        <v>1002.3036</v>
      </c>
      <c r="Q6440" s="30">
        <f t="shared" si="1640"/>
        <v>111</v>
      </c>
      <c r="R6440" s="36" t="str">
        <f t="shared" si="1641"/>
        <v>09-Aug-2017</v>
      </c>
      <c r="S6440" s="37">
        <f t="shared" si="1642"/>
        <v>1002.3036</v>
      </c>
    </row>
    <row r="6441" spans="1:19">
      <c r="A6441" s="30" t="s">
        <v>11650</v>
      </c>
      <c r="D6441" s="30" t="str">
        <f t="shared" si="1612"/>
        <v>101986</v>
      </c>
      <c r="E6441" s="30">
        <f t="shared" si="1628"/>
        <v>7</v>
      </c>
      <c r="F6441" s="30" t="str">
        <f t="shared" si="1629"/>
        <v>INF277K014C0</v>
      </c>
      <c r="G6441" s="30">
        <f t="shared" si="1630"/>
        <v>20</v>
      </c>
      <c r="H6441" s="30" t="str">
        <f t="shared" si="1631"/>
        <v>-</v>
      </c>
      <c r="I6441" s="30">
        <f t="shared" si="1632"/>
        <v>22</v>
      </c>
      <c r="J6441" s="35" t="str">
        <f t="shared" si="1633"/>
        <v>Tata Liquid Fund-Regular Plan  -  Daily Dividend</v>
      </c>
      <c r="K6441" s="35">
        <f t="shared" si="1634"/>
        <v>71</v>
      </c>
      <c r="L6441" s="30" t="str">
        <f t="shared" si="1635"/>
        <v>1114.5200</v>
      </c>
      <c r="M6441" s="30">
        <f t="shared" si="1636"/>
        <v>81</v>
      </c>
      <c r="N6441" s="30" t="str">
        <f t="shared" si="1637"/>
        <v>1114.5200</v>
      </c>
      <c r="O6441" s="30">
        <f t="shared" si="1638"/>
        <v>91</v>
      </c>
      <c r="P6441" s="30" t="str">
        <f t="shared" si="1639"/>
        <v>1114.5200</v>
      </c>
      <c r="Q6441" s="30">
        <f t="shared" si="1640"/>
        <v>101</v>
      </c>
      <c r="R6441" s="36" t="str">
        <f t="shared" si="1641"/>
        <v>09-Aug-2017</v>
      </c>
      <c r="S6441" s="37">
        <f t="shared" si="1642"/>
        <v>1114.52</v>
      </c>
    </row>
    <row r="6442" spans="1:19">
      <c r="A6442" s="30" t="s">
        <v>11651</v>
      </c>
      <c r="D6442" s="30" t="str">
        <f t="shared" si="1612"/>
        <v>101861</v>
      </c>
      <c r="E6442" s="30">
        <f t="shared" si="1628"/>
        <v>7</v>
      </c>
      <c r="F6442" s="30" t="str">
        <f t="shared" si="1629"/>
        <v>INF277K016C5</v>
      </c>
      <c r="G6442" s="30">
        <f t="shared" si="1630"/>
        <v>20</v>
      </c>
      <c r="H6442" s="30" t="str">
        <f t="shared" si="1631"/>
        <v>-</v>
      </c>
      <c r="I6442" s="30">
        <f t="shared" si="1632"/>
        <v>22</v>
      </c>
      <c r="J6442" s="35" t="str">
        <f t="shared" si="1633"/>
        <v>Tata Liquid Fund-Regular Plan  - Weekly Dividend</v>
      </c>
      <c r="K6442" s="35">
        <f t="shared" si="1634"/>
        <v>71</v>
      </c>
      <c r="L6442" s="30" t="str">
        <f t="shared" si="1635"/>
        <v>1000.8582</v>
      </c>
      <c r="M6442" s="30">
        <f t="shared" si="1636"/>
        <v>81</v>
      </c>
      <c r="N6442" s="30" t="str">
        <f t="shared" si="1637"/>
        <v>1000.8582</v>
      </c>
      <c r="O6442" s="30">
        <f t="shared" si="1638"/>
        <v>91</v>
      </c>
      <c r="P6442" s="30" t="str">
        <f t="shared" si="1639"/>
        <v>1000.8582</v>
      </c>
      <c r="Q6442" s="30">
        <f t="shared" si="1640"/>
        <v>101</v>
      </c>
      <c r="R6442" s="36" t="str">
        <f t="shared" si="1641"/>
        <v>09-Aug-2017</v>
      </c>
      <c r="S6442" s="37">
        <f t="shared" si="1642"/>
        <v>1000.8582</v>
      </c>
    </row>
    <row r="6443" spans="1:19">
      <c r="A6443" s="30" t="s">
        <v>11652</v>
      </c>
      <c r="D6443" s="30" t="str">
        <f t="shared" si="1612"/>
        <v>101984</v>
      </c>
      <c r="E6443" s="30">
        <f t="shared" si="1628"/>
        <v>7</v>
      </c>
      <c r="F6443" s="30" t="str">
        <f t="shared" si="1629"/>
        <v>-</v>
      </c>
      <c r="G6443" s="30">
        <f t="shared" si="1630"/>
        <v>9</v>
      </c>
      <c r="H6443" s="30" t="str">
        <f t="shared" si="1631"/>
        <v>-</v>
      </c>
      <c r="I6443" s="30">
        <f t="shared" si="1632"/>
        <v>11</v>
      </c>
      <c r="J6443" s="35" t="str">
        <f t="shared" si="1633"/>
        <v>Tata Liquid High Investment Plan - Daily</v>
      </c>
      <c r="K6443" s="35">
        <f t="shared" si="1634"/>
        <v>52</v>
      </c>
      <c r="L6443" s="30" t="str">
        <f t="shared" si="1635"/>
        <v>1114.3379</v>
      </c>
      <c r="M6443" s="30">
        <f t="shared" si="1636"/>
        <v>62</v>
      </c>
      <c r="N6443" s="30" t="str">
        <f t="shared" si="1637"/>
        <v>1114.3379</v>
      </c>
      <c r="O6443" s="30">
        <f t="shared" si="1638"/>
        <v>72</v>
      </c>
      <c r="P6443" s="30" t="str">
        <f t="shared" si="1639"/>
        <v>1114.3379</v>
      </c>
      <c r="Q6443" s="30">
        <f t="shared" si="1640"/>
        <v>82</v>
      </c>
      <c r="R6443" s="36" t="str">
        <f t="shared" si="1641"/>
        <v>09-Aug-2017</v>
      </c>
      <c r="S6443" s="37">
        <f t="shared" si="1642"/>
        <v>1114.3379</v>
      </c>
    </row>
    <row r="6444" spans="1:19">
      <c r="A6444" s="30" t="s">
        <v>11653</v>
      </c>
      <c r="D6444" s="30" t="str">
        <f t="shared" si="1612"/>
        <v>101860</v>
      </c>
      <c r="E6444" s="30">
        <f t="shared" si="1628"/>
        <v>7</v>
      </c>
      <c r="F6444" s="30" t="str">
        <f t="shared" si="1629"/>
        <v>INF277K01LN4</v>
      </c>
      <c r="G6444" s="30">
        <f t="shared" si="1630"/>
        <v>20</v>
      </c>
      <c r="H6444" s="30" t="str">
        <f t="shared" si="1631"/>
        <v>-</v>
      </c>
      <c r="I6444" s="30">
        <f t="shared" si="1632"/>
        <v>22</v>
      </c>
      <c r="J6444" s="35" t="str">
        <f t="shared" si="1633"/>
        <v>Tata Liquid High Investment Plan - Growth</v>
      </c>
      <c r="K6444" s="35">
        <f t="shared" si="1634"/>
        <v>64</v>
      </c>
      <c r="L6444" s="30" t="str">
        <f t="shared" si="1635"/>
        <v>2675.1821</v>
      </c>
      <c r="M6444" s="30">
        <f t="shared" si="1636"/>
        <v>74</v>
      </c>
      <c r="N6444" s="30" t="str">
        <f t="shared" si="1637"/>
        <v>2675.1821</v>
      </c>
      <c r="O6444" s="30">
        <f t="shared" si="1638"/>
        <v>84</v>
      </c>
      <c r="P6444" s="30" t="str">
        <f t="shared" si="1639"/>
        <v>2675.1821</v>
      </c>
      <c r="Q6444" s="30">
        <f t="shared" si="1640"/>
        <v>94</v>
      </c>
      <c r="R6444" s="36" t="str">
        <f t="shared" si="1641"/>
        <v>09-Aug-2017</v>
      </c>
      <c r="S6444" s="37">
        <f t="shared" si="1642"/>
        <v>2675.1821</v>
      </c>
    </row>
    <row r="6445" spans="1:19">
      <c r="A6445" s="30" t="s">
        <v>6343</v>
      </c>
      <c r="D6445" s="30" t="str">
        <f t="shared" si="1612"/>
        <v>101985</v>
      </c>
      <c r="E6445" s="30">
        <f t="shared" si="1628"/>
        <v>7</v>
      </c>
      <c r="F6445" s="30" t="str">
        <f t="shared" si="1629"/>
        <v>INF277K01LO2</v>
      </c>
      <c r="G6445" s="30">
        <f t="shared" si="1630"/>
        <v>20</v>
      </c>
      <c r="H6445" s="30" t="str">
        <f t="shared" si="1631"/>
        <v>INF277K01LP9</v>
      </c>
      <c r="I6445" s="30">
        <f t="shared" si="1632"/>
        <v>33</v>
      </c>
      <c r="J6445" s="35" t="str">
        <f t="shared" si="1633"/>
        <v>Tata Liquid High Investment Plan - Monthly</v>
      </c>
      <c r="K6445" s="35">
        <f t="shared" si="1634"/>
        <v>76</v>
      </c>
      <c r="L6445" s="30" t="str">
        <f t="shared" si="1635"/>
        <v>0.0000</v>
      </c>
      <c r="M6445" s="30">
        <f t="shared" si="1636"/>
        <v>83</v>
      </c>
      <c r="N6445" s="30" t="str">
        <f t="shared" si="1637"/>
        <v>0.0000</v>
      </c>
      <c r="O6445" s="30">
        <f t="shared" si="1638"/>
        <v>90</v>
      </c>
      <c r="P6445" s="30" t="str">
        <f t="shared" si="1639"/>
        <v>0.0000</v>
      </c>
      <c r="Q6445" s="30">
        <f t="shared" si="1640"/>
        <v>97</v>
      </c>
      <c r="R6445" s="36" t="str">
        <f t="shared" si="1641"/>
        <v>01-Apr-2017</v>
      </c>
      <c r="S6445" s="37">
        <f t="shared" si="1642"/>
        <v>0</v>
      </c>
    </row>
    <row r="6446" spans="1:19">
      <c r="A6446" s="30" t="s">
        <v>6467</v>
      </c>
      <c r="D6446" s="30" t="str">
        <f t="shared" si="1612"/>
        <v>101859</v>
      </c>
      <c r="E6446" s="30">
        <f t="shared" si="1628"/>
        <v>7</v>
      </c>
      <c r="F6446" s="30" t="str">
        <f t="shared" si="1629"/>
        <v>-</v>
      </c>
      <c r="G6446" s="30">
        <f t="shared" si="1630"/>
        <v>9</v>
      </c>
      <c r="H6446" s="30" t="str">
        <f t="shared" si="1631"/>
        <v>-</v>
      </c>
      <c r="I6446" s="30">
        <f t="shared" si="1632"/>
        <v>11</v>
      </c>
      <c r="J6446" s="35" t="str">
        <f t="shared" si="1633"/>
        <v>Tata Liquid High Investment Plan - Weekly</v>
      </c>
      <c r="K6446" s="35">
        <f t="shared" si="1634"/>
        <v>53</v>
      </c>
      <c r="L6446" s="30" t="str">
        <f t="shared" si="1635"/>
        <v>1147.6530</v>
      </c>
      <c r="M6446" s="30">
        <f t="shared" si="1636"/>
        <v>63</v>
      </c>
      <c r="N6446" s="30" t="str">
        <f t="shared" si="1637"/>
        <v>1147.6530</v>
      </c>
      <c r="O6446" s="30">
        <f t="shared" si="1638"/>
        <v>73</v>
      </c>
      <c r="P6446" s="30" t="str">
        <f t="shared" si="1639"/>
        <v>1147.6530</v>
      </c>
      <c r="Q6446" s="30">
        <f t="shared" si="1640"/>
        <v>83</v>
      </c>
      <c r="R6446" s="36" t="str">
        <f t="shared" si="1641"/>
        <v>24-Jul-2017</v>
      </c>
      <c r="S6446" s="37">
        <f t="shared" si="1642"/>
        <v>1147.653</v>
      </c>
    </row>
    <row r="6447" spans="1:19">
      <c r="A6447" s="30" t="s">
        <v>11654</v>
      </c>
      <c r="D6447" s="30" t="str">
        <f t="shared" si="1612"/>
        <v>101982</v>
      </c>
      <c r="E6447" s="30">
        <f t="shared" si="1628"/>
        <v>7</v>
      </c>
      <c r="F6447" s="30" t="str">
        <f t="shared" si="1629"/>
        <v>-</v>
      </c>
      <c r="G6447" s="30">
        <f t="shared" si="1630"/>
        <v>9</v>
      </c>
      <c r="H6447" s="30" t="str">
        <f t="shared" si="1631"/>
        <v>-</v>
      </c>
      <c r="I6447" s="30">
        <f t="shared" si="1632"/>
        <v>11</v>
      </c>
      <c r="J6447" s="35" t="str">
        <f t="shared" si="1633"/>
        <v>Tata Liquid Retail Investment PLan - Daily</v>
      </c>
      <c r="K6447" s="35">
        <f t="shared" si="1634"/>
        <v>54</v>
      </c>
      <c r="L6447" s="30" t="str">
        <f t="shared" si="1635"/>
        <v>1116.8143</v>
      </c>
      <c r="M6447" s="30">
        <f t="shared" si="1636"/>
        <v>64</v>
      </c>
      <c r="N6447" s="30" t="str">
        <f t="shared" si="1637"/>
        <v>1116.8143</v>
      </c>
      <c r="O6447" s="30">
        <f t="shared" si="1638"/>
        <v>74</v>
      </c>
      <c r="P6447" s="30" t="str">
        <f t="shared" si="1639"/>
        <v>1116.8143</v>
      </c>
      <c r="Q6447" s="30">
        <f t="shared" si="1640"/>
        <v>84</v>
      </c>
      <c r="R6447" s="36" t="str">
        <f t="shared" si="1641"/>
        <v>09-Aug-2017</v>
      </c>
      <c r="S6447" s="37">
        <f t="shared" si="1642"/>
        <v>1116.8143</v>
      </c>
    </row>
    <row r="6448" spans="1:19">
      <c r="A6448" s="30" t="s">
        <v>11655</v>
      </c>
      <c r="D6448" s="30" t="str">
        <f t="shared" si="1612"/>
        <v>101983</v>
      </c>
      <c r="E6448" s="30">
        <f t="shared" si="1628"/>
        <v>7</v>
      </c>
      <c r="F6448" s="30" t="str">
        <f t="shared" si="1629"/>
        <v>-</v>
      </c>
      <c r="G6448" s="30">
        <f t="shared" si="1630"/>
        <v>9</v>
      </c>
      <c r="H6448" s="30" t="str">
        <f t="shared" si="1631"/>
        <v>-</v>
      </c>
      <c r="I6448" s="30">
        <f t="shared" si="1632"/>
        <v>11</v>
      </c>
      <c r="J6448" s="35" t="str">
        <f t="shared" si="1633"/>
        <v>Tata Liquid Retail Investment Plan - Fortnightly</v>
      </c>
      <c r="K6448" s="35">
        <f t="shared" si="1634"/>
        <v>60</v>
      </c>
      <c r="L6448" s="30" t="str">
        <f t="shared" si="1635"/>
        <v>1147.3101</v>
      </c>
      <c r="M6448" s="30">
        <f t="shared" si="1636"/>
        <v>70</v>
      </c>
      <c r="N6448" s="30" t="str">
        <f t="shared" si="1637"/>
        <v>1147.3101</v>
      </c>
      <c r="O6448" s="30">
        <f t="shared" si="1638"/>
        <v>80</v>
      </c>
      <c r="P6448" s="30" t="str">
        <f t="shared" si="1639"/>
        <v>1147.3101</v>
      </c>
      <c r="Q6448" s="30">
        <f t="shared" si="1640"/>
        <v>90</v>
      </c>
      <c r="R6448" s="36" t="str">
        <f t="shared" si="1641"/>
        <v>09-Aug-2017</v>
      </c>
      <c r="S6448" s="37">
        <f t="shared" si="1642"/>
        <v>1147.3100999999999</v>
      </c>
    </row>
    <row r="6449" spans="1:19">
      <c r="A6449" s="30" t="s">
        <v>11656</v>
      </c>
      <c r="D6449" s="30" t="str">
        <f t="shared" si="1612"/>
        <v>101858</v>
      </c>
      <c r="E6449" s="30">
        <f t="shared" si="1628"/>
        <v>7</v>
      </c>
      <c r="F6449" s="30" t="str">
        <f t="shared" si="1629"/>
        <v>INF277K01LM6</v>
      </c>
      <c r="G6449" s="30">
        <f t="shared" si="1630"/>
        <v>20</v>
      </c>
      <c r="H6449" s="30" t="str">
        <f t="shared" si="1631"/>
        <v>-</v>
      </c>
      <c r="I6449" s="30">
        <f t="shared" si="1632"/>
        <v>22</v>
      </c>
      <c r="J6449" s="35" t="str">
        <f t="shared" si="1633"/>
        <v>Tata Liquid Retail Investment Plan - Growth</v>
      </c>
      <c r="K6449" s="35">
        <f t="shared" si="1634"/>
        <v>66</v>
      </c>
      <c r="L6449" s="30" t="str">
        <f t="shared" si="1635"/>
        <v>3628.1322</v>
      </c>
      <c r="M6449" s="30">
        <f t="shared" si="1636"/>
        <v>76</v>
      </c>
      <c r="N6449" s="30" t="str">
        <f t="shared" si="1637"/>
        <v>3628.1322</v>
      </c>
      <c r="O6449" s="30">
        <f t="shared" si="1638"/>
        <v>86</v>
      </c>
      <c r="P6449" s="30" t="str">
        <f t="shared" si="1639"/>
        <v>3628.1322</v>
      </c>
      <c r="Q6449" s="30">
        <f t="shared" si="1640"/>
        <v>96</v>
      </c>
      <c r="R6449" s="36" t="str">
        <f t="shared" si="1641"/>
        <v>09-Aug-2017</v>
      </c>
      <c r="S6449" s="37">
        <f t="shared" si="1642"/>
        <v>3628.1322</v>
      </c>
    </row>
    <row r="6450" spans="1:19">
      <c r="A6450" s="30" t="s">
        <v>97</v>
      </c>
      <c r="D6450" s="30" t="str">
        <f t="shared" si="1612"/>
        <v/>
      </c>
      <c r="E6450" s="30" t="str">
        <f t="shared" si="1628"/>
        <v/>
      </c>
      <c r="F6450" s="30" t="str">
        <f t="shared" si="1629"/>
        <v xml:space="preserve"> </v>
      </c>
      <c r="G6450" s="30" t="str">
        <f t="shared" si="1630"/>
        <v/>
      </c>
      <c r="H6450" s="30" t="str">
        <f t="shared" si="1631"/>
        <v/>
      </c>
      <c r="I6450" s="30" t="str">
        <f t="shared" si="1632"/>
        <v/>
      </c>
      <c r="J6450" s="35" t="str">
        <f t="shared" si="1633"/>
        <v/>
      </c>
      <c r="K6450" s="35" t="str">
        <f t="shared" si="1634"/>
        <v/>
      </c>
      <c r="L6450" s="30" t="str">
        <f t="shared" si="1635"/>
        <v/>
      </c>
      <c r="M6450" s="30" t="str">
        <f t="shared" si="1636"/>
        <v/>
      </c>
      <c r="N6450" s="30" t="str">
        <f t="shared" si="1637"/>
        <v/>
      </c>
      <c r="O6450" s="30" t="str">
        <f t="shared" si="1638"/>
        <v/>
      </c>
      <c r="P6450" s="30" t="str">
        <f t="shared" si="1639"/>
        <v/>
      </c>
      <c r="Q6450" s="30" t="str">
        <f t="shared" si="1640"/>
        <v/>
      </c>
      <c r="R6450" s="36" t="str">
        <f t="shared" si="1641"/>
        <v/>
      </c>
      <c r="S6450" s="37" t="str">
        <f t="shared" si="1642"/>
        <v/>
      </c>
    </row>
    <row r="6451" spans="1:19">
      <c r="A6451" s="30" t="s">
        <v>135</v>
      </c>
      <c r="D6451" s="30" t="str">
        <f t="shared" si="1612"/>
        <v/>
      </c>
      <c r="E6451" s="30" t="str">
        <f t="shared" si="1628"/>
        <v/>
      </c>
      <c r="F6451" s="30" t="str">
        <f t="shared" si="1629"/>
        <v>Taurus Mutual Fund</v>
      </c>
      <c r="G6451" s="30" t="str">
        <f t="shared" si="1630"/>
        <v/>
      </c>
      <c r="H6451" s="30" t="str">
        <f t="shared" si="1631"/>
        <v/>
      </c>
      <c r="I6451" s="30" t="str">
        <f t="shared" si="1632"/>
        <v/>
      </c>
      <c r="J6451" s="35" t="str">
        <f t="shared" si="1633"/>
        <v/>
      </c>
      <c r="K6451" s="35" t="str">
        <f t="shared" si="1634"/>
        <v/>
      </c>
      <c r="L6451" s="30" t="str">
        <f t="shared" si="1635"/>
        <v/>
      </c>
      <c r="M6451" s="30" t="str">
        <f t="shared" si="1636"/>
        <v/>
      </c>
      <c r="N6451" s="30" t="str">
        <f t="shared" si="1637"/>
        <v/>
      </c>
      <c r="O6451" s="30" t="str">
        <f t="shared" si="1638"/>
        <v/>
      </c>
      <c r="P6451" s="30" t="str">
        <f t="shared" si="1639"/>
        <v/>
      </c>
      <c r="Q6451" s="30" t="str">
        <f t="shared" si="1640"/>
        <v/>
      </c>
      <c r="R6451" s="36" t="str">
        <f t="shared" si="1641"/>
        <v/>
      </c>
      <c r="S6451" s="37" t="str">
        <f t="shared" si="1642"/>
        <v/>
      </c>
    </row>
    <row r="6452" spans="1:19">
      <c r="A6452" s="30" t="s">
        <v>97</v>
      </c>
      <c r="D6452" s="30" t="str">
        <f t="shared" si="1612"/>
        <v/>
      </c>
      <c r="E6452" s="30" t="str">
        <f t="shared" si="1628"/>
        <v/>
      </c>
      <c r="F6452" s="30" t="str">
        <f t="shared" si="1629"/>
        <v xml:space="preserve"> </v>
      </c>
      <c r="G6452" s="30" t="str">
        <f t="shared" si="1630"/>
        <v/>
      </c>
      <c r="H6452" s="30" t="str">
        <f t="shared" si="1631"/>
        <v/>
      </c>
      <c r="I6452" s="30" t="str">
        <f t="shared" si="1632"/>
        <v/>
      </c>
      <c r="J6452" s="35" t="str">
        <f t="shared" si="1633"/>
        <v/>
      </c>
      <c r="K6452" s="35" t="str">
        <f t="shared" si="1634"/>
        <v/>
      </c>
      <c r="L6452" s="30" t="str">
        <f t="shared" si="1635"/>
        <v/>
      </c>
      <c r="M6452" s="30" t="str">
        <f t="shared" si="1636"/>
        <v/>
      </c>
      <c r="N6452" s="30" t="str">
        <f t="shared" si="1637"/>
        <v/>
      </c>
      <c r="O6452" s="30" t="str">
        <f t="shared" si="1638"/>
        <v/>
      </c>
      <c r="P6452" s="30" t="str">
        <f t="shared" si="1639"/>
        <v/>
      </c>
      <c r="Q6452" s="30" t="str">
        <f t="shared" si="1640"/>
        <v/>
      </c>
      <c r="R6452" s="36" t="str">
        <f t="shared" si="1641"/>
        <v/>
      </c>
      <c r="S6452" s="37" t="str">
        <f t="shared" si="1642"/>
        <v/>
      </c>
    </row>
    <row r="6453" spans="1:19">
      <c r="A6453" s="30" t="s">
        <v>6289</v>
      </c>
      <c r="D6453" s="30" t="str">
        <f t="shared" si="1612"/>
        <v>140079</v>
      </c>
      <c r="E6453" s="30">
        <f t="shared" si="1628"/>
        <v>7</v>
      </c>
      <c r="F6453" s="30" t="str">
        <f t="shared" si="1629"/>
        <v>NOTAPP</v>
      </c>
      <c r="G6453" s="30">
        <f t="shared" si="1630"/>
        <v>14</v>
      </c>
      <c r="H6453" s="30" t="str">
        <f t="shared" si="1631"/>
        <v>-</v>
      </c>
      <c r="I6453" s="30">
        <f t="shared" si="1632"/>
        <v>16</v>
      </c>
      <c r="J6453" s="35" t="str">
        <f t="shared" si="1633"/>
        <v>Taurus Liquid Fund - Unclaimed Redemption &amp; Dividend Plan</v>
      </c>
      <c r="K6453" s="35">
        <f t="shared" si="1634"/>
        <v>74</v>
      </c>
      <c r="L6453" s="30" t="str">
        <f t="shared" si="1635"/>
        <v>1002.0196</v>
      </c>
      <c r="M6453" s="30">
        <f t="shared" si="1636"/>
        <v>84</v>
      </c>
      <c r="N6453" s="30" t="str">
        <f t="shared" si="1637"/>
        <v>1002.0196</v>
      </c>
      <c r="O6453" s="30">
        <f t="shared" si="1638"/>
        <v>94</v>
      </c>
      <c r="P6453" s="30" t="str">
        <f t="shared" si="1639"/>
        <v>1002.0196</v>
      </c>
      <c r="Q6453" s="30">
        <f t="shared" si="1640"/>
        <v>104</v>
      </c>
      <c r="R6453" s="36" t="str">
        <f t="shared" si="1641"/>
        <v>21-Feb-2017</v>
      </c>
      <c r="S6453" s="37">
        <f t="shared" si="1642"/>
        <v>1002.0196</v>
      </c>
    </row>
    <row r="6454" spans="1:19">
      <c r="A6454" s="30" t="s">
        <v>11657</v>
      </c>
      <c r="D6454" s="30" t="str">
        <f t="shared" si="1612"/>
        <v>111760</v>
      </c>
      <c r="E6454" s="30">
        <f t="shared" si="1628"/>
        <v>7</v>
      </c>
      <c r="F6454" s="30" t="str">
        <f t="shared" si="1629"/>
        <v>INF044D01500</v>
      </c>
      <c r="G6454" s="30">
        <f t="shared" si="1630"/>
        <v>20</v>
      </c>
      <c r="H6454" s="30" t="str">
        <f t="shared" si="1631"/>
        <v>-</v>
      </c>
      <c r="I6454" s="30">
        <f t="shared" si="1632"/>
        <v>22</v>
      </c>
      <c r="J6454" s="35" t="str">
        <f t="shared" si="1633"/>
        <v>Taurus Liquid Fund Insti Growth</v>
      </c>
      <c r="K6454" s="35">
        <f t="shared" si="1634"/>
        <v>54</v>
      </c>
      <c r="L6454" s="30" t="str">
        <f t="shared" si="1635"/>
        <v>1725.4556</v>
      </c>
      <c r="M6454" s="30">
        <f t="shared" si="1636"/>
        <v>64</v>
      </c>
      <c r="N6454" s="30" t="str">
        <f t="shared" si="1637"/>
        <v>1725.4556</v>
      </c>
      <c r="O6454" s="30">
        <f t="shared" si="1638"/>
        <v>74</v>
      </c>
      <c r="P6454" s="30" t="str">
        <f t="shared" si="1639"/>
        <v>1725.4556</v>
      </c>
      <c r="Q6454" s="30">
        <f t="shared" si="1640"/>
        <v>84</v>
      </c>
      <c r="R6454" s="36" t="str">
        <f t="shared" si="1641"/>
        <v>09-Aug-2017</v>
      </c>
      <c r="S6454" s="37">
        <f t="shared" si="1642"/>
        <v>1725.4556</v>
      </c>
    </row>
    <row r="6455" spans="1:19">
      <c r="A6455" s="30" t="s">
        <v>11658</v>
      </c>
      <c r="D6455" s="30" t="str">
        <f t="shared" si="1612"/>
        <v>111915</v>
      </c>
      <c r="E6455" s="30">
        <f t="shared" si="1628"/>
        <v>7</v>
      </c>
      <c r="F6455" s="30" t="str">
        <f t="shared" si="1629"/>
        <v>INF044D01534</v>
      </c>
      <c r="G6455" s="30">
        <f t="shared" si="1630"/>
        <v>20</v>
      </c>
      <c r="H6455" s="30" t="str">
        <f t="shared" si="1631"/>
        <v>-</v>
      </c>
      <c r="I6455" s="30">
        <f t="shared" si="1632"/>
        <v>22</v>
      </c>
      <c r="J6455" s="35" t="str">
        <f t="shared" si="1633"/>
        <v>Taurus Liquid Fund S I Growth Plan</v>
      </c>
      <c r="K6455" s="35">
        <f t="shared" si="1634"/>
        <v>57</v>
      </c>
      <c r="L6455" s="30" t="str">
        <f t="shared" si="1635"/>
        <v>1701.1315</v>
      </c>
      <c r="M6455" s="30">
        <f t="shared" si="1636"/>
        <v>67</v>
      </c>
      <c r="N6455" s="30" t="str">
        <f t="shared" si="1637"/>
        <v>1701.1315</v>
      </c>
      <c r="O6455" s="30">
        <f t="shared" si="1638"/>
        <v>77</v>
      </c>
      <c r="P6455" s="30" t="str">
        <f t="shared" si="1639"/>
        <v>1701.1315</v>
      </c>
      <c r="Q6455" s="30">
        <f t="shared" si="1640"/>
        <v>87</v>
      </c>
      <c r="R6455" s="36" t="str">
        <f t="shared" si="1641"/>
        <v>09-Aug-2017</v>
      </c>
      <c r="S6455" s="37">
        <f t="shared" si="1642"/>
        <v>1701.1315</v>
      </c>
    </row>
    <row r="6456" spans="1:19">
      <c r="A6456" s="30" t="s">
        <v>11659</v>
      </c>
      <c r="D6456" s="30" t="str">
        <f t="shared" si="1612"/>
        <v>113248</v>
      </c>
      <c r="E6456" s="30">
        <f t="shared" si="1628"/>
        <v>7</v>
      </c>
      <c r="F6456" s="30" t="str">
        <f t="shared" si="1629"/>
        <v>-</v>
      </c>
      <c r="G6456" s="30">
        <f t="shared" si="1630"/>
        <v>9</v>
      </c>
      <c r="H6456" s="30" t="str">
        <f t="shared" si="1631"/>
        <v>INF044D01526</v>
      </c>
      <c r="I6456" s="30">
        <f t="shared" si="1632"/>
        <v>22</v>
      </c>
      <c r="J6456" s="35" t="str">
        <f t="shared" si="1633"/>
        <v>Taurus Liquid Fund S I Weekly DIV</v>
      </c>
      <c r="K6456" s="35">
        <f t="shared" si="1634"/>
        <v>56</v>
      </c>
      <c r="L6456" s="30" t="str">
        <f t="shared" si="1635"/>
        <v>974.6101</v>
      </c>
      <c r="M6456" s="30">
        <f t="shared" si="1636"/>
        <v>65</v>
      </c>
      <c r="N6456" s="30" t="str">
        <f t="shared" si="1637"/>
        <v>974.6101</v>
      </c>
      <c r="O6456" s="30">
        <f t="shared" si="1638"/>
        <v>74</v>
      </c>
      <c r="P6456" s="30" t="str">
        <f t="shared" si="1639"/>
        <v>974.6101</v>
      </c>
      <c r="Q6456" s="30">
        <f t="shared" si="1640"/>
        <v>83</v>
      </c>
      <c r="R6456" s="36" t="str">
        <f t="shared" si="1641"/>
        <v>09-Aug-2017</v>
      </c>
      <c r="S6456" s="37">
        <f t="shared" si="1642"/>
        <v>974.61009999999999</v>
      </c>
    </row>
    <row r="6457" spans="1:19">
      <c r="A6457" s="30" t="s">
        <v>11660</v>
      </c>
      <c r="D6457" s="30" t="str">
        <f t="shared" si="1612"/>
        <v>111703</v>
      </c>
      <c r="E6457" s="30">
        <f t="shared" si="1628"/>
        <v>7</v>
      </c>
      <c r="F6457" s="30" t="str">
        <f t="shared" si="1629"/>
        <v>-</v>
      </c>
      <c r="G6457" s="30">
        <f t="shared" si="1630"/>
        <v>9</v>
      </c>
      <c r="H6457" s="30" t="str">
        <f t="shared" si="1631"/>
        <v>INF044D01518</v>
      </c>
      <c r="I6457" s="30">
        <f t="shared" si="1632"/>
        <v>22</v>
      </c>
      <c r="J6457" s="35" t="str">
        <f t="shared" si="1633"/>
        <v>Taurus Liquid Fund Super Insti Daily Div</v>
      </c>
      <c r="K6457" s="35">
        <f t="shared" si="1634"/>
        <v>63</v>
      </c>
      <c r="L6457" s="30" t="str">
        <f t="shared" si="1635"/>
        <v>974.2394</v>
      </c>
      <c r="M6457" s="30">
        <f t="shared" si="1636"/>
        <v>72</v>
      </c>
      <c r="N6457" s="30" t="str">
        <f t="shared" si="1637"/>
        <v>974.2394</v>
      </c>
      <c r="O6457" s="30">
        <f t="shared" si="1638"/>
        <v>81</v>
      </c>
      <c r="P6457" s="30" t="str">
        <f t="shared" si="1639"/>
        <v>974.2394</v>
      </c>
      <c r="Q6457" s="30">
        <f t="shared" si="1640"/>
        <v>90</v>
      </c>
      <c r="R6457" s="36" t="str">
        <f t="shared" si="1641"/>
        <v>09-Aug-2017</v>
      </c>
      <c r="S6457" s="37">
        <f t="shared" si="1642"/>
        <v>974.23940000000005</v>
      </c>
    </row>
    <row r="6458" spans="1:19">
      <c r="A6458" s="30" t="s">
        <v>11661</v>
      </c>
      <c r="D6458" s="30" t="str">
        <f t="shared" si="1612"/>
        <v>118891</v>
      </c>
      <c r="E6458" s="30">
        <f t="shared" si="1628"/>
        <v>7</v>
      </c>
      <c r="F6458" s="30" t="str">
        <f t="shared" si="1629"/>
        <v>-</v>
      </c>
      <c r="G6458" s="30">
        <f t="shared" si="1630"/>
        <v>9</v>
      </c>
      <c r="H6458" s="30" t="str">
        <f t="shared" si="1631"/>
        <v>INF044D01DI0</v>
      </c>
      <c r="I6458" s="30">
        <f t="shared" si="1632"/>
        <v>22</v>
      </c>
      <c r="J6458" s="35" t="str">
        <f t="shared" si="1633"/>
        <v>Taurus Liquid Fund-Direct Plan-Super Insti Daily Div</v>
      </c>
      <c r="K6458" s="35">
        <f t="shared" si="1634"/>
        <v>75</v>
      </c>
      <c r="L6458" s="30" t="str">
        <f t="shared" si="1635"/>
        <v>974.5939</v>
      </c>
      <c r="M6458" s="30">
        <f t="shared" si="1636"/>
        <v>84</v>
      </c>
      <c r="N6458" s="30" t="str">
        <f t="shared" si="1637"/>
        <v>974.5939</v>
      </c>
      <c r="O6458" s="30">
        <f t="shared" si="1638"/>
        <v>93</v>
      </c>
      <c r="P6458" s="30" t="str">
        <f t="shared" si="1639"/>
        <v>974.5939</v>
      </c>
      <c r="Q6458" s="30">
        <f t="shared" si="1640"/>
        <v>102</v>
      </c>
      <c r="R6458" s="36" t="str">
        <f t="shared" si="1641"/>
        <v>09-Aug-2017</v>
      </c>
      <c r="S6458" s="37">
        <f t="shared" si="1642"/>
        <v>974.59389999999996</v>
      </c>
    </row>
    <row r="6459" spans="1:19">
      <c r="A6459" s="30" t="s">
        <v>11662</v>
      </c>
      <c r="D6459" s="30" t="str">
        <f t="shared" si="1612"/>
        <v>118893</v>
      </c>
      <c r="E6459" s="30">
        <f t="shared" si="1628"/>
        <v>7</v>
      </c>
      <c r="F6459" s="30" t="str">
        <f t="shared" si="1629"/>
        <v>INF044D01DK6</v>
      </c>
      <c r="G6459" s="30">
        <f t="shared" si="1630"/>
        <v>20</v>
      </c>
      <c r="H6459" s="30" t="str">
        <f t="shared" si="1631"/>
        <v>-</v>
      </c>
      <c r="I6459" s="30">
        <f t="shared" si="1632"/>
        <v>22</v>
      </c>
      <c r="J6459" s="35" t="str">
        <f t="shared" si="1633"/>
        <v>Taurus Liquid Fund-Direct Plan-Super Insti Growth Option</v>
      </c>
      <c r="K6459" s="35">
        <f t="shared" si="1634"/>
        <v>79</v>
      </c>
      <c r="L6459" s="30" t="str">
        <f t="shared" si="1635"/>
        <v>1706.1336</v>
      </c>
      <c r="M6459" s="30">
        <f t="shared" si="1636"/>
        <v>89</v>
      </c>
      <c r="N6459" s="30" t="str">
        <f t="shared" si="1637"/>
        <v>1706.1336</v>
      </c>
      <c r="O6459" s="30">
        <f t="shared" si="1638"/>
        <v>99</v>
      </c>
      <c r="P6459" s="30" t="str">
        <f t="shared" si="1639"/>
        <v>1706.1336</v>
      </c>
      <c r="Q6459" s="30">
        <f t="shared" si="1640"/>
        <v>109</v>
      </c>
      <c r="R6459" s="36" t="str">
        <f t="shared" si="1641"/>
        <v>09-Aug-2017</v>
      </c>
      <c r="S6459" s="37">
        <f t="shared" si="1642"/>
        <v>1706.1335999999999</v>
      </c>
    </row>
    <row r="6460" spans="1:19">
      <c r="A6460" s="30" t="s">
        <v>11663</v>
      </c>
      <c r="D6460" s="30" t="str">
        <f t="shared" si="1612"/>
        <v>118892</v>
      </c>
      <c r="E6460" s="30">
        <f t="shared" si="1628"/>
        <v>7</v>
      </c>
      <c r="F6460" s="30" t="str">
        <f t="shared" si="1629"/>
        <v>-</v>
      </c>
      <c r="G6460" s="30">
        <f t="shared" si="1630"/>
        <v>9</v>
      </c>
      <c r="H6460" s="30" t="str">
        <f t="shared" si="1631"/>
        <v>INF044D01DJ8</v>
      </c>
      <c r="I6460" s="30">
        <f t="shared" si="1632"/>
        <v>22</v>
      </c>
      <c r="J6460" s="35" t="str">
        <f t="shared" si="1633"/>
        <v>Taurus Liquid Fund-Direct Plan-Super Insti Weekly Div</v>
      </c>
      <c r="K6460" s="35">
        <f t="shared" si="1634"/>
        <v>76</v>
      </c>
      <c r="L6460" s="30" t="str">
        <f t="shared" si="1635"/>
        <v>975.4279</v>
      </c>
      <c r="M6460" s="30">
        <f t="shared" si="1636"/>
        <v>85</v>
      </c>
      <c r="N6460" s="30" t="str">
        <f t="shared" si="1637"/>
        <v>975.4279</v>
      </c>
      <c r="O6460" s="30">
        <f t="shared" si="1638"/>
        <v>94</v>
      </c>
      <c r="P6460" s="30" t="str">
        <f t="shared" si="1639"/>
        <v>975.4279</v>
      </c>
      <c r="Q6460" s="30">
        <f t="shared" si="1640"/>
        <v>103</v>
      </c>
      <c r="R6460" s="36" t="str">
        <f t="shared" si="1641"/>
        <v>09-Aug-2017</v>
      </c>
      <c r="S6460" s="37">
        <f t="shared" si="1642"/>
        <v>975.42790000000002</v>
      </c>
    </row>
    <row r="6461" spans="1:19">
      <c r="A6461" s="30" t="s">
        <v>11664</v>
      </c>
      <c r="D6461" s="30" t="str">
        <f t="shared" si="1612"/>
        <v>104240</v>
      </c>
      <c r="E6461" s="30">
        <f t="shared" si="1628"/>
        <v>7</v>
      </c>
      <c r="F6461" s="30" t="str">
        <f t="shared" si="1629"/>
        <v>INF044D01542</v>
      </c>
      <c r="G6461" s="30">
        <f t="shared" si="1630"/>
        <v>20</v>
      </c>
      <c r="H6461" s="30" t="str">
        <f t="shared" si="1631"/>
        <v>INF044D01559</v>
      </c>
      <c r="I6461" s="30">
        <f t="shared" si="1632"/>
        <v>33</v>
      </c>
      <c r="J6461" s="35" t="str">
        <f t="shared" si="1633"/>
        <v>Taurus Liquid Fund-Dividend</v>
      </c>
      <c r="K6461" s="35">
        <f t="shared" si="1634"/>
        <v>61</v>
      </c>
      <c r="L6461" s="30" t="str">
        <f t="shared" si="1635"/>
        <v>973.9405</v>
      </c>
      <c r="M6461" s="30">
        <f t="shared" si="1636"/>
        <v>70</v>
      </c>
      <c r="N6461" s="30" t="str">
        <f t="shared" si="1637"/>
        <v>973.9405</v>
      </c>
      <c r="O6461" s="30">
        <f t="shared" si="1638"/>
        <v>79</v>
      </c>
      <c r="P6461" s="30" t="str">
        <f t="shared" si="1639"/>
        <v>973.9405</v>
      </c>
      <c r="Q6461" s="30">
        <f t="shared" si="1640"/>
        <v>88</v>
      </c>
      <c r="R6461" s="36" t="str">
        <f t="shared" si="1641"/>
        <v>09-Aug-2017</v>
      </c>
      <c r="S6461" s="37">
        <f t="shared" si="1642"/>
        <v>973.94050000000004</v>
      </c>
    </row>
    <row r="6462" spans="1:19">
      <c r="A6462" s="30" t="s">
        <v>11665</v>
      </c>
      <c r="D6462" s="30" t="str">
        <f t="shared" si="1612"/>
        <v>104241</v>
      </c>
      <c r="E6462" s="30">
        <f t="shared" si="1628"/>
        <v>7</v>
      </c>
      <c r="F6462" s="30" t="str">
        <f t="shared" si="1629"/>
        <v>INF044D01575</v>
      </c>
      <c r="G6462" s="30">
        <f t="shared" si="1630"/>
        <v>20</v>
      </c>
      <c r="H6462" s="30" t="str">
        <f t="shared" si="1631"/>
        <v>-</v>
      </c>
      <c r="I6462" s="30">
        <f t="shared" si="1632"/>
        <v>22</v>
      </c>
      <c r="J6462" s="35" t="str">
        <f t="shared" si="1633"/>
        <v>Taurus Liquid Fund-Growth</v>
      </c>
      <c r="K6462" s="35">
        <f t="shared" si="1634"/>
        <v>48</v>
      </c>
      <c r="L6462" s="30" t="str">
        <f t="shared" si="1635"/>
        <v>1996.1111</v>
      </c>
      <c r="M6462" s="30">
        <f t="shared" si="1636"/>
        <v>58</v>
      </c>
      <c r="N6462" s="30" t="str">
        <f t="shared" si="1637"/>
        <v>1996.1111</v>
      </c>
      <c r="O6462" s="30">
        <f t="shared" si="1638"/>
        <v>68</v>
      </c>
      <c r="P6462" s="30" t="str">
        <f t="shared" si="1639"/>
        <v>1996.1111</v>
      </c>
      <c r="Q6462" s="30">
        <f t="shared" si="1640"/>
        <v>78</v>
      </c>
      <c r="R6462" s="36" t="str">
        <f t="shared" si="1641"/>
        <v>09-Aug-2017</v>
      </c>
      <c r="S6462" s="37">
        <f t="shared" si="1642"/>
        <v>1996.1111000000001</v>
      </c>
    </row>
    <row r="6463" spans="1:19">
      <c r="A6463" s="30" t="s">
        <v>97</v>
      </c>
      <c r="D6463" s="30" t="str">
        <f t="shared" si="1612"/>
        <v/>
      </c>
      <c r="E6463" s="30" t="str">
        <f t="shared" si="1628"/>
        <v/>
      </c>
      <c r="F6463" s="30" t="str">
        <f t="shared" si="1629"/>
        <v xml:space="preserve"> </v>
      </c>
      <c r="G6463" s="30" t="str">
        <f t="shared" si="1630"/>
        <v/>
      </c>
      <c r="H6463" s="30" t="str">
        <f t="shared" si="1631"/>
        <v/>
      </c>
      <c r="I6463" s="30" t="str">
        <f t="shared" si="1632"/>
        <v/>
      </c>
      <c r="J6463" s="35" t="str">
        <f t="shared" si="1633"/>
        <v/>
      </c>
      <c r="K6463" s="35" t="str">
        <f t="shared" si="1634"/>
        <v/>
      </c>
      <c r="L6463" s="30" t="str">
        <f t="shared" si="1635"/>
        <v/>
      </c>
      <c r="M6463" s="30" t="str">
        <f t="shared" si="1636"/>
        <v/>
      </c>
      <c r="N6463" s="30" t="str">
        <f t="shared" si="1637"/>
        <v/>
      </c>
      <c r="O6463" s="30" t="str">
        <f t="shared" si="1638"/>
        <v/>
      </c>
      <c r="P6463" s="30" t="str">
        <f t="shared" si="1639"/>
        <v/>
      </c>
      <c r="Q6463" s="30" t="str">
        <f t="shared" si="1640"/>
        <v/>
      </c>
      <c r="R6463" s="36" t="str">
        <f t="shared" si="1641"/>
        <v/>
      </c>
      <c r="S6463" s="37" t="str">
        <f t="shared" si="1642"/>
        <v/>
      </c>
    </row>
    <row r="6464" spans="1:19">
      <c r="A6464" s="30" t="s">
        <v>6042</v>
      </c>
      <c r="D6464" s="30" t="str">
        <f t="shared" si="1612"/>
        <v/>
      </c>
      <c r="E6464" s="30" t="str">
        <f t="shared" si="1628"/>
        <v/>
      </c>
      <c r="F6464" s="30" t="str">
        <f t="shared" si="1629"/>
        <v>Union Mutual Fund</v>
      </c>
      <c r="G6464" s="30" t="str">
        <f t="shared" si="1630"/>
        <v/>
      </c>
      <c r="H6464" s="30" t="str">
        <f t="shared" si="1631"/>
        <v/>
      </c>
      <c r="I6464" s="30" t="str">
        <f t="shared" si="1632"/>
        <v/>
      </c>
      <c r="J6464" s="35" t="str">
        <f t="shared" si="1633"/>
        <v/>
      </c>
      <c r="K6464" s="35" t="str">
        <f t="shared" si="1634"/>
        <v/>
      </c>
      <c r="L6464" s="30" t="str">
        <f t="shared" si="1635"/>
        <v/>
      </c>
      <c r="M6464" s="30" t="str">
        <f t="shared" si="1636"/>
        <v/>
      </c>
      <c r="N6464" s="30" t="str">
        <f t="shared" si="1637"/>
        <v/>
      </c>
      <c r="O6464" s="30" t="str">
        <f t="shared" si="1638"/>
        <v/>
      </c>
      <c r="P6464" s="30" t="str">
        <f t="shared" si="1639"/>
        <v/>
      </c>
      <c r="Q6464" s="30" t="str">
        <f t="shared" si="1640"/>
        <v/>
      </c>
      <c r="R6464" s="36" t="str">
        <f t="shared" si="1641"/>
        <v/>
      </c>
      <c r="S6464" s="37" t="str">
        <f t="shared" si="1642"/>
        <v/>
      </c>
    </row>
    <row r="6465" spans="1:19">
      <c r="A6465" s="30" t="s">
        <v>97</v>
      </c>
      <c r="D6465" s="30" t="str">
        <f t="shared" si="1612"/>
        <v/>
      </c>
      <c r="E6465" s="30" t="str">
        <f t="shared" si="1628"/>
        <v/>
      </c>
      <c r="F6465" s="30" t="str">
        <f t="shared" si="1629"/>
        <v xml:space="preserve"> </v>
      </c>
      <c r="G6465" s="30" t="str">
        <f t="shared" si="1630"/>
        <v/>
      </c>
      <c r="H6465" s="30" t="str">
        <f t="shared" si="1631"/>
        <v/>
      </c>
      <c r="I6465" s="30" t="str">
        <f t="shared" si="1632"/>
        <v/>
      </c>
      <c r="J6465" s="35" t="str">
        <f t="shared" si="1633"/>
        <v/>
      </c>
      <c r="K6465" s="35" t="str">
        <f t="shared" si="1634"/>
        <v/>
      </c>
      <c r="L6465" s="30" t="str">
        <f t="shared" si="1635"/>
        <v/>
      </c>
      <c r="M6465" s="30" t="str">
        <f t="shared" si="1636"/>
        <v/>
      </c>
      <c r="N6465" s="30" t="str">
        <f t="shared" si="1637"/>
        <v/>
      </c>
      <c r="O6465" s="30" t="str">
        <f t="shared" si="1638"/>
        <v/>
      </c>
      <c r="P6465" s="30" t="str">
        <f t="shared" si="1639"/>
        <v/>
      </c>
      <c r="Q6465" s="30" t="str">
        <f t="shared" si="1640"/>
        <v/>
      </c>
      <c r="R6465" s="36" t="str">
        <f t="shared" si="1641"/>
        <v/>
      </c>
      <c r="S6465" s="37" t="str">
        <f t="shared" si="1642"/>
        <v/>
      </c>
    </row>
    <row r="6466" spans="1:19">
      <c r="A6466" s="30" t="s">
        <v>11666</v>
      </c>
      <c r="D6466" s="30" t="str">
        <f t="shared" si="1612"/>
        <v>115401</v>
      </c>
      <c r="E6466" s="30">
        <f t="shared" si="1628"/>
        <v>7</v>
      </c>
      <c r="F6466" s="30" t="str">
        <f t="shared" si="1629"/>
        <v>-</v>
      </c>
      <c r="G6466" s="30">
        <f t="shared" si="1630"/>
        <v>9</v>
      </c>
      <c r="H6466" s="30" t="str">
        <f t="shared" si="1631"/>
        <v>INF582M01021</v>
      </c>
      <c r="I6466" s="30">
        <f t="shared" si="1632"/>
        <v>22</v>
      </c>
      <c r="J6466" s="35" t="str">
        <f t="shared" si="1633"/>
        <v>Union Liquid Fund - Daily Dividend Option</v>
      </c>
      <c r="K6466" s="35">
        <f t="shared" si="1634"/>
        <v>64</v>
      </c>
      <c r="L6466" s="30" t="str">
        <f t="shared" si="1635"/>
        <v>1000.6489</v>
      </c>
      <c r="M6466" s="30">
        <f t="shared" si="1636"/>
        <v>74</v>
      </c>
      <c r="N6466" s="30" t="str">
        <f t="shared" si="1637"/>
        <v>1000.6489</v>
      </c>
      <c r="O6466" s="30">
        <f t="shared" si="1638"/>
        <v>84</v>
      </c>
      <c r="P6466" s="30" t="str">
        <f t="shared" si="1639"/>
        <v>1000.6489</v>
      </c>
      <c r="Q6466" s="30">
        <f t="shared" si="1640"/>
        <v>94</v>
      </c>
      <c r="R6466" s="36" t="str">
        <f t="shared" si="1641"/>
        <v>09-Aug-2017</v>
      </c>
      <c r="S6466" s="37">
        <f t="shared" si="1642"/>
        <v>1000.6489</v>
      </c>
    </row>
    <row r="6467" spans="1:19">
      <c r="A6467" s="30" t="s">
        <v>11667</v>
      </c>
      <c r="D6467" s="30" t="str">
        <f t="shared" si="1612"/>
        <v>119301</v>
      </c>
      <c r="E6467" s="30">
        <f t="shared" si="1628"/>
        <v>7</v>
      </c>
      <c r="F6467" s="30" t="str">
        <f t="shared" si="1629"/>
        <v>-</v>
      </c>
      <c r="G6467" s="30">
        <f t="shared" si="1630"/>
        <v>9</v>
      </c>
      <c r="H6467" s="30" t="str">
        <f t="shared" si="1631"/>
        <v>INF582M01682</v>
      </c>
      <c r="I6467" s="30">
        <f t="shared" si="1632"/>
        <v>22</v>
      </c>
      <c r="J6467" s="35" t="str">
        <f t="shared" si="1633"/>
        <v>Union Liquid Fund - Direct Plan - Daily Dividend Option</v>
      </c>
      <c r="K6467" s="35">
        <f t="shared" si="1634"/>
        <v>78</v>
      </c>
      <c r="L6467" s="30" t="str">
        <f t="shared" si="1635"/>
        <v>1000.6506</v>
      </c>
      <c r="M6467" s="30">
        <f t="shared" si="1636"/>
        <v>88</v>
      </c>
      <c r="N6467" s="30" t="str">
        <f t="shared" si="1637"/>
        <v>1000.6506</v>
      </c>
      <c r="O6467" s="30">
        <f t="shared" si="1638"/>
        <v>98</v>
      </c>
      <c r="P6467" s="30" t="str">
        <f t="shared" si="1639"/>
        <v>1000.6506</v>
      </c>
      <c r="Q6467" s="30">
        <f t="shared" si="1640"/>
        <v>108</v>
      </c>
      <c r="R6467" s="36" t="str">
        <f t="shared" si="1641"/>
        <v>09-Aug-2017</v>
      </c>
      <c r="S6467" s="37">
        <f t="shared" si="1642"/>
        <v>1000.6506000000001</v>
      </c>
    </row>
    <row r="6468" spans="1:19">
      <c r="A6468" s="30" t="s">
        <v>11668</v>
      </c>
      <c r="D6468" s="30" t="str">
        <f t="shared" si="1612"/>
        <v>119305</v>
      </c>
      <c r="E6468" s="30">
        <f t="shared" si="1628"/>
        <v>7</v>
      </c>
      <c r="F6468" s="30" t="str">
        <f t="shared" si="1629"/>
        <v>INF582M01724</v>
      </c>
      <c r="G6468" s="30">
        <f t="shared" si="1630"/>
        <v>20</v>
      </c>
      <c r="H6468" s="30" t="str">
        <f t="shared" si="1631"/>
        <v>INF582M01708</v>
      </c>
      <c r="I6468" s="30">
        <f t="shared" si="1632"/>
        <v>33</v>
      </c>
      <c r="J6468" s="35" t="str">
        <f t="shared" si="1633"/>
        <v>Union Liquid Fund - Direct Plan - Fortnightly Dividend Option</v>
      </c>
      <c r="K6468" s="35">
        <f t="shared" si="1634"/>
        <v>95</v>
      </c>
      <c r="L6468" s="30" t="str">
        <f t="shared" si="1635"/>
        <v>1002.9469</v>
      </c>
      <c r="M6468" s="30">
        <f t="shared" si="1636"/>
        <v>105</v>
      </c>
      <c r="N6468" s="30" t="str">
        <f t="shared" si="1637"/>
        <v>1002.9469</v>
      </c>
      <c r="O6468" s="30">
        <f t="shared" si="1638"/>
        <v>115</v>
      </c>
      <c r="P6468" s="30" t="str">
        <f t="shared" si="1639"/>
        <v>1002.9469</v>
      </c>
      <c r="Q6468" s="30">
        <f t="shared" si="1640"/>
        <v>125</v>
      </c>
      <c r="R6468" s="36" t="str">
        <f t="shared" si="1641"/>
        <v>09-Aug-2017</v>
      </c>
      <c r="S6468" s="37">
        <f t="shared" si="1642"/>
        <v>1002.9469</v>
      </c>
    </row>
    <row r="6469" spans="1:19">
      <c r="A6469" s="30" t="s">
        <v>11669</v>
      </c>
      <c r="D6469" s="30" t="str">
        <f t="shared" si="1612"/>
        <v>119303</v>
      </c>
      <c r="E6469" s="30">
        <f t="shared" si="1628"/>
        <v>7</v>
      </c>
      <c r="F6469" s="30" t="str">
        <f t="shared" si="1629"/>
        <v>INF582M01674</v>
      </c>
      <c r="G6469" s="30">
        <f t="shared" si="1630"/>
        <v>20</v>
      </c>
      <c r="H6469" s="30" t="str">
        <f t="shared" si="1631"/>
        <v>-</v>
      </c>
      <c r="I6469" s="30">
        <f t="shared" si="1632"/>
        <v>22</v>
      </c>
      <c r="J6469" s="35" t="str">
        <f t="shared" si="1633"/>
        <v>Union Liquid Fund - Direct Plan - Growth Option</v>
      </c>
      <c r="K6469" s="35">
        <f t="shared" si="1634"/>
        <v>70</v>
      </c>
      <c r="L6469" s="30" t="str">
        <f t="shared" si="1635"/>
        <v>1663.2718</v>
      </c>
      <c r="M6469" s="30">
        <f t="shared" si="1636"/>
        <v>80</v>
      </c>
      <c r="N6469" s="30" t="str">
        <f t="shared" si="1637"/>
        <v>1663.2718</v>
      </c>
      <c r="O6469" s="30">
        <f t="shared" si="1638"/>
        <v>90</v>
      </c>
      <c r="P6469" s="30" t="str">
        <f t="shared" si="1639"/>
        <v>1663.2718</v>
      </c>
      <c r="Q6469" s="30">
        <f t="shared" si="1640"/>
        <v>100</v>
      </c>
      <c r="R6469" s="36" t="str">
        <f t="shared" si="1641"/>
        <v>09-Aug-2017</v>
      </c>
      <c r="S6469" s="37">
        <f t="shared" si="1642"/>
        <v>1663.2718</v>
      </c>
    </row>
    <row r="6470" spans="1:19">
      <c r="A6470" s="30" t="s">
        <v>11670</v>
      </c>
      <c r="D6470" s="30" t="str">
        <f t="shared" si="1612"/>
        <v>119302</v>
      </c>
      <c r="E6470" s="30">
        <f t="shared" si="1628"/>
        <v>7</v>
      </c>
      <c r="F6470" s="30" t="str">
        <f t="shared" si="1629"/>
        <v>INF582M01732</v>
      </c>
      <c r="G6470" s="30">
        <f t="shared" si="1630"/>
        <v>20</v>
      </c>
      <c r="H6470" s="30" t="str">
        <f t="shared" si="1631"/>
        <v>INF582M01716</v>
      </c>
      <c r="I6470" s="30">
        <f t="shared" si="1632"/>
        <v>33</v>
      </c>
      <c r="J6470" s="35" t="str">
        <f t="shared" si="1633"/>
        <v>Union Liquid Fund - Direct Plan - Monthly Dividend Option</v>
      </c>
      <c r="K6470" s="35">
        <f t="shared" si="1634"/>
        <v>91</v>
      </c>
      <c r="L6470" s="30" t="str">
        <f t="shared" si="1635"/>
        <v>1002.9472</v>
      </c>
      <c r="M6470" s="30">
        <f t="shared" si="1636"/>
        <v>101</v>
      </c>
      <c r="N6470" s="30" t="str">
        <f t="shared" si="1637"/>
        <v>1002.9472</v>
      </c>
      <c r="O6470" s="30">
        <f t="shared" si="1638"/>
        <v>111</v>
      </c>
      <c r="P6470" s="30" t="str">
        <f t="shared" si="1639"/>
        <v>1002.9472</v>
      </c>
      <c r="Q6470" s="30">
        <f t="shared" si="1640"/>
        <v>121</v>
      </c>
      <c r="R6470" s="36" t="str">
        <f t="shared" si="1641"/>
        <v>09-Aug-2017</v>
      </c>
      <c r="S6470" s="37">
        <f t="shared" si="1642"/>
        <v>1002.9472</v>
      </c>
    </row>
    <row r="6471" spans="1:19">
      <c r="A6471" s="30" t="s">
        <v>11671</v>
      </c>
      <c r="D6471" s="30" t="str">
        <f t="shared" ref="D6471:D6534" si="1643">IF(ISERROR(LEFT(A6471,SEARCH(";",A6471)-1)),"",LEFT(A6471,SEARCH(";",A6471)-1))</f>
        <v>119304</v>
      </c>
      <c r="E6471" s="30">
        <f t="shared" si="1628"/>
        <v>7</v>
      </c>
      <c r="F6471" s="30" t="str">
        <f t="shared" si="1629"/>
        <v>-</v>
      </c>
      <c r="G6471" s="30">
        <f t="shared" si="1630"/>
        <v>9</v>
      </c>
      <c r="H6471" s="30" t="str">
        <f t="shared" si="1631"/>
        <v>INF582M01690</v>
      </c>
      <c r="I6471" s="30">
        <f t="shared" si="1632"/>
        <v>22</v>
      </c>
      <c r="J6471" s="35" t="str">
        <f t="shared" si="1633"/>
        <v>Union Liquid Fund - Direct Plan - Weekly Dividend Option</v>
      </c>
      <c r="K6471" s="35">
        <f t="shared" si="1634"/>
        <v>79</v>
      </c>
      <c r="L6471" s="30" t="str">
        <f t="shared" si="1635"/>
        <v>1000.6808</v>
      </c>
      <c r="M6471" s="30">
        <f t="shared" si="1636"/>
        <v>89</v>
      </c>
      <c r="N6471" s="30" t="str">
        <f t="shared" si="1637"/>
        <v>1000.6808</v>
      </c>
      <c r="O6471" s="30">
        <f t="shared" si="1638"/>
        <v>99</v>
      </c>
      <c r="P6471" s="30" t="str">
        <f t="shared" si="1639"/>
        <v>1000.6808</v>
      </c>
      <c r="Q6471" s="30">
        <f t="shared" si="1640"/>
        <v>109</v>
      </c>
      <c r="R6471" s="36" t="str">
        <f t="shared" si="1641"/>
        <v>09-Aug-2017</v>
      </c>
      <c r="S6471" s="37">
        <f t="shared" si="1642"/>
        <v>1000.6808</v>
      </c>
    </row>
    <row r="6472" spans="1:19">
      <c r="A6472" s="30" t="s">
        <v>11672</v>
      </c>
      <c r="D6472" s="30" t="str">
        <f t="shared" si="1643"/>
        <v>115399</v>
      </c>
      <c r="E6472" s="30">
        <f t="shared" si="1628"/>
        <v>7</v>
      </c>
      <c r="F6472" s="30" t="str">
        <f t="shared" si="1629"/>
        <v>INF582M01062</v>
      </c>
      <c r="G6472" s="30">
        <f t="shared" si="1630"/>
        <v>20</v>
      </c>
      <c r="H6472" s="30" t="str">
        <f t="shared" si="1631"/>
        <v>INF582M01047</v>
      </c>
      <c r="I6472" s="30">
        <f t="shared" si="1632"/>
        <v>33</v>
      </c>
      <c r="J6472" s="35" t="str">
        <f t="shared" si="1633"/>
        <v>Union Liquid Fund - Fortnightly Dividend Option</v>
      </c>
      <c r="K6472" s="35">
        <f t="shared" si="1634"/>
        <v>81</v>
      </c>
      <c r="L6472" s="30" t="str">
        <f t="shared" si="1635"/>
        <v>1002.9285</v>
      </c>
      <c r="M6472" s="30">
        <f t="shared" si="1636"/>
        <v>91</v>
      </c>
      <c r="N6472" s="30" t="str">
        <f t="shared" si="1637"/>
        <v>1002.9285</v>
      </c>
      <c r="O6472" s="30">
        <f t="shared" si="1638"/>
        <v>101</v>
      </c>
      <c r="P6472" s="30" t="str">
        <f t="shared" si="1639"/>
        <v>1002.9285</v>
      </c>
      <c r="Q6472" s="30">
        <f t="shared" si="1640"/>
        <v>111</v>
      </c>
      <c r="R6472" s="36" t="str">
        <f t="shared" si="1641"/>
        <v>09-Aug-2017</v>
      </c>
      <c r="S6472" s="37">
        <f t="shared" si="1642"/>
        <v>1002.9285</v>
      </c>
    </row>
    <row r="6473" spans="1:19">
      <c r="A6473" s="30" t="s">
        <v>11673</v>
      </c>
      <c r="D6473" s="30" t="str">
        <f t="shared" si="1643"/>
        <v>115398</v>
      </c>
      <c r="E6473" s="30">
        <f t="shared" si="1628"/>
        <v>7</v>
      </c>
      <c r="F6473" s="30" t="str">
        <f t="shared" si="1629"/>
        <v>INF582M01013</v>
      </c>
      <c r="G6473" s="30">
        <f t="shared" si="1630"/>
        <v>20</v>
      </c>
      <c r="H6473" s="30" t="str">
        <f t="shared" si="1631"/>
        <v>-</v>
      </c>
      <c r="I6473" s="30">
        <f t="shared" si="1632"/>
        <v>22</v>
      </c>
      <c r="J6473" s="35" t="str">
        <f t="shared" si="1633"/>
        <v>Union Liquid Fund - Growth Option</v>
      </c>
      <c r="K6473" s="35">
        <f t="shared" si="1634"/>
        <v>56</v>
      </c>
      <c r="L6473" s="30" t="str">
        <f t="shared" si="1635"/>
        <v>1655.8003</v>
      </c>
      <c r="M6473" s="30">
        <f t="shared" si="1636"/>
        <v>66</v>
      </c>
      <c r="N6473" s="30" t="str">
        <f t="shared" si="1637"/>
        <v>1655.8003</v>
      </c>
      <c r="O6473" s="30">
        <f t="shared" si="1638"/>
        <v>76</v>
      </c>
      <c r="P6473" s="30" t="str">
        <f t="shared" si="1639"/>
        <v>1655.8003</v>
      </c>
      <c r="Q6473" s="30">
        <f t="shared" si="1640"/>
        <v>86</v>
      </c>
      <c r="R6473" s="36" t="str">
        <f t="shared" si="1641"/>
        <v>09-Aug-2017</v>
      </c>
      <c r="S6473" s="37">
        <f t="shared" si="1642"/>
        <v>1655.8003000000001</v>
      </c>
    </row>
    <row r="6474" spans="1:19">
      <c r="A6474" s="30" t="s">
        <v>11674</v>
      </c>
      <c r="D6474" s="30" t="str">
        <f t="shared" si="1643"/>
        <v>115400</v>
      </c>
      <c r="E6474" s="30">
        <f t="shared" si="1628"/>
        <v>7</v>
      </c>
      <c r="F6474" s="30" t="str">
        <f t="shared" si="1629"/>
        <v>INF582M01070</v>
      </c>
      <c r="G6474" s="30">
        <f t="shared" si="1630"/>
        <v>20</v>
      </c>
      <c r="H6474" s="30" t="str">
        <f t="shared" si="1631"/>
        <v>INF582M01054</v>
      </c>
      <c r="I6474" s="30">
        <f t="shared" si="1632"/>
        <v>33</v>
      </c>
      <c r="J6474" s="35" t="str">
        <f t="shared" si="1633"/>
        <v>Union Liquid Fund - Monthly Dividend Option</v>
      </c>
      <c r="K6474" s="35">
        <f t="shared" si="1634"/>
        <v>77</v>
      </c>
      <c r="L6474" s="30" t="str">
        <f t="shared" si="1635"/>
        <v>1002.9285</v>
      </c>
      <c r="M6474" s="30">
        <f t="shared" si="1636"/>
        <v>87</v>
      </c>
      <c r="N6474" s="30" t="str">
        <f t="shared" si="1637"/>
        <v>1002.9285</v>
      </c>
      <c r="O6474" s="30">
        <f t="shared" si="1638"/>
        <v>97</v>
      </c>
      <c r="P6474" s="30" t="str">
        <f t="shared" si="1639"/>
        <v>1002.9285</v>
      </c>
      <c r="Q6474" s="30">
        <f t="shared" si="1640"/>
        <v>107</v>
      </c>
      <c r="R6474" s="36" t="str">
        <f t="shared" si="1641"/>
        <v>09-Aug-2017</v>
      </c>
      <c r="S6474" s="37">
        <f t="shared" si="1642"/>
        <v>1002.9285</v>
      </c>
    </row>
    <row r="6475" spans="1:19">
      <c r="A6475" s="30" t="s">
        <v>11675</v>
      </c>
      <c r="D6475" s="30" t="str">
        <f t="shared" si="1643"/>
        <v>115402</v>
      </c>
      <c r="E6475" s="30">
        <f t="shared" si="1628"/>
        <v>7</v>
      </c>
      <c r="F6475" s="30" t="str">
        <f t="shared" si="1629"/>
        <v>-</v>
      </c>
      <c r="G6475" s="30">
        <f t="shared" si="1630"/>
        <v>9</v>
      </c>
      <c r="H6475" s="30" t="str">
        <f t="shared" si="1631"/>
        <v>INF582M01039</v>
      </c>
      <c r="I6475" s="30">
        <f t="shared" si="1632"/>
        <v>22</v>
      </c>
      <c r="J6475" s="35" t="str">
        <f t="shared" si="1633"/>
        <v>Union Liquid Fund - Weekly Dividend Option</v>
      </c>
      <c r="K6475" s="35">
        <f t="shared" si="1634"/>
        <v>65</v>
      </c>
      <c r="L6475" s="30" t="str">
        <f t="shared" si="1635"/>
        <v>1000.6790</v>
      </c>
      <c r="M6475" s="30">
        <f t="shared" si="1636"/>
        <v>75</v>
      </c>
      <c r="N6475" s="30" t="str">
        <f t="shared" si="1637"/>
        <v>1000.6790</v>
      </c>
      <c r="O6475" s="30">
        <f t="shared" si="1638"/>
        <v>85</v>
      </c>
      <c r="P6475" s="30" t="str">
        <f t="shared" si="1639"/>
        <v>1000.6790</v>
      </c>
      <c r="Q6475" s="30">
        <f t="shared" si="1640"/>
        <v>95</v>
      </c>
      <c r="R6475" s="36" t="str">
        <f t="shared" si="1641"/>
        <v>09-Aug-2017</v>
      </c>
      <c r="S6475" s="37">
        <f t="shared" si="1642"/>
        <v>1000.679</v>
      </c>
    </row>
    <row r="6476" spans="1:19">
      <c r="A6476" s="30" t="s">
        <v>97</v>
      </c>
      <c r="D6476" s="30" t="str">
        <f t="shared" si="1643"/>
        <v/>
      </c>
      <c r="E6476" s="30" t="str">
        <f t="shared" si="1628"/>
        <v/>
      </c>
      <c r="F6476" s="30" t="str">
        <f t="shared" si="1629"/>
        <v xml:space="preserve"> </v>
      </c>
      <c r="G6476" s="30" t="str">
        <f t="shared" si="1630"/>
        <v/>
      </c>
      <c r="H6476" s="30" t="str">
        <f t="shared" si="1631"/>
        <v/>
      </c>
      <c r="I6476" s="30" t="str">
        <f t="shared" si="1632"/>
        <v/>
      </c>
      <c r="J6476" s="35" t="str">
        <f t="shared" si="1633"/>
        <v/>
      </c>
      <c r="K6476" s="35" t="str">
        <f t="shared" si="1634"/>
        <v/>
      </c>
      <c r="L6476" s="30" t="str">
        <f t="shared" si="1635"/>
        <v/>
      </c>
      <c r="M6476" s="30" t="str">
        <f t="shared" si="1636"/>
        <v/>
      </c>
      <c r="N6476" s="30" t="str">
        <f t="shared" si="1637"/>
        <v/>
      </c>
      <c r="O6476" s="30" t="str">
        <f t="shared" si="1638"/>
        <v/>
      </c>
      <c r="P6476" s="30" t="str">
        <f t="shared" si="1639"/>
        <v/>
      </c>
      <c r="Q6476" s="30" t="str">
        <f t="shared" si="1640"/>
        <v/>
      </c>
      <c r="R6476" s="36" t="str">
        <f t="shared" si="1641"/>
        <v/>
      </c>
      <c r="S6476" s="37" t="str">
        <f t="shared" si="1642"/>
        <v/>
      </c>
    </row>
    <row r="6477" spans="1:19">
      <c r="A6477" s="30" t="s">
        <v>118</v>
      </c>
      <c r="D6477" s="30" t="str">
        <f t="shared" si="1643"/>
        <v/>
      </c>
      <c r="E6477" s="30" t="str">
        <f t="shared" si="1628"/>
        <v/>
      </c>
      <c r="F6477" s="30" t="str">
        <f t="shared" si="1629"/>
        <v>UTI Mutual Fund</v>
      </c>
      <c r="G6477" s="30" t="str">
        <f t="shared" si="1630"/>
        <v/>
      </c>
      <c r="H6477" s="30" t="str">
        <f t="shared" si="1631"/>
        <v/>
      </c>
      <c r="I6477" s="30" t="str">
        <f t="shared" si="1632"/>
        <v/>
      </c>
      <c r="J6477" s="35" t="str">
        <f t="shared" si="1633"/>
        <v/>
      </c>
      <c r="K6477" s="35" t="str">
        <f t="shared" si="1634"/>
        <v/>
      </c>
      <c r="L6477" s="30" t="str">
        <f t="shared" si="1635"/>
        <v/>
      </c>
      <c r="M6477" s="30" t="str">
        <f t="shared" si="1636"/>
        <v/>
      </c>
      <c r="N6477" s="30" t="str">
        <f t="shared" si="1637"/>
        <v/>
      </c>
      <c r="O6477" s="30" t="str">
        <f t="shared" si="1638"/>
        <v/>
      </c>
      <c r="P6477" s="30" t="str">
        <f t="shared" si="1639"/>
        <v/>
      </c>
      <c r="Q6477" s="30" t="str">
        <f t="shared" si="1640"/>
        <v/>
      </c>
      <c r="R6477" s="36" t="str">
        <f t="shared" si="1641"/>
        <v/>
      </c>
      <c r="S6477" s="37" t="str">
        <f t="shared" si="1642"/>
        <v/>
      </c>
    </row>
    <row r="6478" spans="1:19">
      <c r="A6478" s="30" t="s">
        <v>97</v>
      </c>
      <c r="D6478" s="30" t="str">
        <f t="shared" si="1643"/>
        <v/>
      </c>
      <c r="E6478" s="30" t="str">
        <f t="shared" si="1628"/>
        <v/>
      </c>
      <c r="F6478" s="30" t="str">
        <f t="shared" si="1629"/>
        <v xml:space="preserve"> </v>
      </c>
      <c r="G6478" s="30" t="str">
        <f t="shared" si="1630"/>
        <v/>
      </c>
      <c r="H6478" s="30" t="str">
        <f t="shared" si="1631"/>
        <v/>
      </c>
      <c r="I6478" s="30" t="str">
        <f t="shared" si="1632"/>
        <v/>
      </c>
      <c r="J6478" s="35" t="str">
        <f t="shared" si="1633"/>
        <v/>
      </c>
      <c r="K6478" s="35" t="str">
        <f t="shared" si="1634"/>
        <v/>
      </c>
      <c r="L6478" s="30" t="str">
        <f t="shared" si="1635"/>
        <v/>
      </c>
      <c r="M6478" s="30" t="str">
        <f t="shared" si="1636"/>
        <v/>
      </c>
      <c r="N6478" s="30" t="str">
        <f t="shared" si="1637"/>
        <v/>
      </c>
      <c r="O6478" s="30" t="str">
        <f t="shared" si="1638"/>
        <v/>
      </c>
      <c r="P6478" s="30" t="str">
        <f t="shared" si="1639"/>
        <v/>
      </c>
      <c r="Q6478" s="30" t="str">
        <f t="shared" si="1640"/>
        <v/>
      </c>
      <c r="R6478" s="36" t="str">
        <f t="shared" si="1641"/>
        <v/>
      </c>
      <c r="S6478" s="37" t="str">
        <f t="shared" si="1642"/>
        <v/>
      </c>
    </row>
    <row r="6479" spans="1:19">
      <c r="A6479" s="30" t="s">
        <v>11676</v>
      </c>
      <c r="D6479" s="30" t="str">
        <f t="shared" si="1643"/>
        <v>133973</v>
      </c>
      <c r="E6479" s="30">
        <f t="shared" si="1628"/>
        <v>7</v>
      </c>
      <c r="F6479" s="30" t="str">
        <f t="shared" si="1629"/>
        <v>INF789FA1J66</v>
      </c>
      <c r="G6479" s="30">
        <f t="shared" si="1630"/>
        <v>20</v>
      </c>
      <c r="H6479" s="30" t="str">
        <f t="shared" si="1631"/>
        <v>INF789FA1J74</v>
      </c>
      <c r="I6479" s="30">
        <f t="shared" si="1632"/>
        <v>33</v>
      </c>
      <c r="J6479" s="35" t="str">
        <f t="shared" si="1633"/>
        <v>UTI - Liquid Fund - Cash Plan - Instn Annual Div Option</v>
      </c>
      <c r="K6479" s="35">
        <f t="shared" si="1634"/>
        <v>89</v>
      </c>
      <c r="L6479" s="30" t="str">
        <f t="shared" si="1635"/>
        <v>1198.847</v>
      </c>
      <c r="M6479" s="30">
        <f t="shared" si="1636"/>
        <v>98</v>
      </c>
      <c r="N6479" s="30" t="str">
        <f t="shared" si="1637"/>
        <v>1198.847</v>
      </c>
      <c r="O6479" s="30">
        <f t="shared" si="1638"/>
        <v>107</v>
      </c>
      <c r="P6479" s="30" t="str">
        <f t="shared" si="1639"/>
        <v>1198.847</v>
      </c>
      <c r="Q6479" s="30">
        <f t="shared" si="1640"/>
        <v>116</v>
      </c>
      <c r="R6479" s="36" t="str">
        <f t="shared" si="1641"/>
        <v>08-Aug-2017</v>
      </c>
      <c r="S6479" s="37">
        <f t="shared" si="1642"/>
        <v>1198.847</v>
      </c>
    </row>
    <row r="6480" spans="1:19">
      <c r="A6480" s="30" t="s">
        <v>6428</v>
      </c>
      <c r="D6480" s="30" t="str">
        <f t="shared" si="1643"/>
        <v>134427</v>
      </c>
      <c r="E6480" s="30">
        <f t="shared" si="1628"/>
        <v>7</v>
      </c>
      <c r="F6480" s="30" t="str">
        <f t="shared" si="1629"/>
        <v>INF789FA1K63</v>
      </c>
      <c r="G6480" s="30">
        <f t="shared" si="1630"/>
        <v>20</v>
      </c>
      <c r="H6480" s="30" t="str">
        <f t="shared" si="1631"/>
        <v>INF789FA1K71</v>
      </c>
      <c r="I6480" s="30">
        <f t="shared" si="1632"/>
        <v>33</v>
      </c>
      <c r="J6480" s="35" t="str">
        <f t="shared" si="1633"/>
        <v>UTI - Liquid Fund - Cash Plan - Instn Annual Div Option - Direct</v>
      </c>
      <c r="K6480" s="35">
        <f t="shared" si="1634"/>
        <v>98</v>
      </c>
      <c r="L6480" s="30" t="str">
        <f t="shared" si="1635"/>
        <v>1184.7105</v>
      </c>
      <c r="M6480" s="30">
        <f t="shared" si="1636"/>
        <v>108</v>
      </c>
      <c r="N6480" s="30" t="str">
        <f t="shared" si="1637"/>
        <v>1184.7105</v>
      </c>
      <c r="O6480" s="30">
        <f t="shared" si="1638"/>
        <v>118</v>
      </c>
      <c r="P6480" s="30" t="str">
        <f t="shared" si="1639"/>
        <v>1184.7105</v>
      </c>
      <c r="Q6480" s="30">
        <f t="shared" si="1640"/>
        <v>128</v>
      </c>
      <c r="R6480" s="36" t="str">
        <f t="shared" si="1641"/>
        <v>31-May-2017</v>
      </c>
      <c r="S6480" s="37">
        <f t="shared" si="1642"/>
        <v>1184.7104999999999</v>
      </c>
    </row>
    <row r="6481" spans="1:19">
      <c r="A6481" s="30" t="s">
        <v>11677</v>
      </c>
      <c r="D6481" s="30" t="str">
        <f t="shared" si="1643"/>
        <v>139838</v>
      </c>
      <c r="E6481" s="30">
        <f t="shared" si="1628"/>
        <v>7</v>
      </c>
      <c r="F6481" s="30" t="str">
        <f t="shared" si="1629"/>
        <v>INF789FA1J09</v>
      </c>
      <c r="G6481" s="30">
        <f t="shared" si="1630"/>
        <v>20</v>
      </c>
      <c r="H6481" s="30" t="str">
        <f t="shared" si="1631"/>
        <v>INF789FA1J17</v>
      </c>
      <c r="I6481" s="30">
        <f t="shared" si="1632"/>
        <v>33</v>
      </c>
      <c r="J6481" s="35" t="str">
        <f t="shared" si="1633"/>
        <v>UTI - Liquid Fund - Cash Plan - Instn Fortnightly Div Option</v>
      </c>
      <c r="K6481" s="35">
        <f t="shared" si="1634"/>
        <v>94</v>
      </c>
      <c r="L6481" s="30" t="str">
        <f t="shared" si="1635"/>
        <v>1065.0818</v>
      </c>
      <c r="M6481" s="30">
        <f t="shared" si="1636"/>
        <v>104</v>
      </c>
      <c r="N6481" s="30" t="str">
        <f t="shared" si="1637"/>
        <v>1065.0818</v>
      </c>
      <c r="O6481" s="30">
        <f t="shared" si="1638"/>
        <v>114</v>
      </c>
      <c r="P6481" s="30" t="str">
        <f t="shared" si="1639"/>
        <v>0</v>
      </c>
      <c r="Q6481" s="30">
        <f t="shared" si="1640"/>
        <v>116</v>
      </c>
      <c r="R6481" s="36" t="str">
        <f t="shared" si="1641"/>
        <v>08-Aug-2017</v>
      </c>
      <c r="S6481" s="37">
        <f t="shared" si="1642"/>
        <v>1065.0817999999999</v>
      </c>
    </row>
    <row r="6482" spans="1:19" ht="26">
      <c r="A6482" s="30" t="s">
        <v>11678</v>
      </c>
      <c r="D6482" s="30" t="str">
        <f t="shared" si="1643"/>
        <v>140913</v>
      </c>
      <c r="E6482" s="30">
        <f t="shared" si="1628"/>
        <v>7</v>
      </c>
      <c r="F6482" s="30" t="str">
        <f t="shared" si="1629"/>
        <v>-</v>
      </c>
      <c r="G6482" s="30">
        <f t="shared" si="1630"/>
        <v>9</v>
      </c>
      <c r="H6482" s="30" t="str">
        <f t="shared" si="1631"/>
        <v>-</v>
      </c>
      <c r="I6482" s="30">
        <f t="shared" si="1632"/>
        <v>11</v>
      </c>
      <c r="J6482" s="35" t="str">
        <f t="shared" si="1633"/>
        <v>UTI - Liquid Fund - Cash Plan - Instn Fortnightly Div Option - Direct</v>
      </c>
      <c r="K6482" s="35">
        <f t="shared" si="1634"/>
        <v>81</v>
      </c>
      <c r="L6482" s="30" t="str">
        <f t="shared" si="1635"/>
        <v>1065.1849</v>
      </c>
      <c r="M6482" s="30">
        <f t="shared" si="1636"/>
        <v>91</v>
      </c>
      <c r="N6482" s="30" t="str">
        <f t="shared" si="1637"/>
        <v>1065.1849</v>
      </c>
      <c r="O6482" s="30">
        <f t="shared" si="1638"/>
        <v>101</v>
      </c>
      <c r="P6482" s="30" t="str">
        <f t="shared" si="1639"/>
        <v>0</v>
      </c>
      <c r="Q6482" s="30">
        <f t="shared" si="1640"/>
        <v>103</v>
      </c>
      <c r="R6482" s="36" t="str">
        <f t="shared" si="1641"/>
        <v>08-Aug-2017</v>
      </c>
      <c r="S6482" s="37">
        <f t="shared" si="1642"/>
        <v>1065.1849</v>
      </c>
    </row>
    <row r="6483" spans="1:19" ht="26">
      <c r="A6483" s="30" t="s">
        <v>11679</v>
      </c>
      <c r="D6483" s="30" t="str">
        <f t="shared" si="1643"/>
        <v>140504</v>
      </c>
      <c r="E6483" s="30">
        <f t="shared" si="1628"/>
        <v>7</v>
      </c>
      <c r="F6483" s="30" t="str">
        <f t="shared" si="1629"/>
        <v>-</v>
      </c>
      <c r="G6483" s="30">
        <f t="shared" si="1630"/>
        <v>9</v>
      </c>
      <c r="H6483" s="30" t="str">
        <f t="shared" si="1631"/>
        <v>-</v>
      </c>
      <c r="I6483" s="30">
        <f t="shared" si="1632"/>
        <v>11</v>
      </c>
      <c r="J6483" s="35" t="str">
        <f t="shared" si="1633"/>
        <v>UTI - Liquid Fund - Cash Plan - Instn Half Yearly Div Option - Direct Plan</v>
      </c>
      <c r="K6483" s="35">
        <f t="shared" si="1634"/>
        <v>86</v>
      </c>
      <c r="L6483" s="30" t="str">
        <f t="shared" si="1635"/>
        <v>1040.092</v>
      </c>
      <c r="M6483" s="30">
        <f t="shared" si="1636"/>
        <v>95</v>
      </c>
      <c r="N6483" s="30" t="str">
        <f t="shared" si="1637"/>
        <v>1040.092</v>
      </c>
      <c r="O6483" s="30">
        <f t="shared" si="1638"/>
        <v>104</v>
      </c>
      <c r="P6483" s="30" t="str">
        <f t="shared" si="1639"/>
        <v>0</v>
      </c>
      <c r="Q6483" s="30">
        <f t="shared" si="1640"/>
        <v>106</v>
      </c>
      <c r="R6483" s="36" t="str">
        <f t="shared" si="1641"/>
        <v>08-Aug-2017</v>
      </c>
      <c r="S6483" s="37">
        <f t="shared" si="1642"/>
        <v>1040.0920000000001</v>
      </c>
    </row>
    <row r="6484" spans="1:19" ht="26">
      <c r="A6484" s="30" t="s">
        <v>11680</v>
      </c>
      <c r="D6484" s="30" t="str">
        <f t="shared" si="1643"/>
        <v>140024</v>
      </c>
      <c r="E6484" s="30">
        <f t="shared" si="1628"/>
        <v>7</v>
      </c>
      <c r="F6484" s="30" t="str">
        <f t="shared" si="1629"/>
        <v>INF789FA1K22</v>
      </c>
      <c r="G6484" s="30">
        <f t="shared" si="1630"/>
        <v>20</v>
      </c>
      <c r="H6484" s="30" t="str">
        <f t="shared" si="1631"/>
        <v>INF789FA1K30</v>
      </c>
      <c r="I6484" s="30">
        <f t="shared" si="1632"/>
        <v>33</v>
      </c>
      <c r="J6484" s="35" t="str">
        <f t="shared" si="1633"/>
        <v>UTI - Liquid Fund - Cash Plan - Instn Quarterly Div Option - Direct</v>
      </c>
      <c r="K6484" s="35">
        <f t="shared" si="1634"/>
        <v>101</v>
      </c>
      <c r="L6484" s="30" t="str">
        <f t="shared" si="1635"/>
        <v>1132.2573</v>
      </c>
      <c r="M6484" s="30">
        <f t="shared" si="1636"/>
        <v>111</v>
      </c>
      <c r="N6484" s="30" t="str">
        <f t="shared" si="1637"/>
        <v>1132.2573</v>
      </c>
      <c r="O6484" s="30">
        <f t="shared" si="1638"/>
        <v>121</v>
      </c>
      <c r="P6484" s="30" t="str">
        <f t="shared" si="1639"/>
        <v>0</v>
      </c>
      <c r="Q6484" s="30">
        <f t="shared" si="1640"/>
        <v>123</v>
      </c>
      <c r="R6484" s="36" t="str">
        <f t="shared" si="1641"/>
        <v>08-Aug-2017</v>
      </c>
      <c r="S6484" s="37">
        <f t="shared" si="1642"/>
        <v>1132.2573</v>
      </c>
    </row>
    <row r="6485" spans="1:19">
      <c r="A6485" s="30" t="s">
        <v>11681</v>
      </c>
      <c r="D6485" s="30" t="str">
        <f t="shared" si="1643"/>
        <v>135721</v>
      </c>
      <c r="E6485" s="30">
        <f t="shared" si="1628"/>
        <v>7</v>
      </c>
      <c r="F6485" s="30" t="str">
        <f t="shared" si="1629"/>
        <v>INF789FA1J33</v>
      </c>
      <c r="G6485" s="30">
        <f t="shared" si="1630"/>
        <v>20</v>
      </c>
      <c r="H6485" s="30" t="str">
        <f t="shared" si="1631"/>
        <v>-</v>
      </c>
      <c r="I6485" s="30">
        <f t="shared" si="1632"/>
        <v>22</v>
      </c>
      <c r="J6485" s="35" t="str">
        <f t="shared" si="1633"/>
        <v>UTI - Liquid Fund - Instn Quarterly Div Option</v>
      </c>
      <c r="K6485" s="35">
        <f t="shared" si="1634"/>
        <v>69</v>
      </c>
      <c r="L6485" s="30" t="str">
        <f t="shared" si="1635"/>
        <v>1131.9269</v>
      </c>
      <c r="M6485" s="30">
        <f t="shared" si="1636"/>
        <v>79</v>
      </c>
      <c r="N6485" s="30" t="str">
        <f t="shared" si="1637"/>
        <v>1131.9269</v>
      </c>
      <c r="O6485" s="30">
        <f t="shared" si="1638"/>
        <v>89</v>
      </c>
      <c r="P6485" s="30" t="str">
        <f t="shared" si="1639"/>
        <v>0</v>
      </c>
      <c r="Q6485" s="30">
        <f t="shared" si="1640"/>
        <v>91</v>
      </c>
      <c r="R6485" s="36" t="str">
        <f t="shared" si="1641"/>
        <v>08-Aug-2017</v>
      </c>
      <c r="S6485" s="37">
        <f t="shared" si="1642"/>
        <v>1131.9268999999999</v>
      </c>
    </row>
    <row r="6486" spans="1:19">
      <c r="A6486" s="30" t="s">
        <v>11682</v>
      </c>
      <c r="D6486" s="30" t="str">
        <f t="shared" si="1643"/>
        <v>120794</v>
      </c>
      <c r="E6486" s="30">
        <f t="shared" si="1628"/>
        <v>7</v>
      </c>
      <c r="F6486" s="30" t="str">
        <f t="shared" si="1629"/>
        <v>INF789F01XR4</v>
      </c>
      <c r="G6486" s="30">
        <f t="shared" si="1630"/>
        <v>20</v>
      </c>
      <c r="H6486" s="30" t="str">
        <f t="shared" si="1631"/>
        <v>INF789F01XS2</v>
      </c>
      <c r="I6486" s="30">
        <f t="shared" si="1632"/>
        <v>33</v>
      </c>
      <c r="J6486" s="35" t="str">
        <f t="shared" si="1633"/>
        <v>UTI - Liquid Fund-Cash Plan-INST Mthl - Direct</v>
      </c>
      <c r="K6486" s="35">
        <f t="shared" si="1634"/>
        <v>80</v>
      </c>
      <c r="L6486" s="30" t="str">
        <f t="shared" si="1635"/>
        <v>1026.4802</v>
      </c>
      <c r="M6486" s="30">
        <f t="shared" si="1636"/>
        <v>90</v>
      </c>
      <c r="N6486" s="30" t="str">
        <f t="shared" si="1637"/>
        <v>1026.4802</v>
      </c>
      <c r="O6486" s="30">
        <f t="shared" si="1638"/>
        <v>100</v>
      </c>
      <c r="P6486" s="30" t="str">
        <f t="shared" si="1639"/>
        <v>1026.4802</v>
      </c>
      <c r="Q6486" s="30">
        <f t="shared" si="1640"/>
        <v>110</v>
      </c>
      <c r="R6486" s="36" t="str">
        <f t="shared" si="1641"/>
        <v>08-Aug-2017</v>
      </c>
      <c r="S6486" s="37">
        <f t="shared" si="1642"/>
        <v>1026.4802</v>
      </c>
    </row>
    <row r="6487" spans="1:19">
      <c r="A6487" s="30" t="s">
        <v>11683</v>
      </c>
      <c r="D6487" s="30" t="str">
        <f t="shared" si="1643"/>
        <v>102009</v>
      </c>
      <c r="E6487" s="30">
        <f t="shared" si="1628"/>
        <v>7</v>
      </c>
      <c r="F6487" s="30" t="str">
        <f t="shared" si="1629"/>
        <v>INF789F01BB4</v>
      </c>
      <c r="G6487" s="30">
        <f t="shared" si="1630"/>
        <v>20</v>
      </c>
      <c r="H6487" s="30" t="str">
        <f t="shared" si="1631"/>
        <v>-</v>
      </c>
      <c r="I6487" s="30">
        <f t="shared" si="1632"/>
        <v>22</v>
      </c>
      <c r="J6487" s="35" t="str">
        <f t="shared" si="1633"/>
        <v>UTI-  Liquid Fund-Cash Plan-Growth</v>
      </c>
      <c r="K6487" s="35">
        <f t="shared" si="1634"/>
        <v>57</v>
      </c>
      <c r="L6487" s="30" t="str">
        <f t="shared" si="1635"/>
        <v>2567.254</v>
      </c>
      <c r="M6487" s="30">
        <f t="shared" si="1636"/>
        <v>66</v>
      </c>
      <c r="N6487" s="30" t="str">
        <f t="shared" si="1637"/>
        <v>2567.254</v>
      </c>
      <c r="O6487" s="30">
        <f t="shared" si="1638"/>
        <v>75</v>
      </c>
      <c r="P6487" s="30" t="str">
        <f t="shared" si="1639"/>
        <v>0</v>
      </c>
      <c r="Q6487" s="30">
        <f t="shared" si="1640"/>
        <v>77</v>
      </c>
      <c r="R6487" s="36" t="str">
        <f t="shared" si="1641"/>
        <v>08-Aug-2017</v>
      </c>
      <c r="S6487" s="37">
        <f t="shared" si="1642"/>
        <v>2567.2539999999999</v>
      </c>
    </row>
    <row r="6488" spans="1:19" ht="26">
      <c r="A6488" s="30" t="s">
        <v>11684</v>
      </c>
      <c r="D6488" s="30" t="str">
        <f t="shared" si="1643"/>
        <v>102010</v>
      </c>
      <c r="E6488" s="30">
        <f t="shared" si="1628"/>
        <v>7</v>
      </c>
      <c r="F6488" s="30" t="str">
        <f t="shared" si="1629"/>
        <v>-</v>
      </c>
      <c r="G6488" s="30">
        <f t="shared" si="1630"/>
        <v>9</v>
      </c>
      <c r="H6488" s="30" t="str">
        <f t="shared" si="1631"/>
        <v>INF789F01PG3</v>
      </c>
      <c r="I6488" s="30">
        <f t="shared" si="1632"/>
        <v>22</v>
      </c>
      <c r="J6488" s="35" t="str">
        <f t="shared" si="1633"/>
        <v>UTI-  Liquid Fund-Cash Plan-INST - Daily Dividend Reinvestment Option</v>
      </c>
      <c r="K6488" s="35">
        <f t="shared" si="1634"/>
        <v>92</v>
      </c>
      <c r="L6488" s="30" t="str">
        <f t="shared" si="1635"/>
        <v>1019.4457</v>
      </c>
      <c r="M6488" s="30">
        <f t="shared" si="1636"/>
        <v>102</v>
      </c>
      <c r="N6488" s="30" t="str">
        <f t="shared" si="1637"/>
        <v>1019.4457</v>
      </c>
      <c r="O6488" s="30">
        <f t="shared" si="1638"/>
        <v>112</v>
      </c>
      <c r="P6488" s="30" t="str">
        <f t="shared" si="1639"/>
        <v>1019.4457</v>
      </c>
      <c r="Q6488" s="30">
        <f t="shared" si="1640"/>
        <v>122</v>
      </c>
      <c r="R6488" s="36" t="str">
        <f t="shared" si="1641"/>
        <v>08-Aug-2017</v>
      </c>
      <c r="S6488" s="37">
        <f t="shared" si="1642"/>
        <v>1019.4457</v>
      </c>
    </row>
    <row r="6489" spans="1:19">
      <c r="A6489" s="30" t="s">
        <v>11685</v>
      </c>
      <c r="D6489" s="30" t="str">
        <f t="shared" si="1643"/>
        <v>120558</v>
      </c>
      <c r="E6489" s="30">
        <f t="shared" si="1628"/>
        <v>7</v>
      </c>
      <c r="F6489" s="30" t="str">
        <f t="shared" si="1629"/>
        <v>-</v>
      </c>
      <c r="G6489" s="30">
        <f t="shared" si="1630"/>
        <v>9</v>
      </c>
      <c r="H6489" s="30" t="str">
        <f t="shared" si="1631"/>
        <v>INF789F01XP8</v>
      </c>
      <c r="I6489" s="30">
        <f t="shared" si="1632"/>
        <v>22</v>
      </c>
      <c r="J6489" s="35" t="str">
        <f t="shared" si="1633"/>
        <v>UTI-  Liquid Fund-Cash Plan-Inst Daily Dividend - Direct</v>
      </c>
      <c r="K6489" s="35">
        <f t="shared" si="1634"/>
        <v>79</v>
      </c>
      <c r="L6489" s="30" t="str">
        <f t="shared" si="1635"/>
        <v>1019.4457</v>
      </c>
      <c r="M6489" s="30">
        <f t="shared" si="1636"/>
        <v>89</v>
      </c>
      <c r="N6489" s="30" t="str">
        <f t="shared" si="1637"/>
        <v>1019.4457</v>
      </c>
      <c r="O6489" s="30">
        <f t="shared" si="1638"/>
        <v>99</v>
      </c>
      <c r="P6489" s="30" t="str">
        <f t="shared" si="1639"/>
        <v>1019.4457</v>
      </c>
      <c r="Q6489" s="30">
        <f t="shared" si="1640"/>
        <v>109</v>
      </c>
      <c r="R6489" s="36" t="str">
        <f t="shared" si="1641"/>
        <v>08-Aug-2017</v>
      </c>
      <c r="S6489" s="37">
        <f t="shared" si="1642"/>
        <v>1019.4457</v>
      </c>
    </row>
    <row r="6490" spans="1:19">
      <c r="A6490" s="30" t="s">
        <v>11686</v>
      </c>
      <c r="D6490" s="30" t="str">
        <f t="shared" si="1643"/>
        <v>102012</v>
      </c>
      <c r="E6490" s="30">
        <f t="shared" si="1628"/>
        <v>7</v>
      </c>
      <c r="F6490" s="30" t="str">
        <f t="shared" si="1629"/>
        <v>INF789F01PH1</v>
      </c>
      <c r="G6490" s="30">
        <f t="shared" si="1630"/>
        <v>20</v>
      </c>
      <c r="H6490" s="30" t="str">
        <f t="shared" si="1631"/>
        <v>-</v>
      </c>
      <c r="I6490" s="30">
        <f t="shared" si="1632"/>
        <v>22</v>
      </c>
      <c r="J6490" s="35" t="str">
        <f t="shared" si="1633"/>
        <v>UTI-  Liquid Fund-Cash Plan-INST Growth</v>
      </c>
      <c r="K6490" s="35">
        <f t="shared" si="1634"/>
        <v>62</v>
      </c>
      <c r="L6490" s="30" t="str">
        <f t="shared" si="1635"/>
        <v>2718.7996</v>
      </c>
      <c r="M6490" s="30">
        <f t="shared" si="1636"/>
        <v>72</v>
      </c>
      <c r="N6490" s="30" t="str">
        <f t="shared" si="1637"/>
        <v>2718.7996</v>
      </c>
      <c r="O6490" s="30">
        <f t="shared" si="1638"/>
        <v>82</v>
      </c>
      <c r="P6490" s="30" t="str">
        <f t="shared" si="1639"/>
        <v>2718.7996</v>
      </c>
      <c r="Q6490" s="30">
        <f t="shared" si="1640"/>
        <v>92</v>
      </c>
      <c r="R6490" s="36" t="str">
        <f t="shared" si="1641"/>
        <v>08-Aug-2017</v>
      </c>
      <c r="S6490" s="37">
        <f t="shared" si="1642"/>
        <v>2718.7995999999998</v>
      </c>
    </row>
    <row r="6491" spans="1:19">
      <c r="A6491" s="30" t="s">
        <v>11687</v>
      </c>
      <c r="D6491" s="30" t="str">
        <f t="shared" si="1643"/>
        <v>120304</v>
      </c>
      <c r="E6491" s="30">
        <f t="shared" si="1628"/>
        <v>7</v>
      </c>
      <c r="F6491" s="30" t="str">
        <f t="shared" si="1629"/>
        <v>INF789F01XQ6</v>
      </c>
      <c r="G6491" s="30">
        <f t="shared" si="1630"/>
        <v>20</v>
      </c>
      <c r="H6491" s="30" t="str">
        <f t="shared" si="1631"/>
        <v>-</v>
      </c>
      <c r="I6491" s="30">
        <f t="shared" si="1632"/>
        <v>22</v>
      </c>
      <c r="J6491" s="35" t="str">
        <f t="shared" si="1633"/>
        <v>UTI-  Liquid Fund-Cash Plan-Inst Growth Direct</v>
      </c>
      <c r="K6491" s="35">
        <f t="shared" si="1634"/>
        <v>69</v>
      </c>
      <c r="L6491" s="30" t="str">
        <f t="shared" si="1635"/>
        <v>2725.9942</v>
      </c>
      <c r="M6491" s="30">
        <f t="shared" si="1636"/>
        <v>79</v>
      </c>
      <c r="N6491" s="30" t="str">
        <f t="shared" si="1637"/>
        <v>2725.9942</v>
      </c>
      <c r="O6491" s="30">
        <f t="shared" si="1638"/>
        <v>89</v>
      </c>
      <c r="P6491" s="30" t="str">
        <f t="shared" si="1639"/>
        <v>2725.9942</v>
      </c>
      <c r="Q6491" s="30">
        <f t="shared" si="1640"/>
        <v>99</v>
      </c>
      <c r="R6491" s="36" t="str">
        <f t="shared" si="1641"/>
        <v>08-Aug-2017</v>
      </c>
      <c r="S6491" s="37">
        <f t="shared" si="1642"/>
        <v>2725.9942000000001</v>
      </c>
    </row>
    <row r="6492" spans="1:19">
      <c r="A6492" s="30" t="s">
        <v>11688</v>
      </c>
      <c r="D6492" s="30" t="str">
        <f t="shared" si="1643"/>
        <v>102011</v>
      </c>
      <c r="E6492" s="30">
        <f t="shared" si="1628"/>
        <v>7</v>
      </c>
      <c r="F6492" s="30" t="str">
        <f t="shared" si="1629"/>
        <v>INF789F01PI9</v>
      </c>
      <c r="G6492" s="30">
        <f t="shared" si="1630"/>
        <v>20</v>
      </c>
      <c r="H6492" s="30" t="str">
        <f t="shared" si="1631"/>
        <v>INF789F01PJ7</v>
      </c>
      <c r="I6492" s="30">
        <f t="shared" si="1632"/>
        <v>33</v>
      </c>
      <c r="J6492" s="35" t="str">
        <f t="shared" si="1633"/>
        <v>UTI-  Liquid Fund-Cash Plan-INST Mthl</v>
      </c>
      <c r="K6492" s="35">
        <f t="shared" si="1634"/>
        <v>71</v>
      </c>
      <c r="L6492" s="30" t="str">
        <f t="shared" si="1635"/>
        <v>1026.4704</v>
      </c>
      <c r="M6492" s="30">
        <f t="shared" si="1636"/>
        <v>81</v>
      </c>
      <c r="N6492" s="30" t="str">
        <f t="shared" si="1637"/>
        <v>1026.4704</v>
      </c>
      <c r="O6492" s="30">
        <f t="shared" si="1638"/>
        <v>91</v>
      </c>
      <c r="P6492" s="30" t="str">
        <f t="shared" si="1639"/>
        <v>1026.4704</v>
      </c>
      <c r="Q6492" s="30">
        <f t="shared" si="1640"/>
        <v>101</v>
      </c>
      <c r="R6492" s="36" t="str">
        <f t="shared" si="1641"/>
        <v>08-Aug-2017</v>
      </c>
      <c r="S6492" s="37">
        <f t="shared" si="1642"/>
        <v>1026.4703999999999</v>
      </c>
    </row>
    <row r="6493" spans="1:19">
      <c r="A6493" s="30" t="s">
        <v>11689</v>
      </c>
      <c r="D6493" s="30" t="str">
        <f t="shared" si="1643"/>
        <v>102013</v>
      </c>
      <c r="E6493" s="30">
        <f t="shared" si="1628"/>
        <v>7</v>
      </c>
      <c r="F6493" s="30" t="str">
        <f t="shared" si="1629"/>
        <v>-</v>
      </c>
      <c r="G6493" s="30">
        <f t="shared" si="1630"/>
        <v>9</v>
      </c>
      <c r="H6493" s="30" t="str">
        <f t="shared" si="1631"/>
        <v>INF789F01PK5</v>
      </c>
      <c r="I6493" s="30">
        <f t="shared" si="1632"/>
        <v>22</v>
      </c>
      <c r="J6493" s="35" t="str">
        <f t="shared" si="1633"/>
        <v>UTI-  Liquid Fund-Cash Plan-INST Wkly</v>
      </c>
      <c r="K6493" s="35">
        <f t="shared" si="1634"/>
        <v>60</v>
      </c>
      <c r="L6493" s="30" t="str">
        <f t="shared" si="1635"/>
        <v>1054.063</v>
      </c>
      <c r="M6493" s="30">
        <f t="shared" si="1636"/>
        <v>69</v>
      </c>
      <c r="N6493" s="30" t="str">
        <f t="shared" si="1637"/>
        <v>1054.063</v>
      </c>
      <c r="O6493" s="30">
        <f t="shared" si="1638"/>
        <v>78</v>
      </c>
      <c r="P6493" s="30" t="str">
        <f t="shared" si="1639"/>
        <v>1054.063</v>
      </c>
      <c r="Q6493" s="30">
        <f t="shared" si="1640"/>
        <v>87</v>
      </c>
      <c r="R6493" s="36" t="str">
        <f t="shared" si="1641"/>
        <v>08-Aug-2017</v>
      </c>
      <c r="S6493" s="37">
        <f t="shared" si="1642"/>
        <v>1054.0630000000001</v>
      </c>
    </row>
    <row r="6494" spans="1:19">
      <c r="A6494" s="30" t="s">
        <v>11690</v>
      </c>
      <c r="D6494" s="30" t="str">
        <f t="shared" si="1643"/>
        <v>120777</v>
      </c>
      <c r="E6494" s="30">
        <f t="shared" si="1628"/>
        <v>7</v>
      </c>
      <c r="F6494" s="30" t="str">
        <f t="shared" si="1629"/>
        <v>-</v>
      </c>
      <c r="G6494" s="30">
        <f t="shared" si="1630"/>
        <v>9</v>
      </c>
      <c r="H6494" s="30" t="str">
        <f t="shared" si="1631"/>
        <v>INF789F01XT0</v>
      </c>
      <c r="I6494" s="30">
        <f t="shared" si="1632"/>
        <v>22</v>
      </c>
      <c r="J6494" s="35" t="str">
        <f t="shared" si="1633"/>
        <v>UTI-  Liquid Fund-Cash Plan-INST Wkly-Direct</v>
      </c>
      <c r="K6494" s="35">
        <f t="shared" si="1634"/>
        <v>67</v>
      </c>
      <c r="L6494" s="30" t="str">
        <f t="shared" si="1635"/>
        <v>1054.0731</v>
      </c>
      <c r="M6494" s="30">
        <f t="shared" si="1636"/>
        <v>77</v>
      </c>
      <c r="N6494" s="30" t="str">
        <f t="shared" si="1637"/>
        <v>1054.0731</v>
      </c>
      <c r="O6494" s="30">
        <f t="shared" si="1638"/>
        <v>87</v>
      </c>
      <c r="P6494" s="30" t="str">
        <f t="shared" si="1639"/>
        <v>1054.0731</v>
      </c>
      <c r="Q6494" s="30">
        <f t="shared" si="1640"/>
        <v>97</v>
      </c>
      <c r="R6494" s="36" t="str">
        <f t="shared" si="1641"/>
        <v>08-Aug-2017</v>
      </c>
      <c r="S6494" s="37">
        <f t="shared" si="1642"/>
        <v>1054.0731000000001</v>
      </c>
    </row>
    <row r="6495" spans="1:19">
      <c r="A6495" s="30" t="s">
        <v>11691</v>
      </c>
      <c r="D6495" s="30" t="str">
        <f t="shared" si="1643"/>
        <v>102008</v>
      </c>
      <c r="E6495" s="30">
        <f t="shared" ref="E6495:E6534" si="1644">IF($D6495="","",LEN(D6495)+1)</f>
        <v>7</v>
      </c>
      <c r="F6495" s="30" t="str">
        <f t="shared" ref="F6495:F6534" si="1645">IF($D6495="",A6495,MID($A6495,E6495+1,SEARCH(";",$A6495,E6495+1)-E6495-1))</f>
        <v>INF789F01BC2</v>
      </c>
      <c r="G6495" s="30">
        <f t="shared" ref="G6495:G6534" si="1646">IF($D6495="","",E6495+(LEN(F6495)+1))</f>
        <v>20</v>
      </c>
      <c r="H6495" s="30" t="str">
        <f t="shared" ref="H6495:H6534" si="1647">IF($D6495="","",MID($A6495,G6495+1,SEARCH(";",$A6495,G6495+1)-G6495-1))</f>
        <v>INF789F01BA6</v>
      </c>
      <c r="I6495" s="30">
        <f t="shared" ref="I6495:I6534" si="1648">IF($D6495="","",G6495+LEN(H6495)+1)</f>
        <v>33</v>
      </c>
      <c r="J6495" s="35" t="str">
        <f t="shared" ref="J6495:J6534" si="1649">IF($D6495="","",MID($A6495,I6495+1,SEARCH(";",$A6495,I6495+1)-I6495-1))</f>
        <v>UTI-  Liquid Fund-Cash Plan-MTLY</v>
      </c>
      <c r="K6495" s="35">
        <f t="shared" ref="K6495:K6534" si="1650">IF($D6495="","",I6495+LEN(J6495)+1)</f>
        <v>66</v>
      </c>
      <c r="L6495" s="30" t="str">
        <f t="shared" ref="L6495:L6534" si="1651">IF($D6495="","",MID($A6495,K6495+1,SEARCH(";",$A6495,K6495+1)-K6495-1))</f>
        <v>1174.3162</v>
      </c>
      <c r="M6495" s="30">
        <f t="shared" ref="M6495:M6534" si="1652">IF($D6495="","",K6495+LEN(L6495)+1)</f>
        <v>76</v>
      </c>
      <c r="N6495" s="30" t="str">
        <f t="shared" ref="N6495:N6534" si="1653">IF($D6495="","",MID($A6495,M6495+1,SEARCH(";",$A6495,M6495+1)-M6495-1))</f>
        <v>1174.3162</v>
      </c>
      <c r="O6495" s="30">
        <f t="shared" ref="O6495:O6534" si="1654">IF($D6495="","",M6495+LEN(N6495)+1)</f>
        <v>86</v>
      </c>
      <c r="P6495" s="30" t="str">
        <f t="shared" ref="P6495:P6534" si="1655">IF($D6495="","",MID($A6495,O6495+1,SEARCH(";",$A6495,O6495+1)-O6495-1))</f>
        <v>0</v>
      </c>
      <c r="Q6495" s="30">
        <f t="shared" ref="Q6495:Q6534" si="1656">IF($D6495="","",O6495+LEN(P6495)+1)</f>
        <v>88</v>
      </c>
      <c r="R6495" s="36" t="str">
        <f t="shared" ref="R6495:R6534" si="1657">IF($D6495="","",MID($A6495,Q6495+1,15))</f>
        <v>08-Aug-2017</v>
      </c>
      <c r="S6495" s="37">
        <f t="shared" ref="S6495:S6534" si="1658">IF(L6495="","",L6495+0)</f>
        <v>1174.3162</v>
      </c>
    </row>
    <row r="6496" spans="1:19" ht="26">
      <c r="A6496" s="30" t="s">
        <v>11692</v>
      </c>
      <c r="D6496" s="30" t="str">
        <f t="shared" si="1643"/>
        <v>102007</v>
      </c>
      <c r="E6496" s="30">
        <f t="shared" si="1644"/>
        <v>7</v>
      </c>
      <c r="F6496" s="30" t="str">
        <f t="shared" si="1645"/>
        <v>-</v>
      </c>
      <c r="G6496" s="30">
        <f t="shared" si="1646"/>
        <v>9</v>
      </c>
      <c r="H6496" s="30" t="str">
        <f t="shared" si="1647"/>
        <v>INF789F01AZ5</v>
      </c>
      <c r="I6496" s="30">
        <f t="shared" si="1648"/>
        <v>22</v>
      </c>
      <c r="J6496" s="35" t="str">
        <f t="shared" si="1649"/>
        <v>UTI-  Liquid Fund-Cash Plan-Regular Plan Periodic Dividend Option</v>
      </c>
      <c r="K6496" s="35">
        <f t="shared" si="1650"/>
        <v>88</v>
      </c>
      <c r="L6496" s="30" t="str">
        <f t="shared" si="1651"/>
        <v>1132.8993</v>
      </c>
      <c r="M6496" s="30">
        <f t="shared" si="1652"/>
        <v>98</v>
      </c>
      <c r="N6496" s="30" t="str">
        <f t="shared" si="1653"/>
        <v>1132.8993</v>
      </c>
      <c r="O6496" s="30">
        <f t="shared" si="1654"/>
        <v>108</v>
      </c>
      <c r="P6496" s="30" t="str">
        <f t="shared" si="1655"/>
        <v>0</v>
      </c>
      <c r="Q6496" s="30">
        <f t="shared" si="1656"/>
        <v>110</v>
      </c>
      <c r="R6496" s="36" t="str">
        <f t="shared" si="1657"/>
        <v>08-Aug-2017</v>
      </c>
      <c r="S6496" s="37">
        <f t="shared" si="1658"/>
        <v>1132.8993</v>
      </c>
    </row>
    <row r="6497" spans="1:19">
      <c r="A6497" s="30" t="s">
        <v>97</v>
      </c>
      <c r="D6497" s="30" t="str">
        <f t="shared" si="1643"/>
        <v/>
      </c>
      <c r="E6497" s="30" t="str">
        <f t="shared" si="1644"/>
        <v/>
      </c>
      <c r="F6497" s="30" t="str">
        <f t="shared" si="1645"/>
        <v xml:space="preserve"> </v>
      </c>
      <c r="G6497" s="30" t="str">
        <f t="shared" si="1646"/>
        <v/>
      </c>
      <c r="H6497" s="30" t="str">
        <f t="shared" si="1647"/>
        <v/>
      </c>
      <c r="I6497" s="30" t="str">
        <f t="shared" si="1648"/>
        <v/>
      </c>
      <c r="J6497" s="35" t="str">
        <f t="shared" si="1649"/>
        <v/>
      </c>
      <c r="K6497" s="35" t="str">
        <f t="shared" si="1650"/>
        <v/>
      </c>
      <c r="L6497" s="30" t="str">
        <f t="shared" si="1651"/>
        <v/>
      </c>
      <c r="M6497" s="30" t="str">
        <f t="shared" si="1652"/>
        <v/>
      </c>
      <c r="N6497" s="30" t="str">
        <f t="shared" si="1653"/>
        <v/>
      </c>
      <c r="O6497" s="30" t="str">
        <f t="shared" si="1654"/>
        <v/>
      </c>
      <c r="P6497" s="30" t="str">
        <f t="shared" si="1655"/>
        <v/>
      </c>
      <c r="Q6497" s="30" t="str">
        <f t="shared" si="1656"/>
        <v/>
      </c>
      <c r="R6497" s="36" t="str">
        <f t="shared" si="1657"/>
        <v/>
      </c>
      <c r="S6497" s="37" t="str">
        <f t="shared" si="1658"/>
        <v/>
      </c>
    </row>
    <row r="6498" spans="1:19">
      <c r="A6498" s="30" t="s">
        <v>467</v>
      </c>
      <c r="D6498" s="30" t="str">
        <f t="shared" si="1643"/>
        <v/>
      </c>
      <c r="E6498" s="30" t="str">
        <f t="shared" si="1644"/>
        <v/>
      </c>
      <c r="F6498" s="30" t="str">
        <f t="shared" si="1645"/>
        <v>Open Ended Schemes(Money Market)</v>
      </c>
      <c r="G6498" s="30" t="str">
        <f t="shared" si="1646"/>
        <v/>
      </c>
      <c r="H6498" s="30" t="str">
        <f t="shared" si="1647"/>
        <v/>
      </c>
      <c r="I6498" s="30" t="str">
        <f t="shared" si="1648"/>
        <v/>
      </c>
      <c r="J6498" s="35" t="str">
        <f t="shared" si="1649"/>
        <v/>
      </c>
      <c r="K6498" s="35" t="str">
        <f t="shared" si="1650"/>
        <v/>
      </c>
      <c r="L6498" s="30" t="str">
        <f t="shared" si="1651"/>
        <v/>
      </c>
      <c r="M6498" s="30" t="str">
        <f t="shared" si="1652"/>
        <v/>
      </c>
      <c r="N6498" s="30" t="str">
        <f t="shared" si="1653"/>
        <v/>
      </c>
      <c r="O6498" s="30" t="str">
        <f t="shared" si="1654"/>
        <v/>
      </c>
      <c r="P6498" s="30" t="str">
        <f t="shared" si="1655"/>
        <v/>
      </c>
      <c r="Q6498" s="30" t="str">
        <f t="shared" si="1656"/>
        <v/>
      </c>
      <c r="R6498" s="36" t="str">
        <f t="shared" si="1657"/>
        <v/>
      </c>
      <c r="S6498" s="37" t="str">
        <f t="shared" si="1658"/>
        <v/>
      </c>
    </row>
    <row r="6499" spans="1:19">
      <c r="A6499" s="30" t="s">
        <v>97</v>
      </c>
      <c r="D6499" s="30" t="str">
        <f t="shared" si="1643"/>
        <v/>
      </c>
      <c r="E6499" s="30" t="str">
        <f t="shared" si="1644"/>
        <v/>
      </c>
      <c r="F6499" s="30" t="str">
        <f t="shared" si="1645"/>
        <v xml:space="preserve"> </v>
      </c>
      <c r="G6499" s="30" t="str">
        <f t="shared" si="1646"/>
        <v/>
      </c>
      <c r="H6499" s="30" t="str">
        <f t="shared" si="1647"/>
        <v/>
      </c>
      <c r="I6499" s="30" t="str">
        <f t="shared" si="1648"/>
        <v/>
      </c>
      <c r="J6499" s="35" t="str">
        <f t="shared" si="1649"/>
        <v/>
      </c>
      <c r="K6499" s="35" t="str">
        <f t="shared" si="1650"/>
        <v/>
      </c>
      <c r="L6499" s="30" t="str">
        <f t="shared" si="1651"/>
        <v/>
      </c>
      <c r="M6499" s="30" t="str">
        <f t="shared" si="1652"/>
        <v/>
      </c>
      <c r="N6499" s="30" t="str">
        <f t="shared" si="1653"/>
        <v/>
      </c>
      <c r="O6499" s="30" t="str">
        <f t="shared" si="1654"/>
        <v/>
      </c>
      <c r="P6499" s="30" t="str">
        <f t="shared" si="1655"/>
        <v/>
      </c>
      <c r="Q6499" s="30" t="str">
        <f t="shared" si="1656"/>
        <v/>
      </c>
      <c r="R6499" s="36" t="str">
        <f t="shared" si="1657"/>
        <v/>
      </c>
      <c r="S6499" s="37" t="str">
        <f t="shared" si="1658"/>
        <v/>
      </c>
    </row>
    <row r="6500" spans="1:19">
      <c r="A6500" s="30" t="s">
        <v>104</v>
      </c>
      <c r="D6500" s="30" t="str">
        <f t="shared" si="1643"/>
        <v/>
      </c>
      <c r="E6500" s="30" t="str">
        <f t="shared" si="1644"/>
        <v/>
      </c>
      <c r="F6500" s="30" t="str">
        <f t="shared" si="1645"/>
        <v>DSP BlackRock Mutual Fund</v>
      </c>
      <c r="G6500" s="30" t="str">
        <f t="shared" si="1646"/>
        <v/>
      </c>
      <c r="H6500" s="30" t="str">
        <f t="shared" si="1647"/>
        <v/>
      </c>
      <c r="I6500" s="30" t="str">
        <f t="shared" si="1648"/>
        <v/>
      </c>
      <c r="J6500" s="35" t="str">
        <f t="shared" si="1649"/>
        <v/>
      </c>
      <c r="K6500" s="35" t="str">
        <f t="shared" si="1650"/>
        <v/>
      </c>
      <c r="L6500" s="30" t="str">
        <f t="shared" si="1651"/>
        <v/>
      </c>
      <c r="M6500" s="30" t="str">
        <f t="shared" si="1652"/>
        <v/>
      </c>
      <c r="N6500" s="30" t="str">
        <f t="shared" si="1653"/>
        <v/>
      </c>
      <c r="O6500" s="30" t="str">
        <f t="shared" si="1654"/>
        <v/>
      </c>
      <c r="P6500" s="30" t="str">
        <f t="shared" si="1655"/>
        <v/>
      </c>
      <c r="Q6500" s="30" t="str">
        <f t="shared" si="1656"/>
        <v/>
      </c>
      <c r="R6500" s="36" t="str">
        <f t="shared" si="1657"/>
        <v/>
      </c>
      <c r="S6500" s="37" t="str">
        <f t="shared" si="1658"/>
        <v/>
      </c>
    </row>
    <row r="6501" spans="1:19">
      <c r="A6501" s="30" t="s">
        <v>97</v>
      </c>
      <c r="D6501" s="30" t="str">
        <f t="shared" si="1643"/>
        <v/>
      </c>
      <c r="E6501" s="30" t="str">
        <f t="shared" si="1644"/>
        <v/>
      </c>
      <c r="F6501" s="30" t="str">
        <f t="shared" si="1645"/>
        <v xml:space="preserve"> </v>
      </c>
      <c r="G6501" s="30" t="str">
        <f t="shared" si="1646"/>
        <v/>
      </c>
      <c r="H6501" s="30" t="str">
        <f t="shared" si="1647"/>
        <v/>
      </c>
      <c r="I6501" s="30" t="str">
        <f t="shared" si="1648"/>
        <v/>
      </c>
      <c r="J6501" s="35" t="str">
        <f t="shared" si="1649"/>
        <v/>
      </c>
      <c r="K6501" s="35" t="str">
        <f t="shared" si="1650"/>
        <v/>
      </c>
      <c r="L6501" s="30" t="str">
        <f t="shared" si="1651"/>
        <v/>
      </c>
      <c r="M6501" s="30" t="str">
        <f t="shared" si="1652"/>
        <v/>
      </c>
      <c r="N6501" s="30" t="str">
        <f t="shared" si="1653"/>
        <v/>
      </c>
      <c r="O6501" s="30" t="str">
        <f t="shared" si="1654"/>
        <v/>
      </c>
      <c r="P6501" s="30" t="str">
        <f t="shared" si="1655"/>
        <v/>
      </c>
      <c r="Q6501" s="30" t="str">
        <f t="shared" si="1656"/>
        <v/>
      </c>
      <c r="R6501" s="36" t="str">
        <f t="shared" si="1657"/>
        <v/>
      </c>
      <c r="S6501" s="37" t="str">
        <f t="shared" si="1658"/>
        <v/>
      </c>
    </row>
    <row r="6502" spans="1:19">
      <c r="A6502" s="30" t="s">
        <v>11693</v>
      </c>
      <c r="D6502" s="30" t="str">
        <f t="shared" si="1643"/>
        <v>123288</v>
      </c>
      <c r="E6502" s="30">
        <f t="shared" si="1644"/>
        <v>7</v>
      </c>
      <c r="F6502" s="30" t="str">
        <f t="shared" si="1645"/>
        <v>-</v>
      </c>
      <c r="G6502" s="30">
        <f t="shared" si="1646"/>
        <v>9</v>
      </c>
      <c r="H6502" s="30" t="str">
        <f t="shared" si="1647"/>
        <v>-</v>
      </c>
      <c r="I6502" s="30">
        <f t="shared" si="1648"/>
        <v>11</v>
      </c>
      <c r="J6502" s="35" t="str">
        <f t="shared" si="1649"/>
        <v>DSP BlackRock Treasury Bill Fund - Direct Plan - Daily Dividend</v>
      </c>
      <c r="K6502" s="35">
        <f t="shared" si="1650"/>
        <v>75</v>
      </c>
      <c r="L6502" s="30" t="str">
        <f t="shared" si="1651"/>
        <v>10.0400</v>
      </c>
      <c r="M6502" s="30">
        <f t="shared" si="1652"/>
        <v>83</v>
      </c>
      <c r="N6502" s="30" t="str">
        <f t="shared" si="1653"/>
        <v>10.0400</v>
      </c>
      <c r="O6502" s="30">
        <f t="shared" si="1654"/>
        <v>91</v>
      </c>
      <c r="P6502" s="30" t="str">
        <f t="shared" si="1655"/>
        <v>10.0400</v>
      </c>
      <c r="Q6502" s="30">
        <f t="shared" si="1656"/>
        <v>99</v>
      </c>
      <c r="R6502" s="36" t="str">
        <f t="shared" si="1657"/>
        <v>08-Aug-2017</v>
      </c>
      <c r="S6502" s="37">
        <f t="shared" si="1658"/>
        <v>10.039999999999999</v>
      </c>
    </row>
    <row r="6503" spans="1:19">
      <c r="A6503" s="30" t="s">
        <v>11694</v>
      </c>
      <c r="D6503" s="30" t="str">
        <f t="shared" si="1643"/>
        <v>119108</v>
      </c>
      <c r="E6503" s="30">
        <f t="shared" si="1644"/>
        <v>7</v>
      </c>
      <c r="F6503" s="30" t="str">
        <f t="shared" si="1645"/>
        <v>INF740K01NV0</v>
      </c>
      <c r="G6503" s="30">
        <f t="shared" si="1646"/>
        <v>20</v>
      </c>
      <c r="H6503" s="30" t="str">
        <f t="shared" si="1647"/>
        <v>INF740K01NX6</v>
      </c>
      <c r="I6503" s="30">
        <f t="shared" si="1648"/>
        <v>33</v>
      </c>
      <c r="J6503" s="35" t="str">
        <f t="shared" si="1649"/>
        <v>DSP BlackRock Treasury Bill Fund - Direct Plan - Dividend</v>
      </c>
      <c r="K6503" s="35">
        <f t="shared" si="1650"/>
        <v>91</v>
      </c>
      <c r="L6503" s="30" t="str">
        <f t="shared" si="1651"/>
        <v>11.9414</v>
      </c>
      <c r="M6503" s="30">
        <f t="shared" si="1652"/>
        <v>99</v>
      </c>
      <c r="N6503" s="30" t="str">
        <f t="shared" si="1653"/>
        <v>11.9414</v>
      </c>
      <c r="O6503" s="30">
        <f t="shared" si="1654"/>
        <v>107</v>
      </c>
      <c r="P6503" s="30" t="str">
        <f t="shared" si="1655"/>
        <v>11.9414</v>
      </c>
      <c r="Q6503" s="30">
        <f t="shared" si="1656"/>
        <v>115</v>
      </c>
      <c r="R6503" s="36" t="str">
        <f t="shared" si="1657"/>
        <v>08-Aug-2017</v>
      </c>
      <c r="S6503" s="37">
        <f t="shared" si="1658"/>
        <v>11.9414</v>
      </c>
    </row>
    <row r="6504" spans="1:19">
      <c r="A6504" s="30" t="s">
        <v>11695</v>
      </c>
      <c r="D6504" s="30" t="str">
        <f t="shared" si="1643"/>
        <v>119106</v>
      </c>
      <c r="E6504" s="30">
        <f t="shared" si="1644"/>
        <v>7</v>
      </c>
      <c r="F6504" s="30" t="str">
        <f t="shared" si="1645"/>
        <v>INF740K01NU2</v>
      </c>
      <c r="G6504" s="30">
        <f t="shared" si="1646"/>
        <v>20</v>
      </c>
      <c r="H6504" s="30" t="str">
        <f t="shared" si="1647"/>
        <v>-</v>
      </c>
      <c r="I6504" s="30">
        <f t="shared" si="1648"/>
        <v>22</v>
      </c>
      <c r="J6504" s="35" t="str">
        <f t="shared" si="1649"/>
        <v>DSP BlackRock Treasury Bill Fund - Direct Plan - Growth</v>
      </c>
      <c r="K6504" s="35">
        <f t="shared" si="1650"/>
        <v>78</v>
      </c>
      <c r="L6504" s="30" t="str">
        <f t="shared" si="1651"/>
        <v>33.1273</v>
      </c>
      <c r="M6504" s="30">
        <f t="shared" si="1652"/>
        <v>86</v>
      </c>
      <c r="N6504" s="30" t="str">
        <f t="shared" si="1653"/>
        <v>33.1273</v>
      </c>
      <c r="O6504" s="30">
        <f t="shared" si="1654"/>
        <v>94</v>
      </c>
      <c r="P6504" s="30" t="str">
        <f t="shared" si="1655"/>
        <v>33.1273</v>
      </c>
      <c r="Q6504" s="30">
        <f t="shared" si="1656"/>
        <v>102</v>
      </c>
      <c r="R6504" s="36" t="str">
        <f t="shared" si="1657"/>
        <v>08-Aug-2017</v>
      </c>
      <c r="S6504" s="37">
        <f t="shared" si="1658"/>
        <v>33.127299999999998</v>
      </c>
    </row>
    <row r="6505" spans="1:19" ht="26">
      <c r="A6505" s="30" t="s">
        <v>11696</v>
      </c>
      <c r="D6505" s="30" t="str">
        <f t="shared" si="1643"/>
        <v>119107</v>
      </c>
      <c r="E6505" s="30">
        <f t="shared" si="1644"/>
        <v>7</v>
      </c>
      <c r="F6505" s="30" t="str">
        <f t="shared" si="1645"/>
        <v>INF740K01NT4</v>
      </c>
      <c r="G6505" s="30">
        <f t="shared" si="1646"/>
        <v>20</v>
      </c>
      <c r="H6505" s="30" t="str">
        <f t="shared" si="1647"/>
        <v>INF740K01NW8</v>
      </c>
      <c r="I6505" s="30">
        <f t="shared" si="1648"/>
        <v>33</v>
      </c>
      <c r="J6505" s="35" t="str">
        <f t="shared" si="1649"/>
        <v>DSP BlackRock Treasury Bill Fund - Direct Plan - Monthly Dividend</v>
      </c>
      <c r="K6505" s="35">
        <f t="shared" si="1650"/>
        <v>99</v>
      </c>
      <c r="L6505" s="30" t="str">
        <f t="shared" si="1651"/>
        <v>10.5983</v>
      </c>
      <c r="M6505" s="30">
        <f t="shared" si="1652"/>
        <v>107</v>
      </c>
      <c r="N6505" s="30" t="str">
        <f t="shared" si="1653"/>
        <v>10.5983</v>
      </c>
      <c r="O6505" s="30">
        <f t="shared" si="1654"/>
        <v>115</v>
      </c>
      <c r="P6505" s="30" t="str">
        <f t="shared" si="1655"/>
        <v>10.5983</v>
      </c>
      <c r="Q6505" s="30">
        <f t="shared" si="1656"/>
        <v>123</v>
      </c>
      <c r="R6505" s="36" t="str">
        <f t="shared" si="1657"/>
        <v>08-Aug-2017</v>
      </c>
      <c r="S6505" s="37">
        <f t="shared" si="1658"/>
        <v>10.5983</v>
      </c>
    </row>
    <row r="6506" spans="1:19" ht="26">
      <c r="A6506" s="30" t="s">
        <v>11697</v>
      </c>
      <c r="D6506" s="30" t="str">
        <f t="shared" si="1643"/>
        <v>123287</v>
      </c>
      <c r="E6506" s="30">
        <f t="shared" si="1644"/>
        <v>7</v>
      </c>
      <c r="F6506" s="30" t="str">
        <f t="shared" si="1645"/>
        <v>-</v>
      </c>
      <c r="G6506" s="30">
        <f t="shared" si="1646"/>
        <v>9</v>
      </c>
      <c r="H6506" s="30" t="str">
        <f t="shared" si="1647"/>
        <v>-</v>
      </c>
      <c r="I6506" s="30">
        <f t="shared" si="1648"/>
        <v>11</v>
      </c>
      <c r="J6506" s="35" t="str">
        <f t="shared" si="1649"/>
        <v>DSP BlackRock Treasury Bill Fund - Regular Plan - Daily Dividend</v>
      </c>
      <c r="K6506" s="35">
        <f t="shared" si="1650"/>
        <v>76</v>
      </c>
      <c r="L6506" s="30" t="str">
        <f t="shared" si="1651"/>
        <v>10.0564</v>
      </c>
      <c r="M6506" s="30">
        <f t="shared" si="1652"/>
        <v>84</v>
      </c>
      <c r="N6506" s="30" t="str">
        <f t="shared" si="1653"/>
        <v>10.0564</v>
      </c>
      <c r="O6506" s="30">
        <f t="shared" si="1654"/>
        <v>92</v>
      </c>
      <c r="P6506" s="30" t="str">
        <f t="shared" si="1655"/>
        <v>10.0564</v>
      </c>
      <c r="Q6506" s="30">
        <f t="shared" si="1656"/>
        <v>100</v>
      </c>
      <c r="R6506" s="36" t="str">
        <f t="shared" si="1657"/>
        <v>08-Aug-2017</v>
      </c>
      <c r="S6506" s="37">
        <f t="shared" si="1658"/>
        <v>10.0564</v>
      </c>
    </row>
    <row r="6507" spans="1:19">
      <c r="A6507" s="30" t="s">
        <v>11698</v>
      </c>
      <c r="D6507" s="30" t="str">
        <f t="shared" si="1643"/>
        <v>100088</v>
      </c>
      <c r="E6507" s="30">
        <f t="shared" si="1644"/>
        <v>7</v>
      </c>
      <c r="F6507" s="30" t="str">
        <f t="shared" si="1645"/>
        <v>INF740K01706</v>
      </c>
      <c r="G6507" s="30">
        <f t="shared" si="1646"/>
        <v>20</v>
      </c>
      <c r="H6507" s="30" t="str">
        <f t="shared" si="1647"/>
        <v>INF740K01AJ2</v>
      </c>
      <c r="I6507" s="30">
        <f t="shared" si="1648"/>
        <v>33</v>
      </c>
      <c r="J6507" s="35" t="str">
        <f t="shared" si="1649"/>
        <v>DSP BlackRock Treasury Bill Fund - Regular Plan - Dividend</v>
      </c>
      <c r="K6507" s="35">
        <f t="shared" si="1650"/>
        <v>92</v>
      </c>
      <c r="L6507" s="30" t="str">
        <f t="shared" si="1651"/>
        <v>11.9111</v>
      </c>
      <c r="M6507" s="30">
        <f t="shared" si="1652"/>
        <v>100</v>
      </c>
      <c r="N6507" s="30" t="str">
        <f t="shared" si="1653"/>
        <v>11.9111</v>
      </c>
      <c r="O6507" s="30">
        <f t="shared" si="1654"/>
        <v>108</v>
      </c>
      <c r="P6507" s="30" t="str">
        <f t="shared" si="1655"/>
        <v>11.9111</v>
      </c>
      <c r="Q6507" s="30">
        <f t="shared" si="1656"/>
        <v>116</v>
      </c>
      <c r="R6507" s="36" t="str">
        <f t="shared" si="1657"/>
        <v>08-Aug-2017</v>
      </c>
      <c r="S6507" s="37">
        <f t="shared" si="1658"/>
        <v>11.911099999999999</v>
      </c>
    </row>
    <row r="6508" spans="1:19">
      <c r="A6508" s="30" t="s">
        <v>11699</v>
      </c>
      <c r="D6508" s="30" t="str">
        <f t="shared" si="1643"/>
        <v>100087</v>
      </c>
      <c r="E6508" s="30">
        <f t="shared" si="1644"/>
        <v>7</v>
      </c>
      <c r="F6508" s="30" t="str">
        <f t="shared" si="1645"/>
        <v>INF740K01714</v>
      </c>
      <c r="G6508" s="30">
        <f t="shared" si="1646"/>
        <v>20</v>
      </c>
      <c r="H6508" s="30" t="str">
        <f t="shared" si="1647"/>
        <v>-</v>
      </c>
      <c r="I6508" s="30">
        <f t="shared" si="1648"/>
        <v>22</v>
      </c>
      <c r="J6508" s="35" t="str">
        <f t="shared" si="1649"/>
        <v>DSP BlackRock Treasury Bill Fund - Regular Plan - Growth</v>
      </c>
      <c r="K6508" s="35">
        <f t="shared" si="1650"/>
        <v>79</v>
      </c>
      <c r="L6508" s="30" t="str">
        <f t="shared" si="1651"/>
        <v>32.7538</v>
      </c>
      <c r="M6508" s="30">
        <f t="shared" si="1652"/>
        <v>87</v>
      </c>
      <c r="N6508" s="30" t="str">
        <f t="shared" si="1653"/>
        <v>32.7538</v>
      </c>
      <c r="O6508" s="30">
        <f t="shared" si="1654"/>
        <v>95</v>
      </c>
      <c r="P6508" s="30" t="str">
        <f t="shared" si="1655"/>
        <v>32.7538</v>
      </c>
      <c r="Q6508" s="30">
        <f t="shared" si="1656"/>
        <v>103</v>
      </c>
      <c r="R6508" s="36" t="str">
        <f t="shared" si="1657"/>
        <v>08-Aug-2017</v>
      </c>
      <c r="S6508" s="37">
        <f t="shared" si="1658"/>
        <v>32.753799999999998</v>
      </c>
    </row>
    <row r="6509" spans="1:19" ht="26">
      <c r="A6509" s="30" t="s">
        <v>11700</v>
      </c>
      <c r="D6509" s="30" t="str">
        <f t="shared" si="1643"/>
        <v>100089</v>
      </c>
      <c r="E6509" s="30">
        <f t="shared" si="1644"/>
        <v>7</v>
      </c>
      <c r="F6509" s="30" t="str">
        <f t="shared" si="1645"/>
        <v>INF740K01722</v>
      </c>
      <c r="G6509" s="30">
        <f t="shared" si="1646"/>
        <v>20</v>
      </c>
      <c r="H6509" s="30" t="str">
        <f t="shared" si="1647"/>
        <v>INF740K01AK0</v>
      </c>
      <c r="I6509" s="30">
        <f t="shared" si="1648"/>
        <v>33</v>
      </c>
      <c r="J6509" s="35" t="str">
        <f t="shared" si="1649"/>
        <v>DSP BlackRock Treasury Bill Fund - Regular Plan - Monthly Dividend</v>
      </c>
      <c r="K6509" s="35">
        <f t="shared" si="1650"/>
        <v>100</v>
      </c>
      <c r="L6509" s="30" t="str">
        <f t="shared" si="1651"/>
        <v>10.5769</v>
      </c>
      <c r="M6509" s="30">
        <f t="shared" si="1652"/>
        <v>108</v>
      </c>
      <c r="N6509" s="30" t="str">
        <f t="shared" si="1653"/>
        <v>10.5769</v>
      </c>
      <c r="O6509" s="30">
        <f t="shared" si="1654"/>
        <v>116</v>
      </c>
      <c r="P6509" s="30" t="str">
        <f t="shared" si="1655"/>
        <v>10.5769</v>
      </c>
      <c r="Q6509" s="30">
        <f t="shared" si="1656"/>
        <v>124</v>
      </c>
      <c r="R6509" s="36" t="str">
        <f t="shared" si="1657"/>
        <v>08-Aug-2017</v>
      </c>
      <c r="S6509" s="37">
        <f t="shared" si="1658"/>
        <v>10.5769</v>
      </c>
    </row>
    <row r="6510" spans="1:19" ht="26">
      <c r="A6510" s="30" t="s">
        <v>11701</v>
      </c>
      <c r="D6510" s="30" t="str">
        <f t="shared" si="1643"/>
        <v>139306</v>
      </c>
      <c r="E6510" s="30">
        <f t="shared" si="1644"/>
        <v>7</v>
      </c>
      <c r="F6510" s="30" t="str">
        <f t="shared" si="1645"/>
        <v>-</v>
      </c>
      <c r="G6510" s="30">
        <f t="shared" si="1646"/>
        <v>9</v>
      </c>
      <c r="H6510" s="30" t="str">
        <f t="shared" si="1647"/>
        <v>-</v>
      </c>
      <c r="I6510" s="30">
        <f t="shared" si="1648"/>
        <v>11</v>
      </c>
      <c r="J6510" s="35" t="str">
        <f t="shared" si="1649"/>
        <v>DSP BlackRock Treasury Bill Fund - Unclaimed Dividend - Beyond 3 years</v>
      </c>
      <c r="K6510" s="35">
        <f t="shared" si="1650"/>
        <v>82</v>
      </c>
      <c r="L6510" s="30" t="str">
        <f t="shared" si="1651"/>
        <v>10.0000</v>
      </c>
      <c r="M6510" s="30">
        <f t="shared" si="1652"/>
        <v>90</v>
      </c>
      <c r="N6510" s="30" t="str">
        <f t="shared" si="1653"/>
        <v>10.0000</v>
      </c>
      <c r="O6510" s="30">
        <f t="shared" si="1654"/>
        <v>98</v>
      </c>
      <c r="P6510" s="30" t="str">
        <f t="shared" si="1655"/>
        <v>10.0000</v>
      </c>
      <c r="Q6510" s="30">
        <f t="shared" si="1656"/>
        <v>106</v>
      </c>
      <c r="R6510" s="36" t="str">
        <f t="shared" si="1657"/>
        <v>08-Aug-2017</v>
      </c>
      <c r="S6510" s="37">
        <f t="shared" si="1658"/>
        <v>10</v>
      </c>
    </row>
    <row r="6511" spans="1:19" ht="26">
      <c r="A6511" s="30" t="s">
        <v>11702</v>
      </c>
      <c r="D6511" s="30" t="str">
        <f t="shared" si="1643"/>
        <v>139305</v>
      </c>
      <c r="E6511" s="30">
        <f t="shared" si="1644"/>
        <v>7</v>
      </c>
      <c r="F6511" s="30" t="str">
        <f t="shared" si="1645"/>
        <v>-</v>
      </c>
      <c r="G6511" s="30">
        <f t="shared" si="1646"/>
        <v>9</v>
      </c>
      <c r="H6511" s="30" t="str">
        <f t="shared" si="1647"/>
        <v>-</v>
      </c>
      <c r="I6511" s="30">
        <f t="shared" si="1648"/>
        <v>11</v>
      </c>
      <c r="J6511" s="35" t="str">
        <f t="shared" si="1649"/>
        <v>DSP BlackRock Treasury Bill Fund - Unclaimed Dividend - Upto 3 years</v>
      </c>
      <c r="K6511" s="35">
        <f t="shared" si="1650"/>
        <v>80</v>
      </c>
      <c r="L6511" s="30" t="str">
        <f t="shared" si="1651"/>
        <v>10.8432</v>
      </c>
      <c r="M6511" s="30">
        <f t="shared" si="1652"/>
        <v>88</v>
      </c>
      <c r="N6511" s="30" t="str">
        <f t="shared" si="1653"/>
        <v>10.8432</v>
      </c>
      <c r="O6511" s="30">
        <f t="shared" si="1654"/>
        <v>96</v>
      </c>
      <c r="P6511" s="30" t="str">
        <f t="shared" si="1655"/>
        <v>10.8432</v>
      </c>
      <c r="Q6511" s="30">
        <f t="shared" si="1656"/>
        <v>104</v>
      </c>
      <c r="R6511" s="36" t="str">
        <f t="shared" si="1657"/>
        <v>08-Aug-2017</v>
      </c>
      <c r="S6511" s="37">
        <f t="shared" si="1658"/>
        <v>10.8432</v>
      </c>
    </row>
    <row r="6512" spans="1:19" ht="26">
      <c r="A6512" s="30" t="s">
        <v>11703</v>
      </c>
      <c r="D6512" s="30" t="str">
        <f t="shared" si="1643"/>
        <v>139304</v>
      </c>
      <c r="E6512" s="30">
        <f t="shared" si="1644"/>
        <v>7</v>
      </c>
      <c r="F6512" s="30" t="str">
        <f t="shared" si="1645"/>
        <v>-</v>
      </c>
      <c r="G6512" s="30">
        <f t="shared" si="1646"/>
        <v>9</v>
      </c>
      <c r="H6512" s="30" t="str">
        <f t="shared" si="1647"/>
        <v>-</v>
      </c>
      <c r="I6512" s="30">
        <f t="shared" si="1648"/>
        <v>11</v>
      </c>
      <c r="J6512" s="35" t="str">
        <f t="shared" si="1649"/>
        <v>DSP BlackRock Treasury Bill Fund - Unclaimed Redemption - Beyond 3 years</v>
      </c>
      <c r="K6512" s="35">
        <f t="shared" si="1650"/>
        <v>84</v>
      </c>
      <c r="L6512" s="30" t="str">
        <f t="shared" si="1651"/>
        <v>10.0000</v>
      </c>
      <c r="M6512" s="30">
        <f t="shared" si="1652"/>
        <v>92</v>
      </c>
      <c r="N6512" s="30" t="str">
        <f t="shared" si="1653"/>
        <v>10.0000</v>
      </c>
      <c r="O6512" s="30">
        <f t="shared" si="1654"/>
        <v>100</v>
      </c>
      <c r="P6512" s="30" t="str">
        <f t="shared" si="1655"/>
        <v>10.0000</v>
      </c>
      <c r="Q6512" s="30">
        <f t="shared" si="1656"/>
        <v>108</v>
      </c>
      <c r="R6512" s="36" t="str">
        <f t="shared" si="1657"/>
        <v>08-Aug-2017</v>
      </c>
      <c r="S6512" s="37">
        <f t="shared" si="1658"/>
        <v>10</v>
      </c>
    </row>
    <row r="6513" spans="1:19" ht="26">
      <c r="A6513" s="30" t="s">
        <v>11704</v>
      </c>
      <c r="D6513" s="30" t="str">
        <f t="shared" si="1643"/>
        <v>139303</v>
      </c>
      <c r="E6513" s="30">
        <f t="shared" si="1644"/>
        <v>7</v>
      </c>
      <c r="F6513" s="30" t="str">
        <f t="shared" si="1645"/>
        <v>-</v>
      </c>
      <c r="G6513" s="30">
        <f t="shared" si="1646"/>
        <v>9</v>
      </c>
      <c r="H6513" s="30" t="str">
        <f t="shared" si="1647"/>
        <v>-</v>
      </c>
      <c r="I6513" s="30">
        <f t="shared" si="1648"/>
        <v>11</v>
      </c>
      <c r="J6513" s="35" t="str">
        <f t="shared" si="1649"/>
        <v>DSP BlackRock Treasury Bill Fund - Unclaimed Redemption - Upto 3 years</v>
      </c>
      <c r="K6513" s="35">
        <f t="shared" si="1650"/>
        <v>82</v>
      </c>
      <c r="L6513" s="30" t="str">
        <f t="shared" si="1651"/>
        <v>10.8432</v>
      </c>
      <c r="M6513" s="30">
        <f t="shared" si="1652"/>
        <v>90</v>
      </c>
      <c r="N6513" s="30" t="str">
        <f t="shared" si="1653"/>
        <v>10.8432</v>
      </c>
      <c r="O6513" s="30">
        <f t="shared" si="1654"/>
        <v>98</v>
      </c>
      <c r="P6513" s="30" t="str">
        <f t="shared" si="1655"/>
        <v>10.8432</v>
      </c>
      <c r="Q6513" s="30">
        <f t="shared" si="1656"/>
        <v>106</v>
      </c>
      <c r="R6513" s="36" t="str">
        <f t="shared" si="1657"/>
        <v>08-Aug-2017</v>
      </c>
      <c r="S6513" s="37">
        <f t="shared" si="1658"/>
        <v>10.8432</v>
      </c>
    </row>
    <row r="6514" spans="1:19">
      <c r="A6514" s="30" t="s">
        <v>97</v>
      </c>
      <c r="D6514" s="30" t="str">
        <f t="shared" si="1643"/>
        <v/>
      </c>
      <c r="E6514" s="30" t="str">
        <f t="shared" si="1644"/>
        <v/>
      </c>
      <c r="F6514" s="30" t="str">
        <f t="shared" si="1645"/>
        <v xml:space="preserve"> </v>
      </c>
      <c r="G6514" s="30" t="str">
        <f t="shared" si="1646"/>
        <v/>
      </c>
      <c r="H6514" s="30" t="str">
        <f t="shared" si="1647"/>
        <v/>
      </c>
      <c r="I6514" s="30" t="str">
        <f t="shared" si="1648"/>
        <v/>
      </c>
      <c r="J6514" s="35" t="str">
        <f t="shared" si="1649"/>
        <v/>
      </c>
      <c r="K6514" s="35" t="str">
        <f t="shared" si="1650"/>
        <v/>
      </c>
      <c r="L6514" s="30" t="str">
        <f t="shared" si="1651"/>
        <v/>
      </c>
      <c r="M6514" s="30" t="str">
        <f t="shared" si="1652"/>
        <v/>
      </c>
      <c r="N6514" s="30" t="str">
        <f t="shared" si="1653"/>
        <v/>
      </c>
      <c r="O6514" s="30" t="str">
        <f t="shared" si="1654"/>
        <v/>
      </c>
      <c r="P6514" s="30" t="str">
        <f t="shared" si="1655"/>
        <v/>
      </c>
      <c r="Q6514" s="30" t="str">
        <f t="shared" si="1656"/>
        <v/>
      </c>
      <c r="R6514" s="36" t="str">
        <f t="shared" si="1657"/>
        <v/>
      </c>
      <c r="S6514" s="37" t="str">
        <f t="shared" si="1658"/>
        <v/>
      </c>
    </row>
    <row r="6515" spans="1:19">
      <c r="A6515" s="30" t="s">
        <v>117</v>
      </c>
      <c r="D6515" s="30" t="str">
        <f t="shared" si="1643"/>
        <v/>
      </c>
      <c r="E6515" s="30" t="str">
        <f t="shared" si="1644"/>
        <v/>
      </c>
      <c r="F6515" s="30" t="str">
        <f t="shared" si="1645"/>
        <v>Tata Mutual Fund</v>
      </c>
      <c r="G6515" s="30" t="str">
        <f t="shared" si="1646"/>
        <v/>
      </c>
      <c r="H6515" s="30" t="str">
        <f t="shared" si="1647"/>
        <v/>
      </c>
      <c r="I6515" s="30" t="str">
        <f t="shared" si="1648"/>
        <v/>
      </c>
      <c r="J6515" s="35" t="str">
        <f t="shared" si="1649"/>
        <v/>
      </c>
      <c r="K6515" s="35" t="str">
        <f t="shared" si="1650"/>
        <v/>
      </c>
      <c r="L6515" s="30" t="str">
        <f t="shared" si="1651"/>
        <v/>
      </c>
      <c r="M6515" s="30" t="str">
        <f t="shared" si="1652"/>
        <v/>
      </c>
      <c r="N6515" s="30" t="str">
        <f t="shared" si="1653"/>
        <v/>
      </c>
      <c r="O6515" s="30" t="str">
        <f t="shared" si="1654"/>
        <v/>
      </c>
      <c r="P6515" s="30" t="str">
        <f t="shared" si="1655"/>
        <v/>
      </c>
      <c r="Q6515" s="30" t="str">
        <f t="shared" si="1656"/>
        <v/>
      </c>
      <c r="R6515" s="36" t="str">
        <f t="shared" si="1657"/>
        <v/>
      </c>
      <c r="S6515" s="37" t="str">
        <f t="shared" si="1658"/>
        <v/>
      </c>
    </row>
    <row r="6516" spans="1:19">
      <c r="A6516" s="30" t="s">
        <v>97</v>
      </c>
      <c r="D6516" s="30" t="str">
        <f t="shared" si="1643"/>
        <v/>
      </c>
      <c r="E6516" s="30" t="str">
        <f t="shared" si="1644"/>
        <v/>
      </c>
      <c r="F6516" s="30" t="str">
        <f t="shared" si="1645"/>
        <v xml:space="preserve"> </v>
      </c>
      <c r="G6516" s="30" t="str">
        <f t="shared" si="1646"/>
        <v/>
      </c>
      <c r="H6516" s="30" t="str">
        <f t="shared" si="1647"/>
        <v/>
      </c>
      <c r="I6516" s="30" t="str">
        <f t="shared" si="1648"/>
        <v/>
      </c>
      <c r="J6516" s="35" t="str">
        <f t="shared" si="1649"/>
        <v/>
      </c>
      <c r="K6516" s="35" t="str">
        <f t="shared" si="1650"/>
        <v/>
      </c>
      <c r="L6516" s="30" t="str">
        <f t="shared" si="1651"/>
        <v/>
      </c>
      <c r="M6516" s="30" t="str">
        <f t="shared" si="1652"/>
        <v/>
      </c>
      <c r="N6516" s="30" t="str">
        <f t="shared" si="1653"/>
        <v/>
      </c>
      <c r="O6516" s="30" t="str">
        <f t="shared" si="1654"/>
        <v/>
      </c>
      <c r="P6516" s="30" t="str">
        <f t="shared" si="1655"/>
        <v/>
      </c>
      <c r="Q6516" s="30" t="str">
        <f t="shared" si="1656"/>
        <v/>
      </c>
      <c r="R6516" s="36" t="str">
        <f t="shared" si="1657"/>
        <v/>
      </c>
      <c r="S6516" s="37" t="str">
        <f t="shared" si="1658"/>
        <v/>
      </c>
    </row>
    <row r="6517" spans="1:19">
      <c r="A6517" s="30" t="s">
        <v>11705</v>
      </c>
      <c r="D6517" s="30" t="str">
        <f t="shared" si="1643"/>
        <v>101714</v>
      </c>
      <c r="E6517" s="30">
        <f t="shared" si="1644"/>
        <v>7</v>
      </c>
      <c r="F6517" s="30" t="str">
        <f t="shared" si="1645"/>
        <v>INF277K011D4</v>
      </c>
      <c r="G6517" s="30">
        <f t="shared" si="1646"/>
        <v>20</v>
      </c>
      <c r="H6517" s="30" t="str">
        <f t="shared" si="1647"/>
        <v>-</v>
      </c>
      <c r="I6517" s="30">
        <f t="shared" si="1648"/>
        <v>22</v>
      </c>
      <c r="J6517" s="35" t="str">
        <f t="shared" si="1649"/>
        <v>Tata Money Market Fund Regular Plan  - Daily Dividend</v>
      </c>
      <c r="K6517" s="35">
        <f t="shared" si="1650"/>
        <v>76</v>
      </c>
      <c r="L6517" s="30" t="str">
        <f t="shared" si="1651"/>
        <v>1001.5157</v>
      </c>
      <c r="M6517" s="30">
        <f t="shared" si="1652"/>
        <v>86</v>
      </c>
      <c r="N6517" s="30" t="str">
        <f t="shared" si="1653"/>
        <v>1001.5157</v>
      </c>
      <c r="O6517" s="30">
        <f t="shared" si="1654"/>
        <v>96</v>
      </c>
      <c r="P6517" s="30" t="str">
        <f t="shared" si="1655"/>
        <v>1001.5157</v>
      </c>
      <c r="Q6517" s="30">
        <f t="shared" si="1656"/>
        <v>106</v>
      </c>
      <c r="R6517" s="36" t="str">
        <f t="shared" si="1657"/>
        <v>09-Aug-2017</v>
      </c>
      <c r="S6517" s="37">
        <f t="shared" si="1658"/>
        <v>1001.5157</v>
      </c>
    </row>
    <row r="6518" spans="1:19">
      <c r="A6518" s="30" t="s">
        <v>11706</v>
      </c>
      <c r="D6518" s="30" t="str">
        <f t="shared" si="1643"/>
        <v>102672</v>
      </c>
      <c r="E6518" s="30">
        <f t="shared" si="1644"/>
        <v>7</v>
      </c>
      <c r="F6518" s="30" t="str">
        <f t="shared" si="1645"/>
        <v>INF277K01YD8</v>
      </c>
      <c r="G6518" s="30">
        <f t="shared" si="1646"/>
        <v>20</v>
      </c>
      <c r="H6518" s="30" t="str">
        <f t="shared" si="1647"/>
        <v>-</v>
      </c>
      <c r="I6518" s="30">
        <f t="shared" si="1648"/>
        <v>22</v>
      </c>
      <c r="J6518" s="35" t="str">
        <f t="shared" si="1649"/>
        <v>Tata Money Market Fund -Regular Plan  -  Growth</v>
      </c>
      <c r="K6518" s="35">
        <f t="shared" si="1650"/>
        <v>70</v>
      </c>
      <c r="L6518" s="30" t="str">
        <f t="shared" si="1651"/>
        <v>2614.0244</v>
      </c>
      <c r="M6518" s="30">
        <f t="shared" si="1652"/>
        <v>80</v>
      </c>
      <c r="N6518" s="30" t="str">
        <f t="shared" si="1653"/>
        <v>2614.0244</v>
      </c>
      <c r="O6518" s="30">
        <f t="shared" si="1654"/>
        <v>90</v>
      </c>
      <c r="P6518" s="30" t="str">
        <f t="shared" si="1655"/>
        <v>2614.0244</v>
      </c>
      <c r="Q6518" s="30">
        <f t="shared" si="1656"/>
        <v>100</v>
      </c>
      <c r="R6518" s="36" t="str">
        <f t="shared" si="1657"/>
        <v>09-Aug-2017</v>
      </c>
      <c r="S6518" s="37">
        <f t="shared" si="1658"/>
        <v>2614.0243999999998</v>
      </c>
    </row>
    <row r="6519" spans="1:19">
      <c r="A6519" s="30" t="s">
        <v>11707</v>
      </c>
      <c r="D6519" s="30" t="str">
        <f t="shared" si="1643"/>
        <v>102152</v>
      </c>
      <c r="E6519" s="30">
        <f t="shared" si="1644"/>
        <v>7</v>
      </c>
      <c r="F6519" s="30" t="str">
        <f t="shared" si="1645"/>
        <v>-</v>
      </c>
      <c r="G6519" s="30">
        <f t="shared" si="1646"/>
        <v>9</v>
      </c>
      <c r="H6519" s="30" t="str">
        <f t="shared" si="1647"/>
        <v>-</v>
      </c>
      <c r="I6519" s="30">
        <f t="shared" si="1648"/>
        <v>11</v>
      </c>
      <c r="J6519" s="35" t="str">
        <f t="shared" si="1649"/>
        <v>Tata Money Market Fund Regular (Bonus / Dividend)</v>
      </c>
      <c r="K6519" s="35">
        <f t="shared" si="1650"/>
        <v>61</v>
      </c>
      <c r="L6519" s="30" t="str">
        <f t="shared" si="1651"/>
        <v>1015.0520</v>
      </c>
      <c r="M6519" s="30">
        <f t="shared" si="1652"/>
        <v>71</v>
      </c>
      <c r="N6519" s="30" t="str">
        <f t="shared" si="1653"/>
        <v>1015.0520</v>
      </c>
      <c r="O6519" s="30">
        <f t="shared" si="1654"/>
        <v>81</v>
      </c>
      <c r="P6519" s="30" t="str">
        <f t="shared" si="1655"/>
        <v>1015.0520</v>
      </c>
      <c r="Q6519" s="30">
        <f t="shared" si="1656"/>
        <v>91</v>
      </c>
      <c r="R6519" s="36" t="str">
        <f t="shared" si="1657"/>
        <v>09-Aug-2017</v>
      </c>
      <c r="S6519" s="37">
        <f t="shared" si="1658"/>
        <v>1015.052</v>
      </c>
    </row>
    <row r="6520" spans="1:19">
      <c r="A6520" s="30" t="s">
        <v>11708</v>
      </c>
      <c r="D6520" s="30" t="str">
        <f t="shared" si="1643"/>
        <v>102153</v>
      </c>
      <c r="E6520" s="30">
        <f t="shared" si="1644"/>
        <v>7</v>
      </c>
      <c r="F6520" s="30" t="str">
        <f t="shared" si="1645"/>
        <v>INF277K01LY1</v>
      </c>
      <c r="G6520" s="30">
        <f t="shared" si="1646"/>
        <v>20</v>
      </c>
      <c r="H6520" s="30" t="str">
        <f t="shared" si="1647"/>
        <v>-</v>
      </c>
      <c r="I6520" s="30">
        <f t="shared" si="1648"/>
        <v>22</v>
      </c>
      <c r="J6520" s="35" t="str">
        <f t="shared" si="1649"/>
        <v>Tata Money Market Fund Regular (Growth)</v>
      </c>
      <c r="K6520" s="35">
        <f t="shared" si="1650"/>
        <v>62</v>
      </c>
      <c r="L6520" s="30" t="str">
        <f t="shared" si="1651"/>
        <v>2551.1740</v>
      </c>
      <c r="M6520" s="30">
        <f t="shared" si="1652"/>
        <v>72</v>
      </c>
      <c r="N6520" s="30" t="str">
        <f t="shared" si="1653"/>
        <v>2551.1740</v>
      </c>
      <c r="O6520" s="30">
        <f t="shared" si="1654"/>
        <v>82</v>
      </c>
      <c r="P6520" s="30" t="str">
        <f t="shared" si="1655"/>
        <v>2551.1740</v>
      </c>
      <c r="Q6520" s="30">
        <f t="shared" si="1656"/>
        <v>92</v>
      </c>
      <c r="R6520" s="36" t="str">
        <f t="shared" si="1657"/>
        <v>09-Aug-2017</v>
      </c>
      <c r="S6520" s="37">
        <f t="shared" si="1658"/>
        <v>2551.174</v>
      </c>
    </row>
    <row r="6521" spans="1:19">
      <c r="A6521" s="30" t="s">
        <v>11709</v>
      </c>
      <c r="D6521" s="30" t="str">
        <f t="shared" si="1643"/>
        <v>119862</v>
      </c>
      <c r="E6521" s="30">
        <f t="shared" si="1644"/>
        <v>7</v>
      </c>
      <c r="F6521" s="30" t="str">
        <f t="shared" si="1645"/>
        <v>INF277K012D2</v>
      </c>
      <c r="G6521" s="30">
        <f t="shared" si="1646"/>
        <v>20</v>
      </c>
      <c r="H6521" s="30" t="str">
        <f t="shared" si="1647"/>
        <v>-</v>
      </c>
      <c r="I6521" s="30">
        <f t="shared" si="1648"/>
        <v>22</v>
      </c>
      <c r="J6521" s="35" t="str">
        <f t="shared" si="1649"/>
        <v>Tata Money Market Fund- Direct Plan-Daily Dividend</v>
      </c>
      <c r="K6521" s="35">
        <f t="shared" si="1650"/>
        <v>73</v>
      </c>
      <c r="L6521" s="30" t="str">
        <f t="shared" si="1651"/>
        <v>1001.5187</v>
      </c>
      <c r="M6521" s="30">
        <f t="shared" si="1652"/>
        <v>83</v>
      </c>
      <c r="N6521" s="30" t="str">
        <f t="shared" si="1653"/>
        <v>1001.5187</v>
      </c>
      <c r="O6521" s="30">
        <f t="shared" si="1654"/>
        <v>93</v>
      </c>
      <c r="P6521" s="30" t="str">
        <f t="shared" si="1655"/>
        <v>1001.5187</v>
      </c>
      <c r="Q6521" s="30">
        <f t="shared" si="1656"/>
        <v>103</v>
      </c>
      <c r="R6521" s="36" t="str">
        <f t="shared" si="1657"/>
        <v>09-Aug-2017</v>
      </c>
      <c r="S6521" s="37">
        <f t="shared" si="1658"/>
        <v>1001.5187</v>
      </c>
    </row>
    <row r="6522" spans="1:19">
      <c r="A6522" s="30" t="s">
        <v>11710</v>
      </c>
      <c r="D6522" s="30" t="str">
        <f t="shared" si="1643"/>
        <v>119861</v>
      </c>
      <c r="E6522" s="30">
        <f t="shared" si="1644"/>
        <v>7</v>
      </c>
      <c r="F6522" s="30" t="str">
        <f t="shared" si="1645"/>
        <v>INF277K01YE6</v>
      </c>
      <c r="G6522" s="30">
        <f t="shared" si="1646"/>
        <v>20</v>
      </c>
      <c r="H6522" s="30" t="str">
        <f t="shared" si="1647"/>
        <v>-</v>
      </c>
      <c r="I6522" s="30">
        <f t="shared" si="1648"/>
        <v>22</v>
      </c>
      <c r="J6522" s="35" t="str">
        <f t="shared" si="1649"/>
        <v>Tata Money Market Fund- Direct Plan-Growth</v>
      </c>
      <c r="K6522" s="35">
        <f t="shared" si="1650"/>
        <v>65</v>
      </c>
      <c r="L6522" s="30" t="str">
        <f t="shared" si="1651"/>
        <v>2623.9746</v>
      </c>
      <c r="M6522" s="30">
        <f t="shared" si="1652"/>
        <v>75</v>
      </c>
      <c r="N6522" s="30" t="str">
        <f t="shared" si="1653"/>
        <v>2623.9746</v>
      </c>
      <c r="O6522" s="30">
        <f t="shared" si="1654"/>
        <v>85</v>
      </c>
      <c r="P6522" s="30" t="str">
        <f t="shared" si="1655"/>
        <v>2623.9746</v>
      </c>
      <c r="Q6522" s="30">
        <f t="shared" si="1656"/>
        <v>95</v>
      </c>
      <c r="R6522" s="36" t="str">
        <f t="shared" si="1657"/>
        <v>09-Aug-2017</v>
      </c>
      <c r="S6522" s="37">
        <f t="shared" si="1658"/>
        <v>2623.9746</v>
      </c>
    </row>
    <row r="6523" spans="1:19">
      <c r="A6523" s="30" t="s">
        <v>97</v>
      </c>
      <c r="D6523" s="30" t="str">
        <f t="shared" si="1643"/>
        <v/>
      </c>
      <c r="E6523" s="30" t="str">
        <f t="shared" si="1644"/>
        <v/>
      </c>
      <c r="F6523" s="30" t="str">
        <f t="shared" si="1645"/>
        <v xml:space="preserve"> </v>
      </c>
      <c r="G6523" s="30" t="str">
        <f t="shared" si="1646"/>
        <v/>
      </c>
      <c r="H6523" s="30" t="str">
        <f t="shared" si="1647"/>
        <v/>
      </c>
      <c r="I6523" s="30" t="str">
        <f t="shared" si="1648"/>
        <v/>
      </c>
      <c r="J6523" s="35" t="str">
        <f t="shared" si="1649"/>
        <v/>
      </c>
      <c r="K6523" s="35" t="str">
        <f t="shared" si="1650"/>
        <v/>
      </c>
      <c r="L6523" s="30" t="str">
        <f t="shared" si="1651"/>
        <v/>
      </c>
      <c r="M6523" s="30" t="str">
        <f t="shared" si="1652"/>
        <v/>
      </c>
      <c r="N6523" s="30" t="str">
        <f t="shared" si="1653"/>
        <v/>
      </c>
      <c r="O6523" s="30" t="str">
        <f t="shared" si="1654"/>
        <v/>
      </c>
      <c r="P6523" s="30" t="str">
        <f t="shared" si="1655"/>
        <v/>
      </c>
      <c r="Q6523" s="30" t="str">
        <f t="shared" si="1656"/>
        <v/>
      </c>
      <c r="R6523" s="36" t="str">
        <f t="shared" si="1657"/>
        <v/>
      </c>
      <c r="S6523" s="37" t="str">
        <f t="shared" si="1658"/>
        <v/>
      </c>
    </row>
    <row r="6524" spans="1:19">
      <c r="A6524" s="30" t="s">
        <v>135</v>
      </c>
      <c r="D6524" s="30" t="str">
        <f t="shared" si="1643"/>
        <v/>
      </c>
      <c r="E6524" s="30" t="str">
        <f t="shared" si="1644"/>
        <v/>
      </c>
      <c r="F6524" s="30" t="str">
        <f t="shared" si="1645"/>
        <v>Taurus Mutual Fund</v>
      </c>
      <c r="G6524" s="30" t="str">
        <f t="shared" si="1646"/>
        <v/>
      </c>
      <c r="H6524" s="30" t="str">
        <f t="shared" si="1647"/>
        <v/>
      </c>
      <c r="I6524" s="30" t="str">
        <f t="shared" si="1648"/>
        <v/>
      </c>
      <c r="J6524" s="35" t="str">
        <f t="shared" si="1649"/>
        <v/>
      </c>
      <c r="K6524" s="35" t="str">
        <f t="shared" si="1650"/>
        <v/>
      </c>
      <c r="L6524" s="30" t="str">
        <f t="shared" si="1651"/>
        <v/>
      </c>
      <c r="M6524" s="30" t="str">
        <f t="shared" si="1652"/>
        <v/>
      </c>
      <c r="N6524" s="30" t="str">
        <f t="shared" si="1653"/>
        <v/>
      </c>
      <c r="O6524" s="30" t="str">
        <f t="shared" si="1654"/>
        <v/>
      </c>
      <c r="P6524" s="30" t="str">
        <f t="shared" si="1655"/>
        <v/>
      </c>
      <c r="Q6524" s="30" t="str">
        <f t="shared" si="1656"/>
        <v/>
      </c>
      <c r="R6524" s="36" t="str">
        <f t="shared" si="1657"/>
        <v/>
      </c>
      <c r="S6524" s="37" t="str">
        <f t="shared" si="1658"/>
        <v/>
      </c>
    </row>
    <row r="6525" spans="1:19">
      <c r="A6525" s="30" t="s">
        <v>97</v>
      </c>
      <c r="D6525" s="30" t="str">
        <f t="shared" si="1643"/>
        <v/>
      </c>
      <c r="E6525" s="30" t="str">
        <f t="shared" si="1644"/>
        <v/>
      </c>
      <c r="F6525" s="30" t="str">
        <f t="shared" si="1645"/>
        <v xml:space="preserve"> </v>
      </c>
      <c r="G6525" s="30" t="str">
        <f t="shared" si="1646"/>
        <v/>
      </c>
      <c r="H6525" s="30" t="str">
        <f t="shared" si="1647"/>
        <v/>
      </c>
      <c r="I6525" s="30" t="str">
        <f t="shared" si="1648"/>
        <v/>
      </c>
      <c r="J6525" s="35" t="str">
        <f t="shared" si="1649"/>
        <v/>
      </c>
      <c r="K6525" s="35" t="str">
        <f t="shared" si="1650"/>
        <v/>
      </c>
      <c r="L6525" s="30" t="str">
        <f t="shared" si="1651"/>
        <v/>
      </c>
      <c r="M6525" s="30" t="str">
        <f t="shared" si="1652"/>
        <v/>
      </c>
      <c r="N6525" s="30" t="str">
        <f t="shared" si="1653"/>
        <v/>
      </c>
      <c r="O6525" s="30" t="str">
        <f t="shared" si="1654"/>
        <v/>
      </c>
      <c r="P6525" s="30" t="str">
        <f t="shared" si="1655"/>
        <v/>
      </c>
      <c r="Q6525" s="30" t="str">
        <f t="shared" si="1656"/>
        <v/>
      </c>
      <c r="R6525" s="36" t="str">
        <f t="shared" si="1657"/>
        <v/>
      </c>
      <c r="S6525" s="37" t="str">
        <f t="shared" si="1658"/>
        <v/>
      </c>
    </row>
    <row r="6526" spans="1:19">
      <c r="A6526" s="30" t="s">
        <v>11711</v>
      </c>
      <c r="D6526" s="30" t="str">
        <f t="shared" si="1643"/>
        <v>139619</v>
      </c>
      <c r="E6526" s="30">
        <f t="shared" si="1644"/>
        <v>7</v>
      </c>
      <c r="F6526" s="30" t="str">
        <f t="shared" si="1645"/>
        <v>-</v>
      </c>
      <c r="G6526" s="30">
        <f t="shared" si="1646"/>
        <v>9</v>
      </c>
      <c r="H6526" s="30" t="str">
        <f t="shared" si="1647"/>
        <v>-</v>
      </c>
      <c r="I6526" s="30">
        <f t="shared" si="1648"/>
        <v>11</v>
      </c>
      <c r="J6526" s="35" t="str">
        <f t="shared" si="1649"/>
        <v>Taurus Investor Education Pool - Unclaimed Dividend - Growth</v>
      </c>
      <c r="K6526" s="35">
        <f t="shared" si="1650"/>
        <v>72</v>
      </c>
      <c r="L6526" s="30" t="str">
        <f t="shared" si="1651"/>
        <v>10.0000</v>
      </c>
      <c r="M6526" s="30">
        <f t="shared" si="1652"/>
        <v>80</v>
      </c>
      <c r="N6526" s="30" t="str">
        <f t="shared" si="1653"/>
        <v>10.0000</v>
      </c>
      <c r="O6526" s="30">
        <f t="shared" si="1654"/>
        <v>88</v>
      </c>
      <c r="P6526" s="30" t="str">
        <f t="shared" si="1655"/>
        <v>N.A.</v>
      </c>
      <c r="Q6526" s="30">
        <f t="shared" si="1656"/>
        <v>93</v>
      </c>
      <c r="R6526" s="36" t="str">
        <f t="shared" si="1657"/>
        <v>09-Aug-2017</v>
      </c>
      <c r="S6526" s="37">
        <f t="shared" si="1658"/>
        <v>10</v>
      </c>
    </row>
    <row r="6527" spans="1:19" ht="26">
      <c r="A6527" s="30" t="s">
        <v>11712</v>
      </c>
      <c r="D6527" s="30" t="str">
        <f t="shared" si="1643"/>
        <v>139618</v>
      </c>
      <c r="E6527" s="30">
        <f t="shared" si="1644"/>
        <v>7</v>
      </c>
      <c r="F6527" s="30" t="str">
        <f t="shared" si="1645"/>
        <v>-</v>
      </c>
      <c r="G6527" s="30">
        <f t="shared" si="1646"/>
        <v>9</v>
      </c>
      <c r="H6527" s="30" t="str">
        <f t="shared" si="1647"/>
        <v>-</v>
      </c>
      <c r="I6527" s="30">
        <f t="shared" si="1648"/>
        <v>11</v>
      </c>
      <c r="J6527" s="35" t="str">
        <f t="shared" si="1649"/>
        <v>Taurus Investor Education Pool - Unclaimed Redemption - Growth</v>
      </c>
      <c r="K6527" s="35">
        <f t="shared" si="1650"/>
        <v>74</v>
      </c>
      <c r="L6527" s="30" t="str">
        <f t="shared" si="1651"/>
        <v>10.0000</v>
      </c>
      <c r="M6527" s="30">
        <f t="shared" si="1652"/>
        <v>82</v>
      </c>
      <c r="N6527" s="30" t="str">
        <f t="shared" si="1653"/>
        <v>10.0000</v>
      </c>
      <c r="O6527" s="30">
        <f t="shared" si="1654"/>
        <v>90</v>
      </c>
      <c r="P6527" s="30" t="str">
        <f t="shared" si="1655"/>
        <v>N.A.</v>
      </c>
      <c r="Q6527" s="30">
        <f t="shared" si="1656"/>
        <v>95</v>
      </c>
      <c r="R6527" s="36" t="str">
        <f t="shared" si="1657"/>
        <v>09-Aug-2017</v>
      </c>
      <c r="S6527" s="37">
        <f t="shared" si="1658"/>
        <v>10</v>
      </c>
    </row>
    <row r="6528" spans="1:19">
      <c r="A6528" s="30" t="s">
        <v>11713</v>
      </c>
      <c r="D6528" s="30" t="str">
        <f t="shared" si="1643"/>
        <v>139616</v>
      </c>
      <c r="E6528" s="30">
        <f t="shared" si="1644"/>
        <v>7</v>
      </c>
      <c r="F6528" s="30" t="str">
        <f t="shared" si="1645"/>
        <v>-</v>
      </c>
      <c r="G6528" s="30">
        <f t="shared" si="1646"/>
        <v>9</v>
      </c>
      <c r="H6528" s="30" t="str">
        <f t="shared" si="1647"/>
        <v>-</v>
      </c>
      <c r="I6528" s="30">
        <f t="shared" si="1648"/>
        <v>11</v>
      </c>
      <c r="J6528" s="35" t="str">
        <f t="shared" si="1649"/>
        <v>Taurus Unclaimed Dividend - Growth</v>
      </c>
      <c r="K6528" s="35">
        <f t="shared" si="1650"/>
        <v>46</v>
      </c>
      <c r="L6528" s="30" t="str">
        <f t="shared" si="1651"/>
        <v>11.7128</v>
      </c>
      <c r="M6528" s="30">
        <f t="shared" si="1652"/>
        <v>54</v>
      </c>
      <c r="N6528" s="30" t="str">
        <f t="shared" si="1653"/>
        <v>11.7128</v>
      </c>
      <c r="O6528" s="30">
        <f t="shared" si="1654"/>
        <v>62</v>
      </c>
      <c r="P6528" s="30" t="str">
        <f t="shared" si="1655"/>
        <v>N.A.</v>
      </c>
      <c r="Q6528" s="30">
        <f t="shared" si="1656"/>
        <v>67</v>
      </c>
      <c r="R6528" s="36" t="str">
        <f t="shared" si="1657"/>
        <v>09-Aug-2017</v>
      </c>
      <c r="S6528" s="37">
        <f t="shared" si="1658"/>
        <v>11.7128</v>
      </c>
    </row>
    <row r="6529" spans="1:19">
      <c r="A6529" s="30" t="s">
        <v>11714</v>
      </c>
      <c r="D6529" s="30" t="str">
        <f t="shared" si="1643"/>
        <v>139617</v>
      </c>
      <c r="E6529" s="30">
        <f t="shared" si="1644"/>
        <v>7</v>
      </c>
      <c r="F6529" s="30" t="str">
        <f t="shared" si="1645"/>
        <v>-</v>
      </c>
      <c r="G6529" s="30">
        <f t="shared" si="1646"/>
        <v>9</v>
      </c>
      <c r="H6529" s="30" t="str">
        <f t="shared" si="1647"/>
        <v>-</v>
      </c>
      <c r="I6529" s="30">
        <f t="shared" si="1648"/>
        <v>11</v>
      </c>
      <c r="J6529" s="35" t="str">
        <f t="shared" si="1649"/>
        <v>Taurus Unclaimed Redemption - Growth</v>
      </c>
      <c r="K6529" s="35">
        <f t="shared" si="1650"/>
        <v>48</v>
      </c>
      <c r="L6529" s="30" t="str">
        <f t="shared" si="1651"/>
        <v>11.7129</v>
      </c>
      <c r="M6529" s="30">
        <f t="shared" si="1652"/>
        <v>56</v>
      </c>
      <c r="N6529" s="30" t="str">
        <f t="shared" si="1653"/>
        <v>11.7129</v>
      </c>
      <c r="O6529" s="30">
        <f t="shared" si="1654"/>
        <v>64</v>
      </c>
      <c r="P6529" s="30" t="str">
        <f t="shared" si="1655"/>
        <v>N.A.</v>
      </c>
      <c r="Q6529" s="30">
        <f t="shared" si="1656"/>
        <v>69</v>
      </c>
      <c r="R6529" s="36" t="str">
        <f t="shared" si="1657"/>
        <v>09-Aug-2017</v>
      </c>
      <c r="S6529" s="37">
        <f t="shared" si="1658"/>
        <v>11.712899999999999</v>
      </c>
    </row>
    <row r="6530" spans="1:19">
      <c r="A6530" s="30" t="s">
        <v>97</v>
      </c>
      <c r="D6530" s="30" t="str">
        <f t="shared" si="1643"/>
        <v/>
      </c>
      <c r="E6530" s="30" t="str">
        <f t="shared" si="1644"/>
        <v/>
      </c>
      <c r="F6530" s="30" t="str">
        <f t="shared" si="1645"/>
        <v xml:space="preserve"> </v>
      </c>
      <c r="G6530" s="30" t="str">
        <f t="shared" si="1646"/>
        <v/>
      </c>
      <c r="H6530" s="30" t="str">
        <f t="shared" si="1647"/>
        <v/>
      </c>
      <c r="I6530" s="30" t="str">
        <f t="shared" si="1648"/>
        <v/>
      </c>
      <c r="J6530" s="35" t="str">
        <f t="shared" si="1649"/>
        <v/>
      </c>
      <c r="K6530" s="35" t="str">
        <f t="shared" si="1650"/>
        <v/>
      </c>
      <c r="L6530" s="30" t="str">
        <f t="shared" si="1651"/>
        <v/>
      </c>
      <c r="M6530" s="30" t="str">
        <f t="shared" si="1652"/>
        <v/>
      </c>
      <c r="N6530" s="30" t="str">
        <f t="shared" si="1653"/>
        <v/>
      </c>
      <c r="O6530" s="30" t="str">
        <f t="shared" si="1654"/>
        <v/>
      </c>
      <c r="P6530" s="30" t="str">
        <f t="shared" si="1655"/>
        <v/>
      </c>
      <c r="Q6530" s="30" t="str">
        <f t="shared" si="1656"/>
        <v/>
      </c>
      <c r="R6530" s="36" t="str">
        <f t="shared" si="1657"/>
        <v/>
      </c>
      <c r="S6530" s="37" t="str">
        <f t="shared" si="1658"/>
        <v/>
      </c>
    </row>
    <row r="6531" spans="1:19">
      <c r="A6531" s="30" t="s">
        <v>118</v>
      </c>
      <c r="D6531" s="30" t="str">
        <f t="shared" si="1643"/>
        <v/>
      </c>
      <c r="E6531" s="30" t="str">
        <f t="shared" si="1644"/>
        <v/>
      </c>
      <c r="F6531" s="30" t="str">
        <f t="shared" si="1645"/>
        <v>UTI Mutual Fund</v>
      </c>
      <c r="G6531" s="30" t="str">
        <f t="shared" si="1646"/>
        <v/>
      </c>
      <c r="H6531" s="30" t="str">
        <f t="shared" si="1647"/>
        <v/>
      </c>
      <c r="I6531" s="30" t="str">
        <f t="shared" si="1648"/>
        <v/>
      </c>
      <c r="J6531" s="35" t="str">
        <f t="shared" si="1649"/>
        <v/>
      </c>
      <c r="K6531" s="35" t="str">
        <f t="shared" si="1650"/>
        <v/>
      </c>
      <c r="L6531" s="30" t="str">
        <f t="shared" si="1651"/>
        <v/>
      </c>
      <c r="M6531" s="30" t="str">
        <f t="shared" si="1652"/>
        <v/>
      </c>
      <c r="N6531" s="30" t="str">
        <f t="shared" si="1653"/>
        <v/>
      </c>
      <c r="O6531" s="30" t="str">
        <f t="shared" si="1654"/>
        <v/>
      </c>
      <c r="P6531" s="30" t="str">
        <f t="shared" si="1655"/>
        <v/>
      </c>
      <c r="Q6531" s="30" t="str">
        <f t="shared" si="1656"/>
        <v/>
      </c>
      <c r="R6531" s="36" t="str">
        <f t="shared" si="1657"/>
        <v/>
      </c>
      <c r="S6531" s="37" t="str">
        <f t="shared" si="1658"/>
        <v/>
      </c>
    </row>
    <row r="6532" spans="1:19">
      <c r="A6532" s="30" t="s">
        <v>97</v>
      </c>
      <c r="D6532" s="30" t="str">
        <f t="shared" si="1643"/>
        <v/>
      </c>
      <c r="E6532" s="30" t="str">
        <f t="shared" si="1644"/>
        <v/>
      </c>
      <c r="F6532" s="30" t="str">
        <f t="shared" si="1645"/>
        <v xml:space="preserve"> </v>
      </c>
      <c r="G6532" s="30" t="str">
        <f t="shared" si="1646"/>
        <v/>
      </c>
      <c r="H6532" s="30" t="str">
        <f t="shared" si="1647"/>
        <v/>
      </c>
      <c r="I6532" s="30" t="str">
        <f t="shared" si="1648"/>
        <v/>
      </c>
      <c r="J6532" s="35" t="str">
        <f t="shared" si="1649"/>
        <v/>
      </c>
      <c r="K6532" s="35" t="str">
        <f t="shared" si="1650"/>
        <v/>
      </c>
      <c r="L6532" s="30" t="str">
        <f t="shared" si="1651"/>
        <v/>
      </c>
      <c r="M6532" s="30" t="str">
        <f t="shared" si="1652"/>
        <v/>
      </c>
      <c r="N6532" s="30" t="str">
        <f t="shared" si="1653"/>
        <v/>
      </c>
      <c r="O6532" s="30" t="str">
        <f t="shared" si="1654"/>
        <v/>
      </c>
      <c r="P6532" s="30" t="str">
        <f t="shared" si="1655"/>
        <v/>
      </c>
      <c r="Q6532" s="30" t="str">
        <f t="shared" si="1656"/>
        <v/>
      </c>
      <c r="R6532" s="36" t="str">
        <f t="shared" si="1657"/>
        <v/>
      </c>
      <c r="S6532" s="37" t="str">
        <f t="shared" si="1658"/>
        <v/>
      </c>
    </row>
    <row r="6533" spans="1:19">
      <c r="A6533" s="30" t="s">
        <v>11715</v>
      </c>
      <c r="D6533" s="30" t="str">
        <f t="shared" si="1643"/>
        <v>134972</v>
      </c>
      <c r="E6533" s="30">
        <f t="shared" si="1644"/>
        <v>7</v>
      </c>
      <c r="F6533" s="30" t="str">
        <f t="shared" si="1645"/>
        <v>INF789FA1L88</v>
      </c>
      <c r="G6533" s="30">
        <f t="shared" si="1646"/>
        <v>20</v>
      </c>
      <c r="H6533" s="30" t="str">
        <f t="shared" si="1647"/>
        <v>INF789FA1L96</v>
      </c>
      <c r="I6533" s="30">
        <f t="shared" si="1648"/>
        <v>33</v>
      </c>
      <c r="J6533" s="35" t="str">
        <f t="shared" si="1649"/>
        <v>UTI MMF - Annual Dividend Option</v>
      </c>
      <c r="K6533" s="35">
        <f t="shared" si="1650"/>
        <v>66</v>
      </c>
      <c r="L6533" s="30" t="str">
        <f t="shared" si="1651"/>
        <v>1107.4857</v>
      </c>
      <c r="M6533" s="30">
        <f t="shared" si="1652"/>
        <v>76</v>
      </c>
      <c r="N6533" s="30" t="str">
        <f t="shared" si="1653"/>
        <v>1107.4857</v>
      </c>
      <c r="O6533" s="30">
        <f t="shared" si="1654"/>
        <v>86</v>
      </c>
      <c r="P6533" s="30" t="str">
        <f t="shared" si="1655"/>
        <v>0</v>
      </c>
      <c r="Q6533" s="30">
        <f t="shared" si="1656"/>
        <v>88</v>
      </c>
      <c r="R6533" s="36" t="str">
        <f t="shared" si="1657"/>
        <v>08-Aug-2017</v>
      </c>
      <c r="S6533" s="37">
        <f t="shared" si="1658"/>
        <v>1107.4857</v>
      </c>
    </row>
    <row r="6534" spans="1:19">
      <c r="A6534" s="30" t="s">
        <v>11716</v>
      </c>
      <c r="D6534" s="30" t="str">
        <f t="shared" si="1643"/>
        <v>134973</v>
      </c>
      <c r="E6534" s="30">
        <f t="shared" si="1644"/>
        <v>7</v>
      </c>
      <c r="F6534" s="30" t="str">
        <f t="shared" si="1645"/>
        <v>INF789FA1N03</v>
      </c>
      <c r="G6534" s="30">
        <f t="shared" si="1646"/>
        <v>20</v>
      </c>
      <c r="H6534" s="30" t="str">
        <f t="shared" si="1647"/>
        <v>INF789FA1N11</v>
      </c>
      <c r="I6534" s="30">
        <f t="shared" si="1648"/>
        <v>33</v>
      </c>
      <c r="J6534" s="35" t="str">
        <f t="shared" si="1649"/>
        <v>UTI MMF - Annual Dividend Option - Direct</v>
      </c>
      <c r="K6534" s="35">
        <f t="shared" si="1650"/>
        <v>75</v>
      </c>
      <c r="L6534" s="30" t="str">
        <f t="shared" si="1651"/>
        <v>1108.5207</v>
      </c>
      <c r="M6534" s="30">
        <f t="shared" si="1652"/>
        <v>85</v>
      </c>
      <c r="N6534" s="30" t="str">
        <f t="shared" si="1653"/>
        <v>1108.5207</v>
      </c>
      <c r="O6534" s="30">
        <f t="shared" si="1654"/>
        <v>95</v>
      </c>
      <c r="P6534" s="30" t="str">
        <f t="shared" si="1655"/>
        <v>0</v>
      </c>
      <c r="Q6534" s="30">
        <f t="shared" si="1656"/>
        <v>97</v>
      </c>
      <c r="R6534" s="36" t="str">
        <f t="shared" si="1657"/>
        <v>08-Aug-2017</v>
      </c>
      <c r="S6534" s="37">
        <f t="shared" si="1658"/>
        <v>1108.5207</v>
      </c>
    </row>
    <row r="6535" spans="1:19">
      <c r="A6535" s="30" t="s">
        <v>6468</v>
      </c>
      <c r="D6535" s="30" t="str">
        <f t="shared" ref="D6535:D6554" si="1659">IF(ISERROR(LEFT(A6535,SEARCH(";",A6535)-1)),"",LEFT(A6535,SEARCH(";",A6535)-1))</f>
        <v>139236</v>
      </c>
      <c r="E6535" s="30">
        <f t="shared" ref="E6535:E6595" si="1660">IF($D6535="","",LEN(D6535)+1)</f>
        <v>7</v>
      </c>
      <c r="F6535" s="30" t="str">
        <f t="shared" ref="F6535:F6554" si="1661">IF($D6535="",A6535,MID($A6535,E6535+1,SEARCH(";",$A6535,E6535+1)-E6535-1))</f>
        <v>-</v>
      </c>
      <c r="G6535" s="30">
        <f t="shared" ref="G6535:G6595" si="1662">IF($D6535="","",E6535+(LEN(F6535)+1))</f>
        <v>9</v>
      </c>
      <c r="H6535" s="30" t="str">
        <f t="shared" ref="H6535:H6554" si="1663">IF($D6535="","",MID($A6535,G6535+1,SEARCH(";",$A6535,G6535+1)-G6535-1))</f>
        <v>-</v>
      </c>
      <c r="I6535" s="30">
        <f t="shared" ref="I6535:I6595" si="1664">IF($D6535="","",G6535+LEN(H6535)+1)</f>
        <v>11</v>
      </c>
      <c r="J6535" s="35" t="str">
        <f t="shared" ref="J6535:J6554" si="1665">IF($D6535="","",MID($A6535,I6535+1,SEARCH(";",$A6535,I6535+1)-I6535-1))</f>
        <v>UTI MMF - Instn Flexi Div Option</v>
      </c>
      <c r="K6535" s="35">
        <f t="shared" ref="K6535:K6595" si="1666">IF($D6535="","",I6535+LEN(J6535)+1)</f>
        <v>44</v>
      </c>
      <c r="L6535" s="30" t="str">
        <f t="shared" ref="L6535:L6554" si="1667">IF($D6535="","",MID($A6535,K6535+1,SEARCH(";",$A6535,K6535+1)-K6535-1))</f>
        <v>1022.8466</v>
      </c>
      <c r="M6535" s="30">
        <f t="shared" ref="M6535:M6595" si="1668">IF($D6535="","",K6535+LEN(L6535)+1)</f>
        <v>54</v>
      </c>
      <c r="N6535" s="30" t="str">
        <f t="shared" ref="N6535:N6554" si="1669">IF($D6535="","",MID($A6535,M6535+1,SEARCH(";",$A6535,M6535+1)-M6535-1))</f>
        <v>1022.8466</v>
      </c>
      <c r="O6535" s="30">
        <f t="shared" ref="O6535:O6595" si="1670">IF($D6535="","",M6535+LEN(N6535)+1)</f>
        <v>64</v>
      </c>
      <c r="P6535" s="30" t="str">
        <f t="shared" ref="P6535:P6554" si="1671">IF($D6535="","",MID($A6535,O6535+1,SEARCH(";",$A6535,O6535+1)-O6535-1))</f>
        <v>0</v>
      </c>
      <c r="Q6535" s="30">
        <f t="shared" ref="Q6535:Q6595" si="1672">IF($D6535="","",O6535+LEN(P6535)+1)</f>
        <v>66</v>
      </c>
      <c r="R6535" s="36" t="str">
        <f t="shared" ref="R6535:R6554" si="1673">IF($D6535="","",MID($A6535,Q6535+1,15))</f>
        <v>24-Jul-2017</v>
      </c>
      <c r="S6535" s="37">
        <f t="shared" ref="S6535:S6595" si="1674">IF(L6535="","",L6535+0)</f>
        <v>1022.8466</v>
      </c>
    </row>
    <row r="6536" spans="1:19">
      <c r="A6536" s="30" t="s">
        <v>11717</v>
      </c>
      <c r="D6536" s="30" t="str">
        <f t="shared" si="1659"/>
        <v>135371</v>
      </c>
      <c r="E6536" s="30">
        <f t="shared" si="1660"/>
        <v>7</v>
      </c>
      <c r="F6536" s="30" t="str">
        <f t="shared" si="1661"/>
        <v>INF789FA1L05</v>
      </c>
      <c r="G6536" s="30">
        <f t="shared" si="1662"/>
        <v>20</v>
      </c>
      <c r="H6536" s="30" t="str">
        <f t="shared" si="1663"/>
        <v>INF789FA1L13</v>
      </c>
      <c r="I6536" s="30">
        <f t="shared" si="1664"/>
        <v>33</v>
      </c>
      <c r="J6536" s="35" t="str">
        <f t="shared" si="1665"/>
        <v>UTI MMF - Instn Fortnightly Div Option</v>
      </c>
      <c r="K6536" s="35">
        <f t="shared" si="1666"/>
        <v>72</v>
      </c>
      <c r="L6536" s="30" t="str">
        <f t="shared" si="1667"/>
        <v>1067.688</v>
      </c>
      <c r="M6536" s="30">
        <f t="shared" si="1668"/>
        <v>81</v>
      </c>
      <c r="N6536" s="30" t="str">
        <f t="shared" si="1669"/>
        <v>1067.688</v>
      </c>
      <c r="O6536" s="30">
        <f t="shared" si="1670"/>
        <v>90</v>
      </c>
      <c r="P6536" s="30" t="str">
        <f t="shared" si="1671"/>
        <v>0</v>
      </c>
      <c r="Q6536" s="30">
        <f t="shared" si="1672"/>
        <v>92</v>
      </c>
      <c r="R6536" s="36" t="str">
        <f t="shared" si="1673"/>
        <v>08-Aug-2017</v>
      </c>
      <c r="S6536" s="37">
        <f t="shared" si="1674"/>
        <v>1067.6880000000001</v>
      </c>
    </row>
    <row r="6537" spans="1:19">
      <c r="A6537" s="30" t="s">
        <v>11718</v>
      </c>
      <c r="D6537" s="30" t="str">
        <f t="shared" si="1659"/>
        <v>135606</v>
      </c>
      <c r="E6537" s="30">
        <f t="shared" si="1660"/>
        <v>7</v>
      </c>
      <c r="F6537" s="30" t="str">
        <f t="shared" si="1661"/>
        <v>INF789FA1M20</v>
      </c>
      <c r="G6537" s="30">
        <f t="shared" si="1662"/>
        <v>20</v>
      </c>
      <c r="H6537" s="30" t="str">
        <f t="shared" si="1663"/>
        <v>INF789FA1M38</v>
      </c>
      <c r="I6537" s="30">
        <f t="shared" si="1664"/>
        <v>33</v>
      </c>
      <c r="J6537" s="35" t="str">
        <f t="shared" si="1665"/>
        <v>UTI MMF - Instn Fortnightly Div Option - Direct</v>
      </c>
      <c r="K6537" s="35">
        <f t="shared" si="1666"/>
        <v>81</v>
      </c>
      <c r="L6537" s="30" t="str">
        <f t="shared" si="1667"/>
        <v>1150.5888</v>
      </c>
      <c r="M6537" s="30">
        <f t="shared" si="1668"/>
        <v>91</v>
      </c>
      <c r="N6537" s="30" t="str">
        <f t="shared" si="1669"/>
        <v>1150.5888</v>
      </c>
      <c r="O6537" s="30">
        <f t="shared" si="1670"/>
        <v>101</v>
      </c>
      <c r="P6537" s="30" t="str">
        <f t="shared" si="1671"/>
        <v>0</v>
      </c>
      <c r="Q6537" s="30">
        <f t="shared" si="1672"/>
        <v>103</v>
      </c>
      <c r="R6537" s="36" t="str">
        <f t="shared" si="1673"/>
        <v>08-Aug-2017</v>
      </c>
      <c r="S6537" s="37">
        <f t="shared" si="1674"/>
        <v>1150.5888</v>
      </c>
    </row>
    <row r="6538" spans="1:19">
      <c r="A6538" s="30" t="s">
        <v>11719</v>
      </c>
      <c r="D6538" s="30" t="str">
        <f t="shared" si="1659"/>
        <v>112077</v>
      </c>
      <c r="E6538" s="30">
        <f t="shared" si="1660"/>
        <v>7</v>
      </c>
      <c r="F6538" s="30" t="str">
        <f t="shared" si="1661"/>
        <v>INF789F01PX8</v>
      </c>
      <c r="G6538" s="30">
        <f t="shared" si="1662"/>
        <v>20</v>
      </c>
      <c r="H6538" s="30" t="str">
        <f t="shared" si="1663"/>
        <v>-</v>
      </c>
      <c r="I6538" s="30">
        <f t="shared" si="1664"/>
        <v>22</v>
      </c>
      <c r="J6538" s="35" t="str">
        <f t="shared" si="1665"/>
        <v>UTI MMF - Instn Growth Plan</v>
      </c>
      <c r="K6538" s="35">
        <f t="shared" si="1666"/>
        <v>50</v>
      </c>
      <c r="L6538" s="30" t="str">
        <f t="shared" si="1667"/>
        <v>1859.3792</v>
      </c>
      <c r="M6538" s="30">
        <f t="shared" si="1668"/>
        <v>60</v>
      </c>
      <c r="N6538" s="30" t="str">
        <f t="shared" si="1669"/>
        <v>1859.3792</v>
      </c>
      <c r="O6538" s="30">
        <f t="shared" si="1670"/>
        <v>70</v>
      </c>
      <c r="P6538" s="30" t="str">
        <f t="shared" si="1671"/>
        <v>1859.3792</v>
      </c>
      <c r="Q6538" s="30">
        <f t="shared" si="1672"/>
        <v>80</v>
      </c>
      <c r="R6538" s="36" t="str">
        <f t="shared" si="1673"/>
        <v>08-Aug-2017</v>
      </c>
      <c r="S6538" s="37">
        <f t="shared" si="1674"/>
        <v>1859.3792000000001</v>
      </c>
    </row>
    <row r="6539" spans="1:19">
      <c r="A6539" s="30" t="s">
        <v>11720</v>
      </c>
      <c r="D6539" s="30" t="str">
        <f t="shared" si="1659"/>
        <v>120299</v>
      </c>
      <c r="E6539" s="30">
        <f t="shared" si="1660"/>
        <v>7</v>
      </c>
      <c r="F6539" s="30" t="str">
        <f t="shared" si="1661"/>
        <v>INF789F01XV6</v>
      </c>
      <c r="G6539" s="30">
        <f t="shared" si="1662"/>
        <v>20</v>
      </c>
      <c r="H6539" s="30" t="str">
        <f t="shared" si="1663"/>
        <v>-</v>
      </c>
      <c r="I6539" s="30">
        <f t="shared" si="1664"/>
        <v>22</v>
      </c>
      <c r="J6539" s="35" t="str">
        <f t="shared" si="1665"/>
        <v>UTI MMF - Instn Growth Plan -Direct</v>
      </c>
      <c r="K6539" s="35">
        <f t="shared" si="1666"/>
        <v>58</v>
      </c>
      <c r="L6539" s="30" t="str">
        <f t="shared" si="1667"/>
        <v>1867.6379</v>
      </c>
      <c r="M6539" s="30">
        <f t="shared" si="1668"/>
        <v>68</v>
      </c>
      <c r="N6539" s="30" t="str">
        <f t="shared" si="1669"/>
        <v>1867.6379</v>
      </c>
      <c r="O6539" s="30">
        <f t="shared" si="1670"/>
        <v>78</v>
      </c>
      <c r="P6539" s="30" t="str">
        <f t="shared" si="1671"/>
        <v>1867.6379</v>
      </c>
      <c r="Q6539" s="30">
        <f t="shared" si="1672"/>
        <v>88</v>
      </c>
      <c r="R6539" s="36" t="str">
        <f t="shared" si="1673"/>
        <v>08-Aug-2017</v>
      </c>
      <c r="S6539" s="37">
        <f t="shared" si="1674"/>
        <v>1867.6378999999999</v>
      </c>
    </row>
    <row r="6540" spans="1:19">
      <c r="A6540" s="30" t="s">
        <v>11721</v>
      </c>
      <c r="D6540" s="30" t="str">
        <f t="shared" si="1659"/>
        <v>134763</v>
      </c>
      <c r="E6540" s="30">
        <f t="shared" si="1660"/>
        <v>7</v>
      </c>
      <c r="F6540" s="30" t="str">
        <f t="shared" si="1661"/>
        <v>INF789FA1L62</v>
      </c>
      <c r="G6540" s="30">
        <f t="shared" si="1662"/>
        <v>20</v>
      </c>
      <c r="H6540" s="30" t="str">
        <f t="shared" si="1663"/>
        <v>INF789FA1L70</v>
      </c>
      <c r="I6540" s="30">
        <f t="shared" si="1664"/>
        <v>33</v>
      </c>
      <c r="J6540" s="35" t="str">
        <f t="shared" si="1665"/>
        <v>UTI MMF - Instn Half Yearly Div Option</v>
      </c>
      <c r="K6540" s="35">
        <f t="shared" si="1666"/>
        <v>72</v>
      </c>
      <c r="L6540" s="30" t="str">
        <f t="shared" si="1667"/>
        <v>1044.9259</v>
      </c>
      <c r="M6540" s="30">
        <f t="shared" si="1668"/>
        <v>82</v>
      </c>
      <c r="N6540" s="30" t="str">
        <f t="shared" si="1669"/>
        <v>1044.9259</v>
      </c>
      <c r="O6540" s="30">
        <f t="shared" si="1670"/>
        <v>92</v>
      </c>
      <c r="P6540" s="30" t="str">
        <f t="shared" si="1671"/>
        <v>0</v>
      </c>
      <c r="Q6540" s="30">
        <f t="shared" si="1672"/>
        <v>94</v>
      </c>
      <c r="R6540" s="36" t="str">
        <f t="shared" si="1673"/>
        <v>08-Aug-2017</v>
      </c>
      <c r="S6540" s="37">
        <f t="shared" si="1674"/>
        <v>1044.9259</v>
      </c>
    </row>
    <row r="6541" spans="1:19">
      <c r="A6541" s="30" t="s">
        <v>6404</v>
      </c>
      <c r="D6541" s="30" t="str">
        <f t="shared" si="1659"/>
        <v>140023</v>
      </c>
      <c r="E6541" s="30">
        <f t="shared" si="1660"/>
        <v>7</v>
      </c>
      <c r="F6541" s="30" t="str">
        <f t="shared" si="1661"/>
        <v>INF789FA1M87</v>
      </c>
      <c r="G6541" s="30">
        <f t="shared" si="1662"/>
        <v>20</v>
      </c>
      <c r="H6541" s="30" t="str">
        <f t="shared" si="1663"/>
        <v>INF789FA1M95</v>
      </c>
      <c r="I6541" s="30">
        <f t="shared" si="1664"/>
        <v>33</v>
      </c>
      <c r="J6541" s="35" t="str">
        <f t="shared" si="1665"/>
        <v>UTI MMF - Instn Half Yearly Div Option - Direct</v>
      </c>
      <c r="K6541" s="35">
        <f t="shared" si="1666"/>
        <v>81</v>
      </c>
      <c r="L6541" s="30" t="str">
        <f t="shared" si="1667"/>
        <v>1050.7559</v>
      </c>
      <c r="M6541" s="30">
        <f t="shared" si="1668"/>
        <v>91</v>
      </c>
      <c r="N6541" s="30" t="str">
        <f t="shared" si="1669"/>
        <v>1050.7559</v>
      </c>
      <c r="O6541" s="30">
        <f t="shared" si="1670"/>
        <v>101</v>
      </c>
      <c r="P6541" s="30" t="str">
        <f t="shared" si="1671"/>
        <v>0</v>
      </c>
      <c r="Q6541" s="30">
        <f t="shared" si="1672"/>
        <v>103</v>
      </c>
      <c r="R6541" s="36" t="str">
        <f t="shared" si="1673"/>
        <v>03-May-2017</v>
      </c>
      <c r="S6541" s="37">
        <f t="shared" si="1674"/>
        <v>1050.7559000000001</v>
      </c>
    </row>
    <row r="6542" spans="1:19">
      <c r="A6542" s="30" t="s">
        <v>11722</v>
      </c>
      <c r="D6542" s="30" t="str">
        <f t="shared" si="1659"/>
        <v>112076</v>
      </c>
      <c r="E6542" s="30">
        <f t="shared" si="1660"/>
        <v>7</v>
      </c>
      <c r="F6542" s="30" t="str">
        <f t="shared" si="1661"/>
        <v>-</v>
      </c>
      <c r="G6542" s="30">
        <f t="shared" si="1662"/>
        <v>9</v>
      </c>
      <c r="H6542" s="30" t="str">
        <f t="shared" si="1663"/>
        <v>INF789F01PW0</v>
      </c>
      <c r="I6542" s="30">
        <f t="shared" si="1664"/>
        <v>22</v>
      </c>
      <c r="J6542" s="35" t="str">
        <f t="shared" si="1665"/>
        <v>UTI MMF - Instn Plan-Daily Dividend</v>
      </c>
      <c r="K6542" s="35">
        <f t="shared" si="1666"/>
        <v>58</v>
      </c>
      <c r="L6542" s="30" t="str">
        <f t="shared" si="1667"/>
        <v>1003.3854</v>
      </c>
      <c r="M6542" s="30">
        <f t="shared" si="1668"/>
        <v>68</v>
      </c>
      <c r="N6542" s="30" t="str">
        <f t="shared" si="1669"/>
        <v>1003.3854</v>
      </c>
      <c r="O6542" s="30">
        <f t="shared" si="1670"/>
        <v>78</v>
      </c>
      <c r="P6542" s="30" t="str">
        <f t="shared" si="1671"/>
        <v>1003.3854</v>
      </c>
      <c r="Q6542" s="30">
        <f t="shared" si="1672"/>
        <v>88</v>
      </c>
      <c r="R6542" s="36" t="str">
        <f t="shared" si="1673"/>
        <v>08-Aug-2017</v>
      </c>
      <c r="S6542" s="37">
        <f t="shared" si="1674"/>
        <v>1003.3854</v>
      </c>
    </row>
    <row r="6543" spans="1:19">
      <c r="A6543" s="30" t="s">
        <v>6446</v>
      </c>
      <c r="D6543" s="30" t="str">
        <f t="shared" si="1659"/>
        <v>139646</v>
      </c>
      <c r="E6543" s="30">
        <f t="shared" si="1660"/>
        <v>7</v>
      </c>
      <c r="F6543" s="30" t="str">
        <f t="shared" si="1661"/>
        <v>INF789FA1L47</v>
      </c>
      <c r="G6543" s="30">
        <f t="shared" si="1662"/>
        <v>20</v>
      </c>
      <c r="H6543" s="30" t="str">
        <f t="shared" si="1663"/>
        <v>INF789FA1L54</v>
      </c>
      <c r="I6543" s="30">
        <f t="shared" si="1664"/>
        <v>33</v>
      </c>
      <c r="J6543" s="35" t="str">
        <f t="shared" si="1665"/>
        <v>UTI MMF - Instn Quarterly Div Option</v>
      </c>
      <c r="K6543" s="35">
        <f t="shared" si="1666"/>
        <v>70</v>
      </c>
      <c r="L6543" s="30" t="str">
        <f t="shared" si="1667"/>
        <v>1012.2775</v>
      </c>
      <c r="M6543" s="30">
        <f t="shared" si="1668"/>
        <v>80</v>
      </c>
      <c r="N6543" s="30" t="str">
        <f t="shared" si="1669"/>
        <v>1012.2775</v>
      </c>
      <c r="O6543" s="30">
        <f t="shared" si="1670"/>
        <v>90</v>
      </c>
      <c r="P6543" s="30" t="str">
        <f t="shared" si="1671"/>
        <v>0</v>
      </c>
      <c r="Q6543" s="30">
        <f t="shared" si="1672"/>
        <v>92</v>
      </c>
      <c r="R6543" s="36" t="str">
        <f t="shared" si="1673"/>
        <v>02-Jul-2017</v>
      </c>
      <c r="S6543" s="37">
        <f t="shared" si="1674"/>
        <v>1012.2775</v>
      </c>
    </row>
    <row r="6544" spans="1:19">
      <c r="A6544" s="30" t="s">
        <v>11723</v>
      </c>
      <c r="D6544" s="30" t="str">
        <f t="shared" si="1659"/>
        <v>112635</v>
      </c>
      <c r="E6544" s="30">
        <f t="shared" si="1660"/>
        <v>7</v>
      </c>
      <c r="F6544" s="30" t="str">
        <f t="shared" si="1661"/>
        <v>INF789F01PY6</v>
      </c>
      <c r="G6544" s="30">
        <f t="shared" si="1662"/>
        <v>20</v>
      </c>
      <c r="H6544" s="30" t="str">
        <f t="shared" si="1663"/>
        <v>INF789F01PZ3</v>
      </c>
      <c r="I6544" s="30">
        <f t="shared" si="1664"/>
        <v>33</v>
      </c>
      <c r="J6544" s="35" t="str">
        <f t="shared" si="1665"/>
        <v>UTI MMF - Instn Weekly Option</v>
      </c>
      <c r="K6544" s="35">
        <f t="shared" si="1666"/>
        <v>63</v>
      </c>
      <c r="L6544" s="30" t="str">
        <f t="shared" si="1667"/>
        <v>1015.5904</v>
      </c>
      <c r="M6544" s="30">
        <f t="shared" si="1668"/>
        <v>73</v>
      </c>
      <c r="N6544" s="30" t="str">
        <f t="shared" si="1669"/>
        <v>1015.5904</v>
      </c>
      <c r="O6544" s="30">
        <f t="shared" si="1670"/>
        <v>83</v>
      </c>
      <c r="P6544" s="30" t="str">
        <f t="shared" si="1671"/>
        <v>1015.5904</v>
      </c>
      <c r="Q6544" s="30">
        <f t="shared" si="1672"/>
        <v>93</v>
      </c>
      <c r="R6544" s="36" t="str">
        <f t="shared" si="1673"/>
        <v>08-Aug-2017</v>
      </c>
      <c r="S6544" s="37">
        <f t="shared" si="1674"/>
        <v>1015.5904</v>
      </c>
    </row>
    <row r="6545" spans="1:19">
      <c r="A6545" s="30" t="s">
        <v>11724</v>
      </c>
      <c r="D6545" s="30" t="str">
        <f t="shared" si="1659"/>
        <v>120793</v>
      </c>
      <c r="E6545" s="30">
        <f t="shared" si="1660"/>
        <v>7</v>
      </c>
      <c r="F6545" s="30" t="str">
        <f t="shared" si="1661"/>
        <v>INF789F01XW4</v>
      </c>
      <c r="G6545" s="30">
        <f t="shared" si="1662"/>
        <v>20</v>
      </c>
      <c r="H6545" s="30" t="str">
        <f t="shared" si="1663"/>
        <v>INF789F01XX2</v>
      </c>
      <c r="I6545" s="30">
        <f t="shared" si="1664"/>
        <v>33</v>
      </c>
      <c r="J6545" s="35" t="str">
        <f t="shared" si="1665"/>
        <v>UTI MMF - Instn Weekly Option- Direct</v>
      </c>
      <c r="K6545" s="35">
        <f t="shared" si="1666"/>
        <v>71</v>
      </c>
      <c r="L6545" s="30" t="str">
        <f t="shared" si="1667"/>
        <v>1015.6137</v>
      </c>
      <c r="M6545" s="30">
        <f t="shared" si="1668"/>
        <v>81</v>
      </c>
      <c r="N6545" s="30" t="str">
        <f t="shared" si="1669"/>
        <v>1015.6137</v>
      </c>
      <c r="O6545" s="30">
        <f t="shared" si="1670"/>
        <v>91</v>
      </c>
      <c r="P6545" s="30" t="str">
        <f t="shared" si="1671"/>
        <v>1015.6137</v>
      </c>
      <c r="Q6545" s="30">
        <f t="shared" si="1672"/>
        <v>101</v>
      </c>
      <c r="R6545" s="36" t="str">
        <f t="shared" si="1673"/>
        <v>08-Aug-2017</v>
      </c>
      <c r="S6545" s="37">
        <f t="shared" si="1674"/>
        <v>1015.6137</v>
      </c>
    </row>
    <row r="6546" spans="1:19">
      <c r="A6546" s="30" t="s">
        <v>11725</v>
      </c>
      <c r="D6546" s="30" t="str">
        <f t="shared" si="1659"/>
        <v>133484</v>
      </c>
      <c r="E6546" s="30">
        <f t="shared" si="1660"/>
        <v>7</v>
      </c>
      <c r="F6546" s="30" t="str">
        <f t="shared" si="1661"/>
        <v>INF789FA1L21</v>
      </c>
      <c r="G6546" s="30">
        <f t="shared" si="1662"/>
        <v>20</v>
      </c>
      <c r="H6546" s="30" t="str">
        <f t="shared" si="1663"/>
        <v>INF789FA1L39</v>
      </c>
      <c r="I6546" s="30">
        <f t="shared" si="1664"/>
        <v>33</v>
      </c>
      <c r="J6546" s="35" t="str">
        <f t="shared" si="1665"/>
        <v>UTI MMF - Monthly Div Option</v>
      </c>
      <c r="K6546" s="35">
        <f t="shared" si="1666"/>
        <v>62</v>
      </c>
      <c r="L6546" s="30" t="str">
        <f t="shared" si="1667"/>
        <v>1038.2795</v>
      </c>
      <c r="M6546" s="30">
        <f t="shared" si="1668"/>
        <v>72</v>
      </c>
      <c r="N6546" s="30" t="str">
        <f t="shared" si="1669"/>
        <v>1038.2795</v>
      </c>
      <c r="O6546" s="30">
        <f t="shared" si="1670"/>
        <v>82</v>
      </c>
      <c r="P6546" s="30" t="str">
        <f t="shared" si="1671"/>
        <v>1038.2795</v>
      </c>
      <c r="Q6546" s="30">
        <f t="shared" si="1672"/>
        <v>92</v>
      </c>
      <c r="R6546" s="36" t="str">
        <f t="shared" si="1673"/>
        <v>08-Aug-2017</v>
      </c>
      <c r="S6546" s="37">
        <f t="shared" si="1674"/>
        <v>1038.2795000000001</v>
      </c>
    </row>
    <row r="6547" spans="1:19">
      <c r="A6547" s="30" t="s">
        <v>11726</v>
      </c>
      <c r="D6547" s="30" t="str">
        <f t="shared" si="1659"/>
        <v>133387</v>
      </c>
      <c r="E6547" s="30">
        <f t="shared" si="1660"/>
        <v>7</v>
      </c>
      <c r="F6547" s="30" t="str">
        <f t="shared" si="1661"/>
        <v>INF789FA1M46</v>
      </c>
      <c r="G6547" s="30">
        <f t="shared" si="1662"/>
        <v>20</v>
      </c>
      <c r="H6547" s="30" t="str">
        <f t="shared" si="1663"/>
        <v>INF789FA1M53</v>
      </c>
      <c r="I6547" s="30">
        <f t="shared" si="1664"/>
        <v>33</v>
      </c>
      <c r="J6547" s="35" t="str">
        <f t="shared" si="1665"/>
        <v>UTI MMF - Monthly Div Option - Direct</v>
      </c>
      <c r="K6547" s="35">
        <f t="shared" si="1666"/>
        <v>71</v>
      </c>
      <c r="L6547" s="30" t="str">
        <f t="shared" si="1667"/>
        <v>1084.0244</v>
      </c>
      <c r="M6547" s="30">
        <f t="shared" si="1668"/>
        <v>81</v>
      </c>
      <c r="N6547" s="30" t="str">
        <f t="shared" si="1669"/>
        <v>1084.0244</v>
      </c>
      <c r="O6547" s="30">
        <f t="shared" si="1670"/>
        <v>91</v>
      </c>
      <c r="P6547" s="30" t="str">
        <f t="shared" si="1671"/>
        <v>1084.0244</v>
      </c>
      <c r="Q6547" s="30">
        <f t="shared" si="1672"/>
        <v>101</v>
      </c>
      <c r="R6547" s="36" t="str">
        <f t="shared" si="1673"/>
        <v>08-Aug-2017</v>
      </c>
      <c r="S6547" s="37">
        <f t="shared" si="1674"/>
        <v>1084.0244</v>
      </c>
    </row>
    <row r="6548" spans="1:19">
      <c r="A6548" s="30" t="s">
        <v>11727</v>
      </c>
      <c r="D6548" s="30" t="str">
        <f t="shared" si="1659"/>
        <v>100723</v>
      </c>
      <c r="E6548" s="30">
        <f t="shared" si="1660"/>
        <v>7</v>
      </c>
      <c r="F6548" s="30" t="str">
        <f t="shared" si="1661"/>
        <v>INF789F01BF5</v>
      </c>
      <c r="G6548" s="30">
        <f t="shared" si="1662"/>
        <v>20</v>
      </c>
      <c r="H6548" s="30" t="str">
        <f t="shared" si="1663"/>
        <v>-</v>
      </c>
      <c r="I6548" s="30">
        <f t="shared" si="1664"/>
        <v>22</v>
      </c>
      <c r="J6548" s="35" t="str">
        <f t="shared" si="1665"/>
        <v>UTI MMF-Growth</v>
      </c>
      <c r="K6548" s="35">
        <f t="shared" si="1666"/>
        <v>37</v>
      </c>
      <c r="L6548" s="30" t="str">
        <f t="shared" si="1667"/>
        <v>4456.322</v>
      </c>
      <c r="M6548" s="30">
        <f t="shared" si="1668"/>
        <v>46</v>
      </c>
      <c r="N6548" s="30" t="str">
        <f t="shared" si="1669"/>
        <v>4456.322</v>
      </c>
      <c r="O6548" s="30">
        <f t="shared" si="1670"/>
        <v>55</v>
      </c>
      <c r="P6548" s="30" t="str">
        <f t="shared" si="1671"/>
        <v>0</v>
      </c>
      <c r="Q6548" s="30">
        <f t="shared" si="1672"/>
        <v>57</v>
      </c>
      <c r="R6548" s="36" t="str">
        <f t="shared" si="1673"/>
        <v>08-Aug-2017</v>
      </c>
      <c r="S6548" s="37">
        <f t="shared" si="1674"/>
        <v>4456.3220000000001</v>
      </c>
    </row>
    <row r="6549" spans="1:19">
      <c r="A6549" s="30" t="s">
        <v>11728</v>
      </c>
      <c r="D6549" s="30" t="str">
        <f t="shared" si="1659"/>
        <v>120772</v>
      </c>
      <c r="E6549" s="30">
        <f t="shared" si="1660"/>
        <v>7</v>
      </c>
      <c r="F6549" s="30" t="str">
        <f t="shared" si="1661"/>
        <v>-</v>
      </c>
      <c r="G6549" s="30">
        <f t="shared" si="1662"/>
        <v>9</v>
      </c>
      <c r="H6549" s="30" t="str">
        <f t="shared" si="1663"/>
        <v>INF789F01XU8</v>
      </c>
      <c r="I6549" s="30">
        <f t="shared" si="1664"/>
        <v>22</v>
      </c>
      <c r="J6549" s="35" t="str">
        <f t="shared" si="1665"/>
        <v>UTI MMF-Instn Plan-Daily Dividend-Direct</v>
      </c>
      <c r="K6549" s="35">
        <f t="shared" si="1666"/>
        <v>63</v>
      </c>
      <c r="L6549" s="30" t="str">
        <f t="shared" si="1667"/>
        <v>1003.3854</v>
      </c>
      <c r="M6549" s="30">
        <f t="shared" si="1668"/>
        <v>73</v>
      </c>
      <c r="N6549" s="30" t="str">
        <f t="shared" si="1669"/>
        <v>1003.3854</v>
      </c>
      <c r="O6549" s="30">
        <f t="shared" si="1670"/>
        <v>83</v>
      </c>
      <c r="P6549" s="30" t="str">
        <f t="shared" si="1671"/>
        <v>1003.3854</v>
      </c>
      <c r="Q6549" s="30">
        <f t="shared" si="1672"/>
        <v>93</v>
      </c>
      <c r="R6549" s="36" t="str">
        <f t="shared" si="1673"/>
        <v>08-Aug-2017</v>
      </c>
      <c r="S6549" s="37">
        <f t="shared" si="1674"/>
        <v>1003.3854</v>
      </c>
    </row>
    <row r="6550" spans="1:19">
      <c r="A6550" s="30" t="s">
        <v>11729</v>
      </c>
      <c r="D6550" s="30" t="str">
        <f t="shared" si="1659"/>
        <v>100724</v>
      </c>
      <c r="E6550" s="30">
        <f t="shared" si="1660"/>
        <v>7</v>
      </c>
      <c r="F6550" s="30" t="str">
        <f t="shared" si="1661"/>
        <v>-</v>
      </c>
      <c r="G6550" s="30">
        <f t="shared" si="1662"/>
        <v>9</v>
      </c>
      <c r="H6550" s="30" t="str">
        <f t="shared" si="1663"/>
        <v>INF789F01BD0</v>
      </c>
      <c r="I6550" s="30">
        <f t="shared" si="1664"/>
        <v>22</v>
      </c>
      <c r="J6550" s="35" t="str">
        <f t="shared" si="1665"/>
        <v>UTI MMF-Regular Plan - Flexi Dividend Option</v>
      </c>
      <c r="K6550" s="35">
        <f t="shared" si="1666"/>
        <v>67</v>
      </c>
      <c r="L6550" s="30" t="str">
        <f t="shared" si="1667"/>
        <v>2404.6047</v>
      </c>
      <c r="M6550" s="30">
        <f t="shared" si="1668"/>
        <v>77</v>
      </c>
      <c r="N6550" s="30" t="str">
        <f t="shared" si="1669"/>
        <v>2404.6047</v>
      </c>
      <c r="O6550" s="30">
        <f t="shared" si="1670"/>
        <v>87</v>
      </c>
      <c r="P6550" s="30" t="str">
        <f t="shared" si="1671"/>
        <v>0</v>
      </c>
      <c r="Q6550" s="30">
        <f t="shared" si="1672"/>
        <v>89</v>
      </c>
      <c r="R6550" s="36" t="str">
        <f t="shared" si="1673"/>
        <v>08-Aug-2017</v>
      </c>
      <c r="S6550" s="37">
        <f t="shared" si="1674"/>
        <v>2404.6046999999999</v>
      </c>
    </row>
    <row r="6551" spans="1:19">
      <c r="A6551" s="30" t="s">
        <v>11730</v>
      </c>
      <c r="D6551" s="30" t="str">
        <f t="shared" si="1659"/>
        <v>100725</v>
      </c>
      <c r="E6551" s="30">
        <f t="shared" si="1660"/>
        <v>7</v>
      </c>
      <c r="F6551" s="30" t="str">
        <f t="shared" si="1661"/>
        <v>INF789F01BE8</v>
      </c>
      <c r="G6551" s="30">
        <f t="shared" si="1662"/>
        <v>20</v>
      </c>
      <c r="H6551" s="30" t="str">
        <f t="shared" si="1663"/>
        <v>-</v>
      </c>
      <c r="I6551" s="30">
        <f t="shared" si="1664"/>
        <v>22</v>
      </c>
      <c r="J6551" s="35" t="str">
        <f t="shared" si="1665"/>
        <v>UTI MMF-Regular Plan - Periodic Dividend Option</v>
      </c>
      <c r="K6551" s="35">
        <f t="shared" si="1666"/>
        <v>70</v>
      </c>
      <c r="L6551" s="30" t="str">
        <f t="shared" si="1667"/>
        <v>1989.0508</v>
      </c>
      <c r="M6551" s="30">
        <f t="shared" si="1668"/>
        <v>80</v>
      </c>
      <c r="N6551" s="30" t="str">
        <f t="shared" si="1669"/>
        <v>1989.0508</v>
      </c>
      <c r="O6551" s="30">
        <f t="shared" si="1670"/>
        <v>90</v>
      </c>
      <c r="P6551" s="30" t="str">
        <f t="shared" si="1671"/>
        <v>0</v>
      </c>
      <c r="Q6551" s="30">
        <f t="shared" si="1672"/>
        <v>92</v>
      </c>
      <c r="R6551" s="36" t="str">
        <f t="shared" si="1673"/>
        <v>08-Aug-2017</v>
      </c>
      <c r="S6551" s="37">
        <f t="shared" si="1674"/>
        <v>1989.0508</v>
      </c>
    </row>
    <row r="6552" spans="1:19">
      <c r="A6552" s="30" t="s">
        <v>97</v>
      </c>
      <c r="D6552" s="30" t="str">
        <f t="shared" si="1659"/>
        <v/>
      </c>
      <c r="E6552" s="30" t="str">
        <f t="shared" si="1660"/>
        <v/>
      </c>
      <c r="F6552" s="30" t="str">
        <f t="shared" si="1661"/>
        <v xml:space="preserve"> </v>
      </c>
      <c r="G6552" s="30" t="str">
        <f t="shared" si="1662"/>
        <v/>
      </c>
      <c r="H6552" s="30" t="str">
        <f t="shared" si="1663"/>
        <v/>
      </c>
      <c r="I6552" s="30" t="str">
        <f t="shared" si="1664"/>
        <v/>
      </c>
      <c r="J6552" s="35" t="str">
        <f t="shared" si="1665"/>
        <v/>
      </c>
      <c r="K6552" s="35" t="str">
        <f t="shared" si="1666"/>
        <v/>
      </c>
      <c r="L6552" s="30" t="str">
        <f t="shared" si="1667"/>
        <v/>
      </c>
      <c r="M6552" s="30" t="str">
        <f t="shared" si="1668"/>
        <v/>
      </c>
      <c r="N6552" s="30" t="str">
        <f t="shared" si="1669"/>
        <v/>
      </c>
      <c r="O6552" s="30" t="str">
        <f t="shared" si="1670"/>
        <v/>
      </c>
      <c r="P6552" s="30" t="str">
        <f t="shared" si="1671"/>
        <v/>
      </c>
      <c r="Q6552" s="30" t="str">
        <f t="shared" si="1672"/>
        <v/>
      </c>
      <c r="R6552" s="36" t="str">
        <f t="shared" si="1673"/>
        <v/>
      </c>
      <c r="S6552" s="37" t="str">
        <f t="shared" si="1674"/>
        <v/>
      </c>
    </row>
    <row r="6553" spans="1:19">
      <c r="A6553" s="30" t="s">
        <v>468</v>
      </c>
      <c r="D6553" s="30" t="str">
        <f t="shared" si="1659"/>
        <v/>
      </c>
      <c r="E6553" s="30" t="str">
        <f t="shared" si="1660"/>
        <v/>
      </c>
      <c r="F6553" s="30" t="str">
        <f t="shared" si="1661"/>
        <v>Open Ended Schemes(Other ETFs)</v>
      </c>
      <c r="G6553" s="30" t="str">
        <f t="shared" si="1662"/>
        <v/>
      </c>
      <c r="H6553" s="30" t="str">
        <f t="shared" si="1663"/>
        <v/>
      </c>
      <c r="I6553" s="30" t="str">
        <f t="shared" si="1664"/>
        <v/>
      </c>
      <c r="J6553" s="35" t="str">
        <f t="shared" si="1665"/>
        <v/>
      </c>
      <c r="K6553" s="35" t="str">
        <f t="shared" si="1666"/>
        <v/>
      </c>
      <c r="L6553" s="30" t="str">
        <f t="shared" si="1667"/>
        <v/>
      </c>
      <c r="M6553" s="30" t="str">
        <f t="shared" si="1668"/>
        <v/>
      </c>
      <c r="N6553" s="30" t="str">
        <f t="shared" si="1669"/>
        <v/>
      </c>
      <c r="O6553" s="30" t="str">
        <f t="shared" si="1670"/>
        <v/>
      </c>
      <c r="P6553" s="30" t="str">
        <f t="shared" si="1671"/>
        <v/>
      </c>
      <c r="Q6553" s="30" t="str">
        <f t="shared" si="1672"/>
        <v/>
      </c>
      <c r="R6553" s="36" t="str">
        <f t="shared" si="1673"/>
        <v/>
      </c>
      <c r="S6553" s="37" t="str">
        <f t="shared" si="1674"/>
        <v/>
      </c>
    </row>
    <row r="6554" spans="1:19">
      <c r="A6554" s="30" t="s">
        <v>97</v>
      </c>
      <c r="D6554" s="30" t="str">
        <f t="shared" si="1659"/>
        <v/>
      </c>
      <c r="E6554" s="30" t="str">
        <f t="shared" si="1660"/>
        <v/>
      </c>
      <c r="F6554" s="30" t="str">
        <f t="shared" si="1661"/>
        <v xml:space="preserve"> </v>
      </c>
      <c r="G6554" s="30" t="str">
        <f t="shared" si="1662"/>
        <v/>
      </c>
      <c r="H6554" s="30" t="str">
        <f t="shared" si="1663"/>
        <v/>
      </c>
      <c r="I6554" s="30" t="str">
        <f t="shared" si="1664"/>
        <v/>
      </c>
      <c r="J6554" s="35" t="str">
        <f t="shared" si="1665"/>
        <v/>
      </c>
      <c r="K6554" s="35" t="str">
        <f t="shared" si="1666"/>
        <v/>
      </c>
      <c r="L6554" s="30" t="str">
        <f t="shared" si="1667"/>
        <v/>
      </c>
      <c r="M6554" s="30" t="str">
        <f t="shared" si="1668"/>
        <v/>
      </c>
      <c r="N6554" s="30" t="str">
        <f t="shared" si="1669"/>
        <v/>
      </c>
      <c r="O6554" s="30" t="str">
        <f t="shared" si="1670"/>
        <v/>
      </c>
      <c r="P6554" s="30" t="str">
        <f t="shared" si="1671"/>
        <v/>
      </c>
      <c r="Q6554" s="30" t="str">
        <f t="shared" si="1672"/>
        <v/>
      </c>
      <c r="R6554" s="36" t="str">
        <f t="shared" si="1673"/>
        <v/>
      </c>
      <c r="S6554" s="37" t="str">
        <f t="shared" si="1674"/>
        <v/>
      </c>
    </row>
    <row r="6555" spans="1:19">
      <c r="A6555" s="30" t="s">
        <v>99</v>
      </c>
      <c r="D6555" s="30" t="str">
        <f t="shared" ref="D6555:D6595" si="1675">IF(ISERROR(LEFT(A6651,SEARCH(";",A6651)-1)),"",LEFT(A6651,SEARCH(";",A6651)-1))</f>
        <v/>
      </c>
      <c r="E6555" s="30" t="str">
        <f t="shared" si="1660"/>
        <v/>
      </c>
      <c r="F6555" s="30" t="str">
        <f t="shared" ref="F6555:F6595" si="1676">IF($D6555="",A6651,MID($A6651,E6555+1,SEARCH(";",$A6651,E6555+1)-E6555-1))</f>
        <v xml:space="preserve"> </v>
      </c>
      <c r="G6555" s="30" t="str">
        <f t="shared" si="1662"/>
        <v/>
      </c>
      <c r="H6555" s="30" t="str">
        <f t="shared" ref="H6555:H6595" si="1677">IF($D6555="","",MID($A6651,G6555+1,SEARCH(";",$A6651,G6555+1)-G6555-1))</f>
        <v/>
      </c>
      <c r="I6555" s="30" t="str">
        <f t="shared" si="1664"/>
        <v/>
      </c>
      <c r="J6555" s="35" t="str">
        <f t="shared" ref="J6555:J6595" si="1678">IF($D6555="","",MID($A6651,I6555+1,SEARCH(";",$A6651,I6555+1)-I6555-1))</f>
        <v/>
      </c>
      <c r="K6555" s="35" t="str">
        <f t="shared" si="1666"/>
        <v/>
      </c>
      <c r="L6555" s="30" t="str">
        <f t="shared" ref="L6555:L6595" si="1679">IF($D6555="","",MID($A6651,K6555+1,SEARCH(";",$A6651,K6555+1)-K6555-1))</f>
        <v/>
      </c>
      <c r="M6555" s="30" t="str">
        <f t="shared" si="1668"/>
        <v/>
      </c>
      <c r="N6555" s="30" t="str">
        <f t="shared" ref="N6555:N6595" si="1680">IF($D6555="","",MID($A6651,M6555+1,SEARCH(";",$A6651,M6555+1)-M6555-1))</f>
        <v/>
      </c>
      <c r="O6555" s="30" t="str">
        <f t="shared" si="1670"/>
        <v/>
      </c>
      <c r="P6555" s="30" t="str">
        <f t="shared" ref="P6555:P6595" si="1681">IF($D6555="","",MID($A6651,O6555+1,SEARCH(";",$A6651,O6555+1)-O6555-1))</f>
        <v/>
      </c>
      <c r="Q6555" s="30" t="str">
        <f t="shared" si="1672"/>
        <v/>
      </c>
      <c r="R6555" s="36" t="str">
        <f t="shared" ref="R6555:R6595" si="1682">IF($D6555="","",MID($A6651,Q6555+1,15))</f>
        <v/>
      </c>
      <c r="S6555" s="37" t="str">
        <f t="shared" si="1674"/>
        <v/>
      </c>
    </row>
    <row r="6556" spans="1:19">
      <c r="A6556" s="30" t="s">
        <v>97</v>
      </c>
      <c r="D6556" s="30" t="str">
        <f t="shared" si="1675"/>
        <v/>
      </c>
      <c r="E6556" s="30" t="str">
        <f t="shared" si="1660"/>
        <v/>
      </c>
      <c r="F6556" s="30">
        <f t="shared" si="1676"/>
        <v>0</v>
      </c>
      <c r="G6556" s="30" t="str">
        <f t="shared" si="1662"/>
        <v/>
      </c>
      <c r="H6556" s="30" t="str">
        <f t="shared" si="1677"/>
        <v/>
      </c>
      <c r="I6556" s="30" t="str">
        <f t="shared" si="1664"/>
        <v/>
      </c>
      <c r="J6556" s="35" t="str">
        <f t="shared" si="1678"/>
        <v/>
      </c>
      <c r="K6556" s="35" t="str">
        <f t="shared" si="1666"/>
        <v/>
      </c>
      <c r="L6556" s="30" t="str">
        <f t="shared" si="1679"/>
        <v/>
      </c>
      <c r="M6556" s="30" t="str">
        <f t="shared" si="1668"/>
        <v/>
      </c>
      <c r="N6556" s="30" t="str">
        <f t="shared" si="1680"/>
        <v/>
      </c>
      <c r="O6556" s="30" t="str">
        <f t="shared" si="1670"/>
        <v/>
      </c>
      <c r="P6556" s="30" t="str">
        <f t="shared" si="1681"/>
        <v/>
      </c>
      <c r="Q6556" s="30" t="str">
        <f t="shared" si="1672"/>
        <v/>
      </c>
      <c r="R6556" s="36" t="str">
        <f t="shared" si="1682"/>
        <v/>
      </c>
      <c r="S6556" s="37" t="str">
        <f t="shared" si="1674"/>
        <v/>
      </c>
    </row>
    <row r="6557" spans="1:19">
      <c r="A6557" s="30" t="s">
        <v>11731</v>
      </c>
      <c r="D6557" s="30" t="str">
        <f t="shared" si="1675"/>
        <v/>
      </c>
      <c r="E6557" s="30" t="str">
        <f t="shared" si="1660"/>
        <v/>
      </c>
      <c r="F6557" s="30">
        <f t="shared" si="1676"/>
        <v>0</v>
      </c>
      <c r="G6557" s="30" t="str">
        <f t="shared" si="1662"/>
        <v/>
      </c>
      <c r="H6557" s="30" t="str">
        <f t="shared" si="1677"/>
        <v/>
      </c>
      <c r="I6557" s="30" t="str">
        <f t="shared" si="1664"/>
        <v/>
      </c>
      <c r="J6557" s="35" t="str">
        <f t="shared" si="1678"/>
        <v/>
      </c>
      <c r="K6557" s="35" t="str">
        <f t="shared" si="1666"/>
        <v/>
      </c>
      <c r="L6557" s="30" t="str">
        <f t="shared" si="1679"/>
        <v/>
      </c>
      <c r="M6557" s="30" t="str">
        <f t="shared" si="1668"/>
        <v/>
      </c>
      <c r="N6557" s="30" t="str">
        <f t="shared" si="1680"/>
        <v/>
      </c>
      <c r="O6557" s="30" t="str">
        <f t="shared" si="1670"/>
        <v/>
      </c>
      <c r="P6557" s="30" t="str">
        <f t="shared" si="1681"/>
        <v/>
      </c>
      <c r="Q6557" s="30" t="str">
        <f t="shared" si="1672"/>
        <v/>
      </c>
      <c r="R6557" s="36" t="str">
        <f t="shared" si="1682"/>
        <v/>
      </c>
      <c r="S6557" s="37" t="str">
        <f t="shared" si="1674"/>
        <v/>
      </c>
    </row>
    <row r="6558" spans="1:19">
      <c r="A6558" s="30" t="s">
        <v>97</v>
      </c>
      <c r="D6558" s="30" t="str">
        <f t="shared" si="1675"/>
        <v/>
      </c>
      <c r="E6558" s="30" t="str">
        <f t="shared" si="1660"/>
        <v/>
      </c>
      <c r="F6558" s="30">
        <f t="shared" si="1676"/>
        <v>0</v>
      </c>
      <c r="G6558" s="30" t="str">
        <f t="shared" si="1662"/>
        <v/>
      </c>
      <c r="H6558" s="30" t="str">
        <f t="shared" si="1677"/>
        <v/>
      </c>
      <c r="I6558" s="30" t="str">
        <f t="shared" si="1664"/>
        <v/>
      </c>
      <c r="J6558" s="35" t="str">
        <f t="shared" si="1678"/>
        <v/>
      </c>
      <c r="K6558" s="35" t="str">
        <f t="shared" si="1666"/>
        <v/>
      </c>
      <c r="L6558" s="30" t="str">
        <f t="shared" si="1679"/>
        <v/>
      </c>
      <c r="M6558" s="30" t="str">
        <f t="shared" si="1668"/>
        <v/>
      </c>
      <c r="N6558" s="30" t="str">
        <f t="shared" si="1680"/>
        <v/>
      </c>
      <c r="O6558" s="30" t="str">
        <f t="shared" si="1670"/>
        <v/>
      </c>
      <c r="P6558" s="30" t="str">
        <f t="shared" si="1681"/>
        <v/>
      </c>
      <c r="Q6558" s="30" t="str">
        <f t="shared" si="1672"/>
        <v/>
      </c>
      <c r="R6558" s="36" t="str">
        <f t="shared" si="1682"/>
        <v/>
      </c>
      <c r="S6558" s="37" t="str">
        <f t="shared" si="1674"/>
        <v/>
      </c>
    </row>
    <row r="6559" spans="1:19">
      <c r="A6559" s="30" t="s">
        <v>101</v>
      </c>
      <c r="D6559" s="30" t="str">
        <f t="shared" si="1675"/>
        <v/>
      </c>
      <c r="E6559" s="30" t="str">
        <f t="shared" si="1660"/>
        <v/>
      </c>
      <c r="F6559" s="30">
        <f t="shared" si="1676"/>
        <v>0</v>
      </c>
      <c r="G6559" s="30" t="str">
        <f t="shared" si="1662"/>
        <v/>
      </c>
      <c r="H6559" s="30" t="str">
        <f t="shared" si="1677"/>
        <v/>
      </c>
      <c r="I6559" s="30" t="str">
        <f t="shared" si="1664"/>
        <v/>
      </c>
      <c r="J6559" s="35" t="str">
        <f t="shared" si="1678"/>
        <v/>
      </c>
      <c r="K6559" s="35" t="str">
        <f t="shared" si="1666"/>
        <v/>
      </c>
      <c r="L6559" s="30" t="str">
        <f t="shared" si="1679"/>
        <v/>
      </c>
      <c r="M6559" s="30" t="str">
        <f t="shared" si="1668"/>
        <v/>
      </c>
      <c r="N6559" s="30" t="str">
        <f t="shared" si="1680"/>
        <v/>
      </c>
      <c r="O6559" s="30" t="str">
        <f t="shared" si="1670"/>
        <v/>
      </c>
      <c r="P6559" s="30" t="str">
        <f t="shared" si="1681"/>
        <v/>
      </c>
      <c r="Q6559" s="30" t="str">
        <f t="shared" si="1672"/>
        <v/>
      </c>
      <c r="R6559" s="36" t="str">
        <f t="shared" si="1682"/>
        <v/>
      </c>
      <c r="S6559" s="37" t="str">
        <f t="shared" si="1674"/>
        <v/>
      </c>
    </row>
    <row r="6560" spans="1:19">
      <c r="A6560" s="30" t="s">
        <v>97</v>
      </c>
      <c r="D6560" s="30" t="str">
        <f t="shared" si="1675"/>
        <v/>
      </c>
      <c r="E6560" s="30" t="str">
        <f t="shared" si="1660"/>
        <v/>
      </c>
      <c r="F6560" s="30">
        <f t="shared" si="1676"/>
        <v>0</v>
      </c>
      <c r="G6560" s="30" t="str">
        <f t="shared" si="1662"/>
        <v/>
      </c>
      <c r="H6560" s="30" t="str">
        <f t="shared" si="1677"/>
        <v/>
      </c>
      <c r="I6560" s="30" t="str">
        <f t="shared" si="1664"/>
        <v/>
      </c>
      <c r="J6560" s="35" t="str">
        <f t="shared" si="1678"/>
        <v/>
      </c>
      <c r="K6560" s="35" t="str">
        <f t="shared" si="1666"/>
        <v/>
      </c>
      <c r="L6560" s="30" t="str">
        <f t="shared" si="1679"/>
        <v/>
      </c>
      <c r="M6560" s="30" t="str">
        <f t="shared" si="1668"/>
        <v/>
      </c>
      <c r="N6560" s="30" t="str">
        <f t="shared" si="1680"/>
        <v/>
      </c>
      <c r="O6560" s="30" t="str">
        <f t="shared" si="1670"/>
        <v/>
      </c>
      <c r="P6560" s="30" t="str">
        <f t="shared" si="1681"/>
        <v/>
      </c>
      <c r="Q6560" s="30" t="str">
        <f t="shared" si="1672"/>
        <v/>
      </c>
      <c r="R6560" s="36" t="str">
        <f t="shared" si="1682"/>
        <v/>
      </c>
      <c r="S6560" s="37" t="str">
        <f t="shared" si="1674"/>
        <v/>
      </c>
    </row>
    <row r="6561" spans="1:19">
      <c r="A6561" s="30" t="s">
        <v>11732</v>
      </c>
      <c r="D6561" s="30" t="str">
        <f t="shared" si="1675"/>
        <v/>
      </c>
      <c r="E6561" s="30" t="str">
        <f t="shared" si="1660"/>
        <v/>
      </c>
      <c r="F6561" s="30">
        <f t="shared" si="1676"/>
        <v>0</v>
      </c>
      <c r="G6561" s="30" t="str">
        <f t="shared" si="1662"/>
        <v/>
      </c>
      <c r="H6561" s="30" t="str">
        <f t="shared" si="1677"/>
        <v/>
      </c>
      <c r="I6561" s="30" t="str">
        <f t="shared" si="1664"/>
        <v/>
      </c>
      <c r="J6561" s="35" t="str">
        <f t="shared" si="1678"/>
        <v/>
      </c>
      <c r="K6561" s="35" t="str">
        <f t="shared" si="1666"/>
        <v/>
      </c>
      <c r="L6561" s="30" t="str">
        <f t="shared" si="1679"/>
        <v/>
      </c>
      <c r="M6561" s="30" t="str">
        <f t="shared" si="1668"/>
        <v/>
      </c>
      <c r="N6561" s="30" t="str">
        <f t="shared" si="1680"/>
        <v/>
      </c>
      <c r="O6561" s="30" t="str">
        <f t="shared" si="1670"/>
        <v/>
      </c>
      <c r="P6561" s="30" t="str">
        <f t="shared" si="1681"/>
        <v/>
      </c>
      <c r="Q6561" s="30" t="str">
        <f t="shared" si="1672"/>
        <v/>
      </c>
      <c r="R6561" s="36" t="str">
        <f t="shared" si="1682"/>
        <v/>
      </c>
      <c r="S6561" s="37" t="str">
        <f t="shared" si="1674"/>
        <v/>
      </c>
    </row>
    <row r="6562" spans="1:19">
      <c r="A6562" s="30" t="s">
        <v>11733</v>
      </c>
      <c r="D6562" s="30" t="str">
        <f t="shared" si="1675"/>
        <v/>
      </c>
      <c r="E6562" s="30" t="str">
        <f t="shared" si="1660"/>
        <v/>
      </c>
      <c r="F6562" s="30">
        <f t="shared" si="1676"/>
        <v>0</v>
      </c>
      <c r="G6562" s="30" t="str">
        <f t="shared" si="1662"/>
        <v/>
      </c>
      <c r="H6562" s="30" t="str">
        <f t="shared" si="1677"/>
        <v/>
      </c>
      <c r="I6562" s="30" t="str">
        <f t="shared" si="1664"/>
        <v/>
      </c>
      <c r="J6562" s="35" t="str">
        <f t="shared" si="1678"/>
        <v/>
      </c>
      <c r="K6562" s="35" t="str">
        <f t="shared" si="1666"/>
        <v/>
      </c>
      <c r="L6562" s="30" t="str">
        <f t="shared" si="1679"/>
        <v/>
      </c>
      <c r="M6562" s="30" t="str">
        <f t="shared" si="1668"/>
        <v/>
      </c>
      <c r="N6562" s="30" t="str">
        <f t="shared" si="1680"/>
        <v/>
      </c>
      <c r="O6562" s="30" t="str">
        <f t="shared" si="1670"/>
        <v/>
      </c>
      <c r="P6562" s="30" t="str">
        <f t="shared" si="1681"/>
        <v/>
      </c>
      <c r="Q6562" s="30" t="str">
        <f t="shared" si="1672"/>
        <v/>
      </c>
      <c r="R6562" s="36" t="str">
        <f t="shared" si="1682"/>
        <v/>
      </c>
      <c r="S6562" s="37" t="str">
        <f t="shared" si="1674"/>
        <v/>
      </c>
    </row>
    <row r="6563" spans="1:19">
      <c r="A6563" s="30" t="s">
        <v>97</v>
      </c>
      <c r="D6563" s="30" t="str">
        <f t="shared" si="1675"/>
        <v/>
      </c>
      <c r="E6563" s="30" t="str">
        <f t="shared" si="1660"/>
        <v/>
      </c>
      <c r="F6563" s="30">
        <f t="shared" si="1676"/>
        <v>0</v>
      </c>
      <c r="G6563" s="30" t="str">
        <f t="shared" si="1662"/>
        <v/>
      </c>
      <c r="H6563" s="30" t="str">
        <f t="shared" si="1677"/>
        <v/>
      </c>
      <c r="I6563" s="30" t="str">
        <f t="shared" si="1664"/>
        <v/>
      </c>
      <c r="J6563" s="35" t="str">
        <f t="shared" si="1678"/>
        <v/>
      </c>
      <c r="K6563" s="35" t="str">
        <f t="shared" si="1666"/>
        <v/>
      </c>
      <c r="L6563" s="30" t="str">
        <f t="shared" si="1679"/>
        <v/>
      </c>
      <c r="M6563" s="30" t="str">
        <f t="shared" si="1668"/>
        <v/>
      </c>
      <c r="N6563" s="30" t="str">
        <f t="shared" si="1680"/>
        <v/>
      </c>
      <c r="O6563" s="30" t="str">
        <f t="shared" si="1670"/>
        <v/>
      </c>
      <c r="P6563" s="30" t="str">
        <f t="shared" si="1681"/>
        <v/>
      </c>
      <c r="Q6563" s="30" t="str">
        <f t="shared" si="1672"/>
        <v/>
      </c>
      <c r="R6563" s="36" t="str">
        <f t="shared" si="1682"/>
        <v/>
      </c>
      <c r="S6563" s="37" t="str">
        <f t="shared" si="1674"/>
        <v/>
      </c>
    </row>
    <row r="6564" spans="1:19">
      <c r="A6564" s="30" t="s">
        <v>124</v>
      </c>
      <c r="D6564" s="30" t="str">
        <f t="shared" si="1675"/>
        <v/>
      </c>
      <c r="E6564" s="30" t="str">
        <f t="shared" si="1660"/>
        <v/>
      </c>
      <c r="F6564" s="30">
        <f t="shared" si="1676"/>
        <v>0</v>
      </c>
      <c r="G6564" s="30" t="str">
        <f t="shared" si="1662"/>
        <v/>
      </c>
      <c r="H6564" s="30" t="str">
        <f t="shared" si="1677"/>
        <v/>
      </c>
      <c r="I6564" s="30" t="str">
        <f t="shared" si="1664"/>
        <v/>
      </c>
      <c r="J6564" s="35" t="str">
        <f t="shared" si="1678"/>
        <v/>
      </c>
      <c r="K6564" s="35" t="str">
        <f t="shared" si="1666"/>
        <v/>
      </c>
      <c r="L6564" s="30" t="str">
        <f t="shared" si="1679"/>
        <v/>
      </c>
      <c r="M6564" s="30" t="str">
        <f t="shared" si="1668"/>
        <v/>
      </c>
      <c r="N6564" s="30" t="str">
        <f t="shared" si="1680"/>
        <v/>
      </c>
      <c r="O6564" s="30" t="str">
        <f t="shared" si="1670"/>
        <v/>
      </c>
      <c r="P6564" s="30" t="str">
        <f t="shared" si="1681"/>
        <v/>
      </c>
      <c r="Q6564" s="30" t="str">
        <f t="shared" si="1672"/>
        <v/>
      </c>
      <c r="R6564" s="36" t="str">
        <f t="shared" si="1682"/>
        <v/>
      </c>
      <c r="S6564" s="37" t="str">
        <f t="shared" si="1674"/>
        <v/>
      </c>
    </row>
    <row r="6565" spans="1:19">
      <c r="A6565" s="30" t="s">
        <v>97</v>
      </c>
      <c r="D6565" s="30" t="str">
        <f t="shared" si="1675"/>
        <v/>
      </c>
      <c r="E6565" s="30" t="str">
        <f t="shared" si="1660"/>
        <v/>
      </c>
      <c r="F6565" s="30">
        <f t="shared" si="1676"/>
        <v>0</v>
      </c>
      <c r="G6565" s="30" t="str">
        <f t="shared" si="1662"/>
        <v/>
      </c>
      <c r="H6565" s="30" t="str">
        <f t="shared" si="1677"/>
        <v/>
      </c>
      <c r="I6565" s="30" t="str">
        <f t="shared" si="1664"/>
        <v/>
      </c>
      <c r="J6565" s="35" t="str">
        <f t="shared" si="1678"/>
        <v/>
      </c>
      <c r="K6565" s="35" t="str">
        <f t="shared" si="1666"/>
        <v/>
      </c>
      <c r="L6565" s="30" t="str">
        <f t="shared" si="1679"/>
        <v/>
      </c>
      <c r="M6565" s="30" t="str">
        <f t="shared" si="1668"/>
        <v/>
      </c>
      <c r="N6565" s="30" t="str">
        <f t="shared" si="1680"/>
        <v/>
      </c>
      <c r="O6565" s="30" t="str">
        <f t="shared" si="1670"/>
        <v/>
      </c>
      <c r="P6565" s="30" t="str">
        <f t="shared" si="1681"/>
        <v/>
      </c>
      <c r="Q6565" s="30" t="str">
        <f t="shared" si="1672"/>
        <v/>
      </c>
      <c r="R6565" s="36" t="str">
        <f t="shared" si="1682"/>
        <v/>
      </c>
      <c r="S6565" s="37" t="str">
        <f t="shared" si="1674"/>
        <v/>
      </c>
    </row>
    <row r="6566" spans="1:19">
      <c r="A6566" s="30" t="s">
        <v>11734</v>
      </c>
      <c r="D6566" s="30" t="str">
        <f t="shared" si="1675"/>
        <v/>
      </c>
      <c r="E6566" s="30" t="str">
        <f t="shared" si="1660"/>
        <v/>
      </c>
      <c r="F6566" s="30">
        <f t="shared" si="1676"/>
        <v>0</v>
      </c>
      <c r="G6566" s="30" t="str">
        <f t="shared" si="1662"/>
        <v/>
      </c>
      <c r="H6566" s="30" t="str">
        <f t="shared" si="1677"/>
        <v/>
      </c>
      <c r="I6566" s="30" t="str">
        <f t="shared" si="1664"/>
        <v/>
      </c>
      <c r="J6566" s="35" t="str">
        <f t="shared" si="1678"/>
        <v/>
      </c>
      <c r="K6566" s="35" t="str">
        <f t="shared" si="1666"/>
        <v/>
      </c>
      <c r="L6566" s="30" t="str">
        <f t="shared" si="1679"/>
        <v/>
      </c>
      <c r="M6566" s="30" t="str">
        <f t="shared" si="1668"/>
        <v/>
      </c>
      <c r="N6566" s="30" t="str">
        <f t="shared" si="1680"/>
        <v/>
      </c>
      <c r="O6566" s="30" t="str">
        <f t="shared" si="1670"/>
        <v/>
      </c>
      <c r="P6566" s="30" t="str">
        <f t="shared" si="1681"/>
        <v/>
      </c>
      <c r="Q6566" s="30" t="str">
        <f t="shared" si="1672"/>
        <v/>
      </c>
      <c r="R6566" s="36" t="str">
        <f t="shared" si="1682"/>
        <v/>
      </c>
      <c r="S6566" s="37" t="str">
        <f t="shared" si="1674"/>
        <v/>
      </c>
    </row>
    <row r="6567" spans="1:19">
      <c r="A6567" s="30" t="s">
        <v>11735</v>
      </c>
      <c r="D6567" s="30" t="str">
        <f t="shared" si="1675"/>
        <v/>
      </c>
      <c r="E6567" s="30" t="str">
        <f t="shared" si="1660"/>
        <v/>
      </c>
      <c r="F6567" s="30">
        <f t="shared" si="1676"/>
        <v>0</v>
      </c>
      <c r="G6567" s="30" t="str">
        <f t="shared" si="1662"/>
        <v/>
      </c>
      <c r="H6567" s="30" t="str">
        <f t="shared" si="1677"/>
        <v/>
      </c>
      <c r="I6567" s="30" t="str">
        <f t="shared" si="1664"/>
        <v/>
      </c>
      <c r="J6567" s="35" t="str">
        <f t="shared" si="1678"/>
        <v/>
      </c>
      <c r="K6567" s="35" t="str">
        <f t="shared" si="1666"/>
        <v/>
      </c>
      <c r="L6567" s="30" t="str">
        <f t="shared" si="1679"/>
        <v/>
      </c>
      <c r="M6567" s="30" t="str">
        <f t="shared" si="1668"/>
        <v/>
      </c>
      <c r="N6567" s="30" t="str">
        <f t="shared" si="1680"/>
        <v/>
      </c>
      <c r="O6567" s="30" t="str">
        <f t="shared" si="1670"/>
        <v/>
      </c>
      <c r="P6567" s="30" t="str">
        <f t="shared" si="1681"/>
        <v/>
      </c>
      <c r="Q6567" s="30" t="str">
        <f t="shared" si="1672"/>
        <v/>
      </c>
      <c r="R6567" s="36" t="str">
        <f t="shared" si="1682"/>
        <v/>
      </c>
      <c r="S6567" s="37" t="str">
        <f t="shared" si="1674"/>
        <v/>
      </c>
    </row>
    <row r="6568" spans="1:19">
      <c r="A6568" s="30" t="s">
        <v>11736</v>
      </c>
      <c r="D6568" s="30" t="str">
        <f t="shared" si="1675"/>
        <v/>
      </c>
      <c r="E6568" s="30" t="str">
        <f t="shared" si="1660"/>
        <v/>
      </c>
      <c r="F6568" s="30">
        <f t="shared" si="1676"/>
        <v>0</v>
      </c>
      <c r="G6568" s="30" t="str">
        <f t="shared" si="1662"/>
        <v/>
      </c>
      <c r="H6568" s="30" t="str">
        <f t="shared" si="1677"/>
        <v/>
      </c>
      <c r="I6568" s="30" t="str">
        <f t="shared" si="1664"/>
        <v/>
      </c>
      <c r="J6568" s="35" t="str">
        <f t="shared" si="1678"/>
        <v/>
      </c>
      <c r="K6568" s="35" t="str">
        <f t="shared" si="1666"/>
        <v/>
      </c>
      <c r="L6568" s="30" t="str">
        <f t="shared" si="1679"/>
        <v/>
      </c>
      <c r="M6568" s="30" t="str">
        <f t="shared" si="1668"/>
        <v/>
      </c>
      <c r="N6568" s="30" t="str">
        <f t="shared" si="1680"/>
        <v/>
      </c>
      <c r="O6568" s="30" t="str">
        <f t="shared" si="1670"/>
        <v/>
      </c>
      <c r="P6568" s="30" t="str">
        <f t="shared" si="1681"/>
        <v/>
      </c>
      <c r="Q6568" s="30" t="str">
        <f t="shared" si="1672"/>
        <v/>
      </c>
      <c r="R6568" s="36" t="str">
        <f t="shared" si="1682"/>
        <v/>
      </c>
      <c r="S6568" s="37" t="str">
        <f t="shared" si="1674"/>
        <v/>
      </c>
    </row>
    <row r="6569" spans="1:19">
      <c r="A6569" s="30" t="s">
        <v>97</v>
      </c>
      <c r="D6569" s="30" t="str">
        <f t="shared" si="1675"/>
        <v/>
      </c>
      <c r="E6569" s="30" t="str">
        <f t="shared" si="1660"/>
        <v/>
      </c>
      <c r="F6569" s="30">
        <f t="shared" si="1676"/>
        <v>0</v>
      </c>
      <c r="G6569" s="30" t="str">
        <f t="shared" si="1662"/>
        <v/>
      </c>
      <c r="H6569" s="30" t="str">
        <f t="shared" si="1677"/>
        <v/>
      </c>
      <c r="I6569" s="30" t="str">
        <f t="shared" si="1664"/>
        <v/>
      </c>
      <c r="J6569" s="35" t="str">
        <f t="shared" si="1678"/>
        <v/>
      </c>
      <c r="K6569" s="35" t="str">
        <f t="shared" si="1666"/>
        <v/>
      </c>
      <c r="L6569" s="30" t="str">
        <f t="shared" si="1679"/>
        <v/>
      </c>
      <c r="M6569" s="30" t="str">
        <f t="shared" si="1668"/>
        <v/>
      </c>
      <c r="N6569" s="30" t="str">
        <f t="shared" si="1680"/>
        <v/>
      </c>
      <c r="O6569" s="30" t="str">
        <f t="shared" si="1670"/>
        <v/>
      </c>
      <c r="P6569" s="30" t="str">
        <f t="shared" si="1681"/>
        <v/>
      </c>
      <c r="Q6569" s="30" t="str">
        <f t="shared" si="1672"/>
        <v/>
      </c>
      <c r="R6569" s="36" t="str">
        <f t="shared" si="1682"/>
        <v/>
      </c>
      <c r="S6569" s="37" t="str">
        <f t="shared" si="1674"/>
        <v/>
      </c>
    </row>
    <row r="6570" spans="1:19">
      <c r="A6570" s="30" t="s">
        <v>107</v>
      </c>
      <c r="D6570" s="30" t="str">
        <f t="shared" si="1675"/>
        <v/>
      </c>
      <c r="E6570" s="30" t="str">
        <f t="shared" si="1660"/>
        <v/>
      </c>
      <c r="F6570" s="30">
        <f t="shared" si="1676"/>
        <v>0</v>
      </c>
      <c r="G6570" s="30" t="str">
        <f t="shared" si="1662"/>
        <v/>
      </c>
      <c r="H6570" s="30" t="str">
        <f t="shared" si="1677"/>
        <v/>
      </c>
      <c r="I6570" s="30" t="str">
        <f t="shared" si="1664"/>
        <v/>
      </c>
      <c r="J6570" s="35" t="str">
        <f t="shared" si="1678"/>
        <v/>
      </c>
      <c r="K6570" s="35" t="str">
        <f t="shared" si="1666"/>
        <v/>
      </c>
      <c r="L6570" s="30" t="str">
        <f t="shared" si="1679"/>
        <v/>
      </c>
      <c r="M6570" s="30" t="str">
        <f t="shared" si="1668"/>
        <v/>
      </c>
      <c r="N6570" s="30" t="str">
        <f t="shared" si="1680"/>
        <v/>
      </c>
      <c r="O6570" s="30" t="str">
        <f t="shared" si="1670"/>
        <v/>
      </c>
      <c r="P6570" s="30" t="str">
        <f t="shared" si="1681"/>
        <v/>
      </c>
      <c r="Q6570" s="30" t="str">
        <f t="shared" si="1672"/>
        <v/>
      </c>
      <c r="R6570" s="36" t="str">
        <f t="shared" si="1682"/>
        <v/>
      </c>
      <c r="S6570" s="37" t="str">
        <f t="shared" si="1674"/>
        <v/>
      </c>
    </row>
    <row r="6571" spans="1:19">
      <c r="A6571" s="30" t="s">
        <v>97</v>
      </c>
      <c r="D6571" s="30" t="str">
        <f t="shared" si="1675"/>
        <v/>
      </c>
      <c r="E6571" s="30" t="str">
        <f t="shared" si="1660"/>
        <v/>
      </c>
      <c r="F6571" s="30">
        <f t="shared" si="1676"/>
        <v>0</v>
      </c>
      <c r="G6571" s="30" t="str">
        <f t="shared" si="1662"/>
        <v/>
      </c>
      <c r="H6571" s="30" t="str">
        <f t="shared" si="1677"/>
        <v/>
      </c>
      <c r="I6571" s="30" t="str">
        <f t="shared" si="1664"/>
        <v/>
      </c>
      <c r="J6571" s="35" t="str">
        <f t="shared" si="1678"/>
        <v/>
      </c>
      <c r="K6571" s="35" t="str">
        <f t="shared" si="1666"/>
        <v/>
      </c>
      <c r="L6571" s="30" t="str">
        <f t="shared" si="1679"/>
        <v/>
      </c>
      <c r="M6571" s="30" t="str">
        <f t="shared" si="1668"/>
        <v/>
      </c>
      <c r="N6571" s="30" t="str">
        <f t="shared" si="1680"/>
        <v/>
      </c>
      <c r="O6571" s="30" t="str">
        <f t="shared" si="1670"/>
        <v/>
      </c>
      <c r="P6571" s="30" t="str">
        <f t="shared" si="1681"/>
        <v/>
      </c>
      <c r="Q6571" s="30" t="str">
        <f t="shared" si="1672"/>
        <v/>
      </c>
      <c r="R6571" s="36" t="str">
        <f t="shared" si="1682"/>
        <v/>
      </c>
      <c r="S6571" s="37" t="str">
        <f t="shared" si="1674"/>
        <v/>
      </c>
    </row>
    <row r="6572" spans="1:19">
      <c r="A6572" s="30" t="s">
        <v>11737</v>
      </c>
      <c r="D6572" s="30" t="str">
        <f t="shared" si="1675"/>
        <v/>
      </c>
      <c r="E6572" s="30" t="str">
        <f t="shared" si="1660"/>
        <v/>
      </c>
      <c r="F6572" s="30">
        <f t="shared" si="1676"/>
        <v>0</v>
      </c>
      <c r="G6572" s="30" t="str">
        <f t="shared" si="1662"/>
        <v/>
      </c>
      <c r="H6572" s="30" t="str">
        <f t="shared" si="1677"/>
        <v/>
      </c>
      <c r="I6572" s="30" t="str">
        <f t="shared" si="1664"/>
        <v/>
      </c>
      <c r="J6572" s="35" t="str">
        <f t="shared" si="1678"/>
        <v/>
      </c>
      <c r="K6572" s="35" t="str">
        <f t="shared" si="1666"/>
        <v/>
      </c>
      <c r="L6572" s="30" t="str">
        <f t="shared" si="1679"/>
        <v/>
      </c>
      <c r="M6572" s="30" t="str">
        <f t="shared" si="1668"/>
        <v/>
      </c>
      <c r="N6572" s="30" t="str">
        <f t="shared" si="1680"/>
        <v/>
      </c>
      <c r="O6572" s="30" t="str">
        <f t="shared" si="1670"/>
        <v/>
      </c>
      <c r="P6572" s="30" t="str">
        <f t="shared" si="1681"/>
        <v/>
      </c>
      <c r="Q6572" s="30" t="str">
        <f t="shared" si="1672"/>
        <v/>
      </c>
      <c r="R6572" s="36" t="str">
        <f t="shared" si="1682"/>
        <v/>
      </c>
      <c r="S6572" s="37" t="str">
        <f t="shared" si="1674"/>
        <v/>
      </c>
    </row>
    <row r="6573" spans="1:19">
      <c r="A6573" s="30" t="s">
        <v>11738</v>
      </c>
      <c r="D6573" s="30" t="str">
        <f t="shared" si="1675"/>
        <v/>
      </c>
      <c r="E6573" s="30" t="str">
        <f t="shared" si="1660"/>
        <v/>
      </c>
      <c r="F6573" s="30">
        <f t="shared" si="1676"/>
        <v>0</v>
      </c>
      <c r="G6573" s="30" t="str">
        <f t="shared" si="1662"/>
        <v/>
      </c>
      <c r="H6573" s="30" t="str">
        <f t="shared" si="1677"/>
        <v/>
      </c>
      <c r="I6573" s="30" t="str">
        <f t="shared" si="1664"/>
        <v/>
      </c>
      <c r="J6573" s="35" t="str">
        <f t="shared" si="1678"/>
        <v/>
      </c>
      <c r="K6573" s="35" t="str">
        <f t="shared" si="1666"/>
        <v/>
      </c>
      <c r="L6573" s="30" t="str">
        <f t="shared" si="1679"/>
        <v/>
      </c>
      <c r="M6573" s="30" t="str">
        <f t="shared" si="1668"/>
        <v/>
      </c>
      <c r="N6573" s="30" t="str">
        <f t="shared" si="1680"/>
        <v/>
      </c>
      <c r="O6573" s="30" t="str">
        <f t="shared" si="1670"/>
        <v/>
      </c>
      <c r="P6573" s="30" t="str">
        <f t="shared" si="1681"/>
        <v/>
      </c>
      <c r="Q6573" s="30" t="str">
        <f t="shared" si="1672"/>
        <v/>
      </c>
      <c r="R6573" s="36" t="str">
        <f t="shared" si="1682"/>
        <v/>
      </c>
      <c r="S6573" s="37" t="str">
        <f t="shared" si="1674"/>
        <v/>
      </c>
    </row>
    <row r="6574" spans="1:19">
      <c r="A6574" s="30" t="s">
        <v>97</v>
      </c>
      <c r="D6574" s="30" t="str">
        <f t="shared" si="1675"/>
        <v/>
      </c>
      <c r="E6574" s="30" t="str">
        <f t="shared" si="1660"/>
        <v/>
      </c>
      <c r="F6574" s="30">
        <f t="shared" si="1676"/>
        <v>0</v>
      </c>
      <c r="G6574" s="30" t="str">
        <f t="shared" si="1662"/>
        <v/>
      </c>
      <c r="H6574" s="30" t="str">
        <f t="shared" si="1677"/>
        <v/>
      </c>
      <c r="I6574" s="30" t="str">
        <f t="shared" si="1664"/>
        <v/>
      </c>
      <c r="J6574" s="35" t="str">
        <f t="shared" si="1678"/>
        <v/>
      </c>
      <c r="K6574" s="35" t="str">
        <f t="shared" si="1666"/>
        <v/>
      </c>
      <c r="L6574" s="30" t="str">
        <f t="shared" si="1679"/>
        <v/>
      </c>
      <c r="M6574" s="30" t="str">
        <f t="shared" si="1668"/>
        <v/>
      </c>
      <c r="N6574" s="30" t="str">
        <f t="shared" si="1680"/>
        <v/>
      </c>
      <c r="O6574" s="30" t="str">
        <f t="shared" si="1670"/>
        <v/>
      </c>
      <c r="P6574" s="30" t="str">
        <f t="shared" si="1681"/>
        <v/>
      </c>
      <c r="Q6574" s="30" t="str">
        <f t="shared" si="1672"/>
        <v/>
      </c>
      <c r="R6574" s="36" t="str">
        <f t="shared" si="1682"/>
        <v/>
      </c>
      <c r="S6574" s="37" t="str">
        <f t="shared" si="1674"/>
        <v/>
      </c>
    </row>
    <row r="6575" spans="1:19">
      <c r="A6575" s="30" t="s">
        <v>108</v>
      </c>
      <c r="D6575" s="30" t="str">
        <f t="shared" si="1675"/>
        <v/>
      </c>
      <c r="E6575" s="30" t="str">
        <f t="shared" si="1660"/>
        <v/>
      </c>
      <c r="F6575" s="30">
        <f t="shared" si="1676"/>
        <v>0</v>
      </c>
      <c r="G6575" s="30" t="str">
        <f t="shared" si="1662"/>
        <v/>
      </c>
      <c r="H6575" s="30" t="str">
        <f t="shared" si="1677"/>
        <v/>
      </c>
      <c r="I6575" s="30" t="str">
        <f t="shared" si="1664"/>
        <v/>
      </c>
      <c r="J6575" s="35" t="str">
        <f t="shared" si="1678"/>
        <v/>
      </c>
      <c r="K6575" s="35" t="str">
        <f t="shared" si="1666"/>
        <v/>
      </c>
      <c r="L6575" s="30" t="str">
        <f t="shared" si="1679"/>
        <v/>
      </c>
      <c r="M6575" s="30" t="str">
        <f t="shared" si="1668"/>
        <v/>
      </c>
      <c r="N6575" s="30" t="str">
        <f t="shared" si="1680"/>
        <v/>
      </c>
      <c r="O6575" s="30" t="str">
        <f t="shared" si="1670"/>
        <v/>
      </c>
      <c r="P6575" s="30" t="str">
        <f t="shared" si="1681"/>
        <v/>
      </c>
      <c r="Q6575" s="30" t="str">
        <f t="shared" si="1672"/>
        <v/>
      </c>
      <c r="R6575" s="36" t="str">
        <f t="shared" si="1682"/>
        <v/>
      </c>
      <c r="S6575" s="37" t="str">
        <f t="shared" si="1674"/>
        <v/>
      </c>
    </row>
    <row r="6576" spans="1:19">
      <c r="A6576" s="30" t="s">
        <v>97</v>
      </c>
      <c r="D6576" s="30" t="str">
        <f t="shared" si="1675"/>
        <v/>
      </c>
      <c r="E6576" s="30" t="str">
        <f t="shared" si="1660"/>
        <v/>
      </c>
      <c r="F6576" s="30">
        <f t="shared" si="1676"/>
        <v>0</v>
      </c>
      <c r="G6576" s="30" t="str">
        <f t="shared" si="1662"/>
        <v/>
      </c>
      <c r="H6576" s="30" t="str">
        <f t="shared" si="1677"/>
        <v/>
      </c>
      <c r="I6576" s="30" t="str">
        <f t="shared" si="1664"/>
        <v/>
      </c>
      <c r="J6576" s="35" t="str">
        <f t="shared" si="1678"/>
        <v/>
      </c>
      <c r="K6576" s="35" t="str">
        <f t="shared" si="1666"/>
        <v/>
      </c>
      <c r="L6576" s="30" t="str">
        <f t="shared" si="1679"/>
        <v/>
      </c>
      <c r="M6576" s="30" t="str">
        <f t="shared" si="1668"/>
        <v/>
      </c>
      <c r="N6576" s="30" t="str">
        <f t="shared" si="1680"/>
        <v/>
      </c>
      <c r="O6576" s="30" t="str">
        <f t="shared" si="1670"/>
        <v/>
      </c>
      <c r="P6576" s="30" t="str">
        <f t="shared" si="1681"/>
        <v/>
      </c>
      <c r="Q6576" s="30" t="str">
        <f t="shared" si="1672"/>
        <v/>
      </c>
      <c r="R6576" s="36" t="str">
        <f t="shared" si="1682"/>
        <v/>
      </c>
      <c r="S6576" s="37" t="str">
        <f t="shared" si="1674"/>
        <v/>
      </c>
    </row>
    <row r="6577" spans="1:19">
      <c r="A6577" s="30" t="s">
        <v>11739</v>
      </c>
      <c r="D6577" s="30" t="str">
        <f t="shared" si="1675"/>
        <v/>
      </c>
      <c r="E6577" s="30" t="str">
        <f t="shared" si="1660"/>
        <v/>
      </c>
      <c r="F6577" s="30">
        <f t="shared" si="1676"/>
        <v>0</v>
      </c>
      <c r="G6577" s="30" t="str">
        <f t="shared" si="1662"/>
        <v/>
      </c>
      <c r="H6577" s="30" t="str">
        <f t="shared" si="1677"/>
        <v/>
      </c>
      <c r="I6577" s="30" t="str">
        <f t="shared" si="1664"/>
        <v/>
      </c>
      <c r="J6577" s="35" t="str">
        <f t="shared" si="1678"/>
        <v/>
      </c>
      <c r="K6577" s="35" t="str">
        <f t="shared" si="1666"/>
        <v/>
      </c>
      <c r="L6577" s="30" t="str">
        <f t="shared" si="1679"/>
        <v/>
      </c>
      <c r="M6577" s="30" t="str">
        <f t="shared" si="1668"/>
        <v/>
      </c>
      <c r="N6577" s="30" t="str">
        <f t="shared" si="1680"/>
        <v/>
      </c>
      <c r="O6577" s="30" t="str">
        <f t="shared" si="1670"/>
        <v/>
      </c>
      <c r="P6577" s="30" t="str">
        <f t="shared" si="1681"/>
        <v/>
      </c>
      <c r="Q6577" s="30" t="str">
        <f t="shared" si="1672"/>
        <v/>
      </c>
      <c r="R6577" s="36" t="str">
        <f t="shared" si="1682"/>
        <v/>
      </c>
      <c r="S6577" s="37" t="str">
        <f t="shared" si="1674"/>
        <v/>
      </c>
    </row>
    <row r="6578" spans="1:19">
      <c r="A6578" s="30" t="s">
        <v>11740</v>
      </c>
      <c r="D6578" s="30" t="str">
        <f t="shared" si="1675"/>
        <v/>
      </c>
      <c r="E6578" s="30" t="str">
        <f t="shared" si="1660"/>
        <v/>
      </c>
      <c r="F6578" s="30">
        <f t="shared" si="1676"/>
        <v>0</v>
      </c>
      <c r="G6578" s="30" t="str">
        <f t="shared" si="1662"/>
        <v/>
      </c>
      <c r="H6578" s="30" t="str">
        <f t="shared" si="1677"/>
        <v/>
      </c>
      <c r="I6578" s="30" t="str">
        <f t="shared" si="1664"/>
        <v/>
      </c>
      <c r="J6578" s="35" t="str">
        <f t="shared" si="1678"/>
        <v/>
      </c>
      <c r="K6578" s="35" t="str">
        <f t="shared" si="1666"/>
        <v/>
      </c>
      <c r="L6578" s="30" t="str">
        <f t="shared" si="1679"/>
        <v/>
      </c>
      <c r="M6578" s="30" t="str">
        <f t="shared" si="1668"/>
        <v/>
      </c>
      <c r="N6578" s="30" t="str">
        <f t="shared" si="1680"/>
        <v/>
      </c>
      <c r="O6578" s="30" t="str">
        <f t="shared" si="1670"/>
        <v/>
      </c>
      <c r="P6578" s="30" t="str">
        <f t="shared" si="1681"/>
        <v/>
      </c>
      <c r="Q6578" s="30" t="str">
        <f t="shared" si="1672"/>
        <v/>
      </c>
      <c r="R6578" s="36" t="str">
        <f t="shared" si="1682"/>
        <v/>
      </c>
      <c r="S6578" s="37" t="str">
        <f t="shared" si="1674"/>
        <v/>
      </c>
    </row>
    <row r="6579" spans="1:19">
      <c r="A6579" s="30" t="s">
        <v>11741</v>
      </c>
      <c r="D6579" s="30" t="str">
        <f t="shared" si="1675"/>
        <v/>
      </c>
      <c r="E6579" s="30" t="str">
        <f t="shared" si="1660"/>
        <v/>
      </c>
      <c r="F6579" s="30">
        <f t="shared" si="1676"/>
        <v>0</v>
      </c>
      <c r="G6579" s="30" t="str">
        <f t="shared" si="1662"/>
        <v/>
      </c>
      <c r="H6579" s="30" t="str">
        <f t="shared" si="1677"/>
        <v/>
      </c>
      <c r="I6579" s="30" t="str">
        <f t="shared" si="1664"/>
        <v/>
      </c>
      <c r="J6579" s="35" t="str">
        <f t="shared" si="1678"/>
        <v/>
      </c>
      <c r="K6579" s="35" t="str">
        <f t="shared" si="1666"/>
        <v/>
      </c>
      <c r="L6579" s="30" t="str">
        <f t="shared" si="1679"/>
        <v/>
      </c>
      <c r="M6579" s="30" t="str">
        <f t="shared" si="1668"/>
        <v/>
      </c>
      <c r="N6579" s="30" t="str">
        <f t="shared" si="1680"/>
        <v/>
      </c>
      <c r="O6579" s="30" t="str">
        <f t="shared" si="1670"/>
        <v/>
      </c>
      <c r="P6579" s="30" t="str">
        <f t="shared" si="1681"/>
        <v/>
      </c>
      <c r="Q6579" s="30" t="str">
        <f t="shared" si="1672"/>
        <v/>
      </c>
      <c r="R6579" s="36" t="str">
        <f t="shared" si="1682"/>
        <v/>
      </c>
      <c r="S6579" s="37" t="str">
        <f t="shared" si="1674"/>
        <v/>
      </c>
    </row>
    <row r="6580" spans="1:19">
      <c r="A6580" s="30" t="s">
        <v>11742</v>
      </c>
      <c r="D6580" s="30" t="str">
        <f t="shared" si="1675"/>
        <v/>
      </c>
      <c r="E6580" s="30" t="str">
        <f t="shared" si="1660"/>
        <v/>
      </c>
      <c r="F6580" s="30">
        <f t="shared" si="1676"/>
        <v>0</v>
      </c>
      <c r="G6580" s="30" t="str">
        <f t="shared" si="1662"/>
        <v/>
      </c>
      <c r="H6580" s="30" t="str">
        <f t="shared" si="1677"/>
        <v/>
      </c>
      <c r="I6580" s="30" t="str">
        <f t="shared" si="1664"/>
        <v/>
      </c>
      <c r="J6580" s="35" t="str">
        <f t="shared" si="1678"/>
        <v/>
      </c>
      <c r="K6580" s="35" t="str">
        <f t="shared" si="1666"/>
        <v/>
      </c>
      <c r="L6580" s="30" t="str">
        <f t="shared" si="1679"/>
        <v/>
      </c>
      <c r="M6580" s="30" t="str">
        <f t="shared" si="1668"/>
        <v/>
      </c>
      <c r="N6580" s="30" t="str">
        <f t="shared" si="1680"/>
        <v/>
      </c>
      <c r="O6580" s="30" t="str">
        <f t="shared" si="1670"/>
        <v/>
      </c>
      <c r="P6580" s="30" t="str">
        <f t="shared" si="1681"/>
        <v/>
      </c>
      <c r="Q6580" s="30" t="str">
        <f t="shared" si="1672"/>
        <v/>
      </c>
      <c r="R6580" s="36" t="str">
        <f t="shared" si="1682"/>
        <v/>
      </c>
      <c r="S6580" s="37" t="str">
        <f t="shared" si="1674"/>
        <v/>
      </c>
    </row>
    <row r="6581" spans="1:19">
      <c r="A6581" s="30" t="s">
        <v>11743</v>
      </c>
      <c r="D6581" s="30" t="str">
        <f t="shared" si="1675"/>
        <v/>
      </c>
      <c r="E6581" s="30" t="str">
        <f t="shared" si="1660"/>
        <v/>
      </c>
      <c r="F6581" s="30">
        <f t="shared" si="1676"/>
        <v>0</v>
      </c>
      <c r="G6581" s="30" t="str">
        <f t="shared" si="1662"/>
        <v/>
      </c>
      <c r="H6581" s="30" t="str">
        <f t="shared" si="1677"/>
        <v/>
      </c>
      <c r="I6581" s="30" t="str">
        <f t="shared" si="1664"/>
        <v/>
      </c>
      <c r="J6581" s="35" t="str">
        <f t="shared" si="1678"/>
        <v/>
      </c>
      <c r="K6581" s="35" t="str">
        <f t="shared" si="1666"/>
        <v/>
      </c>
      <c r="L6581" s="30" t="str">
        <f t="shared" si="1679"/>
        <v/>
      </c>
      <c r="M6581" s="30" t="str">
        <f t="shared" si="1668"/>
        <v/>
      </c>
      <c r="N6581" s="30" t="str">
        <f t="shared" si="1680"/>
        <v/>
      </c>
      <c r="O6581" s="30" t="str">
        <f t="shared" si="1670"/>
        <v/>
      </c>
      <c r="P6581" s="30" t="str">
        <f t="shared" si="1681"/>
        <v/>
      </c>
      <c r="Q6581" s="30" t="str">
        <f t="shared" si="1672"/>
        <v/>
      </c>
      <c r="R6581" s="36" t="str">
        <f t="shared" si="1682"/>
        <v/>
      </c>
      <c r="S6581" s="37" t="str">
        <f t="shared" si="1674"/>
        <v/>
      </c>
    </row>
    <row r="6582" spans="1:19">
      <c r="A6582" s="30" t="s">
        <v>11744</v>
      </c>
      <c r="D6582" s="30" t="str">
        <f t="shared" si="1675"/>
        <v/>
      </c>
      <c r="E6582" s="30" t="str">
        <f t="shared" si="1660"/>
        <v/>
      </c>
      <c r="F6582" s="30">
        <f t="shared" si="1676"/>
        <v>0</v>
      </c>
      <c r="G6582" s="30" t="str">
        <f t="shared" si="1662"/>
        <v/>
      </c>
      <c r="H6582" s="30" t="str">
        <f t="shared" si="1677"/>
        <v/>
      </c>
      <c r="I6582" s="30" t="str">
        <f t="shared" si="1664"/>
        <v/>
      </c>
      <c r="J6582" s="35" t="str">
        <f t="shared" si="1678"/>
        <v/>
      </c>
      <c r="K6582" s="35" t="str">
        <f t="shared" si="1666"/>
        <v/>
      </c>
      <c r="L6582" s="30" t="str">
        <f t="shared" si="1679"/>
        <v/>
      </c>
      <c r="M6582" s="30" t="str">
        <f t="shared" si="1668"/>
        <v/>
      </c>
      <c r="N6582" s="30" t="str">
        <f t="shared" si="1680"/>
        <v/>
      </c>
      <c r="O6582" s="30" t="str">
        <f t="shared" si="1670"/>
        <v/>
      </c>
      <c r="P6582" s="30" t="str">
        <f t="shared" si="1681"/>
        <v/>
      </c>
      <c r="Q6582" s="30" t="str">
        <f t="shared" si="1672"/>
        <v/>
      </c>
      <c r="R6582" s="36" t="str">
        <f t="shared" si="1682"/>
        <v/>
      </c>
      <c r="S6582" s="37" t="str">
        <f t="shared" si="1674"/>
        <v/>
      </c>
    </row>
    <row r="6583" spans="1:19">
      <c r="A6583" s="30" t="s">
        <v>97</v>
      </c>
      <c r="D6583" s="30" t="str">
        <f t="shared" si="1675"/>
        <v/>
      </c>
      <c r="E6583" s="30" t="str">
        <f t="shared" si="1660"/>
        <v/>
      </c>
      <c r="F6583" s="30">
        <f t="shared" si="1676"/>
        <v>0</v>
      </c>
      <c r="G6583" s="30" t="str">
        <f t="shared" si="1662"/>
        <v/>
      </c>
      <c r="H6583" s="30" t="str">
        <f t="shared" si="1677"/>
        <v/>
      </c>
      <c r="I6583" s="30" t="str">
        <f t="shared" si="1664"/>
        <v/>
      </c>
      <c r="J6583" s="35" t="str">
        <f t="shared" si="1678"/>
        <v/>
      </c>
      <c r="K6583" s="35" t="str">
        <f t="shared" si="1666"/>
        <v/>
      </c>
      <c r="L6583" s="30" t="str">
        <f t="shared" si="1679"/>
        <v/>
      </c>
      <c r="M6583" s="30" t="str">
        <f t="shared" si="1668"/>
        <v/>
      </c>
      <c r="N6583" s="30" t="str">
        <f t="shared" si="1680"/>
        <v/>
      </c>
      <c r="O6583" s="30" t="str">
        <f t="shared" si="1670"/>
        <v/>
      </c>
      <c r="P6583" s="30" t="str">
        <f t="shared" si="1681"/>
        <v/>
      </c>
      <c r="Q6583" s="30" t="str">
        <f t="shared" si="1672"/>
        <v/>
      </c>
      <c r="R6583" s="36" t="str">
        <f t="shared" si="1682"/>
        <v/>
      </c>
      <c r="S6583" s="37" t="str">
        <f t="shared" si="1674"/>
        <v/>
      </c>
    </row>
    <row r="6584" spans="1:19">
      <c r="A6584" s="30" t="s">
        <v>127</v>
      </c>
      <c r="D6584" s="30" t="str">
        <f t="shared" si="1675"/>
        <v/>
      </c>
      <c r="E6584" s="30" t="str">
        <f t="shared" si="1660"/>
        <v/>
      </c>
      <c r="F6584" s="30">
        <f t="shared" si="1676"/>
        <v>0</v>
      </c>
      <c r="G6584" s="30" t="str">
        <f t="shared" si="1662"/>
        <v/>
      </c>
      <c r="H6584" s="30" t="str">
        <f t="shared" si="1677"/>
        <v/>
      </c>
      <c r="I6584" s="30" t="str">
        <f t="shared" si="1664"/>
        <v/>
      </c>
      <c r="J6584" s="35" t="str">
        <f t="shared" si="1678"/>
        <v/>
      </c>
      <c r="K6584" s="35" t="str">
        <f t="shared" si="1666"/>
        <v/>
      </c>
      <c r="L6584" s="30" t="str">
        <f t="shared" si="1679"/>
        <v/>
      </c>
      <c r="M6584" s="30" t="str">
        <f t="shared" si="1668"/>
        <v/>
      </c>
      <c r="N6584" s="30" t="str">
        <f t="shared" si="1680"/>
        <v/>
      </c>
      <c r="O6584" s="30" t="str">
        <f t="shared" si="1670"/>
        <v/>
      </c>
      <c r="P6584" s="30" t="str">
        <f t="shared" si="1681"/>
        <v/>
      </c>
      <c r="Q6584" s="30" t="str">
        <f t="shared" si="1672"/>
        <v/>
      </c>
      <c r="R6584" s="36" t="str">
        <f t="shared" si="1682"/>
        <v/>
      </c>
      <c r="S6584" s="37" t="str">
        <f t="shared" si="1674"/>
        <v/>
      </c>
    </row>
    <row r="6585" spans="1:19">
      <c r="A6585" s="30" t="s">
        <v>97</v>
      </c>
      <c r="D6585" s="30" t="str">
        <f t="shared" si="1675"/>
        <v/>
      </c>
      <c r="E6585" s="30" t="str">
        <f t="shared" si="1660"/>
        <v/>
      </c>
      <c r="F6585" s="30">
        <f t="shared" si="1676"/>
        <v>0</v>
      </c>
      <c r="G6585" s="30" t="str">
        <f t="shared" si="1662"/>
        <v/>
      </c>
      <c r="H6585" s="30" t="str">
        <f t="shared" si="1677"/>
        <v/>
      </c>
      <c r="I6585" s="30" t="str">
        <f t="shared" si="1664"/>
        <v/>
      </c>
      <c r="J6585" s="35" t="str">
        <f t="shared" si="1678"/>
        <v/>
      </c>
      <c r="K6585" s="35" t="str">
        <f t="shared" si="1666"/>
        <v/>
      </c>
      <c r="L6585" s="30" t="str">
        <f t="shared" si="1679"/>
        <v/>
      </c>
      <c r="M6585" s="30" t="str">
        <f t="shared" si="1668"/>
        <v/>
      </c>
      <c r="N6585" s="30" t="str">
        <f t="shared" si="1680"/>
        <v/>
      </c>
      <c r="O6585" s="30" t="str">
        <f t="shared" si="1670"/>
        <v/>
      </c>
      <c r="P6585" s="30" t="str">
        <f t="shared" si="1681"/>
        <v/>
      </c>
      <c r="Q6585" s="30" t="str">
        <f t="shared" si="1672"/>
        <v/>
      </c>
      <c r="R6585" s="36" t="str">
        <f t="shared" si="1682"/>
        <v/>
      </c>
      <c r="S6585" s="37" t="str">
        <f t="shared" si="1674"/>
        <v/>
      </c>
    </row>
    <row r="6586" spans="1:19">
      <c r="A6586" s="30" t="s">
        <v>11745</v>
      </c>
      <c r="D6586" s="30" t="str">
        <f t="shared" si="1675"/>
        <v/>
      </c>
      <c r="E6586" s="30" t="str">
        <f t="shared" si="1660"/>
        <v/>
      </c>
      <c r="F6586" s="30">
        <f t="shared" si="1676"/>
        <v>0</v>
      </c>
      <c r="G6586" s="30" t="str">
        <f t="shared" si="1662"/>
        <v/>
      </c>
      <c r="H6586" s="30" t="str">
        <f t="shared" si="1677"/>
        <v/>
      </c>
      <c r="I6586" s="30" t="str">
        <f t="shared" si="1664"/>
        <v/>
      </c>
      <c r="J6586" s="35" t="str">
        <f t="shared" si="1678"/>
        <v/>
      </c>
      <c r="K6586" s="35" t="str">
        <f t="shared" si="1666"/>
        <v/>
      </c>
      <c r="L6586" s="30" t="str">
        <f t="shared" si="1679"/>
        <v/>
      </c>
      <c r="M6586" s="30" t="str">
        <f t="shared" si="1668"/>
        <v/>
      </c>
      <c r="N6586" s="30" t="str">
        <f t="shared" si="1680"/>
        <v/>
      </c>
      <c r="O6586" s="30" t="str">
        <f t="shared" si="1670"/>
        <v/>
      </c>
      <c r="P6586" s="30" t="str">
        <f t="shared" si="1681"/>
        <v/>
      </c>
      <c r="Q6586" s="30" t="str">
        <f t="shared" si="1672"/>
        <v/>
      </c>
      <c r="R6586" s="36" t="str">
        <f t="shared" si="1682"/>
        <v/>
      </c>
      <c r="S6586" s="37" t="str">
        <f t="shared" si="1674"/>
        <v/>
      </c>
    </row>
    <row r="6587" spans="1:19">
      <c r="A6587" s="30" t="s">
        <v>11746</v>
      </c>
      <c r="D6587" s="30" t="str">
        <f t="shared" si="1675"/>
        <v/>
      </c>
      <c r="E6587" s="30" t="str">
        <f t="shared" si="1660"/>
        <v/>
      </c>
      <c r="F6587" s="30">
        <f t="shared" si="1676"/>
        <v>0</v>
      </c>
      <c r="G6587" s="30" t="str">
        <f t="shared" si="1662"/>
        <v/>
      </c>
      <c r="H6587" s="30" t="str">
        <f t="shared" si="1677"/>
        <v/>
      </c>
      <c r="I6587" s="30" t="str">
        <f t="shared" si="1664"/>
        <v/>
      </c>
      <c r="J6587" s="35" t="str">
        <f t="shared" si="1678"/>
        <v/>
      </c>
      <c r="K6587" s="35" t="str">
        <f t="shared" si="1666"/>
        <v/>
      </c>
      <c r="L6587" s="30" t="str">
        <f t="shared" si="1679"/>
        <v/>
      </c>
      <c r="M6587" s="30" t="str">
        <f t="shared" si="1668"/>
        <v/>
      </c>
      <c r="N6587" s="30" t="str">
        <f t="shared" si="1680"/>
        <v/>
      </c>
      <c r="O6587" s="30" t="str">
        <f t="shared" si="1670"/>
        <v/>
      </c>
      <c r="P6587" s="30" t="str">
        <f t="shared" si="1681"/>
        <v/>
      </c>
      <c r="Q6587" s="30" t="str">
        <f t="shared" si="1672"/>
        <v/>
      </c>
      <c r="R6587" s="36" t="str">
        <f t="shared" si="1682"/>
        <v/>
      </c>
      <c r="S6587" s="37" t="str">
        <f t="shared" si="1674"/>
        <v/>
      </c>
    </row>
    <row r="6588" spans="1:19">
      <c r="A6588" s="30" t="s">
        <v>97</v>
      </c>
      <c r="D6588" s="30" t="str">
        <f t="shared" si="1675"/>
        <v/>
      </c>
      <c r="E6588" s="30" t="str">
        <f t="shared" si="1660"/>
        <v/>
      </c>
      <c r="F6588" s="30">
        <f t="shared" si="1676"/>
        <v>0</v>
      </c>
      <c r="G6588" s="30" t="str">
        <f t="shared" si="1662"/>
        <v/>
      </c>
      <c r="H6588" s="30" t="str">
        <f t="shared" si="1677"/>
        <v/>
      </c>
      <c r="I6588" s="30" t="str">
        <f t="shared" si="1664"/>
        <v/>
      </c>
      <c r="J6588" s="35" t="str">
        <f t="shared" si="1678"/>
        <v/>
      </c>
      <c r="K6588" s="35" t="str">
        <f t="shared" si="1666"/>
        <v/>
      </c>
      <c r="L6588" s="30" t="str">
        <f t="shared" si="1679"/>
        <v/>
      </c>
      <c r="M6588" s="30" t="str">
        <f t="shared" si="1668"/>
        <v/>
      </c>
      <c r="N6588" s="30" t="str">
        <f t="shared" si="1680"/>
        <v/>
      </c>
      <c r="O6588" s="30" t="str">
        <f t="shared" si="1670"/>
        <v/>
      </c>
      <c r="P6588" s="30" t="str">
        <f t="shared" si="1681"/>
        <v/>
      </c>
      <c r="Q6588" s="30" t="str">
        <f t="shared" si="1672"/>
        <v/>
      </c>
      <c r="R6588" s="36" t="str">
        <f t="shared" si="1682"/>
        <v/>
      </c>
      <c r="S6588" s="37" t="str">
        <f t="shared" si="1674"/>
        <v/>
      </c>
    </row>
    <row r="6589" spans="1:19">
      <c r="A6589" s="30" t="s">
        <v>128</v>
      </c>
      <c r="D6589" s="30" t="str">
        <f t="shared" si="1675"/>
        <v/>
      </c>
      <c r="E6589" s="30" t="str">
        <f t="shared" si="1660"/>
        <v/>
      </c>
      <c r="F6589" s="30">
        <f t="shared" si="1676"/>
        <v>0</v>
      </c>
      <c r="G6589" s="30" t="str">
        <f t="shared" si="1662"/>
        <v/>
      </c>
      <c r="H6589" s="30" t="str">
        <f t="shared" si="1677"/>
        <v/>
      </c>
      <c r="I6589" s="30" t="str">
        <f t="shared" si="1664"/>
        <v/>
      </c>
      <c r="J6589" s="35" t="str">
        <f t="shared" si="1678"/>
        <v/>
      </c>
      <c r="K6589" s="35" t="str">
        <f t="shared" si="1666"/>
        <v/>
      </c>
      <c r="L6589" s="30" t="str">
        <f t="shared" si="1679"/>
        <v/>
      </c>
      <c r="M6589" s="30" t="str">
        <f t="shared" si="1668"/>
        <v/>
      </c>
      <c r="N6589" s="30" t="str">
        <f t="shared" si="1680"/>
        <v/>
      </c>
      <c r="O6589" s="30" t="str">
        <f t="shared" si="1670"/>
        <v/>
      </c>
      <c r="P6589" s="30" t="str">
        <f t="shared" si="1681"/>
        <v/>
      </c>
      <c r="Q6589" s="30" t="str">
        <f t="shared" si="1672"/>
        <v/>
      </c>
      <c r="R6589" s="36" t="str">
        <f t="shared" si="1682"/>
        <v/>
      </c>
      <c r="S6589" s="37" t="str">
        <f t="shared" si="1674"/>
        <v/>
      </c>
    </row>
    <row r="6590" spans="1:19">
      <c r="A6590" s="30" t="s">
        <v>97</v>
      </c>
      <c r="D6590" s="30" t="str">
        <f t="shared" si="1675"/>
        <v/>
      </c>
      <c r="E6590" s="30" t="str">
        <f t="shared" si="1660"/>
        <v/>
      </c>
      <c r="F6590" s="30">
        <f t="shared" si="1676"/>
        <v>0</v>
      </c>
      <c r="G6590" s="30" t="str">
        <f t="shared" si="1662"/>
        <v/>
      </c>
      <c r="H6590" s="30" t="str">
        <f t="shared" si="1677"/>
        <v/>
      </c>
      <c r="I6590" s="30" t="str">
        <f t="shared" si="1664"/>
        <v/>
      </c>
      <c r="J6590" s="35" t="str">
        <f t="shared" si="1678"/>
        <v/>
      </c>
      <c r="K6590" s="35" t="str">
        <f t="shared" si="1666"/>
        <v/>
      </c>
      <c r="L6590" s="30" t="str">
        <f t="shared" si="1679"/>
        <v/>
      </c>
      <c r="M6590" s="30" t="str">
        <f t="shared" si="1668"/>
        <v/>
      </c>
      <c r="N6590" s="30" t="str">
        <f t="shared" si="1680"/>
        <v/>
      </c>
      <c r="O6590" s="30" t="str">
        <f t="shared" si="1670"/>
        <v/>
      </c>
      <c r="P6590" s="30" t="str">
        <f t="shared" si="1681"/>
        <v/>
      </c>
      <c r="Q6590" s="30" t="str">
        <f t="shared" si="1672"/>
        <v/>
      </c>
      <c r="R6590" s="36" t="str">
        <f t="shared" si="1682"/>
        <v/>
      </c>
      <c r="S6590" s="37" t="str">
        <f t="shared" si="1674"/>
        <v/>
      </c>
    </row>
    <row r="6591" spans="1:19">
      <c r="A6591" s="30" t="s">
        <v>11747</v>
      </c>
      <c r="D6591" s="30" t="str">
        <f t="shared" si="1675"/>
        <v/>
      </c>
      <c r="E6591" s="30" t="str">
        <f t="shared" si="1660"/>
        <v/>
      </c>
      <c r="F6591" s="30">
        <f t="shared" si="1676"/>
        <v>0</v>
      </c>
      <c r="G6591" s="30" t="str">
        <f t="shared" si="1662"/>
        <v/>
      </c>
      <c r="H6591" s="30" t="str">
        <f t="shared" si="1677"/>
        <v/>
      </c>
      <c r="I6591" s="30" t="str">
        <f t="shared" si="1664"/>
        <v/>
      </c>
      <c r="J6591" s="35" t="str">
        <f t="shared" si="1678"/>
        <v/>
      </c>
      <c r="K6591" s="35" t="str">
        <f t="shared" si="1666"/>
        <v/>
      </c>
      <c r="L6591" s="30" t="str">
        <f t="shared" si="1679"/>
        <v/>
      </c>
      <c r="M6591" s="30" t="str">
        <f t="shared" si="1668"/>
        <v/>
      </c>
      <c r="N6591" s="30" t="str">
        <f t="shared" si="1680"/>
        <v/>
      </c>
      <c r="O6591" s="30" t="str">
        <f t="shared" si="1670"/>
        <v/>
      </c>
      <c r="P6591" s="30" t="str">
        <f t="shared" si="1681"/>
        <v/>
      </c>
      <c r="Q6591" s="30" t="str">
        <f t="shared" si="1672"/>
        <v/>
      </c>
      <c r="R6591" s="36" t="str">
        <f t="shared" si="1682"/>
        <v/>
      </c>
      <c r="S6591" s="37" t="str">
        <f t="shared" si="1674"/>
        <v/>
      </c>
    </row>
    <row r="6592" spans="1:19">
      <c r="A6592" s="30" t="s">
        <v>97</v>
      </c>
      <c r="D6592" s="30" t="str">
        <f t="shared" si="1675"/>
        <v/>
      </c>
      <c r="E6592" s="30" t="str">
        <f t="shared" si="1660"/>
        <v/>
      </c>
      <c r="F6592" s="30">
        <f t="shared" si="1676"/>
        <v>0</v>
      </c>
      <c r="G6592" s="30" t="str">
        <f t="shared" si="1662"/>
        <v/>
      </c>
      <c r="H6592" s="30" t="str">
        <f t="shared" si="1677"/>
        <v/>
      </c>
      <c r="I6592" s="30" t="str">
        <f t="shared" si="1664"/>
        <v/>
      </c>
      <c r="J6592" s="35" t="str">
        <f t="shared" si="1678"/>
        <v/>
      </c>
      <c r="K6592" s="35" t="str">
        <f t="shared" si="1666"/>
        <v/>
      </c>
      <c r="L6592" s="30" t="str">
        <f t="shared" si="1679"/>
        <v/>
      </c>
      <c r="M6592" s="30" t="str">
        <f t="shared" si="1668"/>
        <v/>
      </c>
      <c r="N6592" s="30" t="str">
        <f t="shared" si="1680"/>
        <v/>
      </c>
      <c r="O6592" s="30" t="str">
        <f t="shared" si="1670"/>
        <v/>
      </c>
      <c r="P6592" s="30" t="str">
        <f t="shared" si="1681"/>
        <v/>
      </c>
      <c r="Q6592" s="30" t="str">
        <f t="shared" si="1672"/>
        <v/>
      </c>
      <c r="R6592" s="36" t="str">
        <f t="shared" si="1682"/>
        <v/>
      </c>
      <c r="S6592" s="37" t="str">
        <f t="shared" si="1674"/>
        <v/>
      </c>
    </row>
    <row r="6593" spans="1:19">
      <c r="A6593" s="30" t="s">
        <v>110</v>
      </c>
      <c r="D6593" s="30" t="str">
        <f t="shared" si="1675"/>
        <v/>
      </c>
      <c r="E6593" s="30" t="str">
        <f t="shared" si="1660"/>
        <v/>
      </c>
      <c r="F6593" s="30">
        <f t="shared" si="1676"/>
        <v>0</v>
      </c>
      <c r="G6593" s="30" t="str">
        <f t="shared" si="1662"/>
        <v/>
      </c>
      <c r="H6593" s="30" t="str">
        <f t="shared" si="1677"/>
        <v/>
      </c>
      <c r="I6593" s="30" t="str">
        <f t="shared" si="1664"/>
        <v/>
      </c>
      <c r="J6593" s="35" t="str">
        <f t="shared" si="1678"/>
        <v/>
      </c>
      <c r="K6593" s="35" t="str">
        <f t="shared" si="1666"/>
        <v/>
      </c>
      <c r="L6593" s="30" t="str">
        <f t="shared" si="1679"/>
        <v/>
      </c>
      <c r="M6593" s="30" t="str">
        <f t="shared" si="1668"/>
        <v/>
      </c>
      <c r="N6593" s="30" t="str">
        <f t="shared" si="1680"/>
        <v/>
      </c>
      <c r="O6593" s="30" t="str">
        <f t="shared" si="1670"/>
        <v/>
      </c>
      <c r="P6593" s="30" t="str">
        <f t="shared" si="1681"/>
        <v/>
      </c>
      <c r="Q6593" s="30" t="str">
        <f t="shared" si="1672"/>
        <v/>
      </c>
      <c r="R6593" s="36" t="str">
        <f t="shared" si="1682"/>
        <v/>
      </c>
      <c r="S6593" s="37" t="str">
        <f t="shared" si="1674"/>
        <v/>
      </c>
    </row>
    <row r="6594" spans="1:19">
      <c r="A6594" s="30" t="s">
        <v>97</v>
      </c>
      <c r="D6594" s="30" t="str">
        <f t="shared" si="1675"/>
        <v/>
      </c>
      <c r="E6594" s="30" t="str">
        <f t="shared" si="1660"/>
        <v/>
      </c>
      <c r="F6594" s="30">
        <f t="shared" si="1676"/>
        <v>0</v>
      </c>
      <c r="G6594" s="30" t="str">
        <f t="shared" si="1662"/>
        <v/>
      </c>
      <c r="H6594" s="30" t="str">
        <f t="shared" si="1677"/>
        <v/>
      </c>
      <c r="I6594" s="30" t="str">
        <f t="shared" si="1664"/>
        <v/>
      </c>
      <c r="J6594" s="35" t="str">
        <f t="shared" si="1678"/>
        <v/>
      </c>
      <c r="K6594" s="35" t="str">
        <f t="shared" si="1666"/>
        <v/>
      </c>
      <c r="L6594" s="30" t="str">
        <f t="shared" si="1679"/>
        <v/>
      </c>
      <c r="M6594" s="30" t="str">
        <f t="shared" si="1668"/>
        <v/>
      </c>
      <c r="N6594" s="30" t="str">
        <f t="shared" si="1680"/>
        <v/>
      </c>
      <c r="O6594" s="30" t="str">
        <f t="shared" si="1670"/>
        <v/>
      </c>
      <c r="P6594" s="30" t="str">
        <f t="shared" si="1681"/>
        <v/>
      </c>
      <c r="Q6594" s="30" t="str">
        <f t="shared" si="1672"/>
        <v/>
      </c>
      <c r="R6594" s="36" t="str">
        <f t="shared" si="1682"/>
        <v/>
      </c>
      <c r="S6594" s="37" t="str">
        <f t="shared" si="1674"/>
        <v/>
      </c>
    </row>
    <row r="6595" spans="1:19">
      <c r="A6595" s="30" t="s">
        <v>11748</v>
      </c>
      <c r="D6595" s="30" t="str">
        <f t="shared" si="1675"/>
        <v/>
      </c>
      <c r="E6595" s="30" t="str">
        <f t="shared" si="1660"/>
        <v/>
      </c>
      <c r="F6595" s="30">
        <f t="shared" si="1676"/>
        <v>0</v>
      </c>
      <c r="G6595" s="30" t="str">
        <f t="shared" si="1662"/>
        <v/>
      </c>
      <c r="H6595" s="30" t="str">
        <f t="shared" si="1677"/>
        <v/>
      </c>
      <c r="I6595" s="30" t="str">
        <f t="shared" si="1664"/>
        <v/>
      </c>
      <c r="J6595" s="35" t="str">
        <f t="shared" si="1678"/>
        <v/>
      </c>
      <c r="K6595" s="35" t="str">
        <f t="shared" si="1666"/>
        <v/>
      </c>
      <c r="L6595" s="30" t="str">
        <f t="shared" si="1679"/>
        <v/>
      </c>
      <c r="M6595" s="30" t="str">
        <f t="shared" si="1668"/>
        <v/>
      </c>
      <c r="N6595" s="30" t="str">
        <f t="shared" si="1680"/>
        <v/>
      </c>
      <c r="O6595" s="30" t="str">
        <f t="shared" si="1670"/>
        <v/>
      </c>
      <c r="P6595" s="30" t="str">
        <f t="shared" si="1681"/>
        <v/>
      </c>
      <c r="Q6595" s="30" t="str">
        <f t="shared" si="1672"/>
        <v/>
      </c>
      <c r="R6595" s="36" t="str">
        <f t="shared" si="1682"/>
        <v/>
      </c>
      <c r="S6595" s="37" t="str">
        <f t="shared" si="1674"/>
        <v/>
      </c>
    </row>
    <row r="6596" spans="1:19">
      <c r="A6596" s="30" t="s">
        <v>11749</v>
      </c>
      <c r="D6596" s="30" t="str">
        <f>IF(ISERROR(LEFT(#REF!,SEARCH(";",#REF!)-1)),"",LEFT(#REF!,SEARCH(";",#REF!)-1))</f>
        <v/>
      </c>
      <c r="R6596" s="36"/>
      <c r="S6596" s="37"/>
    </row>
    <row r="6597" spans="1:19">
      <c r="A6597" s="30" t="s">
        <v>11750</v>
      </c>
      <c r="D6597" s="30" t="str">
        <f>IF(ISERROR(LEFT(#REF!,SEARCH(";",#REF!)-1)),"",LEFT(#REF!,SEARCH(";",#REF!)-1))</f>
        <v/>
      </c>
      <c r="R6597" s="36"/>
      <c r="S6597" s="37"/>
    </row>
    <row r="6598" spans="1:19">
      <c r="A6598" s="30" t="s">
        <v>11751</v>
      </c>
      <c r="D6598" s="30" t="str">
        <f>IF(ISERROR(LEFT(#REF!,SEARCH(";",#REF!)-1)),"",LEFT(#REF!,SEARCH(";",#REF!)-1))</f>
        <v/>
      </c>
      <c r="R6598" s="36"/>
      <c r="S6598" s="37"/>
    </row>
    <row r="6599" spans="1:19">
      <c r="A6599" s="30" t="s">
        <v>11752</v>
      </c>
      <c r="D6599" s="30" t="str">
        <f>IF(ISERROR(LEFT(#REF!,SEARCH(";",#REF!)-1)),"",LEFT(#REF!,SEARCH(";",#REF!)-1))</f>
        <v/>
      </c>
      <c r="R6599" s="36"/>
      <c r="S6599" s="37"/>
    </row>
    <row r="6600" spans="1:19">
      <c r="A6600" s="30" t="s">
        <v>97</v>
      </c>
      <c r="D6600" s="30" t="str">
        <f>IF(ISERROR(LEFT(#REF!,SEARCH(";",#REF!)-1)),"",LEFT(#REF!,SEARCH(";",#REF!)-1))</f>
        <v/>
      </c>
      <c r="R6600" s="36"/>
      <c r="S6600" s="37"/>
    </row>
    <row r="6601" spans="1:19">
      <c r="A6601" s="30" t="s">
        <v>111</v>
      </c>
      <c r="D6601" s="30" t="str">
        <f>IF(ISERROR(LEFT(#REF!,SEARCH(";",#REF!)-1)),"",LEFT(#REF!,SEARCH(";",#REF!)-1))</f>
        <v/>
      </c>
      <c r="R6601" s="36"/>
      <c r="S6601" s="37"/>
    </row>
    <row r="6602" spans="1:19">
      <c r="A6602" s="30" t="s">
        <v>97</v>
      </c>
      <c r="D6602" s="30" t="str">
        <f>IF(ISERROR(LEFT(#REF!,SEARCH(";",#REF!)-1)),"",LEFT(#REF!,SEARCH(";",#REF!)-1))</f>
        <v/>
      </c>
      <c r="R6602" s="36"/>
      <c r="S6602" s="37"/>
    </row>
    <row r="6603" spans="1:19">
      <c r="A6603" s="30" t="s">
        <v>11753</v>
      </c>
      <c r="D6603" s="30" t="str">
        <f>IF(ISERROR(LEFT(#REF!,SEARCH(";",#REF!)-1)),"",LEFT(#REF!,SEARCH(";",#REF!)-1))</f>
        <v/>
      </c>
      <c r="R6603" s="36"/>
      <c r="S6603" s="37"/>
    </row>
    <row r="6604" spans="1:19">
      <c r="A6604" s="30" t="s">
        <v>11754</v>
      </c>
      <c r="D6604" s="30" t="str">
        <f>IF(ISERROR(LEFT(#REF!,SEARCH(";",#REF!)-1)),"",LEFT(#REF!,SEARCH(";",#REF!)-1))</f>
        <v/>
      </c>
      <c r="R6604" s="36"/>
      <c r="S6604" s="37"/>
    </row>
    <row r="6605" spans="1:19">
      <c r="A6605" s="30" t="s">
        <v>11755</v>
      </c>
      <c r="D6605" s="30" t="str">
        <f>IF(ISERROR(LEFT(#REF!,SEARCH(";",#REF!)-1)),"",LEFT(#REF!,SEARCH(";",#REF!)-1))</f>
        <v/>
      </c>
      <c r="R6605" s="36"/>
      <c r="S6605" s="37"/>
    </row>
    <row r="6606" spans="1:19">
      <c r="A6606" s="30" t="s">
        <v>11756</v>
      </c>
      <c r="D6606" s="30" t="str">
        <f>IF(ISERROR(LEFT(#REF!,SEARCH(";",#REF!)-1)),"",LEFT(#REF!,SEARCH(";",#REF!)-1))</f>
        <v/>
      </c>
      <c r="R6606" s="36"/>
      <c r="S6606" s="37"/>
    </row>
    <row r="6607" spans="1:19">
      <c r="A6607" s="30" t="s">
        <v>97</v>
      </c>
      <c r="D6607" s="30" t="str">
        <f>IF(ISERROR(LEFT(#REF!,SEARCH(";",#REF!)-1)),"",LEFT(#REF!,SEARCH(";",#REF!)-1))</f>
        <v/>
      </c>
      <c r="R6607" s="36"/>
      <c r="S6607" s="37"/>
    </row>
    <row r="6608" spans="1:19">
      <c r="A6608" s="30" t="s">
        <v>131</v>
      </c>
      <c r="D6608" s="30" t="str">
        <f>IF(ISERROR(LEFT(#REF!,SEARCH(";",#REF!)-1)),"",LEFT(#REF!,SEARCH(";",#REF!)-1))</f>
        <v/>
      </c>
      <c r="R6608" s="36"/>
      <c r="S6608" s="37"/>
    </row>
    <row r="6609" spans="1:19">
      <c r="A6609" s="30" t="s">
        <v>97</v>
      </c>
      <c r="D6609" s="30" t="str">
        <f>IF(ISERROR(LEFT(#REF!,SEARCH(";",#REF!)-1)),"",LEFT(#REF!,SEARCH(";",#REF!)-1))</f>
        <v/>
      </c>
      <c r="R6609" s="36"/>
      <c r="S6609" s="37"/>
    </row>
    <row r="6610" spans="1:19">
      <c r="A6610" s="30" t="s">
        <v>11757</v>
      </c>
      <c r="D6610" s="30" t="str">
        <f>IF(ISERROR(LEFT(#REF!,SEARCH(";",#REF!)-1)),"",LEFT(#REF!,SEARCH(";",#REF!)-1))</f>
        <v/>
      </c>
      <c r="R6610" s="36"/>
      <c r="S6610" s="37"/>
    </row>
    <row r="6611" spans="1:19">
      <c r="A6611" s="30" t="s">
        <v>11758</v>
      </c>
      <c r="D6611" s="30" t="str">
        <f>IF(ISERROR(LEFT(#REF!,SEARCH(";",#REF!)-1)),"",LEFT(#REF!,SEARCH(";",#REF!)-1))</f>
        <v/>
      </c>
      <c r="R6611" s="36"/>
      <c r="S6611" s="37"/>
    </row>
    <row r="6612" spans="1:19">
      <c r="A6612" s="30" t="s">
        <v>11759</v>
      </c>
      <c r="D6612" s="30" t="str">
        <f>IF(ISERROR(LEFT(#REF!,SEARCH(";",#REF!)-1)),"",LEFT(#REF!,SEARCH(";",#REF!)-1))</f>
        <v/>
      </c>
      <c r="R6612" s="36"/>
      <c r="S6612" s="37"/>
    </row>
    <row r="6613" spans="1:19">
      <c r="A6613" s="30" t="s">
        <v>97</v>
      </c>
      <c r="D6613" s="30" t="str">
        <f>IF(ISERROR(LEFT(#REF!,SEARCH(";",#REF!)-1)),"",LEFT(#REF!,SEARCH(";",#REF!)-1))</f>
        <v/>
      </c>
      <c r="R6613" s="36"/>
      <c r="S6613" s="37"/>
    </row>
    <row r="6614" spans="1:19">
      <c r="A6614" s="30" t="s">
        <v>133</v>
      </c>
      <c r="D6614" s="30" t="str">
        <f>IF(ISERROR(LEFT(#REF!,SEARCH(";",#REF!)-1)),"",LEFT(#REF!,SEARCH(";",#REF!)-1))</f>
        <v/>
      </c>
      <c r="R6614" s="36"/>
      <c r="S6614" s="37"/>
    </row>
    <row r="6615" spans="1:19">
      <c r="A6615" s="30" t="s">
        <v>97</v>
      </c>
      <c r="D6615" s="30" t="str">
        <f>IF(ISERROR(LEFT(#REF!,SEARCH(";",#REF!)-1)),"",LEFT(#REF!,SEARCH(";",#REF!)-1))</f>
        <v/>
      </c>
      <c r="R6615" s="36"/>
      <c r="S6615" s="37"/>
    </row>
    <row r="6616" spans="1:19">
      <c r="A6616" s="30" t="s">
        <v>11760</v>
      </c>
      <c r="D6616" s="30" t="str">
        <f>IF(ISERROR(LEFT(#REF!,SEARCH(";",#REF!)-1)),"",LEFT(#REF!,SEARCH(";",#REF!)-1))</f>
        <v/>
      </c>
      <c r="R6616" s="36"/>
      <c r="S6616" s="37"/>
    </row>
    <row r="6617" spans="1:19">
      <c r="A6617" s="30" t="s">
        <v>97</v>
      </c>
      <c r="D6617" s="30" t="str">
        <f>IF(ISERROR(LEFT(#REF!,SEARCH(";",#REF!)-1)),"",LEFT(#REF!,SEARCH(";",#REF!)-1))</f>
        <v/>
      </c>
      <c r="R6617" s="36"/>
      <c r="S6617" s="37"/>
    </row>
    <row r="6618" spans="1:19">
      <c r="A6618" s="30" t="s">
        <v>113</v>
      </c>
      <c r="D6618" s="30" t="str">
        <f>IF(ISERROR(LEFT(#REF!,SEARCH(";",#REF!)-1)),"",LEFT(#REF!,SEARCH(";",#REF!)-1))</f>
        <v/>
      </c>
      <c r="R6618" s="36"/>
      <c r="S6618" s="37"/>
    </row>
    <row r="6619" spans="1:19">
      <c r="A6619" s="30" t="s">
        <v>97</v>
      </c>
      <c r="D6619" s="30" t="str">
        <f>IF(ISERROR(LEFT(#REF!,SEARCH(";",#REF!)-1)),"",LEFT(#REF!,SEARCH(";",#REF!)-1))</f>
        <v/>
      </c>
      <c r="R6619" s="36"/>
      <c r="S6619" s="37"/>
    </row>
    <row r="6620" spans="1:19">
      <c r="A6620" s="30" t="s">
        <v>11761</v>
      </c>
      <c r="D6620" s="30" t="str">
        <f>IF(ISERROR(LEFT(#REF!,SEARCH(";",#REF!)-1)),"",LEFT(#REF!,SEARCH(";",#REF!)-1))</f>
        <v/>
      </c>
      <c r="R6620" s="36"/>
      <c r="S6620" s="37"/>
    </row>
    <row r="6621" spans="1:19">
      <c r="A6621" s="30" t="s">
        <v>11762</v>
      </c>
      <c r="D6621" s="30" t="str">
        <f>IF(ISERROR(LEFT(#REF!,SEARCH(";",#REF!)-1)),"",LEFT(#REF!,SEARCH(";",#REF!)-1))</f>
        <v/>
      </c>
      <c r="R6621" s="36"/>
      <c r="S6621" s="37"/>
    </row>
    <row r="6622" spans="1:19">
      <c r="A6622" s="30" t="s">
        <v>11763</v>
      </c>
      <c r="D6622" s="30" t="str">
        <f>IF(ISERROR(LEFT(#REF!,SEARCH(";",#REF!)-1)),"",LEFT(#REF!,SEARCH(";",#REF!)-1))</f>
        <v/>
      </c>
      <c r="R6622" s="36"/>
      <c r="S6622" s="37"/>
    </row>
    <row r="6623" spans="1:19">
      <c r="A6623" s="30" t="s">
        <v>11764</v>
      </c>
      <c r="D6623" s="30" t="str">
        <f>IF(ISERROR(LEFT(#REF!,SEARCH(";",#REF!)-1)),"",LEFT(#REF!,SEARCH(";",#REF!)-1))</f>
        <v/>
      </c>
      <c r="R6623" s="36"/>
      <c r="S6623" s="37"/>
    </row>
    <row r="6624" spans="1:19">
      <c r="A6624" s="30" t="s">
        <v>11765</v>
      </c>
      <c r="D6624" s="30" t="str">
        <f>IF(ISERROR(LEFT(#REF!,SEARCH(";",#REF!)-1)),"",LEFT(#REF!,SEARCH(";",#REF!)-1))</f>
        <v/>
      </c>
      <c r="R6624" s="36"/>
      <c r="S6624" s="37"/>
    </row>
    <row r="6625" spans="1:19">
      <c r="A6625" s="30" t="s">
        <v>11766</v>
      </c>
      <c r="D6625" s="30" t="str">
        <f>IF(ISERROR(LEFT(#REF!,SEARCH(";",#REF!)-1)),"",LEFT(#REF!,SEARCH(";",#REF!)-1))</f>
        <v/>
      </c>
      <c r="R6625" s="36"/>
      <c r="S6625" s="37"/>
    </row>
    <row r="6626" spans="1:19">
      <c r="A6626" s="30" t="s">
        <v>11767</v>
      </c>
      <c r="D6626" s="30" t="str">
        <f>IF(ISERROR(LEFT(#REF!,SEARCH(";",#REF!)-1)),"",LEFT(#REF!,SEARCH(";",#REF!)-1))</f>
        <v/>
      </c>
      <c r="R6626" s="36"/>
      <c r="S6626" s="37"/>
    </row>
    <row r="6627" spans="1:19">
      <c r="A6627" s="30" t="s">
        <v>11768</v>
      </c>
      <c r="D6627" s="30" t="str">
        <f>IF(ISERROR(LEFT(#REF!,SEARCH(";",#REF!)-1)),"",LEFT(#REF!,SEARCH(";",#REF!)-1))</f>
        <v/>
      </c>
      <c r="R6627" s="36"/>
      <c r="S6627" s="37"/>
    </row>
    <row r="6628" spans="1:19">
      <c r="A6628" s="30" t="s">
        <v>11769</v>
      </c>
      <c r="D6628" s="30" t="str">
        <f>IF(ISERROR(LEFT(#REF!,SEARCH(";",#REF!)-1)),"",LEFT(#REF!,SEARCH(";",#REF!)-1))</f>
        <v/>
      </c>
      <c r="R6628" s="36"/>
      <c r="S6628" s="37"/>
    </row>
    <row r="6629" spans="1:19">
      <c r="A6629" s="30" t="s">
        <v>11770</v>
      </c>
      <c r="D6629" s="30" t="str">
        <f>IF(ISERROR(LEFT(#REF!,SEARCH(";",#REF!)-1)),"",LEFT(#REF!,SEARCH(";",#REF!)-1))</f>
        <v/>
      </c>
      <c r="R6629" s="36"/>
      <c r="S6629" s="37"/>
    </row>
    <row r="6630" spans="1:19">
      <c r="A6630" s="30" t="s">
        <v>11771</v>
      </c>
      <c r="D6630" s="30" t="str">
        <f>IF(ISERROR(LEFT(#REF!,SEARCH(";",#REF!)-1)),"",LEFT(#REF!,SEARCH(";",#REF!)-1))</f>
        <v/>
      </c>
      <c r="R6630" s="36"/>
      <c r="S6630" s="37"/>
    </row>
    <row r="6631" spans="1:19">
      <c r="A6631" s="30" t="s">
        <v>11772</v>
      </c>
      <c r="D6631" s="30" t="str">
        <f>IF(ISERROR(LEFT(#REF!,SEARCH(";",#REF!)-1)),"",LEFT(#REF!,SEARCH(";",#REF!)-1))</f>
        <v/>
      </c>
      <c r="R6631" s="36"/>
      <c r="S6631" s="37"/>
    </row>
    <row r="6632" spans="1:19">
      <c r="A6632" s="30" t="s">
        <v>11773</v>
      </c>
      <c r="D6632" s="30" t="str">
        <f>IF(ISERROR(LEFT(#REF!,SEARCH(";",#REF!)-1)),"",LEFT(#REF!,SEARCH(";",#REF!)-1))</f>
        <v/>
      </c>
      <c r="R6632" s="36"/>
      <c r="S6632" s="37"/>
    </row>
    <row r="6633" spans="1:19">
      <c r="A6633" s="30" t="s">
        <v>11774</v>
      </c>
      <c r="D6633" s="30" t="str">
        <f>IF(ISERROR(LEFT(#REF!,SEARCH(";",#REF!)-1)),"",LEFT(#REF!,SEARCH(";",#REF!)-1))</f>
        <v/>
      </c>
      <c r="R6633" s="36"/>
      <c r="S6633" s="37"/>
    </row>
    <row r="6634" spans="1:19">
      <c r="A6634" s="30" t="s">
        <v>11775</v>
      </c>
      <c r="D6634" s="30" t="str">
        <f>IF(ISERROR(LEFT(#REF!,SEARCH(";",#REF!)-1)),"",LEFT(#REF!,SEARCH(";",#REF!)-1))</f>
        <v/>
      </c>
      <c r="R6634" s="36"/>
      <c r="S6634" s="37"/>
    </row>
    <row r="6635" spans="1:19">
      <c r="A6635" s="30" t="s">
        <v>97</v>
      </c>
      <c r="D6635" s="30" t="str">
        <f>IF(ISERROR(LEFT(#REF!,SEARCH(";",#REF!)-1)),"",LEFT(#REF!,SEARCH(";",#REF!)-1))</f>
        <v/>
      </c>
      <c r="R6635" s="36"/>
      <c r="S6635" s="37"/>
    </row>
    <row r="6636" spans="1:19">
      <c r="A6636" s="30" t="s">
        <v>114</v>
      </c>
      <c r="D6636" s="30" t="str">
        <f>IF(ISERROR(LEFT(#REF!,SEARCH(";",#REF!)-1)),"",LEFT(#REF!,SEARCH(";",#REF!)-1))</f>
        <v/>
      </c>
      <c r="R6636" s="36"/>
      <c r="S6636" s="37"/>
    </row>
    <row r="6637" spans="1:19">
      <c r="A6637" s="30" t="s">
        <v>97</v>
      </c>
      <c r="D6637" s="30" t="str">
        <f>IF(ISERROR(LEFT(#REF!,SEARCH(";",#REF!)-1)),"",LEFT(#REF!,SEARCH(";",#REF!)-1))</f>
        <v/>
      </c>
      <c r="R6637" s="36"/>
      <c r="S6637" s="37"/>
    </row>
    <row r="6638" spans="1:19">
      <c r="A6638" s="30" t="s">
        <v>11776</v>
      </c>
      <c r="D6638" s="30" t="str">
        <f>IF(ISERROR(LEFT(#REF!,SEARCH(";",#REF!)-1)),"",LEFT(#REF!,SEARCH(";",#REF!)-1))</f>
        <v/>
      </c>
      <c r="R6638" s="36"/>
      <c r="S6638" s="37"/>
    </row>
    <row r="6639" spans="1:19">
      <c r="A6639" s="30" t="s">
        <v>11777</v>
      </c>
      <c r="D6639" s="30" t="str">
        <f>IF(ISERROR(LEFT(#REF!,SEARCH(";",#REF!)-1)),"",LEFT(#REF!,SEARCH(";",#REF!)-1))</f>
        <v/>
      </c>
      <c r="R6639" s="36"/>
      <c r="S6639" s="37"/>
    </row>
    <row r="6640" spans="1:19">
      <c r="A6640" s="30" t="s">
        <v>11778</v>
      </c>
      <c r="D6640" s="30" t="str">
        <f>IF(ISERROR(LEFT(#REF!,SEARCH(";",#REF!)-1)),"",LEFT(#REF!,SEARCH(";",#REF!)-1))</f>
        <v/>
      </c>
      <c r="R6640" s="36"/>
      <c r="S6640" s="37"/>
    </row>
    <row r="6641" spans="1:19">
      <c r="A6641" s="30" t="s">
        <v>11779</v>
      </c>
      <c r="D6641" s="30" t="str">
        <f>IF(ISERROR(LEFT(#REF!,SEARCH(";",#REF!)-1)),"",LEFT(#REF!,SEARCH(";",#REF!)-1))</f>
        <v/>
      </c>
      <c r="R6641" s="36"/>
      <c r="S6641" s="37"/>
    </row>
    <row r="6642" spans="1:19">
      <c r="A6642" s="30" t="s">
        <v>11780</v>
      </c>
      <c r="D6642" s="30" t="str">
        <f>IF(ISERROR(LEFT(#REF!,SEARCH(";",#REF!)-1)),"",LEFT(#REF!,SEARCH(";",#REF!)-1))</f>
        <v/>
      </c>
      <c r="R6642" s="36"/>
      <c r="S6642" s="37"/>
    </row>
    <row r="6643" spans="1:19">
      <c r="A6643" s="30" t="s">
        <v>11781</v>
      </c>
      <c r="D6643" s="30" t="str">
        <f>IF(ISERROR(LEFT(#REF!,SEARCH(";",#REF!)-1)),"",LEFT(#REF!,SEARCH(";",#REF!)-1))</f>
        <v/>
      </c>
      <c r="R6643" s="36"/>
      <c r="S6643" s="37"/>
    </row>
    <row r="6644" spans="1:19">
      <c r="A6644" s="30" t="s">
        <v>97</v>
      </c>
      <c r="D6644" s="30" t="str">
        <f>IF(ISERROR(LEFT(#REF!,SEARCH(";",#REF!)-1)),"",LEFT(#REF!,SEARCH(";",#REF!)-1))</f>
        <v/>
      </c>
      <c r="R6644" s="36"/>
      <c r="S6644" s="37"/>
    </row>
    <row r="6645" spans="1:19">
      <c r="A6645" s="30" t="s">
        <v>118</v>
      </c>
      <c r="D6645" s="30" t="str">
        <f>IF(ISERROR(LEFT(#REF!,SEARCH(";",#REF!)-1)),"",LEFT(#REF!,SEARCH(";",#REF!)-1))</f>
        <v/>
      </c>
      <c r="R6645" s="36"/>
      <c r="S6645" s="37"/>
    </row>
    <row r="6646" spans="1:19">
      <c r="A6646" s="30" t="s">
        <v>97</v>
      </c>
      <c r="D6646" s="30" t="str">
        <f>IF(ISERROR(LEFT(#REF!,SEARCH(";",#REF!)-1)),"",LEFT(#REF!,SEARCH(";",#REF!)-1))</f>
        <v/>
      </c>
      <c r="R6646" s="36"/>
      <c r="S6646" s="37"/>
    </row>
    <row r="6647" spans="1:19">
      <c r="A6647" s="30" t="s">
        <v>11782</v>
      </c>
      <c r="D6647" s="30" t="str">
        <f>IF(ISERROR(LEFT(#REF!,SEARCH(";",#REF!)-1)),"",LEFT(#REF!,SEARCH(";",#REF!)-1))</f>
        <v/>
      </c>
      <c r="R6647" s="36"/>
      <c r="S6647" s="37"/>
    </row>
    <row r="6648" spans="1:19">
      <c r="A6648" s="30" t="s">
        <v>11783</v>
      </c>
      <c r="D6648" s="30" t="str">
        <f>IF(ISERROR(LEFT(#REF!,SEARCH(";",#REF!)-1)),"",LEFT(#REF!,SEARCH(";",#REF!)-1))</f>
        <v/>
      </c>
      <c r="R6648" s="36"/>
      <c r="S6648" s="37"/>
    </row>
    <row r="6649" spans="1:19">
      <c r="A6649" s="30" t="s">
        <v>11784</v>
      </c>
      <c r="D6649" s="30" t="str">
        <f>IF(ISERROR(LEFT(#REF!,SEARCH(";",#REF!)-1)),"",LEFT(#REF!,SEARCH(";",#REF!)-1))</f>
        <v/>
      </c>
      <c r="R6649" s="36"/>
      <c r="S6649" s="37"/>
    </row>
    <row r="6650" spans="1:19">
      <c r="D6650" s="30" t="str">
        <f>IF(ISERROR(LEFT(#REF!,SEARCH(";",#REF!)-1)),"",LEFT(#REF!,SEARCH(";",#REF!)-1))</f>
        <v/>
      </c>
      <c r="R6650" s="36"/>
      <c r="S6650" s="37"/>
    </row>
    <row r="6651" spans="1:19">
      <c r="A6651" s="30" t="s">
        <v>97</v>
      </c>
      <c r="D6651" s="30" t="str">
        <f>IF(ISERROR(LEFT(#REF!,SEARCH(";",#REF!)-1)),"",LEFT(#REF!,SEARCH(";",#REF!)-1))</f>
        <v/>
      </c>
      <c r="R6651" s="36"/>
      <c r="S6651" s="37"/>
    </row>
  </sheetData>
  <pageMargins left="0.7" right="0.7" top="0.75" bottom="0.75" header="0.3" footer="0.3"/>
  <pageSetup paperSize="9" orientation="portrait" horizontalDpi="4294967292" verticalDpi="0" r:id="rId1"/>
  <ignoredErrors>
    <ignoredError sqref="K1:O6430 I1:I6430 J1:J6430 P1:P6430 K6652:O1048576 I6652:I1048576 J6652:J1048576 P6652:P1048576"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3" tint="0.39997558519241921"/>
  </sheetPr>
  <dimension ref="A3:B5834"/>
  <sheetViews>
    <sheetView topLeftCell="A2" workbookViewId="0">
      <selection activeCell="B8" sqref="B8"/>
    </sheetView>
  </sheetViews>
  <sheetFormatPr defaultRowHeight="14.5"/>
  <cols>
    <col min="1" max="1" width="12.36328125" customWidth="1"/>
    <col min="2" max="2" width="14.453125" style="29" customWidth="1"/>
  </cols>
  <sheetData>
    <row r="3" spans="1:2">
      <c r="A3" s="28" t="s">
        <v>5980</v>
      </c>
      <c r="B3" t="s">
        <v>5977</v>
      </c>
    </row>
    <row r="4" spans="1:2">
      <c r="A4" s="39"/>
      <c r="B4" s="38">
        <v>0</v>
      </c>
    </row>
    <row r="5" spans="1:2">
      <c r="A5" s="39" t="s">
        <v>469</v>
      </c>
      <c r="B5" s="38">
        <v>423.65</v>
      </c>
    </row>
    <row r="6" spans="1:2">
      <c r="A6" s="39" t="s">
        <v>470</v>
      </c>
      <c r="B6" s="38">
        <v>115.1</v>
      </c>
    </row>
    <row r="7" spans="1:2">
      <c r="A7" s="39" t="s">
        <v>471</v>
      </c>
      <c r="B7" s="38">
        <v>13.1815</v>
      </c>
    </row>
    <row r="8" spans="1:2">
      <c r="A8" s="39" t="s">
        <v>472</v>
      </c>
      <c r="B8" s="38">
        <v>76.598600000000005</v>
      </c>
    </row>
    <row r="9" spans="1:2">
      <c r="A9" s="39" t="s">
        <v>473</v>
      </c>
      <c r="B9" s="38">
        <v>108.023</v>
      </c>
    </row>
    <row r="10" spans="1:2">
      <c r="A10" s="39" t="s">
        <v>474</v>
      </c>
      <c r="B10" s="38">
        <v>432.66370000000001</v>
      </c>
    </row>
    <row r="11" spans="1:2">
      <c r="A11" s="39" t="s">
        <v>475</v>
      </c>
      <c r="B11" s="38">
        <v>444.00220000000002</v>
      </c>
    </row>
    <row r="12" spans="1:2">
      <c r="A12" s="39" t="s">
        <v>476</v>
      </c>
      <c r="B12" s="38">
        <v>163.69399999999999</v>
      </c>
    </row>
    <row r="13" spans="1:2">
      <c r="A13" s="39" t="s">
        <v>477</v>
      </c>
      <c r="B13" s="38">
        <v>100.19499999999999</v>
      </c>
    </row>
    <row r="14" spans="1:2">
      <c r="A14" s="39" t="s">
        <v>478</v>
      </c>
      <c r="B14" s="38">
        <v>266.62060000000002</v>
      </c>
    </row>
    <row r="15" spans="1:2">
      <c r="A15" s="39" t="s">
        <v>479</v>
      </c>
      <c r="B15" s="38">
        <v>108.14490000000001</v>
      </c>
    </row>
    <row r="16" spans="1:2">
      <c r="A16" s="39" t="s">
        <v>480</v>
      </c>
      <c r="B16" s="38">
        <v>10.821</v>
      </c>
    </row>
    <row r="17" spans="1:2">
      <c r="A17" s="39" t="s">
        <v>481</v>
      </c>
      <c r="B17" s="38">
        <v>100.2963</v>
      </c>
    </row>
    <row r="18" spans="1:2">
      <c r="A18" s="39" t="s">
        <v>482</v>
      </c>
      <c r="B18" s="38">
        <v>10</v>
      </c>
    </row>
    <row r="19" spans="1:2">
      <c r="A19" s="39" t="s">
        <v>483</v>
      </c>
      <c r="B19" s="38">
        <v>10</v>
      </c>
    </row>
    <row r="20" spans="1:2">
      <c r="A20" s="39" t="s">
        <v>484</v>
      </c>
      <c r="B20" s="38">
        <v>10.8119</v>
      </c>
    </row>
    <row r="21" spans="1:2">
      <c r="A21" s="39" t="s">
        <v>485</v>
      </c>
      <c r="B21" s="38">
        <v>32.218699999999998</v>
      </c>
    </row>
    <row r="22" spans="1:2">
      <c r="A22" s="39" t="s">
        <v>486</v>
      </c>
      <c r="B22" s="38">
        <v>10.883800000000001</v>
      </c>
    </row>
    <row r="23" spans="1:2">
      <c r="A23" s="39" t="s">
        <v>487</v>
      </c>
      <c r="B23" s="38">
        <v>10.6195</v>
      </c>
    </row>
    <row r="24" spans="1:2">
      <c r="A24" s="39" t="s">
        <v>488</v>
      </c>
      <c r="B24" s="38">
        <v>48.992699999999999</v>
      </c>
    </row>
    <row r="25" spans="1:2">
      <c r="A25" s="39" t="s">
        <v>489</v>
      </c>
      <c r="B25" s="38">
        <v>10</v>
      </c>
    </row>
    <row r="26" spans="1:2">
      <c r="A26" s="39" t="s">
        <v>490</v>
      </c>
      <c r="B26" s="38">
        <v>12.4757</v>
      </c>
    </row>
    <row r="27" spans="1:2">
      <c r="A27" s="39" t="s">
        <v>491</v>
      </c>
      <c r="B27" s="38">
        <v>51.336199999999998</v>
      </c>
    </row>
    <row r="28" spans="1:2">
      <c r="A28" s="39" t="s">
        <v>492</v>
      </c>
      <c r="B28" s="38">
        <v>23.755199999999999</v>
      </c>
    </row>
    <row r="29" spans="1:2">
      <c r="A29" s="39" t="s">
        <v>493</v>
      </c>
      <c r="B29" s="38">
        <v>171.22</v>
      </c>
    </row>
    <row r="30" spans="1:2">
      <c r="A30" s="39" t="s">
        <v>494</v>
      </c>
      <c r="B30" s="38">
        <v>685.92</v>
      </c>
    </row>
    <row r="31" spans="1:2">
      <c r="A31" s="39" t="s">
        <v>495</v>
      </c>
      <c r="B31" s="38">
        <v>27.53</v>
      </c>
    </row>
    <row r="32" spans="1:2">
      <c r="A32" s="39" t="s">
        <v>496</v>
      </c>
      <c r="B32" s="38">
        <v>132.54</v>
      </c>
    </row>
    <row r="33" spans="1:2">
      <c r="A33" s="39" t="s">
        <v>497</v>
      </c>
      <c r="B33" s="38">
        <v>85.54</v>
      </c>
    </row>
    <row r="34" spans="1:2">
      <c r="A34" s="39" t="s">
        <v>498</v>
      </c>
      <c r="B34" s="38">
        <v>32.31</v>
      </c>
    </row>
    <row r="35" spans="1:2">
      <c r="A35" s="39" t="s">
        <v>499</v>
      </c>
      <c r="B35" s="38">
        <v>11.0632</v>
      </c>
    </row>
    <row r="36" spans="1:2">
      <c r="A36" s="39" t="s">
        <v>500</v>
      </c>
      <c r="B36" s="38">
        <v>53.532699999999998</v>
      </c>
    </row>
    <row r="37" spans="1:2">
      <c r="A37" s="39" t="s">
        <v>501</v>
      </c>
      <c r="B37" s="38">
        <v>11.001899999999999</v>
      </c>
    </row>
    <row r="38" spans="1:2">
      <c r="A38" s="39" t="s">
        <v>502</v>
      </c>
      <c r="B38" s="38">
        <v>60.85</v>
      </c>
    </row>
    <row r="39" spans="1:2">
      <c r="A39" s="39" t="s">
        <v>503</v>
      </c>
      <c r="B39" s="38">
        <v>140.60499999999999</v>
      </c>
    </row>
    <row r="40" spans="1:2">
      <c r="A40" s="39" t="s">
        <v>504</v>
      </c>
      <c r="B40" s="38">
        <v>25.591999999999999</v>
      </c>
    </row>
    <row r="41" spans="1:2">
      <c r="A41" s="39" t="s">
        <v>505</v>
      </c>
      <c r="B41" s="38">
        <v>55.448099999999997</v>
      </c>
    </row>
    <row r="42" spans="1:2">
      <c r="A42" s="39" t="s">
        <v>506</v>
      </c>
      <c r="B42" s="38">
        <v>12.2919</v>
      </c>
    </row>
    <row r="43" spans="1:2">
      <c r="A43" s="39" t="s">
        <v>507</v>
      </c>
      <c r="B43" s="38">
        <v>10.588900000000001</v>
      </c>
    </row>
    <row r="44" spans="1:2">
      <c r="A44" s="39" t="s">
        <v>508</v>
      </c>
      <c r="B44" s="38">
        <v>32.753799999999998</v>
      </c>
    </row>
    <row r="45" spans="1:2">
      <c r="A45" s="39" t="s">
        <v>509</v>
      </c>
      <c r="B45" s="38">
        <v>11.911099999999999</v>
      </c>
    </row>
    <row r="46" spans="1:2">
      <c r="A46" s="39" t="s">
        <v>510</v>
      </c>
      <c r="B46" s="38">
        <v>10.5769</v>
      </c>
    </row>
    <row r="47" spans="1:2">
      <c r="A47" s="39" t="s">
        <v>511</v>
      </c>
      <c r="B47" s="38">
        <v>50.203000000000003</v>
      </c>
    </row>
    <row r="48" spans="1:2">
      <c r="A48" s="39" t="s">
        <v>512</v>
      </c>
      <c r="B48" s="38">
        <v>172.37100000000001</v>
      </c>
    </row>
    <row r="49" spans="1:2">
      <c r="A49" s="39" t="s">
        <v>513</v>
      </c>
      <c r="B49" s="38">
        <v>31.981000000000002</v>
      </c>
    </row>
    <row r="50" spans="1:2">
      <c r="A50" s="39" t="s">
        <v>514</v>
      </c>
      <c r="B50" s="38">
        <v>31.288</v>
      </c>
    </row>
    <row r="51" spans="1:2">
      <c r="A51" s="39" t="s">
        <v>515</v>
      </c>
      <c r="B51" s="38">
        <v>142.20099999999999</v>
      </c>
    </row>
    <row r="52" spans="1:2">
      <c r="A52" s="39" t="s">
        <v>516</v>
      </c>
      <c r="B52" s="38">
        <v>11.2065</v>
      </c>
    </row>
    <row r="53" spans="1:2">
      <c r="A53" s="39" t="s">
        <v>517</v>
      </c>
      <c r="B53" s="38">
        <v>38.8063</v>
      </c>
    </row>
    <row r="54" spans="1:2">
      <c r="A54" s="39" t="s">
        <v>518</v>
      </c>
      <c r="B54" s="38">
        <v>40.374600000000001</v>
      </c>
    </row>
    <row r="55" spans="1:2">
      <c r="A55" s="39" t="s">
        <v>519</v>
      </c>
      <c r="B55" s="38">
        <v>68.697000000000003</v>
      </c>
    </row>
    <row r="56" spans="1:2">
      <c r="A56" s="39" t="s">
        <v>520</v>
      </c>
      <c r="B56" s="38">
        <v>192.88</v>
      </c>
    </row>
    <row r="57" spans="1:2">
      <c r="A57" s="39" t="s">
        <v>521</v>
      </c>
      <c r="B57" s="38">
        <v>11.225</v>
      </c>
    </row>
    <row r="58" spans="1:2">
      <c r="A58" s="39" t="s">
        <v>522</v>
      </c>
      <c r="B58" s="38">
        <v>56.402200000000001</v>
      </c>
    </row>
    <row r="59" spans="1:2">
      <c r="A59" s="39" t="s">
        <v>523</v>
      </c>
      <c r="B59" s="38">
        <v>29.665400000000002</v>
      </c>
    </row>
    <row r="60" spans="1:2">
      <c r="A60" s="39" t="s">
        <v>524</v>
      </c>
      <c r="B60" s="38">
        <v>14.769299999999999</v>
      </c>
    </row>
    <row r="61" spans="1:2">
      <c r="A61" s="39" t="s">
        <v>525</v>
      </c>
      <c r="B61" s="38">
        <v>87.520600000000002</v>
      </c>
    </row>
    <row r="62" spans="1:2">
      <c r="A62" s="39" t="s">
        <v>526</v>
      </c>
      <c r="B62" s="38">
        <v>40.727400000000003</v>
      </c>
    </row>
    <row r="63" spans="1:2">
      <c r="A63" s="39" t="s">
        <v>527</v>
      </c>
      <c r="B63" s="38">
        <v>50.524500000000003</v>
      </c>
    </row>
    <row r="64" spans="1:2">
      <c r="A64" s="39" t="s">
        <v>528</v>
      </c>
      <c r="B64" s="38">
        <v>25.340499999999999</v>
      </c>
    </row>
    <row r="65" spans="1:2">
      <c r="A65" s="39" t="s">
        <v>529</v>
      </c>
      <c r="B65" s="38">
        <v>62.252499999999998</v>
      </c>
    </row>
    <row r="66" spans="1:2">
      <c r="A66" s="39" t="s">
        <v>530</v>
      </c>
      <c r="B66" s="38">
        <v>12.196999999999999</v>
      </c>
    </row>
    <row r="67" spans="1:2">
      <c r="A67" s="39" t="s">
        <v>531</v>
      </c>
      <c r="B67" s="38">
        <v>43.607399999999998</v>
      </c>
    </row>
    <row r="68" spans="1:2">
      <c r="A68" s="39" t="s">
        <v>532</v>
      </c>
      <c r="B68" s="38">
        <v>15.952400000000001</v>
      </c>
    </row>
    <row r="69" spans="1:2">
      <c r="A69" s="39" t="s">
        <v>533</v>
      </c>
      <c r="B69" s="38">
        <v>46.918199999999999</v>
      </c>
    </row>
    <row r="70" spans="1:2">
      <c r="A70" s="39" t="s">
        <v>534</v>
      </c>
      <c r="B70" s="38">
        <v>11.0055</v>
      </c>
    </row>
    <row r="71" spans="1:2">
      <c r="A71" s="39" t="s">
        <v>535</v>
      </c>
      <c r="B71" s="38">
        <v>45.428199999999997</v>
      </c>
    </row>
    <row r="72" spans="1:2">
      <c r="A72" s="39" t="s">
        <v>536</v>
      </c>
      <c r="B72" s="38">
        <v>22.962499999999999</v>
      </c>
    </row>
    <row r="73" spans="1:2">
      <c r="A73" s="39" t="s">
        <v>537</v>
      </c>
      <c r="B73" s="38">
        <v>10.0159</v>
      </c>
    </row>
    <row r="74" spans="1:2">
      <c r="A74" s="39" t="s">
        <v>538</v>
      </c>
      <c r="B74" s="38">
        <v>10.7545</v>
      </c>
    </row>
    <row r="75" spans="1:2">
      <c r="A75" s="39" t="s">
        <v>539</v>
      </c>
      <c r="B75" s="38">
        <v>25.712599999999998</v>
      </c>
    </row>
    <row r="76" spans="1:2">
      <c r="A76" s="39" t="s">
        <v>540</v>
      </c>
      <c r="B76" s="38">
        <v>10.016500000000001</v>
      </c>
    </row>
    <row r="77" spans="1:2">
      <c r="A77" s="39" t="s">
        <v>541</v>
      </c>
      <c r="B77" s="38">
        <v>10.1653</v>
      </c>
    </row>
    <row r="78" spans="1:2">
      <c r="A78" s="39" t="s">
        <v>542</v>
      </c>
      <c r="B78" s="38">
        <v>26.122199999999999</v>
      </c>
    </row>
    <row r="79" spans="1:2">
      <c r="A79" s="39" t="s">
        <v>543</v>
      </c>
      <c r="B79" s="38">
        <v>25.371500000000001</v>
      </c>
    </row>
    <row r="80" spans="1:2">
      <c r="A80" s="39" t="s">
        <v>544</v>
      </c>
      <c r="B80" s="38">
        <v>55.513599999999997</v>
      </c>
    </row>
    <row r="81" spans="1:2">
      <c r="A81" s="39" t="s">
        <v>545</v>
      </c>
      <c r="B81" s="38">
        <v>27.007400000000001</v>
      </c>
    </row>
    <row r="82" spans="1:2">
      <c r="A82" s="39" t="s">
        <v>546</v>
      </c>
      <c r="B82" s="38">
        <v>31.331</v>
      </c>
    </row>
    <row r="83" spans="1:2">
      <c r="A83" s="39" t="s">
        <v>547</v>
      </c>
      <c r="B83" s="38">
        <v>13.1905</v>
      </c>
    </row>
    <row r="84" spans="1:2">
      <c r="A84" s="39" t="s">
        <v>548</v>
      </c>
      <c r="B84" s="38">
        <v>59.197299999999998</v>
      </c>
    </row>
    <row r="85" spans="1:2">
      <c r="A85" s="39" t="s">
        <v>549</v>
      </c>
      <c r="B85" s="38">
        <v>11.792</v>
      </c>
    </row>
    <row r="86" spans="1:2">
      <c r="A86" s="39" t="s">
        <v>550</v>
      </c>
      <c r="B86" s="38">
        <v>60.562600000000003</v>
      </c>
    </row>
    <row r="87" spans="1:2">
      <c r="A87" s="39" t="s">
        <v>551</v>
      </c>
      <c r="B87" s="38">
        <v>16.896000000000001</v>
      </c>
    </row>
    <row r="88" spans="1:2">
      <c r="A88" s="39" t="s">
        <v>552</v>
      </c>
      <c r="B88" s="38">
        <v>13.6554</v>
      </c>
    </row>
    <row r="89" spans="1:2">
      <c r="A89" s="39" t="s">
        <v>553</v>
      </c>
      <c r="B89" s="38">
        <v>42.935400000000001</v>
      </c>
    </row>
    <row r="90" spans="1:2">
      <c r="A90" s="39" t="s">
        <v>554</v>
      </c>
      <c r="B90" s="38">
        <v>10.9339</v>
      </c>
    </row>
    <row r="91" spans="1:2">
      <c r="A91" s="39" t="s">
        <v>555</v>
      </c>
      <c r="B91" s="38">
        <v>48.15</v>
      </c>
    </row>
    <row r="92" spans="1:2">
      <c r="A92" s="39" t="s">
        <v>556</v>
      </c>
      <c r="B92" s="38">
        <v>29.4999</v>
      </c>
    </row>
    <row r="93" spans="1:2">
      <c r="A93" s="39" t="s">
        <v>557</v>
      </c>
      <c r="B93" s="38">
        <v>30.696000000000002</v>
      </c>
    </row>
    <row r="94" spans="1:2">
      <c r="A94" s="39" t="s">
        <v>558</v>
      </c>
      <c r="B94" s="38">
        <v>14.1798</v>
      </c>
    </row>
    <row r="95" spans="1:2">
      <c r="A95" s="39" t="s">
        <v>559</v>
      </c>
      <c r="B95" s="38">
        <v>43.326599999999999</v>
      </c>
    </row>
    <row r="96" spans="1:2">
      <c r="A96" s="39" t="s">
        <v>560</v>
      </c>
      <c r="B96" s="38">
        <v>10.673999999999999</v>
      </c>
    </row>
    <row r="97" spans="1:2">
      <c r="A97" s="39" t="s">
        <v>561</v>
      </c>
      <c r="B97" s="38">
        <v>46.084699999999998</v>
      </c>
    </row>
    <row r="98" spans="1:2">
      <c r="A98" s="39" t="s">
        <v>562</v>
      </c>
      <c r="B98" s="38">
        <v>11.0228</v>
      </c>
    </row>
    <row r="99" spans="1:2">
      <c r="A99" s="39" t="s">
        <v>563</v>
      </c>
      <c r="B99" s="38">
        <v>37.181199999999997</v>
      </c>
    </row>
    <row r="100" spans="1:2">
      <c r="A100" s="39" t="s">
        <v>564</v>
      </c>
      <c r="B100" s="38">
        <v>13.896000000000001</v>
      </c>
    </row>
    <row r="101" spans="1:2">
      <c r="A101" s="39" t="s">
        <v>565</v>
      </c>
      <c r="B101" s="38">
        <v>21.474399999999999</v>
      </c>
    </row>
    <row r="102" spans="1:2">
      <c r="A102" s="39" t="s">
        <v>566</v>
      </c>
      <c r="B102" s="38">
        <v>14.8392</v>
      </c>
    </row>
    <row r="103" spans="1:2">
      <c r="A103" s="39" t="s">
        <v>567</v>
      </c>
      <c r="B103" s="38">
        <v>93.253299999999996</v>
      </c>
    </row>
    <row r="104" spans="1:2">
      <c r="A104" s="39" t="s">
        <v>568</v>
      </c>
      <c r="B104" s="38">
        <v>16.9129</v>
      </c>
    </row>
    <row r="105" spans="1:2">
      <c r="A105" s="39" t="s">
        <v>569</v>
      </c>
      <c r="B105" s="38">
        <v>17.691700000000001</v>
      </c>
    </row>
    <row r="106" spans="1:2">
      <c r="A106" s="39" t="s">
        <v>570</v>
      </c>
      <c r="B106" s="38">
        <v>17.729099999999999</v>
      </c>
    </row>
    <row r="107" spans="1:2">
      <c r="A107" s="39" t="s">
        <v>571</v>
      </c>
      <c r="B107" s="38">
        <v>75.693399999999997</v>
      </c>
    </row>
    <row r="108" spans="1:2">
      <c r="A108" s="39" t="s">
        <v>572</v>
      </c>
      <c r="B108" s="38">
        <v>18.84</v>
      </c>
    </row>
    <row r="109" spans="1:2">
      <c r="A109" s="39" t="s">
        <v>573</v>
      </c>
      <c r="B109" s="38">
        <v>309.77</v>
      </c>
    </row>
    <row r="110" spans="1:2">
      <c r="A110" s="39" t="s">
        <v>574</v>
      </c>
      <c r="B110" s="38">
        <v>72.900000000000006</v>
      </c>
    </row>
    <row r="111" spans="1:2">
      <c r="A111" s="39" t="s">
        <v>575</v>
      </c>
      <c r="B111" s="38">
        <v>202.62</v>
      </c>
    </row>
    <row r="112" spans="1:2">
      <c r="A112" s="39" t="s">
        <v>576</v>
      </c>
      <c r="B112" s="38">
        <v>23.2</v>
      </c>
    </row>
    <row r="113" spans="1:2">
      <c r="A113" s="39" t="s">
        <v>577</v>
      </c>
      <c r="B113" s="38">
        <v>327.91</v>
      </c>
    </row>
    <row r="114" spans="1:2">
      <c r="A114" s="39" t="s">
        <v>578</v>
      </c>
      <c r="B114" s="38">
        <v>25.05</v>
      </c>
    </row>
    <row r="115" spans="1:2">
      <c r="A115" s="39" t="s">
        <v>579</v>
      </c>
      <c r="B115" s="38">
        <v>121.65</v>
      </c>
    </row>
    <row r="116" spans="1:2">
      <c r="A116" s="39" t="s">
        <v>580</v>
      </c>
      <c r="B116" s="38">
        <v>101.0791</v>
      </c>
    </row>
    <row r="117" spans="1:2">
      <c r="A117" s="39" t="s">
        <v>581</v>
      </c>
      <c r="B117" s="38">
        <v>118.51519999999999</v>
      </c>
    </row>
    <row r="118" spans="1:2">
      <c r="A118" s="39" t="s">
        <v>582</v>
      </c>
      <c r="B118" s="38">
        <v>40.49</v>
      </c>
    </row>
    <row r="119" spans="1:2">
      <c r="A119" s="39" t="s">
        <v>583</v>
      </c>
      <c r="B119" s="38">
        <v>11.524900000000001</v>
      </c>
    </row>
    <row r="120" spans="1:2">
      <c r="A120" s="39" t="s">
        <v>584</v>
      </c>
      <c r="B120" s="38">
        <v>54.925400000000003</v>
      </c>
    </row>
    <row r="121" spans="1:2">
      <c r="A121" s="39" t="s">
        <v>585</v>
      </c>
      <c r="B121" s="38">
        <v>11.2828</v>
      </c>
    </row>
    <row r="122" spans="1:2">
      <c r="A122" s="39" t="s">
        <v>586</v>
      </c>
      <c r="B122" s="38">
        <v>11.891500000000001</v>
      </c>
    </row>
    <row r="123" spans="1:2">
      <c r="A123" s="39" t="s">
        <v>587</v>
      </c>
      <c r="B123" s="38">
        <v>12.6814</v>
      </c>
    </row>
    <row r="124" spans="1:2">
      <c r="A124" s="39" t="s">
        <v>588</v>
      </c>
      <c r="B124" s="38">
        <v>60.250100000000003</v>
      </c>
    </row>
    <row r="125" spans="1:2">
      <c r="A125" s="39" t="s">
        <v>589</v>
      </c>
      <c r="B125" s="38">
        <v>12.456300000000001</v>
      </c>
    </row>
    <row r="126" spans="1:2">
      <c r="A126" s="39" t="s">
        <v>590</v>
      </c>
      <c r="B126" s="38">
        <v>43.225299999999997</v>
      </c>
    </row>
    <row r="127" spans="1:2">
      <c r="A127" s="39" t="s">
        <v>591</v>
      </c>
      <c r="B127" s="38">
        <v>11.5741</v>
      </c>
    </row>
    <row r="128" spans="1:2">
      <c r="A128" s="39" t="s">
        <v>592</v>
      </c>
      <c r="B128" s="38">
        <v>70.657300000000006</v>
      </c>
    </row>
    <row r="129" spans="1:2">
      <c r="A129" s="39" t="s">
        <v>593</v>
      </c>
      <c r="B129" s="38">
        <v>177.5564</v>
      </c>
    </row>
    <row r="130" spans="1:2">
      <c r="A130" s="39" t="s">
        <v>594</v>
      </c>
      <c r="B130" s="38">
        <v>1066.5228999999999</v>
      </c>
    </row>
    <row r="131" spans="1:2">
      <c r="A131" s="39" t="s">
        <v>595</v>
      </c>
      <c r="B131" s="38">
        <v>47.679900000000004</v>
      </c>
    </row>
    <row r="132" spans="1:2">
      <c r="A132" s="39" t="s">
        <v>596</v>
      </c>
      <c r="B132" s="38">
        <v>93.81</v>
      </c>
    </row>
    <row r="133" spans="1:2">
      <c r="A133" s="39" t="s">
        <v>597</v>
      </c>
      <c r="B133" s="38">
        <v>556.99689999999998</v>
      </c>
    </row>
    <row r="134" spans="1:2">
      <c r="A134" s="39" t="s">
        <v>598</v>
      </c>
      <c r="B134" s="38">
        <v>10.5404</v>
      </c>
    </row>
    <row r="135" spans="1:2">
      <c r="A135" s="39" t="s">
        <v>599</v>
      </c>
      <c r="B135" s="38">
        <v>13.112500000000001</v>
      </c>
    </row>
    <row r="136" spans="1:2">
      <c r="A136" s="39" t="s">
        <v>600</v>
      </c>
      <c r="B136" s="38">
        <v>13.276999999999999</v>
      </c>
    </row>
    <row r="137" spans="1:2">
      <c r="A137" s="39" t="s">
        <v>601</v>
      </c>
      <c r="B137" s="38">
        <v>13.2151</v>
      </c>
    </row>
    <row r="138" spans="1:2">
      <c r="A138" s="39" t="s">
        <v>602</v>
      </c>
      <c r="B138" s="38">
        <v>55.508200000000002</v>
      </c>
    </row>
    <row r="139" spans="1:2">
      <c r="A139" s="39" t="s">
        <v>603</v>
      </c>
      <c r="B139" s="38">
        <v>15.9581</v>
      </c>
    </row>
    <row r="140" spans="1:2">
      <c r="A140" s="39" t="s">
        <v>604</v>
      </c>
      <c r="B140" s="38">
        <v>201.27189999999999</v>
      </c>
    </row>
    <row r="141" spans="1:2">
      <c r="A141" s="39" t="s">
        <v>605</v>
      </c>
      <c r="B141" s="38">
        <v>145.42080000000001</v>
      </c>
    </row>
    <row r="142" spans="1:2">
      <c r="A142" s="39" t="s">
        <v>606</v>
      </c>
      <c r="B142" s="38">
        <v>11.824400000000001</v>
      </c>
    </row>
    <row r="143" spans="1:2">
      <c r="A143" s="39" t="s">
        <v>607</v>
      </c>
      <c r="B143" s="38">
        <v>13.6265</v>
      </c>
    </row>
    <row r="144" spans="1:2">
      <c r="A144" s="39" t="s">
        <v>608</v>
      </c>
      <c r="B144" s="38">
        <v>52.480499999999999</v>
      </c>
    </row>
    <row r="145" spans="1:2">
      <c r="A145" s="39" t="s">
        <v>609</v>
      </c>
      <c r="B145" s="38">
        <v>42.531399999999998</v>
      </c>
    </row>
    <row r="146" spans="1:2">
      <c r="A146" s="39" t="s">
        <v>610</v>
      </c>
      <c r="B146" s="38">
        <v>436.64229999999998</v>
      </c>
    </row>
    <row r="147" spans="1:2">
      <c r="A147" s="39" t="s">
        <v>611</v>
      </c>
      <c r="B147" s="38">
        <v>63.159599999999998</v>
      </c>
    </row>
    <row r="148" spans="1:2">
      <c r="A148" s="39" t="s">
        <v>612</v>
      </c>
      <c r="B148" s="38">
        <v>901.49030000000005</v>
      </c>
    </row>
    <row r="149" spans="1:2">
      <c r="A149" s="39" t="s">
        <v>613</v>
      </c>
      <c r="B149" s="38">
        <v>70.936899999999994</v>
      </c>
    </row>
    <row r="150" spans="1:2">
      <c r="A150" s="39" t="s">
        <v>614</v>
      </c>
      <c r="B150" s="38">
        <v>199.98670000000001</v>
      </c>
    </row>
    <row r="151" spans="1:2">
      <c r="A151" s="39" t="s">
        <v>615</v>
      </c>
      <c r="B151" s="38">
        <v>110.3</v>
      </c>
    </row>
    <row r="152" spans="1:2">
      <c r="A152" s="39" t="s">
        <v>616</v>
      </c>
      <c r="B152" s="38">
        <v>40.61</v>
      </c>
    </row>
    <row r="153" spans="1:2">
      <c r="A153" s="39" t="s">
        <v>617</v>
      </c>
      <c r="B153" s="38">
        <v>69.569999999999993</v>
      </c>
    </row>
    <row r="154" spans="1:2">
      <c r="A154" s="39" t="s">
        <v>618</v>
      </c>
      <c r="B154" s="38">
        <v>78.573599999999999</v>
      </c>
    </row>
    <row r="155" spans="1:2">
      <c r="A155" s="39" t="s">
        <v>619</v>
      </c>
      <c r="B155" s="38">
        <v>57.4696</v>
      </c>
    </row>
    <row r="156" spans="1:2">
      <c r="A156" s="39" t="s">
        <v>620</v>
      </c>
      <c r="B156" s="38">
        <v>11.8255</v>
      </c>
    </row>
    <row r="157" spans="1:2">
      <c r="A157" s="39" t="s">
        <v>621</v>
      </c>
      <c r="B157" s="38">
        <v>25.242100000000001</v>
      </c>
    </row>
    <row r="158" spans="1:2">
      <c r="A158" s="39" t="s">
        <v>622</v>
      </c>
      <c r="B158" s="38">
        <v>25.242100000000001</v>
      </c>
    </row>
    <row r="159" spans="1:2">
      <c r="A159" s="39" t="s">
        <v>623</v>
      </c>
      <c r="B159" s="38">
        <v>40.4773</v>
      </c>
    </row>
    <row r="160" spans="1:2">
      <c r="A160" s="39" t="s">
        <v>624</v>
      </c>
      <c r="B160" s="38">
        <v>12.0045</v>
      </c>
    </row>
    <row r="161" spans="1:2">
      <c r="A161" s="39" t="s">
        <v>625</v>
      </c>
      <c r="B161" s="38">
        <v>0</v>
      </c>
    </row>
    <row r="162" spans="1:2">
      <c r="A162" s="39" t="s">
        <v>626</v>
      </c>
      <c r="B162" s="38">
        <v>253.43620000000001</v>
      </c>
    </row>
    <row r="163" spans="1:2">
      <c r="A163" s="39" t="s">
        <v>627</v>
      </c>
      <c r="B163" s="38">
        <v>73.494600000000005</v>
      </c>
    </row>
    <row r="164" spans="1:2">
      <c r="A164" s="39" t="s">
        <v>628</v>
      </c>
      <c r="B164" s="38">
        <v>12.0161</v>
      </c>
    </row>
    <row r="165" spans="1:2">
      <c r="A165" s="39" t="s">
        <v>629</v>
      </c>
      <c r="B165" s="38">
        <v>58.950499999999998</v>
      </c>
    </row>
    <row r="166" spans="1:2">
      <c r="A166" s="39" t="s">
        <v>630</v>
      </c>
      <c r="B166" s="38">
        <v>10.635300000000001</v>
      </c>
    </row>
    <row r="167" spans="1:2">
      <c r="A167" s="39" t="s">
        <v>631</v>
      </c>
      <c r="B167" s="38">
        <v>10.492800000000001</v>
      </c>
    </row>
    <row r="168" spans="1:2">
      <c r="A168" s="39" t="s">
        <v>632</v>
      </c>
      <c r="B168" s="38">
        <v>39.829599999999999</v>
      </c>
    </row>
    <row r="169" spans="1:2">
      <c r="A169" s="39" t="s">
        <v>633</v>
      </c>
      <c r="B169" s="38">
        <v>553.79560000000004</v>
      </c>
    </row>
    <row r="170" spans="1:2">
      <c r="A170" s="39" t="s">
        <v>634</v>
      </c>
      <c r="B170" s="38">
        <v>22.698</v>
      </c>
    </row>
    <row r="171" spans="1:2">
      <c r="A171" s="39" t="s">
        <v>635</v>
      </c>
      <c r="B171" s="38">
        <v>119.9011</v>
      </c>
    </row>
    <row r="172" spans="1:2">
      <c r="A172" s="39" t="s">
        <v>636</v>
      </c>
      <c r="B172" s="38">
        <v>21.091200000000001</v>
      </c>
    </row>
    <row r="173" spans="1:2">
      <c r="A173" s="39" t="s">
        <v>637</v>
      </c>
      <c r="B173" s="38">
        <v>45.594700000000003</v>
      </c>
    </row>
    <row r="174" spans="1:2">
      <c r="A174" s="39" t="s">
        <v>638</v>
      </c>
      <c r="B174" s="38">
        <v>523.98090000000002</v>
      </c>
    </row>
    <row r="175" spans="1:2">
      <c r="A175" s="39" t="s">
        <v>639</v>
      </c>
      <c r="B175" s="38">
        <v>17.882999999999999</v>
      </c>
    </row>
    <row r="176" spans="1:2">
      <c r="A176" s="39" t="s">
        <v>640</v>
      </c>
      <c r="B176" s="38">
        <v>59.025300000000001</v>
      </c>
    </row>
    <row r="177" spans="1:2">
      <c r="A177" s="39" t="s">
        <v>641</v>
      </c>
      <c r="B177" s="38">
        <v>16.147500000000001</v>
      </c>
    </row>
    <row r="178" spans="1:2">
      <c r="A178" s="39" t="s">
        <v>642</v>
      </c>
      <c r="B178" s="38">
        <v>13.7417</v>
      </c>
    </row>
    <row r="179" spans="1:2">
      <c r="A179" s="39" t="s">
        <v>643</v>
      </c>
      <c r="B179" s="38">
        <v>14.349299999999999</v>
      </c>
    </row>
    <row r="180" spans="1:2">
      <c r="A180" s="39" t="s">
        <v>644</v>
      </c>
      <c r="B180" s="38">
        <v>0</v>
      </c>
    </row>
    <row r="181" spans="1:2">
      <c r="A181" s="39" t="s">
        <v>645</v>
      </c>
      <c r="B181" s="38">
        <v>18.900400000000001</v>
      </c>
    </row>
    <row r="182" spans="1:2">
      <c r="A182" s="39" t="s">
        <v>646</v>
      </c>
      <c r="B182" s="38">
        <v>118.2329</v>
      </c>
    </row>
    <row r="183" spans="1:2">
      <c r="A183" s="39" t="s">
        <v>647</v>
      </c>
      <c r="B183" s="38">
        <v>1244.7243000000001</v>
      </c>
    </row>
    <row r="184" spans="1:2">
      <c r="A184" s="39" t="s">
        <v>648</v>
      </c>
      <c r="B184" s="38">
        <v>3938.3951000000002</v>
      </c>
    </row>
    <row r="185" spans="1:2">
      <c r="A185" s="39" t="s">
        <v>649</v>
      </c>
      <c r="B185" s="38">
        <v>1512.2955999999999</v>
      </c>
    </row>
    <row r="186" spans="1:2">
      <c r="A186" s="39" t="s">
        <v>650</v>
      </c>
      <c r="B186" s="38">
        <v>2483.7145</v>
      </c>
    </row>
    <row r="187" spans="1:2">
      <c r="A187" s="39" t="s">
        <v>651</v>
      </c>
      <c r="B187" s="38">
        <v>1000.7051</v>
      </c>
    </row>
    <row r="188" spans="1:2">
      <c r="A188" s="39" t="s">
        <v>652</v>
      </c>
      <c r="B188" s="38">
        <v>1021.4899</v>
      </c>
    </row>
    <row r="189" spans="1:2">
      <c r="A189" s="39" t="s">
        <v>653</v>
      </c>
      <c r="B189" s="38">
        <v>22.542400000000001</v>
      </c>
    </row>
    <row r="190" spans="1:2">
      <c r="A190" s="39" t="s">
        <v>654</v>
      </c>
      <c r="B190" s="38">
        <v>110.8404</v>
      </c>
    </row>
    <row r="191" spans="1:2">
      <c r="A191" s="39" t="s">
        <v>655</v>
      </c>
      <c r="B191" s="38">
        <v>25.52</v>
      </c>
    </row>
    <row r="192" spans="1:2">
      <c r="A192" s="39" t="s">
        <v>656</v>
      </c>
      <c r="B192" s="38">
        <v>15.085900000000001</v>
      </c>
    </row>
    <row r="193" spans="1:2">
      <c r="A193" s="39" t="s">
        <v>657</v>
      </c>
      <c r="B193" s="38">
        <v>48.444899999999997</v>
      </c>
    </row>
    <row r="194" spans="1:2">
      <c r="A194" s="39" t="s">
        <v>658</v>
      </c>
      <c r="B194" s="38">
        <v>14.646699999999999</v>
      </c>
    </row>
    <row r="195" spans="1:2">
      <c r="A195" s="39" t="s">
        <v>659</v>
      </c>
      <c r="B195" s="38">
        <v>52.387099999999997</v>
      </c>
    </row>
    <row r="196" spans="1:2">
      <c r="A196" s="39" t="s">
        <v>660</v>
      </c>
      <c r="B196" s="38">
        <v>12.253</v>
      </c>
    </row>
    <row r="197" spans="1:2">
      <c r="A197" s="39" t="s">
        <v>661</v>
      </c>
      <c r="B197" s="38">
        <v>47.880699999999997</v>
      </c>
    </row>
    <row r="198" spans="1:2">
      <c r="A198" s="39" t="s">
        <v>662</v>
      </c>
      <c r="B198" s="38">
        <v>16.353300000000001</v>
      </c>
    </row>
    <row r="199" spans="1:2">
      <c r="A199" s="39" t="s">
        <v>663</v>
      </c>
      <c r="B199" s="38">
        <v>0</v>
      </c>
    </row>
    <row r="200" spans="1:2">
      <c r="A200" s="39" t="s">
        <v>664</v>
      </c>
      <c r="B200" s="38">
        <v>0</v>
      </c>
    </row>
    <row r="201" spans="1:2">
      <c r="A201" s="39" t="s">
        <v>665</v>
      </c>
      <c r="B201" s="38">
        <v>0</v>
      </c>
    </row>
    <row r="202" spans="1:2">
      <c r="A202" s="39" t="s">
        <v>666</v>
      </c>
      <c r="B202" s="38">
        <v>54.118000000000002</v>
      </c>
    </row>
    <row r="203" spans="1:2">
      <c r="A203" s="39" t="s">
        <v>667</v>
      </c>
      <c r="B203" s="38">
        <v>12.4787</v>
      </c>
    </row>
    <row r="204" spans="1:2">
      <c r="A204" s="39" t="s">
        <v>668</v>
      </c>
      <c r="B204" s="38">
        <v>12.144600000000001</v>
      </c>
    </row>
    <row r="205" spans="1:2">
      <c r="A205" s="39" t="s">
        <v>669</v>
      </c>
      <c r="B205" s="38">
        <v>14.0397</v>
      </c>
    </row>
    <row r="206" spans="1:2">
      <c r="A206" s="39" t="s">
        <v>670</v>
      </c>
      <c r="B206" s="38">
        <v>10.7271</v>
      </c>
    </row>
    <row r="207" spans="1:2">
      <c r="A207" s="39" t="s">
        <v>671</v>
      </c>
      <c r="B207" s="38">
        <v>119.93170000000001</v>
      </c>
    </row>
    <row r="208" spans="1:2">
      <c r="A208" s="39" t="s">
        <v>672</v>
      </c>
      <c r="B208" s="38">
        <v>14.6989</v>
      </c>
    </row>
    <row r="209" spans="1:2">
      <c r="A209" s="39" t="s">
        <v>673</v>
      </c>
      <c r="B209" s="38">
        <v>79.741900000000001</v>
      </c>
    </row>
    <row r="210" spans="1:2">
      <c r="A210" s="39" t="s">
        <v>674</v>
      </c>
      <c r="B210" s="38">
        <v>32.697800000000001</v>
      </c>
    </row>
    <row r="211" spans="1:2">
      <c r="A211" s="39" t="s">
        <v>675</v>
      </c>
      <c r="B211" s="38">
        <v>12.111800000000001</v>
      </c>
    </row>
    <row r="212" spans="1:2">
      <c r="A212" s="39" t="s">
        <v>676</v>
      </c>
      <c r="B212" s="38">
        <v>10.0953</v>
      </c>
    </row>
    <row r="213" spans="1:2">
      <c r="A213" s="39" t="s">
        <v>677</v>
      </c>
      <c r="B213" s="38">
        <v>11.585599999999999</v>
      </c>
    </row>
    <row r="214" spans="1:2">
      <c r="A214" s="39" t="s">
        <v>678</v>
      </c>
      <c r="B214" s="38">
        <v>10.933400000000001</v>
      </c>
    </row>
    <row r="215" spans="1:2">
      <c r="A215" s="39" t="s">
        <v>679</v>
      </c>
      <c r="B215" s="38">
        <v>10.5463</v>
      </c>
    </row>
    <row r="216" spans="1:2">
      <c r="A216" s="39" t="s">
        <v>680</v>
      </c>
      <c r="B216" s="38">
        <v>19.667100000000001</v>
      </c>
    </row>
    <row r="217" spans="1:2">
      <c r="A217" s="39" t="s">
        <v>681</v>
      </c>
      <c r="B217" s="38">
        <v>160.2474</v>
      </c>
    </row>
    <row r="218" spans="1:2">
      <c r="A218" s="39" t="s">
        <v>682</v>
      </c>
      <c r="B218" s="38">
        <v>12.9755</v>
      </c>
    </row>
    <row r="219" spans="1:2">
      <c r="A219" s="39" t="s">
        <v>683</v>
      </c>
      <c r="B219" s="38">
        <v>41.901600000000002</v>
      </c>
    </row>
    <row r="220" spans="1:2">
      <c r="A220" s="39" t="s">
        <v>684</v>
      </c>
      <c r="B220" s="38">
        <v>25.3889</v>
      </c>
    </row>
    <row r="221" spans="1:2">
      <c r="A221" s="39" t="s">
        <v>685</v>
      </c>
      <c r="B221" s="38">
        <v>3669.4666000000002</v>
      </c>
    </row>
    <row r="222" spans="1:2">
      <c r="A222" s="39" t="s">
        <v>686</v>
      </c>
      <c r="B222" s="38">
        <v>31.478300000000001</v>
      </c>
    </row>
    <row r="223" spans="1:2">
      <c r="A223" s="39" t="s">
        <v>687</v>
      </c>
      <c r="B223" s="38">
        <v>93.592500000000001</v>
      </c>
    </row>
    <row r="224" spans="1:2">
      <c r="A224" s="39" t="s">
        <v>688</v>
      </c>
      <c r="B224" s="38">
        <v>69.485200000000006</v>
      </c>
    </row>
    <row r="225" spans="1:2">
      <c r="A225" s="39" t="s">
        <v>689</v>
      </c>
      <c r="B225" s="38">
        <v>23.666</v>
      </c>
    </row>
    <row r="226" spans="1:2">
      <c r="A226" s="39" t="s">
        <v>690</v>
      </c>
      <c r="B226" s="38">
        <v>149.40360000000001</v>
      </c>
    </row>
    <row r="227" spans="1:2">
      <c r="A227" s="39" t="s">
        <v>691</v>
      </c>
      <c r="B227" s="38">
        <v>34.840800000000002</v>
      </c>
    </row>
    <row r="228" spans="1:2">
      <c r="A228" s="39" t="s">
        <v>692</v>
      </c>
      <c r="B228" s="38">
        <v>108.5154</v>
      </c>
    </row>
    <row r="229" spans="1:2">
      <c r="A229" s="39" t="s">
        <v>693</v>
      </c>
      <c r="B229" s="38">
        <v>34.363399999999999</v>
      </c>
    </row>
    <row r="230" spans="1:2">
      <c r="A230" s="39" t="s">
        <v>694</v>
      </c>
      <c r="B230" s="38">
        <v>59.846499999999999</v>
      </c>
    </row>
    <row r="231" spans="1:2">
      <c r="A231" s="39" t="s">
        <v>695</v>
      </c>
      <c r="B231" s="38">
        <v>93.139899999999997</v>
      </c>
    </row>
    <row r="232" spans="1:2">
      <c r="A232" s="39" t="s">
        <v>696</v>
      </c>
      <c r="B232" s="38">
        <v>122.3845</v>
      </c>
    </row>
    <row r="233" spans="1:2">
      <c r="A233" s="39" t="s">
        <v>697</v>
      </c>
      <c r="B233" s="38">
        <v>21.984400000000001</v>
      </c>
    </row>
    <row r="234" spans="1:2">
      <c r="A234" s="39" t="s">
        <v>698</v>
      </c>
      <c r="B234" s="38">
        <v>24.9373</v>
      </c>
    </row>
    <row r="235" spans="1:2">
      <c r="A235" s="39" t="s">
        <v>699</v>
      </c>
      <c r="B235" s="38">
        <v>161.3973</v>
      </c>
    </row>
    <row r="236" spans="1:2">
      <c r="A236" s="39" t="s">
        <v>700</v>
      </c>
      <c r="B236" s="38">
        <v>30.956900000000001</v>
      </c>
    </row>
    <row r="237" spans="1:2">
      <c r="A237" s="39" t="s">
        <v>701</v>
      </c>
      <c r="B237" s="38">
        <v>15.56</v>
      </c>
    </row>
    <row r="238" spans="1:2">
      <c r="A238" s="39" t="s">
        <v>702</v>
      </c>
      <c r="B238" s="38">
        <v>35.58</v>
      </c>
    </row>
    <row r="239" spans="1:2">
      <c r="A239" s="39" t="s">
        <v>6144</v>
      </c>
      <c r="B239" s="38">
        <v>4456.3220000000001</v>
      </c>
    </row>
    <row r="240" spans="1:2">
      <c r="A240" s="39" t="s">
        <v>6145</v>
      </c>
      <c r="B240" s="38">
        <v>2404.6046999999999</v>
      </c>
    </row>
    <row r="241" spans="1:2">
      <c r="A241" s="39" t="s">
        <v>6146</v>
      </c>
      <c r="B241" s="38">
        <v>1989.0508</v>
      </c>
    </row>
    <row r="242" spans="1:2">
      <c r="A242" s="39" t="s">
        <v>703</v>
      </c>
      <c r="B242" s="38">
        <v>97.903000000000006</v>
      </c>
    </row>
    <row r="243" spans="1:2">
      <c r="A243" s="39" t="s">
        <v>704</v>
      </c>
      <c r="B243" s="38">
        <v>177.58029999999999</v>
      </c>
    </row>
    <row r="244" spans="1:2">
      <c r="A244" s="39" t="s">
        <v>705</v>
      </c>
      <c r="B244" s="38">
        <v>52.0351</v>
      </c>
    </row>
    <row r="245" spans="1:2">
      <c r="A245" s="39" t="s">
        <v>706</v>
      </c>
      <c r="B245" s="38">
        <v>14.7415</v>
      </c>
    </row>
    <row r="246" spans="1:2">
      <c r="A246" s="39" t="s">
        <v>707</v>
      </c>
      <c r="B246" s="38">
        <v>10.9259</v>
      </c>
    </row>
    <row r="247" spans="1:2">
      <c r="A247" s="39" t="s">
        <v>708</v>
      </c>
      <c r="B247" s="38">
        <v>23.936800000000002</v>
      </c>
    </row>
    <row r="248" spans="1:2">
      <c r="A248" s="39" t="s">
        <v>709</v>
      </c>
      <c r="B248" s="38">
        <v>10.111000000000001</v>
      </c>
    </row>
    <row r="249" spans="1:2">
      <c r="A249" s="39" t="s">
        <v>710</v>
      </c>
      <c r="B249" s="38">
        <v>11.1503</v>
      </c>
    </row>
    <row r="250" spans="1:2">
      <c r="A250" s="39" t="s">
        <v>711</v>
      </c>
      <c r="B250" s="38">
        <v>26.552800000000001</v>
      </c>
    </row>
    <row r="251" spans="1:2">
      <c r="A251" s="39" t="s">
        <v>712</v>
      </c>
      <c r="B251" s="38">
        <v>11.717599999999999</v>
      </c>
    </row>
    <row r="252" spans="1:2">
      <c r="A252" s="39" t="s">
        <v>713</v>
      </c>
      <c r="B252" s="38">
        <v>14.5634</v>
      </c>
    </row>
    <row r="253" spans="1:2">
      <c r="A253" s="39" t="s">
        <v>714</v>
      </c>
      <c r="B253" s="38">
        <v>13.7707</v>
      </c>
    </row>
    <row r="254" spans="1:2">
      <c r="A254" s="39" t="s">
        <v>715</v>
      </c>
      <c r="B254" s="38">
        <v>13.433400000000001</v>
      </c>
    </row>
    <row r="255" spans="1:2">
      <c r="A255" s="39" t="s">
        <v>716</v>
      </c>
      <c r="B255" s="38">
        <v>24.004300000000001</v>
      </c>
    </row>
    <row r="256" spans="1:2">
      <c r="A256" s="39" t="s">
        <v>717</v>
      </c>
      <c r="B256" s="38">
        <v>10.541700000000001</v>
      </c>
    </row>
    <row r="257" spans="1:2">
      <c r="A257" s="39" t="s">
        <v>718</v>
      </c>
      <c r="B257" s="38">
        <v>0</v>
      </c>
    </row>
    <row r="258" spans="1:2">
      <c r="A258" s="39" t="s">
        <v>719</v>
      </c>
      <c r="B258" s="38">
        <v>0</v>
      </c>
    </row>
    <row r="259" spans="1:2">
      <c r="A259" s="39" t="s">
        <v>720</v>
      </c>
      <c r="B259" s="38">
        <v>11.024800000000001</v>
      </c>
    </row>
    <row r="260" spans="1:2">
      <c r="A260" s="39" t="s">
        <v>721</v>
      </c>
      <c r="B260" s="38">
        <v>24.133199999999999</v>
      </c>
    </row>
    <row r="261" spans="1:2">
      <c r="A261" s="39" t="s">
        <v>722</v>
      </c>
      <c r="B261" s="38">
        <v>95.423000000000002</v>
      </c>
    </row>
    <row r="262" spans="1:2">
      <c r="A262" s="39" t="s">
        <v>723</v>
      </c>
      <c r="B262" s="38">
        <v>78.938100000000006</v>
      </c>
    </row>
    <row r="263" spans="1:2">
      <c r="A263" s="39" t="s">
        <v>724</v>
      </c>
      <c r="B263" s="38">
        <v>34.803199999999997</v>
      </c>
    </row>
    <row r="264" spans="1:2">
      <c r="A264" s="39" t="s">
        <v>725</v>
      </c>
      <c r="B264" s="38">
        <v>78.938100000000006</v>
      </c>
    </row>
    <row r="265" spans="1:2">
      <c r="A265" s="39" t="s">
        <v>726</v>
      </c>
      <c r="B265" s="38">
        <v>78.938100000000006</v>
      </c>
    </row>
    <row r="266" spans="1:2">
      <c r="A266" s="39" t="s">
        <v>727</v>
      </c>
      <c r="B266" s="38">
        <v>11.8431</v>
      </c>
    </row>
    <row r="267" spans="1:2">
      <c r="A267" s="39" t="s">
        <v>728</v>
      </c>
      <c r="B267" s="38">
        <v>10.440300000000001</v>
      </c>
    </row>
    <row r="268" spans="1:2">
      <c r="A268" s="39" t="s">
        <v>729</v>
      </c>
      <c r="B268" s="38">
        <v>64.966200000000001</v>
      </c>
    </row>
    <row r="269" spans="1:2">
      <c r="A269" s="39" t="s">
        <v>730</v>
      </c>
      <c r="B269" s="38">
        <v>84.059299999999993</v>
      </c>
    </row>
    <row r="270" spans="1:2">
      <c r="A270" s="39" t="s">
        <v>731</v>
      </c>
      <c r="B270" s="38">
        <v>11.1297</v>
      </c>
    </row>
    <row r="271" spans="1:2">
      <c r="A271" s="39" t="s">
        <v>732</v>
      </c>
      <c r="B271" s="38">
        <v>22.715</v>
      </c>
    </row>
    <row r="272" spans="1:2">
      <c r="A272" s="39" t="s">
        <v>733</v>
      </c>
      <c r="B272" s="38">
        <v>13.719099999999999</v>
      </c>
    </row>
    <row r="273" spans="1:2">
      <c r="A273" s="39" t="s">
        <v>734</v>
      </c>
      <c r="B273" s="38">
        <v>23.675799999999999</v>
      </c>
    </row>
    <row r="274" spans="1:2">
      <c r="A274" s="39" t="s">
        <v>735</v>
      </c>
      <c r="B274" s="38">
        <v>21.035799999999998</v>
      </c>
    </row>
    <row r="275" spans="1:2">
      <c r="A275" s="39" t="s">
        <v>736</v>
      </c>
      <c r="B275" s="38">
        <v>81.171499999999995</v>
      </c>
    </row>
    <row r="276" spans="1:2">
      <c r="A276" s="39" t="s">
        <v>737</v>
      </c>
      <c r="B276" s="38">
        <v>63.974499999999999</v>
      </c>
    </row>
    <row r="277" spans="1:2">
      <c r="A277" s="39" t="s">
        <v>738</v>
      </c>
      <c r="B277" s="38">
        <v>32.567999999999998</v>
      </c>
    </row>
    <row r="278" spans="1:2">
      <c r="A278" s="39" t="s">
        <v>739</v>
      </c>
      <c r="B278" s="38">
        <v>1002.9403</v>
      </c>
    </row>
    <row r="279" spans="1:2">
      <c r="A279" s="39" t="s">
        <v>740</v>
      </c>
      <c r="B279" s="38">
        <v>2893.5255000000002</v>
      </c>
    </row>
    <row r="280" spans="1:2">
      <c r="A280" s="39" t="s">
        <v>741</v>
      </c>
      <c r="B280" s="38">
        <v>3046.6062000000002</v>
      </c>
    </row>
    <row r="281" spans="1:2">
      <c r="A281" s="39" t="s">
        <v>742</v>
      </c>
      <c r="B281" s="38">
        <v>1011.079</v>
      </c>
    </row>
    <row r="282" spans="1:2">
      <c r="A282" s="39" t="s">
        <v>743</v>
      </c>
      <c r="B282" s="38">
        <v>1222.81</v>
      </c>
    </row>
    <row r="283" spans="1:2">
      <c r="A283" s="39" t="s">
        <v>744</v>
      </c>
      <c r="B283" s="38">
        <v>1000.2032</v>
      </c>
    </row>
    <row r="284" spans="1:2">
      <c r="A284" s="39" t="s">
        <v>745</v>
      </c>
      <c r="B284" s="38">
        <v>3367.2293</v>
      </c>
    </row>
    <row r="285" spans="1:2">
      <c r="A285" s="39" t="s">
        <v>746</v>
      </c>
      <c r="B285" s="38">
        <v>3778.3389999999999</v>
      </c>
    </row>
    <row r="286" spans="1:2">
      <c r="A286" s="39" t="s">
        <v>747</v>
      </c>
      <c r="B286" s="38">
        <v>1034.8059000000001</v>
      </c>
    </row>
    <row r="287" spans="1:2">
      <c r="A287" s="39" t="s">
        <v>748</v>
      </c>
      <c r="B287" s="38">
        <v>1524.28</v>
      </c>
    </row>
    <row r="288" spans="1:2">
      <c r="A288" s="39" t="s">
        <v>749</v>
      </c>
      <c r="B288" s="38">
        <v>1331.2853</v>
      </c>
    </row>
    <row r="289" spans="1:2">
      <c r="A289" s="39" t="s">
        <v>750</v>
      </c>
      <c r="B289" s="38">
        <v>1225.3858</v>
      </c>
    </row>
    <row r="290" spans="1:2">
      <c r="A290" s="39" t="s">
        <v>751</v>
      </c>
      <c r="B290" s="38">
        <v>2595.6480000000001</v>
      </c>
    </row>
    <row r="291" spans="1:2">
      <c r="A291" s="39" t="s">
        <v>752</v>
      </c>
      <c r="B291" s="38">
        <v>1092.3832</v>
      </c>
    </row>
    <row r="292" spans="1:2">
      <c r="A292" s="39" t="s">
        <v>753</v>
      </c>
      <c r="B292" s="38">
        <v>1114.1500000000001</v>
      </c>
    </row>
    <row r="293" spans="1:2">
      <c r="A293" s="39" t="s">
        <v>754</v>
      </c>
      <c r="B293" s="38">
        <v>4046.5509000000002</v>
      </c>
    </row>
    <row r="294" spans="1:2">
      <c r="A294" s="39" t="s">
        <v>755</v>
      </c>
      <c r="B294" s="38">
        <v>1528.74</v>
      </c>
    </row>
    <row r="295" spans="1:2">
      <c r="A295" s="39" t="s">
        <v>756</v>
      </c>
      <c r="B295" s="38">
        <v>1531.3891000000001</v>
      </c>
    </row>
    <row r="296" spans="1:2">
      <c r="A296" s="39" t="s">
        <v>757</v>
      </c>
      <c r="B296" s="38">
        <v>1590.0569</v>
      </c>
    </row>
    <row r="297" spans="1:2">
      <c r="A297" s="39" t="s">
        <v>758</v>
      </c>
      <c r="B297" s="38">
        <v>35.078600000000002</v>
      </c>
    </row>
    <row r="298" spans="1:2">
      <c r="A298" s="39" t="s">
        <v>759</v>
      </c>
      <c r="B298" s="38">
        <v>11.1715</v>
      </c>
    </row>
    <row r="299" spans="1:2">
      <c r="A299" s="39" t="s">
        <v>760</v>
      </c>
      <c r="B299" s="38">
        <v>11.547700000000001</v>
      </c>
    </row>
    <row r="300" spans="1:2">
      <c r="A300" s="39" t="s">
        <v>761</v>
      </c>
      <c r="B300" s="38">
        <v>25.052900000000001</v>
      </c>
    </row>
    <row r="301" spans="1:2">
      <c r="A301" s="39" t="s">
        <v>762</v>
      </c>
      <c r="B301" s="38">
        <v>17.825800000000001</v>
      </c>
    </row>
    <row r="302" spans="1:2">
      <c r="A302" s="39" t="s">
        <v>763</v>
      </c>
      <c r="B302" s="38">
        <v>59.851300000000002</v>
      </c>
    </row>
    <row r="303" spans="1:2">
      <c r="A303" s="39" t="s">
        <v>764</v>
      </c>
      <c r="B303" s="38">
        <v>3273.3719000000001</v>
      </c>
    </row>
    <row r="304" spans="1:2">
      <c r="A304" s="39" t="s">
        <v>765</v>
      </c>
      <c r="B304" s="38">
        <v>10</v>
      </c>
    </row>
    <row r="305" spans="1:2">
      <c r="A305" s="39" t="s">
        <v>766</v>
      </c>
      <c r="B305" s="38">
        <v>3335.3098</v>
      </c>
    </row>
    <row r="306" spans="1:2">
      <c r="A306" s="39" t="s">
        <v>767</v>
      </c>
      <c r="B306" s="38">
        <v>1031.3865000000001</v>
      </c>
    </row>
    <row r="307" spans="1:2">
      <c r="A307" s="39" t="s">
        <v>768</v>
      </c>
      <c r="B307" s="38">
        <v>1019.82</v>
      </c>
    </row>
    <row r="308" spans="1:2">
      <c r="A308" s="39" t="s">
        <v>769</v>
      </c>
      <c r="B308" s="38">
        <v>1027.8839</v>
      </c>
    </row>
    <row r="309" spans="1:2">
      <c r="A309" s="39" t="s">
        <v>770</v>
      </c>
      <c r="B309" s="38">
        <v>1225.98</v>
      </c>
    </row>
    <row r="310" spans="1:2">
      <c r="A310" s="39" t="s">
        <v>771</v>
      </c>
      <c r="B310" s="38">
        <v>10</v>
      </c>
    </row>
    <row r="311" spans="1:2">
      <c r="A311" s="39" t="s">
        <v>772</v>
      </c>
      <c r="B311" s="38">
        <v>10</v>
      </c>
    </row>
    <row r="312" spans="1:2">
      <c r="A312" s="39" t="s">
        <v>773</v>
      </c>
      <c r="B312" s="38">
        <v>1000.8893</v>
      </c>
    </row>
    <row r="313" spans="1:2">
      <c r="A313" s="39" t="s">
        <v>774</v>
      </c>
      <c r="B313" s="38">
        <v>1007.4941</v>
      </c>
    </row>
    <row r="314" spans="1:2">
      <c r="A314" s="39" t="s">
        <v>775</v>
      </c>
      <c r="B314" s="38">
        <v>1026.943</v>
      </c>
    </row>
    <row r="315" spans="1:2">
      <c r="A315" s="39" t="s">
        <v>776</v>
      </c>
      <c r="B315" s="38">
        <v>1616.1637000000001</v>
      </c>
    </row>
    <row r="316" spans="1:2">
      <c r="A316" s="39" t="s">
        <v>777</v>
      </c>
      <c r="B316" s="38">
        <v>43.768099999999997</v>
      </c>
    </row>
    <row r="317" spans="1:2">
      <c r="A317" s="39" t="s">
        <v>778</v>
      </c>
      <c r="B317" s="38">
        <v>108.196</v>
      </c>
    </row>
    <row r="318" spans="1:2">
      <c r="A318" s="39" t="s">
        <v>779</v>
      </c>
      <c r="B318" s="38">
        <v>21.07</v>
      </c>
    </row>
    <row r="319" spans="1:2">
      <c r="A319" s="39" t="s">
        <v>780</v>
      </c>
      <c r="B319" s="38">
        <v>13.145099999999999</v>
      </c>
    </row>
    <row r="320" spans="1:2">
      <c r="A320" s="39" t="s">
        <v>781</v>
      </c>
      <c r="B320" s="38">
        <v>12.8071</v>
      </c>
    </row>
    <row r="321" spans="1:2">
      <c r="A321" s="39" t="s">
        <v>782</v>
      </c>
      <c r="B321" s="38">
        <v>14.9975</v>
      </c>
    </row>
    <row r="322" spans="1:2">
      <c r="A322" s="39" t="s">
        <v>783</v>
      </c>
      <c r="B322" s="38">
        <v>38.903799999999997</v>
      </c>
    </row>
    <row r="323" spans="1:2">
      <c r="A323" s="39" t="s">
        <v>784</v>
      </c>
      <c r="B323" s="38">
        <v>12.4213</v>
      </c>
    </row>
    <row r="324" spans="1:2">
      <c r="A324" s="39" t="s">
        <v>785</v>
      </c>
      <c r="B324" s="38">
        <v>10.018800000000001</v>
      </c>
    </row>
    <row r="325" spans="1:2">
      <c r="A325" s="39" t="s">
        <v>786</v>
      </c>
      <c r="B325" s="38">
        <v>52.051600000000001</v>
      </c>
    </row>
    <row r="326" spans="1:2">
      <c r="A326" s="39" t="s">
        <v>787</v>
      </c>
      <c r="B326" s="38">
        <v>14.282400000000001</v>
      </c>
    </row>
    <row r="327" spans="1:2">
      <c r="A327" s="39" t="s">
        <v>788</v>
      </c>
      <c r="B327" s="38">
        <v>13.8047</v>
      </c>
    </row>
    <row r="328" spans="1:2">
      <c r="A328" s="39" t="s">
        <v>789</v>
      </c>
      <c r="B328" s="38">
        <v>0</v>
      </c>
    </row>
    <row r="329" spans="1:2">
      <c r="A329" s="39" t="s">
        <v>790</v>
      </c>
      <c r="B329" s="38">
        <v>46.974800000000002</v>
      </c>
    </row>
    <row r="330" spans="1:2">
      <c r="A330" s="39" t="s">
        <v>791</v>
      </c>
      <c r="B330" s="38">
        <v>12.6671</v>
      </c>
    </row>
    <row r="331" spans="1:2">
      <c r="A331" s="39" t="s">
        <v>792</v>
      </c>
      <c r="B331" s="38">
        <v>13.865500000000001</v>
      </c>
    </row>
    <row r="332" spans="1:2">
      <c r="A332" s="39" t="s">
        <v>793</v>
      </c>
      <c r="B332" s="38">
        <v>13.2562</v>
      </c>
    </row>
    <row r="333" spans="1:2">
      <c r="A333" s="39" t="s">
        <v>794</v>
      </c>
      <c r="B333" s="38">
        <v>12.104100000000001</v>
      </c>
    </row>
    <row r="334" spans="1:2">
      <c r="A334" s="39" t="s">
        <v>795</v>
      </c>
      <c r="B334" s="38">
        <v>13.4328</v>
      </c>
    </row>
    <row r="335" spans="1:2">
      <c r="A335" s="39" t="s">
        <v>796</v>
      </c>
      <c r="B335" s="38">
        <v>29.260200000000001</v>
      </c>
    </row>
    <row r="336" spans="1:2">
      <c r="A336" s="39" t="s">
        <v>797</v>
      </c>
      <c r="B336" s="38">
        <v>36.83</v>
      </c>
    </row>
    <row r="337" spans="1:2">
      <c r="A337" s="39" t="s">
        <v>798</v>
      </c>
      <c r="B337" s="38">
        <v>131.15</v>
      </c>
    </row>
    <row r="338" spans="1:2">
      <c r="A338" s="39" t="s">
        <v>799</v>
      </c>
      <c r="B338" s="38">
        <v>38.038800000000002</v>
      </c>
    </row>
    <row r="339" spans="1:2">
      <c r="A339" s="39" t="s">
        <v>800</v>
      </c>
      <c r="B339" s="38">
        <v>46.225000000000001</v>
      </c>
    </row>
    <row r="340" spans="1:2">
      <c r="A340" s="39" t="s">
        <v>801</v>
      </c>
      <c r="B340" s="38">
        <v>12.7005</v>
      </c>
    </row>
    <row r="341" spans="1:2">
      <c r="A341" s="39" t="s">
        <v>802</v>
      </c>
      <c r="B341" s="38">
        <v>42.914000000000001</v>
      </c>
    </row>
    <row r="342" spans="1:2">
      <c r="A342" s="39" t="s">
        <v>803</v>
      </c>
      <c r="B342" s="38">
        <v>319.28100000000001</v>
      </c>
    </row>
    <row r="343" spans="1:2">
      <c r="A343" s="39" t="s">
        <v>804</v>
      </c>
      <c r="B343" s="38">
        <v>14.0578</v>
      </c>
    </row>
    <row r="344" spans="1:2">
      <c r="A344" s="39" t="s">
        <v>805</v>
      </c>
      <c r="B344" s="38">
        <v>38.638800000000003</v>
      </c>
    </row>
    <row r="345" spans="1:2">
      <c r="A345" s="39" t="s">
        <v>806</v>
      </c>
      <c r="B345" s="38">
        <v>35.888300000000001</v>
      </c>
    </row>
    <row r="346" spans="1:2">
      <c r="A346" s="39" t="s">
        <v>807</v>
      </c>
      <c r="B346" s="38">
        <v>13.024100000000001</v>
      </c>
    </row>
    <row r="347" spans="1:2">
      <c r="A347" s="39" t="s">
        <v>808</v>
      </c>
      <c r="B347" s="38">
        <v>50.854399999999998</v>
      </c>
    </row>
    <row r="348" spans="1:2">
      <c r="A348" s="39" t="s">
        <v>809</v>
      </c>
      <c r="B348" s="38">
        <v>10.012700000000001</v>
      </c>
    </row>
    <row r="349" spans="1:2">
      <c r="A349" s="39" t="s">
        <v>810</v>
      </c>
      <c r="B349" s="38">
        <v>25.097300000000001</v>
      </c>
    </row>
    <row r="350" spans="1:2">
      <c r="A350" s="39" t="s">
        <v>811</v>
      </c>
      <c r="B350" s="38">
        <v>14.8902</v>
      </c>
    </row>
    <row r="351" spans="1:2">
      <c r="A351" s="39" t="s">
        <v>812</v>
      </c>
      <c r="B351" s="38">
        <v>12.390499999999999</v>
      </c>
    </row>
    <row r="352" spans="1:2">
      <c r="A352" s="39" t="s">
        <v>813</v>
      </c>
      <c r="B352" s="38">
        <v>51.291499999999999</v>
      </c>
    </row>
    <row r="353" spans="1:2">
      <c r="A353" s="39" t="s">
        <v>814</v>
      </c>
      <c r="B353" s="38">
        <v>18.154599999999999</v>
      </c>
    </row>
    <row r="354" spans="1:2">
      <c r="A354" s="39" t="s">
        <v>815</v>
      </c>
      <c r="B354" s="38">
        <v>18.394300000000001</v>
      </c>
    </row>
    <row r="355" spans="1:2">
      <c r="A355" s="39" t="s">
        <v>816</v>
      </c>
      <c r="B355" s="38">
        <v>123.3015</v>
      </c>
    </row>
    <row r="356" spans="1:2">
      <c r="A356" s="39" t="s">
        <v>817</v>
      </c>
      <c r="B356" s="38">
        <v>32.118499999999997</v>
      </c>
    </row>
    <row r="357" spans="1:2">
      <c r="A357" s="39" t="s">
        <v>818</v>
      </c>
      <c r="B357" s="38">
        <v>35.0869</v>
      </c>
    </row>
    <row r="358" spans="1:2">
      <c r="A358" s="39" t="s">
        <v>819</v>
      </c>
      <c r="B358" s="38">
        <v>10.430199999999999</v>
      </c>
    </row>
    <row r="359" spans="1:2">
      <c r="A359" s="39" t="s">
        <v>820</v>
      </c>
      <c r="B359" s="38">
        <v>11.4285</v>
      </c>
    </row>
    <row r="360" spans="1:2">
      <c r="A360" s="39" t="s">
        <v>821</v>
      </c>
      <c r="B360" s="38">
        <v>28.1615</v>
      </c>
    </row>
    <row r="361" spans="1:2">
      <c r="A361" s="39" t="s">
        <v>822</v>
      </c>
      <c r="B361" s="38">
        <v>35.278500000000001</v>
      </c>
    </row>
    <row r="362" spans="1:2">
      <c r="A362" s="39" t="s">
        <v>823</v>
      </c>
      <c r="B362" s="38">
        <v>11.2712</v>
      </c>
    </row>
    <row r="363" spans="1:2">
      <c r="A363" s="39" t="s">
        <v>824</v>
      </c>
      <c r="B363" s="38">
        <v>27.980799999999999</v>
      </c>
    </row>
    <row r="364" spans="1:2">
      <c r="A364" s="39" t="s">
        <v>825</v>
      </c>
      <c r="B364" s="38">
        <v>68.422600000000003</v>
      </c>
    </row>
    <row r="365" spans="1:2">
      <c r="A365" s="39" t="s">
        <v>826</v>
      </c>
      <c r="B365" s="38">
        <v>1440.6220000000001</v>
      </c>
    </row>
    <row r="366" spans="1:2">
      <c r="A366" s="39" t="s">
        <v>827</v>
      </c>
      <c r="B366" s="38">
        <v>2670.0288</v>
      </c>
    </row>
    <row r="367" spans="1:2">
      <c r="A367" s="39" t="s">
        <v>828</v>
      </c>
      <c r="B367" s="38">
        <v>12.2361</v>
      </c>
    </row>
    <row r="368" spans="1:2">
      <c r="A368" s="39" t="s">
        <v>829</v>
      </c>
      <c r="B368" s="38">
        <v>34.482900000000001</v>
      </c>
    </row>
    <row r="369" spans="1:2">
      <c r="A369" s="39" t="s">
        <v>830</v>
      </c>
      <c r="B369" s="38">
        <v>14.1547</v>
      </c>
    </row>
    <row r="370" spans="1:2">
      <c r="A370" s="39" t="s">
        <v>831</v>
      </c>
      <c r="B370" s="38">
        <v>125.69</v>
      </c>
    </row>
    <row r="371" spans="1:2">
      <c r="A371" s="39" t="s">
        <v>832</v>
      </c>
      <c r="B371" s="38">
        <v>23.478400000000001</v>
      </c>
    </row>
    <row r="372" spans="1:2">
      <c r="A372" s="39" t="s">
        <v>833</v>
      </c>
      <c r="B372" s="38">
        <v>241.43049999999999</v>
      </c>
    </row>
    <row r="373" spans="1:2">
      <c r="A373" s="39" t="s">
        <v>834</v>
      </c>
      <c r="B373" s="38">
        <v>26.240300000000001</v>
      </c>
    </row>
    <row r="374" spans="1:2">
      <c r="A374" s="39" t="s">
        <v>835</v>
      </c>
      <c r="B374" s="38">
        <v>23.097899999999999</v>
      </c>
    </row>
    <row r="375" spans="1:2">
      <c r="A375" s="39" t="s">
        <v>836</v>
      </c>
      <c r="B375" s="38">
        <v>86.172399999999996</v>
      </c>
    </row>
    <row r="376" spans="1:2">
      <c r="A376" s="39" t="s">
        <v>837</v>
      </c>
      <c r="B376" s="38">
        <v>86.172399999999996</v>
      </c>
    </row>
    <row r="377" spans="1:2">
      <c r="A377" s="39" t="s">
        <v>838</v>
      </c>
      <c r="B377" s="38">
        <v>31.7653</v>
      </c>
    </row>
    <row r="378" spans="1:2">
      <c r="A378" s="39" t="s">
        <v>839</v>
      </c>
      <c r="B378" s="38">
        <v>12.3277</v>
      </c>
    </row>
    <row r="379" spans="1:2">
      <c r="A379" s="39" t="s">
        <v>840</v>
      </c>
      <c r="B379" s="38">
        <v>50.133899999999997</v>
      </c>
    </row>
    <row r="380" spans="1:2">
      <c r="A380" s="39" t="s">
        <v>841</v>
      </c>
      <c r="B380" s="38">
        <v>19.195699999999999</v>
      </c>
    </row>
    <row r="381" spans="1:2">
      <c r="A381" s="39" t="s">
        <v>842</v>
      </c>
      <c r="B381" s="38">
        <v>1098</v>
      </c>
    </row>
    <row r="382" spans="1:2">
      <c r="A382" s="39" t="s">
        <v>843</v>
      </c>
      <c r="B382" s="38">
        <v>3006.5783999999999</v>
      </c>
    </row>
    <row r="383" spans="1:2">
      <c r="A383" s="39" t="s">
        <v>844</v>
      </c>
      <c r="B383" s="38">
        <v>30.425599999999999</v>
      </c>
    </row>
    <row r="384" spans="1:2">
      <c r="A384" s="39" t="s">
        <v>845</v>
      </c>
      <c r="B384" s="38">
        <v>26.746099999999998</v>
      </c>
    </row>
    <row r="385" spans="1:2">
      <c r="A385" s="39" t="s">
        <v>846</v>
      </c>
      <c r="B385" s="38">
        <v>20.498200000000001</v>
      </c>
    </row>
    <row r="386" spans="1:2">
      <c r="A386" s="39" t="s">
        <v>847</v>
      </c>
      <c r="B386" s="38">
        <v>20.442699999999999</v>
      </c>
    </row>
    <row r="387" spans="1:2">
      <c r="A387" s="39" t="s">
        <v>848</v>
      </c>
      <c r="B387" s="38">
        <v>59.639000000000003</v>
      </c>
    </row>
    <row r="388" spans="1:2">
      <c r="A388" s="39" t="s">
        <v>849</v>
      </c>
      <c r="B388" s="38">
        <v>20.3901</v>
      </c>
    </row>
    <row r="389" spans="1:2">
      <c r="A389" s="39" t="s">
        <v>850</v>
      </c>
      <c r="B389" s="38">
        <v>55.2776</v>
      </c>
    </row>
    <row r="390" spans="1:2">
      <c r="A390" s="39" t="s">
        <v>851</v>
      </c>
      <c r="B390" s="38">
        <v>2781.9618999999998</v>
      </c>
    </row>
    <row r="391" spans="1:2">
      <c r="A391" s="39" t="s">
        <v>852</v>
      </c>
      <c r="B391" s="38">
        <v>72.33</v>
      </c>
    </row>
    <row r="392" spans="1:2">
      <c r="A392" s="39" t="s">
        <v>853</v>
      </c>
      <c r="B392" s="38">
        <v>254.4342</v>
      </c>
    </row>
    <row r="393" spans="1:2">
      <c r="A393" s="39" t="s">
        <v>854</v>
      </c>
      <c r="B393" s="38">
        <v>78.569999999999993</v>
      </c>
    </row>
    <row r="394" spans="1:2">
      <c r="A394" s="39" t="s">
        <v>855</v>
      </c>
      <c r="B394" s="38">
        <v>15.248699999999999</v>
      </c>
    </row>
    <row r="395" spans="1:2">
      <c r="A395" s="39" t="s">
        <v>856</v>
      </c>
      <c r="B395" s="38">
        <v>259.27999999999997</v>
      </c>
    </row>
    <row r="396" spans="1:2">
      <c r="A396" s="39" t="s">
        <v>857</v>
      </c>
      <c r="B396" s="38">
        <v>12.8788</v>
      </c>
    </row>
    <row r="397" spans="1:2">
      <c r="A397" s="39" t="s">
        <v>858</v>
      </c>
      <c r="B397" s="38">
        <v>13.024800000000001</v>
      </c>
    </row>
    <row r="398" spans="1:2">
      <c r="A398" s="39" t="s">
        <v>859</v>
      </c>
      <c r="B398" s="38">
        <v>36.513199999999998</v>
      </c>
    </row>
    <row r="399" spans="1:2">
      <c r="A399" s="39" t="s">
        <v>860</v>
      </c>
      <c r="B399" s="38">
        <v>3519.8150000000001</v>
      </c>
    </row>
    <row r="400" spans="1:2">
      <c r="A400" s="39" t="s">
        <v>861</v>
      </c>
      <c r="B400" s="38">
        <v>1228.7419</v>
      </c>
    </row>
    <row r="401" spans="1:2">
      <c r="A401" s="39" t="s">
        <v>862</v>
      </c>
      <c r="B401" s="38">
        <v>0</v>
      </c>
    </row>
    <row r="402" spans="1:2">
      <c r="A402" s="39" t="s">
        <v>863</v>
      </c>
      <c r="B402" s="38">
        <v>1272.9577999999999</v>
      </c>
    </row>
    <row r="403" spans="1:2">
      <c r="A403" s="39" t="s">
        <v>864</v>
      </c>
      <c r="B403" s="38">
        <v>1096.4278999999999</v>
      </c>
    </row>
    <row r="404" spans="1:2">
      <c r="A404" s="39" t="s">
        <v>865</v>
      </c>
      <c r="B404" s="38">
        <v>2887.6552000000001</v>
      </c>
    </row>
    <row r="405" spans="1:2">
      <c r="A405" s="39" t="s">
        <v>866</v>
      </c>
      <c r="B405" s="38">
        <v>1319.7058999999999</v>
      </c>
    </row>
    <row r="406" spans="1:2">
      <c r="A406" s="39" t="s">
        <v>867</v>
      </c>
      <c r="B406" s="38">
        <v>105.005</v>
      </c>
    </row>
    <row r="407" spans="1:2">
      <c r="A407" s="39" t="s">
        <v>868</v>
      </c>
      <c r="B407" s="38">
        <v>105.005</v>
      </c>
    </row>
    <row r="408" spans="1:2">
      <c r="A408" s="39" t="s">
        <v>869</v>
      </c>
      <c r="B408" s="38">
        <v>36.132199999999997</v>
      </c>
    </row>
    <row r="409" spans="1:2">
      <c r="A409" s="39" t="s">
        <v>870</v>
      </c>
      <c r="B409" s="38">
        <v>68.62</v>
      </c>
    </row>
    <row r="410" spans="1:2">
      <c r="A410" s="39" t="s">
        <v>871</v>
      </c>
      <c r="B410" s="38">
        <v>27.8</v>
      </c>
    </row>
    <row r="411" spans="1:2">
      <c r="A411" s="39" t="s">
        <v>872</v>
      </c>
      <c r="B411" s="38">
        <v>17.2255</v>
      </c>
    </row>
    <row r="412" spans="1:2">
      <c r="A412" s="39" t="s">
        <v>873</v>
      </c>
      <c r="B412" s="38">
        <v>278.48869999999999</v>
      </c>
    </row>
    <row r="413" spans="1:2">
      <c r="A413" s="39" t="s">
        <v>874</v>
      </c>
      <c r="B413" s="38">
        <v>432.61180000000002</v>
      </c>
    </row>
    <row r="414" spans="1:2">
      <c r="A414" s="39" t="s">
        <v>875</v>
      </c>
      <c r="B414" s="38">
        <v>32.150300000000001</v>
      </c>
    </row>
    <row r="415" spans="1:2">
      <c r="A415" s="39" t="s">
        <v>876</v>
      </c>
      <c r="B415" s="38">
        <v>10.189500000000001</v>
      </c>
    </row>
    <row r="416" spans="1:2">
      <c r="A416" s="39" t="s">
        <v>877</v>
      </c>
      <c r="B416" s="38">
        <v>28.788699999999999</v>
      </c>
    </row>
    <row r="417" spans="1:2">
      <c r="A417" s="39" t="s">
        <v>878</v>
      </c>
      <c r="B417" s="38">
        <v>11.8506</v>
      </c>
    </row>
    <row r="418" spans="1:2">
      <c r="A418" s="39" t="s">
        <v>879</v>
      </c>
      <c r="B418" s="38">
        <v>11.2903</v>
      </c>
    </row>
    <row r="419" spans="1:2">
      <c r="A419" s="39" t="s">
        <v>880</v>
      </c>
      <c r="B419" s="38">
        <v>12.8459</v>
      </c>
    </row>
    <row r="420" spans="1:2">
      <c r="A420" s="39" t="s">
        <v>881</v>
      </c>
      <c r="B420" s="38">
        <v>98.016900000000007</v>
      </c>
    </row>
    <row r="421" spans="1:2">
      <c r="A421" s="39" t="s">
        <v>882</v>
      </c>
      <c r="B421" s="38">
        <v>10.9092</v>
      </c>
    </row>
    <row r="422" spans="1:2">
      <c r="A422" s="39" t="s">
        <v>883</v>
      </c>
      <c r="B422" s="38">
        <v>317.73349999999999</v>
      </c>
    </row>
    <row r="423" spans="1:2">
      <c r="A423" s="39" t="s">
        <v>884</v>
      </c>
      <c r="B423" s="38">
        <v>328.36770000000001</v>
      </c>
    </row>
    <row r="424" spans="1:2">
      <c r="A424" s="39" t="s">
        <v>885</v>
      </c>
      <c r="B424" s="38">
        <v>11.3376</v>
      </c>
    </row>
    <row r="425" spans="1:2">
      <c r="A425" s="39" t="s">
        <v>886</v>
      </c>
      <c r="B425" s="38">
        <v>96.053100000000001</v>
      </c>
    </row>
    <row r="426" spans="1:2">
      <c r="A426" s="39" t="s">
        <v>887</v>
      </c>
      <c r="B426" s="38">
        <v>40.772599999999997</v>
      </c>
    </row>
    <row r="427" spans="1:2">
      <c r="A427" s="39" t="s">
        <v>888</v>
      </c>
      <c r="B427" s="38">
        <v>10.84</v>
      </c>
    </row>
    <row r="428" spans="1:2">
      <c r="A428" s="39" t="s">
        <v>889</v>
      </c>
      <c r="B428" s="38">
        <v>11.1136</v>
      </c>
    </row>
    <row r="429" spans="1:2">
      <c r="A429" s="39" t="s">
        <v>890</v>
      </c>
      <c r="B429" s="38">
        <v>30.510999999999999</v>
      </c>
    </row>
    <row r="430" spans="1:2">
      <c r="A430" s="39" t="s">
        <v>891</v>
      </c>
      <c r="B430" s="38">
        <v>0</v>
      </c>
    </row>
    <row r="431" spans="1:2">
      <c r="A431" s="39" t="s">
        <v>892</v>
      </c>
      <c r="B431" s="38">
        <v>10.366199999999999</v>
      </c>
    </row>
    <row r="432" spans="1:2">
      <c r="A432" s="39" t="s">
        <v>893</v>
      </c>
      <c r="B432" s="38">
        <v>2853.2955999999999</v>
      </c>
    </row>
    <row r="433" spans="1:2">
      <c r="A433" s="39" t="s">
        <v>894</v>
      </c>
      <c r="B433" s="38">
        <v>1005.5</v>
      </c>
    </row>
    <row r="434" spans="1:2">
      <c r="A434" s="39" t="s">
        <v>895</v>
      </c>
      <c r="B434" s="38">
        <v>1007</v>
      </c>
    </row>
    <row r="435" spans="1:2">
      <c r="A435" s="39" t="s">
        <v>896</v>
      </c>
      <c r="B435" s="38">
        <v>2769.6412999999998</v>
      </c>
    </row>
    <row r="436" spans="1:2">
      <c r="A436" s="39" t="s">
        <v>897</v>
      </c>
      <c r="B436" s="38">
        <v>10.164</v>
      </c>
    </row>
    <row r="437" spans="1:2">
      <c r="A437" s="39" t="s">
        <v>898</v>
      </c>
      <c r="B437" s="38">
        <v>31.618400000000001</v>
      </c>
    </row>
    <row r="438" spans="1:2">
      <c r="A438" s="39" t="s">
        <v>899</v>
      </c>
      <c r="B438" s="38">
        <v>1168.8824</v>
      </c>
    </row>
    <row r="439" spans="1:2">
      <c r="A439" s="39" t="s">
        <v>900</v>
      </c>
      <c r="B439" s="38">
        <v>2860.3829999999998</v>
      </c>
    </row>
    <row r="440" spans="1:2">
      <c r="A440" s="39" t="s">
        <v>901</v>
      </c>
      <c r="B440" s="38">
        <v>1027.4373000000001</v>
      </c>
    </row>
    <row r="441" spans="1:2">
      <c r="A441" s="39" t="s">
        <v>902</v>
      </c>
      <c r="B441" s="38">
        <v>1043.3721</v>
      </c>
    </row>
    <row r="442" spans="1:2">
      <c r="A442" s="39" t="s">
        <v>903</v>
      </c>
      <c r="B442" s="38">
        <v>1175.2494999999999</v>
      </c>
    </row>
    <row r="443" spans="1:2">
      <c r="A443" s="39" t="s">
        <v>904</v>
      </c>
      <c r="B443" s="38">
        <v>1182.9871000000001</v>
      </c>
    </row>
    <row r="444" spans="1:2">
      <c r="A444" s="39" t="s">
        <v>905</v>
      </c>
      <c r="B444" s="38">
        <v>1195.2686000000001</v>
      </c>
    </row>
    <row r="445" spans="1:2">
      <c r="A445" s="39" t="s">
        <v>906</v>
      </c>
      <c r="B445" s="38">
        <v>2914.8870000000002</v>
      </c>
    </row>
    <row r="446" spans="1:2">
      <c r="A446" s="39" t="s">
        <v>907</v>
      </c>
      <c r="B446" s="38">
        <v>2403.6794</v>
      </c>
    </row>
    <row r="447" spans="1:2">
      <c r="A447" s="39" t="s">
        <v>908</v>
      </c>
      <c r="B447" s="38">
        <v>2805.5574000000001</v>
      </c>
    </row>
    <row r="448" spans="1:2">
      <c r="A448" s="39" t="s">
        <v>909</v>
      </c>
      <c r="B448" s="38">
        <v>1006.0602</v>
      </c>
    </row>
    <row r="449" spans="1:2">
      <c r="A449" s="39" t="s">
        <v>910</v>
      </c>
      <c r="B449" s="38">
        <v>16.052600000000002</v>
      </c>
    </row>
    <row r="450" spans="1:2">
      <c r="A450" s="39" t="s">
        <v>911</v>
      </c>
      <c r="B450" s="38">
        <v>10.0883</v>
      </c>
    </row>
    <row r="451" spans="1:2">
      <c r="A451" s="39" t="s">
        <v>912</v>
      </c>
      <c r="B451" s="38">
        <v>24.506799999999998</v>
      </c>
    </row>
    <row r="452" spans="1:2">
      <c r="A452" s="39" t="s">
        <v>913</v>
      </c>
      <c r="B452" s="38">
        <v>33.404699999999998</v>
      </c>
    </row>
    <row r="453" spans="1:2">
      <c r="A453" s="39" t="s">
        <v>914</v>
      </c>
      <c r="B453" s="38">
        <v>10.3985</v>
      </c>
    </row>
    <row r="454" spans="1:2">
      <c r="A454" s="39" t="s">
        <v>915</v>
      </c>
      <c r="B454" s="38">
        <v>29.684200000000001</v>
      </c>
    </row>
    <row r="455" spans="1:2">
      <c r="A455" s="39" t="s">
        <v>916</v>
      </c>
      <c r="B455" s="38">
        <v>12.905799999999999</v>
      </c>
    </row>
    <row r="456" spans="1:2">
      <c r="A456" s="39" t="s">
        <v>917</v>
      </c>
      <c r="B456" s="38">
        <v>15.5305</v>
      </c>
    </row>
    <row r="457" spans="1:2">
      <c r="A457" s="39" t="s">
        <v>918</v>
      </c>
      <c r="B457" s="38">
        <v>28.2087</v>
      </c>
    </row>
    <row r="458" spans="1:2">
      <c r="A458" s="39" t="s">
        <v>919</v>
      </c>
      <c r="B458" s="38">
        <v>10.1386</v>
      </c>
    </row>
    <row r="459" spans="1:2">
      <c r="A459" s="39" t="s">
        <v>920</v>
      </c>
      <c r="B459" s="38">
        <v>10.0809</v>
      </c>
    </row>
    <row r="460" spans="1:2">
      <c r="A460" s="39" t="s">
        <v>921</v>
      </c>
      <c r="B460" s="38">
        <v>10.1653</v>
      </c>
    </row>
    <row r="461" spans="1:2">
      <c r="A461" s="39" t="s">
        <v>922</v>
      </c>
      <c r="B461" s="38">
        <v>25.29</v>
      </c>
    </row>
    <row r="462" spans="1:2">
      <c r="A462" s="39" t="s">
        <v>923</v>
      </c>
      <c r="B462" s="38">
        <v>25.29</v>
      </c>
    </row>
    <row r="463" spans="1:2">
      <c r="A463" s="39" t="s">
        <v>924</v>
      </c>
      <c r="B463" s="38">
        <v>25.29</v>
      </c>
    </row>
    <row r="464" spans="1:2">
      <c r="A464" s="39" t="s">
        <v>925</v>
      </c>
      <c r="B464" s="38">
        <v>33.4405</v>
      </c>
    </row>
    <row r="465" spans="1:2">
      <c r="A465" s="39" t="s">
        <v>926</v>
      </c>
      <c r="B465" s="38">
        <v>12.2613</v>
      </c>
    </row>
    <row r="466" spans="1:2">
      <c r="A466" s="39" t="s">
        <v>927</v>
      </c>
      <c r="B466" s="38">
        <v>12.6272</v>
      </c>
    </row>
    <row r="467" spans="1:2">
      <c r="A467" s="39" t="s">
        <v>928</v>
      </c>
      <c r="B467" s="38">
        <v>11.597300000000001</v>
      </c>
    </row>
    <row r="468" spans="1:2">
      <c r="A468" s="39" t="s">
        <v>929</v>
      </c>
      <c r="B468" s="38">
        <v>32.476999999999997</v>
      </c>
    </row>
    <row r="469" spans="1:2">
      <c r="A469" s="39" t="s">
        <v>930</v>
      </c>
      <c r="B469" s="38">
        <v>23.804500000000001</v>
      </c>
    </row>
    <row r="470" spans="1:2">
      <c r="A470" s="39" t="s">
        <v>931</v>
      </c>
      <c r="B470" s="38">
        <v>10.536300000000001</v>
      </c>
    </row>
    <row r="471" spans="1:2">
      <c r="A471" s="39" t="s">
        <v>932</v>
      </c>
      <c r="B471" s="38">
        <v>88.658900000000003</v>
      </c>
    </row>
    <row r="472" spans="1:2">
      <c r="A472" s="39" t="s">
        <v>933</v>
      </c>
      <c r="B472" s="38">
        <v>141.3458</v>
      </c>
    </row>
    <row r="473" spans="1:2">
      <c r="A473" s="39" t="s">
        <v>934</v>
      </c>
      <c r="B473" s="38">
        <v>41.043799999999997</v>
      </c>
    </row>
    <row r="474" spans="1:2">
      <c r="A474" s="39" t="s">
        <v>935</v>
      </c>
      <c r="B474" s="38">
        <v>100.4731</v>
      </c>
    </row>
    <row r="475" spans="1:2">
      <c r="A475" s="39" t="s">
        <v>936</v>
      </c>
      <c r="B475" s="38">
        <v>13.956200000000001</v>
      </c>
    </row>
    <row r="476" spans="1:2">
      <c r="A476" s="39" t="s">
        <v>937</v>
      </c>
      <c r="B476" s="38">
        <v>156.45660000000001</v>
      </c>
    </row>
    <row r="477" spans="1:2">
      <c r="A477" s="39" t="s">
        <v>938</v>
      </c>
      <c r="B477" s="38">
        <v>41.187800000000003</v>
      </c>
    </row>
    <row r="478" spans="1:2">
      <c r="A478" s="39" t="s">
        <v>939</v>
      </c>
      <c r="B478" s="38">
        <v>482.41399999999999</v>
      </c>
    </row>
    <row r="479" spans="1:2">
      <c r="A479" s="39" t="s">
        <v>940</v>
      </c>
      <c r="B479" s="38">
        <v>11.5802</v>
      </c>
    </row>
    <row r="480" spans="1:2">
      <c r="A480" s="39" t="s">
        <v>941</v>
      </c>
      <c r="B480" s="38">
        <v>24.400700000000001</v>
      </c>
    </row>
    <row r="481" spans="1:2">
      <c r="A481" s="39" t="s">
        <v>942</v>
      </c>
      <c r="B481" s="38">
        <v>15.0908</v>
      </c>
    </row>
    <row r="482" spans="1:2">
      <c r="A482" s="39" t="s">
        <v>943</v>
      </c>
      <c r="B482" s="38">
        <v>31.477599999999999</v>
      </c>
    </row>
    <row r="483" spans="1:2">
      <c r="A483" s="39" t="s">
        <v>944</v>
      </c>
      <c r="B483" s="38">
        <v>14.546099999999999</v>
      </c>
    </row>
    <row r="484" spans="1:2">
      <c r="A484" s="39" t="s">
        <v>945</v>
      </c>
      <c r="B484" s="38">
        <v>28.918099999999999</v>
      </c>
    </row>
    <row r="485" spans="1:2">
      <c r="A485" s="39" t="s">
        <v>946</v>
      </c>
      <c r="B485" s="38">
        <v>11.8429</v>
      </c>
    </row>
    <row r="486" spans="1:2">
      <c r="A486" s="39" t="s">
        <v>947</v>
      </c>
      <c r="B486" s="38">
        <v>12.301299999999999</v>
      </c>
    </row>
    <row r="487" spans="1:2">
      <c r="A487" s="39" t="s">
        <v>948</v>
      </c>
      <c r="B487" s="38">
        <v>11.9306</v>
      </c>
    </row>
    <row r="488" spans="1:2">
      <c r="A488" s="39" t="s">
        <v>949</v>
      </c>
      <c r="B488" s="38">
        <v>28.886199999999999</v>
      </c>
    </row>
    <row r="489" spans="1:2">
      <c r="A489" s="39" t="s">
        <v>950</v>
      </c>
      <c r="B489" s="38">
        <v>14.0327</v>
      </c>
    </row>
    <row r="490" spans="1:2">
      <c r="A490" s="39" t="s">
        <v>951</v>
      </c>
      <c r="B490" s="38">
        <v>13.013400000000001</v>
      </c>
    </row>
    <row r="491" spans="1:2">
      <c r="A491" s="39" t="s">
        <v>952</v>
      </c>
      <c r="B491" s="38">
        <v>12.614699999999999</v>
      </c>
    </row>
    <row r="492" spans="1:2">
      <c r="A492" s="39" t="s">
        <v>953</v>
      </c>
      <c r="B492" s="38">
        <v>33.926000000000002</v>
      </c>
    </row>
    <row r="493" spans="1:2">
      <c r="A493" s="39" t="s">
        <v>954</v>
      </c>
      <c r="B493" s="38">
        <v>11.933</v>
      </c>
    </row>
    <row r="494" spans="1:2">
      <c r="A494" s="39" t="s">
        <v>955</v>
      </c>
      <c r="B494" s="38">
        <v>15.0008</v>
      </c>
    </row>
    <row r="495" spans="1:2">
      <c r="A495" s="39" t="s">
        <v>956</v>
      </c>
      <c r="B495" s="38">
        <v>35.946599999999997</v>
      </c>
    </row>
    <row r="496" spans="1:2">
      <c r="A496" s="39" t="s">
        <v>957</v>
      </c>
      <c r="B496" s="38">
        <v>39.26</v>
      </c>
    </row>
    <row r="497" spans="1:2">
      <c r="A497" s="39" t="s">
        <v>958</v>
      </c>
      <c r="B497" s="38">
        <v>302.64</v>
      </c>
    </row>
    <row r="498" spans="1:2">
      <c r="A498" s="39" t="s">
        <v>959</v>
      </c>
      <c r="B498" s="38">
        <v>31.6098</v>
      </c>
    </row>
    <row r="499" spans="1:2">
      <c r="A499" s="39" t="s">
        <v>960</v>
      </c>
      <c r="B499" s="38">
        <v>192.03039999999999</v>
      </c>
    </row>
    <row r="500" spans="1:2">
      <c r="A500" s="39" t="s">
        <v>961</v>
      </c>
      <c r="B500" s="38">
        <v>17.9603</v>
      </c>
    </row>
    <row r="501" spans="1:2">
      <c r="A501" s="39" t="s">
        <v>962</v>
      </c>
      <c r="B501" s="38">
        <v>11.9407</v>
      </c>
    </row>
    <row r="502" spans="1:2">
      <c r="A502" s="39" t="s">
        <v>963</v>
      </c>
      <c r="B502" s="38">
        <v>27.683399999999999</v>
      </c>
    </row>
    <row r="503" spans="1:2">
      <c r="A503" s="39" t="s">
        <v>964</v>
      </c>
      <c r="B503" s="38">
        <v>11.2385</v>
      </c>
    </row>
    <row r="504" spans="1:2">
      <c r="A504" s="39" t="s">
        <v>965</v>
      </c>
      <c r="B504" s="38">
        <v>13.326499999999999</v>
      </c>
    </row>
    <row r="505" spans="1:2">
      <c r="A505" s="39" t="s">
        <v>966</v>
      </c>
      <c r="B505" s="38">
        <v>15.178699999999999</v>
      </c>
    </row>
    <row r="506" spans="1:2">
      <c r="A506" s="39" t="s">
        <v>967</v>
      </c>
      <c r="B506" s="38">
        <v>12.5169</v>
      </c>
    </row>
    <row r="507" spans="1:2">
      <c r="A507" s="39" t="s">
        <v>968</v>
      </c>
      <c r="B507" s="38">
        <v>34.687399999999997</v>
      </c>
    </row>
    <row r="508" spans="1:2">
      <c r="A508" s="39" t="s">
        <v>969</v>
      </c>
      <c r="B508" s="38">
        <v>14.5298</v>
      </c>
    </row>
    <row r="509" spans="1:2">
      <c r="A509" s="39" t="s">
        <v>970</v>
      </c>
      <c r="B509" s="38">
        <v>105.45489999999999</v>
      </c>
    </row>
    <row r="510" spans="1:2">
      <c r="A510" s="39" t="s">
        <v>971</v>
      </c>
      <c r="B510" s="38">
        <v>105.7358</v>
      </c>
    </row>
    <row r="511" spans="1:2">
      <c r="A511" s="39" t="s">
        <v>972</v>
      </c>
      <c r="B511" s="38">
        <v>320.2826</v>
      </c>
    </row>
    <row r="512" spans="1:2">
      <c r="A512" s="39" t="s">
        <v>973</v>
      </c>
      <c r="B512" s="38">
        <v>197.32599999999999</v>
      </c>
    </row>
    <row r="513" spans="1:2">
      <c r="A513" s="39" t="s">
        <v>974</v>
      </c>
      <c r="B513" s="38">
        <v>23.446999999999999</v>
      </c>
    </row>
    <row r="514" spans="1:2">
      <c r="A514" s="39" t="s">
        <v>975</v>
      </c>
      <c r="B514" s="38">
        <v>11.469799999999999</v>
      </c>
    </row>
    <row r="515" spans="1:2">
      <c r="A515" s="39" t="s">
        <v>976</v>
      </c>
      <c r="B515" s="38">
        <v>59.1053</v>
      </c>
    </row>
    <row r="516" spans="1:2">
      <c r="A516" s="39" t="s">
        <v>977</v>
      </c>
      <c r="B516" s="38">
        <v>75.279399999999995</v>
      </c>
    </row>
    <row r="517" spans="1:2">
      <c r="A517" s="39" t="s">
        <v>978</v>
      </c>
      <c r="B517" s="38">
        <v>38.680599999999998</v>
      </c>
    </row>
    <row r="518" spans="1:2">
      <c r="A518" s="39" t="s">
        <v>979</v>
      </c>
      <c r="B518" s="38">
        <v>59.148800000000001</v>
      </c>
    </row>
    <row r="519" spans="1:2">
      <c r="A519" s="39" t="s">
        <v>980</v>
      </c>
      <c r="B519" s="38">
        <v>13.0672</v>
      </c>
    </row>
    <row r="520" spans="1:2">
      <c r="A520" s="39" t="s">
        <v>981</v>
      </c>
      <c r="B520" s="38">
        <v>17.382200000000001</v>
      </c>
    </row>
    <row r="521" spans="1:2">
      <c r="A521" s="39" t="s">
        <v>982</v>
      </c>
      <c r="B521" s="38">
        <v>31.828199999999999</v>
      </c>
    </row>
    <row r="522" spans="1:2">
      <c r="A522" s="39" t="s">
        <v>983</v>
      </c>
      <c r="B522" s="38">
        <v>11.161099999999999</v>
      </c>
    </row>
    <row r="523" spans="1:2">
      <c r="A523" s="39" t="s">
        <v>984</v>
      </c>
      <c r="B523" s="38">
        <v>14.449199999999999</v>
      </c>
    </row>
    <row r="524" spans="1:2">
      <c r="A524" s="39" t="s">
        <v>985</v>
      </c>
      <c r="B524" s="38">
        <v>10.193</v>
      </c>
    </row>
    <row r="525" spans="1:2">
      <c r="A525" s="39" t="s">
        <v>986</v>
      </c>
      <c r="B525" s="38">
        <v>29.565000000000001</v>
      </c>
    </row>
    <row r="526" spans="1:2">
      <c r="A526" s="39" t="s">
        <v>987</v>
      </c>
      <c r="B526" s="38">
        <v>127.5933</v>
      </c>
    </row>
    <row r="527" spans="1:2">
      <c r="A527" s="39" t="s">
        <v>988</v>
      </c>
      <c r="B527" s="38">
        <v>28.1267</v>
      </c>
    </row>
    <row r="528" spans="1:2">
      <c r="A528" s="39" t="s">
        <v>989</v>
      </c>
      <c r="B528" s="38">
        <v>11.1524</v>
      </c>
    </row>
    <row r="529" spans="1:2">
      <c r="A529" s="39" t="s">
        <v>990</v>
      </c>
      <c r="B529" s="38">
        <v>10</v>
      </c>
    </row>
    <row r="530" spans="1:2">
      <c r="A530" s="39" t="s">
        <v>991</v>
      </c>
      <c r="B530" s="38">
        <v>10</v>
      </c>
    </row>
    <row r="531" spans="1:2">
      <c r="A531" s="39" t="s">
        <v>992</v>
      </c>
      <c r="B531" s="38">
        <v>18.284300000000002</v>
      </c>
    </row>
    <row r="532" spans="1:2">
      <c r="A532" s="39" t="s">
        <v>993</v>
      </c>
      <c r="B532" s="38">
        <v>10</v>
      </c>
    </row>
    <row r="533" spans="1:2">
      <c r="A533" s="39" t="s">
        <v>994</v>
      </c>
      <c r="B533" s="38">
        <v>17.977</v>
      </c>
    </row>
    <row r="534" spans="1:2">
      <c r="A534" s="39" t="s">
        <v>995</v>
      </c>
      <c r="B534" s="38">
        <v>11.4467</v>
      </c>
    </row>
    <row r="535" spans="1:2">
      <c r="A535" s="39" t="s">
        <v>996</v>
      </c>
      <c r="B535" s="38">
        <v>10.065099999999999</v>
      </c>
    </row>
    <row r="536" spans="1:2">
      <c r="A536" s="39" t="s">
        <v>997</v>
      </c>
      <c r="B536" s="38">
        <v>26.479199999999999</v>
      </c>
    </row>
    <row r="537" spans="1:2">
      <c r="A537" s="39" t="s">
        <v>998</v>
      </c>
      <c r="B537" s="38">
        <v>27.767399999999999</v>
      </c>
    </row>
    <row r="538" spans="1:2">
      <c r="A538" s="39" t="s">
        <v>999</v>
      </c>
      <c r="B538" s="38">
        <v>25.18</v>
      </c>
    </row>
    <row r="539" spans="1:2">
      <c r="A539" s="39" t="s">
        <v>1000</v>
      </c>
      <c r="B539" s="38">
        <v>13.438000000000001</v>
      </c>
    </row>
    <row r="540" spans="1:2">
      <c r="A540" s="39" t="s">
        <v>1001</v>
      </c>
      <c r="B540" s="38">
        <v>32.683199999999999</v>
      </c>
    </row>
    <row r="541" spans="1:2">
      <c r="A541" s="39" t="s">
        <v>1002</v>
      </c>
      <c r="B541" s="38">
        <v>1001.5157</v>
      </c>
    </row>
    <row r="542" spans="1:2">
      <c r="A542" s="39" t="s">
        <v>1003</v>
      </c>
      <c r="B542" s="38">
        <v>17.329999999999998</v>
      </c>
    </row>
    <row r="543" spans="1:2">
      <c r="A543" s="39" t="s">
        <v>1004</v>
      </c>
      <c r="B543" s="38">
        <v>174.58</v>
      </c>
    </row>
    <row r="544" spans="1:2">
      <c r="A544" s="39" t="s">
        <v>1005</v>
      </c>
      <c r="B544" s="38">
        <v>77.503399999999999</v>
      </c>
    </row>
    <row r="545" spans="1:2">
      <c r="A545" s="39" t="s">
        <v>1006</v>
      </c>
      <c r="B545" s="38">
        <v>118.5022</v>
      </c>
    </row>
    <row r="546" spans="1:2">
      <c r="A546" s="39" t="s">
        <v>1007</v>
      </c>
      <c r="B546" s="38">
        <v>381.19639999999998</v>
      </c>
    </row>
    <row r="547" spans="1:2">
      <c r="A547" s="39" t="s">
        <v>1008</v>
      </c>
      <c r="B547" s="38">
        <v>390.96390000000002</v>
      </c>
    </row>
    <row r="548" spans="1:2">
      <c r="A548" s="39" t="s">
        <v>1009</v>
      </c>
      <c r="B548" s="38">
        <v>118.8434</v>
      </c>
    </row>
    <row r="549" spans="1:2">
      <c r="A549" s="39" t="s">
        <v>1010</v>
      </c>
      <c r="B549" s="38">
        <v>118.6133</v>
      </c>
    </row>
    <row r="550" spans="1:2">
      <c r="A550" s="39" t="s">
        <v>1011</v>
      </c>
      <c r="B550" s="38">
        <v>118.5142</v>
      </c>
    </row>
    <row r="551" spans="1:2">
      <c r="A551" s="39" t="s">
        <v>1012</v>
      </c>
      <c r="B551" s="38">
        <v>100.30240000000001</v>
      </c>
    </row>
    <row r="552" spans="1:2">
      <c r="A552" s="39" t="s">
        <v>1013</v>
      </c>
      <c r="B552" s="38">
        <v>35.303899999999999</v>
      </c>
    </row>
    <row r="553" spans="1:2">
      <c r="A553" s="39" t="s">
        <v>1014</v>
      </c>
      <c r="B553" s="38">
        <v>12.5214</v>
      </c>
    </row>
    <row r="554" spans="1:2">
      <c r="A554" s="39" t="s">
        <v>1015</v>
      </c>
      <c r="B554" s="38">
        <v>592.53200000000004</v>
      </c>
    </row>
    <row r="555" spans="1:2">
      <c r="A555" s="39" t="s">
        <v>1016</v>
      </c>
      <c r="B555" s="38">
        <v>55.633000000000003</v>
      </c>
    </row>
    <row r="556" spans="1:2">
      <c r="A556" s="39" t="s">
        <v>1017</v>
      </c>
      <c r="B556" s="38">
        <v>263.36099999999999</v>
      </c>
    </row>
    <row r="557" spans="1:2">
      <c r="A557" s="39" t="s">
        <v>1018</v>
      </c>
      <c r="B557" s="38">
        <v>28.72</v>
      </c>
    </row>
    <row r="558" spans="1:2">
      <c r="A558" s="39" t="s">
        <v>1019</v>
      </c>
      <c r="B558" s="38">
        <v>54.513599999999997</v>
      </c>
    </row>
    <row r="559" spans="1:2">
      <c r="A559" s="39" t="s">
        <v>1020</v>
      </c>
      <c r="B559" s="38">
        <v>272.34890000000001</v>
      </c>
    </row>
    <row r="560" spans="1:2">
      <c r="A560" s="39" t="s">
        <v>1021</v>
      </c>
      <c r="B560" s="38">
        <v>101.45010000000001</v>
      </c>
    </row>
    <row r="561" spans="1:2">
      <c r="A561" s="39" t="s">
        <v>1022</v>
      </c>
      <c r="B561" s="38">
        <v>252.23159999999999</v>
      </c>
    </row>
    <row r="562" spans="1:2">
      <c r="A562" s="39" t="s">
        <v>1023</v>
      </c>
      <c r="B562" s="38">
        <v>101.44970000000001</v>
      </c>
    </row>
    <row r="563" spans="1:2">
      <c r="A563" s="39" t="s">
        <v>1024</v>
      </c>
      <c r="B563" s="38">
        <v>218.16319999999999</v>
      </c>
    </row>
    <row r="564" spans="1:2">
      <c r="A564" s="39" t="s">
        <v>1025</v>
      </c>
      <c r="B564" s="38">
        <v>101.4498</v>
      </c>
    </row>
    <row r="565" spans="1:2">
      <c r="A565" s="39" t="s">
        <v>1026</v>
      </c>
      <c r="B565" s="38">
        <v>100.9363</v>
      </c>
    </row>
    <row r="566" spans="1:2">
      <c r="A566" s="39" t="s">
        <v>1027</v>
      </c>
      <c r="B566" s="38">
        <v>100.9363</v>
      </c>
    </row>
    <row r="567" spans="1:2">
      <c r="A567" s="39" t="s">
        <v>1028</v>
      </c>
      <c r="B567" s="38">
        <v>100.9363</v>
      </c>
    </row>
    <row r="568" spans="1:2">
      <c r="A568" s="39" t="s">
        <v>1029</v>
      </c>
      <c r="B568" s="38">
        <v>251.33789999999999</v>
      </c>
    </row>
    <row r="569" spans="1:2">
      <c r="A569" s="39" t="s">
        <v>1030</v>
      </c>
      <c r="B569" s="38">
        <v>101.4515</v>
      </c>
    </row>
    <row r="570" spans="1:2">
      <c r="A570" s="39" t="s">
        <v>1031</v>
      </c>
      <c r="B570" s="38">
        <v>101.48180000000001</v>
      </c>
    </row>
    <row r="571" spans="1:2">
      <c r="A571" s="39" t="s">
        <v>1032</v>
      </c>
      <c r="B571" s="38">
        <v>25.732900000000001</v>
      </c>
    </row>
    <row r="572" spans="1:2">
      <c r="A572" s="39" t="s">
        <v>1033</v>
      </c>
      <c r="B572" s="38">
        <v>25.6524</v>
      </c>
    </row>
    <row r="573" spans="1:2">
      <c r="A573" s="39" t="s">
        <v>1034</v>
      </c>
      <c r="B573" s="38">
        <v>10.3461</v>
      </c>
    </row>
    <row r="574" spans="1:2">
      <c r="A574" s="39" t="s">
        <v>1035</v>
      </c>
      <c r="B574" s="38">
        <v>24.8431</v>
      </c>
    </row>
    <row r="575" spans="1:2">
      <c r="A575" s="39" t="s">
        <v>1036</v>
      </c>
      <c r="B575" s="38">
        <v>187.44</v>
      </c>
    </row>
    <row r="576" spans="1:2">
      <c r="A576" s="39" t="s">
        <v>1037</v>
      </c>
      <c r="B576" s="38">
        <v>15.747</v>
      </c>
    </row>
    <row r="577" spans="1:2">
      <c r="A577" s="39" t="s">
        <v>1038</v>
      </c>
      <c r="B577" s="38">
        <v>38.678600000000003</v>
      </c>
    </row>
    <row r="578" spans="1:2">
      <c r="A578" s="39" t="s">
        <v>1039</v>
      </c>
      <c r="B578" s="38">
        <v>33.205300000000001</v>
      </c>
    </row>
    <row r="579" spans="1:2">
      <c r="A579" s="39" t="s">
        <v>1040</v>
      </c>
      <c r="B579" s="38">
        <v>184.50299999999999</v>
      </c>
    </row>
    <row r="580" spans="1:2">
      <c r="A580" s="39" t="s">
        <v>1041</v>
      </c>
      <c r="B580" s="38">
        <v>10.219900000000001</v>
      </c>
    </row>
    <row r="581" spans="1:2">
      <c r="A581" s="39" t="s">
        <v>1042</v>
      </c>
      <c r="B581" s="38">
        <v>25.518899999999999</v>
      </c>
    </row>
    <row r="582" spans="1:2">
      <c r="A582" s="39" t="s">
        <v>1043</v>
      </c>
      <c r="B582" s="38">
        <v>70.311199999999999</v>
      </c>
    </row>
    <row r="583" spans="1:2">
      <c r="A583" s="39" t="s">
        <v>1044</v>
      </c>
      <c r="B583" s="38">
        <v>27.760400000000001</v>
      </c>
    </row>
    <row r="584" spans="1:2">
      <c r="A584" s="39" t="s">
        <v>1045</v>
      </c>
      <c r="B584" s="38">
        <v>10.2606</v>
      </c>
    </row>
    <row r="585" spans="1:2">
      <c r="A585" s="39" t="s">
        <v>1046</v>
      </c>
      <c r="B585" s="38">
        <v>11.5459</v>
      </c>
    </row>
    <row r="586" spans="1:2">
      <c r="A586" s="39" t="s">
        <v>1047</v>
      </c>
      <c r="B586" s="38">
        <v>10.250500000000001</v>
      </c>
    </row>
    <row r="587" spans="1:2">
      <c r="A587" s="39" t="s">
        <v>1048</v>
      </c>
      <c r="B587" s="38">
        <v>16.796199999999999</v>
      </c>
    </row>
    <row r="588" spans="1:2">
      <c r="A588" s="39" t="s">
        <v>1049</v>
      </c>
      <c r="B588" s="38">
        <v>28.089099999999998</v>
      </c>
    </row>
    <row r="589" spans="1:2">
      <c r="A589" s="39" t="s">
        <v>1050</v>
      </c>
      <c r="B589" s="38">
        <v>3060.1756</v>
      </c>
    </row>
    <row r="590" spans="1:2">
      <c r="A590" s="39" t="s">
        <v>1051</v>
      </c>
      <c r="B590" s="38">
        <v>28.140999999999998</v>
      </c>
    </row>
    <row r="591" spans="1:2">
      <c r="A591" s="39" t="s">
        <v>1052</v>
      </c>
      <c r="B591" s="38">
        <v>100.18210000000001</v>
      </c>
    </row>
    <row r="592" spans="1:2">
      <c r="A592" s="39" t="s">
        <v>1053</v>
      </c>
      <c r="B592" s="38">
        <v>3628.1322</v>
      </c>
    </row>
    <row r="593" spans="1:2">
      <c r="A593" s="39" t="s">
        <v>1054</v>
      </c>
      <c r="B593" s="38">
        <v>1147.653</v>
      </c>
    </row>
    <row r="594" spans="1:2">
      <c r="A594" s="39" t="s">
        <v>1055</v>
      </c>
      <c r="B594" s="38">
        <v>2675.1821</v>
      </c>
    </row>
    <row r="595" spans="1:2">
      <c r="A595" s="39" t="s">
        <v>1056</v>
      </c>
      <c r="B595" s="38">
        <v>1000.8582</v>
      </c>
    </row>
    <row r="596" spans="1:2">
      <c r="A596" s="39" t="s">
        <v>1057</v>
      </c>
      <c r="B596" s="38">
        <v>263.00619999999998</v>
      </c>
    </row>
    <row r="597" spans="1:2">
      <c r="A597" s="39" t="s">
        <v>1058</v>
      </c>
      <c r="B597" s="38">
        <v>263.00619999999998</v>
      </c>
    </row>
    <row r="598" spans="1:2">
      <c r="A598" s="39" t="s">
        <v>1059</v>
      </c>
      <c r="B598" s="38">
        <v>58.251600000000003</v>
      </c>
    </row>
    <row r="599" spans="1:2">
      <c r="A599" s="39" t="s">
        <v>1060</v>
      </c>
      <c r="B599" s="38">
        <v>10.6218</v>
      </c>
    </row>
    <row r="600" spans="1:2">
      <c r="A600" s="39" t="s">
        <v>1061</v>
      </c>
      <c r="B600" s="38">
        <v>10.813599999999999</v>
      </c>
    </row>
    <row r="601" spans="1:2">
      <c r="A601" s="39" t="s">
        <v>1062</v>
      </c>
      <c r="B601" s="38">
        <v>11.569800000000001</v>
      </c>
    </row>
    <row r="602" spans="1:2">
      <c r="A602" s="39" t="s">
        <v>1063</v>
      </c>
      <c r="B602" s="38">
        <v>50.584200000000003</v>
      </c>
    </row>
    <row r="603" spans="1:2">
      <c r="A603" s="39" t="s">
        <v>1064</v>
      </c>
      <c r="B603" s="38">
        <v>58.838700000000003</v>
      </c>
    </row>
    <row r="604" spans="1:2">
      <c r="A604" s="39" t="s">
        <v>1065</v>
      </c>
      <c r="B604" s="38">
        <v>12.1022</v>
      </c>
    </row>
    <row r="605" spans="1:2">
      <c r="A605" s="39" t="s">
        <v>1066</v>
      </c>
      <c r="B605" s="38">
        <v>11.8978</v>
      </c>
    </row>
    <row r="606" spans="1:2">
      <c r="A606" s="39" t="s">
        <v>1067</v>
      </c>
      <c r="B606" s="38">
        <v>13.1877</v>
      </c>
    </row>
    <row r="607" spans="1:2">
      <c r="A607" s="39" t="s">
        <v>1068</v>
      </c>
      <c r="B607" s="38">
        <v>1006.1587</v>
      </c>
    </row>
    <row r="608" spans="1:2">
      <c r="A608" s="39" t="s">
        <v>1069</v>
      </c>
      <c r="B608" s="38">
        <v>2726.1664000000001</v>
      </c>
    </row>
    <row r="609" spans="1:2">
      <c r="A609" s="39" t="s">
        <v>1070</v>
      </c>
      <c r="B609" s="38">
        <v>1012.141</v>
      </c>
    </row>
    <row r="610" spans="1:2">
      <c r="A610" s="39" t="s">
        <v>1071</v>
      </c>
      <c r="B610" s="38">
        <v>18.941800000000001</v>
      </c>
    </row>
    <row r="611" spans="1:2">
      <c r="A611" s="39" t="s">
        <v>1072</v>
      </c>
      <c r="B611" s="38">
        <v>30.735399999999998</v>
      </c>
    </row>
    <row r="612" spans="1:2">
      <c r="A612" s="39" t="s">
        <v>1073</v>
      </c>
      <c r="B612" s="38">
        <v>26.442799999999998</v>
      </c>
    </row>
    <row r="613" spans="1:2">
      <c r="A613" s="39" t="s">
        <v>1074</v>
      </c>
      <c r="B613" s="38">
        <v>26.9696</v>
      </c>
    </row>
    <row r="614" spans="1:2">
      <c r="A614" s="39" t="s">
        <v>1075</v>
      </c>
      <c r="B614" s="38">
        <v>53.68</v>
      </c>
    </row>
    <row r="615" spans="1:2">
      <c r="A615" s="39" t="s">
        <v>1076</v>
      </c>
      <c r="B615" s="38">
        <v>18.62</v>
      </c>
    </row>
    <row r="616" spans="1:2">
      <c r="A616" s="39" t="s">
        <v>1077</v>
      </c>
      <c r="B616" s="38">
        <v>115.03</v>
      </c>
    </row>
    <row r="617" spans="1:2">
      <c r="A617" s="39" t="s">
        <v>1078</v>
      </c>
      <c r="B617" s="38">
        <v>36.369999999999997</v>
      </c>
    </row>
    <row r="618" spans="1:2">
      <c r="A618" s="39" t="s">
        <v>1079</v>
      </c>
      <c r="B618" s="38">
        <v>24.8034</v>
      </c>
    </row>
    <row r="619" spans="1:2">
      <c r="A619" s="39" t="s">
        <v>1080</v>
      </c>
      <c r="B619" s="38" t="e">
        <v>#VALUE!</v>
      </c>
    </row>
    <row r="620" spans="1:2">
      <c r="A620" s="39" t="s">
        <v>1081</v>
      </c>
      <c r="B620" s="38">
        <v>23.174499999999998</v>
      </c>
    </row>
    <row r="621" spans="1:2">
      <c r="A621" s="39" t="s">
        <v>1082</v>
      </c>
      <c r="B621" s="38">
        <v>14.227399999999999</v>
      </c>
    </row>
    <row r="622" spans="1:2">
      <c r="A622" s="39" t="s">
        <v>1083</v>
      </c>
      <c r="B622" s="38">
        <v>23.121300000000002</v>
      </c>
    </row>
    <row r="623" spans="1:2">
      <c r="A623" s="39" t="s">
        <v>1084</v>
      </c>
      <c r="B623" s="38">
        <v>13.6637</v>
      </c>
    </row>
    <row r="624" spans="1:2">
      <c r="A624" s="39" t="s">
        <v>1085</v>
      </c>
      <c r="B624" s="38">
        <v>13.8119</v>
      </c>
    </row>
    <row r="625" spans="1:2">
      <c r="A625" s="39" t="s">
        <v>1086</v>
      </c>
      <c r="B625" s="38">
        <v>13.4358</v>
      </c>
    </row>
    <row r="626" spans="1:2">
      <c r="A626" s="39" t="s">
        <v>1087</v>
      </c>
      <c r="B626" s="38">
        <v>103.8199</v>
      </c>
    </row>
    <row r="627" spans="1:2">
      <c r="A627" s="39" t="s">
        <v>1088</v>
      </c>
      <c r="B627" s="38">
        <v>272.81029999999998</v>
      </c>
    </row>
    <row r="628" spans="1:2">
      <c r="A628" s="39" t="s">
        <v>1089</v>
      </c>
      <c r="B628" s="38">
        <v>100.015</v>
      </c>
    </row>
    <row r="629" spans="1:2">
      <c r="A629" s="39" t="s">
        <v>1090</v>
      </c>
      <c r="B629" s="38">
        <v>100.02</v>
      </c>
    </row>
    <row r="630" spans="1:2">
      <c r="A630" s="39" t="s">
        <v>1091</v>
      </c>
      <c r="B630" s="38">
        <v>100.14830000000001</v>
      </c>
    </row>
    <row r="631" spans="1:2">
      <c r="A631" s="39" t="s">
        <v>1092</v>
      </c>
      <c r="B631" s="38">
        <v>10</v>
      </c>
    </row>
    <row r="632" spans="1:2">
      <c r="A632" s="39" t="s">
        <v>1093</v>
      </c>
      <c r="B632" s="38">
        <v>221.37700000000001</v>
      </c>
    </row>
    <row r="633" spans="1:2">
      <c r="A633" s="39" t="s">
        <v>1094</v>
      </c>
      <c r="B633" s="38">
        <v>489.13400000000001</v>
      </c>
    </row>
    <row r="634" spans="1:2">
      <c r="A634" s="39" t="s">
        <v>1095</v>
      </c>
      <c r="B634" s="38">
        <v>32.009</v>
      </c>
    </row>
    <row r="635" spans="1:2">
      <c r="A635" s="39" t="s">
        <v>1096</v>
      </c>
      <c r="B635" s="38">
        <v>502.214</v>
      </c>
    </row>
    <row r="636" spans="1:2">
      <c r="A636" s="39" t="s">
        <v>1097</v>
      </c>
      <c r="B636" s="38">
        <v>64.98</v>
      </c>
    </row>
    <row r="637" spans="1:2">
      <c r="A637" s="39" t="s">
        <v>1098</v>
      </c>
      <c r="B637" s="38">
        <v>1116.8143</v>
      </c>
    </row>
    <row r="638" spans="1:2">
      <c r="A638" s="39" t="s">
        <v>1099</v>
      </c>
      <c r="B638" s="38">
        <v>1147.3100999999999</v>
      </c>
    </row>
    <row r="639" spans="1:2">
      <c r="A639" s="39" t="s">
        <v>1100</v>
      </c>
      <c r="B639" s="38">
        <v>1114.3379</v>
      </c>
    </row>
    <row r="640" spans="1:2">
      <c r="A640" s="39" t="s">
        <v>1101</v>
      </c>
      <c r="B640" s="38">
        <v>0</v>
      </c>
    </row>
    <row r="641" spans="1:2">
      <c r="A641" s="39" t="s">
        <v>1102</v>
      </c>
      <c r="B641" s="38">
        <v>1114.52</v>
      </c>
    </row>
    <row r="642" spans="1:2">
      <c r="A642" s="39" t="s">
        <v>1103</v>
      </c>
      <c r="B642" s="38">
        <v>1002.3036</v>
      </c>
    </row>
    <row r="643" spans="1:2">
      <c r="A643" s="39" t="s">
        <v>1104</v>
      </c>
      <c r="B643" s="38">
        <v>33.668300000000002</v>
      </c>
    </row>
    <row r="644" spans="1:2">
      <c r="A644" s="39" t="s">
        <v>1105</v>
      </c>
      <c r="B644" s="38">
        <v>10.6037</v>
      </c>
    </row>
    <row r="645" spans="1:2">
      <c r="A645" s="39" t="s">
        <v>1106</v>
      </c>
      <c r="B645" s="38">
        <v>3456.4254999999998</v>
      </c>
    </row>
    <row r="646" spans="1:2">
      <c r="A646" s="39" t="s">
        <v>1107</v>
      </c>
      <c r="B646" s="38">
        <v>1063.6400000000001</v>
      </c>
    </row>
    <row r="647" spans="1:2">
      <c r="A647" s="39" t="s">
        <v>1108</v>
      </c>
      <c r="B647" s="38">
        <v>1063.3595</v>
      </c>
    </row>
    <row r="648" spans="1:2">
      <c r="A648" s="39" t="s">
        <v>1109</v>
      </c>
      <c r="B648" s="38">
        <v>2552.4684000000002</v>
      </c>
    </row>
    <row r="649" spans="1:2">
      <c r="A649" s="39" t="s">
        <v>1110</v>
      </c>
      <c r="B649" s="38">
        <v>1042.6600000000001</v>
      </c>
    </row>
    <row r="650" spans="1:2">
      <c r="A650" s="39" t="s">
        <v>1111</v>
      </c>
      <c r="B650" s="38">
        <v>433.95499999999998</v>
      </c>
    </row>
    <row r="651" spans="1:2">
      <c r="A651" s="39" t="s">
        <v>1112</v>
      </c>
      <c r="B651" s="38">
        <v>53.997999999999998</v>
      </c>
    </row>
    <row r="652" spans="1:2">
      <c r="A652" s="39" t="s">
        <v>1113</v>
      </c>
      <c r="B652" s="38">
        <v>1132.8993</v>
      </c>
    </row>
    <row r="653" spans="1:2">
      <c r="A653" s="39" t="s">
        <v>1114</v>
      </c>
      <c r="B653" s="38">
        <v>1174.3162</v>
      </c>
    </row>
    <row r="654" spans="1:2">
      <c r="A654" s="39" t="s">
        <v>1115</v>
      </c>
      <c r="B654" s="38">
        <v>2567.2539999999999</v>
      </c>
    </row>
    <row r="655" spans="1:2">
      <c r="A655" s="39" t="s">
        <v>1116</v>
      </c>
      <c r="B655" s="38">
        <v>1019.4457</v>
      </c>
    </row>
    <row r="656" spans="1:2">
      <c r="A656" s="39" t="s">
        <v>1117</v>
      </c>
      <c r="B656" s="38">
        <v>1026.4703999999999</v>
      </c>
    </row>
    <row r="657" spans="1:2">
      <c r="A657" s="39" t="s">
        <v>1118</v>
      </c>
      <c r="B657" s="38">
        <v>2718.7995999999998</v>
      </c>
    </row>
    <row r="658" spans="1:2">
      <c r="A658" s="39" t="s">
        <v>1119</v>
      </c>
      <c r="B658" s="38">
        <v>1054.0630000000001</v>
      </c>
    </row>
    <row r="659" spans="1:2">
      <c r="A659" s="39" t="s">
        <v>1120</v>
      </c>
      <c r="B659" s="38">
        <v>31.366700000000002</v>
      </c>
    </row>
    <row r="660" spans="1:2">
      <c r="A660" s="39" t="s">
        <v>1121</v>
      </c>
      <c r="B660" s="38">
        <v>95.21</v>
      </c>
    </row>
    <row r="661" spans="1:2">
      <c r="A661" s="39" t="s">
        <v>1122</v>
      </c>
      <c r="B661" s="38">
        <v>36.39</v>
      </c>
    </row>
    <row r="662" spans="1:2">
      <c r="A662" s="39" t="s">
        <v>1123</v>
      </c>
      <c r="B662" s="38">
        <v>11.436199999999999</v>
      </c>
    </row>
    <row r="663" spans="1:2">
      <c r="A663" s="39" t="s">
        <v>1124</v>
      </c>
      <c r="B663" s="38">
        <v>18.197600000000001</v>
      </c>
    </row>
    <row r="664" spans="1:2">
      <c r="A664" s="39" t="s">
        <v>1125</v>
      </c>
      <c r="B664" s="38">
        <v>19.403400000000001</v>
      </c>
    </row>
    <row r="665" spans="1:2">
      <c r="A665" s="39" t="s">
        <v>1126</v>
      </c>
      <c r="B665" s="38">
        <v>24.150300000000001</v>
      </c>
    </row>
    <row r="666" spans="1:2">
      <c r="A666" s="39" t="s">
        <v>1127</v>
      </c>
      <c r="B666" s="38">
        <v>16.357399999999998</v>
      </c>
    </row>
    <row r="667" spans="1:2">
      <c r="A667" s="39" t="s">
        <v>1128</v>
      </c>
      <c r="B667" s="38">
        <v>47.498600000000003</v>
      </c>
    </row>
    <row r="668" spans="1:2">
      <c r="A668" s="39" t="s">
        <v>1129</v>
      </c>
      <c r="B668" s="38">
        <v>23.092099999999999</v>
      </c>
    </row>
    <row r="669" spans="1:2">
      <c r="A669" s="39" t="s">
        <v>1130</v>
      </c>
      <c r="B669" s="38">
        <v>29.387699999999999</v>
      </c>
    </row>
    <row r="670" spans="1:2">
      <c r="A670" s="39" t="s">
        <v>1131</v>
      </c>
      <c r="B670" s="38">
        <v>13.1645</v>
      </c>
    </row>
    <row r="671" spans="1:2">
      <c r="A671" s="39" t="s">
        <v>1132</v>
      </c>
      <c r="B671" s="38">
        <v>12.5326</v>
      </c>
    </row>
    <row r="672" spans="1:2">
      <c r="A672" s="39" t="s">
        <v>1133</v>
      </c>
      <c r="B672" s="38">
        <v>11.106199999999999</v>
      </c>
    </row>
    <row r="673" spans="1:2">
      <c r="A673" s="39" t="s">
        <v>1134</v>
      </c>
      <c r="B673" s="38">
        <v>35.108899999999998</v>
      </c>
    </row>
    <row r="674" spans="1:2">
      <c r="A674" s="39" t="s">
        <v>1135</v>
      </c>
      <c r="B674" s="38" t="e">
        <v>#VALUE!</v>
      </c>
    </row>
    <row r="675" spans="1:2">
      <c r="A675" s="39" t="s">
        <v>1136</v>
      </c>
      <c r="B675" s="38">
        <v>78.892399999999995</v>
      </c>
    </row>
    <row r="676" spans="1:2">
      <c r="A676" s="39" t="s">
        <v>1137</v>
      </c>
      <c r="B676" s="38">
        <v>33.398299999999999</v>
      </c>
    </row>
    <row r="677" spans="1:2">
      <c r="A677" s="39" t="s">
        <v>1138</v>
      </c>
      <c r="B677" s="38">
        <v>56.011099999999999</v>
      </c>
    </row>
    <row r="678" spans="1:2">
      <c r="A678" s="39" t="s">
        <v>1139</v>
      </c>
      <c r="B678" s="38">
        <v>25.678699999999999</v>
      </c>
    </row>
    <row r="679" spans="1:2">
      <c r="A679" s="39" t="s">
        <v>1140</v>
      </c>
      <c r="B679" s="38">
        <v>16.3841</v>
      </c>
    </row>
    <row r="680" spans="1:2">
      <c r="A680" s="39" t="s">
        <v>1141</v>
      </c>
      <c r="B680" s="38">
        <v>44.451300000000003</v>
      </c>
    </row>
    <row r="681" spans="1:2">
      <c r="A681" s="39" t="s">
        <v>1142</v>
      </c>
      <c r="B681" s="38">
        <v>14.163500000000001</v>
      </c>
    </row>
    <row r="682" spans="1:2">
      <c r="A682" s="39" t="s">
        <v>1143</v>
      </c>
      <c r="B682" s="38">
        <v>32.994</v>
      </c>
    </row>
    <row r="683" spans="1:2">
      <c r="A683" s="39" t="s">
        <v>1144</v>
      </c>
      <c r="B683" s="38">
        <v>14.7403</v>
      </c>
    </row>
    <row r="684" spans="1:2">
      <c r="A684" s="39" t="s">
        <v>1145</v>
      </c>
      <c r="B684" s="38">
        <v>60.578099999999999</v>
      </c>
    </row>
    <row r="685" spans="1:2">
      <c r="A685" s="39" t="s">
        <v>1146</v>
      </c>
      <c r="B685" s="38">
        <v>60.578099999999999</v>
      </c>
    </row>
    <row r="686" spans="1:2">
      <c r="A686" s="39" t="s">
        <v>1147</v>
      </c>
      <c r="B686" s="38">
        <v>69.123800000000003</v>
      </c>
    </row>
    <row r="687" spans="1:2">
      <c r="A687" s="39" t="s">
        <v>1148</v>
      </c>
      <c r="B687" s="38">
        <v>69.123800000000003</v>
      </c>
    </row>
    <row r="688" spans="1:2">
      <c r="A688" s="39" t="s">
        <v>1149</v>
      </c>
      <c r="B688" s="38">
        <v>49.001399999999997</v>
      </c>
    </row>
    <row r="689" spans="1:2">
      <c r="A689" s="39" t="s">
        <v>1150</v>
      </c>
      <c r="B689" s="38">
        <v>49.001399999999997</v>
      </c>
    </row>
    <row r="690" spans="1:2">
      <c r="A690" s="39" t="s">
        <v>1151</v>
      </c>
      <c r="B690" s="38">
        <v>31.155999999999999</v>
      </c>
    </row>
    <row r="691" spans="1:2">
      <c r="A691" s="39" t="s">
        <v>1152</v>
      </c>
      <c r="B691" s="38">
        <v>31.155999999999999</v>
      </c>
    </row>
    <row r="692" spans="1:2">
      <c r="A692" s="39" t="s">
        <v>1153</v>
      </c>
      <c r="B692" s="38">
        <v>26.566500000000001</v>
      </c>
    </row>
    <row r="693" spans="1:2">
      <c r="A693" s="39" t="s">
        <v>1154</v>
      </c>
      <c r="B693" s="38">
        <v>40.784999999999997</v>
      </c>
    </row>
    <row r="694" spans="1:2">
      <c r="A694" s="39" t="s">
        <v>1155</v>
      </c>
      <c r="B694" s="38">
        <v>26.566500000000001</v>
      </c>
    </row>
    <row r="695" spans="1:2">
      <c r="A695" s="39" t="s">
        <v>1156</v>
      </c>
      <c r="B695" s="38">
        <v>29.834</v>
      </c>
    </row>
    <row r="696" spans="1:2">
      <c r="A696" s="39" t="s">
        <v>1157</v>
      </c>
      <c r="B696" s="38">
        <v>11.559799999999999</v>
      </c>
    </row>
    <row r="697" spans="1:2">
      <c r="A697" s="39" t="s">
        <v>1158</v>
      </c>
      <c r="B697" s="38">
        <v>12.061999999999999</v>
      </c>
    </row>
    <row r="698" spans="1:2">
      <c r="A698" s="39" t="s">
        <v>1159</v>
      </c>
      <c r="B698" s="38">
        <v>43.479300000000002</v>
      </c>
    </row>
    <row r="699" spans="1:2">
      <c r="A699" s="39" t="s">
        <v>1160</v>
      </c>
      <c r="B699" s="38">
        <v>14.722200000000001</v>
      </c>
    </row>
    <row r="700" spans="1:2">
      <c r="A700" s="39" t="s">
        <v>1161</v>
      </c>
      <c r="B700" s="38">
        <v>15.4049</v>
      </c>
    </row>
    <row r="701" spans="1:2">
      <c r="A701" s="39" t="s">
        <v>1162</v>
      </c>
      <c r="B701" s="38">
        <v>1015.052</v>
      </c>
    </row>
    <row r="702" spans="1:2">
      <c r="A702" s="39" t="s">
        <v>1163</v>
      </c>
      <c r="B702" s="38">
        <v>2551.174</v>
      </c>
    </row>
    <row r="703" spans="1:2">
      <c r="A703" s="39" t="s">
        <v>1164</v>
      </c>
      <c r="B703" s="38">
        <v>1022.9247</v>
      </c>
    </row>
    <row r="704" spans="1:2">
      <c r="A704" s="39" t="s">
        <v>1165</v>
      </c>
      <c r="B704" s="38">
        <v>10.3125</v>
      </c>
    </row>
    <row r="705" spans="1:2">
      <c r="A705" s="39" t="s">
        <v>1166</v>
      </c>
      <c r="B705" s="38">
        <v>12.1843</v>
      </c>
    </row>
    <row r="706" spans="1:2">
      <c r="A706" s="39" t="s">
        <v>1167</v>
      </c>
      <c r="B706" s="38">
        <v>29.527999999999999</v>
      </c>
    </row>
    <row r="707" spans="1:2">
      <c r="A707" s="39" t="s">
        <v>1168</v>
      </c>
      <c r="B707" s="38">
        <v>40.659700000000001</v>
      </c>
    </row>
    <row r="708" spans="1:2">
      <c r="A708" s="39" t="s">
        <v>1169</v>
      </c>
      <c r="B708" s="38">
        <v>12.738</v>
      </c>
    </row>
    <row r="709" spans="1:2">
      <c r="A709" s="39" t="s">
        <v>1170</v>
      </c>
      <c r="B709" s="38">
        <v>13.389699999999999</v>
      </c>
    </row>
    <row r="710" spans="1:2">
      <c r="A710" s="39" t="s">
        <v>1171</v>
      </c>
      <c r="B710" s="38">
        <v>11.8071</v>
      </c>
    </row>
    <row r="711" spans="1:2">
      <c r="A711" s="39" t="s">
        <v>1172</v>
      </c>
      <c r="B711" s="38">
        <v>11.019399999999999</v>
      </c>
    </row>
    <row r="712" spans="1:2">
      <c r="A712" s="39" t="s">
        <v>1173</v>
      </c>
      <c r="B712" s="38">
        <v>11.3185</v>
      </c>
    </row>
    <row r="713" spans="1:2">
      <c r="A713" s="39" t="s">
        <v>1174</v>
      </c>
      <c r="B713" s="38">
        <v>21.077400000000001</v>
      </c>
    </row>
    <row r="714" spans="1:2">
      <c r="A714" s="39" t="s">
        <v>1175</v>
      </c>
      <c r="B714" s="38">
        <v>46.182099999999998</v>
      </c>
    </row>
    <row r="715" spans="1:2">
      <c r="A715" s="39" t="s">
        <v>1176</v>
      </c>
      <c r="B715" s="38">
        <v>50.821300000000001</v>
      </c>
    </row>
    <row r="716" spans="1:2">
      <c r="A716" s="39" t="s">
        <v>1177</v>
      </c>
      <c r="B716" s="38">
        <v>43.186100000000003</v>
      </c>
    </row>
    <row r="717" spans="1:2">
      <c r="A717" s="39" t="s">
        <v>1178</v>
      </c>
      <c r="B717" s="38">
        <v>43.185699999999997</v>
      </c>
    </row>
    <row r="718" spans="1:2">
      <c r="A718" s="39" t="s">
        <v>1179</v>
      </c>
      <c r="B718" s="38">
        <v>30.4344</v>
      </c>
    </row>
    <row r="719" spans="1:2">
      <c r="A719" s="39" t="s">
        <v>1180</v>
      </c>
      <c r="B719" s="38">
        <v>30.4344</v>
      </c>
    </row>
    <row r="720" spans="1:2">
      <c r="A720" s="39" t="s">
        <v>1181</v>
      </c>
      <c r="B720" s="38">
        <v>21.477599999999999</v>
      </c>
    </row>
    <row r="721" spans="1:2">
      <c r="A721" s="39" t="s">
        <v>1182</v>
      </c>
      <c r="B721" s="38">
        <v>12.968500000000001</v>
      </c>
    </row>
    <row r="722" spans="1:2">
      <c r="A722" s="39" t="s">
        <v>1183</v>
      </c>
      <c r="B722" s="38">
        <v>30.191800000000001</v>
      </c>
    </row>
    <row r="723" spans="1:2">
      <c r="A723" s="39" t="s">
        <v>1184</v>
      </c>
      <c r="B723" s="38">
        <v>30.302499999999998</v>
      </c>
    </row>
    <row r="724" spans="1:2">
      <c r="A724" s="39" t="s">
        <v>1185</v>
      </c>
      <c r="B724" s="38">
        <v>24.9665</v>
      </c>
    </row>
    <row r="725" spans="1:2">
      <c r="A725" s="39" t="s">
        <v>1186</v>
      </c>
      <c r="B725" s="38">
        <v>26.378399999999999</v>
      </c>
    </row>
    <row r="726" spans="1:2">
      <c r="A726" s="39" t="s">
        <v>1187</v>
      </c>
      <c r="B726" s="38">
        <v>82.8352</v>
      </c>
    </row>
    <row r="727" spans="1:2">
      <c r="A727" s="39" t="s">
        <v>1188</v>
      </c>
      <c r="B727" s="38">
        <v>13.488200000000001</v>
      </c>
    </row>
    <row r="728" spans="1:2">
      <c r="A728" s="39" t="s">
        <v>1189</v>
      </c>
      <c r="B728" s="38">
        <v>13.513500000000001</v>
      </c>
    </row>
    <row r="729" spans="1:2">
      <c r="A729" s="39" t="s">
        <v>1190</v>
      </c>
      <c r="B729" s="38">
        <v>34.884</v>
      </c>
    </row>
    <row r="730" spans="1:2">
      <c r="A730" s="39" t="s">
        <v>1191</v>
      </c>
      <c r="B730" s="38">
        <v>25.5809</v>
      </c>
    </row>
    <row r="731" spans="1:2">
      <c r="A731" s="39" t="s">
        <v>1192</v>
      </c>
      <c r="B731" s="38">
        <v>34.8245</v>
      </c>
    </row>
    <row r="732" spans="1:2">
      <c r="A732" s="39" t="s">
        <v>1193</v>
      </c>
      <c r="B732" s="38">
        <v>34.821899999999999</v>
      </c>
    </row>
    <row r="733" spans="1:2">
      <c r="A733" s="39" t="s">
        <v>1194</v>
      </c>
      <c r="B733" s="38">
        <v>84.957400000000007</v>
      </c>
    </row>
    <row r="734" spans="1:2">
      <c r="A734" s="39" t="s">
        <v>1195</v>
      </c>
      <c r="B734" s="38">
        <v>43.521099999999997</v>
      </c>
    </row>
    <row r="735" spans="1:2">
      <c r="A735" s="39" t="s">
        <v>1196</v>
      </c>
      <c r="B735" s="38">
        <v>42.209299999999999</v>
      </c>
    </row>
    <row r="736" spans="1:2">
      <c r="A736" s="39" t="s">
        <v>1197</v>
      </c>
      <c r="B736" s="38">
        <v>129.16659999999999</v>
      </c>
    </row>
    <row r="737" spans="1:2">
      <c r="A737" s="39" t="s">
        <v>1198</v>
      </c>
      <c r="B737" s="38">
        <v>120.2377</v>
      </c>
    </row>
    <row r="738" spans="1:2">
      <c r="A738" s="39" t="s">
        <v>1199</v>
      </c>
      <c r="B738" s="38">
        <v>38.677500000000002</v>
      </c>
    </row>
    <row r="739" spans="1:2">
      <c r="A739" s="39" t="s">
        <v>1200</v>
      </c>
      <c r="B739" s="38">
        <v>14.2104</v>
      </c>
    </row>
    <row r="740" spans="1:2">
      <c r="A740" s="39" t="s">
        <v>1201</v>
      </c>
      <c r="B740" s="38">
        <v>26.951899999999998</v>
      </c>
    </row>
    <row r="741" spans="1:2">
      <c r="A741" s="39" t="s">
        <v>1202</v>
      </c>
      <c r="B741" s="38">
        <v>26.951899999999998</v>
      </c>
    </row>
    <row r="742" spans="1:2">
      <c r="A742" s="39" t="s">
        <v>1203</v>
      </c>
      <c r="B742" s="38">
        <v>55.297800000000002</v>
      </c>
    </row>
    <row r="743" spans="1:2">
      <c r="A743" s="39" t="s">
        <v>1204</v>
      </c>
      <c r="B743" s="38">
        <v>101.7337</v>
      </c>
    </row>
    <row r="744" spans="1:2">
      <c r="A744" s="39" t="s">
        <v>1205</v>
      </c>
      <c r="B744" s="38">
        <v>53.5749</v>
      </c>
    </row>
    <row r="745" spans="1:2">
      <c r="A745" s="39" t="s">
        <v>1206</v>
      </c>
      <c r="B745" s="38">
        <v>28.000599999999999</v>
      </c>
    </row>
    <row r="746" spans="1:2">
      <c r="A746" s="39" t="s">
        <v>1207</v>
      </c>
      <c r="B746" s="38">
        <v>52.892099999999999</v>
      </c>
    </row>
    <row r="747" spans="1:2">
      <c r="A747" s="39" t="s">
        <v>1208</v>
      </c>
      <c r="B747" s="38">
        <v>114.705</v>
      </c>
    </row>
    <row r="748" spans="1:2">
      <c r="A748" s="39" t="s">
        <v>1209</v>
      </c>
      <c r="B748" s="38">
        <v>95.260999999999996</v>
      </c>
    </row>
    <row r="749" spans="1:2">
      <c r="A749" s="39" t="s">
        <v>1210</v>
      </c>
      <c r="B749" s="38">
        <v>37.075499999999998</v>
      </c>
    </row>
    <row r="750" spans="1:2">
      <c r="A750" s="39" t="s">
        <v>1211</v>
      </c>
      <c r="B750" s="38">
        <v>108.8355</v>
      </c>
    </row>
    <row r="751" spans="1:2">
      <c r="A751" s="39" t="s">
        <v>1212</v>
      </c>
      <c r="B751" s="38">
        <v>54.906100000000002</v>
      </c>
    </row>
    <row r="752" spans="1:2">
      <c r="A752" s="39" t="s">
        <v>1213</v>
      </c>
      <c r="B752" s="38">
        <v>126.1953</v>
      </c>
    </row>
    <row r="753" spans="1:2">
      <c r="A753" s="39" t="s">
        <v>1214</v>
      </c>
      <c r="B753" s="38">
        <v>126.1953</v>
      </c>
    </row>
    <row r="754" spans="1:2">
      <c r="A754" s="39" t="s">
        <v>1215</v>
      </c>
      <c r="B754" s="38">
        <v>53.030900000000003</v>
      </c>
    </row>
    <row r="755" spans="1:2">
      <c r="A755" s="39" t="s">
        <v>1216</v>
      </c>
      <c r="B755" s="38">
        <v>92.376000000000005</v>
      </c>
    </row>
    <row r="756" spans="1:2">
      <c r="A756" s="39" t="s">
        <v>1217</v>
      </c>
      <c r="B756" s="38">
        <v>19.71</v>
      </c>
    </row>
    <row r="757" spans="1:2">
      <c r="A757" s="39" t="s">
        <v>1218</v>
      </c>
      <c r="B757" s="38">
        <v>2543.1136999999999</v>
      </c>
    </row>
    <row r="758" spans="1:2">
      <c r="A758" s="39" t="s">
        <v>1219</v>
      </c>
      <c r="B758" s="38">
        <v>1055.0731000000001</v>
      </c>
    </row>
    <row r="759" spans="1:2">
      <c r="A759" s="39" t="s">
        <v>1220</v>
      </c>
      <c r="B759" s="38">
        <v>1000.6505</v>
      </c>
    </row>
    <row r="760" spans="1:2">
      <c r="A760" s="39" t="s">
        <v>1221</v>
      </c>
      <c r="B760" s="38">
        <v>35.657499999999999</v>
      </c>
    </row>
    <row r="761" spans="1:2">
      <c r="A761" s="39" t="s">
        <v>1222</v>
      </c>
      <c r="B761" s="38">
        <v>12.501799999999999</v>
      </c>
    </row>
    <row r="762" spans="1:2">
      <c r="A762" s="39" t="s">
        <v>1223</v>
      </c>
      <c r="B762" s="38">
        <v>13.632</v>
      </c>
    </row>
    <row r="763" spans="1:2">
      <c r="A763" s="39" t="s">
        <v>1224</v>
      </c>
      <c r="B763" s="38">
        <v>35.311900000000001</v>
      </c>
    </row>
    <row r="764" spans="1:2">
      <c r="A764" s="39" t="s">
        <v>1225</v>
      </c>
      <c r="B764" s="38">
        <v>10.161199999999999</v>
      </c>
    </row>
    <row r="765" spans="1:2">
      <c r="A765" s="39" t="s">
        <v>1226</v>
      </c>
      <c r="B765" s="38">
        <v>25.9895</v>
      </c>
    </row>
    <row r="766" spans="1:2">
      <c r="A766" s="39" t="s">
        <v>1227</v>
      </c>
      <c r="B766" s="38">
        <v>11.6196</v>
      </c>
    </row>
    <row r="767" spans="1:2">
      <c r="A767" s="39" t="s">
        <v>1228</v>
      </c>
      <c r="B767" s="38">
        <v>27.080500000000001</v>
      </c>
    </row>
    <row r="768" spans="1:2">
      <c r="A768" s="39" t="s">
        <v>1229</v>
      </c>
      <c r="B768" s="38">
        <v>14.036300000000001</v>
      </c>
    </row>
    <row r="769" spans="1:2">
      <c r="A769" s="39" t="s">
        <v>1230</v>
      </c>
      <c r="B769" s="38" t="e">
        <v>#VALUE!</v>
      </c>
    </row>
    <row r="770" spans="1:2">
      <c r="A770" s="39" t="s">
        <v>1231</v>
      </c>
      <c r="B770" s="38">
        <v>23.911200000000001</v>
      </c>
    </row>
    <row r="771" spans="1:2">
      <c r="A771" s="39" t="s">
        <v>1232</v>
      </c>
      <c r="B771" s="38">
        <v>38.547600000000003</v>
      </c>
    </row>
    <row r="772" spans="1:2">
      <c r="A772" s="39" t="s">
        <v>1233</v>
      </c>
      <c r="B772" s="38">
        <v>17.685700000000001</v>
      </c>
    </row>
    <row r="773" spans="1:2">
      <c r="A773" s="39" t="s">
        <v>1234</v>
      </c>
      <c r="B773" s="38">
        <v>28.6615</v>
      </c>
    </row>
    <row r="774" spans="1:2">
      <c r="A774" s="39" t="s">
        <v>1235</v>
      </c>
      <c r="B774" s="38">
        <v>14.800599999999999</v>
      </c>
    </row>
    <row r="775" spans="1:2">
      <c r="A775" s="39" t="s">
        <v>1236</v>
      </c>
      <c r="B775" s="38">
        <v>28.677399999999999</v>
      </c>
    </row>
    <row r="776" spans="1:2">
      <c r="A776" s="39" t="s">
        <v>1237</v>
      </c>
      <c r="B776" s="38">
        <v>91.84</v>
      </c>
    </row>
    <row r="777" spans="1:2">
      <c r="A777" s="39" t="s">
        <v>1238</v>
      </c>
      <c r="B777" s="38">
        <v>27.67</v>
      </c>
    </row>
    <row r="778" spans="1:2">
      <c r="A778" s="39" t="s">
        <v>1239</v>
      </c>
      <c r="B778" s="38">
        <v>1113.7409</v>
      </c>
    </row>
    <row r="779" spans="1:2">
      <c r="A779" s="39" t="s">
        <v>1240</v>
      </c>
      <c r="B779" s="38">
        <v>2721.2469000000001</v>
      </c>
    </row>
    <row r="780" spans="1:2">
      <c r="A780" s="39" t="s">
        <v>1241</v>
      </c>
      <c r="B780" s="38">
        <v>38.137599999999999</v>
      </c>
    </row>
    <row r="781" spans="1:2">
      <c r="A781" s="39" t="s">
        <v>1242</v>
      </c>
      <c r="B781" s="38">
        <v>35.322400000000002</v>
      </c>
    </row>
    <row r="782" spans="1:2">
      <c r="A782" s="39" t="s">
        <v>1243</v>
      </c>
      <c r="B782" s="38">
        <v>38.118200000000002</v>
      </c>
    </row>
    <row r="783" spans="1:2">
      <c r="A783" s="39" t="s">
        <v>1244</v>
      </c>
      <c r="B783" s="38">
        <v>15.694000000000001</v>
      </c>
    </row>
    <row r="784" spans="1:2">
      <c r="A784" s="39" t="s">
        <v>1245</v>
      </c>
      <c r="B784" s="38">
        <v>2261.1151</v>
      </c>
    </row>
    <row r="785" spans="1:2">
      <c r="A785" s="39" t="s">
        <v>1246</v>
      </c>
      <c r="B785" s="38">
        <v>2805.1183000000001</v>
      </c>
    </row>
    <row r="786" spans="1:2">
      <c r="A786" s="39" t="s">
        <v>1247</v>
      </c>
      <c r="B786" s="38">
        <v>4208.1395000000002</v>
      </c>
    </row>
    <row r="787" spans="1:2">
      <c r="A787" s="39" t="s">
        <v>1248</v>
      </c>
      <c r="B787" s="38">
        <v>1650.9106999999999</v>
      </c>
    </row>
    <row r="788" spans="1:2">
      <c r="A788" s="39" t="s">
        <v>1249</v>
      </c>
      <c r="B788" s="38">
        <v>2300.9229999999998</v>
      </c>
    </row>
    <row r="789" spans="1:2">
      <c r="A789" s="39" t="s">
        <v>1250</v>
      </c>
      <c r="B789" s="38">
        <v>1923.0877</v>
      </c>
    </row>
    <row r="790" spans="1:2">
      <c r="A790" s="39" t="s">
        <v>1251</v>
      </c>
      <c r="B790" s="38">
        <v>14.7417</v>
      </c>
    </row>
    <row r="791" spans="1:2">
      <c r="A791" s="39" t="s">
        <v>1252</v>
      </c>
      <c r="B791" s="38">
        <v>34.145200000000003</v>
      </c>
    </row>
    <row r="792" spans="1:2">
      <c r="A792" s="39" t="s">
        <v>1253</v>
      </c>
      <c r="B792" s="38">
        <v>72.497</v>
      </c>
    </row>
    <row r="793" spans="1:2">
      <c r="A793" s="39" t="s">
        <v>1254</v>
      </c>
      <c r="B793" s="38">
        <v>74.477000000000004</v>
      </c>
    </row>
    <row r="794" spans="1:2">
      <c r="A794" s="39" t="s">
        <v>1255</v>
      </c>
      <c r="B794" s="38">
        <v>10.143599999999999</v>
      </c>
    </row>
    <row r="795" spans="1:2">
      <c r="A795" s="39" t="s">
        <v>1256</v>
      </c>
      <c r="B795" s="38">
        <v>26.729099999999999</v>
      </c>
    </row>
    <row r="796" spans="1:2">
      <c r="A796" s="39" t="s">
        <v>1257</v>
      </c>
      <c r="B796" s="38">
        <v>10.235799999999999</v>
      </c>
    </row>
    <row r="797" spans="1:2">
      <c r="A797" s="39" t="s">
        <v>1258</v>
      </c>
      <c r="B797" s="38">
        <v>136.75</v>
      </c>
    </row>
    <row r="798" spans="1:2">
      <c r="A798" s="39" t="s">
        <v>1259</v>
      </c>
      <c r="B798" s="38">
        <v>32.36</v>
      </c>
    </row>
    <row r="799" spans="1:2">
      <c r="A799" s="39" t="s">
        <v>1260</v>
      </c>
      <c r="B799" s="38">
        <v>21.982600000000001</v>
      </c>
    </row>
    <row r="800" spans="1:2">
      <c r="A800" s="39" t="s">
        <v>1261</v>
      </c>
      <c r="B800" s="38">
        <v>13.779500000000001</v>
      </c>
    </row>
    <row r="801" spans="1:2">
      <c r="A801" s="39" t="s">
        <v>1262</v>
      </c>
      <c r="B801" s="38">
        <v>13.472799999999999</v>
      </c>
    </row>
    <row r="802" spans="1:2">
      <c r="A802" s="39" t="s">
        <v>1263</v>
      </c>
      <c r="B802" s="38">
        <v>2614.0243999999998</v>
      </c>
    </row>
    <row r="803" spans="1:2">
      <c r="A803" s="39" t="s">
        <v>1264</v>
      </c>
      <c r="B803" s="38">
        <v>26.650400000000001</v>
      </c>
    </row>
    <row r="804" spans="1:2">
      <c r="A804" s="39" t="s">
        <v>1265</v>
      </c>
      <c r="B804" s="38">
        <v>10.7766</v>
      </c>
    </row>
    <row r="805" spans="1:2">
      <c r="A805" s="39" t="s">
        <v>1266</v>
      </c>
      <c r="B805" s="38">
        <v>10.148300000000001</v>
      </c>
    </row>
    <row r="806" spans="1:2">
      <c r="A806" s="39" t="s">
        <v>1267</v>
      </c>
      <c r="B806" s="38">
        <v>10.130100000000001</v>
      </c>
    </row>
    <row r="807" spans="1:2">
      <c r="A807" s="39" t="s">
        <v>1268</v>
      </c>
      <c r="B807" s="38">
        <v>10.0953</v>
      </c>
    </row>
    <row r="808" spans="1:2">
      <c r="A808" s="39" t="s">
        <v>1269</v>
      </c>
      <c r="B808" s="38">
        <v>0</v>
      </c>
    </row>
    <row r="809" spans="1:2">
      <c r="A809" s="39" t="s">
        <v>1270</v>
      </c>
      <c r="B809" s="38">
        <v>34.119999999999997</v>
      </c>
    </row>
    <row r="810" spans="1:2">
      <c r="A810" s="39" t="s">
        <v>1271</v>
      </c>
      <c r="B810" s="38">
        <v>0</v>
      </c>
    </row>
    <row r="811" spans="1:2">
      <c r="A811" s="39" t="s">
        <v>1272</v>
      </c>
      <c r="B811" s="38">
        <v>0</v>
      </c>
    </row>
    <row r="812" spans="1:2">
      <c r="A812" s="39" t="s">
        <v>1273</v>
      </c>
      <c r="B812" s="38">
        <v>0</v>
      </c>
    </row>
    <row r="813" spans="1:2">
      <c r="A813" s="39" t="s">
        <v>1274</v>
      </c>
      <c r="B813" s="38">
        <v>2656.7455</v>
      </c>
    </row>
    <row r="814" spans="1:2">
      <c r="A814" s="39" t="s">
        <v>1275</v>
      </c>
      <c r="B814" s="38">
        <v>1007.6307</v>
      </c>
    </row>
    <row r="815" spans="1:2">
      <c r="A815" s="39" t="s">
        <v>1276</v>
      </c>
      <c r="B815" s="38">
        <v>1145.6066000000001</v>
      </c>
    </row>
    <row r="816" spans="1:2">
      <c r="A816" s="39" t="s">
        <v>1277</v>
      </c>
      <c r="B816" s="38">
        <v>2609.7858999999999</v>
      </c>
    </row>
    <row r="817" spans="1:2">
      <c r="A817" s="39" t="s">
        <v>1278</v>
      </c>
      <c r="B817" s="38">
        <v>1241.8349000000001</v>
      </c>
    </row>
    <row r="818" spans="1:2">
      <c r="A818" s="39" t="s">
        <v>1279</v>
      </c>
      <c r="B818" s="38">
        <v>26.3126</v>
      </c>
    </row>
    <row r="819" spans="1:2">
      <c r="A819" s="39" t="s">
        <v>1280</v>
      </c>
      <c r="B819" s="38">
        <v>27.1782</v>
      </c>
    </row>
    <row r="820" spans="1:2">
      <c r="A820" s="39" t="s">
        <v>1281</v>
      </c>
      <c r="B820" s="38">
        <v>61.479599999999998</v>
      </c>
    </row>
    <row r="821" spans="1:2">
      <c r="A821" s="39" t="s">
        <v>1282</v>
      </c>
      <c r="B821" s="38">
        <v>61.479599999999998</v>
      </c>
    </row>
    <row r="822" spans="1:2">
      <c r="A822" s="39" t="s">
        <v>1283</v>
      </c>
      <c r="B822" s="38">
        <v>21.191099999999999</v>
      </c>
    </row>
    <row r="823" spans="1:2">
      <c r="A823" s="39" t="s">
        <v>1284</v>
      </c>
      <c r="B823" s="38">
        <v>117.09910000000001</v>
      </c>
    </row>
    <row r="824" spans="1:2">
      <c r="A824" s="39" t="s">
        <v>1285</v>
      </c>
      <c r="B824" s="38">
        <v>76.617999999999995</v>
      </c>
    </row>
    <row r="825" spans="1:2">
      <c r="A825" s="39" t="s">
        <v>1286</v>
      </c>
      <c r="B825" s="38">
        <v>20.501999999999999</v>
      </c>
    </row>
    <row r="826" spans="1:2">
      <c r="A826" s="39" t="s">
        <v>1287</v>
      </c>
      <c r="B826" s="38">
        <v>23.8523</v>
      </c>
    </row>
    <row r="827" spans="1:2">
      <c r="A827" s="39" t="s">
        <v>1288</v>
      </c>
      <c r="B827" s="38">
        <v>10.5456</v>
      </c>
    </row>
    <row r="828" spans="1:2">
      <c r="A828" s="39" t="s">
        <v>1289</v>
      </c>
      <c r="B828" s="38">
        <v>30.386700000000001</v>
      </c>
    </row>
    <row r="829" spans="1:2">
      <c r="A829" s="39" t="s">
        <v>1290</v>
      </c>
      <c r="B829" s="38">
        <v>47.07</v>
      </c>
    </row>
    <row r="830" spans="1:2">
      <c r="A830" s="39" t="s">
        <v>1291</v>
      </c>
      <c r="B830" s="38">
        <v>23.33</v>
      </c>
    </row>
    <row r="831" spans="1:2">
      <c r="A831" s="39" t="s">
        <v>1292</v>
      </c>
      <c r="B831" s="38">
        <v>125.3182</v>
      </c>
    </row>
    <row r="832" spans="1:2">
      <c r="A832" s="39" t="s">
        <v>1293</v>
      </c>
      <c r="B832" s="38">
        <v>83.946100000000001</v>
      </c>
    </row>
    <row r="833" spans="1:2">
      <c r="A833" s="39" t="s">
        <v>1294</v>
      </c>
      <c r="B833" s="38">
        <v>83.946100000000001</v>
      </c>
    </row>
    <row r="834" spans="1:2">
      <c r="A834" s="39" t="s">
        <v>1295</v>
      </c>
      <c r="B834" s="38">
        <v>26.383700000000001</v>
      </c>
    </row>
    <row r="835" spans="1:2">
      <c r="A835" s="39" t="s">
        <v>1296</v>
      </c>
      <c r="B835" s="38">
        <v>23.3428</v>
      </c>
    </row>
    <row r="836" spans="1:2">
      <c r="A836" s="39" t="s">
        <v>1297</v>
      </c>
      <c r="B836" s="38">
        <v>15.700799999999999</v>
      </c>
    </row>
    <row r="837" spans="1:2">
      <c r="A837" s="39" t="s">
        <v>1298</v>
      </c>
      <c r="B837" s="38">
        <v>29.082699999999999</v>
      </c>
    </row>
    <row r="838" spans="1:2">
      <c r="A838" s="39" t="s">
        <v>1299</v>
      </c>
      <c r="B838" s="38">
        <v>72.620500000000007</v>
      </c>
    </row>
    <row r="839" spans="1:2">
      <c r="A839" s="39" t="s">
        <v>1300</v>
      </c>
      <c r="B839" s="38">
        <v>11.5322</v>
      </c>
    </row>
    <row r="840" spans="1:2">
      <c r="A840" s="39" t="s">
        <v>1301</v>
      </c>
      <c r="B840" s="38">
        <v>10.726800000000001</v>
      </c>
    </row>
    <row r="841" spans="1:2">
      <c r="A841" s="39" t="s">
        <v>1302</v>
      </c>
      <c r="B841" s="38">
        <v>25.128900000000002</v>
      </c>
    </row>
    <row r="842" spans="1:2">
      <c r="A842" s="39" t="s">
        <v>1303</v>
      </c>
      <c r="B842" s="38">
        <v>14.3817</v>
      </c>
    </row>
    <row r="843" spans="1:2">
      <c r="A843" s="39" t="s">
        <v>1304</v>
      </c>
      <c r="B843" s="38">
        <v>39.061</v>
      </c>
    </row>
    <row r="844" spans="1:2">
      <c r="A844" s="39" t="s">
        <v>1305</v>
      </c>
      <c r="B844" s="38">
        <v>73.381</v>
      </c>
    </row>
    <row r="845" spans="1:2">
      <c r="A845" s="39" t="s">
        <v>1306</v>
      </c>
      <c r="B845" s="38">
        <v>75.2547</v>
      </c>
    </row>
    <row r="846" spans="1:2">
      <c r="A846" s="39" t="s">
        <v>1307</v>
      </c>
      <c r="B846" s="38">
        <v>17.697099999999999</v>
      </c>
    </row>
    <row r="847" spans="1:2">
      <c r="A847" s="39" t="s">
        <v>1308</v>
      </c>
      <c r="B847" s="38">
        <v>118.5519</v>
      </c>
    </row>
    <row r="848" spans="1:2">
      <c r="A848" s="39" t="s">
        <v>1309</v>
      </c>
      <c r="B848" s="38">
        <v>26.188400000000001</v>
      </c>
    </row>
    <row r="849" spans="1:2">
      <c r="A849" s="39" t="s">
        <v>1310</v>
      </c>
      <c r="B849" s="38">
        <v>23.457699999999999</v>
      </c>
    </row>
    <row r="850" spans="1:2">
      <c r="A850" s="39" t="s">
        <v>1311</v>
      </c>
      <c r="B850" s="38">
        <v>10.26</v>
      </c>
    </row>
    <row r="851" spans="1:2">
      <c r="A851" s="39" t="s">
        <v>1312</v>
      </c>
      <c r="B851" s="38">
        <v>85.89</v>
      </c>
    </row>
    <row r="852" spans="1:2">
      <c r="A852" s="39" t="s">
        <v>1313</v>
      </c>
      <c r="B852" s="38">
        <v>45.23</v>
      </c>
    </row>
    <row r="853" spans="1:2">
      <c r="A853" s="39" t="s">
        <v>1314</v>
      </c>
      <c r="B853" s="38">
        <v>77.0291</v>
      </c>
    </row>
    <row r="854" spans="1:2">
      <c r="A854" s="39" t="s">
        <v>1315</v>
      </c>
      <c r="B854" s="38">
        <v>33.210099999999997</v>
      </c>
    </row>
    <row r="855" spans="1:2">
      <c r="A855" s="39" t="s">
        <v>1316</v>
      </c>
      <c r="B855" s="38">
        <v>14.516999999999999</v>
      </c>
    </row>
    <row r="856" spans="1:2">
      <c r="A856" s="39" t="s">
        <v>1317</v>
      </c>
      <c r="B856" s="38">
        <v>52.591000000000001</v>
      </c>
    </row>
    <row r="857" spans="1:2">
      <c r="A857" s="39" t="s">
        <v>1318</v>
      </c>
      <c r="B857" s="38">
        <v>52.3536</v>
      </c>
    </row>
    <row r="858" spans="1:2">
      <c r="A858" s="39" t="s">
        <v>1319</v>
      </c>
      <c r="B858" s="38">
        <v>22.514700000000001</v>
      </c>
    </row>
    <row r="859" spans="1:2">
      <c r="A859" s="39" t="s">
        <v>1320</v>
      </c>
      <c r="B859" s="38">
        <v>199.14330000000001</v>
      </c>
    </row>
    <row r="860" spans="1:2">
      <c r="A860" s="39" t="s">
        <v>1321</v>
      </c>
      <c r="B860" s="38">
        <v>16.706099999999999</v>
      </c>
    </row>
    <row r="861" spans="1:2">
      <c r="A861" s="39" t="s">
        <v>1322</v>
      </c>
      <c r="B861" s="38">
        <v>58.881900000000002</v>
      </c>
    </row>
    <row r="862" spans="1:2">
      <c r="A862" s="39" t="s">
        <v>1323</v>
      </c>
      <c r="B862" s="38">
        <v>22.758700000000001</v>
      </c>
    </row>
    <row r="863" spans="1:2">
      <c r="A863" s="39" t="s">
        <v>1324</v>
      </c>
      <c r="B863" s="38">
        <v>13.5898</v>
      </c>
    </row>
    <row r="864" spans="1:2">
      <c r="A864" s="39" t="s">
        <v>1325</v>
      </c>
      <c r="B864" s="38">
        <v>154.1294</v>
      </c>
    </row>
    <row r="865" spans="1:2">
      <c r="A865" s="39" t="s">
        <v>1326</v>
      </c>
      <c r="B865" s="38">
        <v>23.056999999999999</v>
      </c>
    </row>
    <row r="866" spans="1:2">
      <c r="A866" s="39" t="s">
        <v>1327</v>
      </c>
      <c r="B866" s="38">
        <v>45.237000000000002</v>
      </c>
    </row>
    <row r="867" spans="1:2">
      <c r="A867" s="39" t="s">
        <v>1328</v>
      </c>
      <c r="B867" s="38">
        <v>2498.5322000000001</v>
      </c>
    </row>
    <row r="868" spans="1:2">
      <c r="A868" s="39" t="s">
        <v>1329</v>
      </c>
      <c r="B868" s="38">
        <v>1469.2976000000001</v>
      </c>
    </row>
    <row r="869" spans="1:2">
      <c r="A869" s="39" t="s">
        <v>1330</v>
      </c>
      <c r="B869" s="38">
        <v>1000.51</v>
      </c>
    </row>
    <row r="870" spans="1:2">
      <c r="A870" s="39" t="s">
        <v>1331</v>
      </c>
      <c r="B870" s="38">
        <v>1001.2927</v>
      </c>
    </row>
    <row r="871" spans="1:2">
      <c r="A871" s="39" t="s">
        <v>1332</v>
      </c>
      <c r="B871" s="38">
        <v>1004.308</v>
      </c>
    </row>
    <row r="872" spans="1:2">
      <c r="A872" s="39" t="s">
        <v>1333</v>
      </c>
      <c r="B872" s="38">
        <v>23.963100000000001</v>
      </c>
    </row>
    <row r="873" spans="1:2">
      <c r="A873" s="39" t="s">
        <v>1334</v>
      </c>
      <c r="B873" s="38">
        <v>15.0425</v>
      </c>
    </row>
    <row r="874" spans="1:2">
      <c r="A874" s="39" t="s">
        <v>1335</v>
      </c>
      <c r="B874" s="38">
        <v>66.996499999999997</v>
      </c>
    </row>
    <row r="875" spans="1:2">
      <c r="A875" s="39" t="s">
        <v>1336</v>
      </c>
      <c r="B875" s="38">
        <v>24.567699999999999</v>
      </c>
    </row>
    <row r="876" spans="1:2">
      <c r="A876" s="39" t="s">
        <v>1337</v>
      </c>
      <c r="B876" s="38">
        <v>18.3033</v>
      </c>
    </row>
    <row r="877" spans="1:2">
      <c r="A877" s="39" t="s">
        <v>1338</v>
      </c>
      <c r="B877" s="38">
        <v>55.459099999999999</v>
      </c>
    </row>
    <row r="878" spans="1:2">
      <c r="A878" s="39" t="s">
        <v>1339</v>
      </c>
      <c r="B878" s="38">
        <v>24.66</v>
      </c>
    </row>
    <row r="879" spans="1:2">
      <c r="A879" s="39" t="s">
        <v>1340</v>
      </c>
      <c r="B879" s="38">
        <v>75.09</v>
      </c>
    </row>
    <row r="880" spans="1:2">
      <c r="A880" s="39" t="s">
        <v>1341</v>
      </c>
      <c r="B880" s="38">
        <v>51.491399999999999</v>
      </c>
    </row>
    <row r="881" spans="1:2">
      <c r="A881" s="39" t="s">
        <v>1342</v>
      </c>
      <c r="B881" s="38">
        <v>32.474899999999998</v>
      </c>
    </row>
    <row r="882" spans="1:2">
      <c r="A882" s="39" t="s">
        <v>1343</v>
      </c>
      <c r="B882" s="38">
        <v>45.598100000000002</v>
      </c>
    </row>
    <row r="883" spans="1:2">
      <c r="A883" s="39" t="s">
        <v>1344</v>
      </c>
      <c r="B883" s="38">
        <v>37.519300000000001</v>
      </c>
    </row>
    <row r="884" spans="1:2">
      <c r="A884" s="39" t="s">
        <v>1345</v>
      </c>
      <c r="B884" s="38">
        <v>51.750799999999998</v>
      </c>
    </row>
    <row r="885" spans="1:2">
      <c r="A885" s="39" t="s">
        <v>1346</v>
      </c>
      <c r="B885" s="38">
        <v>11.664</v>
      </c>
    </row>
    <row r="886" spans="1:2">
      <c r="A886" s="39" t="s">
        <v>1347</v>
      </c>
      <c r="B886" s="38">
        <v>29.769100000000002</v>
      </c>
    </row>
    <row r="887" spans="1:2">
      <c r="A887" s="39" t="s">
        <v>1348</v>
      </c>
      <c r="B887" s="38">
        <v>1031.6701</v>
      </c>
    </row>
    <row r="888" spans="1:2">
      <c r="A888" s="39" t="s">
        <v>1349</v>
      </c>
      <c r="B888" s="38">
        <v>36.833100000000002</v>
      </c>
    </row>
    <row r="889" spans="1:2">
      <c r="A889" s="39" t="s">
        <v>1350</v>
      </c>
      <c r="B889" s="38">
        <v>24.8764</v>
      </c>
    </row>
    <row r="890" spans="1:2">
      <c r="A890" s="39" t="s">
        <v>1351</v>
      </c>
      <c r="B890" s="38">
        <v>49.82</v>
      </c>
    </row>
    <row r="891" spans="1:2">
      <c r="A891" s="39" t="s">
        <v>1352</v>
      </c>
      <c r="B891" s="38">
        <v>15.34</v>
      </c>
    </row>
    <row r="892" spans="1:2">
      <c r="A892" s="39" t="s">
        <v>1353</v>
      </c>
      <c r="B892" s="38">
        <v>69.592399999999998</v>
      </c>
    </row>
    <row r="893" spans="1:2">
      <c r="A893" s="39" t="s">
        <v>1354</v>
      </c>
      <c r="B893" s="38">
        <v>151.94999999999999</v>
      </c>
    </row>
    <row r="894" spans="1:2">
      <c r="A894" s="39" t="s">
        <v>1355</v>
      </c>
      <c r="B894" s="38">
        <v>732.32</v>
      </c>
    </row>
    <row r="895" spans="1:2">
      <c r="A895" s="39" t="s">
        <v>1356</v>
      </c>
      <c r="B895" s="38">
        <v>1008.2364</v>
      </c>
    </row>
    <row r="896" spans="1:2">
      <c r="A896" s="39" t="s">
        <v>1357</v>
      </c>
      <c r="B896" s="38">
        <v>2531.3984</v>
      </c>
    </row>
    <row r="897" spans="1:2">
      <c r="A897" s="39" t="s">
        <v>1358</v>
      </c>
      <c r="B897" s="38">
        <v>1003.5288</v>
      </c>
    </row>
    <row r="898" spans="1:2">
      <c r="A898" s="39" t="s">
        <v>1359</v>
      </c>
      <c r="B898" s="38">
        <v>160.09</v>
      </c>
    </row>
    <row r="899" spans="1:2">
      <c r="A899" s="39" t="s">
        <v>1360</v>
      </c>
      <c r="B899" s="38">
        <v>110.97</v>
      </c>
    </row>
    <row r="900" spans="1:2">
      <c r="A900" s="39" t="s">
        <v>1361</v>
      </c>
      <c r="B900" s="38">
        <v>686.21</v>
      </c>
    </row>
    <row r="901" spans="1:2">
      <c r="A901" s="39" t="s">
        <v>1362</v>
      </c>
      <c r="B901" s="38">
        <v>16.45</v>
      </c>
    </row>
    <row r="902" spans="1:2">
      <c r="A902" s="39" t="s">
        <v>1363</v>
      </c>
      <c r="B902" s="38">
        <v>36.86</v>
      </c>
    </row>
    <row r="903" spans="1:2">
      <c r="A903" s="39" t="s">
        <v>1364</v>
      </c>
      <c r="B903" s="38">
        <v>35.909999999999997</v>
      </c>
    </row>
    <row r="904" spans="1:2">
      <c r="A904" s="39" t="s">
        <v>1365</v>
      </c>
      <c r="B904" s="38">
        <v>90.93</v>
      </c>
    </row>
    <row r="905" spans="1:2">
      <c r="A905" s="39" t="s">
        <v>1366</v>
      </c>
      <c r="B905" s="38">
        <v>28.93</v>
      </c>
    </row>
    <row r="906" spans="1:2">
      <c r="A906" s="39" t="s">
        <v>1367</v>
      </c>
      <c r="B906" s="38">
        <v>211.68</v>
      </c>
    </row>
    <row r="907" spans="1:2">
      <c r="A907" s="39" t="s">
        <v>1368</v>
      </c>
      <c r="B907" s="38">
        <v>10.806800000000001</v>
      </c>
    </row>
    <row r="908" spans="1:2">
      <c r="A908" s="39" t="s">
        <v>1369</v>
      </c>
      <c r="B908" s="38">
        <v>323.93819999999999</v>
      </c>
    </row>
    <row r="909" spans="1:2">
      <c r="A909" s="39" t="s">
        <v>1370</v>
      </c>
      <c r="B909" s="38">
        <v>11.753500000000001</v>
      </c>
    </row>
    <row r="910" spans="1:2">
      <c r="A910" s="39" t="s">
        <v>1371</v>
      </c>
      <c r="B910" s="38">
        <v>64.344899999999996</v>
      </c>
    </row>
    <row r="911" spans="1:2">
      <c r="A911" s="39" t="s">
        <v>1372</v>
      </c>
      <c r="B911" s="38">
        <v>10.6457</v>
      </c>
    </row>
    <row r="912" spans="1:2">
      <c r="A912" s="39" t="s">
        <v>1373</v>
      </c>
      <c r="B912" s="38">
        <v>35.2986</v>
      </c>
    </row>
    <row r="913" spans="1:2">
      <c r="A913" s="39" t="s">
        <v>1374</v>
      </c>
      <c r="B913" s="38">
        <v>15.5708</v>
      </c>
    </row>
    <row r="914" spans="1:2">
      <c r="A914" s="39" t="s">
        <v>1375</v>
      </c>
      <c r="B914" s="38">
        <v>35.076300000000003</v>
      </c>
    </row>
    <row r="915" spans="1:2">
      <c r="A915" s="39" t="s">
        <v>1376</v>
      </c>
      <c r="B915" s="38">
        <v>11.7964</v>
      </c>
    </row>
    <row r="916" spans="1:2">
      <c r="A916" s="39" t="s">
        <v>1377</v>
      </c>
      <c r="B916" s="38">
        <v>12.858700000000001</v>
      </c>
    </row>
    <row r="917" spans="1:2">
      <c r="A917" s="39" t="s">
        <v>1378</v>
      </c>
      <c r="B917" s="38">
        <v>64.714799999999997</v>
      </c>
    </row>
    <row r="918" spans="1:2">
      <c r="A918" s="39" t="s">
        <v>1379</v>
      </c>
      <c r="B918" s="38">
        <v>12.558199999999999</v>
      </c>
    </row>
    <row r="919" spans="1:2">
      <c r="A919" s="39" t="s">
        <v>1380</v>
      </c>
      <c r="B919" s="38">
        <v>10.6616</v>
      </c>
    </row>
    <row r="920" spans="1:2">
      <c r="A920" s="39" t="s">
        <v>1381</v>
      </c>
      <c r="B920" s="38">
        <v>50.519100000000002</v>
      </c>
    </row>
    <row r="921" spans="1:2">
      <c r="A921" s="39" t="s">
        <v>1382</v>
      </c>
      <c r="B921" s="38">
        <v>10.201700000000001</v>
      </c>
    </row>
    <row r="922" spans="1:2">
      <c r="A922" s="39" t="s">
        <v>1383</v>
      </c>
      <c r="B922" s="38">
        <v>26.875</v>
      </c>
    </row>
    <row r="923" spans="1:2">
      <c r="A923" s="39" t="s">
        <v>1384</v>
      </c>
      <c r="B923" s="38">
        <v>100.64570000000001</v>
      </c>
    </row>
    <row r="924" spans="1:2">
      <c r="A924" s="39" t="s">
        <v>1385</v>
      </c>
      <c r="B924" s="38">
        <v>402.78879999999998</v>
      </c>
    </row>
    <row r="925" spans="1:2">
      <c r="A925" s="39" t="s">
        <v>1386</v>
      </c>
      <c r="B925" s="38">
        <v>100.7865</v>
      </c>
    </row>
    <row r="926" spans="1:2">
      <c r="A926" s="39" t="s">
        <v>1387</v>
      </c>
      <c r="B926" s="38">
        <v>100.7865</v>
      </c>
    </row>
    <row r="927" spans="1:2">
      <c r="A927" s="39" t="s">
        <v>1388</v>
      </c>
      <c r="B927" s="38">
        <v>282.4117</v>
      </c>
    </row>
    <row r="928" spans="1:2">
      <c r="A928" s="39" t="s">
        <v>1389</v>
      </c>
      <c r="B928" s="38">
        <v>60.9758</v>
      </c>
    </row>
    <row r="929" spans="1:2">
      <c r="A929" s="39" t="s">
        <v>1390</v>
      </c>
      <c r="B929" s="38">
        <v>23.529499999999999</v>
      </c>
    </row>
    <row r="930" spans="1:2">
      <c r="A930" s="39" t="s">
        <v>1391</v>
      </c>
      <c r="B930" s="38">
        <v>44.378100000000003</v>
      </c>
    </row>
    <row r="931" spans="1:2">
      <c r="A931" s="39" t="s">
        <v>1392</v>
      </c>
      <c r="B931" s="38">
        <v>23.9847</v>
      </c>
    </row>
    <row r="932" spans="1:2">
      <c r="A932" s="39" t="s">
        <v>1393</v>
      </c>
      <c r="B932" s="38">
        <v>26.0092</v>
      </c>
    </row>
    <row r="933" spans="1:2">
      <c r="A933" s="39" t="s">
        <v>1394</v>
      </c>
      <c r="B933" s="38">
        <v>13.676500000000001</v>
      </c>
    </row>
    <row r="934" spans="1:2">
      <c r="A934" s="39" t="s">
        <v>1395</v>
      </c>
      <c r="B934" s="38">
        <v>13.545299999999999</v>
      </c>
    </row>
    <row r="935" spans="1:2">
      <c r="A935" s="39" t="s">
        <v>1396</v>
      </c>
      <c r="B935" s="38">
        <v>15.140599999999999</v>
      </c>
    </row>
    <row r="936" spans="1:2">
      <c r="A936" s="39" t="s">
        <v>1397</v>
      </c>
      <c r="B936" s="38">
        <v>28.309000000000001</v>
      </c>
    </row>
    <row r="937" spans="1:2">
      <c r="A937" s="39" t="s">
        <v>1398</v>
      </c>
      <c r="B937" s="38">
        <v>112.14</v>
      </c>
    </row>
    <row r="938" spans="1:2">
      <c r="A938" s="39" t="s">
        <v>1399</v>
      </c>
      <c r="B938" s="38">
        <v>1025.0534</v>
      </c>
    </row>
    <row r="939" spans="1:2">
      <c r="A939" s="39" t="s">
        <v>1400</v>
      </c>
      <c r="B939" s="38">
        <v>2579.2067000000002</v>
      </c>
    </row>
    <row r="940" spans="1:2">
      <c r="A940" s="39" t="s">
        <v>1401</v>
      </c>
      <c r="B940" s="38">
        <v>17.410900000000002</v>
      </c>
    </row>
    <row r="941" spans="1:2">
      <c r="A941" s="39" t="s">
        <v>1402</v>
      </c>
      <c r="B941" s="38">
        <v>55.944099999999999</v>
      </c>
    </row>
    <row r="942" spans="1:2">
      <c r="A942" s="39" t="s">
        <v>1403</v>
      </c>
      <c r="B942" s="38">
        <v>53.1</v>
      </c>
    </row>
    <row r="943" spans="1:2">
      <c r="A943" s="39" t="s">
        <v>1404</v>
      </c>
      <c r="B943" s="38">
        <v>24.84</v>
      </c>
    </row>
    <row r="944" spans="1:2">
      <c r="A944" s="39" t="s">
        <v>1405</v>
      </c>
      <c r="B944" s="38">
        <v>26.81</v>
      </c>
    </row>
    <row r="945" spans="1:2">
      <c r="A945" s="39" t="s">
        <v>1406</v>
      </c>
      <c r="B945" s="38">
        <v>58.29</v>
      </c>
    </row>
    <row r="946" spans="1:2">
      <c r="A946" s="39" t="s">
        <v>1407</v>
      </c>
      <c r="B946" s="38">
        <v>20.012</v>
      </c>
    </row>
    <row r="947" spans="1:2">
      <c r="A947" s="39" t="s">
        <v>1408</v>
      </c>
      <c r="B947" s="38">
        <v>40.584000000000003</v>
      </c>
    </row>
    <row r="948" spans="1:2">
      <c r="A948" s="39" t="s">
        <v>1409</v>
      </c>
      <c r="B948" s="38">
        <v>245.74080000000001</v>
      </c>
    </row>
    <row r="949" spans="1:2">
      <c r="A949" s="39" t="s">
        <v>1410</v>
      </c>
      <c r="B949" s="38">
        <v>100.2662</v>
      </c>
    </row>
    <row r="950" spans="1:2">
      <c r="A950" s="39" t="s">
        <v>1411</v>
      </c>
      <c r="B950" s="38">
        <v>100.17610000000001</v>
      </c>
    </row>
    <row r="951" spans="1:2">
      <c r="A951" s="39" t="s">
        <v>1412</v>
      </c>
      <c r="B951" s="38">
        <v>100.0989</v>
      </c>
    </row>
    <row r="952" spans="1:2">
      <c r="A952" s="39" t="s">
        <v>1413</v>
      </c>
      <c r="B952" s="38">
        <v>232.6317</v>
      </c>
    </row>
    <row r="953" spans="1:2">
      <c r="A953" s="39" t="s">
        <v>1414</v>
      </c>
      <c r="B953" s="38">
        <v>2371.6089999999999</v>
      </c>
    </row>
    <row r="954" spans="1:2">
      <c r="A954" s="39" t="s">
        <v>1415</v>
      </c>
      <c r="B954" s="38">
        <v>1001.6965</v>
      </c>
    </row>
    <row r="955" spans="1:2">
      <c r="A955" s="39" t="s">
        <v>1416</v>
      </c>
      <c r="B955" s="38">
        <v>1000.8071</v>
      </c>
    </row>
    <row r="956" spans="1:2">
      <c r="A956" s="39" t="s">
        <v>1417</v>
      </c>
      <c r="B956" s="38">
        <v>53.836399999999998</v>
      </c>
    </row>
    <row r="957" spans="1:2">
      <c r="A957" s="39" t="s">
        <v>1418</v>
      </c>
      <c r="B957" s="38">
        <v>29.009799999999998</v>
      </c>
    </row>
    <row r="958" spans="1:2">
      <c r="A958" s="39" t="s">
        <v>1419</v>
      </c>
      <c r="B958" s="38">
        <v>28.91</v>
      </c>
    </row>
    <row r="959" spans="1:2">
      <c r="A959" s="39" t="s">
        <v>1420</v>
      </c>
      <c r="B959" s="38">
        <v>47.26</v>
      </c>
    </row>
    <row r="960" spans="1:2">
      <c r="A960" s="39" t="s">
        <v>1421</v>
      </c>
      <c r="B960" s="38">
        <v>10.0953</v>
      </c>
    </row>
    <row r="961" spans="1:2">
      <c r="A961" s="39" t="s">
        <v>1422</v>
      </c>
      <c r="B961" s="38">
        <v>34.0426</v>
      </c>
    </row>
    <row r="962" spans="1:2">
      <c r="A962" s="39" t="s">
        <v>1423</v>
      </c>
      <c r="B962" s="38">
        <v>11.628</v>
      </c>
    </row>
    <row r="963" spans="1:2">
      <c r="A963" s="39" t="s">
        <v>1424</v>
      </c>
      <c r="B963" s="38">
        <v>10.9659</v>
      </c>
    </row>
    <row r="964" spans="1:2">
      <c r="A964" s="39" t="s">
        <v>1425</v>
      </c>
      <c r="B964" s="38">
        <v>10.533200000000001</v>
      </c>
    </row>
    <row r="965" spans="1:2">
      <c r="A965" s="39" t="s">
        <v>1426</v>
      </c>
      <c r="B965" s="38">
        <v>34.9876</v>
      </c>
    </row>
    <row r="966" spans="1:2">
      <c r="A966" s="39" t="s">
        <v>1427</v>
      </c>
      <c r="B966" s="38">
        <v>12.453200000000001</v>
      </c>
    </row>
    <row r="967" spans="1:2">
      <c r="A967" s="39" t="s">
        <v>1428</v>
      </c>
      <c r="B967" s="38">
        <v>12.6656</v>
      </c>
    </row>
    <row r="968" spans="1:2">
      <c r="A968" s="39" t="s">
        <v>1429</v>
      </c>
      <c r="B968" s="38">
        <v>19.1083</v>
      </c>
    </row>
    <row r="969" spans="1:2">
      <c r="A969" s="39" t="s">
        <v>1430</v>
      </c>
      <c r="B969" s="38">
        <v>22.464600000000001</v>
      </c>
    </row>
    <row r="970" spans="1:2">
      <c r="A970" s="39" t="s">
        <v>1431</v>
      </c>
      <c r="B970" s="38">
        <v>24.8185</v>
      </c>
    </row>
    <row r="971" spans="1:2">
      <c r="A971" s="39" t="s">
        <v>1432</v>
      </c>
      <c r="B971" s="38">
        <v>15.541700000000001</v>
      </c>
    </row>
    <row r="972" spans="1:2">
      <c r="A972" s="39" t="s">
        <v>1433</v>
      </c>
      <c r="B972" s="38">
        <v>10.86</v>
      </c>
    </row>
    <row r="973" spans="1:2">
      <c r="A973" s="39" t="s">
        <v>1434</v>
      </c>
      <c r="B973" s="38">
        <v>12.25</v>
      </c>
    </row>
    <row r="974" spans="1:2">
      <c r="A974" s="39" t="s">
        <v>1435</v>
      </c>
      <c r="B974" s="38">
        <v>23.997</v>
      </c>
    </row>
    <row r="975" spans="1:2">
      <c r="A975" s="39" t="s">
        <v>1436</v>
      </c>
      <c r="B975" s="38">
        <v>30.572900000000001</v>
      </c>
    </row>
    <row r="976" spans="1:2">
      <c r="A976" s="39" t="s">
        <v>1437</v>
      </c>
      <c r="B976" s="38">
        <v>25.9406</v>
      </c>
    </row>
    <row r="977" spans="1:2">
      <c r="A977" s="39" t="s">
        <v>1438</v>
      </c>
      <c r="B977" s="38">
        <v>14.660600000000001</v>
      </c>
    </row>
    <row r="978" spans="1:2">
      <c r="A978" s="39" t="s">
        <v>1439</v>
      </c>
      <c r="B978" s="38">
        <v>17.68</v>
      </c>
    </row>
    <row r="979" spans="1:2">
      <c r="A979" s="39" t="s">
        <v>1440</v>
      </c>
      <c r="B979" s="38">
        <v>35.770000000000003</v>
      </c>
    </row>
    <row r="980" spans="1:2">
      <c r="A980" s="39" t="s">
        <v>1441</v>
      </c>
      <c r="B980" s="38">
        <v>51.42</v>
      </c>
    </row>
    <row r="981" spans="1:2">
      <c r="A981" s="39" t="s">
        <v>1442</v>
      </c>
      <c r="B981" s="38">
        <v>51.85</v>
      </c>
    </row>
    <row r="982" spans="1:2">
      <c r="A982" s="39" t="s">
        <v>1443</v>
      </c>
      <c r="B982" s="38">
        <v>36.733400000000003</v>
      </c>
    </row>
    <row r="983" spans="1:2">
      <c r="A983" s="39" t="s">
        <v>1444</v>
      </c>
      <c r="B983" s="38">
        <v>20.904199999999999</v>
      </c>
    </row>
    <row r="984" spans="1:2">
      <c r="A984" s="39" t="s">
        <v>1445</v>
      </c>
      <c r="B984" s="38">
        <v>229.60499999999999</v>
      </c>
    </row>
    <row r="985" spans="1:2">
      <c r="A985" s="39" t="s">
        <v>1446</v>
      </c>
      <c r="B985" s="38">
        <v>100.12949999999999</v>
      </c>
    </row>
    <row r="986" spans="1:2">
      <c r="A986" s="39" t="s">
        <v>1447</v>
      </c>
      <c r="B986" s="38">
        <v>100.0839</v>
      </c>
    </row>
    <row r="987" spans="1:2">
      <c r="A987" s="39" t="s">
        <v>1448</v>
      </c>
      <c r="B987" s="38">
        <v>100.4179</v>
      </c>
    </row>
    <row r="988" spans="1:2">
      <c r="A988" s="39" t="s">
        <v>1449</v>
      </c>
      <c r="B988" s="38">
        <v>100.4397</v>
      </c>
    </row>
    <row r="989" spans="1:2">
      <c r="A989" s="39" t="s">
        <v>1450</v>
      </c>
      <c r="B989" s="38">
        <v>43.613500000000002</v>
      </c>
    </row>
    <row r="990" spans="1:2">
      <c r="A990" s="39" t="s">
        <v>1451</v>
      </c>
      <c r="B990" s="38">
        <v>16.8111</v>
      </c>
    </row>
    <row r="991" spans="1:2">
      <c r="A991" s="39" t="s">
        <v>1452</v>
      </c>
      <c r="B991" s="38">
        <v>19.310400000000001</v>
      </c>
    </row>
    <row r="992" spans="1:2">
      <c r="A992" s="39" t="s">
        <v>1453</v>
      </c>
      <c r="B992" s="38">
        <v>26.443899999999999</v>
      </c>
    </row>
    <row r="993" spans="1:2">
      <c r="A993" s="39" t="s">
        <v>1454</v>
      </c>
      <c r="B993" s="38">
        <v>21.974799999999998</v>
      </c>
    </row>
    <row r="994" spans="1:2">
      <c r="A994" s="39" t="s">
        <v>1455</v>
      </c>
      <c r="B994" s="38">
        <v>29.8719</v>
      </c>
    </row>
    <row r="995" spans="1:2">
      <c r="A995" s="39" t="s">
        <v>1456</v>
      </c>
      <c r="B995" s="38">
        <v>22.992799999999999</v>
      </c>
    </row>
    <row r="996" spans="1:2">
      <c r="A996" s="39" t="s">
        <v>1457</v>
      </c>
      <c r="B996" s="38">
        <v>10.0289</v>
      </c>
    </row>
    <row r="997" spans="1:2">
      <c r="A997" s="39" t="s">
        <v>1458</v>
      </c>
      <c r="B997" s="38">
        <v>10.005599999999999</v>
      </c>
    </row>
    <row r="998" spans="1:2">
      <c r="A998" s="39" t="s">
        <v>1459</v>
      </c>
      <c r="B998" s="38">
        <v>23.0276</v>
      </c>
    </row>
    <row r="999" spans="1:2">
      <c r="A999" s="39" t="s">
        <v>1460</v>
      </c>
      <c r="B999" s="38">
        <v>29.2361</v>
      </c>
    </row>
    <row r="1000" spans="1:2">
      <c r="A1000" s="39" t="s">
        <v>1461</v>
      </c>
      <c r="B1000" s="38">
        <v>29.2361</v>
      </c>
    </row>
    <row r="1001" spans="1:2">
      <c r="A1001" s="39" t="s">
        <v>1462</v>
      </c>
      <c r="B1001" s="38">
        <v>19.8523</v>
      </c>
    </row>
    <row r="1002" spans="1:2">
      <c r="A1002" s="39" t="s">
        <v>1463</v>
      </c>
      <c r="B1002" s="38">
        <v>22.3444</v>
      </c>
    </row>
    <row r="1003" spans="1:2">
      <c r="A1003" s="39" t="s">
        <v>1464</v>
      </c>
      <c r="B1003" s="38">
        <v>10.558299999999999</v>
      </c>
    </row>
    <row r="1004" spans="1:2">
      <c r="A1004" s="39" t="s">
        <v>1465</v>
      </c>
      <c r="B1004" s="38">
        <v>209.39</v>
      </c>
    </row>
    <row r="1005" spans="1:2">
      <c r="A1005" s="39" t="s">
        <v>1466</v>
      </c>
      <c r="B1005" s="38">
        <v>29.827999999999999</v>
      </c>
    </row>
    <row r="1006" spans="1:2">
      <c r="A1006" s="39" t="s">
        <v>1467</v>
      </c>
      <c r="B1006" s="38">
        <v>45.181800000000003</v>
      </c>
    </row>
    <row r="1007" spans="1:2">
      <c r="A1007" s="39" t="s">
        <v>1468</v>
      </c>
      <c r="B1007" s="38">
        <v>1078.1696999999999</v>
      </c>
    </row>
    <row r="1008" spans="1:2">
      <c r="A1008" s="39" t="s">
        <v>1469</v>
      </c>
      <c r="B1008" s="38">
        <v>111.55029999999999</v>
      </c>
    </row>
    <row r="1009" spans="1:2">
      <c r="A1009" s="39" t="s">
        <v>1470</v>
      </c>
      <c r="B1009" s="38">
        <v>14.4674</v>
      </c>
    </row>
    <row r="1010" spans="1:2">
      <c r="A1010" s="39" t="s">
        <v>1471</v>
      </c>
      <c r="B1010" s="38">
        <v>15.91</v>
      </c>
    </row>
    <row r="1011" spans="1:2">
      <c r="A1011" s="39" t="s">
        <v>1472</v>
      </c>
      <c r="B1011" s="38">
        <v>22.569199999999999</v>
      </c>
    </row>
    <row r="1012" spans="1:2">
      <c r="A1012" s="39" t="s">
        <v>1473</v>
      </c>
      <c r="B1012" s="38">
        <v>2230.0084000000002</v>
      </c>
    </row>
    <row r="1013" spans="1:2">
      <c r="A1013" s="39" t="s">
        <v>1474</v>
      </c>
      <c r="B1013" s="38">
        <v>1004.8939</v>
      </c>
    </row>
    <row r="1014" spans="1:2">
      <c r="A1014" s="39" t="s">
        <v>1475</v>
      </c>
      <c r="B1014" s="38">
        <v>1004.2306</v>
      </c>
    </row>
    <row r="1015" spans="1:2">
      <c r="A1015" s="39" t="s">
        <v>1476</v>
      </c>
      <c r="B1015" s="38">
        <v>2326.8676999999998</v>
      </c>
    </row>
    <row r="1016" spans="1:2">
      <c r="A1016" s="39" t="s">
        <v>1477</v>
      </c>
      <c r="B1016" s="38">
        <v>1004.2306</v>
      </c>
    </row>
    <row r="1017" spans="1:2">
      <c r="A1017" s="39" t="s">
        <v>1478</v>
      </c>
      <c r="B1017" s="38">
        <v>973.94050000000004</v>
      </c>
    </row>
    <row r="1018" spans="1:2">
      <c r="A1018" s="39" t="s">
        <v>1479</v>
      </c>
      <c r="B1018" s="38">
        <v>1996.1111000000001</v>
      </c>
    </row>
    <row r="1019" spans="1:2">
      <c r="A1019" s="39" t="s">
        <v>1480</v>
      </c>
      <c r="B1019" s="38">
        <v>23.8095</v>
      </c>
    </row>
    <row r="1020" spans="1:2">
      <c r="A1020" s="39" t="s">
        <v>1481</v>
      </c>
      <c r="B1020" s="38">
        <v>10.102399999999999</v>
      </c>
    </row>
    <row r="1021" spans="1:2">
      <c r="A1021" s="39" t="s">
        <v>1482</v>
      </c>
      <c r="B1021" s="38">
        <v>23.6724</v>
      </c>
    </row>
    <row r="1022" spans="1:2">
      <c r="A1022" s="39" t="s">
        <v>1483</v>
      </c>
      <c r="B1022" s="38">
        <v>10.0406</v>
      </c>
    </row>
    <row r="1023" spans="1:2">
      <c r="A1023" s="39" t="s">
        <v>1484</v>
      </c>
      <c r="B1023" s="38">
        <v>23.424299999999999</v>
      </c>
    </row>
    <row r="1024" spans="1:2">
      <c r="A1024" s="39" t="s">
        <v>1485</v>
      </c>
      <c r="B1024" s="38">
        <v>10.0764</v>
      </c>
    </row>
    <row r="1025" spans="1:2">
      <c r="A1025" s="39" t="s">
        <v>1486</v>
      </c>
      <c r="B1025" s="38">
        <v>105.9473</v>
      </c>
    </row>
    <row r="1026" spans="1:2">
      <c r="A1026" s="39" t="s">
        <v>1487</v>
      </c>
      <c r="B1026" s="38">
        <v>35.53</v>
      </c>
    </row>
    <row r="1027" spans="1:2">
      <c r="A1027" s="39" t="s">
        <v>1488</v>
      </c>
      <c r="B1027" s="38">
        <v>18.46</v>
      </c>
    </row>
    <row r="1028" spans="1:2">
      <c r="A1028" s="39" t="s">
        <v>1489</v>
      </c>
      <c r="B1028" s="38">
        <v>24.78</v>
      </c>
    </row>
    <row r="1029" spans="1:2">
      <c r="A1029" s="39" t="s">
        <v>1490</v>
      </c>
      <c r="B1029" s="38">
        <v>10.0021</v>
      </c>
    </row>
    <row r="1030" spans="1:2">
      <c r="A1030" s="39" t="s">
        <v>1491</v>
      </c>
      <c r="B1030" s="38">
        <v>10.0017</v>
      </c>
    </row>
    <row r="1031" spans="1:2">
      <c r="A1031" s="39" t="s">
        <v>1492</v>
      </c>
      <c r="B1031" s="38">
        <v>14.7174</v>
      </c>
    </row>
    <row r="1032" spans="1:2">
      <c r="A1032" s="39" t="s">
        <v>1493</v>
      </c>
      <c r="B1032" s="38">
        <v>10.2003</v>
      </c>
    </row>
    <row r="1033" spans="1:2">
      <c r="A1033" s="39" t="s">
        <v>1494</v>
      </c>
      <c r="B1033" s="38">
        <v>10</v>
      </c>
    </row>
    <row r="1034" spans="1:2">
      <c r="A1034" s="39" t="s">
        <v>1495</v>
      </c>
      <c r="B1034" s="38">
        <v>10</v>
      </c>
    </row>
    <row r="1035" spans="1:2">
      <c r="A1035" s="39" t="s">
        <v>1496</v>
      </c>
      <c r="B1035" s="38">
        <v>10.1561</v>
      </c>
    </row>
    <row r="1036" spans="1:2">
      <c r="A1036" s="39" t="s">
        <v>1497</v>
      </c>
      <c r="B1036" s="38">
        <v>16.606000000000002</v>
      </c>
    </row>
    <row r="1037" spans="1:2">
      <c r="A1037" s="39" t="s">
        <v>1498</v>
      </c>
      <c r="B1037" s="38">
        <v>21.361000000000001</v>
      </c>
    </row>
    <row r="1038" spans="1:2">
      <c r="A1038" s="39" t="s">
        <v>1499</v>
      </c>
      <c r="B1038" s="38">
        <v>10.0524</v>
      </c>
    </row>
    <row r="1039" spans="1:2">
      <c r="A1039" s="39" t="s">
        <v>1500</v>
      </c>
      <c r="B1039" s="38">
        <v>10.0501</v>
      </c>
    </row>
    <row r="1040" spans="1:2">
      <c r="A1040" s="39" t="s">
        <v>1501</v>
      </c>
      <c r="B1040" s="38">
        <v>10.1951</v>
      </c>
    </row>
    <row r="1041" spans="1:2">
      <c r="A1041" s="39" t="s">
        <v>1502</v>
      </c>
      <c r="B1041" s="38">
        <v>13.337300000000001</v>
      </c>
    </row>
    <row r="1042" spans="1:2">
      <c r="A1042" s="39" t="s">
        <v>1503</v>
      </c>
      <c r="B1042" s="38">
        <v>21.825500000000002</v>
      </c>
    </row>
    <row r="1043" spans="1:2">
      <c r="A1043" s="39" t="s">
        <v>1504</v>
      </c>
      <c r="B1043" s="38">
        <v>13.285299999999999</v>
      </c>
    </row>
    <row r="1044" spans="1:2">
      <c r="A1044" s="39" t="s">
        <v>1505</v>
      </c>
      <c r="B1044" s="38">
        <v>52.508000000000003</v>
      </c>
    </row>
    <row r="1045" spans="1:2">
      <c r="A1045" s="39" t="s">
        <v>1506</v>
      </c>
      <c r="B1045" s="38">
        <v>24.648</v>
      </c>
    </row>
    <row r="1046" spans="1:2">
      <c r="A1046" s="39" t="s">
        <v>1507</v>
      </c>
      <c r="B1046" s="38">
        <v>1001.6232</v>
      </c>
    </row>
    <row r="1047" spans="1:2">
      <c r="A1047" s="39" t="s">
        <v>1508</v>
      </c>
      <c r="B1047" s="38">
        <v>1001.3796</v>
      </c>
    </row>
    <row r="1048" spans="1:2">
      <c r="A1048" s="39" t="s">
        <v>1509</v>
      </c>
      <c r="B1048" s="38">
        <v>2284.8579</v>
      </c>
    </row>
    <row r="1049" spans="1:2">
      <c r="A1049" s="39" t="s">
        <v>1510</v>
      </c>
      <c r="B1049" s="38">
        <v>2110.4288999999999</v>
      </c>
    </row>
    <row r="1050" spans="1:2">
      <c r="A1050" s="39" t="s">
        <v>1511</v>
      </c>
      <c r="B1050" s="38">
        <v>1001.0784</v>
      </c>
    </row>
    <row r="1051" spans="1:2">
      <c r="A1051" s="39" t="s">
        <v>1512</v>
      </c>
      <c r="B1051" s="38">
        <v>1004.9171</v>
      </c>
    </row>
    <row r="1052" spans="1:2">
      <c r="A1052" s="39" t="s">
        <v>1513</v>
      </c>
      <c r="B1052" s="38">
        <v>36.027299999999997</v>
      </c>
    </row>
    <row r="1053" spans="1:2">
      <c r="A1053" s="39" t="s">
        <v>1514</v>
      </c>
      <c r="B1053" s="38">
        <v>23.858599999999999</v>
      </c>
    </row>
    <row r="1054" spans="1:2">
      <c r="A1054" s="39" t="s">
        <v>1515</v>
      </c>
      <c r="B1054" s="38">
        <v>36.052399999999999</v>
      </c>
    </row>
    <row r="1055" spans="1:2">
      <c r="A1055" s="39" t="s">
        <v>1516</v>
      </c>
      <c r="B1055" s="38">
        <v>92.045699999999997</v>
      </c>
    </row>
    <row r="1056" spans="1:2">
      <c r="A1056" s="39" t="s">
        <v>1517</v>
      </c>
      <c r="B1056" s="38">
        <v>10.26</v>
      </c>
    </row>
    <row r="1057" spans="1:2">
      <c r="A1057" s="39" t="s">
        <v>1518</v>
      </c>
      <c r="B1057" s="38">
        <v>341.78629999999998</v>
      </c>
    </row>
    <row r="1058" spans="1:2">
      <c r="A1058" s="39" t="s">
        <v>1519</v>
      </c>
      <c r="B1058" s="38">
        <v>20.190000000000001</v>
      </c>
    </row>
    <row r="1059" spans="1:2">
      <c r="A1059" s="39" t="s">
        <v>1520</v>
      </c>
      <c r="B1059" s="38">
        <v>44.66</v>
      </c>
    </row>
    <row r="1060" spans="1:2">
      <c r="A1060" s="39" t="s">
        <v>1521</v>
      </c>
      <c r="B1060" s="38">
        <v>44.606499999999997</v>
      </c>
    </row>
    <row r="1061" spans="1:2">
      <c r="A1061" s="39" t="s">
        <v>1522</v>
      </c>
      <c r="B1061" s="38">
        <v>23.062899999999999</v>
      </c>
    </row>
    <row r="1062" spans="1:2">
      <c r="A1062" s="39" t="s">
        <v>1523</v>
      </c>
      <c r="B1062" s="38">
        <v>13.806800000000001</v>
      </c>
    </row>
    <row r="1063" spans="1:2">
      <c r="A1063" s="39" t="s">
        <v>1524</v>
      </c>
      <c r="B1063" s="38">
        <v>22.175799999999999</v>
      </c>
    </row>
    <row r="1064" spans="1:2">
      <c r="A1064" s="39" t="s">
        <v>1525</v>
      </c>
      <c r="B1064" s="38">
        <v>22.423400000000001</v>
      </c>
    </row>
    <row r="1065" spans="1:2">
      <c r="A1065" s="39" t="s">
        <v>1526</v>
      </c>
      <c r="B1065" s="38">
        <v>31.94</v>
      </c>
    </row>
    <row r="1066" spans="1:2">
      <c r="A1066" s="39" t="s">
        <v>1527</v>
      </c>
      <c r="B1066" s="38">
        <v>17</v>
      </c>
    </row>
    <row r="1067" spans="1:2">
      <c r="A1067" s="39" t="s">
        <v>1528</v>
      </c>
      <c r="B1067" s="38">
        <v>23.506499999999999</v>
      </c>
    </row>
    <row r="1068" spans="1:2">
      <c r="A1068" s="39" t="s">
        <v>1529</v>
      </c>
      <c r="B1068" s="38">
        <v>35.383699999999997</v>
      </c>
    </row>
    <row r="1069" spans="1:2">
      <c r="A1069" s="39" t="s">
        <v>1530</v>
      </c>
      <c r="B1069" s="38">
        <v>1131.0064</v>
      </c>
    </row>
    <row r="1070" spans="1:2">
      <c r="A1070" s="39" t="s">
        <v>1531</v>
      </c>
      <c r="B1070" s="38">
        <v>1073.4186999999999</v>
      </c>
    </row>
    <row r="1071" spans="1:2">
      <c r="A1071" s="39" t="s">
        <v>1532</v>
      </c>
      <c r="B1071" s="38">
        <v>2035.6442999999999</v>
      </c>
    </row>
    <row r="1072" spans="1:2">
      <c r="A1072" s="39" t="s">
        <v>1533</v>
      </c>
      <c r="B1072" s="38">
        <v>1024.1356000000001</v>
      </c>
    </row>
    <row r="1073" spans="1:2">
      <c r="A1073" s="39" t="s">
        <v>1534</v>
      </c>
      <c r="B1073" s="38">
        <v>2309.5084000000002</v>
      </c>
    </row>
    <row r="1074" spans="1:2">
      <c r="A1074" s="39" t="s">
        <v>1535</v>
      </c>
      <c r="B1074" s="38">
        <v>1283.0630000000001</v>
      </c>
    </row>
    <row r="1075" spans="1:2">
      <c r="A1075" s="39" t="s">
        <v>1536</v>
      </c>
      <c r="B1075" s="38">
        <v>2156.8782999999999</v>
      </c>
    </row>
    <row r="1076" spans="1:2">
      <c r="A1076" s="39" t="s">
        <v>1537</v>
      </c>
      <c r="B1076" s="38">
        <v>1033.327</v>
      </c>
    </row>
    <row r="1077" spans="1:2">
      <c r="A1077" s="39" t="s">
        <v>1538</v>
      </c>
      <c r="B1077" s="38">
        <v>10.43</v>
      </c>
    </row>
    <row r="1078" spans="1:2">
      <c r="A1078" s="39" t="s">
        <v>1539</v>
      </c>
      <c r="B1078" s="38">
        <v>10.43</v>
      </c>
    </row>
    <row r="1079" spans="1:2">
      <c r="A1079" s="39" t="s">
        <v>1540</v>
      </c>
      <c r="B1079" s="38">
        <v>44.749000000000002</v>
      </c>
    </row>
    <row r="1080" spans="1:2">
      <c r="A1080" s="39" t="s">
        <v>1541</v>
      </c>
      <c r="B1080" s="38">
        <v>17.584</v>
      </c>
    </row>
    <row r="1081" spans="1:2">
      <c r="A1081" s="39" t="s">
        <v>1542</v>
      </c>
      <c r="B1081" s="38">
        <v>40.134500000000003</v>
      </c>
    </row>
    <row r="1082" spans="1:2">
      <c r="A1082" s="39" t="s">
        <v>1543</v>
      </c>
      <c r="B1082" s="38">
        <v>25.198</v>
      </c>
    </row>
    <row r="1083" spans="1:2">
      <c r="A1083" s="39" t="s">
        <v>1544</v>
      </c>
      <c r="B1083" s="38">
        <v>36.866</v>
      </c>
    </row>
    <row r="1084" spans="1:2">
      <c r="A1084" s="39" t="s">
        <v>1545</v>
      </c>
      <c r="B1084" s="38">
        <v>20.0657</v>
      </c>
    </row>
    <row r="1085" spans="1:2">
      <c r="A1085" s="39" t="s">
        <v>1546</v>
      </c>
      <c r="B1085" s="38">
        <v>29.816700000000001</v>
      </c>
    </row>
    <row r="1086" spans="1:2">
      <c r="A1086" s="39" t="s">
        <v>1547</v>
      </c>
      <c r="B1086" s="38">
        <v>1191.4349</v>
      </c>
    </row>
    <row r="1087" spans="1:2">
      <c r="A1087" s="39" t="s">
        <v>1548</v>
      </c>
      <c r="B1087" s="38">
        <v>1001.72</v>
      </c>
    </row>
    <row r="1088" spans="1:2">
      <c r="A1088" s="39" t="s">
        <v>1549</v>
      </c>
      <c r="B1088" s="38">
        <v>78.573599999999999</v>
      </c>
    </row>
    <row r="1089" spans="1:2">
      <c r="A1089" s="39" t="s">
        <v>1550</v>
      </c>
      <c r="B1089" s="38">
        <v>1675.03</v>
      </c>
    </row>
    <row r="1090" spans="1:2">
      <c r="A1090" s="39" t="s">
        <v>1551</v>
      </c>
      <c r="B1090" s="38">
        <v>2222.9119000000001</v>
      </c>
    </row>
    <row r="1091" spans="1:2">
      <c r="A1091" s="39" t="s">
        <v>1552</v>
      </c>
      <c r="B1091" s="38">
        <v>1031.8</v>
      </c>
    </row>
    <row r="1092" spans="1:2">
      <c r="A1092" s="39" t="s">
        <v>1553</v>
      </c>
      <c r="B1092" s="38">
        <v>1473.3956000000001</v>
      </c>
    </row>
    <row r="1093" spans="1:2">
      <c r="A1093" s="39" t="s">
        <v>1554</v>
      </c>
      <c r="B1093" s="38">
        <v>2215.0225999999998</v>
      </c>
    </row>
    <row r="1094" spans="1:2">
      <c r="A1094" s="39" t="s">
        <v>1555</v>
      </c>
      <c r="B1094" s="38">
        <v>1019.1828</v>
      </c>
    </row>
    <row r="1095" spans="1:2">
      <c r="A1095" s="39" t="s">
        <v>1556</v>
      </c>
      <c r="B1095" s="38">
        <v>1050.2027</v>
      </c>
    </row>
    <row r="1096" spans="1:2">
      <c r="A1096" s="39" t="s">
        <v>1557</v>
      </c>
      <c r="B1096" s="38">
        <v>1015.6922</v>
      </c>
    </row>
    <row r="1097" spans="1:2">
      <c r="A1097" s="39" t="s">
        <v>1558</v>
      </c>
      <c r="B1097" s="38">
        <v>20.310300000000002</v>
      </c>
    </row>
    <row r="1098" spans="1:2">
      <c r="A1098" s="39" t="s">
        <v>1559</v>
      </c>
      <c r="B1098" s="38">
        <v>20.310300000000002</v>
      </c>
    </row>
    <row r="1099" spans="1:2">
      <c r="A1099" s="39" t="s">
        <v>1560</v>
      </c>
      <c r="B1099" s="38">
        <v>22.056799999999999</v>
      </c>
    </row>
    <row r="1100" spans="1:2">
      <c r="A1100" s="39" t="s">
        <v>1561</v>
      </c>
      <c r="B1100" s="38">
        <v>10.0403</v>
      </c>
    </row>
    <row r="1101" spans="1:2">
      <c r="A1101" s="39" t="s">
        <v>1562</v>
      </c>
      <c r="B1101" s="38">
        <v>10.0403</v>
      </c>
    </row>
    <row r="1102" spans="1:2">
      <c r="A1102" s="39" t="s">
        <v>1563</v>
      </c>
      <c r="B1102" s="38">
        <v>2628.6385</v>
      </c>
    </row>
    <row r="1103" spans="1:2">
      <c r="A1103" s="39" t="s">
        <v>1564</v>
      </c>
      <c r="B1103" s="38">
        <v>1003.25</v>
      </c>
    </row>
    <row r="1104" spans="1:2">
      <c r="A1104" s="39" t="s">
        <v>1565</v>
      </c>
      <c r="B1104" s="38">
        <v>1060.9247</v>
      </c>
    </row>
    <row r="1105" spans="1:2">
      <c r="A1105" s="39" t="s">
        <v>1566</v>
      </c>
      <c r="B1105" s="38">
        <v>1024.9752000000001</v>
      </c>
    </row>
    <row r="1106" spans="1:2">
      <c r="A1106" s="39" t="s">
        <v>1567</v>
      </c>
      <c r="B1106" s="38">
        <v>2604.1475999999998</v>
      </c>
    </row>
    <row r="1107" spans="1:2">
      <c r="A1107" s="39" t="s">
        <v>1568</v>
      </c>
      <c r="B1107" s="38">
        <v>1003.25</v>
      </c>
    </row>
    <row r="1108" spans="1:2">
      <c r="A1108" s="39" t="s">
        <v>1569</v>
      </c>
      <c r="B1108" s="38">
        <v>1061.6343999999999</v>
      </c>
    </row>
    <row r="1109" spans="1:2">
      <c r="A1109" s="39" t="s">
        <v>1570</v>
      </c>
      <c r="B1109" s="38">
        <v>1013.6495</v>
      </c>
    </row>
    <row r="1110" spans="1:2">
      <c r="A1110" s="39" t="s">
        <v>1571</v>
      </c>
      <c r="B1110" s="38">
        <v>22.0077</v>
      </c>
    </row>
    <row r="1111" spans="1:2">
      <c r="A1111" s="39" t="s">
        <v>1572</v>
      </c>
      <c r="B1111" s="38">
        <v>10.013400000000001</v>
      </c>
    </row>
    <row r="1112" spans="1:2">
      <c r="A1112" s="39" t="s">
        <v>1573</v>
      </c>
      <c r="B1112" s="38">
        <v>10.013400000000001</v>
      </c>
    </row>
    <row r="1113" spans="1:2">
      <c r="A1113" s="39" t="s">
        <v>1574</v>
      </c>
      <c r="B1113" s="38">
        <v>23.22</v>
      </c>
    </row>
    <row r="1114" spans="1:2">
      <c r="A1114" s="39" t="s">
        <v>1575</v>
      </c>
      <c r="B1114" s="38">
        <v>21.85</v>
      </c>
    </row>
    <row r="1115" spans="1:2">
      <c r="A1115" s="39" t="s">
        <v>1576</v>
      </c>
      <c r="B1115" s="38">
        <v>22.497900000000001</v>
      </c>
    </row>
    <row r="1116" spans="1:2">
      <c r="A1116" s="39" t="s">
        <v>1577</v>
      </c>
      <c r="B1116" s="38">
        <v>10.082000000000001</v>
      </c>
    </row>
    <row r="1117" spans="1:2">
      <c r="A1117" s="39" t="s">
        <v>1578</v>
      </c>
      <c r="B1117" s="38">
        <v>10.0822</v>
      </c>
    </row>
    <row r="1118" spans="1:2">
      <c r="A1118" s="39" t="s">
        <v>1579</v>
      </c>
      <c r="B1118" s="38">
        <v>25.02</v>
      </c>
    </row>
    <row r="1119" spans="1:2">
      <c r="A1119" s="39" t="s">
        <v>1580</v>
      </c>
      <c r="B1119" s="38">
        <v>40.71</v>
      </c>
    </row>
    <row r="1120" spans="1:2">
      <c r="A1120" s="39" t="s">
        <v>1581</v>
      </c>
      <c r="B1120" s="38">
        <v>1005.7164</v>
      </c>
    </row>
    <row r="1121" spans="1:2">
      <c r="A1121" s="39" t="s">
        <v>1582</v>
      </c>
      <c r="B1121" s="38">
        <v>2583.5864000000001</v>
      </c>
    </row>
    <row r="1122" spans="1:2">
      <c r="A1122" s="39" t="s">
        <v>1583</v>
      </c>
      <c r="B1122" s="38">
        <v>44.02</v>
      </c>
    </row>
    <row r="1123" spans="1:2">
      <c r="A1123" s="39" t="s">
        <v>1584</v>
      </c>
      <c r="B1123" s="38">
        <v>25.93</v>
      </c>
    </row>
    <row r="1124" spans="1:2">
      <c r="A1124" s="39" t="s">
        <v>1585</v>
      </c>
      <c r="B1124" s="38">
        <v>10.161300000000001</v>
      </c>
    </row>
    <row r="1125" spans="1:2">
      <c r="A1125" s="39" t="s">
        <v>1586</v>
      </c>
      <c r="B1125" s="38">
        <v>37.143099999999997</v>
      </c>
    </row>
    <row r="1126" spans="1:2">
      <c r="A1126" s="39" t="s">
        <v>1587</v>
      </c>
      <c r="B1126" s="38">
        <v>10.163</v>
      </c>
    </row>
    <row r="1127" spans="1:2">
      <c r="A1127" s="39" t="s">
        <v>1588</v>
      </c>
      <c r="B1127" s="38">
        <v>10.1828</v>
      </c>
    </row>
    <row r="1128" spans="1:2">
      <c r="A1128" s="39" t="s">
        <v>1589</v>
      </c>
      <c r="B1128" s="38">
        <v>10.157400000000001</v>
      </c>
    </row>
    <row r="1129" spans="1:2">
      <c r="A1129" s="39" t="s">
        <v>1590</v>
      </c>
      <c r="B1129" s="38">
        <v>10.142799999999999</v>
      </c>
    </row>
    <row r="1130" spans="1:2">
      <c r="A1130" s="39" t="s">
        <v>1591</v>
      </c>
      <c r="B1130" s="38">
        <v>11.7912</v>
      </c>
    </row>
    <row r="1131" spans="1:2">
      <c r="A1131" s="39" t="s">
        <v>1592</v>
      </c>
      <c r="B1131" s="38">
        <v>11.090199999999999</v>
      </c>
    </row>
    <row r="1132" spans="1:2">
      <c r="A1132" s="39" t="s">
        <v>1593</v>
      </c>
      <c r="B1132" s="38">
        <v>10.8492</v>
      </c>
    </row>
    <row r="1133" spans="1:2">
      <c r="A1133" s="39" t="s">
        <v>1594</v>
      </c>
      <c r="B1133" s="38">
        <v>11.36</v>
      </c>
    </row>
    <row r="1134" spans="1:2">
      <c r="A1134" s="39" t="s">
        <v>1595</v>
      </c>
      <c r="B1134" s="38">
        <v>10.038399999999999</v>
      </c>
    </row>
    <row r="1135" spans="1:2">
      <c r="A1135" s="39" t="s">
        <v>1596</v>
      </c>
      <c r="B1135" s="38">
        <v>10.038399999999999</v>
      </c>
    </row>
    <row r="1136" spans="1:2">
      <c r="A1136" s="39" t="s">
        <v>1597</v>
      </c>
      <c r="B1136" s="38">
        <v>0</v>
      </c>
    </row>
    <row r="1137" spans="1:2">
      <c r="A1137" s="39" t="s">
        <v>1598</v>
      </c>
      <c r="B1137" s="38">
        <v>11.953099999999999</v>
      </c>
    </row>
    <row r="1138" spans="1:2">
      <c r="A1138" s="39" t="s">
        <v>1599</v>
      </c>
      <c r="B1138" s="38">
        <v>11.1972</v>
      </c>
    </row>
    <row r="1139" spans="1:2">
      <c r="A1139" s="39" t="s">
        <v>1600</v>
      </c>
      <c r="B1139" s="38">
        <v>11.6974</v>
      </c>
    </row>
    <row r="1140" spans="1:2">
      <c r="A1140" s="39" t="s">
        <v>1601</v>
      </c>
      <c r="B1140" s="38">
        <v>11.5152</v>
      </c>
    </row>
    <row r="1141" spans="1:2">
      <c r="A1141" s="39" t="s">
        <v>1602</v>
      </c>
      <c r="B1141" s="38">
        <v>0</v>
      </c>
    </row>
    <row r="1142" spans="1:2">
      <c r="A1142" s="39" t="s">
        <v>1603</v>
      </c>
      <c r="B1142" s="38">
        <v>10.928100000000001</v>
      </c>
    </row>
    <row r="1143" spans="1:2">
      <c r="A1143" s="39" t="s">
        <v>1604</v>
      </c>
      <c r="B1143" s="38">
        <v>21.823799999999999</v>
      </c>
    </row>
    <row r="1144" spans="1:2">
      <c r="A1144" s="39" t="s">
        <v>1605</v>
      </c>
      <c r="B1144" s="38">
        <v>22.810600000000001</v>
      </c>
    </row>
    <row r="1145" spans="1:2">
      <c r="A1145" s="39" t="s">
        <v>1606</v>
      </c>
      <c r="B1145" s="38">
        <v>20.6769</v>
      </c>
    </row>
    <row r="1146" spans="1:2">
      <c r="A1146" s="39" t="s">
        <v>1607</v>
      </c>
      <c r="B1146" s="38">
        <v>10.038399999999999</v>
      </c>
    </row>
    <row r="1147" spans="1:2">
      <c r="A1147" s="39" t="s">
        <v>1608</v>
      </c>
      <c r="B1147" s="38">
        <v>11.0304</v>
      </c>
    </row>
    <row r="1148" spans="1:2">
      <c r="A1148" s="39" t="s">
        <v>1609</v>
      </c>
      <c r="B1148" s="38">
        <v>1047.4811</v>
      </c>
    </row>
    <row r="1149" spans="1:2">
      <c r="A1149" s="39" t="s">
        <v>1610</v>
      </c>
      <c r="B1149" s="38">
        <v>20.534800000000001</v>
      </c>
    </row>
    <row r="1150" spans="1:2">
      <c r="A1150" s="39" t="s">
        <v>1611</v>
      </c>
      <c r="B1150" s="38">
        <v>12.863300000000001</v>
      </c>
    </row>
    <row r="1151" spans="1:2">
      <c r="A1151" s="39" t="s">
        <v>1612</v>
      </c>
      <c r="B1151" s="38">
        <v>1004.0875</v>
      </c>
    </row>
    <row r="1152" spans="1:2">
      <c r="A1152" s="39" t="s">
        <v>1613</v>
      </c>
      <c r="B1152" s="38">
        <v>1006.4591</v>
      </c>
    </row>
    <row r="1153" spans="1:2">
      <c r="A1153" s="39" t="s">
        <v>1614</v>
      </c>
      <c r="B1153" s="38">
        <v>137.90129999999999</v>
      </c>
    </row>
    <row r="1154" spans="1:2">
      <c r="A1154" s="39" t="s">
        <v>1615</v>
      </c>
      <c r="B1154" s="38">
        <v>10.5497</v>
      </c>
    </row>
    <row r="1155" spans="1:2">
      <c r="A1155" s="39" t="s">
        <v>1616</v>
      </c>
      <c r="B1155" s="38">
        <v>10.0063</v>
      </c>
    </row>
    <row r="1156" spans="1:2">
      <c r="A1156" s="39" t="s">
        <v>1617</v>
      </c>
      <c r="B1156" s="38">
        <v>10.006500000000001</v>
      </c>
    </row>
    <row r="1157" spans="1:2">
      <c r="A1157" s="39" t="s">
        <v>1618</v>
      </c>
      <c r="B1157" s="38">
        <v>10.022500000000001</v>
      </c>
    </row>
    <row r="1158" spans="1:2">
      <c r="A1158" s="39" t="s">
        <v>1619</v>
      </c>
      <c r="B1158" s="38">
        <v>21.114100000000001</v>
      </c>
    </row>
    <row r="1159" spans="1:2">
      <c r="A1159" s="39" t="s">
        <v>1620</v>
      </c>
      <c r="B1159" s="38">
        <v>1028.3875</v>
      </c>
    </row>
    <row r="1160" spans="1:2">
      <c r="A1160" s="39" t="s">
        <v>1621</v>
      </c>
      <c r="B1160" s="38">
        <v>1086.1542999999999</v>
      </c>
    </row>
    <row r="1161" spans="1:2">
      <c r="A1161" s="39" t="s">
        <v>1622</v>
      </c>
      <c r="B1161" s="38">
        <v>10.084199999999999</v>
      </c>
    </row>
    <row r="1162" spans="1:2">
      <c r="A1162" s="39" t="s">
        <v>1623</v>
      </c>
      <c r="B1162" s="38">
        <v>22.668099999999999</v>
      </c>
    </row>
    <row r="1163" spans="1:2">
      <c r="A1163" s="39" t="s">
        <v>1624</v>
      </c>
      <c r="B1163" s="38">
        <v>10.084199999999999</v>
      </c>
    </row>
    <row r="1164" spans="1:2">
      <c r="A1164" s="39" t="s">
        <v>1625</v>
      </c>
      <c r="B1164" s="38">
        <v>16.8093</v>
      </c>
    </row>
    <row r="1165" spans="1:2">
      <c r="A1165" s="39" t="s">
        <v>1626</v>
      </c>
      <c r="B1165" s="38">
        <v>1047.6170999999999</v>
      </c>
    </row>
    <row r="1166" spans="1:2">
      <c r="A1166" s="39" t="s">
        <v>1627</v>
      </c>
      <c r="B1166" s="38">
        <v>1387.6614999999999</v>
      </c>
    </row>
    <row r="1167" spans="1:2">
      <c r="A1167" s="39" t="s">
        <v>1628</v>
      </c>
      <c r="B1167" s="38">
        <v>2213.6131999999998</v>
      </c>
    </row>
    <row r="1168" spans="1:2">
      <c r="A1168" s="39" t="s">
        <v>1629</v>
      </c>
      <c r="B1168" s="38">
        <v>1047.7424000000001</v>
      </c>
    </row>
    <row r="1169" spans="1:2">
      <c r="A1169" s="39" t="s">
        <v>1630</v>
      </c>
      <c r="B1169" s="38">
        <v>1206.3271</v>
      </c>
    </row>
    <row r="1170" spans="1:2">
      <c r="A1170" s="39" t="s">
        <v>1631</v>
      </c>
      <c r="B1170" s="38">
        <v>2029.1967999999999</v>
      </c>
    </row>
    <row r="1171" spans="1:2">
      <c r="A1171" s="39" t="s">
        <v>1632</v>
      </c>
      <c r="B1171" s="38">
        <v>1092.2483</v>
      </c>
    </row>
    <row r="1172" spans="1:2">
      <c r="A1172" s="39" t="s">
        <v>1633</v>
      </c>
      <c r="B1172" s="38">
        <v>22.65</v>
      </c>
    </row>
    <row r="1173" spans="1:2">
      <c r="A1173" s="39" t="s">
        <v>1634</v>
      </c>
      <c r="B1173" s="38">
        <v>10.0304</v>
      </c>
    </row>
    <row r="1174" spans="1:2">
      <c r="A1174" s="39" t="s">
        <v>1635</v>
      </c>
      <c r="B1174" s="38">
        <v>10.1883</v>
      </c>
    </row>
    <row r="1175" spans="1:2">
      <c r="A1175" s="39" t="s">
        <v>1636</v>
      </c>
      <c r="B1175" s="38">
        <v>21.854299999999999</v>
      </c>
    </row>
    <row r="1176" spans="1:2">
      <c r="A1176" s="39" t="s">
        <v>1637</v>
      </c>
      <c r="B1176" s="38">
        <v>10.079599999999999</v>
      </c>
    </row>
    <row r="1177" spans="1:2">
      <c r="A1177" s="39" t="s">
        <v>1638</v>
      </c>
      <c r="B1177" s="38">
        <v>32.286000000000001</v>
      </c>
    </row>
    <row r="1178" spans="1:2">
      <c r="A1178" s="39" t="s">
        <v>1639</v>
      </c>
      <c r="B1178" s="38">
        <v>52.66</v>
      </c>
    </row>
    <row r="1179" spans="1:2">
      <c r="A1179" s="39" t="s">
        <v>1640</v>
      </c>
      <c r="B1179" s="38">
        <v>37.648400000000002</v>
      </c>
    </row>
    <row r="1180" spans="1:2">
      <c r="A1180" s="39" t="s">
        <v>1641</v>
      </c>
      <c r="B1180" s="38">
        <v>26.625800000000002</v>
      </c>
    </row>
    <row r="1181" spans="1:2">
      <c r="A1181" s="39" t="s">
        <v>1642</v>
      </c>
      <c r="B1181" s="38">
        <v>25.714200000000002</v>
      </c>
    </row>
    <row r="1182" spans="1:2">
      <c r="A1182" s="39" t="s">
        <v>1643</v>
      </c>
      <c r="B1182" s="38">
        <v>36.811700000000002</v>
      </c>
    </row>
    <row r="1183" spans="1:2">
      <c r="A1183" s="39" t="s">
        <v>1644</v>
      </c>
      <c r="B1183" s="38">
        <v>10.1432</v>
      </c>
    </row>
    <row r="1184" spans="1:2">
      <c r="A1184" s="39" t="s">
        <v>1645</v>
      </c>
      <c r="B1184" s="38">
        <v>21.0382</v>
      </c>
    </row>
    <row r="1185" spans="1:2">
      <c r="A1185" s="39" t="s">
        <v>1646</v>
      </c>
      <c r="B1185" s="38">
        <v>10.122199999999999</v>
      </c>
    </row>
    <row r="1186" spans="1:2">
      <c r="A1186" s="39" t="s">
        <v>1647</v>
      </c>
      <c r="B1186" s="38">
        <v>10.1</v>
      </c>
    </row>
    <row r="1187" spans="1:2">
      <c r="A1187" s="39" t="s">
        <v>1648</v>
      </c>
      <c r="B1187" s="38">
        <v>35.761000000000003</v>
      </c>
    </row>
    <row r="1188" spans="1:2">
      <c r="A1188" s="39" t="s">
        <v>1649</v>
      </c>
      <c r="B1188" s="38">
        <v>1054.6985</v>
      </c>
    </row>
    <row r="1189" spans="1:2">
      <c r="A1189" s="39" t="s">
        <v>1650</v>
      </c>
      <c r="B1189" s="38">
        <v>1054.6976999999999</v>
      </c>
    </row>
    <row r="1190" spans="1:2">
      <c r="A1190" s="39" t="s">
        <v>1651</v>
      </c>
      <c r="B1190" s="38">
        <v>100.5682</v>
      </c>
    </row>
    <row r="1191" spans="1:2">
      <c r="A1191" s="39" t="s">
        <v>1652</v>
      </c>
      <c r="B1191" s="38">
        <v>17.933</v>
      </c>
    </row>
    <row r="1192" spans="1:2">
      <c r="A1192" s="39" t="s">
        <v>1653</v>
      </c>
      <c r="B1192" s="38">
        <v>10.114699999999999</v>
      </c>
    </row>
    <row r="1193" spans="1:2">
      <c r="A1193" s="39" t="s">
        <v>1654</v>
      </c>
      <c r="B1193" s="38">
        <v>22.464500000000001</v>
      </c>
    </row>
    <row r="1194" spans="1:2">
      <c r="A1194" s="39" t="s">
        <v>1655</v>
      </c>
      <c r="B1194" s="38">
        <v>10.114699999999999</v>
      </c>
    </row>
    <row r="1195" spans="1:2">
      <c r="A1195" s="39" t="s">
        <v>1656</v>
      </c>
      <c r="B1195" s="38">
        <v>10.284800000000001</v>
      </c>
    </row>
    <row r="1196" spans="1:2">
      <c r="A1196" s="39" t="s">
        <v>1657</v>
      </c>
      <c r="B1196" s="38">
        <v>100.5682</v>
      </c>
    </row>
    <row r="1197" spans="1:2">
      <c r="A1197" s="39" t="s">
        <v>1658</v>
      </c>
      <c r="B1197" s="38">
        <v>100.6885</v>
      </c>
    </row>
    <row r="1198" spans="1:2">
      <c r="A1198" s="39" t="s">
        <v>1659</v>
      </c>
      <c r="B1198" s="38">
        <v>10.309900000000001</v>
      </c>
    </row>
    <row r="1199" spans="1:2">
      <c r="A1199" s="39" t="s">
        <v>1660</v>
      </c>
      <c r="B1199" s="38">
        <v>10.0433</v>
      </c>
    </row>
    <row r="1200" spans="1:2">
      <c r="A1200" s="39" t="s">
        <v>1661</v>
      </c>
      <c r="B1200" s="38">
        <v>21.693200000000001</v>
      </c>
    </row>
    <row r="1201" spans="1:2">
      <c r="A1201" s="39" t="s">
        <v>1662</v>
      </c>
      <c r="B1201" s="38">
        <v>10.7636</v>
      </c>
    </row>
    <row r="1202" spans="1:2">
      <c r="A1202" s="39" t="s">
        <v>1663</v>
      </c>
      <c r="B1202" s="38">
        <v>23.925799999999999</v>
      </c>
    </row>
    <row r="1203" spans="1:2">
      <c r="A1203" s="39" t="s">
        <v>1664</v>
      </c>
      <c r="B1203" s="38">
        <v>60.116999999999997</v>
      </c>
    </row>
    <row r="1204" spans="1:2">
      <c r="A1204" s="39" t="s">
        <v>1665</v>
      </c>
      <c r="B1204" s="38">
        <v>14.7546</v>
      </c>
    </row>
    <row r="1205" spans="1:2">
      <c r="A1205" s="39" t="s">
        <v>1666</v>
      </c>
      <c r="B1205" s="38">
        <v>14.7532</v>
      </c>
    </row>
    <row r="1206" spans="1:2">
      <c r="A1206" s="39" t="s">
        <v>1667</v>
      </c>
      <c r="B1206" s="38">
        <v>10.6442</v>
      </c>
    </row>
    <row r="1207" spans="1:2">
      <c r="A1207" s="39" t="s">
        <v>1668</v>
      </c>
      <c r="B1207" s="38">
        <v>10.3042</v>
      </c>
    </row>
    <row r="1208" spans="1:2">
      <c r="A1208" s="39" t="s">
        <v>1669</v>
      </c>
      <c r="B1208" s="38">
        <v>10.235799999999999</v>
      </c>
    </row>
    <row r="1209" spans="1:2">
      <c r="A1209" s="39" t="s">
        <v>1670</v>
      </c>
      <c r="B1209" s="38">
        <v>10.639099999999999</v>
      </c>
    </row>
    <row r="1210" spans="1:2">
      <c r="A1210" s="39" t="s">
        <v>1671</v>
      </c>
      <c r="B1210" s="38">
        <v>10.3362</v>
      </c>
    </row>
    <row r="1211" spans="1:2">
      <c r="A1211" s="39" t="s">
        <v>1672</v>
      </c>
      <c r="B1211" s="38">
        <v>10.61</v>
      </c>
    </row>
    <row r="1212" spans="1:2">
      <c r="A1212" s="39" t="s">
        <v>1673</v>
      </c>
      <c r="B1212" s="38">
        <v>1004.5439</v>
      </c>
    </row>
    <row r="1213" spans="1:2">
      <c r="A1213" s="39" t="s">
        <v>1674</v>
      </c>
      <c r="B1213" s="38">
        <v>2182.9110000000001</v>
      </c>
    </row>
    <row r="1214" spans="1:2">
      <c r="A1214" s="39" t="s">
        <v>1675</v>
      </c>
      <c r="B1214" s="38">
        <v>2200.3607999999999</v>
      </c>
    </row>
    <row r="1215" spans="1:2">
      <c r="A1215" s="39" t="s">
        <v>1676</v>
      </c>
      <c r="B1215" s="38">
        <v>1008.475</v>
      </c>
    </row>
    <row r="1216" spans="1:2">
      <c r="A1216" s="39" t="s">
        <v>1677</v>
      </c>
      <c r="B1216" s="38">
        <v>1010.8789</v>
      </c>
    </row>
    <row r="1217" spans="1:2">
      <c r="A1217" s="39" t="s">
        <v>1678</v>
      </c>
      <c r="B1217" s="38">
        <v>1004.0762</v>
      </c>
    </row>
    <row r="1218" spans="1:2">
      <c r="A1218" s="39" t="s">
        <v>1679</v>
      </c>
      <c r="B1218" s="38">
        <v>1770.6886</v>
      </c>
    </row>
    <row r="1219" spans="1:2">
      <c r="A1219" s="39" t="s">
        <v>1680</v>
      </c>
      <c r="B1219" s="38">
        <v>10.0951</v>
      </c>
    </row>
    <row r="1220" spans="1:2">
      <c r="A1220" s="39" t="s">
        <v>1681</v>
      </c>
      <c r="B1220" s="38">
        <v>20.741700000000002</v>
      </c>
    </row>
    <row r="1221" spans="1:2">
      <c r="A1221" s="39" t="s">
        <v>1682</v>
      </c>
      <c r="B1221" s="38">
        <v>16.36</v>
      </c>
    </row>
    <row r="1222" spans="1:2">
      <c r="A1222" s="39" t="s">
        <v>1683</v>
      </c>
      <c r="B1222" s="38">
        <v>29.98</v>
      </c>
    </row>
    <row r="1223" spans="1:2">
      <c r="A1223" s="39" t="s">
        <v>1684</v>
      </c>
      <c r="B1223" s="38">
        <v>108.9002</v>
      </c>
    </row>
    <row r="1224" spans="1:2">
      <c r="A1224" s="39" t="s">
        <v>1685</v>
      </c>
      <c r="B1224" s="38">
        <v>140.47999999999999</v>
      </c>
    </row>
    <row r="1225" spans="1:2">
      <c r="A1225" s="39" t="s">
        <v>1686</v>
      </c>
      <c r="B1225" s="38">
        <v>82.65</v>
      </c>
    </row>
    <row r="1226" spans="1:2">
      <c r="A1226" s="39" t="s">
        <v>1687</v>
      </c>
      <c r="B1226" s="38">
        <v>21.8779</v>
      </c>
    </row>
    <row r="1227" spans="1:2">
      <c r="A1227" s="39" t="s">
        <v>1688</v>
      </c>
      <c r="B1227" s="38">
        <v>8.0879999999999992</v>
      </c>
    </row>
    <row r="1228" spans="1:2">
      <c r="A1228" s="39" t="s">
        <v>1689</v>
      </c>
      <c r="B1228" s="38">
        <v>8.1150000000000002</v>
      </c>
    </row>
    <row r="1229" spans="1:2">
      <c r="A1229" s="39" t="s">
        <v>1690</v>
      </c>
      <c r="B1229" s="38">
        <v>1467.4776999999999</v>
      </c>
    </row>
    <row r="1230" spans="1:2">
      <c r="A1230" s="39" t="s">
        <v>1691</v>
      </c>
      <c r="B1230" s="38">
        <v>1111.8072</v>
      </c>
    </row>
    <row r="1231" spans="1:2">
      <c r="A1231" s="39" t="s">
        <v>1692</v>
      </c>
      <c r="B1231" s="38">
        <v>1994.8361</v>
      </c>
    </row>
    <row r="1232" spans="1:2">
      <c r="A1232" s="39" t="s">
        <v>1693</v>
      </c>
      <c r="B1232" s="38">
        <v>1754.42</v>
      </c>
    </row>
    <row r="1233" spans="1:2">
      <c r="A1233" s="39" t="s">
        <v>1694</v>
      </c>
      <c r="B1233" s="38">
        <v>256.26319999999998</v>
      </c>
    </row>
    <row r="1234" spans="1:2">
      <c r="A1234" s="39" t="s">
        <v>1695</v>
      </c>
      <c r="B1234" s="38">
        <v>2154.0716000000002</v>
      </c>
    </row>
    <row r="1235" spans="1:2">
      <c r="A1235" s="39" t="s">
        <v>1696</v>
      </c>
      <c r="B1235" s="38">
        <v>1007.3896999999999</v>
      </c>
    </row>
    <row r="1236" spans="1:2">
      <c r="A1236" s="39" t="s">
        <v>1697</v>
      </c>
      <c r="B1236" s="38">
        <v>1010.9669</v>
      </c>
    </row>
    <row r="1237" spans="1:2">
      <c r="A1237" s="39" t="s">
        <v>1698</v>
      </c>
      <c r="B1237" s="38">
        <v>1030.038</v>
      </c>
    </row>
    <row r="1238" spans="1:2">
      <c r="A1238" s="39" t="s">
        <v>1699</v>
      </c>
      <c r="B1238" s="38">
        <v>1081.1847</v>
      </c>
    </row>
    <row r="1239" spans="1:2">
      <c r="A1239" s="39" t="s">
        <v>1700</v>
      </c>
      <c r="B1239" s="38">
        <v>2191.8868000000002</v>
      </c>
    </row>
    <row r="1240" spans="1:2">
      <c r="A1240" s="39" t="s">
        <v>1701</v>
      </c>
      <c r="B1240" s="38">
        <v>1007.0309999999999</v>
      </c>
    </row>
    <row r="1241" spans="1:2">
      <c r="A1241" s="39" t="s">
        <v>1702</v>
      </c>
      <c r="B1241" s="38">
        <v>1005.4417999999999</v>
      </c>
    </row>
    <row r="1242" spans="1:2">
      <c r="A1242" s="39" t="s">
        <v>1703</v>
      </c>
      <c r="B1242" s="38" t="e">
        <v>#VALUE!</v>
      </c>
    </row>
    <row r="1243" spans="1:2">
      <c r="A1243" s="39" t="s">
        <v>1704</v>
      </c>
      <c r="B1243" s="38" t="e">
        <v>#VALUE!</v>
      </c>
    </row>
    <row r="1244" spans="1:2">
      <c r="A1244" s="39" t="s">
        <v>1705</v>
      </c>
      <c r="B1244" s="38">
        <v>22.035299999999999</v>
      </c>
    </row>
    <row r="1245" spans="1:2">
      <c r="A1245" s="39" t="s">
        <v>1706</v>
      </c>
      <c r="B1245" s="38">
        <v>10.9574</v>
      </c>
    </row>
    <row r="1246" spans="1:2">
      <c r="A1246" s="39" t="s">
        <v>1707</v>
      </c>
      <c r="B1246" s="38">
        <v>11.478300000000001</v>
      </c>
    </row>
    <row r="1247" spans="1:2">
      <c r="A1247" s="39" t="s">
        <v>1708</v>
      </c>
      <c r="B1247" s="38">
        <v>11.0045</v>
      </c>
    </row>
    <row r="1248" spans="1:2">
      <c r="A1248" s="39" t="s">
        <v>1709</v>
      </c>
      <c r="B1248" s="38">
        <v>19.4771</v>
      </c>
    </row>
    <row r="1249" spans="1:2">
      <c r="A1249" s="39" t="s">
        <v>1710</v>
      </c>
      <c r="B1249" s="38">
        <v>10.55</v>
      </c>
    </row>
    <row r="1250" spans="1:2">
      <c r="A1250" s="39" t="s">
        <v>1711</v>
      </c>
      <c r="B1250" s="38">
        <v>12.1534</v>
      </c>
    </row>
    <row r="1251" spans="1:2">
      <c r="A1251" s="39" t="s">
        <v>1712</v>
      </c>
      <c r="B1251" s="38">
        <v>10.3995</v>
      </c>
    </row>
    <row r="1252" spans="1:2">
      <c r="A1252" s="39" t="s">
        <v>1713</v>
      </c>
      <c r="B1252" s="38">
        <v>30.4223</v>
      </c>
    </row>
    <row r="1253" spans="1:2">
      <c r="A1253" s="39" t="s">
        <v>1714</v>
      </c>
      <c r="B1253" s="38">
        <v>16.604800000000001</v>
      </c>
    </row>
    <row r="1254" spans="1:2">
      <c r="A1254" s="39" t="s">
        <v>1715</v>
      </c>
      <c r="B1254" s="38">
        <v>31.372</v>
      </c>
    </row>
    <row r="1255" spans="1:2">
      <c r="A1255" s="39" t="s">
        <v>1716</v>
      </c>
      <c r="B1255" s="38">
        <v>30.4223</v>
      </c>
    </row>
    <row r="1256" spans="1:2">
      <c r="A1256" s="39" t="s">
        <v>1717</v>
      </c>
      <c r="B1256" s="38">
        <v>44.8994</v>
      </c>
    </row>
    <row r="1257" spans="1:2">
      <c r="A1257" s="39" t="s">
        <v>1718</v>
      </c>
      <c r="B1257" s="38">
        <v>21.9544</v>
      </c>
    </row>
    <row r="1258" spans="1:2">
      <c r="A1258" s="39" t="s">
        <v>1719</v>
      </c>
      <c r="B1258" s="38">
        <v>307.43610000000001</v>
      </c>
    </row>
    <row r="1259" spans="1:2">
      <c r="A1259" s="39" t="s">
        <v>1720</v>
      </c>
      <c r="B1259" s="38">
        <v>638.49469999999997</v>
      </c>
    </row>
    <row r="1260" spans="1:2">
      <c r="A1260" s="39" t="s">
        <v>1721</v>
      </c>
      <c r="B1260" s="38">
        <v>11.4528</v>
      </c>
    </row>
    <row r="1261" spans="1:2">
      <c r="A1261" s="39" t="s">
        <v>1722</v>
      </c>
      <c r="B1261" s="38">
        <v>17.8384</v>
      </c>
    </row>
    <row r="1262" spans="1:2">
      <c r="A1262" s="39" t="s">
        <v>1723</v>
      </c>
      <c r="B1262" s="38">
        <v>22.322500000000002</v>
      </c>
    </row>
    <row r="1263" spans="1:2">
      <c r="A1263" s="39" t="s">
        <v>1724</v>
      </c>
      <c r="B1263" s="38">
        <v>11.481</v>
      </c>
    </row>
    <row r="1264" spans="1:2">
      <c r="A1264" s="39" t="s">
        <v>1725</v>
      </c>
      <c r="B1264" s="38">
        <v>20.69</v>
      </c>
    </row>
    <row r="1265" spans="1:2">
      <c r="A1265" s="39" t="s">
        <v>1726</v>
      </c>
      <c r="B1265" s="38">
        <v>27.58</v>
      </c>
    </row>
    <row r="1266" spans="1:2">
      <c r="A1266" s="39" t="s">
        <v>1727</v>
      </c>
      <c r="B1266" s="38">
        <v>1738.5672999999999</v>
      </c>
    </row>
    <row r="1267" spans="1:2">
      <c r="A1267" s="39" t="s">
        <v>1728</v>
      </c>
      <c r="B1267" s="38">
        <v>1240.71</v>
      </c>
    </row>
    <row r="1268" spans="1:2">
      <c r="A1268" s="39" t="s">
        <v>1729</v>
      </c>
      <c r="B1268" s="38">
        <v>1240.71</v>
      </c>
    </row>
    <row r="1269" spans="1:2">
      <c r="A1269" s="39" t="s">
        <v>1730</v>
      </c>
      <c r="B1269" s="38">
        <v>2526.12</v>
      </c>
    </row>
    <row r="1270" spans="1:2">
      <c r="A1270" s="39" t="s">
        <v>1731</v>
      </c>
      <c r="B1270" s="38">
        <v>2597.5418</v>
      </c>
    </row>
    <row r="1271" spans="1:2">
      <c r="A1271" s="39" t="s">
        <v>1732</v>
      </c>
      <c r="B1271" s="38">
        <v>13.441800000000001</v>
      </c>
    </row>
    <row r="1272" spans="1:2">
      <c r="A1272" s="39" t="s">
        <v>1733</v>
      </c>
      <c r="B1272" s="38">
        <v>15.6793</v>
      </c>
    </row>
    <row r="1273" spans="1:2">
      <c r="A1273" s="39" t="s">
        <v>1734</v>
      </c>
      <c r="B1273" s="38">
        <v>15.7127</v>
      </c>
    </row>
    <row r="1274" spans="1:2">
      <c r="A1274" s="39" t="s">
        <v>1735</v>
      </c>
      <c r="B1274" s="38">
        <v>29.723600000000001</v>
      </c>
    </row>
    <row r="1275" spans="1:2">
      <c r="A1275" s="39" t="s">
        <v>1736</v>
      </c>
      <c r="B1275" s="38">
        <v>14.585000000000001</v>
      </c>
    </row>
    <row r="1276" spans="1:2">
      <c r="A1276" s="39" t="s">
        <v>1737</v>
      </c>
      <c r="B1276" s="38">
        <v>14.585000000000001</v>
      </c>
    </row>
    <row r="1277" spans="1:2">
      <c r="A1277" s="39" t="s">
        <v>1738</v>
      </c>
      <c r="B1277" s="38">
        <v>18.543299999999999</v>
      </c>
    </row>
    <row r="1278" spans="1:2">
      <c r="A1278" s="39" t="s">
        <v>1739</v>
      </c>
      <c r="B1278" s="38">
        <v>10.1816</v>
      </c>
    </row>
    <row r="1279" spans="1:2">
      <c r="A1279" s="39" t="s">
        <v>1740</v>
      </c>
      <c r="B1279" s="38">
        <v>9.6503999999999994</v>
      </c>
    </row>
    <row r="1280" spans="1:2">
      <c r="A1280" s="39" t="s">
        <v>1741</v>
      </c>
      <c r="B1280" s="38">
        <v>11.7858</v>
      </c>
    </row>
    <row r="1281" spans="1:2">
      <c r="A1281" s="39" t="s">
        <v>1742</v>
      </c>
      <c r="B1281" s="38">
        <v>20.559100000000001</v>
      </c>
    </row>
    <row r="1282" spans="1:2">
      <c r="A1282" s="39" t="s">
        <v>1743</v>
      </c>
      <c r="B1282" s="38">
        <v>16.46</v>
      </c>
    </row>
    <row r="1283" spans="1:2">
      <c r="A1283" s="39" t="s">
        <v>1744</v>
      </c>
      <c r="B1283" s="38">
        <v>16.45</v>
      </c>
    </row>
    <row r="1284" spans="1:2">
      <c r="A1284" s="39" t="s">
        <v>1745</v>
      </c>
      <c r="B1284" s="38">
        <v>16.976900000000001</v>
      </c>
    </row>
    <row r="1285" spans="1:2">
      <c r="A1285" s="39" t="s">
        <v>1746</v>
      </c>
      <c r="B1285" s="38">
        <v>16.976900000000001</v>
      </c>
    </row>
    <row r="1286" spans="1:2">
      <c r="A1286" s="39" t="s">
        <v>1747</v>
      </c>
      <c r="B1286" s="38">
        <v>10.173999999999999</v>
      </c>
    </row>
    <row r="1287" spans="1:2">
      <c r="A1287" s="39" t="s">
        <v>1748</v>
      </c>
      <c r="B1287" s="38">
        <v>18.7607</v>
      </c>
    </row>
    <row r="1288" spans="1:2">
      <c r="A1288" s="39" t="s">
        <v>1749</v>
      </c>
      <c r="B1288" s="38">
        <v>22.322800000000001</v>
      </c>
    </row>
    <row r="1289" spans="1:2">
      <c r="A1289" s="39" t="s">
        <v>1750</v>
      </c>
      <c r="B1289" s="38">
        <v>22.995000000000001</v>
      </c>
    </row>
    <row r="1290" spans="1:2">
      <c r="A1290" s="39" t="s">
        <v>1751</v>
      </c>
      <c r="B1290" s="38">
        <v>10.621700000000001</v>
      </c>
    </row>
    <row r="1291" spans="1:2">
      <c r="A1291" s="39" t="s">
        <v>1752</v>
      </c>
      <c r="B1291" s="38">
        <v>10.5954</v>
      </c>
    </row>
    <row r="1292" spans="1:2">
      <c r="A1292" s="39" t="s">
        <v>1753</v>
      </c>
      <c r="B1292" s="38">
        <v>14.115500000000001</v>
      </c>
    </row>
    <row r="1293" spans="1:2">
      <c r="A1293" s="39" t="s">
        <v>1754</v>
      </c>
      <c r="B1293" s="38">
        <v>20.9404</v>
      </c>
    </row>
    <row r="1294" spans="1:2">
      <c r="A1294" s="39" t="s">
        <v>1755</v>
      </c>
      <c r="B1294" s="38">
        <v>20.937000000000001</v>
      </c>
    </row>
    <row r="1295" spans="1:2">
      <c r="A1295" s="39" t="s">
        <v>1756</v>
      </c>
      <c r="B1295" s="38">
        <v>11.854900000000001</v>
      </c>
    </row>
    <row r="1296" spans="1:2">
      <c r="A1296" s="39" t="s">
        <v>1757</v>
      </c>
      <c r="B1296" s="38">
        <v>22.9316</v>
      </c>
    </row>
    <row r="1297" spans="1:2">
      <c r="A1297" s="39" t="s">
        <v>1758</v>
      </c>
      <c r="B1297" s="38">
        <v>13.001200000000001</v>
      </c>
    </row>
    <row r="1298" spans="1:2">
      <c r="A1298" s="39" t="s">
        <v>1759</v>
      </c>
      <c r="B1298" s="38">
        <v>22.232199999999999</v>
      </c>
    </row>
    <row r="1299" spans="1:2">
      <c r="A1299" s="39" t="s">
        <v>1760</v>
      </c>
      <c r="B1299" s="38">
        <v>14.3673</v>
      </c>
    </row>
    <row r="1300" spans="1:2">
      <c r="A1300" s="39" t="s">
        <v>1761</v>
      </c>
      <c r="B1300" s="38">
        <v>21.516300000000001</v>
      </c>
    </row>
    <row r="1301" spans="1:2">
      <c r="A1301" s="39" t="s">
        <v>1762</v>
      </c>
      <c r="B1301" s="38">
        <v>12.3042</v>
      </c>
    </row>
    <row r="1302" spans="1:2">
      <c r="A1302" s="39" t="s">
        <v>1763</v>
      </c>
      <c r="B1302" s="38">
        <v>17.4404</v>
      </c>
    </row>
    <row r="1303" spans="1:2">
      <c r="A1303" s="39" t="s">
        <v>1764</v>
      </c>
      <c r="B1303" s="38">
        <v>10.8352</v>
      </c>
    </row>
    <row r="1304" spans="1:2">
      <c r="A1304" s="39" t="s">
        <v>1765</v>
      </c>
      <c r="B1304" s="38">
        <v>20.09</v>
      </c>
    </row>
    <row r="1305" spans="1:2">
      <c r="A1305" s="39" t="s">
        <v>1766</v>
      </c>
      <c r="B1305" s="38">
        <v>10.528</v>
      </c>
    </row>
    <row r="1306" spans="1:2">
      <c r="A1306" s="39" t="s">
        <v>1767</v>
      </c>
      <c r="B1306" s="38">
        <v>19.702000000000002</v>
      </c>
    </row>
    <row r="1307" spans="1:2">
      <c r="A1307" s="39" t="s">
        <v>1768</v>
      </c>
      <c r="B1307" s="38">
        <v>14.002000000000001</v>
      </c>
    </row>
    <row r="1308" spans="1:2">
      <c r="A1308" s="39" t="s">
        <v>1769</v>
      </c>
      <c r="B1308" s="38">
        <v>14.631</v>
      </c>
    </row>
    <row r="1309" spans="1:2">
      <c r="A1309" s="39" t="s">
        <v>1770</v>
      </c>
      <c r="B1309" s="38">
        <v>26.39</v>
      </c>
    </row>
    <row r="1310" spans="1:2">
      <c r="A1310" s="39" t="s">
        <v>1771</v>
      </c>
      <c r="B1310" s="38">
        <v>18.55</v>
      </c>
    </row>
    <row r="1311" spans="1:2">
      <c r="A1311" s="39" t="s">
        <v>1772</v>
      </c>
      <c r="B1311" s="38">
        <v>26.38</v>
      </c>
    </row>
    <row r="1312" spans="1:2">
      <c r="A1312" s="39" t="s">
        <v>1773</v>
      </c>
      <c r="B1312" s="38">
        <v>10.102399999999999</v>
      </c>
    </row>
    <row r="1313" spans="1:2">
      <c r="A1313" s="39" t="s">
        <v>1774</v>
      </c>
      <c r="B1313" s="38">
        <v>21.101400000000002</v>
      </c>
    </row>
    <row r="1314" spans="1:2">
      <c r="A1314" s="39" t="s">
        <v>1775</v>
      </c>
      <c r="B1314" s="38">
        <v>11.770799999999999</v>
      </c>
    </row>
    <row r="1315" spans="1:2">
      <c r="A1315" s="39" t="s">
        <v>1776</v>
      </c>
      <c r="B1315" s="38">
        <v>20.058299999999999</v>
      </c>
    </row>
    <row r="1316" spans="1:2">
      <c r="A1316" s="39" t="s">
        <v>1777</v>
      </c>
      <c r="B1316" s="38">
        <v>12.139900000000001</v>
      </c>
    </row>
    <row r="1317" spans="1:2">
      <c r="A1317" s="39" t="s">
        <v>1778</v>
      </c>
      <c r="B1317" s="38">
        <v>21.389900000000001</v>
      </c>
    </row>
    <row r="1318" spans="1:2">
      <c r="A1318" s="39" t="s">
        <v>1779</v>
      </c>
      <c r="B1318" s="38">
        <v>10.0809</v>
      </c>
    </row>
    <row r="1319" spans="1:2">
      <c r="A1319" s="39" t="s">
        <v>1780</v>
      </c>
      <c r="B1319" s="38">
        <v>10.165900000000001</v>
      </c>
    </row>
    <row r="1320" spans="1:2">
      <c r="A1320" s="39" t="s">
        <v>1781</v>
      </c>
      <c r="B1320" s="38">
        <v>10.1388</v>
      </c>
    </row>
    <row r="1321" spans="1:2">
      <c r="A1321" s="39" t="s">
        <v>1782</v>
      </c>
      <c r="B1321" s="38">
        <v>29.057600000000001</v>
      </c>
    </row>
    <row r="1322" spans="1:2">
      <c r="A1322" s="39" t="s">
        <v>1783</v>
      </c>
      <c r="B1322" s="38">
        <v>1011.62</v>
      </c>
    </row>
    <row r="1323" spans="1:2">
      <c r="A1323" s="39" t="s">
        <v>1784</v>
      </c>
      <c r="B1323" s="38">
        <v>24.3873</v>
      </c>
    </row>
    <row r="1324" spans="1:2">
      <c r="A1324" s="39" t="s">
        <v>1785</v>
      </c>
      <c r="B1324" s="38">
        <v>13.686500000000001</v>
      </c>
    </row>
    <row r="1325" spans="1:2">
      <c r="A1325" s="39" t="s">
        <v>1786</v>
      </c>
      <c r="B1325" s="38">
        <v>16.8689</v>
      </c>
    </row>
    <row r="1326" spans="1:2">
      <c r="A1326" s="39" t="s">
        <v>1787</v>
      </c>
      <c r="B1326" s="38">
        <v>15.926</v>
      </c>
    </row>
    <row r="1327" spans="1:2">
      <c r="A1327" s="39" t="s">
        <v>1788</v>
      </c>
      <c r="B1327" s="38">
        <v>17.669499999999999</v>
      </c>
    </row>
    <row r="1328" spans="1:2">
      <c r="A1328" s="39" t="s">
        <v>1789</v>
      </c>
      <c r="B1328" s="38">
        <v>10.0997</v>
      </c>
    </row>
    <row r="1329" spans="1:2">
      <c r="A1329" s="39" t="s">
        <v>1790</v>
      </c>
      <c r="B1329" s="38">
        <v>20.848500000000001</v>
      </c>
    </row>
    <row r="1330" spans="1:2">
      <c r="A1330" s="39" t="s">
        <v>1791</v>
      </c>
      <c r="B1330" s="38">
        <v>2090.5416</v>
      </c>
    </row>
    <row r="1331" spans="1:2">
      <c r="A1331" s="39" t="s">
        <v>1792</v>
      </c>
      <c r="B1331" s="38">
        <v>1124.9757999999999</v>
      </c>
    </row>
    <row r="1332" spans="1:2">
      <c r="A1332" s="39" t="s">
        <v>1793</v>
      </c>
      <c r="B1332" s="38">
        <v>22.055499999999999</v>
      </c>
    </row>
    <row r="1333" spans="1:2">
      <c r="A1333" s="39" t="s">
        <v>1794</v>
      </c>
      <c r="B1333" s="38">
        <v>10.0528</v>
      </c>
    </row>
    <row r="1334" spans="1:2">
      <c r="A1334" s="39" t="s">
        <v>1795</v>
      </c>
      <c r="B1334" s="38">
        <v>14.055099999999999</v>
      </c>
    </row>
    <row r="1335" spans="1:2">
      <c r="A1335" s="39" t="s">
        <v>1796</v>
      </c>
      <c r="B1335" s="38">
        <v>20.259899999999998</v>
      </c>
    </row>
    <row r="1336" spans="1:2">
      <c r="A1336" s="39" t="s">
        <v>1797</v>
      </c>
      <c r="B1336" s="38">
        <v>12.3675</v>
      </c>
    </row>
    <row r="1337" spans="1:2">
      <c r="A1337" s="39" t="s">
        <v>1798</v>
      </c>
      <c r="B1337" s="38">
        <v>10.1272</v>
      </c>
    </row>
    <row r="1338" spans="1:2">
      <c r="A1338" s="39" t="s">
        <v>1799</v>
      </c>
      <c r="B1338" s="38">
        <v>22.576799999999999</v>
      </c>
    </row>
    <row r="1339" spans="1:2">
      <c r="A1339" s="39" t="s">
        <v>1800</v>
      </c>
      <c r="B1339" s="38">
        <v>21.931100000000001</v>
      </c>
    </row>
    <row r="1340" spans="1:2">
      <c r="A1340" s="39" t="s">
        <v>1801</v>
      </c>
      <c r="B1340" s="38">
        <v>22.3584</v>
      </c>
    </row>
    <row r="1341" spans="1:2">
      <c r="A1341" s="39" t="s">
        <v>1802</v>
      </c>
      <c r="B1341" s="38">
        <v>22.9697</v>
      </c>
    </row>
    <row r="1342" spans="1:2">
      <c r="A1342" s="39" t="s">
        <v>1803</v>
      </c>
      <c r="B1342" s="38">
        <v>10.0901</v>
      </c>
    </row>
    <row r="1343" spans="1:2">
      <c r="A1343" s="39" t="s">
        <v>1804</v>
      </c>
      <c r="B1343" s="38">
        <v>10</v>
      </c>
    </row>
    <row r="1344" spans="1:2">
      <c r="A1344" s="39" t="s">
        <v>1805</v>
      </c>
      <c r="B1344" s="38">
        <v>10.0633</v>
      </c>
    </row>
    <row r="1345" spans="1:2">
      <c r="A1345" s="39" t="s">
        <v>1806</v>
      </c>
      <c r="B1345" s="38">
        <v>15.551</v>
      </c>
    </row>
    <row r="1346" spans="1:2">
      <c r="A1346" s="39" t="s">
        <v>1807</v>
      </c>
      <c r="B1346" s="38">
        <v>15.5511</v>
      </c>
    </row>
    <row r="1347" spans="1:2">
      <c r="A1347" s="39" t="s">
        <v>1808</v>
      </c>
      <c r="B1347" s="38">
        <v>10.213200000000001</v>
      </c>
    </row>
    <row r="1348" spans="1:2">
      <c r="A1348" s="39" t="s">
        <v>1809</v>
      </c>
      <c r="B1348" s="38">
        <v>20.2212</v>
      </c>
    </row>
    <row r="1349" spans="1:2">
      <c r="A1349" s="39" t="s">
        <v>1810</v>
      </c>
      <c r="B1349" s="38">
        <v>1888.0691999999999</v>
      </c>
    </row>
    <row r="1350" spans="1:2">
      <c r="A1350" s="39" t="s">
        <v>1811</v>
      </c>
      <c r="B1350" s="38">
        <v>1005.43</v>
      </c>
    </row>
    <row r="1351" spans="1:2">
      <c r="A1351" s="39" t="s">
        <v>1812</v>
      </c>
      <c r="B1351" s="38">
        <v>1062.6619000000001</v>
      </c>
    </row>
    <row r="1352" spans="1:2">
      <c r="A1352" s="39" t="s">
        <v>1813</v>
      </c>
      <c r="B1352" s="38">
        <v>1019.8473</v>
      </c>
    </row>
    <row r="1353" spans="1:2">
      <c r="A1353" s="39" t="s">
        <v>1814</v>
      </c>
      <c r="B1353" s="38">
        <v>41.27</v>
      </c>
    </row>
    <row r="1354" spans="1:2">
      <c r="A1354" s="39" t="s">
        <v>1815</v>
      </c>
      <c r="B1354" s="38">
        <v>45.52</v>
      </c>
    </row>
    <row r="1355" spans="1:2">
      <c r="A1355" s="39" t="s">
        <v>1816</v>
      </c>
      <c r="B1355" s="38">
        <v>23.353000000000002</v>
      </c>
    </row>
    <row r="1356" spans="1:2">
      <c r="A1356" s="39" t="s">
        <v>1817</v>
      </c>
      <c r="B1356" s="38">
        <v>8.3803999999999998</v>
      </c>
    </row>
    <row r="1357" spans="1:2">
      <c r="A1357" s="39" t="s">
        <v>1818</v>
      </c>
      <c r="B1357" s="38">
        <v>8.3808000000000007</v>
      </c>
    </row>
    <row r="1358" spans="1:2">
      <c r="A1358" s="39" t="s">
        <v>1819</v>
      </c>
      <c r="B1358" s="38">
        <v>1054.7471</v>
      </c>
    </row>
    <row r="1359" spans="1:2">
      <c r="A1359" s="39" t="s">
        <v>1820</v>
      </c>
      <c r="B1359" s="38">
        <v>1061.3584000000001</v>
      </c>
    </row>
    <row r="1360" spans="1:2">
      <c r="A1360" s="39" t="s">
        <v>1821</v>
      </c>
      <c r="B1360" s="38">
        <v>1546.3957</v>
      </c>
    </row>
    <row r="1361" spans="1:2">
      <c r="A1361" s="39" t="s">
        <v>1822</v>
      </c>
      <c r="B1361" s="38">
        <v>1863.7755999999999</v>
      </c>
    </row>
    <row r="1362" spans="1:2">
      <c r="A1362" s="39" t="s">
        <v>1823</v>
      </c>
      <c r="B1362" s="38">
        <v>24.064499999999999</v>
      </c>
    </row>
    <row r="1363" spans="1:2">
      <c r="A1363" s="39" t="s">
        <v>1824</v>
      </c>
      <c r="B1363" s="38">
        <v>18.564399999999999</v>
      </c>
    </row>
    <row r="1364" spans="1:2">
      <c r="A1364" s="39" t="s">
        <v>1825</v>
      </c>
      <c r="B1364" s="38">
        <v>19.407</v>
      </c>
    </row>
    <row r="1365" spans="1:2">
      <c r="A1365" s="39" t="s">
        <v>1826</v>
      </c>
      <c r="B1365" s="38">
        <v>14.618</v>
      </c>
    </row>
    <row r="1366" spans="1:2">
      <c r="A1366" s="39" t="s">
        <v>1827</v>
      </c>
      <c r="B1366" s="38">
        <v>44.743000000000002</v>
      </c>
    </row>
    <row r="1367" spans="1:2">
      <c r="A1367" s="39" t="s">
        <v>1828</v>
      </c>
      <c r="B1367" s="38">
        <v>19.338000000000001</v>
      </c>
    </row>
    <row r="1368" spans="1:2">
      <c r="A1368" s="39" t="s">
        <v>1829</v>
      </c>
      <c r="B1368" s="38">
        <v>1280.7754</v>
      </c>
    </row>
    <row r="1369" spans="1:2">
      <c r="A1369" s="39" t="s">
        <v>1830</v>
      </c>
      <c r="B1369" s="38">
        <v>1716.4303</v>
      </c>
    </row>
    <row r="1370" spans="1:2">
      <c r="A1370" s="39" t="s">
        <v>1831</v>
      </c>
      <c r="B1370" s="38">
        <v>1636.9902999999999</v>
      </c>
    </row>
    <row r="1371" spans="1:2">
      <c r="A1371" s="39" t="s">
        <v>1832</v>
      </c>
      <c r="B1371" s="38">
        <v>1640.0471</v>
      </c>
    </row>
    <row r="1372" spans="1:2">
      <c r="A1372" s="39" t="s">
        <v>1833</v>
      </c>
      <c r="B1372" s="38">
        <v>1636.4075</v>
      </c>
    </row>
    <row r="1373" spans="1:2">
      <c r="A1373" s="39" t="s">
        <v>1834</v>
      </c>
      <c r="B1373" s="38">
        <v>1000.3693</v>
      </c>
    </row>
    <row r="1374" spans="1:2">
      <c r="A1374" s="39" t="s">
        <v>1835</v>
      </c>
      <c r="B1374" s="38">
        <v>1017.5948</v>
      </c>
    </row>
    <row r="1375" spans="1:2">
      <c r="A1375" s="39" t="s">
        <v>1836</v>
      </c>
      <c r="B1375" s="38">
        <v>1118.6107999999999</v>
      </c>
    </row>
    <row r="1376" spans="1:2">
      <c r="A1376" s="39" t="s">
        <v>1837</v>
      </c>
      <c r="B1376" s="38">
        <v>1031.1647</v>
      </c>
    </row>
    <row r="1377" spans="1:2">
      <c r="A1377" s="39" t="s">
        <v>1838</v>
      </c>
      <c r="B1377" s="38">
        <v>1098.8933</v>
      </c>
    </row>
    <row r="1378" spans="1:2">
      <c r="A1378" s="39" t="s">
        <v>1839</v>
      </c>
      <c r="B1378" s="38">
        <v>1447.6265000000001</v>
      </c>
    </row>
    <row r="1379" spans="1:2">
      <c r="A1379" s="39" t="s">
        <v>1840</v>
      </c>
      <c r="B1379" s="38">
        <v>28.35</v>
      </c>
    </row>
    <row r="1380" spans="1:2">
      <c r="A1380" s="39" t="s">
        <v>1841</v>
      </c>
      <c r="B1380" s="38">
        <v>14.0906</v>
      </c>
    </row>
    <row r="1381" spans="1:2">
      <c r="A1381" s="39" t="s">
        <v>1842</v>
      </c>
      <c r="B1381" s="38">
        <v>14.0913</v>
      </c>
    </row>
    <row r="1382" spans="1:2">
      <c r="A1382" s="39" t="s">
        <v>1843</v>
      </c>
      <c r="B1382" s="38">
        <v>13.2439</v>
      </c>
    </row>
    <row r="1383" spans="1:2">
      <c r="A1383" s="39" t="s">
        <v>1844</v>
      </c>
      <c r="B1383" s="38">
        <v>12.670999999999999</v>
      </c>
    </row>
    <row r="1384" spans="1:2">
      <c r="A1384" s="39" t="s">
        <v>1845</v>
      </c>
      <c r="B1384" s="38">
        <v>30.792300000000001</v>
      </c>
    </row>
    <row r="1385" spans="1:2">
      <c r="A1385" s="39" t="s">
        <v>1846</v>
      </c>
      <c r="B1385" s="38">
        <v>57.3705</v>
      </c>
    </row>
    <row r="1386" spans="1:2">
      <c r="A1386" s="39" t="s">
        <v>1847</v>
      </c>
      <c r="B1386" s="38">
        <v>33.593000000000004</v>
      </c>
    </row>
    <row r="1387" spans="1:2">
      <c r="A1387" s="39" t="s">
        <v>1848</v>
      </c>
      <c r="B1387" s="38">
        <v>20.318999999999999</v>
      </c>
    </row>
    <row r="1388" spans="1:2">
      <c r="A1388" s="39" t="s">
        <v>1849</v>
      </c>
      <c r="B1388" s="38">
        <v>13.619</v>
      </c>
    </row>
    <row r="1389" spans="1:2">
      <c r="A1389" s="39" t="s">
        <v>1850</v>
      </c>
      <c r="B1389" s="38">
        <v>24.161000000000001</v>
      </c>
    </row>
    <row r="1390" spans="1:2">
      <c r="A1390" s="39" t="s">
        <v>1851</v>
      </c>
      <c r="B1390" s="38">
        <v>12.8819</v>
      </c>
    </row>
    <row r="1391" spans="1:2">
      <c r="A1391" s="39" t="s">
        <v>1852</v>
      </c>
      <c r="B1391" s="38">
        <v>10</v>
      </c>
    </row>
    <row r="1392" spans="1:2">
      <c r="A1392" s="39" t="s">
        <v>1853</v>
      </c>
      <c r="B1392" s="38">
        <v>10.5458</v>
      </c>
    </row>
    <row r="1393" spans="1:2">
      <c r="A1393" s="39" t="s">
        <v>1854</v>
      </c>
      <c r="B1393" s="38">
        <v>24.161000000000001</v>
      </c>
    </row>
    <row r="1394" spans="1:2">
      <c r="A1394" s="39" t="s">
        <v>1855</v>
      </c>
      <c r="B1394" s="38">
        <v>146.14590000000001</v>
      </c>
    </row>
    <row r="1395" spans="1:2">
      <c r="A1395" s="39" t="s">
        <v>1856</v>
      </c>
      <c r="B1395" s="38">
        <v>215.7938</v>
      </c>
    </row>
    <row r="1396" spans="1:2">
      <c r="A1396" s="39" t="s">
        <v>1857</v>
      </c>
      <c r="B1396" s="38">
        <v>106.2002</v>
      </c>
    </row>
    <row r="1397" spans="1:2">
      <c r="A1397" s="39" t="s">
        <v>1858</v>
      </c>
      <c r="B1397" s="38">
        <v>163.0333</v>
      </c>
    </row>
    <row r="1398" spans="1:2">
      <c r="A1398" s="39" t="s">
        <v>1859</v>
      </c>
      <c r="B1398" s="38">
        <v>18.8035</v>
      </c>
    </row>
    <row r="1399" spans="1:2">
      <c r="A1399" s="39" t="s">
        <v>1860</v>
      </c>
      <c r="B1399" s="38">
        <v>22.046099999999999</v>
      </c>
    </row>
    <row r="1400" spans="1:2">
      <c r="A1400" s="39" t="s">
        <v>1861</v>
      </c>
      <c r="B1400" s="38">
        <v>16.0261</v>
      </c>
    </row>
    <row r="1401" spans="1:2">
      <c r="A1401" s="39" t="s">
        <v>1862</v>
      </c>
      <c r="B1401" s="38">
        <v>10.035</v>
      </c>
    </row>
    <row r="1402" spans="1:2">
      <c r="A1402" s="39" t="s">
        <v>1863</v>
      </c>
      <c r="B1402" s="38">
        <v>29.05</v>
      </c>
    </row>
    <row r="1403" spans="1:2">
      <c r="A1403" s="39" t="s">
        <v>1864</v>
      </c>
      <c r="B1403" s="38">
        <v>51.07</v>
      </c>
    </row>
    <row r="1404" spans="1:2">
      <c r="A1404" s="39" t="s">
        <v>1865</v>
      </c>
      <c r="B1404" s="38">
        <v>32.590000000000003</v>
      </c>
    </row>
    <row r="1405" spans="1:2">
      <c r="A1405" s="39" t="s">
        <v>1866</v>
      </c>
      <c r="B1405" s="38">
        <v>46.32</v>
      </c>
    </row>
    <row r="1406" spans="1:2">
      <c r="A1406" s="39" t="s">
        <v>1867</v>
      </c>
      <c r="B1406" s="38">
        <v>23.77</v>
      </c>
    </row>
    <row r="1407" spans="1:2">
      <c r="A1407" s="39" t="s">
        <v>1868</v>
      </c>
      <c r="B1407" s="38">
        <v>37.78</v>
      </c>
    </row>
    <row r="1408" spans="1:2">
      <c r="A1408" s="39" t="s">
        <v>1869</v>
      </c>
      <c r="B1408" s="38">
        <v>40.99</v>
      </c>
    </row>
    <row r="1409" spans="1:2">
      <c r="A1409" s="39" t="s">
        <v>1870</v>
      </c>
      <c r="B1409" s="38">
        <v>10.047499999999999</v>
      </c>
    </row>
    <row r="1410" spans="1:2">
      <c r="A1410" s="39" t="s">
        <v>1871</v>
      </c>
      <c r="B1410" s="38">
        <v>21.868099999999998</v>
      </c>
    </row>
    <row r="1411" spans="1:2">
      <c r="A1411" s="39" t="s">
        <v>1872</v>
      </c>
      <c r="B1411" s="38">
        <v>10.5441</v>
      </c>
    </row>
    <row r="1412" spans="1:2">
      <c r="A1412" s="39" t="s">
        <v>1873</v>
      </c>
      <c r="B1412" s="38">
        <v>12.497</v>
      </c>
    </row>
    <row r="1413" spans="1:2">
      <c r="A1413" s="39" t="s">
        <v>1874</v>
      </c>
      <c r="B1413" s="38">
        <v>26.206099999999999</v>
      </c>
    </row>
    <row r="1414" spans="1:2">
      <c r="A1414" s="39" t="s">
        <v>1875</v>
      </c>
      <c r="B1414" s="38">
        <v>12.038600000000001</v>
      </c>
    </row>
    <row r="1415" spans="1:2">
      <c r="A1415" s="39" t="s">
        <v>1876</v>
      </c>
      <c r="B1415" s="38">
        <v>11.837400000000001</v>
      </c>
    </row>
    <row r="1416" spans="1:2">
      <c r="A1416" s="39" t="s">
        <v>1877</v>
      </c>
      <c r="B1416" s="38">
        <v>12.18467214</v>
      </c>
    </row>
    <row r="1417" spans="1:2">
      <c r="A1417" s="39" t="s">
        <v>1878</v>
      </c>
      <c r="B1417" s="38">
        <v>11.141</v>
      </c>
    </row>
    <row r="1418" spans="1:2">
      <c r="A1418" s="39" t="s">
        <v>1879</v>
      </c>
      <c r="B1418" s="38">
        <v>11.2723</v>
      </c>
    </row>
    <row r="1419" spans="1:2">
      <c r="A1419" s="39" t="s">
        <v>1880</v>
      </c>
      <c r="B1419" s="38">
        <v>10.9802</v>
      </c>
    </row>
    <row r="1420" spans="1:2">
      <c r="A1420" s="39" t="s">
        <v>1881</v>
      </c>
      <c r="B1420" s="38">
        <v>10.9483</v>
      </c>
    </row>
    <row r="1421" spans="1:2">
      <c r="A1421" s="39" t="s">
        <v>1882</v>
      </c>
      <c r="B1421" s="38">
        <v>36.335999999999999</v>
      </c>
    </row>
    <row r="1422" spans="1:2">
      <c r="A1422" s="39" t="s">
        <v>1883</v>
      </c>
      <c r="B1422" s="38">
        <v>14.789</v>
      </c>
    </row>
    <row r="1423" spans="1:2">
      <c r="A1423" s="39" t="s">
        <v>1884</v>
      </c>
      <c r="B1423" s="38">
        <v>88.133300000000006</v>
      </c>
    </row>
    <row r="1424" spans="1:2">
      <c r="A1424" s="39" t="s">
        <v>1885</v>
      </c>
      <c r="B1424" s="38">
        <v>34.6494</v>
      </c>
    </row>
    <row r="1425" spans="1:2">
      <c r="A1425" s="39" t="s">
        <v>1886</v>
      </c>
      <c r="B1425" s="38">
        <v>42.761800000000001</v>
      </c>
    </row>
    <row r="1426" spans="1:2">
      <c r="A1426" s="39" t="s">
        <v>1887</v>
      </c>
      <c r="B1426" s="38">
        <v>15.8386</v>
      </c>
    </row>
    <row r="1427" spans="1:2">
      <c r="A1427" s="39" t="s">
        <v>1888</v>
      </c>
      <c r="B1427" s="38">
        <v>1002.13111715</v>
      </c>
    </row>
    <row r="1428" spans="1:2">
      <c r="A1428" s="39" t="s">
        <v>1889</v>
      </c>
      <c r="B1428" s="38">
        <v>18.45488727</v>
      </c>
    </row>
    <row r="1429" spans="1:2">
      <c r="A1429" s="39" t="s">
        <v>1890</v>
      </c>
      <c r="B1429" s="38">
        <v>1001.737</v>
      </c>
    </row>
    <row r="1430" spans="1:2">
      <c r="A1430" s="39" t="s">
        <v>1891</v>
      </c>
      <c r="B1430" s="38">
        <v>23.667899999999999</v>
      </c>
    </row>
    <row r="1431" spans="1:2">
      <c r="A1431" s="39" t="s">
        <v>1892</v>
      </c>
      <c r="B1431" s="38">
        <v>10.071199999999999</v>
      </c>
    </row>
    <row r="1432" spans="1:2">
      <c r="A1432" s="39" t="s">
        <v>1893</v>
      </c>
      <c r="B1432" s="38">
        <v>10.1005</v>
      </c>
    </row>
    <row r="1433" spans="1:2">
      <c r="A1433" s="39" t="s">
        <v>1894</v>
      </c>
      <c r="B1433" s="38">
        <v>10.128399999999999</v>
      </c>
    </row>
    <row r="1434" spans="1:2">
      <c r="A1434" s="39" t="s">
        <v>1895</v>
      </c>
      <c r="B1434" s="38">
        <v>14.385768540000001</v>
      </c>
    </row>
    <row r="1435" spans="1:2">
      <c r="A1435" s="39" t="s">
        <v>1896</v>
      </c>
      <c r="B1435" s="38">
        <v>10.4444</v>
      </c>
    </row>
    <row r="1436" spans="1:2">
      <c r="A1436" s="39" t="s">
        <v>1897</v>
      </c>
      <c r="B1436" s="38">
        <v>13.41600075</v>
      </c>
    </row>
    <row r="1437" spans="1:2">
      <c r="A1437" s="39" t="s">
        <v>1898</v>
      </c>
      <c r="B1437" s="38">
        <v>10.8248</v>
      </c>
    </row>
    <row r="1438" spans="1:2">
      <c r="A1438" s="39" t="s">
        <v>1899</v>
      </c>
      <c r="B1438" s="38">
        <v>10.099399999999999</v>
      </c>
    </row>
    <row r="1439" spans="1:2">
      <c r="A1439" s="39" t="s">
        <v>1900</v>
      </c>
      <c r="B1439" s="38">
        <v>10.077400000000001</v>
      </c>
    </row>
    <row r="1440" spans="1:2">
      <c r="A1440" s="39" t="s">
        <v>1901</v>
      </c>
      <c r="B1440" s="38">
        <v>29.1968861</v>
      </c>
    </row>
    <row r="1441" spans="1:2">
      <c r="A1441" s="39" t="s">
        <v>1902</v>
      </c>
      <c r="B1441" s="38">
        <v>11.43367593</v>
      </c>
    </row>
    <row r="1442" spans="1:2">
      <c r="A1442" s="39" t="s">
        <v>1903</v>
      </c>
      <c r="B1442" s="38">
        <v>30.467199999999998</v>
      </c>
    </row>
    <row r="1443" spans="1:2">
      <c r="A1443" s="39" t="s">
        <v>1904</v>
      </c>
      <c r="B1443" s="38">
        <v>12.282</v>
      </c>
    </row>
    <row r="1444" spans="1:2">
      <c r="A1444" s="39" t="s">
        <v>1905</v>
      </c>
      <c r="B1444" s="38">
        <v>11.7013</v>
      </c>
    </row>
    <row r="1445" spans="1:2">
      <c r="A1445" s="39" t="s">
        <v>1906</v>
      </c>
      <c r="B1445" s="38">
        <v>11.065899999999999</v>
      </c>
    </row>
    <row r="1446" spans="1:2">
      <c r="A1446" s="39" t="s">
        <v>1907</v>
      </c>
      <c r="B1446" s="38">
        <v>25.655728830000001</v>
      </c>
    </row>
    <row r="1447" spans="1:2">
      <c r="A1447" s="39" t="s">
        <v>1908</v>
      </c>
      <c r="B1447" s="38">
        <v>10.099399999999999</v>
      </c>
    </row>
    <row r="1448" spans="1:2">
      <c r="A1448" s="39" t="s">
        <v>1909</v>
      </c>
      <c r="B1448" s="38">
        <v>10.43156851</v>
      </c>
    </row>
    <row r="1449" spans="1:2">
      <c r="A1449" s="39" t="s">
        <v>1910</v>
      </c>
      <c r="B1449" s="38">
        <v>13.290776129999999</v>
      </c>
    </row>
    <row r="1450" spans="1:2">
      <c r="A1450" s="39" t="s">
        <v>1911</v>
      </c>
      <c r="B1450" s="38">
        <v>1063.1498999999999</v>
      </c>
    </row>
    <row r="1451" spans="1:2">
      <c r="A1451" s="39" t="s">
        <v>1912</v>
      </c>
      <c r="B1451" s="38">
        <v>2016.5434</v>
      </c>
    </row>
    <row r="1452" spans="1:2">
      <c r="A1452" s="39" t="s">
        <v>1913</v>
      </c>
      <c r="B1452" s="38">
        <v>1001.7823</v>
      </c>
    </row>
    <row r="1453" spans="1:2">
      <c r="A1453" s="39" t="s">
        <v>1914</v>
      </c>
      <c r="B1453" s="38">
        <v>1001.0846</v>
      </c>
    </row>
    <row r="1454" spans="1:2">
      <c r="A1454" s="39" t="s">
        <v>1915</v>
      </c>
      <c r="B1454" s="38">
        <v>1002.2527</v>
      </c>
    </row>
    <row r="1455" spans="1:2">
      <c r="A1455" s="39" t="s">
        <v>1916</v>
      </c>
      <c r="B1455" s="38">
        <v>0</v>
      </c>
    </row>
    <row r="1456" spans="1:2">
      <c r="A1456" s="39" t="s">
        <v>1917</v>
      </c>
      <c r="B1456" s="38">
        <v>18.680700000000002</v>
      </c>
    </row>
    <row r="1457" spans="1:2">
      <c r="A1457" s="39" t="s">
        <v>1918</v>
      </c>
      <c r="B1457" s="38">
        <v>10.099399999999999</v>
      </c>
    </row>
    <row r="1458" spans="1:2">
      <c r="A1458" s="39" t="s">
        <v>1919</v>
      </c>
      <c r="B1458" s="38">
        <v>10.261100000000001</v>
      </c>
    </row>
    <row r="1459" spans="1:2">
      <c r="A1459" s="39" t="s">
        <v>1920</v>
      </c>
      <c r="B1459" s="38">
        <v>10.0412</v>
      </c>
    </row>
    <row r="1460" spans="1:2">
      <c r="A1460" s="39" t="s">
        <v>1921</v>
      </c>
      <c r="B1460" s="38">
        <v>10.126099999999999</v>
      </c>
    </row>
    <row r="1461" spans="1:2">
      <c r="A1461" s="39" t="s">
        <v>1922</v>
      </c>
      <c r="B1461" s="38">
        <v>10.3619</v>
      </c>
    </row>
    <row r="1462" spans="1:2">
      <c r="A1462" s="39" t="s">
        <v>1923</v>
      </c>
      <c r="B1462" s="38">
        <v>11.21885202</v>
      </c>
    </row>
    <row r="1463" spans="1:2">
      <c r="A1463" s="39" t="s">
        <v>1924</v>
      </c>
      <c r="B1463" s="38">
        <v>12.03375677</v>
      </c>
    </row>
    <row r="1464" spans="1:2">
      <c r="A1464" s="39" t="s">
        <v>1925</v>
      </c>
      <c r="B1464" s="38">
        <v>14.25207048</v>
      </c>
    </row>
    <row r="1465" spans="1:2">
      <c r="A1465" s="39" t="s">
        <v>1926</v>
      </c>
      <c r="B1465" s="38">
        <v>18.702108370000001</v>
      </c>
    </row>
    <row r="1466" spans="1:2">
      <c r="A1466" s="39" t="s">
        <v>1927</v>
      </c>
      <c r="B1466" s="38">
        <v>14.741553250000001</v>
      </c>
    </row>
    <row r="1467" spans="1:2">
      <c r="A1467" s="39" t="s">
        <v>1928</v>
      </c>
      <c r="B1467" s="38">
        <v>22.163920149999999</v>
      </c>
    </row>
    <row r="1468" spans="1:2">
      <c r="A1468" s="39" t="s">
        <v>1929</v>
      </c>
      <c r="B1468" s="38">
        <v>17.711699970000002</v>
      </c>
    </row>
    <row r="1469" spans="1:2">
      <c r="A1469" s="39" t="s">
        <v>1930</v>
      </c>
      <c r="B1469" s="38">
        <v>10.2005</v>
      </c>
    </row>
    <row r="1470" spans="1:2">
      <c r="A1470" s="39" t="s">
        <v>1931</v>
      </c>
      <c r="B1470" s="38">
        <v>28.5566</v>
      </c>
    </row>
    <row r="1471" spans="1:2">
      <c r="A1471" s="39" t="s">
        <v>1932</v>
      </c>
      <c r="B1471" s="38">
        <v>10.199</v>
      </c>
    </row>
    <row r="1472" spans="1:2">
      <c r="A1472" s="39" t="s">
        <v>1933</v>
      </c>
      <c r="B1472" s="38">
        <v>11.6417</v>
      </c>
    </row>
    <row r="1473" spans="1:2">
      <c r="A1473" s="39" t="s">
        <v>1934</v>
      </c>
      <c r="B1473" s="38">
        <v>10.2088</v>
      </c>
    </row>
    <row r="1474" spans="1:2">
      <c r="A1474" s="39" t="s">
        <v>1935</v>
      </c>
      <c r="B1474" s="38">
        <v>24.65019577</v>
      </c>
    </row>
    <row r="1475" spans="1:2">
      <c r="A1475" s="39" t="s">
        <v>1936</v>
      </c>
      <c r="B1475" s="38">
        <v>11.19826933</v>
      </c>
    </row>
    <row r="1476" spans="1:2">
      <c r="A1476" s="39" t="s">
        <v>1937</v>
      </c>
      <c r="B1476" s="38">
        <v>15.024517940000001</v>
      </c>
    </row>
    <row r="1477" spans="1:2">
      <c r="A1477" s="39" t="s">
        <v>1938</v>
      </c>
      <c r="B1477" s="38">
        <v>10.15650887</v>
      </c>
    </row>
    <row r="1478" spans="1:2">
      <c r="A1478" s="39" t="s">
        <v>1939</v>
      </c>
      <c r="B1478" s="38">
        <v>26.2729</v>
      </c>
    </row>
    <row r="1479" spans="1:2">
      <c r="A1479" s="39" t="s">
        <v>1940</v>
      </c>
      <c r="B1479" s="38">
        <v>11.0335</v>
      </c>
    </row>
    <row r="1480" spans="1:2">
      <c r="A1480" s="39" t="s">
        <v>1941</v>
      </c>
      <c r="B1480" s="38">
        <v>10.4802</v>
      </c>
    </row>
    <row r="1481" spans="1:2">
      <c r="A1481" s="39" t="s">
        <v>1942</v>
      </c>
      <c r="B1481" s="38">
        <v>10.303000000000001</v>
      </c>
    </row>
    <row r="1482" spans="1:2">
      <c r="A1482" s="39" t="s">
        <v>1943</v>
      </c>
      <c r="B1482" s="38">
        <v>10.224</v>
      </c>
    </row>
    <row r="1483" spans="1:2">
      <c r="A1483" s="39" t="s">
        <v>1944</v>
      </c>
      <c r="B1483" s="38">
        <v>10.1431</v>
      </c>
    </row>
    <row r="1484" spans="1:2">
      <c r="A1484" s="39" t="s">
        <v>1945</v>
      </c>
      <c r="B1484" s="38">
        <v>10.185600000000001</v>
      </c>
    </row>
    <row r="1485" spans="1:2">
      <c r="A1485" s="39" t="s">
        <v>1946</v>
      </c>
      <c r="B1485" s="38">
        <v>33.014091380000004</v>
      </c>
    </row>
    <row r="1486" spans="1:2">
      <c r="A1486" s="39" t="s">
        <v>1947</v>
      </c>
      <c r="B1486" s="38">
        <v>24.7347</v>
      </c>
    </row>
    <row r="1487" spans="1:2">
      <c r="A1487" s="39" t="s">
        <v>1948</v>
      </c>
      <c r="B1487" s="38">
        <v>11.945210250000001</v>
      </c>
    </row>
    <row r="1488" spans="1:2">
      <c r="A1488" s="39" t="s">
        <v>1949</v>
      </c>
      <c r="B1488" s="38">
        <v>26.1568</v>
      </c>
    </row>
    <row r="1489" spans="1:2">
      <c r="A1489" s="39" t="s">
        <v>1950</v>
      </c>
      <c r="B1489" s="38">
        <v>10.275600000000001</v>
      </c>
    </row>
    <row r="1490" spans="1:2">
      <c r="A1490" s="39" t="s">
        <v>1951</v>
      </c>
      <c r="B1490" s="38">
        <v>10.26315789</v>
      </c>
    </row>
    <row r="1491" spans="1:2">
      <c r="A1491" s="39" t="s">
        <v>1952</v>
      </c>
      <c r="B1491" s="38">
        <v>12.0388</v>
      </c>
    </row>
    <row r="1492" spans="1:2">
      <c r="A1492" s="39" t="s">
        <v>1953</v>
      </c>
      <c r="B1492" s="38">
        <v>11.630800000000001</v>
      </c>
    </row>
    <row r="1493" spans="1:2">
      <c r="A1493" s="39" t="s">
        <v>1954</v>
      </c>
      <c r="B1493" s="38">
        <v>41.824100000000001</v>
      </c>
    </row>
    <row r="1494" spans="1:2">
      <c r="A1494" s="39" t="s">
        <v>1955</v>
      </c>
      <c r="B1494" s="38">
        <v>11.599</v>
      </c>
    </row>
    <row r="1495" spans="1:2">
      <c r="A1495" s="39" t="s">
        <v>1956</v>
      </c>
      <c r="B1495" s="38">
        <v>10.1905</v>
      </c>
    </row>
    <row r="1496" spans="1:2">
      <c r="A1496" s="39" t="s">
        <v>1957</v>
      </c>
      <c r="B1496" s="38">
        <v>34.350900000000003</v>
      </c>
    </row>
    <row r="1497" spans="1:2">
      <c r="A1497" s="39" t="s">
        <v>1958</v>
      </c>
      <c r="B1497" s="38">
        <v>2754.1499758800001</v>
      </c>
    </row>
    <row r="1498" spans="1:2">
      <c r="A1498" s="39" t="s">
        <v>1959</v>
      </c>
      <c r="B1498" s="38">
        <v>1058.1900013500001</v>
      </c>
    </row>
    <row r="1499" spans="1:2">
      <c r="A1499" s="39" t="s">
        <v>1960</v>
      </c>
      <c r="B1499" s="38">
        <v>2792.3769246100001</v>
      </c>
    </row>
    <row r="1500" spans="1:2">
      <c r="A1500" s="39" t="s">
        <v>1961</v>
      </c>
      <c r="B1500" s="38">
        <v>12.520058349999999</v>
      </c>
    </row>
    <row r="1501" spans="1:2">
      <c r="A1501" s="39" t="s">
        <v>1962</v>
      </c>
      <c r="B1501" s="38">
        <v>32.938746850000001</v>
      </c>
    </row>
    <row r="1502" spans="1:2">
      <c r="A1502" s="39" t="s">
        <v>1963</v>
      </c>
      <c r="B1502" s="38">
        <v>29.9193</v>
      </c>
    </row>
    <row r="1503" spans="1:2">
      <c r="A1503" s="39" t="s">
        <v>1964</v>
      </c>
      <c r="B1503" s="38">
        <v>14.9198</v>
      </c>
    </row>
    <row r="1504" spans="1:2">
      <c r="A1504" s="39" t="s">
        <v>1965</v>
      </c>
      <c r="B1504" s="38">
        <v>14.86269632</v>
      </c>
    </row>
    <row r="1505" spans="1:2">
      <c r="A1505" s="39" t="s">
        <v>1966</v>
      </c>
      <c r="B1505" s="38">
        <v>21.133500000000002</v>
      </c>
    </row>
    <row r="1506" spans="1:2">
      <c r="A1506" s="39" t="s">
        <v>1967</v>
      </c>
      <c r="B1506" s="38">
        <v>21.251676440000001</v>
      </c>
    </row>
    <row r="1507" spans="1:2">
      <c r="A1507" s="39" t="s">
        <v>1968</v>
      </c>
      <c r="B1507" s="38">
        <v>12.6624</v>
      </c>
    </row>
    <row r="1508" spans="1:2">
      <c r="A1508" s="39" t="s">
        <v>1969</v>
      </c>
      <c r="B1508" s="38">
        <v>21.133199999999999</v>
      </c>
    </row>
    <row r="1509" spans="1:2">
      <c r="A1509" s="39" t="s">
        <v>1970</v>
      </c>
      <c r="B1509" s="38">
        <v>50.758000000000003</v>
      </c>
    </row>
    <row r="1510" spans="1:2">
      <c r="A1510" s="39" t="s">
        <v>1971</v>
      </c>
      <c r="B1510" s="38">
        <v>12.051</v>
      </c>
    </row>
    <row r="1511" spans="1:2">
      <c r="A1511" s="39" t="s">
        <v>1972</v>
      </c>
      <c r="B1511" s="38">
        <v>12.360845319999999</v>
      </c>
    </row>
    <row r="1512" spans="1:2">
      <c r="A1512" s="39" t="s">
        <v>1973</v>
      </c>
      <c r="B1512" s="38">
        <v>16.011399999999998</v>
      </c>
    </row>
    <row r="1513" spans="1:2">
      <c r="A1513" s="39" t="s">
        <v>1974</v>
      </c>
      <c r="B1513" s="38">
        <v>18.612300000000001</v>
      </c>
    </row>
    <row r="1514" spans="1:2">
      <c r="A1514" s="39" t="s">
        <v>1975</v>
      </c>
      <c r="B1514" s="38">
        <v>20.851700000000001</v>
      </c>
    </row>
    <row r="1515" spans="1:2">
      <c r="A1515" s="39" t="s">
        <v>1976</v>
      </c>
      <c r="B1515" s="38">
        <v>38.687800000000003</v>
      </c>
    </row>
    <row r="1516" spans="1:2">
      <c r="A1516" s="39" t="s">
        <v>1977</v>
      </c>
      <c r="B1516" s="38">
        <v>21.740600000000001</v>
      </c>
    </row>
    <row r="1517" spans="1:2">
      <c r="A1517" s="39" t="s">
        <v>1978</v>
      </c>
      <c r="B1517" s="38">
        <v>40.725700000000003</v>
      </c>
    </row>
    <row r="1518" spans="1:2">
      <c r="A1518" s="39" t="s">
        <v>1979</v>
      </c>
      <c r="B1518" s="38">
        <v>100.47329999999999</v>
      </c>
    </row>
    <row r="1519" spans="1:2">
      <c r="A1519" s="39" t="s">
        <v>1980</v>
      </c>
      <c r="B1519" s="38">
        <v>21.098099999999999</v>
      </c>
    </row>
    <row r="1520" spans="1:2">
      <c r="A1520" s="39" t="s">
        <v>1981</v>
      </c>
      <c r="B1520" s="38">
        <v>21.774999999999999</v>
      </c>
    </row>
    <row r="1521" spans="1:2">
      <c r="A1521" s="39" t="s">
        <v>1982</v>
      </c>
      <c r="B1521" s="38">
        <v>15.444699999999999</v>
      </c>
    </row>
    <row r="1522" spans="1:2">
      <c r="A1522" s="39" t="s">
        <v>1983</v>
      </c>
      <c r="B1522" s="38">
        <v>0</v>
      </c>
    </row>
    <row r="1523" spans="1:2">
      <c r="A1523" s="39" t="s">
        <v>1984</v>
      </c>
      <c r="B1523" s="38">
        <v>17.5991</v>
      </c>
    </row>
    <row r="1524" spans="1:2">
      <c r="A1524" s="39" t="s">
        <v>1985</v>
      </c>
      <c r="B1524" s="38">
        <v>12.974600000000001</v>
      </c>
    </row>
    <row r="1525" spans="1:2">
      <c r="A1525" s="39" t="s">
        <v>1986</v>
      </c>
      <c r="B1525" s="38">
        <v>10.15575151</v>
      </c>
    </row>
    <row r="1526" spans="1:2">
      <c r="A1526" s="39" t="s">
        <v>1987</v>
      </c>
      <c r="B1526" s="38">
        <v>1909.4057</v>
      </c>
    </row>
    <row r="1527" spans="1:2">
      <c r="A1527" s="39" t="s">
        <v>1988</v>
      </c>
      <c r="B1527" s="38">
        <v>1001.4928</v>
      </c>
    </row>
    <row r="1528" spans="1:2">
      <c r="A1528" s="39" t="s">
        <v>1989</v>
      </c>
      <c r="B1528" s="38">
        <v>1008.3633</v>
      </c>
    </row>
    <row r="1529" spans="1:2">
      <c r="A1529" s="39" t="s">
        <v>1990</v>
      </c>
      <c r="B1529" s="38">
        <v>2008.1195</v>
      </c>
    </row>
    <row r="1530" spans="1:2">
      <c r="A1530" s="39" t="s">
        <v>1991</v>
      </c>
      <c r="B1530" s="38">
        <v>23.087900000000001</v>
      </c>
    </row>
    <row r="1531" spans="1:2">
      <c r="A1531" s="39" t="s">
        <v>1992</v>
      </c>
      <c r="B1531" s="38">
        <v>28.7683</v>
      </c>
    </row>
    <row r="1532" spans="1:2">
      <c r="A1532" s="39" t="s">
        <v>1993</v>
      </c>
      <c r="B1532" s="38">
        <v>1005.8395</v>
      </c>
    </row>
    <row r="1533" spans="1:2">
      <c r="A1533" s="39" t="s">
        <v>1994</v>
      </c>
      <c r="B1533" s="38">
        <v>1005.5</v>
      </c>
    </row>
    <row r="1534" spans="1:2">
      <c r="A1534" s="39" t="s">
        <v>1995</v>
      </c>
      <c r="B1534" s="38">
        <v>1000.0401000000001</v>
      </c>
    </row>
    <row r="1535" spans="1:2">
      <c r="A1535" s="39" t="s">
        <v>1996</v>
      </c>
      <c r="B1535" s="38">
        <v>1002.4613000000001</v>
      </c>
    </row>
    <row r="1536" spans="1:2">
      <c r="A1536" s="39" t="s">
        <v>1997</v>
      </c>
      <c r="B1536" s="38">
        <v>2011.6193000000001</v>
      </c>
    </row>
    <row r="1537" spans="1:2">
      <c r="A1537" s="39" t="s">
        <v>1998</v>
      </c>
      <c r="B1537" s="38">
        <v>1005.8396</v>
      </c>
    </row>
    <row r="1538" spans="1:2">
      <c r="A1538" s="39" t="s">
        <v>1999</v>
      </c>
      <c r="B1538" s="38">
        <v>1241.0438999999999</v>
      </c>
    </row>
    <row r="1539" spans="1:2">
      <c r="A1539" s="39" t="s">
        <v>2000</v>
      </c>
      <c r="B1539" s="38">
        <v>1241.0438999999999</v>
      </c>
    </row>
    <row r="1540" spans="1:2">
      <c r="A1540" s="39" t="s">
        <v>2001</v>
      </c>
      <c r="B1540" s="38">
        <v>1240.71</v>
      </c>
    </row>
    <row r="1541" spans="1:2">
      <c r="A1541" s="39" t="s">
        <v>2002</v>
      </c>
      <c r="B1541" s="38">
        <v>1002.5045</v>
      </c>
    </row>
    <row r="1542" spans="1:2">
      <c r="A1542" s="39" t="s">
        <v>2003</v>
      </c>
      <c r="B1542" s="38">
        <v>2508.2186000000002</v>
      </c>
    </row>
    <row r="1543" spans="1:2">
      <c r="A1543" s="39" t="s">
        <v>2004</v>
      </c>
      <c r="B1543" s="38">
        <v>1240.71</v>
      </c>
    </row>
    <row r="1544" spans="1:2">
      <c r="A1544" s="39" t="s">
        <v>2005</v>
      </c>
      <c r="B1544" s="38">
        <v>60.23</v>
      </c>
    </row>
    <row r="1545" spans="1:2">
      <c r="A1545" s="39" t="s">
        <v>2006</v>
      </c>
      <c r="B1545" s="38">
        <v>39.950000000000003</v>
      </c>
    </row>
    <row r="1546" spans="1:2">
      <c r="A1546" s="39" t="s">
        <v>2007</v>
      </c>
      <c r="B1546" s="38">
        <v>17.0959</v>
      </c>
    </row>
    <row r="1547" spans="1:2">
      <c r="A1547" s="39" t="s">
        <v>2008</v>
      </c>
      <c r="B1547" s="38">
        <v>17.0959</v>
      </c>
    </row>
    <row r="1548" spans="1:2">
      <c r="A1548" s="39" t="s">
        <v>2009</v>
      </c>
      <c r="B1548" s="38">
        <v>60.075200000000002</v>
      </c>
    </row>
    <row r="1549" spans="1:2">
      <c r="A1549" s="39" t="s">
        <v>2010</v>
      </c>
      <c r="B1549" s="38">
        <v>21.2377</v>
      </c>
    </row>
    <row r="1550" spans="1:2">
      <c r="A1550" s="39" t="s">
        <v>2011</v>
      </c>
      <c r="B1550" s="38">
        <v>1076.8777</v>
      </c>
    </row>
    <row r="1551" spans="1:2">
      <c r="A1551" s="39" t="s">
        <v>2012</v>
      </c>
      <c r="B1551" s="38">
        <v>30.097999999999999</v>
      </c>
    </row>
    <row r="1552" spans="1:2">
      <c r="A1552" s="39" t="s">
        <v>2013</v>
      </c>
      <c r="B1552" s="38">
        <v>27.992799999999999</v>
      </c>
    </row>
    <row r="1553" spans="1:2">
      <c r="A1553" s="39" t="s">
        <v>2014</v>
      </c>
      <c r="B1553" s="38">
        <v>0</v>
      </c>
    </row>
    <row r="1554" spans="1:2">
      <c r="A1554" s="39" t="s">
        <v>2015</v>
      </c>
      <c r="B1554" s="38">
        <v>10.1318</v>
      </c>
    </row>
    <row r="1555" spans="1:2">
      <c r="A1555" s="39" t="s">
        <v>2016</v>
      </c>
      <c r="B1555" s="38">
        <v>10.1046</v>
      </c>
    </row>
    <row r="1556" spans="1:2">
      <c r="A1556" s="39" t="s">
        <v>2017</v>
      </c>
      <c r="B1556" s="38">
        <v>13.419</v>
      </c>
    </row>
    <row r="1557" spans="1:2">
      <c r="A1557" s="39" t="s">
        <v>2018</v>
      </c>
      <c r="B1557" s="38">
        <v>10.022600000000001</v>
      </c>
    </row>
    <row r="1558" spans="1:2">
      <c r="A1558" s="39" t="s">
        <v>2019</v>
      </c>
      <c r="B1558" s="38">
        <v>19.277799999999999</v>
      </c>
    </row>
    <row r="1559" spans="1:2">
      <c r="A1559" s="39" t="s">
        <v>2020</v>
      </c>
      <c r="B1559" s="38">
        <v>23.186199999999999</v>
      </c>
    </row>
    <row r="1560" spans="1:2">
      <c r="A1560" s="39" t="s">
        <v>2021</v>
      </c>
      <c r="B1560" s="38">
        <v>23.078499999999998</v>
      </c>
    </row>
    <row r="1561" spans="1:2">
      <c r="A1561" s="39" t="s">
        <v>2022</v>
      </c>
      <c r="B1561" s="38">
        <v>22.997299999999999</v>
      </c>
    </row>
    <row r="1562" spans="1:2">
      <c r="A1562" s="39" t="s">
        <v>2023</v>
      </c>
      <c r="B1562" s="38">
        <v>22.997299999999999</v>
      </c>
    </row>
    <row r="1563" spans="1:2">
      <c r="A1563" s="39" t="s">
        <v>2024</v>
      </c>
      <c r="B1563" s="38">
        <v>10.433199999999999</v>
      </c>
    </row>
    <row r="1564" spans="1:2">
      <c r="A1564" s="39" t="s">
        <v>2025</v>
      </c>
      <c r="B1564" s="38">
        <v>22.997299999999999</v>
      </c>
    </row>
    <row r="1565" spans="1:2">
      <c r="A1565" s="39" t="s">
        <v>2026</v>
      </c>
      <c r="B1565" s="38">
        <v>23.915400000000002</v>
      </c>
    </row>
    <row r="1566" spans="1:2">
      <c r="A1566" s="39" t="s">
        <v>2027</v>
      </c>
      <c r="B1566" s="38">
        <v>11.4468</v>
      </c>
    </row>
    <row r="1567" spans="1:2">
      <c r="A1567" s="39" t="s">
        <v>2028</v>
      </c>
      <c r="B1567" s="38">
        <v>20.9206</v>
      </c>
    </row>
    <row r="1568" spans="1:2">
      <c r="A1568" s="39" t="s">
        <v>2029</v>
      </c>
      <c r="B1568" s="38">
        <v>11.2151</v>
      </c>
    </row>
    <row r="1569" spans="1:2">
      <c r="A1569" s="39" t="s">
        <v>2030</v>
      </c>
      <c r="B1569" s="38">
        <v>10.6835</v>
      </c>
    </row>
    <row r="1570" spans="1:2">
      <c r="A1570" s="39" t="s">
        <v>2031</v>
      </c>
      <c r="B1570" s="38">
        <v>11.630100000000001</v>
      </c>
    </row>
    <row r="1571" spans="1:2">
      <c r="A1571" s="39" t="s">
        <v>2032</v>
      </c>
      <c r="B1571" s="38">
        <v>25.9636</v>
      </c>
    </row>
    <row r="1572" spans="1:2">
      <c r="A1572" s="39" t="s">
        <v>2033</v>
      </c>
      <c r="B1572" s="38">
        <v>18.592500000000001</v>
      </c>
    </row>
    <row r="1573" spans="1:2">
      <c r="A1573" s="39" t="s">
        <v>2034</v>
      </c>
      <c r="B1573" s="38">
        <v>13.901300000000001</v>
      </c>
    </row>
    <row r="1574" spans="1:2">
      <c r="A1574" s="39" t="s">
        <v>2035</v>
      </c>
      <c r="B1574" s="38">
        <v>10.0528</v>
      </c>
    </row>
    <row r="1575" spans="1:2">
      <c r="A1575" s="39" t="s">
        <v>2036</v>
      </c>
      <c r="B1575" s="38">
        <v>13.3401</v>
      </c>
    </row>
    <row r="1576" spans="1:2">
      <c r="A1576" s="39" t="s">
        <v>2037</v>
      </c>
      <c r="B1576" s="38">
        <v>10.0519</v>
      </c>
    </row>
    <row r="1577" spans="1:2">
      <c r="A1577" s="39" t="s">
        <v>2038</v>
      </c>
      <c r="B1577" s="38">
        <v>13.856</v>
      </c>
    </row>
    <row r="1578" spans="1:2">
      <c r="A1578" s="39" t="s">
        <v>2039</v>
      </c>
      <c r="B1578" s="38">
        <v>10.0396</v>
      </c>
    </row>
    <row r="1579" spans="1:2">
      <c r="A1579" s="39" t="s">
        <v>2040</v>
      </c>
      <c r="B1579" s="38">
        <v>19.9756</v>
      </c>
    </row>
    <row r="1580" spans="1:2">
      <c r="A1580" s="39" t="s">
        <v>2041</v>
      </c>
      <c r="B1580" s="38">
        <v>10.0397</v>
      </c>
    </row>
    <row r="1581" spans="1:2">
      <c r="A1581" s="39" t="s">
        <v>2042</v>
      </c>
      <c r="B1581" s="38">
        <v>10.0174</v>
      </c>
    </row>
    <row r="1582" spans="1:2">
      <c r="A1582" s="39" t="s">
        <v>2043</v>
      </c>
      <c r="B1582" s="38">
        <v>19.693100000000001</v>
      </c>
    </row>
    <row r="1583" spans="1:2">
      <c r="A1583" s="39" t="s">
        <v>2044</v>
      </c>
      <c r="B1583" s="38">
        <v>107.8276</v>
      </c>
    </row>
    <row r="1584" spans="1:2">
      <c r="A1584" s="39" t="s">
        <v>2045</v>
      </c>
      <c r="B1584" s="38">
        <v>10.0136</v>
      </c>
    </row>
    <row r="1585" spans="1:2">
      <c r="A1585" s="39" t="s">
        <v>2046</v>
      </c>
      <c r="B1585" s="38">
        <v>17.858599999999999</v>
      </c>
    </row>
    <row r="1586" spans="1:2">
      <c r="A1586" s="39" t="s">
        <v>2047</v>
      </c>
      <c r="B1586" s="38">
        <v>10.168799999999999</v>
      </c>
    </row>
    <row r="1587" spans="1:2">
      <c r="A1587" s="39" t="s">
        <v>2048</v>
      </c>
      <c r="B1587" s="38">
        <v>19.452100000000002</v>
      </c>
    </row>
    <row r="1588" spans="1:2">
      <c r="A1588" s="39" t="s">
        <v>2049</v>
      </c>
      <c r="B1588" s="38">
        <v>17.690799999999999</v>
      </c>
    </row>
    <row r="1589" spans="1:2">
      <c r="A1589" s="39" t="s">
        <v>2050</v>
      </c>
      <c r="B1589" s="38">
        <v>10.182499999999999</v>
      </c>
    </row>
    <row r="1590" spans="1:2">
      <c r="A1590" s="39" t="s">
        <v>2051</v>
      </c>
      <c r="B1590" s="38">
        <v>11.809200000000001</v>
      </c>
    </row>
    <row r="1591" spans="1:2">
      <c r="A1591" s="39" t="s">
        <v>2052</v>
      </c>
      <c r="B1591" s="38">
        <v>12.182399999999999</v>
      </c>
    </row>
    <row r="1592" spans="1:2">
      <c r="A1592" s="39" t="s">
        <v>2053</v>
      </c>
      <c r="B1592" s="38">
        <v>15.7889</v>
      </c>
    </row>
    <row r="1593" spans="1:2">
      <c r="A1593" s="39" t="s">
        <v>2054</v>
      </c>
      <c r="B1593" s="38">
        <v>107.6874</v>
      </c>
    </row>
    <row r="1594" spans="1:2">
      <c r="A1594" s="39" t="s">
        <v>2055</v>
      </c>
      <c r="B1594" s="38">
        <v>10.0031</v>
      </c>
    </row>
    <row r="1595" spans="1:2">
      <c r="A1595" s="39" t="s">
        <v>2056</v>
      </c>
      <c r="B1595" s="38">
        <v>10.0107</v>
      </c>
    </row>
    <row r="1596" spans="1:2">
      <c r="A1596" s="39" t="s">
        <v>2057</v>
      </c>
      <c r="B1596" s="38">
        <v>17.389700000000001</v>
      </c>
    </row>
    <row r="1597" spans="1:2">
      <c r="A1597" s="39" t="s">
        <v>2058</v>
      </c>
      <c r="B1597" s="38">
        <v>10.0061</v>
      </c>
    </row>
    <row r="1598" spans="1:2">
      <c r="A1598" s="39" t="s">
        <v>2059</v>
      </c>
      <c r="B1598" s="38">
        <v>10.079800000000001</v>
      </c>
    </row>
    <row r="1599" spans="1:2">
      <c r="A1599" s="39" t="s">
        <v>2060</v>
      </c>
      <c r="B1599" s="38">
        <v>13.3</v>
      </c>
    </row>
    <row r="1600" spans="1:2">
      <c r="A1600" s="39" t="s">
        <v>2061</v>
      </c>
      <c r="B1600" s="38">
        <v>35.58</v>
      </c>
    </row>
    <row r="1601" spans="1:2">
      <c r="A1601" s="39" t="s">
        <v>2062</v>
      </c>
      <c r="B1601" s="38">
        <v>35.58</v>
      </c>
    </row>
    <row r="1602" spans="1:2">
      <c r="A1602" s="39" t="s">
        <v>2063</v>
      </c>
      <c r="B1602" s="38">
        <v>34.08</v>
      </c>
    </row>
    <row r="1603" spans="1:2">
      <c r="A1603" s="39" t="s">
        <v>2064</v>
      </c>
      <c r="B1603" s="38">
        <v>13.01</v>
      </c>
    </row>
    <row r="1604" spans="1:2">
      <c r="A1604" s="39" t="s">
        <v>2065</v>
      </c>
      <c r="B1604" s="38">
        <v>34.07</v>
      </c>
    </row>
    <row r="1605" spans="1:2">
      <c r="A1605" s="39" t="s">
        <v>2066</v>
      </c>
      <c r="B1605" s="38">
        <v>13.34</v>
      </c>
    </row>
    <row r="1606" spans="1:2">
      <c r="A1606" s="39" t="s">
        <v>2067</v>
      </c>
      <c r="B1606" s="38">
        <v>15.13</v>
      </c>
    </row>
    <row r="1607" spans="1:2">
      <c r="A1607" s="39" t="s">
        <v>2068</v>
      </c>
      <c r="B1607" s="38">
        <v>13.5844</v>
      </c>
    </row>
    <row r="1608" spans="1:2">
      <c r="A1608" s="39" t="s">
        <v>2069</v>
      </c>
      <c r="B1608" s="38">
        <v>10.102399999999999</v>
      </c>
    </row>
    <row r="1609" spans="1:2">
      <c r="A1609" s="39" t="s">
        <v>2070</v>
      </c>
      <c r="B1609" s="38">
        <v>10</v>
      </c>
    </row>
    <row r="1610" spans="1:2">
      <c r="A1610" s="39" t="s">
        <v>2071</v>
      </c>
      <c r="B1610" s="38">
        <v>10</v>
      </c>
    </row>
    <row r="1611" spans="1:2">
      <c r="A1611" s="39" t="s">
        <v>2072</v>
      </c>
      <c r="B1611" s="38">
        <v>10</v>
      </c>
    </row>
    <row r="1612" spans="1:2">
      <c r="A1612" s="39" t="s">
        <v>2073</v>
      </c>
      <c r="B1612" s="38">
        <v>14.155099999999999</v>
      </c>
    </row>
    <row r="1613" spans="1:2">
      <c r="A1613" s="39" t="s">
        <v>2074</v>
      </c>
      <c r="B1613" s="38">
        <v>10.088900000000001</v>
      </c>
    </row>
    <row r="1614" spans="1:2">
      <c r="A1614" s="39" t="s">
        <v>2075</v>
      </c>
      <c r="B1614" s="38">
        <v>10.0501</v>
      </c>
    </row>
    <row r="1615" spans="1:2">
      <c r="A1615" s="39" t="s">
        <v>2076</v>
      </c>
      <c r="B1615" s="38">
        <v>10.1008</v>
      </c>
    </row>
    <row r="1616" spans="1:2">
      <c r="A1616" s="39" t="s">
        <v>2077</v>
      </c>
      <c r="B1616" s="38">
        <v>10.0098</v>
      </c>
    </row>
    <row r="1617" spans="1:2">
      <c r="A1617" s="39" t="s">
        <v>2078</v>
      </c>
      <c r="B1617" s="38">
        <v>10.186500000000001</v>
      </c>
    </row>
    <row r="1618" spans="1:2">
      <c r="A1618" s="39" t="s">
        <v>2079</v>
      </c>
      <c r="B1618" s="38">
        <v>15.6432</v>
      </c>
    </row>
    <row r="1619" spans="1:2">
      <c r="A1619" s="39" t="s">
        <v>2080</v>
      </c>
      <c r="B1619" s="38">
        <v>22.054600000000001</v>
      </c>
    </row>
    <row r="1620" spans="1:2">
      <c r="A1620" s="39" t="s">
        <v>2081</v>
      </c>
      <c r="B1620" s="38">
        <v>98.48</v>
      </c>
    </row>
    <row r="1621" spans="1:2">
      <c r="A1621" s="39" t="s">
        <v>2082</v>
      </c>
      <c r="B1621" s="38">
        <v>43.3</v>
      </c>
    </row>
    <row r="1622" spans="1:2">
      <c r="A1622" s="39" t="s">
        <v>2083</v>
      </c>
      <c r="B1622" s="38">
        <v>17.477900000000002</v>
      </c>
    </row>
    <row r="1623" spans="1:2">
      <c r="A1623" s="39" t="s">
        <v>2084</v>
      </c>
      <c r="B1623" s="38">
        <v>10.0786</v>
      </c>
    </row>
    <row r="1624" spans="1:2">
      <c r="A1624" s="39" t="s">
        <v>2085</v>
      </c>
      <c r="B1624" s="38">
        <v>1761.1570999999999</v>
      </c>
    </row>
    <row r="1625" spans="1:2">
      <c r="A1625" s="39" t="s">
        <v>2086</v>
      </c>
      <c r="B1625" s="38">
        <v>940.49199999999996</v>
      </c>
    </row>
    <row r="1626" spans="1:2">
      <c r="A1626" s="39" t="s">
        <v>2087</v>
      </c>
      <c r="B1626" s="38">
        <v>941.09180000000003</v>
      </c>
    </row>
    <row r="1627" spans="1:2">
      <c r="A1627" s="39" t="s">
        <v>2088</v>
      </c>
      <c r="B1627" s="38">
        <v>895.25419999999997</v>
      </c>
    </row>
    <row r="1628" spans="1:2">
      <c r="A1628" s="39" t="s">
        <v>2089</v>
      </c>
      <c r="B1628" s="38">
        <v>1829.1940999999999</v>
      </c>
    </row>
    <row r="1629" spans="1:2">
      <c r="A1629" s="39" t="s">
        <v>2090</v>
      </c>
      <c r="B1629" s="38">
        <v>938.99789999999996</v>
      </c>
    </row>
    <row r="1630" spans="1:2">
      <c r="A1630" s="39" t="s">
        <v>2091</v>
      </c>
      <c r="B1630" s="38">
        <v>939.93150000000003</v>
      </c>
    </row>
    <row r="1631" spans="1:2">
      <c r="A1631" s="39" t="s">
        <v>2092</v>
      </c>
      <c r="B1631" s="38">
        <v>11.268599999999999</v>
      </c>
    </row>
    <row r="1632" spans="1:2">
      <c r="A1632" s="39" t="s">
        <v>2093</v>
      </c>
      <c r="B1632" s="38">
        <v>10.6974</v>
      </c>
    </row>
    <row r="1633" spans="1:2">
      <c r="A1633" s="39" t="s">
        <v>2094</v>
      </c>
      <c r="B1633" s="38">
        <v>20.8553</v>
      </c>
    </row>
    <row r="1634" spans="1:2">
      <c r="A1634" s="39" t="s">
        <v>2095</v>
      </c>
      <c r="B1634" s="38">
        <v>20.685700000000001</v>
      </c>
    </row>
    <row r="1635" spans="1:2">
      <c r="A1635" s="39" t="s">
        <v>2096</v>
      </c>
      <c r="B1635" s="38">
        <v>10.786899999999999</v>
      </c>
    </row>
    <row r="1636" spans="1:2">
      <c r="A1636" s="39" t="s">
        <v>2097</v>
      </c>
      <c r="B1636" s="38">
        <v>14.4284</v>
      </c>
    </row>
    <row r="1637" spans="1:2">
      <c r="A1637" s="39" t="s">
        <v>2098</v>
      </c>
      <c r="B1637" s="38">
        <v>10.878</v>
      </c>
    </row>
    <row r="1638" spans="1:2">
      <c r="A1638" s="39" t="s">
        <v>2099</v>
      </c>
      <c r="B1638" s="38">
        <v>101.2638</v>
      </c>
    </row>
    <row r="1639" spans="1:2">
      <c r="A1639" s="39" t="s">
        <v>2100</v>
      </c>
      <c r="B1639" s="38">
        <v>101.2638</v>
      </c>
    </row>
    <row r="1640" spans="1:2">
      <c r="A1640" s="39" t="s">
        <v>2101</v>
      </c>
      <c r="B1640" s="38">
        <v>101.3562</v>
      </c>
    </row>
    <row r="1641" spans="1:2">
      <c r="A1641" s="39" t="s">
        <v>2102</v>
      </c>
      <c r="B1641" s="38">
        <v>101.3043</v>
      </c>
    </row>
    <row r="1642" spans="1:2">
      <c r="A1642" s="39" t="s">
        <v>2103</v>
      </c>
      <c r="B1642" s="38">
        <v>50.93</v>
      </c>
    </row>
    <row r="1643" spans="1:2">
      <c r="A1643" s="39" t="s">
        <v>2104</v>
      </c>
      <c r="B1643" s="38">
        <v>50.93</v>
      </c>
    </row>
    <row r="1644" spans="1:2">
      <c r="A1644" s="39" t="s">
        <v>2105</v>
      </c>
      <c r="B1644" s="38">
        <v>52.002200000000002</v>
      </c>
    </row>
    <row r="1645" spans="1:2">
      <c r="A1645" s="39" t="s">
        <v>2106</v>
      </c>
      <c r="B1645" s="38">
        <v>17.273499999999999</v>
      </c>
    </row>
    <row r="1646" spans="1:2">
      <c r="A1646" s="39" t="s">
        <v>2107</v>
      </c>
      <c r="B1646" s="38">
        <v>18.434200000000001</v>
      </c>
    </row>
    <row r="1647" spans="1:2">
      <c r="A1647" s="39" t="s">
        <v>2108</v>
      </c>
      <c r="B1647" s="38">
        <v>10.4222</v>
      </c>
    </row>
    <row r="1648" spans="1:2">
      <c r="A1648" s="39" t="s">
        <v>2109</v>
      </c>
      <c r="B1648" s="38">
        <v>10.291</v>
      </c>
    </row>
    <row r="1649" spans="1:2">
      <c r="A1649" s="39" t="s">
        <v>2110</v>
      </c>
      <c r="B1649" s="38">
        <v>32.090800000000002</v>
      </c>
    </row>
    <row r="1650" spans="1:2">
      <c r="A1650" s="39" t="s">
        <v>2111</v>
      </c>
      <c r="B1650" s="38">
        <v>18.6373</v>
      </c>
    </row>
    <row r="1651" spans="1:2">
      <c r="A1651" s="39" t="s">
        <v>2112</v>
      </c>
      <c r="B1651" s="38">
        <v>43.54</v>
      </c>
    </row>
    <row r="1652" spans="1:2">
      <c r="A1652" s="39" t="s">
        <v>2113</v>
      </c>
      <c r="B1652" s="38">
        <v>17.559999999999999</v>
      </c>
    </row>
    <row r="1653" spans="1:2">
      <c r="A1653" s="39" t="s">
        <v>2114</v>
      </c>
      <c r="B1653" s="38">
        <v>74.72</v>
      </c>
    </row>
    <row r="1654" spans="1:2">
      <c r="A1654" s="39" t="s">
        <v>2115</v>
      </c>
      <c r="B1654" s="38">
        <v>36.19</v>
      </c>
    </row>
    <row r="1655" spans="1:2">
      <c r="A1655" s="39" t="s">
        <v>2116</v>
      </c>
      <c r="B1655" s="38">
        <v>1152.9253000000001</v>
      </c>
    </row>
    <row r="1656" spans="1:2">
      <c r="A1656" s="39" t="s">
        <v>2117</v>
      </c>
      <c r="B1656" s="38">
        <v>1154.5564999999999</v>
      </c>
    </row>
    <row r="1657" spans="1:2">
      <c r="A1657" s="39" t="s">
        <v>2118</v>
      </c>
      <c r="B1657" s="38">
        <v>1739.7307000000001</v>
      </c>
    </row>
    <row r="1658" spans="1:2">
      <c r="A1658" s="39" t="s">
        <v>2119</v>
      </c>
      <c r="B1658" s="38">
        <v>1065.6052</v>
      </c>
    </row>
    <row r="1659" spans="1:2">
      <c r="A1659" s="39" t="s">
        <v>2120</v>
      </c>
      <c r="B1659" s="38">
        <v>10.1069</v>
      </c>
    </row>
    <row r="1660" spans="1:2">
      <c r="A1660" s="39" t="s">
        <v>2121</v>
      </c>
      <c r="B1660" s="38">
        <v>10.161099999999999</v>
      </c>
    </row>
    <row r="1661" spans="1:2">
      <c r="A1661" s="39" t="s">
        <v>2122</v>
      </c>
      <c r="B1661" s="38">
        <v>11.029820900000001</v>
      </c>
    </row>
    <row r="1662" spans="1:2">
      <c r="A1662" s="39" t="s">
        <v>2123</v>
      </c>
      <c r="B1662" s="38">
        <v>17.74679287</v>
      </c>
    </row>
    <row r="1663" spans="1:2">
      <c r="A1663" s="39" t="s">
        <v>2124</v>
      </c>
      <c r="B1663" s="38">
        <v>974.23940000000005</v>
      </c>
    </row>
    <row r="1664" spans="1:2">
      <c r="A1664" s="39" t="s">
        <v>2125</v>
      </c>
      <c r="B1664" s="38">
        <v>1906.6022</v>
      </c>
    </row>
    <row r="1665" spans="1:2">
      <c r="A1665" s="39" t="s">
        <v>2126</v>
      </c>
      <c r="B1665" s="38">
        <v>1000.3987</v>
      </c>
    </row>
    <row r="1666" spans="1:2">
      <c r="A1666" s="39" t="s">
        <v>2127</v>
      </c>
      <c r="B1666" s="38">
        <v>1001.3268</v>
      </c>
    </row>
    <row r="1667" spans="1:2">
      <c r="A1667" s="39" t="s">
        <v>2128</v>
      </c>
      <c r="B1667" s="38">
        <v>1001.1191</v>
      </c>
    </row>
    <row r="1668" spans="1:2">
      <c r="A1668" s="39" t="s">
        <v>2129</v>
      </c>
      <c r="B1668" s="38">
        <v>15.48</v>
      </c>
    </row>
    <row r="1669" spans="1:2">
      <c r="A1669" s="39" t="s">
        <v>2130</v>
      </c>
      <c r="B1669" s="38">
        <v>50.48</v>
      </c>
    </row>
    <row r="1670" spans="1:2">
      <c r="A1670" s="39" t="s">
        <v>2131</v>
      </c>
      <c r="B1670" s="38">
        <v>48.46</v>
      </c>
    </row>
    <row r="1671" spans="1:2">
      <c r="A1671" s="39" t="s">
        <v>2132</v>
      </c>
      <c r="B1671" s="38">
        <v>15.51</v>
      </c>
    </row>
    <row r="1672" spans="1:2">
      <c r="A1672" s="39" t="s">
        <v>2133</v>
      </c>
      <c r="B1672" s="38">
        <v>20.064800000000002</v>
      </c>
    </row>
    <row r="1673" spans="1:2">
      <c r="A1673" s="39" t="s">
        <v>2134</v>
      </c>
      <c r="B1673" s="38">
        <v>11.446999999999999</v>
      </c>
    </row>
    <row r="1674" spans="1:2">
      <c r="A1674" s="39" t="s">
        <v>2135</v>
      </c>
      <c r="B1674" s="38">
        <v>10.7593</v>
      </c>
    </row>
    <row r="1675" spans="1:2">
      <c r="A1675" s="39" t="s">
        <v>2136</v>
      </c>
      <c r="B1675" s="38">
        <v>20.3291</v>
      </c>
    </row>
    <row r="1676" spans="1:2">
      <c r="A1676" s="39" t="s">
        <v>2137</v>
      </c>
      <c r="B1676" s="38">
        <v>12.5236</v>
      </c>
    </row>
    <row r="1677" spans="1:2">
      <c r="A1677" s="39" t="s">
        <v>2138</v>
      </c>
      <c r="B1677" s="38">
        <v>17.9376</v>
      </c>
    </row>
    <row r="1678" spans="1:2">
      <c r="A1678" s="39" t="s">
        <v>2139</v>
      </c>
      <c r="B1678" s="38">
        <v>10.7826</v>
      </c>
    </row>
    <row r="1679" spans="1:2">
      <c r="A1679" s="39" t="s">
        <v>2140</v>
      </c>
      <c r="B1679" s="38">
        <v>11.090400000000001</v>
      </c>
    </row>
    <row r="1680" spans="1:2">
      <c r="A1680" s="39" t="s">
        <v>2141</v>
      </c>
      <c r="B1680" s="38">
        <v>55.31</v>
      </c>
    </row>
    <row r="1681" spans="1:2">
      <c r="A1681" s="39" t="s">
        <v>2142</v>
      </c>
      <c r="B1681" s="38">
        <v>1657.6156000000001</v>
      </c>
    </row>
    <row r="1682" spans="1:2">
      <c r="A1682" s="39" t="s">
        <v>2143</v>
      </c>
      <c r="B1682" s="38">
        <v>1007.5</v>
      </c>
    </row>
    <row r="1683" spans="1:2">
      <c r="A1683" s="39" t="s">
        <v>2144</v>
      </c>
      <c r="B1683" s="38">
        <v>1007.5</v>
      </c>
    </row>
    <row r="1684" spans="1:2">
      <c r="A1684" s="39" t="s">
        <v>2145</v>
      </c>
      <c r="B1684" s="38">
        <v>1336.6660999999999</v>
      </c>
    </row>
    <row r="1685" spans="1:2">
      <c r="A1685" s="39" t="s">
        <v>2146</v>
      </c>
      <c r="B1685" s="38">
        <v>1007.5</v>
      </c>
    </row>
    <row r="1686" spans="1:2">
      <c r="A1686" s="39" t="s">
        <v>2147</v>
      </c>
      <c r="B1686" s="38">
        <v>2224.5174000000002</v>
      </c>
    </row>
    <row r="1687" spans="1:2">
      <c r="A1687" s="39" t="s">
        <v>2148</v>
      </c>
      <c r="B1687" s="38">
        <v>1012.5284</v>
      </c>
    </row>
    <row r="1688" spans="1:2">
      <c r="A1688" s="39" t="s">
        <v>2149</v>
      </c>
      <c r="B1688" s="38">
        <v>1018.5223999999999</v>
      </c>
    </row>
    <row r="1689" spans="1:2">
      <c r="A1689" s="39" t="s">
        <v>2150</v>
      </c>
      <c r="B1689" s="38">
        <v>1014.2939</v>
      </c>
    </row>
    <row r="1690" spans="1:2">
      <c r="A1690" s="39" t="s">
        <v>2151</v>
      </c>
      <c r="B1690" s="38">
        <v>1034.7030999999999</v>
      </c>
    </row>
    <row r="1691" spans="1:2">
      <c r="A1691" s="39" t="s">
        <v>2152</v>
      </c>
      <c r="B1691" s="38">
        <v>2302.1934999999999</v>
      </c>
    </row>
    <row r="1692" spans="1:2">
      <c r="A1692" s="39" t="s">
        <v>2153</v>
      </c>
      <c r="B1692" s="38">
        <v>1007.5</v>
      </c>
    </row>
    <row r="1693" spans="1:2">
      <c r="A1693" s="39" t="s">
        <v>2154</v>
      </c>
      <c r="B1693" s="38">
        <v>1725.4556</v>
      </c>
    </row>
    <row r="1694" spans="1:2">
      <c r="A1694" s="39" t="s">
        <v>2155</v>
      </c>
      <c r="B1694" s="38">
        <v>13.7021</v>
      </c>
    </row>
    <row r="1695" spans="1:2">
      <c r="A1695" s="39" t="s">
        <v>2156</v>
      </c>
      <c r="B1695" s="38">
        <v>11.2804</v>
      </c>
    </row>
    <row r="1696" spans="1:2">
      <c r="A1696" s="39" t="s">
        <v>2157</v>
      </c>
      <c r="B1696" s="38">
        <v>19.3247</v>
      </c>
    </row>
    <row r="1697" spans="1:2">
      <c r="A1697" s="39" t="s">
        <v>2158</v>
      </c>
      <c r="B1697" s="38">
        <v>19.803799999999999</v>
      </c>
    </row>
    <row r="1698" spans="1:2">
      <c r="A1698" s="39" t="s">
        <v>2159</v>
      </c>
      <c r="B1698" s="38">
        <v>1054.6986999999999</v>
      </c>
    </row>
    <row r="1699" spans="1:2">
      <c r="A1699" s="39" t="s">
        <v>2160</v>
      </c>
      <c r="B1699" s="38">
        <v>1067.9799</v>
      </c>
    </row>
    <row r="1700" spans="1:2">
      <c r="A1700" s="39" t="s">
        <v>2161</v>
      </c>
      <c r="B1700" s="38">
        <v>44.33</v>
      </c>
    </row>
    <row r="1701" spans="1:2">
      <c r="A1701" s="39" t="s">
        <v>2162</v>
      </c>
      <c r="B1701" s="38">
        <v>29.95</v>
      </c>
    </row>
    <row r="1702" spans="1:2">
      <c r="A1702" s="39" t="s">
        <v>2163</v>
      </c>
      <c r="B1702" s="38">
        <v>100.9748</v>
      </c>
    </row>
    <row r="1703" spans="1:2">
      <c r="A1703" s="39" t="s">
        <v>2164</v>
      </c>
      <c r="B1703" s="38">
        <v>185.07230000000001</v>
      </c>
    </row>
    <row r="1704" spans="1:2">
      <c r="A1704" s="39" t="s">
        <v>2165</v>
      </c>
      <c r="B1704" s="38">
        <v>100.63</v>
      </c>
    </row>
    <row r="1705" spans="1:2">
      <c r="A1705" s="39" t="s">
        <v>2166</v>
      </c>
      <c r="B1705" s="38">
        <v>21.294499999999999</v>
      </c>
    </row>
    <row r="1706" spans="1:2">
      <c r="A1706" s="39" t="s">
        <v>2167</v>
      </c>
      <c r="B1706" s="38">
        <v>20.6736</v>
      </c>
    </row>
    <row r="1707" spans="1:2">
      <c r="A1707" s="39" t="s">
        <v>2168</v>
      </c>
      <c r="B1707" s="38">
        <v>10</v>
      </c>
    </row>
    <row r="1708" spans="1:2">
      <c r="A1708" s="39" t="s">
        <v>2169</v>
      </c>
      <c r="B1708" s="38">
        <v>0</v>
      </c>
    </row>
    <row r="1709" spans="1:2">
      <c r="A1709" s="39" t="s">
        <v>2170</v>
      </c>
      <c r="B1709" s="38">
        <v>10.5206</v>
      </c>
    </row>
    <row r="1710" spans="1:2">
      <c r="A1710" s="39" t="s">
        <v>2171</v>
      </c>
      <c r="B1710" s="38">
        <v>10.366899999999999</v>
      </c>
    </row>
    <row r="1711" spans="1:2">
      <c r="A1711" s="39" t="s">
        <v>2172</v>
      </c>
      <c r="B1711" s="38">
        <v>11.588800000000001</v>
      </c>
    </row>
    <row r="1712" spans="1:2">
      <c r="A1712" s="39" t="s">
        <v>2173</v>
      </c>
      <c r="B1712" s="38">
        <v>14.613200000000001</v>
      </c>
    </row>
    <row r="1713" spans="1:2">
      <c r="A1713" s="39" t="s">
        <v>2174</v>
      </c>
      <c r="B1713" s="38">
        <v>10</v>
      </c>
    </row>
    <row r="1714" spans="1:2">
      <c r="A1714" s="39" t="s">
        <v>2175</v>
      </c>
      <c r="B1714" s="38">
        <v>10.1991</v>
      </c>
    </row>
    <row r="1715" spans="1:2">
      <c r="A1715" s="39" t="s">
        <v>2176</v>
      </c>
      <c r="B1715" s="38">
        <v>10.2173</v>
      </c>
    </row>
    <row r="1716" spans="1:2">
      <c r="A1716" s="39" t="s">
        <v>2177</v>
      </c>
      <c r="B1716" s="38">
        <v>0</v>
      </c>
    </row>
    <row r="1717" spans="1:2">
      <c r="A1717" s="39" t="s">
        <v>2178</v>
      </c>
      <c r="B1717" s="38">
        <v>21.0199</v>
      </c>
    </row>
    <row r="1718" spans="1:2">
      <c r="A1718" s="39" t="s">
        <v>2179</v>
      </c>
      <c r="B1718" s="38">
        <v>26.128411419999999</v>
      </c>
    </row>
    <row r="1719" spans="1:2">
      <c r="A1719" s="39" t="s">
        <v>2180</v>
      </c>
      <c r="B1719" s="38">
        <v>57.52899532</v>
      </c>
    </row>
    <row r="1720" spans="1:2">
      <c r="A1720" s="39" t="s">
        <v>2181</v>
      </c>
      <c r="B1720" s="38">
        <v>29.49102237</v>
      </c>
    </row>
    <row r="1721" spans="1:2">
      <c r="A1721" s="39" t="s">
        <v>2182</v>
      </c>
      <c r="B1721" s="38">
        <v>14.49790104</v>
      </c>
    </row>
    <row r="1722" spans="1:2">
      <c r="A1722" s="39" t="s">
        <v>2183</v>
      </c>
      <c r="B1722" s="38">
        <v>25.021722870000001</v>
      </c>
    </row>
    <row r="1723" spans="1:2">
      <c r="A1723" s="39" t="s">
        <v>2184</v>
      </c>
      <c r="B1723" s="38">
        <v>12.36902351</v>
      </c>
    </row>
    <row r="1724" spans="1:2">
      <c r="A1724" s="39" t="s">
        <v>2185</v>
      </c>
      <c r="B1724" s="38">
        <v>18.430599999999998</v>
      </c>
    </row>
    <row r="1725" spans="1:2">
      <c r="A1725" s="39" t="s">
        <v>2186</v>
      </c>
      <c r="B1725" s="38">
        <v>10.1271</v>
      </c>
    </row>
    <row r="1726" spans="1:2">
      <c r="A1726" s="39" t="s">
        <v>2187</v>
      </c>
      <c r="B1726" s="38">
        <v>10.1473</v>
      </c>
    </row>
    <row r="1727" spans="1:2">
      <c r="A1727" s="39" t="s">
        <v>2188</v>
      </c>
      <c r="B1727" s="38">
        <v>18.850200000000001</v>
      </c>
    </row>
    <row r="1728" spans="1:2">
      <c r="A1728" s="39" t="s">
        <v>2189</v>
      </c>
      <c r="B1728" s="38">
        <v>44.32</v>
      </c>
    </row>
    <row r="1729" spans="1:2">
      <c r="A1729" s="39" t="s">
        <v>2190</v>
      </c>
      <c r="B1729" s="38">
        <v>1701.1315</v>
      </c>
    </row>
    <row r="1730" spans="1:2">
      <c r="A1730" s="39" t="s">
        <v>2191</v>
      </c>
      <c r="B1730" s="38">
        <v>16.785558590000001</v>
      </c>
    </row>
    <row r="1731" spans="1:2">
      <c r="A1731" s="39" t="s">
        <v>2192</v>
      </c>
      <c r="B1731" s="38">
        <v>10.09939997</v>
      </c>
    </row>
    <row r="1732" spans="1:2">
      <c r="A1732" s="39" t="s">
        <v>2193</v>
      </c>
      <c r="B1732" s="38">
        <v>14.2258</v>
      </c>
    </row>
    <row r="1733" spans="1:2">
      <c r="A1733" s="39" t="s">
        <v>2194</v>
      </c>
      <c r="B1733" s="38">
        <v>30.96</v>
      </c>
    </row>
    <row r="1734" spans="1:2">
      <c r="A1734" s="39" t="s">
        <v>2195</v>
      </c>
      <c r="B1734" s="38">
        <v>20.59</v>
      </c>
    </row>
    <row r="1735" spans="1:2">
      <c r="A1735" s="39" t="s">
        <v>2196</v>
      </c>
      <c r="B1735" s="38">
        <v>30.55</v>
      </c>
    </row>
    <row r="1736" spans="1:2">
      <c r="A1736" s="39" t="s">
        <v>2197</v>
      </c>
      <c r="B1736" s="38">
        <v>31.33</v>
      </c>
    </row>
    <row r="1737" spans="1:2">
      <c r="A1737" s="39" t="s">
        <v>2198</v>
      </c>
      <c r="B1737" s="38">
        <v>24.97</v>
      </c>
    </row>
    <row r="1738" spans="1:2">
      <c r="A1738" s="39" t="s">
        <v>2199</v>
      </c>
      <c r="B1738" s="38">
        <v>30.8</v>
      </c>
    </row>
    <row r="1739" spans="1:2">
      <c r="A1739" s="39" t="s">
        <v>2200</v>
      </c>
      <c r="B1739" s="38">
        <v>503.74549999999999</v>
      </c>
    </row>
    <row r="1740" spans="1:2">
      <c r="A1740" s="39" t="s">
        <v>2201</v>
      </c>
      <c r="B1740" s="38">
        <v>37.740099999999998</v>
      </c>
    </row>
    <row r="1741" spans="1:2">
      <c r="A1741" s="39" t="s">
        <v>2202</v>
      </c>
      <c r="B1741" s="38">
        <v>2635.7831000000001</v>
      </c>
    </row>
    <row r="1742" spans="1:2">
      <c r="A1742" s="39" t="s">
        <v>2203</v>
      </c>
      <c r="B1742" s="38">
        <v>11.43</v>
      </c>
    </row>
    <row r="1743" spans="1:2">
      <c r="A1743" s="39" t="s">
        <v>2204</v>
      </c>
      <c r="B1743" s="38">
        <v>10.97</v>
      </c>
    </row>
    <row r="1744" spans="1:2">
      <c r="A1744" s="39" t="s">
        <v>2205</v>
      </c>
      <c r="B1744" s="38">
        <v>27.89</v>
      </c>
    </row>
    <row r="1745" spans="1:2">
      <c r="A1745" s="39" t="s">
        <v>2206</v>
      </c>
      <c r="B1745" s="38">
        <v>17.46</v>
      </c>
    </row>
    <row r="1746" spans="1:2">
      <c r="A1746" s="39" t="s">
        <v>2207</v>
      </c>
      <c r="B1746" s="38">
        <v>19.627099999999999</v>
      </c>
    </row>
    <row r="1747" spans="1:2">
      <c r="A1747" s="39" t="s">
        <v>2208</v>
      </c>
      <c r="B1747" s="38">
        <v>14.1974</v>
      </c>
    </row>
    <row r="1748" spans="1:2">
      <c r="A1748" s="39" t="s">
        <v>2209</v>
      </c>
      <c r="B1748" s="38">
        <v>1007.4498</v>
      </c>
    </row>
    <row r="1749" spans="1:2">
      <c r="A1749" s="39" t="s">
        <v>2210</v>
      </c>
      <c r="B1749" s="38">
        <v>1002.1069</v>
      </c>
    </row>
    <row r="1750" spans="1:2">
      <c r="A1750" s="39" t="s">
        <v>2211</v>
      </c>
      <c r="B1750" s="38">
        <v>18.744399999999999</v>
      </c>
    </row>
    <row r="1751" spans="1:2">
      <c r="A1751" s="39" t="s">
        <v>2212</v>
      </c>
      <c r="B1751" s="38">
        <v>10.1286</v>
      </c>
    </row>
    <row r="1752" spans="1:2">
      <c r="A1752" s="39" t="s">
        <v>2213</v>
      </c>
      <c r="B1752" s="38">
        <v>10.2217</v>
      </c>
    </row>
    <row r="1753" spans="1:2">
      <c r="A1753" s="39" t="s">
        <v>2214</v>
      </c>
      <c r="B1753" s="38">
        <v>10.2569</v>
      </c>
    </row>
    <row r="1754" spans="1:2">
      <c r="A1754" s="39" t="s">
        <v>2215</v>
      </c>
      <c r="B1754" s="38">
        <v>10.2536</v>
      </c>
    </row>
    <row r="1755" spans="1:2">
      <c r="A1755" s="39" t="s">
        <v>2216</v>
      </c>
      <c r="B1755" s="38">
        <v>10.724600000000001</v>
      </c>
    </row>
    <row r="1756" spans="1:2">
      <c r="A1756" s="39" t="s">
        <v>2217</v>
      </c>
      <c r="B1756" s="38">
        <v>10.1286</v>
      </c>
    </row>
    <row r="1757" spans="1:2">
      <c r="A1757" s="39" t="s">
        <v>2218</v>
      </c>
      <c r="B1757" s="38">
        <v>10.077</v>
      </c>
    </row>
    <row r="1758" spans="1:2">
      <c r="A1758" s="39" t="s">
        <v>2219</v>
      </c>
      <c r="B1758" s="38">
        <v>17.256399999999999</v>
      </c>
    </row>
    <row r="1759" spans="1:2">
      <c r="A1759" s="39" t="s">
        <v>2220</v>
      </c>
      <c r="B1759" s="38">
        <v>10.230600000000001</v>
      </c>
    </row>
    <row r="1760" spans="1:2">
      <c r="A1760" s="39" t="s">
        <v>2221</v>
      </c>
      <c r="B1760" s="38">
        <v>10.3066</v>
      </c>
    </row>
    <row r="1761" spans="1:2">
      <c r="A1761" s="39" t="s">
        <v>2222</v>
      </c>
      <c r="B1761" s="38">
        <v>10.2569</v>
      </c>
    </row>
    <row r="1762" spans="1:2">
      <c r="A1762" s="39" t="s">
        <v>2223</v>
      </c>
      <c r="B1762" s="38">
        <v>10.313800000000001</v>
      </c>
    </row>
    <row r="1763" spans="1:2">
      <c r="A1763" s="39" t="s">
        <v>2224</v>
      </c>
      <c r="B1763" s="38">
        <v>10.7181</v>
      </c>
    </row>
    <row r="1764" spans="1:2">
      <c r="A1764" s="39" t="s">
        <v>2225</v>
      </c>
      <c r="B1764" s="38">
        <v>19.647400000000001</v>
      </c>
    </row>
    <row r="1765" spans="1:2">
      <c r="A1765" s="39" t="s">
        <v>2226</v>
      </c>
      <c r="B1765" s="38">
        <v>10.986800000000001</v>
      </c>
    </row>
    <row r="1766" spans="1:2">
      <c r="A1766" s="39" t="s">
        <v>2227</v>
      </c>
      <c r="B1766" s="38">
        <v>10.498799999999999</v>
      </c>
    </row>
    <row r="1767" spans="1:2">
      <c r="A1767" s="39" t="s">
        <v>2228</v>
      </c>
      <c r="B1767" s="38">
        <v>20.477499999999999</v>
      </c>
    </row>
    <row r="1768" spans="1:2">
      <c r="A1768" s="39" t="s">
        <v>2229</v>
      </c>
      <c r="B1768" s="38">
        <v>10.6783</v>
      </c>
    </row>
    <row r="1769" spans="1:2">
      <c r="A1769" s="39" t="s">
        <v>2230</v>
      </c>
      <c r="B1769" s="38">
        <v>22.79</v>
      </c>
    </row>
    <row r="1770" spans="1:2">
      <c r="A1770" s="39" t="s">
        <v>2231</v>
      </c>
      <c r="B1770" s="38">
        <v>23.23</v>
      </c>
    </row>
    <row r="1771" spans="1:2">
      <c r="A1771" s="39" t="s">
        <v>2232</v>
      </c>
      <c r="B1771" s="38">
        <v>179.17099999999999</v>
      </c>
    </row>
    <row r="1772" spans="1:2">
      <c r="A1772" s="39" t="s">
        <v>2233</v>
      </c>
      <c r="B1772" s="38">
        <v>200.19450000000001</v>
      </c>
    </row>
    <row r="1773" spans="1:2">
      <c r="A1773" s="39" t="s">
        <v>2234</v>
      </c>
      <c r="B1773" s="38">
        <v>187.92250000000001</v>
      </c>
    </row>
    <row r="1774" spans="1:2">
      <c r="A1774" s="39" t="s">
        <v>2235</v>
      </c>
      <c r="B1774" s="38">
        <v>10.3019</v>
      </c>
    </row>
    <row r="1775" spans="1:2">
      <c r="A1775" s="39" t="s">
        <v>2236</v>
      </c>
      <c r="B1775" s="38">
        <v>1006.593</v>
      </c>
    </row>
    <row r="1776" spans="1:2">
      <c r="A1776" s="39" t="s">
        <v>2237</v>
      </c>
      <c r="B1776" s="38">
        <v>1005.8391</v>
      </c>
    </row>
    <row r="1777" spans="1:2">
      <c r="A1777" s="39" t="s">
        <v>2238</v>
      </c>
      <c r="B1777" s="38">
        <v>1008.0039</v>
      </c>
    </row>
    <row r="1778" spans="1:2">
      <c r="A1778" s="39" t="s">
        <v>2239</v>
      </c>
      <c r="B1778" s="38">
        <v>1204.9392</v>
      </c>
    </row>
    <row r="1779" spans="1:2">
      <c r="A1779" s="39" t="s">
        <v>2240</v>
      </c>
      <c r="B1779" s="38">
        <v>1949.7499</v>
      </c>
    </row>
    <row r="1780" spans="1:2">
      <c r="A1780" s="39" t="s">
        <v>2241</v>
      </c>
      <c r="B1780" s="38">
        <v>1901.4362000000001</v>
      </c>
    </row>
    <row r="1781" spans="1:2">
      <c r="A1781" s="39" t="s">
        <v>2242</v>
      </c>
      <c r="B1781" s="38">
        <v>1030.7119</v>
      </c>
    </row>
    <row r="1782" spans="1:2">
      <c r="A1782" s="39" t="s">
        <v>2243</v>
      </c>
      <c r="B1782" s="38">
        <v>1005.8405</v>
      </c>
    </row>
    <row r="1783" spans="1:2">
      <c r="A1783" s="39" t="s">
        <v>2244</v>
      </c>
      <c r="B1783" s="38">
        <v>1038.7438</v>
      </c>
    </row>
    <row r="1784" spans="1:2">
      <c r="A1784" s="39" t="s">
        <v>2245</v>
      </c>
      <c r="B1784" s="38">
        <v>1008.004</v>
      </c>
    </row>
    <row r="1785" spans="1:2">
      <c r="A1785" s="39" t="s">
        <v>2246</v>
      </c>
      <c r="B1785" s="38">
        <v>19.760300000000001</v>
      </c>
    </row>
    <row r="1786" spans="1:2">
      <c r="A1786" s="39" t="s">
        <v>2247</v>
      </c>
      <c r="B1786" s="38">
        <v>19.779499999999999</v>
      </c>
    </row>
    <row r="1787" spans="1:2">
      <c r="A1787" s="39" t="s">
        <v>2248</v>
      </c>
      <c r="B1787" s="38">
        <v>32.798999999999999</v>
      </c>
    </row>
    <row r="1788" spans="1:2">
      <c r="A1788" s="39" t="s">
        <v>2249</v>
      </c>
      <c r="B1788" s="38">
        <v>32.798999999999999</v>
      </c>
    </row>
    <row r="1789" spans="1:2">
      <c r="A1789" s="39" t="s">
        <v>2250</v>
      </c>
      <c r="B1789" s="38">
        <v>11.3979</v>
      </c>
    </row>
    <row r="1790" spans="1:2">
      <c r="A1790" s="39" t="s">
        <v>2251</v>
      </c>
      <c r="B1790" s="38">
        <v>99.560599999999994</v>
      </c>
    </row>
    <row r="1791" spans="1:2">
      <c r="A1791" s="39" t="s">
        <v>2252</v>
      </c>
      <c r="B1791" s="38">
        <v>36.028100000000002</v>
      </c>
    </row>
    <row r="1792" spans="1:2">
      <c r="A1792" s="39" t="s">
        <v>2253</v>
      </c>
      <c r="B1792" s="38">
        <v>36.028100000000002</v>
      </c>
    </row>
    <row r="1793" spans="1:2">
      <c r="A1793" s="39" t="s">
        <v>2254</v>
      </c>
      <c r="B1793" s="38">
        <v>13.7189908</v>
      </c>
    </row>
    <row r="1794" spans="1:2">
      <c r="A1794" s="39" t="s">
        <v>2255</v>
      </c>
      <c r="B1794" s="38">
        <v>21.459989589999999</v>
      </c>
    </row>
    <row r="1795" spans="1:2">
      <c r="A1795" s="39" t="s">
        <v>6147</v>
      </c>
      <c r="B1795" s="38">
        <v>1003.3854</v>
      </c>
    </row>
    <row r="1796" spans="1:2">
      <c r="A1796" s="39" t="s">
        <v>6148</v>
      </c>
      <c r="B1796" s="38">
        <v>1859.3792000000001</v>
      </c>
    </row>
    <row r="1797" spans="1:2">
      <c r="A1797" s="39" t="s">
        <v>2256</v>
      </c>
      <c r="B1797" s="38">
        <v>10.119999999999999</v>
      </c>
    </row>
    <row r="1798" spans="1:2">
      <c r="A1798" s="39" t="s">
        <v>2257</v>
      </c>
      <c r="B1798" s="38">
        <v>1002.5719</v>
      </c>
    </row>
    <row r="1799" spans="1:2">
      <c r="A1799" s="39" t="s">
        <v>2258</v>
      </c>
      <c r="B1799" s="38">
        <v>1922.3125</v>
      </c>
    </row>
    <row r="1800" spans="1:2">
      <c r="A1800" s="39" t="s">
        <v>2259</v>
      </c>
      <c r="B1800" s="38">
        <v>10.162800000000001</v>
      </c>
    </row>
    <row r="1801" spans="1:2">
      <c r="A1801" s="39" t="s">
        <v>2260</v>
      </c>
      <c r="B1801" s="38">
        <v>0</v>
      </c>
    </row>
    <row r="1802" spans="1:2">
      <c r="A1802" s="39" t="s">
        <v>2261</v>
      </c>
      <c r="B1802" s="38">
        <v>10.9231</v>
      </c>
    </row>
    <row r="1803" spans="1:2">
      <c r="A1803" s="39" t="s">
        <v>2262</v>
      </c>
      <c r="B1803" s="38">
        <v>17.219200000000001</v>
      </c>
    </row>
    <row r="1804" spans="1:2">
      <c r="A1804" s="39" t="s">
        <v>2263</v>
      </c>
      <c r="B1804" s="38">
        <v>24.193000000000001</v>
      </c>
    </row>
    <row r="1805" spans="1:2">
      <c r="A1805" s="39" t="s">
        <v>2264</v>
      </c>
      <c r="B1805" s="38">
        <v>31.776</v>
      </c>
    </row>
    <row r="1806" spans="1:2">
      <c r="A1806" s="39" t="s">
        <v>2265</v>
      </c>
      <c r="B1806" s="38">
        <v>38.384</v>
      </c>
    </row>
    <row r="1807" spans="1:2">
      <c r="A1807" s="39" t="s">
        <v>2266</v>
      </c>
      <c r="B1807" s="38">
        <v>23.859100000000002</v>
      </c>
    </row>
    <row r="1808" spans="1:2">
      <c r="A1808" s="39" t="s">
        <v>2267</v>
      </c>
      <c r="B1808" s="38">
        <v>21.289899999999999</v>
      </c>
    </row>
    <row r="1809" spans="1:2">
      <c r="A1809" s="39" t="s">
        <v>2268</v>
      </c>
      <c r="B1809" s="38">
        <v>21.441199999999998</v>
      </c>
    </row>
    <row r="1810" spans="1:2">
      <c r="A1810" s="39" t="s">
        <v>2269</v>
      </c>
      <c r="B1810" s="38">
        <v>14.4391</v>
      </c>
    </row>
    <row r="1811" spans="1:2">
      <c r="A1811" s="39" t="s">
        <v>2270</v>
      </c>
      <c r="B1811" s="38">
        <v>25.75</v>
      </c>
    </row>
    <row r="1812" spans="1:2">
      <c r="A1812" s="39" t="s">
        <v>2271</v>
      </c>
      <c r="B1812" s="38">
        <v>16.63</v>
      </c>
    </row>
    <row r="1813" spans="1:2">
      <c r="A1813" s="39" t="s">
        <v>2272</v>
      </c>
      <c r="B1813" s="38">
        <v>18.843299999999999</v>
      </c>
    </row>
    <row r="1814" spans="1:2">
      <c r="A1814" s="39" t="s">
        <v>2273</v>
      </c>
      <c r="B1814" s="38">
        <v>24.309799999999999</v>
      </c>
    </row>
    <row r="1815" spans="1:2">
      <c r="A1815" s="39" t="s">
        <v>2274</v>
      </c>
      <c r="B1815" s="38">
        <v>23.09</v>
      </c>
    </row>
    <row r="1816" spans="1:2">
      <c r="A1816" s="39" t="s">
        <v>2275</v>
      </c>
      <c r="B1816" s="38">
        <v>18.52</v>
      </c>
    </row>
    <row r="1817" spans="1:2">
      <c r="A1817" s="39" t="s">
        <v>2276</v>
      </c>
      <c r="B1817" s="38">
        <v>12.5</v>
      </c>
    </row>
    <row r="1818" spans="1:2">
      <c r="A1818" s="39" t="s">
        <v>2277</v>
      </c>
      <c r="B1818" s="38">
        <v>12.5</v>
      </c>
    </row>
    <row r="1819" spans="1:2">
      <c r="A1819" s="39" t="s">
        <v>2278</v>
      </c>
      <c r="B1819" s="38">
        <v>12.51</v>
      </c>
    </row>
    <row r="1820" spans="1:2">
      <c r="A1820" s="39" t="s">
        <v>2279</v>
      </c>
      <c r="B1820" s="38">
        <v>12.51</v>
      </c>
    </row>
    <row r="1821" spans="1:2">
      <c r="A1821" s="39" t="s">
        <v>2280</v>
      </c>
      <c r="B1821" s="38">
        <v>21.39</v>
      </c>
    </row>
    <row r="1822" spans="1:2">
      <c r="A1822" s="39" t="s">
        <v>2281</v>
      </c>
      <c r="B1822" s="38">
        <v>13.28</v>
      </c>
    </row>
    <row r="1823" spans="1:2">
      <c r="A1823" s="39" t="s">
        <v>2282</v>
      </c>
      <c r="B1823" s="38">
        <v>105.9063</v>
      </c>
    </row>
    <row r="1824" spans="1:2">
      <c r="A1824" s="39" t="s">
        <v>2283</v>
      </c>
      <c r="B1824" s="38">
        <v>1779.5527999999999</v>
      </c>
    </row>
    <row r="1825" spans="1:2">
      <c r="A1825" s="39" t="s">
        <v>2284</v>
      </c>
      <c r="B1825" s="38">
        <v>1056.6684</v>
      </c>
    </row>
    <row r="1826" spans="1:2">
      <c r="A1826" s="39" t="s">
        <v>2285</v>
      </c>
      <c r="B1826" s="38">
        <v>1899.9254000000001</v>
      </c>
    </row>
    <row r="1827" spans="1:2">
      <c r="A1827" s="39" t="s">
        <v>2286</v>
      </c>
      <c r="B1827" s="38">
        <v>1019.7588</v>
      </c>
    </row>
    <row r="1828" spans="1:2">
      <c r="A1828" s="39" t="s">
        <v>2287</v>
      </c>
      <c r="B1828" s="38">
        <v>11.735200000000001</v>
      </c>
    </row>
    <row r="1829" spans="1:2">
      <c r="A1829" s="39" t="s">
        <v>2288</v>
      </c>
      <c r="B1829" s="38">
        <v>10.0364</v>
      </c>
    </row>
    <row r="1830" spans="1:2">
      <c r="A1830" s="39" t="s">
        <v>2289</v>
      </c>
      <c r="B1830" s="38">
        <v>17.045000000000002</v>
      </c>
    </row>
    <row r="1831" spans="1:2">
      <c r="A1831" s="39" t="s">
        <v>2290</v>
      </c>
      <c r="B1831" s="38">
        <v>17.045000000000002</v>
      </c>
    </row>
    <row r="1832" spans="1:2">
      <c r="A1832" s="39" t="s">
        <v>2291</v>
      </c>
      <c r="B1832" s="38">
        <v>24.57</v>
      </c>
    </row>
    <row r="1833" spans="1:2">
      <c r="A1833" s="39" t="s">
        <v>2292</v>
      </c>
      <c r="B1833" s="38">
        <v>34.409999999999997</v>
      </c>
    </row>
    <row r="1834" spans="1:2">
      <c r="A1834" s="39" t="s">
        <v>2293</v>
      </c>
      <c r="B1834" s="38">
        <v>23.86</v>
      </c>
    </row>
    <row r="1835" spans="1:2">
      <c r="A1835" s="39" t="s">
        <v>2294</v>
      </c>
      <c r="B1835" s="38">
        <v>19.03</v>
      </c>
    </row>
    <row r="1836" spans="1:2">
      <c r="A1836" s="39" t="s">
        <v>2295</v>
      </c>
      <c r="B1836" s="38">
        <v>15.41</v>
      </c>
    </row>
    <row r="1837" spans="1:2">
      <c r="A1837" s="39" t="s">
        <v>2296</v>
      </c>
      <c r="B1837" s="38">
        <v>25.489699999999999</v>
      </c>
    </row>
    <row r="1838" spans="1:2">
      <c r="A1838" s="39" t="s">
        <v>2297</v>
      </c>
      <c r="B1838" s="38">
        <v>1840.2317</v>
      </c>
    </row>
    <row r="1839" spans="1:2">
      <c r="A1839" s="39" t="s">
        <v>2298</v>
      </c>
      <c r="B1839" s="38">
        <v>1000.8759</v>
      </c>
    </row>
    <row r="1840" spans="1:2">
      <c r="A1840" s="39" t="s">
        <v>2299</v>
      </c>
      <c r="B1840" s="38">
        <v>1002.2716</v>
      </c>
    </row>
    <row r="1841" spans="1:2">
      <c r="A1841" s="39" t="s">
        <v>2300</v>
      </c>
      <c r="B1841" s="38">
        <v>1003.0833</v>
      </c>
    </row>
    <row r="1842" spans="1:2">
      <c r="A1842" s="39" t="s">
        <v>2301</v>
      </c>
      <c r="B1842" s="38">
        <v>1859.9608000000001</v>
      </c>
    </row>
    <row r="1843" spans="1:2">
      <c r="A1843" s="39" t="s">
        <v>2302</v>
      </c>
      <c r="B1843" s="38">
        <v>1006.2334</v>
      </c>
    </row>
    <row r="1844" spans="1:2">
      <c r="A1844" s="39" t="s">
        <v>2303</v>
      </c>
      <c r="B1844" s="38">
        <v>1006.2113000000001</v>
      </c>
    </row>
    <row r="1845" spans="1:2">
      <c r="A1845" s="39" t="s">
        <v>2304</v>
      </c>
      <c r="B1845" s="38">
        <v>1008.0038</v>
      </c>
    </row>
    <row r="1846" spans="1:2">
      <c r="A1846" s="39" t="s">
        <v>2305</v>
      </c>
      <c r="B1846" s="38">
        <v>58.3172</v>
      </c>
    </row>
    <row r="1847" spans="1:2">
      <c r="A1847" s="39" t="s">
        <v>2306</v>
      </c>
      <c r="B1847" s="38">
        <v>23.51</v>
      </c>
    </row>
    <row r="1848" spans="1:2">
      <c r="A1848" s="39" t="s">
        <v>2307</v>
      </c>
      <c r="B1848" s="38">
        <v>15.69</v>
      </c>
    </row>
    <row r="1849" spans="1:2">
      <c r="A1849" s="39" t="s">
        <v>2308</v>
      </c>
      <c r="B1849" s="38">
        <v>7.3236999999999997</v>
      </c>
    </row>
    <row r="1850" spans="1:2">
      <c r="A1850" s="39" t="s">
        <v>2309</v>
      </c>
      <c r="B1850" s="38">
        <v>12.1591</v>
      </c>
    </row>
    <row r="1851" spans="1:2">
      <c r="A1851" s="39" t="s">
        <v>2310</v>
      </c>
      <c r="B1851" s="38">
        <v>11.0715</v>
      </c>
    </row>
    <row r="1852" spans="1:2">
      <c r="A1852" s="39" t="s">
        <v>2311</v>
      </c>
      <c r="B1852" s="38">
        <v>19.7773</v>
      </c>
    </row>
    <row r="1853" spans="1:2">
      <c r="A1853" s="39" t="s">
        <v>2312</v>
      </c>
      <c r="B1853" s="38">
        <v>11.1998</v>
      </c>
    </row>
    <row r="1854" spans="1:2">
      <c r="A1854" s="39" t="s">
        <v>2313</v>
      </c>
      <c r="B1854" s="38">
        <v>10.011100000000001</v>
      </c>
    </row>
    <row r="1855" spans="1:2">
      <c r="A1855" s="39" t="s">
        <v>2314</v>
      </c>
      <c r="B1855" s="38">
        <v>22.511099999999999</v>
      </c>
    </row>
    <row r="1856" spans="1:2">
      <c r="A1856" s="39" t="s">
        <v>2315</v>
      </c>
      <c r="B1856" s="38">
        <v>38.478700000000003</v>
      </c>
    </row>
    <row r="1857" spans="1:2">
      <c r="A1857" s="39" t="s">
        <v>2316</v>
      </c>
      <c r="B1857" s="38">
        <v>19.521599999999999</v>
      </c>
    </row>
    <row r="1858" spans="1:2">
      <c r="A1858" s="39" t="s">
        <v>2317</v>
      </c>
      <c r="B1858" s="38">
        <v>14.3833</v>
      </c>
    </row>
    <row r="1859" spans="1:2">
      <c r="A1859" s="39" t="s">
        <v>2318</v>
      </c>
      <c r="B1859" s="38">
        <v>21.035299999999999</v>
      </c>
    </row>
    <row r="1860" spans="1:2">
      <c r="A1860" s="39" t="s">
        <v>2319</v>
      </c>
      <c r="B1860" s="38">
        <v>15.9971</v>
      </c>
    </row>
    <row r="1861" spans="1:2">
      <c r="A1861" s="39" t="s">
        <v>2320</v>
      </c>
      <c r="B1861" s="38">
        <v>16.728300000000001</v>
      </c>
    </row>
    <row r="1862" spans="1:2">
      <c r="A1862" s="39" t="s">
        <v>2321</v>
      </c>
      <c r="B1862" s="38">
        <v>21.939499999999999</v>
      </c>
    </row>
    <row r="1863" spans="1:2">
      <c r="A1863" s="39" t="s">
        <v>2322</v>
      </c>
      <c r="B1863" s="38">
        <v>1012.5417</v>
      </c>
    </row>
    <row r="1864" spans="1:2">
      <c r="A1864" s="39" t="s">
        <v>2323</v>
      </c>
      <c r="B1864" s="38">
        <v>1012.1206</v>
      </c>
    </row>
    <row r="1865" spans="1:2">
      <c r="A1865" s="39" t="s">
        <v>2324</v>
      </c>
      <c r="B1865" s="38">
        <v>19.517199999999999</v>
      </c>
    </row>
    <row r="1866" spans="1:2">
      <c r="A1866" s="39" t="s">
        <v>2325</v>
      </c>
      <c r="B1866" s="38">
        <v>10.1035</v>
      </c>
    </row>
    <row r="1867" spans="1:2">
      <c r="A1867" s="39" t="s">
        <v>2326</v>
      </c>
      <c r="B1867" s="38">
        <v>10.254200000000001</v>
      </c>
    </row>
    <row r="1868" spans="1:2">
      <c r="A1868" s="39" t="s">
        <v>2327</v>
      </c>
      <c r="B1868" s="38">
        <v>7.3236999999999997</v>
      </c>
    </row>
    <row r="1869" spans="1:2">
      <c r="A1869" s="39" t="s">
        <v>2328</v>
      </c>
      <c r="B1869" s="38">
        <v>13.1998</v>
      </c>
    </row>
    <row r="1870" spans="1:2">
      <c r="A1870" s="39" t="s">
        <v>2329</v>
      </c>
      <c r="B1870" s="38">
        <v>20.183800000000002</v>
      </c>
    </row>
    <row r="1871" spans="1:2">
      <c r="A1871" s="39" t="s">
        <v>2330</v>
      </c>
      <c r="B1871" s="38">
        <v>18.309699999999999</v>
      </c>
    </row>
    <row r="1872" spans="1:2">
      <c r="A1872" s="39" t="s">
        <v>2331</v>
      </c>
      <c r="B1872" s="38">
        <v>10.2683</v>
      </c>
    </row>
    <row r="1873" spans="1:2">
      <c r="A1873" s="39" t="s">
        <v>2332</v>
      </c>
      <c r="B1873" s="38">
        <v>10.415800000000001</v>
      </c>
    </row>
    <row r="1874" spans="1:2">
      <c r="A1874" s="39" t="s">
        <v>2333</v>
      </c>
      <c r="B1874" s="38">
        <v>10</v>
      </c>
    </row>
    <row r="1875" spans="1:2">
      <c r="A1875" s="39" t="s">
        <v>2334</v>
      </c>
      <c r="B1875" s="38">
        <v>15.18</v>
      </c>
    </row>
    <row r="1876" spans="1:2">
      <c r="A1876" s="39" t="s">
        <v>2335</v>
      </c>
      <c r="B1876" s="38">
        <v>13.44</v>
      </c>
    </row>
    <row r="1877" spans="1:2">
      <c r="A1877" s="39" t="s">
        <v>2336</v>
      </c>
      <c r="B1877" s="38">
        <v>14.08</v>
      </c>
    </row>
    <row r="1878" spans="1:2">
      <c r="A1878" s="39" t="s">
        <v>2337</v>
      </c>
      <c r="B1878" s="38">
        <v>10.7796</v>
      </c>
    </row>
    <row r="1879" spans="1:2">
      <c r="A1879" s="39" t="s">
        <v>2338</v>
      </c>
      <c r="B1879" s="38">
        <v>10.040100000000001</v>
      </c>
    </row>
    <row r="1880" spans="1:2">
      <c r="A1880" s="39" t="s">
        <v>2339</v>
      </c>
      <c r="B1880" s="38">
        <v>17.185979889999999</v>
      </c>
    </row>
    <row r="1881" spans="1:2">
      <c r="A1881" s="39" t="s">
        <v>2340</v>
      </c>
      <c r="B1881" s="38">
        <v>10.084199999999999</v>
      </c>
    </row>
    <row r="1882" spans="1:2">
      <c r="A1882" s="39" t="s">
        <v>2341</v>
      </c>
      <c r="B1882" s="38">
        <v>11.01602858</v>
      </c>
    </row>
    <row r="1883" spans="1:2">
      <c r="A1883" s="39" t="s">
        <v>2342</v>
      </c>
      <c r="B1883" s="38">
        <v>17.436173799999999</v>
      </c>
    </row>
    <row r="1884" spans="1:2">
      <c r="A1884" s="39" t="s">
        <v>2343</v>
      </c>
      <c r="B1884" s="38">
        <v>2652.2404999999999</v>
      </c>
    </row>
    <row r="1885" spans="1:2">
      <c r="A1885" s="39" t="s">
        <v>2344</v>
      </c>
      <c r="B1885" s="38">
        <v>10.247</v>
      </c>
    </row>
    <row r="1886" spans="1:2">
      <c r="A1886" s="39" t="s">
        <v>2345</v>
      </c>
      <c r="B1886" s="38">
        <v>15.0281</v>
      </c>
    </row>
    <row r="1887" spans="1:2">
      <c r="A1887" s="39" t="s">
        <v>2346</v>
      </c>
      <c r="B1887" s="38">
        <v>11.048197119999999</v>
      </c>
    </row>
    <row r="1888" spans="1:2">
      <c r="A1888" s="39" t="s">
        <v>2347</v>
      </c>
      <c r="B1888" s="38">
        <v>18.12286297</v>
      </c>
    </row>
    <row r="1889" spans="1:2">
      <c r="A1889" s="39" t="s">
        <v>2348</v>
      </c>
      <c r="B1889" s="38">
        <v>15.960100000000001</v>
      </c>
    </row>
    <row r="1890" spans="1:2">
      <c r="A1890" s="39" t="s">
        <v>2349</v>
      </c>
      <c r="B1890" s="38">
        <v>1820.4794999999999</v>
      </c>
    </row>
    <row r="1891" spans="1:2">
      <c r="A1891" s="39" t="s">
        <v>2350</v>
      </c>
      <c r="B1891" s="38">
        <v>42.503900000000002</v>
      </c>
    </row>
    <row r="1892" spans="1:2">
      <c r="A1892" s="39" t="s">
        <v>2351</v>
      </c>
      <c r="B1892" s="38">
        <v>11.3028</v>
      </c>
    </row>
    <row r="1893" spans="1:2">
      <c r="A1893" s="39" t="s">
        <v>2352</v>
      </c>
      <c r="B1893" s="38">
        <v>15.812799999999999</v>
      </c>
    </row>
    <row r="1894" spans="1:2">
      <c r="A1894" s="39" t="s">
        <v>2353</v>
      </c>
      <c r="B1894" s="38">
        <v>16.145099999999999</v>
      </c>
    </row>
    <row r="1895" spans="1:2">
      <c r="A1895" s="39" t="s">
        <v>2354</v>
      </c>
      <c r="B1895" s="38">
        <v>26.2273</v>
      </c>
    </row>
    <row r="1896" spans="1:2">
      <c r="A1896" s="39" t="s">
        <v>2355</v>
      </c>
      <c r="B1896" s="38">
        <v>27.254999999999999</v>
      </c>
    </row>
    <row r="1897" spans="1:2">
      <c r="A1897" s="39" t="s">
        <v>2356</v>
      </c>
      <c r="B1897" s="38">
        <v>10.8627</v>
      </c>
    </row>
    <row r="1898" spans="1:2">
      <c r="A1898" s="39" t="s">
        <v>2357</v>
      </c>
      <c r="B1898" s="38">
        <v>10.2568</v>
      </c>
    </row>
    <row r="1899" spans="1:2">
      <c r="A1899" s="39" t="s">
        <v>2358</v>
      </c>
      <c r="B1899" s="38">
        <v>12.763999999999999</v>
      </c>
    </row>
    <row r="1900" spans="1:2">
      <c r="A1900" s="39" t="s">
        <v>2359</v>
      </c>
      <c r="B1900" s="38">
        <v>43.188400000000001</v>
      </c>
    </row>
    <row r="1901" spans="1:2">
      <c r="A1901" s="39" t="s">
        <v>2360</v>
      </c>
      <c r="B1901" s="38">
        <v>3025.2375999999999</v>
      </c>
    </row>
    <row r="1902" spans="1:2">
      <c r="A1902" s="39" t="s">
        <v>2361</v>
      </c>
      <c r="B1902" s="38">
        <v>1011.7794</v>
      </c>
    </row>
    <row r="1903" spans="1:2">
      <c r="A1903" s="39" t="s">
        <v>2362</v>
      </c>
      <c r="B1903" s="38">
        <v>2881.1853999999998</v>
      </c>
    </row>
    <row r="1904" spans="1:2">
      <c r="A1904" s="39" t="s">
        <v>2363</v>
      </c>
      <c r="B1904" s="38">
        <v>2277.0073000000002</v>
      </c>
    </row>
    <row r="1905" spans="1:2">
      <c r="A1905" s="39" t="s">
        <v>2364</v>
      </c>
      <c r="B1905" s="38">
        <v>1001.8095</v>
      </c>
    </row>
    <row r="1906" spans="1:2">
      <c r="A1906" s="39" t="s">
        <v>2365</v>
      </c>
      <c r="B1906" s="38">
        <v>20.607600000000001</v>
      </c>
    </row>
    <row r="1907" spans="1:2">
      <c r="A1907" s="39" t="s">
        <v>2366</v>
      </c>
      <c r="B1907" s="38">
        <v>12.725</v>
      </c>
    </row>
    <row r="1908" spans="1:2">
      <c r="A1908" s="39" t="s">
        <v>2367</v>
      </c>
      <c r="B1908" s="38">
        <v>32.680900000000001</v>
      </c>
    </row>
    <row r="1909" spans="1:2">
      <c r="A1909" s="39" t="s">
        <v>2368</v>
      </c>
      <c r="B1909" s="38">
        <v>11.272</v>
      </c>
    </row>
    <row r="1910" spans="1:2">
      <c r="A1910" s="39" t="s">
        <v>2369</v>
      </c>
      <c r="B1910" s="38">
        <v>11.875500000000001</v>
      </c>
    </row>
    <row r="1911" spans="1:2">
      <c r="A1911" s="39" t="s">
        <v>2370</v>
      </c>
      <c r="B1911" s="38">
        <v>50.37</v>
      </c>
    </row>
    <row r="1912" spans="1:2">
      <c r="A1912" s="39" t="s">
        <v>2371</v>
      </c>
      <c r="B1912" s="38">
        <v>133.4</v>
      </c>
    </row>
    <row r="1913" spans="1:2">
      <c r="A1913" s="39" t="s">
        <v>2372</v>
      </c>
      <c r="B1913" s="38">
        <v>30.81</v>
      </c>
    </row>
    <row r="1914" spans="1:2">
      <c r="A1914" s="39" t="s">
        <v>2373</v>
      </c>
      <c r="B1914" s="38">
        <v>35.950000000000003</v>
      </c>
    </row>
    <row r="1915" spans="1:2">
      <c r="A1915" s="39" t="s">
        <v>2374</v>
      </c>
      <c r="B1915" s="38">
        <v>16.03</v>
      </c>
    </row>
    <row r="1916" spans="1:2">
      <c r="A1916" s="39" t="s">
        <v>2375</v>
      </c>
      <c r="B1916" s="38">
        <v>16.03</v>
      </c>
    </row>
    <row r="1917" spans="1:2">
      <c r="A1917" s="39" t="s">
        <v>2376</v>
      </c>
      <c r="B1917" s="38">
        <v>18.961300000000001</v>
      </c>
    </row>
    <row r="1918" spans="1:2">
      <c r="A1918" s="39" t="s">
        <v>2377</v>
      </c>
      <c r="B1918" s="38">
        <v>11.073700000000001</v>
      </c>
    </row>
    <row r="1919" spans="1:2">
      <c r="A1919" s="39" t="s">
        <v>2378</v>
      </c>
      <c r="B1919" s="38">
        <v>19.2654</v>
      </c>
    </row>
    <row r="1920" spans="1:2">
      <c r="A1920" s="39" t="s">
        <v>6149</v>
      </c>
      <c r="B1920" s="38">
        <v>1015.5904</v>
      </c>
    </row>
    <row r="1921" spans="1:2">
      <c r="A1921" s="39" t="s">
        <v>2379</v>
      </c>
      <c r="B1921" s="38">
        <v>1827.2695000000001</v>
      </c>
    </row>
    <row r="1922" spans="1:2">
      <c r="A1922" s="39" t="s">
        <v>2380</v>
      </c>
      <c r="B1922" s="38">
        <v>1001.29</v>
      </c>
    </row>
    <row r="1923" spans="1:2">
      <c r="A1923" s="39" t="s">
        <v>2381</v>
      </c>
      <c r="B1923" s="38">
        <v>1000.8313000000001</v>
      </c>
    </row>
    <row r="1924" spans="1:2">
      <c r="A1924" s="39" t="s">
        <v>2382</v>
      </c>
      <c r="B1924" s="38">
        <v>1003.4809</v>
      </c>
    </row>
    <row r="1925" spans="1:2">
      <c r="A1925" s="39" t="s">
        <v>2383</v>
      </c>
      <c r="B1925" s="38">
        <v>1005.46</v>
      </c>
    </row>
    <row r="1926" spans="1:2">
      <c r="A1926" s="39" t="s">
        <v>2384</v>
      </c>
      <c r="B1926" s="38">
        <v>1003.0031</v>
      </c>
    </row>
    <row r="1927" spans="1:2">
      <c r="A1927" s="39" t="s">
        <v>2385</v>
      </c>
      <c r="B1927" s="38">
        <v>1003.75</v>
      </c>
    </row>
    <row r="1928" spans="1:2">
      <c r="A1928" s="39" t="s">
        <v>2386</v>
      </c>
      <c r="B1928" s="38">
        <v>1000.6413</v>
      </c>
    </row>
    <row r="1929" spans="1:2">
      <c r="A1929" s="39" t="s">
        <v>2387</v>
      </c>
      <c r="B1929" s="38">
        <v>1753.7360000000001</v>
      </c>
    </row>
    <row r="1930" spans="1:2">
      <c r="A1930" s="39" t="s">
        <v>2388</v>
      </c>
      <c r="B1930" s="38">
        <v>1002.4723</v>
      </c>
    </row>
    <row r="1931" spans="1:2">
      <c r="A1931" s="39" t="s">
        <v>2389</v>
      </c>
      <c r="B1931" s="38">
        <v>1000.6871</v>
      </c>
    </row>
    <row r="1932" spans="1:2">
      <c r="A1932" s="39" t="s">
        <v>2390</v>
      </c>
      <c r="B1932" s="38">
        <v>1746.9015999999999</v>
      </c>
    </row>
    <row r="1933" spans="1:2">
      <c r="A1933" s="39" t="s">
        <v>2391</v>
      </c>
      <c r="B1933" s="38">
        <v>1007.8884</v>
      </c>
    </row>
    <row r="1934" spans="1:2">
      <c r="A1934" s="39" t="s">
        <v>2392</v>
      </c>
      <c r="B1934" s="38">
        <v>1004.8028</v>
      </c>
    </row>
    <row r="1935" spans="1:2">
      <c r="A1935" s="39" t="s">
        <v>2393</v>
      </c>
      <c r="B1935" s="38">
        <v>1005.4758</v>
      </c>
    </row>
    <row r="1936" spans="1:2">
      <c r="A1936" s="39" t="s">
        <v>2394</v>
      </c>
      <c r="B1936" s="38">
        <v>18.103100000000001</v>
      </c>
    </row>
    <row r="1937" spans="1:2">
      <c r="A1937" s="39" t="s">
        <v>2395</v>
      </c>
      <c r="B1937" s="38">
        <v>10.1554</v>
      </c>
    </row>
    <row r="1938" spans="1:2">
      <c r="A1938" s="39" t="s">
        <v>2396</v>
      </c>
      <c r="B1938" s="38">
        <v>10.1172</v>
      </c>
    </row>
    <row r="1939" spans="1:2">
      <c r="A1939" s="39" t="s">
        <v>2397</v>
      </c>
      <c r="B1939" s="38">
        <v>14.6107</v>
      </c>
    </row>
    <row r="1940" spans="1:2">
      <c r="A1940" s="39" t="s">
        <v>2398</v>
      </c>
      <c r="B1940" s="38">
        <v>18.5382</v>
      </c>
    </row>
    <row r="1941" spans="1:2">
      <c r="A1941" s="39" t="s">
        <v>2399</v>
      </c>
      <c r="B1941" s="38">
        <v>14.6114</v>
      </c>
    </row>
    <row r="1942" spans="1:2">
      <c r="A1942" s="39" t="s">
        <v>2400</v>
      </c>
      <c r="B1942" s="38">
        <v>14.664199999999999</v>
      </c>
    </row>
    <row r="1943" spans="1:2">
      <c r="A1943" s="39" t="s">
        <v>2401</v>
      </c>
      <c r="B1943" s="38">
        <v>12.3535</v>
      </c>
    </row>
    <row r="1944" spans="1:2">
      <c r="A1944" s="39" t="s">
        <v>2402</v>
      </c>
      <c r="B1944" s="38">
        <v>11.986000000000001</v>
      </c>
    </row>
    <row r="1945" spans="1:2">
      <c r="A1945" s="39" t="s">
        <v>2403</v>
      </c>
      <c r="B1945" s="38">
        <v>12.3736</v>
      </c>
    </row>
    <row r="1946" spans="1:2">
      <c r="A1946" s="39" t="s">
        <v>2404</v>
      </c>
      <c r="B1946" s="38">
        <v>16.110900000000001</v>
      </c>
    </row>
    <row r="1947" spans="1:2">
      <c r="A1947" s="39" t="s">
        <v>2405</v>
      </c>
      <c r="B1947" s="38">
        <v>20.284199999999998</v>
      </c>
    </row>
    <row r="1948" spans="1:2">
      <c r="A1948" s="39" t="s">
        <v>2406</v>
      </c>
      <c r="B1948" s="38">
        <v>20.4437</v>
      </c>
    </row>
    <row r="1949" spans="1:2">
      <c r="A1949" s="39" t="s">
        <v>2407</v>
      </c>
      <c r="B1949" s="38">
        <v>1667.9725000000001</v>
      </c>
    </row>
    <row r="1950" spans="1:2">
      <c r="A1950" s="39" t="s">
        <v>2408</v>
      </c>
      <c r="B1950" s="38">
        <v>1181.9458</v>
      </c>
    </row>
    <row r="1951" spans="1:2">
      <c r="A1951" s="39" t="s">
        <v>2409</v>
      </c>
      <c r="B1951" s="38">
        <v>22.129000000000001</v>
      </c>
    </row>
    <row r="1952" spans="1:2">
      <c r="A1952" s="39" t="s">
        <v>2410</v>
      </c>
      <c r="B1952" s="38">
        <v>20.170000000000002</v>
      </c>
    </row>
    <row r="1953" spans="1:2">
      <c r="A1953" s="39" t="s">
        <v>2411</v>
      </c>
      <c r="B1953" s="38">
        <v>15.86</v>
      </c>
    </row>
    <row r="1954" spans="1:2">
      <c r="A1954" s="39" t="s">
        <v>2412</v>
      </c>
      <c r="B1954" s="38">
        <v>12.153</v>
      </c>
    </row>
    <row r="1955" spans="1:2">
      <c r="A1955" s="39" t="s">
        <v>2413</v>
      </c>
      <c r="B1955" s="38">
        <v>17.912299999999998</v>
      </c>
    </row>
    <row r="1956" spans="1:2">
      <c r="A1956" s="39" t="s">
        <v>2414</v>
      </c>
      <c r="B1956" s="38">
        <v>11.073499999999999</v>
      </c>
    </row>
    <row r="1957" spans="1:2">
      <c r="A1957" s="39" t="s">
        <v>2415</v>
      </c>
      <c r="B1957" s="38">
        <v>11.632199999999999</v>
      </c>
    </row>
    <row r="1958" spans="1:2">
      <c r="A1958" s="39" t="s">
        <v>2416</v>
      </c>
      <c r="B1958" s="38">
        <v>12.101900000000001</v>
      </c>
    </row>
    <row r="1959" spans="1:2">
      <c r="A1959" s="39" t="s">
        <v>2417</v>
      </c>
      <c r="B1959" s="38">
        <v>18.753699999999998</v>
      </c>
    </row>
    <row r="1960" spans="1:2">
      <c r="A1960" s="39" t="s">
        <v>2418</v>
      </c>
      <c r="B1960" s="38">
        <v>17.788499999999999</v>
      </c>
    </row>
    <row r="1961" spans="1:2">
      <c r="A1961" s="39" t="s">
        <v>2419</v>
      </c>
      <c r="B1961" s="38">
        <v>15.6533</v>
      </c>
    </row>
    <row r="1962" spans="1:2">
      <c r="A1962" s="39" t="s">
        <v>2420</v>
      </c>
      <c r="B1962" s="38">
        <v>28.427</v>
      </c>
    </row>
    <row r="1963" spans="1:2">
      <c r="A1963" s="39" t="s">
        <v>2421</v>
      </c>
      <c r="B1963" s="38">
        <v>47.365000000000002</v>
      </c>
    </row>
    <row r="1964" spans="1:2">
      <c r="A1964" s="39" t="s">
        <v>2422</v>
      </c>
      <c r="B1964" s="38">
        <v>52.662500000000001</v>
      </c>
    </row>
    <row r="1965" spans="1:2">
      <c r="A1965" s="39" t="s">
        <v>2423</v>
      </c>
      <c r="B1965" s="38">
        <v>18.347300000000001</v>
      </c>
    </row>
    <row r="1966" spans="1:2">
      <c r="A1966" s="39" t="s">
        <v>2424</v>
      </c>
      <c r="B1966" s="38">
        <v>23.378499999999999</v>
      </c>
    </row>
    <row r="1967" spans="1:2">
      <c r="A1967" s="39" t="s">
        <v>2425</v>
      </c>
      <c r="B1967" s="38">
        <v>24.0868</v>
      </c>
    </row>
    <row r="1968" spans="1:2">
      <c r="A1968" s="39" t="s">
        <v>2426</v>
      </c>
      <c r="B1968" s="38">
        <v>13.2996</v>
      </c>
    </row>
    <row r="1969" spans="1:2">
      <c r="A1969" s="39" t="s">
        <v>2427</v>
      </c>
      <c r="B1969" s="38">
        <v>10.6576</v>
      </c>
    </row>
    <row r="1970" spans="1:2">
      <c r="A1970" s="39" t="s">
        <v>2428</v>
      </c>
      <c r="B1970" s="38">
        <v>13.59</v>
      </c>
    </row>
    <row r="1971" spans="1:2">
      <c r="A1971" s="39" t="s">
        <v>2429</v>
      </c>
      <c r="B1971" s="38">
        <v>12.51</v>
      </c>
    </row>
    <row r="1972" spans="1:2">
      <c r="A1972" s="39" t="s">
        <v>2430</v>
      </c>
      <c r="B1972" s="38">
        <v>18.2684</v>
      </c>
    </row>
    <row r="1973" spans="1:2">
      <c r="A1973" s="39" t="s">
        <v>2431</v>
      </c>
      <c r="B1973" s="38">
        <v>18.2684</v>
      </c>
    </row>
    <row r="1974" spans="1:2">
      <c r="A1974" s="39" t="s">
        <v>2432</v>
      </c>
      <c r="B1974" s="38">
        <v>24.897200000000002</v>
      </c>
    </row>
    <row r="1975" spans="1:2">
      <c r="A1975" s="39" t="s">
        <v>2433</v>
      </c>
      <c r="B1975" s="38">
        <v>24.897200000000002</v>
      </c>
    </row>
    <row r="1976" spans="1:2">
      <c r="A1976" s="39" t="s">
        <v>2434</v>
      </c>
      <c r="B1976" s="38">
        <v>15.069000000000001</v>
      </c>
    </row>
    <row r="1977" spans="1:2">
      <c r="A1977" s="39" t="s">
        <v>2435</v>
      </c>
      <c r="B1977" s="38">
        <v>17.764900000000001</v>
      </c>
    </row>
    <row r="1978" spans="1:2">
      <c r="A1978" s="39" t="s">
        <v>2436</v>
      </c>
      <c r="B1978" s="38">
        <v>10.106199999999999</v>
      </c>
    </row>
    <row r="1979" spans="1:2">
      <c r="A1979" s="39" t="s">
        <v>2437</v>
      </c>
      <c r="B1979" s="38">
        <v>18.525200000000002</v>
      </c>
    </row>
    <row r="1980" spans="1:2">
      <c r="A1980" s="39" t="s">
        <v>2438</v>
      </c>
      <c r="B1980" s="38">
        <v>10.2561</v>
      </c>
    </row>
    <row r="1981" spans="1:2">
      <c r="A1981" s="39" t="s">
        <v>2439</v>
      </c>
      <c r="B1981" s="38">
        <v>2661.5473000000002</v>
      </c>
    </row>
    <row r="1982" spans="1:2">
      <c r="A1982" s="39" t="s">
        <v>2440</v>
      </c>
      <c r="B1982" s="38">
        <v>10.119199999999999</v>
      </c>
    </row>
    <row r="1983" spans="1:2">
      <c r="A1983" s="39" t="s">
        <v>2441</v>
      </c>
      <c r="B1983" s="38">
        <v>17.563300000000002</v>
      </c>
    </row>
    <row r="1984" spans="1:2">
      <c r="A1984" s="39" t="s">
        <v>2442</v>
      </c>
      <c r="B1984" s="38">
        <v>18.4177</v>
      </c>
    </row>
    <row r="1985" spans="1:2">
      <c r="A1985" s="39" t="s">
        <v>2443</v>
      </c>
      <c r="B1985" s="38">
        <v>17.582699999999999</v>
      </c>
    </row>
    <row r="1986" spans="1:2">
      <c r="A1986" s="39" t="s">
        <v>2444</v>
      </c>
      <c r="B1986" s="38">
        <v>14.3406</v>
      </c>
    </row>
    <row r="1987" spans="1:2">
      <c r="A1987" s="39" t="s">
        <v>2445</v>
      </c>
      <c r="B1987" s="38">
        <v>18.7685</v>
      </c>
    </row>
    <row r="1988" spans="1:2">
      <c r="A1988" s="39" t="s">
        <v>2446</v>
      </c>
      <c r="B1988" s="38">
        <v>10.414899999999999</v>
      </c>
    </row>
    <row r="1989" spans="1:2">
      <c r="A1989" s="39" t="s">
        <v>2447</v>
      </c>
      <c r="B1989" s="38">
        <v>265.14350000000002</v>
      </c>
    </row>
    <row r="1990" spans="1:2">
      <c r="A1990" s="39" t="s">
        <v>2448</v>
      </c>
      <c r="B1990" s="38">
        <v>19.9803</v>
      </c>
    </row>
    <row r="1991" spans="1:2">
      <c r="A1991" s="39" t="s">
        <v>2449</v>
      </c>
      <c r="B1991" s="38">
        <v>12.3027</v>
      </c>
    </row>
    <row r="1992" spans="1:2">
      <c r="A1992" s="39" t="s">
        <v>2450</v>
      </c>
      <c r="B1992" s="38">
        <v>10.0458</v>
      </c>
    </row>
    <row r="1993" spans="1:2">
      <c r="A1993" s="39" t="s">
        <v>2451</v>
      </c>
      <c r="B1993" s="38">
        <v>1774.3961999999999</v>
      </c>
    </row>
    <row r="1994" spans="1:2">
      <c r="A1994" s="39" t="s">
        <v>2452</v>
      </c>
      <c r="B1994" s="38">
        <v>11.689500000000001</v>
      </c>
    </row>
    <row r="1995" spans="1:2">
      <c r="A1995" s="39" t="s">
        <v>2453</v>
      </c>
      <c r="B1995" s="38">
        <v>13.0281</v>
      </c>
    </row>
    <row r="1996" spans="1:2">
      <c r="A1996" s="39" t="s">
        <v>2454</v>
      </c>
      <c r="B1996" s="38">
        <v>12.1541</v>
      </c>
    </row>
    <row r="1997" spans="1:2">
      <c r="A1997" s="39" t="s">
        <v>2455</v>
      </c>
      <c r="B1997" s="38">
        <v>10.460100000000001</v>
      </c>
    </row>
    <row r="1998" spans="1:2">
      <c r="A1998" s="39" t="s">
        <v>2456</v>
      </c>
      <c r="B1998" s="38">
        <v>14.7753</v>
      </c>
    </row>
    <row r="1999" spans="1:2">
      <c r="A1999" s="39" t="s">
        <v>2457</v>
      </c>
      <c r="B1999" s="38">
        <v>1005.2683</v>
      </c>
    </row>
    <row r="2000" spans="1:2">
      <c r="A2000" s="39" t="s">
        <v>2458</v>
      </c>
      <c r="B2000" s="38">
        <v>1011.1584</v>
      </c>
    </row>
    <row r="2001" spans="1:2">
      <c r="A2001" s="39" t="s">
        <v>2459</v>
      </c>
      <c r="B2001" s="38">
        <v>1006.2322</v>
      </c>
    </row>
    <row r="2002" spans="1:2">
      <c r="A2002" s="39" t="s">
        <v>2460</v>
      </c>
      <c r="B2002" s="38">
        <v>68.593900000000005</v>
      </c>
    </row>
    <row r="2003" spans="1:2">
      <c r="A2003" s="39" t="s">
        <v>2461</v>
      </c>
      <c r="B2003" s="38">
        <v>19.1159</v>
      </c>
    </row>
    <row r="2004" spans="1:2">
      <c r="A2004" s="39" t="s">
        <v>2462</v>
      </c>
      <c r="B2004" s="38">
        <v>10.4491</v>
      </c>
    </row>
    <row r="2005" spans="1:2">
      <c r="A2005" s="39" t="s">
        <v>2463</v>
      </c>
      <c r="B2005" s="38">
        <v>10.5747</v>
      </c>
    </row>
    <row r="2006" spans="1:2">
      <c r="A2006" s="39" t="s">
        <v>2464</v>
      </c>
      <c r="B2006" s="38">
        <v>10.4688</v>
      </c>
    </row>
    <row r="2007" spans="1:2">
      <c r="A2007" s="39" t="s">
        <v>2465</v>
      </c>
      <c r="B2007" s="38">
        <v>10.6225</v>
      </c>
    </row>
    <row r="2008" spans="1:2">
      <c r="A2008" s="39" t="s">
        <v>2466</v>
      </c>
      <c r="B2008" s="38">
        <v>17.836500000000001</v>
      </c>
    </row>
    <row r="2009" spans="1:2">
      <c r="A2009" s="39" t="s">
        <v>2467</v>
      </c>
      <c r="B2009" s="38">
        <v>11.4255</v>
      </c>
    </row>
    <row r="2010" spans="1:2">
      <c r="A2010" s="39" t="s">
        <v>2468</v>
      </c>
      <c r="B2010" s="38">
        <v>10.2921</v>
      </c>
    </row>
    <row r="2011" spans="1:2">
      <c r="A2011" s="39" t="s">
        <v>2469</v>
      </c>
      <c r="B2011" s="38">
        <v>36.503</v>
      </c>
    </row>
    <row r="2012" spans="1:2">
      <c r="A2012" s="39" t="s">
        <v>2470</v>
      </c>
      <c r="B2012" s="38">
        <v>10.136799999999999</v>
      </c>
    </row>
    <row r="2013" spans="1:2">
      <c r="A2013" s="39" t="s">
        <v>2471</v>
      </c>
      <c r="B2013" s="38">
        <v>10.0975</v>
      </c>
    </row>
    <row r="2014" spans="1:2">
      <c r="A2014" s="39" t="s">
        <v>2472</v>
      </c>
      <c r="B2014" s="38">
        <v>10.838800000000001</v>
      </c>
    </row>
    <row r="2015" spans="1:2">
      <c r="A2015" s="39" t="s">
        <v>2473</v>
      </c>
      <c r="B2015" s="38">
        <v>18.3856</v>
      </c>
    </row>
    <row r="2016" spans="1:2">
      <c r="A2016" s="39" t="s">
        <v>2474</v>
      </c>
      <c r="B2016" s="38">
        <v>10.6508</v>
      </c>
    </row>
    <row r="2017" spans="1:2">
      <c r="A2017" s="39" t="s">
        <v>2475</v>
      </c>
      <c r="B2017" s="38">
        <v>38.562800000000003</v>
      </c>
    </row>
    <row r="2018" spans="1:2">
      <c r="A2018" s="39" t="s">
        <v>2476</v>
      </c>
      <c r="B2018" s="38">
        <v>38.562800000000003</v>
      </c>
    </row>
    <row r="2019" spans="1:2">
      <c r="A2019" s="39" t="s">
        <v>2477</v>
      </c>
      <c r="B2019" s="38">
        <v>30.0229</v>
      </c>
    </row>
    <row r="2020" spans="1:2">
      <c r="A2020" s="39" t="s">
        <v>2478</v>
      </c>
      <c r="B2020" s="38">
        <v>10.9276</v>
      </c>
    </row>
    <row r="2021" spans="1:2">
      <c r="A2021" s="39" t="s">
        <v>2479</v>
      </c>
      <c r="B2021" s="38">
        <v>11.928100000000001</v>
      </c>
    </row>
    <row r="2022" spans="1:2">
      <c r="A2022" s="39" t="s">
        <v>2480</v>
      </c>
      <c r="B2022" s="38">
        <v>10.8538</v>
      </c>
    </row>
    <row r="2023" spans="1:2">
      <c r="A2023" s="39" t="s">
        <v>2481</v>
      </c>
      <c r="B2023" s="38">
        <v>21.53</v>
      </c>
    </row>
    <row r="2024" spans="1:2">
      <c r="A2024" s="39" t="s">
        <v>2482</v>
      </c>
      <c r="B2024" s="38">
        <v>16.829999999999998</v>
      </c>
    </row>
    <row r="2025" spans="1:2">
      <c r="A2025" s="39" t="s">
        <v>2483</v>
      </c>
      <c r="B2025" s="38">
        <v>18.399799999999999</v>
      </c>
    </row>
    <row r="2026" spans="1:2">
      <c r="A2026" s="39" t="s">
        <v>2484</v>
      </c>
      <c r="B2026" s="38">
        <v>10.330500000000001</v>
      </c>
    </row>
    <row r="2027" spans="1:2">
      <c r="A2027" s="39" t="s">
        <v>2485</v>
      </c>
      <c r="B2027" s="38">
        <v>10.0944</v>
      </c>
    </row>
    <row r="2028" spans="1:2">
      <c r="A2028" s="39" t="s">
        <v>2486</v>
      </c>
      <c r="B2028" s="38">
        <v>974.61009999999999</v>
      </c>
    </row>
    <row r="2029" spans="1:2">
      <c r="A2029" s="39" t="s">
        <v>2487</v>
      </c>
      <c r="B2029" s="38">
        <v>21.116199999999999</v>
      </c>
    </row>
    <row r="2030" spans="1:2">
      <c r="A2030" s="39" t="s">
        <v>2488</v>
      </c>
      <c r="B2030" s="38">
        <v>21.116199999999999</v>
      </c>
    </row>
    <row r="2031" spans="1:2">
      <c r="A2031" s="39" t="s">
        <v>2489</v>
      </c>
      <c r="B2031" s="38">
        <v>1754.2375999999999</v>
      </c>
    </row>
    <row r="2032" spans="1:2">
      <c r="A2032" s="39" t="s">
        <v>2490</v>
      </c>
      <c r="B2032" s="38">
        <v>1017.0054</v>
      </c>
    </row>
    <row r="2033" spans="1:2">
      <c r="A2033" s="39" t="s">
        <v>2491</v>
      </c>
      <c r="B2033" s="38">
        <v>1043.0530000000001</v>
      </c>
    </row>
    <row r="2034" spans="1:2">
      <c r="A2034" s="39" t="s">
        <v>2492</v>
      </c>
      <c r="B2034" s="38">
        <v>1053.1006</v>
      </c>
    </row>
    <row r="2035" spans="1:2">
      <c r="A2035" s="39" t="s">
        <v>2493</v>
      </c>
      <c r="B2035" s="38">
        <v>15.726000000000001</v>
      </c>
    </row>
    <row r="2036" spans="1:2">
      <c r="A2036" s="39" t="s">
        <v>2494</v>
      </c>
      <c r="B2036" s="38">
        <v>15.726000000000001</v>
      </c>
    </row>
    <row r="2037" spans="1:2">
      <c r="A2037" s="39" t="s">
        <v>2495</v>
      </c>
      <c r="B2037" s="38">
        <v>15.726000000000001</v>
      </c>
    </row>
    <row r="2038" spans="1:2">
      <c r="A2038" s="39" t="s">
        <v>2496</v>
      </c>
      <c r="B2038" s="38">
        <v>15.726000000000001</v>
      </c>
    </row>
    <row r="2039" spans="1:2">
      <c r="A2039" s="39" t="s">
        <v>2497</v>
      </c>
      <c r="B2039" s="38">
        <v>15.726000000000001</v>
      </c>
    </row>
    <row r="2040" spans="1:2">
      <c r="A2040" s="39" t="s">
        <v>2498</v>
      </c>
      <c r="B2040" s="38">
        <v>16.6494</v>
      </c>
    </row>
    <row r="2041" spans="1:2">
      <c r="A2041" s="39" t="s">
        <v>2499</v>
      </c>
      <c r="B2041" s="38">
        <v>16.6494</v>
      </c>
    </row>
    <row r="2042" spans="1:2">
      <c r="A2042" s="39" t="s">
        <v>2500</v>
      </c>
      <c r="B2042" s="38">
        <v>16.6494</v>
      </c>
    </row>
    <row r="2043" spans="1:2">
      <c r="A2043" s="39" t="s">
        <v>2501</v>
      </c>
      <c r="B2043" s="38">
        <v>16.6494</v>
      </c>
    </row>
    <row r="2044" spans="1:2">
      <c r="A2044" s="39" t="s">
        <v>2502</v>
      </c>
      <c r="B2044" s="38">
        <v>16.6494</v>
      </c>
    </row>
    <row r="2045" spans="1:2">
      <c r="A2045" s="39" t="s">
        <v>2503</v>
      </c>
      <c r="B2045" s="38">
        <v>100.8549</v>
      </c>
    </row>
    <row r="2046" spans="1:2">
      <c r="A2046" s="39" t="s">
        <v>2504</v>
      </c>
      <c r="B2046" s="38">
        <v>8.89</v>
      </c>
    </row>
    <row r="2047" spans="1:2">
      <c r="A2047" s="39" t="s">
        <v>2505</v>
      </c>
      <c r="B2047" s="38">
        <v>8.89</v>
      </c>
    </row>
    <row r="2048" spans="1:2">
      <c r="A2048" s="39" t="s">
        <v>2506</v>
      </c>
      <c r="B2048" s="38">
        <v>17.121300000000002</v>
      </c>
    </row>
    <row r="2049" spans="1:2">
      <c r="A2049" s="39" t="s">
        <v>2507</v>
      </c>
      <c r="B2049" s="38">
        <v>12.0708</v>
      </c>
    </row>
    <row r="2050" spans="1:2">
      <c r="A2050" s="39" t="s">
        <v>2508</v>
      </c>
      <c r="B2050" s="38">
        <v>13.429500000000001</v>
      </c>
    </row>
    <row r="2051" spans="1:2">
      <c r="A2051" s="39" t="s">
        <v>2509</v>
      </c>
      <c r="B2051" s="38">
        <v>36.557600000000001</v>
      </c>
    </row>
    <row r="2052" spans="1:2">
      <c r="A2052" s="39" t="s">
        <v>2510</v>
      </c>
      <c r="B2052" s="38">
        <v>11.051</v>
      </c>
    </row>
    <row r="2053" spans="1:2">
      <c r="A2053" s="39" t="s">
        <v>2511</v>
      </c>
      <c r="B2053" s="38">
        <v>11.2011</v>
      </c>
    </row>
    <row r="2054" spans="1:2">
      <c r="A2054" s="39" t="s">
        <v>2512</v>
      </c>
      <c r="B2054" s="38">
        <v>2547.8530000000001</v>
      </c>
    </row>
    <row r="2055" spans="1:2">
      <c r="A2055" s="39" t="s">
        <v>2513</v>
      </c>
      <c r="B2055" s="38">
        <v>45.732999999999997</v>
      </c>
    </row>
    <row r="2056" spans="1:2">
      <c r="A2056" s="39" t="s">
        <v>2514</v>
      </c>
      <c r="B2056" s="38">
        <v>17.704999999999998</v>
      </c>
    </row>
    <row r="2057" spans="1:2">
      <c r="A2057" s="39" t="s">
        <v>2515</v>
      </c>
      <c r="B2057" s="38">
        <v>36.200000000000003</v>
      </c>
    </row>
    <row r="2058" spans="1:2">
      <c r="A2058" s="39" t="s">
        <v>2516</v>
      </c>
      <c r="B2058" s="38">
        <v>17.762</v>
      </c>
    </row>
    <row r="2059" spans="1:2">
      <c r="A2059" s="39" t="s">
        <v>2517</v>
      </c>
      <c r="B2059" s="38">
        <v>24.515599999999999</v>
      </c>
    </row>
    <row r="2060" spans="1:2">
      <c r="A2060" s="39" t="s">
        <v>2518</v>
      </c>
      <c r="B2060" s="38">
        <v>10.0246</v>
      </c>
    </row>
    <row r="2061" spans="1:2">
      <c r="A2061" s="39" t="s">
        <v>2519</v>
      </c>
      <c r="B2061" s="38">
        <v>10.039199999999999</v>
      </c>
    </row>
    <row r="2062" spans="1:2">
      <c r="A2062" s="39" t="s">
        <v>2520</v>
      </c>
      <c r="B2062" s="38">
        <v>10.049899999999999</v>
      </c>
    </row>
    <row r="2063" spans="1:2">
      <c r="A2063" s="39" t="s">
        <v>2521</v>
      </c>
      <c r="B2063" s="38">
        <v>20.273800000000001</v>
      </c>
    </row>
    <row r="2064" spans="1:2">
      <c r="A2064" s="39" t="s">
        <v>2522</v>
      </c>
      <c r="B2064" s="38">
        <v>10.2972</v>
      </c>
    </row>
    <row r="2065" spans="1:2">
      <c r="A2065" s="39" t="s">
        <v>2523</v>
      </c>
      <c r="B2065" s="38">
        <v>81.77</v>
      </c>
    </row>
    <row r="2066" spans="1:2">
      <c r="A2066" s="39" t="s">
        <v>2524</v>
      </c>
      <c r="B2066" s="38">
        <v>17.37</v>
      </c>
    </row>
    <row r="2067" spans="1:2">
      <c r="A2067" s="39" t="s">
        <v>2525</v>
      </c>
      <c r="B2067" s="38">
        <v>25.8415</v>
      </c>
    </row>
    <row r="2068" spans="1:2">
      <c r="A2068" s="39" t="s">
        <v>2526</v>
      </c>
      <c r="B2068" s="38">
        <v>10.0572</v>
      </c>
    </row>
    <row r="2069" spans="1:2">
      <c r="A2069" s="39" t="s">
        <v>2527</v>
      </c>
      <c r="B2069" s="38">
        <v>10.0443</v>
      </c>
    </row>
    <row r="2070" spans="1:2">
      <c r="A2070" s="39" t="s">
        <v>2528</v>
      </c>
      <c r="B2070" s="38">
        <v>10.1516</v>
      </c>
    </row>
    <row r="2071" spans="1:2">
      <c r="A2071" s="39" t="s">
        <v>2529</v>
      </c>
      <c r="B2071" s="38">
        <v>26.3902</v>
      </c>
    </row>
    <row r="2072" spans="1:2">
      <c r="A2072" s="39" t="s">
        <v>2530</v>
      </c>
      <c r="B2072" s="38">
        <v>10.6851</v>
      </c>
    </row>
    <row r="2073" spans="1:2">
      <c r="A2073" s="39" t="s">
        <v>2531</v>
      </c>
      <c r="B2073" s="38">
        <v>10.708</v>
      </c>
    </row>
    <row r="2074" spans="1:2">
      <c r="A2074" s="39" t="s">
        <v>2532</v>
      </c>
      <c r="B2074" s="38">
        <v>33.052999999999997</v>
      </c>
    </row>
    <row r="2075" spans="1:2">
      <c r="A2075" s="39" t="s">
        <v>2533</v>
      </c>
      <c r="B2075" s="38">
        <v>31.797000000000001</v>
      </c>
    </row>
    <row r="2076" spans="1:2">
      <c r="A2076" s="39" t="s">
        <v>2534</v>
      </c>
      <c r="B2076" s="38">
        <v>10.184200000000001</v>
      </c>
    </row>
    <row r="2077" spans="1:2">
      <c r="A2077" s="39" t="s">
        <v>2535</v>
      </c>
      <c r="B2077" s="38">
        <v>21.151900000000001</v>
      </c>
    </row>
    <row r="2078" spans="1:2">
      <c r="A2078" s="39" t="s">
        <v>2536</v>
      </c>
      <c r="B2078" s="38">
        <v>10.4315</v>
      </c>
    </row>
    <row r="2079" spans="1:2">
      <c r="A2079" s="39" t="s">
        <v>2537</v>
      </c>
      <c r="B2079" s="38">
        <v>10.0992</v>
      </c>
    </row>
    <row r="2080" spans="1:2">
      <c r="A2080" s="39" t="s">
        <v>2538</v>
      </c>
      <c r="B2080" s="38">
        <v>16.4589</v>
      </c>
    </row>
    <row r="2081" spans="1:2">
      <c r="A2081" s="39" t="s">
        <v>2539</v>
      </c>
      <c r="B2081" s="38">
        <v>10.8591</v>
      </c>
    </row>
    <row r="2082" spans="1:2">
      <c r="A2082" s="39" t="s">
        <v>2540</v>
      </c>
      <c r="B2082" s="38">
        <v>12.993600000000001</v>
      </c>
    </row>
    <row r="2083" spans="1:2">
      <c r="A2083" s="39" t="s">
        <v>2541</v>
      </c>
      <c r="B2083" s="38">
        <v>11.4331</v>
      </c>
    </row>
    <row r="2084" spans="1:2">
      <c r="A2084" s="39" t="s">
        <v>2542</v>
      </c>
      <c r="B2084" s="38">
        <v>12.492599999999999</v>
      </c>
    </row>
    <row r="2085" spans="1:2">
      <c r="A2085" s="39" t="s">
        <v>2543</v>
      </c>
      <c r="B2085" s="38">
        <v>17.956099999999999</v>
      </c>
    </row>
    <row r="2086" spans="1:2">
      <c r="A2086" s="39" t="s">
        <v>2544</v>
      </c>
      <c r="B2086" s="38">
        <v>10.5289</v>
      </c>
    </row>
    <row r="2087" spans="1:2">
      <c r="A2087" s="39" t="s">
        <v>2545</v>
      </c>
      <c r="B2087" s="38">
        <v>10.662699999999999</v>
      </c>
    </row>
    <row r="2088" spans="1:2">
      <c r="A2088" s="39" t="s">
        <v>2546</v>
      </c>
      <c r="B2088" s="38">
        <v>1003.5426</v>
      </c>
    </row>
    <row r="2089" spans="1:2">
      <c r="A2089" s="39" t="s">
        <v>2547</v>
      </c>
      <c r="B2089" s="38">
        <v>1011.4932</v>
      </c>
    </row>
    <row r="2090" spans="1:2">
      <c r="A2090" s="39" t="s">
        <v>2548</v>
      </c>
      <c r="B2090" s="38">
        <v>1009.91</v>
      </c>
    </row>
    <row r="2091" spans="1:2">
      <c r="A2091" s="39" t="s">
        <v>2549</v>
      </c>
      <c r="B2091" s="38">
        <v>19.309999999999999</v>
      </c>
    </row>
    <row r="2092" spans="1:2">
      <c r="A2092" s="39" t="s">
        <v>2550</v>
      </c>
      <c r="B2092" s="38">
        <v>15.87</v>
      </c>
    </row>
    <row r="2093" spans="1:2">
      <c r="A2093" s="39" t="s">
        <v>2551</v>
      </c>
      <c r="B2093" s="38">
        <v>10.081200000000001</v>
      </c>
    </row>
    <row r="2094" spans="1:2">
      <c r="A2094" s="39" t="s">
        <v>2552</v>
      </c>
      <c r="B2094" s="38">
        <v>1705.5084999999999</v>
      </c>
    </row>
    <row r="2095" spans="1:2">
      <c r="A2095" s="39" t="s">
        <v>2553</v>
      </c>
      <c r="B2095" s="38">
        <v>1205.6306999999999</v>
      </c>
    </row>
    <row r="2096" spans="1:2">
      <c r="A2096" s="39" t="s">
        <v>2554</v>
      </c>
      <c r="B2096" s="38">
        <v>1328.972</v>
      </c>
    </row>
    <row r="2097" spans="1:2">
      <c r="A2097" s="39" t="s">
        <v>2555</v>
      </c>
      <c r="B2097" s="38">
        <v>1022.0891</v>
      </c>
    </row>
    <row r="2098" spans="1:2">
      <c r="A2098" s="39" t="s">
        <v>2556</v>
      </c>
      <c r="B2098" s="38">
        <v>10.266</v>
      </c>
    </row>
    <row r="2099" spans="1:2">
      <c r="A2099" s="39" t="s">
        <v>2557</v>
      </c>
      <c r="B2099" s="38">
        <v>16.971800000000002</v>
      </c>
    </row>
    <row r="2100" spans="1:2">
      <c r="A2100" s="39" t="s">
        <v>2558</v>
      </c>
      <c r="B2100" s="38">
        <v>11.934200000000001</v>
      </c>
    </row>
    <row r="2101" spans="1:2">
      <c r="A2101" s="39" t="s">
        <v>2559</v>
      </c>
      <c r="B2101" s="38">
        <v>12.5701</v>
      </c>
    </row>
    <row r="2102" spans="1:2">
      <c r="A2102" s="39" t="s">
        <v>2560</v>
      </c>
      <c r="B2102" s="38">
        <v>14.1523</v>
      </c>
    </row>
    <row r="2103" spans="1:2">
      <c r="A2103" s="39" t="s">
        <v>2561</v>
      </c>
      <c r="B2103" s="38">
        <v>36.883000000000003</v>
      </c>
    </row>
    <row r="2104" spans="1:2">
      <c r="A2104" s="39" t="s">
        <v>2562</v>
      </c>
      <c r="B2104" s="38">
        <v>211.98400000000001</v>
      </c>
    </row>
    <row r="2105" spans="1:2">
      <c r="A2105" s="39" t="s">
        <v>2563</v>
      </c>
      <c r="B2105" s="38">
        <v>16.801600000000001</v>
      </c>
    </row>
    <row r="2106" spans="1:2">
      <c r="A2106" s="39" t="s">
        <v>2564</v>
      </c>
      <c r="B2106" s="38">
        <v>16.808800000000002</v>
      </c>
    </row>
    <row r="2107" spans="1:2">
      <c r="A2107" s="39" t="s">
        <v>2565</v>
      </c>
      <c r="B2107" s="38">
        <v>14.529199999999999</v>
      </c>
    </row>
    <row r="2108" spans="1:2">
      <c r="A2108" s="39" t="s">
        <v>2566</v>
      </c>
      <c r="B2108" s="38">
        <v>9.6476000000000006</v>
      </c>
    </row>
    <row r="2109" spans="1:2">
      <c r="A2109" s="39" t="s">
        <v>2567</v>
      </c>
      <c r="B2109" s="38">
        <v>30.57</v>
      </c>
    </row>
    <row r="2110" spans="1:2">
      <c r="A2110" s="39" t="s">
        <v>2568</v>
      </c>
      <c r="B2110" s="38">
        <v>23.81</v>
      </c>
    </row>
    <row r="2111" spans="1:2">
      <c r="A2111" s="39" t="s">
        <v>2569</v>
      </c>
      <c r="B2111" s="38">
        <v>12.2029</v>
      </c>
    </row>
    <row r="2112" spans="1:2">
      <c r="A2112" s="39" t="s">
        <v>2570</v>
      </c>
      <c r="B2112" s="38">
        <v>12.2029</v>
      </c>
    </row>
    <row r="2113" spans="1:2">
      <c r="A2113" s="39" t="s">
        <v>2571</v>
      </c>
      <c r="B2113" s="38">
        <v>13.566599999999999</v>
      </c>
    </row>
    <row r="2114" spans="1:2">
      <c r="A2114" s="39" t="s">
        <v>2572</v>
      </c>
      <c r="B2114" s="38">
        <v>14.209899999999999</v>
      </c>
    </row>
    <row r="2115" spans="1:2">
      <c r="A2115" s="39" t="s">
        <v>2573</v>
      </c>
      <c r="B2115" s="38">
        <v>13.373699999999999</v>
      </c>
    </row>
    <row r="2116" spans="1:2">
      <c r="A2116" s="39" t="s">
        <v>2574</v>
      </c>
      <c r="B2116" s="38">
        <v>11.997299999999999</v>
      </c>
    </row>
    <row r="2117" spans="1:2">
      <c r="A2117" s="39" t="s">
        <v>2575</v>
      </c>
      <c r="B2117" s="38">
        <v>11.997</v>
      </c>
    </row>
    <row r="2118" spans="1:2">
      <c r="A2118" s="39" t="s">
        <v>2576</v>
      </c>
      <c r="B2118" s="38">
        <v>16.6433</v>
      </c>
    </row>
    <row r="2119" spans="1:2">
      <c r="A2119" s="39" t="s">
        <v>2577</v>
      </c>
      <c r="B2119" s="38">
        <v>16.641500000000001</v>
      </c>
    </row>
    <row r="2120" spans="1:2">
      <c r="A2120" s="39" t="s">
        <v>2578</v>
      </c>
      <c r="B2120" s="38">
        <v>13.214399999999999</v>
      </c>
    </row>
    <row r="2121" spans="1:2">
      <c r="A2121" s="39" t="s">
        <v>2579</v>
      </c>
      <c r="B2121" s="38">
        <v>29.171199999999999</v>
      </c>
    </row>
    <row r="2122" spans="1:2">
      <c r="A2122" s="39" t="s">
        <v>2580</v>
      </c>
      <c r="B2122" s="38">
        <v>14.452</v>
      </c>
    </row>
    <row r="2123" spans="1:2">
      <c r="A2123" s="39" t="s">
        <v>2581</v>
      </c>
      <c r="B2123" s="38">
        <v>10.2309</v>
      </c>
    </row>
    <row r="2124" spans="1:2">
      <c r="A2124" s="39" t="s">
        <v>2582</v>
      </c>
      <c r="B2124" s="38">
        <v>16.558</v>
      </c>
    </row>
    <row r="2125" spans="1:2">
      <c r="A2125" s="39" t="s">
        <v>2583</v>
      </c>
      <c r="B2125" s="38">
        <v>29.696000000000002</v>
      </c>
    </row>
    <row r="2126" spans="1:2">
      <c r="A2126" s="39" t="s">
        <v>2584</v>
      </c>
      <c r="B2126" s="38">
        <v>15.933400000000001</v>
      </c>
    </row>
    <row r="2127" spans="1:2">
      <c r="A2127" s="39" t="s">
        <v>2585</v>
      </c>
      <c r="B2127" s="38">
        <v>12.6883</v>
      </c>
    </row>
    <row r="2128" spans="1:2">
      <c r="A2128" s="39" t="s">
        <v>2586</v>
      </c>
      <c r="B2128" s="38">
        <v>11.5228</v>
      </c>
    </row>
    <row r="2129" spans="1:2">
      <c r="A2129" s="39" t="s">
        <v>2587</v>
      </c>
      <c r="B2129" s="38">
        <v>11.149800000000001</v>
      </c>
    </row>
    <row r="2130" spans="1:2">
      <c r="A2130" s="39" t="s">
        <v>2588</v>
      </c>
      <c r="B2130" s="38">
        <v>16.738199999999999</v>
      </c>
    </row>
    <row r="2131" spans="1:2">
      <c r="A2131" s="39" t="s">
        <v>2589</v>
      </c>
      <c r="B2131" s="38">
        <v>10.234</v>
      </c>
    </row>
    <row r="2132" spans="1:2">
      <c r="A2132" s="39" t="s">
        <v>2590</v>
      </c>
      <c r="B2132" s="38">
        <v>17.525500000000001</v>
      </c>
    </row>
    <row r="2133" spans="1:2">
      <c r="A2133" s="39" t="s">
        <v>2591</v>
      </c>
      <c r="B2133" s="38">
        <v>10.6874</v>
      </c>
    </row>
    <row r="2134" spans="1:2">
      <c r="A2134" s="39" t="s">
        <v>2592</v>
      </c>
      <c r="B2134" s="38">
        <v>16.0214</v>
      </c>
    </row>
    <row r="2135" spans="1:2">
      <c r="A2135" s="39" t="s">
        <v>2593</v>
      </c>
      <c r="B2135" s="38">
        <v>14.585900000000001</v>
      </c>
    </row>
    <row r="2136" spans="1:2">
      <c r="A2136" s="39" t="s">
        <v>2594</v>
      </c>
      <c r="B2136" s="38">
        <v>14.8599</v>
      </c>
    </row>
    <row r="2137" spans="1:2">
      <c r="A2137" s="39" t="s">
        <v>2595</v>
      </c>
      <c r="B2137" s="38">
        <v>12.544700000000001</v>
      </c>
    </row>
    <row r="2138" spans="1:2">
      <c r="A2138" s="39" t="s">
        <v>2596</v>
      </c>
      <c r="B2138" s="38">
        <v>10.6486</v>
      </c>
    </row>
    <row r="2139" spans="1:2">
      <c r="A2139" s="39" t="s">
        <v>2597</v>
      </c>
      <c r="B2139" s="38">
        <v>16.860499999999998</v>
      </c>
    </row>
    <row r="2140" spans="1:2">
      <c r="A2140" s="39" t="s">
        <v>2598</v>
      </c>
      <c r="B2140" s="38">
        <v>10.473699999999999</v>
      </c>
    </row>
    <row r="2141" spans="1:2">
      <c r="A2141" s="39" t="s">
        <v>2599</v>
      </c>
      <c r="B2141" s="38">
        <v>10.634499999999999</v>
      </c>
    </row>
    <row r="2142" spans="1:2">
      <c r="A2142" s="39" t="s">
        <v>2600</v>
      </c>
      <c r="B2142" s="38">
        <v>15.535500000000001</v>
      </c>
    </row>
    <row r="2143" spans="1:2">
      <c r="A2143" s="39" t="s">
        <v>2601</v>
      </c>
      <c r="B2143" s="38">
        <v>12.6691</v>
      </c>
    </row>
    <row r="2144" spans="1:2">
      <c r="A2144" s="39" t="s">
        <v>2602</v>
      </c>
      <c r="B2144" s="38">
        <v>7.2081</v>
      </c>
    </row>
    <row r="2145" spans="1:2">
      <c r="A2145" s="39" t="s">
        <v>2603</v>
      </c>
      <c r="B2145" s="38">
        <v>7.2081</v>
      </c>
    </row>
    <row r="2146" spans="1:2">
      <c r="A2146" s="39" t="s">
        <v>2604</v>
      </c>
      <c r="B2146" s="38">
        <v>2690.8279000000002</v>
      </c>
    </row>
    <row r="2147" spans="1:2">
      <c r="A2147" s="39" t="s">
        <v>2605</v>
      </c>
      <c r="B2147" s="38">
        <v>11.1492</v>
      </c>
    </row>
    <row r="2148" spans="1:2">
      <c r="A2148" s="39" t="s">
        <v>2606</v>
      </c>
      <c r="B2148" s="38">
        <v>11.9062</v>
      </c>
    </row>
    <row r="2149" spans="1:2">
      <c r="A2149" s="39" t="s">
        <v>2607</v>
      </c>
      <c r="B2149" s="38">
        <v>14.880599999999999</v>
      </c>
    </row>
    <row r="2150" spans="1:2">
      <c r="A2150" s="39" t="s">
        <v>2608</v>
      </c>
      <c r="B2150" s="38">
        <v>11.5684</v>
      </c>
    </row>
    <row r="2151" spans="1:2">
      <c r="A2151" s="39" t="s">
        <v>2609</v>
      </c>
      <c r="B2151" s="38">
        <v>23.592199999999998</v>
      </c>
    </row>
    <row r="2152" spans="1:2">
      <c r="A2152" s="39" t="s">
        <v>2610</v>
      </c>
      <c r="B2152" s="38">
        <v>17.84</v>
      </c>
    </row>
    <row r="2153" spans="1:2">
      <c r="A2153" s="39" t="s">
        <v>2611</v>
      </c>
      <c r="B2153" s="38">
        <v>14.22</v>
      </c>
    </row>
    <row r="2154" spans="1:2">
      <c r="A2154" s="39" t="s">
        <v>2612</v>
      </c>
      <c r="B2154" s="38">
        <v>27.24</v>
      </c>
    </row>
    <row r="2155" spans="1:2">
      <c r="A2155" s="39" t="s">
        <v>2613</v>
      </c>
      <c r="B2155" s="38">
        <v>100.10980000000001</v>
      </c>
    </row>
    <row r="2156" spans="1:2">
      <c r="A2156" s="39" t="s">
        <v>2614</v>
      </c>
      <c r="B2156" s="38">
        <v>1655.8003000000001</v>
      </c>
    </row>
    <row r="2157" spans="1:2">
      <c r="A2157" s="39" t="s">
        <v>2615</v>
      </c>
      <c r="B2157" s="38">
        <v>1002.9285</v>
      </c>
    </row>
    <row r="2158" spans="1:2">
      <c r="A2158" s="39" t="s">
        <v>2616</v>
      </c>
      <c r="B2158" s="38">
        <v>1002.9285</v>
      </c>
    </row>
    <row r="2159" spans="1:2">
      <c r="A2159" s="39" t="s">
        <v>2617</v>
      </c>
      <c r="B2159" s="38">
        <v>1000.6489</v>
      </c>
    </row>
    <row r="2160" spans="1:2">
      <c r="A2160" s="39" t="s">
        <v>2618</v>
      </c>
      <c r="B2160" s="38">
        <v>1000.679</v>
      </c>
    </row>
    <row r="2161" spans="1:2">
      <c r="A2161" s="39" t="s">
        <v>2619</v>
      </c>
      <c r="B2161" s="38">
        <v>1474.0547999999999</v>
      </c>
    </row>
    <row r="2162" spans="1:2">
      <c r="A2162" s="39" t="s">
        <v>2620</v>
      </c>
      <c r="B2162" s="38">
        <v>1606.0902000000001</v>
      </c>
    </row>
    <row r="2163" spans="1:2">
      <c r="A2163" s="39" t="s">
        <v>2621</v>
      </c>
      <c r="B2163" s="38">
        <v>1129.3496</v>
      </c>
    </row>
    <row r="2164" spans="1:2">
      <c r="A2164" s="39" t="s">
        <v>2622</v>
      </c>
      <c r="B2164" s="38">
        <v>1003.0031246</v>
      </c>
    </row>
    <row r="2165" spans="1:2">
      <c r="A2165" s="39" t="s">
        <v>2623</v>
      </c>
      <c r="B2165" s="38">
        <v>1057.0518999999999</v>
      </c>
    </row>
    <row r="2166" spans="1:2">
      <c r="A2166" s="39" t="s">
        <v>2624</v>
      </c>
      <c r="B2166" s="38">
        <v>1329.7826</v>
      </c>
    </row>
    <row r="2167" spans="1:2">
      <c r="A2167" s="39" t="s">
        <v>2625</v>
      </c>
      <c r="B2167" s="38">
        <v>124.1315</v>
      </c>
    </row>
    <row r="2168" spans="1:2">
      <c r="A2168" s="39" t="s">
        <v>2626</v>
      </c>
      <c r="B2168" s="38">
        <v>126.9127</v>
      </c>
    </row>
    <row r="2169" spans="1:2">
      <c r="A2169" s="39" t="s">
        <v>2627</v>
      </c>
      <c r="B2169" s="38">
        <v>127.9761</v>
      </c>
    </row>
    <row r="2170" spans="1:2">
      <c r="A2170" s="39" t="s">
        <v>2628</v>
      </c>
      <c r="B2170" s="38">
        <v>1000.29</v>
      </c>
    </row>
    <row r="2171" spans="1:2">
      <c r="A2171" s="39" t="s">
        <v>2629</v>
      </c>
      <c r="B2171" s="38">
        <v>9.2149999999999999</v>
      </c>
    </row>
    <row r="2172" spans="1:2">
      <c r="A2172" s="39" t="s">
        <v>2630</v>
      </c>
      <c r="B2172" s="38">
        <v>9.2169000000000008</v>
      </c>
    </row>
    <row r="2173" spans="1:2">
      <c r="A2173" s="39" t="s">
        <v>2631</v>
      </c>
      <c r="B2173" s="38">
        <v>10.0022</v>
      </c>
    </row>
    <row r="2174" spans="1:2">
      <c r="A2174" s="39" t="s">
        <v>2632</v>
      </c>
      <c r="B2174" s="38">
        <v>17.105</v>
      </c>
    </row>
    <row r="2175" spans="1:2">
      <c r="A2175" s="39" t="s">
        <v>2633</v>
      </c>
      <c r="B2175" s="38">
        <v>21.866599999999998</v>
      </c>
    </row>
    <row r="2176" spans="1:2">
      <c r="A2176" s="39" t="s">
        <v>2634</v>
      </c>
      <c r="B2176" s="38">
        <v>9.5450999999999997</v>
      </c>
    </row>
    <row r="2177" spans="1:2">
      <c r="A2177" s="39" t="s">
        <v>2635</v>
      </c>
      <c r="B2177" s="38">
        <v>9.5450999999999997</v>
      </c>
    </row>
    <row r="2178" spans="1:2">
      <c r="A2178" s="39" t="s">
        <v>2636</v>
      </c>
      <c r="B2178" s="38">
        <v>11.0685</v>
      </c>
    </row>
    <row r="2179" spans="1:2">
      <c r="A2179" s="39" t="s">
        <v>2637</v>
      </c>
      <c r="B2179" s="38">
        <v>12.170400000000001</v>
      </c>
    </row>
    <row r="2180" spans="1:2">
      <c r="A2180" s="39" t="s">
        <v>2638</v>
      </c>
      <c r="B2180" s="38">
        <v>15.0312</v>
      </c>
    </row>
    <row r="2181" spans="1:2">
      <c r="A2181" s="39" t="s">
        <v>2639</v>
      </c>
      <c r="B2181" s="38">
        <v>12.294</v>
      </c>
    </row>
    <row r="2182" spans="1:2">
      <c r="A2182" s="39" t="s">
        <v>2640</v>
      </c>
      <c r="B2182" s="38">
        <v>11.984</v>
      </c>
    </row>
    <row r="2183" spans="1:2">
      <c r="A2183" s="39" t="s">
        <v>2641</v>
      </c>
      <c r="B2183" s="38">
        <v>16.524999999999999</v>
      </c>
    </row>
    <row r="2184" spans="1:2">
      <c r="A2184" s="39" t="s">
        <v>2642</v>
      </c>
      <c r="B2184" s="38">
        <v>9.0526999999999997</v>
      </c>
    </row>
    <row r="2185" spans="1:2">
      <c r="A2185" s="39" t="s">
        <v>2643</v>
      </c>
      <c r="B2185" s="38">
        <v>9.0630000000000006</v>
      </c>
    </row>
    <row r="2186" spans="1:2">
      <c r="A2186" s="39" t="s">
        <v>2644</v>
      </c>
      <c r="B2186" s="38">
        <v>10.1435</v>
      </c>
    </row>
    <row r="2187" spans="1:2">
      <c r="A2187" s="39" t="s">
        <v>2645</v>
      </c>
      <c r="B2187" s="38">
        <v>9.5230999999999995</v>
      </c>
    </row>
    <row r="2188" spans="1:2">
      <c r="A2188" s="39" t="s">
        <v>2646</v>
      </c>
      <c r="B2188" s="38">
        <v>2720.2512999999999</v>
      </c>
    </row>
    <row r="2189" spans="1:2">
      <c r="A2189" s="39" t="s">
        <v>2647</v>
      </c>
      <c r="B2189" s="38">
        <v>26.097899999999999</v>
      </c>
    </row>
    <row r="2190" spans="1:2">
      <c r="A2190" s="39" t="s">
        <v>2648</v>
      </c>
      <c r="B2190" s="38">
        <v>27.1464</v>
      </c>
    </row>
    <row r="2191" spans="1:2">
      <c r="A2191" s="39" t="s">
        <v>2649</v>
      </c>
      <c r="B2191" s="38">
        <v>18.456</v>
      </c>
    </row>
    <row r="2192" spans="1:2">
      <c r="A2192" s="39" t="s">
        <v>2650</v>
      </c>
      <c r="B2192" s="38">
        <v>1619.6987999999999</v>
      </c>
    </row>
    <row r="2193" spans="1:2">
      <c r="A2193" s="39" t="s">
        <v>2651</v>
      </c>
      <c r="B2193" s="38">
        <v>1001.1451</v>
      </c>
    </row>
    <row r="2194" spans="1:2">
      <c r="A2194" s="39" t="s">
        <v>2652</v>
      </c>
      <c r="B2194" s="38">
        <v>1001.7923</v>
      </c>
    </row>
    <row r="2195" spans="1:2">
      <c r="A2195" s="39" t="s">
        <v>2653</v>
      </c>
      <c r="B2195" s="38">
        <v>1002.8584</v>
      </c>
    </row>
    <row r="2196" spans="1:2">
      <c r="A2196" s="39" t="s">
        <v>2654</v>
      </c>
      <c r="B2196" s="38">
        <v>1002.1345</v>
      </c>
    </row>
    <row r="2197" spans="1:2">
      <c r="A2197" s="39" t="s">
        <v>2655</v>
      </c>
      <c r="B2197" s="38">
        <v>12.779500000000001</v>
      </c>
    </row>
    <row r="2198" spans="1:2">
      <c r="A2198" s="39" t="s">
        <v>2656</v>
      </c>
      <c r="B2198" s="38">
        <v>22.39</v>
      </c>
    </row>
    <row r="2199" spans="1:2">
      <c r="A2199" s="39" t="s">
        <v>2657</v>
      </c>
      <c r="B2199" s="38">
        <v>15.17</v>
      </c>
    </row>
    <row r="2200" spans="1:2">
      <c r="A2200" s="39" t="s">
        <v>2658</v>
      </c>
      <c r="B2200" s="38">
        <v>8.8114000000000008</v>
      </c>
    </row>
    <row r="2201" spans="1:2">
      <c r="A2201" s="39" t="s">
        <v>2659</v>
      </c>
      <c r="B2201" s="38">
        <v>8.8112999999999992</v>
      </c>
    </row>
    <row r="2202" spans="1:2">
      <c r="A2202" s="39" t="s">
        <v>2660</v>
      </c>
      <c r="B2202" s="38">
        <v>1204.5124000000001</v>
      </c>
    </row>
    <row r="2203" spans="1:2">
      <c r="A2203" s="39" t="s">
        <v>2661</v>
      </c>
      <c r="B2203" s="38">
        <v>1538.0843</v>
      </c>
    </row>
    <row r="2204" spans="1:2">
      <c r="A2204" s="39" t="s">
        <v>2662</v>
      </c>
      <c r="B2204" s="38">
        <v>17.320599999999999</v>
      </c>
    </row>
    <row r="2205" spans="1:2">
      <c r="A2205" s="39" t="s">
        <v>2663</v>
      </c>
      <c r="B2205" s="38">
        <v>11.324</v>
      </c>
    </row>
    <row r="2206" spans="1:2">
      <c r="A2206" s="39" t="s">
        <v>2664</v>
      </c>
      <c r="B2206" s="38">
        <v>10.567</v>
      </c>
    </row>
    <row r="2207" spans="1:2">
      <c r="A2207" s="39" t="s">
        <v>2665</v>
      </c>
      <c r="B2207" s="38">
        <v>16.1158</v>
      </c>
    </row>
    <row r="2208" spans="1:2">
      <c r="A2208" s="39" t="s">
        <v>2666</v>
      </c>
      <c r="B2208" s="38">
        <v>10.9353</v>
      </c>
    </row>
    <row r="2209" spans="1:2">
      <c r="A2209" s="39" t="s">
        <v>2667</v>
      </c>
      <c r="B2209" s="38">
        <v>10.8962</v>
      </c>
    </row>
    <row r="2210" spans="1:2">
      <c r="A2210" s="39" t="s">
        <v>2668</v>
      </c>
      <c r="B2210" s="38">
        <v>16.1158</v>
      </c>
    </row>
    <row r="2211" spans="1:2">
      <c r="A2211" s="39" t="s">
        <v>2669</v>
      </c>
      <c r="B2211" s="38">
        <v>10.7212</v>
      </c>
    </row>
    <row r="2212" spans="1:2">
      <c r="A2212" s="39" t="s">
        <v>2670</v>
      </c>
      <c r="B2212" s="38">
        <v>1620.3152</v>
      </c>
    </row>
    <row r="2213" spans="1:2">
      <c r="A2213" s="39" t="s">
        <v>2671</v>
      </c>
      <c r="B2213" s="38">
        <v>1002.75</v>
      </c>
    </row>
    <row r="2214" spans="1:2">
      <c r="A2214" s="39" t="s">
        <v>2672</v>
      </c>
      <c r="B2214" s="38">
        <v>1004.603</v>
      </c>
    </row>
    <row r="2215" spans="1:2">
      <c r="A2215" s="39" t="s">
        <v>2673</v>
      </c>
      <c r="B2215" s="38">
        <v>1004.4277</v>
      </c>
    </row>
    <row r="2216" spans="1:2">
      <c r="A2216" s="39" t="s">
        <v>2674</v>
      </c>
      <c r="B2216" s="38">
        <v>10.3332</v>
      </c>
    </row>
    <row r="2217" spans="1:2">
      <c r="A2217" s="39" t="s">
        <v>2675</v>
      </c>
      <c r="B2217" s="38">
        <v>15.232799999999999</v>
      </c>
    </row>
    <row r="2218" spans="1:2">
      <c r="A2218" s="39" t="s">
        <v>2676</v>
      </c>
      <c r="B2218" s="38">
        <v>11.9373</v>
      </c>
    </row>
    <row r="2219" spans="1:2">
      <c r="A2219" s="39" t="s">
        <v>2677</v>
      </c>
      <c r="B2219" s="38">
        <v>1078.0166999999999</v>
      </c>
    </row>
    <row r="2220" spans="1:2">
      <c r="A2220" s="39" t="s">
        <v>2678</v>
      </c>
      <c r="B2220" s="38">
        <v>1138.0875000000001</v>
      </c>
    </row>
    <row r="2221" spans="1:2">
      <c r="A2221" s="39" t="s">
        <v>2679</v>
      </c>
      <c r="B2221" s="38">
        <v>1644.9899</v>
      </c>
    </row>
    <row r="2222" spans="1:2">
      <c r="A2222" s="39" t="s">
        <v>2680</v>
      </c>
      <c r="B2222" s="38">
        <v>1002</v>
      </c>
    </row>
    <row r="2223" spans="1:2">
      <c r="A2223" s="39" t="s">
        <v>2681</v>
      </c>
      <c r="B2223" s="38">
        <v>1003.3596</v>
      </c>
    </row>
    <row r="2224" spans="1:2">
      <c r="A2224" s="39" t="s">
        <v>2682</v>
      </c>
      <c r="B2224" s="38">
        <v>19.04</v>
      </c>
    </row>
    <row r="2225" spans="1:2">
      <c r="A2225" s="39" t="s">
        <v>2683</v>
      </c>
      <c r="B2225" s="38">
        <v>14.61</v>
      </c>
    </row>
    <row r="2226" spans="1:2">
      <c r="A2226" s="39" t="s">
        <v>2684</v>
      </c>
      <c r="B2226" s="38">
        <v>15.050800000000001</v>
      </c>
    </row>
    <row r="2227" spans="1:2">
      <c r="A2227" s="39" t="s">
        <v>2685</v>
      </c>
      <c r="B2227" s="38">
        <v>11.310700000000001</v>
      </c>
    </row>
    <row r="2228" spans="1:2">
      <c r="A2228" s="39" t="s">
        <v>2686</v>
      </c>
      <c r="B2228" s="38">
        <v>10.594900000000001</v>
      </c>
    </row>
    <row r="2229" spans="1:2">
      <c r="A2229" s="39" t="s">
        <v>2687</v>
      </c>
      <c r="B2229" s="38">
        <v>14.464399999999999</v>
      </c>
    </row>
    <row r="2230" spans="1:2">
      <c r="A2230" s="39" t="s">
        <v>2688</v>
      </c>
      <c r="B2230" s="38">
        <v>1003.521</v>
      </c>
    </row>
    <row r="2231" spans="1:2">
      <c r="A2231" s="39" t="s">
        <v>2689</v>
      </c>
      <c r="B2231" s="38">
        <v>22.838799999999999</v>
      </c>
    </row>
    <row r="2232" spans="1:2">
      <c r="A2232" s="39" t="s">
        <v>2690</v>
      </c>
      <c r="B2232" s="38">
        <v>22.838799999999999</v>
      </c>
    </row>
    <row r="2233" spans="1:2">
      <c r="A2233" s="39" t="s">
        <v>2691</v>
      </c>
      <c r="B2233" s="38">
        <v>1902.4124999999999</v>
      </c>
    </row>
    <row r="2234" spans="1:2">
      <c r="A2234" s="39" t="s">
        <v>2692</v>
      </c>
      <c r="B2234" s="38">
        <v>12.791600000000001</v>
      </c>
    </row>
    <row r="2235" spans="1:2">
      <c r="A2235" s="39" t="s">
        <v>2693</v>
      </c>
      <c r="B2235" s="38">
        <v>9.1990999999999996</v>
      </c>
    </row>
    <row r="2236" spans="1:2">
      <c r="A2236" s="39" t="s">
        <v>2694</v>
      </c>
      <c r="B2236" s="38">
        <v>9.2003000000000004</v>
      </c>
    </row>
    <row r="2237" spans="1:2">
      <c r="A2237" s="39" t="s">
        <v>2695</v>
      </c>
      <c r="B2237" s="38">
        <v>0</v>
      </c>
    </row>
    <row r="2238" spans="1:2">
      <c r="A2238" s="39" t="s">
        <v>2696</v>
      </c>
      <c r="B2238" s="38">
        <v>10.5153</v>
      </c>
    </row>
    <row r="2239" spans="1:2">
      <c r="A2239" s="39" t="s">
        <v>2697</v>
      </c>
      <c r="B2239" s="38">
        <v>14.889900000000001</v>
      </c>
    </row>
    <row r="2240" spans="1:2">
      <c r="A2240" s="39" t="s">
        <v>2698</v>
      </c>
      <c r="B2240" s="38">
        <v>16.337399999999999</v>
      </c>
    </row>
    <row r="2241" spans="1:2">
      <c r="A2241" s="39" t="s">
        <v>2699</v>
      </c>
      <c r="B2241" s="38">
        <v>10.664300000000001</v>
      </c>
    </row>
    <row r="2242" spans="1:2">
      <c r="A2242" s="39" t="s">
        <v>2700</v>
      </c>
      <c r="B2242" s="38">
        <v>11.302</v>
      </c>
    </row>
    <row r="2243" spans="1:2">
      <c r="A2243" s="39" t="s">
        <v>2701</v>
      </c>
      <c r="B2243" s="38">
        <v>10.5373</v>
      </c>
    </row>
    <row r="2244" spans="1:2">
      <c r="A2244" s="39" t="s">
        <v>2702</v>
      </c>
      <c r="B2244" s="38">
        <v>10.641500000000001</v>
      </c>
    </row>
    <row r="2245" spans="1:2">
      <c r="A2245" s="39" t="s">
        <v>2703</v>
      </c>
      <c r="B2245" s="38">
        <v>1041.1867999999999</v>
      </c>
    </row>
    <row r="2246" spans="1:2">
      <c r="A2246" s="39" t="s">
        <v>2704</v>
      </c>
      <c r="B2246" s="38">
        <v>2674.9603999999999</v>
      </c>
    </row>
    <row r="2247" spans="1:2">
      <c r="A2247" s="39" t="s">
        <v>2705</v>
      </c>
      <c r="B2247" s="38">
        <v>1004.9931</v>
      </c>
    </row>
    <row r="2248" spans="1:2">
      <c r="A2248" s="39" t="s">
        <v>2706</v>
      </c>
      <c r="B2248" s="38">
        <v>1523.0809999999999</v>
      </c>
    </row>
    <row r="2249" spans="1:2">
      <c r="A2249" s="39" t="s">
        <v>2707</v>
      </c>
      <c r="B2249" s="38">
        <v>1001.7531</v>
      </c>
    </row>
    <row r="2250" spans="1:2">
      <c r="A2250" s="39" t="s">
        <v>2708</v>
      </c>
      <c r="B2250" s="38">
        <v>1005.4878</v>
      </c>
    </row>
    <row r="2251" spans="1:2">
      <c r="A2251" s="39" t="s">
        <v>2709</v>
      </c>
      <c r="B2251" s="38">
        <v>1004.3553000000001</v>
      </c>
    </row>
    <row r="2252" spans="1:2">
      <c r="A2252" s="39" t="s">
        <v>2710</v>
      </c>
      <c r="B2252" s="38">
        <v>18.670000000000002</v>
      </c>
    </row>
    <row r="2253" spans="1:2">
      <c r="A2253" s="39" t="s">
        <v>2711</v>
      </c>
      <c r="B2253" s="38">
        <v>23.78</v>
      </c>
    </row>
    <row r="2254" spans="1:2">
      <c r="A2254" s="39" t="s">
        <v>2712</v>
      </c>
      <c r="B2254" s="38">
        <v>21.78</v>
      </c>
    </row>
    <row r="2255" spans="1:2">
      <c r="A2255" s="39" t="s">
        <v>2713</v>
      </c>
      <c r="B2255" s="38">
        <v>19.489999999999998</v>
      </c>
    </row>
    <row r="2256" spans="1:2">
      <c r="A2256" s="39" t="s">
        <v>2714</v>
      </c>
      <c r="B2256" s="38">
        <v>10.9764</v>
      </c>
    </row>
    <row r="2257" spans="1:2">
      <c r="A2257" s="39" t="s">
        <v>2715</v>
      </c>
      <c r="B2257" s="38">
        <v>10.224</v>
      </c>
    </row>
    <row r="2258" spans="1:2">
      <c r="A2258" s="39" t="s">
        <v>2716</v>
      </c>
      <c r="B2258" s="38">
        <v>14.491300000000001</v>
      </c>
    </row>
    <row r="2259" spans="1:2">
      <c r="A2259" s="39" t="s">
        <v>2717</v>
      </c>
      <c r="B2259" s="38">
        <v>12.4603</v>
      </c>
    </row>
    <row r="2260" spans="1:2">
      <c r="A2260" s="39" t="s">
        <v>2718</v>
      </c>
      <c r="B2260" s="38">
        <v>1539.7501</v>
      </c>
    </row>
    <row r="2261" spans="1:2">
      <c r="A2261" s="39" t="s">
        <v>2719</v>
      </c>
      <c r="B2261" s="38">
        <v>1008.0388</v>
      </c>
    </row>
    <row r="2262" spans="1:2">
      <c r="A2262" s="39" t="s">
        <v>2720</v>
      </c>
      <c r="B2262" s="38">
        <v>1007.5054</v>
      </c>
    </row>
    <row r="2263" spans="1:2">
      <c r="A2263" s="39" t="s">
        <v>2721</v>
      </c>
      <c r="B2263" s="38">
        <v>1010.4485</v>
      </c>
    </row>
    <row r="2264" spans="1:2">
      <c r="A2264" s="39" t="s">
        <v>2722</v>
      </c>
      <c r="B2264" s="38">
        <v>8.6597000000000008</v>
      </c>
    </row>
    <row r="2265" spans="1:2">
      <c r="A2265" s="39" t="s">
        <v>2723</v>
      </c>
      <c r="B2265" s="38">
        <v>8.6542999999999992</v>
      </c>
    </row>
    <row r="2266" spans="1:2">
      <c r="A2266" s="39" t="s">
        <v>2724</v>
      </c>
      <c r="B2266" s="38">
        <v>17.489999999999998</v>
      </c>
    </row>
    <row r="2267" spans="1:2">
      <c r="A2267" s="39" t="s">
        <v>2725</v>
      </c>
      <c r="B2267" s="38">
        <v>20.57</v>
      </c>
    </row>
    <row r="2268" spans="1:2">
      <c r="A2268" s="39" t="s">
        <v>2726</v>
      </c>
      <c r="B2268" s="38">
        <v>18.73</v>
      </c>
    </row>
    <row r="2269" spans="1:2">
      <c r="A2269" s="39" t="s">
        <v>2727</v>
      </c>
      <c r="B2269" s="38">
        <v>24.12</v>
      </c>
    </row>
    <row r="2270" spans="1:2">
      <c r="A2270" s="39" t="s">
        <v>2728</v>
      </c>
      <c r="B2270" s="38">
        <v>16.616900000000001</v>
      </c>
    </row>
    <row r="2271" spans="1:2">
      <c r="A2271" s="39" t="s">
        <v>2729</v>
      </c>
      <c r="B2271" s="38">
        <v>20.75</v>
      </c>
    </row>
    <row r="2272" spans="1:2">
      <c r="A2272" s="39" t="s">
        <v>2730</v>
      </c>
      <c r="B2272" s="38">
        <v>20.75</v>
      </c>
    </row>
    <row r="2273" spans="1:2">
      <c r="A2273" s="39" t="s">
        <v>2731</v>
      </c>
      <c r="B2273" s="38">
        <v>13.2614</v>
      </c>
    </row>
    <row r="2274" spans="1:2">
      <c r="A2274" s="39" t="s">
        <v>2732</v>
      </c>
      <c r="B2274" s="38">
        <v>16.0854</v>
      </c>
    </row>
    <row r="2275" spans="1:2">
      <c r="A2275" s="39" t="s">
        <v>2733</v>
      </c>
      <c r="B2275" s="38">
        <v>20.010300000000001</v>
      </c>
    </row>
    <row r="2276" spans="1:2">
      <c r="A2276" s="39" t="s">
        <v>2734</v>
      </c>
      <c r="B2276" s="38">
        <v>15.944800000000001</v>
      </c>
    </row>
    <row r="2277" spans="1:2">
      <c r="A2277" s="39" t="s">
        <v>2735</v>
      </c>
      <c r="B2277" s="38">
        <v>10.9071</v>
      </c>
    </row>
    <row r="2278" spans="1:2">
      <c r="A2278" s="39" t="s">
        <v>2736</v>
      </c>
      <c r="B2278" s="38">
        <v>8.4558999999999997</v>
      </c>
    </row>
    <row r="2279" spans="1:2">
      <c r="A2279" s="39" t="s">
        <v>2737</v>
      </c>
      <c r="B2279" s="38">
        <v>10.569100000000001</v>
      </c>
    </row>
    <row r="2280" spans="1:2">
      <c r="A2280" s="39" t="s">
        <v>2738</v>
      </c>
      <c r="B2280" s="38">
        <v>18.473500000000001</v>
      </c>
    </row>
    <row r="2281" spans="1:2">
      <c r="A2281" s="39" t="s">
        <v>2739</v>
      </c>
      <c r="B2281" s="38">
        <v>10.388299999999999</v>
      </c>
    </row>
    <row r="2282" spans="1:2">
      <c r="A2282" s="39" t="s">
        <v>2740</v>
      </c>
      <c r="B2282" s="38">
        <v>10.7896</v>
      </c>
    </row>
    <row r="2283" spans="1:2">
      <c r="A2283" s="39" t="s">
        <v>2741</v>
      </c>
      <c r="B2283" s="38">
        <v>10.008699999999999</v>
      </c>
    </row>
    <row r="2284" spans="1:2">
      <c r="A2284" s="39" t="s">
        <v>2742</v>
      </c>
      <c r="B2284" s="38">
        <v>14.107799999999999</v>
      </c>
    </row>
    <row r="2285" spans="1:2">
      <c r="A2285" s="39" t="s">
        <v>2743</v>
      </c>
      <c r="B2285" s="38">
        <v>13.9412</v>
      </c>
    </row>
    <row r="2286" spans="1:2">
      <c r="A2286" s="39" t="s">
        <v>2744</v>
      </c>
      <c r="B2286" s="38">
        <v>12.9313</v>
      </c>
    </row>
    <row r="2287" spans="1:2">
      <c r="A2287" s="39" t="s">
        <v>2745</v>
      </c>
      <c r="B2287" s="38">
        <v>11.001899999999999</v>
      </c>
    </row>
    <row r="2288" spans="1:2">
      <c r="A2288" s="39" t="s">
        <v>2746</v>
      </c>
      <c r="B2288" s="38">
        <v>11.0212</v>
      </c>
    </row>
    <row r="2289" spans="1:2">
      <c r="A2289" s="39" t="s">
        <v>2747</v>
      </c>
      <c r="B2289" s="38">
        <v>10.0604</v>
      </c>
    </row>
    <row r="2290" spans="1:2">
      <c r="A2290" s="39" t="s">
        <v>2748</v>
      </c>
      <c r="B2290" s="38">
        <v>25.109400000000001</v>
      </c>
    </row>
    <row r="2291" spans="1:2">
      <c r="A2291" s="39" t="s">
        <v>2749</v>
      </c>
      <c r="B2291" s="38">
        <v>10.0242</v>
      </c>
    </row>
    <row r="2292" spans="1:2">
      <c r="A2292" s="39" t="s">
        <v>2750</v>
      </c>
      <c r="B2292" s="38">
        <v>10.0382</v>
      </c>
    </row>
    <row r="2293" spans="1:2">
      <c r="A2293" s="39" t="s">
        <v>2751</v>
      </c>
      <c r="B2293" s="38">
        <v>10.1838</v>
      </c>
    </row>
    <row r="2294" spans="1:2">
      <c r="A2294" s="39" t="s">
        <v>2752</v>
      </c>
      <c r="B2294" s="38">
        <v>10.432499999999999</v>
      </c>
    </row>
    <row r="2295" spans="1:2">
      <c r="A2295" s="39" t="s">
        <v>2753</v>
      </c>
      <c r="B2295" s="38">
        <v>10.0991</v>
      </c>
    </row>
    <row r="2296" spans="1:2">
      <c r="A2296" s="39" t="s">
        <v>2754</v>
      </c>
      <c r="B2296" s="38">
        <v>18.344799999999999</v>
      </c>
    </row>
    <row r="2297" spans="1:2">
      <c r="A2297" s="39" t="s">
        <v>2755</v>
      </c>
      <c r="B2297" s="38">
        <v>10.1511</v>
      </c>
    </row>
    <row r="2298" spans="1:2">
      <c r="A2298" s="39" t="s">
        <v>2756</v>
      </c>
      <c r="B2298" s="38">
        <v>19.227599999999999</v>
      </c>
    </row>
    <row r="2299" spans="1:2">
      <c r="A2299" s="39" t="s">
        <v>2757</v>
      </c>
      <c r="B2299" s="38">
        <v>10.0518</v>
      </c>
    </row>
    <row r="2300" spans="1:2">
      <c r="A2300" s="39" t="s">
        <v>2758</v>
      </c>
      <c r="B2300" s="38">
        <v>10.057</v>
      </c>
    </row>
    <row r="2301" spans="1:2">
      <c r="A2301" s="39" t="s">
        <v>2759</v>
      </c>
      <c r="B2301" s="38">
        <v>10.032999999999999</v>
      </c>
    </row>
    <row r="2302" spans="1:2">
      <c r="A2302" s="39" t="s">
        <v>2760</v>
      </c>
      <c r="B2302" s="38">
        <v>29.610099999999999</v>
      </c>
    </row>
    <row r="2303" spans="1:2">
      <c r="A2303" s="39" t="s">
        <v>2761</v>
      </c>
      <c r="B2303" s="38">
        <v>10.1097</v>
      </c>
    </row>
    <row r="2304" spans="1:2">
      <c r="A2304" s="39" t="s">
        <v>2762</v>
      </c>
      <c r="B2304" s="38">
        <v>10.0983</v>
      </c>
    </row>
    <row r="2305" spans="1:2">
      <c r="A2305" s="39" t="s">
        <v>2763</v>
      </c>
      <c r="B2305" s="38">
        <v>10.112500000000001</v>
      </c>
    </row>
    <row r="2306" spans="1:2">
      <c r="A2306" s="39" t="s">
        <v>2764</v>
      </c>
      <c r="B2306" s="38">
        <v>10.2887</v>
      </c>
    </row>
    <row r="2307" spans="1:2">
      <c r="A2307" s="39" t="s">
        <v>2765</v>
      </c>
      <c r="B2307" s="38">
        <v>10.5542</v>
      </c>
    </row>
    <row r="2308" spans="1:2">
      <c r="A2308" s="39" t="s">
        <v>2766</v>
      </c>
      <c r="B2308" s="38">
        <v>1033.3172999999999</v>
      </c>
    </row>
    <row r="2309" spans="1:2">
      <c r="A2309" s="39" t="s">
        <v>2767</v>
      </c>
      <c r="B2309" s="38">
        <v>10.553900000000001</v>
      </c>
    </row>
    <row r="2310" spans="1:2">
      <c r="A2310" s="39" t="s">
        <v>2768</v>
      </c>
      <c r="B2310" s="38">
        <v>15.3073</v>
      </c>
    </row>
    <row r="2311" spans="1:2">
      <c r="A2311" s="39" t="s">
        <v>2769</v>
      </c>
      <c r="B2311" s="38">
        <v>11.6861</v>
      </c>
    </row>
    <row r="2312" spans="1:2">
      <c r="A2312" s="39" t="s">
        <v>2770</v>
      </c>
      <c r="B2312" s="38">
        <v>1064.7273</v>
      </c>
    </row>
    <row r="2313" spans="1:2">
      <c r="A2313" s="39" t="s">
        <v>2771</v>
      </c>
      <c r="B2313" s="38">
        <v>10.966900000000001</v>
      </c>
    </row>
    <row r="2314" spans="1:2">
      <c r="A2314" s="39" t="s">
        <v>2772</v>
      </c>
      <c r="B2314" s="38">
        <v>12.0578</v>
      </c>
    </row>
    <row r="2315" spans="1:2">
      <c r="A2315" s="39" t="s">
        <v>2773</v>
      </c>
      <c r="B2315" s="38">
        <v>13.003399999999999</v>
      </c>
    </row>
    <row r="2316" spans="1:2">
      <c r="A2316" s="39" t="s">
        <v>2774</v>
      </c>
      <c r="B2316" s="38">
        <v>10.9549</v>
      </c>
    </row>
    <row r="2317" spans="1:2">
      <c r="A2317" s="39" t="s">
        <v>2775</v>
      </c>
      <c r="B2317" s="38">
        <v>14.5283</v>
      </c>
    </row>
    <row r="2318" spans="1:2">
      <c r="A2318" s="39" t="s">
        <v>2776</v>
      </c>
      <c r="B2318" s="38">
        <v>10.3192</v>
      </c>
    </row>
    <row r="2319" spans="1:2">
      <c r="A2319" s="39" t="s">
        <v>2777</v>
      </c>
      <c r="B2319" s="38">
        <v>10.7593</v>
      </c>
    </row>
    <row r="2320" spans="1:2">
      <c r="A2320" s="39" t="s">
        <v>2778</v>
      </c>
      <c r="B2320" s="38">
        <v>10.088900000000001</v>
      </c>
    </row>
    <row r="2321" spans="1:2">
      <c r="A2321" s="39" t="s">
        <v>2779</v>
      </c>
      <c r="B2321" s="38">
        <v>76.396000000000001</v>
      </c>
    </row>
    <row r="2322" spans="1:2">
      <c r="A2322" s="39" t="s">
        <v>2780</v>
      </c>
      <c r="B2322" s="38">
        <v>32.673000000000002</v>
      </c>
    </row>
    <row r="2323" spans="1:2">
      <c r="A2323" s="39" t="s">
        <v>2781</v>
      </c>
      <c r="B2323" s="38">
        <v>51.993000000000002</v>
      </c>
    </row>
    <row r="2324" spans="1:2">
      <c r="A2324" s="39" t="s">
        <v>2782</v>
      </c>
      <c r="B2324" s="38">
        <v>24.792000000000002</v>
      </c>
    </row>
    <row r="2325" spans="1:2">
      <c r="A2325" s="39" t="s">
        <v>2783</v>
      </c>
      <c r="B2325" s="38">
        <v>46.256999999999998</v>
      </c>
    </row>
    <row r="2326" spans="1:2">
      <c r="A2326" s="39" t="s">
        <v>2784</v>
      </c>
      <c r="B2326" s="38">
        <v>29.818999999999999</v>
      </c>
    </row>
    <row r="2327" spans="1:2">
      <c r="A2327" s="39" t="s">
        <v>2785</v>
      </c>
      <c r="B2327" s="38">
        <v>18.3188</v>
      </c>
    </row>
    <row r="2328" spans="1:2">
      <c r="A2328" s="39" t="s">
        <v>2786</v>
      </c>
      <c r="B2328" s="38">
        <v>11.205399999999999</v>
      </c>
    </row>
    <row r="2329" spans="1:2">
      <c r="A2329" s="39" t="s">
        <v>2787</v>
      </c>
      <c r="B2329" s="38">
        <v>1023.3</v>
      </c>
    </row>
    <row r="2330" spans="1:2">
      <c r="A2330" s="39" t="s">
        <v>2788</v>
      </c>
      <c r="B2330" s="38">
        <v>1301.9629</v>
      </c>
    </row>
    <row r="2331" spans="1:2">
      <c r="A2331" s="39" t="s">
        <v>2789</v>
      </c>
      <c r="B2331" s="38">
        <v>1927.0967000000001</v>
      </c>
    </row>
    <row r="2332" spans="1:2">
      <c r="A2332" s="39" t="s">
        <v>2790</v>
      </c>
      <c r="B2332" s="38">
        <v>1000.1726</v>
      </c>
    </row>
    <row r="2333" spans="1:2">
      <c r="A2333" s="39" t="s">
        <v>2791</v>
      </c>
      <c r="B2333" s="38">
        <v>1028.4891</v>
      </c>
    </row>
    <row r="2334" spans="1:2">
      <c r="A2334" s="39" t="s">
        <v>2792</v>
      </c>
      <c r="B2334" s="38">
        <v>24.943999999999999</v>
      </c>
    </row>
    <row r="2335" spans="1:2">
      <c r="A2335" s="39" t="s">
        <v>2793</v>
      </c>
      <c r="B2335" s="38">
        <v>18.167000000000002</v>
      </c>
    </row>
    <row r="2336" spans="1:2">
      <c r="A2336" s="39" t="s">
        <v>2794</v>
      </c>
      <c r="B2336" s="38">
        <v>10.497299999999999</v>
      </c>
    </row>
    <row r="2337" spans="1:2">
      <c r="A2337" s="39" t="s">
        <v>2795</v>
      </c>
      <c r="B2337" s="38">
        <v>10.4656</v>
      </c>
    </row>
    <row r="2338" spans="1:2">
      <c r="A2338" s="39" t="s">
        <v>2796</v>
      </c>
      <c r="B2338" s="38">
        <v>14.9315</v>
      </c>
    </row>
    <row r="2339" spans="1:2">
      <c r="A2339" s="39" t="s">
        <v>2797</v>
      </c>
      <c r="B2339" s="38">
        <v>10.642099999999999</v>
      </c>
    </row>
    <row r="2340" spans="1:2">
      <c r="A2340" s="39" t="s">
        <v>2798</v>
      </c>
      <c r="B2340" s="38">
        <v>35.545000000000002</v>
      </c>
    </row>
    <row r="2341" spans="1:2">
      <c r="A2341" s="39" t="s">
        <v>2799</v>
      </c>
      <c r="B2341" s="38">
        <v>26.715</v>
      </c>
    </row>
    <row r="2342" spans="1:2">
      <c r="A2342" s="39" t="s">
        <v>2800</v>
      </c>
      <c r="B2342" s="38">
        <v>17.9941</v>
      </c>
    </row>
    <row r="2343" spans="1:2">
      <c r="A2343" s="39" t="s">
        <v>2801</v>
      </c>
      <c r="B2343" s="38">
        <v>10.8955</v>
      </c>
    </row>
    <row r="2344" spans="1:2">
      <c r="A2344" s="39" t="s">
        <v>2802</v>
      </c>
      <c r="B2344" s="38">
        <v>25.17</v>
      </c>
    </row>
    <row r="2345" spans="1:2">
      <c r="A2345" s="39" t="s">
        <v>2803</v>
      </c>
      <c r="B2345" s="38">
        <v>20.285</v>
      </c>
    </row>
    <row r="2346" spans="1:2">
      <c r="A2346" s="39" t="s">
        <v>2804</v>
      </c>
      <c r="B2346" s="38">
        <v>18.09</v>
      </c>
    </row>
    <row r="2347" spans="1:2">
      <c r="A2347" s="39" t="s">
        <v>2805</v>
      </c>
      <c r="B2347" s="38">
        <v>21.904</v>
      </c>
    </row>
    <row r="2348" spans="1:2">
      <c r="A2348" s="39" t="s">
        <v>2806</v>
      </c>
      <c r="B2348" s="38">
        <v>10.5054</v>
      </c>
    </row>
    <row r="2349" spans="1:2">
      <c r="A2349" s="39" t="s">
        <v>2807</v>
      </c>
      <c r="B2349" s="38">
        <v>1387.9280000000001</v>
      </c>
    </row>
    <row r="2350" spans="1:2">
      <c r="A2350" s="39" t="s">
        <v>2808</v>
      </c>
      <c r="B2350" s="38">
        <v>1012.0905</v>
      </c>
    </row>
    <row r="2351" spans="1:2">
      <c r="A2351" s="39" t="s">
        <v>2809</v>
      </c>
      <c r="B2351" s="38">
        <v>1003.72</v>
      </c>
    </row>
    <row r="2352" spans="1:2">
      <c r="A2352" s="39" t="s">
        <v>2810</v>
      </c>
      <c r="B2352" s="38">
        <v>10.206099999999999</v>
      </c>
    </row>
    <row r="2353" spans="1:2">
      <c r="A2353" s="39" t="s">
        <v>2811</v>
      </c>
      <c r="B2353" s="38">
        <v>48.76</v>
      </c>
    </row>
    <row r="2354" spans="1:2">
      <c r="A2354" s="39" t="s">
        <v>2812</v>
      </c>
      <c r="B2354" s="38">
        <v>35.07</v>
      </c>
    </row>
    <row r="2355" spans="1:2">
      <c r="A2355" s="39" t="s">
        <v>2813</v>
      </c>
      <c r="B2355" s="38">
        <v>22.42</v>
      </c>
    </row>
    <row r="2356" spans="1:2">
      <c r="A2356" s="39" t="s">
        <v>2814</v>
      </c>
      <c r="B2356" s="38">
        <v>22.27</v>
      </c>
    </row>
    <row r="2357" spans="1:2">
      <c r="A2357" s="39" t="s">
        <v>2815</v>
      </c>
      <c r="B2357" s="38">
        <v>85.34</v>
      </c>
    </row>
    <row r="2358" spans="1:2">
      <c r="A2358" s="39" t="s">
        <v>2816</v>
      </c>
      <c r="B2358" s="38">
        <v>144.55000000000001</v>
      </c>
    </row>
    <row r="2359" spans="1:2">
      <c r="A2359" s="39" t="s">
        <v>2817</v>
      </c>
      <c r="B2359" s="38">
        <v>35.71</v>
      </c>
    </row>
    <row r="2360" spans="1:2">
      <c r="A2360" s="39" t="s">
        <v>2818</v>
      </c>
      <c r="B2360" s="38">
        <v>33.17</v>
      </c>
    </row>
    <row r="2361" spans="1:2">
      <c r="A2361" s="39" t="s">
        <v>2819</v>
      </c>
      <c r="B2361" s="38">
        <v>118.01</v>
      </c>
    </row>
    <row r="2362" spans="1:2">
      <c r="A2362" s="39" t="s">
        <v>2820</v>
      </c>
      <c r="B2362" s="38">
        <v>50.15</v>
      </c>
    </row>
    <row r="2363" spans="1:2">
      <c r="A2363" s="39" t="s">
        <v>2821</v>
      </c>
      <c r="B2363" s="38">
        <v>60.47</v>
      </c>
    </row>
    <row r="2364" spans="1:2">
      <c r="A2364" s="39" t="s">
        <v>2822</v>
      </c>
      <c r="B2364" s="38">
        <v>89.74</v>
      </c>
    </row>
    <row r="2365" spans="1:2">
      <c r="A2365" s="39" t="s">
        <v>2823</v>
      </c>
      <c r="B2365" s="38">
        <v>15.4907</v>
      </c>
    </row>
    <row r="2366" spans="1:2">
      <c r="A2366" s="39" t="s">
        <v>2824</v>
      </c>
      <c r="B2366" s="38">
        <v>37.042200000000001</v>
      </c>
    </row>
    <row r="2367" spans="1:2">
      <c r="A2367" s="39" t="s">
        <v>2825</v>
      </c>
      <c r="B2367" s="38">
        <v>14.5708</v>
      </c>
    </row>
    <row r="2368" spans="1:2">
      <c r="A2368" s="39" t="s">
        <v>2826</v>
      </c>
      <c r="B2368" s="38">
        <v>20.0792</v>
      </c>
    </row>
    <row r="2369" spans="1:2">
      <c r="A2369" s="39" t="s">
        <v>2827</v>
      </c>
      <c r="B2369" s="38">
        <v>56.65</v>
      </c>
    </row>
    <row r="2370" spans="1:2">
      <c r="A2370" s="39" t="s">
        <v>2828</v>
      </c>
      <c r="B2370" s="38">
        <v>37.82</v>
      </c>
    </row>
    <row r="2371" spans="1:2">
      <c r="A2371" s="39" t="s">
        <v>2829</v>
      </c>
      <c r="B2371" s="38">
        <v>26.384699999999999</v>
      </c>
    </row>
    <row r="2372" spans="1:2">
      <c r="A2372" s="39" t="s">
        <v>2830</v>
      </c>
      <c r="B2372" s="38">
        <v>23.6462</v>
      </c>
    </row>
    <row r="2373" spans="1:2">
      <c r="A2373" s="39" t="s">
        <v>2831</v>
      </c>
      <c r="B2373" s="38">
        <v>10.26</v>
      </c>
    </row>
    <row r="2374" spans="1:2">
      <c r="A2374" s="39" t="s">
        <v>2832</v>
      </c>
      <c r="B2374" s="38">
        <v>10.26</v>
      </c>
    </row>
    <row r="2375" spans="1:2">
      <c r="A2375" s="39" t="s">
        <v>2833</v>
      </c>
      <c r="B2375" s="38">
        <v>10.2928</v>
      </c>
    </row>
    <row r="2376" spans="1:2">
      <c r="A2376" s="39" t="s">
        <v>2834</v>
      </c>
      <c r="B2376" s="38">
        <v>13.5611</v>
      </c>
    </row>
    <row r="2377" spans="1:2">
      <c r="A2377" s="39" t="s">
        <v>2835</v>
      </c>
      <c r="B2377" s="38">
        <v>14.403700000000001</v>
      </c>
    </row>
    <row r="2378" spans="1:2">
      <c r="A2378" s="39" t="s">
        <v>2836</v>
      </c>
      <c r="B2378" s="38">
        <v>15.435600000000001</v>
      </c>
    </row>
    <row r="2379" spans="1:2">
      <c r="A2379" s="39" t="s">
        <v>2837</v>
      </c>
      <c r="B2379" s="38">
        <v>49.434600000000003</v>
      </c>
    </row>
    <row r="2380" spans="1:2">
      <c r="A2380" s="39" t="s">
        <v>2838</v>
      </c>
      <c r="B2380" s="38">
        <v>8.6859999999999999</v>
      </c>
    </row>
    <row r="2381" spans="1:2">
      <c r="A2381" s="39" t="s">
        <v>2839</v>
      </c>
      <c r="B2381" s="38">
        <v>8.7233999999999998</v>
      </c>
    </row>
    <row r="2382" spans="1:2">
      <c r="A2382" s="39" t="s">
        <v>2840</v>
      </c>
      <c r="B2382" s="38">
        <v>15.234999999999999</v>
      </c>
    </row>
    <row r="2383" spans="1:2">
      <c r="A2383" s="39" t="s">
        <v>2841</v>
      </c>
      <c r="B2383" s="38">
        <v>11.158200000000001</v>
      </c>
    </row>
    <row r="2384" spans="1:2">
      <c r="A2384" s="39" t="s">
        <v>2842</v>
      </c>
      <c r="B2384" s="38">
        <v>1442.9712</v>
      </c>
    </row>
    <row r="2385" spans="1:2">
      <c r="A2385" s="39" t="s">
        <v>2843</v>
      </c>
      <c r="B2385" s="38">
        <v>2015.5009</v>
      </c>
    </row>
    <row r="2386" spans="1:2">
      <c r="A2386" s="39" t="s">
        <v>2844</v>
      </c>
      <c r="B2386" s="38">
        <v>1002.4729</v>
      </c>
    </row>
    <row r="2387" spans="1:2">
      <c r="A2387" s="39" t="s">
        <v>2845</v>
      </c>
      <c r="B2387" s="38">
        <v>1005.5</v>
      </c>
    </row>
    <row r="2388" spans="1:2">
      <c r="A2388" s="39" t="s">
        <v>2846</v>
      </c>
      <c r="B2388" s="38">
        <v>1000.0401000000001</v>
      </c>
    </row>
    <row r="2389" spans="1:2">
      <c r="A2389" s="39" t="s">
        <v>2847</v>
      </c>
      <c r="B2389" s="38">
        <v>54.9041</v>
      </c>
    </row>
    <row r="2390" spans="1:2">
      <c r="A2390" s="39" t="s">
        <v>2848</v>
      </c>
      <c r="B2390" s="38">
        <v>15.8443</v>
      </c>
    </row>
    <row r="2391" spans="1:2">
      <c r="A2391" s="39" t="s">
        <v>2849</v>
      </c>
      <c r="B2391" s="38">
        <v>15.4352</v>
      </c>
    </row>
    <row r="2392" spans="1:2">
      <c r="A2392" s="39" t="s">
        <v>2850</v>
      </c>
      <c r="B2392" s="38">
        <v>19.2211</v>
      </c>
    </row>
    <row r="2393" spans="1:2">
      <c r="A2393" s="39" t="s">
        <v>2851</v>
      </c>
      <c r="B2393" s="38">
        <v>10.148999999999999</v>
      </c>
    </row>
    <row r="2394" spans="1:2">
      <c r="A2394" s="39" t="s">
        <v>2852</v>
      </c>
      <c r="B2394" s="38">
        <v>10.119999999999999</v>
      </c>
    </row>
    <row r="2395" spans="1:2">
      <c r="A2395" s="39" t="s">
        <v>2853</v>
      </c>
      <c r="B2395" s="38">
        <v>1240.71</v>
      </c>
    </row>
    <row r="2396" spans="1:2">
      <c r="A2396" s="39" t="s">
        <v>2854</v>
      </c>
      <c r="B2396" s="38">
        <v>1240.71</v>
      </c>
    </row>
    <row r="2397" spans="1:2">
      <c r="A2397" s="39" t="s">
        <v>2855</v>
      </c>
      <c r="B2397" s="38">
        <v>2552.4537999999998</v>
      </c>
    </row>
    <row r="2398" spans="1:2">
      <c r="A2398" s="39" t="s">
        <v>2856</v>
      </c>
      <c r="B2398" s="38">
        <v>1003.1098</v>
      </c>
    </row>
    <row r="2399" spans="1:2">
      <c r="A2399" s="39" t="s">
        <v>2857</v>
      </c>
      <c r="B2399" s="38">
        <v>1461.7961</v>
      </c>
    </row>
    <row r="2400" spans="1:2">
      <c r="A2400" s="39" t="s">
        <v>2858</v>
      </c>
      <c r="B2400" s="38">
        <v>16.6066</v>
      </c>
    </row>
    <row r="2401" spans="1:2">
      <c r="A2401" s="39" t="s">
        <v>2859</v>
      </c>
      <c r="B2401" s="38">
        <v>15.433299999999999</v>
      </c>
    </row>
    <row r="2402" spans="1:2">
      <c r="A2402" s="39" t="s">
        <v>2860</v>
      </c>
      <c r="B2402" s="38">
        <v>15.4384</v>
      </c>
    </row>
    <row r="2403" spans="1:2">
      <c r="A2403" s="39" t="s">
        <v>2861</v>
      </c>
      <c r="B2403" s="38">
        <v>0</v>
      </c>
    </row>
    <row r="2404" spans="1:2">
      <c r="A2404" s="39" t="s">
        <v>2862</v>
      </c>
      <c r="B2404" s="38">
        <v>13.389900000000001</v>
      </c>
    </row>
    <row r="2405" spans="1:2">
      <c r="A2405" s="39" t="s">
        <v>2863</v>
      </c>
      <c r="B2405" s="38">
        <v>12.506600000000001</v>
      </c>
    </row>
    <row r="2406" spans="1:2">
      <c r="A2406" s="39" t="s">
        <v>2864</v>
      </c>
      <c r="B2406" s="38">
        <v>13.058299999999999</v>
      </c>
    </row>
    <row r="2407" spans="1:2">
      <c r="A2407" s="39" t="s">
        <v>2865</v>
      </c>
      <c r="B2407" s="38">
        <v>0</v>
      </c>
    </row>
    <row r="2408" spans="1:2">
      <c r="A2408" s="39" t="s">
        <v>2866</v>
      </c>
      <c r="B2408" s="38">
        <v>14.0449</v>
      </c>
    </row>
    <row r="2409" spans="1:2">
      <c r="A2409" s="39" t="s">
        <v>2867</v>
      </c>
      <c r="B2409" s="38">
        <v>14.4247</v>
      </c>
    </row>
    <row r="2410" spans="1:2">
      <c r="A2410" s="39" t="s">
        <v>2868</v>
      </c>
      <c r="B2410" s="38">
        <v>14.888199999999999</v>
      </c>
    </row>
    <row r="2411" spans="1:2">
      <c r="A2411" s="39" t="s">
        <v>2869</v>
      </c>
      <c r="B2411" s="38">
        <v>8.6050000000000004</v>
      </c>
    </row>
    <row r="2412" spans="1:2">
      <c r="A2412" s="39" t="s">
        <v>2870</v>
      </c>
      <c r="B2412" s="38">
        <v>24.67</v>
      </c>
    </row>
    <row r="2413" spans="1:2">
      <c r="A2413" s="39" t="s">
        <v>2871</v>
      </c>
      <c r="B2413" s="38">
        <v>1782.5359000000001</v>
      </c>
    </row>
    <row r="2414" spans="1:2">
      <c r="A2414" s="39" t="s">
        <v>2872</v>
      </c>
      <c r="B2414" s="38">
        <v>19.060500000000001</v>
      </c>
    </row>
    <row r="2415" spans="1:2">
      <c r="A2415" s="39" t="s">
        <v>2873</v>
      </c>
      <c r="B2415" s="38">
        <v>21.950299999999999</v>
      </c>
    </row>
    <row r="2416" spans="1:2">
      <c r="A2416" s="39" t="s">
        <v>2874</v>
      </c>
      <c r="B2416" s="38">
        <v>17.375900000000001</v>
      </c>
    </row>
    <row r="2417" spans="1:2">
      <c r="A2417" s="39" t="s">
        <v>2875</v>
      </c>
      <c r="B2417" s="38">
        <v>1798.3141000000001</v>
      </c>
    </row>
    <row r="2418" spans="1:2">
      <c r="A2418" s="39" t="s">
        <v>2876</v>
      </c>
      <c r="B2418" s="38">
        <v>1249.713</v>
      </c>
    </row>
    <row r="2419" spans="1:2">
      <c r="A2419" s="39" t="s">
        <v>2877</v>
      </c>
      <c r="B2419" s="38">
        <v>2022.0273999999999</v>
      </c>
    </row>
    <row r="2420" spans="1:2">
      <c r="A2420" s="39" t="s">
        <v>2878</v>
      </c>
      <c r="B2420" s="38">
        <v>1009.0046</v>
      </c>
    </row>
    <row r="2421" spans="1:2">
      <c r="A2421" s="39" t="s">
        <v>2879</v>
      </c>
      <c r="B2421" s="38">
        <v>1001.6663</v>
      </c>
    </row>
    <row r="2422" spans="1:2">
      <c r="A2422" s="39" t="s">
        <v>2880</v>
      </c>
      <c r="B2422" s="38">
        <v>1007.6673</v>
      </c>
    </row>
    <row r="2423" spans="1:2">
      <c r="A2423" s="39" t="s">
        <v>2881</v>
      </c>
      <c r="B2423" s="38">
        <v>10.1111</v>
      </c>
    </row>
    <row r="2424" spans="1:2">
      <c r="A2424" s="39" t="s">
        <v>2882</v>
      </c>
      <c r="B2424" s="38">
        <v>10.636900000000001</v>
      </c>
    </row>
    <row r="2425" spans="1:2">
      <c r="A2425" s="39" t="s">
        <v>2883</v>
      </c>
      <c r="B2425" s="38">
        <v>12.8208</v>
      </c>
    </row>
    <row r="2426" spans="1:2">
      <c r="A2426" s="39" t="s">
        <v>2884</v>
      </c>
      <c r="B2426" s="38">
        <v>23.807700000000001</v>
      </c>
    </row>
    <row r="2427" spans="1:2">
      <c r="A2427" s="39" t="s">
        <v>2885</v>
      </c>
      <c r="B2427" s="38">
        <v>10.142200000000001</v>
      </c>
    </row>
    <row r="2428" spans="1:2">
      <c r="A2428" s="39" t="s">
        <v>2886</v>
      </c>
      <c r="B2428" s="38">
        <v>10.079000000000001</v>
      </c>
    </row>
    <row r="2429" spans="1:2">
      <c r="A2429" s="39" t="s">
        <v>2887</v>
      </c>
      <c r="B2429" s="38">
        <v>10.193099999999999</v>
      </c>
    </row>
    <row r="2430" spans="1:2">
      <c r="A2430" s="39" t="s">
        <v>2888</v>
      </c>
      <c r="B2430" s="38">
        <v>10.298400000000001</v>
      </c>
    </row>
    <row r="2431" spans="1:2">
      <c r="A2431" s="39" t="s">
        <v>2889</v>
      </c>
      <c r="B2431" s="38">
        <v>26.516300000000001</v>
      </c>
    </row>
    <row r="2432" spans="1:2">
      <c r="A2432" s="39" t="s">
        <v>2890</v>
      </c>
      <c r="B2432" s="38">
        <v>11.394399999999999</v>
      </c>
    </row>
    <row r="2433" spans="1:2">
      <c r="A2433" s="39" t="s">
        <v>2891</v>
      </c>
      <c r="B2433" s="38">
        <v>10.1431</v>
      </c>
    </row>
    <row r="2434" spans="1:2">
      <c r="A2434" s="39" t="s">
        <v>2892</v>
      </c>
      <c r="B2434" s="38">
        <v>10.808199999999999</v>
      </c>
    </row>
    <row r="2435" spans="1:2">
      <c r="A2435" s="39" t="s">
        <v>2893</v>
      </c>
      <c r="B2435" s="38">
        <v>10.099399999999999</v>
      </c>
    </row>
    <row r="2436" spans="1:2">
      <c r="A2436" s="39" t="s">
        <v>2894</v>
      </c>
      <c r="B2436" s="38">
        <v>26.907599999999999</v>
      </c>
    </row>
    <row r="2437" spans="1:2">
      <c r="A2437" s="39" t="s">
        <v>2895</v>
      </c>
      <c r="B2437" s="38">
        <v>10.212899999999999</v>
      </c>
    </row>
    <row r="2438" spans="1:2">
      <c r="A2438" s="39" t="s">
        <v>2896</v>
      </c>
      <c r="B2438" s="38">
        <v>10.104100000000001</v>
      </c>
    </row>
    <row r="2439" spans="1:2">
      <c r="A2439" s="39" t="s">
        <v>2897</v>
      </c>
      <c r="B2439" s="38">
        <v>24.861699999999999</v>
      </c>
    </row>
    <row r="2440" spans="1:2">
      <c r="A2440" s="39" t="s">
        <v>2898</v>
      </c>
      <c r="B2440" s="38">
        <v>11.092499999999999</v>
      </c>
    </row>
    <row r="2441" spans="1:2">
      <c r="A2441" s="39" t="s">
        <v>2899</v>
      </c>
      <c r="B2441" s="38">
        <v>15.5473</v>
      </c>
    </row>
    <row r="2442" spans="1:2">
      <c r="A2442" s="39" t="s">
        <v>2900</v>
      </c>
      <c r="B2442" s="38">
        <v>10.4444</v>
      </c>
    </row>
    <row r="2443" spans="1:2">
      <c r="A2443" s="39" t="s">
        <v>2901</v>
      </c>
      <c r="B2443" s="38">
        <v>15.896100000000001</v>
      </c>
    </row>
    <row r="2444" spans="1:2">
      <c r="A2444" s="39" t="s">
        <v>2902</v>
      </c>
      <c r="B2444" s="38">
        <v>43.4375</v>
      </c>
    </row>
    <row r="2445" spans="1:2">
      <c r="A2445" s="39" t="s">
        <v>2903</v>
      </c>
      <c r="B2445" s="38">
        <v>11.944599999999999</v>
      </c>
    </row>
    <row r="2446" spans="1:2">
      <c r="A2446" s="39" t="s">
        <v>2904</v>
      </c>
      <c r="B2446" s="38">
        <v>12.108499999999999</v>
      </c>
    </row>
    <row r="2447" spans="1:2">
      <c r="A2447" s="39" t="s">
        <v>2905</v>
      </c>
      <c r="B2447" s="38">
        <v>11.914099999999999</v>
      </c>
    </row>
    <row r="2448" spans="1:2">
      <c r="A2448" s="39" t="s">
        <v>2906</v>
      </c>
      <c r="B2448" s="38">
        <v>10.4238</v>
      </c>
    </row>
    <row r="2449" spans="1:2">
      <c r="A2449" s="39" t="s">
        <v>2907</v>
      </c>
      <c r="B2449" s="38">
        <v>29.478100000000001</v>
      </c>
    </row>
    <row r="2450" spans="1:2">
      <c r="A2450" s="39" t="s">
        <v>2908</v>
      </c>
      <c r="B2450" s="38">
        <v>10.4655</v>
      </c>
    </row>
    <row r="2451" spans="1:2">
      <c r="A2451" s="39" t="s">
        <v>2909</v>
      </c>
      <c r="B2451" s="38">
        <v>10.956899999999999</v>
      </c>
    </row>
    <row r="2452" spans="1:2">
      <c r="A2452" s="39" t="s">
        <v>2910</v>
      </c>
      <c r="B2452" s="38">
        <v>10.1762</v>
      </c>
    </row>
    <row r="2453" spans="1:2">
      <c r="A2453" s="39" t="s">
        <v>2911</v>
      </c>
      <c r="B2453" s="38">
        <v>10.2889</v>
      </c>
    </row>
    <row r="2454" spans="1:2">
      <c r="A2454" s="39" t="s">
        <v>2912</v>
      </c>
      <c r="B2454" s="38">
        <v>10.398099999999999</v>
      </c>
    </row>
    <row r="2455" spans="1:2">
      <c r="A2455" s="39" t="s">
        <v>2913</v>
      </c>
      <c r="B2455" s="38">
        <v>35.389499999999998</v>
      </c>
    </row>
    <row r="2456" spans="1:2">
      <c r="A2456" s="39" t="s">
        <v>2914</v>
      </c>
      <c r="B2456" s="38">
        <v>11.0212</v>
      </c>
    </row>
    <row r="2457" spans="1:2">
      <c r="A2457" s="39" t="s">
        <v>2915</v>
      </c>
      <c r="B2457" s="38">
        <v>26.743400000000001</v>
      </c>
    </row>
    <row r="2458" spans="1:2">
      <c r="A2458" s="39" t="s">
        <v>2916</v>
      </c>
      <c r="B2458" s="38">
        <v>11.0319</v>
      </c>
    </row>
    <row r="2459" spans="1:2">
      <c r="A2459" s="39" t="s">
        <v>2917</v>
      </c>
      <c r="B2459" s="38">
        <v>12.6411</v>
      </c>
    </row>
    <row r="2460" spans="1:2">
      <c r="A2460" s="39" t="s">
        <v>2918</v>
      </c>
      <c r="B2460" s="38">
        <v>11.070600000000001</v>
      </c>
    </row>
    <row r="2461" spans="1:2">
      <c r="A2461" s="39" t="s">
        <v>2919</v>
      </c>
      <c r="B2461" s="38">
        <v>11.548400000000001</v>
      </c>
    </row>
    <row r="2462" spans="1:2">
      <c r="A2462" s="39" t="s">
        <v>2920</v>
      </c>
      <c r="B2462" s="38">
        <v>21.732900000000001</v>
      </c>
    </row>
    <row r="2463" spans="1:2">
      <c r="A2463" s="39" t="s">
        <v>2921</v>
      </c>
      <c r="B2463" s="38">
        <v>12.8996</v>
      </c>
    </row>
    <row r="2464" spans="1:2">
      <c r="A2464" s="39" t="s">
        <v>2922</v>
      </c>
      <c r="B2464" s="38">
        <v>12.7178</v>
      </c>
    </row>
    <row r="2465" spans="1:2">
      <c r="A2465" s="39" t="s">
        <v>2923</v>
      </c>
      <c r="B2465" s="38">
        <v>45.152700000000003</v>
      </c>
    </row>
    <row r="2466" spans="1:2">
      <c r="A2466" s="39" t="s">
        <v>2924</v>
      </c>
      <c r="B2466" s="38">
        <v>17.534400000000002</v>
      </c>
    </row>
    <row r="2467" spans="1:2">
      <c r="A2467" s="39" t="s">
        <v>2925</v>
      </c>
      <c r="B2467" s="38">
        <v>38.268799999999999</v>
      </c>
    </row>
    <row r="2468" spans="1:2">
      <c r="A2468" s="39" t="s">
        <v>2926</v>
      </c>
      <c r="B2468" s="38">
        <v>17.979500000000002</v>
      </c>
    </row>
    <row r="2469" spans="1:2">
      <c r="A2469" s="39" t="s">
        <v>2927</v>
      </c>
      <c r="B2469" s="38">
        <v>35.699100000000001</v>
      </c>
    </row>
    <row r="2470" spans="1:2">
      <c r="A2470" s="39" t="s">
        <v>2928</v>
      </c>
      <c r="B2470" s="38">
        <v>91.070999999999998</v>
      </c>
    </row>
    <row r="2471" spans="1:2">
      <c r="A2471" s="39" t="s">
        <v>2929</v>
      </c>
      <c r="B2471" s="38">
        <v>1599.3696</v>
      </c>
    </row>
    <row r="2472" spans="1:2">
      <c r="A2472" s="39" t="s">
        <v>2930</v>
      </c>
      <c r="B2472" s="38">
        <v>12.129</v>
      </c>
    </row>
    <row r="2473" spans="1:2">
      <c r="A2473" s="39" t="s">
        <v>2931</v>
      </c>
      <c r="B2473" s="38">
        <v>13.043900000000001</v>
      </c>
    </row>
    <row r="2474" spans="1:2">
      <c r="A2474" s="39" t="s">
        <v>2932</v>
      </c>
      <c r="B2474" s="38">
        <v>11.2919</v>
      </c>
    </row>
    <row r="2475" spans="1:2">
      <c r="A2475" s="39" t="s">
        <v>2933</v>
      </c>
      <c r="B2475" s="38">
        <v>11.169700000000001</v>
      </c>
    </row>
    <row r="2476" spans="1:2">
      <c r="A2476" s="39" t="s">
        <v>2934</v>
      </c>
      <c r="B2476" s="38">
        <v>19.46</v>
      </c>
    </row>
    <row r="2477" spans="1:2">
      <c r="A2477" s="39" t="s">
        <v>2935</v>
      </c>
      <c r="B2477" s="38">
        <v>1004.8301</v>
      </c>
    </row>
    <row r="2478" spans="1:2">
      <c r="A2478" s="39" t="s">
        <v>2936</v>
      </c>
      <c r="B2478" s="38">
        <v>1002.3548</v>
      </c>
    </row>
    <row r="2479" spans="1:2">
      <c r="A2479" s="39" t="s">
        <v>2937</v>
      </c>
      <c r="B2479" s="38">
        <v>1003.3386</v>
      </c>
    </row>
    <row r="2480" spans="1:2">
      <c r="A2480" s="39" t="s">
        <v>2938</v>
      </c>
      <c r="B2480" s="38">
        <v>16.390699999999999</v>
      </c>
    </row>
    <row r="2481" spans="1:2">
      <c r="A2481" s="39" t="s">
        <v>2939</v>
      </c>
      <c r="B2481" s="38">
        <v>12.1143</v>
      </c>
    </row>
    <row r="2482" spans="1:2">
      <c r="A2482" s="39" t="s">
        <v>2940</v>
      </c>
      <c r="B2482" s="38">
        <v>11.077</v>
      </c>
    </row>
    <row r="2483" spans="1:2">
      <c r="A2483" s="39" t="s">
        <v>2941</v>
      </c>
      <c r="B2483" s="38">
        <v>18.178000000000001</v>
      </c>
    </row>
    <row r="2484" spans="1:2">
      <c r="A2484" s="39" t="s">
        <v>2942</v>
      </c>
      <c r="B2484" s="38">
        <v>21.950299999999999</v>
      </c>
    </row>
    <row r="2485" spans="1:2">
      <c r="A2485" s="39" t="s">
        <v>2943</v>
      </c>
      <c r="B2485" s="38">
        <v>14.200699999999999</v>
      </c>
    </row>
    <row r="2486" spans="1:2">
      <c r="A2486" s="39" t="s">
        <v>2944</v>
      </c>
      <c r="B2486" s="38">
        <v>11.9155</v>
      </c>
    </row>
    <row r="2487" spans="1:2">
      <c r="A2487" s="39" t="s">
        <v>2945</v>
      </c>
      <c r="B2487" s="38">
        <v>1031.1904999999999</v>
      </c>
    </row>
    <row r="2488" spans="1:2">
      <c r="A2488" s="39" t="s">
        <v>2946</v>
      </c>
      <c r="B2488" s="38">
        <v>1351.6402</v>
      </c>
    </row>
    <row r="2489" spans="1:2">
      <c r="A2489" s="39" t="s">
        <v>2947</v>
      </c>
      <c r="B2489" s="38">
        <v>1052.3901000000001</v>
      </c>
    </row>
    <row r="2490" spans="1:2">
      <c r="A2490" s="39" t="s">
        <v>2948</v>
      </c>
      <c r="B2490" s="38">
        <v>44.600900000000003</v>
      </c>
    </row>
    <row r="2491" spans="1:2">
      <c r="A2491" s="39" t="s">
        <v>2949</v>
      </c>
      <c r="B2491" s="38">
        <v>11.6396</v>
      </c>
    </row>
    <row r="2492" spans="1:2">
      <c r="A2492" s="39" t="s">
        <v>2950</v>
      </c>
      <c r="B2492" s="38">
        <v>21.308499999999999</v>
      </c>
    </row>
    <row r="2493" spans="1:2">
      <c r="A2493" s="39" t="s">
        <v>2951</v>
      </c>
      <c r="B2493" s="38">
        <v>10.368600000000001</v>
      </c>
    </row>
    <row r="2494" spans="1:2">
      <c r="A2494" s="39" t="s">
        <v>2952</v>
      </c>
      <c r="B2494" s="38">
        <v>10.807399999999999</v>
      </c>
    </row>
    <row r="2495" spans="1:2">
      <c r="A2495" s="39" t="s">
        <v>2953</v>
      </c>
      <c r="B2495" s="38">
        <v>12.0252</v>
      </c>
    </row>
    <row r="2496" spans="1:2">
      <c r="A2496" s="39" t="s">
        <v>2954</v>
      </c>
      <c r="B2496" s="38">
        <v>17.761700000000001</v>
      </c>
    </row>
    <row r="2497" spans="1:2">
      <c r="A2497" s="39" t="s">
        <v>2955</v>
      </c>
      <c r="B2497" s="38">
        <v>17.773599999999998</v>
      </c>
    </row>
    <row r="2498" spans="1:2">
      <c r="A2498" s="39" t="s">
        <v>2956</v>
      </c>
      <c r="B2498" s="38">
        <v>20.738600000000002</v>
      </c>
    </row>
    <row r="2499" spans="1:2">
      <c r="A2499" s="39" t="s">
        <v>2957</v>
      </c>
      <c r="B2499" s="38">
        <v>54.47</v>
      </c>
    </row>
    <row r="2500" spans="1:2">
      <c r="A2500" s="39" t="s">
        <v>2958</v>
      </c>
      <c r="B2500" s="38">
        <v>21.634</v>
      </c>
    </row>
    <row r="2501" spans="1:2">
      <c r="A2501" s="39" t="s">
        <v>2959</v>
      </c>
      <c r="B2501" s="38">
        <v>13.026999999999999</v>
      </c>
    </row>
    <row r="2502" spans="1:2">
      <c r="A2502" s="39" t="s">
        <v>2960</v>
      </c>
      <c r="B2502" s="38">
        <v>12.3401</v>
      </c>
    </row>
    <row r="2503" spans="1:2">
      <c r="A2503" s="39" t="s">
        <v>2961</v>
      </c>
      <c r="B2503" s="38">
        <v>19.0746</v>
      </c>
    </row>
    <row r="2504" spans="1:2">
      <c r="A2504" s="39" t="s">
        <v>2962</v>
      </c>
      <c r="B2504" s="38">
        <v>17.981000000000002</v>
      </c>
    </row>
    <row r="2505" spans="1:2">
      <c r="A2505" s="39" t="s">
        <v>2963</v>
      </c>
      <c r="B2505" s="38">
        <v>31.478899999999999</v>
      </c>
    </row>
    <row r="2506" spans="1:2">
      <c r="A2506" s="39" t="s">
        <v>2964</v>
      </c>
      <c r="B2506" s="38">
        <v>22.090499999999999</v>
      </c>
    </row>
    <row r="2507" spans="1:2">
      <c r="A2507" s="39" t="s">
        <v>2965</v>
      </c>
      <c r="B2507" s="38">
        <v>52.733499999999999</v>
      </c>
    </row>
    <row r="2508" spans="1:2">
      <c r="A2508" s="39" t="s">
        <v>2966</v>
      </c>
      <c r="B2508" s="38">
        <v>20.355899999999998</v>
      </c>
    </row>
    <row r="2509" spans="1:2">
      <c r="A2509" s="39" t="s">
        <v>2967</v>
      </c>
      <c r="B2509" s="38">
        <v>20.529399999999999</v>
      </c>
    </row>
    <row r="2510" spans="1:2">
      <c r="A2510" s="39" t="s">
        <v>2968</v>
      </c>
      <c r="B2510" s="38">
        <v>18.384599999999999</v>
      </c>
    </row>
    <row r="2511" spans="1:2">
      <c r="A2511" s="39" t="s">
        <v>2969</v>
      </c>
      <c r="B2511" s="38">
        <v>22.314699999999998</v>
      </c>
    </row>
    <row r="2512" spans="1:2">
      <c r="A2512" s="39" t="s">
        <v>2970</v>
      </c>
      <c r="B2512" s="38">
        <v>19.864599999999999</v>
      </c>
    </row>
    <row r="2513" spans="1:2">
      <c r="A2513" s="39" t="s">
        <v>2971</v>
      </c>
      <c r="B2513" s="38">
        <v>14.6477</v>
      </c>
    </row>
    <row r="2514" spans="1:2">
      <c r="A2514" s="39" t="s">
        <v>2972</v>
      </c>
      <c r="B2514" s="38">
        <v>21.3917</v>
      </c>
    </row>
    <row r="2515" spans="1:2">
      <c r="A2515" s="39" t="s">
        <v>2973</v>
      </c>
      <c r="B2515" s="38">
        <v>13.9087</v>
      </c>
    </row>
    <row r="2516" spans="1:2">
      <c r="A2516" s="39" t="s">
        <v>2974</v>
      </c>
      <c r="B2516" s="38">
        <v>21.01</v>
      </c>
    </row>
    <row r="2517" spans="1:2">
      <c r="A2517" s="39" t="s">
        <v>2975</v>
      </c>
      <c r="B2517" s="38">
        <v>14.342499999999999</v>
      </c>
    </row>
    <row r="2518" spans="1:2">
      <c r="A2518" s="39" t="s">
        <v>2976</v>
      </c>
      <c r="B2518" s="38">
        <v>76.139499999999998</v>
      </c>
    </row>
    <row r="2519" spans="1:2">
      <c r="A2519" s="39" t="s">
        <v>2977</v>
      </c>
      <c r="B2519" s="38">
        <v>261.29759999999999</v>
      </c>
    </row>
    <row r="2520" spans="1:2">
      <c r="A2520" s="39" t="s">
        <v>2978</v>
      </c>
      <c r="B2520" s="38">
        <v>61.053699999999999</v>
      </c>
    </row>
    <row r="2521" spans="1:2">
      <c r="A2521" s="39" t="s">
        <v>2979</v>
      </c>
      <c r="B2521" s="38">
        <v>12.5337</v>
      </c>
    </row>
    <row r="2522" spans="1:2">
      <c r="A2522" s="39" t="s">
        <v>2980</v>
      </c>
      <c r="B2522" s="38">
        <v>12.6564</v>
      </c>
    </row>
    <row r="2523" spans="1:2">
      <c r="A2523" s="39" t="s">
        <v>2981</v>
      </c>
      <c r="B2523" s="38">
        <v>42.344299999999997</v>
      </c>
    </row>
    <row r="2524" spans="1:2">
      <c r="A2524" s="39" t="s">
        <v>2982</v>
      </c>
      <c r="B2524" s="38">
        <v>12.4519</v>
      </c>
    </row>
    <row r="2525" spans="1:2">
      <c r="A2525" s="39" t="s">
        <v>2983</v>
      </c>
      <c r="B2525" s="38">
        <v>59.648299999999999</v>
      </c>
    </row>
    <row r="2526" spans="1:2">
      <c r="A2526" s="39" t="s">
        <v>2984</v>
      </c>
      <c r="B2526" s="38">
        <v>25.878599999999999</v>
      </c>
    </row>
    <row r="2527" spans="1:2">
      <c r="A2527" s="39" t="s">
        <v>2985</v>
      </c>
      <c r="B2527" s="38">
        <v>11.3627</v>
      </c>
    </row>
    <row r="2528" spans="1:2">
      <c r="A2528" s="39" t="s">
        <v>2986</v>
      </c>
      <c r="B2528" s="38">
        <v>31.116299999999999</v>
      </c>
    </row>
    <row r="2529" spans="1:2">
      <c r="A2529" s="39" t="s">
        <v>2987</v>
      </c>
      <c r="B2529" s="38">
        <v>10.010199999999999</v>
      </c>
    </row>
    <row r="2530" spans="1:2">
      <c r="A2530" s="39" t="s">
        <v>2988</v>
      </c>
      <c r="B2530" s="38">
        <v>26.020099999999999</v>
      </c>
    </row>
    <row r="2531" spans="1:2">
      <c r="A2531" s="39" t="s">
        <v>2989</v>
      </c>
      <c r="B2531" s="38">
        <v>18.427199999999999</v>
      </c>
    </row>
    <row r="2532" spans="1:2">
      <c r="A2532" s="39" t="s">
        <v>2990</v>
      </c>
      <c r="B2532" s="38">
        <v>77.758499999999998</v>
      </c>
    </row>
    <row r="2533" spans="1:2">
      <c r="A2533" s="39" t="s">
        <v>2991</v>
      </c>
      <c r="B2533" s="38">
        <v>34.145800000000001</v>
      </c>
    </row>
    <row r="2534" spans="1:2">
      <c r="A2534" s="39" t="s">
        <v>2992</v>
      </c>
      <c r="B2534" s="38">
        <v>80.431100000000001</v>
      </c>
    </row>
    <row r="2535" spans="1:2">
      <c r="A2535" s="39" t="s">
        <v>2993</v>
      </c>
      <c r="B2535" s="38">
        <v>26.423999999999999</v>
      </c>
    </row>
    <row r="2536" spans="1:2">
      <c r="A2536" s="39" t="s">
        <v>2994</v>
      </c>
      <c r="B2536" s="38">
        <v>57.433700000000002</v>
      </c>
    </row>
    <row r="2537" spans="1:2">
      <c r="A2537" s="39" t="s">
        <v>2995</v>
      </c>
      <c r="B2537" s="38">
        <v>16.7547</v>
      </c>
    </row>
    <row r="2538" spans="1:2">
      <c r="A2538" s="39" t="s">
        <v>2996</v>
      </c>
      <c r="B2538" s="38">
        <v>45.805399999999999</v>
      </c>
    </row>
    <row r="2539" spans="1:2">
      <c r="A2539" s="39" t="s">
        <v>2997</v>
      </c>
      <c r="B2539" s="38">
        <v>14.557399999999999</v>
      </c>
    </row>
    <row r="2540" spans="1:2">
      <c r="A2540" s="39" t="s">
        <v>2998</v>
      </c>
      <c r="B2540" s="38">
        <v>33.976500000000001</v>
      </c>
    </row>
    <row r="2541" spans="1:2">
      <c r="A2541" s="39" t="s">
        <v>2999</v>
      </c>
      <c r="B2541" s="38">
        <v>34.805500000000002</v>
      </c>
    </row>
    <row r="2542" spans="1:2">
      <c r="A2542" s="39" t="s">
        <v>3000</v>
      </c>
      <c r="B2542" s="38">
        <v>15.0067</v>
      </c>
    </row>
    <row r="2543" spans="1:2">
      <c r="A2543" s="39" t="s">
        <v>3001</v>
      </c>
      <c r="B2543" s="38">
        <v>30.796600000000002</v>
      </c>
    </row>
    <row r="2544" spans="1:2">
      <c r="A2544" s="39" t="s">
        <v>3002</v>
      </c>
      <c r="B2544" s="38">
        <v>56.603400000000001</v>
      </c>
    </row>
    <row r="2545" spans="1:2">
      <c r="A2545" s="39" t="s">
        <v>3003</v>
      </c>
      <c r="B2545" s="38">
        <v>17.355399999999999</v>
      </c>
    </row>
    <row r="2546" spans="1:2">
      <c r="A2546" s="39" t="s">
        <v>3004</v>
      </c>
      <c r="B2546" s="38">
        <v>44.819899999999997</v>
      </c>
    </row>
    <row r="2547" spans="1:2">
      <c r="A2547" s="39" t="s">
        <v>3005</v>
      </c>
      <c r="B2547" s="38">
        <v>10.819800000000001</v>
      </c>
    </row>
    <row r="2548" spans="1:2">
      <c r="A2548" s="39" t="s">
        <v>3006</v>
      </c>
      <c r="B2548" s="38">
        <v>10.678800000000001</v>
      </c>
    </row>
    <row r="2549" spans="1:2">
      <c r="A2549" s="39" t="s">
        <v>3007</v>
      </c>
      <c r="B2549" s="38">
        <v>19.3796</v>
      </c>
    </row>
    <row r="2550" spans="1:2">
      <c r="A2550" s="39" t="s">
        <v>3008</v>
      </c>
      <c r="B2550" s="38">
        <v>453.6859</v>
      </c>
    </row>
    <row r="2551" spans="1:2">
      <c r="A2551" s="39" t="s">
        <v>3009</v>
      </c>
      <c r="B2551" s="38">
        <v>67.1571</v>
      </c>
    </row>
    <row r="2552" spans="1:2">
      <c r="A2552" s="39" t="s">
        <v>3010</v>
      </c>
      <c r="B2552" s="38">
        <v>945.87379999999996</v>
      </c>
    </row>
    <row r="2553" spans="1:2">
      <c r="A2553" s="39" t="s">
        <v>3011</v>
      </c>
      <c r="B2553" s="38">
        <v>41.852699999999999</v>
      </c>
    </row>
    <row r="2554" spans="1:2">
      <c r="A2554" s="39" t="s">
        <v>3012</v>
      </c>
      <c r="B2554" s="38">
        <v>577.95659999999998</v>
      </c>
    </row>
    <row r="2555" spans="1:2">
      <c r="A2555" s="39" t="s">
        <v>3013</v>
      </c>
      <c r="B2555" s="38">
        <v>23.302</v>
      </c>
    </row>
    <row r="2556" spans="1:2">
      <c r="A2556" s="39" t="s">
        <v>3014</v>
      </c>
      <c r="B2556" s="38">
        <v>123.02249999999999</v>
      </c>
    </row>
    <row r="2557" spans="1:2">
      <c r="A2557" s="39" t="s">
        <v>3015</v>
      </c>
      <c r="B2557" s="38">
        <v>21.773700000000002</v>
      </c>
    </row>
    <row r="2558" spans="1:2">
      <c r="A2558" s="39" t="s">
        <v>3016</v>
      </c>
      <c r="B2558" s="38">
        <v>71.590400000000002</v>
      </c>
    </row>
    <row r="2559" spans="1:2">
      <c r="A2559" s="39" t="s">
        <v>3017</v>
      </c>
      <c r="B2559" s="38">
        <v>544.54420000000005</v>
      </c>
    </row>
    <row r="2560" spans="1:2">
      <c r="A2560" s="39" t="s">
        <v>3018</v>
      </c>
      <c r="B2560" s="38">
        <v>47.720799999999997</v>
      </c>
    </row>
    <row r="2561" spans="1:2">
      <c r="A2561" s="39" t="s">
        <v>3019</v>
      </c>
      <c r="B2561" s="38">
        <v>40.755400000000002</v>
      </c>
    </row>
    <row r="2562" spans="1:2">
      <c r="A2562" s="39" t="s">
        <v>3020</v>
      </c>
      <c r="B2562" s="38">
        <v>78.622600000000006</v>
      </c>
    </row>
    <row r="2563" spans="1:2">
      <c r="A2563" s="39" t="s">
        <v>3021</v>
      </c>
      <c r="B2563" s="38">
        <v>116.2711</v>
      </c>
    </row>
    <row r="2564" spans="1:2">
      <c r="A2564" s="39" t="s">
        <v>3022</v>
      </c>
      <c r="B2564" s="38">
        <v>23.855499999999999</v>
      </c>
    </row>
    <row r="2565" spans="1:2">
      <c r="A2565" s="39" t="s">
        <v>3023</v>
      </c>
      <c r="B2565" s="38">
        <v>121.97069999999999</v>
      </c>
    </row>
    <row r="2566" spans="1:2">
      <c r="A2566" s="39" t="s">
        <v>3024</v>
      </c>
      <c r="B2566" s="38">
        <v>19.540400000000002</v>
      </c>
    </row>
    <row r="2567" spans="1:2">
      <c r="A2567" s="39" t="s">
        <v>3025</v>
      </c>
      <c r="B2567" s="38">
        <v>23.9223</v>
      </c>
    </row>
    <row r="2568" spans="1:2">
      <c r="A2568" s="39" t="s">
        <v>3026</v>
      </c>
      <c r="B2568" s="38">
        <v>23.9223</v>
      </c>
    </row>
    <row r="2569" spans="1:2">
      <c r="A2569" s="39" t="s">
        <v>3027</v>
      </c>
      <c r="B2569" s="38">
        <v>11.8805</v>
      </c>
    </row>
    <row r="2570" spans="1:2">
      <c r="A2570" s="39" t="s">
        <v>3028</v>
      </c>
      <c r="B2570" s="38">
        <v>18.003799999999998</v>
      </c>
    </row>
    <row r="2571" spans="1:2">
      <c r="A2571" s="39" t="s">
        <v>3029</v>
      </c>
      <c r="B2571" s="38">
        <v>20.5124</v>
      </c>
    </row>
    <row r="2572" spans="1:2">
      <c r="A2572" s="39" t="s">
        <v>3030</v>
      </c>
      <c r="B2572" s="38">
        <v>11.6403</v>
      </c>
    </row>
    <row r="2573" spans="1:2">
      <c r="A2573" s="39" t="s">
        <v>3031</v>
      </c>
      <c r="B2573" s="38">
        <v>25.391500000000001</v>
      </c>
    </row>
    <row r="2574" spans="1:2">
      <c r="A2574" s="39" t="s">
        <v>3032</v>
      </c>
      <c r="B2574" s="38">
        <v>40.454599999999999</v>
      </c>
    </row>
    <row r="2575" spans="1:2">
      <c r="A2575" s="39" t="s">
        <v>3033</v>
      </c>
      <c r="B2575" s="38">
        <v>14.481299999999999</v>
      </c>
    </row>
    <row r="2576" spans="1:2">
      <c r="A2576" s="39" t="s">
        <v>3034</v>
      </c>
      <c r="B2576" s="38">
        <v>20.875699999999998</v>
      </c>
    </row>
    <row r="2577" spans="1:2">
      <c r="A2577" s="39" t="s">
        <v>3035</v>
      </c>
      <c r="B2577" s="38">
        <v>23.042999999999999</v>
      </c>
    </row>
    <row r="2578" spans="1:2">
      <c r="A2578" s="39" t="s">
        <v>3036</v>
      </c>
      <c r="B2578" s="38">
        <v>10.0723</v>
      </c>
    </row>
    <row r="2579" spans="1:2">
      <c r="A2579" s="39" t="s">
        <v>3037</v>
      </c>
      <c r="B2579" s="38">
        <v>10.097</v>
      </c>
    </row>
    <row r="2580" spans="1:2">
      <c r="A2580" s="39" t="s">
        <v>3038</v>
      </c>
      <c r="B2580" s="38">
        <v>27.179099999999998</v>
      </c>
    </row>
    <row r="2581" spans="1:2">
      <c r="A2581" s="39" t="s">
        <v>3039</v>
      </c>
      <c r="B2581" s="38">
        <v>38.652900000000002</v>
      </c>
    </row>
    <row r="2582" spans="1:2">
      <c r="A2582" s="39" t="s">
        <v>3040</v>
      </c>
      <c r="B2582" s="38">
        <v>3649.837</v>
      </c>
    </row>
    <row r="2583" spans="1:2">
      <c r="A2583" s="39" t="s">
        <v>3041</v>
      </c>
      <c r="B2583" s="38">
        <v>1326.36</v>
      </c>
    </row>
    <row r="2584" spans="1:2">
      <c r="A2584" s="39" t="s">
        <v>3042</v>
      </c>
      <c r="B2584" s="38">
        <v>1278.8925999999999</v>
      </c>
    </row>
    <row r="2585" spans="1:2">
      <c r="A2585" s="39" t="s">
        <v>3043</v>
      </c>
      <c r="B2585" s="38">
        <v>1098.7430999999999</v>
      </c>
    </row>
    <row r="2586" spans="1:2">
      <c r="A2586" s="39" t="s">
        <v>3044</v>
      </c>
      <c r="B2586" s="38">
        <v>61.1599</v>
      </c>
    </row>
    <row r="2587" spans="1:2">
      <c r="A2587" s="39" t="s">
        <v>3045</v>
      </c>
      <c r="B2587" s="38">
        <v>18.7088</v>
      </c>
    </row>
    <row r="2588" spans="1:2">
      <c r="A2588" s="39" t="s">
        <v>3046</v>
      </c>
      <c r="B2588" s="38">
        <v>16.8691</v>
      </c>
    </row>
    <row r="2589" spans="1:2">
      <c r="A2589" s="39" t="s">
        <v>3047</v>
      </c>
      <c r="B2589" s="38">
        <v>14.3691</v>
      </c>
    </row>
    <row r="2590" spans="1:2">
      <c r="A2590" s="39" t="s">
        <v>3048</v>
      </c>
      <c r="B2590" s="38">
        <v>15.2151</v>
      </c>
    </row>
    <row r="2591" spans="1:2">
      <c r="A2591" s="39" t="s">
        <v>3049</v>
      </c>
      <c r="B2591" s="38">
        <v>53.882399999999997</v>
      </c>
    </row>
    <row r="2592" spans="1:2">
      <c r="A2592" s="39" t="s">
        <v>3050</v>
      </c>
      <c r="B2592" s="38">
        <v>14.8653</v>
      </c>
    </row>
    <row r="2593" spans="1:2">
      <c r="A2593" s="39" t="s">
        <v>3051</v>
      </c>
      <c r="B2593" s="38">
        <v>14.3658</v>
      </c>
    </row>
    <row r="2594" spans="1:2">
      <c r="A2594" s="39" t="s">
        <v>3052</v>
      </c>
      <c r="B2594" s="38">
        <v>2490.5558999999998</v>
      </c>
    </row>
    <row r="2595" spans="1:2">
      <c r="A2595" s="39" t="s">
        <v>3053</v>
      </c>
      <c r="B2595" s="38">
        <v>1001.8422</v>
      </c>
    </row>
    <row r="2596" spans="1:2">
      <c r="A2596" s="39" t="s">
        <v>3054</v>
      </c>
      <c r="B2596" s="38">
        <v>1021.7587</v>
      </c>
    </row>
    <row r="2597" spans="1:2">
      <c r="A2597" s="39" t="s">
        <v>3055</v>
      </c>
      <c r="B2597" s="38">
        <v>79.886399999999995</v>
      </c>
    </row>
    <row r="2598" spans="1:2">
      <c r="A2598" s="39" t="s">
        <v>3056</v>
      </c>
      <c r="B2598" s="38">
        <v>79.886399999999995</v>
      </c>
    </row>
    <row r="2599" spans="1:2">
      <c r="A2599" s="39" t="s">
        <v>3057</v>
      </c>
      <c r="B2599" s="38">
        <v>13.688000000000001</v>
      </c>
    </row>
    <row r="2600" spans="1:2">
      <c r="A2600" s="39" t="s">
        <v>3058</v>
      </c>
      <c r="B2600" s="38">
        <v>10.1111</v>
      </c>
    </row>
    <row r="2601" spans="1:2">
      <c r="A2601" s="39" t="s">
        <v>3059</v>
      </c>
      <c r="B2601" s="38">
        <v>17.511399999999998</v>
      </c>
    </row>
    <row r="2602" spans="1:2">
      <c r="A2602" s="39" t="s">
        <v>3060</v>
      </c>
      <c r="B2602" s="38">
        <v>12.574</v>
      </c>
    </row>
    <row r="2603" spans="1:2">
      <c r="A2603" s="39" t="s">
        <v>3061</v>
      </c>
      <c r="B2603" s="38">
        <v>270.34140000000002</v>
      </c>
    </row>
    <row r="2604" spans="1:2">
      <c r="A2604" s="39" t="s">
        <v>3062</v>
      </c>
      <c r="B2604" s="38">
        <v>270.34140000000002</v>
      </c>
    </row>
    <row r="2605" spans="1:2">
      <c r="A2605" s="39" t="s">
        <v>3063</v>
      </c>
      <c r="B2605" s="38">
        <v>70.401899999999998</v>
      </c>
    </row>
    <row r="2606" spans="1:2">
      <c r="A2606" s="39" t="s">
        <v>3064</v>
      </c>
      <c r="B2606" s="38">
        <v>10.014099999999999</v>
      </c>
    </row>
    <row r="2607" spans="1:2">
      <c r="A2607" s="39" t="s">
        <v>3065</v>
      </c>
      <c r="B2607" s="38">
        <v>22.160599999999999</v>
      </c>
    </row>
    <row r="2608" spans="1:2">
      <c r="A2608" s="39" t="s">
        <v>3066</v>
      </c>
      <c r="B2608" s="38">
        <v>10.040900000000001</v>
      </c>
    </row>
    <row r="2609" spans="1:2">
      <c r="A2609" s="39" t="s">
        <v>3067</v>
      </c>
      <c r="B2609" s="38">
        <v>22.1282</v>
      </c>
    </row>
    <row r="2610" spans="1:2">
      <c r="A2610" s="39" t="s">
        <v>3068</v>
      </c>
      <c r="B2610" s="38">
        <v>1005.712</v>
      </c>
    </row>
    <row r="2611" spans="1:2">
      <c r="A2611" s="39" t="s">
        <v>3069</v>
      </c>
      <c r="B2611" s="38">
        <v>2687.5915</v>
      </c>
    </row>
    <row r="2612" spans="1:2">
      <c r="A2612" s="39" t="s">
        <v>3070</v>
      </c>
      <c r="B2612" s="38">
        <v>1092.5016000000001</v>
      </c>
    </row>
    <row r="2613" spans="1:2">
      <c r="A2613" s="39" t="s">
        <v>3071</v>
      </c>
      <c r="B2613" s="38">
        <v>1018.7619999999999</v>
      </c>
    </row>
    <row r="2614" spans="1:2">
      <c r="A2614" s="39" t="s">
        <v>3072</v>
      </c>
      <c r="B2614" s="38">
        <v>15.13</v>
      </c>
    </row>
    <row r="2615" spans="1:2">
      <c r="A2615" s="39" t="s">
        <v>3073</v>
      </c>
      <c r="B2615" s="38">
        <v>21.96</v>
      </c>
    </row>
    <row r="2616" spans="1:2">
      <c r="A2616" s="39" t="s">
        <v>3074</v>
      </c>
      <c r="B2616" s="38">
        <v>22.99</v>
      </c>
    </row>
    <row r="2617" spans="1:2">
      <c r="A2617" s="39" t="s">
        <v>3075</v>
      </c>
      <c r="B2617" s="38">
        <v>31.66</v>
      </c>
    </row>
    <row r="2618" spans="1:2">
      <c r="A2618" s="39" t="s">
        <v>3076</v>
      </c>
      <c r="B2618" s="38">
        <v>1114.1500000000001</v>
      </c>
    </row>
    <row r="2619" spans="1:2">
      <c r="A2619" s="39" t="s">
        <v>3077</v>
      </c>
      <c r="B2619" s="38">
        <v>21.23</v>
      </c>
    </row>
    <row r="2620" spans="1:2">
      <c r="A2620" s="39" t="s">
        <v>3078</v>
      </c>
      <c r="B2620" s="38">
        <v>45.28</v>
      </c>
    </row>
    <row r="2621" spans="1:2">
      <c r="A2621" s="39" t="s">
        <v>3079</v>
      </c>
      <c r="B2621" s="38">
        <v>10.0829</v>
      </c>
    </row>
    <row r="2622" spans="1:2">
      <c r="A2622" s="39" t="s">
        <v>3080</v>
      </c>
      <c r="B2622" s="38">
        <v>22.586300000000001</v>
      </c>
    </row>
    <row r="2623" spans="1:2">
      <c r="A2623" s="39" t="s">
        <v>3081</v>
      </c>
      <c r="B2623" s="38">
        <v>23.49</v>
      </c>
    </row>
    <row r="2624" spans="1:2">
      <c r="A2624" s="39" t="s">
        <v>3082</v>
      </c>
      <c r="B2624" s="38">
        <v>18.91</v>
      </c>
    </row>
    <row r="2625" spans="1:2">
      <c r="A2625" s="39" t="s">
        <v>3083</v>
      </c>
      <c r="B2625" s="38">
        <v>31.617899999999999</v>
      </c>
    </row>
    <row r="2626" spans="1:2">
      <c r="A2626" s="39" t="s">
        <v>3084</v>
      </c>
      <c r="B2626" s="38">
        <v>31.617899999999999</v>
      </c>
    </row>
    <row r="2627" spans="1:2">
      <c r="A2627" s="39" t="s">
        <v>3085</v>
      </c>
      <c r="B2627" s="38">
        <v>20.5243</v>
      </c>
    </row>
    <row r="2628" spans="1:2">
      <c r="A2628" s="39" t="s">
        <v>3086</v>
      </c>
      <c r="B2628" s="38">
        <v>20.389399999999998</v>
      </c>
    </row>
    <row r="2629" spans="1:2">
      <c r="A2629" s="39" t="s">
        <v>3087</v>
      </c>
      <c r="B2629" s="38">
        <v>30.171600000000002</v>
      </c>
    </row>
    <row r="2630" spans="1:2">
      <c r="A2630" s="39" t="s">
        <v>3088</v>
      </c>
      <c r="B2630" s="38">
        <v>30.171600000000002</v>
      </c>
    </row>
    <row r="2631" spans="1:2">
      <c r="A2631" s="39" t="s">
        <v>3089</v>
      </c>
      <c r="B2631" s="38">
        <v>89.243399999999994</v>
      </c>
    </row>
    <row r="2632" spans="1:2">
      <c r="A2632" s="39" t="s">
        <v>3090</v>
      </c>
      <c r="B2632" s="38">
        <v>89.243399999999994</v>
      </c>
    </row>
    <row r="2633" spans="1:2">
      <c r="A2633" s="39" t="s">
        <v>3091</v>
      </c>
      <c r="B2633" s="38">
        <v>38.6173</v>
      </c>
    </row>
    <row r="2634" spans="1:2">
      <c r="A2634" s="39" t="s">
        <v>3092</v>
      </c>
      <c r="B2634" s="38">
        <v>10.148899999999999</v>
      </c>
    </row>
    <row r="2635" spans="1:2">
      <c r="A2635" s="39" t="s">
        <v>3093</v>
      </c>
      <c r="B2635" s="38">
        <v>10.9209</v>
      </c>
    </row>
    <row r="2636" spans="1:2">
      <c r="A2636" s="39" t="s">
        <v>3094</v>
      </c>
      <c r="B2636" s="38">
        <v>27.254000000000001</v>
      </c>
    </row>
    <row r="2637" spans="1:2">
      <c r="A2637" s="39" t="s">
        <v>3095</v>
      </c>
      <c r="B2637" s="38">
        <v>10.1334</v>
      </c>
    </row>
    <row r="2638" spans="1:2">
      <c r="A2638" s="39" t="s">
        <v>3096</v>
      </c>
      <c r="B2638" s="38">
        <v>10.5021</v>
      </c>
    </row>
    <row r="2639" spans="1:2">
      <c r="A2639" s="39" t="s">
        <v>3097</v>
      </c>
      <c r="B2639" s="38">
        <v>12.4406</v>
      </c>
    </row>
    <row r="2640" spans="1:2">
      <c r="A2640" s="39" t="s">
        <v>3098</v>
      </c>
      <c r="B2640" s="38">
        <v>12.4406</v>
      </c>
    </row>
    <row r="2641" spans="1:2">
      <c r="A2641" s="39" t="s">
        <v>3099</v>
      </c>
      <c r="B2641" s="38">
        <v>182.94470000000001</v>
      </c>
    </row>
    <row r="2642" spans="1:2">
      <c r="A2642" s="39" t="s">
        <v>3100</v>
      </c>
      <c r="B2642" s="38">
        <v>86.049800000000005</v>
      </c>
    </row>
    <row r="2643" spans="1:2">
      <c r="A2643" s="39" t="s">
        <v>3101</v>
      </c>
      <c r="B2643" s="38">
        <v>1101.2237</v>
      </c>
    </row>
    <row r="2644" spans="1:2">
      <c r="A2644" s="39" t="s">
        <v>3102</v>
      </c>
      <c r="B2644" s="38">
        <v>24.066800000000001</v>
      </c>
    </row>
    <row r="2645" spans="1:2">
      <c r="A2645" s="39" t="s">
        <v>3103</v>
      </c>
      <c r="B2645" s="38">
        <v>11.334</v>
      </c>
    </row>
    <row r="2646" spans="1:2">
      <c r="A2646" s="39" t="s">
        <v>3104</v>
      </c>
      <c r="B2646" s="38">
        <v>24.128699999999998</v>
      </c>
    </row>
    <row r="2647" spans="1:2">
      <c r="A2647" s="39" t="s">
        <v>3105</v>
      </c>
      <c r="B2647" s="38">
        <v>24.193000000000001</v>
      </c>
    </row>
    <row r="2648" spans="1:2">
      <c r="A2648" s="39" t="s">
        <v>3106</v>
      </c>
      <c r="B2648" s="38">
        <v>13.0572</v>
      </c>
    </row>
    <row r="2649" spans="1:2">
      <c r="A2649" s="39" t="s">
        <v>3107</v>
      </c>
      <c r="B2649" s="38">
        <v>97.244500000000002</v>
      </c>
    </row>
    <row r="2650" spans="1:2">
      <c r="A2650" s="39" t="s">
        <v>3108</v>
      </c>
      <c r="B2650" s="38">
        <v>49.540399999999998</v>
      </c>
    </row>
    <row r="2651" spans="1:2">
      <c r="A2651" s="39" t="s">
        <v>3109</v>
      </c>
      <c r="B2651" s="38">
        <v>573.57339999999999</v>
      </c>
    </row>
    <row r="2652" spans="1:2">
      <c r="A2652" s="39" t="s">
        <v>3110</v>
      </c>
      <c r="B2652" s="38">
        <v>16.508199999999999</v>
      </c>
    </row>
    <row r="2653" spans="1:2">
      <c r="A2653" s="39" t="s">
        <v>3111</v>
      </c>
      <c r="B2653" s="38">
        <v>14.4824</v>
      </c>
    </row>
    <row r="2654" spans="1:2">
      <c r="A2654" s="39" t="s">
        <v>3112</v>
      </c>
      <c r="B2654" s="38">
        <v>14.1135</v>
      </c>
    </row>
    <row r="2655" spans="1:2">
      <c r="A2655" s="39" t="s">
        <v>3113</v>
      </c>
      <c r="B2655" s="38">
        <v>11.0524</v>
      </c>
    </row>
    <row r="2656" spans="1:2">
      <c r="A2656" s="39" t="s">
        <v>3114</v>
      </c>
      <c r="B2656" s="38">
        <v>13.518700000000001</v>
      </c>
    </row>
    <row r="2657" spans="1:2">
      <c r="A2657" s="39" t="s">
        <v>3115</v>
      </c>
      <c r="B2657" s="38">
        <v>57.770600000000002</v>
      </c>
    </row>
    <row r="2658" spans="1:2">
      <c r="A2658" s="39" t="s">
        <v>3116</v>
      </c>
      <c r="B2658" s="38">
        <v>10.173500000000001</v>
      </c>
    </row>
    <row r="2659" spans="1:2">
      <c r="A2659" s="39" t="s">
        <v>3117</v>
      </c>
      <c r="B2659" s="38">
        <v>22.759799999999998</v>
      </c>
    </row>
    <row r="2660" spans="1:2">
      <c r="A2660" s="39" t="s">
        <v>3118</v>
      </c>
      <c r="B2660" s="38">
        <v>46.290599999999998</v>
      </c>
    </row>
    <row r="2661" spans="1:2">
      <c r="A2661" s="39" t="s">
        <v>3119</v>
      </c>
      <c r="B2661" s="38">
        <v>26.945</v>
      </c>
    </row>
    <row r="2662" spans="1:2">
      <c r="A2662" s="39" t="s">
        <v>3120</v>
      </c>
      <c r="B2662" s="38">
        <v>1528.74</v>
      </c>
    </row>
    <row r="2663" spans="1:2">
      <c r="A2663" s="39" t="s">
        <v>3121</v>
      </c>
      <c r="B2663" s="38">
        <v>1593.4183</v>
      </c>
    </row>
    <row r="2664" spans="1:2">
      <c r="A2664" s="39" t="s">
        <v>3122</v>
      </c>
      <c r="B2664" s="38">
        <v>1014.9344</v>
      </c>
    </row>
    <row r="2665" spans="1:2">
      <c r="A2665" s="39" t="s">
        <v>3123</v>
      </c>
      <c r="B2665" s="38">
        <v>1531.4029</v>
      </c>
    </row>
    <row r="2666" spans="1:2">
      <c r="A2666" s="39" t="s">
        <v>3124</v>
      </c>
      <c r="B2666" s="38">
        <v>4061.4052000000001</v>
      </c>
    </row>
    <row r="2667" spans="1:2">
      <c r="A2667" s="39" t="s">
        <v>3125</v>
      </c>
      <c r="B2667" s="38">
        <v>1359.1481000000001</v>
      </c>
    </row>
    <row r="2668" spans="1:2">
      <c r="A2668" s="39" t="s">
        <v>3126</v>
      </c>
      <c r="B2668" s="38">
        <v>1007.5</v>
      </c>
    </row>
    <row r="2669" spans="1:2">
      <c r="A2669" s="39" t="s">
        <v>3127</v>
      </c>
      <c r="B2669" s="38">
        <v>1015.874</v>
      </c>
    </row>
    <row r="2670" spans="1:2">
      <c r="A2670" s="39" t="s">
        <v>3128</v>
      </c>
      <c r="B2670" s="38">
        <v>1019.0371</v>
      </c>
    </row>
    <row r="2671" spans="1:2">
      <c r="A2671" s="39" t="s">
        <v>3129</v>
      </c>
      <c r="B2671" s="38">
        <v>1007.5</v>
      </c>
    </row>
    <row r="2672" spans="1:2">
      <c r="A2672" s="39" t="s">
        <v>3130</v>
      </c>
      <c r="B2672" s="38">
        <v>2339.7354999999998</v>
      </c>
    </row>
    <row r="2673" spans="1:2">
      <c r="A2673" s="39" t="s">
        <v>3131</v>
      </c>
      <c r="B2673" s="38">
        <v>1475.1280999999999</v>
      </c>
    </row>
    <row r="2674" spans="1:2">
      <c r="A2674" s="39" t="s">
        <v>3132</v>
      </c>
      <c r="B2674" s="38">
        <v>1012.0133</v>
      </c>
    </row>
    <row r="2675" spans="1:2">
      <c r="A2675" s="39" t="s">
        <v>3133</v>
      </c>
      <c r="B2675" s="38">
        <v>1001.3137</v>
      </c>
    </row>
    <row r="2676" spans="1:2">
      <c r="A2676" s="39" t="s">
        <v>3134</v>
      </c>
      <c r="B2676" s="38">
        <v>1000.51</v>
      </c>
    </row>
    <row r="2677" spans="1:2">
      <c r="A2677" s="39" t="s">
        <v>3135</v>
      </c>
      <c r="B2677" s="38">
        <v>2508.6260000000002</v>
      </c>
    </row>
    <row r="2678" spans="1:2">
      <c r="A2678" s="39" t="s">
        <v>3136</v>
      </c>
      <c r="B2678" s="38">
        <v>1004.3593</v>
      </c>
    </row>
    <row r="2679" spans="1:2">
      <c r="A2679" s="39" t="s">
        <v>3137</v>
      </c>
      <c r="B2679" s="38">
        <v>63.638300000000001</v>
      </c>
    </row>
    <row r="2680" spans="1:2">
      <c r="A2680" s="39" t="s">
        <v>3138</v>
      </c>
      <c r="B2680" s="38">
        <v>63.638300000000001</v>
      </c>
    </row>
    <row r="2681" spans="1:2">
      <c r="A2681" s="39" t="s">
        <v>3139</v>
      </c>
      <c r="B2681" s="38">
        <v>26.072600000000001</v>
      </c>
    </row>
    <row r="2682" spans="1:2">
      <c r="A2682" s="39" t="s">
        <v>3140</v>
      </c>
      <c r="B2682" s="38">
        <v>42.291800000000002</v>
      </c>
    </row>
    <row r="2683" spans="1:2">
      <c r="A2683" s="39" t="s">
        <v>3141</v>
      </c>
      <c r="B2683" s="38">
        <v>13.5435</v>
      </c>
    </row>
    <row r="2684" spans="1:2">
      <c r="A2684" s="39" t="s">
        <v>3142</v>
      </c>
      <c r="B2684" s="38">
        <v>13.6806</v>
      </c>
    </row>
    <row r="2685" spans="1:2">
      <c r="A2685" s="39" t="s">
        <v>3143</v>
      </c>
      <c r="B2685" s="38">
        <v>86.201899999999995</v>
      </c>
    </row>
    <row r="2686" spans="1:2">
      <c r="A2686" s="39" t="s">
        <v>3144</v>
      </c>
      <c r="B2686" s="38">
        <v>9.6826000000000008</v>
      </c>
    </row>
    <row r="2687" spans="1:2">
      <c r="A2687" s="39" t="s">
        <v>3145</v>
      </c>
      <c r="B2687" s="38">
        <v>30.139700000000001</v>
      </c>
    </row>
    <row r="2688" spans="1:2">
      <c r="A2688" s="39" t="s">
        <v>3146</v>
      </c>
      <c r="B2688" s="38">
        <v>16.997199999999999</v>
      </c>
    </row>
    <row r="2689" spans="1:2">
      <c r="A2689" s="39" t="s">
        <v>3147</v>
      </c>
      <c r="B2689" s="38">
        <v>16.997199999999999</v>
      </c>
    </row>
    <row r="2690" spans="1:2">
      <c r="A2690" s="39" t="s">
        <v>3148</v>
      </c>
      <c r="B2690" s="38">
        <v>16.997199999999999</v>
      </c>
    </row>
    <row r="2691" spans="1:2">
      <c r="A2691" s="39" t="s">
        <v>3149</v>
      </c>
      <c r="B2691" s="38">
        <v>16.997199999999999</v>
      </c>
    </row>
    <row r="2692" spans="1:2">
      <c r="A2692" s="39" t="s">
        <v>3150</v>
      </c>
      <c r="B2692" s="38">
        <v>16.997199999999999</v>
      </c>
    </row>
    <row r="2693" spans="1:2">
      <c r="A2693" s="39" t="s">
        <v>3151</v>
      </c>
      <c r="B2693" s="38">
        <v>24.064599999999999</v>
      </c>
    </row>
    <row r="2694" spans="1:2">
      <c r="A2694" s="39" t="s">
        <v>3152</v>
      </c>
      <c r="B2694" s="38">
        <v>10.536300000000001</v>
      </c>
    </row>
    <row r="2695" spans="1:2">
      <c r="A2695" s="39" t="s">
        <v>3153</v>
      </c>
      <c r="B2695" s="38">
        <v>17.385100000000001</v>
      </c>
    </row>
    <row r="2696" spans="1:2">
      <c r="A2696" s="39" t="s">
        <v>3154</v>
      </c>
      <c r="B2696" s="38">
        <v>62.3307</v>
      </c>
    </row>
    <row r="2697" spans="1:2">
      <c r="A2697" s="39" t="s">
        <v>3155</v>
      </c>
      <c r="B2697" s="38">
        <v>130.92670000000001</v>
      </c>
    </row>
    <row r="2698" spans="1:2">
      <c r="A2698" s="39" t="s">
        <v>3156</v>
      </c>
      <c r="B2698" s="38">
        <v>130.92670000000001</v>
      </c>
    </row>
    <row r="2699" spans="1:2">
      <c r="A2699" s="39" t="s">
        <v>3157</v>
      </c>
      <c r="B2699" s="38">
        <v>37.540199999999999</v>
      </c>
    </row>
    <row r="2700" spans="1:2">
      <c r="A2700" s="39" t="s">
        <v>3158</v>
      </c>
      <c r="B2700" s="38">
        <v>107.917</v>
      </c>
    </row>
    <row r="2701" spans="1:2">
      <c r="A2701" s="39" t="s">
        <v>3159</v>
      </c>
      <c r="B2701" s="38">
        <v>107.917</v>
      </c>
    </row>
    <row r="2702" spans="1:2">
      <c r="A2702" s="39" t="s">
        <v>3160</v>
      </c>
      <c r="B2702" s="38">
        <v>12.9665</v>
      </c>
    </row>
    <row r="2703" spans="1:2">
      <c r="A2703" s="39" t="s">
        <v>3161</v>
      </c>
      <c r="B2703" s="38">
        <v>12.6714</v>
      </c>
    </row>
    <row r="2704" spans="1:2">
      <c r="A2704" s="39" t="s">
        <v>3162</v>
      </c>
      <c r="B2704" s="38">
        <v>31.2074</v>
      </c>
    </row>
    <row r="2705" spans="1:2">
      <c r="A2705" s="39" t="s">
        <v>3163</v>
      </c>
      <c r="B2705" s="38">
        <v>14.272399999999999</v>
      </c>
    </row>
    <row r="2706" spans="1:2">
      <c r="A2706" s="39" t="s">
        <v>3164</v>
      </c>
      <c r="B2706" s="38">
        <v>24.8081</v>
      </c>
    </row>
    <row r="2707" spans="1:2">
      <c r="A2707" s="39" t="s">
        <v>3165</v>
      </c>
      <c r="B2707" s="38">
        <v>24.8081</v>
      </c>
    </row>
    <row r="2708" spans="1:2">
      <c r="A2708" s="39" t="s">
        <v>3166</v>
      </c>
      <c r="B2708" s="38">
        <v>31.438400000000001</v>
      </c>
    </row>
    <row r="2709" spans="1:2">
      <c r="A2709" s="39" t="s">
        <v>3167</v>
      </c>
      <c r="B2709" s="38">
        <v>40.163800000000002</v>
      </c>
    </row>
    <row r="2710" spans="1:2">
      <c r="A2710" s="39" t="s">
        <v>3168</v>
      </c>
      <c r="B2710" s="38">
        <v>40.163800000000002</v>
      </c>
    </row>
    <row r="2711" spans="1:2">
      <c r="A2711" s="39" t="s">
        <v>3169</v>
      </c>
      <c r="B2711" s="38">
        <v>24.318000000000001</v>
      </c>
    </row>
    <row r="2712" spans="1:2">
      <c r="A2712" s="39" t="s">
        <v>3170</v>
      </c>
      <c r="B2712" s="38">
        <v>13.561500000000001</v>
      </c>
    </row>
    <row r="2713" spans="1:2">
      <c r="A2713" s="39" t="s">
        <v>3171</v>
      </c>
      <c r="B2713" s="38">
        <v>31.1114</v>
      </c>
    </row>
    <row r="2714" spans="1:2">
      <c r="A2714" s="39" t="s">
        <v>3172</v>
      </c>
      <c r="B2714" s="38">
        <v>69.409499999999994</v>
      </c>
    </row>
    <row r="2715" spans="1:2">
      <c r="A2715" s="39" t="s">
        <v>3173</v>
      </c>
      <c r="B2715" s="38">
        <v>16.0291</v>
      </c>
    </row>
    <row r="2716" spans="1:2">
      <c r="A2716" s="39" t="s">
        <v>3174</v>
      </c>
      <c r="B2716" s="38">
        <v>16.0291</v>
      </c>
    </row>
    <row r="2717" spans="1:2">
      <c r="A2717" s="39" t="s">
        <v>3175</v>
      </c>
      <c r="B2717" s="38">
        <v>16.0291</v>
      </c>
    </row>
    <row r="2718" spans="1:2">
      <c r="A2718" s="39" t="s">
        <v>3176</v>
      </c>
      <c r="B2718" s="38">
        <v>16.0291</v>
      </c>
    </row>
    <row r="2719" spans="1:2">
      <c r="A2719" s="39" t="s">
        <v>3177</v>
      </c>
      <c r="B2719" s="38">
        <v>16.0291</v>
      </c>
    </row>
    <row r="2720" spans="1:2">
      <c r="A2720" s="39" t="s">
        <v>3178</v>
      </c>
      <c r="B2720" s="38">
        <v>22.6008</v>
      </c>
    </row>
    <row r="2721" spans="1:2">
      <c r="A2721" s="39" t="s">
        <v>3179</v>
      </c>
      <c r="B2721" s="38">
        <v>55.294499999999999</v>
      </c>
    </row>
    <row r="2722" spans="1:2">
      <c r="A2722" s="39" t="s">
        <v>3180</v>
      </c>
      <c r="B2722" s="38">
        <v>32.707799999999999</v>
      </c>
    </row>
    <row r="2723" spans="1:2">
      <c r="A2723" s="39" t="s">
        <v>3181</v>
      </c>
      <c r="B2723" s="38">
        <v>11.291700000000001</v>
      </c>
    </row>
    <row r="2724" spans="1:2">
      <c r="A2724" s="39" t="s">
        <v>3182</v>
      </c>
      <c r="B2724" s="38">
        <v>14.639900000000001</v>
      </c>
    </row>
    <row r="2725" spans="1:2">
      <c r="A2725" s="39" t="s">
        <v>3183</v>
      </c>
      <c r="B2725" s="38">
        <v>27.9878</v>
      </c>
    </row>
    <row r="2726" spans="1:2">
      <c r="A2726" s="39" t="s">
        <v>3184</v>
      </c>
      <c r="B2726" s="38">
        <v>63.085299999999997</v>
      </c>
    </row>
    <row r="2727" spans="1:2">
      <c r="A2727" s="39" t="s">
        <v>3185</v>
      </c>
      <c r="B2727" s="38">
        <v>16.8767</v>
      </c>
    </row>
    <row r="2728" spans="1:2">
      <c r="A2728" s="39" t="s">
        <v>3186</v>
      </c>
      <c r="B2728" s="38">
        <v>25.5182</v>
      </c>
    </row>
    <row r="2729" spans="1:2">
      <c r="A2729" s="39" t="s">
        <v>3187</v>
      </c>
      <c r="B2729" s="38">
        <v>17.0959</v>
      </c>
    </row>
    <row r="2730" spans="1:2">
      <c r="A2730" s="39" t="s">
        <v>3188</v>
      </c>
      <c r="B2730" s="38">
        <v>11.251799999999999</v>
      </c>
    </row>
    <row r="2731" spans="1:2">
      <c r="A2731" s="39" t="s">
        <v>3189</v>
      </c>
      <c r="B2731" s="38">
        <v>11.6447</v>
      </c>
    </row>
    <row r="2732" spans="1:2">
      <c r="A2732" s="39" t="s">
        <v>3190</v>
      </c>
      <c r="B2732" s="38">
        <v>17.0959</v>
      </c>
    </row>
    <row r="2733" spans="1:2">
      <c r="A2733" s="39" t="s">
        <v>3191</v>
      </c>
      <c r="B2733" s="38">
        <v>35.742400000000004</v>
      </c>
    </row>
    <row r="2734" spans="1:2">
      <c r="A2734" s="39" t="s">
        <v>3192</v>
      </c>
      <c r="B2734" s="38">
        <v>1006.4181</v>
      </c>
    </row>
    <row r="2735" spans="1:2">
      <c r="A2735" s="39" t="s">
        <v>3193</v>
      </c>
      <c r="B2735" s="38">
        <v>1018</v>
      </c>
    </row>
    <row r="2736" spans="1:2">
      <c r="A2736" s="39" t="s">
        <v>3194</v>
      </c>
      <c r="B2736" s="38">
        <v>1018.0418</v>
      </c>
    </row>
    <row r="2737" spans="1:2">
      <c r="A2737" s="39" t="s">
        <v>3195</v>
      </c>
      <c r="B2737" s="38">
        <v>1528.3603000000001</v>
      </c>
    </row>
    <row r="2738" spans="1:2">
      <c r="A2738" s="39" t="s">
        <v>3196</v>
      </c>
      <c r="B2738" s="38">
        <v>1042.6941999999999</v>
      </c>
    </row>
    <row r="2739" spans="1:2">
      <c r="A2739" s="39" t="s">
        <v>3197</v>
      </c>
      <c r="B2739" s="38">
        <v>1040.7752</v>
      </c>
    </row>
    <row r="2740" spans="1:2">
      <c r="A2740" s="39" t="s">
        <v>3198</v>
      </c>
      <c r="B2740" s="38">
        <v>1040.8394000000001</v>
      </c>
    </row>
    <row r="2741" spans="1:2">
      <c r="A2741" s="39" t="s">
        <v>3199</v>
      </c>
      <c r="B2741" s="38">
        <v>46.578000000000003</v>
      </c>
    </row>
    <row r="2742" spans="1:2">
      <c r="A2742" s="39" t="s">
        <v>3200</v>
      </c>
      <c r="B2742" s="38">
        <v>34.683999999999997</v>
      </c>
    </row>
    <row r="2743" spans="1:2">
      <c r="A2743" s="39" t="s">
        <v>3201</v>
      </c>
      <c r="B2743" s="38">
        <v>17.646000000000001</v>
      </c>
    </row>
    <row r="2744" spans="1:2">
      <c r="A2744" s="39" t="s">
        <v>3202</v>
      </c>
      <c r="B2744" s="38">
        <v>17.193999999999999</v>
      </c>
    </row>
    <row r="2745" spans="1:2">
      <c r="A2745" s="39" t="s">
        <v>3203</v>
      </c>
      <c r="B2745" s="38">
        <v>49.466000000000001</v>
      </c>
    </row>
    <row r="2746" spans="1:2">
      <c r="A2746" s="39" t="s">
        <v>3204</v>
      </c>
      <c r="B2746" s="38">
        <v>45.103999999999999</v>
      </c>
    </row>
    <row r="2747" spans="1:2">
      <c r="A2747" s="39" t="s">
        <v>3205</v>
      </c>
      <c r="B2747" s="38">
        <v>31.41</v>
      </c>
    </row>
    <row r="2748" spans="1:2">
      <c r="A2748" s="39" t="s">
        <v>3206</v>
      </c>
      <c r="B2748" s="38">
        <v>31.21</v>
      </c>
    </row>
    <row r="2749" spans="1:2">
      <c r="A2749" s="39" t="s">
        <v>3207</v>
      </c>
      <c r="B2749" s="38">
        <v>1498.7653</v>
      </c>
    </row>
    <row r="2750" spans="1:2">
      <c r="A2750" s="39" t="s">
        <v>3208</v>
      </c>
      <c r="B2750" s="38">
        <v>1155.9884</v>
      </c>
    </row>
    <row r="2751" spans="1:2">
      <c r="A2751" s="39" t="s">
        <v>3209</v>
      </c>
      <c r="B2751" s="38">
        <v>1051.8764000000001</v>
      </c>
    </row>
    <row r="2752" spans="1:2">
      <c r="A2752" s="39" t="s">
        <v>3210</v>
      </c>
      <c r="B2752" s="38">
        <v>1223.7375</v>
      </c>
    </row>
    <row r="2753" spans="1:2">
      <c r="A2753" s="39" t="s">
        <v>3211</v>
      </c>
      <c r="B2753" s="38">
        <v>1450.2952</v>
      </c>
    </row>
    <row r="2754" spans="1:2">
      <c r="A2754" s="39" t="s">
        <v>3212</v>
      </c>
      <c r="B2754" s="38">
        <v>1756.3904</v>
      </c>
    </row>
    <row r="2755" spans="1:2">
      <c r="A2755" s="39" t="s">
        <v>3213</v>
      </c>
      <c r="B2755" s="38">
        <v>1119.2609</v>
      </c>
    </row>
    <row r="2756" spans="1:2">
      <c r="A2756" s="39" t="s">
        <v>3214</v>
      </c>
      <c r="B2756" s="38">
        <v>1074.9869000000001</v>
      </c>
    </row>
    <row r="2757" spans="1:2">
      <c r="A2757" s="39" t="s">
        <v>3215</v>
      </c>
      <c r="B2757" s="38">
        <v>1215.607</v>
      </c>
    </row>
    <row r="2758" spans="1:2">
      <c r="A2758" s="39" t="s">
        <v>3216</v>
      </c>
      <c r="B2758" s="38">
        <v>71.930000000000007</v>
      </c>
    </row>
    <row r="2759" spans="1:2">
      <c r="A2759" s="39" t="s">
        <v>3217</v>
      </c>
      <c r="B2759" s="38">
        <v>33.15</v>
      </c>
    </row>
    <row r="2760" spans="1:2">
      <c r="A2760" s="39" t="s">
        <v>3218</v>
      </c>
      <c r="B2760" s="38">
        <v>22.87</v>
      </c>
    </row>
    <row r="2761" spans="1:2">
      <c r="A2761" s="39" t="s">
        <v>3219</v>
      </c>
      <c r="B2761" s="38">
        <v>22.61</v>
      </c>
    </row>
    <row r="2762" spans="1:2">
      <c r="A2762" s="39" t="s">
        <v>3220</v>
      </c>
      <c r="B2762" s="38">
        <v>75.11</v>
      </c>
    </row>
    <row r="2763" spans="1:2">
      <c r="A2763" s="39" t="s">
        <v>3221</v>
      </c>
      <c r="B2763" s="38">
        <v>47.71</v>
      </c>
    </row>
    <row r="2764" spans="1:2">
      <c r="A2764" s="39" t="s">
        <v>3222</v>
      </c>
      <c r="B2764" s="38">
        <v>41.54</v>
      </c>
    </row>
    <row r="2765" spans="1:2">
      <c r="A2765" s="39" t="s">
        <v>3223</v>
      </c>
      <c r="B2765" s="38">
        <v>36.92</v>
      </c>
    </row>
    <row r="2766" spans="1:2">
      <c r="A2766" s="39" t="s">
        <v>3224</v>
      </c>
      <c r="B2766" s="38">
        <v>14.9314</v>
      </c>
    </row>
    <row r="2767" spans="1:2">
      <c r="A2767" s="39" t="s">
        <v>3225</v>
      </c>
      <c r="B2767" s="38">
        <v>9.6931999999999992</v>
      </c>
    </row>
    <row r="2768" spans="1:2">
      <c r="A2768" s="39" t="s">
        <v>3226</v>
      </c>
      <c r="B2768" s="38">
        <v>45.89</v>
      </c>
    </row>
    <row r="2769" spans="1:2">
      <c r="A2769" s="39" t="s">
        <v>3227</v>
      </c>
      <c r="B2769" s="38">
        <v>30.79</v>
      </c>
    </row>
    <row r="2770" spans="1:2">
      <c r="A2770" s="39" t="s">
        <v>3228</v>
      </c>
      <c r="B2770" s="38">
        <v>15.05</v>
      </c>
    </row>
    <row r="2771" spans="1:2">
      <c r="A2771" s="39" t="s">
        <v>3229</v>
      </c>
      <c r="B2771" s="38">
        <v>24.05</v>
      </c>
    </row>
    <row r="2772" spans="1:2">
      <c r="A2772" s="39" t="s">
        <v>3230</v>
      </c>
      <c r="B2772" s="38">
        <v>22.4</v>
      </c>
    </row>
    <row r="2773" spans="1:2">
      <c r="A2773" s="39" t="s">
        <v>3231</v>
      </c>
      <c r="B2773" s="38">
        <v>19.002400000000002</v>
      </c>
    </row>
    <row r="2774" spans="1:2">
      <c r="A2774" s="39" t="s">
        <v>3232</v>
      </c>
      <c r="B2774" s="38">
        <v>18.7759</v>
      </c>
    </row>
    <row r="2775" spans="1:2">
      <c r="A2775" s="39" t="s">
        <v>3233</v>
      </c>
      <c r="B2775" s="38">
        <v>113.99</v>
      </c>
    </row>
    <row r="2776" spans="1:2">
      <c r="A2776" s="39" t="s">
        <v>3234</v>
      </c>
      <c r="B2776" s="38">
        <v>74.88</v>
      </c>
    </row>
    <row r="2777" spans="1:2">
      <c r="A2777" s="39" t="s">
        <v>3235</v>
      </c>
      <c r="B2777" s="38">
        <v>2697.4571000000001</v>
      </c>
    </row>
    <row r="2778" spans="1:2">
      <c r="A2778" s="39" t="s">
        <v>3236</v>
      </c>
      <c r="B2778" s="38">
        <v>1441.9490000000001</v>
      </c>
    </row>
    <row r="2779" spans="1:2">
      <c r="A2779" s="39" t="s">
        <v>3237</v>
      </c>
      <c r="B2779" s="38">
        <v>974.59389999999996</v>
      </c>
    </row>
    <row r="2780" spans="1:2">
      <c r="A2780" s="39" t="s">
        <v>3238</v>
      </c>
      <c r="B2780" s="38">
        <v>975.42790000000002</v>
      </c>
    </row>
    <row r="2781" spans="1:2">
      <c r="A2781" s="39" t="s">
        <v>3239</v>
      </c>
      <c r="B2781" s="38">
        <v>1706.1335999999999</v>
      </c>
    </row>
    <row r="2782" spans="1:2">
      <c r="A2782" s="39" t="s">
        <v>3240</v>
      </c>
      <c r="B2782" s="38">
        <v>1856.1366</v>
      </c>
    </row>
    <row r="2783" spans="1:2">
      <c r="A2783" s="39" t="s">
        <v>3241</v>
      </c>
      <c r="B2783" s="38">
        <v>941.7663</v>
      </c>
    </row>
    <row r="2784" spans="1:2">
      <c r="A2784" s="39" t="s">
        <v>3242</v>
      </c>
      <c r="B2784" s="38">
        <v>942.76199999999994</v>
      </c>
    </row>
    <row r="2785" spans="1:2">
      <c r="A2785" s="39" t="s">
        <v>3243</v>
      </c>
      <c r="B2785" s="38">
        <v>1000.56</v>
      </c>
    </row>
    <row r="2786" spans="1:2">
      <c r="A2786" s="39" t="s">
        <v>3244</v>
      </c>
      <c r="B2786" s="38">
        <v>1655.1605999999999</v>
      </c>
    </row>
    <row r="2787" spans="1:2">
      <c r="A2787" s="39" t="s">
        <v>3245</v>
      </c>
      <c r="B2787" s="38">
        <v>1002.9367999999999</v>
      </c>
    </row>
    <row r="2788" spans="1:2">
      <c r="A2788" s="39" t="s">
        <v>3246</v>
      </c>
      <c r="B2788" s="38">
        <v>1110.6965</v>
      </c>
    </row>
    <row r="2789" spans="1:2">
      <c r="A2789" s="39" t="s">
        <v>3247</v>
      </c>
      <c r="B2789" s="38">
        <v>1019.3</v>
      </c>
    </row>
    <row r="2790" spans="1:2">
      <c r="A2790" s="39" t="s">
        <v>3248</v>
      </c>
      <c r="B2790" s="38">
        <v>2493.0392999999999</v>
      </c>
    </row>
    <row r="2791" spans="1:2">
      <c r="A2791" s="39" t="s">
        <v>3249</v>
      </c>
      <c r="B2791" s="38">
        <v>1001.7264</v>
      </c>
    </row>
    <row r="2792" spans="1:2">
      <c r="A2792" s="39" t="s">
        <v>3250</v>
      </c>
      <c r="B2792" s="38">
        <v>1230.2692</v>
      </c>
    </row>
    <row r="2793" spans="1:2">
      <c r="A2793" s="39" t="s">
        <v>3251</v>
      </c>
      <c r="B2793" s="38">
        <v>2612.8539999999998</v>
      </c>
    </row>
    <row r="2794" spans="1:2">
      <c r="A2794" s="39" t="s">
        <v>3252</v>
      </c>
      <c r="B2794" s="38">
        <v>11.095000000000001</v>
      </c>
    </row>
    <row r="2795" spans="1:2">
      <c r="A2795" s="39" t="s">
        <v>3253</v>
      </c>
      <c r="B2795" s="38">
        <v>11.1767</v>
      </c>
    </row>
    <row r="2796" spans="1:2">
      <c r="A2796" s="39" t="s">
        <v>3254</v>
      </c>
      <c r="B2796" s="38">
        <v>55.168999999999997</v>
      </c>
    </row>
    <row r="2797" spans="1:2">
      <c r="A2797" s="39" t="s">
        <v>3255</v>
      </c>
      <c r="B2797" s="38">
        <v>45.143999999999998</v>
      </c>
    </row>
    <row r="2798" spans="1:2">
      <c r="A2798" s="39" t="s">
        <v>3256</v>
      </c>
      <c r="B2798" s="38">
        <v>327.81299999999999</v>
      </c>
    </row>
    <row r="2799" spans="1:2">
      <c r="A2799" s="39" t="s">
        <v>3257</v>
      </c>
      <c r="B2799" s="38">
        <v>15.237</v>
      </c>
    </row>
    <row r="2800" spans="1:2">
      <c r="A2800" s="39" t="s">
        <v>3258</v>
      </c>
      <c r="B2800" s="38">
        <v>20.108000000000001</v>
      </c>
    </row>
    <row r="2801" spans="1:2">
      <c r="A2801" s="39" t="s">
        <v>3259</v>
      </c>
      <c r="B2801" s="38">
        <v>34.091999999999999</v>
      </c>
    </row>
    <row r="2802" spans="1:2">
      <c r="A2802" s="39" t="s">
        <v>3260</v>
      </c>
      <c r="B2802" s="38">
        <v>147.85400000000001</v>
      </c>
    </row>
    <row r="2803" spans="1:2">
      <c r="A2803" s="39" t="s">
        <v>3261</v>
      </c>
      <c r="B2803" s="38">
        <v>30.009</v>
      </c>
    </row>
    <row r="2804" spans="1:2">
      <c r="A2804" s="39" t="s">
        <v>3262</v>
      </c>
      <c r="B2804" s="38">
        <v>272.44799999999998</v>
      </c>
    </row>
    <row r="2805" spans="1:2">
      <c r="A2805" s="39" t="s">
        <v>3263</v>
      </c>
      <c r="B2805" s="38">
        <v>36.496499999999997</v>
      </c>
    </row>
    <row r="2806" spans="1:2">
      <c r="A2806" s="39" t="s">
        <v>3264</v>
      </c>
      <c r="B2806" s="38">
        <v>10.1654</v>
      </c>
    </row>
    <row r="2807" spans="1:2">
      <c r="A2807" s="39" t="s">
        <v>3265</v>
      </c>
      <c r="B2807" s="38">
        <v>10.191000000000001</v>
      </c>
    </row>
    <row r="2808" spans="1:2">
      <c r="A2808" s="39" t="s">
        <v>3266</v>
      </c>
      <c r="B2808" s="38">
        <v>10.0655</v>
      </c>
    </row>
    <row r="2809" spans="1:2">
      <c r="A2809" s="39" t="s">
        <v>3267</v>
      </c>
      <c r="B2809" s="38">
        <v>21.716999999999999</v>
      </c>
    </row>
    <row r="2810" spans="1:2">
      <c r="A2810" s="39" t="s">
        <v>3268</v>
      </c>
      <c r="B2810" s="38">
        <v>79.512</v>
      </c>
    </row>
    <row r="2811" spans="1:2">
      <c r="A2811" s="39" t="s">
        <v>3269</v>
      </c>
      <c r="B2811" s="38">
        <v>58.155999999999999</v>
      </c>
    </row>
    <row r="2812" spans="1:2">
      <c r="A2812" s="39" t="s">
        <v>3270</v>
      </c>
      <c r="B2812" s="38">
        <v>613.90300000000002</v>
      </c>
    </row>
    <row r="2813" spans="1:2">
      <c r="A2813" s="39" t="s">
        <v>3271</v>
      </c>
      <c r="B2813" s="38">
        <v>10.0809</v>
      </c>
    </row>
    <row r="2814" spans="1:2">
      <c r="A2814" s="39" t="s">
        <v>3272</v>
      </c>
      <c r="B2814" s="38">
        <v>10.1662</v>
      </c>
    </row>
    <row r="2815" spans="1:2">
      <c r="A2815" s="39" t="s">
        <v>3273</v>
      </c>
      <c r="B2815" s="38">
        <v>29.1629</v>
      </c>
    </row>
    <row r="2816" spans="1:2">
      <c r="A2816" s="39" t="s">
        <v>3274</v>
      </c>
      <c r="B2816" s="38">
        <v>10.1389</v>
      </c>
    </row>
    <row r="2817" spans="1:2">
      <c r="A2817" s="39" t="s">
        <v>3275</v>
      </c>
      <c r="B2817" s="38">
        <v>176.65899999999999</v>
      </c>
    </row>
    <row r="2818" spans="1:2">
      <c r="A2818" s="39" t="s">
        <v>3276</v>
      </c>
      <c r="B2818" s="38">
        <v>32.975000000000001</v>
      </c>
    </row>
    <row r="2819" spans="1:2">
      <c r="A2819" s="39" t="s">
        <v>3277</v>
      </c>
      <c r="B2819" s="38">
        <v>18.466000000000001</v>
      </c>
    </row>
    <row r="2820" spans="1:2">
      <c r="A2820" s="39" t="s">
        <v>3278</v>
      </c>
      <c r="B2820" s="38">
        <v>20.148</v>
      </c>
    </row>
    <row r="2821" spans="1:2">
      <c r="A2821" s="39" t="s">
        <v>3279</v>
      </c>
      <c r="B2821" s="38">
        <v>10.459199999999999</v>
      </c>
    </row>
    <row r="2822" spans="1:2">
      <c r="A2822" s="39" t="s">
        <v>3280</v>
      </c>
      <c r="B2822" s="38">
        <v>18.8461</v>
      </c>
    </row>
    <row r="2823" spans="1:2">
      <c r="A2823" s="39" t="s">
        <v>3281</v>
      </c>
      <c r="B2823" s="38">
        <v>37.871000000000002</v>
      </c>
    </row>
    <row r="2824" spans="1:2">
      <c r="A2824" s="39" t="s">
        <v>3282</v>
      </c>
      <c r="B2824" s="38">
        <v>54.615000000000002</v>
      </c>
    </row>
    <row r="2825" spans="1:2">
      <c r="A2825" s="39" t="s">
        <v>3283</v>
      </c>
      <c r="B2825" s="38">
        <v>37.244999999999997</v>
      </c>
    </row>
    <row r="2826" spans="1:2">
      <c r="A2826" s="39" t="s">
        <v>3284</v>
      </c>
      <c r="B2826" s="38">
        <v>506.61200000000002</v>
      </c>
    </row>
    <row r="2827" spans="1:2">
      <c r="A2827" s="39" t="s">
        <v>3285</v>
      </c>
      <c r="B2827" s="38">
        <v>13.2037</v>
      </c>
    </row>
    <row r="2828" spans="1:2">
      <c r="A2828" s="39" t="s">
        <v>3286</v>
      </c>
      <c r="B2828" s="38">
        <v>14.1227</v>
      </c>
    </row>
    <row r="2829" spans="1:2">
      <c r="A2829" s="39" t="s">
        <v>3287</v>
      </c>
      <c r="B2829" s="38">
        <v>36.7697</v>
      </c>
    </row>
    <row r="2830" spans="1:2">
      <c r="A2830" s="39" t="s">
        <v>3288</v>
      </c>
      <c r="B2830" s="38">
        <v>10.3169</v>
      </c>
    </row>
    <row r="2831" spans="1:2">
      <c r="A2831" s="39" t="s">
        <v>3289</v>
      </c>
      <c r="B2831" s="38">
        <v>18.651199999999999</v>
      </c>
    </row>
    <row r="2832" spans="1:2">
      <c r="A2832" s="39" t="s">
        <v>3290</v>
      </c>
      <c r="B2832" s="38">
        <v>55.988999999999997</v>
      </c>
    </row>
    <row r="2833" spans="1:2">
      <c r="A2833" s="39" t="s">
        <v>3291</v>
      </c>
      <c r="B2833" s="38">
        <v>446.88299999999998</v>
      </c>
    </row>
    <row r="2834" spans="1:2">
      <c r="A2834" s="39" t="s">
        <v>3292</v>
      </c>
      <c r="B2834" s="38">
        <v>145.61799999999999</v>
      </c>
    </row>
    <row r="2835" spans="1:2">
      <c r="A2835" s="39" t="s">
        <v>3293</v>
      </c>
      <c r="B2835" s="38">
        <v>38.767000000000003</v>
      </c>
    </row>
    <row r="2836" spans="1:2">
      <c r="A2836" s="39" t="s">
        <v>3294</v>
      </c>
      <c r="B2836" s="38">
        <v>34.482999999999997</v>
      </c>
    </row>
    <row r="2837" spans="1:2">
      <c r="A2837" s="39" t="s">
        <v>3295</v>
      </c>
      <c r="B2837" s="38">
        <v>20.805</v>
      </c>
    </row>
    <row r="2838" spans="1:2">
      <c r="A2838" s="39" t="s">
        <v>3296</v>
      </c>
      <c r="B2838" s="38">
        <v>207.1696</v>
      </c>
    </row>
    <row r="2839" spans="1:2">
      <c r="A2839" s="39" t="s">
        <v>3297</v>
      </c>
      <c r="B2839" s="38">
        <v>71.039500000000004</v>
      </c>
    </row>
    <row r="2840" spans="1:2">
      <c r="A2840" s="39" t="s">
        <v>3298</v>
      </c>
      <c r="B2840" s="38">
        <v>81.406700000000001</v>
      </c>
    </row>
    <row r="2841" spans="1:2">
      <c r="A2841" s="39" t="s">
        <v>3299</v>
      </c>
      <c r="B2841" s="38">
        <v>67.322000000000003</v>
      </c>
    </row>
    <row r="2842" spans="1:2">
      <c r="A2842" s="39" t="s">
        <v>3300</v>
      </c>
      <c r="B2842" s="38">
        <v>516.11900000000003</v>
      </c>
    </row>
    <row r="2843" spans="1:2">
      <c r="A2843" s="39" t="s">
        <v>3301</v>
      </c>
      <c r="B2843" s="38">
        <v>15.021000000000001</v>
      </c>
    </row>
    <row r="2844" spans="1:2">
      <c r="A2844" s="39" t="s">
        <v>3302</v>
      </c>
      <c r="B2844" s="38">
        <v>54.021000000000001</v>
      </c>
    </row>
    <row r="2845" spans="1:2">
      <c r="A2845" s="39" t="s">
        <v>3303</v>
      </c>
      <c r="B2845" s="38">
        <v>89.3506</v>
      </c>
    </row>
    <row r="2846" spans="1:2">
      <c r="A2846" s="39" t="s">
        <v>3304</v>
      </c>
      <c r="B2846" s="38">
        <v>438.51679999999999</v>
      </c>
    </row>
    <row r="2847" spans="1:2">
      <c r="A2847" s="39" t="s">
        <v>3305</v>
      </c>
      <c r="B2847" s="38">
        <v>281.16000000000003</v>
      </c>
    </row>
    <row r="2848" spans="1:2">
      <c r="A2848" s="39" t="s">
        <v>3306</v>
      </c>
      <c r="B2848" s="38">
        <v>111.95399999999999</v>
      </c>
    </row>
    <row r="2849" spans="1:2">
      <c r="A2849" s="39" t="s">
        <v>3307</v>
      </c>
      <c r="B2849" s="38">
        <v>45.485500000000002</v>
      </c>
    </row>
    <row r="2850" spans="1:2">
      <c r="A2850" s="39" t="s">
        <v>3308</v>
      </c>
      <c r="B2850" s="38">
        <v>11.6965</v>
      </c>
    </row>
    <row r="2851" spans="1:2">
      <c r="A2851" s="39" t="s">
        <v>3309</v>
      </c>
      <c r="B2851" s="38">
        <v>40.367699999999999</v>
      </c>
    </row>
    <row r="2852" spans="1:2">
      <c r="A2852" s="39" t="s">
        <v>3310</v>
      </c>
      <c r="B2852" s="38">
        <v>42.244</v>
      </c>
    </row>
    <row r="2853" spans="1:2">
      <c r="A2853" s="39" t="s">
        <v>3311</v>
      </c>
      <c r="B2853" s="38">
        <v>54.22</v>
      </c>
    </row>
    <row r="2854" spans="1:2">
      <c r="A2854" s="39" t="s">
        <v>3312</v>
      </c>
      <c r="B2854" s="38">
        <v>12.816599999999999</v>
      </c>
    </row>
    <row r="2855" spans="1:2">
      <c r="A2855" s="39" t="s">
        <v>3313</v>
      </c>
      <c r="B2855" s="38">
        <v>12.567399999999999</v>
      </c>
    </row>
    <row r="2856" spans="1:2">
      <c r="A2856" s="39" t="s">
        <v>3314</v>
      </c>
      <c r="B2856" s="38">
        <v>13.703799999999999</v>
      </c>
    </row>
    <row r="2857" spans="1:2">
      <c r="A2857" s="39" t="s">
        <v>3315</v>
      </c>
      <c r="B2857" s="38">
        <v>61.030900000000003</v>
      </c>
    </row>
    <row r="2858" spans="1:2">
      <c r="A2858" s="39" t="s">
        <v>3316</v>
      </c>
      <c r="B2858" s="38">
        <v>36.792999999999999</v>
      </c>
    </row>
    <row r="2859" spans="1:2">
      <c r="A2859" s="39" t="s">
        <v>3317</v>
      </c>
      <c r="B2859" s="38">
        <v>75.923000000000002</v>
      </c>
    </row>
    <row r="2860" spans="1:2">
      <c r="A2860" s="39" t="s">
        <v>3318</v>
      </c>
      <c r="B2860" s="38">
        <v>10.367900000000001</v>
      </c>
    </row>
    <row r="2861" spans="1:2">
      <c r="A2861" s="39" t="s">
        <v>3319</v>
      </c>
      <c r="B2861" s="38">
        <v>34.035400000000003</v>
      </c>
    </row>
    <row r="2862" spans="1:2">
      <c r="A2862" s="39" t="s">
        <v>3320</v>
      </c>
      <c r="B2862" s="38">
        <v>10.693899999999999</v>
      </c>
    </row>
    <row r="2863" spans="1:2">
      <c r="A2863" s="39" t="s">
        <v>3321</v>
      </c>
      <c r="B2863" s="38">
        <v>34.4407</v>
      </c>
    </row>
    <row r="2864" spans="1:2">
      <c r="A2864" s="39" t="s">
        <v>3322</v>
      </c>
      <c r="B2864" s="38">
        <v>28.496099999999998</v>
      </c>
    </row>
    <row r="2865" spans="1:2">
      <c r="A2865" s="39" t="s">
        <v>3323</v>
      </c>
      <c r="B2865" s="38">
        <v>11.599299999999999</v>
      </c>
    </row>
    <row r="2866" spans="1:2">
      <c r="A2866" s="39" t="s">
        <v>3324</v>
      </c>
      <c r="B2866" s="38">
        <v>10.5588</v>
      </c>
    </row>
    <row r="2867" spans="1:2">
      <c r="A2867" s="39" t="s">
        <v>3325</v>
      </c>
      <c r="B2867" s="38">
        <v>10.685</v>
      </c>
    </row>
    <row r="2868" spans="1:2">
      <c r="A2868" s="39" t="s">
        <v>3326</v>
      </c>
      <c r="B2868" s="38">
        <v>10.2615</v>
      </c>
    </row>
    <row r="2869" spans="1:2">
      <c r="A2869" s="39" t="s">
        <v>3327</v>
      </c>
      <c r="B2869" s="38">
        <v>10.250500000000001</v>
      </c>
    </row>
    <row r="2870" spans="1:2">
      <c r="A2870" s="39" t="s">
        <v>3328</v>
      </c>
      <c r="B2870" s="38">
        <v>1031.3916999999999</v>
      </c>
    </row>
    <row r="2871" spans="1:2">
      <c r="A2871" s="39" t="s">
        <v>3329</v>
      </c>
      <c r="B2871" s="38">
        <v>1019.82</v>
      </c>
    </row>
    <row r="2872" spans="1:2">
      <c r="A2872" s="39" t="s">
        <v>3330</v>
      </c>
      <c r="B2872" s="38">
        <v>1027.9093</v>
      </c>
    </row>
    <row r="2873" spans="1:2">
      <c r="A2873" s="39" t="s">
        <v>3331</v>
      </c>
      <c r="B2873" s="38">
        <v>3284.0437999999999</v>
      </c>
    </row>
    <row r="2874" spans="1:2">
      <c r="A2874" s="39" t="s">
        <v>3332</v>
      </c>
      <c r="B2874" s="38">
        <v>3475.9185000000002</v>
      </c>
    </row>
    <row r="2875" spans="1:2">
      <c r="A2875" s="39" t="s">
        <v>3333</v>
      </c>
      <c r="B2875" s="38">
        <v>1063.6400000000001</v>
      </c>
    </row>
    <row r="2876" spans="1:2">
      <c r="A2876" s="39" t="s">
        <v>3334</v>
      </c>
      <c r="B2876" s="38">
        <v>1063.3904</v>
      </c>
    </row>
    <row r="2877" spans="1:2">
      <c r="A2877" s="39" t="s">
        <v>3335</v>
      </c>
      <c r="B2877" s="38">
        <v>22.792999999999999</v>
      </c>
    </row>
    <row r="2878" spans="1:2">
      <c r="A2878" s="39" t="s">
        <v>3336</v>
      </c>
      <c r="B2878" s="38">
        <v>22.792999999999999</v>
      </c>
    </row>
    <row r="2879" spans="1:2">
      <c r="A2879" s="39" t="s">
        <v>3337</v>
      </c>
      <c r="B2879" s="38">
        <v>27.686800000000002</v>
      </c>
    </row>
    <row r="2880" spans="1:2">
      <c r="A2880" s="39" t="s">
        <v>3338</v>
      </c>
      <c r="B2880" s="38">
        <v>16.410900000000002</v>
      </c>
    </row>
    <row r="2881" spans="1:2">
      <c r="A2881" s="39" t="s">
        <v>3339</v>
      </c>
      <c r="B2881" s="38">
        <v>56.3</v>
      </c>
    </row>
    <row r="2882" spans="1:2">
      <c r="A2882" s="39" t="s">
        <v>3340</v>
      </c>
      <c r="B2882" s="38">
        <v>10.6151</v>
      </c>
    </row>
    <row r="2883" spans="1:2">
      <c r="A2883" s="39" t="s">
        <v>3341</v>
      </c>
      <c r="B2883" s="38">
        <v>12.4116</v>
      </c>
    </row>
    <row r="2884" spans="1:2">
      <c r="A2884" s="39" t="s">
        <v>3342</v>
      </c>
      <c r="B2884" s="38">
        <v>1008.5144</v>
      </c>
    </row>
    <row r="2885" spans="1:2">
      <c r="A2885" s="39" t="s">
        <v>3343</v>
      </c>
      <c r="B2885" s="38">
        <v>1011.8045</v>
      </c>
    </row>
    <row r="2886" spans="1:2">
      <c r="A2886" s="39" t="s">
        <v>3344</v>
      </c>
      <c r="B2886" s="38">
        <v>2268.3881000000001</v>
      </c>
    </row>
    <row r="2887" spans="1:2">
      <c r="A2887" s="39" t="s">
        <v>3345</v>
      </c>
      <c r="B2887" s="38">
        <v>1004.2886</v>
      </c>
    </row>
    <row r="2888" spans="1:2">
      <c r="A2888" s="39" t="s">
        <v>3346</v>
      </c>
      <c r="B2888" s="38">
        <v>33.127299999999998</v>
      </c>
    </row>
    <row r="2889" spans="1:2">
      <c r="A2889" s="39" t="s">
        <v>3347</v>
      </c>
      <c r="B2889" s="38">
        <v>10.5983</v>
      </c>
    </row>
    <row r="2890" spans="1:2">
      <c r="A2890" s="39" t="s">
        <v>3348</v>
      </c>
      <c r="B2890" s="38">
        <v>11.9414</v>
      </c>
    </row>
    <row r="2891" spans="1:2">
      <c r="A2891" s="39" t="s">
        <v>3349</v>
      </c>
      <c r="B2891" s="38">
        <v>1042.6600000000001</v>
      </c>
    </row>
    <row r="2892" spans="1:2">
      <c r="A2892" s="39" t="s">
        <v>3350</v>
      </c>
      <c r="B2892" s="38">
        <v>2559.3613</v>
      </c>
    </row>
    <row r="2893" spans="1:2">
      <c r="A2893" s="39" t="s">
        <v>3351</v>
      </c>
      <c r="B2893" s="38">
        <v>10.526400000000001</v>
      </c>
    </row>
    <row r="2894" spans="1:2">
      <c r="A2894" s="39" t="s">
        <v>3352</v>
      </c>
      <c r="B2894" s="38">
        <v>29.636700000000001</v>
      </c>
    </row>
    <row r="2895" spans="1:2">
      <c r="A2895" s="39" t="s">
        <v>3353</v>
      </c>
      <c r="B2895" s="38">
        <v>11.612</v>
      </c>
    </row>
    <row r="2896" spans="1:2">
      <c r="A2896" s="39" t="s">
        <v>3354</v>
      </c>
      <c r="B2896" s="38">
        <v>28.529699999999998</v>
      </c>
    </row>
    <row r="2897" spans="1:2">
      <c r="A2897" s="39" t="s">
        <v>3355</v>
      </c>
      <c r="B2897" s="38">
        <v>11.5359</v>
      </c>
    </row>
    <row r="2898" spans="1:2">
      <c r="A2898" s="39" t="s">
        <v>3356</v>
      </c>
      <c r="B2898" s="38">
        <v>35.934100000000001</v>
      </c>
    </row>
    <row r="2899" spans="1:2">
      <c r="A2899" s="39" t="s">
        <v>3357</v>
      </c>
      <c r="B2899" s="38">
        <v>12.5686</v>
      </c>
    </row>
    <row r="2900" spans="1:2">
      <c r="A2900" s="39" t="s">
        <v>3358</v>
      </c>
      <c r="B2900" s="38">
        <v>44.469200000000001</v>
      </c>
    </row>
    <row r="2901" spans="1:2">
      <c r="A2901" s="39" t="s">
        <v>3359</v>
      </c>
      <c r="B2901" s="38">
        <v>15.1295</v>
      </c>
    </row>
    <row r="2902" spans="1:2">
      <c r="A2902" s="39" t="s">
        <v>3360</v>
      </c>
      <c r="B2902" s="38">
        <v>15.831899999999999</v>
      </c>
    </row>
    <row r="2903" spans="1:2">
      <c r="A2903" s="39" t="s">
        <v>3361</v>
      </c>
      <c r="B2903" s="38">
        <v>30.895700000000001</v>
      </c>
    </row>
    <row r="2904" spans="1:2">
      <c r="A2904" s="39" t="s">
        <v>3362</v>
      </c>
      <c r="B2904" s="38">
        <v>12.424300000000001</v>
      </c>
    </row>
    <row r="2905" spans="1:2">
      <c r="A2905" s="39" t="s">
        <v>3363</v>
      </c>
      <c r="B2905" s="38">
        <v>1001.7184999999999</v>
      </c>
    </row>
    <row r="2906" spans="1:2">
      <c r="A2906" s="39" t="s">
        <v>3364</v>
      </c>
      <c r="B2906" s="38">
        <v>1000.8071</v>
      </c>
    </row>
    <row r="2907" spans="1:2">
      <c r="A2907" s="39" t="s">
        <v>3365</v>
      </c>
      <c r="B2907" s="38">
        <v>2380.8085999999998</v>
      </c>
    </row>
    <row r="2908" spans="1:2">
      <c r="A2908" s="39" t="s">
        <v>3366</v>
      </c>
      <c r="B2908" s="38">
        <v>13.964399999999999</v>
      </c>
    </row>
    <row r="2909" spans="1:2">
      <c r="A2909" s="39" t="s">
        <v>3367</v>
      </c>
      <c r="B2909" s="38">
        <v>27.7851</v>
      </c>
    </row>
    <row r="2910" spans="1:2">
      <c r="A2910" s="39" t="s">
        <v>3368</v>
      </c>
      <c r="B2910" s="38">
        <v>35.097999999999999</v>
      </c>
    </row>
    <row r="2911" spans="1:2">
      <c r="A2911" s="39" t="s">
        <v>3369</v>
      </c>
      <c r="B2911" s="38">
        <v>12.416</v>
      </c>
    </row>
    <row r="2912" spans="1:2">
      <c r="A2912" s="39" t="s">
        <v>3370</v>
      </c>
      <c r="B2912" s="38">
        <v>12.541399999999999</v>
      </c>
    </row>
    <row r="2913" spans="1:2">
      <c r="A2913" s="39" t="s">
        <v>3371</v>
      </c>
      <c r="B2913" s="38">
        <v>30.578299999999999</v>
      </c>
    </row>
    <row r="2914" spans="1:2">
      <c r="A2914" s="39" t="s">
        <v>3372</v>
      </c>
      <c r="B2914" s="38">
        <v>9.6814</v>
      </c>
    </row>
    <row r="2915" spans="1:2">
      <c r="A2915" s="39" t="s">
        <v>3373</v>
      </c>
      <c r="B2915" s="38">
        <v>20.399999999999999</v>
      </c>
    </row>
    <row r="2916" spans="1:2">
      <c r="A2916" s="39" t="s">
        <v>3374</v>
      </c>
      <c r="B2916" s="38">
        <v>11.85</v>
      </c>
    </row>
    <row r="2917" spans="1:2">
      <c r="A2917" s="39" t="s">
        <v>3375</v>
      </c>
      <c r="B2917" s="38">
        <v>1626.8832</v>
      </c>
    </row>
    <row r="2918" spans="1:2">
      <c r="A2918" s="39" t="s">
        <v>3376</v>
      </c>
      <c r="B2918" s="38">
        <v>1001.06</v>
      </c>
    </row>
    <row r="2919" spans="1:2">
      <c r="A2919" s="39" t="s">
        <v>3377</v>
      </c>
      <c r="B2919" s="38">
        <v>1000.7243</v>
      </c>
    </row>
    <row r="2920" spans="1:2">
      <c r="A2920" s="39" t="s">
        <v>3378</v>
      </c>
      <c r="B2920" s="38">
        <v>1030.6672000000001</v>
      </c>
    </row>
    <row r="2921" spans="1:2">
      <c r="A2921" s="39" t="s">
        <v>3379</v>
      </c>
      <c r="B2921" s="38">
        <v>1657.1291000000001</v>
      </c>
    </row>
    <row r="2922" spans="1:2">
      <c r="A2922" s="39" t="s">
        <v>3380</v>
      </c>
      <c r="B2922" s="38">
        <v>1004.3509</v>
      </c>
    </row>
    <row r="2923" spans="1:2">
      <c r="A2923" s="39" t="s">
        <v>3381</v>
      </c>
      <c r="B2923" s="38">
        <v>1002.026</v>
      </c>
    </row>
    <row r="2924" spans="1:2">
      <c r="A2924" s="39" t="s">
        <v>3382</v>
      </c>
      <c r="B2924" s="38">
        <v>1004.5601</v>
      </c>
    </row>
    <row r="2925" spans="1:2">
      <c r="A2925" s="39" t="s">
        <v>3383</v>
      </c>
      <c r="B2925" s="38">
        <v>1004.5142</v>
      </c>
    </row>
    <row r="2926" spans="1:2">
      <c r="A2926" s="39" t="s">
        <v>3384</v>
      </c>
      <c r="B2926" s="38">
        <v>23.194800000000001</v>
      </c>
    </row>
    <row r="2927" spans="1:2">
      <c r="A2927" s="39" t="s">
        <v>3385</v>
      </c>
      <c r="B2927" s="38">
        <v>18.0991</v>
      </c>
    </row>
    <row r="2928" spans="1:2">
      <c r="A2928" s="39" t="s">
        <v>3386</v>
      </c>
      <c r="B2928" s="38">
        <v>14.8026</v>
      </c>
    </row>
    <row r="2929" spans="1:2">
      <c r="A2929" s="39" t="s">
        <v>3387</v>
      </c>
      <c r="B2929" s="38">
        <v>13.414199999999999</v>
      </c>
    </row>
    <row r="2930" spans="1:2">
      <c r="A2930" s="39" t="s">
        <v>3388</v>
      </c>
      <c r="B2930" s="38">
        <v>14.0412</v>
      </c>
    </row>
    <row r="2931" spans="1:2">
      <c r="A2931" s="39" t="s">
        <v>3389</v>
      </c>
      <c r="B2931" s="38">
        <v>19.0306</v>
      </c>
    </row>
    <row r="2932" spans="1:2">
      <c r="A2932" s="39" t="s">
        <v>3390</v>
      </c>
      <c r="B2932" s="38">
        <v>11.420400000000001</v>
      </c>
    </row>
    <row r="2933" spans="1:2">
      <c r="A2933" s="39" t="s">
        <v>3391</v>
      </c>
      <c r="B2933" s="38">
        <v>12.287599999999999</v>
      </c>
    </row>
    <row r="2934" spans="1:2">
      <c r="A2934" s="39" t="s">
        <v>3392</v>
      </c>
      <c r="B2934" s="38">
        <v>51.903599999999997</v>
      </c>
    </row>
    <row r="2935" spans="1:2">
      <c r="A2935" s="39" t="s">
        <v>3393</v>
      </c>
      <c r="B2935" s="38">
        <v>211.35820000000001</v>
      </c>
    </row>
    <row r="2936" spans="1:2">
      <c r="A2936" s="39" t="s">
        <v>3394</v>
      </c>
      <c r="B2936" s="38">
        <v>1003.5181</v>
      </c>
    </row>
    <row r="2937" spans="1:2">
      <c r="A2937" s="39" t="s">
        <v>3395</v>
      </c>
      <c r="B2937" s="38">
        <v>1000.7977</v>
      </c>
    </row>
    <row r="2938" spans="1:2">
      <c r="A2938" s="39" t="s">
        <v>3396</v>
      </c>
      <c r="B2938" s="38">
        <v>1001.29</v>
      </c>
    </row>
    <row r="2939" spans="1:2">
      <c r="A2939" s="39" t="s">
        <v>3397</v>
      </c>
      <c r="B2939" s="38">
        <v>1834.1479999999999</v>
      </c>
    </row>
    <row r="2940" spans="1:2">
      <c r="A2940" s="39" t="s">
        <v>3398</v>
      </c>
      <c r="B2940" s="38">
        <v>19.133299999999998</v>
      </c>
    </row>
    <row r="2941" spans="1:2">
      <c r="A2941" s="39" t="s">
        <v>3399</v>
      </c>
      <c r="B2941" s="38">
        <v>11.0458</v>
      </c>
    </row>
    <row r="2942" spans="1:2">
      <c r="A2942" s="39" t="s">
        <v>3400</v>
      </c>
      <c r="B2942" s="38">
        <v>11.399900000000001</v>
      </c>
    </row>
    <row r="2943" spans="1:2">
      <c r="A2943" s="39" t="s">
        <v>3401</v>
      </c>
      <c r="B2943" s="38">
        <v>90.838300000000004</v>
      </c>
    </row>
    <row r="2944" spans="1:2">
      <c r="A2944" s="39" t="s">
        <v>3402</v>
      </c>
      <c r="B2944" s="38">
        <v>151.0874</v>
      </c>
    </row>
    <row r="2945" spans="1:2">
      <c r="A2945" s="39" t="s">
        <v>3403</v>
      </c>
      <c r="B2945" s="38">
        <v>16.030999999999999</v>
      </c>
    </row>
    <row r="2946" spans="1:2">
      <c r="A2946" s="39" t="s">
        <v>3404</v>
      </c>
      <c r="B2946" s="38">
        <v>16.0931</v>
      </c>
    </row>
    <row r="2947" spans="1:2">
      <c r="A2947" s="39" t="s">
        <v>3405</v>
      </c>
      <c r="B2947" s="38">
        <v>17.611499999999999</v>
      </c>
    </row>
    <row r="2948" spans="1:2">
      <c r="A2948" s="39" t="s">
        <v>3406</v>
      </c>
      <c r="B2948" s="38">
        <v>50.589399999999998</v>
      </c>
    </row>
    <row r="2949" spans="1:2">
      <c r="A2949" s="39" t="s">
        <v>3407</v>
      </c>
      <c r="B2949" s="38">
        <v>133.65719999999999</v>
      </c>
    </row>
    <row r="2950" spans="1:2">
      <c r="A2950" s="39" t="s">
        <v>3408</v>
      </c>
      <c r="B2950" s="38">
        <v>122.64190000000001</v>
      </c>
    </row>
    <row r="2951" spans="1:2">
      <c r="A2951" s="39" t="s">
        <v>3409</v>
      </c>
      <c r="B2951" s="38">
        <v>1006.65</v>
      </c>
    </row>
    <row r="2952" spans="1:2">
      <c r="A2952" s="39" t="s">
        <v>3410</v>
      </c>
      <c r="B2952" s="38">
        <v>1865.8516</v>
      </c>
    </row>
    <row r="2953" spans="1:2">
      <c r="A2953" s="39" t="s">
        <v>3411</v>
      </c>
      <c r="B2953" s="38">
        <v>1018.1763</v>
      </c>
    </row>
    <row r="2954" spans="1:2">
      <c r="A2954" s="39" t="s">
        <v>3412</v>
      </c>
      <c r="B2954" s="38">
        <v>1004.4783</v>
      </c>
    </row>
    <row r="2955" spans="1:2">
      <c r="A2955" s="39" t="s">
        <v>3413</v>
      </c>
      <c r="B2955" s="38">
        <v>41.440199999999997</v>
      </c>
    </row>
    <row r="2956" spans="1:2">
      <c r="A2956" s="39" t="s">
        <v>3414</v>
      </c>
      <c r="B2956" s="38">
        <v>194.16370000000001</v>
      </c>
    </row>
    <row r="2957" spans="1:2">
      <c r="A2957" s="39" t="s">
        <v>3415</v>
      </c>
      <c r="B2957" s="38">
        <v>1004.2306</v>
      </c>
    </row>
    <row r="2958" spans="1:2">
      <c r="A2958" s="39" t="s">
        <v>3416</v>
      </c>
      <c r="B2958" s="38">
        <v>1044.2004999999999</v>
      </c>
    </row>
    <row r="2959" spans="1:2">
      <c r="A2959" s="39" t="s">
        <v>3417</v>
      </c>
      <c r="B2959" s="38">
        <v>2289.9160000000002</v>
      </c>
    </row>
    <row r="2960" spans="1:2">
      <c r="A2960" s="39" t="s">
        <v>3418</v>
      </c>
      <c r="B2960" s="38">
        <v>1069.9703999999999</v>
      </c>
    </row>
    <row r="2961" spans="1:2">
      <c r="A2961" s="39" t="s">
        <v>3419</v>
      </c>
      <c r="B2961" s="38">
        <v>1005.0082</v>
      </c>
    </row>
    <row r="2962" spans="1:2">
      <c r="A2962" s="39" t="s">
        <v>3420</v>
      </c>
      <c r="B2962" s="38">
        <v>61.963999999999999</v>
      </c>
    </row>
    <row r="2963" spans="1:2">
      <c r="A2963" s="39" t="s">
        <v>3421</v>
      </c>
      <c r="B2963" s="38">
        <v>37.621000000000002</v>
      </c>
    </row>
    <row r="2964" spans="1:2">
      <c r="A2964" s="39" t="s">
        <v>3422</v>
      </c>
      <c r="B2964" s="38">
        <v>216.30799999999999</v>
      </c>
    </row>
    <row r="2965" spans="1:2">
      <c r="A2965" s="39" t="s">
        <v>3423</v>
      </c>
      <c r="B2965" s="38">
        <v>51.704000000000001</v>
      </c>
    </row>
    <row r="2966" spans="1:2">
      <c r="A2966" s="39" t="s">
        <v>3424</v>
      </c>
      <c r="B2966" s="38">
        <v>11.817299999999999</v>
      </c>
    </row>
    <row r="2967" spans="1:2">
      <c r="A2967" s="39" t="s">
        <v>3425</v>
      </c>
      <c r="B2967" s="38">
        <v>10.1906</v>
      </c>
    </row>
    <row r="2968" spans="1:2">
      <c r="A2968" s="39" t="s">
        <v>3426</v>
      </c>
      <c r="B2968" s="38">
        <v>11.3255</v>
      </c>
    </row>
    <row r="2969" spans="1:2">
      <c r="A2969" s="39" t="s">
        <v>3427</v>
      </c>
      <c r="B2969" s="38">
        <v>29.6921</v>
      </c>
    </row>
    <row r="2970" spans="1:2">
      <c r="A2970" s="39" t="s">
        <v>3428</v>
      </c>
      <c r="B2970" s="38">
        <v>131.36619999999999</v>
      </c>
    </row>
    <row r="2971" spans="1:2">
      <c r="A2971" s="39" t="s">
        <v>3429</v>
      </c>
      <c r="B2971" s="38">
        <v>59.0304</v>
      </c>
    </row>
    <row r="2972" spans="1:2">
      <c r="A2972" s="39" t="s">
        <v>3430</v>
      </c>
      <c r="B2972" s="38">
        <v>57.138800000000003</v>
      </c>
    </row>
    <row r="2973" spans="1:2">
      <c r="A2973" s="39" t="s">
        <v>3431</v>
      </c>
      <c r="B2973" s="38">
        <v>74.8904</v>
      </c>
    </row>
    <row r="2974" spans="1:2">
      <c r="A2974" s="39" t="s">
        <v>3432</v>
      </c>
      <c r="B2974" s="38">
        <v>30.933800000000002</v>
      </c>
    </row>
    <row r="2975" spans="1:2">
      <c r="A2975" s="39" t="s">
        <v>3433</v>
      </c>
      <c r="B2975" s="38">
        <v>1053.4786999999999</v>
      </c>
    </row>
    <row r="2976" spans="1:2">
      <c r="A2976" s="39" t="s">
        <v>3434</v>
      </c>
      <c r="B2976" s="38">
        <v>1054.7520999999999</v>
      </c>
    </row>
    <row r="2977" spans="1:2">
      <c r="A2977" s="39" t="s">
        <v>3435</v>
      </c>
      <c r="B2977" s="38">
        <v>1405.4576999999999</v>
      </c>
    </row>
    <row r="2978" spans="1:2">
      <c r="A2978" s="39" t="s">
        <v>3436</v>
      </c>
      <c r="B2978" s="38">
        <v>2062.8551000000002</v>
      </c>
    </row>
    <row r="2979" spans="1:2">
      <c r="A2979" s="39" t="s">
        <v>3437</v>
      </c>
      <c r="B2979" s="38">
        <v>1048.2934</v>
      </c>
    </row>
    <row r="2980" spans="1:2">
      <c r="A2980" s="39" t="s">
        <v>3438</v>
      </c>
      <c r="B2980" s="38">
        <v>32.856000000000002</v>
      </c>
    </row>
    <row r="2981" spans="1:2">
      <c r="A2981" s="39" t="s">
        <v>3439</v>
      </c>
      <c r="B2981" s="38">
        <v>46.024000000000001</v>
      </c>
    </row>
    <row r="2982" spans="1:2">
      <c r="A2982" s="39" t="s">
        <v>3440</v>
      </c>
      <c r="B2982" s="38">
        <v>55.756799999999998</v>
      </c>
    </row>
    <row r="2983" spans="1:2">
      <c r="A2983" s="39" t="s">
        <v>3441</v>
      </c>
      <c r="B2983" s="38">
        <v>31.3916</v>
      </c>
    </row>
    <row r="2984" spans="1:2">
      <c r="A2984" s="39" t="s">
        <v>3442</v>
      </c>
      <c r="B2984" s="38">
        <v>51.48</v>
      </c>
    </row>
    <row r="2985" spans="1:2">
      <c r="A2985" s="39" t="s">
        <v>3443</v>
      </c>
      <c r="B2985" s="38">
        <v>29.692</v>
      </c>
    </row>
    <row r="2986" spans="1:2">
      <c r="A2986" s="39" t="s">
        <v>3444</v>
      </c>
      <c r="B2986" s="38">
        <v>94.614000000000004</v>
      </c>
    </row>
    <row r="2987" spans="1:2">
      <c r="A2987" s="39" t="s">
        <v>3445</v>
      </c>
      <c r="B2987" s="38">
        <v>34.046999999999997</v>
      </c>
    </row>
    <row r="2988" spans="1:2">
      <c r="A2988" s="39" t="s">
        <v>3446</v>
      </c>
      <c r="B2988" s="38">
        <v>25.427</v>
      </c>
    </row>
    <row r="2989" spans="1:2">
      <c r="A2989" s="39" t="s">
        <v>3447</v>
      </c>
      <c r="B2989" s="38">
        <v>202.922</v>
      </c>
    </row>
    <row r="2990" spans="1:2">
      <c r="A2990" s="39" t="s">
        <v>3448</v>
      </c>
      <c r="B2990" s="38">
        <v>28.1295</v>
      </c>
    </row>
    <row r="2991" spans="1:2">
      <c r="A2991" s="39" t="s">
        <v>3449</v>
      </c>
      <c r="B2991" s="38">
        <v>20.604199999999999</v>
      </c>
    </row>
    <row r="2992" spans="1:2">
      <c r="A2992" s="39" t="s">
        <v>3450</v>
      </c>
      <c r="B2992" s="38">
        <v>20.604199999999999</v>
      </c>
    </row>
    <row r="2993" spans="1:2">
      <c r="A2993" s="39" t="s">
        <v>3451</v>
      </c>
      <c r="B2993" s="38">
        <v>28.918900000000001</v>
      </c>
    </row>
    <row r="2994" spans="1:2">
      <c r="A2994" s="39" t="s">
        <v>3452</v>
      </c>
      <c r="B2994" s="38">
        <v>19.5685</v>
      </c>
    </row>
    <row r="2995" spans="1:2">
      <c r="A2995" s="39" t="s">
        <v>3453</v>
      </c>
      <c r="B2995" s="38">
        <v>15.262</v>
      </c>
    </row>
    <row r="2996" spans="1:2">
      <c r="A2996" s="39" t="s">
        <v>3454</v>
      </c>
      <c r="B2996" s="38">
        <v>14.3902</v>
      </c>
    </row>
    <row r="2997" spans="1:2">
      <c r="A2997" s="39" t="s">
        <v>3455</v>
      </c>
      <c r="B2997" s="38">
        <v>11.8622</v>
      </c>
    </row>
    <row r="2998" spans="1:2">
      <c r="A2998" s="39" t="s">
        <v>3456</v>
      </c>
      <c r="B2998" s="38">
        <v>10.696300000000001</v>
      </c>
    </row>
    <row r="2999" spans="1:2">
      <c r="A2999" s="39" t="s">
        <v>3457</v>
      </c>
      <c r="B2999" s="38">
        <v>12.021800000000001</v>
      </c>
    </row>
    <row r="3000" spans="1:2">
      <c r="A3000" s="39" t="s">
        <v>3458</v>
      </c>
      <c r="B3000" s="38">
        <v>9.8469999999999995</v>
      </c>
    </row>
    <row r="3001" spans="1:2">
      <c r="A3001" s="39" t="s">
        <v>3459</v>
      </c>
      <c r="B3001" s="38">
        <v>7.5063000000000004</v>
      </c>
    </row>
    <row r="3002" spans="1:2">
      <c r="A3002" s="39" t="s">
        <v>3460</v>
      </c>
      <c r="B3002" s="38">
        <v>7.5063000000000004</v>
      </c>
    </row>
    <row r="3003" spans="1:2">
      <c r="A3003" s="39" t="s">
        <v>3461</v>
      </c>
      <c r="B3003" s="38">
        <v>94.284899999999993</v>
      </c>
    </row>
    <row r="3004" spans="1:2">
      <c r="A3004" s="39" t="s">
        <v>3462</v>
      </c>
      <c r="B3004" s="38">
        <v>1055.4493</v>
      </c>
    </row>
    <row r="3005" spans="1:2">
      <c r="A3005" s="39" t="s">
        <v>3463</v>
      </c>
      <c r="B3005" s="38">
        <v>1338.2941000000001</v>
      </c>
    </row>
    <row r="3006" spans="1:2">
      <c r="A3006" s="39" t="s">
        <v>3464</v>
      </c>
      <c r="B3006" s="38">
        <v>1023.3</v>
      </c>
    </row>
    <row r="3007" spans="1:2">
      <c r="A3007" s="39" t="s">
        <v>3465</v>
      </c>
      <c r="B3007" s="38">
        <v>1001.5883</v>
      </c>
    </row>
    <row r="3008" spans="1:2">
      <c r="A3008" s="39" t="s">
        <v>3466</v>
      </c>
      <c r="B3008" s="38">
        <v>79.280799999999999</v>
      </c>
    </row>
    <row r="3009" spans="1:2">
      <c r="A3009" s="39" t="s">
        <v>3467</v>
      </c>
      <c r="B3009" s="38">
        <v>62.261400000000002</v>
      </c>
    </row>
    <row r="3010" spans="1:2">
      <c r="A3010" s="39" t="s">
        <v>3468</v>
      </c>
      <c r="B3010" s="38">
        <v>0</v>
      </c>
    </row>
    <row r="3011" spans="1:2">
      <c r="A3011" s="39" t="s">
        <v>3469</v>
      </c>
      <c r="B3011" s="38">
        <v>36.088999999999999</v>
      </c>
    </row>
    <row r="3012" spans="1:2">
      <c r="A3012" s="39" t="s">
        <v>3470</v>
      </c>
      <c r="B3012" s="38">
        <v>78.781000000000006</v>
      </c>
    </row>
    <row r="3013" spans="1:2">
      <c r="A3013" s="39" t="s">
        <v>3471</v>
      </c>
      <c r="B3013" s="38">
        <v>18.510000000000002</v>
      </c>
    </row>
    <row r="3014" spans="1:2">
      <c r="A3014" s="39" t="s">
        <v>3472</v>
      </c>
      <c r="B3014" s="38">
        <v>18.510000000000002</v>
      </c>
    </row>
    <row r="3015" spans="1:2">
      <c r="A3015" s="39" t="s">
        <v>3473</v>
      </c>
      <c r="B3015" s="38">
        <v>0</v>
      </c>
    </row>
    <row r="3016" spans="1:2">
      <c r="A3016" s="39" t="s">
        <v>3474</v>
      </c>
      <c r="B3016" s="38">
        <v>0</v>
      </c>
    </row>
    <row r="3017" spans="1:2">
      <c r="A3017" s="39" t="s">
        <v>3475</v>
      </c>
      <c r="B3017" s="38">
        <v>26.526599999999998</v>
      </c>
    </row>
    <row r="3018" spans="1:2">
      <c r="A3018" s="39" t="s">
        <v>3476</v>
      </c>
      <c r="B3018" s="38">
        <v>19.055</v>
      </c>
    </row>
    <row r="3019" spans="1:2">
      <c r="A3019" s="39" t="s">
        <v>3477</v>
      </c>
      <c r="B3019" s="38">
        <v>22.931999999999999</v>
      </c>
    </row>
    <row r="3020" spans="1:2">
      <c r="A3020" s="39" t="s">
        <v>3478</v>
      </c>
      <c r="B3020" s="38">
        <v>26.526599999999998</v>
      </c>
    </row>
    <row r="3021" spans="1:2">
      <c r="A3021" s="39" t="s">
        <v>3479</v>
      </c>
      <c r="B3021" s="38">
        <v>18.55</v>
      </c>
    </row>
    <row r="3022" spans="1:2">
      <c r="A3022" s="39" t="s">
        <v>3480</v>
      </c>
      <c r="B3022" s="38">
        <v>1000.6506000000001</v>
      </c>
    </row>
    <row r="3023" spans="1:2">
      <c r="A3023" s="39" t="s">
        <v>3481</v>
      </c>
      <c r="B3023" s="38">
        <v>1002.9472</v>
      </c>
    </row>
    <row r="3024" spans="1:2">
      <c r="A3024" s="39" t="s">
        <v>3482</v>
      </c>
      <c r="B3024" s="38">
        <v>1663.2718</v>
      </c>
    </row>
    <row r="3025" spans="1:2">
      <c r="A3025" s="39" t="s">
        <v>3483</v>
      </c>
      <c r="B3025" s="38">
        <v>1000.6808</v>
      </c>
    </row>
    <row r="3026" spans="1:2">
      <c r="A3026" s="39" t="s">
        <v>3484</v>
      </c>
      <c r="B3026" s="38">
        <v>1002.9469</v>
      </c>
    </row>
    <row r="3027" spans="1:2">
      <c r="A3027" s="39" t="s">
        <v>3485</v>
      </c>
      <c r="B3027" s="38">
        <v>23.04</v>
      </c>
    </row>
    <row r="3028" spans="1:2">
      <c r="A3028" s="39" t="s">
        <v>3486</v>
      </c>
      <c r="B3028" s="38">
        <v>23.04</v>
      </c>
    </row>
    <row r="3029" spans="1:2">
      <c r="A3029" s="39" t="s">
        <v>3487</v>
      </c>
      <c r="B3029" s="38">
        <v>25.734000000000002</v>
      </c>
    </row>
    <row r="3030" spans="1:2">
      <c r="A3030" s="39" t="s">
        <v>3488</v>
      </c>
      <c r="B3030" s="38">
        <v>1008.8997000000001</v>
      </c>
    </row>
    <row r="3031" spans="1:2">
      <c r="A3031" s="39" t="s">
        <v>3489</v>
      </c>
      <c r="B3031" s="38">
        <v>11.796799999999999</v>
      </c>
    </row>
    <row r="3032" spans="1:2">
      <c r="A3032" s="39" t="s">
        <v>3490</v>
      </c>
      <c r="B3032" s="38">
        <v>15.5687</v>
      </c>
    </row>
    <row r="3033" spans="1:2">
      <c r="A3033" s="39" t="s">
        <v>3491</v>
      </c>
      <c r="B3033" s="38">
        <v>26.526599999999998</v>
      </c>
    </row>
    <row r="3034" spans="1:2">
      <c r="A3034" s="39" t="s">
        <v>3492</v>
      </c>
      <c r="B3034" s="38">
        <v>9.2100000000000009</v>
      </c>
    </row>
    <row r="3035" spans="1:2">
      <c r="A3035" s="39" t="s">
        <v>3493</v>
      </c>
      <c r="B3035" s="38">
        <v>19.199000000000002</v>
      </c>
    </row>
    <row r="3036" spans="1:2">
      <c r="A3036" s="39" t="s">
        <v>3494</v>
      </c>
      <c r="B3036" s="38">
        <v>1528.8340000000001</v>
      </c>
    </row>
    <row r="3037" spans="1:2">
      <c r="A3037" s="39" t="s">
        <v>3495</v>
      </c>
      <c r="B3037" s="38">
        <v>1005.5119999999999</v>
      </c>
    </row>
    <row r="3038" spans="1:2">
      <c r="A3038" s="39" t="s">
        <v>3496</v>
      </c>
      <c r="B3038" s="38">
        <v>1001.7531</v>
      </c>
    </row>
    <row r="3039" spans="1:2">
      <c r="A3039" s="39" t="s">
        <v>3497</v>
      </c>
      <c r="B3039" s="38">
        <v>1004.3623</v>
      </c>
    </row>
    <row r="3040" spans="1:2">
      <c r="A3040" s="39" t="s">
        <v>3498</v>
      </c>
      <c r="B3040" s="38">
        <v>1005.0158</v>
      </c>
    </row>
    <row r="3041" spans="1:2">
      <c r="A3041" s="39" t="s">
        <v>3499</v>
      </c>
      <c r="B3041" s="38">
        <v>20.16</v>
      </c>
    </row>
    <row r="3042" spans="1:2">
      <c r="A3042" s="39" t="s">
        <v>3500</v>
      </c>
      <c r="B3042" s="38">
        <v>56.45</v>
      </c>
    </row>
    <row r="3043" spans="1:2">
      <c r="A3043" s="39" t="s">
        <v>3501</v>
      </c>
      <c r="B3043" s="38">
        <v>14.9369</v>
      </c>
    </row>
    <row r="3044" spans="1:2">
      <c r="A3044" s="39" t="s">
        <v>3502</v>
      </c>
      <c r="B3044" s="38">
        <v>12.901300000000001</v>
      </c>
    </row>
    <row r="3045" spans="1:2">
      <c r="A3045" s="39" t="s">
        <v>3503</v>
      </c>
      <c r="B3045" s="38">
        <v>21.35</v>
      </c>
    </row>
    <row r="3046" spans="1:2">
      <c r="A3046" s="39" t="s">
        <v>3504</v>
      </c>
      <c r="B3046" s="38">
        <v>18.21</v>
      </c>
    </row>
    <row r="3047" spans="1:2">
      <c r="A3047" s="39" t="s">
        <v>3505</v>
      </c>
      <c r="B3047" s="38">
        <v>13.8789</v>
      </c>
    </row>
    <row r="3048" spans="1:2">
      <c r="A3048" s="39" t="s">
        <v>3506</v>
      </c>
      <c r="B3048" s="38">
        <v>16.726299999999998</v>
      </c>
    </row>
    <row r="3049" spans="1:2">
      <c r="A3049" s="39" t="s">
        <v>3507</v>
      </c>
      <c r="B3049" s="38">
        <v>37.700000000000003</v>
      </c>
    </row>
    <row r="3050" spans="1:2">
      <c r="A3050" s="39" t="s">
        <v>3508</v>
      </c>
      <c r="B3050" s="38">
        <v>24.156500000000001</v>
      </c>
    </row>
    <row r="3051" spans="1:2">
      <c r="A3051" s="39" t="s">
        <v>3509</v>
      </c>
      <c r="B3051" s="38">
        <v>27.903199999999998</v>
      </c>
    </row>
    <row r="3052" spans="1:2">
      <c r="A3052" s="39" t="s">
        <v>3510</v>
      </c>
      <c r="B3052" s="38">
        <v>15.3</v>
      </c>
    </row>
    <row r="3053" spans="1:2">
      <c r="A3053" s="39" t="s">
        <v>3511</v>
      </c>
      <c r="B3053" s="38">
        <v>26.338000000000001</v>
      </c>
    </row>
    <row r="3054" spans="1:2">
      <c r="A3054" s="39" t="s">
        <v>3512</v>
      </c>
      <c r="B3054" s="38">
        <v>21.984999999999999</v>
      </c>
    </row>
    <row r="3055" spans="1:2">
      <c r="A3055" s="39" t="s">
        <v>3513</v>
      </c>
      <c r="B3055" s="38">
        <v>13.19</v>
      </c>
    </row>
    <row r="3056" spans="1:2">
      <c r="A3056" s="39" t="s">
        <v>3514</v>
      </c>
      <c r="B3056" s="38">
        <v>35.82</v>
      </c>
    </row>
    <row r="3057" spans="1:2">
      <c r="A3057" s="39" t="s">
        <v>3515</v>
      </c>
      <c r="B3057" s="38">
        <v>51.58</v>
      </c>
    </row>
    <row r="3058" spans="1:2">
      <c r="A3058" s="39" t="s">
        <v>3516</v>
      </c>
      <c r="B3058" s="38">
        <v>26.64</v>
      </c>
    </row>
    <row r="3059" spans="1:2">
      <c r="A3059" s="39" t="s">
        <v>3517</v>
      </c>
      <c r="B3059" s="38">
        <v>35.950000000000003</v>
      </c>
    </row>
    <row r="3060" spans="1:2">
      <c r="A3060" s="39" t="s">
        <v>3518</v>
      </c>
      <c r="B3060" s="38">
        <v>99.13</v>
      </c>
    </row>
    <row r="3061" spans="1:2">
      <c r="A3061" s="39" t="s">
        <v>3519</v>
      </c>
      <c r="B3061" s="38">
        <v>23.343900000000001</v>
      </c>
    </row>
    <row r="3062" spans="1:2">
      <c r="A3062" s="39" t="s">
        <v>3520</v>
      </c>
      <c r="B3062" s="38">
        <v>27.253900000000002</v>
      </c>
    </row>
    <row r="3063" spans="1:2">
      <c r="A3063" s="39" t="s">
        <v>3521</v>
      </c>
      <c r="B3063" s="38">
        <v>15.22</v>
      </c>
    </row>
    <row r="3064" spans="1:2">
      <c r="A3064" s="39" t="s">
        <v>3522</v>
      </c>
      <c r="B3064" s="38">
        <v>16</v>
      </c>
    </row>
    <row r="3065" spans="1:2">
      <c r="A3065" s="39" t="s">
        <v>3523</v>
      </c>
      <c r="B3065" s="38">
        <v>15.78</v>
      </c>
    </row>
    <row r="3066" spans="1:2">
      <c r="A3066" s="39" t="s">
        <v>3524</v>
      </c>
      <c r="B3066" s="38">
        <v>12.92</v>
      </c>
    </row>
    <row r="3067" spans="1:2">
      <c r="A3067" s="39" t="s">
        <v>3525</v>
      </c>
      <c r="B3067" s="38">
        <v>14.01</v>
      </c>
    </row>
    <row r="3068" spans="1:2">
      <c r="A3068" s="39" t="s">
        <v>3526</v>
      </c>
      <c r="B3068" s="38">
        <v>1002.6482999999999</v>
      </c>
    </row>
    <row r="3069" spans="1:2">
      <c r="A3069" s="39" t="s">
        <v>3527</v>
      </c>
      <c r="B3069" s="38">
        <v>1918.1772000000001</v>
      </c>
    </row>
    <row r="3070" spans="1:2">
      <c r="A3070" s="39" t="s">
        <v>3528</v>
      </c>
      <c r="B3070" s="38">
        <v>1061.7457999999999</v>
      </c>
    </row>
    <row r="3071" spans="1:2">
      <c r="A3071" s="39" t="s">
        <v>3529</v>
      </c>
      <c r="B3071" s="38">
        <v>2031.0399</v>
      </c>
    </row>
    <row r="3072" spans="1:2">
      <c r="A3072" s="39" t="s">
        <v>3530</v>
      </c>
      <c r="B3072" s="38">
        <v>1006.9034</v>
      </c>
    </row>
    <row r="3073" spans="1:2">
      <c r="A3073" s="39" t="s">
        <v>3531</v>
      </c>
      <c r="B3073" s="38">
        <v>1007.8166</v>
      </c>
    </row>
    <row r="3074" spans="1:2">
      <c r="A3074" s="39" t="s">
        <v>3532</v>
      </c>
      <c r="B3074" s="38">
        <v>19.248100000000001</v>
      </c>
    </row>
    <row r="3075" spans="1:2">
      <c r="A3075" s="39" t="s">
        <v>3533</v>
      </c>
      <c r="B3075" s="38">
        <v>10.4536</v>
      </c>
    </row>
    <row r="3076" spans="1:2">
      <c r="A3076" s="39" t="s">
        <v>3534</v>
      </c>
      <c r="B3076" s="38">
        <v>10.467000000000001</v>
      </c>
    </row>
    <row r="3077" spans="1:2">
      <c r="A3077" s="39" t="s">
        <v>3535</v>
      </c>
      <c r="B3077" s="38">
        <v>22.832599999999999</v>
      </c>
    </row>
    <row r="3078" spans="1:2">
      <c r="A3078" s="39" t="s">
        <v>3536</v>
      </c>
      <c r="B3078" s="38">
        <v>14.0914</v>
      </c>
    </row>
    <row r="3079" spans="1:2">
      <c r="A3079" s="39" t="s">
        <v>3537</v>
      </c>
      <c r="B3079" s="38">
        <v>13.8154</v>
      </c>
    </row>
    <row r="3080" spans="1:2">
      <c r="A3080" s="39" t="s">
        <v>3538</v>
      </c>
      <c r="B3080" s="38">
        <v>9.2100000000000009</v>
      </c>
    </row>
    <row r="3081" spans="1:2">
      <c r="A3081" s="39" t="s">
        <v>3539</v>
      </c>
      <c r="B3081" s="38">
        <v>20.439299999999999</v>
      </c>
    </row>
    <row r="3082" spans="1:2">
      <c r="A3082" s="39" t="s">
        <v>3540</v>
      </c>
      <c r="B3082" s="38">
        <v>10.532299999999999</v>
      </c>
    </row>
    <row r="3083" spans="1:2">
      <c r="A3083" s="39" t="s">
        <v>3541</v>
      </c>
      <c r="B3083" s="38">
        <v>11.5839</v>
      </c>
    </row>
    <row r="3084" spans="1:2">
      <c r="A3084" s="39" t="s">
        <v>3542</v>
      </c>
      <c r="B3084" s="38">
        <v>10.805</v>
      </c>
    </row>
    <row r="3085" spans="1:2">
      <c r="A3085" s="39" t="s">
        <v>3543</v>
      </c>
      <c r="B3085" s="38">
        <v>47.767000000000003</v>
      </c>
    </row>
    <row r="3086" spans="1:2">
      <c r="A3086" s="39" t="s">
        <v>3544</v>
      </c>
      <c r="B3086" s="38">
        <v>31.163</v>
      </c>
    </row>
    <row r="3087" spans="1:2">
      <c r="A3087" s="39" t="s">
        <v>3545</v>
      </c>
      <c r="B3087" s="38">
        <v>10.0756</v>
      </c>
    </row>
    <row r="3088" spans="1:2">
      <c r="A3088" s="39" t="s">
        <v>3546</v>
      </c>
      <c r="B3088" s="38">
        <v>18.259</v>
      </c>
    </row>
    <row r="3089" spans="1:2">
      <c r="A3089" s="39" t="s">
        <v>3547</v>
      </c>
      <c r="B3089" s="38">
        <v>29.169</v>
      </c>
    </row>
    <row r="3090" spans="1:2">
      <c r="A3090" s="39" t="s">
        <v>3548</v>
      </c>
      <c r="B3090" s="38">
        <v>36.792999999999999</v>
      </c>
    </row>
    <row r="3091" spans="1:2">
      <c r="A3091" s="39" t="s">
        <v>3549</v>
      </c>
      <c r="B3091" s="38">
        <v>1005.8567</v>
      </c>
    </row>
    <row r="3092" spans="1:2">
      <c r="A3092" s="39" t="s">
        <v>3550</v>
      </c>
      <c r="B3092" s="38">
        <v>1979.2715000000001</v>
      </c>
    </row>
    <row r="3093" spans="1:2">
      <c r="A3093" s="39" t="s">
        <v>3551</v>
      </c>
      <c r="B3093" s="38">
        <v>1008.1129</v>
      </c>
    </row>
    <row r="3094" spans="1:2">
      <c r="A3094" s="39" t="s">
        <v>3552</v>
      </c>
      <c r="B3094" s="38">
        <v>16.57</v>
      </c>
    </row>
    <row r="3095" spans="1:2">
      <c r="A3095" s="39" t="s">
        <v>3553</v>
      </c>
      <c r="B3095" s="38">
        <v>16.57</v>
      </c>
    </row>
    <row r="3096" spans="1:2">
      <c r="A3096" s="39" t="s">
        <v>3554</v>
      </c>
      <c r="B3096" s="38">
        <v>1001.8422</v>
      </c>
    </row>
    <row r="3097" spans="1:2">
      <c r="A3097" s="39" t="s">
        <v>3555</v>
      </c>
      <c r="B3097" s="38">
        <v>1914.7738999999999</v>
      </c>
    </row>
    <row r="3098" spans="1:2">
      <c r="A3098" s="39" t="s">
        <v>3556</v>
      </c>
      <c r="B3098" s="38">
        <v>1219.4513999999999</v>
      </c>
    </row>
    <row r="3099" spans="1:2">
      <c r="A3099" s="39" t="s">
        <v>3557</v>
      </c>
      <c r="B3099" s="38">
        <v>53.527999999999999</v>
      </c>
    </row>
    <row r="3100" spans="1:2">
      <c r="A3100" s="39" t="s">
        <v>3558</v>
      </c>
      <c r="B3100" s="38">
        <v>29.19</v>
      </c>
    </row>
    <row r="3101" spans="1:2">
      <c r="A3101" s="39" t="s">
        <v>3559</v>
      </c>
      <c r="B3101" s="38">
        <v>1114.52</v>
      </c>
    </row>
    <row r="3102" spans="1:2">
      <c r="A3102" s="39" t="s">
        <v>3560</v>
      </c>
      <c r="B3102" s="38">
        <v>1000.8594000000001</v>
      </c>
    </row>
    <row r="3103" spans="1:2">
      <c r="A3103" s="39" t="s">
        <v>3561</v>
      </c>
      <c r="B3103" s="38">
        <v>1002.3216</v>
      </c>
    </row>
    <row r="3104" spans="1:2">
      <c r="A3104" s="39" t="s">
        <v>3562</v>
      </c>
      <c r="B3104" s="38">
        <v>3070.6369</v>
      </c>
    </row>
    <row r="3105" spans="1:2">
      <c r="A3105" s="39" t="s">
        <v>3563</v>
      </c>
      <c r="B3105" s="38">
        <v>44.890599999999999</v>
      </c>
    </row>
    <row r="3106" spans="1:2">
      <c r="A3106" s="39" t="s">
        <v>3564</v>
      </c>
      <c r="B3106" s="38">
        <v>13.3103</v>
      </c>
    </row>
    <row r="3107" spans="1:2">
      <c r="A3107" s="39" t="s">
        <v>3565</v>
      </c>
      <c r="B3107" s="38">
        <v>12.2217</v>
      </c>
    </row>
    <row r="3108" spans="1:2">
      <c r="A3108" s="39" t="s">
        <v>3566</v>
      </c>
      <c r="B3108" s="38">
        <v>18.806699999999999</v>
      </c>
    </row>
    <row r="3109" spans="1:2">
      <c r="A3109" s="39" t="s">
        <v>3567</v>
      </c>
      <c r="B3109" s="38">
        <v>11.658899999999999</v>
      </c>
    </row>
    <row r="3110" spans="1:2">
      <c r="A3110" s="39" t="s">
        <v>3568</v>
      </c>
      <c r="B3110" s="38">
        <v>13.023099999999999</v>
      </c>
    </row>
    <row r="3111" spans="1:2">
      <c r="A3111" s="39" t="s">
        <v>3569</v>
      </c>
      <c r="B3111" s="38">
        <v>16.705200000000001</v>
      </c>
    </row>
    <row r="3112" spans="1:2">
      <c r="A3112" s="39" t="s">
        <v>3570</v>
      </c>
      <c r="B3112" s="38">
        <v>10.8591</v>
      </c>
    </row>
    <row r="3113" spans="1:2">
      <c r="A3113" s="39" t="s">
        <v>3571</v>
      </c>
      <c r="B3113" s="38">
        <v>144.09</v>
      </c>
    </row>
    <row r="3114" spans="1:2">
      <c r="A3114" s="39" t="s">
        <v>3572</v>
      </c>
      <c r="B3114" s="38">
        <v>438.24</v>
      </c>
    </row>
    <row r="3115" spans="1:2">
      <c r="A3115" s="39" t="s">
        <v>3573</v>
      </c>
      <c r="B3115" s="38">
        <v>27.27</v>
      </c>
    </row>
    <row r="3116" spans="1:2">
      <c r="A3116" s="39" t="s">
        <v>3574</v>
      </c>
      <c r="B3116" s="38">
        <v>48.13</v>
      </c>
    </row>
    <row r="3117" spans="1:2">
      <c r="A3117" s="39" t="s">
        <v>3575</v>
      </c>
      <c r="B3117" s="38">
        <v>1045.0025000000001</v>
      </c>
    </row>
    <row r="3118" spans="1:2">
      <c r="A3118" s="39" t="s">
        <v>3576</v>
      </c>
      <c r="B3118" s="38">
        <v>77.89</v>
      </c>
    </row>
    <row r="3119" spans="1:2">
      <c r="A3119" s="39" t="s">
        <v>3577</v>
      </c>
      <c r="B3119" s="38">
        <v>102.31</v>
      </c>
    </row>
    <row r="3120" spans="1:2">
      <c r="A3120" s="39" t="s">
        <v>3578</v>
      </c>
      <c r="B3120" s="38">
        <v>1007.4134</v>
      </c>
    </row>
    <row r="3121" spans="1:2">
      <c r="A3121" s="39" t="s">
        <v>3579</v>
      </c>
      <c r="B3121" s="38">
        <v>1007.7085</v>
      </c>
    </row>
    <row r="3122" spans="1:2">
      <c r="A3122" s="39" t="s">
        <v>3580</v>
      </c>
      <c r="B3122" s="38">
        <v>1147.8626999999999</v>
      </c>
    </row>
    <row r="3123" spans="1:2">
      <c r="A3123" s="39" t="s">
        <v>3581</v>
      </c>
      <c r="B3123" s="38">
        <v>2738.1869000000002</v>
      </c>
    </row>
    <row r="3124" spans="1:2">
      <c r="A3124" s="39" t="s">
        <v>3582</v>
      </c>
      <c r="B3124" s="38">
        <v>1244.9942000000001</v>
      </c>
    </row>
    <row r="3125" spans="1:2">
      <c r="A3125" s="39" t="s">
        <v>3583</v>
      </c>
      <c r="B3125" s="38">
        <v>2650.7883999999999</v>
      </c>
    </row>
    <row r="3126" spans="1:2">
      <c r="A3126" s="39" t="s">
        <v>3584</v>
      </c>
      <c r="B3126" s="38">
        <v>41.97</v>
      </c>
    </row>
    <row r="3127" spans="1:2">
      <c r="A3127" s="39" t="s">
        <v>3585</v>
      </c>
      <c r="B3127" s="38">
        <v>135.08000000000001</v>
      </c>
    </row>
    <row r="3128" spans="1:2">
      <c r="A3128" s="39" t="s">
        <v>3586</v>
      </c>
      <c r="B3128" s="38">
        <v>35.430199999999999</v>
      </c>
    </row>
    <row r="3129" spans="1:2">
      <c r="A3129" s="39" t="s">
        <v>3587</v>
      </c>
      <c r="B3129" s="38">
        <v>12.2979</v>
      </c>
    </row>
    <row r="3130" spans="1:2">
      <c r="A3130" s="39" t="s">
        <v>3588</v>
      </c>
      <c r="B3130" s="38">
        <v>14.6928</v>
      </c>
    </row>
    <row r="3131" spans="1:2">
      <c r="A3131" s="39" t="s">
        <v>3589</v>
      </c>
      <c r="B3131" s="38">
        <v>27.470199999999998</v>
      </c>
    </row>
    <row r="3132" spans="1:2">
      <c r="A3132" s="39" t="s">
        <v>3590</v>
      </c>
      <c r="B3132" s="38">
        <v>27.470199999999998</v>
      </c>
    </row>
    <row r="3133" spans="1:2">
      <c r="A3133" s="39" t="s">
        <v>3591</v>
      </c>
      <c r="B3133" s="38">
        <v>13.5197</v>
      </c>
    </row>
    <row r="3134" spans="1:2">
      <c r="A3134" s="39" t="s">
        <v>3592</v>
      </c>
      <c r="B3134" s="38">
        <v>12.5326</v>
      </c>
    </row>
    <row r="3135" spans="1:2">
      <c r="A3135" s="39" t="s">
        <v>3593</v>
      </c>
      <c r="B3135" s="38">
        <v>30.2806</v>
      </c>
    </row>
    <row r="3136" spans="1:2">
      <c r="A3136" s="39" t="s">
        <v>3594</v>
      </c>
      <c r="B3136" s="38">
        <v>30.698399999999999</v>
      </c>
    </row>
    <row r="3137" spans="1:2">
      <c r="A3137" s="39" t="s">
        <v>3595</v>
      </c>
      <c r="B3137" s="38">
        <v>12.945600000000001</v>
      </c>
    </row>
    <row r="3138" spans="1:2">
      <c r="A3138" s="39" t="s">
        <v>3596</v>
      </c>
      <c r="B3138" s="38">
        <v>60.03</v>
      </c>
    </row>
    <row r="3139" spans="1:2">
      <c r="A3139" s="39" t="s">
        <v>3597</v>
      </c>
      <c r="B3139" s="38">
        <v>27.11</v>
      </c>
    </row>
    <row r="3140" spans="1:2">
      <c r="A3140" s="39" t="s">
        <v>3598</v>
      </c>
      <c r="B3140" s="38">
        <v>1027.0056999999999</v>
      </c>
    </row>
    <row r="3141" spans="1:2">
      <c r="A3141" s="39" t="s">
        <v>3599</v>
      </c>
      <c r="B3141" s="38">
        <v>1000.6367</v>
      </c>
    </row>
    <row r="3142" spans="1:2">
      <c r="A3142" s="39" t="s">
        <v>3600</v>
      </c>
      <c r="B3142" s="38">
        <v>1622.1233</v>
      </c>
    </row>
    <row r="3143" spans="1:2">
      <c r="A3143" s="39" t="s">
        <v>3601</v>
      </c>
      <c r="B3143" s="38">
        <v>1008.0168</v>
      </c>
    </row>
    <row r="3144" spans="1:2">
      <c r="A3144" s="39" t="s">
        <v>3602</v>
      </c>
      <c r="B3144" s="38">
        <v>12.5052</v>
      </c>
    </row>
    <row r="3145" spans="1:2">
      <c r="A3145" s="39" t="s">
        <v>3603</v>
      </c>
      <c r="B3145" s="38">
        <v>14.0694</v>
      </c>
    </row>
    <row r="3146" spans="1:2">
      <c r="A3146" s="39" t="s">
        <v>3604</v>
      </c>
      <c r="B3146" s="38">
        <v>34.6</v>
      </c>
    </row>
    <row r="3147" spans="1:2">
      <c r="A3147" s="39" t="s">
        <v>3605</v>
      </c>
      <c r="B3147" s="38">
        <v>1902.6627000000001</v>
      </c>
    </row>
    <row r="3148" spans="1:2">
      <c r="A3148" s="39" t="s">
        <v>3606</v>
      </c>
      <c r="B3148" s="38">
        <v>1063.3715</v>
      </c>
    </row>
    <row r="3149" spans="1:2">
      <c r="A3149" s="39" t="s">
        <v>3607</v>
      </c>
      <c r="B3149" s="38">
        <v>10.540900000000001</v>
      </c>
    </row>
    <row r="3150" spans="1:2">
      <c r="A3150" s="39" t="s">
        <v>3608</v>
      </c>
      <c r="B3150" s="38">
        <v>12.1084</v>
      </c>
    </row>
    <row r="3151" spans="1:2">
      <c r="A3151" s="39" t="s">
        <v>3609</v>
      </c>
      <c r="B3151" s="38">
        <v>30.644200000000001</v>
      </c>
    </row>
    <row r="3152" spans="1:2">
      <c r="A3152" s="39" t="s">
        <v>3610</v>
      </c>
      <c r="B3152" s="38">
        <v>2130.3541</v>
      </c>
    </row>
    <row r="3153" spans="1:2">
      <c r="A3153" s="39" t="s">
        <v>3611</v>
      </c>
      <c r="B3153" s="38">
        <v>1126.1022</v>
      </c>
    </row>
    <row r="3154" spans="1:2">
      <c r="A3154" s="39" t="s">
        <v>3612</v>
      </c>
      <c r="B3154" s="38">
        <v>20.149999999999999</v>
      </c>
    </row>
    <row r="3155" spans="1:2">
      <c r="A3155" s="39" t="s">
        <v>3613</v>
      </c>
      <c r="B3155" s="38">
        <v>17.28</v>
      </c>
    </row>
    <row r="3156" spans="1:2">
      <c r="A3156" s="39" t="s">
        <v>3614</v>
      </c>
      <c r="B3156" s="38">
        <v>71.44</v>
      </c>
    </row>
    <row r="3157" spans="1:2">
      <c r="A3157" s="39" t="s">
        <v>3615</v>
      </c>
      <c r="B3157" s="38">
        <v>31.25</v>
      </c>
    </row>
    <row r="3158" spans="1:2">
      <c r="A3158" s="39" t="s">
        <v>3616</v>
      </c>
      <c r="B3158" s="38">
        <v>192.74</v>
      </c>
    </row>
    <row r="3159" spans="1:2">
      <c r="A3159" s="39" t="s">
        <v>3617</v>
      </c>
      <c r="B3159" s="38">
        <v>41.267499999999998</v>
      </c>
    </row>
    <row r="3160" spans="1:2">
      <c r="A3160" s="39" t="s">
        <v>3618</v>
      </c>
      <c r="B3160" s="38">
        <v>70.2196</v>
      </c>
    </row>
    <row r="3161" spans="1:2">
      <c r="A3161" s="39" t="s">
        <v>3619</v>
      </c>
      <c r="B3161" s="38">
        <v>197.08</v>
      </c>
    </row>
    <row r="3162" spans="1:2">
      <c r="A3162" s="39" t="s">
        <v>3620</v>
      </c>
      <c r="B3162" s="38">
        <v>30.430800000000001</v>
      </c>
    </row>
    <row r="3163" spans="1:2">
      <c r="A3163" s="39" t="s">
        <v>3621</v>
      </c>
      <c r="B3163" s="38">
        <v>43.185699999999997</v>
      </c>
    </row>
    <row r="3164" spans="1:2">
      <c r="A3164" s="39" t="s">
        <v>3622</v>
      </c>
      <c r="B3164" s="38">
        <v>46.135399999999997</v>
      </c>
    </row>
    <row r="3165" spans="1:2">
      <c r="A3165" s="39" t="s">
        <v>3623</v>
      </c>
      <c r="B3165" s="38">
        <v>50.818199999999997</v>
      </c>
    </row>
    <row r="3166" spans="1:2">
      <c r="A3166" s="39" t="s">
        <v>3624</v>
      </c>
      <c r="B3166" s="38">
        <v>12.401400000000001</v>
      </c>
    </row>
    <row r="3167" spans="1:2">
      <c r="A3167" s="39" t="s">
        <v>3625</v>
      </c>
      <c r="B3167" s="38">
        <v>43.210900000000002</v>
      </c>
    </row>
    <row r="3168" spans="1:2">
      <c r="A3168" s="39" t="s">
        <v>3626</v>
      </c>
      <c r="B3168" s="38">
        <v>17.226299999999998</v>
      </c>
    </row>
    <row r="3169" spans="1:2">
      <c r="A3169" s="39" t="s">
        <v>3627</v>
      </c>
      <c r="B3169" s="38">
        <v>10.6639</v>
      </c>
    </row>
    <row r="3170" spans="1:2">
      <c r="A3170" s="39" t="s">
        <v>3628</v>
      </c>
      <c r="B3170" s="38">
        <v>28.825299999999999</v>
      </c>
    </row>
    <row r="3171" spans="1:2">
      <c r="A3171" s="39" t="s">
        <v>3629</v>
      </c>
      <c r="B3171" s="38">
        <v>100.5698</v>
      </c>
    </row>
    <row r="3172" spans="1:2">
      <c r="A3172" s="39" t="s">
        <v>3630</v>
      </c>
      <c r="B3172" s="38">
        <v>100.47320000000001</v>
      </c>
    </row>
    <row r="3173" spans="1:2">
      <c r="A3173" s="39" t="s">
        <v>3631</v>
      </c>
      <c r="B3173" s="38">
        <v>330.04379999999998</v>
      </c>
    </row>
    <row r="3174" spans="1:2">
      <c r="A3174" s="39" t="s">
        <v>3632</v>
      </c>
      <c r="B3174" s="38">
        <v>10.832000000000001</v>
      </c>
    </row>
    <row r="3175" spans="1:2">
      <c r="A3175" s="39" t="s">
        <v>3633</v>
      </c>
      <c r="B3175" s="38">
        <v>11.4482</v>
      </c>
    </row>
    <row r="3176" spans="1:2">
      <c r="A3176" s="39" t="s">
        <v>3634</v>
      </c>
      <c r="B3176" s="38">
        <v>31.167899999999999</v>
      </c>
    </row>
    <row r="3177" spans="1:2">
      <c r="A3177" s="39" t="s">
        <v>3635</v>
      </c>
      <c r="B3177" s="38">
        <v>26.03</v>
      </c>
    </row>
    <row r="3178" spans="1:2">
      <c r="A3178" s="39" t="s">
        <v>3636</v>
      </c>
      <c r="B3178" s="38">
        <v>180.93</v>
      </c>
    </row>
    <row r="3179" spans="1:2">
      <c r="A3179" s="39" t="s">
        <v>3637</v>
      </c>
      <c r="B3179" s="38">
        <v>222.08449999999999</v>
      </c>
    </row>
    <row r="3180" spans="1:2">
      <c r="A3180" s="39" t="s">
        <v>3638</v>
      </c>
      <c r="B3180" s="38">
        <v>100.1495</v>
      </c>
    </row>
    <row r="3181" spans="1:2">
      <c r="A3181" s="39" t="s">
        <v>3639</v>
      </c>
      <c r="B3181" s="38">
        <v>100.02</v>
      </c>
    </row>
    <row r="3182" spans="1:2">
      <c r="A3182" s="39" t="s">
        <v>3640</v>
      </c>
      <c r="B3182" s="38">
        <v>36.94</v>
      </c>
    </row>
    <row r="3183" spans="1:2">
      <c r="A3183" s="39" t="s">
        <v>3641</v>
      </c>
      <c r="B3183" s="38">
        <v>25.35</v>
      </c>
    </row>
    <row r="3184" spans="1:2">
      <c r="A3184" s="39" t="s">
        <v>3642</v>
      </c>
      <c r="B3184" s="38">
        <v>17.292100000000001</v>
      </c>
    </row>
    <row r="3185" spans="1:2">
      <c r="A3185" s="39" t="s">
        <v>3643</v>
      </c>
      <c r="B3185" s="38">
        <v>17.278600000000001</v>
      </c>
    </row>
    <row r="3186" spans="1:2">
      <c r="A3186" s="39" t="s">
        <v>3644</v>
      </c>
      <c r="B3186" s="38">
        <v>18.102900000000002</v>
      </c>
    </row>
    <row r="3187" spans="1:2">
      <c r="A3187" s="39" t="s">
        <v>3645</v>
      </c>
      <c r="B3187" s="38">
        <v>18.093499999999999</v>
      </c>
    </row>
    <row r="3188" spans="1:2">
      <c r="A3188" s="39" t="s">
        <v>3646</v>
      </c>
      <c r="B3188" s="38">
        <v>25.37</v>
      </c>
    </row>
    <row r="3189" spans="1:2">
      <c r="A3189" s="39" t="s">
        <v>3647</v>
      </c>
      <c r="B3189" s="38">
        <v>23.45</v>
      </c>
    </row>
    <row r="3190" spans="1:2">
      <c r="A3190" s="39" t="s">
        <v>3648</v>
      </c>
      <c r="B3190" s="38">
        <v>100.8049</v>
      </c>
    </row>
    <row r="3191" spans="1:2">
      <c r="A3191" s="39" t="s">
        <v>3649</v>
      </c>
      <c r="B3191" s="38">
        <v>418.32159999999999</v>
      </c>
    </row>
    <row r="3192" spans="1:2">
      <c r="A3192" s="39" t="s">
        <v>3650</v>
      </c>
      <c r="B3192" s="38">
        <v>100.64570000000001</v>
      </c>
    </row>
    <row r="3193" spans="1:2">
      <c r="A3193" s="39" t="s">
        <v>3651</v>
      </c>
      <c r="B3193" s="38">
        <v>11.0594</v>
      </c>
    </row>
    <row r="3194" spans="1:2">
      <c r="A3194" s="39" t="s">
        <v>3652</v>
      </c>
      <c r="B3194" s="38">
        <v>17.628599999999999</v>
      </c>
    </row>
    <row r="3195" spans="1:2">
      <c r="A3195" s="39" t="s">
        <v>3653</v>
      </c>
      <c r="B3195" s="38">
        <v>49.24</v>
      </c>
    </row>
    <row r="3196" spans="1:2">
      <c r="A3196" s="39" t="s">
        <v>3654</v>
      </c>
      <c r="B3196" s="38">
        <v>220.72</v>
      </c>
    </row>
    <row r="3197" spans="1:2">
      <c r="A3197" s="39" t="s">
        <v>3655</v>
      </c>
      <c r="B3197" s="38">
        <v>12.2272</v>
      </c>
    </row>
    <row r="3198" spans="1:2">
      <c r="A3198" s="39" t="s">
        <v>3656</v>
      </c>
      <c r="B3198" s="38">
        <v>11.1182</v>
      </c>
    </row>
    <row r="3199" spans="1:2">
      <c r="A3199" s="39" t="s">
        <v>3657</v>
      </c>
      <c r="B3199" s="38">
        <v>11.8316</v>
      </c>
    </row>
    <row r="3200" spans="1:2">
      <c r="A3200" s="39" t="s">
        <v>3658</v>
      </c>
      <c r="B3200" s="38">
        <v>64.649600000000007</v>
      </c>
    </row>
    <row r="3201" spans="1:2">
      <c r="A3201" s="39" t="s">
        <v>3659</v>
      </c>
      <c r="B3201" s="38">
        <v>20.78</v>
      </c>
    </row>
    <row r="3202" spans="1:2">
      <c r="A3202" s="39" t="s">
        <v>3660</v>
      </c>
      <c r="B3202" s="38">
        <v>20.79</v>
      </c>
    </row>
    <row r="3203" spans="1:2">
      <c r="A3203" s="39" t="s">
        <v>3661</v>
      </c>
      <c r="B3203" s="38">
        <v>15.088699999999999</v>
      </c>
    </row>
    <row r="3204" spans="1:2">
      <c r="A3204" s="39" t="s">
        <v>3662</v>
      </c>
      <c r="B3204" s="38">
        <v>21.904599999999999</v>
      </c>
    </row>
    <row r="3205" spans="1:2">
      <c r="A3205" s="39" t="s">
        <v>3663</v>
      </c>
      <c r="B3205" s="38">
        <v>11.959199999999999</v>
      </c>
    </row>
    <row r="3206" spans="1:2">
      <c r="A3206" s="39" t="s">
        <v>3664</v>
      </c>
      <c r="B3206" s="38">
        <v>10.586499999999999</v>
      </c>
    </row>
    <row r="3207" spans="1:2">
      <c r="A3207" s="39" t="s">
        <v>3665</v>
      </c>
      <c r="B3207" s="38">
        <v>81.647499999999994</v>
      </c>
    </row>
    <row r="3208" spans="1:2">
      <c r="A3208" s="39" t="s">
        <v>3666</v>
      </c>
      <c r="B3208" s="38">
        <v>203.21</v>
      </c>
    </row>
    <row r="3209" spans="1:2">
      <c r="A3209" s="39" t="s">
        <v>3667</v>
      </c>
      <c r="B3209" s="38">
        <v>29.46</v>
      </c>
    </row>
    <row r="3210" spans="1:2">
      <c r="A3210" s="39" t="s">
        <v>3668</v>
      </c>
      <c r="B3210" s="38">
        <v>15.988200000000001</v>
      </c>
    </row>
    <row r="3211" spans="1:2">
      <c r="A3211" s="39" t="s">
        <v>3669</v>
      </c>
      <c r="B3211" s="38">
        <v>24.757300000000001</v>
      </c>
    </row>
    <row r="3212" spans="1:2">
      <c r="A3212" s="39" t="s">
        <v>3670</v>
      </c>
      <c r="B3212" s="38">
        <v>24.735399999999998</v>
      </c>
    </row>
    <row r="3213" spans="1:2">
      <c r="A3213" s="39" t="s">
        <v>3671</v>
      </c>
      <c r="B3213" s="38">
        <v>15.006</v>
      </c>
    </row>
    <row r="3214" spans="1:2">
      <c r="A3214" s="39" t="s">
        <v>3672</v>
      </c>
      <c r="B3214" s="38">
        <v>101.7996</v>
      </c>
    </row>
    <row r="3215" spans="1:2">
      <c r="A3215" s="39" t="s">
        <v>3673</v>
      </c>
      <c r="B3215" s="38">
        <v>218.2775</v>
      </c>
    </row>
    <row r="3216" spans="1:2">
      <c r="A3216" s="39" t="s">
        <v>3674</v>
      </c>
      <c r="B3216" s="38">
        <v>147.70570000000001</v>
      </c>
    </row>
    <row r="3217" spans="1:2">
      <c r="A3217" s="39" t="s">
        <v>3675</v>
      </c>
      <c r="B3217" s="38">
        <v>108.9577</v>
      </c>
    </row>
    <row r="3218" spans="1:2">
      <c r="A3218" s="39" t="s">
        <v>3676</v>
      </c>
      <c r="B3218" s="38">
        <v>107.18980000000001</v>
      </c>
    </row>
    <row r="3219" spans="1:2">
      <c r="A3219" s="39" t="s">
        <v>3677</v>
      </c>
      <c r="B3219" s="38">
        <v>39.165100000000002</v>
      </c>
    </row>
    <row r="3220" spans="1:2">
      <c r="A3220" s="39" t="s">
        <v>3678</v>
      </c>
      <c r="B3220" s="38">
        <v>37.945099999999996</v>
      </c>
    </row>
    <row r="3221" spans="1:2">
      <c r="A3221" s="39" t="s">
        <v>3679</v>
      </c>
      <c r="B3221" s="38">
        <v>33.2545</v>
      </c>
    </row>
    <row r="3222" spans="1:2">
      <c r="A3222" s="39" t="s">
        <v>3680</v>
      </c>
      <c r="B3222" s="38">
        <v>58.378700000000002</v>
      </c>
    </row>
    <row r="3223" spans="1:2">
      <c r="A3223" s="39" t="s">
        <v>3681</v>
      </c>
      <c r="B3223" s="38">
        <v>20.675899999999999</v>
      </c>
    </row>
    <row r="3224" spans="1:2">
      <c r="A3224" s="39" t="s">
        <v>3682</v>
      </c>
      <c r="B3224" s="38">
        <v>30.570900000000002</v>
      </c>
    </row>
    <row r="3225" spans="1:2">
      <c r="A3225" s="39" t="s">
        <v>3683</v>
      </c>
      <c r="B3225" s="38">
        <v>14.101599999999999</v>
      </c>
    </row>
    <row r="3226" spans="1:2">
      <c r="A3226" s="39" t="s">
        <v>3684</v>
      </c>
      <c r="B3226" s="38">
        <v>267.50599999999997</v>
      </c>
    </row>
    <row r="3227" spans="1:2">
      <c r="A3227" s="39" t="s">
        <v>3685</v>
      </c>
      <c r="B3227" s="38">
        <v>100.19499999999999</v>
      </c>
    </row>
    <row r="3228" spans="1:2">
      <c r="A3228" s="39" t="s">
        <v>3686</v>
      </c>
      <c r="B3228" s="38">
        <v>100.2972</v>
      </c>
    </row>
    <row r="3229" spans="1:2">
      <c r="A3229" s="39" t="s">
        <v>3687</v>
      </c>
      <c r="B3229" s="38">
        <v>145.2363</v>
      </c>
    </row>
    <row r="3230" spans="1:2">
      <c r="A3230" s="39" t="s">
        <v>3688</v>
      </c>
      <c r="B3230" s="38">
        <v>15.3545</v>
      </c>
    </row>
    <row r="3231" spans="1:2">
      <c r="A3231" s="39" t="s">
        <v>3689</v>
      </c>
      <c r="B3231" s="38">
        <v>11.9793</v>
      </c>
    </row>
    <row r="3232" spans="1:2">
      <c r="A3232" s="39" t="s">
        <v>3690</v>
      </c>
      <c r="B3232" s="38">
        <v>22.296800000000001</v>
      </c>
    </row>
    <row r="3233" spans="1:2">
      <c r="A3233" s="39" t="s">
        <v>3691</v>
      </c>
      <c r="B3233" s="38">
        <v>15.981</v>
      </c>
    </row>
    <row r="3234" spans="1:2">
      <c r="A3234" s="39" t="s">
        <v>3692</v>
      </c>
      <c r="B3234" s="38">
        <v>22.490500000000001</v>
      </c>
    </row>
    <row r="3235" spans="1:2">
      <c r="A3235" s="39" t="s">
        <v>3693</v>
      </c>
      <c r="B3235" s="38">
        <v>14.2576</v>
      </c>
    </row>
    <row r="3236" spans="1:2">
      <c r="A3236" s="39" t="s">
        <v>3694</v>
      </c>
      <c r="B3236" s="38">
        <v>159.5044</v>
      </c>
    </row>
    <row r="3237" spans="1:2">
      <c r="A3237" s="39" t="s">
        <v>3695</v>
      </c>
      <c r="B3237" s="38">
        <v>493.52679999999998</v>
      </c>
    </row>
    <row r="3238" spans="1:2">
      <c r="A3238" s="39" t="s">
        <v>3696</v>
      </c>
      <c r="B3238" s="38">
        <v>42.310299999999998</v>
      </c>
    </row>
    <row r="3239" spans="1:2">
      <c r="A3239" s="39" t="s">
        <v>3697</v>
      </c>
      <c r="B3239" s="38">
        <v>24.809699999999999</v>
      </c>
    </row>
    <row r="3240" spans="1:2">
      <c r="A3240" s="39" t="s">
        <v>3698</v>
      </c>
      <c r="B3240" s="38">
        <v>12.349</v>
      </c>
    </row>
    <row r="3241" spans="1:2">
      <c r="A3241" s="39" t="s">
        <v>3699</v>
      </c>
      <c r="B3241" s="38">
        <v>11.252000000000001</v>
      </c>
    </row>
    <row r="3242" spans="1:2">
      <c r="A3242" s="39" t="s">
        <v>3700</v>
      </c>
      <c r="B3242" s="38">
        <v>24.8139</v>
      </c>
    </row>
    <row r="3243" spans="1:2">
      <c r="A3243" s="39" t="s">
        <v>3701</v>
      </c>
      <c r="B3243" s="38">
        <v>97.509399999999999</v>
      </c>
    </row>
    <row r="3244" spans="1:2">
      <c r="A3244" s="39" t="s">
        <v>3702</v>
      </c>
      <c r="B3244" s="38">
        <v>27.93</v>
      </c>
    </row>
    <row r="3245" spans="1:2">
      <c r="A3245" s="39" t="s">
        <v>3703</v>
      </c>
      <c r="B3245" s="38">
        <v>78.44</v>
      </c>
    </row>
    <row r="3246" spans="1:2">
      <c r="A3246" s="39" t="s">
        <v>3704</v>
      </c>
      <c r="B3246" s="38">
        <v>122.0254</v>
      </c>
    </row>
    <row r="3247" spans="1:2">
      <c r="A3247" s="39" t="s">
        <v>3705</v>
      </c>
      <c r="B3247" s="38">
        <v>10.808400000000001</v>
      </c>
    </row>
    <row r="3248" spans="1:2">
      <c r="A3248" s="39" t="s">
        <v>3706</v>
      </c>
      <c r="B3248" s="38">
        <v>23.684100000000001</v>
      </c>
    </row>
    <row r="3249" spans="1:2">
      <c r="A3249" s="39" t="s">
        <v>3707</v>
      </c>
      <c r="B3249" s="38">
        <v>41.829099999999997</v>
      </c>
    </row>
    <row r="3250" spans="1:2">
      <c r="A3250" s="39" t="s">
        <v>3708</v>
      </c>
      <c r="B3250" s="38">
        <v>21.443999999999999</v>
      </c>
    </row>
    <row r="3251" spans="1:2">
      <c r="A3251" s="39" t="s">
        <v>3709</v>
      </c>
      <c r="B3251" s="38">
        <v>39.607999999999997</v>
      </c>
    </row>
    <row r="3252" spans="1:2">
      <c r="A3252" s="39" t="s">
        <v>3710</v>
      </c>
      <c r="B3252" s="38">
        <v>38.219099999999997</v>
      </c>
    </row>
    <row r="3253" spans="1:2">
      <c r="A3253" s="39" t="s">
        <v>3711</v>
      </c>
      <c r="B3253" s="38">
        <v>21.3857</v>
      </c>
    </row>
    <row r="3254" spans="1:2">
      <c r="A3254" s="39" t="s">
        <v>3712</v>
      </c>
      <c r="B3254" s="38">
        <v>15.645300000000001</v>
      </c>
    </row>
    <row r="3255" spans="1:2">
      <c r="A3255" s="39" t="s">
        <v>3713</v>
      </c>
      <c r="B3255" s="38">
        <v>14.4322</v>
      </c>
    </row>
    <row r="3256" spans="1:2">
      <c r="A3256" s="39" t="s">
        <v>3714</v>
      </c>
      <c r="B3256" s="38">
        <v>16.077200000000001</v>
      </c>
    </row>
    <row r="3257" spans="1:2">
      <c r="A3257" s="39" t="s">
        <v>3715</v>
      </c>
      <c r="B3257" s="38">
        <v>28.5212</v>
      </c>
    </row>
    <row r="3258" spans="1:2">
      <c r="A3258" s="39" t="s">
        <v>3716</v>
      </c>
      <c r="B3258" s="38">
        <v>41.585900000000002</v>
      </c>
    </row>
    <row r="3259" spans="1:2">
      <c r="A3259" s="39" t="s">
        <v>3717</v>
      </c>
      <c r="B3259" s="38">
        <v>50.12</v>
      </c>
    </row>
    <row r="3260" spans="1:2">
      <c r="A3260" s="39" t="s">
        <v>3718</v>
      </c>
      <c r="B3260" s="38">
        <v>10.7986</v>
      </c>
    </row>
    <row r="3261" spans="1:2">
      <c r="A3261" s="39" t="s">
        <v>3719</v>
      </c>
      <c r="B3261" s="38">
        <v>0</v>
      </c>
    </row>
    <row r="3262" spans="1:2">
      <c r="A3262" s="39" t="s">
        <v>3720</v>
      </c>
      <c r="B3262" s="38">
        <v>12.6922</v>
      </c>
    </row>
    <row r="3263" spans="1:2">
      <c r="A3263" s="39" t="s">
        <v>3721</v>
      </c>
      <c r="B3263" s="38">
        <v>123.57680000000001</v>
      </c>
    </row>
    <row r="3264" spans="1:2">
      <c r="A3264" s="39" t="s">
        <v>3722</v>
      </c>
      <c r="B3264" s="38">
        <v>10.926500000000001</v>
      </c>
    </row>
    <row r="3265" spans="1:2">
      <c r="A3265" s="39" t="s">
        <v>3723</v>
      </c>
      <c r="B3265" s="38">
        <v>11.0997</v>
      </c>
    </row>
    <row r="3266" spans="1:2">
      <c r="A3266" s="39" t="s">
        <v>3724</v>
      </c>
      <c r="B3266" s="38">
        <v>32.446399999999997</v>
      </c>
    </row>
    <row r="3267" spans="1:2">
      <c r="A3267" s="39" t="s">
        <v>3725</v>
      </c>
      <c r="B3267" s="38">
        <v>25.5655</v>
      </c>
    </row>
    <row r="3268" spans="1:2">
      <c r="A3268" s="39" t="s">
        <v>3726</v>
      </c>
      <c r="B3268" s="38">
        <v>51.692900000000002</v>
      </c>
    </row>
    <row r="3269" spans="1:2">
      <c r="A3269" s="39" t="s">
        <v>3727</v>
      </c>
      <c r="B3269" s="38">
        <v>10.908799999999999</v>
      </c>
    </row>
    <row r="3270" spans="1:2">
      <c r="A3270" s="39" t="s">
        <v>3728</v>
      </c>
      <c r="B3270" s="38">
        <v>37.799999999999997</v>
      </c>
    </row>
    <row r="3271" spans="1:2">
      <c r="A3271" s="39" t="s">
        <v>3729</v>
      </c>
      <c r="B3271" s="38">
        <v>136.38</v>
      </c>
    </row>
    <row r="3272" spans="1:2">
      <c r="A3272" s="39" t="s">
        <v>3730</v>
      </c>
      <c r="B3272" s="38">
        <v>59.05</v>
      </c>
    </row>
    <row r="3273" spans="1:2">
      <c r="A3273" s="39" t="s">
        <v>3731</v>
      </c>
      <c r="B3273" s="38">
        <v>314.12</v>
      </c>
    </row>
    <row r="3274" spans="1:2">
      <c r="A3274" s="39" t="s">
        <v>3732</v>
      </c>
      <c r="B3274" s="38">
        <v>24.272200000000002</v>
      </c>
    </row>
    <row r="3275" spans="1:2">
      <c r="A3275" s="39" t="s">
        <v>3733</v>
      </c>
      <c r="B3275" s="38">
        <v>12.0762</v>
      </c>
    </row>
    <row r="3276" spans="1:2">
      <c r="A3276" s="39" t="s">
        <v>3734</v>
      </c>
      <c r="B3276" s="38">
        <v>0</v>
      </c>
    </row>
    <row r="3277" spans="1:2">
      <c r="A3277" s="39" t="s">
        <v>3735</v>
      </c>
      <c r="B3277" s="38">
        <v>0</v>
      </c>
    </row>
    <row r="3278" spans="1:2">
      <c r="A3278" s="39" t="s">
        <v>3736</v>
      </c>
      <c r="B3278" s="38">
        <v>26.640899999999998</v>
      </c>
    </row>
    <row r="3279" spans="1:2">
      <c r="A3279" s="39" t="s">
        <v>3737</v>
      </c>
      <c r="B3279" s="38">
        <v>11.0289</v>
      </c>
    </row>
    <row r="3280" spans="1:2">
      <c r="A3280" s="39" t="s">
        <v>3738</v>
      </c>
      <c r="B3280" s="38">
        <v>10.111000000000001</v>
      </c>
    </row>
    <row r="3281" spans="1:2">
      <c r="A3281" s="39" t="s">
        <v>3739</v>
      </c>
      <c r="B3281" s="38">
        <v>10.5656</v>
      </c>
    </row>
    <row r="3282" spans="1:2">
      <c r="A3282" s="39" t="s">
        <v>3740</v>
      </c>
      <c r="B3282" s="38">
        <v>13.331799999999999</v>
      </c>
    </row>
    <row r="3283" spans="1:2">
      <c r="A3283" s="39" t="s">
        <v>3741</v>
      </c>
      <c r="B3283" s="38">
        <v>14.6426</v>
      </c>
    </row>
    <row r="3284" spans="1:2">
      <c r="A3284" s="39" t="s">
        <v>3742</v>
      </c>
      <c r="B3284" s="38">
        <v>13.5038</v>
      </c>
    </row>
    <row r="3285" spans="1:2">
      <c r="A3285" s="39" t="s">
        <v>3743</v>
      </c>
      <c r="B3285" s="38">
        <v>25.061399999999999</v>
      </c>
    </row>
    <row r="3286" spans="1:2">
      <c r="A3286" s="39" t="s">
        <v>3744</v>
      </c>
      <c r="B3286" s="38">
        <v>11.914999999999999</v>
      </c>
    </row>
    <row r="3287" spans="1:2">
      <c r="A3287" s="39" t="s">
        <v>3745</v>
      </c>
      <c r="B3287" s="38">
        <v>0</v>
      </c>
    </row>
    <row r="3288" spans="1:2">
      <c r="A3288" s="39" t="s">
        <v>3746</v>
      </c>
      <c r="B3288" s="38">
        <v>18.912600000000001</v>
      </c>
    </row>
    <row r="3289" spans="1:2">
      <c r="A3289" s="39" t="s">
        <v>3747</v>
      </c>
      <c r="B3289" s="38">
        <v>14.734</v>
      </c>
    </row>
    <row r="3290" spans="1:2">
      <c r="A3290" s="39" t="s">
        <v>3748</v>
      </c>
      <c r="B3290" s="38">
        <v>14.9139</v>
      </c>
    </row>
    <row r="3291" spans="1:2">
      <c r="A3291" s="39" t="s">
        <v>3749</v>
      </c>
      <c r="B3291" s="38">
        <v>14.908899999999999</v>
      </c>
    </row>
    <row r="3292" spans="1:2">
      <c r="A3292" s="39" t="s">
        <v>3750</v>
      </c>
      <c r="B3292" s="38">
        <v>0</v>
      </c>
    </row>
    <row r="3293" spans="1:2">
      <c r="A3293" s="39" t="s">
        <v>3751</v>
      </c>
      <c r="B3293" s="38">
        <v>14.1669</v>
      </c>
    </row>
    <row r="3294" spans="1:2">
      <c r="A3294" s="39" t="s">
        <v>3752</v>
      </c>
      <c r="B3294" s="38">
        <v>0</v>
      </c>
    </row>
    <row r="3295" spans="1:2">
      <c r="A3295" s="39" t="s">
        <v>3753</v>
      </c>
      <c r="B3295" s="38">
        <v>0</v>
      </c>
    </row>
    <row r="3296" spans="1:2">
      <c r="A3296" s="39" t="s">
        <v>3754</v>
      </c>
      <c r="B3296" s="38">
        <v>0</v>
      </c>
    </row>
    <row r="3297" spans="1:2">
      <c r="A3297" s="39" t="s">
        <v>3755</v>
      </c>
      <c r="B3297" s="38">
        <v>16.477799999999998</v>
      </c>
    </row>
    <row r="3298" spans="1:2">
      <c r="A3298" s="39" t="s">
        <v>3756</v>
      </c>
      <c r="B3298" s="38">
        <v>12.089399999999999</v>
      </c>
    </row>
    <row r="3299" spans="1:2">
      <c r="A3299" s="39" t="s">
        <v>3757</v>
      </c>
      <c r="B3299" s="38">
        <v>715.1</v>
      </c>
    </row>
    <row r="3300" spans="1:2">
      <c r="A3300" s="39" t="s">
        <v>3758</v>
      </c>
      <c r="B3300" s="38">
        <v>242.52</v>
      </c>
    </row>
    <row r="3301" spans="1:2">
      <c r="A3301" s="39" t="s">
        <v>3759</v>
      </c>
      <c r="B3301" s="38">
        <v>98.129800000000003</v>
      </c>
    </row>
    <row r="3302" spans="1:2">
      <c r="A3302" s="39" t="s">
        <v>3760</v>
      </c>
      <c r="B3302" s="38">
        <v>12.998100000000001</v>
      </c>
    </row>
    <row r="3303" spans="1:2">
      <c r="A3303" s="39" t="s">
        <v>3761</v>
      </c>
      <c r="B3303" s="38">
        <v>12.154</v>
      </c>
    </row>
    <row r="3304" spans="1:2">
      <c r="A3304" s="39" t="s">
        <v>3762</v>
      </c>
      <c r="B3304" s="38">
        <v>11.251200000000001</v>
      </c>
    </row>
    <row r="3305" spans="1:2">
      <c r="A3305" s="39" t="s">
        <v>3763</v>
      </c>
      <c r="B3305" s="38">
        <v>11.0504</v>
      </c>
    </row>
    <row r="3306" spans="1:2">
      <c r="A3306" s="39" t="s">
        <v>3764</v>
      </c>
      <c r="B3306" s="38">
        <v>17.5532</v>
      </c>
    </row>
    <row r="3307" spans="1:2">
      <c r="A3307" s="39" t="s">
        <v>3765</v>
      </c>
      <c r="B3307" s="38">
        <v>21.7559</v>
      </c>
    </row>
    <row r="3308" spans="1:2">
      <c r="A3308" s="39" t="s">
        <v>3766</v>
      </c>
      <c r="B3308" s="38">
        <v>13.7089</v>
      </c>
    </row>
    <row r="3309" spans="1:2">
      <c r="A3309" s="39" t="s">
        <v>3767</v>
      </c>
      <c r="B3309" s="38">
        <v>79.165300000000002</v>
      </c>
    </row>
    <row r="3310" spans="1:2">
      <c r="A3310" s="39" t="s">
        <v>3768</v>
      </c>
      <c r="B3310" s="38">
        <v>47.012700000000002</v>
      </c>
    </row>
    <row r="3311" spans="1:2">
      <c r="A3311" s="39" t="s">
        <v>3769</v>
      </c>
      <c r="B3311" s="38">
        <v>59.621899999999997</v>
      </c>
    </row>
    <row r="3312" spans="1:2">
      <c r="A3312" s="39" t="s">
        <v>3770</v>
      </c>
      <c r="B3312" s="38">
        <v>122.43</v>
      </c>
    </row>
    <row r="3313" spans="1:2">
      <c r="A3313" s="39" t="s">
        <v>3771</v>
      </c>
      <c r="B3313" s="38">
        <v>37.19</v>
      </c>
    </row>
    <row r="3314" spans="1:2">
      <c r="A3314" s="39" t="s">
        <v>3772</v>
      </c>
      <c r="B3314" s="38">
        <v>14.237299999999999</v>
      </c>
    </row>
    <row r="3315" spans="1:2">
      <c r="A3315" s="39" t="s">
        <v>3773</v>
      </c>
      <c r="B3315" s="38">
        <v>12.1213</v>
      </c>
    </row>
    <row r="3316" spans="1:2">
      <c r="A3316" s="39" t="s">
        <v>3774</v>
      </c>
      <c r="B3316" s="38">
        <v>30.024799999999999</v>
      </c>
    </row>
    <row r="3317" spans="1:2">
      <c r="A3317" s="39" t="s">
        <v>3775</v>
      </c>
      <c r="B3317" s="38">
        <v>13.0985</v>
      </c>
    </row>
    <row r="3318" spans="1:2">
      <c r="A3318" s="39" t="s">
        <v>3776</v>
      </c>
      <c r="B3318" s="38">
        <v>12.7791</v>
      </c>
    </row>
    <row r="3319" spans="1:2">
      <c r="A3319" s="39" t="s">
        <v>3777</v>
      </c>
      <c r="B3319" s="38">
        <v>14.9444</v>
      </c>
    </row>
    <row r="3320" spans="1:2">
      <c r="A3320" s="39" t="s">
        <v>3778</v>
      </c>
      <c r="B3320" s="38">
        <v>12.736700000000001</v>
      </c>
    </row>
    <row r="3321" spans="1:2">
      <c r="A3321" s="39" t="s">
        <v>3779</v>
      </c>
      <c r="B3321" s="38">
        <v>11.673</v>
      </c>
    </row>
    <row r="3322" spans="1:2">
      <c r="A3322" s="39" t="s">
        <v>3780</v>
      </c>
      <c r="B3322" s="38">
        <v>14.0867</v>
      </c>
    </row>
    <row r="3323" spans="1:2">
      <c r="A3323" s="39" t="s">
        <v>3781</v>
      </c>
      <c r="B3323" s="38">
        <v>22.1158</v>
      </c>
    </row>
    <row r="3324" spans="1:2">
      <c r="A3324" s="39" t="s">
        <v>3782</v>
      </c>
      <c r="B3324" s="38">
        <v>20.5351</v>
      </c>
    </row>
    <row r="3325" spans="1:2">
      <c r="A3325" s="39" t="s">
        <v>3783</v>
      </c>
      <c r="B3325" s="38">
        <v>0</v>
      </c>
    </row>
    <row r="3326" spans="1:2">
      <c r="A3326" s="39" t="s">
        <v>3784</v>
      </c>
      <c r="B3326" s="38">
        <v>0</v>
      </c>
    </row>
    <row r="3327" spans="1:2">
      <c r="A3327" s="39" t="s">
        <v>3785</v>
      </c>
      <c r="B3327" s="38">
        <v>49.689799999999998</v>
      </c>
    </row>
    <row r="3328" spans="1:2">
      <c r="A3328" s="39" t="s">
        <v>3786</v>
      </c>
      <c r="B3328" s="38">
        <v>12.6075</v>
      </c>
    </row>
    <row r="3329" spans="1:2">
      <c r="A3329" s="39" t="s">
        <v>3787</v>
      </c>
      <c r="B3329" s="38">
        <v>12.033099999999999</v>
      </c>
    </row>
    <row r="3330" spans="1:2">
      <c r="A3330" s="39" t="s">
        <v>3788</v>
      </c>
      <c r="B3330" s="38">
        <v>11.8645</v>
      </c>
    </row>
    <row r="3331" spans="1:2">
      <c r="A3331" s="39" t="s">
        <v>3789</v>
      </c>
      <c r="B3331" s="38">
        <v>10.043900000000001</v>
      </c>
    </row>
    <row r="3332" spans="1:2">
      <c r="A3332" s="39" t="s">
        <v>3790</v>
      </c>
      <c r="B3332" s="38">
        <v>23.328800000000001</v>
      </c>
    </row>
    <row r="3333" spans="1:2">
      <c r="A3333" s="39" t="s">
        <v>3791</v>
      </c>
      <c r="B3333" s="38">
        <v>11.602399999999999</v>
      </c>
    </row>
    <row r="3334" spans="1:2">
      <c r="A3334" s="39" t="s">
        <v>3792</v>
      </c>
      <c r="B3334" s="38">
        <v>11.1907</v>
      </c>
    </row>
    <row r="3335" spans="1:2">
      <c r="A3335" s="39" t="s">
        <v>3793</v>
      </c>
      <c r="B3335" s="38">
        <v>13.3268</v>
      </c>
    </row>
    <row r="3336" spans="1:2">
      <c r="A3336" s="39" t="s">
        <v>3794</v>
      </c>
      <c r="B3336" s="38">
        <v>35.104900000000001</v>
      </c>
    </row>
    <row r="3337" spans="1:2">
      <c r="A3337" s="39" t="s">
        <v>3795</v>
      </c>
      <c r="B3337" s="38">
        <v>10.6759</v>
      </c>
    </row>
    <row r="3338" spans="1:2">
      <c r="A3338" s="39" t="s">
        <v>3796</v>
      </c>
      <c r="B3338" s="38">
        <v>10.102499999999999</v>
      </c>
    </row>
    <row r="3339" spans="1:2">
      <c r="A3339" s="39" t="s">
        <v>3797</v>
      </c>
      <c r="B3339" s="38">
        <v>34.115699999999997</v>
      </c>
    </row>
    <row r="3340" spans="1:2">
      <c r="A3340" s="39" t="s">
        <v>3798</v>
      </c>
      <c r="B3340" s="38">
        <v>12.563000000000001</v>
      </c>
    </row>
    <row r="3341" spans="1:2">
      <c r="A3341" s="39" t="s">
        <v>3799</v>
      </c>
      <c r="B3341" s="38">
        <v>11.646599999999999</v>
      </c>
    </row>
    <row r="3342" spans="1:2">
      <c r="A3342" s="39" t="s">
        <v>3800</v>
      </c>
      <c r="B3342" s="38">
        <v>25.918900000000001</v>
      </c>
    </row>
    <row r="3343" spans="1:2">
      <c r="A3343" s="39" t="s">
        <v>3801</v>
      </c>
      <c r="B3343" s="38">
        <v>15.0984</v>
      </c>
    </row>
    <row r="3344" spans="1:2">
      <c r="A3344" s="39" t="s">
        <v>3802</v>
      </c>
      <c r="B3344" s="38">
        <v>10.2127</v>
      </c>
    </row>
    <row r="3345" spans="1:2">
      <c r="A3345" s="39" t="s">
        <v>3803</v>
      </c>
      <c r="B3345" s="38">
        <v>18.569900000000001</v>
      </c>
    </row>
    <row r="3346" spans="1:2">
      <c r="A3346" s="39" t="s">
        <v>3804</v>
      </c>
      <c r="B3346" s="38">
        <v>18.843800000000002</v>
      </c>
    </row>
    <row r="3347" spans="1:2">
      <c r="A3347" s="39" t="s">
        <v>3805</v>
      </c>
      <c r="B3347" s="38">
        <v>10.0023</v>
      </c>
    </row>
    <row r="3348" spans="1:2">
      <c r="A3348" s="39" t="s">
        <v>3806</v>
      </c>
      <c r="B3348" s="38">
        <v>15.116300000000001</v>
      </c>
    </row>
    <row r="3349" spans="1:2">
      <c r="A3349" s="39" t="s">
        <v>3807</v>
      </c>
      <c r="B3349" s="38">
        <v>37.825400000000002</v>
      </c>
    </row>
    <row r="3350" spans="1:2">
      <c r="A3350" s="39" t="s">
        <v>3808</v>
      </c>
      <c r="B3350" s="38">
        <v>14.7584</v>
      </c>
    </row>
    <row r="3351" spans="1:2">
      <c r="A3351" s="39" t="s">
        <v>3809</v>
      </c>
      <c r="B3351" s="38">
        <v>39.350099999999998</v>
      </c>
    </row>
    <row r="3352" spans="1:2">
      <c r="A3352" s="39" t="s">
        <v>3810</v>
      </c>
      <c r="B3352" s="38">
        <v>38.052100000000003</v>
      </c>
    </row>
    <row r="3353" spans="1:2">
      <c r="A3353" s="39" t="s">
        <v>3811</v>
      </c>
      <c r="B3353" s="38">
        <v>95.0274</v>
      </c>
    </row>
    <row r="3354" spans="1:2">
      <c r="A3354" s="39" t="s">
        <v>3812</v>
      </c>
      <c r="B3354" s="38">
        <v>62.472700000000003</v>
      </c>
    </row>
    <row r="3355" spans="1:2">
      <c r="A3355" s="39" t="s">
        <v>3813</v>
      </c>
      <c r="B3355" s="38">
        <v>160.02799999999999</v>
      </c>
    </row>
    <row r="3356" spans="1:2">
      <c r="A3356" s="39" t="s">
        <v>3814</v>
      </c>
      <c r="B3356" s="38">
        <v>25.9833</v>
      </c>
    </row>
    <row r="3357" spans="1:2">
      <c r="A3357" s="39" t="s">
        <v>3815</v>
      </c>
      <c r="B3357" s="38">
        <v>14.232900000000001</v>
      </c>
    </row>
    <row r="3358" spans="1:2">
      <c r="A3358" s="39" t="s">
        <v>3816</v>
      </c>
      <c r="B3358" s="38">
        <v>42.793900000000001</v>
      </c>
    </row>
    <row r="3359" spans="1:2">
      <c r="A3359" s="39" t="s">
        <v>3817</v>
      </c>
      <c r="B3359" s="38">
        <v>47.9953</v>
      </c>
    </row>
    <row r="3360" spans="1:2">
      <c r="A3360" s="39" t="s">
        <v>3818</v>
      </c>
      <c r="B3360" s="38">
        <v>80.2637</v>
      </c>
    </row>
    <row r="3361" spans="1:2">
      <c r="A3361" s="39" t="s">
        <v>3819</v>
      </c>
      <c r="B3361" s="38">
        <v>27.731400000000001</v>
      </c>
    </row>
    <row r="3362" spans="1:2">
      <c r="A3362" s="39" t="s">
        <v>3820</v>
      </c>
      <c r="B3362" s="38">
        <v>46.000100000000003</v>
      </c>
    </row>
    <row r="3363" spans="1:2">
      <c r="A3363" s="39" t="s">
        <v>3821</v>
      </c>
      <c r="B3363" s="38">
        <v>52.044400000000003</v>
      </c>
    </row>
    <row r="3364" spans="1:2">
      <c r="A3364" s="39" t="s">
        <v>3822</v>
      </c>
      <c r="B3364" s="38">
        <v>118.1754</v>
      </c>
    </row>
    <row r="3365" spans="1:2">
      <c r="A3365" s="39" t="s">
        <v>3823</v>
      </c>
      <c r="B3365" s="38">
        <v>202.95939999999999</v>
      </c>
    </row>
    <row r="3366" spans="1:2">
      <c r="A3366" s="39" t="s">
        <v>3824</v>
      </c>
      <c r="B3366" s="38">
        <v>56.576500000000003</v>
      </c>
    </row>
    <row r="3367" spans="1:2">
      <c r="A3367" s="39" t="s">
        <v>3825</v>
      </c>
      <c r="B3367" s="38">
        <v>141.47540000000001</v>
      </c>
    </row>
    <row r="3368" spans="1:2">
      <c r="A3368" s="39" t="s">
        <v>3826</v>
      </c>
      <c r="B3368" s="38">
        <v>26.379200000000001</v>
      </c>
    </row>
    <row r="3369" spans="1:2">
      <c r="A3369" s="39" t="s">
        <v>3827</v>
      </c>
      <c r="B3369" s="38">
        <v>121.72069999999999</v>
      </c>
    </row>
    <row r="3370" spans="1:2">
      <c r="A3370" s="39" t="s">
        <v>3828</v>
      </c>
      <c r="B3370" s="38">
        <v>84.962299999999999</v>
      </c>
    </row>
    <row r="3371" spans="1:2">
      <c r="A3371" s="39" t="s">
        <v>3829</v>
      </c>
      <c r="B3371" s="38">
        <v>38.796500000000002</v>
      </c>
    </row>
    <row r="3372" spans="1:2">
      <c r="A3372" s="39" t="s">
        <v>3830</v>
      </c>
      <c r="B3372" s="38">
        <v>12.419700000000001</v>
      </c>
    </row>
    <row r="3373" spans="1:2">
      <c r="A3373" s="39" t="s">
        <v>3831</v>
      </c>
      <c r="B3373" s="38">
        <v>12.407</v>
      </c>
    </row>
    <row r="3374" spans="1:2">
      <c r="A3374" s="39" t="s">
        <v>3832</v>
      </c>
      <c r="B3374" s="38">
        <v>22.524100000000001</v>
      </c>
    </row>
    <row r="3375" spans="1:2">
      <c r="A3375" s="39" t="s">
        <v>3833</v>
      </c>
      <c r="B3375" s="38">
        <v>49.8337</v>
      </c>
    </row>
    <row r="3376" spans="1:2">
      <c r="A3376" s="39" t="s">
        <v>3834</v>
      </c>
      <c r="B3376" s="38">
        <v>13.486700000000001</v>
      </c>
    </row>
    <row r="3377" spans="1:2">
      <c r="A3377" s="39" t="s">
        <v>3835</v>
      </c>
      <c r="B3377" s="38">
        <v>22.773599999999998</v>
      </c>
    </row>
    <row r="3378" spans="1:2">
      <c r="A3378" s="39" t="s">
        <v>3836</v>
      </c>
      <c r="B3378" s="38">
        <v>10.429</v>
      </c>
    </row>
    <row r="3379" spans="1:2">
      <c r="A3379" s="39" t="s">
        <v>3837</v>
      </c>
      <c r="B3379" s="38">
        <v>32.648099999999999</v>
      </c>
    </row>
    <row r="3380" spans="1:2">
      <c r="A3380" s="39" t="s">
        <v>3838</v>
      </c>
      <c r="B3380" s="38">
        <v>14.484</v>
      </c>
    </row>
    <row r="3381" spans="1:2">
      <c r="A3381" s="39" t="s">
        <v>3839</v>
      </c>
      <c r="B3381" s="38">
        <v>19.284199999999998</v>
      </c>
    </row>
    <row r="3382" spans="1:2">
      <c r="A3382" s="39" t="s">
        <v>3840</v>
      </c>
      <c r="B3382" s="38">
        <v>10.613099999999999</v>
      </c>
    </row>
    <row r="3383" spans="1:2">
      <c r="A3383" s="39" t="s">
        <v>3841</v>
      </c>
      <c r="B3383" s="38">
        <v>10.432399999999999</v>
      </c>
    </row>
    <row r="3384" spans="1:2">
      <c r="A3384" s="39" t="s">
        <v>3842</v>
      </c>
      <c r="B3384" s="38">
        <v>1011.62</v>
      </c>
    </row>
    <row r="3385" spans="1:2">
      <c r="A3385" s="39" t="s">
        <v>3843</v>
      </c>
      <c r="B3385" s="38">
        <v>2732.357</v>
      </c>
    </row>
    <row r="3386" spans="1:2">
      <c r="A3386" s="39" t="s">
        <v>3844</v>
      </c>
      <c r="B3386" s="38">
        <v>1011.5242</v>
      </c>
    </row>
    <row r="3387" spans="1:2">
      <c r="A3387" s="39" t="s">
        <v>3845</v>
      </c>
      <c r="B3387" s="38">
        <v>1021.802</v>
      </c>
    </row>
    <row r="3388" spans="1:2">
      <c r="A3388" s="39" t="s">
        <v>3846</v>
      </c>
      <c r="B3388" s="38">
        <v>10.080500000000001</v>
      </c>
    </row>
    <row r="3389" spans="1:2">
      <c r="A3389" s="39" t="s">
        <v>3847</v>
      </c>
      <c r="B3389" s="38">
        <v>27.089200000000002</v>
      </c>
    </row>
    <row r="3390" spans="1:2">
      <c r="A3390" s="39" t="s">
        <v>3848</v>
      </c>
      <c r="B3390" s="38">
        <v>12.2455</v>
      </c>
    </row>
    <row r="3391" spans="1:2">
      <c r="A3391" s="39" t="s">
        <v>3849</v>
      </c>
      <c r="B3391" s="38">
        <v>10.159599999999999</v>
      </c>
    </row>
    <row r="3392" spans="1:2">
      <c r="A3392" s="39" t="s">
        <v>3850</v>
      </c>
      <c r="B3392" s="38">
        <v>10.759399999999999</v>
      </c>
    </row>
    <row r="3393" spans="1:2">
      <c r="A3393" s="39" t="s">
        <v>3851</v>
      </c>
      <c r="B3393" s="38">
        <v>10.1434</v>
      </c>
    </row>
    <row r="3394" spans="1:2">
      <c r="A3394" s="39" t="s">
        <v>3852</v>
      </c>
      <c r="B3394" s="38">
        <v>22.497599999999998</v>
      </c>
    </row>
    <row r="3395" spans="1:2">
      <c r="A3395" s="39" t="s">
        <v>3853</v>
      </c>
      <c r="B3395" s="38">
        <v>12.878500000000001</v>
      </c>
    </row>
    <row r="3396" spans="1:2">
      <c r="A3396" s="39" t="s">
        <v>3854</v>
      </c>
      <c r="B3396" s="38">
        <v>63.425400000000003</v>
      </c>
    </row>
    <row r="3397" spans="1:2">
      <c r="A3397" s="39" t="s">
        <v>3855</v>
      </c>
      <c r="B3397" s="38">
        <v>13.9855</v>
      </c>
    </row>
    <row r="3398" spans="1:2">
      <c r="A3398" s="39" t="s">
        <v>3856</v>
      </c>
      <c r="B3398" s="38">
        <v>61.941200000000002</v>
      </c>
    </row>
    <row r="3399" spans="1:2">
      <c r="A3399" s="39" t="s">
        <v>3857</v>
      </c>
      <c r="B3399" s="38">
        <v>1222.81</v>
      </c>
    </row>
    <row r="3400" spans="1:2">
      <c r="A3400" s="39" t="s">
        <v>3858</v>
      </c>
      <c r="B3400" s="38">
        <v>1005.2999</v>
      </c>
    </row>
    <row r="3401" spans="1:2">
      <c r="A3401" s="39" t="s">
        <v>3859</v>
      </c>
      <c r="B3401" s="38">
        <v>3374.8290000000002</v>
      </c>
    </row>
    <row r="3402" spans="1:2">
      <c r="A3402" s="39" t="s">
        <v>3860</v>
      </c>
      <c r="B3402" s="38">
        <v>18.122</v>
      </c>
    </row>
    <row r="3403" spans="1:2">
      <c r="A3403" s="39" t="s">
        <v>3861</v>
      </c>
      <c r="B3403" s="38">
        <v>24.701000000000001</v>
      </c>
    </row>
    <row r="3404" spans="1:2">
      <c r="A3404" s="39" t="s">
        <v>3862</v>
      </c>
      <c r="B3404" s="38">
        <v>47.889000000000003</v>
      </c>
    </row>
    <row r="3405" spans="1:2">
      <c r="A3405" s="39" t="s">
        <v>3863</v>
      </c>
      <c r="B3405" s="38">
        <v>10.912000000000001</v>
      </c>
    </row>
    <row r="3406" spans="1:2">
      <c r="A3406" s="39" t="s">
        <v>3864</v>
      </c>
      <c r="B3406" s="38">
        <v>24.479099999999999</v>
      </c>
    </row>
    <row r="3407" spans="1:2">
      <c r="A3407" s="39" t="s">
        <v>3865</v>
      </c>
      <c r="B3407" s="38">
        <v>22.998999999999999</v>
      </c>
    </row>
    <row r="3408" spans="1:2">
      <c r="A3408" s="39" t="s">
        <v>3866</v>
      </c>
      <c r="B3408" s="38">
        <v>43.09</v>
      </c>
    </row>
    <row r="3409" spans="1:2">
      <c r="A3409" s="39" t="s">
        <v>3867</v>
      </c>
      <c r="B3409" s="38">
        <v>28.393000000000001</v>
      </c>
    </row>
    <row r="3410" spans="1:2">
      <c r="A3410" s="39" t="s">
        <v>3868</v>
      </c>
      <c r="B3410" s="38">
        <v>38.813000000000002</v>
      </c>
    </row>
    <row r="3411" spans="1:2">
      <c r="A3411" s="39" t="s">
        <v>3869</v>
      </c>
      <c r="B3411" s="38">
        <v>74.177000000000007</v>
      </c>
    </row>
    <row r="3412" spans="1:2">
      <c r="A3412" s="39" t="s">
        <v>3870</v>
      </c>
      <c r="B3412" s="38">
        <v>75.536000000000001</v>
      </c>
    </row>
    <row r="3413" spans="1:2">
      <c r="A3413" s="39" t="s">
        <v>3871</v>
      </c>
      <c r="B3413" s="38">
        <v>15.144</v>
      </c>
    </row>
    <row r="3414" spans="1:2">
      <c r="A3414" s="39" t="s">
        <v>3872</v>
      </c>
      <c r="B3414" s="38">
        <v>15.092000000000001</v>
      </c>
    </row>
    <row r="3415" spans="1:2">
      <c r="A3415" s="39" t="s">
        <v>3873</v>
      </c>
      <c r="B3415" s="38">
        <v>12.2552</v>
      </c>
    </row>
    <row r="3416" spans="1:2">
      <c r="A3416" s="39" t="s">
        <v>3874</v>
      </c>
      <c r="B3416" s="38">
        <v>12.2544</v>
      </c>
    </row>
    <row r="3417" spans="1:2">
      <c r="A3417" s="39" t="s">
        <v>3875</v>
      </c>
      <c r="B3417" s="38">
        <v>108.3494</v>
      </c>
    </row>
    <row r="3418" spans="1:2">
      <c r="A3418" s="39" t="s">
        <v>3876</v>
      </c>
      <c r="B3418" s="38">
        <v>131.57050000000001</v>
      </c>
    </row>
    <row r="3419" spans="1:2">
      <c r="A3419" s="39" t="s">
        <v>3877</v>
      </c>
      <c r="B3419" s="38">
        <v>1675.03</v>
      </c>
    </row>
    <row r="3420" spans="1:2">
      <c r="A3420" s="39" t="s">
        <v>3878</v>
      </c>
      <c r="B3420" s="38">
        <v>11.267099999999999</v>
      </c>
    </row>
    <row r="3421" spans="1:2">
      <c r="A3421" s="39" t="s">
        <v>3879</v>
      </c>
      <c r="B3421" s="38">
        <v>19.649000000000001</v>
      </c>
    </row>
    <row r="3422" spans="1:2">
      <c r="A3422" s="39" t="s">
        <v>3880</v>
      </c>
      <c r="B3422" s="38">
        <v>9.3902999999999999</v>
      </c>
    </row>
    <row r="3423" spans="1:2">
      <c r="A3423" s="39" t="s">
        <v>3881</v>
      </c>
      <c r="B3423" s="38">
        <v>9.3867999999999991</v>
      </c>
    </row>
    <row r="3424" spans="1:2">
      <c r="A3424" s="39" t="s">
        <v>3882</v>
      </c>
      <c r="B3424" s="38">
        <v>2282.89</v>
      </c>
    </row>
    <row r="3425" spans="1:2">
      <c r="A3425" s="39" t="s">
        <v>3883</v>
      </c>
      <c r="B3425" s="38">
        <v>1012.8887</v>
      </c>
    </row>
    <row r="3426" spans="1:2">
      <c r="A3426" s="39" t="s">
        <v>3884</v>
      </c>
      <c r="B3426" s="38">
        <v>10.507099999999999</v>
      </c>
    </row>
    <row r="3427" spans="1:2">
      <c r="A3427" s="39" t="s">
        <v>3885</v>
      </c>
      <c r="B3427" s="38">
        <v>14.727399999999999</v>
      </c>
    </row>
    <row r="3428" spans="1:2">
      <c r="A3428" s="39" t="s">
        <v>3886</v>
      </c>
      <c r="B3428" s="38">
        <v>10.8383</v>
      </c>
    </row>
    <row r="3429" spans="1:2">
      <c r="A3429" s="39" t="s">
        <v>3887</v>
      </c>
      <c r="B3429" s="38">
        <v>15.2425</v>
      </c>
    </row>
    <row r="3430" spans="1:2">
      <c r="A3430" s="39" t="s">
        <v>3888</v>
      </c>
      <c r="B3430" s="38">
        <v>13.9671</v>
      </c>
    </row>
    <row r="3431" spans="1:2">
      <c r="A3431" s="39" t="s">
        <v>3889</v>
      </c>
      <c r="B3431" s="38">
        <v>10.4658</v>
      </c>
    </row>
    <row r="3432" spans="1:2">
      <c r="A3432" s="39" t="s">
        <v>3890</v>
      </c>
      <c r="B3432" s="38">
        <v>27.7422</v>
      </c>
    </row>
    <row r="3433" spans="1:2">
      <c r="A3433" s="39" t="s">
        <v>3891</v>
      </c>
      <c r="B3433" s="38">
        <v>1061.6379999999999</v>
      </c>
    </row>
    <row r="3434" spans="1:2">
      <c r="A3434" s="39" t="s">
        <v>3892</v>
      </c>
      <c r="B3434" s="38">
        <v>2611.4850999999999</v>
      </c>
    </row>
    <row r="3435" spans="1:2">
      <c r="A3435" s="39" t="s">
        <v>3893</v>
      </c>
      <c r="B3435" s="38">
        <v>12.601000000000001</v>
      </c>
    </row>
    <row r="3436" spans="1:2">
      <c r="A3436" s="39" t="s">
        <v>3894</v>
      </c>
      <c r="B3436" s="38">
        <v>17.106000000000002</v>
      </c>
    </row>
    <row r="3437" spans="1:2">
      <c r="A3437" s="39" t="s">
        <v>3895</v>
      </c>
      <c r="B3437" s="38">
        <v>12.363</v>
      </c>
    </row>
    <row r="3438" spans="1:2">
      <c r="A3438" s="39" t="s">
        <v>3896</v>
      </c>
      <c r="B3438" s="38">
        <v>1013.6668</v>
      </c>
    </row>
    <row r="3439" spans="1:2">
      <c r="A3439" s="39" t="s">
        <v>3897</v>
      </c>
      <c r="B3439" s="38">
        <v>1003.25</v>
      </c>
    </row>
    <row r="3440" spans="1:2">
      <c r="A3440" s="39" t="s">
        <v>3898</v>
      </c>
      <c r="B3440" s="38">
        <v>52.42</v>
      </c>
    </row>
    <row r="3441" spans="1:2">
      <c r="A3441" s="39" t="s">
        <v>3899</v>
      </c>
      <c r="B3441" s="38">
        <v>138.34</v>
      </c>
    </row>
    <row r="3442" spans="1:2">
      <c r="A3442" s="39" t="s">
        <v>3900</v>
      </c>
      <c r="B3442" s="38">
        <v>11.163600000000001</v>
      </c>
    </row>
    <row r="3443" spans="1:2">
      <c r="A3443" s="39" t="s">
        <v>3901</v>
      </c>
      <c r="B3443" s="38">
        <v>18.229299999999999</v>
      </c>
    </row>
    <row r="3444" spans="1:2">
      <c r="A3444" s="39" t="s">
        <v>3902</v>
      </c>
      <c r="B3444" s="38">
        <v>1007.4648</v>
      </c>
    </row>
    <row r="3445" spans="1:2">
      <c r="A3445" s="39" t="s">
        <v>3903</v>
      </c>
      <c r="B3445" s="38">
        <v>1030.06</v>
      </c>
    </row>
    <row r="3446" spans="1:2">
      <c r="A3446" s="39" t="s">
        <v>3904</v>
      </c>
      <c r="B3446" s="38">
        <v>2162.4375</v>
      </c>
    </row>
    <row r="3447" spans="1:2">
      <c r="A3447" s="39" t="s">
        <v>3905</v>
      </c>
      <c r="B3447" s="38">
        <v>12.4849</v>
      </c>
    </row>
    <row r="3448" spans="1:2">
      <c r="A3448" s="39" t="s">
        <v>3906</v>
      </c>
      <c r="B3448" s="38">
        <v>13.3766</v>
      </c>
    </row>
    <row r="3449" spans="1:2">
      <c r="A3449" s="39" t="s">
        <v>3907</v>
      </c>
      <c r="B3449" s="38">
        <v>19.860299999999999</v>
      </c>
    </row>
    <row r="3450" spans="1:2">
      <c r="A3450" s="39" t="s">
        <v>3908</v>
      </c>
      <c r="B3450" s="38">
        <v>10.5526</v>
      </c>
    </row>
    <row r="3451" spans="1:2">
      <c r="A3451" s="39" t="s">
        <v>3909</v>
      </c>
      <c r="B3451" s="38">
        <v>1085.2618</v>
      </c>
    </row>
    <row r="3452" spans="1:2">
      <c r="A3452" s="39" t="s">
        <v>3910</v>
      </c>
      <c r="B3452" s="38">
        <v>1010.9693</v>
      </c>
    </row>
    <row r="3453" spans="1:2">
      <c r="A3453" s="39" t="s">
        <v>3911</v>
      </c>
      <c r="B3453" s="38">
        <v>11.9328</v>
      </c>
    </row>
    <row r="3454" spans="1:2">
      <c r="A3454" s="39" t="s">
        <v>3912</v>
      </c>
      <c r="B3454" s="38">
        <v>26.676500000000001</v>
      </c>
    </row>
    <row r="3455" spans="1:2">
      <c r="A3455" s="39" t="s">
        <v>3913</v>
      </c>
      <c r="B3455" s="38">
        <v>10.083299999999999</v>
      </c>
    </row>
    <row r="3456" spans="1:2">
      <c r="A3456" s="39" t="s">
        <v>3914</v>
      </c>
      <c r="B3456" s="38">
        <v>11.6221</v>
      </c>
    </row>
    <row r="3457" spans="1:2">
      <c r="A3457" s="39" t="s">
        <v>3915</v>
      </c>
      <c r="B3457" s="38">
        <v>30.374500000000001</v>
      </c>
    </row>
    <row r="3458" spans="1:2">
      <c r="A3458" s="39" t="s">
        <v>3916</v>
      </c>
      <c r="B3458" s="38">
        <v>13.571199999999999</v>
      </c>
    </row>
    <row r="3459" spans="1:2">
      <c r="A3459" s="39" t="s">
        <v>3917</v>
      </c>
      <c r="B3459" s="38">
        <v>44.477200000000003</v>
      </c>
    </row>
    <row r="3460" spans="1:2">
      <c r="A3460" s="39" t="s">
        <v>3918</v>
      </c>
      <c r="B3460" s="38">
        <v>86.655900000000003</v>
      </c>
    </row>
    <row r="3461" spans="1:2">
      <c r="A3461" s="39" t="s">
        <v>3919</v>
      </c>
      <c r="B3461" s="38">
        <v>3682.4753999999998</v>
      </c>
    </row>
    <row r="3462" spans="1:2">
      <c r="A3462" s="39" t="s">
        <v>3920</v>
      </c>
      <c r="B3462" s="38">
        <v>1078.1794</v>
      </c>
    </row>
    <row r="3463" spans="1:2">
      <c r="A3463" s="39" t="s">
        <v>3921</v>
      </c>
      <c r="B3463" s="38">
        <v>1009.91</v>
      </c>
    </row>
    <row r="3464" spans="1:2">
      <c r="A3464" s="39" t="s">
        <v>3922</v>
      </c>
      <c r="B3464" s="38">
        <v>1031.6792</v>
      </c>
    </row>
    <row r="3465" spans="1:2">
      <c r="A3465" s="39" t="s">
        <v>3923</v>
      </c>
      <c r="B3465" s="38">
        <v>2801.7982000000002</v>
      </c>
    </row>
    <row r="3466" spans="1:2">
      <c r="A3466" s="39" t="s">
        <v>3924</v>
      </c>
      <c r="B3466" s="38">
        <v>32.962000000000003</v>
      </c>
    </row>
    <row r="3467" spans="1:2">
      <c r="A3467" s="39" t="s">
        <v>3925</v>
      </c>
      <c r="B3467" s="38">
        <v>111.9064</v>
      </c>
    </row>
    <row r="3468" spans="1:2">
      <c r="A3468" s="39" t="s">
        <v>3926</v>
      </c>
      <c r="B3468" s="38">
        <v>13.9842</v>
      </c>
    </row>
    <row r="3469" spans="1:2">
      <c r="A3469" s="39" t="s">
        <v>3927</v>
      </c>
      <c r="B3469" s="38">
        <v>17.3294</v>
      </c>
    </row>
    <row r="3470" spans="1:2">
      <c r="A3470" s="39" t="s">
        <v>3928</v>
      </c>
      <c r="B3470" s="38">
        <v>15.927300000000001</v>
      </c>
    </row>
    <row r="3471" spans="1:2">
      <c r="A3471" s="39" t="s">
        <v>3929</v>
      </c>
      <c r="B3471" s="38">
        <v>39.562199999999997</v>
      </c>
    </row>
    <row r="3472" spans="1:2">
      <c r="A3472" s="39" t="s">
        <v>3930</v>
      </c>
      <c r="B3472" s="38">
        <v>16.1203</v>
      </c>
    </row>
    <row r="3473" spans="1:2">
      <c r="A3473" s="39" t="s">
        <v>3931</v>
      </c>
      <c r="B3473" s="38">
        <v>12.86</v>
      </c>
    </row>
    <row r="3474" spans="1:2">
      <c r="A3474" s="39" t="s">
        <v>3932</v>
      </c>
      <c r="B3474" s="38">
        <v>13.7658</v>
      </c>
    </row>
    <row r="3475" spans="1:2">
      <c r="A3475" s="39" t="s">
        <v>3933</v>
      </c>
      <c r="B3475" s="38">
        <v>25.6616</v>
      </c>
    </row>
    <row r="3476" spans="1:2">
      <c r="A3476" s="39" t="s">
        <v>3934</v>
      </c>
      <c r="B3476" s="38">
        <v>44.133499999999998</v>
      </c>
    </row>
    <row r="3477" spans="1:2">
      <c r="A3477" s="39" t="s">
        <v>3935</v>
      </c>
      <c r="B3477" s="38">
        <v>17.997900000000001</v>
      </c>
    </row>
    <row r="3478" spans="1:2">
      <c r="A3478" s="39" t="s">
        <v>3936</v>
      </c>
      <c r="B3478" s="38">
        <v>12.2065</v>
      </c>
    </row>
    <row r="3479" spans="1:2">
      <c r="A3479" s="39" t="s">
        <v>3937</v>
      </c>
      <c r="B3479" s="38">
        <v>10.439</v>
      </c>
    </row>
    <row r="3480" spans="1:2">
      <c r="A3480" s="39" t="s">
        <v>3938</v>
      </c>
      <c r="B3480" s="38">
        <v>27.640599999999999</v>
      </c>
    </row>
    <row r="3481" spans="1:2">
      <c r="A3481" s="39" t="s">
        <v>3939</v>
      </c>
      <c r="B3481" s="38">
        <v>11.019399999999999</v>
      </c>
    </row>
    <row r="3482" spans="1:2">
      <c r="A3482" s="39" t="s">
        <v>3940</v>
      </c>
      <c r="B3482" s="38">
        <v>12.836</v>
      </c>
    </row>
    <row r="3483" spans="1:2">
      <c r="A3483" s="39" t="s">
        <v>3941</v>
      </c>
      <c r="B3483" s="38">
        <v>33.735599999999998</v>
      </c>
    </row>
    <row r="3484" spans="1:2">
      <c r="A3484" s="39" t="s">
        <v>3942</v>
      </c>
      <c r="B3484" s="38">
        <v>11.7666</v>
      </c>
    </row>
    <row r="3485" spans="1:2">
      <c r="A3485" s="39" t="s">
        <v>3943</v>
      </c>
      <c r="B3485" s="38">
        <v>12.1677</v>
      </c>
    </row>
    <row r="3486" spans="1:2">
      <c r="A3486" s="39" t="s">
        <v>3944</v>
      </c>
      <c r="B3486" s="38">
        <v>11.4086</v>
      </c>
    </row>
    <row r="3487" spans="1:2">
      <c r="A3487" s="39" t="s">
        <v>3945</v>
      </c>
      <c r="B3487" s="38">
        <v>16.4406</v>
      </c>
    </row>
    <row r="3488" spans="1:2">
      <c r="A3488" s="39" t="s">
        <v>3946</v>
      </c>
      <c r="B3488" s="38">
        <v>11.172599999999999</v>
      </c>
    </row>
    <row r="3489" spans="1:2">
      <c r="A3489" s="39" t="s">
        <v>3947</v>
      </c>
      <c r="B3489" s="38">
        <v>11.254799999999999</v>
      </c>
    </row>
    <row r="3490" spans="1:2">
      <c r="A3490" s="39" t="s">
        <v>3948</v>
      </c>
      <c r="B3490" s="38">
        <v>2623.9746</v>
      </c>
    </row>
    <row r="3491" spans="1:2">
      <c r="A3491" s="39" t="s">
        <v>3949</v>
      </c>
      <c r="B3491" s="38">
        <v>1001.5187</v>
      </c>
    </row>
    <row r="3492" spans="1:2">
      <c r="A3492" s="39" t="s">
        <v>3950</v>
      </c>
      <c r="B3492" s="38">
        <v>2550.1080000000002</v>
      </c>
    </row>
    <row r="3493" spans="1:2">
      <c r="A3493" s="39" t="s">
        <v>3951</v>
      </c>
      <c r="B3493" s="38">
        <v>1003.5316</v>
      </c>
    </row>
    <row r="3494" spans="1:2">
      <c r="A3494" s="39" t="s">
        <v>3952</v>
      </c>
      <c r="B3494" s="38">
        <v>1008.2419</v>
      </c>
    </row>
    <row r="3495" spans="1:2">
      <c r="A3495" s="39" t="s">
        <v>3953</v>
      </c>
      <c r="B3495" s="38">
        <v>12.092599999999999</v>
      </c>
    </row>
    <row r="3496" spans="1:2">
      <c r="A3496" s="39" t="s">
        <v>3954</v>
      </c>
      <c r="B3496" s="38">
        <v>30.856300000000001</v>
      </c>
    </row>
    <row r="3497" spans="1:2">
      <c r="A3497" s="39" t="s">
        <v>3955</v>
      </c>
      <c r="B3497" s="38">
        <v>54.191000000000003</v>
      </c>
    </row>
    <row r="3498" spans="1:2">
      <c r="A3498" s="39" t="s">
        <v>3956</v>
      </c>
      <c r="B3498" s="38">
        <v>14.1204</v>
      </c>
    </row>
    <row r="3499" spans="1:2">
      <c r="A3499" s="39" t="s">
        <v>3957</v>
      </c>
      <c r="B3499" s="38">
        <v>16.705300000000001</v>
      </c>
    </row>
    <row r="3500" spans="1:2">
      <c r="A3500" s="39" t="s">
        <v>3958</v>
      </c>
      <c r="B3500" s="38">
        <v>85.61</v>
      </c>
    </row>
    <row r="3501" spans="1:2">
      <c r="A3501" s="39" t="s">
        <v>3959</v>
      </c>
      <c r="B3501" s="38">
        <v>18.309999999999999</v>
      </c>
    </row>
    <row r="3502" spans="1:2">
      <c r="A3502" s="39" t="s">
        <v>3960</v>
      </c>
      <c r="B3502" s="38">
        <v>19.494</v>
      </c>
    </row>
    <row r="3503" spans="1:2">
      <c r="A3503" s="39" t="s">
        <v>3961</v>
      </c>
      <c r="B3503" s="38">
        <v>18.244399999999999</v>
      </c>
    </row>
    <row r="3504" spans="1:2">
      <c r="A3504" s="39" t="s">
        <v>3962</v>
      </c>
      <c r="B3504" s="38">
        <v>16.142199999999999</v>
      </c>
    </row>
    <row r="3505" spans="1:2">
      <c r="A3505" s="39" t="s">
        <v>3963</v>
      </c>
      <c r="B3505" s="38">
        <v>32.516100000000002</v>
      </c>
    </row>
    <row r="3506" spans="1:2">
      <c r="A3506" s="39" t="s">
        <v>3964</v>
      </c>
      <c r="B3506" s="38">
        <v>15.6028</v>
      </c>
    </row>
    <row r="3507" spans="1:2">
      <c r="A3507" s="39" t="s">
        <v>3965</v>
      </c>
      <c r="B3507" s="38">
        <v>52.879800000000003</v>
      </c>
    </row>
    <row r="3508" spans="1:2">
      <c r="A3508" s="39" t="s">
        <v>3966</v>
      </c>
      <c r="B3508" s="38">
        <v>15.561500000000001</v>
      </c>
    </row>
    <row r="3509" spans="1:2">
      <c r="A3509" s="39" t="s">
        <v>3967</v>
      </c>
      <c r="B3509" s="38">
        <v>1617.6528000000001</v>
      </c>
    </row>
    <row r="3510" spans="1:2">
      <c r="A3510" s="39" t="s">
        <v>3968</v>
      </c>
      <c r="B3510" s="38">
        <v>15.1454</v>
      </c>
    </row>
    <row r="3511" spans="1:2">
      <c r="A3511" s="39" t="s">
        <v>3969</v>
      </c>
      <c r="B3511" s="38">
        <v>15.627599999999999</v>
      </c>
    </row>
    <row r="3512" spans="1:2">
      <c r="A3512" s="39" t="s">
        <v>3970</v>
      </c>
      <c r="B3512" s="38">
        <v>32.118000000000002</v>
      </c>
    </row>
    <row r="3513" spans="1:2">
      <c r="A3513" s="39" t="s">
        <v>3971</v>
      </c>
      <c r="B3513" s="38">
        <v>10.5258</v>
      </c>
    </row>
    <row r="3514" spans="1:2">
      <c r="A3514" s="39" t="s">
        <v>3972</v>
      </c>
      <c r="B3514" s="38">
        <v>18.850000000000001</v>
      </c>
    </row>
    <row r="3515" spans="1:2">
      <c r="A3515" s="39" t="s">
        <v>3973</v>
      </c>
      <c r="B3515" s="38">
        <v>10.101000000000001</v>
      </c>
    </row>
    <row r="3516" spans="1:2">
      <c r="A3516" s="39" t="s">
        <v>3974</v>
      </c>
      <c r="B3516" s="38">
        <v>10.376200000000001</v>
      </c>
    </row>
    <row r="3517" spans="1:2">
      <c r="A3517" s="39" t="s">
        <v>3975</v>
      </c>
      <c r="B3517" s="38">
        <v>19.082000000000001</v>
      </c>
    </row>
    <row r="3518" spans="1:2">
      <c r="A3518" s="39" t="s">
        <v>3976</v>
      </c>
      <c r="B3518" s="38">
        <v>48.767000000000003</v>
      </c>
    </row>
    <row r="3519" spans="1:2">
      <c r="A3519" s="39" t="s">
        <v>3977</v>
      </c>
      <c r="B3519" s="38">
        <v>10.337199999999999</v>
      </c>
    </row>
    <row r="3520" spans="1:2">
      <c r="A3520" s="39" t="s">
        <v>3978</v>
      </c>
      <c r="B3520" s="38">
        <v>30.4374</v>
      </c>
    </row>
    <row r="3521" spans="1:2">
      <c r="A3521" s="39" t="s">
        <v>3979</v>
      </c>
      <c r="B3521" s="38">
        <v>10</v>
      </c>
    </row>
    <row r="3522" spans="1:2">
      <c r="A3522" s="39" t="s">
        <v>3980</v>
      </c>
      <c r="B3522" s="38">
        <v>10.115500000000001</v>
      </c>
    </row>
    <row r="3523" spans="1:2">
      <c r="A3523" s="39" t="s">
        <v>3981</v>
      </c>
      <c r="B3523" s="38">
        <v>10.302300000000001</v>
      </c>
    </row>
    <row r="3524" spans="1:2">
      <c r="A3524" s="39" t="s">
        <v>3982</v>
      </c>
      <c r="B3524" s="38">
        <v>10</v>
      </c>
    </row>
    <row r="3525" spans="1:2">
      <c r="A3525" s="39" t="s">
        <v>3983</v>
      </c>
      <c r="B3525" s="38">
        <v>34.72</v>
      </c>
    </row>
    <row r="3526" spans="1:2">
      <c r="A3526" s="39" t="s">
        <v>3984</v>
      </c>
      <c r="B3526" s="38">
        <v>34.881</v>
      </c>
    </row>
    <row r="3527" spans="1:2">
      <c r="A3527" s="39" t="s">
        <v>3985</v>
      </c>
      <c r="B3527" s="38">
        <v>10.083500000000001</v>
      </c>
    </row>
    <row r="3528" spans="1:2">
      <c r="A3528" s="39" t="s">
        <v>3986</v>
      </c>
      <c r="B3528" s="38">
        <v>25.8964</v>
      </c>
    </row>
    <row r="3529" spans="1:2">
      <c r="A3529" s="39" t="s">
        <v>3987</v>
      </c>
      <c r="B3529" s="38">
        <v>10</v>
      </c>
    </row>
    <row r="3530" spans="1:2">
      <c r="A3530" s="39" t="s">
        <v>3988</v>
      </c>
      <c r="B3530" s="38">
        <v>10.025</v>
      </c>
    </row>
    <row r="3531" spans="1:2">
      <c r="A3531" s="39" t="s">
        <v>3989</v>
      </c>
      <c r="B3531" s="38">
        <v>32.964100000000002</v>
      </c>
    </row>
    <row r="3532" spans="1:2">
      <c r="A3532" s="39" t="s">
        <v>3990</v>
      </c>
      <c r="B3532" s="38">
        <v>198.6729</v>
      </c>
    </row>
    <row r="3533" spans="1:2">
      <c r="A3533" s="39" t="s">
        <v>3991</v>
      </c>
      <c r="B3533" s="38">
        <v>19.744399999999999</v>
      </c>
    </row>
    <row r="3534" spans="1:2">
      <c r="A3534" s="39" t="s">
        <v>3992</v>
      </c>
      <c r="B3534" s="38">
        <v>23.223800000000001</v>
      </c>
    </row>
    <row r="3535" spans="1:2">
      <c r="A3535" s="39" t="s">
        <v>3993</v>
      </c>
      <c r="B3535" s="38">
        <v>7.4496000000000002</v>
      </c>
    </row>
    <row r="3536" spans="1:2">
      <c r="A3536" s="39" t="s">
        <v>3994</v>
      </c>
      <c r="B3536" s="38">
        <v>7.4496000000000002</v>
      </c>
    </row>
    <row r="3537" spans="1:2">
      <c r="A3537" s="39" t="s">
        <v>3995</v>
      </c>
      <c r="B3537" s="38">
        <v>1000.56</v>
      </c>
    </row>
    <row r="3538" spans="1:2">
      <c r="A3538" s="39" t="s">
        <v>3996</v>
      </c>
      <c r="B3538" s="38">
        <v>1658.7999</v>
      </c>
    </row>
    <row r="3539" spans="1:2">
      <c r="A3539" s="39" t="s">
        <v>3997</v>
      </c>
      <c r="B3539" s="38">
        <v>1011.3662</v>
      </c>
    </row>
    <row r="3540" spans="1:2">
      <c r="A3540" s="39" t="s">
        <v>3998</v>
      </c>
      <c r="B3540" s="38">
        <v>1110.6994999999999</v>
      </c>
    </row>
    <row r="3541" spans="1:2">
      <c r="A3541" s="39" t="s">
        <v>3999</v>
      </c>
      <c r="B3541" s="38">
        <v>17.543399999999998</v>
      </c>
    </row>
    <row r="3542" spans="1:2">
      <c r="A3542" s="39" t="s">
        <v>4000</v>
      </c>
      <c r="B3542" s="38">
        <v>17.543399999999998</v>
      </c>
    </row>
    <row r="3543" spans="1:2">
      <c r="A3543" s="39" t="s">
        <v>4001</v>
      </c>
      <c r="B3543" s="38">
        <v>13.691800000000001</v>
      </c>
    </row>
    <row r="3544" spans="1:2">
      <c r="A3544" s="39" t="s">
        <v>4002</v>
      </c>
      <c r="B3544" s="38">
        <v>13.1107</v>
      </c>
    </row>
    <row r="3545" spans="1:2">
      <c r="A3545" s="39" t="s">
        <v>4003</v>
      </c>
      <c r="B3545" s="38">
        <v>28.976700000000001</v>
      </c>
    </row>
    <row r="3546" spans="1:2">
      <c r="A3546" s="39" t="s">
        <v>4004</v>
      </c>
      <c r="B3546" s="38">
        <v>85.693399999999997</v>
      </c>
    </row>
    <row r="3547" spans="1:2">
      <c r="A3547" s="39" t="s">
        <v>4005</v>
      </c>
      <c r="B3547" s="38">
        <v>10.0679</v>
      </c>
    </row>
    <row r="3548" spans="1:2">
      <c r="A3548" s="39" t="s">
        <v>4006</v>
      </c>
      <c r="B3548" s="38">
        <v>23.820900000000002</v>
      </c>
    </row>
    <row r="3549" spans="1:2">
      <c r="A3549" s="39" t="s">
        <v>4007</v>
      </c>
      <c r="B3549" s="38">
        <v>11.6243</v>
      </c>
    </row>
    <row r="3550" spans="1:2">
      <c r="A3550" s="39" t="s">
        <v>4008</v>
      </c>
      <c r="B3550" s="38">
        <v>10.738300000000001</v>
      </c>
    </row>
    <row r="3551" spans="1:2">
      <c r="A3551" s="39" t="s">
        <v>4009</v>
      </c>
      <c r="B3551" s="38">
        <v>12.27</v>
      </c>
    </row>
    <row r="3552" spans="1:2">
      <c r="A3552" s="39" t="s">
        <v>4010</v>
      </c>
      <c r="B3552" s="38">
        <v>29.1617</v>
      </c>
    </row>
    <row r="3553" spans="1:2">
      <c r="A3553" s="39" t="s">
        <v>4011</v>
      </c>
      <c r="B3553" s="38">
        <v>11.643800000000001</v>
      </c>
    </row>
    <row r="3554" spans="1:2">
      <c r="A3554" s="39" t="s">
        <v>4012</v>
      </c>
      <c r="B3554" s="38">
        <v>10.2194</v>
      </c>
    </row>
    <row r="3555" spans="1:2">
      <c r="A3555" s="39" t="s">
        <v>4013</v>
      </c>
      <c r="B3555" s="38">
        <v>28.8231</v>
      </c>
    </row>
    <row r="3556" spans="1:2">
      <c r="A3556" s="39" t="s">
        <v>4014</v>
      </c>
      <c r="B3556" s="38">
        <v>10.100199999999999</v>
      </c>
    </row>
    <row r="3557" spans="1:2">
      <c r="A3557" s="39" t="s">
        <v>4015</v>
      </c>
      <c r="B3557" s="38">
        <v>10.084</v>
      </c>
    </row>
    <row r="3558" spans="1:2">
      <c r="A3558" s="39" t="s">
        <v>4016</v>
      </c>
      <c r="B3558" s="38">
        <v>15.192500000000001</v>
      </c>
    </row>
    <row r="3559" spans="1:2">
      <c r="A3559" s="39" t="s">
        <v>4017</v>
      </c>
      <c r="B3559" s="38">
        <v>10.363</v>
      </c>
    </row>
    <row r="3560" spans="1:2">
      <c r="A3560" s="39" t="s">
        <v>4018</v>
      </c>
      <c r="B3560" s="38">
        <v>26.95</v>
      </c>
    </row>
    <row r="3561" spans="1:2">
      <c r="A3561" s="39" t="s">
        <v>4019</v>
      </c>
      <c r="B3561" s="38">
        <v>54.181399999999996</v>
      </c>
    </row>
    <row r="3562" spans="1:2">
      <c r="A3562" s="39" t="s">
        <v>4020</v>
      </c>
      <c r="B3562" s="38">
        <v>35.754800000000003</v>
      </c>
    </row>
    <row r="3563" spans="1:2">
      <c r="A3563" s="39" t="s">
        <v>4021</v>
      </c>
      <c r="B3563" s="38">
        <v>16.5121</v>
      </c>
    </row>
    <row r="3564" spans="1:2">
      <c r="A3564" s="39" t="s">
        <v>4022</v>
      </c>
      <c r="B3564" s="38">
        <v>14.433400000000001</v>
      </c>
    </row>
    <row r="3565" spans="1:2">
      <c r="A3565" s="39" t="s">
        <v>4023</v>
      </c>
      <c r="B3565" s="38">
        <v>24.493600000000001</v>
      </c>
    </row>
    <row r="3566" spans="1:2">
      <c r="A3566" s="39" t="s">
        <v>4024</v>
      </c>
      <c r="B3566" s="38">
        <v>36.589599999999997</v>
      </c>
    </row>
    <row r="3567" spans="1:2">
      <c r="A3567" s="39" t="s">
        <v>4025</v>
      </c>
      <c r="B3567" s="38">
        <v>20.966899999999999</v>
      </c>
    </row>
    <row r="3568" spans="1:2">
      <c r="A3568" s="39" t="s">
        <v>4026</v>
      </c>
      <c r="B3568" s="38">
        <v>20.966899999999999</v>
      </c>
    </row>
    <row r="3569" spans="1:2">
      <c r="A3569" s="39" t="s">
        <v>4027</v>
      </c>
      <c r="B3569" s="38">
        <v>28.179500000000001</v>
      </c>
    </row>
    <row r="3570" spans="1:2">
      <c r="A3570" s="39" t="s">
        <v>4028</v>
      </c>
      <c r="B3570" s="38">
        <v>11.3818</v>
      </c>
    </row>
    <row r="3571" spans="1:2">
      <c r="A3571" s="39" t="s">
        <v>4029</v>
      </c>
      <c r="B3571" s="38">
        <v>1713.4994999999999</v>
      </c>
    </row>
    <row r="3572" spans="1:2">
      <c r="A3572" s="39" t="s">
        <v>4030</v>
      </c>
      <c r="B3572" s="38">
        <v>1224.5858000000001</v>
      </c>
    </row>
    <row r="3573" spans="1:2">
      <c r="A3573" s="39" t="s">
        <v>4031</v>
      </c>
      <c r="B3573" s="38">
        <v>1189.5116</v>
      </c>
    </row>
    <row r="3574" spans="1:2">
      <c r="A3574" s="39" t="s">
        <v>4032</v>
      </c>
      <c r="B3574" s="38">
        <v>10.893700000000001</v>
      </c>
    </row>
    <row r="3575" spans="1:2">
      <c r="A3575" s="39" t="s">
        <v>4033</v>
      </c>
      <c r="B3575" s="38">
        <v>19.687899999999999</v>
      </c>
    </row>
    <row r="3576" spans="1:2">
      <c r="A3576" s="39" t="s">
        <v>4034</v>
      </c>
      <c r="B3576" s="38">
        <v>10.058299999999999</v>
      </c>
    </row>
    <row r="3577" spans="1:2">
      <c r="A3577" s="39" t="s">
        <v>4035</v>
      </c>
      <c r="B3577" s="38">
        <v>10.2036</v>
      </c>
    </row>
    <row r="3578" spans="1:2">
      <c r="A3578" s="39" t="s">
        <v>4036</v>
      </c>
      <c r="B3578" s="38">
        <v>10</v>
      </c>
    </row>
    <row r="3579" spans="1:2">
      <c r="A3579" s="39" t="s">
        <v>4037</v>
      </c>
      <c r="B3579" s="38">
        <v>10.056100000000001</v>
      </c>
    </row>
    <row r="3580" spans="1:2">
      <c r="A3580" s="39" t="s">
        <v>4038</v>
      </c>
      <c r="B3580" s="38">
        <v>13.179600000000001</v>
      </c>
    </row>
    <row r="3581" spans="1:2">
      <c r="A3581" s="39" t="s">
        <v>4039</v>
      </c>
      <c r="B3581" s="38">
        <v>36.383299999999998</v>
      </c>
    </row>
    <row r="3582" spans="1:2">
      <c r="A3582" s="39" t="s">
        <v>4040</v>
      </c>
      <c r="B3582" s="38">
        <v>17.875</v>
      </c>
    </row>
    <row r="3583" spans="1:2">
      <c r="A3583" s="39" t="s">
        <v>4041</v>
      </c>
      <c r="B3583" s="38">
        <v>37.08</v>
      </c>
    </row>
    <row r="3584" spans="1:2">
      <c r="A3584" s="39" t="s">
        <v>4042</v>
      </c>
      <c r="B3584" s="38">
        <v>221.905</v>
      </c>
    </row>
    <row r="3585" spans="1:2">
      <c r="A3585" s="39" t="s">
        <v>4043</v>
      </c>
      <c r="B3585" s="38">
        <v>39.145000000000003</v>
      </c>
    </row>
    <row r="3586" spans="1:2">
      <c r="A3586" s="39" t="s">
        <v>4044</v>
      </c>
      <c r="B3586" s="38">
        <v>30.439399999999999</v>
      </c>
    </row>
    <row r="3587" spans="1:2">
      <c r="A3587" s="39" t="s">
        <v>4045</v>
      </c>
      <c r="B3587" s="38">
        <v>13.558</v>
      </c>
    </row>
    <row r="3588" spans="1:2">
      <c r="A3588" s="39" t="s">
        <v>4046</v>
      </c>
      <c r="B3588" s="38">
        <v>14.95</v>
      </c>
    </row>
    <row r="3589" spans="1:2">
      <c r="A3589" s="39" t="s">
        <v>4047</v>
      </c>
      <c r="B3589" s="38">
        <v>29.803999999999998</v>
      </c>
    </row>
    <row r="3590" spans="1:2">
      <c r="A3590" s="39" t="s">
        <v>4048</v>
      </c>
      <c r="B3590" s="38">
        <v>117.369</v>
      </c>
    </row>
    <row r="3591" spans="1:2">
      <c r="A3591" s="39" t="s">
        <v>4049</v>
      </c>
      <c r="B3591" s="38">
        <v>12.7211</v>
      </c>
    </row>
    <row r="3592" spans="1:2">
      <c r="A3592" s="39" t="s">
        <v>4050</v>
      </c>
      <c r="B3592" s="38">
        <v>17.9177</v>
      </c>
    </row>
    <row r="3593" spans="1:2">
      <c r="A3593" s="39" t="s">
        <v>4051</v>
      </c>
      <c r="B3593" s="38">
        <v>13.1358</v>
      </c>
    </row>
    <row r="3594" spans="1:2">
      <c r="A3594" s="39" t="s">
        <v>4052</v>
      </c>
      <c r="B3594" s="38">
        <v>13.0764</v>
      </c>
    </row>
    <row r="3595" spans="1:2">
      <c r="A3595" s="39" t="s">
        <v>4053</v>
      </c>
      <c r="B3595" s="38">
        <v>41.488999999999997</v>
      </c>
    </row>
    <row r="3596" spans="1:2">
      <c r="A3596" s="39" t="s">
        <v>4054</v>
      </c>
      <c r="B3596" s="38">
        <v>77.582999999999998</v>
      </c>
    </row>
    <row r="3597" spans="1:2">
      <c r="A3597" s="39" t="s">
        <v>4055</v>
      </c>
      <c r="B3597" s="38">
        <v>25.37</v>
      </c>
    </row>
    <row r="3598" spans="1:2">
      <c r="A3598" s="39" t="s">
        <v>4056</v>
      </c>
      <c r="B3598" s="38">
        <v>33.191000000000003</v>
      </c>
    </row>
    <row r="3599" spans="1:2">
      <c r="A3599" s="39" t="s">
        <v>4057</v>
      </c>
      <c r="B3599" s="38">
        <v>21.55</v>
      </c>
    </row>
    <row r="3600" spans="1:2">
      <c r="A3600" s="39" t="s">
        <v>4058</v>
      </c>
      <c r="B3600" s="38">
        <v>21.55</v>
      </c>
    </row>
    <row r="3601" spans="1:2">
      <c r="A3601" s="39" t="s">
        <v>4059</v>
      </c>
      <c r="B3601" s="38">
        <v>107.00579999999999</v>
      </c>
    </row>
    <row r="3602" spans="1:2">
      <c r="A3602" s="39" t="s">
        <v>4060</v>
      </c>
      <c r="B3602" s="38">
        <v>100.0685</v>
      </c>
    </row>
    <row r="3603" spans="1:2">
      <c r="A3603" s="39" t="s">
        <v>4061</v>
      </c>
      <c r="B3603" s="38">
        <v>100.40130000000001</v>
      </c>
    </row>
    <row r="3604" spans="1:2">
      <c r="A3604" s="39" t="s">
        <v>4062</v>
      </c>
      <c r="B3604" s="38">
        <v>100.2013</v>
      </c>
    </row>
    <row r="3605" spans="1:2">
      <c r="A3605" s="39" t="s">
        <v>4063</v>
      </c>
      <c r="B3605" s="38">
        <v>124.3051</v>
      </c>
    </row>
    <row r="3606" spans="1:2">
      <c r="A3606" s="39" t="s">
        <v>4064</v>
      </c>
      <c r="B3606" s="38">
        <v>101.83669999999999</v>
      </c>
    </row>
    <row r="3607" spans="1:2">
      <c r="A3607" s="39" t="s">
        <v>4065</v>
      </c>
      <c r="B3607" s="38">
        <v>246.34989999999999</v>
      </c>
    </row>
    <row r="3608" spans="1:2">
      <c r="A3608" s="39" t="s">
        <v>4066</v>
      </c>
      <c r="B3608" s="38">
        <v>105.9432</v>
      </c>
    </row>
    <row r="3609" spans="1:2">
      <c r="A3609" s="39" t="s">
        <v>4067</v>
      </c>
      <c r="B3609" s="38">
        <v>100.1435</v>
      </c>
    </row>
    <row r="3610" spans="1:2">
      <c r="A3610" s="39" t="s">
        <v>4068</v>
      </c>
      <c r="B3610" s="38">
        <v>100.8078</v>
      </c>
    </row>
    <row r="3611" spans="1:2">
      <c r="A3611" s="39" t="s">
        <v>4069</v>
      </c>
      <c r="B3611" s="38">
        <v>230.34379999999999</v>
      </c>
    </row>
    <row r="3612" spans="1:2">
      <c r="A3612" s="39" t="s">
        <v>4070</v>
      </c>
      <c r="B3612" s="38">
        <v>100.4294</v>
      </c>
    </row>
    <row r="3613" spans="1:2">
      <c r="A3613" s="39" t="s">
        <v>4071</v>
      </c>
      <c r="B3613" s="38">
        <v>100.59059999999999</v>
      </c>
    </row>
    <row r="3614" spans="1:2">
      <c r="A3614" s="39" t="s">
        <v>4072</v>
      </c>
      <c r="B3614" s="38">
        <v>117.26519999999999</v>
      </c>
    </row>
    <row r="3615" spans="1:2">
      <c r="A3615" s="39" t="s">
        <v>4073</v>
      </c>
      <c r="B3615" s="38">
        <v>61.8187</v>
      </c>
    </row>
    <row r="3616" spans="1:2">
      <c r="A3616" s="39" t="s">
        <v>4074</v>
      </c>
      <c r="B3616" s="38">
        <v>61.816699999999997</v>
      </c>
    </row>
    <row r="3617" spans="1:2">
      <c r="A3617" s="39" t="s">
        <v>4075</v>
      </c>
      <c r="B3617" s="38">
        <v>63.05</v>
      </c>
    </row>
    <row r="3618" spans="1:2">
      <c r="A3618" s="39" t="s">
        <v>4076</v>
      </c>
      <c r="B3618" s="38">
        <v>56.29</v>
      </c>
    </row>
    <row r="3619" spans="1:2">
      <c r="A3619" s="39" t="s">
        <v>4077</v>
      </c>
      <c r="B3619" s="38">
        <v>1098</v>
      </c>
    </row>
    <row r="3620" spans="1:2">
      <c r="A3620" s="39" t="s">
        <v>4078</v>
      </c>
      <c r="B3620" s="38">
        <v>3018.9405000000002</v>
      </c>
    </row>
    <row r="3621" spans="1:2">
      <c r="A3621" s="39" t="s">
        <v>4079</v>
      </c>
      <c r="B3621" s="38">
        <v>127.78</v>
      </c>
    </row>
    <row r="3622" spans="1:2">
      <c r="A3622" s="39" t="s">
        <v>4080</v>
      </c>
      <c r="B3622" s="38">
        <v>30.78</v>
      </c>
    </row>
    <row r="3623" spans="1:2">
      <c r="A3623" s="39" t="s">
        <v>4081</v>
      </c>
      <c r="B3623" s="38">
        <v>1168.8824</v>
      </c>
    </row>
    <row r="3624" spans="1:2">
      <c r="A3624" s="39" t="s">
        <v>4082</v>
      </c>
      <c r="B3624" s="38">
        <v>10.382</v>
      </c>
    </row>
    <row r="3625" spans="1:2">
      <c r="A3625" s="39" t="s">
        <v>4083</v>
      </c>
      <c r="B3625" s="38">
        <v>19.7121</v>
      </c>
    </row>
    <row r="3626" spans="1:2">
      <c r="A3626" s="39" t="s">
        <v>4084</v>
      </c>
      <c r="B3626" s="38">
        <v>10.462400000000001</v>
      </c>
    </row>
    <row r="3627" spans="1:2">
      <c r="A3627" s="39" t="s">
        <v>4085</v>
      </c>
      <c r="B3627" s="38">
        <v>11.861000000000001</v>
      </c>
    </row>
    <row r="3628" spans="1:2">
      <c r="A3628" s="39" t="s">
        <v>4086</v>
      </c>
      <c r="B3628" s="38">
        <v>17.409199999999998</v>
      </c>
    </row>
    <row r="3629" spans="1:2">
      <c r="A3629" s="39" t="s">
        <v>4087</v>
      </c>
      <c r="B3629" s="38">
        <v>15.3505</v>
      </c>
    </row>
    <row r="3630" spans="1:2">
      <c r="A3630" s="39" t="s">
        <v>4088</v>
      </c>
      <c r="B3630" s="38">
        <v>96.470200000000006</v>
      </c>
    </row>
    <row r="3631" spans="1:2">
      <c r="A3631" s="39" t="s">
        <v>4089</v>
      </c>
      <c r="B3631" s="38">
        <v>2862.8164999999999</v>
      </c>
    </row>
    <row r="3632" spans="1:2">
      <c r="A3632" s="39" t="s">
        <v>4090</v>
      </c>
      <c r="B3632" s="38">
        <v>17.186699999999998</v>
      </c>
    </row>
    <row r="3633" spans="1:2">
      <c r="A3633" s="39" t="s">
        <v>4091</v>
      </c>
      <c r="B3633" s="38">
        <v>44.562600000000003</v>
      </c>
    </row>
    <row r="3634" spans="1:2">
      <c r="A3634" s="39" t="s">
        <v>4092</v>
      </c>
      <c r="B3634" s="38">
        <v>1027.4373000000001</v>
      </c>
    </row>
    <row r="3635" spans="1:2">
      <c r="A3635" s="39" t="s">
        <v>4093</v>
      </c>
      <c r="B3635" s="38">
        <v>1043.3721</v>
      </c>
    </row>
    <row r="3636" spans="1:2">
      <c r="A3636" s="39" t="s">
        <v>4094</v>
      </c>
      <c r="B3636" s="38">
        <v>25.300699999999999</v>
      </c>
    </row>
    <row r="3637" spans="1:2">
      <c r="A3637" s="39" t="s">
        <v>4095</v>
      </c>
      <c r="B3637" s="38">
        <v>19.7148</v>
      </c>
    </row>
    <row r="3638" spans="1:2">
      <c r="A3638" s="39" t="s">
        <v>4096</v>
      </c>
      <c r="B3638" s="38">
        <v>18.564299999999999</v>
      </c>
    </row>
    <row r="3639" spans="1:2">
      <c r="A3639" s="39" t="s">
        <v>4097</v>
      </c>
      <c r="B3639" s="38">
        <v>62.253300000000003</v>
      </c>
    </row>
    <row r="3640" spans="1:2">
      <c r="A3640" s="39" t="s">
        <v>4098</v>
      </c>
      <c r="B3640" s="38">
        <v>1038.8267000000001</v>
      </c>
    </row>
    <row r="3641" spans="1:2">
      <c r="A3641" s="39" t="s">
        <v>4099</v>
      </c>
      <c r="B3641" s="38">
        <v>1182.9871000000001</v>
      </c>
    </row>
    <row r="3642" spans="1:2">
      <c r="A3642" s="39" t="s">
        <v>4100</v>
      </c>
      <c r="B3642" s="38">
        <v>1055.8972000000001</v>
      </c>
    </row>
    <row r="3643" spans="1:2">
      <c r="A3643" s="39" t="s">
        <v>4101</v>
      </c>
      <c r="B3643" s="38">
        <v>11.226699999999999</v>
      </c>
    </row>
    <row r="3644" spans="1:2">
      <c r="A3644" s="39" t="s">
        <v>4102</v>
      </c>
      <c r="B3644" s="38">
        <v>11.9245</v>
      </c>
    </row>
    <row r="3645" spans="1:2">
      <c r="A3645" s="39" t="s">
        <v>4103</v>
      </c>
      <c r="B3645" s="38">
        <v>52.210500000000003</v>
      </c>
    </row>
    <row r="3646" spans="1:2">
      <c r="A3646" s="39" t="s">
        <v>4104</v>
      </c>
      <c r="B3646" s="38">
        <v>10.6928</v>
      </c>
    </row>
    <row r="3647" spans="1:2">
      <c r="A3647" s="39" t="s">
        <v>4105</v>
      </c>
      <c r="B3647" s="38">
        <v>11.398099999999999</v>
      </c>
    </row>
    <row r="3648" spans="1:2">
      <c r="A3648" s="39" t="s">
        <v>4106</v>
      </c>
      <c r="B3648" s="38">
        <v>47.184600000000003</v>
      </c>
    </row>
    <row r="3649" spans="1:2">
      <c r="A3649" s="39" t="s">
        <v>4107</v>
      </c>
      <c r="B3649" s="38">
        <v>2919.6017000000002</v>
      </c>
    </row>
    <row r="3650" spans="1:2">
      <c r="A3650" s="39" t="s">
        <v>4108</v>
      </c>
      <c r="B3650" s="38">
        <v>38.559800000000003</v>
      </c>
    </row>
    <row r="3651" spans="1:2">
      <c r="A3651" s="39" t="s">
        <v>4109</v>
      </c>
      <c r="B3651" s="38">
        <v>11.481199999999999</v>
      </c>
    </row>
    <row r="3652" spans="1:2">
      <c r="A3652" s="39" t="s">
        <v>4110</v>
      </c>
      <c r="B3652" s="38">
        <v>17.978200000000001</v>
      </c>
    </row>
    <row r="3653" spans="1:2">
      <c r="A3653" s="39" t="s">
        <v>4111</v>
      </c>
      <c r="B3653" s="38">
        <v>41.6462</v>
      </c>
    </row>
    <row r="3654" spans="1:2">
      <c r="A3654" s="39" t="s">
        <v>4112</v>
      </c>
      <c r="B3654" s="38">
        <v>152.60409999999999</v>
      </c>
    </row>
    <row r="3655" spans="1:2">
      <c r="A3655" s="39" t="s">
        <v>4113</v>
      </c>
      <c r="B3655" s="38">
        <v>17.983799999999999</v>
      </c>
    </row>
    <row r="3656" spans="1:2">
      <c r="A3656" s="39" t="s">
        <v>4114</v>
      </c>
      <c r="B3656" s="38">
        <v>78.027000000000001</v>
      </c>
    </row>
    <row r="3657" spans="1:2">
      <c r="A3657" s="39" t="s">
        <v>4115</v>
      </c>
      <c r="B3657" s="38">
        <v>82.153999999999996</v>
      </c>
    </row>
    <row r="3658" spans="1:2">
      <c r="A3658" s="39" t="s">
        <v>4116</v>
      </c>
      <c r="B3658" s="38">
        <v>82.153999999999996</v>
      </c>
    </row>
    <row r="3659" spans="1:2">
      <c r="A3659" s="39" t="s">
        <v>4117</v>
      </c>
      <c r="B3659" s="38">
        <v>82.153999999999996</v>
      </c>
    </row>
    <row r="3660" spans="1:2">
      <c r="A3660" s="39" t="s">
        <v>4118</v>
      </c>
      <c r="B3660" s="38">
        <v>35.196599999999997</v>
      </c>
    </row>
    <row r="3661" spans="1:2">
      <c r="A3661" s="39" t="s">
        <v>6150</v>
      </c>
      <c r="B3661" s="38">
        <v>1867.6378999999999</v>
      </c>
    </row>
    <row r="3662" spans="1:2">
      <c r="A3662" s="39" t="s">
        <v>4119</v>
      </c>
      <c r="B3662" s="38">
        <v>24.0808</v>
      </c>
    </row>
    <row r="3663" spans="1:2">
      <c r="A3663" s="39" t="s">
        <v>4120</v>
      </c>
      <c r="B3663" s="38">
        <v>10.3063</v>
      </c>
    </row>
    <row r="3664" spans="1:2">
      <c r="A3664" s="39" t="s">
        <v>4121</v>
      </c>
      <c r="B3664" s="38">
        <v>17.7362</v>
      </c>
    </row>
    <row r="3665" spans="1:2">
      <c r="A3665" s="39" t="s">
        <v>4122</v>
      </c>
      <c r="B3665" s="38">
        <v>12.032</v>
      </c>
    </row>
    <row r="3666" spans="1:2">
      <c r="A3666" s="39" t="s">
        <v>4123</v>
      </c>
      <c r="B3666" s="38">
        <v>2725.9942000000001</v>
      </c>
    </row>
    <row r="3667" spans="1:2">
      <c r="A3667" s="39" t="s">
        <v>4124</v>
      </c>
      <c r="B3667" s="38">
        <v>56.5764</v>
      </c>
    </row>
    <row r="3668" spans="1:2">
      <c r="A3668" s="39" t="s">
        <v>4125</v>
      </c>
      <c r="B3668" s="38">
        <v>61.101799999999997</v>
      </c>
    </row>
    <row r="3669" spans="1:2">
      <c r="A3669" s="39" t="s">
        <v>4126</v>
      </c>
      <c r="B3669" s="38">
        <v>20.8443</v>
      </c>
    </row>
    <row r="3670" spans="1:2">
      <c r="A3670" s="39" t="s">
        <v>4127</v>
      </c>
      <c r="B3670" s="38">
        <v>23.093299999999999</v>
      </c>
    </row>
    <row r="3671" spans="1:2">
      <c r="A3671" s="39" t="s">
        <v>4128</v>
      </c>
      <c r="B3671" s="38">
        <v>13.6408</v>
      </c>
    </row>
    <row r="3672" spans="1:2">
      <c r="A3672" s="39" t="s">
        <v>4129</v>
      </c>
      <c r="B3672" s="38">
        <v>20.5137</v>
      </c>
    </row>
    <row r="3673" spans="1:2">
      <c r="A3673" s="39" t="s">
        <v>4130</v>
      </c>
      <c r="B3673" s="38">
        <v>31.9312</v>
      </c>
    </row>
    <row r="3674" spans="1:2">
      <c r="A3674" s="39" t="s">
        <v>4131</v>
      </c>
      <c r="B3674" s="38">
        <v>31.7118</v>
      </c>
    </row>
    <row r="3675" spans="1:2">
      <c r="A3675" s="39" t="s">
        <v>4132</v>
      </c>
      <c r="B3675" s="38">
        <v>26.439599999999999</v>
      </c>
    </row>
    <row r="3676" spans="1:2">
      <c r="A3676" s="39" t="s">
        <v>4133</v>
      </c>
      <c r="B3676" s="38">
        <v>10.1</v>
      </c>
    </row>
    <row r="3677" spans="1:2">
      <c r="A3677" s="39" t="s">
        <v>4134</v>
      </c>
      <c r="B3677" s="38">
        <v>13.835599999999999</v>
      </c>
    </row>
    <row r="3678" spans="1:2">
      <c r="A3678" s="39" t="s">
        <v>4135</v>
      </c>
      <c r="B3678" s="38">
        <v>10.570399999999999</v>
      </c>
    </row>
    <row r="3679" spans="1:2">
      <c r="A3679" s="39" t="s">
        <v>4136</v>
      </c>
      <c r="B3679" s="38">
        <v>52.07</v>
      </c>
    </row>
    <row r="3680" spans="1:2">
      <c r="A3680" s="39" t="s">
        <v>4137</v>
      </c>
      <c r="B3680" s="38">
        <v>143.08000000000001</v>
      </c>
    </row>
    <row r="3681" spans="1:2">
      <c r="A3681" s="39" t="s">
        <v>4138</v>
      </c>
      <c r="B3681" s="38">
        <v>21.32</v>
      </c>
    </row>
    <row r="3682" spans="1:2">
      <c r="A3682" s="39" t="s">
        <v>4139</v>
      </c>
      <c r="B3682" s="38">
        <v>29.49</v>
      </c>
    </row>
    <row r="3683" spans="1:2">
      <c r="A3683" s="39" t="s">
        <v>4140</v>
      </c>
      <c r="B3683" s="38">
        <v>250.14660000000001</v>
      </c>
    </row>
    <row r="3684" spans="1:2">
      <c r="A3684" s="39" t="s">
        <v>4141</v>
      </c>
      <c r="B3684" s="38">
        <v>27.044799999999999</v>
      </c>
    </row>
    <row r="3685" spans="1:2">
      <c r="A3685" s="39" t="s">
        <v>4142</v>
      </c>
      <c r="B3685" s="38">
        <v>10.1</v>
      </c>
    </row>
    <row r="3686" spans="1:2">
      <c r="A3686" s="39" t="s">
        <v>4143</v>
      </c>
      <c r="B3686" s="38">
        <v>10.251899999999999</v>
      </c>
    </row>
    <row r="3687" spans="1:2">
      <c r="A3687" s="39" t="s">
        <v>4144</v>
      </c>
      <c r="B3687" s="38">
        <v>21.725899999999999</v>
      </c>
    </row>
    <row r="3688" spans="1:2">
      <c r="A3688" s="39" t="s">
        <v>4145</v>
      </c>
      <c r="B3688" s="38">
        <v>10.243</v>
      </c>
    </row>
    <row r="3689" spans="1:2">
      <c r="A3689" s="39" t="s">
        <v>4146</v>
      </c>
      <c r="B3689" s="38">
        <v>46.225499999999997</v>
      </c>
    </row>
    <row r="3690" spans="1:2">
      <c r="A3690" s="39" t="s">
        <v>4147</v>
      </c>
      <c r="B3690" s="38">
        <v>32.887300000000003</v>
      </c>
    </row>
    <row r="3691" spans="1:2">
      <c r="A3691" s="39" t="s">
        <v>4148</v>
      </c>
      <c r="B3691" s="38">
        <v>37.945799999999998</v>
      </c>
    </row>
    <row r="3692" spans="1:2">
      <c r="A3692" s="39" t="s">
        <v>4149</v>
      </c>
      <c r="B3692" s="38">
        <v>52.670400000000001</v>
      </c>
    </row>
    <row r="3693" spans="1:2">
      <c r="A3693" s="39" t="s">
        <v>4150</v>
      </c>
      <c r="B3693" s="38">
        <v>43.31</v>
      </c>
    </row>
    <row r="3694" spans="1:2">
      <c r="A3694" s="39" t="s">
        <v>4151</v>
      </c>
      <c r="B3694" s="38">
        <v>28.36</v>
      </c>
    </row>
    <row r="3695" spans="1:2">
      <c r="A3695" s="39" t="s">
        <v>4152</v>
      </c>
      <c r="B3695" s="38">
        <v>14.610200000000001</v>
      </c>
    </row>
    <row r="3696" spans="1:2">
      <c r="A3696" s="39" t="s">
        <v>4153</v>
      </c>
      <c r="B3696" s="38">
        <v>14.6929</v>
      </c>
    </row>
    <row r="3697" spans="1:2">
      <c r="A3697" s="39" t="s">
        <v>4154</v>
      </c>
      <c r="B3697" s="38">
        <v>19.5611</v>
      </c>
    </row>
    <row r="3698" spans="1:2">
      <c r="A3698" s="39" t="s">
        <v>4155</v>
      </c>
      <c r="B3698" s="38">
        <v>27.6234</v>
      </c>
    </row>
    <row r="3699" spans="1:2">
      <c r="A3699" s="39" t="s">
        <v>4156</v>
      </c>
      <c r="B3699" s="38">
        <v>22.204599999999999</v>
      </c>
    </row>
    <row r="3700" spans="1:2">
      <c r="A3700" s="39" t="s">
        <v>4157</v>
      </c>
      <c r="B3700" s="38">
        <v>30.327999999999999</v>
      </c>
    </row>
    <row r="3701" spans="1:2">
      <c r="A3701" s="39" t="s">
        <v>4158</v>
      </c>
      <c r="B3701" s="38">
        <v>17.649999999999999</v>
      </c>
    </row>
    <row r="3702" spans="1:2">
      <c r="A3702" s="39" t="s">
        <v>4159</v>
      </c>
      <c r="B3702" s="38">
        <v>32.08</v>
      </c>
    </row>
    <row r="3703" spans="1:2">
      <c r="A3703" s="39" t="s">
        <v>4160</v>
      </c>
      <c r="B3703" s="38">
        <v>21.240300000000001</v>
      </c>
    </row>
    <row r="3704" spans="1:2">
      <c r="A3704" s="39" t="s">
        <v>4161</v>
      </c>
      <c r="B3704" s="38">
        <v>22.346499999999999</v>
      </c>
    </row>
    <row r="3705" spans="1:2">
      <c r="A3705" s="39" t="s">
        <v>4162</v>
      </c>
      <c r="B3705" s="38">
        <v>22.734500000000001</v>
      </c>
    </row>
    <row r="3706" spans="1:2">
      <c r="A3706" s="39" t="s">
        <v>4163</v>
      </c>
      <c r="B3706" s="38">
        <v>14.719900000000001</v>
      </c>
    </row>
    <row r="3707" spans="1:2">
      <c r="A3707" s="39" t="s">
        <v>4164</v>
      </c>
      <c r="B3707" s="38">
        <v>16.035699999999999</v>
      </c>
    </row>
    <row r="3708" spans="1:2">
      <c r="A3708" s="39" t="s">
        <v>4165</v>
      </c>
      <c r="B3708" s="38">
        <v>22.9693</v>
      </c>
    </row>
    <row r="3709" spans="1:2">
      <c r="A3709" s="39" t="s">
        <v>4166</v>
      </c>
      <c r="B3709" s="38">
        <v>62.358899999999998</v>
      </c>
    </row>
    <row r="3710" spans="1:2">
      <c r="A3710" s="39" t="s">
        <v>4167</v>
      </c>
      <c r="B3710" s="38">
        <v>21.5578</v>
      </c>
    </row>
    <row r="3711" spans="1:2">
      <c r="A3711" s="39" t="s">
        <v>4168</v>
      </c>
      <c r="B3711" s="38">
        <v>20.34</v>
      </c>
    </row>
    <row r="3712" spans="1:2">
      <c r="A3712" s="39" t="s">
        <v>4169</v>
      </c>
      <c r="B3712" s="38">
        <v>33.659999999999997</v>
      </c>
    </row>
    <row r="3713" spans="1:2">
      <c r="A3713" s="39" t="s">
        <v>4170</v>
      </c>
      <c r="B3713" s="38">
        <v>32.94</v>
      </c>
    </row>
    <row r="3714" spans="1:2">
      <c r="A3714" s="39" t="s">
        <v>4171</v>
      </c>
      <c r="B3714" s="38">
        <v>95.44</v>
      </c>
    </row>
    <row r="3715" spans="1:2">
      <c r="A3715" s="39" t="s">
        <v>4172</v>
      </c>
      <c r="B3715" s="38">
        <v>20.7882</v>
      </c>
    </row>
    <row r="3716" spans="1:2">
      <c r="A3716" s="39" t="s">
        <v>4173</v>
      </c>
      <c r="B3716" s="38">
        <v>16.357299999999999</v>
      </c>
    </row>
    <row r="3717" spans="1:2">
      <c r="A3717" s="39" t="s">
        <v>4174</v>
      </c>
      <c r="B3717" s="38">
        <v>31.16</v>
      </c>
    </row>
    <row r="3718" spans="1:2">
      <c r="A3718" s="39" t="s">
        <v>4175</v>
      </c>
      <c r="B3718" s="38">
        <v>54.62</v>
      </c>
    </row>
    <row r="3719" spans="1:2">
      <c r="A3719" s="39" t="s">
        <v>4176</v>
      </c>
      <c r="B3719" s="38">
        <v>26.0883</v>
      </c>
    </row>
    <row r="3720" spans="1:2">
      <c r="A3720" s="39" t="s">
        <v>4177</v>
      </c>
      <c r="B3720" s="38">
        <v>19.084800000000001</v>
      </c>
    </row>
    <row r="3721" spans="1:2">
      <c r="A3721" s="39" t="s">
        <v>4178</v>
      </c>
      <c r="B3721" s="38">
        <v>1000.6413</v>
      </c>
    </row>
    <row r="3722" spans="1:2">
      <c r="A3722" s="39" t="s">
        <v>4179</v>
      </c>
      <c r="B3722" s="38">
        <v>1846.0838000000001</v>
      </c>
    </row>
    <row r="3723" spans="1:2">
      <c r="A3723" s="39" t="s">
        <v>4180</v>
      </c>
      <c r="B3723" s="38">
        <v>1002.2731</v>
      </c>
    </row>
    <row r="3724" spans="1:2">
      <c r="A3724" s="39" t="s">
        <v>4181</v>
      </c>
      <c r="B3724" s="38">
        <v>1002.7325</v>
      </c>
    </row>
    <row r="3725" spans="1:2">
      <c r="A3725" s="39" t="s">
        <v>4182</v>
      </c>
      <c r="B3725" s="38">
        <v>27.5</v>
      </c>
    </row>
    <row r="3726" spans="1:2">
      <c r="A3726" s="39" t="s">
        <v>4183</v>
      </c>
      <c r="B3726" s="38">
        <v>17.71</v>
      </c>
    </row>
    <row r="3727" spans="1:2">
      <c r="A3727" s="39" t="s">
        <v>4184</v>
      </c>
      <c r="B3727" s="38">
        <v>16.41</v>
      </c>
    </row>
    <row r="3728" spans="1:2">
      <c r="A3728" s="39" t="s">
        <v>4185</v>
      </c>
      <c r="B3728" s="38">
        <v>20.260000000000002</v>
      </c>
    </row>
    <row r="3729" spans="1:2">
      <c r="A3729" s="39" t="s">
        <v>4186</v>
      </c>
      <c r="B3729" s="38">
        <v>105.5018</v>
      </c>
    </row>
    <row r="3730" spans="1:2">
      <c r="A3730" s="39" t="s">
        <v>4187</v>
      </c>
      <c r="B3730" s="38">
        <v>105.7358</v>
      </c>
    </row>
    <row r="3731" spans="1:2">
      <c r="A3731" s="39" t="s">
        <v>4188</v>
      </c>
      <c r="B3731" s="38">
        <v>321.70190000000002</v>
      </c>
    </row>
    <row r="3732" spans="1:2">
      <c r="A3732" s="39" t="s">
        <v>4189</v>
      </c>
      <c r="B3732" s="38">
        <v>128.7466</v>
      </c>
    </row>
    <row r="3733" spans="1:2">
      <c r="A3733" s="39" t="s">
        <v>4190</v>
      </c>
      <c r="B3733" s="38">
        <v>13.3428</v>
      </c>
    </row>
    <row r="3734" spans="1:2">
      <c r="A3734" s="39" t="s">
        <v>4191</v>
      </c>
      <c r="B3734" s="38">
        <v>21.095400000000001</v>
      </c>
    </row>
    <row r="3735" spans="1:2">
      <c r="A3735" s="39" t="s">
        <v>4192</v>
      </c>
      <c r="B3735" s="38">
        <v>28.16</v>
      </c>
    </row>
    <row r="3736" spans="1:2">
      <c r="A3736" s="39" t="s">
        <v>4193</v>
      </c>
      <c r="B3736" s="38">
        <v>47.17</v>
      </c>
    </row>
    <row r="3737" spans="1:2">
      <c r="A3737" s="39" t="s">
        <v>4194</v>
      </c>
      <c r="B3737" s="38">
        <v>17.53</v>
      </c>
    </row>
    <row r="3738" spans="1:2">
      <c r="A3738" s="39" t="s">
        <v>4195</v>
      </c>
      <c r="B3738" s="38">
        <v>17.600000000000001</v>
      </c>
    </row>
    <row r="3739" spans="1:2">
      <c r="A3739" s="39" t="s">
        <v>4196</v>
      </c>
      <c r="B3739" s="38">
        <v>45.594099999999997</v>
      </c>
    </row>
    <row r="3740" spans="1:2">
      <c r="A3740" s="39" t="s">
        <v>4197</v>
      </c>
      <c r="B3740" s="38">
        <v>11.008100000000001</v>
      </c>
    </row>
    <row r="3741" spans="1:2">
      <c r="A3741" s="39" t="s">
        <v>4198</v>
      </c>
      <c r="B3741" s="38">
        <v>25.8856</v>
      </c>
    </row>
    <row r="3742" spans="1:2">
      <c r="A3742" s="39" t="s">
        <v>4199</v>
      </c>
      <c r="B3742" s="38">
        <v>14.652900000000001</v>
      </c>
    </row>
    <row r="3743" spans="1:2">
      <c r="A3743" s="39" t="s">
        <v>4200</v>
      </c>
      <c r="B3743" s="38">
        <v>10.430199999999999</v>
      </c>
    </row>
    <row r="3744" spans="1:2">
      <c r="A3744" s="39" t="s">
        <v>4201</v>
      </c>
      <c r="B3744" s="38">
        <v>43.98</v>
      </c>
    </row>
    <row r="3745" spans="1:2">
      <c r="A3745" s="39" t="s">
        <v>4202</v>
      </c>
      <c r="B3745" s="38">
        <v>48.55</v>
      </c>
    </row>
    <row r="3746" spans="1:2">
      <c r="A3746" s="39" t="s">
        <v>4203</v>
      </c>
      <c r="B3746" s="38">
        <v>10.0891</v>
      </c>
    </row>
    <row r="3747" spans="1:2">
      <c r="A3747" s="39" t="s">
        <v>4204</v>
      </c>
      <c r="B3747" s="38">
        <v>24.641500000000001</v>
      </c>
    </row>
    <row r="3748" spans="1:2">
      <c r="A3748" s="39" t="s">
        <v>4205</v>
      </c>
      <c r="B3748" s="38">
        <v>47.72</v>
      </c>
    </row>
    <row r="3749" spans="1:2">
      <c r="A3749" s="39" t="s">
        <v>4206</v>
      </c>
      <c r="B3749" s="38">
        <v>21.31</v>
      </c>
    </row>
    <row r="3750" spans="1:2">
      <c r="A3750" s="39" t="s">
        <v>4207</v>
      </c>
      <c r="B3750" s="38">
        <v>29.381900000000002</v>
      </c>
    </row>
    <row r="3751" spans="1:2">
      <c r="A3751" s="39" t="s">
        <v>4208</v>
      </c>
      <c r="B3751" s="38">
        <v>26.344999999999999</v>
      </c>
    </row>
    <row r="3752" spans="1:2">
      <c r="A3752" s="39" t="s">
        <v>4209</v>
      </c>
      <c r="B3752" s="38">
        <v>57.340699999999998</v>
      </c>
    </row>
    <row r="3753" spans="1:2">
      <c r="A3753" s="39" t="s">
        <v>4210</v>
      </c>
      <c r="B3753" s="38">
        <v>100.9363</v>
      </c>
    </row>
    <row r="3754" spans="1:2">
      <c r="A3754" s="39" t="s">
        <v>4211</v>
      </c>
      <c r="B3754" s="38">
        <v>101.2664</v>
      </c>
    </row>
    <row r="3755" spans="1:2">
      <c r="A3755" s="39" t="s">
        <v>4212</v>
      </c>
      <c r="B3755" s="38">
        <v>259.55970000000002</v>
      </c>
    </row>
    <row r="3756" spans="1:2">
      <c r="A3756" s="39" t="s">
        <v>4213</v>
      </c>
      <c r="B3756" s="38">
        <v>127.3758</v>
      </c>
    </row>
    <row r="3757" spans="1:2">
      <c r="A3757" s="39" t="s">
        <v>4214</v>
      </c>
      <c r="B3757" s="38">
        <v>101.47020000000001</v>
      </c>
    </row>
    <row r="3758" spans="1:2">
      <c r="A3758" s="39" t="s">
        <v>4215</v>
      </c>
      <c r="B3758" s="38">
        <v>21.051200000000001</v>
      </c>
    </row>
    <row r="3759" spans="1:2">
      <c r="A3759" s="39" t="s">
        <v>4216</v>
      </c>
      <c r="B3759" s="38">
        <v>49.119700000000002</v>
      </c>
    </row>
    <row r="3760" spans="1:2">
      <c r="A3760" s="39" t="s">
        <v>4217</v>
      </c>
      <c r="B3760" s="38">
        <v>17.22</v>
      </c>
    </row>
    <row r="3761" spans="1:2">
      <c r="A3761" s="39" t="s">
        <v>4218</v>
      </c>
      <c r="B3761" s="38">
        <v>10.010999999999999</v>
      </c>
    </row>
    <row r="3762" spans="1:2">
      <c r="A3762" s="39" t="s">
        <v>4219</v>
      </c>
      <c r="B3762" s="38">
        <v>10.561400000000001</v>
      </c>
    </row>
    <row r="3763" spans="1:2">
      <c r="A3763" s="39" t="s">
        <v>4220</v>
      </c>
      <c r="B3763" s="38">
        <v>26.4346</v>
      </c>
    </row>
    <row r="3764" spans="1:2">
      <c r="A3764" s="39" t="s">
        <v>4221</v>
      </c>
      <c r="B3764" s="38">
        <v>26.292999999999999</v>
      </c>
    </row>
    <row r="3765" spans="1:2">
      <c r="A3765" s="39" t="s">
        <v>4222</v>
      </c>
      <c r="B3765" s="38">
        <v>1007.5106</v>
      </c>
    </row>
    <row r="3766" spans="1:2">
      <c r="A3766" s="39" t="s">
        <v>4223</v>
      </c>
      <c r="B3766" s="38">
        <v>1008.0388</v>
      </c>
    </row>
    <row r="3767" spans="1:2">
      <c r="A3767" s="39" t="s">
        <v>4224</v>
      </c>
      <c r="B3767" s="38">
        <v>1552.4127000000001</v>
      </c>
    </row>
    <row r="3768" spans="1:2">
      <c r="A3768" s="39" t="s">
        <v>4225</v>
      </c>
      <c r="B3768" s="38">
        <v>1010.5182</v>
      </c>
    </row>
    <row r="3769" spans="1:2">
      <c r="A3769" s="39" t="s">
        <v>4226</v>
      </c>
      <c r="B3769" s="38">
        <v>12.6302</v>
      </c>
    </row>
    <row r="3770" spans="1:2">
      <c r="A3770" s="39" t="s">
        <v>4227</v>
      </c>
      <c r="B3770" s="38">
        <v>19.5151</v>
      </c>
    </row>
    <row r="3771" spans="1:2">
      <c r="A3771" s="39" t="s">
        <v>4228</v>
      </c>
      <c r="B3771" s="38">
        <v>20.9404</v>
      </c>
    </row>
    <row r="3772" spans="1:2">
      <c r="A3772" s="39" t="s">
        <v>4229</v>
      </c>
      <c r="B3772" s="38">
        <v>1003.72</v>
      </c>
    </row>
    <row r="3773" spans="1:2">
      <c r="A3773" s="39" t="s">
        <v>4230</v>
      </c>
      <c r="B3773" s="38">
        <v>1440.1677999999999</v>
      </c>
    </row>
    <row r="3774" spans="1:2">
      <c r="A3774" s="39" t="s">
        <v>4231</v>
      </c>
      <c r="B3774" s="38">
        <v>1012.2111</v>
      </c>
    </row>
    <row r="3775" spans="1:2">
      <c r="A3775" s="39" t="s">
        <v>4232</v>
      </c>
      <c r="B3775" s="38">
        <v>25.7788</v>
      </c>
    </row>
    <row r="3776" spans="1:2">
      <c r="A3776" s="39" t="s">
        <v>4233</v>
      </c>
      <c r="B3776" s="38">
        <v>15.5983</v>
      </c>
    </row>
    <row r="3777" spans="1:2">
      <c r="A3777" s="39" t="s">
        <v>4234</v>
      </c>
      <c r="B3777" s="38">
        <v>11.6661</v>
      </c>
    </row>
    <row r="3778" spans="1:2">
      <c r="A3778" s="39" t="s">
        <v>4235</v>
      </c>
      <c r="B3778" s="38">
        <v>10.353</v>
      </c>
    </row>
    <row r="3779" spans="1:2">
      <c r="A3779" s="39" t="s">
        <v>4236</v>
      </c>
      <c r="B3779" s="38">
        <v>11.7819</v>
      </c>
    </row>
    <row r="3780" spans="1:2">
      <c r="A3780" s="39" t="s">
        <v>4237</v>
      </c>
      <c r="B3780" s="38">
        <v>18.494599999999998</v>
      </c>
    </row>
    <row r="3781" spans="1:2">
      <c r="A3781" s="39" t="s">
        <v>4238</v>
      </c>
      <c r="B3781" s="38">
        <v>11.372199999999999</v>
      </c>
    </row>
    <row r="3782" spans="1:2">
      <c r="A3782" s="39" t="s">
        <v>4239</v>
      </c>
      <c r="B3782" s="38">
        <v>10.6568</v>
      </c>
    </row>
    <row r="3783" spans="1:2">
      <c r="A3783" s="39" t="s">
        <v>4240</v>
      </c>
      <c r="B3783" s="38">
        <v>10.1043</v>
      </c>
    </row>
    <row r="3784" spans="1:2">
      <c r="A3784" s="39" t="s">
        <v>4241</v>
      </c>
      <c r="B3784" s="38">
        <v>10.619300000000001</v>
      </c>
    </row>
    <row r="3785" spans="1:2">
      <c r="A3785" s="39" t="s">
        <v>4242</v>
      </c>
      <c r="B3785" s="38">
        <v>10.3513</v>
      </c>
    </row>
    <row r="3786" spans="1:2">
      <c r="A3786" s="39" t="s">
        <v>4243</v>
      </c>
      <c r="B3786" s="38">
        <v>10.260899999999999</v>
      </c>
    </row>
    <row r="3787" spans="1:2">
      <c r="A3787" s="39" t="s">
        <v>4244</v>
      </c>
      <c r="B3787" s="38">
        <v>23.8155</v>
      </c>
    </row>
    <row r="3788" spans="1:2">
      <c r="A3788" s="39" t="s">
        <v>4245</v>
      </c>
      <c r="B3788" s="38">
        <v>10.050800000000001</v>
      </c>
    </row>
    <row r="3789" spans="1:2">
      <c r="A3789" s="39" t="s">
        <v>4246</v>
      </c>
      <c r="B3789" s="38">
        <v>10.661300000000001</v>
      </c>
    </row>
    <row r="3790" spans="1:2">
      <c r="A3790" s="39" t="s">
        <v>4247</v>
      </c>
      <c r="B3790" s="38">
        <v>23.930900000000001</v>
      </c>
    </row>
    <row r="3791" spans="1:2">
      <c r="A3791" s="39" t="s">
        <v>4248</v>
      </c>
      <c r="B3791" s="38">
        <v>10.3154</v>
      </c>
    </row>
    <row r="3792" spans="1:2">
      <c r="A3792" s="39" t="s">
        <v>4249</v>
      </c>
      <c r="B3792" s="38">
        <v>23.914100000000001</v>
      </c>
    </row>
    <row r="3793" spans="1:2">
      <c r="A3793" s="39" t="s">
        <v>4250</v>
      </c>
      <c r="B3793" s="38">
        <v>10.107900000000001</v>
      </c>
    </row>
    <row r="3794" spans="1:2">
      <c r="A3794" s="39" t="s">
        <v>4251</v>
      </c>
      <c r="B3794" s="38">
        <v>24.71</v>
      </c>
    </row>
    <row r="3795" spans="1:2">
      <c r="A3795" s="39" t="s">
        <v>4252</v>
      </c>
      <c r="B3795" s="38">
        <v>16.559999999999999</v>
      </c>
    </row>
    <row r="3796" spans="1:2">
      <c r="A3796" s="39" t="s">
        <v>4253</v>
      </c>
      <c r="B3796" s="38">
        <v>25.18</v>
      </c>
    </row>
    <row r="3797" spans="1:2">
      <c r="A3797" s="39" t="s">
        <v>4254</v>
      </c>
      <c r="B3797" s="38">
        <v>25.5</v>
      </c>
    </row>
    <row r="3798" spans="1:2">
      <c r="A3798" s="39" t="s">
        <v>4255</v>
      </c>
      <c r="B3798" s="38">
        <v>13.0382</v>
      </c>
    </row>
    <row r="3799" spans="1:2">
      <c r="A3799" s="39" t="s">
        <v>4256</v>
      </c>
      <c r="B3799" s="38">
        <v>10.571</v>
      </c>
    </row>
    <row r="3800" spans="1:2">
      <c r="A3800" s="39" t="s">
        <v>4257</v>
      </c>
      <c r="B3800" s="38">
        <v>24.0824</v>
      </c>
    </row>
    <row r="3801" spans="1:2">
      <c r="A3801" s="39" t="s">
        <v>4258</v>
      </c>
      <c r="B3801" s="38">
        <v>9.6067</v>
      </c>
    </row>
    <row r="3802" spans="1:2">
      <c r="A3802" s="39" t="s">
        <v>4259</v>
      </c>
      <c r="B3802" s="38">
        <v>9.5995000000000008</v>
      </c>
    </row>
    <row r="3803" spans="1:2">
      <c r="A3803" s="39" t="s">
        <v>4260</v>
      </c>
      <c r="B3803" s="38">
        <v>11.531499999999999</v>
      </c>
    </row>
    <row r="3804" spans="1:2">
      <c r="A3804" s="39" t="s">
        <v>4261</v>
      </c>
      <c r="B3804" s="38">
        <v>17.012599999999999</v>
      </c>
    </row>
    <row r="3805" spans="1:2">
      <c r="A3805" s="39" t="s">
        <v>4262</v>
      </c>
      <c r="B3805" s="38">
        <v>11.222899999999999</v>
      </c>
    </row>
    <row r="3806" spans="1:2">
      <c r="A3806" s="39" t="s">
        <v>4263</v>
      </c>
      <c r="B3806" s="38">
        <v>12.6553</v>
      </c>
    </row>
    <row r="3807" spans="1:2">
      <c r="A3807" s="39" t="s">
        <v>4264</v>
      </c>
      <c r="B3807" s="38">
        <v>12.1945</v>
      </c>
    </row>
    <row r="3808" spans="1:2">
      <c r="A3808" s="39" t="s">
        <v>4265</v>
      </c>
      <c r="B3808" s="38">
        <v>13.4481</v>
      </c>
    </row>
    <row r="3809" spans="1:2">
      <c r="A3809" s="39" t="s">
        <v>4266</v>
      </c>
      <c r="B3809" s="38">
        <v>19.073499999999999</v>
      </c>
    </row>
    <row r="3810" spans="1:2">
      <c r="A3810" s="39" t="s">
        <v>4267</v>
      </c>
      <c r="B3810" s="38">
        <v>10.9648</v>
      </c>
    </row>
    <row r="3811" spans="1:2">
      <c r="A3811" s="39" t="s">
        <v>4268</v>
      </c>
      <c r="B3811" s="38">
        <v>22.8705</v>
      </c>
    </row>
    <row r="3812" spans="1:2">
      <c r="A3812" s="39" t="s">
        <v>4269</v>
      </c>
      <c r="B3812" s="38">
        <v>32.188800000000001</v>
      </c>
    </row>
    <row r="3813" spans="1:2">
      <c r="A3813" s="39" t="s">
        <v>4270</v>
      </c>
      <c r="B3813" s="38">
        <v>45.842500000000001</v>
      </c>
    </row>
    <row r="3814" spans="1:2">
      <c r="A3814" s="39" t="s">
        <v>4271</v>
      </c>
      <c r="B3814" s="38">
        <v>22.521699999999999</v>
      </c>
    </row>
    <row r="3815" spans="1:2">
      <c r="A3815" s="39" t="s">
        <v>4272</v>
      </c>
      <c r="B3815" s="38">
        <v>33.054200000000002</v>
      </c>
    </row>
    <row r="3816" spans="1:2">
      <c r="A3816" s="39" t="s">
        <v>4273</v>
      </c>
      <c r="B3816" s="38">
        <v>8.6845999999999997</v>
      </c>
    </row>
    <row r="3817" spans="1:2">
      <c r="A3817" s="39" t="s">
        <v>4274</v>
      </c>
      <c r="B3817" s="38">
        <v>8.8614999999999995</v>
      </c>
    </row>
    <row r="3818" spans="1:2">
      <c r="A3818" s="39" t="s">
        <v>4275</v>
      </c>
      <c r="B3818" s="38">
        <v>26.3828</v>
      </c>
    </row>
    <row r="3819" spans="1:2">
      <c r="A3819" s="39" t="s">
        <v>4276</v>
      </c>
      <c r="B3819" s="38">
        <v>65.510000000000005</v>
      </c>
    </row>
    <row r="3820" spans="1:2">
      <c r="A3820" s="39" t="s">
        <v>4277</v>
      </c>
      <c r="B3820" s="38">
        <v>28.8764</v>
      </c>
    </row>
    <row r="3821" spans="1:2">
      <c r="A3821" s="39" t="s">
        <v>4278</v>
      </c>
      <c r="B3821" s="38">
        <v>31.768999999999998</v>
      </c>
    </row>
    <row r="3822" spans="1:2">
      <c r="A3822" s="39" t="s">
        <v>4279</v>
      </c>
      <c r="B3822" s="38">
        <v>16.1309</v>
      </c>
    </row>
    <row r="3823" spans="1:2">
      <c r="A3823" s="39" t="s">
        <v>4280</v>
      </c>
      <c r="B3823" s="38">
        <v>16.539200000000001</v>
      </c>
    </row>
    <row r="3824" spans="1:2">
      <c r="A3824" s="39" t="s">
        <v>4281</v>
      </c>
      <c r="B3824" s="38">
        <v>1259.6233</v>
      </c>
    </row>
    <row r="3825" spans="1:2">
      <c r="A3825" s="39" t="s">
        <v>4282</v>
      </c>
      <c r="B3825" s="38">
        <v>2063.3072000000002</v>
      </c>
    </row>
    <row r="3826" spans="1:2">
      <c r="A3826" s="39" t="s">
        <v>4283</v>
      </c>
      <c r="B3826" s="38">
        <v>1572.4236000000001</v>
      </c>
    </row>
    <row r="3827" spans="1:2">
      <c r="A3827" s="39" t="s">
        <v>4284</v>
      </c>
      <c r="B3827" s="38">
        <v>1692.537</v>
      </c>
    </row>
    <row r="3828" spans="1:2">
      <c r="A3828" s="39" t="s">
        <v>4285</v>
      </c>
      <c r="B3828" s="38">
        <v>1139.5364999999999</v>
      </c>
    </row>
    <row r="3829" spans="1:2">
      <c r="A3829" s="39" t="s">
        <v>4286</v>
      </c>
      <c r="B3829" s="38">
        <v>34.6008</v>
      </c>
    </row>
    <row r="3830" spans="1:2">
      <c r="A3830" s="39" t="s">
        <v>4287</v>
      </c>
      <c r="B3830" s="38">
        <v>40.615000000000002</v>
      </c>
    </row>
    <row r="3831" spans="1:2">
      <c r="A3831" s="39" t="s">
        <v>4288</v>
      </c>
      <c r="B3831" s="38">
        <v>27.77</v>
      </c>
    </row>
    <row r="3832" spans="1:2">
      <c r="A3832" s="39" t="s">
        <v>4289</v>
      </c>
      <c r="B3832" s="38">
        <v>32.31</v>
      </c>
    </row>
    <row r="3833" spans="1:2">
      <c r="A3833" s="39" t="s">
        <v>4290</v>
      </c>
      <c r="B3833" s="38">
        <v>1000.29</v>
      </c>
    </row>
    <row r="3834" spans="1:2">
      <c r="A3834" s="39" t="s">
        <v>4291</v>
      </c>
      <c r="B3834" s="38">
        <v>1922.2807</v>
      </c>
    </row>
    <row r="3835" spans="1:2">
      <c r="A3835" s="39" t="s">
        <v>4292</v>
      </c>
      <c r="B3835" s="38">
        <v>1721.8382999999999</v>
      </c>
    </row>
    <row r="3836" spans="1:2">
      <c r="A3836" s="39" t="s">
        <v>4293</v>
      </c>
      <c r="B3836" s="38">
        <v>1019.8356</v>
      </c>
    </row>
    <row r="3837" spans="1:2">
      <c r="A3837" s="39" t="s">
        <v>4294</v>
      </c>
      <c r="B3837" s="38">
        <v>18.995899999999999</v>
      </c>
    </row>
    <row r="3838" spans="1:2">
      <c r="A3838" s="39" t="s">
        <v>4295</v>
      </c>
      <c r="B3838" s="38">
        <v>10.1213</v>
      </c>
    </row>
    <row r="3839" spans="1:2">
      <c r="A3839" s="39" t="s">
        <v>4296</v>
      </c>
      <c r="B3839" s="38">
        <v>10.247</v>
      </c>
    </row>
    <row r="3840" spans="1:2">
      <c r="A3840" s="39" t="s">
        <v>4297</v>
      </c>
      <c r="B3840" s="38">
        <v>1895.8273999999999</v>
      </c>
    </row>
    <row r="3841" spans="1:2">
      <c r="A3841" s="39" t="s">
        <v>4298</v>
      </c>
      <c r="B3841" s="38">
        <v>1004.8316</v>
      </c>
    </row>
    <row r="3842" spans="1:2">
      <c r="A3842" s="39" t="s">
        <v>4299</v>
      </c>
      <c r="B3842" s="38">
        <v>1007.2893</v>
      </c>
    </row>
    <row r="3843" spans="1:2">
      <c r="A3843" s="39" t="s">
        <v>4300</v>
      </c>
      <c r="B3843" s="38">
        <v>1008.2978000000001</v>
      </c>
    </row>
    <row r="3844" spans="1:2">
      <c r="A3844" s="39" t="s">
        <v>4301</v>
      </c>
      <c r="B3844" s="38">
        <v>766.67</v>
      </c>
    </row>
    <row r="3845" spans="1:2">
      <c r="A3845" s="39" t="s">
        <v>4302</v>
      </c>
      <c r="B3845" s="38">
        <v>216.82</v>
      </c>
    </row>
    <row r="3846" spans="1:2">
      <c r="A3846" s="39" t="s">
        <v>4303</v>
      </c>
      <c r="B3846" s="38">
        <v>1709.3433</v>
      </c>
    </row>
    <row r="3847" spans="1:2">
      <c r="A3847" s="39" t="s">
        <v>4304</v>
      </c>
      <c r="B3847" s="38">
        <v>1939.8679</v>
      </c>
    </row>
    <row r="3848" spans="1:2">
      <c r="A3848" s="39" t="s">
        <v>4305</v>
      </c>
      <c r="B3848" s="38">
        <v>1513.8779</v>
      </c>
    </row>
    <row r="3849" spans="1:2">
      <c r="A3849" s="39" t="s">
        <v>4306</v>
      </c>
      <c r="B3849" s="38">
        <v>1158.8725999999999</v>
      </c>
    </row>
    <row r="3850" spans="1:2">
      <c r="A3850" s="39" t="s">
        <v>4307</v>
      </c>
      <c r="B3850" s="38">
        <v>15.909599999999999</v>
      </c>
    </row>
    <row r="3851" spans="1:2">
      <c r="A3851" s="39" t="s">
        <v>4308</v>
      </c>
      <c r="B3851" s="38">
        <v>18.476600000000001</v>
      </c>
    </row>
    <row r="3852" spans="1:2">
      <c r="A3852" s="39" t="s">
        <v>4309</v>
      </c>
      <c r="B3852" s="38">
        <v>40.630000000000003</v>
      </c>
    </row>
    <row r="3853" spans="1:2">
      <c r="A3853" s="39" t="s">
        <v>4310</v>
      </c>
      <c r="B3853" s="38">
        <v>92.57</v>
      </c>
    </row>
    <row r="3854" spans="1:2">
      <c r="A3854" s="39" t="s">
        <v>4311</v>
      </c>
      <c r="B3854" s="38">
        <v>8.9055999999999997</v>
      </c>
    </row>
    <row r="3855" spans="1:2">
      <c r="A3855" s="39" t="s">
        <v>4312</v>
      </c>
      <c r="B3855" s="38">
        <v>8.9139999999999997</v>
      </c>
    </row>
    <row r="3856" spans="1:2">
      <c r="A3856" s="39" t="s">
        <v>4313</v>
      </c>
      <c r="B3856" s="38">
        <v>11.2685</v>
      </c>
    </row>
    <row r="3857" spans="1:2">
      <c r="A3857" s="39" t="s">
        <v>4314</v>
      </c>
      <c r="B3857" s="38">
        <v>51.768099999999997</v>
      </c>
    </row>
    <row r="3858" spans="1:2">
      <c r="A3858" s="39" t="s">
        <v>4315</v>
      </c>
      <c r="B3858" s="38">
        <v>1000.79</v>
      </c>
    </row>
    <row r="3859" spans="1:2">
      <c r="A3859" s="39" t="s">
        <v>4316</v>
      </c>
      <c r="B3859" s="38">
        <v>1000.683</v>
      </c>
    </row>
    <row r="3860" spans="1:2">
      <c r="A3860" s="39" t="s">
        <v>4317</v>
      </c>
      <c r="B3860" s="38">
        <v>1023.9834</v>
      </c>
    </row>
    <row r="3861" spans="1:2">
      <c r="A3861" s="39" t="s">
        <v>4318</v>
      </c>
      <c r="B3861" s="38">
        <v>2291.8597</v>
      </c>
    </row>
    <row r="3862" spans="1:2">
      <c r="A3862" s="39" t="s">
        <v>4319</v>
      </c>
      <c r="B3862" s="38">
        <v>19.52</v>
      </c>
    </row>
    <row r="3863" spans="1:2">
      <c r="A3863" s="39" t="s">
        <v>4320</v>
      </c>
      <c r="B3863" s="38">
        <v>38.06</v>
      </c>
    </row>
    <row r="3864" spans="1:2">
      <c r="A3864" s="39" t="s">
        <v>4321</v>
      </c>
      <c r="B3864" s="38">
        <v>1744.6309000000001</v>
      </c>
    </row>
    <row r="3865" spans="1:2">
      <c r="A3865" s="39" t="s">
        <v>4322</v>
      </c>
      <c r="B3865" s="38">
        <v>1270.8515</v>
      </c>
    </row>
    <row r="3866" spans="1:2">
      <c r="A3866" s="39" t="s">
        <v>4323</v>
      </c>
      <c r="B3866" s="38">
        <v>1242.4852000000001</v>
      </c>
    </row>
    <row r="3867" spans="1:2">
      <c r="A3867" s="39" t="s">
        <v>4324</v>
      </c>
      <c r="B3867" s="38">
        <v>1038.2533000000001</v>
      </c>
    </row>
    <row r="3868" spans="1:2">
      <c r="A3868" s="39" t="s">
        <v>4325</v>
      </c>
      <c r="B3868" s="38">
        <v>9.3036999999999992</v>
      </c>
    </row>
    <row r="3869" spans="1:2">
      <c r="A3869" s="39" t="s">
        <v>4326</v>
      </c>
      <c r="B3869" s="38">
        <v>9.3073999999999995</v>
      </c>
    </row>
    <row r="3870" spans="1:2">
      <c r="A3870" s="39" t="s">
        <v>4327</v>
      </c>
      <c r="B3870" s="38">
        <v>14.188000000000001</v>
      </c>
    </row>
    <row r="3871" spans="1:2">
      <c r="A3871" s="39" t="s">
        <v>4328</v>
      </c>
      <c r="B3871" s="38">
        <v>21.421500000000002</v>
      </c>
    </row>
    <row r="3872" spans="1:2">
      <c r="A3872" s="39" t="s">
        <v>4329</v>
      </c>
      <c r="B3872" s="38">
        <v>1723.1747</v>
      </c>
    </row>
    <row r="3873" spans="1:2">
      <c r="A3873" s="39" t="s">
        <v>4330</v>
      </c>
      <c r="B3873" s="38">
        <v>1128.6049</v>
      </c>
    </row>
    <row r="3874" spans="1:2">
      <c r="A3874" s="39" t="s">
        <v>4331</v>
      </c>
      <c r="B3874" s="38">
        <v>1019.4457</v>
      </c>
    </row>
    <row r="3875" spans="1:2">
      <c r="A3875" s="39" t="s">
        <v>4332</v>
      </c>
      <c r="B3875" s="38">
        <v>1026.6650999999999</v>
      </c>
    </row>
    <row r="3876" spans="1:2">
      <c r="A3876" s="39" t="s">
        <v>4333</v>
      </c>
      <c r="B3876" s="38">
        <v>2311.2593999999999</v>
      </c>
    </row>
    <row r="3877" spans="1:2">
      <c r="A3877" s="39" t="s">
        <v>4334</v>
      </c>
      <c r="B3877" s="38">
        <v>1907.2457999999999</v>
      </c>
    </row>
    <row r="3878" spans="1:2">
      <c r="A3878" s="39" t="s">
        <v>4335</v>
      </c>
      <c r="B3878" s="38">
        <v>1019.2037</v>
      </c>
    </row>
    <row r="3879" spans="1:2">
      <c r="A3879" s="39" t="s">
        <v>4336</v>
      </c>
      <c r="B3879" s="38">
        <v>1630.8296</v>
      </c>
    </row>
    <row r="3880" spans="1:2">
      <c r="A3880" s="39" t="s">
        <v>4337</v>
      </c>
      <c r="B3880" s="38">
        <v>714</v>
      </c>
    </row>
    <row r="3881" spans="1:2">
      <c r="A3881" s="39" t="s">
        <v>4338</v>
      </c>
      <c r="B3881" s="38">
        <v>138.04</v>
      </c>
    </row>
    <row r="3882" spans="1:2">
      <c r="A3882" s="39" t="s">
        <v>4339</v>
      </c>
      <c r="B3882" s="38">
        <v>1018.9655</v>
      </c>
    </row>
    <row r="3883" spans="1:2">
      <c r="A3883" s="39" t="s">
        <v>4340</v>
      </c>
      <c r="B3883" s="38">
        <v>1498.6793</v>
      </c>
    </row>
    <row r="3884" spans="1:2">
      <c r="A3884" s="39" t="s">
        <v>4341</v>
      </c>
      <c r="B3884" s="38">
        <v>1206.0034000000001</v>
      </c>
    </row>
    <row r="3885" spans="1:2">
      <c r="A3885" s="39" t="s">
        <v>4342</v>
      </c>
      <c r="B3885" s="38">
        <v>1305.3489999999999</v>
      </c>
    </row>
    <row r="3886" spans="1:2">
      <c r="A3886" s="39" t="s">
        <v>4343</v>
      </c>
      <c r="B3886" s="38">
        <v>2349.6127000000001</v>
      </c>
    </row>
    <row r="3887" spans="1:2">
      <c r="A3887" s="39" t="s">
        <v>4344</v>
      </c>
      <c r="B3887" s="38">
        <v>1056.3561999999999</v>
      </c>
    </row>
    <row r="3888" spans="1:2">
      <c r="A3888" s="39" t="s">
        <v>4345</v>
      </c>
      <c r="B3888" s="38">
        <v>66.819599999999994</v>
      </c>
    </row>
    <row r="3889" spans="1:2">
      <c r="A3889" s="39" t="s">
        <v>4346</v>
      </c>
      <c r="B3889" s="38">
        <v>14.014699999999999</v>
      </c>
    </row>
    <row r="3890" spans="1:2">
      <c r="A3890" s="39" t="s">
        <v>4347</v>
      </c>
      <c r="B3890" s="38">
        <v>13.3161</v>
      </c>
    </row>
    <row r="3891" spans="1:2">
      <c r="A3891" s="39" t="s">
        <v>4348</v>
      </c>
      <c r="B3891" s="38">
        <v>102.1497</v>
      </c>
    </row>
    <row r="3892" spans="1:2">
      <c r="A3892" s="39" t="s">
        <v>4349</v>
      </c>
      <c r="B3892" s="38">
        <v>97.661500000000004</v>
      </c>
    </row>
    <row r="3893" spans="1:2">
      <c r="A3893" s="39" t="s">
        <v>4350</v>
      </c>
      <c r="B3893" s="38">
        <v>44.573900000000002</v>
      </c>
    </row>
    <row r="3894" spans="1:2">
      <c r="A3894" s="39" t="s">
        <v>4351</v>
      </c>
      <c r="B3894" s="38">
        <v>46.500900000000001</v>
      </c>
    </row>
    <row r="3895" spans="1:2">
      <c r="A3895" s="39" t="s">
        <v>4352</v>
      </c>
      <c r="B3895" s="38">
        <v>130.1</v>
      </c>
    </row>
    <row r="3896" spans="1:2">
      <c r="A3896" s="39" t="s">
        <v>4353</v>
      </c>
      <c r="B3896" s="38">
        <v>10.466100000000001</v>
      </c>
    </row>
    <row r="3897" spans="1:2">
      <c r="A3897" s="39" t="s">
        <v>4354</v>
      </c>
      <c r="B3897" s="38">
        <v>10.594799999999999</v>
      </c>
    </row>
    <row r="3898" spans="1:2">
      <c r="A3898" s="39" t="s">
        <v>4355</v>
      </c>
      <c r="B3898" s="38">
        <v>20.234999999999999</v>
      </c>
    </row>
    <row r="3899" spans="1:2">
      <c r="A3899" s="39" t="s">
        <v>4356</v>
      </c>
      <c r="B3899" s="38">
        <v>10.5184</v>
      </c>
    </row>
    <row r="3900" spans="1:2">
      <c r="A3900" s="39" t="s">
        <v>4357</v>
      </c>
      <c r="B3900" s="38">
        <v>10.7699</v>
      </c>
    </row>
    <row r="3901" spans="1:2">
      <c r="A3901" s="39" t="s">
        <v>4358</v>
      </c>
      <c r="B3901" s="38">
        <v>33.119999999999997</v>
      </c>
    </row>
    <row r="3902" spans="1:2">
      <c r="A3902" s="39" t="s">
        <v>4359</v>
      </c>
      <c r="B3902" s="38">
        <v>39.32</v>
      </c>
    </row>
    <row r="3903" spans="1:2">
      <c r="A3903" s="39" t="s">
        <v>4360</v>
      </c>
      <c r="B3903" s="38">
        <v>208.77</v>
      </c>
    </row>
    <row r="3904" spans="1:2">
      <c r="A3904" s="39" t="s">
        <v>4361</v>
      </c>
      <c r="B3904" s="38">
        <v>98.44</v>
      </c>
    </row>
    <row r="3905" spans="1:2">
      <c r="A3905" s="39" t="s">
        <v>4362</v>
      </c>
      <c r="B3905" s="38">
        <v>12.9521</v>
      </c>
    </row>
    <row r="3906" spans="1:2">
      <c r="A3906" s="39" t="s">
        <v>4363</v>
      </c>
      <c r="B3906" s="38">
        <v>62.205300000000001</v>
      </c>
    </row>
    <row r="3907" spans="1:2">
      <c r="A3907" s="39" t="s">
        <v>4364</v>
      </c>
      <c r="B3907" s="38">
        <v>27.02</v>
      </c>
    </row>
    <row r="3908" spans="1:2">
      <c r="A3908" s="39" t="s">
        <v>4365</v>
      </c>
      <c r="B3908" s="38">
        <v>342.98</v>
      </c>
    </row>
    <row r="3909" spans="1:2">
      <c r="A3909" s="39" t="s">
        <v>4366</v>
      </c>
      <c r="B3909" s="38">
        <v>29.99</v>
      </c>
    </row>
    <row r="3910" spans="1:2">
      <c r="A3910" s="39" t="s">
        <v>4367</v>
      </c>
      <c r="B3910" s="38">
        <v>41.89</v>
      </c>
    </row>
    <row r="3911" spans="1:2">
      <c r="A3911" s="39" t="s">
        <v>4368</v>
      </c>
      <c r="B3911" s="38">
        <v>39.14</v>
      </c>
    </row>
    <row r="3912" spans="1:2">
      <c r="A3912" s="39" t="s">
        <v>4369</v>
      </c>
      <c r="B3912" s="38">
        <v>322.43</v>
      </c>
    </row>
    <row r="3913" spans="1:2">
      <c r="A3913" s="39" t="s">
        <v>4370</v>
      </c>
      <c r="B3913" s="38">
        <v>24.46</v>
      </c>
    </row>
    <row r="3914" spans="1:2">
      <c r="A3914" s="39" t="s">
        <v>4371</v>
      </c>
      <c r="B3914" s="38">
        <v>32.24</v>
      </c>
    </row>
    <row r="3915" spans="1:2">
      <c r="A3915" s="39" t="s">
        <v>4372</v>
      </c>
      <c r="B3915" s="38">
        <v>268.98</v>
      </c>
    </row>
    <row r="3916" spans="1:2">
      <c r="A3916" s="39" t="s">
        <v>4373</v>
      </c>
      <c r="B3916" s="38">
        <v>15.267799999999999</v>
      </c>
    </row>
    <row r="3917" spans="1:2">
      <c r="A3917" s="39" t="s">
        <v>4374</v>
      </c>
      <c r="B3917" s="38">
        <v>11.942</v>
      </c>
    </row>
    <row r="3918" spans="1:2">
      <c r="A3918" s="39" t="s">
        <v>4375</v>
      </c>
      <c r="B3918" s="38">
        <v>11.273099999999999</v>
      </c>
    </row>
    <row r="3919" spans="1:2">
      <c r="A3919" s="39" t="s">
        <v>4376</v>
      </c>
      <c r="B3919" s="38">
        <v>21.879200000000001</v>
      </c>
    </row>
    <row r="3920" spans="1:2">
      <c r="A3920" s="39" t="s">
        <v>4377</v>
      </c>
      <c r="B3920" s="38">
        <v>10.5901</v>
      </c>
    </row>
    <row r="3921" spans="1:2">
      <c r="A3921" s="39" t="s">
        <v>4378</v>
      </c>
      <c r="B3921" s="38">
        <v>35.582799999999999</v>
      </c>
    </row>
    <row r="3922" spans="1:2">
      <c r="A3922" s="39" t="s">
        <v>4379</v>
      </c>
      <c r="B3922" s="38">
        <v>11.683299999999999</v>
      </c>
    </row>
    <row r="3923" spans="1:2">
      <c r="A3923" s="39" t="s">
        <v>4380</v>
      </c>
      <c r="B3923" s="38">
        <v>12.627599999999999</v>
      </c>
    </row>
    <row r="3924" spans="1:2">
      <c r="A3924" s="39" t="s">
        <v>4381</v>
      </c>
      <c r="B3924" s="38">
        <v>44.124400000000001</v>
      </c>
    </row>
    <row r="3925" spans="1:2">
      <c r="A3925" s="39" t="s">
        <v>4382</v>
      </c>
      <c r="B3925" s="38">
        <v>10.674099999999999</v>
      </c>
    </row>
    <row r="3926" spans="1:2">
      <c r="A3926" s="39" t="s">
        <v>4383</v>
      </c>
      <c r="B3926" s="38">
        <v>13.149900000000001</v>
      </c>
    </row>
    <row r="3927" spans="1:2">
      <c r="A3927" s="39" t="s">
        <v>4384</v>
      </c>
      <c r="B3927" s="38">
        <v>25.486000000000001</v>
      </c>
    </row>
    <row r="3928" spans="1:2">
      <c r="A3928" s="39" t="s">
        <v>4385</v>
      </c>
      <c r="B3928" s="38">
        <v>11.4175</v>
      </c>
    </row>
    <row r="3929" spans="1:2">
      <c r="A3929" s="39" t="s">
        <v>4386</v>
      </c>
      <c r="B3929" s="38">
        <v>16.0183</v>
      </c>
    </row>
    <row r="3930" spans="1:2">
      <c r="A3930" s="39" t="s">
        <v>4387</v>
      </c>
      <c r="B3930" s="38">
        <v>13.6722</v>
      </c>
    </row>
    <row r="3931" spans="1:2">
      <c r="A3931" s="39" t="s">
        <v>4388</v>
      </c>
      <c r="B3931" s="38">
        <v>15.3934</v>
      </c>
    </row>
    <row r="3932" spans="1:2">
      <c r="A3932" s="39" t="s">
        <v>4389</v>
      </c>
      <c r="B3932" s="38">
        <v>40.049300000000002</v>
      </c>
    </row>
    <row r="3933" spans="1:2">
      <c r="A3933" s="39" t="s">
        <v>4390</v>
      </c>
      <c r="B3933" s="38">
        <v>11.5418</v>
      </c>
    </row>
    <row r="3934" spans="1:2">
      <c r="A3934" s="39" t="s">
        <v>4391</v>
      </c>
      <c r="B3934" s="38">
        <v>11.5596</v>
      </c>
    </row>
    <row r="3935" spans="1:2">
      <c r="A3935" s="39" t="s">
        <v>4392</v>
      </c>
      <c r="B3935" s="38">
        <v>24.296900000000001</v>
      </c>
    </row>
    <row r="3936" spans="1:2">
      <c r="A3936" s="39" t="s">
        <v>4393</v>
      </c>
      <c r="B3936" s="38">
        <v>97.791700000000006</v>
      </c>
    </row>
    <row r="3937" spans="1:2">
      <c r="A3937" s="39" t="s">
        <v>4394</v>
      </c>
      <c r="B3937" s="38">
        <v>51.33</v>
      </c>
    </row>
    <row r="3938" spans="1:2">
      <c r="A3938" s="39" t="s">
        <v>4395</v>
      </c>
      <c r="B3938" s="38">
        <v>17.95</v>
      </c>
    </row>
    <row r="3939" spans="1:2">
      <c r="A3939" s="39" t="s">
        <v>4396</v>
      </c>
      <c r="B3939" s="38">
        <v>17.928699999999999</v>
      </c>
    </row>
    <row r="3940" spans="1:2">
      <c r="A3940" s="39" t="s">
        <v>4397</v>
      </c>
      <c r="B3940" s="38">
        <v>10.0143</v>
      </c>
    </row>
    <row r="3941" spans="1:2">
      <c r="A3941" s="39" t="s">
        <v>4398</v>
      </c>
      <c r="B3941" s="38">
        <v>17.8675</v>
      </c>
    </row>
    <row r="3942" spans="1:2">
      <c r="A3942" s="39" t="s">
        <v>4399</v>
      </c>
      <c r="B3942" s="38" t="e">
        <v>#VALUE!</v>
      </c>
    </row>
    <row r="3943" spans="1:2">
      <c r="A3943" s="39" t="s">
        <v>4400</v>
      </c>
      <c r="B3943" s="38">
        <v>23.000499999999999</v>
      </c>
    </row>
    <row r="3944" spans="1:2">
      <c r="A3944" s="39" t="s">
        <v>4401</v>
      </c>
      <c r="B3944" s="38">
        <v>17.483799999999999</v>
      </c>
    </row>
    <row r="3945" spans="1:2">
      <c r="A3945" s="39" t="s">
        <v>4402</v>
      </c>
      <c r="B3945" s="38">
        <v>20.122199999999999</v>
      </c>
    </row>
    <row r="3946" spans="1:2">
      <c r="A3946" s="39" t="s">
        <v>4403</v>
      </c>
      <c r="B3946" s="38">
        <v>10.0692</v>
      </c>
    </row>
    <row r="3947" spans="1:2">
      <c r="A3947" s="39" t="s">
        <v>4404</v>
      </c>
      <c r="B3947" s="38">
        <v>13.428699999999999</v>
      </c>
    </row>
    <row r="3948" spans="1:2">
      <c r="A3948" s="39" t="s">
        <v>4405</v>
      </c>
      <c r="B3948" s="38">
        <v>10.0793</v>
      </c>
    </row>
    <row r="3949" spans="1:2">
      <c r="A3949" s="39" t="s">
        <v>4406</v>
      </c>
      <c r="B3949" s="38">
        <v>17.503399999999999</v>
      </c>
    </row>
    <row r="3950" spans="1:2">
      <c r="A3950" s="39" t="s">
        <v>4407</v>
      </c>
      <c r="B3950" s="38">
        <v>19.7376</v>
      </c>
    </row>
    <row r="3951" spans="1:2">
      <c r="A3951" s="39" t="s">
        <v>4408</v>
      </c>
      <c r="B3951" s="38">
        <v>10.102600000000001</v>
      </c>
    </row>
    <row r="3952" spans="1:2">
      <c r="A3952" s="39" t="s">
        <v>4409</v>
      </c>
      <c r="B3952" s="38">
        <v>13.5589</v>
      </c>
    </row>
    <row r="3953" spans="1:2">
      <c r="A3953" s="39" t="s">
        <v>4410</v>
      </c>
      <c r="B3953" s="38">
        <v>14.1008</v>
      </c>
    </row>
    <row r="3954" spans="1:2">
      <c r="A3954" s="39" t="s">
        <v>4411</v>
      </c>
      <c r="B3954" s="38">
        <v>10.092499999999999</v>
      </c>
    </row>
    <row r="3955" spans="1:2">
      <c r="A3955" s="39" t="s">
        <v>4412</v>
      </c>
      <c r="B3955" s="38">
        <v>13.9529</v>
      </c>
    </row>
    <row r="3956" spans="1:2">
      <c r="A3956" s="39" t="s">
        <v>4413</v>
      </c>
      <c r="B3956" s="38">
        <v>10.0016</v>
      </c>
    </row>
    <row r="3957" spans="1:2">
      <c r="A3957" s="39" t="s">
        <v>4414</v>
      </c>
      <c r="B3957" s="38">
        <v>10.2204</v>
      </c>
    </row>
    <row r="3958" spans="1:2">
      <c r="A3958" s="39" t="s">
        <v>4415</v>
      </c>
      <c r="B3958" s="38">
        <v>17.536899999999999</v>
      </c>
    </row>
    <row r="3959" spans="1:2">
      <c r="A3959" s="39" t="s">
        <v>4416</v>
      </c>
      <c r="B3959" s="38">
        <v>10.153499999999999</v>
      </c>
    </row>
    <row r="3960" spans="1:2">
      <c r="A3960" s="39" t="s">
        <v>4417</v>
      </c>
      <c r="B3960" s="38">
        <v>10.052199999999999</v>
      </c>
    </row>
    <row r="3961" spans="1:2">
      <c r="A3961" s="39" t="s">
        <v>4418</v>
      </c>
      <c r="B3961" s="38">
        <v>17.688500000000001</v>
      </c>
    </row>
    <row r="3962" spans="1:2">
      <c r="A3962" s="39" t="s">
        <v>4419</v>
      </c>
      <c r="B3962" s="38">
        <v>10.0168</v>
      </c>
    </row>
    <row r="3963" spans="1:2">
      <c r="A3963" s="39" t="s">
        <v>4420</v>
      </c>
      <c r="B3963" s="38">
        <v>10.2774</v>
      </c>
    </row>
    <row r="3964" spans="1:2">
      <c r="A3964" s="39" t="s">
        <v>4421</v>
      </c>
      <c r="B3964" s="38">
        <v>17.457999999999998</v>
      </c>
    </row>
    <row r="3965" spans="1:2">
      <c r="A3965" s="39" t="s">
        <v>4422</v>
      </c>
      <c r="B3965" s="38">
        <v>110.937</v>
      </c>
    </row>
    <row r="3966" spans="1:2">
      <c r="A3966" s="39" t="s">
        <v>4423</v>
      </c>
      <c r="B3966" s="38">
        <v>35.770299999999999</v>
      </c>
    </row>
    <row r="3967" spans="1:2">
      <c r="A3967" s="39" t="s">
        <v>4424</v>
      </c>
      <c r="B3967" s="38">
        <v>10.0397</v>
      </c>
    </row>
    <row r="3968" spans="1:2">
      <c r="A3968" s="39" t="s">
        <v>4425</v>
      </c>
      <c r="B3968" s="38">
        <v>13.900700000000001</v>
      </c>
    </row>
    <row r="3969" spans="1:2">
      <c r="A3969" s="39" t="s">
        <v>4426</v>
      </c>
      <c r="B3969" s="38">
        <v>124.4773</v>
      </c>
    </row>
    <row r="3970" spans="1:2">
      <c r="A3970" s="39" t="s">
        <v>4427</v>
      </c>
      <c r="B3970" s="38">
        <v>94.861000000000004</v>
      </c>
    </row>
    <row r="3971" spans="1:2">
      <c r="A3971" s="39" t="s">
        <v>4428</v>
      </c>
      <c r="B3971" s="38">
        <v>35.112000000000002</v>
      </c>
    </row>
    <row r="3972" spans="1:2">
      <c r="A3972" s="39" t="s">
        <v>4429</v>
      </c>
      <c r="B3972" s="38">
        <v>60.9681</v>
      </c>
    </row>
    <row r="3973" spans="1:2">
      <c r="A3973" s="39" t="s">
        <v>4430</v>
      </c>
      <c r="B3973" s="38">
        <v>14.2172</v>
      </c>
    </row>
    <row r="3974" spans="1:2">
      <c r="A3974" s="39" t="s">
        <v>4431</v>
      </c>
      <c r="B3974" s="38">
        <v>13.0479</v>
      </c>
    </row>
    <row r="3975" spans="1:2">
      <c r="A3975" s="39" t="s">
        <v>4432</v>
      </c>
      <c r="B3975" s="38">
        <v>48.3309</v>
      </c>
    </row>
    <row r="3976" spans="1:2">
      <c r="A3976" s="39" t="s">
        <v>4433</v>
      </c>
      <c r="B3976" s="38">
        <v>14.097200000000001</v>
      </c>
    </row>
    <row r="3977" spans="1:2">
      <c r="A3977" s="39" t="s">
        <v>4434</v>
      </c>
      <c r="B3977" s="38">
        <v>27.374500000000001</v>
      </c>
    </row>
    <row r="3978" spans="1:2">
      <c r="A3978" s="39" t="s">
        <v>4435</v>
      </c>
      <c r="B3978" s="38">
        <v>11.0923</v>
      </c>
    </row>
    <row r="3979" spans="1:2">
      <c r="A3979" s="39" t="s">
        <v>4436</v>
      </c>
      <c r="B3979" s="38">
        <v>11.3941</v>
      </c>
    </row>
    <row r="3980" spans="1:2">
      <c r="A3980" s="39" t="s">
        <v>4437</v>
      </c>
      <c r="B3980" s="38">
        <v>31.660599999999999</v>
      </c>
    </row>
    <row r="3981" spans="1:2">
      <c r="A3981" s="39" t="s">
        <v>4438</v>
      </c>
      <c r="B3981" s="38">
        <v>164.47239999999999</v>
      </c>
    </row>
    <row r="3982" spans="1:2">
      <c r="A3982" s="39" t="s">
        <v>4439</v>
      </c>
      <c r="B3982" s="38">
        <v>10.8202</v>
      </c>
    </row>
    <row r="3983" spans="1:2">
      <c r="A3983" s="39" t="s">
        <v>4440</v>
      </c>
      <c r="B3983" s="38">
        <v>17.508299999999998</v>
      </c>
    </row>
    <row r="3984" spans="1:2">
      <c r="A3984" s="39" t="s">
        <v>4441</v>
      </c>
      <c r="B3984" s="38">
        <v>10.6861</v>
      </c>
    </row>
    <row r="3985" spans="1:2">
      <c r="A3985" s="39" t="s">
        <v>4442</v>
      </c>
      <c r="B3985" s="38">
        <v>10.598100000000001</v>
      </c>
    </row>
    <row r="3986" spans="1:2">
      <c r="A3986" s="39" t="s">
        <v>4443</v>
      </c>
      <c r="B3986" s="38">
        <v>50.0473</v>
      </c>
    </row>
    <row r="3987" spans="1:2">
      <c r="A3987" s="39" t="s">
        <v>4444</v>
      </c>
      <c r="B3987" s="38">
        <v>50.023299999999999</v>
      </c>
    </row>
    <row r="3988" spans="1:2">
      <c r="A3988" s="39" t="s">
        <v>4445</v>
      </c>
      <c r="B3988" s="38">
        <v>101.9387</v>
      </c>
    </row>
    <row r="3989" spans="1:2">
      <c r="A3989" s="39" t="s">
        <v>4446</v>
      </c>
      <c r="B3989" s="38">
        <v>184.43770000000001</v>
      </c>
    </row>
    <row r="3990" spans="1:2">
      <c r="A3990" s="39" t="s">
        <v>4447</v>
      </c>
      <c r="B3990" s="38">
        <v>25.416899999999998</v>
      </c>
    </row>
    <row r="3991" spans="1:2">
      <c r="A3991" s="39" t="s">
        <v>4448</v>
      </c>
      <c r="B3991" s="38">
        <v>25.422999999999998</v>
      </c>
    </row>
    <row r="3992" spans="1:2">
      <c r="A3992" s="39" t="s">
        <v>4449</v>
      </c>
      <c r="B3992" s="38">
        <v>9.6434999999999995</v>
      </c>
    </row>
    <row r="3993" spans="1:2">
      <c r="A3993" s="39" t="s">
        <v>4450</v>
      </c>
      <c r="B3993" s="38">
        <v>9.6439000000000004</v>
      </c>
    </row>
    <row r="3994" spans="1:2">
      <c r="A3994" s="39" t="s">
        <v>4451</v>
      </c>
      <c r="B3994" s="38">
        <v>35.840000000000003</v>
      </c>
    </row>
    <row r="3995" spans="1:2">
      <c r="A3995" s="39" t="s">
        <v>4452</v>
      </c>
      <c r="B3995" s="38">
        <v>54.83</v>
      </c>
    </row>
    <row r="3996" spans="1:2">
      <c r="A3996" s="39" t="s">
        <v>4453</v>
      </c>
      <c r="B3996" s="38">
        <v>54.337699999999998</v>
      </c>
    </row>
    <row r="3997" spans="1:2">
      <c r="A3997" s="39" t="s">
        <v>4454</v>
      </c>
      <c r="B3997" s="38">
        <v>17.383199999999999</v>
      </c>
    </row>
    <row r="3998" spans="1:2">
      <c r="A3998" s="39" t="s">
        <v>4455</v>
      </c>
      <c r="B3998" s="38">
        <v>70.829599999999999</v>
      </c>
    </row>
    <row r="3999" spans="1:2">
      <c r="A3999" s="39" t="s">
        <v>4456</v>
      </c>
      <c r="B3999" s="38">
        <v>17.678699999999999</v>
      </c>
    </row>
    <row r="4000" spans="1:2">
      <c r="A4000" s="39" t="s">
        <v>4457</v>
      </c>
      <c r="B4000" s="38">
        <v>10.2219</v>
      </c>
    </row>
    <row r="4001" spans="1:2">
      <c r="A4001" s="39" t="s">
        <v>4458</v>
      </c>
      <c r="B4001" s="38">
        <v>12.3337</v>
      </c>
    </row>
    <row r="4002" spans="1:2">
      <c r="A4002" s="39" t="s">
        <v>4459</v>
      </c>
      <c r="B4002" s="38">
        <v>10.1286</v>
      </c>
    </row>
    <row r="4003" spans="1:2">
      <c r="A4003" s="39" t="s">
        <v>4460</v>
      </c>
      <c r="B4003" s="38">
        <v>10.9672</v>
      </c>
    </row>
    <row r="4004" spans="1:2">
      <c r="A4004" s="39" t="s">
        <v>4461</v>
      </c>
      <c r="B4004" s="38">
        <v>10.254300000000001</v>
      </c>
    </row>
    <row r="4005" spans="1:2">
      <c r="A4005" s="39" t="s">
        <v>4462</v>
      </c>
      <c r="B4005" s="38">
        <v>69.536500000000004</v>
      </c>
    </row>
    <row r="4006" spans="1:2">
      <c r="A4006" s="39" t="s">
        <v>4463</v>
      </c>
      <c r="B4006" s="38">
        <v>26.883600000000001</v>
      </c>
    </row>
    <row r="4007" spans="1:2">
      <c r="A4007" s="39" t="s">
        <v>4464</v>
      </c>
      <c r="B4007" s="38">
        <v>26.9834</v>
      </c>
    </row>
    <row r="4008" spans="1:2">
      <c r="A4008" s="39" t="s">
        <v>4465</v>
      </c>
      <c r="B4008" s="38">
        <v>47.472799999999999</v>
      </c>
    </row>
    <row r="4009" spans="1:2">
      <c r="A4009" s="39" t="s">
        <v>4466</v>
      </c>
      <c r="B4009" s="38">
        <v>40.206800000000001</v>
      </c>
    </row>
    <row r="4010" spans="1:2">
      <c r="A4010" s="39" t="s">
        <v>4467</v>
      </c>
      <c r="B4010" s="38">
        <v>33.364600000000003</v>
      </c>
    </row>
    <row r="4011" spans="1:2">
      <c r="A4011" s="39" t="s">
        <v>4468</v>
      </c>
      <c r="B4011" s="38">
        <v>11.111599999999999</v>
      </c>
    </row>
    <row r="4012" spans="1:2">
      <c r="A4012" s="39" t="s">
        <v>4469</v>
      </c>
      <c r="B4012" s="38">
        <v>11.036199999999999</v>
      </c>
    </row>
    <row r="4013" spans="1:2">
      <c r="A4013" s="39" t="s">
        <v>4470</v>
      </c>
      <c r="B4013" s="38">
        <v>18.717199999999998</v>
      </c>
    </row>
    <row r="4014" spans="1:2">
      <c r="A4014" s="39" t="s">
        <v>4471</v>
      </c>
      <c r="B4014" s="38">
        <v>25.2973</v>
      </c>
    </row>
    <row r="4015" spans="1:2">
      <c r="A4015" s="39" t="s">
        <v>4472</v>
      </c>
      <c r="B4015" s="38">
        <v>84.259</v>
      </c>
    </row>
    <row r="4016" spans="1:2">
      <c r="A4016" s="39" t="s">
        <v>4473</v>
      </c>
      <c r="B4016" s="38">
        <v>64.412800000000004</v>
      </c>
    </row>
    <row r="4017" spans="1:2">
      <c r="A4017" s="39" t="s">
        <v>4474</v>
      </c>
      <c r="B4017" s="38">
        <v>32.788600000000002</v>
      </c>
    </row>
    <row r="4018" spans="1:2">
      <c r="A4018" s="39" t="s">
        <v>4475</v>
      </c>
      <c r="B4018" s="38">
        <v>20.994299999999999</v>
      </c>
    </row>
    <row r="4019" spans="1:2">
      <c r="A4019" s="39" t="s">
        <v>4476</v>
      </c>
      <c r="B4019" s="38">
        <v>12.9977</v>
      </c>
    </row>
    <row r="4020" spans="1:2">
      <c r="A4020" s="39" t="s">
        <v>4477</v>
      </c>
      <c r="B4020" s="38">
        <v>29.17</v>
      </c>
    </row>
    <row r="4021" spans="1:2">
      <c r="A4021" s="39" t="s">
        <v>4478</v>
      </c>
      <c r="B4021" s="38">
        <v>25.85</v>
      </c>
    </row>
    <row r="4022" spans="1:2">
      <c r="A4022" s="39" t="s">
        <v>4479</v>
      </c>
      <c r="B4022" s="38">
        <v>35.734000000000002</v>
      </c>
    </row>
    <row r="4023" spans="1:2">
      <c r="A4023" s="39" t="s">
        <v>4480</v>
      </c>
      <c r="B4023" s="38">
        <v>35.7913</v>
      </c>
    </row>
    <row r="4024" spans="1:2">
      <c r="A4024" s="39" t="s">
        <v>4481</v>
      </c>
      <c r="B4024" s="38">
        <v>105.399</v>
      </c>
    </row>
    <row r="4025" spans="1:2">
      <c r="A4025" s="39" t="s">
        <v>4482</v>
      </c>
      <c r="B4025" s="38">
        <v>58.916200000000003</v>
      </c>
    </row>
    <row r="4026" spans="1:2">
      <c r="A4026" s="39" t="s">
        <v>4483</v>
      </c>
      <c r="B4026" s="38">
        <v>54.654800000000002</v>
      </c>
    </row>
    <row r="4027" spans="1:2">
      <c r="A4027" s="39" t="s">
        <v>4484</v>
      </c>
      <c r="B4027" s="38">
        <v>28.6008</v>
      </c>
    </row>
    <row r="4028" spans="1:2">
      <c r="A4028" s="39" t="s">
        <v>4485</v>
      </c>
      <c r="B4028" s="38">
        <v>55.485500000000002</v>
      </c>
    </row>
    <row r="4029" spans="1:2">
      <c r="A4029" s="39" t="s">
        <v>4486</v>
      </c>
      <c r="B4029" s="38">
        <v>119.9854</v>
      </c>
    </row>
    <row r="4030" spans="1:2">
      <c r="A4030" s="39" t="s">
        <v>4487</v>
      </c>
      <c r="B4030" s="38">
        <v>39.056399999999996</v>
      </c>
    </row>
    <row r="4031" spans="1:2">
      <c r="A4031" s="39" t="s">
        <v>4488</v>
      </c>
      <c r="B4031" s="38">
        <v>99.798199999999994</v>
      </c>
    </row>
    <row r="4032" spans="1:2">
      <c r="A4032" s="39" t="s">
        <v>4489</v>
      </c>
      <c r="B4032" s="38">
        <v>1241.9649999999999</v>
      </c>
    </row>
    <row r="4033" spans="1:2">
      <c r="A4033" s="39" t="s">
        <v>4490</v>
      </c>
      <c r="B4033" s="38">
        <v>2316.5293000000001</v>
      </c>
    </row>
    <row r="4034" spans="1:2">
      <c r="A4034" s="39" t="s">
        <v>4491</v>
      </c>
      <c r="B4034" s="38">
        <v>1027.3027999999999</v>
      </c>
    </row>
    <row r="4035" spans="1:2">
      <c r="A4035" s="39" t="s">
        <v>4492</v>
      </c>
      <c r="B4035" s="38">
        <v>1002.354</v>
      </c>
    </row>
    <row r="4036" spans="1:2">
      <c r="A4036" s="39" t="s">
        <v>4493</v>
      </c>
      <c r="B4036" s="38">
        <v>1932.9096999999999</v>
      </c>
    </row>
    <row r="4037" spans="1:2">
      <c r="A4037" s="39" t="s">
        <v>4494</v>
      </c>
      <c r="B4037" s="38">
        <v>1014.6746000000001</v>
      </c>
    </row>
    <row r="4038" spans="1:2">
      <c r="A4038" s="39" t="s">
        <v>4495</v>
      </c>
      <c r="B4038" s="38">
        <v>57.488999999999997</v>
      </c>
    </row>
    <row r="4039" spans="1:2">
      <c r="A4039" s="39" t="s">
        <v>4496</v>
      </c>
      <c r="B4039" s="38">
        <v>1076.8777</v>
      </c>
    </row>
    <row r="4040" spans="1:2">
      <c r="A4040" s="39" t="s">
        <v>4497</v>
      </c>
      <c r="B4040" s="38">
        <v>1113.8948</v>
      </c>
    </row>
    <row r="4041" spans="1:2">
      <c r="A4041" s="39" t="s">
        <v>4498</v>
      </c>
      <c r="B4041" s="38">
        <v>2791.6172000000001</v>
      </c>
    </row>
    <row r="4042" spans="1:2">
      <c r="A4042" s="39" t="s">
        <v>4499</v>
      </c>
      <c r="B4042" s="38">
        <v>12.2151</v>
      </c>
    </row>
    <row r="4043" spans="1:2">
      <c r="A4043" s="39" t="s">
        <v>4500</v>
      </c>
      <c r="B4043" s="38">
        <v>12.255800000000001</v>
      </c>
    </row>
    <row r="4044" spans="1:2">
      <c r="A4044" s="39" t="s">
        <v>4501</v>
      </c>
      <c r="B4044" s="38">
        <v>60.59</v>
      </c>
    </row>
    <row r="4045" spans="1:2">
      <c r="A4045" s="39" t="s">
        <v>4502</v>
      </c>
      <c r="B4045" s="38">
        <v>18.244</v>
      </c>
    </row>
    <row r="4046" spans="1:2">
      <c r="A4046" s="39" t="s">
        <v>4503</v>
      </c>
      <c r="B4046" s="38">
        <v>57.381999999999998</v>
      </c>
    </row>
    <row r="4047" spans="1:2">
      <c r="A4047" s="39" t="s">
        <v>4504</v>
      </c>
      <c r="B4047" s="38">
        <v>20.832000000000001</v>
      </c>
    </row>
    <row r="4048" spans="1:2">
      <c r="A4048" s="39" t="s">
        <v>4505</v>
      </c>
      <c r="B4048" s="38">
        <v>12.835100000000001</v>
      </c>
    </row>
    <row r="4049" spans="1:2">
      <c r="A4049" s="39" t="s">
        <v>4506</v>
      </c>
      <c r="B4049" s="38">
        <v>36.353499999999997</v>
      </c>
    </row>
    <row r="4050" spans="1:2">
      <c r="A4050" s="39" t="s">
        <v>4507</v>
      </c>
      <c r="B4050" s="38">
        <v>12.6913</v>
      </c>
    </row>
    <row r="4051" spans="1:2">
      <c r="A4051" s="39" t="s">
        <v>4508</v>
      </c>
      <c r="B4051" s="38">
        <v>24.374700000000001</v>
      </c>
    </row>
    <row r="4052" spans="1:2">
      <c r="A4052" s="39" t="s">
        <v>4509</v>
      </c>
      <c r="B4052" s="38">
        <v>31.004899999999999</v>
      </c>
    </row>
    <row r="4053" spans="1:2">
      <c r="A4053" s="39" t="s">
        <v>4510</v>
      </c>
      <c r="B4053" s="38">
        <v>33.078499999999998</v>
      </c>
    </row>
    <row r="4054" spans="1:2">
      <c r="A4054" s="39" t="s">
        <v>4511</v>
      </c>
      <c r="B4054" s="38">
        <v>19.297000000000001</v>
      </c>
    </row>
    <row r="4055" spans="1:2">
      <c r="A4055" s="39" t="s">
        <v>4512</v>
      </c>
      <c r="B4055" s="38">
        <v>20.546199999999999</v>
      </c>
    </row>
    <row r="4056" spans="1:2">
      <c r="A4056" s="39" t="s">
        <v>4513</v>
      </c>
      <c r="B4056" s="38">
        <v>16.1416</v>
      </c>
    </row>
    <row r="4057" spans="1:2">
      <c r="A4057" s="39" t="s">
        <v>4514</v>
      </c>
      <c r="B4057" s="38">
        <v>16.195399999999999</v>
      </c>
    </row>
    <row r="4058" spans="1:2">
      <c r="A4058" s="39" t="s">
        <v>4515</v>
      </c>
      <c r="B4058" s="38">
        <v>12.234</v>
      </c>
    </row>
    <row r="4059" spans="1:2">
      <c r="A4059" s="39" t="s">
        <v>4516</v>
      </c>
      <c r="B4059" s="38">
        <v>25.585000000000001</v>
      </c>
    </row>
    <row r="4060" spans="1:2">
      <c r="A4060" s="39" t="s">
        <v>4517</v>
      </c>
      <c r="B4060" s="38">
        <v>11.9979</v>
      </c>
    </row>
    <row r="4061" spans="1:2">
      <c r="A4061" s="39" t="s">
        <v>4518</v>
      </c>
      <c r="B4061" s="38">
        <v>10.580500000000001</v>
      </c>
    </row>
    <row r="4062" spans="1:2">
      <c r="A4062" s="39" t="s">
        <v>4519</v>
      </c>
      <c r="B4062" s="38">
        <v>22.1142</v>
      </c>
    </row>
    <row r="4063" spans="1:2">
      <c r="A4063" s="39" t="s">
        <v>6151</v>
      </c>
      <c r="B4063" s="38">
        <v>1003.3854</v>
      </c>
    </row>
    <row r="4064" spans="1:2">
      <c r="A4064" s="39" t="s">
        <v>4520</v>
      </c>
      <c r="B4064" s="38">
        <v>36.837000000000003</v>
      </c>
    </row>
    <row r="4065" spans="1:2">
      <c r="A4065" s="39" t="s">
        <v>4521</v>
      </c>
      <c r="B4065" s="38">
        <v>36.839799999999997</v>
      </c>
    </row>
    <row r="4066" spans="1:2">
      <c r="A4066" s="39" t="s">
        <v>4522</v>
      </c>
      <c r="B4066" s="38">
        <v>12.915900000000001</v>
      </c>
    </row>
    <row r="4067" spans="1:2">
      <c r="A4067" s="39" t="s">
        <v>4523</v>
      </c>
      <c r="B4067" s="38">
        <v>35.589199999999998</v>
      </c>
    </row>
    <row r="4068" spans="1:2">
      <c r="A4068" s="39" t="s">
        <v>4524</v>
      </c>
      <c r="B4068" s="38">
        <v>1054.0731000000001</v>
      </c>
    </row>
    <row r="4069" spans="1:2">
      <c r="A4069" s="39" t="s">
        <v>4525</v>
      </c>
      <c r="B4069" s="38">
        <v>16.237200000000001</v>
      </c>
    </row>
    <row r="4070" spans="1:2">
      <c r="A4070" s="39" t="s">
        <v>4526</v>
      </c>
      <c r="B4070" s="38">
        <v>39.252699999999997</v>
      </c>
    </row>
    <row r="4071" spans="1:2">
      <c r="A4071" s="39" t="s">
        <v>4527</v>
      </c>
      <c r="B4071" s="38">
        <v>87.409300000000002</v>
      </c>
    </row>
    <row r="4072" spans="1:2">
      <c r="A4072" s="39" t="s">
        <v>4528</v>
      </c>
      <c r="B4072" s="38">
        <v>67.560500000000005</v>
      </c>
    </row>
    <row r="4073" spans="1:2">
      <c r="A4073" s="39" t="s">
        <v>4529</v>
      </c>
      <c r="B4073" s="38">
        <v>24.249300000000002</v>
      </c>
    </row>
    <row r="4074" spans="1:2">
      <c r="A4074" s="39" t="s">
        <v>4530</v>
      </c>
      <c r="B4074" s="38">
        <v>23.806799999999999</v>
      </c>
    </row>
    <row r="4075" spans="1:2">
      <c r="A4075" s="39" t="s">
        <v>4531</v>
      </c>
      <c r="B4075" s="38">
        <v>14.0123</v>
      </c>
    </row>
    <row r="4076" spans="1:2">
      <c r="A4076" s="39" t="s">
        <v>4532</v>
      </c>
      <c r="B4076" s="38">
        <v>152.89109999999999</v>
      </c>
    </row>
    <row r="4077" spans="1:2">
      <c r="A4077" s="39" t="s">
        <v>4533</v>
      </c>
      <c r="B4077" s="38">
        <v>348.36430000000001</v>
      </c>
    </row>
    <row r="4078" spans="1:2">
      <c r="A4078" s="39" t="s">
        <v>4534</v>
      </c>
      <c r="B4078" s="38">
        <v>36.429900000000004</v>
      </c>
    </row>
    <row r="4079" spans="1:2">
      <c r="A4079" s="39" t="s">
        <v>4535</v>
      </c>
      <c r="B4079" s="38">
        <v>38.613799999999998</v>
      </c>
    </row>
    <row r="4080" spans="1:2">
      <c r="A4080" s="39" t="s">
        <v>4536</v>
      </c>
      <c r="B4080" s="38">
        <v>21.007000000000001</v>
      </c>
    </row>
    <row r="4081" spans="1:2">
      <c r="A4081" s="39" t="s">
        <v>4537</v>
      </c>
      <c r="B4081" s="38">
        <v>39.054400000000001</v>
      </c>
    </row>
    <row r="4082" spans="1:2">
      <c r="A4082" s="39" t="s">
        <v>6152</v>
      </c>
      <c r="B4082" s="38">
        <v>1015.6137</v>
      </c>
    </row>
    <row r="4083" spans="1:2">
      <c r="A4083" s="39" t="s">
        <v>4538</v>
      </c>
      <c r="B4083" s="38">
        <v>1026.4802</v>
      </c>
    </row>
    <row r="4084" spans="1:2">
      <c r="A4084" s="39" t="s">
        <v>4539</v>
      </c>
      <c r="B4084" s="38">
        <v>23.030799999999999</v>
      </c>
    </row>
    <row r="4085" spans="1:2">
      <c r="A4085" s="39" t="s">
        <v>4540</v>
      </c>
      <c r="B4085" s="38">
        <v>16.642099999999999</v>
      </c>
    </row>
    <row r="4086" spans="1:2">
      <c r="A4086" s="39" t="s">
        <v>4541</v>
      </c>
      <c r="B4086" s="38">
        <v>14.462199999999999</v>
      </c>
    </row>
    <row r="4087" spans="1:2">
      <c r="A4087" s="39" t="s">
        <v>4542</v>
      </c>
      <c r="B4087" s="38">
        <v>14.513299999999999</v>
      </c>
    </row>
    <row r="4088" spans="1:2">
      <c r="A4088" s="39" t="s">
        <v>4543</v>
      </c>
      <c r="B4088" s="38">
        <v>10.3421</v>
      </c>
    </row>
    <row r="4089" spans="1:2">
      <c r="A4089" s="39" t="s">
        <v>4544</v>
      </c>
      <c r="B4089" s="38">
        <v>10.3369</v>
      </c>
    </row>
    <row r="4090" spans="1:2">
      <c r="A4090" s="39" t="s">
        <v>4545</v>
      </c>
      <c r="B4090" s="38">
        <v>10.208399999999999</v>
      </c>
    </row>
    <row r="4091" spans="1:2">
      <c r="A4091" s="39" t="s">
        <v>4546</v>
      </c>
      <c r="B4091" s="38">
        <v>18.565999999999999</v>
      </c>
    </row>
    <row r="4092" spans="1:2">
      <c r="A4092" s="39" t="s">
        <v>4547</v>
      </c>
      <c r="B4092" s="38">
        <v>123.7925</v>
      </c>
    </row>
    <row r="4093" spans="1:2">
      <c r="A4093" s="39" t="s">
        <v>4548</v>
      </c>
      <c r="B4093" s="38">
        <v>32.118499999999997</v>
      </c>
    </row>
    <row r="4094" spans="1:2">
      <c r="A4094" s="39" t="s">
        <v>4549</v>
      </c>
      <c r="B4094" s="38">
        <v>35.0869</v>
      </c>
    </row>
    <row r="4095" spans="1:2">
      <c r="A4095" s="39" t="s">
        <v>4550</v>
      </c>
      <c r="B4095" s="38">
        <v>19.853200000000001</v>
      </c>
    </row>
    <row r="4096" spans="1:2">
      <c r="A4096" s="39" t="s">
        <v>4551</v>
      </c>
      <c r="B4096" s="38">
        <v>160.96770000000001</v>
      </c>
    </row>
    <row r="4097" spans="1:2">
      <c r="A4097" s="39" t="s">
        <v>4552</v>
      </c>
      <c r="B4097" s="38">
        <v>36.052399999999999</v>
      </c>
    </row>
    <row r="4098" spans="1:2">
      <c r="A4098" s="39" t="s">
        <v>4553</v>
      </c>
      <c r="B4098" s="38">
        <v>18.863499999999998</v>
      </c>
    </row>
    <row r="4099" spans="1:2">
      <c r="A4099" s="39" t="s">
        <v>4554</v>
      </c>
      <c r="B4099" s="38">
        <v>36.3765</v>
      </c>
    </row>
    <row r="4100" spans="1:2">
      <c r="A4100" s="39" t="s">
        <v>4555</v>
      </c>
      <c r="B4100" s="38">
        <v>41.1098</v>
      </c>
    </row>
    <row r="4101" spans="1:2">
      <c r="A4101" s="39" t="s">
        <v>4556</v>
      </c>
      <c r="B4101" s="38">
        <v>50.956800000000001</v>
      </c>
    </row>
    <row r="4102" spans="1:2">
      <c r="A4102" s="39" t="s">
        <v>4557</v>
      </c>
      <c r="B4102" s="38">
        <v>11.340199999999999</v>
      </c>
    </row>
    <row r="4103" spans="1:2">
      <c r="A4103" s="39" t="s">
        <v>4558</v>
      </c>
      <c r="B4103" s="38">
        <v>56.888599999999997</v>
      </c>
    </row>
    <row r="4104" spans="1:2">
      <c r="A4104" s="39" t="s">
        <v>4559</v>
      </c>
      <c r="B4104" s="38">
        <v>29.665400000000002</v>
      </c>
    </row>
    <row r="4105" spans="1:2">
      <c r="A4105" s="39" t="s">
        <v>4560</v>
      </c>
      <c r="B4105" s="38">
        <v>8.1476000000000006</v>
      </c>
    </row>
    <row r="4106" spans="1:2">
      <c r="A4106" s="39" t="s">
        <v>4561</v>
      </c>
      <c r="B4106" s="38">
        <v>8.1373999999999995</v>
      </c>
    </row>
    <row r="4107" spans="1:2">
      <c r="A4107" s="39" t="s">
        <v>4562</v>
      </c>
      <c r="B4107" s="38">
        <v>28.4589</v>
      </c>
    </row>
    <row r="4108" spans="1:2">
      <c r="A4108" s="39" t="s">
        <v>4563</v>
      </c>
      <c r="B4108" s="38">
        <v>18.428799999999999</v>
      </c>
    </row>
    <row r="4109" spans="1:2">
      <c r="A4109" s="39" t="s">
        <v>4564</v>
      </c>
      <c r="B4109" s="38">
        <v>13.764799999999999</v>
      </c>
    </row>
    <row r="4110" spans="1:2">
      <c r="A4110" s="39" t="s">
        <v>4565</v>
      </c>
      <c r="B4110" s="38">
        <v>26.127800000000001</v>
      </c>
    </row>
    <row r="4111" spans="1:2">
      <c r="A4111" s="39" t="s">
        <v>4566</v>
      </c>
      <c r="B4111" s="38">
        <v>15.246700000000001</v>
      </c>
    </row>
    <row r="4112" spans="1:2">
      <c r="A4112" s="39" t="s">
        <v>4567</v>
      </c>
      <c r="B4112" s="38">
        <v>13.761799999999999</v>
      </c>
    </row>
    <row r="4113" spans="1:2">
      <c r="A4113" s="39" t="s">
        <v>4568</v>
      </c>
      <c r="B4113" s="38">
        <v>18.154599999999999</v>
      </c>
    </row>
    <row r="4114" spans="1:2">
      <c r="A4114" s="39" t="s">
        <v>4569</v>
      </c>
      <c r="B4114" s="38">
        <v>51.556600000000003</v>
      </c>
    </row>
    <row r="4115" spans="1:2">
      <c r="A4115" s="39" t="s">
        <v>4570</v>
      </c>
      <c r="B4115" s="38">
        <v>18.2667</v>
      </c>
    </row>
    <row r="4116" spans="1:2">
      <c r="A4116" s="39" t="s">
        <v>4571</v>
      </c>
      <c r="B4116" s="38">
        <v>26.760400000000001</v>
      </c>
    </row>
    <row r="4117" spans="1:2">
      <c r="A4117" s="39" t="s">
        <v>4572</v>
      </c>
      <c r="B4117" s="38">
        <v>14.672000000000001</v>
      </c>
    </row>
    <row r="4118" spans="1:2">
      <c r="A4118" s="39" t="s">
        <v>4573</v>
      </c>
      <c r="B4118" s="38">
        <v>26.083100000000002</v>
      </c>
    </row>
    <row r="4119" spans="1:2">
      <c r="A4119" s="39" t="s">
        <v>4574</v>
      </c>
      <c r="B4119" s="38">
        <v>14.4346</v>
      </c>
    </row>
    <row r="4120" spans="1:2">
      <c r="A4120" s="39" t="s">
        <v>4575</v>
      </c>
      <c r="B4120" s="38">
        <v>88.280600000000007</v>
      </c>
    </row>
    <row r="4121" spans="1:2">
      <c r="A4121" s="39" t="s">
        <v>4576</v>
      </c>
      <c r="B4121" s="38">
        <v>27.02</v>
      </c>
    </row>
    <row r="4122" spans="1:2">
      <c r="A4122" s="39" t="s">
        <v>4577</v>
      </c>
      <c r="B4122" s="38">
        <v>10.314500000000001</v>
      </c>
    </row>
    <row r="4123" spans="1:2">
      <c r="A4123" s="39" t="s">
        <v>4578</v>
      </c>
      <c r="B4123" s="38">
        <v>14.573600000000001</v>
      </c>
    </row>
    <row r="4124" spans="1:2">
      <c r="A4124" s="39" t="s">
        <v>4579</v>
      </c>
      <c r="B4124" s="38">
        <v>14.520099999999999</v>
      </c>
    </row>
    <row r="4125" spans="1:2">
      <c r="A4125" s="39" t="s">
        <v>4580</v>
      </c>
      <c r="B4125" s="38">
        <v>10.3101</v>
      </c>
    </row>
    <row r="4126" spans="1:2">
      <c r="A4126" s="39" t="s">
        <v>4581</v>
      </c>
      <c r="B4126" s="38">
        <v>10.9291</v>
      </c>
    </row>
    <row r="4127" spans="1:2">
      <c r="A4127" s="39" t="s">
        <v>4582</v>
      </c>
      <c r="B4127" s="38">
        <v>13.9796</v>
      </c>
    </row>
    <row r="4128" spans="1:2">
      <c r="A4128" s="39" t="s">
        <v>4583</v>
      </c>
      <c r="B4128" s="38">
        <v>13.9619</v>
      </c>
    </row>
    <row r="4129" spans="1:2">
      <c r="A4129" s="39" t="s">
        <v>4584</v>
      </c>
      <c r="B4129" s="38">
        <v>14.3156</v>
      </c>
    </row>
    <row r="4130" spans="1:2">
      <c r="A4130" s="39" t="s">
        <v>4585</v>
      </c>
      <c r="B4130" s="38">
        <v>10.576000000000001</v>
      </c>
    </row>
    <row r="4131" spans="1:2">
      <c r="A4131" s="39" t="s">
        <v>4586</v>
      </c>
      <c r="B4131" s="38">
        <v>12.279299999999999</v>
      </c>
    </row>
    <row r="4132" spans="1:2">
      <c r="A4132" s="39" t="s">
        <v>4587</v>
      </c>
      <c r="B4132" s="38">
        <v>12.250299999999999</v>
      </c>
    </row>
    <row r="4133" spans="1:2">
      <c r="A4133" s="39" t="s">
        <v>4588</v>
      </c>
      <c r="B4133" s="38">
        <v>11.9802</v>
      </c>
    </row>
    <row r="4134" spans="1:2">
      <c r="A4134" s="39" t="s">
        <v>4589</v>
      </c>
      <c r="B4134" s="38">
        <v>13.689299999999999</v>
      </c>
    </row>
    <row r="4135" spans="1:2">
      <c r="A4135" s="39" t="s">
        <v>4590</v>
      </c>
      <c r="B4135" s="38">
        <v>10.348800000000001</v>
      </c>
    </row>
    <row r="4136" spans="1:2">
      <c r="A4136" s="39" t="s">
        <v>4591</v>
      </c>
      <c r="B4136" s="38">
        <v>12.3337</v>
      </c>
    </row>
    <row r="4137" spans="1:2">
      <c r="A4137" s="39" t="s">
        <v>4592</v>
      </c>
      <c r="B4137" s="38">
        <v>14.3855</v>
      </c>
    </row>
    <row r="4138" spans="1:2">
      <c r="A4138" s="39" t="s">
        <v>4593</v>
      </c>
      <c r="B4138" s="38">
        <v>14.313499999999999</v>
      </c>
    </row>
    <row r="4139" spans="1:2">
      <c r="A4139" s="39" t="s">
        <v>4594</v>
      </c>
      <c r="B4139" s="38">
        <v>10.421200000000001</v>
      </c>
    </row>
    <row r="4140" spans="1:2">
      <c r="A4140" s="39" t="s">
        <v>4595</v>
      </c>
      <c r="B4140" s="38">
        <v>10.4125</v>
      </c>
    </row>
    <row r="4141" spans="1:2">
      <c r="A4141" s="39" t="s">
        <v>4596</v>
      </c>
      <c r="B4141" s="38">
        <v>14.3643</v>
      </c>
    </row>
    <row r="4142" spans="1:2">
      <c r="A4142" s="39" t="s">
        <v>4597</v>
      </c>
      <c r="B4142" s="38">
        <v>14.3188</v>
      </c>
    </row>
    <row r="4143" spans="1:2">
      <c r="A4143" s="39" t="s">
        <v>4598</v>
      </c>
      <c r="B4143" s="38">
        <v>14.3035</v>
      </c>
    </row>
    <row r="4144" spans="1:2">
      <c r="A4144" s="39" t="s">
        <v>4599</v>
      </c>
      <c r="B4144" s="38">
        <v>14.2698</v>
      </c>
    </row>
    <row r="4145" spans="1:2">
      <c r="A4145" s="39" t="s">
        <v>4600</v>
      </c>
      <c r="B4145" s="38">
        <v>10.441000000000001</v>
      </c>
    </row>
    <row r="4146" spans="1:2">
      <c r="A4146" s="39" t="s">
        <v>4601</v>
      </c>
      <c r="B4146" s="38">
        <v>13.838800000000001</v>
      </c>
    </row>
    <row r="4147" spans="1:2">
      <c r="A4147" s="39" t="s">
        <v>4602</v>
      </c>
      <c r="B4147" s="38">
        <v>13.8817</v>
      </c>
    </row>
    <row r="4148" spans="1:2">
      <c r="A4148" s="39" t="s">
        <v>4603</v>
      </c>
      <c r="B4148" s="38">
        <v>1222.6758</v>
      </c>
    </row>
    <row r="4149" spans="1:2">
      <c r="A4149" s="39" t="s">
        <v>4604</v>
      </c>
      <c r="B4149" s="38">
        <v>1436.0442</v>
      </c>
    </row>
    <row r="4150" spans="1:2">
      <c r="A4150" s="39" t="s">
        <v>4605</v>
      </c>
      <c r="B4150" s="38">
        <v>10.224299999999999</v>
      </c>
    </row>
    <row r="4151" spans="1:2">
      <c r="A4151" s="39" t="s">
        <v>4606</v>
      </c>
      <c r="B4151" s="38">
        <v>10.189399999999999</v>
      </c>
    </row>
    <row r="4152" spans="1:2">
      <c r="A4152" s="39" t="s">
        <v>4607</v>
      </c>
      <c r="B4152" s="38">
        <v>10.406599999999999</v>
      </c>
    </row>
    <row r="4153" spans="1:2">
      <c r="A4153" s="39" t="s">
        <v>4608</v>
      </c>
      <c r="B4153" s="38">
        <v>10.1043</v>
      </c>
    </row>
    <row r="4154" spans="1:2">
      <c r="A4154" s="39" t="s">
        <v>4609</v>
      </c>
      <c r="B4154" s="38">
        <v>10.1396</v>
      </c>
    </row>
    <row r="4155" spans="1:2">
      <c r="A4155" s="39" t="s">
        <v>4610</v>
      </c>
      <c r="B4155" s="38">
        <v>10.646800000000001</v>
      </c>
    </row>
    <row r="4156" spans="1:2">
      <c r="A4156" s="39" t="s">
        <v>4611</v>
      </c>
      <c r="B4156" s="38">
        <v>10.7219</v>
      </c>
    </row>
    <row r="4157" spans="1:2">
      <c r="A4157" s="39" t="s">
        <v>4612</v>
      </c>
      <c r="B4157" s="38">
        <v>14.243499999999999</v>
      </c>
    </row>
    <row r="4158" spans="1:2">
      <c r="A4158" s="39" t="s">
        <v>4613</v>
      </c>
      <c r="B4158" s="38">
        <v>13.612</v>
      </c>
    </row>
    <row r="4159" spans="1:2">
      <c r="A4159" s="39" t="s">
        <v>4614</v>
      </c>
      <c r="B4159" s="38">
        <v>14.68</v>
      </c>
    </row>
    <row r="4160" spans="1:2">
      <c r="A4160" s="39" t="s">
        <v>4615</v>
      </c>
      <c r="B4160" s="38">
        <v>1000.6263</v>
      </c>
    </row>
    <row r="4161" spans="1:2">
      <c r="A4161" s="39" t="s">
        <v>4616</v>
      </c>
      <c r="B4161" s="38">
        <v>15.56</v>
      </c>
    </row>
    <row r="4162" spans="1:2">
      <c r="A4162" s="39" t="s">
        <v>4617</v>
      </c>
      <c r="B4162" s="38">
        <v>1335.4359999999999</v>
      </c>
    </row>
    <row r="4163" spans="1:2">
      <c r="A4163" s="39" t="s">
        <v>4618</v>
      </c>
      <c r="B4163" s="38">
        <v>1631.8015</v>
      </c>
    </row>
    <row r="4164" spans="1:2">
      <c r="A4164" s="39" t="s">
        <v>4619</v>
      </c>
      <c r="B4164" s="38">
        <v>15.165800000000001</v>
      </c>
    </row>
    <row r="4165" spans="1:2">
      <c r="A4165" s="39" t="s">
        <v>4620</v>
      </c>
      <c r="B4165" s="38">
        <v>10.1119</v>
      </c>
    </row>
    <row r="4166" spans="1:2">
      <c r="A4166" s="39" t="s">
        <v>4621</v>
      </c>
      <c r="B4166" s="38">
        <v>10.3775</v>
      </c>
    </row>
    <row r="4167" spans="1:2">
      <c r="A4167" s="39" t="s">
        <v>4622</v>
      </c>
      <c r="B4167" s="38">
        <v>10.709</v>
      </c>
    </row>
    <row r="4168" spans="1:2">
      <c r="A4168" s="39" t="s">
        <v>4623</v>
      </c>
      <c r="B4168" s="38">
        <v>24.715199999999999</v>
      </c>
    </row>
    <row r="4169" spans="1:2">
      <c r="A4169" s="39" t="s">
        <v>4624</v>
      </c>
      <c r="B4169" s="38">
        <v>26.188300000000002</v>
      </c>
    </row>
    <row r="4170" spans="1:2">
      <c r="A4170" s="39" t="s">
        <v>4625</v>
      </c>
      <c r="B4170" s="38">
        <v>24.040800000000001</v>
      </c>
    </row>
    <row r="4171" spans="1:2">
      <c r="A4171" s="39" t="s">
        <v>4626</v>
      </c>
      <c r="B4171" s="38">
        <v>23.6371</v>
      </c>
    </row>
    <row r="4172" spans="1:2">
      <c r="A4172" s="39" t="s">
        <v>4627</v>
      </c>
      <c r="B4172" s="38">
        <v>13.275700000000001</v>
      </c>
    </row>
    <row r="4173" spans="1:2">
      <c r="A4173" s="39" t="s">
        <v>4628</v>
      </c>
      <c r="B4173" s="38">
        <v>13.188000000000001</v>
      </c>
    </row>
    <row r="4174" spans="1:2">
      <c r="A4174" s="39" t="s">
        <v>4629</v>
      </c>
      <c r="B4174" s="38">
        <v>14.4094</v>
      </c>
    </row>
    <row r="4175" spans="1:2">
      <c r="A4175" s="39" t="s">
        <v>4630</v>
      </c>
      <c r="B4175" s="38">
        <v>14.343299999999999</v>
      </c>
    </row>
    <row r="4176" spans="1:2">
      <c r="A4176" s="39" t="s">
        <v>4631</v>
      </c>
      <c r="B4176" s="38">
        <v>24.588000000000001</v>
      </c>
    </row>
    <row r="4177" spans="1:2">
      <c r="A4177" s="39" t="s">
        <v>4632</v>
      </c>
      <c r="B4177" s="38">
        <v>25.666</v>
      </c>
    </row>
    <row r="4178" spans="1:2">
      <c r="A4178" s="39" t="s">
        <v>4633</v>
      </c>
      <c r="B4178" s="38">
        <v>15.64</v>
      </c>
    </row>
    <row r="4179" spans="1:2">
      <c r="A4179" s="39" t="s">
        <v>4634</v>
      </c>
      <c r="B4179" s="38">
        <v>10.8003</v>
      </c>
    </row>
    <row r="4180" spans="1:2">
      <c r="A4180" s="39" t="s">
        <v>4635</v>
      </c>
      <c r="B4180" s="38">
        <v>20.516200000000001</v>
      </c>
    </row>
    <row r="4181" spans="1:2">
      <c r="A4181" s="39" t="s">
        <v>4636</v>
      </c>
      <c r="B4181" s="38">
        <v>17.180499999999999</v>
      </c>
    </row>
    <row r="4182" spans="1:2">
      <c r="A4182" s="39" t="s">
        <v>4637</v>
      </c>
      <c r="B4182" s="38">
        <v>21.789899999999999</v>
      </c>
    </row>
    <row r="4183" spans="1:2">
      <c r="A4183" s="39" t="s">
        <v>4638</v>
      </c>
      <c r="B4183" s="38">
        <v>18.335999999999999</v>
      </c>
    </row>
    <row r="4184" spans="1:2">
      <c r="A4184" s="39" t="s">
        <v>4639</v>
      </c>
      <c r="B4184" s="38">
        <v>10.720800000000001</v>
      </c>
    </row>
    <row r="4185" spans="1:2">
      <c r="A4185" s="39" t="s">
        <v>4640</v>
      </c>
      <c r="B4185" s="38">
        <v>10.4458</v>
      </c>
    </row>
    <row r="4186" spans="1:2">
      <c r="A4186" s="39" t="s">
        <v>4641</v>
      </c>
      <c r="B4186" s="38">
        <v>10.025600000000001</v>
      </c>
    </row>
    <row r="4187" spans="1:2">
      <c r="A4187" s="39" t="s">
        <v>4642</v>
      </c>
      <c r="B4187" s="38">
        <v>10.0009</v>
      </c>
    </row>
    <row r="4188" spans="1:2">
      <c r="A4188" s="39" t="s">
        <v>4643</v>
      </c>
      <c r="B4188" s="38">
        <v>101.5163</v>
      </c>
    </row>
    <row r="4189" spans="1:2">
      <c r="A4189" s="39" t="s">
        <v>4644</v>
      </c>
      <c r="B4189" s="38">
        <v>102.6348</v>
      </c>
    </row>
    <row r="4190" spans="1:2">
      <c r="A4190" s="39" t="s">
        <v>4645</v>
      </c>
      <c r="B4190" s="38">
        <v>101.54640000000001</v>
      </c>
    </row>
    <row r="4191" spans="1:2">
      <c r="A4191" s="39" t="s">
        <v>4646</v>
      </c>
      <c r="B4191" s="38">
        <v>13.544600000000001</v>
      </c>
    </row>
    <row r="4192" spans="1:2">
      <c r="A4192" s="39" t="s">
        <v>4647</v>
      </c>
      <c r="B4192" s="38">
        <v>19.647300000000001</v>
      </c>
    </row>
    <row r="4193" spans="1:2">
      <c r="A4193" s="39" t="s">
        <v>4648</v>
      </c>
      <c r="B4193" s="38">
        <v>11.0008</v>
      </c>
    </row>
    <row r="4194" spans="1:2">
      <c r="A4194" s="39" t="s">
        <v>4649</v>
      </c>
      <c r="B4194" s="38">
        <v>21.521599999999999</v>
      </c>
    </row>
    <row r="4195" spans="1:2">
      <c r="A4195" s="39" t="s">
        <v>4650</v>
      </c>
      <c r="B4195" s="38">
        <v>21.058499999999999</v>
      </c>
    </row>
    <row r="4196" spans="1:2">
      <c r="A4196" s="39" t="s">
        <v>4651</v>
      </c>
      <c r="B4196" s="38">
        <v>101.17959999999999</v>
      </c>
    </row>
    <row r="4197" spans="1:2">
      <c r="A4197" s="39" t="s">
        <v>4652</v>
      </c>
      <c r="B4197" s="38">
        <v>204.6944</v>
      </c>
    </row>
    <row r="4198" spans="1:2">
      <c r="A4198" s="39" t="s">
        <v>4653</v>
      </c>
      <c r="B4198" s="38">
        <v>100.7323</v>
      </c>
    </row>
    <row r="4199" spans="1:2">
      <c r="A4199" s="39" t="s">
        <v>4654</v>
      </c>
      <c r="B4199" s="38">
        <v>206.76240000000001</v>
      </c>
    </row>
    <row r="4200" spans="1:2">
      <c r="A4200" s="39" t="s">
        <v>4655</v>
      </c>
      <c r="B4200" s="38">
        <v>100.5972</v>
      </c>
    </row>
    <row r="4201" spans="1:2">
      <c r="A4201" s="39" t="s">
        <v>4656</v>
      </c>
      <c r="B4201" s="38">
        <v>100.6022</v>
      </c>
    </row>
    <row r="4202" spans="1:2">
      <c r="A4202" s="39" t="s">
        <v>4657</v>
      </c>
      <c r="B4202" s="38">
        <v>100.5973</v>
      </c>
    </row>
    <row r="4203" spans="1:2">
      <c r="A4203" s="39" t="s">
        <v>4658</v>
      </c>
      <c r="B4203" s="38">
        <v>296.05840000000001</v>
      </c>
    </row>
    <row r="4204" spans="1:2">
      <c r="A4204" s="39" t="s">
        <v>4659</v>
      </c>
      <c r="B4204" s="38">
        <v>101.3018</v>
      </c>
    </row>
    <row r="4205" spans="1:2">
      <c r="A4205" s="39" t="s">
        <v>4660</v>
      </c>
      <c r="B4205" s="38">
        <v>13.743600000000001</v>
      </c>
    </row>
    <row r="4206" spans="1:2">
      <c r="A4206" s="39" t="s">
        <v>4661</v>
      </c>
      <c r="B4206" s="38">
        <v>13.784700000000001</v>
      </c>
    </row>
    <row r="4207" spans="1:2">
      <c r="A4207" s="39" t="s">
        <v>4662</v>
      </c>
      <c r="B4207" s="38">
        <v>10</v>
      </c>
    </row>
    <row r="4208" spans="1:2">
      <c r="A4208" s="39" t="s">
        <v>4663</v>
      </c>
      <c r="B4208" s="38">
        <v>10.000500000000001</v>
      </c>
    </row>
    <row r="4209" spans="1:2">
      <c r="A4209" s="39" t="s">
        <v>4664</v>
      </c>
      <c r="B4209" s="38">
        <v>54.925600000000003</v>
      </c>
    </row>
    <row r="4210" spans="1:2">
      <c r="A4210" s="39" t="s">
        <v>4665</v>
      </c>
      <c r="B4210" s="38">
        <v>35.303899999999999</v>
      </c>
    </row>
    <row r="4211" spans="1:2">
      <c r="A4211" s="39" t="s">
        <v>4666</v>
      </c>
      <c r="B4211" s="38">
        <v>13.544600000000001</v>
      </c>
    </row>
    <row r="4212" spans="1:2">
      <c r="A4212" s="39" t="s">
        <v>4667</v>
      </c>
      <c r="B4212" s="38">
        <v>13.070399999999999</v>
      </c>
    </row>
    <row r="4213" spans="1:2">
      <c r="A4213" s="39" t="s">
        <v>4668</v>
      </c>
      <c r="B4213" s="38">
        <v>13.8277</v>
      </c>
    </row>
    <row r="4214" spans="1:2">
      <c r="A4214" s="39" t="s">
        <v>4669</v>
      </c>
      <c r="B4214" s="38">
        <v>11.9534</v>
      </c>
    </row>
    <row r="4215" spans="1:2">
      <c r="A4215" s="39" t="s">
        <v>4670</v>
      </c>
      <c r="B4215" s="38">
        <v>11.5258</v>
      </c>
    </row>
    <row r="4216" spans="1:2">
      <c r="A4216" s="39" t="s">
        <v>4671</v>
      </c>
      <c r="B4216" s="38">
        <v>13.070399999999999</v>
      </c>
    </row>
    <row r="4217" spans="1:2">
      <c r="A4217" s="39" t="s">
        <v>4672</v>
      </c>
      <c r="B4217" s="38">
        <v>11.7926</v>
      </c>
    </row>
    <row r="4218" spans="1:2">
      <c r="A4218" s="39" t="s">
        <v>4673</v>
      </c>
      <c r="B4218" s="38">
        <v>13.763999999999999</v>
      </c>
    </row>
    <row r="4219" spans="1:2">
      <c r="A4219" s="39" t="s">
        <v>4674</v>
      </c>
      <c r="B4219" s="38">
        <v>10.0001</v>
      </c>
    </row>
    <row r="4220" spans="1:2">
      <c r="A4220" s="39" t="s">
        <v>4675</v>
      </c>
      <c r="B4220" s="38">
        <v>13.7202</v>
      </c>
    </row>
    <row r="4221" spans="1:2">
      <c r="A4221" s="39" t="s">
        <v>4676</v>
      </c>
      <c r="B4221" s="38">
        <v>101.2069</v>
      </c>
    </row>
    <row r="4222" spans="1:2">
      <c r="A4222" s="39" t="s">
        <v>4677</v>
      </c>
      <c r="B4222" s="38">
        <v>15.914099999999999</v>
      </c>
    </row>
    <row r="4223" spans="1:2">
      <c r="A4223" s="39" t="s">
        <v>4678</v>
      </c>
      <c r="B4223" s="38">
        <v>16.124300000000002</v>
      </c>
    </row>
    <row r="4224" spans="1:2">
      <c r="A4224" s="39" t="s">
        <v>4679</v>
      </c>
      <c r="B4224" s="38">
        <v>14.0632</v>
      </c>
    </row>
    <row r="4225" spans="1:2">
      <c r="A4225" s="39" t="s">
        <v>4680</v>
      </c>
      <c r="B4225" s="38">
        <v>13.6906</v>
      </c>
    </row>
    <row r="4226" spans="1:2">
      <c r="A4226" s="39" t="s">
        <v>4681</v>
      </c>
      <c r="B4226" s="38">
        <v>2284.7835</v>
      </c>
    </row>
    <row r="4227" spans="1:2">
      <c r="A4227" s="39" t="s">
        <v>4682</v>
      </c>
      <c r="B4227" s="38">
        <v>10.856400000000001</v>
      </c>
    </row>
    <row r="4228" spans="1:2">
      <c r="A4228" s="39" t="s">
        <v>4683</v>
      </c>
      <c r="B4228" s="38">
        <v>103.6943</v>
      </c>
    </row>
    <row r="4229" spans="1:2">
      <c r="A4229" s="39" t="s">
        <v>4684</v>
      </c>
      <c r="B4229" s="38">
        <v>101.67440000000001</v>
      </c>
    </row>
    <row r="4230" spans="1:2">
      <c r="A4230" s="39" t="s">
        <v>4685</v>
      </c>
      <c r="B4230" s="38">
        <v>36.353499999999997</v>
      </c>
    </row>
    <row r="4231" spans="1:2">
      <c r="A4231" s="39" t="s">
        <v>4686</v>
      </c>
      <c r="B4231" s="38">
        <v>104.342</v>
      </c>
    </row>
    <row r="4232" spans="1:2">
      <c r="A4232" s="39" t="s">
        <v>4687</v>
      </c>
      <c r="B4232" s="38">
        <v>104.2167</v>
      </c>
    </row>
    <row r="4233" spans="1:2">
      <c r="A4233" s="39" t="s">
        <v>4688</v>
      </c>
      <c r="B4233" s="38">
        <v>10.009499999999999</v>
      </c>
    </row>
    <row r="4234" spans="1:2">
      <c r="A4234" s="39" t="s">
        <v>4689</v>
      </c>
      <c r="B4234" s="38">
        <v>40.042700000000004</v>
      </c>
    </row>
    <row r="4235" spans="1:2">
      <c r="A4235" s="39" t="s">
        <v>4690</v>
      </c>
      <c r="B4235" s="38">
        <v>10.0564</v>
      </c>
    </row>
    <row r="4236" spans="1:2">
      <c r="A4236" s="39" t="s">
        <v>4691</v>
      </c>
      <c r="B4236" s="38">
        <v>10.039999999999999</v>
      </c>
    </row>
    <row r="4237" spans="1:2">
      <c r="A4237" s="39" t="s">
        <v>4692</v>
      </c>
      <c r="B4237" s="38">
        <v>10.7</v>
      </c>
    </row>
    <row r="4238" spans="1:2">
      <c r="A4238" s="39" t="s">
        <v>4693</v>
      </c>
      <c r="B4238" s="38">
        <v>10.2479</v>
      </c>
    </row>
    <row r="4239" spans="1:2">
      <c r="A4239" s="39" t="s">
        <v>4694</v>
      </c>
      <c r="B4239" s="38">
        <v>21.01</v>
      </c>
    </row>
    <row r="4240" spans="1:2">
      <c r="A4240" s="39" t="s">
        <v>4695</v>
      </c>
      <c r="B4240" s="38">
        <v>20.2</v>
      </c>
    </row>
    <row r="4241" spans="1:2">
      <c r="A4241" s="39" t="s">
        <v>4696</v>
      </c>
      <c r="B4241" s="38">
        <v>25.35</v>
      </c>
    </row>
    <row r="4242" spans="1:2">
      <c r="A4242" s="39" t="s">
        <v>4697</v>
      </c>
      <c r="B4242" s="38">
        <v>24.45</v>
      </c>
    </row>
    <row r="4243" spans="1:2">
      <c r="A4243" s="39" t="s">
        <v>4698</v>
      </c>
      <c r="B4243" s="38">
        <v>10.102399999999999</v>
      </c>
    </row>
    <row r="4244" spans="1:2">
      <c r="A4244" s="39" t="s">
        <v>4699</v>
      </c>
      <c r="B4244" s="38">
        <v>13.39</v>
      </c>
    </row>
    <row r="4245" spans="1:2">
      <c r="A4245" s="39" t="s">
        <v>4700</v>
      </c>
      <c r="B4245" s="38">
        <v>13.79</v>
      </c>
    </row>
    <row r="4246" spans="1:2">
      <c r="A4246" s="39" t="s">
        <v>4701</v>
      </c>
      <c r="B4246" s="38">
        <v>13.39</v>
      </c>
    </row>
    <row r="4247" spans="1:2">
      <c r="A4247" s="39" t="s">
        <v>4702</v>
      </c>
      <c r="B4247" s="38">
        <v>13.79</v>
      </c>
    </row>
    <row r="4248" spans="1:2">
      <c r="A4248" s="39" t="s">
        <v>4703</v>
      </c>
      <c r="B4248" s="38">
        <v>16.127600000000001</v>
      </c>
    </row>
    <row r="4249" spans="1:2">
      <c r="A4249" s="39" t="s">
        <v>4704</v>
      </c>
      <c r="B4249" s="38">
        <v>17.076499999999999</v>
      </c>
    </row>
    <row r="4250" spans="1:2">
      <c r="A4250" s="39" t="s">
        <v>4705</v>
      </c>
      <c r="B4250" s="38">
        <v>38.144300000000001</v>
      </c>
    </row>
    <row r="4251" spans="1:2">
      <c r="A4251" s="39" t="s">
        <v>4706</v>
      </c>
      <c r="B4251" s="38">
        <v>10.683</v>
      </c>
    </row>
    <row r="4252" spans="1:2">
      <c r="A4252" s="39" t="s">
        <v>4707</v>
      </c>
      <c r="B4252" s="38">
        <v>10.7857</v>
      </c>
    </row>
    <row r="4253" spans="1:2">
      <c r="A4253" s="39" t="s">
        <v>4708</v>
      </c>
      <c r="B4253" s="38">
        <v>38.560099999999998</v>
      </c>
    </row>
    <row r="4254" spans="1:2">
      <c r="A4254" s="39" t="s">
        <v>4709</v>
      </c>
      <c r="B4254" s="38">
        <v>1459.1124</v>
      </c>
    </row>
    <row r="4255" spans="1:2">
      <c r="A4255" s="39" t="s">
        <v>4710</v>
      </c>
      <c r="B4255" s="38">
        <v>1006.1544</v>
      </c>
    </row>
    <row r="4256" spans="1:2">
      <c r="A4256" s="39" t="s">
        <v>4711</v>
      </c>
      <c r="B4256" s="38">
        <v>1008.6258</v>
      </c>
    </row>
    <row r="4257" spans="1:2">
      <c r="A4257" s="39" t="s">
        <v>4712</v>
      </c>
      <c r="B4257" s="38">
        <v>1013.8538</v>
      </c>
    </row>
    <row r="4258" spans="1:2">
      <c r="A4258" s="39" t="s">
        <v>4713</v>
      </c>
      <c r="B4258" s="38">
        <v>1391.9562000000001</v>
      </c>
    </row>
    <row r="4259" spans="1:2">
      <c r="A4259" s="39" t="s">
        <v>4714</v>
      </c>
      <c r="B4259" s="38">
        <v>1010.2562</v>
      </c>
    </row>
    <row r="4260" spans="1:2">
      <c r="A4260" s="39" t="s">
        <v>4715</v>
      </c>
      <c r="B4260" s="38">
        <v>1001.5118</v>
      </c>
    </row>
    <row r="4261" spans="1:2">
      <c r="A4261" s="39" t="s">
        <v>4716</v>
      </c>
      <c r="B4261" s="38">
        <v>1015.7615</v>
      </c>
    </row>
    <row r="4262" spans="1:2">
      <c r="A4262" s="39" t="s">
        <v>4717</v>
      </c>
      <c r="B4262" s="38">
        <v>10.194900000000001</v>
      </c>
    </row>
    <row r="4263" spans="1:2">
      <c r="A4263" s="39" t="s">
        <v>4718</v>
      </c>
      <c r="B4263" s="38">
        <v>10.266500000000001</v>
      </c>
    </row>
    <row r="4264" spans="1:2">
      <c r="A4264" s="39" t="s">
        <v>4719</v>
      </c>
      <c r="B4264" s="38">
        <v>10.754899999999999</v>
      </c>
    </row>
    <row r="4265" spans="1:2">
      <c r="A4265" s="39" t="s">
        <v>4720</v>
      </c>
      <c r="B4265" s="38">
        <v>10.0213</v>
      </c>
    </row>
    <row r="4266" spans="1:2">
      <c r="A4266" s="39" t="s">
        <v>4721</v>
      </c>
      <c r="B4266" s="38">
        <v>10.0228</v>
      </c>
    </row>
    <row r="4267" spans="1:2">
      <c r="A4267" s="39" t="s">
        <v>4722</v>
      </c>
      <c r="B4267" s="38">
        <v>10.01</v>
      </c>
    </row>
    <row r="4268" spans="1:2">
      <c r="A4268" s="39" t="s">
        <v>4723</v>
      </c>
      <c r="B4268" s="38">
        <v>10.217599999999999</v>
      </c>
    </row>
    <row r="4269" spans="1:2">
      <c r="A4269" s="39" t="s">
        <v>4724</v>
      </c>
      <c r="B4269" s="38">
        <v>14.3131</v>
      </c>
    </row>
    <row r="4270" spans="1:2">
      <c r="A4270" s="39" t="s">
        <v>4725</v>
      </c>
      <c r="B4270" s="38">
        <v>10.16</v>
      </c>
    </row>
    <row r="4271" spans="1:2">
      <c r="A4271" s="39" t="s">
        <v>4726</v>
      </c>
      <c r="B4271" s="38">
        <v>10.5839</v>
      </c>
    </row>
    <row r="4272" spans="1:2">
      <c r="A4272" s="39" t="s">
        <v>4727</v>
      </c>
      <c r="B4272" s="38">
        <v>14.505800000000001</v>
      </c>
    </row>
    <row r="4273" spans="1:2">
      <c r="A4273" s="39" t="s">
        <v>4728</v>
      </c>
      <c r="B4273" s="38">
        <v>10.200100000000001</v>
      </c>
    </row>
    <row r="4274" spans="1:2">
      <c r="A4274" s="39" t="s">
        <v>4729</v>
      </c>
      <c r="B4274" s="38">
        <v>10.2971</v>
      </c>
    </row>
    <row r="4275" spans="1:2">
      <c r="A4275" s="39" t="s">
        <v>4730</v>
      </c>
      <c r="B4275" s="38">
        <v>10.5944</v>
      </c>
    </row>
    <row r="4276" spans="1:2">
      <c r="A4276" s="39" t="s">
        <v>4731</v>
      </c>
      <c r="B4276" s="38">
        <v>10.168100000000001</v>
      </c>
    </row>
    <row r="4277" spans="1:2">
      <c r="A4277" s="39" t="s">
        <v>4732</v>
      </c>
      <c r="B4277" s="38">
        <v>10.199400000000001</v>
      </c>
    </row>
    <row r="4278" spans="1:2">
      <c r="A4278" s="39" t="s">
        <v>4733</v>
      </c>
      <c r="B4278" s="38">
        <v>10.293799999999999</v>
      </c>
    </row>
    <row r="4279" spans="1:2">
      <c r="A4279" s="39" t="s">
        <v>4734</v>
      </c>
      <c r="B4279" s="38">
        <v>10.16</v>
      </c>
    </row>
    <row r="4280" spans="1:2">
      <c r="A4280" s="39" t="s">
        <v>4735</v>
      </c>
      <c r="B4280" s="38">
        <v>10.336</v>
      </c>
    </row>
    <row r="4281" spans="1:2">
      <c r="A4281" s="39" t="s">
        <v>4736</v>
      </c>
      <c r="B4281" s="38">
        <v>10.0023</v>
      </c>
    </row>
    <row r="4282" spans="1:2">
      <c r="A4282" s="39" t="s">
        <v>4737</v>
      </c>
      <c r="B4282" s="38">
        <v>12.960100000000001</v>
      </c>
    </row>
    <row r="4283" spans="1:2">
      <c r="A4283" s="39" t="s">
        <v>4738</v>
      </c>
      <c r="B4283" s="38">
        <v>13.2569</v>
      </c>
    </row>
    <row r="4284" spans="1:2">
      <c r="A4284" s="39" t="s">
        <v>4739</v>
      </c>
      <c r="B4284" s="38">
        <v>12.9803</v>
      </c>
    </row>
    <row r="4285" spans="1:2">
      <c r="A4285" s="39" t="s">
        <v>4740</v>
      </c>
      <c r="B4285" s="38">
        <v>10.0146</v>
      </c>
    </row>
    <row r="4286" spans="1:2">
      <c r="A4286" s="39" t="s">
        <v>4741</v>
      </c>
      <c r="B4286" s="38">
        <v>10.0929</v>
      </c>
    </row>
    <row r="4287" spans="1:2">
      <c r="A4287" s="39" t="s">
        <v>4742</v>
      </c>
      <c r="B4287" s="38">
        <v>10.0124</v>
      </c>
    </row>
    <row r="4288" spans="1:2">
      <c r="A4288" s="39" t="s">
        <v>4743</v>
      </c>
      <c r="B4288" s="38">
        <v>10.020300000000001</v>
      </c>
    </row>
    <row r="4289" spans="1:2">
      <c r="A4289" s="39" t="s">
        <v>4744</v>
      </c>
      <c r="B4289" s="38">
        <v>10.012700000000001</v>
      </c>
    </row>
    <row r="4290" spans="1:2">
      <c r="A4290" s="39" t="s">
        <v>4745</v>
      </c>
      <c r="B4290" s="38">
        <v>10.020099999999999</v>
      </c>
    </row>
    <row r="4291" spans="1:2">
      <c r="A4291" s="39" t="s">
        <v>4746</v>
      </c>
      <c r="B4291" s="38">
        <v>10.088900000000001</v>
      </c>
    </row>
    <row r="4292" spans="1:2">
      <c r="A4292" s="39" t="s">
        <v>4747</v>
      </c>
      <c r="B4292" s="38">
        <v>10.019</v>
      </c>
    </row>
    <row r="4293" spans="1:2">
      <c r="A4293" s="39" t="s">
        <v>4748</v>
      </c>
      <c r="B4293" s="38">
        <v>10.019399999999999</v>
      </c>
    </row>
    <row r="4294" spans="1:2">
      <c r="A4294" s="39" t="s">
        <v>4749</v>
      </c>
      <c r="B4294" s="38">
        <v>10.0063</v>
      </c>
    </row>
    <row r="4295" spans="1:2">
      <c r="A4295" s="39" t="s">
        <v>4750</v>
      </c>
      <c r="B4295" s="38">
        <v>12.0329</v>
      </c>
    </row>
    <row r="4296" spans="1:2">
      <c r="A4296" s="39" t="s">
        <v>4751</v>
      </c>
      <c r="B4296" s="38">
        <v>12.1517</v>
      </c>
    </row>
    <row r="4297" spans="1:2">
      <c r="A4297" s="39" t="s">
        <v>4752</v>
      </c>
      <c r="B4297" s="38">
        <v>12.809799999999999</v>
      </c>
    </row>
    <row r="4298" spans="1:2">
      <c r="A4298" s="39" t="s">
        <v>4753</v>
      </c>
      <c r="B4298" s="38">
        <v>12.842000000000001</v>
      </c>
    </row>
    <row r="4299" spans="1:2">
      <c r="A4299" s="39" t="s">
        <v>4754</v>
      </c>
      <c r="B4299" s="38">
        <v>10</v>
      </c>
    </row>
    <row r="4300" spans="1:2">
      <c r="A4300" s="39" t="s">
        <v>4755</v>
      </c>
      <c r="B4300" s="38">
        <v>12.793799999999999</v>
      </c>
    </row>
    <row r="4301" spans="1:2">
      <c r="A4301" s="39" t="s">
        <v>4756</v>
      </c>
      <c r="B4301" s="38">
        <v>12.9862</v>
      </c>
    </row>
    <row r="4302" spans="1:2">
      <c r="A4302" s="39" t="s">
        <v>4757</v>
      </c>
      <c r="B4302" s="38">
        <v>10</v>
      </c>
    </row>
    <row r="4303" spans="1:2">
      <c r="A4303" s="39" t="s">
        <v>4758</v>
      </c>
      <c r="B4303" s="38">
        <v>10</v>
      </c>
    </row>
    <row r="4304" spans="1:2">
      <c r="A4304" s="39" t="s">
        <v>4759</v>
      </c>
      <c r="B4304" s="38">
        <v>12.751899999999999</v>
      </c>
    </row>
    <row r="4305" spans="1:2">
      <c r="A4305" s="39" t="s">
        <v>4760</v>
      </c>
      <c r="B4305" s="38">
        <v>12.8033</v>
      </c>
    </row>
    <row r="4306" spans="1:2">
      <c r="A4306" s="39" t="s">
        <v>4761</v>
      </c>
      <c r="B4306" s="38">
        <v>10</v>
      </c>
    </row>
    <row r="4307" spans="1:2">
      <c r="A4307" s="39" t="s">
        <v>4762</v>
      </c>
      <c r="B4307" s="38">
        <v>10</v>
      </c>
    </row>
    <row r="4308" spans="1:2">
      <c r="A4308" s="39" t="s">
        <v>4763</v>
      </c>
      <c r="B4308" s="38">
        <v>12.043100000000001</v>
      </c>
    </row>
    <row r="4309" spans="1:2">
      <c r="A4309" s="39" t="s">
        <v>4764</v>
      </c>
      <c r="B4309" s="38">
        <v>12.053699999999999</v>
      </c>
    </row>
    <row r="4310" spans="1:2">
      <c r="A4310" s="39" t="s">
        <v>4765</v>
      </c>
      <c r="B4310" s="38">
        <v>13.3757</v>
      </c>
    </row>
    <row r="4311" spans="1:2">
      <c r="A4311" s="39" t="s">
        <v>4766</v>
      </c>
      <c r="B4311" s="38">
        <v>13.4079</v>
      </c>
    </row>
    <row r="4312" spans="1:2">
      <c r="A4312" s="39" t="s">
        <v>4767</v>
      </c>
      <c r="B4312" s="38">
        <v>10.5098</v>
      </c>
    </row>
    <row r="4313" spans="1:2">
      <c r="A4313" s="39" t="s">
        <v>4768</v>
      </c>
      <c r="B4313" s="38">
        <v>12.8376</v>
      </c>
    </row>
    <row r="4314" spans="1:2">
      <c r="A4314" s="39" t="s">
        <v>4769</v>
      </c>
      <c r="B4314" s="38">
        <v>13.0008</v>
      </c>
    </row>
    <row r="4315" spans="1:2">
      <c r="A4315" s="39" t="s">
        <v>4770</v>
      </c>
      <c r="B4315" s="38">
        <v>44.77</v>
      </c>
    </row>
    <row r="4316" spans="1:2">
      <c r="A4316" s="39" t="s">
        <v>4771</v>
      </c>
      <c r="B4316" s="38">
        <v>47.32</v>
      </c>
    </row>
    <row r="4317" spans="1:2">
      <c r="A4317" s="39" t="s">
        <v>4772</v>
      </c>
      <c r="B4317" s="38">
        <v>43.5</v>
      </c>
    </row>
    <row r="4318" spans="1:2">
      <c r="A4318" s="39" t="s">
        <v>4773</v>
      </c>
      <c r="B4318" s="38">
        <v>20.57</v>
      </c>
    </row>
    <row r="4319" spans="1:2">
      <c r="A4319" s="39" t="s">
        <v>4774</v>
      </c>
      <c r="B4319" s="38">
        <v>14.75</v>
      </c>
    </row>
    <row r="4320" spans="1:2">
      <c r="A4320" s="39" t="s">
        <v>4775</v>
      </c>
      <c r="B4320" s="38">
        <v>1668.405</v>
      </c>
    </row>
    <row r="4321" spans="1:2">
      <c r="A4321" s="39" t="s">
        <v>4776</v>
      </c>
      <c r="B4321" s="38">
        <v>1915.1006</v>
      </c>
    </row>
    <row r="4322" spans="1:2">
      <c r="A4322" s="39" t="s">
        <v>4777</v>
      </c>
      <c r="B4322" s="38">
        <v>1935.6531</v>
      </c>
    </row>
    <row r="4323" spans="1:2">
      <c r="A4323" s="39" t="s">
        <v>4778</v>
      </c>
      <c r="B4323" s="38">
        <v>1947.0463</v>
      </c>
    </row>
    <row r="4324" spans="1:2">
      <c r="A4324" s="39" t="s">
        <v>4779</v>
      </c>
      <c r="B4324" s="38">
        <v>104.71729999999999</v>
      </c>
    </row>
    <row r="4325" spans="1:2">
      <c r="A4325" s="39" t="s">
        <v>4780</v>
      </c>
      <c r="B4325" s="38">
        <v>11.6562</v>
      </c>
    </row>
    <row r="4326" spans="1:2">
      <c r="A4326" s="39" t="s">
        <v>4781</v>
      </c>
      <c r="B4326" s="38">
        <v>11.683999999999999</v>
      </c>
    </row>
    <row r="4327" spans="1:2">
      <c r="A4327" s="39" t="s">
        <v>4782</v>
      </c>
      <c r="B4327" s="38">
        <v>1312.9413</v>
      </c>
    </row>
    <row r="4328" spans="1:2">
      <c r="A4328" s="39" t="s">
        <v>4783</v>
      </c>
      <c r="B4328" s="38">
        <v>1275.395</v>
      </c>
    </row>
    <row r="4329" spans="1:2">
      <c r="A4329" s="39" t="s">
        <v>4784</v>
      </c>
      <c r="B4329" s="38">
        <v>1262.7108000000001</v>
      </c>
    </row>
    <row r="4330" spans="1:2">
      <c r="A4330" s="39" t="s">
        <v>4785</v>
      </c>
      <c r="B4330" s="38">
        <v>11.325799999999999</v>
      </c>
    </row>
    <row r="4331" spans="1:2">
      <c r="A4331" s="39" t="s">
        <v>4786</v>
      </c>
      <c r="B4331" s="38">
        <v>11.238200000000001</v>
      </c>
    </row>
    <row r="4332" spans="1:2">
      <c r="A4332" s="39" t="s">
        <v>4787</v>
      </c>
      <c r="B4332" s="38">
        <v>12.9452</v>
      </c>
    </row>
    <row r="4333" spans="1:2">
      <c r="A4333" s="39" t="s">
        <v>4788</v>
      </c>
      <c r="B4333" s="38">
        <v>13.2925</v>
      </c>
    </row>
    <row r="4334" spans="1:2">
      <c r="A4334" s="39" t="s">
        <v>4789</v>
      </c>
      <c r="B4334" s="38">
        <v>16.579999999999998</v>
      </c>
    </row>
    <row r="4335" spans="1:2">
      <c r="A4335" s="39" t="s">
        <v>4790</v>
      </c>
      <c r="B4335" s="38">
        <v>18.59</v>
      </c>
    </row>
    <row r="4336" spans="1:2">
      <c r="A4336" s="39" t="s">
        <v>4791</v>
      </c>
      <c r="B4336" s="38">
        <v>14.69</v>
      </c>
    </row>
    <row r="4337" spans="1:2">
      <c r="A4337" s="39" t="s">
        <v>4792</v>
      </c>
      <c r="B4337" s="38">
        <v>19.010000000000002</v>
      </c>
    </row>
    <row r="4338" spans="1:2">
      <c r="A4338" s="39" t="s">
        <v>4793</v>
      </c>
      <c r="B4338" s="38">
        <v>1005</v>
      </c>
    </row>
    <row r="4339" spans="1:2">
      <c r="A4339" s="39" t="s">
        <v>4794</v>
      </c>
      <c r="B4339" s="38">
        <v>1000.0869</v>
      </c>
    </row>
    <row r="4340" spans="1:2">
      <c r="A4340" s="39" t="s">
        <v>4795</v>
      </c>
      <c r="B4340" s="38">
        <v>1315.4049</v>
      </c>
    </row>
    <row r="4341" spans="1:2">
      <c r="A4341" s="39" t="s">
        <v>4796</v>
      </c>
      <c r="B4341" s="38">
        <v>1000.0427</v>
      </c>
    </row>
    <row r="4342" spans="1:2">
      <c r="A4342" s="39" t="s">
        <v>4797</v>
      </c>
      <c r="B4342" s="38">
        <v>45.809600000000003</v>
      </c>
    </row>
    <row r="4343" spans="1:2">
      <c r="A4343" s="39" t="s">
        <v>4798</v>
      </c>
      <c r="B4343" s="38">
        <v>34.455100000000002</v>
      </c>
    </row>
    <row r="4344" spans="1:2">
      <c r="A4344" s="39" t="s">
        <v>4799</v>
      </c>
      <c r="B4344" s="38">
        <v>41.821300000000001</v>
      </c>
    </row>
    <row r="4345" spans="1:2">
      <c r="A4345" s="39" t="s">
        <v>4800</v>
      </c>
      <c r="B4345" s="38">
        <v>48.14</v>
      </c>
    </row>
    <row r="4346" spans="1:2">
      <c r="A4346" s="39" t="s">
        <v>4801</v>
      </c>
      <c r="B4346" s="38">
        <v>1854.308</v>
      </c>
    </row>
    <row r="4347" spans="1:2">
      <c r="A4347" s="39" t="s">
        <v>4802</v>
      </c>
      <c r="B4347" s="38">
        <v>1011.522</v>
      </c>
    </row>
    <row r="4348" spans="1:2">
      <c r="A4348" s="39" t="s">
        <v>4803</v>
      </c>
      <c r="B4348" s="38">
        <v>1010.4379</v>
      </c>
    </row>
    <row r="4349" spans="1:2">
      <c r="A4349" s="39" t="s">
        <v>4804</v>
      </c>
      <c r="B4349" s="38">
        <v>1034.6367</v>
      </c>
    </row>
    <row r="4350" spans="1:2">
      <c r="A4350" s="39" t="s">
        <v>4805</v>
      </c>
      <c r="B4350" s="38">
        <v>1012.9917</v>
      </c>
    </row>
    <row r="4351" spans="1:2">
      <c r="A4351" s="39" t="s">
        <v>4806</v>
      </c>
      <c r="B4351" s="38">
        <v>1898.3251</v>
      </c>
    </row>
    <row r="4352" spans="1:2">
      <c r="A4352" s="39" t="s">
        <v>4807</v>
      </c>
      <c r="B4352" s="38">
        <v>1011.2573</v>
      </c>
    </row>
    <row r="4353" spans="1:2">
      <c r="A4353" s="39" t="s">
        <v>4808</v>
      </c>
      <c r="B4353" s="38">
        <v>1049.4463000000001</v>
      </c>
    </row>
    <row r="4354" spans="1:2">
      <c r="A4354" s="39" t="s">
        <v>4809</v>
      </c>
      <c r="B4354" s="38">
        <v>27.36</v>
      </c>
    </row>
    <row r="4355" spans="1:2">
      <c r="A4355" s="39" t="s">
        <v>4810</v>
      </c>
      <c r="B4355" s="38">
        <v>19.22</v>
      </c>
    </row>
    <row r="4356" spans="1:2">
      <c r="A4356" s="39" t="s">
        <v>4811</v>
      </c>
      <c r="B4356" s="38">
        <v>28.29</v>
      </c>
    </row>
    <row r="4357" spans="1:2">
      <c r="A4357" s="39" t="s">
        <v>4812</v>
      </c>
      <c r="B4357" s="38">
        <v>23.95</v>
      </c>
    </row>
    <row r="4358" spans="1:2">
      <c r="A4358" s="39" t="s">
        <v>4813</v>
      </c>
      <c r="B4358" s="38">
        <v>15.7278</v>
      </c>
    </row>
    <row r="4359" spans="1:2">
      <c r="A4359" s="39" t="s">
        <v>4814</v>
      </c>
      <c r="B4359" s="38">
        <v>12.516299999999999</v>
      </c>
    </row>
    <row r="4360" spans="1:2">
      <c r="A4360" s="39" t="s">
        <v>4815</v>
      </c>
      <c r="B4360" s="38">
        <v>15.3903</v>
      </c>
    </row>
    <row r="4361" spans="1:2">
      <c r="A4361" s="39" t="s">
        <v>4816</v>
      </c>
      <c r="B4361" s="38">
        <v>12.3034</v>
      </c>
    </row>
    <row r="4362" spans="1:2">
      <c r="A4362" s="39" t="s">
        <v>4817</v>
      </c>
      <c r="B4362" s="38">
        <v>1336.8998999999999</v>
      </c>
    </row>
    <row r="4363" spans="1:2">
      <c r="A4363" s="39" t="s">
        <v>4818</v>
      </c>
      <c r="B4363" s="38">
        <v>1330.8006</v>
      </c>
    </row>
    <row r="4364" spans="1:2">
      <c r="A4364" s="39" t="s">
        <v>4819</v>
      </c>
      <c r="B4364" s="38">
        <v>1754.2438999999999</v>
      </c>
    </row>
    <row r="4365" spans="1:2">
      <c r="A4365" s="39" t="s">
        <v>4820</v>
      </c>
      <c r="B4365" s="38">
        <v>1797.4617000000001</v>
      </c>
    </row>
    <row r="4366" spans="1:2">
      <c r="A4366" s="39" t="s">
        <v>4821</v>
      </c>
      <c r="B4366" s="38">
        <v>10.575200000000001</v>
      </c>
    </row>
    <row r="4367" spans="1:2">
      <c r="A4367" s="39" t="s">
        <v>4822</v>
      </c>
      <c r="B4367" s="38">
        <v>10.5754</v>
      </c>
    </row>
    <row r="4368" spans="1:2">
      <c r="A4368" s="39" t="s">
        <v>4823</v>
      </c>
      <c r="B4368" s="38">
        <v>10.9879</v>
      </c>
    </row>
    <row r="4369" spans="1:2">
      <c r="A4369" s="39" t="s">
        <v>4824</v>
      </c>
      <c r="B4369" s="38">
        <v>11.006</v>
      </c>
    </row>
    <row r="4370" spans="1:2">
      <c r="A4370" s="39" t="s">
        <v>4825</v>
      </c>
      <c r="B4370" s="38">
        <v>2023.3344</v>
      </c>
    </row>
    <row r="4371" spans="1:2">
      <c r="A4371" s="39" t="s">
        <v>4826</v>
      </c>
      <c r="B4371" s="38">
        <v>1597.0219999999999</v>
      </c>
    </row>
    <row r="4372" spans="1:2">
      <c r="A4372" s="39" t="s">
        <v>4827</v>
      </c>
      <c r="B4372" s="38">
        <v>11.210900000000001</v>
      </c>
    </row>
    <row r="4373" spans="1:2">
      <c r="A4373" s="39" t="s">
        <v>4828</v>
      </c>
      <c r="B4373" s="38">
        <v>10.947900000000001</v>
      </c>
    </row>
    <row r="4374" spans="1:2">
      <c r="A4374" s="39" t="s">
        <v>4829</v>
      </c>
      <c r="B4374" s="38">
        <v>14.6168</v>
      </c>
    </row>
    <row r="4375" spans="1:2">
      <c r="A4375" s="39" t="s">
        <v>4830</v>
      </c>
      <c r="B4375" s="38">
        <v>14.191700000000001</v>
      </c>
    </row>
    <row r="4376" spans="1:2">
      <c r="A4376" s="39" t="s">
        <v>4831</v>
      </c>
      <c r="B4376" s="38">
        <v>13.329499999999999</v>
      </c>
    </row>
    <row r="4377" spans="1:2">
      <c r="A4377" s="39" t="s">
        <v>4832</v>
      </c>
      <c r="B4377" s="38">
        <v>13.4024</v>
      </c>
    </row>
    <row r="4378" spans="1:2">
      <c r="A4378" s="39" t="s">
        <v>4833</v>
      </c>
      <c r="B4378" s="38">
        <v>10</v>
      </c>
    </row>
    <row r="4379" spans="1:2">
      <c r="A4379" s="39" t="s">
        <v>4834</v>
      </c>
      <c r="B4379" s="38">
        <v>10</v>
      </c>
    </row>
    <row r="4380" spans="1:2">
      <c r="A4380" s="39" t="s">
        <v>4835</v>
      </c>
      <c r="B4380" s="38">
        <v>10.198600000000001</v>
      </c>
    </row>
    <row r="4381" spans="1:2">
      <c r="A4381" s="39" t="s">
        <v>4836</v>
      </c>
      <c r="B4381" s="38">
        <v>13.8653</v>
      </c>
    </row>
    <row r="4382" spans="1:2">
      <c r="A4382" s="39" t="s">
        <v>4837</v>
      </c>
      <c r="B4382" s="38">
        <v>11.6472</v>
      </c>
    </row>
    <row r="4383" spans="1:2">
      <c r="A4383" s="39" t="s">
        <v>4838</v>
      </c>
      <c r="B4383" s="38">
        <v>13.6378</v>
      </c>
    </row>
    <row r="4384" spans="1:2">
      <c r="A4384" s="39" t="s">
        <v>4839</v>
      </c>
      <c r="B4384" s="38">
        <v>11.4397</v>
      </c>
    </row>
    <row r="4385" spans="1:2">
      <c r="A4385" s="39" t="s">
        <v>4840</v>
      </c>
      <c r="B4385" s="38">
        <v>13.7552</v>
      </c>
    </row>
    <row r="4386" spans="1:2">
      <c r="A4386" s="39" t="s">
        <v>4841</v>
      </c>
      <c r="B4386" s="38">
        <v>13.806900000000001</v>
      </c>
    </row>
    <row r="4387" spans="1:2">
      <c r="A4387" s="39" t="s">
        <v>4842</v>
      </c>
      <c r="B4387" s="38">
        <v>10.8904</v>
      </c>
    </row>
    <row r="4388" spans="1:2">
      <c r="A4388" s="39" t="s">
        <v>4843</v>
      </c>
      <c r="B4388" s="38">
        <v>11.724500000000001</v>
      </c>
    </row>
    <row r="4389" spans="1:2">
      <c r="A4389" s="39" t="s">
        <v>4844</v>
      </c>
      <c r="B4389" s="38">
        <v>24.6921</v>
      </c>
    </row>
    <row r="4390" spans="1:2">
      <c r="A4390" s="39" t="s">
        <v>4845</v>
      </c>
      <c r="B4390" s="38">
        <v>21.641999999999999</v>
      </c>
    </row>
    <row r="4391" spans="1:2">
      <c r="A4391" s="39" t="s">
        <v>4846</v>
      </c>
      <c r="B4391" s="38">
        <v>25.77</v>
      </c>
    </row>
    <row r="4392" spans="1:2">
      <c r="A4392" s="39" t="s">
        <v>4847</v>
      </c>
      <c r="B4392" s="38">
        <v>22.6511</v>
      </c>
    </row>
    <row r="4393" spans="1:2">
      <c r="A4393" s="39" t="s">
        <v>4848</v>
      </c>
      <c r="B4393" s="38">
        <v>12.6282</v>
      </c>
    </row>
    <row r="4394" spans="1:2">
      <c r="A4394" s="39" t="s">
        <v>4849</v>
      </c>
      <c r="B4394" s="38">
        <v>12.9377</v>
      </c>
    </row>
    <row r="4395" spans="1:2">
      <c r="A4395" s="39" t="s">
        <v>4850</v>
      </c>
      <c r="B4395" s="38">
        <v>12.9377</v>
      </c>
    </row>
    <row r="4396" spans="1:2">
      <c r="A4396" s="39" t="s">
        <v>4851</v>
      </c>
      <c r="B4396" s="38">
        <v>12.6282</v>
      </c>
    </row>
    <row r="4397" spans="1:2">
      <c r="A4397" s="39" t="s">
        <v>4852</v>
      </c>
      <c r="B4397" s="38">
        <v>13.7464</v>
      </c>
    </row>
    <row r="4398" spans="1:2">
      <c r="A4398" s="39" t="s">
        <v>4853</v>
      </c>
      <c r="B4398" s="38">
        <v>10.3269</v>
      </c>
    </row>
    <row r="4399" spans="1:2">
      <c r="A4399" s="39" t="s">
        <v>4854</v>
      </c>
      <c r="B4399" s="38">
        <v>13.3344</v>
      </c>
    </row>
    <row r="4400" spans="1:2">
      <c r="A4400" s="39" t="s">
        <v>4855</v>
      </c>
      <c r="B4400" s="38">
        <v>10.4534</v>
      </c>
    </row>
    <row r="4401" spans="1:2">
      <c r="A4401" s="39" t="s">
        <v>4856</v>
      </c>
      <c r="B4401" s="38">
        <v>10.865399999999999</v>
      </c>
    </row>
    <row r="4402" spans="1:2">
      <c r="A4402" s="39" t="s">
        <v>4857</v>
      </c>
      <c r="B4402" s="38">
        <v>13.301600000000001</v>
      </c>
    </row>
    <row r="4403" spans="1:2">
      <c r="A4403" s="39" t="s">
        <v>4858</v>
      </c>
      <c r="B4403" s="38">
        <v>13.2841</v>
      </c>
    </row>
    <row r="4404" spans="1:2">
      <c r="A4404" s="39" t="s">
        <v>4859</v>
      </c>
      <c r="B4404" s="38">
        <v>13.5436</v>
      </c>
    </row>
    <row r="4405" spans="1:2">
      <c r="A4405" s="39" t="s">
        <v>4860</v>
      </c>
      <c r="B4405" s="38">
        <v>13.921099999999999</v>
      </c>
    </row>
    <row r="4406" spans="1:2">
      <c r="A4406" s="39" t="s">
        <v>4861</v>
      </c>
      <c r="B4406" s="38">
        <v>10.3028</v>
      </c>
    </row>
    <row r="4407" spans="1:2">
      <c r="A4407" s="39" t="s">
        <v>4862</v>
      </c>
      <c r="B4407" s="38">
        <v>10.200100000000001</v>
      </c>
    </row>
    <row r="4408" spans="1:2">
      <c r="A4408" s="39" t="s">
        <v>4863</v>
      </c>
      <c r="B4408" s="38">
        <v>10.2037</v>
      </c>
    </row>
    <row r="4409" spans="1:2">
      <c r="A4409" s="39" t="s">
        <v>4864</v>
      </c>
      <c r="B4409" s="38">
        <v>10</v>
      </c>
    </row>
    <row r="4410" spans="1:2">
      <c r="A4410" s="39" t="s">
        <v>4865</v>
      </c>
      <c r="B4410" s="38">
        <v>10</v>
      </c>
    </row>
    <row r="4411" spans="1:2">
      <c r="A4411" s="39" t="s">
        <v>4866</v>
      </c>
      <c r="B4411" s="38">
        <v>10</v>
      </c>
    </row>
    <row r="4412" spans="1:2">
      <c r="A4412" s="39" t="s">
        <v>4867</v>
      </c>
      <c r="B4412" s="38">
        <v>10.514200000000001</v>
      </c>
    </row>
    <row r="4413" spans="1:2">
      <c r="A4413" s="39" t="s">
        <v>4868</v>
      </c>
      <c r="B4413" s="38">
        <v>10.6149</v>
      </c>
    </row>
    <row r="4414" spans="1:2">
      <c r="A4414" s="39" t="s">
        <v>4869</v>
      </c>
      <c r="B4414" s="38">
        <v>10.098599999999999</v>
      </c>
    </row>
    <row r="4415" spans="1:2">
      <c r="A4415" s="39" t="s">
        <v>4870</v>
      </c>
      <c r="B4415" s="38">
        <v>10.097300000000001</v>
      </c>
    </row>
    <row r="4416" spans="1:2">
      <c r="A4416" s="39" t="s">
        <v>4871</v>
      </c>
      <c r="B4416" s="38">
        <v>10.052300000000001</v>
      </c>
    </row>
    <row r="4417" spans="1:2">
      <c r="A4417" s="39" t="s">
        <v>4872</v>
      </c>
      <c r="B4417" s="38">
        <v>14.7416</v>
      </c>
    </row>
    <row r="4418" spans="1:2">
      <c r="A4418" s="39" t="s">
        <v>4873</v>
      </c>
      <c r="B4418" s="38">
        <v>14.971</v>
      </c>
    </row>
    <row r="4419" spans="1:2">
      <c r="A4419" s="39" t="s">
        <v>4874</v>
      </c>
      <c r="B4419" s="38">
        <v>11.079599999999999</v>
      </c>
    </row>
    <row r="4420" spans="1:2">
      <c r="A4420" s="39" t="s">
        <v>4875</v>
      </c>
      <c r="B4420" s="38">
        <v>12.5082</v>
      </c>
    </row>
    <row r="4421" spans="1:2">
      <c r="A4421" s="39" t="s">
        <v>4876</v>
      </c>
      <c r="B4421" s="38">
        <v>14.4335</v>
      </c>
    </row>
    <row r="4422" spans="1:2">
      <c r="A4422" s="39" t="s">
        <v>4877</v>
      </c>
      <c r="B4422" s="38">
        <v>10.642099999999999</v>
      </c>
    </row>
    <row r="4423" spans="1:2">
      <c r="A4423" s="39" t="s">
        <v>4878</v>
      </c>
      <c r="B4423" s="38">
        <v>10.657500000000001</v>
      </c>
    </row>
    <row r="4424" spans="1:2">
      <c r="A4424" s="39" t="s">
        <v>4879</v>
      </c>
      <c r="B4424" s="38">
        <v>13.969200000000001</v>
      </c>
    </row>
    <row r="4425" spans="1:2">
      <c r="A4425" s="39" t="s">
        <v>4880</v>
      </c>
      <c r="B4425" s="38">
        <v>10.8924</v>
      </c>
    </row>
    <row r="4426" spans="1:2">
      <c r="A4426" s="39" t="s">
        <v>4881</v>
      </c>
      <c r="B4426" s="38">
        <v>14.442</v>
      </c>
    </row>
    <row r="4427" spans="1:2">
      <c r="A4427" s="39" t="s">
        <v>4882</v>
      </c>
      <c r="B4427" s="38">
        <v>10.8536</v>
      </c>
    </row>
    <row r="4428" spans="1:2">
      <c r="A4428" s="39" t="s">
        <v>4883</v>
      </c>
      <c r="B4428" s="38">
        <v>14.014200000000001</v>
      </c>
    </row>
    <row r="4429" spans="1:2">
      <c r="A4429" s="39" t="s">
        <v>4884</v>
      </c>
      <c r="B4429" s="38">
        <v>10.829599999999999</v>
      </c>
    </row>
    <row r="4430" spans="1:2">
      <c r="A4430" s="39" t="s">
        <v>4885</v>
      </c>
      <c r="B4430" s="38">
        <v>14.468500000000001</v>
      </c>
    </row>
    <row r="4431" spans="1:2">
      <c r="A4431" s="39" t="s">
        <v>4886</v>
      </c>
      <c r="B4431" s="38">
        <v>16.153600000000001</v>
      </c>
    </row>
    <row r="4432" spans="1:2">
      <c r="A4432" s="39" t="s">
        <v>4887</v>
      </c>
      <c r="B4432" s="38">
        <v>17.95</v>
      </c>
    </row>
    <row r="4433" spans="1:2">
      <c r="A4433" s="39" t="s">
        <v>4888</v>
      </c>
      <c r="B4433" s="38">
        <v>17.38</v>
      </c>
    </row>
    <row r="4434" spans="1:2">
      <c r="A4434" s="39" t="s">
        <v>4889</v>
      </c>
      <c r="B4434" s="38">
        <v>19.64</v>
      </c>
    </row>
    <row r="4435" spans="1:2">
      <c r="A4435" s="39" t="s">
        <v>4890</v>
      </c>
      <c r="B4435" s="38">
        <v>20.260000000000002</v>
      </c>
    </row>
    <row r="4436" spans="1:2">
      <c r="A4436" s="39" t="s">
        <v>4891</v>
      </c>
      <c r="B4436" s="38">
        <v>19.159700000000001</v>
      </c>
    </row>
    <row r="4437" spans="1:2">
      <c r="A4437" s="39" t="s">
        <v>4892</v>
      </c>
      <c r="B4437" s="38">
        <v>13.780099999999999</v>
      </c>
    </row>
    <row r="4438" spans="1:2">
      <c r="A4438" s="39" t="s">
        <v>4893</v>
      </c>
      <c r="B4438" s="38">
        <v>10.7498</v>
      </c>
    </row>
    <row r="4439" spans="1:2">
      <c r="A4439" s="39" t="s">
        <v>4894</v>
      </c>
      <c r="B4439" s="38">
        <v>13.470499999999999</v>
      </c>
    </row>
    <row r="4440" spans="1:2">
      <c r="A4440" s="39" t="s">
        <v>4895</v>
      </c>
      <c r="B4440" s="38">
        <v>10.3233</v>
      </c>
    </row>
    <row r="4441" spans="1:2">
      <c r="A4441" s="39" t="s">
        <v>4896</v>
      </c>
      <c r="B4441" s="38">
        <v>10.2616</v>
      </c>
    </row>
    <row r="4442" spans="1:2">
      <c r="A4442" s="39" t="s">
        <v>4897</v>
      </c>
      <c r="B4442" s="38">
        <v>13.641500000000001</v>
      </c>
    </row>
    <row r="4443" spans="1:2">
      <c r="A4443" s="39" t="s">
        <v>4898</v>
      </c>
      <c r="B4443" s="38">
        <v>13.7285</v>
      </c>
    </row>
    <row r="4444" spans="1:2">
      <c r="A4444" s="39" t="s">
        <v>4899</v>
      </c>
      <c r="B4444" s="38">
        <v>10.6067</v>
      </c>
    </row>
    <row r="4445" spans="1:2">
      <c r="A4445" s="39" t="s">
        <v>4900</v>
      </c>
      <c r="B4445" s="38">
        <v>10.832800000000001</v>
      </c>
    </row>
    <row r="4446" spans="1:2">
      <c r="A4446" s="39" t="s">
        <v>4901</v>
      </c>
      <c r="B4446" s="38">
        <v>18.4145</v>
      </c>
    </row>
    <row r="4447" spans="1:2">
      <c r="A4447" s="39" t="s">
        <v>4902</v>
      </c>
      <c r="B4447" s="38">
        <v>1532.8271999999999</v>
      </c>
    </row>
    <row r="4448" spans="1:2">
      <c r="A4448" s="39" t="s">
        <v>4903</v>
      </c>
      <c r="B4448" s="38">
        <v>1289.4075</v>
      </c>
    </row>
    <row r="4449" spans="1:2">
      <c r="A4449" s="39" t="s">
        <v>4904</v>
      </c>
      <c r="B4449" s="38">
        <v>1845.9682</v>
      </c>
    </row>
    <row r="4450" spans="1:2">
      <c r="A4450" s="39" t="s">
        <v>4905</v>
      </c>
      <c r="B4450" s="38">
        <v>14.735200000000001</v>
      </c>
    </row>
    <row r="4451" spans="1:2">
      <c r="A4451" s="39" t="s">
        <v>4906</v>
      </c>
      <c r="B4451" s="38">
        <v>13.256</v>
      </c>
    </row>
    <row r="4452" spans="1:2">
      <c r="A4452" s="39" t="s">
        <v>4907</v>
      </c>
      <c r="B4452" s="38">
        <v>1847.5931</v>
      </c>
    </row>
    <row r="4453" spans="1:2">
      <c r="A4453" s="39" t="s">
        <v>4908</v>
      </c>
      <c r="B4453" s="38">
        <v>13.237299999999999</v>
      </c>
    </row>
    <row r="4454" spans="1:2">
      <c r="A4454" s="39" t="s">
        <v>4909</v>
      </c>
      <c r="B4454" s="38">
        <v>10.656599999999999</v>
      </c>
    </row>
    <row r="4455" spans="1:2">
      <c r="A4455" s="39" t="s">
        <v>4910</v>
      </c>
      <c r="B4455" s="38">
        <v>13.4587</v>
      </c>
    </row>
    <row r="4456" spans="1:2">
      <c r="A4456" s="39" t="s">
        <v>4911</v>
      </c>
      <c r="B4456" s="38">
        <v>10.843500000000001</v>
      </c>
    </row>
    <row r="4457" spans="1:2">
      <c r="A4457" s="39" t="s">
        <v>4912</v>
      </c>
      <c r="B4457" s="38">
        <v>26.042400000000001</v>
      </c>
    </row>
    <row r="4458" spans="1:2">
      <c r="A4458" s="39" t="s">
        <v>4913</v>
      </c>
      <c r="B4458" s="38">
        <v>25.725200000000001</v>
      </c>
    </row>
    <row r="4459" spans="1:2">
      <c r="A4459" s="39" t="s">
        <v>4914</v>
      </c>
      <c r="B4459" s="38">
        <v>25.218499999999999</v>
      </c>
    </row>
    <row r="4460" spans="1:2">
      <c r="A4460" s="39" t="s">
        <v>4915</v>
      </c>
      <c r="B4460" s="38">
        <v>24.9011</v>
      </c>
    </row>
    <row r="4461" spans="1:2">
      <c r="A4461" s="39" t="s">
        <v>4916</v>
      </c>
      <c r="B4461" s="38">
        <v>10.91</v>
      </c>
    </row>
    <row r="4462" spans="1:2">
      <c r="A4462" s="39" t="s">
        <v>4917</v>
      </c>
      <c r="B4462" s="38">
        <v>12.683999999999999</v>
      </c>
    </row>
    <row r="4463" spans="1:2">
      <c r="A4463" s="39" t="s">
        <v>4918</v>
      </c>
      <c r="B4463" s="38">
        <v>10.781000000000001</v>
      </c>
    </row>
    <row r="4464" spans="1:2">
      <c r="A4464" s="39" t="s">
        <v>4919</v>
      </c>
      <c r="B4464" s="38">
        <v>10.528</v>
      </c>
    </row>
    <row r="4465" spans="1:2">
      <c r="A4465" s="39" t="s">
        <v>4920</v>
      </c>
      <c r="B4465" s="38">
        <v>16.970600000000001</v>
      </c>
    </row>
    <row r="4466" spans="1:2">
      <c r="A4466" s="39" t="s">
        <v>4921</v>
      </c>
      <c r="B4466" s="38">
        <v>11.604900000000001</v>
      </c>
    </row>
    <row r="4467" spans="1:2">
      <c r="A4467" s="39" t="s">
        <v>4922</v>
      </c>
      <c r="B4467" s="38">
        <v>12.086399999999999</v>
      </c>
    </row>
    <row r="4468" spans="1:2">
      <c r="A4468" s="39" t="s">
        <v>4923</v>
      </c>
      <c r="B4468" s="38">
        <v>11.5921</v>
      </c>
    </row>
    <row r="4469" spans="1:2">
      <c r="A4469" s="39" t="s">
        <v>4924</v>
      </c>
      <c r="B4469" s="38">
        <v>12.0413</v>
      </c>
    </row>
    <row r="4470" spans="1:2">
      <c r="A4470" s="39" t="s">
        <v>4925</v>
      </c>
      <c r="B4470" s="38">
        <v>16.125599999999999</v>
      </c>
    </row>
    <row r="4471" spans="1:2">
      <c r="A4471" s="39" t="s">
        <v>4926</v>
      </c>
      <c r="B4471" s="38">
        <v>16.125599999999999</v>
      </c>
    </row>
    <row r="4472" spans="1:2">
      <c r="A4472" s="39" t="s">
        <v>4927</v>
      </c>
      <c r="B4472" s="38">
        <v>16.258199999999999</v>
      </c>
    </row>
    <row r="4473" spans="1:2">
      <c r="A4473" s="39" t="s">
        <v>4928</v>
      </c>
      <c r="B4473" s="38">
        <v>12.2921</v>
      </c>
    </row>
    <row r="4474" spans="1:2">
      <c r="A4474" s="39" t="s">
        <v>4929</v>
      </c>
      <c r="B4474" s="38">
        <v>13.766500000000001</v>
      </c>
    </row>
    <row r="4475" spans="1:2">
      <c r="A4475" s="39" t="s">
        <v>4930</v>
      </c>
      <c r="B4475" s="38">
        <v>13.766500000000001</v>
      </c>
    </row>
    <row r="4476" spans="1:2">
      <c r="A4476" s="39" t="s">
        <v>4931</v>
      </c>
      <c r="B4476" s="38">
        <v>13.8797</v>
      </c>
    </row>
    <row r="4477" spans="1:2">
      <c r="A4477" s="39" t="s">
        <v>4932</v>
      </c>
      <c r="B4477" s="38">
        <v>16.970600000000001</v>
      </c>
    </row>
    <row r="4478" spans="1:2">
      <c r="A4478" s="39" t="s">
        <v>4933</v>
      </c>
      <c r="B4478" s="38">
        <v>17.121400000000001</v>
      </c>
    </row>
    <row r="4479" spans="1:2">
      <c r="A4479" s="39" t="s">
        <v>4934</v>
      </c>
      <c r="B4479" s="38">
        <v>17.121400000000001</v>
      </c>
    </row>
    <row r="4480" spans="1:2">
      <c r="A4480" s="39" t="s">
        <v>4935</v>
      </c>
      <c r="B4480" s="38">
        <v>29.891100000000002</v>
      </c>
    </row>
    <row r="4481" spans="1:2">
      <c r="A4481" s="39" t="s">
        <v>4936</v>
      </c>
      <c r="B4481" s="38">
        <v>30.4846</v>
      </c>
    </row>
    <row r="4482" spans="1:2">
      <c r="A4482" s="39" t="s">
        <v>4937</v>
      </c>
      <c r="B4482" s="38">
        <v>33.075499999999998</v>
      </c>
    </row>
    <row r="4483" spans="1:2">
      <c r="A4483" s="39" t="s">
        <v>4938</v>
      </c>
      <c r="B4483" s="38">
        <v>32.4602</v>
      </c>
    </row>
    <row r="4484" spans="1:2">
      <c r="A4484" s="39" t="s">
        <v>4939</v>
      </c>
      <c r="B4484" s="38">
        <v>24.911000000000001</v>
      </c>
    </row>
    <row r="4485" spans="1:2">
      <c r="A4485" s="39" t="s">
        <v>4940</v>
      </c>
      <c r="B4485" s="38">
        <v>22.439</v>
      </c>
    </row>
    <row r="4486" spans="1:2">
      <c r="A4486" s="39" t="s">
        <v>4941</v>
      </c>
      <c r="B4486" s="38">
        <v>22.989000000000001</v>
      </c>
    </row>
    <row r="4487" spans="1:2">
      <c r="A4487" s="39" t="s">
        <v>4942</v>
      </c>
      <c r="B4487" s="38">
        <v>24.350999999999999</v>
      </c>
    </row>
    <row r="4488" spans="1:2">
      <c r="A4488" s="39" t="s">
        <v>4943</v>
      </c>
      <c r="B4488" s="38">
        <v>14.19</v>
      </c>
    </row>
    <row r="4489" spans="1:2">
      <c r="A4489" s="39" t="s">
        <v>4944</v>
      </c>
      <c r="B4489" s="38">
        <v>16.989999999999998</v>
      </c>
    </row>
    <row r="4490" spans="1:2">
      <c r="A4490" s="39" t="s">
        <v>4945</v>
      </c>
      <c r="B4490" s="38">
        <v>13.83</v>
      </c>
    </row>
    <row r="4491" spans="1:2">
      <c r="A4491" s="39" t="s">
        <v>4946</v>
      </c>
      <c r="B4491" s="38">
        <v>17.36</v>
      </c>
    </row>
    <row r="4492" spans="1:2">
      <c r="A4492" s="39" t="s">
        <v>4947</v>
      </c>
      <c r="B4492" s="38">
        <v>10.163600000000001</v>
      </c>
    </row>
    <row r="4493" spans="1:2">
      <c r="A4493" s="39" t="s">
        <v>4948</v>
      </c>
      <c r="B4493" s="38">
        <v>10.378299999999999</v>
      </c>
    </row>
    <row r="4494" spans="1:2">
      <c r="A4494" s="39" t="s">
        <v>4949</v>
      </c>
      <c r="B4494" s="38">
        <v>9.6572999999999993</v>
      </c>
    </row>
    <row r="4495" spans="1:2">
      <c r="A4495" s="39" t="s">
        <v>4950</v>
      </c>
      <c r="B4495" s="38">
        <v>9.6572999999999993</v>
      </c>
    </row>
    <row r="4496" spans="1:2">
      <c r="A4496" s="39" t="s">
        <v>4951</v>
      </c>
      <c r="B4496" s="38">
        <v>10.1035</v>
      </c>
    </row>
    <row r="4497" spans="1:2">
      <c r="A4497" s="39" t="s">
        <v>4952</v>
      </c>
      <c r="B4497" s="38">
        <v>10.1035</v>
      </c>
    </row>
    <row r="4498" spans="1:2">
      <c r="A4498" s="39" t="s">
        <v>4953</v>
      </c>
      <c r="B4498" s="38">
        <v>15.02</v>
      </c>
    </row>
    <row r="4499" spans="1:2">
      <c r="A4499" s="39" t="s">
        <v>4954</v>
      </c>
      <c r="B4499" s="38">
        <v>14.6</v>
      </c>
    </row>
    <row r="4500" spans="1:2">
      <c r="A4500" s="39" t="s">
        <v>4955</v>
      </c>
      <c r="B4500" s="38">
        <v>14.6</v>
      </c>
    </row>
    <row r="4501" spans="1:2">
      <c r="A4501" s="39" t="s">
        <v>4956</v>
      </c>
      <c r="B4501" s="38">
        <v>15.02</v>
      </c>
    </row>
    <row r="4502" spans="1:2">
      <c r="A4502" s="39" t="s">
        <v>4957</v>
      </c>
      <c r="B4502" s="38">
        <v>1877.9353000000001</v>
      </c>
    </row>
    <row r="4503" spans="1:2">
      <c r="A4503" s="39" t="s">
        <v>4958</v>
      </c>
      <c r="B4503" s="38">
        <v>2277.1336999999999</v>
      </c>
    </row>
    <row r="4504" spans="1:2">
      <c r="A4504" s="39" t="s">
        <v>4959</v>
      </c>
      <c r="B4504" s="38">
        <v>15.0769</v>
      </c>
    </row>
    <row r="4505" spans="1:2">
      <c r="A4505" s="39" t="s">
        <v>4960</v>
      </c>
      <c r="B4505" s="38">
        <v>14.8665</v>
      </c>
    </row>
    <row r="4506" spans="1:2">
      <c r="A4506" s="39" t="s">
        <v>4961</v>
      </c>
      <c r="B4506" s="38">
        <v>117.0719</v>
      </c>
    </row>
    <row r="4507" spans="1:2">
      <c r="A4507" s="39" t="s">
        <v>4962</v>
      </c>
      <c r="B4507" s="38">
        <v>13.639699999999999</v>
      </c>
    </row>
    <row r="4508" spans="1:2">
      <c r="A4508" s="39" t="s">
        <v>4963</v>
      </c>
      <c r="B4508" s="38">
        <v>13.999000000000001</v>
      </c>
    </row>
    <row r="4509" spans="1:2">
      <c r="A4509" s="39" t="s">
        <v>4964</v>
      </c>
      <c r="B4509" s="38">
        <v>13.639699999999999</v>
      </c>
    </row>
    <row r="4510" spans="1:2">
      <c r="A4510" s="39" t="s">
        <v>4965</v>
      </c>
      <c r="B4510" s="38">
        <v>13.999000000000001</v>
      </c>
    </row>
    <row r="4511" spans="1:2">
      <c r="A4511" s="39" t="s">
        <v>4966</v>
      </c>
      <c r="B4511" s="38">
        <v>11.6715</v>
      </c>
    </row>
    <row r="4512" spans="1:2">
      <c r="A4512" s="39" t="s">
        <v>4967</v>
      </c>
      <c r="B4512" s="38">
        <v>11.8062</v>
      </c>
    </row>
    <row r="4513" spans="1:2">
      <c r="A4513" s="39" t="s">
        <v>4968</v>
      </c>
      <c r="B4513" s="38">
        <v>10.783300000000001</v>
      </c>
    </row>
    <row r="4514" spans="1:2">
      <c r="A4514" s="39" t="s">
        <v>4969</v>
      </c>
      <c r="B4514" s="38">
        <v>10.7433</v>
      </c>
    </row>
    <row r="4515" spans="1:2">
      <c r="A4515" s="39" t="s">
        <v>4970</v>
      </c>
      <c r="B4515" s="38">
        <v>12.467000000000001</v>
      </c>
    </row>
    <row r="4516" spans="1:2">
      <c r="A4516" s="39" t="s">
        <v>4971</v>
      </c>
      <c r="B4516" s="38">
        <v>12.663</v>
      </c>
    </row>
    <row r="4517" spans="1:2">
      <c r="A4517" s="39" t="s">
        <v>4972</v>
      </c>
      <c r="B4517" s="38">
        <v>10.5052</v>
      </c>
    </row>
    <row r="4518" spans="1:2">
      <c r="A4518" s="39" t="s">
        <v>4973</v>
      </c>
      <c r="B4518" s="38">
        <v>12.4674</v>
      </c>
    </row>
    <row r="4519" spans="1:2">
      <c r="A4519" s="39" t="s">
        <v>4974</v>
      </c>
      <c r="B4519" s="38">
        <v>10.6303</v>
      </c>
    </row>
    <row r="4520" spans="1:2">
      <c r="A4520" s="39" t="s">
        <v>4975</v>
      </c>
      <c r="B4520" s="38">
        <v>13.2432</v>
      </c>
    </row>
    <row r="4521" spans="1:2">
      <c r="A4521" s="39" t="s">
        <v>4976</v>
      </c>
      <c r="B4521" s="38">
        <v>10.169</v>
      </c>
    </row>
    <row r="4522" spans="1:2">
      <c r="A4522" s="39" t="s">
        <v>4977</v>
      </c>
      <c r="B4522" s="38">
        <v>10.249599999999999</v>
      </c>
    </row>
    <row r="4523" spans="1:2">
      <c r="A4523" s="39" t="s">
        <v>4978</v>
      </c>
      <c r="B4523" s="38">
        <v>10.135999999999999</v>
      </c>
    </row>
    <row r="4524" spans="1:2">
      <c r="A4524" s="39" t="s">
        <v>4979</v>
      </c>
      <c r="B4524" s="38">
        <v>10.208299999999999</v>
      </c>
    </row>
    <row r="4525" spans="1:2">
      <c r="A4525" s="39" t="s">
        <v>4980</v>
      </c>
      <c r="B4525" s="38">
        <v>13.687200000000001</v>
      </c>
    </row>
    <row r="4526" spans="1:2">
      <c r="A4526" s="39" t="s">
        <v>4981</v>
      </c>
      <c r="B4526" s="38">
        <v>12.319000000000001</v>
      </c>
    </row>
    <row r="4527" spans="1:2">
      <c r="A4527" s="39" t="s">
        <v>4982</v>
      </c>
      <c r="B4527" s="38">
        <v>10.244</v>
      </c>
    </row>
    <row r="4528" spans="1:2">
      <c r="A4528" s="39" t="s">
        <v>4983</v>
      </c>
      <c r="B4528" s="38">
        <v>10.65</v>
      </c>
    </row>
    <row r="4529" spans="1:2">
      <c r="A4529" s="39" t="s">
        <v>4984</v>
      </c>
      <c r="B4529" s="38">
        <v>10.612</v>
      </c>
    </row>
    <row r="4530" spans="1:2">
      <c r="A4530" s="39" t="s">
        <v>4985</v>
      </c>
      <c r="B4530" s="38">
        <v>12.554</v>
      </c>
    </row>
    <row r="4531" spans="1:2">
      <c r="A4531" s="39" t="s">
        <v>4986</v>
      </c>
      <c r="B4531" s="38">
        <v>12.319000000000001</v>
      </c>
    </row>
    <row r="4532" spans="1:2">
      <c r="A4532" s="39" t="s">
        <v>4987</v>
      </c>
      <c r="B4532" s="38">
        <v>10.084</v>
      </c>
    </row>
    <row r="4533" spans="1:2">
      <c r="A4533" s="39" t="s">
        <v>4988</v>
      </c>
      <c r="B4533" s="38">
        <v>12.554</v>
      </c>
    </row>
    <row r="4534" spans="1:2">
      <c r="A4534" s="39" t="s">
        <v>4989</v>
      </c>
      <c r="B4534" s="38">
        <v>2412.4252999999999</v>
      </c>
    </row>
    <row r="4535" spans="1:2">
      <c r="A4535" s="39" t="s">
        <v>4990</v>
      </c>
      <c r="B4535" s="38">
        <v>1001.0934999999999</v>
      </c>
    </row>
    <row r="4536" spans="1:2">
      <c r="A4536" s="39" t="s">
        <v>4991</v>
      </c>
      <c r="B4536" s="38">
        <v>1002.097</v>
      </c>
    </row>
    <row r="4537" spans="1:2">
      <c r="A4537" s="39" t="s">
        <v>4992</v>
      </c>
      <c r="B4537" s="38">
        <v>2548.2775999999999</v>
      </c>
    </row>
    <row r="4538" spans="1:2">
      <c r="A4538" s="39" t="s">
        <v>4993</v>
      </c>
      <c r="B4538" s="38">
        <v>1000.49</v>
      </c>
    </row>
    <row r="4539" spans="1:2">
      <c r="A4539" s="39" t="s">
        <v>4994</v>
      </c>
      <c r="B4539" s="38">
        <v>1001.0974</v>
      </c>
    </row>
    <row r="4540" spans="1:2">
      <c r="A4540" s="39" t="s">
        <v>4995</v>
      </c>
      <c r="B4540" s="38">
        <v>1002.107</v>
      </c>
    </row>
    <row r="4541" spans="1:2">
      <c r="A4541" s="39" t="s">
        <v>4996</v>
      </c>
      <c r="B4541" s="38">
        <v>2557.3978000000002</v>
      </c>
    </row>
    <row r="4542" spans="1:2">
      <c r="A4542" s="39" t="s">
        <v>4997</v>
      </c>
      <c r="B4542" s="38">
        <v>1000.8845</v>
      </c>
    </row>
    <row r="4543" spans="1:2">
      <c r="A4543" s="39" t="s">
        <v>4998</v>
      </c>
      <c r="B4543" s="38">
        <v>1001.1217</v>
      </c>
    </row>
    <row r="4544" spans="1:2">
      <c r="A4544" s="39" t="s">
        <v>4999</v>
      </c>
      <c r="B4544" s="38">
        <v>1002.1652</v>
      </c>
    </row>
    <row r="4545" spans="1:2">
      <c r="A4545" s="39" t="s">
        <v>5000</v>
      </c>
      <c r="B4545" s="38">
        <v>11.1691</v>
      </c>
    </row>
    <row r="4546" spans="1:2">
      <c r="A4546" s="39" t="s">
        <v>5001</v>
      </c>
      <c r="B4546" s="38">
        <v>11.2966</v>
      </c>
    </row>
    <row r="4547" spans="1:2">
      <c r="A4547" s="39" t="s">
        <v>5002</v>
      </c>
      <c r="B4547" s="38">
        <v>11.1691</v>
      </c>
    </row>
    <row r="4548" spans="1:2">
      <c r="A4548" s="39" t="s">
        <v>5003</v>
      </c>
      <c r="B4548" s="38">
        <v>11.2966</v>
      </c>
    </row>
    <row r="4549" spans="1:2">
      <c r="A4549" s="39" t="s">
        <v>5004</v>
      </c>
      <c r="B4549" s="38">
        <v>105.85899999999999</v>
      </c>
    </row>
    <row r="4550" spans="1:2">
      <c r="A4550" s="39" t="s">
        <v>5005</v>
      </c>
      <c r="B4550" s="38">
        <v>22.221</v>
      </c>
    </row>
    <row r="4551" spans="1:2">
      <c r="A4551" s="39" t="s">
        <v>5006</v>
      </c>
      <c r="B4551" s="38">
        <v>106.762</v>
      </c>
    </row>
    <row r="4552" spans="1:2">
      <c r="A4552" s="39" t="s">
        <v>5007</v>
      </c>
      <c r="B4552" s="38">
        <v>25.073</v>
      </c>
    </row>
    <row r="4553" spans="1:2">
      <c r="A4553" s="39" t="s">
        <v>5008</v>
      </c>
      <c r="B4553" s="38">
        <v>24.161999999999999</v>
      </c>
    </row>
    <row r="4554" spans="1:2">
      <c r="A4554" s="39" t="s">
        <v>5009</v>
      </c>
      <c r="B4554" s="38">
        <v>36.997</v>
      </c>
    </row>
    <row r="4555" spans="1:2">
      <c r="A4555" s="39" t="s">
        <v>5010</v>
      </c>
      <c r="B4555" s="38">
        <v>38.69</v>
      </c>
    </row>
    <row r="4556" spans="1:2">
      <c r="A4556" s="39" t="s">
        <v>5011</v>
      </c>
      <c r="B4556" s="38">
        <v>25.620999999999999</v>
      </c>
    </row>
    <row r="4557" spans="1:2">
      <c r="A4557" s="39" t="s">
        <v>5012</v>
      </c>
      <c r="B4557" s="38">
        <v>17.4087</v>
      </c>
    </row>
    <row r="4558" spans="1:2">
      <c r="A4558" s="39" t="s">
        <v>5013</v>
      </c>
      <c r="B4558" s="38">
        <v>15.257</v>
      </c>
    </row>
    <row r="4559" spans="1:2">
      <c r="A4559" s="39" t="s">
        <v>5014</v>
      </c>
      <c r="B4559" s="38">
        <v>18.0519</v>
      </c>
    </row>
    <row r="4560" spans="1:2">
      <c r="A4560" s="39" t="s">
        <v>5015</v>
      </c>
      <c r="B4560" s="38">
        <v>15.855600000000001</v>
      </c>
    </row>
    <row r="4561" spans="1:2">
      <c r="A4561" s="39" t="s">
        <v>5016</v>
      </c>
      <c r="B4561" s="38">
        <v>12.1477</v>
      </c>
    </row>
    <row r="4562" spans="1:2">
      <c r="A4562" s="39" t="s">
        <v>5017</v>
      </c>
      <c r="B4562" s="38">
        <v>12.2392</v>
      </c>
    </row>
    <row r="4563" spans="1:2">
      <c r="A4563" s="39" t="s">
        <v>5018</v>
      </c>
      <c r="B4563" s="38">
        <v>1321.6265000000001</v>
      </c>
    </row>
    <row r="4564" spans="1:2">
      <c r="A4564" s="39" t="s">
        <v>5019</v>
      </c>
      <c r="B4564" s="38">
        <v>1350.9675</v>
      </c>
    </row>
    <row r="4565" spans="1:2">
      <c r="A4565" s="39" t="s">
        <v>5020</v>
      </c>
      <c r="B4565" s="38">
        <v>1040.3755000000001</v>
      </c>
    </row>
    <row r="4566" spans="1:2">
      <c r="A4566" s="39" t="s">
        <v>5021</v>
      </c>
      <c r="B4566" s="38">
        <v>1038.8005000000001</v>
      </c>
    </row>
    <row r="4567" spans="1:2">
      <c r="A4567" s="39" t="s">
        <v>5022</v>
      </c>
      <c r="B4567" s="38">
        <v>1321.6207999999999</v>
      </c>
    </row>
    <row r="4568" spans="1:2">
      <c r="A4568" s="39" t="s">
        <v>5023</v>
      </c>
      <c r="B4568" s="38">
        <v>12.1647</v>
      </c>
    </row>
    <row r="4569" spans="1:2">
      <c r="A4569" s="39" t="s">
        <v>5024</v>
      </c>
      <c r="B4569" s="38">
        <v>12.4727</v>
      </c>
    </row>
    <row r="4570" spans="1:2">
      <c r="A4570" s="39" t="s">
        <v>5025</v>
      </c>
      <c r="B4570" s="38">
        <v>10.8596</v>
      </c>
    </row>
    <row r="4571" spans="1:2">
      <c r="A4571" s="39" t="s">
        <v>5026</v>
      </c>
      <c r="B4571" s="38">
        <v>10.4877</v>
      </c>
    </row>
    <row r="4572" spans="1:2">
      <c r="A4572" s="39" t="s">
        <v>5027</v>
      </c>
      <c r="B4572" s="38">
        <v>21.094999999999999</v>
      </c>
    </row>
    <row r="4573" spans="1:2">
      <c r="A4573" s="39" t="s">
        <v>5028</v>
      </c>
      <c r="B4573" s="38">
        <v>20.535900000000002</v>
      </c>
    </row>
    <row r="4574" spans="1:2">
      <c r="A4574" s="39" t="s">
        <v>5029</v>
      </c>
      <c r="B4574" s="38">
        <v>2309.5099</v>
      </c>
    </row>
    <row r="4575" spans="1:2">
      <c r="A4575" s="39" t="s">
        <v>5030</v>
      </c>
      <c r="B4575" s="38">
        <v>16.045000000000002</v>
      </c>
    </row>
    <row r="4576" spans="1:2">
      <c r="A4576" s="39" t="s">
        <v>5031</v>
      </c>
      <c r="B4576" s="38">
        <v>14.728</v>
      </c>
    </row>
    <row r="4577" spans="1:2">
      <c r="A4577" s="39" t="s">
        <v>5032</v>
      </c>
      <c r="B4577" s="38">
        <v>15.741</v>
      </c>
    </row>
    <row r="4578" spans="1:2">
      <c r="A4578" s="39" t="s">
        <v>5033</v>
      </c>
      <c r="B4578" s="38">
        <v>15.032</v>
      </c>
    </row>
    <row r="4579" spans="1:2">
      <c r="A4579" s="39" t="s">
        <v>5034</v>
      </c>
      <c r="B4579" s="38">
        <v>11.0634</v>
      </c>
    </row>
    <row r="4580" spans="1:2">
      <c r="A4580" s="39" t="s">
        <v>5035</v>
      </c>
      <c r="B4580" s="38">
        <v>11.0634</v>
      </c>
    </row>
    <row r="4581" spans="1:2">
      <c r="A4581" s="39" t="s">
        <v>5036</v>
      </c>
      <c r="B4581" s="38">
        <v>11.285299999999999</v>
      </c>
    </row>
    <row r="4582" spans="1:2">
      <c r="A4582" s="39" t="s">
        <v>5037</v>
      </c>
      <c r="B4582" s="38">
        <v>11.285299999999999</v>
      </c>
    </row>
    <row r="4583" spans="1:2">
      <c r="A4583" s="39" t="s">
        <v>5038</v>
      </c>
      <c r="B4583" s="38">
        <v>11.0634</v>
      </c>
    </row>
    <row r="4584" spans="1:2">
      <c r="A4584" s="39" t="s">
        <v>5039</v>
      </c>
      <c r="B4584" s="38">
        <v>11.285299999999999</v>
      </c>
    </row>
    <row r="4585" spans="1:2">
      <c r="A4585" s="39" t="s">
        <v>5040</v>
      </c>
      <c r="B4585" s="38">
        <v>13.3878</v>
      </c>
    </row>
    <row r="4586" spans="1:2">
      <c r="A4586" s="39" t="s">
        <v>5041</v>
      </c>
      <c r="B4586" s="38">
        <v>11.808</v>
      </c>
    </row>
    <row r="4587" spans="1:2">
      <c r="A4587" s="39" t="s">
        <v>5042</v>
      </c>
      <c r="B4587" s="38">
        <v>126.922</v>
      </c>
    </row>
    <row r="4588" spans="1:2">
      <c r="A4588" s="39" t="s">
        <v>5043</v>
      </c>
      <c r="B4588" s="38">
        <v>127.7787</v>
      </c>
    </row>
    <row r="4589" spans="1:2">
      <c r="A4589" s="39" t="s">
        <v>5044</v>
      </c>
      <c r="B4589" s="38">
        <v>14.116400000000001</v>
      </c>
    </row>
    <row r="4590" spans="1:2">
      <c r="A4590" s="39" t="s">
        <v>5045</v>
      </c>
      <c r="B4590" s="38">
        <v>10.0481</v>
      </c>
    </row>
    <row r="4591" spans="1:2">
      <c r="A4591" s="39" t="s">
        <v>5046</v>
      </c>
      <c r="B4591" s="38">
        <v>12.8414</v>
      </c>
    </row>
    <row r="4592" spans="1:2">
      <c r="A4592" s="39" t="s">
        <v>5047</v>
      </c>
      <c r="B4592" s="38">
        <v>45.873899999999999</v>
      </c>
    </row>
    <row r="4593" spans="1:2">
      <c r="A4593" s="39" t="s">
        <v>5048</v>
      </c>
      <c r="B4593" s="38">
        <v>12.9717</v>
      </c>
    </row>
    <row r="4594" spans="1:2">
      <c r="A4594" s="39" t="s">
        <v>5049</v>
      </c>
      <c r="B4594" s="38">
        <v>12.379799999999999</v>
      </c>
    </row>
    <row r="4595" spans="1:2">
      <c r="A4595" s="39" t="s">
        <v>5050</v>
      </c>
      <c r="B4595" s="38">
        <v>121.07040000000001</v>
      </c>
    </row>
    <row r="4596" spans="1:2">
      <c r="A4596" s="39" t="s">
        <v>5051</v>
      </c>
      <c r="B4596" s="38">
        <v>124.60590000000001</v>
      </c>
    </row>
    <row r="4597" spans="1:2">
      <c r="A4597" s="39" t="s">
        <v>5052</v>
      </c>
      <c r="B4597" s="38">
        <v>12.679600000000001</v>
      </c>
    </row>
    <row r="4598" spans="1:2">
      <c r="A4598" s="39" t="s">
        <v>5053</v>
      </c>
      <c r="B4598" s="38">
        <v>13.4026</v>
      </c>
    </row>
    <row r="4599" spans="1:2">
      <c r="A4599" s="39" t="s">
        <v>5054</v>
      </c>
      <c r="B4599" s="38">
        <v>14.092000000000001</v>
      </c>
    </row>
    <row r="4600" spans="1:2">
      <c r="A4600" s="39" t="s">
        <v>5055</v>
      </c>
      <c r="B4600" s="38">
        <v>14.498100000000001</v>
      </c>
    </row>
    <row r="4601" spans="1:2">
      <c r="A4601" s="39" t="s">
        <v>5056</v>
      </c>
      <c r="B4601" s="38">
        <v>13.3177</v>
      </c>
    </row>
    <row r="4602" spans="1:2">
      <c r="A4602" s="39" t="s">
        <v>5057</v>
      </c>
      <c r="B4602" s="38">
        <v>13.079499999999999</v>
      </c>
    </row>
    <row r="4603" spans="1:2">
      <c r="A4603" s="39" t="s">
        <v>5058</v>
      </c>
      <c r="B4603" s="38">
        <v>13.019600000000001</v>
      </c>
    </row>
    <row r="4604" spans="1:2">
      <c r="A4604" s="39" t="s">
        <v>5059</v>
      </c>
      <c r="B4604" s="38">
        <v>13.3162</v>
      </c>
    </row>
    <row r="4605" spans="1:2">
      <c r="A4605" s="39" t="s">
        <v>5060</v>
      </c>
      <c r="B4605" s="38">
        <v>118.0134</v>
      </c>
    </row>
    <row r="4606" spans="1:2">
      <c r="A4606" s="39" t="s">
        <v>5061</v>
      </c>
      <c r="B4606" s="38">
        <v>123.8736</v>
      </c>
    </row>
    <row r="4607" spans="1:2">
      <c r="A4607" s="39" t="s">
        <v>5062</v>
      </c>
      <c r="B4607" s="38">
        <v>12.338699999999999</v>
      </c>
    </row>
    <row r="4608" spans="1:2">
      <c r="A4608" s="39" t="s">
        <v>5063</v>
      </c>
      <c r="B4608" s="38">
        <v>10.9152</v>
      </c>
    </row>
    <row r="4609" spans="1:2">
      <c r="A4609" s="39" t="s">
        <v>5064</v>
      </c>
      <c r="B4609" s="38">
        <v>13.4847</v>
      </c>
    </row>
    <row r="4610" spans="1:2">
      <c r="A4610" s="39" t="s">
        <v>5065</v>
      </c>
      <c r="B4610" s="38">
        <v>12.369400000000001</v>
      </c>
    </row>
    <row r="4611" spans="1:2">
      <c r="A4611" s="39" t="s">
        <v>5066</v>
      </c>
      <c r="B4611" s="38">
        <v>123.89230000000001</v>
      </c>
    </row>
    <row r="4612" spans="1:2">
      <c r="A4612" s="39" t="s">
        <v>5067</v>
      </c>
      <c r="B4612" s="38">
        <v>14.525600000000001</v>
      </c>
    </row>
    <row r="4613" spans="1:2">
      <c r="A4613" s="39" t="s">
        <v>5068</v>
      </c>
      <c r="B4613" s="38">
        <v>14.6782</v>
      </c>
    </row>
    <row r="4614" spans="1:2">
      <c r="A4614" s="39" t="s">
        <v>5069</v>
      </c>
      <c r="B4614" s="38">
        <v>12.590999999999999</v>
      </c>
    </row>
    <row r="4615" spans="1:2">
      <c r="A4615" s="39" t="s">
        <v>5070</v>
      </c>
      <c r="B4615" s="38">
        <v>12.526</v>
      </c>
    </row>
    <row r="4616" spans="1:2">
      <c r="A4616" s="39" t="s">
        <v>5071</v>
      </c>
      <c r="B4616" s="38">
        <v>13.8551</v>
      </c>
    </row>
    <row r="4617" spans="1:2">
      <c r="A4617" s="39" t="s">
        <v>5072</v>
      </c>
      <c r="B4617" s="38">
        <v>11.580399999999999</v>
      </c>
    </row>
    <row r="4618" spans="1:2">
      <c r="A4618" s="39" t="s">
        <v>5073</v>
      </c>
      <c r="B4618" s="38">
        <v>11.2601</v>
      </c>
    </row>
    <row r="4619" spans="1:2">
      <c r="A4619" s="39" t="s">
        <v>5074</v>
      </c>
      <c r="B4619" s="38">
        <v>11.5243</v>
      </c>
    </row>
    <row r="4620" spans="1:2">
      <c r="A4620" s="39" t="s">
        <v>5075</v>
      </c>
      <c r="B4620" s="38">
        <v>11.6899</v>
      </c>
    </row>
    <row r="4621" spans="1:2">
      <c r="A4621" s="39" t="s">
        <v>5076</v>
      </c>
      <c r="B4621" s="38">
        <v>11.018800000000001</v>
      </c>
    </row>
    <row r="4622" spans="1:2">
      <c r="A4622" s="39" t="s">
        <v>5077</v>
      </c>
      <c r="B4622" s="38">
        <v>11.229699999999999</v>
      </c>
    </row>
    <row r="4623" spans="1:2">
      <c r="A4623" s="39" t="s">
        <v>5078</v>
      </c>
      <c r="B4623" s="38">
        <v>11.472799999999999</v>
      </c>
    </row>
    <row r="4624" spans="1:2">
      <c r="A4624" s="39" t="s">
        <v>5079</v>
      </c>
      <c r="B4624" s="38">
        <v>13.968400000000001</v>
      </c>
    </row>
    <row r="4625" spans="1:2">
      <c r="A4625" s="39" t="s">
        <v>5080</v>
      </c>
      <c r="B4625" s="38">
        <v>11.3888</v>
      </c>
    </row>
    <row r="4626" spans="1:2">
      <c r="A4626" s="39" t="s">
        <v>5081</v>
      </c>
      <c r="B4626" s="38">
        <v>15.345000000000001</v>
      </c>
    </row>
    <row r="4627" spans="1:2">
      <c r="A4627" s="39" t="s">
        <v>5082</v>
      </c>
      <c r="B4627" s="38">
        <v>14.869</v>
      </c>
    </row>
    <row r="4628" spans="1:2">
      <c r="A4628" s="39" t="s">
        <v>5083</v>
      </c>
      <c r="B4628" s="38">
        <v>12.3034</v>
      </c>
    </row>
    <row r="4629" spans="1:2">
      <c r="A4629" s="39" t="s">
        <v>5084</v>
      </c>
      <c r="B4629" s="38">
        <v>12.4198</v>
      </c>
    </row>
    <row r="4630" spans="1:2">
      <c r="A4630" s="39" t="s">
        <v>5085</v>
      </c>
      <c r="B4630" s="38">
        <v>10.366099999999999</v>
      </c>
    </row>
    <row r="4631" spans="1:2">
      <c r="A4631" s="39" t="s">
        <v>5086</v>
      </c>
      <c r="B4631" s="38">
        <v>10.0227</v>
      </c>
    </row>
    <row r="4632" spans="1:2">
      <c r="A4632" s="39" t="s">
        <v>5087</v>
      </c>
      <c r="B4632" s="38">
        <v>11.8847</v>
      </c>
    </row>
    <row r="4633" spans="1:2">
      <c r="A4633" s="39" t="s">
        <v>5088</v>
      </c>
      <c r="B4633" s="38">
        <v>12.0497</v>
      </c>
    </row>
    <row r="4634" spans="1:2">
      <c r="A4634" s="39" t="s">
        <v>5089</v>
      </c>
      <c r="B4634" s="38">
        <v>13.0976</v>
      </c>
    </row>
    <row r="4635" spans="1:2">
      <c r="A4635" s="39" t="s">
        <v>5090</v>
      </c>
      <c r="B4635" s="38">
        <v>13.2888</v>
      </c>
    </row>
    <row r="4636" spans="1:2">
      <c r="A4636" s="39" t="s">
        <v>5091</v>
      </c>
      <c r="B4636" s="38">
        <v>13.0977</v>
      </c>
    </row>
    <row r="4637" spans="1:2">
      <c r="A4637" s="39" t="s">
        <v>5092</v>
      </c>
      <c r="B4637" s="38">
        <v>13.2888</v>
      </c>
    </row>
    <row r="4638" spans="1:2">
      <c r="A4638" s="39" t="s">
        <v>5093</v>
      </c>
      <c r="B4638" s="38">
        <v>20.042000000000002</v>
      </c>
    </row>
    <row r="4639" spans="1:2">
      <c r="A4639" s="39" t="s">
        <v>5094</v>
      </c>
      <c r="B4639" s="38">
        <v>13.750299999999999</v>
      </c>
    </row>
    <row r="4640" spans="1:2">
      <c r="A4640" s="39" t="s">
        <v>5095</v>
      </c>
      <c r="B4640" s="38">
        <v>10.98</v>
      </c>
    </row>
    <row r="4641" spans="1:2">
      <c r="A4641" s="39" t="s">
        <v>5096</v>
      </c>
      <c r="B4641" s="38">
        <v>10.3781</v>
      </c>
    </row>
    <row r="4642" spans="1:2">
      <c r="A4642" s="39" t="s">
        <v>5097</v>
      </c>
      <c r="B4642" s="38">
        <v>10.548500000000001</v>
      </c>
    </row>
    <row r="4643" spans="1:2">
      <c r="A4643" s="39" t="s">
        <v>5098</v>
      </c>
      <c r="B4643" s="38">
        <v>13.849299999999999</v>
      </c>
    </row>
    <row r="4644" spans="1:2">
      <c r="A4644" s="39" t="s">
        <v>5099</v>
      </c>
      <c r="B4644" s="38">
        <v>10.484400000000001</v>
      </c>
    </row>
    <row r="4645" spans="1:2">
      <c r="A4645" s="39" t="s">
        <v>5100</v>
      </c>
      <c r="B4645" s="38">
        <v>10.379799999999999</v>
      </c>
    </row>
    <row r="4646" spans="1:2">
      <c r="A4646" s="39" t="s">
        <v>5101</v>
      </c>
      <c r="B4646" s="38">
        <v>10.991</v>
      </c>
    </row>
    <row r="4647" spans="1:2">
      <c r="A4647" s="39" t="s">
        <v>5102</v>
      </c>
      <c r="B4647" s="38">
        <v>10.838100000000001</v>
      </c>
    </row>
    <row r="4648" spans="1:2">
      <c r="A4648" s="39" t="s">
        <v>5103</v>
      </c>
      <c r="B4648" s="38">
        <v>12.5989</v>
      </c>
    </row>
    <row r="4649" spans="1:2">
      <c r="A4649" s="39" t="s">
        <v>5104</v>
      </c>
      <c r="B4649" s="38">
        <v>11.2134</v>
      </c>
    </row>
    <row r="4650" spans="1:2">
      <c r="A4650" s="39" t="s">
        <v>5105</v>
      </c>
      <c r="B4650" s="38">
        <v>12.168900000000001</v>
      </c>
    </row>
    <row r="4651" spans="1:2">
      <c r="A4651" s="39" t="s">
        <v>5106</v>
      </c>
      <c r="B4651" s="38">
        <v>12.807600000000001</v>
      </c>
    </row>
    <row r="4652" spans="1:2">
      <c r="A4652" s="39" t="s">
        <v>5107</v>
      </c>
      <c r="B4652" s="38">
        <v>13.054600000000001</v>
      </c>
    </row>
    <row r="4653" spans="1:2">
      <c r="A4653" s="39" t="s">
        <v>5108</v>
      </c>
      <c r="B4653" s="38">
        <v>11.2181</v>
      </c>
    </row>
    <row r="4654" spans="1:2">
      <c r="A4654" s="39" t="s">
        <v>5109</v>
      </c>
      <c r="B4654" s="38">
        <v>11.4498</v>
      </c>
    </row>
    <row r="4655" spans="1:2">
      <c r="A4655" s="39" t="s">
        <v>5110</v>
      </c>
      <c r="B4655" s="38">
        <v>11.2034</v>
      </c>
    </row>
    <row r="4656" spans="1:2">
      <c r="A4656" s="39" t="s">
        <v>5111</v>
      </c>
      <c r="B4656" s="38">
        <v>11.2875</v>
      </c>
    </row>
    <row r="4657" spans="1:2">
      <c r="A4657" s="39" t="s">
        <v>5112</v>
      </c>
      <c r="B4657" s="38">
        <v>12.7767</v>
      </c>
    </row>
    <row r="4658" spans="1:2">
      <c r="A4658" s="39" t="s">
        <v>5113</v>
      </c>
      <c r="B4658" s="38">
        <v>12.7453</v>
      </c>
    </row>
    <row r="4659" spans="1:2">
      <c r="A4659" s="39" t="s">
        <v>5114</v>
      </c>
      <c r="B4659" s="38">
        <v>13.150499999999999</v>
      </c>
    </row>
    <row r="4660" spans="1:2">
      <c r="A4660" s="39" t="s">
        <v>5115</v>
      </c>
      <c r="B4660" s="38">
        <v>13.040100000000001</v>
      </c>
    </row>
    <row r="4661" spans="1:2">
      <c r="A4661" s="39" t="s">
        <v>5116</v>
      </c>
      <c r="B4661" s="38">
        <v>13.746499999999999</v>
      </c>
    </row>
    <row r="4662" spans="1:2">
      <c r="A4662" s="39" t="s">
        <v>5117</v>
      </c>
      <c r="B4662" s="38">
        <v>13.733499999999999</v>
      </c>
    </row>
    <row r="4663" spans="1:2">
      <c r="A4663" s="39" t="s">
        <v>5118</v>
      </c>
      <c r="B4663" s="38">
        <v>12.5869</v>
      </c>
    </row>
    <row r="4664" spans="1:2">
      <c r="A4664" s="39" t="s">
        <v>5119</v>
      </c>
      <c r="B4664" s="38">
        <v>12.5694</v>
      </c>
    </row>
    <row r="4665" spans="1:2">
      <c r="A4665" s="39" t="s">
        <v>5120</v>
      </c>
      <c r="B4665" s="38">
        <v>13.268599999999999</v>
      </c>
    </row>
    <row r="4666" spans="1:2">
      <c r="A4666" s="39" t="s">
        <v>5121</v>
      </c>
      <c r="B4666" s="38">
        <v>13.2563</v>
      </c>
    </row>
    <row r="4667" spans="1:2">
      <c r="A4667" s="39" t="s">
        <v>5122</v>
      </c>
      <c r="B4667" s="38">
        <v>13.900600000000001</v>
      </c>
    </row>
    <row r="4668" spans="1:2">
      <c r="A4668" s="39" t="s">
        <v>5123</v>
      </c>
      <c r="B4668" s="38">
        <v>14.236000000000001</v>
      </c>
    </row>
    <row r="4669" spans="1:2">
      <c r="A4669" s="39" t="s">
        <v>5124</v>
      </c>
      <c r="B4669" s="38">
        <v>13.9628</v>
      </c>
    </row>
    <row r="4670" spans="1:2">
      <c r="A4670" s="39" t="s">
        <v>5125</v>
      </c>
      <c r="B4670" s="38">
        <v>13.957000000000001</v>
      </c>
    </row>
    <row r="4671" spans="1:2">
      <c r="A4671" s="39" t="s">
        <v>5126</v>
      </c>
      <c r="B4671" s="38">
        <v>14.0459</v>
      </c>
    </row>
    <row r="4672" spans="1:2">
      <c r="A4672" s="39" t="s">
        <v>5127</v>
      </c>
      <c r="B4672" s="38">
        <v>13.5915</v>
      </c>
    </row>
    <row r="4673" spans="1:2">
      <c r="A4673" s="39" t="s">
        <v>5128</v>
      </c>
      <c r="B4673" s="38">
        <v>12.9855</v>
      </c>
    </row>
    <row r="4674" spans="1:2">
      <c r="A4674" s="39" t="s">
        <v>5129</v>
      </c>
      <c r="B4674" s="38">
        <v>12.9573</v>
      </c>
    </row>
    <row r="4675" spans="1:2">
      <c r="A4675" s="39" t="s">
        <v>5130</v>
      </c>
      <c r="B4675" s="38">
        <v>10.5022</v>
      </c>
    </row>
    <row r="4676" spans="1:2">
      <c r="A4676" s="39" t="s">
        <v>5131</v>
      </c>
      <c r="B4676" s="38">
        <v>11.2361</v>
      </c>
    </row>
    <row r="4677" spans="1:2">
      <c r="A4677" s="39" t="s">
        <v>5132</v>
      </c>
      <c r="B4677" s="38">
        <v>10.7683</v>
      </c>
    </row>
    <row r="4678" spans="1:2">
      <c r="A4678" s="39" t="s">
        <v>5133</v>
      </c>
      <c r="B4678" s="38">
        <v>13.1304</v>
      </c>
    </row>
    <row r="4679" spans="1:2">
      <c r="A4679" s="39" t="s">
        <v>5134</v>
      </c>
      <c r="B4679" s="38">
        <v>1095.6369999999999</v>
      </c>
    </row>
    <row r="4680" spans="1:2">
      <c r="A4680" s="39" t="s">
        <v>5135</v>
      </c>
      <c r="B4680" s="38">
        <v>1068.0978</v>
      </c>
    </row>
    <row r="4681" spans="1:2">
      <c r="A4681" s="39" t="s">
        <v>5136</v>
      </c>
      <c r="B4681" s="38">
        <v>12.18</v>
      </c>
    </row>
    <row r="4682" spans="1:2">
      <c r="A4682" s="39" t="s">
        <v>5137</v>
      </c>
      <c r="B4682" s="38">
        <v>12.74</v>
      </c>
    </row>
    <row r="4683" spans="1:2">
      <c r="A4683" s="39" t="s">
        <v>5138</v>
      </c>
      <c r="B4683" s="38">
        <v>13.12</v>
      </c>
    </row>
    <row r="4684" spans="1:2">
      <c r="A4684" s="39" t="s">
        <v>5139</v>
      </c>
      <c r="B4684" s="38">
        <v>13.5</v>
      </c>
    </row>
    <row r="4685" spans="1:2">
      <c r="A4685" s="39" t="s">
        <v>5140</v>
      </c>
      <c r="B4685" s="38">
        <v>31.926300000000001</v>
      </c>
    </row>
    <row r="4686" spans="1:2">
      <c r="A4686" s="39" t="s">
        <v>5141</v>
      </c>
      <c r="B4686" s="38">
        <v>32.706200000000003</v>
      </c>
    </row>
    <row r="4687" spans="1:2">
      <c r="A4687" s="39" t="s">
        <v>5142</v>
      </c>
      <c r="B4687" s="38">
        <v>13.2592</v>
      </c>
    </row>
    <row r="4688" spans="1:2">
      <c r="A4688" s="39" t="s">
        <v>5143</v>
      </c>
      <c r="B4688" s="38">
        <v>12.6144</v>
      </c>
    </row>
    <row r="4689" spans="1:2">
      <c r="A4689" s="39" t="s">
        <v>5144</v>
      </c>
      <c r="B4689" s="38">
        <v>11.0366</v>
      </c>
    </row>
    <row r="4690" spans="1:2">
      <c r="A4690" s="39" t="s">
        <v>5145</v>
      </c>
      <c r="B4690" s="38">
        <v>11.3726</v>
      </c>
    </row>
    <row r="4691" spans="1:2">
      <c r="A4691" s="39" t="s">
        <v>5146</v>
      </c>
      <c r="B4691" s="38">
        <v>1262.3237999999999</v>
      </c>
    </row>
    <row r="4692" spans="1:2">
      <c r="A4692" s="39" t="s">
        <v>5147</v>
      </c>
      <c r="B4692" s="38">
        <v>10.6106</v>
      </c>
    </row>
    <row r="4693" spans="1:2">
      <c r="A4693" s="39" t="s">
        <v>5148</v>
      </c>
      <c r="B4693" s="38">
        <v>10.884399999999999</v>
      </c>
    </row>
    <row r="4694" spans="1:2">
      <c r="A4694" s="39" t="s">
        <v>5149</v>
      </c>
      <c r="B4694" s="38">
        <v>14.487399999999999</v>
      </c>
    </row>
    <row r="4695" spans="1:2">
      <c r="A4695" s="39" t="s">
        <v>5150</v>
      </c>
      <c r="B4695" s="38">
        <v>12.815300000000001</v>
      </c>
    </row>
    <row r="4696" spans="1:2">
      <c r="A4696" s="39" t="s">
        <v>5151</v>
      </c>
      <c r="B4696" s="38">
        <v>14.917899999999999</v>
      </c>
    </row>
    <row r="4697" spans="1:2">
      <c r="A4697" s="39" t="s">
        <v>5152</v>
      </c>
      <c r="B4697" s="38">
        <v>14.7272</v>
      </c>
    </row>
    <row r="4698" spans="1:2">
      <c r="A4698" s="39" t="s">
        <v>5153</v>
      </c>
      <c r="B4698" s="38">
        <v>11.379300000000001</v>
      </c>
    </row>
    <row r="4699" spans="1:2">
      <c r="A4699" s="39" t="s">
        <v>5154</v>
      </c>
      <c r="B4699" s="38">
        <v>11.3927</v>
      </c>
    </row>
    <row r="4700" spans="1:2">
      <c r="A4700" s="39" t="s">
        <v>5155</v>
      </c>
      <c r="B4700" s="38">
        <v>12.455500000000001</v>
      </c>
    </row>
    <row r="4701" spans="1:2">
      <c r="A4701" s="39" t="s">
        <v>5156</v>
      </c>
      <c r="B4701" s="38">
        <v>11.277699999999999</v>
      </c>
    </row>
    <row r="4702" spans="1:2">
      <c r="A4702" s="39" t="s">
        <v>5157</v>
      </c>
      <c r="B4702" s="38">
        <v>22.27</v>
      </c>
    </row>
    <row r="4703" spans="1:2">
      <c r="A4703" s="39" t="s">
        <v>5158</v>
      </c>
      <c r="B4703" s="38">
        <v>49.76</v>
      </c>
    </row>
    <row r="4704" spans="1:2">
      <c r="A4704" s="39" t="s">
        <v>5159</v>
      </c>
      <c r="B4704" s="38">
        <v>51.5</v>
      </c>
    </row>
    <row r="4705" spans="1:2">
      <c r="A4705" s="39" t="s">
        <v>5160</v>
      </c>
      <c r="B4705" s="38">
        <v>23.11</v>
      </c>
    </row>
    <row r="4706" spans="1:2">
      <c r="A4706" s="39" t="s">
        <v>5161</v>
      </c>
      <c r="B4706" s="38">
        <v>65.11</v>
      </c>
    </row>
    <row r="4707" spans="1:2">
      <c r="A4707" s="39" t="s">
        <v>5162</v>
      </c>
      <c r="B4707" s="38">
        <v>30.22</v>
      </c>
    </row>
    <row r="4708" spans="1:2">
      <c r="A4708" s="39" t="s">
        <v>5163</v>
      </c>
      <c r="B4708" s="38">
        <v>65.2</v>
      </c>
    </row>
    <row r="4709" spans="1:2">
      <c r="A4709" s="39" t="s">
        <v>5164</v>
      </c>
      <c r="B4709" s="38">
        <v>66.87</v>
      </c>
    </row>
    <row r="4710" spans="1:2">
      <c r="A4710" s="39" t="s">
        <v>5165</v>
      </c>
      <c r="B4710" s="38">
        <v>30.93</v>
      </c>
    </row>
    <row r="4711" spans="1:2">
      <c r="A4711" s="39" t="s">
        <v>5166</v>
      </c>
      <c r="B4711" s="38">
        <v>67.010000000000005</v>
      </c>
    </row>
    <row r="4712" spans="1:2">
      <c r="A4712" s="39" t="s">
        <v>5167</v>
      </c>
      <c r="B4712" s="38">
        <v>25.5914</v>
      </c>
    </row>
    <row r="4713" spans="1:2">
      <c r="A4713" s="39" t="s">
        <v>5168</v>
      </c>
      <c r="B4713" s="38">
        <v>27.800799999999999</v>
      </c>
    </row>
    <row r="4714" spans="1:2">
      <c r="A4714" s="39" t="s">
        <v>5169</v>
      </c>
      <c r="B4714" s="38">
        <v>13.894299999999999</v>
      </c>
    </row>
    <row r="4715" spans="1:2">
      <c r="A4715" s="39" t="s">
        <v>5170</v>
      </c>
      <c r="B4715" s="38">
        <v>13.238099999999999</v>
      </c>
    </row>
    <row r="4716" spans="1:2">
      <c r="A4716" s="39" t="s">
        <v>5171</v>
      </c>
      <c r="B4716" s="38">
        <v>14.5684</v>
      </c>
    </row>
    <row r="4717" spans="1:2">
      <c r="A4717" s="39" t="s">
        <v>5172</v>
      </c>
      <c r="B4717" s="38">
        <v>23.232399999999998</v>
      </c>
    </row>
    <row r="4718" spans="1:2">
      <c r="A4718" s="39" t="s">
        <v>5173</v>
      </c>
      <c r="B4718" s="38">
        <v>14.851699999999999</v>
      </c>
    </row>
    <row r="4719" spans="1:2">
      <c r="A4719" s="39" t="s">
        <v>5174</v>
      </c>
      <c r="B4719" s="38">
        <v>23.706900000000001</v>
      </c>
    </row>
    <row r="4720" spans="1:2">
      <c r="A4720" s="39" t="s">
        <v>5175</v>
      </c>
      <c r="B4720" s="38">
        <v>24.994800000000001</v>
      </c>
    </row>
    <row r="4721" spans="1:2">
      <c r="A4721" s="39" t="s">
        <v>5176</v>
      </c>
      <c r="B4721" s="38">
        <v>21.618200000000002</v>
      </c>
    </row>
    <row r="4722" spans="1:2">
      <c r="A4722" s="39" t="s">
        <v>5177</v>
      </c>
      <c r="B4722" s="38">
        <v>25.233599999999999</v>
      </c>
    </row>
    <row r="4723" spans="1:2">
      <c r="A4723" s="39" t="s">
        <v>5178</v>
      </c>
      <c r="B4723" s="38">
        <v>9.4444999999999997</v>
      </c>
    </row>
    <row r="4724" spans="1:2">
      <c r="A4724" s="39" t="s">
        <v>5179</v>
      </c>
      <c r="B4724" s="38">
        <v>17.2407</v>
      </c>
    </row>
    <row r="4725" spans="1:2">
      <c r="A4725" s="39" t="s">
        <v>5180</v>
      </c>
      <c r="B4725" s="38">
        <v>17.229800000000001</v>
      </c>
    </row>
    <row r="4726" spans="1:2">
      <c r="A4726" s="39" t="s">
        <v>5181</v>
      </c>
      <c r="B4726" s="38">
        <v>17.594999999999999</v>
      </c>
    </row>
    <row r="4727" spans="1:2">
      <c r="A4727" s="39" t="s">
        <v>5182</v>
      </c>
      <c r="B4727" s="38">
        <v>17.609400000000001</v>
      </c>
    </row>
    <row r="4728" spans="1:2">
      <c r="A4728" s="39" t="s">
        <v>5183</v>
      </c>
      <c r="B4728" s="38">
        <v>6.76</v>
      </c>
    </row>
    <row r="4729" spans="1:2">
      <c r="A4729" s="39" t="s">
        <v>5184</v>
      </c>
      <c r="B4729" s="38">
        <v>6.76</v>
      </c>
    </row>
    <row r="4730" spans="1:2">
      <c r="A4730" s="39" t="s">
        <v>5185</v>
      </c>
      <c r="B4730" s="38">
        <v>6.87</v>
      </c>
    </row>
    <row r="4731" spans="1:2">
      <c r="A4731" s="39" t="s">
        <v>5186</v>
      </c>
      <c r="B4731" s="38">
        <v>6.87</v>
      </c>
    </row>
    <row r="4732" spans="1:2">
      <c r="A4732" s="39" t="s">
        <v>5187</v>
      </c>
      <c r="B4732" s="38">
        <v>11.804</v>
      </c>
    </row>
    <row r="4733" spans="1:2">
      <c r="A4733" s="39" t="s">
        <v>5188</v>
      </c>
      <c r="B4733" s="38">
        <v>11.8072</v>
      </c>
    </row>
    <row r="4734" spans="1:2">
      <c r="A4734" s="39" t="s">
        <v>5189</v>
      </c>
      <c r="B4734" s="38">
        <v>11.924200000000001</v>
      </c>
    </row>
    <row r="4735" spans="1:2">
      <c r="A4735" s="39" t="s">
        <v>5190</v>
      </c>
      <c r="B4735" s="38">
        <v>10.551600000000001</v>
      </c>
    </row>
    <row r="4736" spans="1:2">
      <c r="A4736" s="39" t="s">
        <v>5191</v>
      </c>
      <c r="B4736" s="38">
        <v>18.8139</v>
      </c>
    </row>
    <row r="4737" spans="1:2">
      <c r="A4737" s="39" t="s">
        <v>5192</v>
      </c>
      <c r="B4737" s="38">
        <v>16.874099999999999</v>
      </c>
    </row>
    <row r="4738" spans="1:2">
      <c r="A4738" s="39" t="s">
        <v>5193</v>
      </c>
      <c r="B4738" s="38">
        <v>17.161100000000001</v>
      </c>
    </row>
    <row r="4739" spans="1:2">
      <c r="A4739" s="39" t="s">
        <v>5194</v>
      </c>
      <c r="B4739" s="38">
        <v>15.614800000000001</v>
      </c>
    </row>
    <row r="4740" spans="1:2">
      <c r="A4740" s="39" t="s">
        <v>5195</v>
      </c>
      <c r="B4740" s="38">
        <v>21.485700000000001</v>
      </c>
    </row>
    <row r="4741" spans="1:2">
      <c r="A4741" s="39" t="s">
        <v>5196</v>
      </c>
      <c r="B4741" s="38">
        <v>19.666599999999999</v>
      </c>
    </row>
    <row r="4742" spans="1:2">
      <c r="A4742" s="39" t="s">
        <v>5197</v>
      </c>
      <c r="B4742" s="38">
        <v>17.5685</v>
      </c>
    </row>
    <row r="4743" spans="1:2">
      <c r="A4743" s="39" t="s">
        <v>5198</v>
      </c>
      <c r="B4743" s="38">
        <v>11.920400000000001</v>
      </c>
    </row>
    <row r="4744" spans="1:2">
      <c r="A4744" s="39" t="s">
        <v>5199</v>
      </c>
      <c r="B4744" s="38">
        <v>19.232299999999999</v>
      </c>
    </row>
    <row r="4745" spans="1:2">
      <c r="A4745" s="39" t="s">
        <v>5200</v>
      </c>
      <c r="B4745" s="38">
        <v>22.097899999999999</v>
      </c>
    </row>
    <row r="4746" spans="1:2">
      <c r="A4746" s="39" t="s">
        <v>5201</v>
      </c>
      <c r="B4746" s="38">
        <v>20.254100000000001</v>
      </c>
    </row>
    <row r="4747" spans="1:2">
      <c r="A4747" s="39" t="s">
        <v>5202</v>
      </c>
      <c r="B4747" s="38">
        <v>17.431899999999999</v>
      </c>
    </row>
    <row r="4748" spans="1:2">
      <c r="A4748" s="39" t="s">
        <v>5203</v>
      </c>
      <c r="B4748" s="38">
        <v>16.7607</v>
      </c>
    </row>
    <row r="4749" spans="1:2">
      <c r="A4749" s="39" t="s">
        <v>5204</v>
      </c>
      <c r="B4749" s="38">
        <v>16.185400000000001</v>
      </c>
    </row>
    <row r="4750" spans="1:2">
      <c r="A4750" s="39" t="s">
        <v>5205</v>
      </c>
      <c r="B4750" s="38">
        <v>12.7653</v>
      </c>
    </row>
    <row r="4751" spans="1:2">
      <c r="A4751" s="39" t="s">
        <v>5206</v>
      </c>
      <c r="B4751" s="38">
        <v>12.9338</v>
      </c>
    </row>
    <row r="4752" spans="1:2">
      <c r="A4752" s="39" t="s">
        <v>5207</v>
      </c>
      <c r="B4752" s="38">
        <v>12.919700000000001</v>
      </c>
    </row>
    <row r="4753" spans="1:2">
      <c r="A4753" s="39" t="s">
        <v>5208</v>
      </c>
      <c r="B4753" s="38">
        <v>12.965400000000001</v>
      </c>
    </row>
    <row r="4754" spans="1:2">
      <c r="A4754" s="39" t="s">
        <v>5209</v>
      </c>
      <c r="B4754" s="38">
        <v>12.7744</v>
      </c>
    </row>
    <row r="4755" spans="1:2">
      <c r="A4755" s="39" t="s">
        <v>5210</v>
      </c>
      <c r="B4755" s="38">
        <v>12.894399999999999</v>
      </c>
    </row>
    <row r="4756" spans="1:2">
      <c r="A4756" s="39" t="s">
        <v>5211</v>
      </c>
      <c r="B4756" s="38">
        <v>12.8249</v>
      </c>
    </row>
    <row r="4757" spans="1:2">
      <c r="A4757" s="39" t="s">
        <v>5212</v>
      </c>
      <c r="B4757" s="38">
        <v>13.165699999999999</v>
      </c>
    </row>
    <row r="4758" spans="1:2">
      <c r="A4758" s="39" t="s">
        <v>5213</v>
      </c>
      <c r="B4758" s="38">
        <v>12.314399999999999</v>
      </c>
    </row>
    <row r="4759" spans="1:2">
      <c r="A4759" s="39" t="s">
        <v>5214</v>
      </c>
      <c r="B4759" s="38">
        <v>12.538600000000001</v>
      </c>
    </row>
    <row r="4760" spans="1:2">
      <c r="A4760" s="39" t="s">
        <v>5215</v>
      </c>
      <c r="B4760" s="38">
        <v>11.9703</v>
      </c>
    </row>
    <row r="4761" spans="1:2">
      <c r="A4761" s="39" t="s">
        <v>5216</v>
      </c>
      <c r="B4761" s="38">
        <v>11.735200000000001</v>
      </c>
    </row>
    <row r="4762" spans="1:2">
      <c r="A4762" s="39" t="s">
        <v>5217</v>
      </c>
      <c r="B4762" s="38">
        <v>12.6434</v>
      </c>
    </row>
    <row r="4763" spans="1:2">
      <c r="A4763" s="39" t="s">
        <v>5218</v>
      </c>
      <c r="B4763" s="38">
        <v>11.8399</v>
      </c>
    </row>
    <row r="4764" spans="1:2">
      <c r="A4764" s="39" t="s">
        <v>5219</v>
      </c>
      <c r="B4764" s="38">
        <v>11.8399</v>
      </c>
    </row>
    <row r="4765" spans="1:2">
      <c r="A4765" s="39" t="s">
        <v>5220</v>
      </c>
      <c r="B4765" s="38">
        <v>12.4084</v>
      </c>
    </row>
    <row r="4766" spans="1:2">
      <c r="A4766" s="39" t="s">
        <v>5221</v>
      </c>
      <c r="B4766" s="38">
        <v>12.4084</v>
      </c>
    </row>
    <row r="4767" spans="1:2">
      <c r="A4767" s="39" t="s">
        <v>5222</v>
      </c>
      <c r="B4767" s="38">
        <v>13.41</v>
      </c>
    </row>
    <row r="4768" spans="1:2">
      <c r="A4768" s="39" t="s">
        <v>5223</v>
      </c>
      <c r="B4768" s="38">
        <v>12.15</v>
      </c>
    </row>
    <row r="4769" spans="1:2">
      <c r="A4769" s="39" t="s">
        <v>5224</v>
      </c>
      <c r="B4769" s="38">
        <v>11.81</v>
      </c>
    </row>
    <row r="4770" spans="1:2">
      <c r="A4770" s="39" t="s">
        <v>5225</v>
      </c>
      <c r="B4770" s="38">
        <v>13.01</v>
      </c>
    </row>
    <row r="4771" spans="1:2">
      <c r="A4771" s="39" t="s">
        <v>5226</v>
      </c>
      <c r="B4771" s="38">
        <v>20.209900000000001</v>
      </c>
    </row>
    <row r="4772" spans="1:2">
      <c r="A4772" s="39" t="s">
        <v>5227</v>
      </c>
      <c r="B4772" s="38">
        <v>20.015599999999999</v>
      </c>
    </row>
    <row r="4773" spans="1:2">
      <c r="A4773" s="39" t="s">
        <v>5228</v>
      </c>
      <c r="B4773" s="38">
        <v>24.745999999999999</v>
      </c>
    </row>
    <row r="4774" spans="1:2">
      <c r="A4774" s="39" t="s">
        <v>5229</v>
      </c>
      <c r="B4774" s="38">
        <v>23.428000000000001</v>
      </c>
    </row>
    <row r="4775" spans="1:2">
      <c r="A4775" s="39" t="s">
        <v>5230</v>
      </c>
      <c r="B4775" s="38">
        <v>12.12</v>
      </c>
    </row>
    <row r="4776" spans="1:2">
      <c r="A4776" s="39" t="s">
        <v>5231</v>
      </c>
      <c r="B4776" s="38">
        <v>11.28</v>
      </c>
    </row>
    <row r="4777" spans="1:2">
      <c r="A4777" s="39" t="s">
        <v>5232</v>
      </c>
      <c r="B4777" s="38">
        <v>12.46</v>
      </c>
    </row>
    <row r="4778" spans="1:2">
      <c r="A4778" s="39" t="s">
        <v>5233</v>
      </c>
      <c r="B4778" s="38">
        <v>11.77</v>
      </c>
    </row>
    <row r="4779" spans="1:2">
      <c r="A4779" s="39" t="s">
        <v>5234</v>
      </c>
      <c r="B4779" s="38">
        <v>11.57</v>
      </c>
    </row>
    <row r="4780" spans="1:2">
      <c r="A4780" s="39" t="s">
        <v>5235</v>
      </c>
      <c r="B4780" s="38">
        <v>12.76</v>
      </c>
    </row>
    <row r="4781" spans="1:2">
      <c r="A4781" s="39" t="s">
        <v>5236</v>
      </c>
      <c r="B4781" s="38">
        <v>12.19</v>
      </c>
    </row>
    <row r="4782" spans="1:2">
      <c r="A4782" s="39" t="s">
        <v>5237</v>
      </c>
      <c r="B4782" s="38">
        <v>11.93</v>
      </c>
    </row>
    <row r="4783" spans="1:2">
      <c r="A4783" s="39" t="s">
        <v>5238</v>
      </c>
      <c r="B4783" s="38">
        <v>1159.0963999999999</v>
      </c>
    </row>
    <row r="4784" spans="1:2">
      <c r="A4784" s="39" t="s">
        <v>5239</v>
      </c>
      <c r="B4784" s="38">
        <v>1095.6694</v>
      </c>
    </row>
    <row r="4785" spans="1:2">
      <c r="A4785" s="39" t="s">
        <v>5240</v>
      </c>
      <c r="B4785" s="38">
        <v>1045.8415</v>
      </c>
    </row>
    <row r="4786" spans="1:2">
      <c r="A4786" s="39" t="s">
        <v>5241</v>
      </c>
      <c r="B4786" s="38">
        <v>12.659599999999999</v>
      </c>
    </row>
    <row r="4787" spans="1:2">
      <c r="A4787" s="39" t="s">
        <v>5242</v>
      </c>
      <c r="B4787" s="38">
        <v>12.9039</v>
      </c>
    </row>
    <row r="4788" spans="1:2">
      <c r="A4788" s="39" t="s">
        <v>5243</v>
      </c>
      <c r="B4788" s="38">
        <v>11.6569</v>
      </c>
    </row>
    <row r="4789" spans="1:2">
      <c r="A4789" s="39" t="s">
        <v>5244</v>
      </c>
      <c r="B4789" s="38">
        <v>12.2196</v>
      </c>
    </row>
    <row r="4790" spans="1:2">
      <c r="A4790" s="39" t="s">
        <v>5245</v>
      </c>
      <c r="B4790" s="38">
        <v>12.0083</v>
      </c>
    </row>
    <row r="4791" spans="1:2">
      <c r="A4791" s="39" t="s">
        <v>5246</v>
      </c>
      <c r="B4791" s="38">
        <v>13.1953</v>
      </c>
    </row>
    <row r="4792" spans="1:2">
      <c r="A4792" s="39" t="s">
        <v>5247</v>
      </c>
      <c r="B4792" s="38">
        <v>13.4857</v>
      </c>
    </row>
    <row r="4793" spans="1:2">
      <c r="A4793" s="39" t="s">
        <v>5248</v>
      </c>
      <c r="B4793" s="38">
        <v>11.815300000000001</v>
      </c>
    </row>
    <row r="4794" spans="1:2">
      <c r="A4794" s="39" t="s">
        <v>5249</v>
      </c>
      <c r="B4794" s="38">
        <v>40.4758</v>
      </c>
    </row>
    <row r="4795" spans="1:2">
      <c r="A4795" s="39" t="s">
        <v>5250</v>
      </c>
      <c r="B4795" s="38">
        <v>11.1609</v>
      </c>
    </row>
    <row r="4796" spans="1:2">
      <c r="A4796" s="39" t="s">
        <v>5251</v>
      </c>
      <c r="B4796" s="38">
        <v>12.766299999999999</v>
      </c>
    </row>
    <row r="4797" spans="1:2">
      <c r="A4797" s="39" t="s">
        <v>5252</v>
      </c>
      <c r="B4797" s="38">
        <v>12.236700000000001</v>
      </c>
    </row>
    <row r="4798" spans="1:2">
      <c r="A4798" s="39" t="s">
        <v>5253</v>
      </c>
      <c r="B4798" s="38">
        <v>12.468500000000001</v>
      </c>
    </row>
    <row r="4799" spans="1:2">
      <c r="A4799" s="39" t="s">
        <v>5254</v>
      </c>
      <c r="B4799" s="38">
        <v>12.4557</v>
      </c>
    </row>
    <row r="4800" spans="1:2">
      <c r="A4800" s="39" t="s">
        <v>5255</v>
      </c>
      <c r="B4800" s="38">
        <v>12.850300000000001</v>
      </c>
    </row>
    <row r="4801" spans="1:2">
      <c r="A4801" s="39" t="s">
        <v>5256</v>
      </c>
      <c r="B4801" s="38">
        <v>12.604900000000001</v>
      </c>
    </row>
    <row r="4802" spans="1:2">
      <c r="A4802" s="39" t="s">
        <v>5257</v>
      </c>
      <c r="B4802" s="38">
        <v>16.110199999999999</v>
      </c>
    </row>
    <row r="4803" spans="1:2">
      <c r="A4803" s="39" t="s">
        <v>5258</v>
      </c>
      <c r="B4803" s="38">
        <v>16.722300000000001</v>
      </c>
    </row>
    <row r="4804" spans="1:2">
      <c r="A4804" s="39" t="s">
        <v>5259</v>
      </c>
      <c r="B4804" s="38">
        <v>16.68</v>
      </c>
    </row>
    <row r="4805" spans="1:2">
      <c r="A4805" s="39" t="s">
        <v>5260</v>
      </c>
      <c r="B4805" s="38">
        <v>17.295100000000001</v>
      </c>
    </row>
    <row r="4806" spans="1:2">
      <c r="A4806" s="39" t="s">
        <v>6153</v>
      </c>
      <c r="B4806" s="38">
        <v>1084.0244</v>
      </c>
    </row>
    <row r="4807" spans="1:2">
      <c r="A4807" s="39" t="s">
        <v>5261</v>
      </c>
      <c r="B4807" s="38">
        <v>26.445</v>
      </c>
    </row>
    <row r="4808" spans="1:2">
      <c r="A4808" s="39" t="s">
        <v>5262</v>
      </c>
      <c r="B4808" s="38">
        <v>25.864799999999999</v>
      </c>
    </row>
    <row r="4809" spans="1:2">
      <c r="A4809" s="39" t="s">
        <v>5263</v>
      </c>
      <c r="B4809" s="38">
        <v>25.855799999999999</v>
      </c>
    </row>
    <row r="4810" spans="1:2">
      <c r="A4810" s="39" t="s">
        <v>5264</v>
      </c>
      <c r="B4810" s="38">
        <v>24.732500000000002</v>
      </c>
    </row>
    <row r="4811" spans="1:2">
      <c r="A4811" s="39" t="s">
        <v>5265</v>
      </c>
      <c r="B4811" s="38">
        <v>11.7559</v>
      </c>
    </row>
    <row r="4812" spans="1:2">
      <c r="A4812" s="39" t="s">
        <v>5266</v>
      </c>
      <c r="B4812" s="38">
        <v>24.588000000000001</v>
      </c>
    </row>
    <row r="4813" spans="1:2">
      <c r="A4813" s="39" t="s">
        <v>5267</v>
      </c>
      <c r="B4813" s="38">
        <v>22.5703</v>
      </c>
    </row>
    <row r="4814" spans="1:2">
      <c r="A4814" s="39" t="s">
        <v>5268</v>
      </c>
      <c r="B4814" s="38">
        <v>11.747199999999999</v>
      </c>
    </row>
    <row r="4815" spans="1:2">
      <c r="A4815" s="39" t="s">
        <v>5269</v>
      </c>
      <c r="B4815" s="38">
        <v>22.608799999999999</v>
      </c>
    </row>
    <row r="4816" spans="1:2">
      <c r="A4816" s="39" t="s">
        <v>5270</v>
      </c>
      <c r="B4816" s="38">
        <v>22.916399999999999</v>
      </c>
    </row>
    <row r="4817" spans="1:2">
      <c r="A4817" s="39" t="s">
        <v>5271</v>
      </c>
      <c r="B4817" s="38">
        <v>22.922999999999998</v>
      </c>
    </row>
    <row r="4818" spans="1:2">
      <c r="A4818" s="39" t="s">
        <v>5272</v>
      </c>
      <c r="B4818" s="38">
        <v>22.608799999999999</v>
      </c>
    </row>
    <row r="4819" spans="1:2">
      <c r="A4819" s="39" t="s">
        <v>5273</v>
      </c>
      <c r="B4819" s="38">
        <v>44.781799999999997</v>
      </c>
    </row>
    <row r="4820" spans="1:2">
      <c r="A4820" s="39" t="s">
        <v>5274</v>
      </c>
      <c r="B4820" s="38">
        <v>46.863599999999998</v>
      </c>
    </row>
    <row r="4821" spans="1:2">
      <c r="A4821" s="39" t="s">
        <v>5275</v>
      </c>
      <c r="B4821" s="38">
        <v>33.045099999999998</v>
      </c>
    </row>
    <row r="4822" spans="1:2">
      <c r="A4822" s="39" t="s">
        <v>5276</v>
      </c>
      <c r="B4822" s="38">
        <v>44.781799999999997</v>
      </c>
    </row>
    <row r="4823" spans="1:2">
      <c r="A4823" s="39" t="s">
        <v>5277</v>
      </c>
      <c r="B4823" s="38">
        <v>31.671900000000001</v>
      </c>
    </row>
    <row r="4824" spans="1:2">
      <c r="A4824" s="39" t="s">
        <v>5278</v>
      </c>
      <c r="B4824" s="38">
        <v>11.366099999999999</v>
      </c>
    </row>
    <row r="4825" spans="1:2">
      <c r="A4825" s="39" t="s">
        <v>5279</v>
      </c>
      <c r="B4825" s="38">
        <v>17.586600000000001</v>
      </c>
    </row>
    <row r="4826" spans="1:2">
      <c r="A4826" s="39" t="s">
        <v>5280</v>
      </c>
      <c r="B4826" s="38">
        <v>44.781799999999997</v>
      </c>
    </row>
    <row r="4827" spans="1:2">
      <c r="A4827" s="39" t="s">
        <v>5281</v>
      </c>
      <c r="B4827" s="38">
        <v>31.924099999999999</v>
      </c>
    </row>
    <row r="4828" spans="1:2">
      <c r="A4828" s="39" t="s">
        <v>5282</v>
      </c>
      <c r="B4828" s="38">
        <v>46.863599999999998</v>
      </c>
    </row>
    <row r="4829" spans="1:2">
      <c r="A4829" s="39" t="s">
        <v>5283</v>
      </c>
      <c r="B4829" s="38">
        <v>44.781799999999997</v>
      </c>
    </row>
    <row r="4830" spans="1:2">
      <c r="A4830" s="39" t="s">
        <v>5284</v>
      </c>
      <c r="B4830" s="38">
        <v>46.863599999999998</v>
      </c>
    </row>
    <row r="4831" spans="1:2">
      <c r="A4831" s="39" t="s">
        <v>5285</v>
      </c>
      <c r="B4831" s="38">
        <v>33.045099999999998</v>
      </c>
    </row>
    <row r="4832" spans="1:2">
      <c r="A4832" s="39" t="s">
        <v>5286</v>
      </c>
      <c r="B4832" s="38">
        <v>11.6172</v>
      </c>
    </row>
    <row r="4833" spans="1:2">
      <c r="A4833" s="39" t="s">
        <v>5287</v>
      </c>
      <c r="B4833" s="38">
        <v>26.638100000000001</v>
      </c>
    </row>
    <row r="4834" spans="1:2">
      <c r="A4834" s="39" t="s">
        <v>5288</v>
      </c>
      <c r="B4834" s="38">
        <v>25.9834</v>
      </c>
    </row>
    <row r="4835" spans="1:2">
      <c r="A4835" s="39" t="s">
        <v>5289</v>
      </c>
      <c r="B4835" s="38">
        <v>24.508500000000002</v>
      </c>
    </row>
    <row r="4836" spans="1:2">
      <c r="A4836" s="39" t="s">
        <v>5290</v>
      </c>
      <c r="B4836" s="38">
        <v>12.518700000000001</v>
      </c>
    </row>
    <row r="4837" spans="1:2">
      <c r="A4837" s="39" t="s">
        <v>5291</v>
      </c>
      <c r="B4837" s="38">
        <v>12.867000000000001</v>
      </c>
    </row>
    <row r="4838" spans="1:2">
      <c r="A4838" s="39" t="s">
        <v>5292</v>
      </c>
      <c r="B4838" s="38">
        <v>12.1775</v>
      </c>
    </row>
    <row r="4839" spans="1:2">
      <c r="A4839" s="39" t="s">
        <v>5293</v>
      </c>
      <c r="B4839" s="38">
        <v>12.4346</v>
      </c>
    </row>
    <row r="4840" spans="1:2">
      <c r="A4840" s="39" t="s">
        <v>5294</v>
      </c>
      <c r="B4840" s="38">
        <v>1098.8842999999999</v>
      </c>
    </row>
    <row r="4841" spans="1:2">
      <c r="A4841" s="39" t="s">
        <v>6154</v>
      </c>
      <c r="B4841" s="38">
        <v>1038.2795000000001</v>
      </c>
    </row>
    <row r="4842" spans="1:2">
      <c r="A4842" s="39" t="s">
        <v>5295</v>
      </c>
      <c r="B4842" s="38">
        <v>12.991099999999999</v>
      </c>
    </row>
    <row r="4843" spans="1:2">
      <c r="A4843" s="39" t="s">
        <v>5296</v>
      </c>
      <c r="B4843" s="38">
        <v>13.398400000000001</v>
      </c>
    </row>
    <row r="4844" spans="1:2">
      <c r="A4844" s="39" t="s">
        <v>5297</v>
      </c>
      <c r="B4844" s="38">
        <v>13.52</v>
      </c>
    </row>
    <row r="4845" spans="1:2">
      <c r="A4845" s="39" t="s">
        <v>5298</v>
      </c>
      <c r="B4845" s="38">
        <v>12.79</v>
      </c>
    </row>
    <row r="4846" spans="1:2">
      <c r="A4846" s="39" t="s">
        <v>5299</v>
      </c>
      <c r="B4846" s="38">
        <v>12.45</v>
      </c>
    </row>
    <row r="4847" spans="1:2">
      <c r="A4847" s="39" t="s">
        <v>5300</v>
      </c>
      <c r="B4847" s="38">
        <v>13.86</v>
      </c>
    </row>
    <row r="4848" spans="1:2">
      <c r="A4848" s="39" t="s">
        <v>5301</v>
      </c>
      <c r="B4848" s="38">
        <v>10.953200000000001</v>
      </c>
    </row>
    <row r="4849" spans="1:2">
      <c r="A4849" s="39" t="s">
        <v>5302</v>
      </c>
      <c r="B4849" s="38">
        <v>10.8977</v>
      </c>
    </row>
    <row r="4850" spans="1:2">
      <c r="A4850" s="39" t="s">
        <v>5303</v>
      </c>
      <c r="B4850" s="38">
        <v>11.3521</v>
      </c>
    </row>
    <row r="4851" spans="1:2">
      <c r="A4851" s="39" t="s">
        <v>5304</v>
      </c>
      <c r="B4851" s="38">
        <v>11.2417</v>
      </c>
    </row>
    <row r="4852" spans="1:2">
      <c r="A4852" s="39" t="s">
        <v>5305</v>
      </c>
      <c r="B4852" s="38">
        <v>11.074299999999999</v>
      </c>
    </row>
    <row r="4853" spans="1:2">
      <c r="A4853" s="39" t="s">
        <v>5306</v>
      </c>
      <c r="B4853" s="38">
        <v>12.7607</v>
      </c>
    </row>
    <row r="4854" spans="1:2">
      <c r="A4854" s="39" t="s">
        <v>5307</v>
      </c>
      <c r="B4854" s="38">
        <v>13.2933</v>
      </c>
    </row>
    <row r="4855" spans="1:2">
      <c r="A4855" s="39" t="s">
        <v>5308</v>
      </c>
      <c r="B4855" s="38">
        <v>12.7607</v>
      </c>
    </row>
    <row r="4856" spans="1:2">
      <c r="A4856" s="39" t="s">
        <v>5309</v>
      </c>
      <c r="B4856" s="38">
        <v>13.2933</v>
      </c>
    </row>
    <row r="4857" spans="1:2">
      <c r="A4857" s="39" t="s">
        <v>5310</v>
      </c>
      <c r="B4857" s="38">
        <v>12.729699999999999</v>
      </c>
    </row>
    <row r="4858" spans="1:2">
      <c r="A4858" s="39" t="s">
        <v>5311</v>
      </c>
      <c r="B4858" s="38">
        <v>12.729699999999999</v>
      </c>
    </row>
    <row r="4859" spans="1:2">
      <c r="A4859" s="39" t="s">
        <v>5312</v>
      </c>
      <c r="B4859" s="38">
        <v>12.2623</v>
      </c>
    </row>
    <row r="4860" spans="1:2">
      <c r="A4860" s="39" t="s">
        <v>5313</v>
      </c>
      <c r="B4860" s="38">
        <v>12.2623</v>
      </c>
    </row>
    <row r="4861" spans="1:2">
      <c r="A4861" s="39" t="s">
        <v>5314</v>
      </c>
      <c r="B4861" s="38">
        <v>12.9605</v>
      </c>
    </row>
    <row r="4862" spans="1:2">
      <c r="A4862" s="39" t="s">
        <v>5315</v>
      </c>
      <c r="B4862" s="38">
        <v>10.9786</v>
      </c>
    </row>
    <row r="4863" spans="1:2">
      <c r="A4863" s="39" t="s">
        <v>5316</v>
      </c>
      <c r="B4863" s="38">
        <v>11.238799999999999</v>
      </c>
    </row>
    <row r="4864" spans="1:2">
      <c r="A4864" s="39" t="s">
        <v>5317</v>
      </c>
      <c r="B4864" s="38">
        <v>12.6839</v>
      </c>
    </row>
    <row r="4865" spans="1:2">
      <c r="A4865" s="39" t="s">
        <v>5318</v>
      </c>
      <c r="B4865" s="38">
        <v>12.2623</v>
      </c>
    </row>
    <row r="4866" spans="1:2">
      <c r="A4866" s="39" t="s">
        <v>5319</v>
      </c>
      <c r="B4866" s="38">
        <v>12.729699999999999</v>
      </c>
    </row>
    <row r="4867" spans="1:2">
      <c r="A4867" s="39" t="s">
        <v>5320</v>
      </c>
      <c r="B4867" s="38">
        <v>13.2933</v>
      </c>
    </row>
    <row r="4868" spans="1:2">
      <c r="A4868" s="39" t="s">
        <v>5321</v>
      </c>
      <c r="B4868" s="38">
        <v>12.7607</v>
      </c>
    </row>
    <row r="4869" spans="1:2">
      <c r="A4869" s="39" t="s">
        <v>5322</v>
      </c>
      <c r="B4869" s="38">
        <v>13.398400000000001</v>
      </c>
    </row>
    <row r="4870" spans="1:2">
      <c r="A4870" s="39" t="s">
        <v>5323</v>
      </c>
      <c r="B4870" s="38">
        <v>11.652200000000001</v>
      </c>
    </row>
    <row r="4871" spans="1:2">
      <c r="A4871" s="39" t="s">
        <v>5324</v>
      </c>
      <c r="B4871" s="38">
        <v>10.638400000000001</v>
      </c>
    </row>
    <row r="4872" spans="1:2">
      <c r="A4872" s="39" t="s">
        <v>5325</v>
      </c>
      <c r="B4872" s="38">
        <v>11.0998</v>
      </c>
    </row>
    <row r="4873" spans="1:2">
      <c r="A4873" s="39" t="s">
        <v>5326</v>
      </c>
      <c r="B4873" s="38">
        <v>10.796799999999999</v>
      </c>
    </row>
    <row r="4874" spans="1:2">
      <c r="A4874" s="39" t="s">
        <v>5327</v>
      </c>
      <c r="B4874" s="38">
        <v>14.3506</v>
      </c>
    </row>
    <row r="4875" spans="1:2">
      <c r="A4875" s="39" t="s">
        <v>5328</v>
      </c>
      <c r="B4875" s="38">
        <v>14.358499999999999</v>
      </c>
    </row>
    <row r="4876" spans="1:2">
      <c r="A4876" s="39" t="s">
        <v>5329</v>
      </c>
      <c r="B4876" s="38">
        <v>14.0153</v>
      </c>
    </row>
    <row r="4877" spans="1:2">
      <c r="A4877" s="39" t="s">
        <v>5330</v>
      </c>
      <c r="B4877" s="38">
        <v>14.0152</v>
      </c>
    </row>
    <row r="4878" spans="1:2">
      <c r="A4878" s="39" t="s">
        <v>5331</v>
      </c>
      <c r="B4878" s="38">
        <v>11.226900000000001</v>
      </c>
    </row>
    <row r="4879" spans="1:2">
      <c r="A4879" s="39" t="s">
        <v>5332</v>
      </c>
      <c r="B4879" s="38">
        <v>11.421799999999999</v>
      </c>
    </row>
    <row r="4880" spans="1:2">
      <c r="A4880" s="39" t="s">
        <v>5333</v>
      </c>
      <c r="B4880" s="38">
        <v>1231.2271000000001</v>
      </c>
    </row>
    <row r="4881" spans="1:2">
      <c r="A4881" s="39" t="s">
        <v>5334</v>
      </c>
      <c r="B4881" s="38">
        <v>2034.9063000000001</v>
      </c>
    </row>
    <row r="4882" spans="1:2">
      <c r="A4882" s="39" t="s">
        <v>5335</v>
      </c>
      <c r="B4882" s="38">
        <v>1052.3061</v>
      </c>
    </row>
    <row r="4883" spans="1:2">
      <c r="A4883" s="39" t="s">
        <v>5336</v>
      </c>
      <c r="B4883" s="38">
        <v>2090.4924000000001</v>
      </c>
    </row>
    <row r="4884" spans="1:2">
      <c r="A4884" s="39" t="s">
        <v>5337</v>
      </c>
      <c r="B4884" s="38">
        <v>1052.7994000000001</v>
      </c>
    </row>
    <row r="4885" spans="1:2">
      <c r="A4885" s="39" t="s">
        <v>5338</v>
      </c>
      <c r="B4885" s="38">
        <v>1060.1627000000001</v>
      </c>
    </row>
    <row r="4886" spans="1:2">
      <c r="A4886" s="39" t="s">
        <v>5339</v>
      </c>
      <c r="B4886" s="38">
        <v>1040.0537999999999</v>
      </c>
    </row>
    <row r="4887" spans="1:2">
      <c r="A4887" s="39" t="s">
        <v>5340</v>
      </c>
      <c r="B4887" s="38">
        <v>2199.8107</v>
      </c>
    </row>
    <row r="4888" spans="1:2">
      <c r="A4888" s="39" t="s">
        <v>5341</v>
      </c>
      <c r="B4888" s="38">
        <v>1052.6393</v>
      </c>
    </row>
    <row r="4889" spans="1:2">
      <c r="A4889" s="39" t="s">
        <v>5342</v>
      </c>
      <c r="B4889" s="38">
        <v>1202.9938999999999</v>
      </c>
    </row>
    <row r="4890" spans="1:2">
      <c r="A4890" s="39" t="s">
        <v>5343</v>
      </c>
      <c r="B4890" s="38">
        <v>1053.5915</v>
      </c>
    </row>
    <row r="4891" spans="1:2">
      <c r="A4891" s="39" t="s">
        <v>5344</v>
      </c>
      <c r="B4891" s="38">
        <v>2239.3804</v>
      </c>
    </row>
    <row r="4892" spans="1:2">
      <c r="A4892" s="39" t="s">
        <v>5345</v>
      </c>
      <c r="B4892" s="38">
        <v>1107.6215999999999</v>
      </c>
    </row>
    <row r="4893" spans="1:2">
      <c r="A4893" s="39" t="s">
        <v>5346</v>
      </c>
      <c r="B4893" s="38">
        <v>20.648</v>
      </c>
    </row>
    <row r="4894" spans="1:2">
      <c r="A4894" s="39" t="s">
        <v>5347</v>
      </c>
      <c r="B4894" s="38">
        <v>19.401</v>
      </c>
    </row>
    <row r="4895" spans="1:2">
      <c r="A4895" s="39" t="s">
        <v>5348</v>
      </c>
      <c r="B4895" s="38">
        <v>21.844999999999999</v>
      </c>
    </row>
    <row r="4896" spans="1:2">
      <c r="A4896" s="39" t="s">
        <v>5349</v>
      </c>
      <c r="B4896" s="38">
        <v>21.861000000000001</v>
      </c>
    </row>
    <row r="4897" spans="1:2">
      <c r="A4897" s="39" t="s">
        <v>5350</v>
      </c>
      <c r="B4897" s="38">
        <v>1971.7193</v>
      </c>
    </row>
    <row r="4898" spans="1:2">
      <c r="A4898" s="39" t="s">
        <v>5351</v>
      </c>
      <c r="B4898" s="38">
        <v>1021.1728000000001</v>
      </c>
    </row>
    <row r="4899" spans="1:2">
      <c r="A4899" s="39" t="s">
        <v>5352</v>
      </c>
      <c r="B4899" s="38">
        <v>2038.2011</v>
      </c>
    </row>
    <row r="4900" spans="1:2">
      <c r="A4900" s="39" t="s">
        <v>5353</v>
      </c>
      <c r="B4900" s="38">
        <v>1014.5624</v>
      </c>
    </row>
    <row r="4901" spans="1:2">
      <c r="A4901" s="39" t="s">
        <v>5354</v>
      </c>
      <c r="B4901" s="38">
        <v>1020.796</v>
      </c>
    </row>
    <row r="4902" spans="1:2">
      <c r="A4902" s="39" t="s">
        <v>5355</v>
      </c>
      <c r="B4902" s="38">
        <v>1024.3489</v>
      </c>
    </row>
    <row r="4903" spans="1:2">
      <c r="A4903" s="39" t="s">
        <v>5356</v>
      </c>
      <c r="B4903" s="38">
        <v>2093.2518</v>
      </c>
    </row>
    <row r="4904" spans="1:2">
      <c r="A4904" s="39" t="s">
        <v>5357</v>
      </c>
      <c r="B4904" s="38">
        <v>1199.0220999999999</v>
      </c>
    </row>
    <row r="4905" spans="1:2">
      <c r="A4905" s="39" t="s">
        <v>5358</v>
      </c>
      <c r="B4905" s="38">
        <v>1039.9686999999999</v>
      </c>
    </row>
    <row r="4906" spans="1:2">
      <c r="A4906" s="39" t="s">
        <v>5359</v>
      </c>
      <c r="B4906" s="38">
        <v>1321.4208000000001</v>
      </c>
    </row>
    <row r="4907" spans="1:2">
      <c r="A4907" s="39" t="s">
        <v>5360</v>
      </c>
      <c r="B4907" s="38">
        <v>7.2080000000000002</v>
      </c>
    </row>
    <row r="4908" spans="1:2">
      <c r="A4908" s="39" t="s">
        <v>5361</v>
      </c>
      <c r="B4908" s="38">
        <v>8.6950000000000003</v>
      </c>
    </row>
    <row r="4909" spans="1:2">
      <c r="A4909" s="39" t="s">
        <v>5362</v>
      </c>
      <c r="B4909" s="38">
        <v>8.9890000000000008</v>
      </c>
    </row>
    <row r="4910" spans="1:2">
      <c r="A4910" s="39" t="s">
        <v>5363</v>
      </c>
      <c r="B4910" s="38">
        <v>7.468</v>
      </c>
    </row>
    <row r="4911" spans="1:2">
      <c r="A4911" s="39" t="s">
        <v>5364</v>
      </c>
      <c r="B4911" s="38">
        <v>13.619</v>
      </c>
    </row>
    <row r="4912" spans="1:2">
      <c r="A4912" s="39" t="s">
        <v>5365</v>
      </c>
      <c r="B4912" s="38">
        <v>14.002000000000001</v>
      </c>
    </row>
    <row r="4913" spans="1:2">
      <c r="A4913" s="39" t="s">
        <v>5366</v>
      </c>
      <c r="B4913" s="38">
        <v>14.003</v>
      </c>
    </row>
    <row r="4914" spans="1:2">
      <c r="A4914" s="39" t="s">
        <v>5367</v>
      </c>
      <c r="B4914" s="38">
        <v>13.616</v>
      </c>
    </row>
    <row r="4915" spans="1:2">
      <c r="A4915" s="39" t="s">
        <v>5368</v>
      </c>
      <c r="B4915" s="38">
        <v>12.7</v>
      </c>
    </row>
    <row r="4916" spans="1:2">
      <c r="A4916" s="39" t="s">
        <v>5369</v>
      </c>
      <c r="B4916" s="38">
        <v>12.94</v>
      </c>
    </row>
    <row r="4917" spans="1:2">
      <c r="A4917" s="39" t="s">
        <v>5370</v>
      </c>
      <c r="B4917" s="38">
        <v>12.7</v>
      </c>
    </row>
    <row r="4918" spans="1:2">
      <c r="A4918" s="39" t="s">
        <v>5371</v>
      </c>
      <c r="B4918" s="38">
        <v>12.94</v>
      </c>
    </row>
    <row r="4919" spans="1:2">
      <c r="A4919" s="39" t="s">
        <v>5372</v>
      </c>
      <c r="B4919" s="38">
        <v>11.4552</v>
      </c>
    </row>
    <row r="4920" spans="1:2">
      <c r="A4920" s="39" t="s">
        <v>5373</v>
      </c>
      <c r="B4920" s="38">
        <v>15.089</v>
      </c>
    </row>
    <row r="4921" spans="1:2">
      <c r="A4921" s="39" t="s">
        <v>5374</v>
      </c>
      <c r="B4921" s="38">
        <v>14.818199999999999</v>
      </c>
    </row>
    <row r="4922" spans="1:2">
      <c r="A4922" s="39" t="s">
        <v>5375</v>
      </c>
      <c r="B4922" s="38">
        <v>15.090400000000001</v>
      </c>
    </row>
    <row r="4923" spans="1:2">
      <c r="A4923" s="39" t="s">
        <v>5376</v>
      </c>
      <c r="B4923" s="38">
        <v>14.819000000000001</v>
      </c>
    </row>
    <row r="4924" spans="1:2">
      <c r="A4924" s="39" t="s">
        <v>5377</v>
      </c>
      <c r="B4924" s="38">
        <v>13.034700000000001</v>
      </c>
    </row>
    <row r="4925" spans="1:2">
      <c r="A4925" s="39" t="s">
        <v>5378</v>
      </c>
      <c r="B4925" s="38">
        <v>12.8879</v>
      </c>
    </row>
    <row r="4926" spans="1:2">
      <c r="A4926" s="39" t="s">
        <v>5379</v>
      </c>
      <c r="B4926" s="38">
        <v>12.7225</v>
      </c>
    </row>
    <row r="4927" spans="1:2">
      <c r="A4927" s="39" t="s">
        <v>5380</v>
      </c>
      <c r="B4927" s="38">
        <v>12.760400000000001</v>
      </c>
    </row>
    <row r="4928" spans="1:2">
      <c r="A4928" s="39" t="s">
        <v>5381</v>
      </c>
      <c r="B4928" s="38">
        <v>11.3827</v>
      </c>
    </row>
    <row r="4929" spans="1:2">
      <c r="A4929" s="39" t="s">
        <v>5382</v>
      </c>
      <c r="B4929" s="38">
        <v>13.22</v>
      </c>
    </row>
    <row r="4930" spans="1:2">
      <c r="A4930" s="39" t="s">
        <v>5383</v>
      </c>
      <c r="B4930" s="38">
        <v>13.583</v>
      </c>
    </row>
    <row r="4931" spans="1:2">
      <c r="A4931" s="39" t="s">
        <v>5384</v>
      </c>
      <c r="B4931" s="38">
        <v>11.3855</v>
      </c>
    </row>
    <row r="4932" spans="1:2">
      <c r="A4932" s="39" t="s">
        <v>5385</v>
      </c>
      <c r="B4932" s="38">
        <v>1047.0282</v>
      </c>
    </row>
    <row r="4933" spans="1:2">
      <c r="A4933" s="39" t="s">
        <v>5386</v>
      </c>
      <c r="B4933" s="38">
        <v>11.5725</v>
      </c>
    </row>
    <row r="4934" spans="1:2">
      <c r="A4934" s="39" t="s">
        <v>5387</v>
      </c>
      <c r="B4934" s="38">
        <v>12.248799999999999</v>
      </c>
    </row>
    <row r="4935" spans="1:2">
      <c r="A4935" s="39" t="s">
        <v>5388</v>
      </c>
      <c r="B4935" s="38">
        <v>12.072699999999999</v>
      </c>
    </row>
    <row r="4936" spans="1:2">
      <c r="A4936" s="39" t="s">
        <v>5389</v>
      </c>
      <c r="B4936" s="38">
        <v>10.083500000000001</v>
      </c>
    </row>
    <row r="4937" spans="1:2">
      <c r="A4937" s="39" t="s">
        <v>5390</v>
      </c>
      <c r="B4937" s="38">
        <v>10.252599999999999</v>
      </c>
    </row>
    <row r="4938" spans="1:2">
      <c r="A4938" s="39" t="s">
        <v>5391</v>
      </c>
      <c r="B4938" s="38">
        <v>10.2118</v>
      </c>
    </row>
    <row r="4939" spans="1:2">
      <c r="A4939" s="39" t="s">
        <v>5392</v>
      </c>
      <c r="B4939" s="38">
        <v>10.0709</v>
      </c>
    </row>
    <row r="4940" spans="1:2">
      <c r="A4940" s="39" t="s">
        <v>5393</v>
      </c>
      <c r="B4940" s="38">
        <v>10.067399999999999</v>
      </c>
    </row>
    <row r="4941" spans="1:2">
      <c r="A4941" s="39" t="s">
        <v>5394</v>
      </c>
      <c r="B4941" s="38">
        <v>10.221500000000001</v>
      </c>
    </row>
    <row r="4942" spans="1:2">
      <c r="A4942" s="39" t="s">
        <v>5395</v>
      </c>
      <c r="B4942" s="38">
        <v>12.2348</v>
      </c>
    </row>
    <row r="4943" spans="1:2">
      <c r="A4943" s="39" t="s">
        <v>5396</v>
      </c>
      <c r="B4943" s="38">
        <v>12.132300000000001</v>
      </c>
    </row>
    <row r="4944" spans="1:2">
      <c r="A4944" s="39" t="s">
        <v>5397</v>
      </c>
      <c r="B4944" s="38">
        <v>10.068099999999999</v>
      </c>
    </row>
    <row r="4945" spans="1:2">
      <c r="A4945" s="39" t="s">
        <v>5398</v>
      </c>
      <c r="B4945" s="38">
        <v>11.338800000000001</v>
      </c>
    </row>
    <row r="4946" spans="1:2">
      <c r="A4946" s="39" t="s">
        <v>5399</v>
      </c>
      <c r="B4946" s="38">
        <v>10.599500000000001</v>
      </c>
    </row>
    <row r="4947" spans="1:2">
      <c r="A4947" s="39" t="s">
        <v>5400</v>
      </c>
      <c r="B4947" s="38">
        <v>11.898099999999999</v>
      </c>
    </row>
    <row r="4948" spans="1:2">
      <c r="A4948" s="39" t="s">
        <v>5401</v>
      </c>
      <c r="B4948" s="38">
        <v>1198.847</v>
      </c>
    </row>
    <row r="4949" spans="1:2">
      <c r="A4949" s="39" t="s">
        <v>5402</v>
      </c>
      <c r="B4949" s="38">
        <v>17.238299999999999</v>
      </c>
    </row>
    <row r="4950" spans="1:2">
      <c r="A4950" s="39" t="s">
        <v>5403</v>
      </c>
      <c r="B4950" s="38">
        <v>16.6784</v>
      </c>
    </row>
    <row r="4951" spans="1:2">
      <c r="A4951" s="39" t="s">
        <v>5404</v>
      </c>
      <c r="B4951" s="38">
        <v>11.860300000000001</v>
      </c>
    </row>
    <row r="4952" spans="1:2">
      <c r="A4952" s="39" t="s">
        <v>5405</v>
      </c>
      <c r="B4952" s="38">
        <v>11.861000000000001</v>
      </c>
    </row>
    <row r="4953" spans="1:2">
      <c r="A4953" s="39" t="s">
        <v>5406</v>
      </c>
      <c r="B4953" s="38">
        <v>12.083399999999999</v>
      </c>
    </row>
    <row r="4954" spans="1:2">
      <c r="A4954" s="39" t="s">
        <v>5407</v>
      </c>
      <c r="B4954" s="38">
        <v>11.6557</v>
      </c>
    </row>
    <row r="4955" spans="1:2">
      <c r="A4955" s="39" t="s">
        <v>5408</v>
      </c>
      <c r="B4955" s="38">
        <v>44.77</v>
      </c>
    </row>
    <row r="4956" spans="1:2">
      <c r="A4956" s="39" t="s">
        <v>5409</v>
      </c>
      <c r="B4956" s="38">
        <v>47.32</v>
      </c>
    </row>
    <row r="4957" spans="1:2">
      <c r="A4957" s="39" t="s">
        <v>5410</v>
      </c>
      <c r="B4957" s="38">
        <v>12.183999999999999</v>
      </c>
    </row>
    <row r="4958" spans="1:2">
      <c r="A4958" s="39" t="s">
        <v>5411</v>
      </c>
      <c r="B4958" s="38">
        <v>12.183999999999999</v>
      </c>
    </row>
    <row r="4959" spans="1:2">
      <c r="A4959" s="39" t="s">
        <v>5412</v>
      </c>
      <c r="B4959" s="38">
        <v>12.294</v>
      </c>
    </row>
    <row r="4960" spans="1:2">
      <c r="A4960" s="39" t="s">
        <v>5413</v>
      </c>
      <c r="B4960" s="38">
        <v>12.287100000000001</v>
      </c>
    </row>
    <row r="4961" spans="1:2">
      <c r="A4961" s="39" t="s">
        <v>5414</v>
      </c>
      <c r="B4961" s="38">
        <v>12.096299999999999</v>
      </c>
    </row>
    <row r="4962" spans="1:2">
      <c r="A4962" s="39" t="s">
        <v>5415</v>
      </c>
      <c r="B4962" s="38">
        <v>12.1768</v>
      </c>
    </row>
    <row r="4963" spans="1:2">
      <c r="A4963" s="39" t="s">
        <v>5416</v>
      </c>
      <c r="B4963" s="38">
        <v>11.566700000000001</v>
      </c>
    </row>
    <row r="4964" spans="1:2">
      <c r="A4964" s="39" t="s">
        <v>5417</v>
      </c>
      <c r="B4964" s="38">
        <v>11.6983</v>
      </c>
    </row>
    <row r="4965" spans="1:2">
      <c r="A4965" s="39" t="s">
        <v>5418</v>
      </c>
      <c r="B4965" s="38">
        <v>10.7163</v>
      </c>
    </row>
    <row r="4966" spans="1:2">
      <c r="A4966" s="39" t="s">
        <v>5419</v>
      </c>
      <c r="B4966" s="38">
        <v>10.454000000000001</v>
      </c>
    </row>
    <row r="4967" spans="1:2">
      <c r="A4967" s="39" t="s">
        <v>5420</v>
      </c>
      <c r="B4967" s="38">
        <v>11.6319</v>
      </c>
    </row>
    <row r="4968" spans="1:2">
      <c r="A4968" s="39" t="s">
        <v>5421</v>
      </c>
      <c r="B4968" s="38">
        <v>11.6493</v>
      </c>
    </row>
    <row r="4969" spans="1:2">
      <c r="A4969" s="39" t="s">
        <v>5422</v>
      </c>
      <c r="B4969" s="38">
        <v>11.658200000000001</v>
      </c>
    </row>
    <row r="4970" spans="1:2">
      <c r="A4970" s="39" t="s">
        <v>5423</v>
      </c>
      <c r="B4970" s="38">
        <v>11.1411</v>
      </c>
    </row>
    <row r="4971" spans="1:2">
      <c r="A4971" s="39" t="s">
        <v>5424</v>
      </c>
      <c r="B4971" s="38">
        <v>10.1418</v>
      </c>
    </row>
    <row r="4972" spans="1:2">
      <c r="A4972" s="39" t="s">
        <v>5425</v>
      </c>
      <c r="B4972" s="38">
        <v>11.168100000000001</v>
      </c>
    </row>
    <row r="4973" spans="1:2">
      <c r="A4973" s="39" t="s">
        <v>5426</v>
      </c>
      <c r="B4973" s="38">
        <v>11.0236</v>
      </c>
    </row>
    <row r="4974" spans="1:2">
      <c r="A4974" s="39" t="s">
        <v>5427</v>
      </c>
      <c r="B4974" s="38">
        <v>11.7065</v>
      </c>
    </row>
    <row r="4975" spans="1:2">
      <c r="A4975" s="39" t="s">
        <v>5428</v>
      </c>
      <c r="B4975" s="38">
        <v>10.6356</v>
      </c>
    </row>
    <row r="4976" spans="1:2">
      <c r="A4976" s="39" t="s">
        <v>5429</v>
      </c>
      <c r="B4976" s="38">
        <v>11.4008</v>
      </c>
    </row>
    <row r="4977" spans="1:2">
      <c r="A4977" s="39" t="s">
        <v>5430</v>
      </c>
      <c r="B4977" s="38">
        <v>12.4922</v>
      </c>
    </row>
    <row r="4978" spans="1:2">
      <c r="A4978" s="39" t="s">
        <v>5431</v>
      </c>
      <c r="B4978" s="38">
        <v>12.507400000000001</v>
      </c>
    </row>
    <row r="4979" spans="1:2">
      <c r="A4979" s="39" t="s">
        <v>5432</v>
      </c>
      <c r="B4979" s="38">
        <v>11.7553</v>
      </c>
    </row>
    <row r="4980" spans="1:2">
      <c r="A4980" s="39" t="s">
        <v>5433</v>
      </c>
      <c r="B4980" s="38">
        <v>11.5116</v>
      </c>
    </row>
    <row r="4981" spans="1:2">
      <c r="A4981" s="39" t="s">
        <v>5434</v>
      </c>
      <c r="B4981" s="38">
        <v>12.7409</v>
      </c>
    </row>
    <row r="4982" spans="1:2">
      <c r="A4982" s="39" t="s">
        <v>5435</v>
      </c>
      <c r="B4982" s="38">
        <v>12.7407</v>
      </c>
    </row>
    <row r="4983" spans="1:2">
      <c r="A4983" s="39" t="s">
        <v>5436</v>
      </c>
      <c r="B4983" s="38">
        <v>11.083299999999999</v>
      </c>
    </row>
    <row r="4984" spans="1:2">
      <c r="A4984" s="39" t="s">
        <v>5437</v>
      </c>
      <c r="B4984" s="38">
        <v>11.792299999999999</v>
      </c>
    </row>
    <row r="4985" spans="1:2">
      <c r="A4985" s="39" t="s">
        <v>5438</v>
      </c>
      <c r="B4985" s="38">
        <v>11.6843</v>
      </c>
    </row>
    <row r="4986" spans="1:2">
      <c r="A4986" s="39" t="s">
        <v>5439</v>
      </c>
      <c r="B4986" s="38">
        <v>11.0261</v>
      </c>
    </row>
    <row r="4987" spans="1:2">
      <c r="A4987" s="39" t="s">
        <v>5440</v>
      </c>
      <c r="B4987" s="38">
        <v>11.0359</v>
      </c>
    </row>
    <row r="4988" spans="1:2">
      <c r="A4988" s="39" t="s">
        <v>5441</v>
      </c>
      <c r="B4988" s="38">
        <v>11.9015</v>
      </c>
    </row>
    <row r="4989" spans="1:2">
      <c r="A4989" s="39" t="s">
        <v>5442</v>
      </c>
      <c r="B4989" s="38">
        <v>11.7235</v>
      </c>
    </row>
    <row r="4990" spans="1:2">
      <c r="A4990" s="39" t="s">
        <v>5443</v>
      </c>
      <c r="B4990" s="38">
        <v>1184.7104999999999</v>
      </c>
    </row>
    <row r="4991" spans="1:2">
      <c r="A4991" s="39" t="s">
        <v>5444</v>
      </c>
      <c r="B4991" s="38">
        <v>1062.6736000000001</v>
      </c>
    </row>
    <row r="4992" spans="1:2">
      <c r="A4992" s="39" t="s">
        <v>5445</v>
      </c>
      <c r="B4992" s="38">
        <v>10.2903</v>
      </c>
    </row>
    <row r="4993" spans="1:2">
      <c r="A4993" s="39" t="s">
        <v>5446</v>
      </c>
      <c r="B4993" s="38">
        <v>12.946099999999999</v>
      </c>
    </row>
    <row r="4994" spans="1:2">
      <c r="A4994" s="39" t="s">
        <v>5447</v>
      </c>
      <c r="B4994" s="38">
        <v>10.487</v>
      </c>
    </row>
    <row r="4995" spans="1:2">
      <c r="A4995" s="39" t="s">
        <v>5448</v>
      </c>
      <c r="B4995" s="38">
        <v>10.774699999999999</v>
      </c>
    </row>
    <row r="4996" spans="1:2">
      <c r="A4996" s="39" t="s">
        <v>5449</v>
      </c>
      <c r="B4996" s="38">
        <v>10.938599999999999</v>
      </c>
    </row>
    <row r="4997" spans="1:2">
      <c r="A4997" s="39" t="s">
        <v>5450</v>
      </c>
      <c r="B4997" s="38">
        <v>12.3653</v>
      </c>
    </row>
    <row r="4998" spans="1:2">
      <c r="A4998" s="39" t="s">
        <v>5451</v>
      </c>
      <c r="B4998" s="38">
        <v>10.9521</v>
      </c>
    </row>
    <row r="4999" spans="1:2">
      <c r="A4999" s="39" t="s">
        <v>5452</v>
      </c>
      <c r="B4999" s="38">
        <v>10.7021</v>
      </c>
    </row>
    <row r="5000" spans="1:2">
      <c r="A5000" s="39" t="s">
        <v>5453</v>
      </c>
      <c r="B5000" s="38">
        <v>10.992699999999999</v>
      </c>
    </row>
    <row r="5001" spans="1:2">
      <c r="A5001" s="39" t="s">
        <v>5454</v>
      </c>
      <c r="B5001" s="38">
        <v>12.5936</v>
      </c>
    </row>
    <row r="5002" spans="1:2">
      <c r="A5002" s="39" t="s">
        <v>5455</v>
      </c>
      <c r="B5002" s="38">
        <v>11.1684</v>
      </c>
    </row>
    <row r="5003" spans="1:2">
      <c r="A5003" s="39" t="s">
        <v>5456</v>
      </c>
      <c r="B5003" s="38">
        <v>11.173400000000001</v>
      </c>
    </row>
    <row r="5004" spans="1:2">
      <c r="A5004" s="39" t="s">
        <v>5457</v>
      </c>
      <c r="B5004" s="38">
        <v>11.1775</v>
      </c>
    </row>
    <row r="5005" spans="1:2">
      <c r="A5005" s="39" t="s">
        <v>5458</v>
      </c>
      <c r="B5005" s="38">
        <v>10.8889</v>
      </c>
    </row>
    <row r="5006" spans="1:2">
      <c r="A5006" s="39" t="s">
        <v>5459</v>
      </c>
      <c r="B5006" s="38">
        <v>12.211499999999999</v>
      </c>
    </row>
    <row r="5007" spans="1:2">
      <c r="A5007" s="39" t="s">
        <v>5460</v>
      </c>
      <c r="B5007" s="38">
        <v>12.211499999999999</v>
      </c>
    </row>
    <row r="5008" spans="1:2">
      <c r="A5008" s="39" t="s">
        <v>5461</v>
      </c>
      <c r="B5008" s="38">
        <v>12.266299999999999</v>
      </c>
    </row>
    <row r="5009" spans="1:2">
      <c r="A5009" s="39" t="s">
        <v>5462</v>
      </c>
      <c r="B5009" s="38">
        <v>12.211499999999999</v>
      </c>
    </row>
    <row r="5010" spans="1:2">
      <c r="A5010" s="39" t="s">
        <v>5463</v>
      </c>
      <c r="B5010" s="38">
        <v>10.321</v>
      </c>
    </row>
    <row r="5011" spans="1:2">
      <c r="A5011" s="39" t="s">
        <v>5464</v>
      </c>
      <c r="B5011" s="38">
        <v>10.3331</v>
      </c>
    </row>
    <row r="5012" spans="1:2">
      <c r="A5012" s="39" t="s">
        <v>5465</v>
      </c>
      <c r="B5012" s="38">
        <v>10.483000000000001</v>
      </c>
    </row>
    <row r="5013" spans="1:2">
      <c r="A5013" s="39" t="s">
        <v>5466</v>
      </c>
      <c r="B5013" s="38">
        <v>12.266299999999999</v>
      </c>
    </row>
    <row r="5014" spans="1:2">
      <c r="A5014" s="39" t="s">
        <v>5467</v>
      </c>
      <c r="B5014" s="38">
        <v>10.1837</v>
      </c>
    </row>
    <row r="5015" spans="1:2">
      <c r="A5015" s="39" t="s">
        <v>5468</v>
      </c>
      <c r="B5015" s="38">
        <v>10.182700000000001</v>
      </c>
    </row>
    <row r="5016" spans="1:2">
      <c r="A5016" s="39" t="s">
        <v>5469</v>
      </c>
      <c r="B5016" s="38">
        <v>12.266299999999999</v>
      </c>
    </row>
    <row r="5017" spans="1:2">
      <c r="A5017" s="39" t="s">
        <v>5470</v>
      </c>
      <c r="B5017" s="38">
        <v>10.4984</v>
      </c>
    </row>
    <row r="5018" spans="1:2">
      <c r="A5018" s="39" t="s">
        <v>5471</v>
      </c>
      <c r="B5018" s="38">
        <v>12.204700000000001</v>
      </c>
    </row>
    <row r="5019" spans="1:2">
      <c r="A5019" s="39" t="s">
        <v>5472</v>
      </c>
      <c r="B5019" s="38">
        <v>12.5068</v>
      </c>
    </row>
    <row r="5020" spans="1:2">
      <c r="A5020" s="39" t="s">
        <v>5473</v>
      </c>
      <c r="B5020" s="38">
        <v>12.5068</v>
      </c>
    </row>
    <row r="5021" spans="1:2">
      <c r="A5021" s="39" t="s">
        <v>5474</v>
      </c>
      <c r="B5021" s="38">
        <v>12.204700000000001</v>
      </c>
    </row>
    <row r="5022" spans="1:2">
      <c r="A5022" s="39" t="s">
        <v>5475</v>
      </c>
      <c r="B5022" s="38">
        <v>12.5068</v>
      </c>
    </row>
    <row r="5023" spans="1:2">
      <c r="A5023" s="39" t="s">
        <v>5476</v>
      </c>
      <c r="B5023" s="38">
        <v>11.5566</v>
      </c>
    </row>
    <row r="5024" spans="1:2">
      <c r="A5024" s="39" t="s">
        <v>5477</v>
      </c>
      <c r="B5024" s="38">
        <v>11.861000000000001</v>
      </c>
    </row>
    <row r="5025" spans="1:2">
      <c r="A5025" s="39" t="s">
        <v>5478</v>
      </c>
      <c r="B5025" s="38">
        <v>11.601100000000001</v>
      </c>
    </row>
    <row r="5026" spans="1:2">
      <c r="A5026" s="39" t="s">
        <v>5479</v>
      </c>
      <c r="B5026" s="38">
        <v>11.898999999999999</v>
      </c>
    </row>
    <row r="5027" spans="1:2">
      <c r="A5027" s="39" t="s">
        <v>5480</v>
      </c>
      <c r="B5027" s="38">
        <v>12.204700000000001</v>
      </c>
    </row>
    <row r="5028" spans="1:2">
      <c r="A5028" s="39" t="s">
        <v>5481</v>
      </c>
      <c r="B5028" s="38">
        <v>11.7813</v>
      </c>
    </row>
    <row r="5029" spans="1:2">
      <c r="A5029" s="39" t="s">
        <v>5482</v>
      </c>
      <c r="B5029" s="38">
        <v>12.375500000000001</v>
      </c>
    </row>
    <row r="5030" spans="1:2">
      <c r="A5030" s="39" t="s">
        <v>5483</v>
      </c>
      <c r="B5030" s="38">
        <v>12.123699999999999</v>
      </c>
    </row>
    <row r="5031" spans="1:2">
      <c r="A5031" s="39" t="s">
        <v>5484</v>
      </c>
      <c r="B5031" s="38">
        <v>11.954599999999999</v>
      </c>
    </row>
    <row r="5032" spans="1:2">
      <c r="A5032" s="39" t="s">
        <v>5485</v>
      </c>
      <c r="B5032" s="38">
        <v>12.5572</v>
      </c>
    </row>
    <row r="5033" spans="1:2">
      <c r="A5033" s="39" t="s">
        <v>5486</v>
      </c>
      <c r="B5033" s="38">
        <v>12.130100000000001</v>
      </c>
    </row>
    <row r="5034" spans="1:2">
      <c r="A5034" s="39" t="s">
        <v>5487</v>
      </c>
      <c r="B5034" s="38">
        <v>25.809799999999999</v>
      </c>
    </row>
    <row r="5035" spans="1:2">
      <c r="A5035" s="39" t="s">
        <v>5488</v>
      </c>
      <c r="B5035" s="38">
        <v>25.809799999999999</v>
      </c>
    </row>
    <row r="5036" spans="1:2">
      <c r="A5036" s="39" t="s">
        <v>5489</v>
      </c>
      <c r="B5036" s="38">
        <v>26.7879</v>
      </c>
    </row>
    <row r="5037" spans="1:2">
      <c r="A5037" s="39" t="s">
        <v>5490</v>
      </c>
      <c r="B5037" s="38">
        <v>26.787400000000002</v>
      </c>
    </row>
    <row r="5038" spans="1:2">
      <c r="A5038" s="39" t="s">
        <v>5491</v>
      </c>
      <c r="B5038" s="38">
        <v>25.7409</v>
      </c>
    </row>
    <row r="5039" spans="1:2">
      <c r="A5039" s="39" t="s">
        <v>5492</v>
      </c>
      <c r="B5039" s="38">
        <v>26.646999999999998</v>
      </c>
    </row>
    <row r="5040" spans="1:2">
      <c r="A5040" s="39" t="s">
        <v>5493</v>
      </c>
      <c r="B5040" s="38">
        <v>10.734299999999999</v>
      </c>
    </row>
    <row r="5041" spans="1:2">
      <c r="A5041" s="39" t="s">
        <v>6155</v>
      </c>
      <c r="B5041" s="38">
        <v>1044.9259</v>
      </c>
    </row>
    <row r="5042" spans="1:2">
      <c r="A5042" s="39" t="s">
        <v>5494</v>
      </c>
      <c r="B5042" s="38">
        <v>11.555400000000001</v>
      </c>
    </row>
    <row r="5043" spans="1:2">
      <c r="A5043" s="39" t="s">
        <v>5495</v>
      </c>
      <c r="B5043" s="38">
        <v>1060.5365999999999</v>
      </c>
    </row>
    <row r="5044" spans="1:2">
      <c r="A5044" s="39" t="s">
        <v>5496</v>
      </c>
      <c r="B5044" s="38">
        <v>13.587</v>
      </c>
    </row>
    <row r="5045" spans="1:2">
      <c r="A5045" s="39" t="s">
        <v>5497</v>
      </c>
      <c r="B5045" s="38">
        <v>12.802</v>
      </c>
    </row>
    <row r="5046" spans="1:2">
      <c r="A5046" s="39" t="s">
        <v>5498</v>
      </c>
      <c r="B5046" s="38">
        <v>13.071999999999999</v>
      </c>
    </row>
    <row r="5047" spans="1:2">
      <c r="A5047" s="39" t="s">
        <v>5499</v>
      </c>
      <c r="B5047" s="38">
        <v>12.31</v>
      </c>
    </row>
    <row r="5048" spans="1:2">
      <c r="A5048" s="39" t="s">
        <v>5500</v>
      </c>
      <c r="B5048" s="38">
        <v>16.9129</v>
      </c>
    </row>
    <row r="5049" spans="1:2">
      <c r="A5049" s="39" t="s">
        <v>5501</v>
      </c>
      <c r="B5049" s="38">
        <v>16.9129</v>
      </c>
    </row>
    <row r="5050" spans="1:2">
      <c r="A5050" s="39" t="s">
        <v>5502</v>
      </c>
      <c r="B5050" s="38">
        <v>16.9129</v>
      </c>
    </row>
    <row r="5051" spans="1:2">
      <c r="A5051" s="39" t="s">
        <v>5503</v>
      </c>
      <c r="B5051" s="38">
        <v>16.9129</v>
      </c>
    </row>
    <row r="5052" spans="1:2">
      <c r="A5052" s="39" t="s">
        <v>5504</v>
      </c>
      <c r="B5052" s="38">
        <v>16.9129</v>
      </c>
    </row>
    <row r="5053" spans="1:2">
      <c r="A5053" s="39" t="s">
        <v>5505</v>
      </c>
      <c r="B5053" s="38">
        <v>16.9129</v>
      </c>
    </row>
    <row r="5054" spans="1:2">
      <c r="A5054" s="39" t="s">
        <v>5506</v>
      </c>
      <c r="B5054" s="38">
        <v>16.9129</v>
      </c>
    </row>
    <row r="5055" spans="1:2">
      <c r="A5055" s="39" t="s">
        <v>5507</v>
      </c>
      <c r="B5055" s="38">
        <v>16.9129</v>
      </c>
    </row>
    <row r="5056" spans="1:2">
      <c r="A5056" s="39" t="s">
        <v>5508</v>
      </c>
      <c r="B5056" s="38">
        <v>16.9129</v>
      </c>
    </row>
    <row r="5057" spans="1:2">
      <c r="A5057" s="39" t="s">
        <v>5509</v>
      </c>
      <c r="B5057" s="38">
        <v>16.9129</v>
      </c>
    </row>
    <row r="5058" spans="1:2">
      <c r="A5058" s="39" t="s">
        <v>5510</v>
      </c>
      <c r="B5058" s="38">
        <v>16.9129</v>
      </c>
    </row>
    <row r="5059" spans="1:2">
      <c r="A5059" s="39" t="s">
        <v>5511</v>
      </c>
      <c r="B5059" s="38">
        <v>16.9129</v>
      </c>
    </row>
    <row r="5060" spans="1:2">
      <c r="A5060" s="39" t="s">
        <v>5512</v>
      </c>
      <c r="B5060" s="38">
        <v>16.9129</v>
      </c>
    </row>
    <row r="5061" spans="1:2">
      <c r="A5061" s="39" t="s">
        <v>5513</v>
      </c>
      <c r="B5061" s="38">
        <v>17.409199999999998</v>
      </c>
    </row>
    <row r="5062" spans="1:2">
      <c r="A5062" s="39" t="s">
        <v>5514</v>
      </c>
      <c r="B5062" s="38">
        <v>17.409199999999998</v>
      </c>
    </row>
    <row r="5063" spans="1:2">
      <c r="A5063" s="39" t="s">
        <v>5515</v>
      </c>
      <c r="B5063" s="38">
        <v>17.409199999999998</v>
      </c>
    </row>
    <row r="5064" spans="1:2">
      <c r="A5064" s="39" t="s">
        <v>5516</v>
      </c>
      <c r="B5064" s="38">
        <v>17.409199999999998</v>
      </c>
    </row>
    <row r="5065" spans="1:2">
      <c r="A5065" s="39" t="s">
        <v>5517</v>
      </c>
      <c r="B5065" s="38">
        <v>17.409199999999998</v>
      </c>
    </row>
    <row r="5066" spans="1:2">
      <c r="A5066" s="39" t="s">
        <v>5518</v>
      </c>
      <c r="B5066" s="38">
        <v>17.409199999999998</v>
      </c>
    </row>
    <row r="5067" spans="1:2">
      <c r="A5067" s="39" t="s">
        <v>5519</v>
      </c>
      <c r="B5067" s="38">
        <v>17.409199999999998</v>
      </c>
    </row>
    <row r="5068" spans="1:2">
      <c r="A5068" s="39" t="s">
        <v>5520</v>
      </c>
      <c r="B5068" s="38">
        <v>17.409199999999998</v>
      </c>
    </row>
    <row r="5069" spans="1:2">
      <c r="A5069" s="39" t="s">
        <v>5521</v>
      </c>
      <c r="B5069" s="38">
        <v>17.409199999999998</v>
      </c>
    </row>
    <row r="5070" spans="1:2">
      <c r="A5070" s="39" t="s">
        <v>5522</v>
      </c>
      <c r="B5070" s="38">
        <v>17.409199999999998</v>
      </c>
    </row>
    <row r="5071" spans="1:2">
      <c r="A5071" s="39" t="s">
        <v>5523</v>
      </c>
      <c r="B5071" s="38">
        <v>17.409199999999998</v>
      </c>
    </row>
    <row r="5072" spans="1:2">
      <c r="A5072" s="39" t="s">
        <v>5524</v>
      </c>
      <c r="B5072" s="38">
        <v>17.409199999999998</v>
      </c>
    </row>
    <row r="5073" spans="1:2">
      <c r="A5073" s="39" t="s">
        <v>5525</v>
      </c>
      <c r="B5073" s="38">
        <v>17.409199999999998</v>
      </c>
    </row>
    <row r="5074" spans="1:2">
      <c r="A5074" s="39" t="s">
        <v>5526</v>
      </c>
      <c r="B5074" s="38">
        <v>11.4626</v>
      </c>
    </row>
    <row r="5075" spans="1:2">
      <c r="A5075" s="39" t="s">
        <v>5527</v>
      </c>
      <c r="B5075" s="38">
        <v>11.681900000000001</v>
      </c>
    </row>
    <row r="5076" spans="1:2">
      <c r="A5076" s="39" t="s">
        <v>5528</v>
      </c>
      <c r="B5076" s="38">
        <v>11.4626</v>
      </c>
    </row>
    <row r="5077" spans="1:2">
      <c r="A5077" s="39" t="s">
        <v>5529</v>
      </c>
      <c r="B5077" s="38">
        <v>11.681900000000001</v>
      </c>
    </row>
    <row r="5078" spans="1:2">
      <c r="A5078" s="39" t="s">
        <v>5530</v>
      </c>
      <c r="B5078" s="38">
        <v>21.291399999999999</v>
      </c>
    </row>
    <row r="5079" spans="1:2">
      <c r="A5079" s="39" t="s">
        <v>5531</v>
      </c>
      <c r="B5079" s="38">
        <v>11.2933</v>
      </c>
    </row>
    <row r="5080" spans="1:2">
      <c r="A5080" s="39" t="s">
        <v>5532</v>
      </c>
      <c r="B5080" s="38">
        <v>27.07</v>
      </c>
    </row>
    <row r="5081" spans="1:2">
      <c r="A5081" s="39" t="s">
        <v>5533</v>
      </c>
      <c r="B5081" s="38">
        <v>26.877500000000001</v>
      </c>
    </row>
    <row r="5082" spans="1:2">
      <c r="A5082" s="39" t="s">
        <v>5534</v>
      </c>
      <c r="B5082" s="38">
        <v>27.07</v>
      </c>
    </row>
    <row r="5083" spans="1:2">
      <c r="A5083" s="39" t="s">
        <v>5535</v>
      </c>
      <c r="B5083" s="38">
        <v>25.7851</v>
      </c>
    </row>
    <row r="5084" spans="1:2">
      <c r="A5084" s="39" t="s">
        <v>5536</v>
      </c>
      <c r="B5084" s="38">
        <v>27.07</v>
      </c>
    </row>
    <row r="5085" spans="1:2">
      <c r="A5085" s="39" t="s">
        <v>5537</v>
      </c>
      <c r="B5085" s="38">
        <v>26.025300000000001</v>
      </c>
    </row>
    <row r="5086" spans="1:2">
      <c r="A5086" s="39" t="s">
        <v>5538</v>
      </c>
      <c r="B5086" s="38">
        <v>11.9922</v>
      </c>
    </row>
    <row r="5087" spans="1:2">
      <c r="A5087" s="39" t="s">
        <v>5539</v>
      </c>
      <c r="B5087" s="38">
        <v>10.870200000000001</v>
      </c>
    </row>
    <row r="5088" spans="1:2">
      <c r="A5088" s="39" t="s">
        <v>5540</v>
      </c>
      <c r="B5088" s="38">
        <v>11.961399999999999</v>
      </c>
    </row>
    <row r="5089" spans="1:2">
      <c r="A5089" s="39" t="s">
        <v>5541</v>
      </c>
      <c r="B5089" s="38">
        <v>11.8146</v>
      </c>
    </row>
    <row r="5090" spans="1:2">
      <c r="A5090" s="39" t="s">
        <v>5542</v>
      </c>
      <c r="B5090" s="38">
        <v>11.085699999999999</v>
      </c>
    </row>
    <row r="5091" spans="1:2">
      <c r="A5091" s="39" t="s">
        <v>6156</v>
      </c>
      <c r="B5091" s="38">
        <v>1107.4857</v>
      </c>
    </row>
    <row r="5092" spans="1:2">
      <c r="A5092" s="39" t="s">
        <v>6157</v>
      </c>
      <c r="B5092" s="38">
        <v>1108.5207</v>
      </c>
    </row>
    <row r="5093" spans="1:2">
      <c r="A5093" s="39" t="s">
        <v>5543</v>
      </c>
      <c r="B5093" s="38">
        <v>11.0656</v>
      </c>
    </row>
    <row r="5094" spans="1:2">
      <c r="A5094" s="39" t="s">
        <v>5544</v>
      </c>
      <c r="B5094" s="38">
        <v>10.8842</v>
      </c>
    </row>
    <row r="5095" spans="1:2">
      <c r="A5095" s="39" t="s">
        <v>5545</v>
      </c>
      <c r="B5095" s="38">
        <v>11.76</v>
      </c>
    </row>
    <row r="5096" spans="1:2">
      <c r="A5096" s="39" t="s">
        <v>5546</v>
      </c>
      <c r="B5096" s="38">
        <v>11.02</v>
      </c>
    </row>
    <row r="5097" spans="1:2">
      <c r="A5097" s="39" t="s">
        <v>5547</v>
      </c>
      <c r="B5097" s="38">
        <v>11.47</v>
      </c>
    </row>
    <row r="5098" spans="1:2">
      <c r="A5098" s="39" t="s">
        <v>5548</v>
      </c>
      <c r="B5098" s="38">
        <v>10.79</v>
      </c>
    </row>
    <row r="5099" spans="1:2">
      <c r="A5099" s="39" t="s">
        <v>5549</v>
      </c>
      <c r="B5099" s="38">
        <v>11.12</v>
      </c>
    </row>
    <row r="5100" spans="1:2">
      <c r="A5100" s="39" t="s">
        <v>5550</v>
      </c>
      <c r="B5100" s="38">
        <v>10.88</v>
      </c>
    </row>
    <row r="5101" spans="1:2">
      <c r="A5101" s="39" t="s">
        <v>5551</v>
      </c>
      <c r="B5101" s="38">
        <v>11.9598</v>
      </c>
    </row>
    <row r="5102" spans="1:2">
      <c r="A5102" s="39" t="s">
        <v>5552</v>
      </c>
      <c r="B5102" s="38">
        <v>11.893599999999999</v>
      </c>
    </row>
    <row r="5103" spans="1:2">
      <c r="A5103" s="39" t="s">
        <v>5553</v>
      </c>
      <c r="B5103" s="38">
        <v>10.138299999999999</v>
      </c>
    </row>
    <row r="5104" spans="1:2">
      <c r="A5104" s="39" t="s">
        <v>5554</v>
      </c>
      <c r="B5104" s="38">
        <v>11.921900000000001</v>
      </c>
    </row>
    <row r="5105" spans="1:2">
      <c r="A5105" s="39" t="s">
        <v>5555</v>
      </c>
      <c r="B5105" s="38">
        <v>10.628</v>
      </c>
    </row>
    <row r="5106" spans="1:2">
      <c r="A5106" s="39" t="s">
        <v>5556</v>
      </c>
      <c r="B5106" s="38">
        <v>12.2982</v>
      </c>
    </row>
    <row r="5107" spans="1:2">
      <c r="A5107" s="39" t="s">
        <v>5557</v>
      </c>
      <c r="B5107" s="38">
        <v>10.408099999999999</v>
      </c>
    </row>
    <row r="5108" spans="1:2">
      <c r="A5108" s="39" t="s">
        <v>5558</v>
      </c>
      <c r="B5108" s="38">
        <v>10.914999999999999</v>
      </c>
    </row>
    <row r="5109" spans="1:2">
      <c r="A5109" s="39" t="s">
        <v>5559</v>
      </c>
      <c r="B5109" s="38">
        <v>1235.0401999999999</v>
      </c>
    </row>
    <row r="5110" spans="1:2">
      <c r="A5110" s="39" t="s">
        <v>5560</v>
      </c>
      <c r="B5110" s="38">
        <v>11.4443</v>
      </c>
    </row>
    <row r="5111" spans="1:2">
      <c r="A5111" s="39" t="s">
        <v>5561</v>
      </c>
      <c r="B5111" s="38">
        <v>11.5341</v>
      </c>
    </row>
    <row r="5112" spans="1:2">
      <c r="A5112" s="39" t="s">
        <v>5562</v>
      </c>
      <c r="B5112" s="38">
        <v>13.6447</v>
      </c>
    </row>
    <row r="5113" spans="1:2">
      <c r="A5113" s="39" t="s">
        <v>5563</v>
      </c>
      <c r="B5113" s="38">
        <v>13.619400000000001</v>
      </c>
    </row>
    <row r="5114" spans="1:2">
      <c r="A5114" s="39" t="s">
        <v>5564</v>
      </c>
      <c r="B5114" s="38">
        <v>13.0426</v>
      </c>
    </row>
    <row r="5115" spans="1:2">
      <c r="A5115" s="39" t="s">
        <v>5565</v>
      </c>
      <c r="B5115" s="38">
        <v>13.0405</v>
      </c>
    </row>
    <row r="5116" spans="1:2">
      <c r="A5116" s="39" t="s">
        <v>6158</v>
      </c>
      <c r="B5116" s="38">
        <v>1067.6880000000001</v>
      </c>
    </row>
    <row r="5117" spans="1:2">
      <c r="A5117" s="39" t="s">
        <v>5566</v>
      </c>
      <c r="B5117" s="38">
        <v>12.7898</v>
      </c>
    </row>
    <row r="5118" spans="1:2">
      <c r="A5118" s="39" t="s">
        <v>5567</v>
      </c>
      <c r="B5118" s="38">
        <v>13.1494</v>
      </c>
    </row>
    <row r="5119" spans="1:2">
      <c r="A5119" s="39" t="s">
        <v>5568</v>
      </c>
      <c r="B5119" s="38">
        <v>11.2272</v>
      </c>
    </row>
    <row r="5120" spans="1:2">
      <c r="A5120" s="39" t="s">
        <v>5569</v>
      </c>
      <c r="B5120" s="38">
        <v>10.91</v>
      </c>
    </row>
    <row r="5121" spans="1:2">
      <c r="A5121" s="39" t="s">
        <v>5570</v>
      </c>
      <c r="B5121" s="38">
        <v>11.506</v>
      </c>
    </row>
    <row r="5122" spans="1:2">
      <c r="A5122" s="39" t="s">
        <v>5571</v>
      </c>
      <c r="B5122" s="38">
        <v>11.202999999999999</v>
      </c>
    </row>
    <row r="5123" spans="1:2">
      <c r="A5123" s="39" t="s">
        <v>5572</v>
      </c>
      <c r="B5123" s="38">
        <v>13.17</v>
      </c>
    </row>
    <row r="5124" spans="1:2">
      <c r="A5124" s="39" t="s">
        <v>5573</v>
      </c>
      <c r="B5124" s="38">
        <v>12.21</v>
      </c>
    </row>
    <row r="5125" spans="1:2">
      <c r="A5125" s="39" t="s">
        <v>5574</v>
      </c>
      <c r="B5125" s="38">
        <v>12.4</v>
      </c>
    </row>
    <row r="5126" spans="1:2">
      <c r="A5126" s="39" t="s">
        <v>5575</v>
      </c>
      <c r="B5126" s="38">
        <v>13.36</v>
      </c>
    </row>
    <row r="5127" spans="1:2">
      <c r="A5127" s="39" t="s">
        <v>6159</v>
      </c>
      <c r="B5127" s="38">
        <v>1150.5888</v>
      </c>
    </row>
    <row r="5128" spans="1:2">
      <c r="A5128" s="39" t="s">
        <v>5576</v>
      </c>
      <c r="B5128" s="38">
        <v>13.298</v>
      </c>
    </row>
    <row r="5129" spans="1:2">
      <c r="A5129" s="39" t="s">
        <v>5577</v>
      </c>
      <c r="B5129" s="38">
        <v>13.5754</v>
      </c>
    </row>
    <row r="5130" spans="1:2">
      <c r="A5130" s="39" t="s">
        <v>5578</v>
      </c>
      <c r="B5130" s="38">
        <v>13.648</v>
      </c>
    </row>
    <row r="5131" spans="1:2">
      <c r="A5131" s="39" t="s">
        <v>5579</v>
      </c>
      <c r="B5131" s="38">
        <v>13.2971</v>
      </c>
    </row>
    <row r="5132" spans="1:2">
      <c r="A5132" s="39" t="s">
        <v>5580</v>
      </c>
      <c r="B5132" s="38">
        <v>15.740399999999999</v>
      </c>
    </row>
    <row r="5133" spans="1:2">
      <c r="A5133" s="39" t="s">
        <v>5581</v>
      </c>
      <c r="B5133" s="38">
        <v>14.070399999999999</v>
      </c>
    </row>
    <row r="5134" spans="1:2">
      <c r="A5134" s="39" t="s">
        <v>5582</v>
      </c>
      <c r="B5134" s="38">
        <v>15.802899999999999</v>
      </c>
    </row>
    <row r="5135" spans="1:2">
      <c r="A5135" s="39" t="s">
        <v>5583</v>
      </c>
      <c r="B5135" s="38">
        <v>20.5749</v>
      </c>
    </row>
    <row r="5136" spans="1:2">
      <c r="A5136" s="39" t="s">
        <v>5584</v>
      </c>
      <c r="B5136" s="38">
        <v>18.6342</v>
      </c>
    </row>
    <row r="5137" spans="1:2">
      <c r="A5137" s="39" t="s">
        <v>5585</v>
      </c>
      <c r="B5137" s="38">
        <v>15.8682</v>
      </c>
    </row>
    <row r="5138" spans="1:2">
      <c r="A5138" s="39" t="s">
        <v>5586</v>
      </c>
      <c r="B5138" s="38">
        <v>14.462999999999999</v>
      </c>
    </row>
    <row r="5139" spans="1:2">
      <c r="A5139" s="39" t="s">
        <v>5587</v>
      </c>
      <c r="B5139" s="38">
        <v>14.0227</v>
      </c>
    </row>
    <row r="5140" spans="1:2">
      <c r="A5140" s="39" t="s">
        <v>5588</v>
      </c>
      <c r="B5140" s="38">
        <v>14.3055</v>
      </c>
    </row>
    <row r="5141" spans="1:2">
      <c r="A5141" s="39" t="s">
        <v>5589</v>
      </c>
      <c r="B5141" s="38">
        <v>14.0192</v>
      </c>
    </row>
    <row r="5142" spans="1:2">
      <c r="A5142" s="39" t="s">
        <v>5590</v>
      </c>
      <c r="B5142" s="38">
        <v>11.7546</v>
      </c>
    </row>
    <row r="5143" spans="1:2">
      <c r="A5143" s="39" t="s">
        <v>5591</v>
      </c>
      <c r="B5143" s="38">
        <v>11.704800000000001</v>
      </c>
    </row>
    <row r="5144" spans="1:2">
      <c r="A5144" s="39" t="s">
        <v>5592</v>
      </c>
      <c r="B5144" s="38">
        <v>11.482900000000001</v>
      </c>
    </row>
    <row r="5145" spans="1:2">
      <c r="A5145" s="39" t="s">
        <v>5593</v>
      </c>
      <c r="B5145" s="38">
        <v>11.482900000000001</v>
      </c>
    </row>
    <row r="5146" spans="1:2">
      <c r="A5146" s="39" t="s">
        <v>5594</v>
      </c>
      <c r="B5146" s="38">
        <v>1131.9268999999999</v>
      </c>
    </row>
    <row r="5147" spans="1:2">
      <c r="A5147" s="39" t="s">
        <v>5595</v>
      </c>
      <c r="B5147" s="38">
        <v>12.999499999999999</v>
      </c>
    </row>
    <row r="5148" spans="1:2">
      <c r="A5148" s="39" t="s">
        <v>5596</v>
      </c>
      <c r="B5148" s="38">
        <v>12.8513</v>
      </c>
    </row>
    <row r="5149" spans="1:2">
      <c r="A5149" s="39" t="s">
        <v>5597</v>
      </c>
      <c r="B5149" s="38">
        <v>11.82</v>
      </c>
    </row>
    <row r="5150" spans="1:2">
      <c r="A5150" s="39" t="s">
        <v>5598</v>
      </c>
      <c r="B5150" s="38">
        <v>11.7377</v>
      </c>
    </row>
    <row r="5151" spans="1:2">
      <c r="A5151" s="39" t="s">
        <v>5599</v>
      </c>
      <c r="B5151" s="38">
        <v>12.1531</v>
      </c>
    </row>
    <row r="5152" spans="1:2">
      <c r="A5152" s="39" t="s">
        <v>5600</v>
      </c>
      <c r="B5152" s="38">
        <v>12.004099999999999</v>
      </c>
    </row>
    <row r="5153" spans="1:2">
      <c r="A5153" s="39" t="s">
        <v>5601</v>
      </c>
      <c r="B5153" s="38">
        <v>11.904199999999999</v>
      </c>
    </row>
    <row r="5154" spans="1:2">
      <c r="A5154" s="39" t="s">
        <v>5602</v>
      </c>
      <c r="B5154" s="38">
        <v>11.9091</v>
      </c>
    </row>
    <row r="5155" spans="1:2">
      <c r="A5155" s="39" t="s">
        <v>5603</v>
      </c>
      <c r="B5155" s="38">
        <v>11.908099999999999</v>
      </c>
    </row>
    <row r="5156" spans="1:2">
      <c r="A5156" s="39" t="s">
        <v>5604</v>
      </c>
      <c r="B5156" s="38">
        <v>12.2256</v>
      </c>
    </row>
    <row r="5157" spans="1:2">
      <c r="A5157" s="39" t="s">
        <v>5605</v>
      </c>
      <c r="B5157" s="38">
        <v>12.225</v>
      </c>
    </row>
    <row r="5158" spans="1:2">
      <c r="A5158" s="39" t="s">
        <v>5606</v>
      </c>
      <c r="B5158" s="38">
        <v>12.3011</v>
      </c>
    </row>
    <row r="5159" spans="1:2">
      <c r="A5159" s="39" t="s">
        <v>5607</v>
      </c>
      <c r="B5159" s="38">
        <v>12.2249</v>
      </c>
    </row>
    <row r="5160" spans="1:2">
      <c r="A5160" s="39" t="s">
        <v>5608</v>
      </c>
      <c r="B5160" s="38">
        <v>11.902799999999999</v>
      </c>
    </row>
    <row r="5161" spans="1:2">
      <c r="A5161" s="39" t="s">
        <v>5609</v>
      </c>
      <c r="B5161" s="38">
        <v>15.763</v>
      </c>
    </row>
    <row r="5162" spans="1:2">
      <c r="A5162" s="39" t="s">
        <v>5610</v>
      </c>
      <c r="B5162" s="38">
        <v>15.135</v>
      </c>
    </row>
    <row r="5163" spans="1:2">
      <c r="A5163" s="39" t="s">
        <v>5611</v>
      </c>
      <c r="B5163" s="38">
        <v>14.744999999999999</v>
      </c>
    </row>
    <row r="5164" spans="1:2">
      <c r="A5164" s="39" t="s">
        <v>5612</v>
      </c>
      <c r="B5164" s="38">
        <v>15.388</v>
      </c>
    </row>
    <row r="5165" spans="1:2">
      <c r="A5165" s="39" t="s">
        <v>5613</v>
      </c>
      <c r="B5165" s="38">
        <v>17.422599999999999</v>
      </c>
    </row>
    <row r="5166" spans="1:2">
      <c r="A5166" s="39" t="s">
        <v>5614</v>
      </c>
      <c r="B5166" s="38">
        <v>16.934799999999999</v>
      </c>
    </row>
    <row r="5167" spans="1:2">
      <c r="A5167" s="39" t="s">
        <v>5615</v>
      </c>
      <c r="B5167" s="38">
        <v>16.934799999999999</v>
      </c>
    </row>
    <row r="5168" spans="1:2">
      <c r="A5168" s="39" t="s">
        <v>5616</v>
      </c>
      <c r="B5168" s="38">
        <v>17.422599999999999</v>
      </c>
    </row>
    <row r="5169" spans="1:2">
      <c r="A5169" s="39" t="s">
        <v>5617</v>
      </c>
      <c r="B5169" s="38">
        <v>17.422599999999999</v>
      </c>
    </row>
    <row r="5170" spans="1:2">
      <c r="A5170" s="39" t="s">
        <v>5618</v>
      </c>
      <c r="B5170" s="38">
        <v>16.934799999999999</v>
      </c>
    </row>
    <row r="5171" spans="1:2">
      <c r="A5171" s="39" t="s">
        <v>5619</v>
      </c>
      <c r="B5171" s="38">
        <v>9.8735999999999997</v>
      </c>
    </row>
    <row r="5172" spans="1:2">
      <c r="A5172" s="39" t="s">
        <v>5620</v>
      </c>
      <c r="B5172" s="38">
        <v>9.6028000000000002</v>
      </c>
    </row>
    <row r="5173" spans="1:2">
      <c r="A5173" s="39" t="s">
        <v>5621</v>
      </c>
      <c r="B5173" s="38">
        <v>9.6028000000000002</v>
      </c>
    </row>
    <row r="5174" spans="1:2">
      <c r="A5174" s="39" t="s">
        <v>5622</v>
      </c>
      <c r="B5174" s="38">
        <v>9.8735999999999997</v>
      </c>
    </row>
    <row r="5175" spans="1:2">
      <c r="A5175" s="39" t="s">
        <v>5623</v>
      </c>
      <c r="B5175" s="38">
        <v>9.6028000000000002</v>
      </c>
    </row>
    <row r="5176" spans="1:2">
      <c r="A5176" s="39" t="s">
        <v>5624</v>
      </c>
      <c r="B5176" s="38">
        <v>9.8735999999999997</v>
      </c>
    </row>
    <row r="5177" spans="1:2">
      <c r="A5177" s="39" t="s">
        <v>5625</v>
      </c>
      <c r="B5177" s="38">
        <v>15.0761</v>
      </c>
    </row>
    <row r="5178" spans="1:2">
      <c r="A5178" s="39" t="s">
        <v>5626</v>
      </c>
      <c r="B5178" s="38">
        <v>14.6472</v>
      </c>
    </row>
    <row r="5179" spans="1:2">
      <c r="A5179" s="39" t="s">
        <v>5627</v>
      </c>
      <c r="B5179" s="38">
        <v>14.6472</v>
      </c>
    </row>
    <row r="5180" spans="1:2">
      <c r="A5180" s="39" t="s">
        <v>5628</v>
      </c>
      <c r="B5180" s="38">
        <v>14.6472</v>
      </c>
    </row>
    <row r="5181" spans="1:2">
      <c r="A5181" s="39" t="s">
        <v>5629</v>
      </c>
      <c r="B5181" s="38">
        <v>15.0761</v>
      </c>
    </row>
    <row r="5182" spans="1:2">
      <c r="A5182" s="39" t="s">
        <v>5630</v>
      </c>
      <c r="B5182" s="38">
        <v>15.0761</v>
      </c>
    </row>
    <row r="5183" spans="1:2">
      <c r="A5183" s="39" t="s">
        <v>5631</v>
      </c>
      <c r="B5183" s="38">
        <v>8.4718999999999998</v>
      </c>
    </row>
    <row r="5184" spans="1:2">
      <c r="A5184" s="39" t="s">
        <v>5632</v>
      </c>
      <c r="B5184" s="38">
        <v>8.4718999999999998</v>
      </c>
    </row>
    <row r="5185" spans="1:2">
      <c r="A5185" s="39" t="s">
        <v>5633</v>
      </c>
      <c r="B5185" s="38">
        <v>8.2454000000000001</v>
      </c>
    </row>
    <row r="5186" spans="1:2">
      <c r="A5186" s="39" t="s">
        <v>5634</v>
      </c>
      <c r="B5186" s="38">
        <v>8.4718999999999998</v>
      </c>
    </row>
    <row r="5187" spans="1:2">
      <c r="A5187" s="39" t="s">
        <v>5635</v>
      </c>
      <c r="B5187" s="38">
        <v>8.2454000000000001</v>
      </c>
    </row>
    <row r="5188" spans="1:2">
      <c r="A5188" s="39" t="s">
        <v>5636</v>
      </c>
      <c r="B5188" s="38">
        <v>8.2454000000000001</v>
      </c>
    </row>
    <row r="5189" spans="1:2">
      <c r="A5189" s="39" t="s">
        <v>5637</v>
      </c>
      <c r="B5189" s="38">
        <v>14.8851</v>
      </c>
    </row>
    <row r="5190" spans="1:2">
      <c r="A5190" s="39" t="s">
        <v>5638</v>
      </c>
      <c r="B5190" s="38">
        <v>14.4621</v>
      </c>
    </row>
    <row r="5191" spans="1:2">
      <c r="A5191" s="39" t="s">
        <v>5639</v>
      </c>
      <c r="B5191" s="38">
        <v>14.4621</v>
      </c>
    </row>
    <row r="5192" spans="1:2">
      <c r="A5192" s="39" t="s">
        <v>5640</v>
      </c>
      <c r="B5192" s="38">
        <v>14.8851</v>
      </c>
    </row>
    <row r="5193" spans="1:2">
      <c r="A5193" s="39" t="s">
        <v>5641</v>
      </c>
      <c r="B5193" s="38">
        <v>14.8851</v>
      </c>
    </row>
    <row r="5194" spans="1:2">
      <c r="A5194" s="39" t="s">
        <v>5642</v>
      </c>
      <c r="B5194" s="38">
        <v>14.4621</v>
      </c>
    </row>
    <row r="5195" spans="1:2">
      <c r="A5195" s="39" t="s">
        <v>5643</v>
      </c>
      <c r="B5195" s="38">
        <v>11.5442</v>
      </c>
    </row>
    <row r="5196" spans="1:2">
      <c r="A5196" s="39" t="s">
        <v>5644</v>
      </c>
      <c r="B5196" s="38">
        <v>11.0342</v>
      </c>
    </row>
    <row r="5197" spans="1:2">
      <c r="A5197" s="39" t="s">
        <v>5645</v>
      </c>
      <c r="B5197" s="38">
        <v>11.6038</v>
      </c>
    </row>
    <row r="5198" spans="1:2">
      <c r="A5198" s="39" t="s">
        <v>5646</v>
      </c>
      <c r="B5198" s="38">
        <v>11.0318</v>
      </c>
    </row>
    <row r="5199" spans="1:2">
      <c r="A5199" s="39" t="s">
        <v>5647</v>
      </c>
      <c r="B5199" s="38">
        <v>17.409199999999998</v>
      </c>
    </row>
    <row r="5200" spans="1:2">
      <c r="A5200" s="39" t="s">
        <v>5648</v>
      </c>
      <c r="B5200" s="38">
        <v>17.409199999999998</v>
      </c>
    </row>
    <row r="5201" spans="1:2">
      <c r="A5201" s="39" t="s">
        <v>5649</v>
      </c>
      <c r="B5201" s="38">
        <v>17.409199999999998</v>
      </c>
    </row>
    <row r="5202" spans="1:2">
      <c r="A5202" s="39" t="s">
        <v>5650</v>
      </c>
      <c r="B5202" s="38">
        <v>16.9129</v>
      </c>
    </row>
    <row r="5203" spans="1:2">
      <c r="A5203" s="39" t="s">
        <v>5651</v>
      </c>
      <c r="B5203" s="38">
        <v>17.409199999999998</v>
      </c>
    </row>
    <row r="5204" spans="1:2">
      <c r="A5204" s="39" t="s">
        <v>5652</v>
      </c>
      <c r="B5204" s="38">
        <v>16.9129</v>
      </c>
    </row>
    <row r="5205" spans="1:2">
      <c r="A5205" s="39" t="s">
        <v>5653</v>
      </c>
      <c r="B5205" s="38">
        <v>16.9129</v>
      </c>
    </row>
    <row r="5206" spans="1:2">
      <c r="A5206" s="39" t="s">
        <v>5654</v>
      </c>
      <c r="B5206" s="38">
        <v>16.9129</v>
      </c>
    </row>
    <row r="5207" spans="1:2">
      <c r="A5207" s="39" t="s">
        <v>5655</v>
      </c>
      <c r="B5207" s="38">
        <v>15.706</v>
      </c>
    </row>
    <row r="5208" spans="1:2">
      <c r="A5208" s="39" t="s">
        <v>5656</v>
      </c>
      <c r="B5208" s="38">
        <v>16.088999999999999</v>
      </c>
    </row>
    <row r="5209" spans="1:2">
      <c r="A5209" s="39" t="s">
        <v>5657</v>
      </c>
      <c r="B5209" s="38">
        <v>11.6433</v>
      </c>
    </row>
    <row r="5210" spans="1:2">
      <c r="A5210" s="39" t="s">
        <v>5658</v>
      </c>
      <c r="B5210" s="38">
        <v>1065.7074</v>
      </c>
    </row>
    <row r="5211" spans="1:2">
      <c r="A5211" s="39" t="s">
        <v>5659</v>
      </c>
      <c r="B5211" s="38">
        <v>1031.2315000000001</v>
      </c>
    </row>
    <row r="5212" spans="1:2">
      <c r="A5212" s="39" t="s">
        <v>5660</v>
      </c>
      <c r="B5212" s="38">
        <v>13.84</v>
      </c>
    </row>
    <row r="5213" spans="1:2">
      <c r="A5213" s="39" t="s">
        <v>5661</v>
      </c>
      <c r="B5213" s="38">
        <v>14.15</v>
      </c>
    </row>
    <row r="5214" spans="1:2">
      <c r="A5214" s="39" t="s">
        <v>5662</v>
      </c>
      <c r="B5214" s="38">
        <v>11.2112</v>
      </c>
    </row>
    <row r="5215" spans="1:2">
      <c r="A5215" s="39" t="s">
        <v>5663</v>
      </c>
      <c r="B5215" s="38">
        <v>1056.7592999999999</v>
      </c>
    </row>
    <row r="5216" spans="1:2">
      <c r="A5216" s="39" t="s">
        <v>5664</v>
      </c>
      <c r="B5216" s="38">
        <v>14.988</v>
      </c>
    </row>
    <row r="5217" spans="1:2">
      <c r="A5217" s="39" t="s">
        <v>5665</v>
      </c>
      <c r="B5217" s="38">
        <v>15.366</v>
      </c>
    </row>
    <row r="5218" spans="1:2">
      <c r="A5218" s="39" t="s">
        <v>5666</v>
      </c>
      <c r="B5218" s="38">
        <v>12.5695</v>
      </c>
    </row>
    <row r="5219" spans="1:2">
      <c r="A5219" s="39" t="s">
        <v>5667</v>
      </c>
      <c r="B5219" s="38">
        <v>12.263999999999999</v>
      </c>
    </row>
    <row r="5220" spans="1:2">
      <c r="A5220" s="39" t="s">
        <v>5668</v>
      </c>
      <c r="B5220" s="38">
        <v>11.977</v>
      </c>
    </row>
    <row r="5221" spans="1:2">
      <c r="A5221" s="39" t="s">
        <v>5669</v>
      </c>
      <c r="B5221" s="38">
        <v>11.324999999999999</v>
      </c>
    </row>
    <row r="5222" spans="1:2">
      <c r="A5222" s="39" t="s">
        <v>5670</v>
      </c>
      <c r="B5222" s="38">
        <v>11.19</v>
      </c>
    </row>
    <row r="5223" spans="1:2">
      <c r="A5223" s="39" t="s">
        <v>5671</v>
      </c>
      <c r="B5223" s="38">
        <v>11.247</v>
      </c>
    </row>
    <row r="5224" spans="1:2">
      <c r="A5224" s="39" t="s">
        <v>5672</v>
      </c>
      <c r="B5224" s="38">
        <v>12.166</v>
      </c>
    </row>
    <row r="5225" spans="1:2">
      <c r="A5225" s="39" t="s">
        <v>5673</v>
      </c>
      <c r="B5225" s="38">
        <v>11.571999999999999</v>
      </c>
    </row>
    <row r="5226" spans="1:2">
      <c r="A5226" s="39" t="s">
        <v>5674</v>
      </c>
      <c r="B5226" s="38">
        <v>11.433999999999999</v>
      </c>
    </row>
    <row r="5227" spans="1:2">
      <c r="A5227" s="39" t="s">
        <v>5675</v>
      </c>
      <c r="B5227" s="38">
        <v>11.837</v>
      </c>
    </row>
    <row r="5228" spans="1:2">
      <c r="A5228" s="39" t="s">
        <v>5676</v>
      </c>
      <c r="B5228" s="38">
        <v>13.2464</v>
      </c>
    </row>
    <row r="5229" spans="1:2">
      <c r="A5229" s="39" t="s">
        <v>5677</v>
      </c>
      <c r="B5229" s="38">
        <v>10.2393</v>
      </c>
    </row>
    <row r="5230" spans="1:2">
      <c r="A5230" s="39" t="s">
        <v>5678</v>
      </c>
      <c r="B5230" s="38">
        <v>30.866700000000002</v>
      </c>
    </row>
    <row r="5231" spans="1:2">
      <c r="A5231" s="39" t="s">
        <v>5679</v>
      </c>
      <c r="B5231" s="38">
        <v>19.843299999999999</v>
      </c>
    </row>
    <row r="5232" spans="1:2">
      <c r="A5232" s="39" t="s">
        <v>5680</v>
      </c>
      <c r="B5232" s="38">
        <v>10.5067</v>
      </c>
    </row>
    <row r="5233" spans="1:2">
      <c r="A5233" s="39" t="s">
        <v>5681</v>
      </c>
      <c r="B5233" s="38">
        <v>10.6876</v>
      </c>
    </row>
    <row r="5234" spans="1:2">
      <c r="A5234" s="39" t="s">
        <v>5682</v>
      </c>
      <c r="B5234" s="38">
        <v>17.4268</v>
      </c>
    </row>
    <row r="5235" spans="1:2">
      <c r="A5235" s="39" t="s">
        <v>5683</v>
      </c>
      <c r="B5235" s="38">
        <v>17.767600000000002</v>
      </c>
    </row>
    <row r="5236" spans="1:2">
      <c r="A5236" s="39" t="s">
        <v>5684</v>
      </c>
      <c r="B5236" s="38">
        <v>10.725300000000001</v>
      </c>
    </row>
    <row r="5237" spans="1:2">
      <c r="A5237" s="39" t="s">
        <v>5685</v>
      </c>
      <c r="B5237" s="38">
        <v>10.7067</v>
      </c>
    </row>
    <row r="5238" spans="1:2">
      <c r="A5238" s="39" t="s">
        <v>5686</v>
      </c>
      <c r="B5238" s="38">
        <v>13.777699999999999</v>
      </c>
    </row>
    <row r="5239" spans="1:2">
      <c r="A5239" s="39" t="s">
        <v>5687</v>
      </c>
      <c r="B5239" s="38">
        <v>32.091700000000003</v>
      </c>
    </row>
    <row r="5240" spans="1:2">
      <c r="A5240" s="39" t="s">
        <v>5688</v>
      </c>
      <c r="B5240" s="38">
        <v>11.1373</v>
      </c>
    </row>
    <row r="5241" spans="1:2">
      <c r="A5241" s="39" t="s">
        <v>5689</v>
      </c>
      <c r="B5241" s="38">
        <v>10.466799999999999</v>
      </c>
    </row>
    <row r="5242" spans="1:2">
      <c r="A5242" s="39" t="s">
        <v>5690</v>
      </c>
      <c r="B5242" s="38">
        <v>12.4717</v>
      </c>
    </row>
    <row r="5243" spans="1:2">
      <c r="A5243" s="39" t="s">
        <v>5691</v>
      </c>
      <c r="B5243" s="38">
        <v>12.748900000000001</v>
      </c>
    </row>
    <row r="5244" spans="1:2">
      <c r="A5244" s="39" t="s">
        <v>5692</v>
      </c>
      <c r="B5244" s="38">
        <v>21.394300000000001</v>
      </c>
    </row>
    <row r="5245" spans="1:2">
      <c r="A5245" s="39" t="s">
        <v>5693</v>
      </c>
      <c r="B5245" s="38">
        <v>20.5776</v>
      </c>
    </row>
    <row r="5246" spans="1:2">
      <c r="A5246" s="39" t="s">
        <v>5694</v>
      </c>
      <c r="B5246" s="38">
        <v>10.357699999999999</v>
      </c>
    </row>
    <row r="5247" spans="1:2">
      <c r="A5247" s="39" t="s">
        <v>5695</v>
      </c>
      <c r="B5247" s="38">
        <v>10.0223</v>
      </c>
    </row>
    <row r="5248" spans="1:2">
      <c r="A5248" s="39" t="s">
        <v>5696</v>
      </c>
      <c r="B5248" s="38">
        <v>10.301</v>
      </c>
    </row>
    <row r="5249" spans="1:2">
      <c r="A5249" s="39" t="s">
        <v>5697</v>
      </c>
      <c r="B5249" s="38">
        <v>24.971299999999999</v>
      </c>
    </row>
    <row r="5250" spans="1:2">
      <c r="A5250" s="39" t="s">
        <v>5698</v>
      </c>
      <c r="B5250" s="38">
        <v>23.680900000000001</v>
      </c>
    </row>
    <row r="5251" spans="1:2">
      <c r="A5251" s="39" t="s">
        <v>5699</v>
      </c>
      <c r="B5251" s="38">
        <v>10.051600000000001</v>
      </c>
    </row>
    <row r="5252" spans="1:2">
      <c r="A5252" s="39" t="s">
        <v>5700</v>
      </c>
      <c r="B5252" s="38">
        <v>13.1828</v>
      </c>
    </row>
    <row r="5253" spans="1:2">
      <c r="A5253" s="39" t="s">
        <v>5701</v>
      </c>
      <c r="B5253" s="38">
        <v>100.304</v>
      </c>
    </row>
    <row r="5254" spans="1:2">
      <c r="A5254" s="39" t="s">
        <v>5702</v>
      </c>
      <c r="B5254" s="38">
        <v>147.4786</v>
      </c>
    </row>
    <row r="5255" spans="1:2">
      <c r="A5255" s="39" t="s">
        <v>5703</v>
      </c>
      <c r="B5255" s="38">
        <v>105.76349999999999</v>
      </c>
    </row>
    <row r="5256" spans="1:2">
      <c r="A5256" s="39" t="s">
        <v>5704</v>
      </c>
      <c r="B5256" s="38">
        <v>215.7244</v>
      </c>
    </row>
    <row r="5257" spans="1:2">
      <c r="A5257" s="39" t="s">
        <v>5705</v>
      </c>
      <c r="B5257" s="38">
        <v>100.59690000000001</v>
      </c>
    </row>
    <row r="5258" spans="1:2">
      <c r="A5258" s="39" t="s">
        <v>5706</v>
      </c>
      <c r="B5258" s="38">
        <v>135.7346</v>
      </c>
    </row>
    <row r="5259" spans="1:2">
      <c r="A5259" s="39" t="s">
        <v>5707</v>
      </c>
      <c r="B5259" s="38">
        <v>141.82130000000001</v>
      </c>
    </row>
    <row r="5260" spans="1:2">
      <c r="A5260" s="39" t="s">
        <v>5708</v>
      </c>
      <c r="B5260" s="38">
        <v>100.304</v>
      </c>
    </row>
    <row r="5261" spans="1:2">
      <c r="A5261" s="39" t="s">
        <v>5709</v>
      </c>
      <c r="B5261" s="38">
        <v>106.1944</v>
      </c>
    </row>
    <row r="5262" spans="1:2">
      <c r="A5262" s="39" t="s">
        <v>5710</v>
      </c>
      <c r="B5262" s="38">
        <v>216.40620000000001</v>
      </c>
    </row>
    <row r="5263" spans="1:2">
      <c r="A5263" s="39" t="s">
        <v>5711</v>
      </c>
      <c r="B5263" s="38">
        <v>100.5976</v>
      </c>
    </row>
    <row r="5264" spans="1:2">
      <c r="A5264" s="39" t="s">
        <v>5712</v>
      </c>
      <c r="B5264" s="38">
        <v>138.2962</v>
      </c>
    </row>
    <row r="5265" spans="1:2">
      <c r="A5265" s="39" t="s">
        <v>5713</v>
      </c>
      <c r="B5265" s="38">
        <v>132.95959999999999</v>
      </c>
    </row>
    <row r="5266" spans="1:2">
      <c r="A5266" s="39" t="s">
        <v>5714</v>
      </c>
      <c r="B5266" s="38">
        <v>123.16119999999999</v>
      </c>
    </row>
    <row r="5267" spans="1:2">
      <c r="A5267" s="39" t="s">
        <v>5715</v>
      </c>
      <c r="B5267" s="38">
        <v>130.79730000000001</v>
      </c>
    </row>
    <row r="5268" spans="1:2">
      <c r="A5268" s="39" t="s">
        <v>5716</v>
      </c>
      <c r="B5268" s="38">
        <v>128.2287</v>
      </c>
    </row>
    <row r="5269" spans="1:2">
      <c r="A5269" s="39" t="s">
        <v>5717</v>
      </c>
      <c r="B5269" s="38">
        <v>19.28</v>
      </c>
    </row>
    <row r="5270" spans="1:2">
      <c r="A5270" s="39" t="s">
        <v>5718</v>
      </c>
      <c r="B5270" s="38">
        <v>154.71</v>
      </c>
    </row>
    <row r="5271" spans="1:2">
      <c r="A5271" s="39" t="s">
        <v>5719</v>
      </c>
      <c r="B5271" s="38">
        <v>14.27</v>
      </c>
    </row>
    <row r="5272" spans="1:2">
      <c r="A5272" s="39" t="s">
        <v>5720</v>
      </c>
      <c r="B5272" s="38">
        <v>32.299999999999997</v>
      </c>
    </row>
    <row r="5273" spans="1:2">
      <c r="A5273" s="39" t="s">
        <v>5721</v>
      </c>
      <c r="B5273" s="38">
        <v>20.83</v>
      </c>
    </row>
    <row r="5274" spans="1:2">
      <c r="A5274" s="39" t="s">
        <v>5722</v>
      </c>
      <c r="B5274" s="38">
        <v>163.21</v>
      </c>
    </row>
    <row r="5275" spans="1:2">
      <c r="A5275" s="39" t="s">
        <v>5723</v>
      </c>
      <c r="B5275" s="38">
        <v>22.33</v>
      </c>
    </row>
    <row r="5276" spans="1:2">
      <c r="A5276" s="39" t="s">
        <v>5724</v>
      </c>
      <c r="B5276" s="38">
        <v>21.74</v>
      </c>
    </row>
    <row r="5277" spans="1:2">
      <c r="A5277" s="39" t="s">
        <v>5725</v>
      </c>
      <c r="B5277" s="38">
        <v>12.108700000000001</v>
      </c>
    </row>
    <row r="5278" spans="1:2">
      <c r="A5278" s="39" t="s">
        <v>5726</v>
      </c>
      <c r="B5278" s="38">
        <v>13.594799999999999</v>
      </c>
    </row>
    <row r="5279" spans="1:2">
      <c r="A5279" s="39" t="s">
        <v>5727</v>
      </c>
      <c r="B5279" s="38">
        <v>11.2761</v>
      </c>
    </row>
    <row r="5280" spans="1:2">
      <c r="A5280" s="39" t="s">
        <v>5728</v>
      </c>
      <c r="B5280" s="38">
        <v>26.860399999999998</v>
      </c>
    </row>
    <row r="5281" spans="1:2">
      <c r="A5281" s="39" t="s">
        <v>5729</v>
      </c>
      <c r="B5281" s="38">
        <v>16.1342</v>
      </c>
    </row>
    <row r="5282" spans="1:2">
      <c r="A5282" s="39" t="s">
        <v>5730</v>
      </c>
      <c r="B5282" s="38">
        <v>15.226000000000001</v>
      </c>
    </row>
    <row r="5283" spans="1:2">
      <c r="A5283" s="39" t="s">
        <v>5731</v>
      </c>
      <c r="B5283" s="38">
        <v>12.3575</v>
      </c>
    </row>
    <row r="5284" spans="1:2">
      <c r="A5284" s="39" t="s">
        <v>5732</v>
      </c>
      <c r="B5284" s="38">
        <v>28.017399999999999</v>
      </c>
    </row>
    <row r="5285" spans="1:2">
      <c r="A5285" s="39" t="s">
        <v>5733</v>
      </c>
      <c r="B5285" s="38">
        <v>15.933299999999999</v>
      </c>
    </row>
    <row r="5286" spans="1:2">
      <c r="A5286" s="39" t="s">
        <v>5734</v>
      </c>
      <c r="B5286" s="38">
        <v>13.2189</v>
      </c>
    </row>
    <row r="5287" spans="1:2">
      <c r="A5287" s="39" t="s">
        <v>5735</v>
      </c>
      <c r="B5287" s="38">
        <v>13.2164</v>
      </c>
    </row>
    <row r="5288" spans="1:2">
      <c r="A5288" s="39" t="s">
        <v>5736</v>
      </c>
      <c r="B5288" s="38">
        <v>12.5464</v>
      </c>
    </row>
    <row r="5289" spans="1:2">
      <c r="A5289" s="39" t="s">
        <v>5737</v>
      </c>
      <c r="B5289" s="38">
        <v>24.933399999999999</v>
      </c>
    </row>
    <row r="5290" spans="1:2">
      <c r="A5290" s="39" t="s">
        <v>5738</v>
      </c>
      <c r="B5290" s="38">
        <v>25.633199999999999</v>
      </c>
    </row>
    <row r="5291" spans="1:2">
      <c r="A5291" s="39" t="s">
        <v>5739</v>
      </c>
      <c r="B5291" s="38">
        <v>10.0215</v>
      </c>
    </row>
    <row r="5292" spans="1:2">
      <c r="A5292" s="39" t="s">
        <v>5740</v>
      </c>
      <c r="B5292" s="38">
        <v>10.506600000000001</v>
      </c>
    </row>
    <row r="5293" spans="1:2">
      <c r="A5293" s="39" t="s">
        <v>5741</v>
      </c>
      <c r="B5293" s="38">
        <v>10.273300000000001</v>
      </c>
    </row>
    <row r="5294" spans="1:2">
      <c r="A5294" s="39" t="s">
        <v>5742</v>
      </c>
      <c r="B5294" s="38">
        <v>10.0854</v>
      </c>
    </row>
    <row r="5295" spans="1:2">
      <c r="A5295" s="39" t="s">
        <v>5743</v>
      </c>
      <c r="B5295" s="38">
        <v>10.020300000000001</v>
      </c>
    </row>
    <row r="5296" spans="1:2">
      <c r="A5296" s="39" t="s">
        <v>5744</v>
      </c>
      <c r="B5296" s="38">
        <v>20.219799999999999</v>
      </c>
    </row>
    <row r="5297" spans="1:2">
      <c r="A5297" s="39" t="s">
        <v>5745</v>
      </c>
      <c r="B5297" s="38">
        <v>10.732699999999999</v>
      </c>
    </row>
    <row r="5298" spans="1:2">
      <c r="A5298" s="39" t="s">
        <v>5746</v>
      </c>
      <c r="B5298" s="38">
        <v>15.18</v>
      </c>
    </row>
    <row r="5299" spans="1:2">
      <c r="A5299" s="39" t="s">
        <v>5747</v>
      </c>
      <c r="B5299" s="38">
        <v>15.4397</v>
      </c>
    </row>
    <row r="5300" spans="1:2">
      <c r="A5300" s="39" t="s">
        <v>5748</v>
      </c>
      <c r="B5300" s="38">
        <v>13.8904</v>
      </c>
    </row>
    <row r="5301" spans="1:2">
      <c r="A5301" s="39" t="s">
        <v>5749</v>
      </c>
      <c r="B5301" s="38">
        <v>11.1723</v>
      </c>
    </row>
    <row r="5302" spans="1:2">
      <c r="A5302" s="39" t="s">
        <v>5750</v>
      </c>
      <c r="B5302" s="38">
        <v>14.2456</v>
      </c>
    </row>
    <row r="5303" spans="1:2">
      <c r="A5303" s="39" t="s">
        <v>5751</v>
      </c>
      <c r="B5303" s="38">
        <v>20.423200000000001</v>
      </c>
    </row>
    <row r="5304" spans="1:2">
      <c r="A5304" s="39" t="s">
        <v>5752</v>
      </c>
      <c r="B5304" s="38">
        <v>11.0504</v>
      </c>
    </row>
    <row r="5305" spans="1:2">
      <c r="A5305" s="39" t="s">
        <v>5753</v>
      </c>
      <c r="B5305" s="38">
        <v>10.017899999999999</v>
      </c>
    </row>
    <row r="5306" spans="1:2">
      <c r="A5306" s="39" t="s">
        <v>5754</v>
      </c>
      <c r="B5306" s="38">
        <v>10.273400000000001</v>
      </c>
    </row>
    <row r="5307" spans="1:2">
      <c r="A5307" s="39" t="s">
        <v>5755</v>
      </c>
      <c r="B5307" s="38">
        <v>15.3055</v>
      </c>
    </row>
    <row r="5308" spans="1:2">
      <c r="A5308" s="39" t="s">
        <v>5756</v>
      </c>
      <c r="B5308" s="38">
        <v>10.904400000000001</v>
      </c>
    </row>
    <row r="5309" spans="1:2">
      <c r="A5309" s="39" t="s">
        <v>5757</v>
      </c>
      <c r="B5309" s="38">
        <v>12.400399999999999</v>
      </c>
    </row>
    <row r="5310" spans="1:2">
      <c r="A5310" s="39" t="s">
        <v>5758</v>
      </c>
      <c r="B5310" s="38">
        <v>12.164099999999999</v>
      </c>
    </row>
    <row r="5311" spans="1:2">
      <c r="A5311" s="39" t="s">
        <v>5759</v>
      </c>
      <c r="B5311" s="38">
        <v>13.5822</v>
      </c>
    </row>
    <row r="5312" spans="1:2">
      <c r="A5312" s="39" t="s">
        <v>5760</v>
      </c>
      <c r="B5312" s="38">
        <v>20.2334</v>
      </c>
    </row>
    <row r="5313" spans="1:2">
      <c r="A5313" s="39" t="s">
        <v>5761</v>
      </c>
      <c r="B5313" s="38">
        <v>11.7003</v>
      </c>
    </row>
    <row r="5314" spans="1:2">
      <c r="A5314" s="39" t="s">
        <v>5762</v>
      </c>
      <c r="B5314" s="38">
        <v>11.5212</v>
      </c>
    </row>
    <row r="5315" spans="1:2">
      <c r="A5315" s="39" t="s">
        <v>5763</v>
      </c>
      <c r="B5315" s="38">
        <v>15.3064</v>
      </c>
    </row>
    <row r="5316" spans="1:2">
      <c r="A5316" s="39" t="s">
        <v>5764</v>
      </c>
      <c r="B5316" s="38">
        <v>28.6846</v>
      </c>
    </row>
    <row r="5317" spans="1:2">
      <c r="A5317" s="39" t="s">
        <v>5765</v>
      </c>
      <c r="B5317" s="38">
        <v>15.9686</v>
      </c>
    </row>
    <row r="5318" spans="1:2">
      <c r="A5318" s="39" t="s">
        <v>5766</v>
      </c>
      <c r="B5318" s="38">
        <v>29.991299999999999</v>
      </c>
    </row>
    <row r="5319" spans="1:2">
      <c r="A5319" s="39" t="s">
        <v>5767</v>
      </c>
      <c r="B5319" s="38">
        <v>12.0748</v>
      </c>
    </row>
    <row r="5320" spans="1:2">
      <c r="A5320" s="39" t="s">
        <v>5768</v>
      </c>
      <c r="B5320" s="38">
        <v>12.0791</v>
      </c>
    </row>
    <row r="5321" spans="1:2">
      <c r="A5321" s="39" t="s">
        <v>5769</v>
      </c>
      <c r="B5321" s="38">
        <v>15.15</v>
      </c>
    </row>
    <row r="5322" spans="1:2">
      <c r="A5322" s="39" t="s">
        <v>5770</v>
      </c>
      <c r="B5322" s="38">
        <v>64.45</v>
      </c>
    </row>
    <row r="5323" spans="1:2">
      <c r="A5323" s="39" t="s">
        <v>5771</v>
      </c>
      <c r="B5323" s="38">
        <v>29.15</v>
      </c>
    </row>
    <row r="5324" spans="1:2">
      <c r="A5324" s="39" t="s">
        <v>5772</v>
      </c>
      <c r="B5324" s="38">
        <v>20.399999999999999</v>
      </c>
    </row>
    <row r="5325" spans="1:2">
      <c r="A5325" s="39" t="s">
        <v>5773</v>
      </c>
      <c r="B5325" s="38">
        <v>16.600000000000001</v>
      </c>
    </row>
    <row r="5326" spans="1:2">
      <c r="A5326" s="39" t="s">
        <v>5774</v>
      </c>
      <c r="B5326" s="38">
        <v>67.92</v>
      </c>
    </row>
    <row r="5327" spans="1:2">
      <c r="A5327" s="39" t="s">
        <v>5775</v>
      </c>
      <c r="B5327" s="38">
        <v>23.99</v>
      </c>
    </row>
    <row r="5328" spans="1:2">
      <c r="A5328" s="39" t="s">
        <v>5776</v>
      </c>
      <c r="B5328" s="38">
        <v>28.76</v>
      </c>
    </row>
    <row r="5329" spans="1:2">
      <c r="A5329" s="39" t="s">
        <v>5777</v>
      </c>
      <c r="B5329" s="38">
        <v>23.76</v>
      </c>
    </row>
    <row r="5330" spans="1:2">
      <c r="A5330" s="39" t="s">
        <v>5778</v>
      </c>
      <c r="B5330" s="38">
        <v>18.28</v>
      </c>
    </row>
    <row r="5331" spans="1:2">
      <c r="A5331" s="39" t="s">
        <v>5779</v>
      </c>
      <c r="B5331" s="38">
        <v>30.43</v>
      </c>
    </row>
    <row r="5332" spans="1:2">
      <c r="A5332" s="39" t="s">
        <v>5780</v>
      </c>
      <c r="B5332" s="38">
        <v>27.76</v>
      </c>
    </row>
    <row r="5333" spans="1:2">
      <c r="A5333" s="39" t="s">
        <v>5781</v>
      </c>
      <c r="B5333" s="38">
        <v>18.940000000000001</v>
      </c>
    </row>
    <row r="5334" spans="1:2">
      <c r="A5334" s="39" t="s">
        <v>5782</v>
      </c>
      <c r="B5334" s="38">
        <v>22.803000000000001</v>
      </c>
    </row>
    <row r="5335" spans="1:2">
      <c r="A5335" s="39" t="s">
        <v>5783</v>
      </c>
      <c r="B5335" s="38">
        <v>11.334099999999999</v>
      </c>
    </row>
    <row r="5336" spans="1:2">
      <c r="A5336" s="39" t="s">
        <v>5784</v>
      </c>
      <c r="B5336" s="38">
        <v>10.1097</v>
      </c>
    </row>
    <row r="5337" spans="1:2">
      <c r="A5337" s="39" t="s">
        <v>5785</v>
      </c>
      <c r="B5337" s="38">
        <v>10.1656</v>
      </c>
    </row>
    <row r="5338" spans="1:2">
      <c r="A5338" s="39" t="s">
        <v>5786</v>
      </c>
      <c r="B5338" s="38">
        <v>20.9754</v>
      </c>
    </row>
    <row r="5339" spans="1:2">
      <c r="A5339" s="39" t="s">
        <v>5787</v>
      </c>
      <c r="B5339" s="38">
        <v>10.9444</v>
      </c>
    </row>
    <row r="5340" spans="1:2">
      <c r="A5340" s="39" t="s">
        <v>5788</v>
      </c>
      <c r="B5340" s="38">
        <v>10.033099999999999</v>
      </c>
    </row>
    <row r="5341" spans="1:2">
      <c r="A5341" s="39" t="s">
        <v>5789</v>
      </c>
      <c r="B5341" s="38">
        <v>10.0817</v>
      </c>
    </row>
    <row r="5342" spans="1:2">
      <c r="A5342" s="39" t="s">
        <v>5790</v>
      </c>
      <c r="B5342" s="38">
        <v>10.0443</v>
      </c>
    </row>
    <row r="5343" spans="1:2">
      <c r="A5343" s="39" t="s">
        <v>5791</v>
      </c>
      <c r="B5343" s="38">
        <v>17.6432</v>
      </c>
    </row>
    <row r="5344" spans="1:2">
      <c r="A5344" s="39" t="s">
        <v>5792</v>
      </c>
      <c r="B5344" s="38">
        <v>10.319699999999999</v>
      </c>
    </row>
    <row r="5345" spans="1:2">
      <c r="A5345" s="39" t="s">
        <v>5793</v>
      </c>
      <c r="B5345" s="38">
        <v>11.676399999999999</v>
      </c>
    </row>
    <row r="5346" spans="1:2">
      <c r="A5346" s="39" t="s">
        <v>5794</v>
      </c>
      <c r="B5346" s="38">
        <v>11.0741</v>
      </c>
    </row>
    <row r="5347" spans="1:2">
      <c r="A5347" s="39" t="s">
        <v>5795</v>
      </c>
      <c r="B5347" s="38">
        <v>11.197699999999999</v>
      </c>
    </row>
    <row r="5348" spans="1:2">
      <c r="A5348" s="39" t="s">
        <v>5796</v>
      </c>
      <c r="B5348" s="38">
        <v>10.033099999999999</v>
      </c>
    </row>
    <row r="5349" spans="1:2">
      <c r="A5349" s="39" t="s">
        <v>5797</v>
      </c>
      <c r="B5349" s="38">
        <v>10.1669</v>
      </c>
    </row>
    <row r="5350" spans="1:2">
      <c r="A5350" s="39" t="s">
        <v>5798</v>
      </c>
      <c r="B5350" s="38">
        <v>23.381</v>
      </c>
    </row>
    <row r="5351" spans="1:2">
      <c r="A5351" s="39" t="s">
        <v>5799</v>
      </c>
      <c r="B5351" s="38">
        <v>12.5906</v>
      </c>
    </row>
    <row r="5352" spans="1:2">
      <c r="A5352" s="39" t="s">
        <v>5800</v>
      </c>
      <c r="B5352" s="38">
        <v>10.334899999999999</v>
      </c>
    </row>
    <row r="5353" spans="1:2">
      <c r="A5353" s="39" t="s">
        <v>5801</v>
      </c>
      <c r="B5353" s="38">
        <v>10.2239</v>
      </c>
    </row>
    <row r="5354" spans="1:2">
      <c r="A5354" s="39" t="s">
        <v>5802</v>
      </c>
      <c r="B5354" s="38">
        <v>12.738300000000001</v>
      </c>
    </row>
    <row r="5355" spans="1:2">
      <c r="A5355" s="39" t="s">
        <v>5803</v>
      </c>
      <c r="B5355" s="38">
        <v>12.5916</v>
      </c>
    </row>
    <row r="5356" spans="1:2">
      <c r="A5356" s="39" t="s">
        <v>5804</v>
      </c>
      <c r="B5356" s="38">
        <v>13.8239</v>
      </c>
    </row>
    <row r="5357" spans="1:2">
      <c r="A5357" s="39" t="s">
        <v>5805</v>
      </c>
      <c r="B5357" s="38">
        <v>13.545299999999999</v>
      </c>
    </row>
    <row r="5358" spans="1:2">
      <c r="A5358" s="39" t="s">
        <v>5806</v>
      </c>
      <c r="B5358" s="38">
        <v>11.385</v>
      </c>
    </row>
    <row r="5359" spans="1:2">
      <c r="A5359" s="39" t="s">
        <v>5807</v>
      </c>
      <c r="B5359" s="38">
        <v>13.07</v>
      </c>
    </row>
    <row r="5360" spans="1:2">
      <c r="A5360" s="39" t="s">
        <v>5808</v>
      </c>
      <c r="B5360" s="38">
        <v>12.01</v>
      </c>
    </row>
    <row r="5361" spans="1:2">
      <c r="A5361" s="39" t="s">
        <v>5809</v>
      </c>
      <c r="B5361" s="38">
        <v>13.57</v>
      </c>
    </row>
    <row r="5362" spans="1:2">
      <c r="A5362" s="39" t="s">
        <v>5810</v>
      </c>
      <c r="B5362" s="38">
        <v>10.49</v>
      </c>
    </row>
    <row r="5363" spans="1:2">
      <c r="A5363" s="39" t="s">
        <v>5811</v>
      </c>
      <c r="B5363" s="38">
        <v>20.391100000000002</v>
      </c>
    </row>
    <row r="5364" spans="1:2">
      <c r="A5364" s="39" t="s">
        <v>5812</v>
      </c>
      <c r="B5364" s="38">
        <v>10.537000000000001</v>
      </c>
    </row>
    <row r="5365" spans="1:2">
      <c r="A5365" s="39" t="s">
        <v>5813</v>
      </c>
      <c r="B5365" s="38">
        <v>21.2928</v>
      </c>
    </row>
    <row r="5366" spans="1:2">
      <c r="A5366" s="39" t="s">
        <v>5814</v>
      </c>
      <c r="B5366" s="38">
        <v>14.2509</v>
      </c>
    </row>
    <row r="5367" spans="1:2">
      <c r="A5367" s="39" t="s">
        <v>5815</v>
      </c>
      <c r="B5367" s="38">
        <v>18.839200000000002</v>
      </c>
    </row>
    <row r="5368" spans="1:2">
      <c r="A5368" s="39" t="s">
        <v>5816</v>
      </c>
      <c r="B5368" s="38">
        <v>13.866199999999999</v>
      </c>
    </row>
    <row r="5369" spans="1:2">
      <c r="A5369" s="39" t="s">
        <v>5817</v>
      </c>
      <c r="B5369" s="38">
        <v>19.043099999999999</v>
      </c>
    </row>
    <row r="5370" spans="1:2">
      <c r="A5370" s="39" t="s">
        <v>5818</v>
      </c>
      <c r="B5370" s="38">
        <v>14.366300000000001</v>
      </c>
    </row>
    <row r="5371" spans="1:2">
      <c r="A5371" s="39" t="s">
        <v>5819</v>
      </c>
      <c r="B5371" s="38">
        <v>12.584</v>
      </c>
    </row>
    <row r="5372" spans="1:2">
      <c r="A5372" s="39" t="s">
        <v>5820</v>
      </c>
      <c r="B5372" s="38">
        <v>12.7294</v>
      </c>
    </row>
    <row r="5373" spans="1:2">
      <c r="A5373" s="39" t="s">
        <v>5821</v>
      </c>
      <c r="B5373" s="38">
        <v>18.508199999999999</v>
      </c>
    </row>
    <row r="5374" spans="1:2">
      <c r="A5374" s="39" t="s">
        <v>5822</v>
      </c>
      <c r="B5374" s="38">
        <v>16.9495</v>
      </c>
    </row>
    <row r="5375" spans="1:2">
      <c r="A5375" s="39" t="s">
        <v>5823</v>
      </c>
      <c r="B5375" s="38">
        <v>10.041700000000001</v>
      </c>
    </row>
    <row r="5376" spans="1:2">
      <c r="A5376" s="39" t="s">
        <v>5824</v>
      </c>
      <c r="B5376" s="38">
        <v>10.222</v>
      </c>
    </row>
    <row r="5377" spans="1:2">
      <c r="A5377" s="39" t="s">
        <v>5825</v>
      </c>
      <c r="B5377" s="38">
        <v>10.0825</v>
      </c>
    </row>
    <row r="5378" spans="1:2">
      <c r="A5378" s="39" t="s">
        <v>5826</v>
      </c>
      <c r="B5378" s="38">
        <v>10.659599999999999</v>
      </c>
    </row>
    <row r="5379" spans="1:2">
      <c r="A5379" s="39" t="s">
        <v>5827</v>
      </c>
      <c r="B5379" s="38">
        <v>13.9316</v>
      </c>
    </row>
    <row r="5380" spans="1:2">
      <c r="A5380" s="39" t="s">
        <v>5828</v>
      </c>
      <c r="B5380" s="38">
        <v>13.001799999999999</v>
      </c>
    </row>
    <row r="5381" spans="1:2">
      <c r="A5381" s="39" t="s">
        <v>5829</v>
      </c>
      <c r="B5381" s="38">
        <v>15.8805</v>
      </c>
    </row>
    <row r="5382" spans="1:2">
      <c r="A5382" s="39" t="s">
        <v>5830</v>
      </c>
      <c r="B5382" s="38">
        <v>13.115500000000001</v>
      </c>
    </row>
    <row r="5383" spans="1:2">
      <c r="A5383" s="39" t="s">
        <v>5831</v>
      </c>
      <c r="B5383" s="38">
        <v>18.685400000000001</v>
      </c>
    </row>
    <row r="5384" spans="1:2">
      <c r="A5384" s="39" t="s">
        <v>5832</v>
      </c>
      <c r="B5384" s="38">
        <v>10.222</v>
      </c>
    </row>
    <row r="5385" spans="1:2">
      <c r="A5385" s="39" t="s">
        <v>5833</v>
      </c>
      <c r="B5385" s="38">
        <v>11.0223</v>
      </c>
    </row>
    <row r="5386" spans="1:2">
      <c r="A5386" s="39" t="s">
        <v>5834</v>
      </c>
      <c r="B5386" s="38">
        <v>10.726000000000001</v>
      </c>
    </row>
    <row r="5387" spans="1:2">
      <c r="A5387" s="39" t="s">
        <v>5835</v>
      </c>
      <c r="B5387" s="38">
        <v>12.299799999999999</v>
      </c>
    </row>
    <row r="5388" spans="1:2">
      <c r="A5388" s="39" t="s">
        <v>5836</v>
      </c>
      <c r="B5388" s="38">
        <v>12.2156</v>
      </c>
    </row>
    <row r="5389" spans="1:2">
      <c r="A5389" s="39" t="s">
        <v>5837</v>
      </c>
      <c r="B5389" s="38">
        <v>12.7113</v>
      </c>
    </row>
    <row r="5390" spans="1:2">
      <c r="A5390" s="39" t="s">
        <v>5838</v>
      </c>
      <c r="B5390" s="38">
        <v>18.601299999999998</v>
      </c>
    </row>
    <row r="5391" spans="1:2">
      <c r="A5391" s="39" t="s">
        <v>5839</v>
      </c>
      <c r="B5391" s="38">
        <v>14.27</v>
      </c>
    </row>
    <row r="5392" spans="1:2">
      <c r="A5392" s="39" t="s">
        <v>5840</v>
      </c>
      <c r="B5392" s="38">
        <v>13.38</v>
      </c>
    </row>
    <row r="5393" spans="1:2">
      <c r="A5393" s="39" t="s">
        <v>5841</v>
      </c>
      <c r="B5393" s="38">
        <v>11.75</v>
      </c>
    </row>
    <row r="5394" spans="1:2">
      <c r="A5394" s="39" t="s">
        <v>5842</v>
      </c>
      <c r="B5394" s="38">
        <v>14.79</v>
      </c>
    </row>
    <row r="5395" spans="1:2">
      <c r="A5395" s="39" t="s">
        <v>5843</v>
      </c>
      <c r="B5395" s="38">
        <v>14.79</v>
      </c>
    </row>
    <row r="5396" spans="1:2">
      <c r="A5396" s="39" t="s">
        <v>5844</v>
      </c>
      <c r="B5396" s="38">
        <v>10.5829</v>
      </c>
    </row>
    <row r="5397" spans="1:2">
      <c r="A5397" s="39" t="s">
        <v>5845</v>
      </c>
      <c r="B5397" s="38">
        <v>14.9086</v>
      </c>
    </row>
    <row r="5398" spans="1:2">
      <c r="A5398" s="39" t="s">
        <v>5846</v>
      </c>
      <c r="B5398" s="38">
        <v>10.399900000000001</v>
      </c>
    </row>
    <row r="5399" spans="1:2">
      <c r="A5399" s="39" t="s">
        <v>5847</v>
      </c>
      <c r="B5399" s="38">
        <v>14.6068</v>
      </c>
    </row>
    <row r="5400" spans="1:2">
      <c r="A5400" s="39" t="s">
        <v>5848</v>
      </c>
      <c r="B5400" s="38">
        <v>10.9945</v>
      </c>
    </row>
    <row r="5401" spans="1:2">
      <c r="A5401" s="39" t="s">
        <v>5849</v>
      </c>
      <c r="B5401" s="38">
        <v>10.507300000000001</v>
      </c>
    </row>
    <row r="5402" spans="1:2">
      <c r="A5402" s="39" t="s">
        <v>5850</v>
      </c>
      <c r="B5402" s="38">
        <v>10.249000000000001</v>
      </c>
    </row>
    <row r="5403" spans="1:2">
      <c r="A5403" s="39" t="s">
        <v>5851</v>
      </c>
      <c r="B5403" s="38">
        <v>10.2972</v>
      </c>
    </row>
    <row r="5404" spans="1:2">
      <c r="A5404" s="39" t="s">
        <v>5852</v>
      </c>
      <c r="B5404" s="38">
        <v>10.607200000000001</v>
      </c>
    </row>
    <row r="5405" spans="1:2">
      <c r="A5405" s="39" t="s">
        <v>5853</v>
      </c>
      <c r="B5405" s="38">
        <v>13.397399999999999</v>
      </c>
    </row>
    <row r="5406" spans="1:2">
      <c r="A5406" s="39" t="s">
        <v>5854</v>
      </c>
      <c r="B5406" s="38">
        <v>14.769299999999999</v>
      </c>
    </row>
    <row r="5407" spans="1:2">
      <c r="A5407" s="39" t="s">
        <v>5855</v>
      </c>
      <c r="B5407" s="38">
        <v>13.624599999999999</v>
      </c>
    </row>
    <row r="5408" spans="1:2">
      <c r="A5408" s="39" t="s">
        <v>5856</v>
      </c>
      <c r="B5408" s="38">
        <v>11.6111</v>
      </c>
    </row>
    <row r="5409" spans="1:2">
      <c r="A5409" s="39" t="s">
        <v>5857</v>
      </c>
      <c r="B5409" s="38">
        <v>13.2796</v>
      </c>
    </row>
    <row r="5410" spans="1:2">
      <c r="A5410" s="39" t="s">
        <v>5858</v>
      </c>
      <c r="B5410" s="38">
        <v>11.681800000000001</v>
      </c>
    </row>
    <row r="5411" spans="1:2">
      <c r="A5411" s="39" t="s">
        <v>5859</v>
      </c>
      <c r="B5411" s="38">
        <v>13.2804</v>
      </c>
    </row>
    <row r="5412" spans="1:2">
      <c r="A5412" s="39" t="s">
        <v>5860</v>
      </c>
      <c r="B5412" s="38">
        <v>12.9313</v>
      </c>
    </row>
    <row r="5413" spans="1:2">
      <c r="A5413" s="39" t="s">
        <v>5861</v>
      </c>
      <c r="B5413" s="38">
        <v>12.9406</v>
      </c>
    </row>
    <row r="5414" spans="1:2">
      <c r="A5414" s="39" t="s">
        <v>5862</v>
      </c>
      <c r="B5414" s="38">
        <v>12.9313</v>
      </c>
    </row>
    <row r="5415" spans="1:2">
      <c r="A5415" s="39" t="s">
        <v>5863</v>
      </c>
      <c r="B5415" s="38">
        <v>11.3018</v>
      </c>
    </row>
    <row r="5416" spans="1:2">
      <c r="A5416" s="39" t="s">
        <v>5864</v>
      </c>
      <c r="B5416" s="38">
        <v>11.226900000000001</v>
      </c>
    </row>
    <row r="5417" spans="1:2">
      <c r="A5417" s="39" t="s">
        <v>5865</v>
      </c>
      <c r="B5417" s="38">
        <v>11.6226</v>
      </c>
    </row>
    <row r="5418" spans="1:2">
      <c r="A5418" s="39" t="s">
        <v>5866</v>
      </c>
      <c r="B5418" s="38">
        <v>13.467499999999999</v>
      </c>
    </row>
    <row r="5419" spans="1:2">
      <c r="A5419" s="39" t="s">
        <v>5867</v>
      </c>
      <c r="B5419" s="38">
        <v>13.364699999999999</v>
      </c>
    </row>
    <row r="5420" spans="1:2">
      <c r="A5420" s="39" t="s">
        <v>5868</v>
      </c>
      <c r="B5420" s="38">
        <v>12.606199999999999</v>
      </c>
    </row>
    <row r="5421" spans="1:2">
      <c r="A5421" s="39" t="s">
        <v>5869</v>
      </c>
      <c r="B5421" s="38">
        <v>12.909599999999999</v>
      </c>
    </row>
    <row r="5422" spans="1:2">
      <c r="A5422" s="39" t="s">
        <v>5870</v>
      </c>
      <c r="B5422" s="38">
        <v>14.770200000000001</v>
      </c>
    </row>
    <row r="5423" spans="1:2">
      <c r="A5423" s="39" t="s">
        <v>5871</v>
      </c>
      <c r="B5423" s="38">
        <v>14.4305</v>
      </c>
    </row>
    <row r="5424" spans="1:2">
      <c r="A5424" s="39" t="s">
        <v>5872</v>
      </c>
      <c r="B5424" s="38">
        <v>10.987399999999999</v>
      </c>
    </row>
    <row r="5425" spans="1:2">
      <c r="A5425" s="39" t="s">
        <v>5873</v>
      </c>
      <c r="B5425" s="38">
        <v>10.909800000000001</v>
      </c>
    </row>
    <row r="5426" spans="1:2">
      <c r="A5426" s="39" t="s">
        <v>5874</v>
      </c>
      <c r="B5426" s="38">
        <v>12.4094</v>
      </c>
    </row>
    <row r="5427" spans="1:2">
      <c r="A5427" s="39" t="s">
        <v>5875</v>
      </c>
      <c r="B5427" s="38">
        <v>12.2119</v>
      </c>
    </row>
    <row r="5428" spans="1:2">
      <c r="A5428" s="39" t="s">
        <v>5876</v>
      </c>
      <c r="B5428" s="38">
        <v>11.847200000000001</v>
      </c>
    </row>
    <row r="5429" spans="1:2">
      <c r="A5429" s="39" t="s">
        <v>5877</v>
      </c>
      <c r="B5429" s="38">
        <v>10.706200000000001</v>
      </c>
    </row>
    <row r="5430" spans="1:2">
      <c r="A5430" s="39" t="s">
        <v>5878</v>
      </c>
      <c r="B5430" s="38">
        <v>10.9254</v>
      </c>
    </row>
    <row r="5431" spans="1:2">
      <c r="A5431" s="39" t="s">
        <v>5879</v>
      </c>
      <c r="B5431" s="38">
        <v>11.3309</v>
      </c>
    </row>
    <row r="5432" spans="1:2">
      <c r="A5432" s="39" t="s">
        <v>5880</v>
      </c>
      <c r="B5432" s="38">
        <v>10.574999999999999</v>
      </c>
    </row>
    <row r="5433" spans="1:2">
      <c r="A5433" s="39" t="s">
        <v>5881</v>
      </c>
      <c r="B5433" s="38">
        <v>10.795400000000001</v>
      </c>
    </row>
    <row r="5434" spans="1:2">
      <c r="A5434" s="39" t="s">
        <v>5882</v>
      </c>
      <c r="B5434" s="38">
        <v>11.1435</v>
      </c>
    </row>
    <row r="5435" spans="1:2">
      <c r="A5435" s="39" t="s">
        <v>5883</v>
      </c>
      <c r="B5435" s="38">
        <v>11.558</v>
      </c>
    </row>
    <row r="5436" spans="1:2">
      <c r="A5436" s="39" t="s">
        <v>5884</v>
      </c>
      <c r="B5436" s="38">
        <v>13.5213</v>
      </c>
    </row>
    <row r="5437" spans="1:2">
      <c r="A5437" s="39" t="s">
        <v>5885</v>
      </c>
      <c r="B5437" s="38">
        <v>13.6816</v>
      </c>
    </row>
    <row r="5438" spans="1:2">
      <c r="A5438" s="39" t="s">
        <v>5886</v>
      </c>
      <c r="B5438" s="38">
        <v>10.730600000000001</v>
      </c>
    </row>
    <row r="5439" spans="1:2">
      <c r="A5439" s="39" t="s">
        <v>5887</v>
      </c>
      <c r="B5439" s="38">
        <v>11.1815</v>
      </c>
    </row>
    <row r="5440" spans="1:2">
      <c r="A5440" s="39" t="s">
        <v>5888</v>
      </c>
      <c r="B5440" s="38">
        <v>12.4976</v>
      </c>
    </row>
    <row r="5441" spans="1:2">
      <c r="A5441" s="39" t="s">
        <v>5889</v>
      </c>
      <c r="B5441" s="38">
        <v>10.758900000000001</v>
      </c>
    </row>
    <row r="5442" spans="1:2">
      <c r="A5442" s="39" t="s">
        <v>5890</v>
      </c>
      <c r="B5442" s="38">
        <v>13.294700000000001</v>
      </c>
    </row>
    <row r="5443" spans="1:2">
      <c r="A5443" s="39" t="s">
        <v>5891</v>
      </c>
      <c r="B5443" s="38">
        <v>10.6205</v>
      </c>
    </row>
    <row r="5444" spans="1:2">
      <c r="A5444" s="39" t="s">
        <v>5892</v>
      </c>
      <c r="B5444" s="38">
        <v>13.202299999999999</v>
      </c>
    </row>
    <row r="5445" spans="1:2">
      <c r="A5445" s="39" t="s">
        <v>5893</v>
      </c>
      <c r="B5445" s="38">
        <v>12.7949</v>
      </c>
    </row>
    <row r="5446" spans="1:2">
      <c r="A5446" s="39" t="s">
        <v>5894</v>
      </c>
      <c r="B5446" s="38">
        <v>11.314500000000001</v>
      </c>
    </row>
    <row r="5447" spans="1:2">
      <c r="A5447" s="39" t="s">
        <v>5895</v>
      </c>
      <c r="B5447" s="38">
        <v>10.277200000000001</v>
      </c>
    </row>
    <row r="5448" spans="1:2">
      <c r="A5448" s="39" t="s">
        <v>5896</v>
      </c>
      <c r="B5448" s="38">
        <v>10.3835</v>
      </c>
    </row>
    <row r="5449" spans="1:2">
      <c r="A5449" s="39" t="s">
        <v>5897</v>
      </c>
      <c r="B5449" s="38">
        <v>10.442500000000001</v>
      </c>
    </row>
    <row r="5450" spans="1:2">
      <c r="A5450" s="39" t="s">
        <v>5898</v>
      </c>
      <c r="B5450" s="38">
        <v>10.5518</v>
      </c>
    </row>
    <row r="5451" spans="1:2">
      <c r="A5451" s="39" t="s">
        <v>5899</v>
      </c>
      <c r="B5451" s="38">
        <v>10.972200000000001</v>
      </c>
    </row>
    <row r="5452" spans="1:2">
      <c r="A5452" s="39" t="s">
        <v>5900</v>
      </c>
      <c r="B5452" s="38">
        <v>10.539400000000001</v>
      </c>
    </row>
    <row r="5453" spans="1:2">
      <c r="A5453" s="39" t="s">
        <v>5901</v>
      </c>
      <c r="B5453" s="38">
        <v>10.516999999999999</v>
      </c>
    </row>
    <row r="5454" spans="1:2">
      <c r="A5454" s="39" t="s">
        <v>5902</v>
      </c>
      <c r="B5454" s="38">
        <v>10.8302</v>
      </c>
    </row>
    <row r="5455" spans="1:2">
      <c r="A5455" s="39" t="s">
        <v>5903</v>
      </c>
      <c r="B5455" s="38">
        <v>10.423400000000001</v>
      </c>
    </row>
    <row r="5456" spans="1:2">
      <c r="A5456" s="39" t="s">
        <v>5904</v>
      </c>
      <c r="B5456" s="38">
        <v>10.732200000000001</v>
      </c>
    </row>
    <row r="5457" spans="1:2">
      <c r="A5457" s="39" t="s">
        <v>5905</v>
      </c>
      <c r="B5457" s="38">
        <v>1095.2397000000001</v>
      </c>
    </row>
    <row r="5458" spans="1:2">
      <c r="A5458" s="39" t="s">
        <v>6160</v>
      </c>
      <c r="B5458" s="38">
        <v>1022.8466</v>
      </c>
    </row>
    <row r="5459" spans="1:2">
      <c r="A5459" s="39" t="s">
        <v>5906</v>
      </c>
      <c r="B5459" s="38">
        <v>1090.9598000000001</v>
      </c>
    </row>
    <row r="5460" spans="1:2">
      <c r="A5460" s="39" t="s">
        <v>5907</v>
      </c>
      <c r="B5460" s="38">
        <v>1000</v>
      </c>
    </row>
    <row r="5461" spans="1:2">
      <c r="A5461" s="39" t="s">
        <v>5908</v>
      </c>
      <c r="B5461" s="38">
        <v>1000</v>
      </c>
    </row>
    <row r="5462" spans="1:2">
      <c r="A5462" s="39" t="s">
        <v>5909</v>
      </c>
      <c r="B5462" s="38">
        <v>1090.9598000000001</v>
      </c>
    </row>
    <row r="5463" spans="1:2">
      <c r="A5463" s="39" t="s">
        <v>5910</v>
      </c>
      <c r="B5463" s="38">
        <v>45.595799999999997</v>
      </c>
    </row>
    <row r="5464" spans="1:2">
      <c r="A5464" s="39" t="s">
        <v>5911</v>
      </c>
      <c r="B5464" s="38">
        <v>45.595799999999997</v>
      </c>
    </row>
    <row r="5465" spans="1:2">
      <c r="A5465" s="39" t="s">
        <v>5912</v>
      </c>
      <c r="B5465" s="38">
        <v>41.4437</v>
      </c>
    </row>
    <row r="5466" spans="1:2">
      <c r="A5466" s="39" t="s">
        <v>5913</v>
      </c>
      <c r="B5466" s="38">
        <v>41.4437</v>
      </c>
    </row>
    <row r="5467" spans="1:2">
      <c r="A5467" s="39" t="s">
        <v>5914</v>
      </c>
      <c r="B5467" s="38">
        <v>10.8432</v>
      </c>
    </row>
    <row r="5468" spans="1:2">
      <c r="A5468" s="39" t="s">
        <v>5915</v>
      </c>
      <c r="B5468" s="38">
        <v>10</v>
      </c>
    </row>
    <row r="5469" spans="1:2">
      <c r="A5469" s="39" t="s">
        <v>5916</v>
      </c>
      <c r="B5469" s="38">
        <v>10.8432</v>
      </c>
    </row>
    <row r="5470" spans="1:2">
      <c r="A5470" s="39" t="s">
        <v>5917</v>
      </c>
      <c r="B5470" s="38">
        <v>10</v>
      </c>
    </row>
    <row r="5471" spans="1:2">
      <c r="A5471" s="39" t="s">
        <v>5918</v>
      </c>
      <c r="B5471" s="38">
        <v>11.5084</v>
      </c>
    </row>
    <row r="5472" spans="1:2">
      <c r="A5472" s="39" t="s">
        <v>5919</v>
      </c>
      <c r="B5472" s="38">
        <v>1831.3891000000001</v>
      </c>
    </row>
    <row r="5473" spans="1:2">
      <c r="A5473" s="39" t="s">
        <v>5920</v>
      </c>
      <c r="B5473" s="38">
        <v>1086.0320999999999</v>
      </c>
    </row>
    <row r="5474" spans="1:2">
      <c r="A5474" s="39" t="s">
        <v>5921</v>
      </c>
      <c r="B5474" s="38">
        <v>1086.0309</v>
      </c>
    </row>
    <row r="5475" spans="1:2">
      <c r="A5475" s="39" t="s">
        <v>5922</v>
      </c>
      <c r="B5475" s="38">
        <v>10.662100000000001</v>
      </c>
    </row>
    <row r="5476" spans="1:2">
      <c r="A5476" s="39" t="s">
        <v>5923</v>
      </c>
      <c r="B5476" s="38">
        <v>108.42230000000001</v>
      </c>
    </row>
    <row r="5477" spans="1:2">
      <c r="A5477" s="39" t="s">
        <v>5924</v>
      </c>
      <c r="B5477" s="38">
        <v>108.42230000000001</v>
      </c>
    </row>
    <row r="5478" spans="1:2">
      <c r="A5478" s="39" t="s">
        <v>5925</v>
      </c>
      <c r="B5478" s="38">
        <v>10.93</v>
      </c>
    </row>
    <row r="5479" spans="1:2">
      <c r="A5479" s="39" t="s">
        <v>5926</v>
      </c>
      <c r="B5479" s="38">
        <v>11.13</v>
      </c>
    </row>
    <row r="5480" spans="1:2">
      <c r="A5480" s="39" t="s">
        <v>5927</v>
      </c>
      <c r="B5480" s="38">
        <v>12.44</v>
      </c>
    </row>
    <row r="5481" spans="1:2">
      <c r="A5481" s="39" t="s">
        <v>5928</v>
      </c>
      <c r="B5481" s="38">
        <v>11.54</v>
      </c>
    </row>
    <row r="5482" spans="1:2">
      <c r="A5482" s="39" t="s">
        <v>5929</v>
      </c>
      <c r="B5482" s="38">
        <v>12.32</v>
      </c>
    </row>
    <row r="5483" spans="1:2">
      <c r="A5483" s="39" t="s">
        <v>5930</v>
      </c>
      <c r="B5483" s="38">
        <v>11.56</v>
      </c>
    </row>
    <row r="5484" spans="1:2">
      <c r="A5484" s="39" t="s">
        <v>5931</v>
      </c>
      <c r="B5484" s="38">
        <v>1000.1594</v>
      </c>
    </row>
    <row r="5485" spans="1:2">
      <c r="A5485" s="39" t="s">
        <v>5932</v>
      </c>
      <c r="B5485" s="38">
        <v>1000.1594</v>
      </c>
    </row>
    <row r="5486" spans="1:2">
      <c r="A5486" s="39" t="s">
        <v>5933</v>
      </c>
      <c r="B5486" s="38">
        <v>1003.91</v>
      </c>
    </row>
    <row r="5487" spans="1:2">
      <c r="A5487" s="39" t="s">
        <v>5934</v>
      </c>
      <c r="B5487" s="38">
        <v>1076.2011</v>
      </c>
    </row>
    <row r="5488" spans="1:2">
      <c r="A5488" s="39" t="s">
        <v>5935</v>
      </c>
      <c r="B5488" s="38">
        <v>1077.835</v>
      </c>
    </row>
    <row r="5489" spans="1:2">
      <c r="A5489" s="39" t="s">
        <v>5936</v>
      </c>
      <c r="B5489" s="38">
        <v>1010.3154</v>
      </c>
    </row>
    <row r="5490" spans="1:2">
      <c r="A5490" s="39" t="s">
        <v>5937</v>
      </c>
      <c r="B5490" s="38">
        <v>1072.0811000000001</v>
      </c>
    </row>
    <row r="5491" spans="1:2">
      <c r="A5491" s="39" t="s">
        <v>5938</v>
      </c>
      <c r="B5491" s="38">
        <v>1076.6890000000001</v>
      </c>
    </row>
    <row r="5492" spans="1:2">
      <c r="A5492" s="39" t="s">
        <v>5939</v>
      </c>
      <c r="B5492" s="38">
        <v>1073.492</v>
      </c>
    </row>
    <row r="5493" spans="1:2">
      <c r="A5493" s="39" t="s">
        <v>5940</v>
      </c>
      <c r="B5493" s="38">
        <v>1073.6275000000001</v>
      </c>
    </row>
    <row r="5494" spans="1:2">
      <c r="A5494" s="39" t="s">
        <v>5941</v>
      </c>
      <c r="B5494" s="38">
        <v>1070.2038</v>
      </c>
    </row>
    <row r="5495" spans="1:2">
      <c r="A5495" s="39" t="s">
        <v>5942</v>
      </c>
      <c r="B5495" s="38">
        <v>1.0759000000000001</v>
      </c>
    </row>
    <row r="5496" spans="1:2">
      <c r="A5496" s="39" t="s">
        <v>5943</v>
      </c>
      <c r="B5496" s="38">
        <v>1</v>
      </c>
    </row>
    <row r="5497" spans="1:2">
      <c r="A5497" s="39" t="s">
        <v>5944</v>
      </c>
      <c r="B5497" s="38">
        <v>1.0759000000000001</v>
      </c>
    </row>
    <row r="5498" spans="1:2">
      <c r="A5498" s="39" t="s">
        <v>5945</v>
      </c>
      <c r="B5498" s="38">
        <v>1</v>
      </c>
    </row>
    <row r="5499" spans="1:2">
      <c r="A5499" s="39" t="s">
        <v>5946</v>
      </c>
      <c r="B5499" s="38">
        <v>106.8805</v>
      </c>
    </row>
    <row r="5500" spans="1:2">
      <c r="A5500" s="39" t="s">
        <v>5947</v>
      </c>
      <c r="B5500" s="38">
        <v>106.8699</v>
      </c>
    </row>
    <row r="5501" spans="1:2">
      <c r="A5501" s="39" t="s">
        <v>5948</v>
      </c>
      <c r="B5501" s="38">
        <v>103.157</v>
      </c>
    </row>
    <row r="5502" spans="1:2">
      <c r="A5502" s="39" t="s">
        <v>5949</v>
      </c>
      <c r="B5502" s="38">
        <v>102.2092</v>
      </c>
    </row>
    <row r="5503" spans="1:2">
      <c r="A5503" s="39" t="s">
        <v>5950</v>
      </c>
      <c r="B5503" s="38">
        <v>11.7128</v>
      </c>
    </row>
    <row r="5504" spans="1:2">
      <c r="A5504" s="39" t="s">
        <v>5951</v>
      </c>
      <c r="B5504" s="38">
        <v>11.712899999999999</v>
      </c>
    </row>
    <row r="5505" spans="1:2">
      <c r="A5505" s="39" t="s">
        <v>5952</v>
      </c>
      <c r="B5505" s="38">
        <v>10</v>
      </c>
    </row>
    <row r="5506" spans="1:2">
      <c r="A5506" s="39" t="s">
        <v>5953</v>
      </c>
      <c r="B5506" s="38">
        <v>10</v>
      </c>
    </row>
    <row r="5507" spans="1:2">
      <c r="A5507" s="39" t="s">
        <v>6161</v>
      </c>
      <c r="B5507" s="38">
        <v>1012.2775</v>
      </c>
    </row>
    <row r="5508" spans="1:2">
      <c r="A5508" s="39" t="s">
        <v>5954</v>
      </c>
      <c r="B5508" s="38">
        <v>11.747299999999999</v>
      </c>
    </row>
    <row r="5509" spans="1:2">
      <c r="A5509" s="39" t="s">
        <v>5955</v>
      </c>
      <c r="B5509" s="38">
        <v>11.5634</v>
      </c>
    </row>
    <row r="5510" spans="1:2">
      <c r="A5510" s="39" t="s">
        <v>5956</v>
      </c>
      <c r="B5510" s="38">
        <v>24.03</v>
      </c>
    </row>
    <row r="5511" spans="1:2">
      <c r="A5511" s="39" t="s">
        <v>5957</v>
      </c>
      <c r="B5511" s="38">
        <v>23.73</v>
      </c>
    </row>
    <row r="5512" spans="1:2">
      <c r="A5512" s="39" t="s">
        <v>5958</v>
      </c>
      <c r="B5512" s="38">
        <v>16.38</v>
      </c>
    </row>
    <row r="5513" spans="1:2">
      <c r="A5513" s="39" t="s">
        <v>5959</v>
      </c>
      <c r="B5513" s="38">
        <v>16.27</v>
      </c>
    </row>
    <row r="5514" spans="1:2">
      <c r="A5514" s="39" t="s">
        <v>5960</v>
      </c>
      <c r="B5514" s="38">
        <v>1065.0817999999999</v>
      </c>
    </row>
    <row r="5515" spans="1:2">
      <c r="A5515" s="39" t="s">
        <v>5961</v>
      </c>
      <c r="B5515" s="38">
        <v>11.553699999999999</v>
      </c>
    </row>
    <row r="5516" spans="1:2">
      <c r="A5516" s="39" t="s">
        <v>5962</v>
      </c>
      <c r="B5516" s="38">
        <v>11.626899999999999</v>
      </c>
    </row>
    <row r="5517" spans="1:2">
      <c r="A5517" s="39" t="s">
        <v>5963</v>
      </c>
      <c r="B5517" s="38">
        <v>11.6831</v>
      </c>
    </row>
    <row r="5518" spans="1:2">
      <c r="A5518" s="39" t="s">
        <v>5964</v>
      </c>
      <c r="B5518" s="38">
        <v>11.553699999999999</v>
      </c>
    </row>
    <row r="5519" spans="1:2">
      <c r="A5519" s="39" t="s">
        <v>5965</v>
      </c>
      <c r="B5519" s="38">
        <v>11.4696</v>
      </c>
    </row>
    <row r="5520" spans="1:2">
      <c r="A5520" s="39" t="s">
        <v>5966</v>
      </c>
      <c r="B5520" s="38">
        <v>11.6831</v>
      </c>
    </row>
    <row r="5521" spans="1:2">
      <c r="A5521" s="39" t="s">
        <v>5967</v>
      </c>
      <c r="B5521" s="38">
        <v>10.597799999999999</v>
      </c>
    </row>
    <row r="5522" spans="1:2">
      <c r="A5522" s="39" t="s">
        <v>5968</v>
      </c>
      <c r="B5522" s="38">
        <v>10.597799999999999</v>
      </c>
    </row>
    <row r="5523" spans="1:2">
      <c r="A5523" s="39" t="s">
        <v>5969</v>
      </c>
      <c r="B5523" s="38">
        <v>10.5524</v>
      </c>
    </row>
    <row r="5524" spans="1:2">
      <c r="A5524" s="39" t="s">
        <v>5970</v>
      </c>
      <c r="B5524" s="38">
        <v>10</v>
      </c>
    </row>
    <row r="5525" spans="1:2">
      <c r="A5525" s="39" t="s">
        <v>5971</v>
      </c>
      <c r="B5525" s="38">
        <v>10</v>
      </c>
    </row>
    <row r="5526" spans="1:2">
      <c r="A5526" s="39" t="s">
        <v>5972</v>
      </c>
      <c r="B5526" s="38">
        <v>10.5436</v>
      </c>
    </row>
    <row r="5527" spans="1:2">
      <c r="A5527" s="39" t="s">
        <v>6162</v>
      </c>
      <c r="B5527" s="38">
        <v>1050.7559000000001</v>
      </c>
    </row>
    <row r="5528" spans="1:2">
      <c r="A5528" s="39" t="s">
        <v>5973</v>
      </c>
      <c r="B5528" s="38">
        <v>1132.2573</v>
      </c>
    </row>
    <row r="5529" spans="1:2">
      <c r="A5529" s="39" t="s">
        <v>5974</v>
      </c>
      <c r="B5529" s="38"/>
    </row>
    <row r="5530" spans="1:2">
      <c r="A5530" s="39" t="s">
        <v>5981</v>
      </c>
      <c r="B5530" s="38">
        <v>13.116899999999999</v>
      </c>
    </row>
    <row r="5531" spans="1:2">
      <c r="A5531" s="39" t="s">
        <v>5983</v>
      </c>
      <c r="B5531" s="38">
        <v>10.1729</v>
      </c>
    </row>
    <row r="5532" spans="1:2">
      <c r="A5532" s="39" t="s">
        <v>5984</v>
      </c>
      <c r="B5532" s="38">
        <v>1063.6859999999999</v>
      </c>
    </row>
    <row r="5533" spans="1:2">
      <c r="A5533" s="39" t="s">
        <v>5991</v>
      </c>
      <c r="B5533" s="38">
        <v>11.9504</v>
      </c>
    </row>
    <row r="5534" spans="1:2">
      <c r="A5534" s="39" t="s">
        <v>5992</v>
      </c>
      <c r="B5534" s="38">
        <v>11.966200000000001</v>
      </c>
    </row>
    <row r="5535" spans="1:2">
      <c r="A5535" s="39" t="s">
        <v>5993</v>
      </c>
      <c r="B5535" s="38">
        <v>11.7332</v>
      </c>
    </row>
    <row r="5536" spans="1:2">
      <c r="A5536" s="39" t="s">
        <v>5994</v>
      </c>
      <c r="B5536" s="38">
        <v>11.7334</v>
      </c>
    </row>
    <row r="5537" spans="1:2">
      <c r="A5537" s="39" t="s">
        <v>6014</v>
      </c>
      <c r="B5537" s="38">
        <v>10.442500000000001</v>
      </c>
    </row>
    <row r="5538" spans="1:2">
      <c r="A5538" s="39" t="s">
        <v>6020</v>
      </c>
      <c r="B5538" s="38">
        <v>1002.0196</v>
      </c>
    </row>
    <row r="5539" spans="1:2">
      <c r="A5539" s="39" t="s">
        <v>6024</v>
      </c>
      <c r="B5539" s="38">
        <v>11.557499999999999</v>
      </c>
    </row>
    <row r="5540" spans="1:2">
      <c r="A5540" s="39" t="s">
        <v>6025</v>
      </c>
      <c r="B5540" s="38">
        <v>11.397399999999999</v>
      </c>
    </row>
    <row r="5541" spans="1:2">
      <c r="A5541" s="39" t="s">
        <v>6026</v>
      </c>
      <c r="B5541" s="38">
        <v>11.557499999999999</v>
      </c>
    </row>
    <row r="5542" spans="1:2">
      <c r="A5542" s="39" t="s">
        <v>6027</v>
      </c>
      <c r="B5542" s="38">
        <v>11.397399999999999</v>
      </c>
    </row>
    <row r="5543" spans="1:2">
      <c r="A5543" s="39" t="s">
        <v>6038</v>
      </c>
      <c r="B5543" s="38">
        <v>2588.5972999999999</v>
      </c>
    </row>
    <row r="5544" spans="1:2">
      <c r="A5544" s="39" t="s">
        <v>6039</v>
      </c>
      <c r="B5544" s="38">
        <v>10.6828</v>
      </c>
    </row>
    <row r="5545" spans="1:2">
      <c r="A5545" s="39" t="s">
        <v>6043</v>
      </c>
      <c r="B5545" s="38">
        <v>10.712899999999999</v>
      </c>
    </row>
    <row r="5546" spans="1:2">
      <c r="A5546" s="39" t="s">
        <v>6046</v>
      </c>
      <c r="B5546" s="38">
        <v>1011.1366</v>
      </c>
    </row>
    <row r="5547" spans="1:2">
      <c r="A5547" s="39" t="s">
        <v>6047</v>
      </c>
      <c r="B5547" s="38">
        <v>1244.9396999999999</v>
      </c>
    </row>
    <row r="5548" spans="1:2">
      <c r="A5548" s="39" t="s">
        <v>6048</v>
      </c>
      <c r="B5548" s="38">
        <v>1001.01</v>
      </c>
    </row>
    <row r="5549" spans="1:2">
      <c r="A5549" s="39" t="s">
        <v>6049</v>
      </c>
      <c r="B5549" s="38">
        <v>2139.8667999999998</v>
      </c>
    </row>
    <row r="5550" spans="1:2">
      <c r="A5550" s="39" t="s">
        <v>6050</v>
      </c>
      <c r="B5550" s="38">
        <v>1001.9</v>
      </c>
    </row>
    <row r="5551" spans="1:2">
      <c r="A5551" s="39" t="s">
        <v>6051</v>
      </c>
      <c r="B5551" s="38">
        <v>1937.0537999999999</v>
      </c>
    </row>
    <row r="5552" spans="1:2">
      <c r="A5552" s="39" t="s">
        <v>6052</v>
      </c>
      <c r="B5552" s="38">
        <v>1010.1224999999999</v>
      </c>
    </row>
    <row r="5553" spans="1:2">
      <c r="A5553" s="39" t="s">
        <v>6053</v>
      </c>
      <c r="B5553" s="38">
        <v>1004.4263999999999</v>
      </c>
    </row>
    <row r="5554" spans="1:2">
      <c r="A5554" s="39" t="s">
        <v>6054</v>
      </c>
      <c r="B5554" s="38">
        <v>1473.3594000000001</v>
      </c>
    </row>
    <row r="5555" spans="1:2">
      <c r="A5555" s="39" t="s">
        <v>6055</v>
      </c>
      <c r="B5555" s="38">
        <v>1240.5320999999999</v>
      </c>
    </row>
    <row r="5556" spans="1:2">
      <c r="A5556" s="39" t="s">
        <v>6056</v>
      </c>
      <c r="B5556" s="38">
        <v>1002.79</v>
      </c>
    </row>
    <row r="5557" spans="1:2">
      <c r="A5557" s="39" t="s">
        <v>6057</v>
      </c>
      <c r="B5557" s="38">
        <v>2129.5895999999998</v>
      </c>
    </row>
    <row r="5558" spans="1:2">
      <c r="A5558" s="39" t="s">
        <v>6058</v>
      </c>
      <c r="B5558" s="38">
        <v>1005.7593000000001</v>
      </c>
    </row>
    <row r="5559" spans="1:2">
      <c r="A5559" s="39" t="s">
        <v>6059</v>
      </c>
      <c r="B5559" s="38">
        <v>1018</v>
      </c>
    </row>
    <row r="5560" spans="1:2">
      <c r="A5560" s="39" t="s">
        <v>6061</v>
      </c>
      <c r="B5560" s="38">
        <v>11.805899999999999</v>
      </c>
    </row>
    <row r="5561" spans="1:2">
      <c r="A5561" s="39" t="s">
        <v>6062</v>
      </c>
      <c r="B5561" s="38">
        <v>12.048</v>
      </c>
    </row>
    <row r="5562" spans="1:2">
      <c r="A5562" s="39" t="s">
        <v>6063</v>
      </c>
      <c r="B5562" s="38">
        <v>11.694900000000001</v>
      </c>
    </row>
    <row r="5563" spans="1:2">
      <c r="A5563" s="39" t="s">
        <v>6064</v>
      </c>
      <c r="B5563" s="38">
        <v>11.694000000000001</v>
      </c>
    </row>
    <row r="5564" spans="1:2">
      <c r="A5564" s="39" t="s">
        <v>6065</v>
      </c>
      <c r="B5564" s="38">
        <v>11.6959</v>
      </c>
    </row>
    <row r="5565" spans="1:2">
      <c r="A5565" s="39" t="s">
        <v>6066</v>
      </c>
      <c r="B5565" s="38">
        <v>29.423999999999999</v>
      </c>
    </row>
    <row r="5566" spans="1:2">
      <c r="A5566" s="39" t="s">
        <v>6067</v>
      </c>
      <c r="B5566" s="38">
        <v>39.35</v>
      </c>
    </row>
    <row r="5567" spans="1:2">
      <c r="A5567" s="39" t="s">
        <v>6068</v>
      </c>
      <c r="B5567" s="38">
        <v>28.28</v>
      </c>
    </row>
    <row r="5568" spans="1:2">
      <c r="A5568" s="39" t="s">
        <v>6069</v>
      </c>
      <c r="B5568" s="38">
        <v>37.515000000000001</v>
      </c>
    </row>
    <row r="5569" spans="1:2">
      <c r="A5569" s="39" t="s">
        <v>6070</v>
      </c>
      <c r="B5569" s="38">
        <v>18.791</v>
      </c>
    </row>
    <row r="5570" spans="1:2">
      <c r="A5570" s="39" t="s">
        <v>6071</v>
      </c>
      <c r="B5570" s="38">
        <v>17.87</v>
      </c>
    </row>
    <row r="5571" spans="1:2">
      <c r="A5571" s="39" t="s">
        <v>6072</v>
      </c>
      <c r="B5571" s="38">
        <v>11.3596</v>
      </c>
    </row>
    <row r="5572" spans="1:2">
      <c r="A5572" s="39" t="s">
        <v>6073</v>
      </c>
      <c r="B5572" s="38">
        <v>11.207000000000001</v>
      </c>
    </row>
    <row r="5573" spans="1:2">
      <c r="A5573" s="39" t="s">
        <v>6074</v>
      </c>
      <c r="B5573" s="38">
        <v>11.206899999999999</v>
      </c>
    </row>
    <row r="5574" spans="1:2">
      <c r="A5574" s="39" t="s">
        <v>6075</v>
      </c>
      <c r="B5574" s="38">
        <v>10.834899999999999</v>
      </c>
    </row>
    <row r="5575" spans="1:2">
      <c r="A5575" s="39" t="s">
        <v>6076</v>
      </c>
      <c r="B5575" s="38">
        <v>24.788</v>
      </c>
    </row>
    <row r="5576" spans="1:2">
      <c r="A5576" s="39" t="s">
        <v>6077</v>
      </c>
      <c r="B5576" s="38">
        <v>23.689</v>
      </c>
    </row>
    <row r="5577" spans="1:2">
      <c r="A5577" s="39" t="s">
        <v>6078</v>
      </c>
      <c r="B5577" s="38">
        <v>13.9848</v>
      </c>
    </row>
    <row r="5578" spans="1:2">
      <c r="A5578" s="39" t="s">
        <v>6079</v>
      </c>
      <c r="B5578" s="38">
        <v>13.5482</v>
      </c>
    </row>
    <row r="5579" spans="1:2">
      <c r="A5579" s="39" t="s">
        <v>6080</v>
      </c>
      <c r="B5579" s="38">
        <v>14.207599999999999</v>
      </c>
    </row>
    <row r="5580" spans="1:2">
      <c r="A5580" s="39" t="s">
        <v>6081</v>
      </c>
      <c r="B5580" s="38">
        <v>13.988099999999999</v>
      </c>
    </row>
    <row r="5581" spans="1:2">
      <c r="A5581" s="39" t="s">
        <v>6082</v>
      </c>
      <c r="B5581" s="38">
        <v>13.9909</v>
      </c>
    </row>
    <row r="5582" spans="1:2">
      <c r="A5582" s="39" t="s">
        <v>6083</v>
      </c>
      <c r="B5582" s="38">
        <v>13.9817</v>
      </c>
    </row>
    <row r="5583" spans="1:2">
      <c r="A5583" s="39" t="s">
        <v>6084</v>
      </c>
      <c r="B5583" s="38">
        <v>10.699199999999999</v>
      </c>
    </row>
    <row r="5584" spans="1:2">
      <c r="A5584" s="39" t="s">
        <v>6085</v>
      </c>
      <c r="B5584" s="38">
        <v>10.547800000000001</v>
      </c>
    </row>
    <row r="5585" spans="1:2">
      <c r="A5585" s="39" t="s">
        <v>6086</v>
      </c>
      <c r="B5585" s="38">
        <v>12.739000000000001</v>
      </c>
    </row>
    <row r="5586" spans="1:2">
      <c r="A5586" s="39" t="s">
        <v>6087</v>
      </c>
      <c r="B5586" s="38">
        <v>12.866</v>
      </c>
    </row>
    <row r="5587" spans="1:2">
      <c r="A5587" s="39" t="s">
        <v>6088</v>
      </c>
      <c r="B5587" s="38">
        <v>12.617000000000001</v>
      </c>
    </row>
    <row r="5588" spans="1:2">
      <c r="A5588" s="39" t="s">
        <v>6089</v>
      </c>
      <c r="B5588" s="38">
        <v>12.617000000000001</v>
      </c>
    </row>
    <row r="5589" spans="1:2">
      <c r="A5589" s="39" t="s">
        <v>6090</v>
      </c>
      <c r="B5589" s="38">
        <v>17.145</v>
      </c>
    </row>
    <row r="5590" spans="1:2">
      <c r="A5590" s="39" t="s">
        <v>6091</v>
      </c>
      <c r="B5590" s="38">
        <v>29.097999999999999</v>
      </c>
    </row>
    <row r="5591" spans="1:2">
      <c r="A5591" s="39" t="s">
        <v>6092</v>
      </c>
      <c r="B5591" s="38">
        <v>16.388999999999999</v>
      </c>
    </row>
    <row r="5592" spans="1:2">
      <c r="A5592" s="39" t="s">
        <v>6093</v>
      </c>
      <c r="B5592" s="38">
        <v>27.786999999999999</v>
      </c>
    </row>
    <row r="5593" spans="1:2">
      <c r="A5593" s="39" t="s">
        <v>6094</v>
      </c>
      <c r="B5593" s="38">
        <v>12.601699999999999</v>
      </c>
    </row>
    <row r="5594" spans="1:2">
      <c r="A5594" s="39" t="s">
        <v>6095</v>
      </c>
      <c r="B5594" s="38">
        <v>11.5358</v>
      </c>
    </row>
    <row r="5595" spans="1:2">
      <c r="A5595" s="39" t="s">
        <v>6096</v>
      </c>
      <c r="B5595" s="38">
        <v>12.6029</v>
      </c>
    </row>
    <row r="5596" spans="1:2">
      <c r="A5596" s="39" t="s">
        <v>6097</v>
      </c>
      <c r="B5596" s="38">
        <v>12.4564</v>
      </c>
    </row>
    <row r="5597" spans="1:2">
      <c r="A5597" s="39" t="s">
        <v>6098</v>
      </c>
      <c r="B5597" s="38">
        <v>10.8735</v>
      </c>
    </row>
    <row r="5598" spans="1:2">
      <c r="A5598" s="39" t="s">
        <v>6099</v>
      </c>
      <c r="B5598" s="38">
        <v>12.456099999999999</v>
      </c>
    </row>
    <row r="5599" spans="1:2">
      <c r="A5599" s="39" t="s">
        <v>6100</v>
      </c>
      <c r="B5599" s="38">
        <v>25.071999999999999</v>
      </c>
    </row>
    <row r="5600" spans="1:2">
      <c r="A5600" s="39" t="s">
        <v>6101</v>
      </c>
      <c r="B5600" s="38">
        <v>26.047999999999998</v>
      </c>
    </row>
    <row r="5601" spans="1:2">
      <c r="A5601" s="39" t="s">
        <v>6102</v>
      </c>
      <c r="B5601" s="38">
        <v>23.044</v>
      </c>
    </row>
    <row r="5602" spans="1:2">
      <c r="A5602" s="39" t="s">
        <v>6103</v>
      </c>
      <c r="B5602" s="38">
        <v>24.995000000000001</v>
      </c>
    </row>
    <row r="5603" spans="1:2">
      <c r="A5603" s="39" t="s">
        <v>6104</v>
      </c>
      <c r="B5603" s="38">
        <v>14.1281</v>
      </c>
    </row>
    <row r="5604" spans="1:2">
      <c r="A5604" s="39" t="s">
        <v>6105</v>
      </c>
      <c r="B5604" s="38">
        <v>10.373200000000001</v>
      </c>
    </row>
    <row r="5605" spans="1:2">
      <c r="A5605" s="39" t="s">
        <v>6106</v>
      </c>
      <c r="B5605" s="38">
        <v>10.828200000000001</v>
      </c>
    </row>
    <row r="5606" spans="1:2">
      <c r="A5606" s="39" t="s">
        <v>6107</v>
      </c>
      <c r="B5606" s="38">
        <v>13.965</v>
      </c>
    </row>
    <row r="5607" spans="1:2">
      <c r="A5607" s="39" t="s">
        <v>6108</v>
      </c>
      <c r="B5607" s="38">
        <v>13.965299999999999</v>
      </c>
    </row>
    <row r="5608" spans="1:2">
      <c r="A5608" s="39" t="s">
        <v>6109</v>
      </c>
      <c r="B5608" s="38">
        <v>10.3584</v>
      </c>
    </row>
    <row r="5609" spans="1:2">
      <c r="A5609" s="39" t="s">
        <v>6110</v>
      </c>
      <c r="B5609" s="38">
        <v>10.4747</v>
      </c>
    </row>
    <row r="5610" spans="1:2">
      <c r="A5610" s="39" t="s">
        <v>6111</v>
      </c>
      <c r="B5610" s="38">
        <v>17.499700000000001</v>
      </c>
    </row>
    <row r="5611" spans="1:2">
      <c r="A5611" s="39" t="s">
        <v>6112</v>
      </c>
      <c r="B5611" s="38">
        <v>18.764199999999999</v>
      </c>
    </row>
    <row r="5612" spans="1:2">
      <c r="A5612" s="39" t="s">
        <v>6113</v>
      </c>
      <c r="B5612" s="38">
        <v>15.3254</v>
      </c>
    </row>
    <row r="5613" spans="1:2">
      <c r="A5613" s="39" t="s">
        <v>6114</v>
      </c>
      <c r="B5613" s="38">
        <v>15.3522</v>
      </c>
    </row>
    <row r="5614" spans="1:2">
      <c r="A5614" s="39" t="s">
        <v>6115</v>
      </c>
      <c r="B5614" s="38">
        <v>16.912800000000001</v>
      </c>
    </row>
    <row r="5615" spans="1:2">
      <c r="A5615" s="39" t="s">
        <v>6116</v>
      </c>
      <c r="B5615" s="38">
        <v>17.981400000000001</v>
      </c>
    </row>
    <row r="5616" spans="1:2">
      <c r="A5616" s="39" t="s">
        <v>6117</v>
      </c>
      <c r="B5616" s="38">
        <v>13.200200000000001</v>
      </c>
    </row>
    <row r="5617" spans="1:2">
      <c r="A5617" s="39" t="s">
        <v>6118</v>
      </c>
      <c r="B5617" s="38">
        <v>13.197100000000001</v>
      </c>
    </row>
    <row r="5618" spans="1:2">
      <c r="A5618" s="39" t="s">
        <v>6119</v>
      </c>
      <c r="B5618" s="38">
        <v>13.019600000000001</v>
      </c>
    </row>
    <row r="5619" spans="1:2">
      <c r="A5619" s="39" t="s">
        <v>6120</v>
      </c>
      <c r="B5619" s="38">
        <v>13.021699999999999</v>
      </c>
    </row>
    <row r="5620" spans="1:2">
      <c r="A5620" s="39" t="s">
        <v>6121</v>
      </c>
      <c r="B5620" s="38">
        <v>10.6922</v>
      </c>
    </row>
    <row r="5621" spans="1:2">
      <c r="A5621" s="39" t="s">
        <v>6122</v>
      </c>
      <c r="B5621" s="38">
        <v>13.019500000000001</v>
      </c>
    </row>
    <row r="5622" spans="1:2">
      <c r="A5622" s="39" t="s">
        <v>6123</v>
      </c>
      <c r="B5622" s="38">
        <v>10.5474</v>
      </c>
    </row>
    <row r="5623" spans="1:2">
      <c r="A5623" s="39" t="s">
        <v>6124</v>
      </c>
      <c r="B5623" s="38">
        <v>10.676399999999999</v>
      </c>
    </row>
    <row r="5624" spans="1:2">
      <c r="A5624" s="39" t="s">
        <v>6125</v>
      </c>
      <c r="B5624" s="38">
        <v>15.384399999999999</v>
      </c>
    </row>
    <row r="5625" spans="1:2">
      <c r="A5625" s="39" t="s">
        <v>6126</v>
      </c>
      <c r="B5625" s="38">
        <v>9.8165999999999993</v>
      </c>
    </row>
    <row r="5626" spans="1:2">
      <c r="A5626" s="39" t="s">
        <v>6127</v>
      </c>
      <c r="B5626" s="38">
        <v>12.2179</v>
      </c>
    </row>
    <row r="5627" spans="1:2">
      <c r="A5627" s="39" t="s">
        <v>6128</v>
      </c>
      <c r="B5627" s="38">
        <v>9.7833000000000006</v>
      </c>
    </row>
    <row r="5628" spans="1:2">
      <c r="A5628" s="39" t="s">
        <v>6129</v>
      </c>
      <c r="B5628" s="38">
        <v>15.167199999999999</v>
      </c>
    </row>
    <row r="5629" spans="1:2">
      <c r="A5629" s="39" t="s">
        <v>6130</v>
      </c>
      <c r="B5629" s="38">
        <v>9.7314000000000007</v>
      </c>
    </row>
    <row r="5630" spans="1:2">
      <c r="A5630" s="39" t="s">
        <v>6131</v>
      </c>
      <c r="B5630" s="38">
        <v>9.7359000000000009</v>
      </c>
    </row>
    <row r="5631" spans="1:2">
      <c r="A5631" s="39" t="s">
        <v>6132</v>
      </c>
      <c r="B5631" s="38">
        <v>1008.25</v>
      </c>
    </row>
    <row r="5632" spans="1:2">
      <c r="A5632" s="39" t="s">
        <v>6133</v>
      </c>
      <c r="B5632" s="38">
        <v>2008.1929</v>
      </c>
    </row>
    <row r="5633" spans="1:2">
      <c r="A5633" s="39" t="s">
        <v>6134</v>
      </c>
      <c r="B5633" s="38">
        <v>1020.88</v>
      </c>
    </row>
    <row r="5634" spans="1:2">
      <c r="A5634" s="39" t="s">
        <v>6135</v>
      </c>
      <c r="B5634" s="38">
        <v>1003.53</v>
      </c>
    </row>
    <row r="5635" spans="1:2">
      <c r="A5635" s="39" t="s">
        <v>6136</v>
      </c>
      <c r="B5635" s="38">
        <v>1784.1831999999999</v>
      </c>
    </row>
    <row r="5636" spans="1:2">
      <c r="A5636" s="39" t="s">
        <v>6137</v>
      </c>
      <c r="B5636" s="38">
        <v>1012.3920000000001</v>
      </c>
    </row>
    <row r="5637" spans="1:2">
      <c r="A5637" s="39" t="s">
        <v>6138</v>
      </c>
      <c r="B5637" s="38">
        <v>1007.12</v>
      </c>
    </row>
    <row r="5638" spans="1:2">
      <c r="A5638" s="39" t="s">
        <v>6139</v>
      </c>
      <c r="B5638" s="38">
        <v>1000.89</v>
      </c>
    </row>
    <row r="5639" spans="1:2">
      <c r="A5639" s="39" t="s">
        <v>6140</v>
      </c>
      <c r="B5639" s="38">
        <v>1349.0713000000001</v>
      </c>
    </row>
    <row r="5640" spans="1:2">
      <c r="A5640" s="39" t="s">
        <v>6141</v>
      </c>
      <c r="B5640" s="38">
        <v>1993.6639</v>
      </c>
    </row>
    <row r="5641" spans="1:2">
      <c r="A5641" s="39" t="s">
        <v>6142</v>
      </c>
      <c r="B5641" s="38">
        <v>1006.7196</v>
      </c>
    </row>
    <row r="5642" spans="1:2">
      <c r="A5642" s="39" t="s">
        <v>6143</v>
      </c>
      <c r="B5642" s="38">
        <v>1006.38</v>
      </c>
    </row>
    <row r="5643" spans="1:2">
      <c r="A5643" s="39" t="s">
        <v>6165</v>
      </c>
      <c r="B5643" s="38">
        <v>10.331200000000001</v>
      </c>
    </row>
    <row r="5644" spans="1:2">
      <c r="A5644" s="39" t="s">
        <v>6167</v>
      </c>
      <c r="B5644" s="38">
        <v>23.292100000000001</v>
      </c>
    </row>
    <row r="5645" spans="1:2">
      <c r="A5645" s="39" t="s">
        <v>6168</v>
      </c>
      <c r="B5645" s="38">
        <v>23.776700000000002</v>
      </c>
    </row>
    <row r="5646" spans="1:2">
      <c r="A5646" s="39" t="s">
        <v>6169</v>
      </c>
      <c r="B5646" s="38">
        <v>143.9468</v>
      </c>
    </row>
    <row r="5647" spans="1:2">
      <c r="A5647" s="39" t="s">
        <v>6170</v>
      </c>
      <c r="B5647" s="38">
        <v>1000</v>
      </c>
    </row>
    <row r="5648" spans="1:2">
      <c r="A5648" s="39" t="s">
        <v>6172</v>
      </c>
      <c r="B5648" s="38">
        <v>10.456</v>
      </c>
    </row>
    <row r="5649" spans="1:2">
      <c r="A5649" s="39" t="s">
        <v>6173</v>
      </c>
      <c r="B5649" s="38">
        <v>10.423</v>
      </c>
    </row>
    <row r="5650" spans="1:2">
      <c r="A5650" s="39" t="s">
        <v>6174</v>
      </c>
      <c r="B5650" s="38">
        <v>10.456</v>
      </c>
    </row>
    <row r="5651" spans="1:2">
      <c r="A5651" s="39" t="s">
        <v>6175</v>
      </c>
      <c r="B5651" s="38">
        <v>10.422000000000001</v>
      </c>
    </row>
    <row r="5652" spans="1:2">
      <c r="A5652" s="39" t="s">
        <v>6176</v>
      </c>
      <c r="B5652" s="38">
        <v>11.728400000000001</v>
      </c>
    </row>
    <row r="5653" spans="1:2">
      <c r="A5653" s="39" t="s">
        <v>6183</v>
      </c>
      <c r="B5653" s="38">
        <v>11.0336</v>
      </c>
    </row>
    <row r="5654" spans="1:2">
      <c r="A5654" s="39" t="s">
        <v>6184</v>
      </c>
      <c r="B5654" s="38">
        <v>11.4024</v>
      </c>
    </row>
    <row r="5655" spans="1:2">
      <c r="A5655" s="39" t="s">
        <v>6185</v>
      </c>
      <c r="B5655" s="38">
        <v>10.908899999999999</v>
      </c>
    </row>
    <row r="5656" spans="1:2">
      <c r="A5656" s="39" t="s">
        <v>6186</v>
      </c>
      <c r="B5656" s="38">
        <v>11.274800000000001</v>
      </c>
    </row>
    <row r="5657" spans="1:2">
      <c r="A5657" s="39" t="s">
        <v>6189</v>
      </c>
      <c r="B5657" s="38">
        <v>1040.0920000000001</v>
      </c>
    </row>
    <row r="5658" spans="1:2">
      <c r="A5658" s="39" t="s">
        <v>6190</v>
      </c>
      <c r="B5658" s="38">
        <v>11.797499999999999</v>
      </c>
    </row>
    <row r="5659" spans="1:2">
      <c r="A5659" s="39" t="s">
        <v>6191</v>
      </c>
      <c r="B5659" s="38">
        <v>11.797499999999999</v>
      </c>
    </row>
    <row r="5660" spans="1:2">
      <c r="A5660" s="39" t="s">
        <v>6192</v>
      </c>
      <c r="B5660" s="38">
        <v>11.7965</v>
      </c>
    </row>
    <row r="5661" spans="1:2">
      <c r="A5661" s="39" t="s">
        <v>6193</v>
      </c>
      <c r="B5661" s="38">
        <v>11.7547</v>
      </c>
    </row>
    <row r="5662" spans="1:2">
      <c r="A5662" s="39" t="s">
        <v>6194</v>
      </c>
      <c r="B5662" s="38">
        <v>11.7547</v>
      </c>
    </row>
    <row r="5663" spans="1:2">
      <c r="A5663" s="39" t="s">
        <v>6195</v>
      </c>
      <c r="B5663" s="38">
        <v>11.7552</v>
      </c>
    </row>
    <row r="5664" spans="1:2">
      <c r="A5664" s="39" t="s">
        <v>6210</v>
      </c>
      <c r="B5664" s="38">
        <v>1030.3347000000001</v>
      </c>
    </row>
    <row r="5665" spans="1:2">
      <c r="A5665" s="39" t="s">
        <v>6213</v>
      </c>
      <c r="B5665" s="38">
        <v>11.39</v>
      </c>
    </row>
    <row r="5666" spans="1:2">
      <c r="A5666" s="39" t="s">
        <v>6214</v>
      </c>
      <c r="B5666" s="38">
        <v>11.24</v>
      </c>
    </row>
    <row r="5667" spans="1:2">
      <c r="A5667" s="39" t="s">
        <v>6215</v>
      </c>
      <c r="B5667" s="38">
        <v>11.39</v>
      </c>
    </row>
    <row r="5668" spans="1:2">
      <c r="A5668" s="39" t="s">
        <v>6216</v>
      </c>
      <c r="B5668" s="38">
        <v>11.24</v>
      </c>
    </row>
    <row r="5669" spans="1:2">
      <c r="A5669" s="39" t="s">
        <v>6217</v>
      </c>
      <c r="B5669" s="38">
        <v>1002.7385</v>
      </c>
    </row>
    <row r="5670" spans="1:2">
      <c r="A5670" s="39" t="s">
        <v>6218</v>
      </c>
      <c r="B5670" s="38">
        <v>10.8917</v>
      </c>
    </row>
    <row r="5671" spans="1:2">
      <c r="A5671" s="39" t="s">
        <v>6219</v>
      </c>
      <c r="B5671" s="38">
        <v>11.0511</v>
      </c>
    </row>
    <row r="5672" spans="1:2">
      <c r="A5672" s="39" t="s">
        <v>6220</v>
      </c>
      <c r="B5672" s="38">
        <v>10.766400000000001</v>
      </c>
    </row>
    <row r="5673" spans="1:2">
      <c r="A5673" s="39" t="s">
        <v>6221</v>
      </c>
      <c r="B5673" s="38">
        <v>10.9201</v>
      </c>
    </row>
    <row r="5674" spans="1:2">
      <c r="A5674" s="39" t="s">
        <v>6222</v>
      </c>
      <c r="B5674" s="38">
        <v>10.4245</v>
      </c>
    </row>
    <row r="5675" spans="1:2">
      <c r="A5675" s="39" t="s">
        <v>6223</v>
      </c>
      <c r="B5675" s="38">
        <v>10.378299999999999</v>
      </c>
    </row>
    <row r="5676" spans="1:2">
      <c r="A5676" s="39" t="s">
        <v>6281</v>
      </c>
      <c r="B5676" s="38">
        <v>1037.3893</v>
      </c>
    </row>
    <row r="5677" spans="1:2">
      <c r="A5677" s="39" t="s">
        <v>6282</v>
      </c>
      <c r="B5677" s="38">
        <v>1004.6915</v>
      </c>
    </row>
    <row r="5678" spans="1:2">
      <c r="A5678" s="39" t="s">
        <v>6283</v>
      </c>
      <c r="B5678" s="38">
        <v>1037.3136</v>
      </c>
    </row>
    <row r="5679" spans="1:2">
      <c r="A5679" s="39" t="s">
        <v>6284</v>
      </c>
      <c r="B5679" s="38">
        <v>1030.5213000000001</v>
      </c>
    </row>
    <row r="5680" spans="1:2">
      <c r="A5680" s="39" t="s">
        <v>6285</v>
      </c>
      <c r="B5680" s="38">
        <v>1004.3225</v>
      </c>
    </row>
    <row r="5681" spans="1:2">
      <c r="A5681" s="39" t="s">
        <v>6286</v>
      </c>
      <c r="B5681" s="38">
        <v>1032.7563</v>
      </c>
    </row>
    <row r="5682" spans="1:2">
      <c r="A5682" s="39" t="s">
        <v>6287</v>
      </c>
      <c r="B5682" s="38">
        <v>1032.7507000000001</v>
      </c>
    </row>
    <row r="5683" spans="1:2">
      <c r="A5683" s="39" t="s">
        <v>6288</v>
      </c>
      <c r="B5683" s="38">
        <v>1032.7744</v>
      </c>
    </row>
    <row r="5684" spans="1:2">
      <c r="A5684" s="39" t="s">
        <v>6291</v>
      </c>
      <c r="B5684" s="38">
        <v>10.5962</v>
      </c>
    </row>
    <row r="5685" spans="1:2">
      <c r="A5685" s="39" t="s">
        <v>6292</v>
      </c>
      <c r="B5685" s="38">
        <v>10.5726</v>
      </c>
    </row>
    <row r="5686" spans="1:2">
      <c r="A5686" s="39" t="s">
        <v>6293</v>
      </c>
      <c r="B5686" s="38">
        <v>11.33</v>
      </c>
    </row>
    <row r="5687" spans="1:2">
      <c r="A5687" s="39" t="s">
        <v>6294</v>
      </c>
      <c r="B5687" s="38">
        <v>11.48</v>
      </c>
    </row>
    <row r="5688" spans="1:2">
      <c r="A5688" s="39" t="s">
        <v>6295</v>
      </c>
      <c r="B5688" s="38">
        <v>11.41</v>
      </c>
    </row>
    <row r="5689" spans="1:2">
      <c r="A5689" s="39" t="s">
        <v>6296</v>
      </c>
      <c r="B5689" s="38">
        <v>11.0052</v>
      </c>
    </row>
    <row r="5690" spans="1:2">
      <c r="A5690" s="39" t="s">
        <v>6297</v>
      </c>
      <c r="B5690" s="38">
        <v>10.0725</v>
      </c>
    </row>
    <row r="5691" spans="1:2">
      <c r="A5691" s="39" t="s">
        <v>6298</v>
      </c>
      <c r="B5691" s="38">
        <v>11.0031</v>
      </c>
    </row>
    <row r="5692" spans="1:2">
      <c r="A5692" s="39" t="s">
        <v>6299</v>
      </c>
      <c r="B5692" s="38">
        <v>11.6526</v>
      </c>
    </row>
    <row r="5693" spans="1:2">
      <c r="A5693" s="39" t="s">
        <v>6301</v>
      </c>
      <c r="B5693" s="38">
        <v>10.2827</v>
      </c>
    </row>
    <row r="5694" spans="1:2">
      <c r="A5694" s="39" t="s">
        <v>6302</v>
      </c>
      <c r="B5694" s="38">
        <v>10.2561</v>
      </c>
    </row>
    <row r="5695" spans="1:2">
      <c r="A5695" s="39" t="s">
        <v>6303</v>
      </c>
      <c r="B5695" s="38">
        <v>10.257199999999999</v>
      </c>
    </row>
    <row r="5696" spans="1:2">
      <c r="A5696" s="39" t="s">
        <v>6304</v>
      </c>
      <c r="B5696" s="38">
        <v>10.257199999999999</v>
      </c>
    </row>
    <row r="5697" spans="1:2">
      <c r="A5697" s="39" t="s">
        <v>6305</v>
      </c>
      <c r="B5697" s="38">
        <v>11.48</v>
      </c>
    </row>
    <row r="5698" spans="1:2">
      <c r="A5698" s="39" t="s">
        <v>6306</v>
      </c>
      <c r="B5698" s="38">
        <v>11.29</v>
      </c>
    </row>
    <row r="5699" spans="1:2">
      <c r="A5699" s="39" t="s">
        <v>6307</v>
      </c>
      <c r="B5699" s="38">
        <v>10.4895</v>
      </c>
    </row>
    <row r="5700" spans="1:2">
      <c r="A5700" s="39" t="s">
        <v>6308</v>
      </c>
      <c r="B5700" s="38">
        <v>10.4895</v>
      </c>
    </row>
    <row r="5701" spans="1:2">
      <c r="A5701" s="39" t="s">
        <v>6309</v>
      </c>
      <c r="B5701" s="38">
        <v>10.490500000000001</v>
      </c>
    </row>
    <row r="5702" spans="1:2">
      <c r="A5702" s="39" t="s">
        <v>6310</v>
      </c>
      <c r="B5702" s="38">
        <v>10.489599999999999</v>
      </c>
    </row>
    <row r="5703" spans="1:2">
      <c r="A5703" s="39" t="s">
        <v>6311</v>
      </c>
      <c r="B5703" s="38">
        <v>10.245900000000001</v>
      </c>
    </row>
    <row r="5704" spans="1:2">
      <c r="A5704" s="39" t="s">
        <v>6312</v>
      </c>
      <c r="B5704" s="38">
        <v>10.4459</v>
      </c>
    </row>
    <row r="5705" spans="1:2">
      <c r="A5705" s="39" t="s">
        <v>6313</v>
      </c>
      <c r="B5705" s="38">
        <v>10.446</v>
      </c>
    </row>
    <row r="5706" spans="1:2">
      <c r="A5706" s="39" t="s">
        <v>6314</v>
      </c>
      <c r="B5706" s="38">
        <v>10.4459</v>
      </c>
    </row>
    <row r="5707" spans="1:2">
      <c r="A5707" s="39" t="s">
        <v>6315</v>
      </c>
      <c r="B5707" s="38">
        <v>10.4459</v>
      </c>
    </row>
    <row r="5708" spans="1:2">
      <c r="A5708" s="39" t="s">
        <v>6316</v>
      </c>
      <c r="B5708" s="38">
        <v>10.2432</v>
      </c>
    </row>
    <row r="5709" spans="1:2">
      <c r="A5709" s="39" t="s">
        <v>6317</v>
      </c>
      <c r="B5709" s="38">
        <v>1065.1849</v>
      </c>
    </row>
    <row r="5710" spans="1:2">
      <c r="A5710" s="39" t="s">
        <v>6318</v>
      </c>
      <c r="B5710" s="38">
        <v>11.38</v>
      </c>
    </row>
    <row r="5711" spans="1:2">
      <c r="A5711" s="39" t="s">
        <v>6319</v>
      </c>
      <c r="B5711" s="38">
        <v>10.6754</v>
      </c>
    </row>
    <row r="5712" spans="1:2">
      <c r="A5712" s="39" t="s">
        <v>6333</v>
      </c>
      <c r="B5712" s="38">
        <v>1005.9985</v>
      </c>
    </row>
    <row r="5713" spans="1:2">
      <c r="A5713" s="39" t="s">
        <v>6336</v>
      </c>
      <c r="B5713" s="38">
        <v>1265.1030000000001</v>
      </c>
    </row>
    <row r="5714" spans="1:2">
      <c r="A5714" s="39" t="s">
        <v>6339</v>
      </c>
      <c r="B5714" s="38">
        <v>10.3835</v>
      </c>
    </row>
    <row r="5715" spans="1:2">
      <c r="A5715" s="39" t="s">
        <v>6340</v>
      </c>
      <c r="B5715" s="38">
        <v>10.3835</v>
      </c>
    </row>
    <row r="5716" spans="1:2">
      <c r="A5716" s="39" t="s">
        <v>6341</v>
      </c>
      <c r="B5716" s="38">
        <v>10.335100000000001</v>
      </c>
    </row>
    <row r="5717" spans="1:2">
      <c r="A5717" s="39" t="s">
        <v>6342</v>
      </c>
      <c r="B5717" s="38">
        <v>10.335100000000001</v>
      </c>
    </row>
    <row r="5718" spans="1:2">
      <c r="A5718" s="39" t="s">
        <v>6344</v>
      </c>
      <c r="B5718" s="38">
        <v>1000</v>
      </c>
    </row>
    <row r="5719" spans="1:2">
      <c r="A5719" s="39" t="s">
        <v>6345</v>
      </c>
      <c r="B5719" s="38">
        <v>1023.8291</v>
      </c>
    </row>
    <row r="5720" spans="1:2">
      <c r="A5720" s="39" t="s">
        <v>6346</v>
      </c>
      <c r="B5720" s="38">
        <v>1000</v>
      </c>
    </row>
    <row r="5721" spans="1:2">
      <c r="A5721" s="39" t="s">
        <v>6347</v>
      </c>
      <c r="B5721" s="38">
        <v>1023.8275</v>
      </c>
    </row>
    <row r="5722" spans="1:2">
      <c r="A5722" s="39" t="s">
        <v>6348</v>
      </c>
      <c r="B5722" s="38">
        <v>50.9</v>
      </c>
    </row>
    <row r="5723" spans="1:2">
      <c r="A5723" s="39" t="s">
        <v>6349</v>
      </c>
      <c r="B5723" s="38">
        <v>50.9</v>
      </c>
    </row>
    <row r="5724" spans="1:2">
      <c r="A5724" s="39" t="s">
        <v>6350</v>
      </c>
      <c r="B5724" s="38">
        <v>32.784999999999997</v>
      </c>
    </row>
    <row r="5725" spans="1:2">
      <c r="A5725" s="39" t="s">
        <v>6351</v>
      </c>
      <c r="B5725" s="38">
        <v>32.784999999999997</v>
      </c>
    </row>
    <row r="5726" spans="1:2">
      <c r="A5726" s="39" t="s">
        <v>6352</v>
      </c>
      <c r="B5726" s="38">
        <v>11.9017</v>
      </c>
    </row>
    <row r="5727" spans="1:2">
      <c r="A5727" s="39" t="s">
        <v>6353</v>
      </c>
      <c r="B5727" s="38">
        <v>16.610399999999998</v>
      </c>
    </row>
    <row r="5728" spans="1:2">
      <c r="A5728" s="39" t="s">
        <v>6354</v>
      </c>
      <c r="B5728" s="38">
        <v>51.72</v>
      </c>
    </row>
    <row r="5729" spans="1:2">
      <c r="A5729" s="39" t="s">
        <v>6355</v>
      </c>
      <c r="B5729" s="38">
        <v>51.39</v>
      </c>
    </row>
    <row r="5730" spans="1:2">
      <c r="A5730" s="39" t="s">
        <v>6356</v>
      </c>
      <c r="B5730" s="38">
        <v>12.942600000000001</v>
      </c>
    </row>
    <row r="5731" spans="1:2">
      <c r="A5731" s="39" t="s">
        <v>6357</v>
      </c>
      <c r="B5731" s="38">
        <v>10.2897</v>
      </c>
    </row>
    <row r="5732" spans="1:2">
      <c r="A5732" s="39" t="s">
        <v>6358</v>
      </c>
      <c r="B5732" s="38">
        <v>10.004200000000001</v>
      </c>
    </row>
    <row r="5733" spans="1:2">
      <c r="A5733" s="39" t="s">
        <v>6359</v>
      </c>
      <c r="B5733" s="38">
        <v>22.988099999999999</v>
      </c>
    </row>
    <row r="5734" spans="1:2">
      <c r="A5734" s="39" t="s">
        <v>6360</v>
      </c>
      <c r="B5734" s="38">
        <v>10.0282</v>
      </c>
    </row>
    <row r="5735" spans="1:2">
      <c r="A5735" s="39" t="s">
        <v>6361</v>
      </c>
      <c r="B5735" s="38">
        <v>10.1747</v>
      </c>
    </row>
    <row r="5736" spans="1:2">
      <c r="A5736" s="39" t="s">
        <v>6362</v>
      </c>
      <c r="B5736" s="38">
        <v>11.041</v>
      </c>
    </row>
    <row r="5737" spans="1:2">
      <c r="A5737" s="39" t="s">
        <v>6368</v>
      </c>
      <c r="B5737" s="38">
        <v>10.4132</v>
      </c>
    </row>
    <row r="5738" spans="1:2">
      <c r="A5738" s="39" t="s">
        <v>6369</v>
      </c>
      <c r="B5738" s="38">
        <v>10.5701</v>
      </c>
    </row>
    <row r="5739" spans="1:2">
      <c r="A5739" s="39" t="s">
        <v>6370</v>
      </c>
      <c r="B5739" s="38">
        <v>10.3605</v>
      </c>
    </row>
    <row r="5740" spans="1:2">
      <c r="A5740" s="39" t="s">
        <v>6371</v>
      </c>
      <c r="B5740" s="38">
        <v>10.514099999999999</v>
      </c>
    </row>
    <row r="5741" spans="1:2">
      <c r="A5741" s="39" t="s">
        <v>6372</v>
      </c>
      <c r="B5741" s="38">
        <v>11.968400000000001</v>
      </c>
    </row>
    <row r="5742" spans="1:2">
      <c r="A5742" s="39" t="s">
        <v>6375</v>
      </c>
      <c r="B5742" s="38">
        <v>10.2478</v>
      </c>
    </row>
    <row r="5743" spans="1:2">
      <c r="A5743" s="39" t="s">
        <v>6376</v>
      </c>
      <c r="B5743" s="38">
        <v>10.1191</v>
      </c>
    </row>
    <row r="5744" spans="1:2">
      <c r="A5744" s="39" t="s">
        <v>6377</v>
      </c>
      <c r="B5744" s="38">
        <v>10.2622</v>
      </c>
    </row>
    <row r="5745" spans="1:2">
      <c r="A5745" s="39" t="s">
        <v>6400</v>
      </c>
      <c r="B5745" s="38">
        <v>10.055999999999999</v>
      </c>
    </row>
    <row r="5746" spans="1:2">
      <c r="A5746" s="39" t="s">
        <v>6401</v>
      </c>
      <c r="B5746" s="38">
        <v>10.153</v>
      </c>
    </row>
    <row r="5747" spans="1:2">
      <c r="A5747" s="39" t="s">
        <v>6402</v>
      </c>
      <c r="B5747" s="38">
        <v>10.042999999999999</v>
      </c>
    </row>
    <row r="5748" spans="1:2">
      <c r="A5748" s="39" t="s">
        <v>6403</v>
      </c>
      <c r="B5748" s="38">
        <v>10.141</v>
      </c>
    </row>
    <row r="5749" spans="1:2">
      <c r="A5749" s="39" t="s">
        <v>6405</v>
      </c>
      <c r="B5749" s="38">
        <v>11.1092</v>
      </c>
    </row>
    <row r="5750" spans="1:2">
      <c r="A5750" s="39" t="s">
        <v>6408</v>
      </c>
      <c r="B5750" s="38">
        <v>10.6639</v>
      </c>
    </row>
    <row r="5751" spans="1:2">
      <c r="A5751" s="39" t="s">
        <v>6409</v>
      </c>
      <c r="B5751" s="38">
        <v>10.4346</v>
      </c>
    </row>
    <row r="5752" spans="1:2">
      <c r="A5752" s="39" t="s">
        <v>6416</v>
      </c>
      <c r="B5752" s="38">
        <v>10.5724</v>
      </c>
    </row>
    <row r="5753" spans="1:2">
      <c r="A5753" s="39" t="s">
        <v>6417</v>
      </c>
      <c r="B5753" s="38">
        <v>10.5824</v>
      </c>
    </row>
    <row r="5754" spans="1:2">
      <c r="A5754" s="39" t="s">
        <v>6418</v>
      </c>
      <c r="B5754" s="38">
        <v>10.5128</v>
      </c>
    </row>
    <row r="5755" spans="1:2">
      <c r="A5755" s="39" t="s">
        <v>6419</v>
      </c>
      <c r="B5755" s="38">
        <v>10.5129</v>
      </c>
    </row>
    <row r="5756" spans="1:2">
      <c r="A5756" s="39" t="s">
        <v>6420</v>
      </c>
      <c r="B5756" s="38">
        <v>10.15</v>
      </c>
    </row>
    <row r="5757" spans="1:2">
      <c r="A5757" s="39" t="s">
        <v>6421</v>
      </c>
      <c r="B5757" s="38">
        <v>10.15</v>
      </c>
    </row>
    <row r="5758" spans="1:2">
      <c r="A5758" s="39" t="s">
        <v>6422</v>
      </c>
      <c r="B5758" s="38">
        <v>10.11</v>
      </c>
    </row>
    <row r="5759" spans="1:2">
      <c r="A5759" s="39" t="s">
        <v>6423</v>
      </c>
      <c r="B5759" s="38">
        <v>10.11</v>
      </c>
    </row>
    <row r="5760" spans="1:2">
      <c r="A5760" s="39" t="s">
        <v>6424</v>
      </c>
      <c r="B5760" s="38">
        <v>11.2577</v>
      </c>
    </row>
    <row r="5761" spans="1:2">
      <c r="A5761" s="39" t="s">
        <v>6425</v>
      </c>
      <c r="B5761" s="38">
        <v>16.064599999999999</v>
      </c>
    </row>
    <row r="5762" spans="1:2">
      <c r="A5762" s="39" t="s">
        <v>6429</v>
      </c>
      <c r="B5762" s="38">
        <v>10.3477</v>
      </c>
    </row>
    <row r="5763" spans="1:2">
      <c r="A5763" s="39" t="s">
        <v>6432</v>
      </c>
      <c r="B5763" s="38">
        <v>12.406499999999999</v>
      </c>
    </row>
    <row r="5764" spans="1:2">
      <c r="A5764" s="39" t="s">
        <v>6438</v>
      </c>
      <c r="B5764" s="38">
        <v>10</v>
      </c>
    </row>
    <row r="5765" spans="1:2">
      <c r="A5765" s="39" t="s">
        <v>6439</v>
      </c>
      <c r="B5765" s="38">
        <v>10.039999999999999</v>
      </c>
    </row>
    <row r="5766" spans="1:2">
      <c r="A5766" s="39" t="s">
        <v>6440</v>
      </c>
      <c r="B5766" s="38">
        <v>10.039999999999999</v>
      </c>
    </row>
    <row r="5767" spans="1:2">
      <c r="A5767" s="39" t="s">
        <v>6441</v>
      </c>
      <c r="B5767" s="38">
        <v>10</v>
      </c>
    </row>
    <row r="5768" spans="1:2">
      <c r="A5768" s="39" t="s">
        <v>6447</v>
      </c>
      <c r="B5768" s="38">
        <v>12.602600000000001</v>
      </c>
    </row>
    <row r="5769" spans="1:2">
      <c r="A5769" s="39" t="s">
        <v>6448</v>
      </c>
      <c r="B5769" s="38">
        <v>13.866099999999999</v>
      </c>
    </row>
    <row r="5770" spans="1:2">
      <c r="A5770" s="39" t="s">
        <v>6449</v>
      </c>
      <c r="B5770" s="38">
        <v>135.75309999999999</v>
      </c>
    </row>
    <row r="5771" spans="1:2">
      <c r="A5771" s="39" t="s">
        <v>6457</v>
      </c>
      <c r="B5771" s="38">
        <v>10.0793</v>
      </c>
    </row>
    <row r="5772" spans="1:2">
      <c r="A5772" s="39" t="s">
        <v>6458</v>
      </c>
      <c r="B5772" s="38">
        <v>10.0793</v>
      </c>
    </row>
    <row r="5773" spans="1:2">
      <c r="A5773" s="39" t="s">
        <v>6459</v>
      </c>
      <c r="B5773" s="38">
        <v>10.0793</v>
      </c>
    </row>
    <row r="5774" spans="1:2">
      <c r="A5774" s="39" t="s">
        <v>6460</v>
      </c>
      <c r="B5774" s="38">
        <v>10.0793</v>
      </c>
    </row>
    <row r="5775" spans="1:2">
      <c r="A5775" s="39" t="s">
        <v>6461</v>
      </c>
      <c r="B5775" s="38">
        <v>10.0794</v>
      </c>
    </row>
    <row r="5776" spans="1:2">
      <c r="A5776" s="39" t="s">
        <v>6462</v>
      </c>
      <c r="B5776" s="38">
        <v>10.072699999999999</v>
      </c>
    </row>
    <row r="5777" spans="1:2">
      <c r="A5777" s="39" t="s">
        <v>6463</v>
      </c>
      <c r="B5777" s="38">
        <v>10.072699999999999</v>
      </c>
    </row>
    <row r="5778" spans="1:2">
      <c r="A5778" s="39" t="s">
        <v>6464</v>
      </c>
      <c r="B5778" s="38">
        <v>10.072699999999999</v>
      </c>
    </row>
    <row r="5779" spans="1:2">
      <c r="A5779" s="39" t="s">
        <v>6465</v>
      </c>
      <c r="B5779" s="38">
        <v>10.072699999999999</v>
      </c>
    </row>
    <row r="5780" spans="1:2">
      <c r="A5780" s="39" t="s">
        <v>6466</v>
      </c>
      <c r="B5780" s="38">
        <v>10.072699999999999</v>
      </c>
    </row>
    <row r="5781" spans="1:2">
      <c r="A5781" s="39" t="s">
        <v>6469</v>
      </c>
      <c r="B5781" s="38">
        <v>21.867999999999999</v>
      </c>
    </row>
    <row r="5782" spans="1:2">
      <c r="A5782" s="39" t="s">
        <v>6476</v>
      </c>
      <c r="B5782" s="38">
        <v>22.497599999999998</v>
      </c>
    </row>
    <row r="5783" spans="1:2">
      <c r="A5783" s="39" t="s">
        <v>11785</v>
      </c>
      <c r="B5783" s="38">
        <v>10.02</v>
      </c>
    </row>
    <row r="5784" spans="1:2">
      <c r="A5784" s="39" t="s">
        <v>11786</v>
      </c>
      <c r="B5784" s="38">
        <v>10.02</v>
      </c>
    </row>
    <row r="5785" spans="1:2">
      <c r="A5785" s="39" t="s">
        <v>11787</v>
      </c>
      <c r="B5785" s="38">
        <v>10.02</v>
      </c>
    </row>
    <row r="5786" spans="1:2">
      <c r="A5786" s="39" t="s">
        <v>11788</v>
      </c>
      <c r="B5786" s="38">
        <v>10.02</v>
      </c>
    </row>
    <row r="5787" spans="1:2">
      <c r="A5787" s="39" t="s">
        <v>5975</v>
      </c>
      <c r="B5787" s="38" t="e">
        <v>#VALUE!</v>
      </c>
    </row>
    <row r="5788" spans="1:2">
      <c r="B5788"/>
    </row>
    <row r="5789" spans="1:2">
      <c r="B5789"/>
    </row>
    <row r="5790" spans="1:2">
      <c r="B5790"/>
    </row>
    <row r="5791" spans="1:2">
      <c r="B5791"/>
    </row>
    <row r="5792" spans="1:2">
      <c r="B5792"/>
    </row>
    <row r="5793" spans="2:2">
      <c r="B5793"/>
    </row>
    <row r="5794" spans="2:2">
      <c r="B5794"/>
    </row>
    <row r="5795" spans="2:2">
      <c r="B5795"/>
    </row>
    <row r="5796" spans="2:2">
      <c r="B5796"/>
    </row>
    <row r="5797" spans="2:2">
      <c r="B5797"/>
    </row>
    <row r="5798" spans="2:2">
      <c r="B5798"/>
    </row>
    <row r="5799" spans="2:2">
      <c r="B5799"/>
    </row>
    <row r="5800" spans="2:2">
      <c r="B5800"/>
    </row>
    <row r="5801" spans="2:2">
      <c r="B5801"/>
    </row>
    <row r="5802" spans="2:2">
      <c r="B5802"/>
    </row>
    <row r="5803" spans="2:2">
      <c r="B5803"/>
    </row>
    <row r="5804" spans="2:2">
      <c r="B5804"/>
    </row>
    <row r="5805" spans="2:2">
      <c r="B5805"/>
    </row>
    <row r="5806" spans="2:2">
      <c r="B5806"/>
    </row>
    <row r="5807" spans="2:2">
      <c r="B5807"/>
    </row>
    <row r="5808" spans="2:2">
      <c r="B5808"/>
    </row>
    <row r="5809" spans="2:2">
      <c r="B5809"/>
    </row>
    <row r="5810" spans="2:2">
      <c r="B5810"/>
    </row>
    <row r="5811" spans="2:2">
      <c r="B5811"/>
    </row>
    <row r="5812" spans="2:2">
      <c r="B5812"/>
    </row>
    <row r="5813" spans="2:2">
      <c r="B5813"/>
    </row>
    <row r="5814" spans="2:2">
      <c r="B5814"/>
    </row>
    <row r="5815" spans="2:2">
      <c r="B5815"/>
    </row>
    <row r="5816" spans="2:2">
      <c r="B5816"/>
    </row>
    <row r="5817" spans="2:2">
      <c r="B5817"/>
    </row>
    <row r="5818" spans="2:2">
      <c r="B5818"/>
    </row>
    <row r="5819" spans="2:2">
      <c r="B5819"/>
    </row>
    <row r="5820" spans="2:2">
      <c r="B5820"/>
    </row>
    <row r="5821" spans="2:2">
      <c r="B5821"/>
    </row>
    <row r="5822" spans="2:2">
      <c r="B5822"/>
    </row>
    <row r="5823" spans="2:2">
      <c r="B5823"/>
    </row>
    <row r="5824" spans="2:2">
      <c r="B5824"/>
    </row>
    <row r="5825" spans="2:2">
      <c r="B5825"/>
    </row>
    <row r="5826" spans="2:2">
      <c r="B5826"/>
    </row>
    <row r="5827" spans="2:2">
      <c r="B5827"/>
    </row>
    <row r="5828" spans="2:2">
      <c r="B5828"/>
    </row>
    <row r="5829" spans="2:2">
      <c r="B5829"/>
    </row>
    <row r="5830" spans="2:2">
      <c r="B5830"/>
    </row>
    <row r="5831" spans="2:2">
      <c r="B5831"/>
    </row>
    <row r="5832" spans="2:2">
      <c r="B5832"/>
    </row>
    <row r="5833" spans="2:2">
      <c r="B5833"/>
    </row>
    <row r="5834" spans="2:2">
      <c r="B583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Read Me</vt:lpstr>
      <vt:lpstr>Current Holding Summary</vt:lpstr>
      <vt:lpstr>Stock Summary</vt:lpstr>
      <vt:lpstr>Transactions</vt:lpstr>
      <vt:lpstr>MSN_Money</vt:lpstr>
      <vt:lpstr>google_finance</vt:lpstr>
      <vt:lpstr>AMFI</vt:lpstr>
      <vt:lpstr>AMFI_Pivot</vt:lpstr>
      <vt:lpstr>MSN_Money!MSNMONEYCENTRAL</vt:lpstr>
      <vt:lpstr>AMFI!NAV1_</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2016-09-30T14:11:15Z</dcterms:created>
  <dcterms:modified xsi:type="dcterms:W3CDTF">2017-08-11T06:48:54Z</dcterms:modified>
</cp:coreProperties>
</file>